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filterPrivacy="1" codeName="ThisWorkbook" defaultThemeVersion="124226"/>
  <xr:revisionPtr revIDLastSave="0" documentId="13_ncr:1_{5DE44D24-91E9-47ED-AF12-45037A3CDAC9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All" sheetId="1" r:id="rId1"/>
    <sheet name="Op.1" sheetId="27" r:id="rId2"/>
    <sheet name="Op.2" sheetId="28" r:id="rId3"/>
    <sheet name="Sheet2" sheetId="26" r:id="rId4"/>
    <sheet name="Summary" sheetId="21" r:id="rId5"/>
    <sheet name="Filter By To Date &amp; At Forecast" sheetId="18" r:id="rId6"/>
    <sheet name="Gross Margin Comparison" sheetId="25" r:id="rId7"/>
    <sheet name="2020-21-22" sheetId="24" r:id="rId8"/>
    <sheet name="OVERDRAFT" sheetId="22" r:id="rId9"/>
    <sheet name="Master Data" sheetId="4" r:id="rId10"/>
    <sheet name="Filter by planned &amp; actual" sheetId="8" r:id="rId11"/>
    <sheet name="Filter by Poc-Invoicing" sheetId="7" r:id="rId12"/>
    <sheet name="Filter by IN &amp; OUT" sheetId="9" r:id="rId13"/>
    <sheet name="Inventory" sheetId="10" r:id="rId14"/>
    <sheet name="DUES" sheetId="11" r:id="rId15"/>
    <sheet name="Aging" sheetId="12" r:id="rId16"/>
    <sheet name="Contract-Revised-cum. GM-Backlo" sheetId="13" r:id="rId17"/>
    <sheet name="Cash Out Headoffice" sheetId="14" r:id="rId18"/>
    <sheet name="Planned vs Actual Margin % 2020" sheetId="19" state="hidden" r:id="rId19"/>
    <sheet name="Sheet1-2" sheetId="20" state="hidden" r:id="rId20"/>
    <sheet name="Sheet1" sheetId="23" r:id="rId21"/>
  </sheets>
  <externalReferences>
    <externalReference r:id="rId22"/>
  </externalReferences>
  <definedNames>
    <definedName name="_xlnm._FilterDatabase" localSheetId="7" hidden="1">'2020-21-22'!$A$1:$F$448</definedName>
    <definedName name="_xlnm._FilterDatabase" localSheetId="0" hidden="1">All!$A$2:$HH$151</definedName>
    <definedName name="_xlnm._FilterDatabase" localSheetId="14" hidden="1">DUES!$A$1:$D$39</definedName>
    <definedName name="_xlnm._FilterDatabase" localSheetId="12" hidden="1">'Filter by IN &amp; OUT'!$A$1:$F$3577</definedName>
    <definedName name="_xlnm._FilterDatabase" localSheetId="10" hidden="1">'Filter by planned &amp; actual'!$A$1:$H$3577</definedName>
    <definedName name="_xlnm._FilterDatabase" localSheetId="11" hidden="1">'Filter by Poc-Invoicing'!$A$1:$F$3577</definedName>
    <definedName name="_xlnm._FilterDatabase" localSheetId="5" hidden="1">'Filter By To Date &amp; At Forecast'!$A$1:$I$299</definedName>
    <definedName name="_xlnm._FilterDatabase" localSheetId="6" hidden="1">'Gross Margin Comparison'!$A$1:$H$746</definedName>
    <definedName name="_xlnm._FilterDatabase" localSheetId="13" hidden="1">Inventory!$A$1:$C$145</definedName>
    <definedName name="_xlnm._FilterDatabase" localSheetId="9" hidden="1">'Master Data'!$A$1:$H$150</definedName>
    <definedName name="_xlnm._FilterDatabase" localSheetId="1" hidden="1">Op.1!$A$2:$J$31</definedName>
    <definedName name="_xlnm._FilterDatabase" localSheetId="2" hidden="1">Op.2!$A$2:$J$32</definedName>
    <definedName name="_xlnm._FilterDatabase" localSheetId="8" hidden="1">OVERDRAFT!$A$1:$E$1789</definedName>
    <definedName name="_xlnm._FilterDatabase" localSheetId="18" hidden="1">'Planned vs Actual Margin % 2020'!$A$1:$O$78</definedName>
    <definedName name="_xlnm._FilterDatabase" localSheetId="20" hidden="1">Sheet1!$A$1:$K$145</definedName>
    <definedName name="_xlnm._FilterDatabase" localSheetId="19" hidden="1">'Sheet1-2'!$A$1:$K$97</definedName>
    <definedName name="_xlnm._FilterDatabase" localSheetId="4" hidden="1">Summary!$A$1:$AI$143</definedName>
    <definedName name="_xlnm.Print_Area" localSheetId="0">All!$A$1:$HI$159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T101" i="1" l="1"/>
  <c r="C3574" i="8" l="1"/>
  <c r="D1786" i="7" s="1"/>
  <c r="D3574" i="8"/>
  <c r="D3574" i="7" s="1"/>
  <c r="F3574" i="8"/>
  <c r="D1786" i="9" s="1"/>
  <c r="G3574" i="8"/>
  <c r="D3574" i="9" s="1"/>
  <c r="C3575" i="8"/>
  <c r="D1787" i="7" s="1"/>
  <c r="D3575" i="8"/>
  <c r="D3575" i="7" s="1"/>
  <c r="F3575" i="8"/>
  <c r="D1787" i="9" s="1"/>
  <c r="G3575" i="8"/>
  <c r="D3575" i="9" s="1"/>
  <c r="C3576" i="8"/>
  <c r="D1788" i="7" s="1"/>
  <c r="D3576" i="8"/>
  <c r="D3576" i="7" s="1"/>
  <c r="F3576" i="8"/>
  <c r="D1788" i="9" s="1"/>
  <c r="G3576" i="8"/>
  <c r="D3576" i="9" s="1"/>
  <c r="C3425" i="8"/>
  <c r="D1637" i="7" s="1"/>
  <c r="D3425" i="8"/>
  <c r="D3425" i="7" s="1"/>
  <c r="F3425" i="8"/>
  <c r="D1637" i="9" s="1"/>
  <c r="G3425" i="8"/>
  <c r="D3425" i="9" s="1"/>
  <c r="C3426" i="8"/>
  <c r="D1638" i="7" s="1"/>
  <c r="D3426" i="8"/>
  <c r="D3426" i="7" s="1"/>
  <c r="F3426" i="8"/>
  <c r="D1638" i="9" s="1"/>
  <c r="G3426" i="8"/>
  <c r="D3426" i="9" s="1"/>
  <c r="C3427" i="8"/>
  <c r="D1639" i="7" s="1"/>
  <c r="D3427" i="8"/>
  <c r="D3427" i="7" s="1"/>
  <c r="F3427" i="8"/>
  <c r="D1639" i="9" s="1"/>
  <c r="G3427" i="8"/>
  <c r="D3427" i="9" s="1"/>
  <c r="C3276" i="8"/>
  <c r="D1488" i="7" s="1"/>
  <c r="D3276" i="8"/>
  <c r="D3276" i="7" s="1"/>
  <c r="F3276" i="8"/>
  <c r="D1488" i="9" s="1"/>
  <c r="G3276" i="8"/>
  <c r="D3276" i="9" s="1"/>
  <c r="C3277" i="8"/>
  <c r="D1489" i="7" s="1"/>
  <c r="D3277" i="8"/>
  <c r="D3277" i="7" s="1"/>
  <c r="F3277" i="8"/>
  <c r="D1489" i="9" s="1"/>
  <c r="G3277" i="8"/>
  <c r="D3277" i="9" s="1"/>
  <c r="C3278" i="8"/>
  <c r="D1490" i="7" s="1"/>
  <c r="D3278" i="8"/>
  <c r="D3278" i="7" s="1"/>
  <c r="F3278" i="8"/>
  <c r="D1490" i="9" s="1"/>
  <c r="G3278" i="8"/>
  <c r="D3278" i="9" s="1"/>
  <c r="C3127" i="8"/>
  <c r="D1339" i="7" s="1"/>
  <c r="D3127" i="8"/>
  <c r="D3127" i="7" s="1"/>
  <c r="F3127" i="8"/>
  <c r="D1339" i="9" s="1"/>
  <c r="G3127" i="8"/>
  <c r="D3127" i="9" s="1"/>
  <c r="C3128" i="8"/>
  <c r="D1340" i="7" s="1"/>
  <c r="D3128" i="8"/>
  <c r="D3128" i="7" s="1"/>
  <c r="F3128" i="8"/>
  <c r="D1340" i="9" s="1"/>
  <c r="G3128" i="8"/>
  <c r="D3128" i="9" s="1"/>
  <c r="C3129" i="8"/>
  <c r="D1341" i="7" s="1"/>
  <c r="D3129" i="8"/>
  <c r="D3129" i="7" s="1"/>
  <c r="F3129" i="8"/>
  <c r="D1341" i="9" s="1"/>
  <c r="G3129" i="8"/>
  <c r="D3129" i="9" s="1"/>
  <c r="C2978" i="8"/>
  <c r="D1190" i="7" s="1"/>
  <c r="D2978" i="8"/>
  <c r="D2978" i="7" s="1"/>
  <c r="F2978" i="8"/>
  <c r="D1190" i="9" s="1"/>
  <c r="G2978" i="8"/>
  <c r="D2978" i="9" s="1"/>
  <c r="C2979" i="8"/>
  <c r="D1191" i="7" s="1"/>
  <c r="D2979" i="8"/>
  <c r="D2979" i="7" s="1"/>
  <c r="F2979" i="8"/>
  <c r="D1191" i="9" s="1"/>
  <c r="G2979" i="8"/>
  <c r="D2979" i="9" s="1"/>
  <c r="C2980" i="8"/>
  <c r="D1192" i="7" s="1"/>
  <c r="D2980" i="8"/>
  <c r="D2980" i="7" s="1"/>
  <c r="F2980" i="8"/>
  <c r="D1192" i="9" s="1"/>
  <c r="G2980" i="8"/>
  <c r="D2980" i="9" s="1"/>
  <c r="C2829" i="8"/>
  <c r="D1041" i="7" s="1"/>
  <c r="D2829" i="8"/>
  <c r="D2829" i="7" s="1"/>
  <c r="F2829" i="8"/>
  <c r="D1041" i="9" s="1"/>
  <c r="G2829" i="8"/>
  <c r="D2829" i="9" s="1"/>
  <c r="C2830" i="8"/>
  <c r="D1042" i="7" s="1"/>
  <c r="D2830" i="8"/>
  <c r="D2830" i="7" s="1"/>
  <c r="F2830" i="8"/>
  <c r="D1042" i="9" s="1"/>
  <c r="G2830" i="8"/>
  <c r="D1042" i="22" s="1"/>
  <c r="C2831" i="8"/>
  <c r="D1043" i="7" s="1"/>
  <c r="D2831" i="8"/>
  <c r="D2831" i="7" s="1"/>
  <c r="F2831" i="8"/>
  <c r="D1043" i="9" s="1"/>
  <c r="G2831" i="8"/>
  <c r="D2831" i="9" s="1"/>
  <c r="C2680" i="8"/>
  <c r="D892" i="7" s="1"/>
  <c r="D2680" i="8"/>
  <c r="D2680" i="7" s="1"/>
  <c r="F2680" i="8"/>
  <c r="D892" i="9" s="1"/>
  <c r="G2680" i="8"/>
  <c r="D2680" i="9" s="1"/>
  <c r="C2681" i="8"/>
  <c r="D893" i="7" s="1"/>
  <c r="D2681" i="8"/>
  <c r="D2681" i="7" s="1"/>
  <c r="F2681" i="8"/>
  <c r="D893" i="9" s="1"/>
  <c r="G2681" i="8"/>
  <c r="D2681" i="9" s="1"/>
  <c r="C2682" i="8"/>
  <c r="D894" i="7" s="1"/>
  <c r="D2682" i="8"/>
  <c r="D2682" i="7" s="1"/>
  <c r="F2682" i="8"/>
  <c r="D894" i="9" s="1"/>
  <c r="G2682" i="8"/>
  <c r="D2682" i="9" s="1"/>
  <c r="C2531" i="8"/>
  <c r="D743" i="7" s="1"/>
  <c r="D2531" i="8"/>
  <c r="D2531" i="7" s="1"/>
  <c r="F2531" i="8"/>
  <c r="D743" i="9" s="1"/>
  <c r="G2531" i="8"/>
  <c r="D2531" i="9" s="1"/>
  <c r="C2532" i="8"/>
  <c r="D744" i="7" s="1"/>
  <c r="D2532" i="8"/>
  <c r="D2532" i="7" s="1"/>
  <c r="F2532" i="8"/>
  <c r="D744" i="9" s="1"/>
  <c r="G2532" i="8"/>
  <c r="D2532" i="9" s="1"/>
  <c r="C2533" i="8"/>
  <c r="D745" i="7" s="1"/>
  <c r="D2533" i="8"/>
  <c r="D2533" i="7" s="1"/>
  <c r="F2533" i="8"/>
  <c r="D745" i="9" s="1"/>
  <c r="G2533" i="8"/>
  <c r="D2533" i="9" s="1"/>
  <c r="C2382" i="8"/>
  <c r="D594" i="7" s="1"/>
  <c r="D2382" i="8"/>
  <c r="D2382" i="7" s="1"/>
  <c r="F2382" i="8"/>
  <c r="D594" i="9" s="1"/>
  <c r="G2382" i="8"/>
  <c r="D2382" i="9" s="1"/>
  <c r="C2383" i="8"/>
  <c r="D595" i="7" s="1"/>
  <c r="D2383" i="8"/>
  <c r="D2383" i="7" s="1"/>
  <c r="F2383" i="8"/>
  <c r="D595" i="9" s="1"/>
  <c r="G2383" i="8"/>
  <c r="D2383" i="9" s="1"/>
  <c r="C2384" i="8"/>
  <c r="D596" i="7" s="1"/>
  <c r="D2384" i="8"/>
  <c r="D2384" i="7" s="1"/>
  <c r="F2384" i="8"/>
  <c r="D596" i="9" s="1"/>
  <c r="G2384" i="8"/>
  <c r="D2384" i="9" s="1"/>
  <c r="C2233" i="8"/>
  <c r="D445" i="7" s="1"/>
  <c r="D2233" i="8"/>
  <c r="D2233" i="7" s="1"/>
  <c r="F2233" i="8"/>
  <c r="D445" i="9" s="1"/>
  <c r="G2233" i="8"/>
  <c r="D2233" i="9" s="1"/>
  <c r="C2234" i="8"/>
  <c r="D446" i="7" s="1"/>
  <c r="D2234" i="8"/>
  <c r="D2234" i="7" s="1"/>
  <c r="F2234" i="8"/>
  <c r="D446" i="9" s="1"/>
  <c r="G2234" i="8"/>
  <c r="D2234" i="9" s="1"/>
  <c r="C2235" i="8"/>
  <c r="D447" i="7" s="1"/>
  <c r="D2235" i="8"/>
  <c r="D2235" i="7" s="1"/>
  <c r="F2235" i="8"/>
  <c r="D447" i="9" s="1"/>
  <c r="G2235" i="8"/>
  <c r="D2235" i="9" s="1"/>
  <c r="C2084" i="8"/>
  <c r="D296" i="7" s="1"/>
  <c r="D2084" i="8"/>
  <c r="D2084" i="7" s="1"/>
  <c r="F2084" i="8"/>
  <c r="D296" i="9" s="1"/>
  <c r="G2084" i="8"/>
  <c r="D2084" i="9" s="1"/>
  <c r="C2085" i="8"/>
  <c r="D297" i="7" s="1"/>
  <c r="D2085" i="8"/>
  <c r="D2085" i="7" s="1"/>
  <c r="F2085" i="8"/>
  <c r="D297" i="9" s="1"/>
  <c r="G2085" i="8"/>
  <c r="D2085" i="9" s="1"/>
  <c r="C2086" i="8"/>
  <c r="D298" i="7" s="1"/>
  <c r="D2086" i="8"/>
  <c r="D2086" i="7" s="1"/>
  <c r="F2086" i="8"/>
  <c r="D298" i="9" s="1"/>
  <c r="G2086" i="8"/>
  <c r="D2086" i="9" s="1"/>
  <c r="C1935" i="8"/>
  <c r="D147" i="7" s="1"/>
  <c r="D1935" i="8"/>
  <c r="D1935" i="7" s="1"/>
  <c r="F1935" i="8"/>
  <c r="D147" i="9" s="1"/>
  <c r="G1935" i="8"/>
  <c r="D1935" i="9" s="1"/>
  <c r="C1936" i="8"/>
  <c r="D148" i="7" s="1"/>
  <c r="D1936" i="8"/>
  <c r="D1936" i="7" s="1"/>
  <c r="F1936" i="8"/>
  <c r="D148" i="9" s="1"/>
  <c r="G1936" i="8"/>
  <c r="D1936" i="9" s="1"/>
  <c r="C1937" i="8"/>
  <c r="D149" i="7" s="1"/>
  <c r="D1937" i="8"/>
  <c r="D1937" i="7" s="1"/>
  <c r="F1937" i="8"/>
  <c r="D149" i="9" s="1"/>
  <c r="G1937" i="8"/>
  <c r="D1937" i="9" s="1"/>
  <c r="C1786" i="8"/>
  <c r="C1786" i="7" s="1"/>
  <c r="D1786" i="8"/>
  <c r="C3574" i="7" s="1"/>
  <c r="F1786" i="8"/>
  <c r="C1786" i="9" s="1"/>
  <c r="G1786" i="8"/>
  <c r="C3574" i="9" s="1"/>
  <c r="C1787" i="8"/>
  <c r="C1787" i="7" s="1"/>
  <c r="D1787" i="8"/>
  <c r="C3575" i="7" s="1"/>
  <c r="F1787" i="8"/>
  <c r="C1787" i="9" s="1"/>
  <c r="G1787" i="8"/>
  <c r="D1787" i="22" s="1"/>
  <c r="C1788" i="8"/>
  <c r="C1788" i="7" s="1"/>
  <c r="D1788" i="8"/>
  <c r="C3576" i="7" s="1"/>
  <c r="F1788" i="8"/>
  <c r="C1788" i="9" s="1"/>
  <c r="G1788" i="8"/>
  <c r="C3576" i="9" s="1"/>
  <c r="C1637" i="8"/>
  <c r="C1637" i="7" s="1"/>
  <c r="D1637" i="8"/>
  <c r="C3425" i="7" s="1"/>
  <c r="F1637" i="8"/>
  <c r="C1637" i="9" s="1"/>
  <c r="G1637" i="8"/>
  <c r="C3425" i="9" s="1"/>
  <c r="C1638" i="8"/>
  <c r="C1638" i="7" s="1"/>
  <c r="D1638" i="8"/>
  <c r="C3426" i="7" s="1"/>
  <c r="F1638" i="8"/>
  <c r="C1638" i="9" s="1"/>
  <c r="G1638" i="8"/>
  <c r="C3426" i="9" s="1"/>
  <c r="C1639" i="8"/>
  <c r="C1639" i="7" s="1"/>
  <c r="D1639" i="8"/>
  <c r="C3427" i="7" s="1"/>
  <c r="F1639" i="8"/>
  <c r="C1639" i="9" s="1"/>
  <c r="G1639" i="8"/>
  <c r="C3427" i="9" s="1"/>
  <c r="C1488" i="8"/>
  <c r="C1488" i="7" s="1"/>
  <c r="D1488" i="8"/>
  <c r="C3276" i="7" s="1"/>
  <c r="F1488" i="8"/>
  <c r="C1488" i="9" s="1"/>
  <c r="G1488" i="8"/>
  <c r="C3276" i="9" s="1"/>
  <c r="C1489" i="8"/>
  <c r="C1489" i="7" s="1"/>
  <c r="D1489" i="8"/>
  <c r="C3277" i="7" s="1"/>
  <c r="F1489" i="8"/>
  <c r="C1489" i="9" s="1"/>
  <c r="G1489" i="8"/>
  <c r="C3277" i="9" s="1"/>
  <c r="C1490" i="8"/>
  <c r="C1490" i="7" s="1"/>
  <c r="D1490" i="8"/>
  <c r="C3278" i="7" s="1"/>
  <c r="F1490" i="8"/>
  <c r="C1490" i="9" s="1"/>
  <c r="G1490" i="8"/>
  <c r="C3278" i="9" s="1"/>
  <c r="C1339" i="8"/>
  <c r="C1339" i="7" s="1"/>
  <c r="D1339" i="8"/>
  <c r="C3127" i="7" s="1"/>
  <c r="F1339" i="8"/>
  <c r="C1339" i="9" s="1"/>
  <c r="G1339" i="8"/>
  <c r="C3127" i="9" s="1"/>
  <c r="C1340" i="8"/>
  <c r="C1340" i="7" s="1"/>
  <c r="D1340" i="8"/>
  <c r="C3128" i="7" s="1"/>
  <c r="F1340" i="8"/>
  <c r="C1340" i="9" s="1"/>
  <c r="G1340" i="8"/>
  <c r="C3128" i="9" s="1"/>
  <c r="C1341" i="8"/>
  <c r="C1341" i="7" s="1"/>
  <c r="D1341" i="8"/>
  <c r="C3129" i="7" s="1"/>
  <c r="F1341" i="8"/>
  <c r="C1341" i="9" s="1"/>
  <c r="G1341" i="8"/>
  <c r="C3129" i="9" s="1"/>
  <c r="C1190" i="8"/>
  <c r="C1190" i="7" s="1"/>
  <c r="D1190" i="8"/>
  <c r="C2978" i="7" s="1"/>
  <c r="F1190" i="8"/>
  <c r="C1190" i="9" s="1"/>
  <c r="G1190" i="8"/>
  <c r="C2978" i="9" s="1"/>
  <c r="C1191" i="8"/>
  <c r="C1191" i="7" s="1"/>
  <c r="D1191" i="8"/>
  <c r="C2979" i="7" s="1"/>
  <c r="F1191" i="8"/>
  <c r="C1191" i="9" s="1"/>
  <c r="G1191" i="8"/>
  <c r="C2979" i="9" s="1"/>
  <c r="C1192" i="8"/>
  <c r="C1192" i="7" s="1"/>
  <c r="D1192" i="8"/>
  <c r="C2980" i="7" s="1"/>
  <c r="F1192" i="8"/>
  <c r="C1192" i="9" s="1"/>
  <c r="G1192" i="8"/>
  <c r="C2980" i="9" s="1"/>
  <c r="C1041" i="8"/>
  <c r="C1041" i="7" s="1"/>
  <c r="D1041" i="8"/>
  <c r="C2829" i="7" s="1"/>
  <c r="F1041" i="8"/>
  <c r="C1041" i="9" s="1"/>
  <c r="G1041" i="8"/>
  <c r="C2829" i="9" s="1"/>
  <c r="C1042" i="8"/>
  <c r="C1042" i="7" s="1"/>
  <c r="D1042" i="8"/>
  <c r="C2830" i="7" s="1"/>
  <c r="F1042" i="8"/>
  <c r="C1042" i="9" s="1"/>
  <c r="G1042" i="8"/>
  <c r="C2830" i="9" s="1"/>
  <c r="C1043" i="8"/>
  <c r="C1043" i="7" s="1"/>
  <c r="D1043" i="8"/>
  <c r="C2831" i="7" s="1"/>
  <c r="F1043" i="8"/>
  <c r="C1043" i="9" s="1"/>
  <c r="G1043" i="8"/>
  <c r="C2831" i="9" s="1"/>
  <c r="C892" i="8"/>
  <c r="C892" i="7" s="1"/>
  <c r="D892" i="8"/>
  <c r="C2680" i="7" s="1"/>
  <c r="F892" i="8"/>
  <c r="C892" i="9" s="1"/>
  <c r="G892" i="8"/>
  <c r="C2680" i="9" s="1"/>
  <c r="C893" i="8"/>
  <c r="C893" i="7" s="1"/>
  <c r="D893" i="8"/>
  <c r="C2681" i="7" s="1"/>
  <c r="F893" i="8"/>
  <c r="C893" i="9" s="1"/>
  <c r="G893" i="8"/>
  <c r="C2681" i="9" s="1"/>
  <c r="C894" i="8"/>
  <c r="C894" i="7" s="1"/>
  <c r="D894" i="8"/>
  <c r="C2682" i="7" s="1"/>
  <c r="F894" i="8"/>
  <c r="C894" i="9" s="1"/>
  <c r="G894" i="8"/>
  <c r="C2682" i="9" s="1"/>
  <c r="C743" i="8"/>
  <c r="C743" i="7" s="1"/>
  <c r="D743" i="8"/>
  <c r="C2531" i="7" s="1"/>
  <c r="F743" i="8"/>
  <c r="C743" i="9" s="1"/>
  <c r="G743" i="8"/>
  <c r="C2531" i="9" s="1"/>
  <c r="C744" i="8"/>
  <c r="C744" i="7" s="1"/>
  <c r="D744" i="8"/>
  <c r="C2532" i="7" s="1"/>
  <c r="F744" i="8"/>
  <c r="C744" i="9" s="1"/>
  <c r="G744" i="8"/>
  <c r="C2532" i="9" s="1"/>
  <c r="C745" i="8"/>
  <c r="C745" i="7" s="1"/>
  <c r="D745" i="8"/>
  <c r="C2533" i="7" s="1"/>
  <c r="F745" i="8"/>
  <c r="C745" i="9" s="1"/>
  <c r="G745" i="8"/>
  <c r="C2533" i="9" s="1"/>
  <c r="C594" i="8"/>
  <c r="C594" i="7" s="1"/>
  <c r="D594" i="8"/>
  <c r="C2382" i="7" s="1"/>
  <c r="F594" i="8"/>
  <c r="C594" i="9" s="1"/>
  <c r="G594" i="8"/>
  <c r="C2382" i="9" s="1"/>
  <c r="C595" i="8"/>
  <c r="C595" i="7" s="1"/>
  <c r="D595" i="8"/>
  <c r="C2383" i="7" s="1"/>
  <c r="F595" i="8"/>
  <c r="C595" i="9" s="1"/>
  <c r="G595" i="8"/>
  <c r="C2383" i="9" s="1"/>
  <c r="C596" i="8"/>
  <c r="C596" i="7" s="1"/>
  <c r="D596" i="8"/>
  <c r="C2384" i="7" s="1"/>
  <c r="F596" i="8"/>
  <c r="C596" i="9" s="1"/>
  <c r="G596" i="8"/>
  <c r="C2384" i="9" s="1"/>
  <c r="C445" i="8"/>
  <c r="C445" i="7" s="1"/>
  <c r="D445" i="8"/>
  <c r="C2233" i="7" s="1"/>
  <c r="F445" i="8"/>
  <c r="C445" i="9" s="1"/>
  <c r="G445" i="8"/>
  <c r="C2233" i="9" s="1"/>
  <c r="C446" i="8"/>
  <c r="C446" i="7" s="1"/>
  <c r="D446" i="8"/>
  <c r="C2234" i="7" s="1"/>
  <c r="F446" i="8"/>
  <c r="C446" i="9" s="1"/>
  <c r="G446" i="8"/>
  <c r="C2234" i="9" s="1"/>
  <c r="C447" i="8"/>
  <c r="C447" i="7" s="1"/>
  <c r="D447" i="8"/>
  <c r="C2235" i="7" s="1"/>
  <c r="F447" i="8"/>
  <c r="C447" i="9" s="1"/>
  <c r="G447" i="8"/>
  <c r="C2235" i="9" s="1"/>
  <c r="C296" i="8"/>
  <c r="C296" i="7" s="1"/>
  <c r="D296" i="8"/>
  <c r="C2084" i="7" s="1"/>
  <c r="F296" i="8"/>
  <c r="C296" i="9" s="1"/>
  <c r="G296" i="8"/>
  <c r="C2084" i="9" s="1"/>
  <c r="C297" i="8"/>
  <c r="C297" i="7" s="1"/>
  <c r="D297" i="8"/>
  <c r="C2085" i="7" s="1"/>
  <c r="F297" i="8"/>
  <c r="C297" i="9" s="1"/>
  <c r="G297" i="8"/>
  <c r="C2085" i="9" s="1"/>
  <c r="C298" i="8"/>
  <c r="C298" i="7" s="1"/>
  <c r="D298" i="8"/>
  <c r="C2086" i="7" s="1"/>
  <c r="F298" i="8"/>
  <c r="C298" i="9" s="1"/>
  <c r="G298" i="8"/>
  <c r="C2086" i="9" s="1"/>
  <c r="C147" i="8"/>
  <c r="C147" i="7" s="1"/>
  <c r="D147" i="8"/>
  <c r="C1935" i="7" s="1"/>
  <c r="F147" i="8"/>
  <c r="C147" i="9" s="1"/>
  <c r="G147" i="8"/>
  <c r="C1935" i="9" s="1"/>
  <c r="C148" i="8"/>
  <c r="C148" i="7" s="1"/>
  <c r="D148" i="8"/>
  <c r="C1936" i="7" s="1"/>
  <c r="F148" i="8"/>
  <c r="C148" i="9" s="1"/>
  <c r="G148" i="8"/>
  <c r="C1936" i="9" s="1"/>
  <c r="C149" i="8"/>
  <c r="C149" i="7" s="1"/>
  <c r="D149" i="8"/>
  <c r="C1937" i="7" s="1"/>
  <c r="F149" i="8"/>
  <c r="C149" i="9" s="1"/>
  <c r="G149" i="8"/>
  <c r="C1937" i="9" s="1"/>
  <c r="C2236" i="8"/>
  <c r="D2236" i="8"/>
  <c r="D2236" i="7" s="1"/>
  <c r="F2236" i="8"/>
  <c r="G2236" i="8"/>
  <c r="D1041" i="22"/>
  <c r="C1042" i="22"/>
  <c r="D1043" i="22"/>
  <c r="C1786" i="22"/>
  <c r="C1788" i="22"/>
  <c r="D1788" i="22"/>
  <c r="C1637" i="22"/>
  <c r="D1637" i="22"/>
  <c r="C1638" i="22"/>
  <c r="D1638" i="22"/>
  <c r="D1639" i="22"/>
  <c r="C1488" i="22"/>
  <c r="D1488" i="22"/>
  <c r="C1489" i="22"/>
  <c r="D1489" i="22"/>
  <c r="C1490" i="22"/>
  <c r="D1490" i="22"/>
  <c r="D1339" i="22"/>
  <c r="C1340" i="22"/>
  <c r="D1340" i="22"/>
  <c r="C1341" i="22"/>
  <c r="D1341" i="22"/>
  <c r="C1190" i="22"/>
  <c r="D1190" i="22"/>
  <c r="C1191" i="22"/>
  <c r="D1191" i="22"/>
  <c r="C1192" i="22"/>
  <c r="D1192" i="22"/>
  <c r="C892" i="22"/>
  <c r="D892" i="22"/>
  <c r="D893" i="22"/>
  <c r="C894" i="22"/>
  <c r="D894" i="22"/>
  <c r="D743" i="22"/>
  <c r="C744" i="22"/>
  <c r="D744" i="22"/>
  <c r="C745" i="22"/>
  <c r="D745" i="22"/>
  <c r="C594" i="22"/>
  <c r="D594" i="22"/>
  <c r="D595" i="22"/>
  <c r="C596" i="22"/>
  <c r="D596" i="22"/>
  <c r="C445" i="22"/>
  <c r="D445" i="22"/>
  <c r="C446" i="22"/>
  <c r="D446" i="22"/>
  <c r="D447" i="22"/>
  <c r="C296" i="22"/>
  <c r="D296" i="22"/>
  <c r="C297" i="22"/>
  <c r="D297" i="22"/>
  <c r="C298" i="22"/>
  <c r="D298" i="22"/>
  <c r="D147" i="22"/>
  <c r="C148" i="22"/>
  <c r="D148" i="22"/>
  <c r="C149" i="22"/>
  <c r="D149" i="22"/>
  <c r="E445" i="24"/>
  <c r="E446" i="24"/>
  <c r="E447" i="24"/>
  <c r="E296" i="24"/>
  <c r="E297" i="24"/>
  <c r="E298" i="24"/>
  <c r="F147" i="25"/>
  <c r="G147" i="25"/>
  <c r="F148" i="25"/>
  <c r="G148" i="25"/>
  <c r="F149" i="25"/>
  <c r="G149" i="25"/>
  <c r="F594" i="25"/>
  <c r="G594" i="25"/>
  <c r="F595" i="25"/>
  <c r="G595" i="25"/>
  <c r="F596" i="25"/>
  <c r="G596" i="25"/>
  <c r="F743" i="25"/>
  <c r="G743" i="25"/>
  <c r="F744" i="25"/>
  <c r="G744" i="25"/>
  <c r="F745" i="25"/>
  <c r="G745" i="25"/>
  <c r="E147" i="18"/>
  <c r="F147" i="18"/>
  <c r="E148" i="18"/>
  <c r="F148" i="18"/>
  <c r="E149" i="18"/>
  <c r="F149" i="18"/>
  <c r="GU140" i="1"/>
  <c r="GU141" i="1"/>
  <c r="GU142" i="1"/>
  <c r="GU143" i="1"/>
  <c r="GU144" i="1"/>
  <c r="GU145" i="1"/>
  <c r="GU146" i="1"/>
  <c r="GU147" i="1"/>
  <c r="GU148" i="1"/>
  <c r="GU149" i="1"/>
  <c r="G297" i="25" s="1"/>
  <c r="GU150" i="1"/>
  <c r="GY4" i="1"/>
  <c r="GY5" i="1"/>
  <c r="GY6" i="1"/>
  <c r="GY7" i="1"/>
  <c r="GY8" i="1"/>
  <c r="GY9" i="1"/>
  <c r="GY10" i="1"/>
  <c r="GY11" i="1"/>
  <c r="GY12" i="1"/>
  <c r="GY13" i="1"/>
  <c r="GY14" i="1"/>
  <c r="GY15" i="1"/>
  <c r="GY16" i="1"/>
  <c r="GY17" i="1"/>
  <c r="GY18" i="1"/>
  <c r="GY19" i="1"/>
  <c r="GY20" i="1"/>
  <c r="GY21" i="1"/>
  <c r="GY22" i="1"/>
  <c r="GY23" i="1"/>
  <c r="GY24" i="1"/>
  <c r="GY25" i="1"/>
  <c r="GY26" i="1"/>
  <c r="GY27" i="1"/>
  <c r="GY28" i="1"/>
  <c r="GY29" i="1"/>
  <c r="GY30" i="1"/>
  <c r="GY31" i="1"/>
  <c r="GY32" i="1"/>
  <c r="GY33" i="1"/>
  <c r="GY34" i="1"/>
  <c r="GY35" i="1"/>
  <c r="GY36" i="1"/>
  <c r="GY37" i="1"/>
  <c r="GY38" i="1"/>
  <c r="GY39" i="1"/>
  <c r="GY40" i="1"/>
  <c r="GY41" i="1"/>
  <c r="GY42" i="1"/>
  <c r="GY43" i="1"/>
  <c r="GY44" i="1"/>
  <c r="GY45" i="1"/>
  <c r="GY46" i="1"/>
  <c r="GY47" i="1"/>
  <c r="GY48" i="1"/>
  <c r="GY49" i="1"/>
  <c r="GY50" i="1"/>
  <c r="GY51" i="1"/>
  <c r="GY52" i="1"/>
  <c r="GY53" i="1"/>
  <c r="GY54" i="1"/>
  <c r="GY55" i="1"/>
  <c r="GY56" i="1"/>
  <c r="GY57" i="1"/>
  <c r="GY58" i="1"/>
  <c r="GY59" i="1"/>
  <c r="GY60" i="1"/>
  <c r="GY61" i="1"/>
  <c r="GY62" i="1"/>
  <c r="GY63" i="1"/>
  <c r="GY64" i="1"/>
  <c r="GY65" i="1"/>
  <c r="GY66" i="1"/>
  <c r="GY67" i="1"/>
  <c r="GY68" i="1"/>
  <c r="GY69" i="1"/>
  <c r="GY70" i="1"/>
  <c r="GY71" i="1"/>
  <c r="GY72" i="1"/>
  <c r="GY73" i="1"/>
  <c r="GY74" i="1"/>
  <c r="GY75" i="1"/>
  <c r="GY76" i="1"/>
  <c r="GY77" i="1"/>
  <c r="GY78" i="1"/>
  <c r="GY79" i="1"/>
  <c r="GY80" i="1"/>
  <c r="GY81" i="1"/>
  <c r="GY82" i="1"/>
  <c r="GY83" i="1"/>
  <c r="GY84" i="1"/>
  <c r="GY85" i="1"/>
  <c r="GY86" i="1"/>
  <c r="GY87" i="1"/>
  <c r="GY88" i="1"/>
  <c r="GY89" i="1"/>
  <c r="GY90" i="1"/>
  <c r="GY91" i="1"/>
  <c r="GY92" i="1"/>
  <c r="GY93" i="1"/>
  <c r="GY94" i="1"/>
  <c r="GY95" i="1"/>
  <c r="GY96" i="1"/>
  <c r="GY97" i="1"/>
  <c r="GY98" i="1"/>
  <c r="GY99" i="1"/>
  <c r="GY100" i="1"/>
  <c r="GY101" i="1"/>
  <c r="GY102" i="1"/>
  <c r="GY103" i="1"/>
  <c r="GY104" i="1"/>
  <c r="GY105" i="1"/>
  <c r="GY106" i="1"/>
  <c r="GY107" i="1"/>
  <c r="GY108" i="1"/>
  <c r="GY109" i="1"/>
  <c r="GY110" i="1"/>
  <c r="GY111" i="1"/>
  <c r="GY112" i="1"/>
  <c r="GY113" i="1"/>
  <c r="GY114" i="1"/>
  <c r="GY115" i="1"/>
  <c r="GY116" i="1"/>
  <c r="GY117" i="1"/>
  <c r="GY118" i="1"/>
  <c r="GY119" i="1"/>
  <c r="GY120" i="1"/>
  <c r="GY121" i="1"/>
  <c r="GY122" i="1"/>
  <c r="GY123" i="1"/>
  <c r="GY124" i="1"/>
  <c r="GY125" i="1"/>
  <c r="GY126" i="1"/>
  <c r="GY127" i="1"/>
  <c r="GY128" i="1"/>
  <c r="GY129" i="1"/>
  <c r="GY130" i="1"/>
  <c r="GY131" i="1"/>
  <c r="GY132" i="1"/>
  <c r="GY133" i="1"/>
  <c r="GY135" i="1"/>
  <c r="GY136" i="1"/>
  <c r="GY137" i="1"/>
  <c r="GY138" i="1"/>
  <c r="GY139" i="1"/>
  <c r="GY141" i="1"/>
  <c r="GY142" i="1"/>
  <c r="GY143" i="1"/>
  <c r="GY144" i="1"/>
  <c r="GY145" i="1"/>
  <c r="GY146" i="1"/>
  <c r="GY147" i="1"/>
  <c r="GY148" i="1"/>
  <c r="G445" i="25" s="1"/>
  <c r="GY149" i="1"/>
  <c r="G446" i="25" s="1"/>
  <c r="GY150" i="1"/>
  <c r="GY151" i="1"/>
  <c r="E296" i="18"/>
  <c r="F296" i="18"/>
  <c r="E297" i="18"/>
  <c r="F297" i="18"/>
  <c r="E298" i="18"/>
  <c r="F298" i="18"/>
  <c r="GZ4" i="1"/>
  <c r="GZ5" i="1"/>
  <c r="GZ6" i="1"/>
  <c r="GZ7" i="1"/>
  <c r="GZ8" i="1"/>
  <c r="GZ9" i="1"/>
  <c r="GZ10" i="1"/>
  <c r="GZ11" i="1"/>
  <c r="GZ12" i="1"/>
  <c r="GZ13" i="1"/>
  <c r="GZ14" i="1"/>
  <c r="GZ15" i="1"/>
  <c r="GZ16" i="1"/>
  <c r="GZ17" i="1"/>
  <c r="GZ18" i="1"/>
  <c r="GZ19" i="1"/>
  <c r="GZ20" i="1"/>
  <c r="GZ21" i="1"/>
  <c r="GZ22" i="1"/>
  <c r="GZ23" i="1"/>
  <c r="GZ24" i="1"/>
  <c r="GZ25" i="1"/>
  <c r="GZ26" i="1"/>
  <c r="GZ27" i="1"/>
  <c r="GZ28" i="1"/>
  <c r="GZ29" i="1"/>
  <c r="GZ30" i="1"/>
  <c r="GZ31" i="1"/>
  <c r="GZ32" i="1"/>
  <c r="GZ33" i="1"/>
  <c r="GZ34" i="1"/>
  <c r="GZ35" i="1"/>
  <c r="GZ36" i="1"/>
  <c r="GZ37" i="1"/>
  <c r="GZ38" i="1"/>
  <c r="GZ39" i="1"/>
  <c r="GZ40" i="1"/>
  <c r="GZ41" i="1"/>
  <c r="GZ42" i="1"/>
  <c r="GZ43" i="1"/>
  <c r="GZ44" i="1"/>
  <c r="GZ45" i="1"/>
  <c r="GZ46" i="1"/>
  <c r="GZ47" i="1"/>
  <c r="GZ48" i="1"/>
  <c r="GZ49" i="1"/>
  <c r="GZ50" i="1"/>
  <c r="GZ51" i="1"/>
  <c r="GZ52" i="1"/>
  <c r="GZ53" i="1"/>
  <c r="GZ54" i="1"/>
  <c r="GZ55" i="1"/>
  <c r="GZ56" i="1"/>
  <c r="GZ57" i="1"/>
  <c r="GZ58" i="1"/>
  <c r="GZ59" i="1"/>
  <c r="GZ60" i="1"/>
  <c r="GZ61" i="1"/>
  <c r="GZ62" i="1"/>
  <c r="GZ63" i="1"/>
  <c r="GZ64" i="1"/>
  <c r="GZ65" i="1"/>
  <c r="GZ66" i="1"/>
  <c r="GZ67" i="1"/>
  <c r="GZ68" i="1"/>
  <c r="GZ69" i="1"/>
  <c r="GZ70" i="1"/>
  <c r="GZ71" i="1"/>
  <c r="GZ72" i="1"/>
  <c r="GZ73" i="1"/>
  <c r="GZ74" i="1"/>
  <c r="GZ75" i="1"/>
  <c r="GZ76" i="1"/>
  <c r="GZ77" i="1"/>
  <c r="GZ78" i="1"/>
  <c r="GZ79" i="1"/>
  <c r="GZ80" i="1"/>
  <c r="GZ81" i="1"/>
  <c r="GZ82" i="1"/>
  <c r="GZ83" i="1"/>
  <c r="GZ84" i="1"/>
  <c r="GZ85" i="1"/>
  <c r="GZ86" i="1"/>
  <c r="GZ87" i="1"/>
  <c r="GZ88" i="1"/>
  <c r="GZ89" i="1"/>
  <c r="GZ90" i="1"/>
  <c r="GZ91" i="1"/>
  <c r="GZ92" i="1"/>
  <c r="GZ93" i="1"/>
  <c r="GZ94" i="1"/>
  <c r="GZ95" i="1"/>
  <c r="GZ96" i="1"/>
  <c r="GZ97" i="1"/>
  <c r="GZ98" i="1"/>
  <c r="GZ99" i="1"/>
  <c r="GZ100" i="1"/>
  <c r="GZ101" i="1"/>
  <c r="GZ102" i="1"/>
  <c r="GZ103" i="1"/>
  <c r="GZ104" i="1"/>
  <c r="GZ105" i="1"/>
  <c r="GZ106" i="1"/>
  <c r="GZ107" i="1"/>
  <c r="GZ108" i="1"/>
  <c r="GZ109" i="1"/>
  <c r="GZ110" i="1"/>
  <c r="GZ111" i="1"/>
  <c r="GZ112" i="1"/>
  <c r="GZ113" i="1"/>
  <c r="GZ114" i="1"/>
  <c r="GZ115" i="1"/>
  <c r="GZ116" i="1"/>
  <c r="GZ117" i="1"/>
  <c r="GZ118" i="1"/>
  <c r="GZ119" i="1"/>
  <c r="GZ120" i="1"/>
  <c r="GZ121" i="1"/>
  <c r="GZ122" i="1"/>
  <c r="GZ123" i="1"/>
  <c r="GZ124" i="1"/>
  <c r="GZ125" i="1"/>
  <c r="GZ126" i="1"/>
  <c r="GZ127" i="1"/>
  <c r="GZ128" i="1"/>
  <c r="GZ129" i="1"/>
  <c r="GZ130" i="1"/>
  <c r="GZ131" i="1"/>
  <c r="GZ132" i="1"/>
  <c r="GZ133" i="1"/>
  <c r="GZ134" i="1"/>
  <c r="GZ135" i="1"/>
  <c r="GZ136" i="1"/>
  <c r="GZ137" i="1"/>
  <c r="GZ138" i="1"/>
  <c r="GZ139" i="1"/>
  <c r="GZ140" i="1"/>
  <c r="GZ141" i="1"/>
  <c r="GZ142" i="1"/>
  <c r="GZ143" i="1"/>
  <c r="GZ144" i="1"/>
  <c r="GZ145" i="1"/>
  <c r="GZ146" i="1"/>
  <c r="GZ147" i="1"/>
  <c r="GZ148" i="1"/>
  <c r="F445" i="25" s="1"/>
  <c r="GZ149" i="1"/>
  <c r="D297" i="18" s="1"/>
  <c r="GZ150" i="1"/>
  <c r="D298" i="18" s="1"/>
  <c r="GZ3" i="1"/>
  <c r="GV4" i="1"/>
  <c r="GV5" i="1"/>
  <c r="GV6" i="1"/>
  <c r="GV7" i="1"/>
  <c r="GV8" i="1"/>
  <c r="GV9" i="1"/>
  <c r="GV10" i="1"/>
  <c r="GV11" i="1"/>
  <c r="GV12" i="1"/>
  <c r="GV13" i="1"/>
  <c r="GV14" i="1"/>
  <c r="GV15" i="1"/>
  <c r="GV16" i="1"/>
  <c r="GV17" i="1"/>
  <c r="GV18" i="1"/>
  <c r="GV19" i="1"/>
  <c r="GV20" i="1"/>
  <c r="GV21" i="1"/>
  <c r="GV22" i="1"/>
  <c r="GV23" i="1"/>
  <c r="GV24" i="1"/>
  <c r="GV25" i="1"/>
  <c r="GV26" i="1"/>
  <c r="GV27" i="1"/>
  <c r="GV28" i="1"/>
  <c r="GV29" i="1"/>
  <c r="GV30" i="1"/>
  <c r="GV31" i="1"/>
  <c r="GV32" i="1"/>
  <c r="GV33" i="1"/>
  <c r="GV34" i="1"/>
  <c r="GV35" i="1"/>
  <c r="GV36" i="1"/>
  <c r="GV37" i="1"/>
  <c r="GV38" i="1"/>
  <c r="GV39" i="1"/>
  <c r="GV40" i="1"/>
  <c r="GV41" i="1"/>
  <c r="GV42" i="1"/>
  <c r="GV43" i="1"/>
  <c r="GV44" i="1"/>
  <c r="GV45" i="1"/>
  <c r="GV46" i="1"/>
  <c r="GV47" i="1"/>
  <c r="GV48" i="1"/>
  <c r="GV49" i="1"/>
  <c r="GV50" i="1"/>
  <c r="GV51" i="1"/>
  <c r="GV52" i="1"/>
  <c r="GV53" i="1"/>
  <c r="GV54" i="1"/>
  <c r="GV55" i="1"/>
  <c r="GV56" i="1"/>
  <c r="GV57" i="1"/>
  <c r="GV58" i="1"/>
  <c r="GV59" i="1"/>
  <c r="GV60" i="1"/>
  <c r="GV61" i="1"/>
  <c r="GV62" i="1"/>
  <c r="GV63" i="1"/>
  <c r="GV64" i="1"/>
  <c r="GV65" i="1"/>
  <c r="GV66" i="1"/>
  <c r="GV67" i="1"/>
  <c r="GV68" i="1"/>
  <c r="GV69" i="1"/>
  <c r="GV70" i="1"/>
  <c r="GV71" i="1"/>
  <c r="GV72" i="1"/>
  <c r="GV73" i="1"/>
  <c r="GV74" i="1"/>
  <c r="GV75" i="1"/>
  <c r="GV76" i="1"/>
  <c r="GV77" i="1"/>
  <c r="GV78" i="1"/>
  <c r="GV79" i="1"/>
  <c r="GV80" i="1"/>
  <c r="GV81" i="1"/>
  <c r="GV82" i="1"/>
  <c r="GV83" i="1"/>
  <c r="GV84" i="1"/>
  <c r="GV85" i="1"/>
  <c r="GV86" i="1"/>
  <c r="GV87" i="1"/>
  <c r="GV88" i="1"/>
  <c r="GV89" i="1"/>
  <c r="GV90" i="1"/>
  <c r="GV91" i="1"/>
  <c r="GV92" i="1"/>
  <c r="GV93" i="1"/>
  <c r="GV94" i="1"/>
  <c r="GV95" i="1"/>
  <c r="GV96" i="1"/>
  <c r="GV97" i="1"/>
  <c r="GV98" i="1"/>
  <c r="GV99" i="1"/>
  <c r="GV100" i="1"/>
  <c r="GV101" i="1"/>
  <c r="GV102" i="1"/>
  <c r="GV103" i="1"/>
  <c r="GV104" i="1"/>
  <c r="GV105" i="1"/>
  <c r="GV106" i="1"/>
  <c r="GV107" i="1"/>
  <c r="GV108" i="1"/>
  <c r="GV109" i="1"/>
  <c r="GV110" i="1"/>
  <c r="GV111" i="1"/>
  <c r="GV112" i="1"/>
  <c r="GV113" i="1"/>
  <c r="GV114" i="1"/>
  <c r="GV115" i="1"/>
  <c r="GV116" i="1"/>
  <c r="GV117" i="1"/>
  <c r="GV118" i="1"/>
  <c r="GV119" i="1"/>
  <c r="GV120" i="1"/>
  <c r="GV121" i="1"/>
  <c r="GV122" i="1"/>
  <c r="GV123" i="1"/>
  <c r="GV124" i="1"/>
  <c r="GV125" i="1"/>
  <c r="GV126" i="1"/>
  <c r="GV127" i="1"/>
  <c r="GV128" i="1"/>
  <c r="GV129" i="1"/>
  <c r="GV130" i="1"/>
  <c r="GV131" i="1"/>
  <c r="GV132" i="1"/>
  <c r="GV133" i="1"/>
  <c r="GV134" i="1"/>
  <c r="GV135" i="1"/>
  <c r="GV136" i="1"/>
  <c r="GV137" i="1"/>
  <c r="GV138" i="1"/>
  <c r="GV139" i="1"/>
  <c r="GV140" i="1"/>
  <c r="GV141" i="1"/>
  <c r="GV142" i="1"/>
  <c r="GV143" i="1"/>
  <c r="GV144" i="1"/>
  <c r="GV145" i="1"/>
  <c r="GV146" i="1"/>
  <c r="GV147" i="1"/>
  <c r="GV148" i="1"/>
  <c r="C296" i="18" s="1"/>
  <c r="GV149" i="1"/>
  <c r="C297" i="18" s="1"/>
  <c r="GV150" i="1"/>
  <c r="GV3" i="1"/>
  <c r="C1043" i="22" l="1"/>
  <c r="C147" i="22"/>
  <c r="C447" i="22"/>
  <c r="C595" i="22"/>
  <c r="C743" i="22"/>
  <c r="C1041" i="22"/>
  <c r="C1787" i="22"/>
  <c r="C1339" i="22"/>
  <c r="C1639" i="22"/>
  <c r="D1786" i="22"/>
  <c r="C893" i="22"/>
  <c r="D296" i="18"/>
  <c r="G296" i="18" s="1"/>
  <c r="D148" i="18"/>
  <c r="F297" i="25"/>
  <c r="E147" i="24"/>
  <c r="D147" i="18"/>
  <c r="G296" i="25"/>
  <c r="G447" i="25"/>
  <c r="D149" i="18"/>
  <c r="F447" i="25"/>
  <c r="C149" i="18"/>
  <c r="E149" i="24"/>
  <c r="G298" i="25"/>
  <c r="C298" i="18"/>
  <c r="G298" i="18" s="1"/>
  <c r="F298" i="25"/>
  <c r="C148" i="18"/>
  <c r="G148" i="18" s="1"/>
  <c r="C147" i="18"/>
  <c r="F446" i="25"/>
  <c r="F296" i="25"/>
  <c r="E148" i="24"/>
  <c r="C3575" i="9"/>
  <c r="D2830" i="9"/>
  <c r="G297" i="18"/>
  <c r="AQ101" i="1"/>
  <c r="G147" i="18" l="1"/>
  <c r="G149" i="18"/>
  <c r="C3572" i="8"/>
  <c r="D1784" i="7" s="1"/>
  <c r="D3572" i="8"/>
  <c r="D3572" i="7" s="1"/>
  <c r="F3572" i="8"/>
  <c r="D1784" i="9" s="1"/>
  <c r="G3572" i="8"/>
  <c r="D3572" i="9" s="1"/>
  <c r="C3573" i="8"/>
  <c r="D1785" i="7" s="1"/>
  <c r="D3573" i="8"/>
  <c r="D3573" i="7" s="1"/>
  <c r="F3573" i="8"/>
  <c r="D1785" i="9" s="1"/>
  <c r="G3573" i="8"/>
  <c r="D3573" i="9" s="1"/>
  <c r="C3423" i="8"/>
  <c r="D1635" i="7" s="1"/>
  <c r="D3423" i="8"/>
  <c r="D3423" i="7" s="1"/>
  <c r="F3423" i="8"/>
  <c r="D1635" i="9" s="1"/>
  <c r="G3423" i="8"/>
  <c r="D3423" i="9" s="1"/>
  <c r="C3424" i="8"/>
  <c r="D1636" i="7" s="1"/>
  <c r="D3424" i="8"/>
  <c r="D3424" i="7" s="1"/>
  <c r="F3424" i="8"/>
  <c r="D1636" i="9" s="1"/>
  <c r="G3424" i="8"/>
  <c r="D3424" i="9" s="1"/>
  <c r="C3274" i="8"/>
  <c r="D1486" i="7" s="1"/>
  <c r="D3274" i="8"/>
  <c r="D3274" i="7" s="1"/>
  <c r="F3274" i="8"/>
  <c r="D1486" i="9" s="1"/>
  <c r="G3274" i="8"/>
  <c r="D3274" i="9" s="1"/>
  <c r="C3275" i="8"/>
  <c r="D1487" i="7" s="1"/>
  <c r="D3275" i="8"/>
  <c r="D3275" i="7" s="1"/>
  <c r="F3275" i="8"/>
  <c r="D1487" i="9" s="1"/>
  <c r="G3275" i="8"/>
  <c r="D3275" i="9" s="1"/>
  <c r="C3125" i="8"/>
  <c r="D1337" i="7" s="1"/>
  <c r="D3125" i="8"/>
  <c r="D3125" i="7" s="1"/>
  <c r="F3125" i="8"/>
  <c r="D1337" i="9" s="1"/>
  <c r="G3125" i="8"/>
  <c r="D3125" i="9" s="1"/>
  <c r="C3126" i="8"/>
  <c r="D1338" i="7" s="1"/>
  <c r="D3126" i="8"/>
  <c r="D3126" i="7" s="1"/>
  <c r="F3126" i="8"/>
  <c r="D1338" i="9" s="1"/>
  <c r="G3126" i="8"/>
  <c r="D3126" i="9" s="1"/>
  <c r="C2976" i="8"/>
  <c r="D1188" i="7" s="1"/>
  <c r="D2976" i="8"/>
  <c r="D2976" i="7" s="1"/>
  <c r="F2976" i="8"/>
  <c r="D1188" i="9" s="1"/>
  <c r="G2976" i="8"/>
  <c r="D2976" i="9" s="1"/>
  <c r="C2977" i="8"/>
  <c r="D1189" i="7" s="1"/>
  <c r="D2977" i="8"/>
  <c r="D2977" i="7" s="1"/>
  <c r="F2977" i="8"/>
  <c r="D1189" i="9" s="1"/>
  <c r="G2977" i="8"/>
  <c r="D2977" i="9" s="1"/>
  <c r="C2827" i="8"/>
  <c r="D1039" i="7" s="1"/>
  <c r="D2827" i="8"/>
  <c r="D2827" i="7" s="1"/>
  <c r="F2827" i="8"/>
  <c r="G2827" i="8"/>
  <c r="C2828" i="8"/>
  <c r="D1040" i="7" s="1"/>
  <c r="D2828" i="8"/>
  <c r="D2828" i="7" s="1"/>
  <c r="F2828" i="8"/>
  <c r="G2828" i="8"/>
  <c r="C2678" i="8"/>
  <c r="D890" i="7" s="1"/>
  <c r="D2678" i="8"/>
  <c r="D2678" i="7" s="1"/>
  <c r="F2678" i="8"/>
  <c r="D890" i="9" s="1"/>
  <c r="G2678" i="8"/>
  <c r="D2678" i="9" s="1"/>
  <c r="C2679" i="8"/>
  <c r="D891" i="7" s="1"/>
  <c r="D2679" i="8"/>
  <c r="D2679" i="7" s="1"/>
  <c r="F2679" i="8"/>
  <c r="D891" i="9" s="1"/>
  <c r="G2679" i="8"/>
  <c r="D2679" i="9" s="1"/>
  <c r="C2529" i="8"/>
  <c r="D741" i="7" s="1"/>
  <c r="D2529" i="8"/>
  <c r="D2529" i="7" s="1"/>
  <c r="F2529" i="8"/>
  <c r="D741" i="9" s="1"/>
  <c r="G2529" i="8"/>
  <c r="D2529" i="9" s="1"/>
  <c r="C2530" i="8"/>
  <c r="D742" i="7" s="1"/>
  <c r="D2530" i="8"/>
  <c r="D2530" i="7" s="1"/>
  <c r="F2530" i="8"/>
  <c r="D742" i="9" s="1"/>
  <c r="G2530" i="8"/>
  <c r="D742" i="22" s="1"/>
  <c r="C2380" i="8"/>
  <c r="D592" i="7" s="1"/>
  <c r="D2380" i="8"/>
  <c r="D2380" i="7" s="1"/>
  <c r="F2380" i="8"/>
  <c r="D592" i="9" s="1"/>
  <c r="G2380" i="8"/>
  <c r="D2380" i="9" s="1"/>
  <c r="C2381" i="8"/>
  <c r="D593" i="7" s="1"/>
  <c r="D2381" i="8"/>
  <c r="D2381" i="7" s="1"/>
  <c r="F2381" i="8"/>
  <c r="D593" i="9" s="1"/>
  <c r="G2381" i="8"/>
  <c r="D2381" i="9" s="1"/>
  <c r="C2231" i="8"/>
  <c r="D443" i="7" s="1"/>
  <c r="D2231" i="8"/>
  <c r="D2231" i="7" s="1"/>
  <c r="F2231" i="8"/>
  <c r="D443" i="9" s="1"/>
  <c r="G2231" i="8"/>
  <c r="D2231" i="9" s="1"/>
  <c r="C2232" i="8"/>
  <c r="D444" i="7" s="1"/>
  <c r="D2232" i="8"/>
  <c r="D2232" i="7" s="1"/>
  <c r="F2232" i="8"/>
  <c r="D444" i="9" s="1"/>
  <c r="G2232" i="8"/>
  <c r="D2232" i="9" s="1"/>
  <c r="C2082" i="8"/>
  <c r="D294" i="7" s="1"/>
  <c r="D2082" i="8"/>
  <c r="D2082" i="7" s="1"/>
  <c r="F2082" i="8"/>
  <c r="D294" i="9" s="1"/>
  <c r="G2082" i="8"/>
  <c r="D2082" i="9" s="1"/>
  <c r="C2083" i="8"/>
  <c r="D295" i="7" s="1"/>
  <c r="D2083" i="8"/>
  <c r="D2083" i="7" s="1"/>
  <c r="F2083" i="8"/>
  <c r="D295" i="9" s="1"/>
  <c r="G2083" i="8"/>
  <c r="D2083" i="9" s="1"/>
  <c r="C1933" i="8"/>
  <c r="D145" i="7" s="1"/>
  <c r="D1933" i="8"/>
  <c r="D1933" i="7" s="1"/>
  <c r="F1933" i="8"/>
  <c r="D145" i="9" s="1"/>
  <c r="G1933" i="8"/>
  <c r="D1933" i="9" s="1"/>
  <c r="C1934" i="8"/>
  <c r="D146" i="7" s="1"/>
  <c r="D1934" i="8"/>
  <c r="D1934" i="7" s="1"/>
  <c r="F1934" i="8"/>
  <c r="D146" i="9" s="1"/>
  <c r="G1934" i="8"/>
  <c r="D1934" i="9" s="1"/>
  <c r="C1784" i="8"/>
  <c r="C1784" i="7" s="1"/>
  <c r="D1784" i="8"/>
  <c r="C3572" i="7" s="1"/>
  <c r="F1784" i="8"/>
  <c r="C1784" i="9" s="1"/>
  <c r="G1784" i="8"/>
  <c r="C3572" i="9" s="1"/>
  <c r="C1785" i="8"/>
  <c r="C1785" i="7" s="1"/>
  <c r="D1785" i="8"/>
  <c r="C3573" i="7" s="1"/>
  <c r="F1785" i="8"/>
  <c r="C1785" i="9" s="1"/>
  <c r="G1785" i="8"/>
  <c r="D1785" i="22" s="1"/>
  <c r="C1635" i="8"/>
  <c r="C1635" i="7" s="1"/>
  <c r="D1635" i="8"/>
  <c r="C3423" i="7" s="1"/>
  <c r="F1635" i="8"/>
  <c r="C1635" i="9" s="1"/>
  <c r="G1635" i="8"/>
  <c r="C3423" i="9" s="1"/>
  <c r="C1636" i="8"/>
  <c r="C1636" i="7" s="1"/>
  <c r="D1636" i="8"/>
  <c r="C3424" i="7" s="1"/>
  <c r="F1636" i="8"/>
  <c r="C1636" i="9" s="1"/>
  <c r="G1636" i="8"/>
  <c r="D1636" i="22" s="1"/>
  <c r="C1486" i="8"/>
  <c r="C1486" i="7" s="1"/>
  <c r="D1486" i="8"/>
  <c r="C3274" i="7" s="1"/>
  <c r="F1486" i="8"/>
  <c r="C1486" i="9" s="1"/>
  <c r="G1486" i="8"/>
  <c r="C3274" i="9" s="1"/>
  <c r="C1487" i="8"/>
  <c r="C1487" i="7" s="1"/>
  <c r="D1487" i="8"/>
  <c r="C3275" i="7" s="1"/>
  <c r="F1487" i="8"/>
  <c r="C1487" i="9" s="1"/>
  <c r="G1487" i="8"/>
  <c r="D1487" i="22" s="1"/>
  <c r="C1337" i="8"/>
  <c r="C1337" i="7" s="1"/>
  <c r="D1337" i="8"/>
  <c r="C3125" i="7" s="1"/>
  <c r="F1337" i="8"/>
  <c r="C1337" i="9" s="1"/>
  <c r="G1337" i="8"/>
  <c r="C3125" i="9" s="1"/>
  <c r="C1338" i="8"/>
  <c r="C1338" i="7" s="1"/>
  <c r="D1338" i="8"/>
  <c r="C3126" i="7" s="1"/>
  <c r="F1338" i="8"/>
  <c r="C1338" i="9" s="1"/>
  <c r="G1338" i="8"/>
  <c r="C3126" i="9" s="1"/>
  <c r="C1188" i="8"/>
  <c r="C1188" i="7" s="1"/>
  <c r="D1188" i="8"/>
  <c r="C2976" i="7" s="1"/>
  <c r="F1188" i="8"/>
  <c r="C1188" i="9" s="1"/>
  <c r="G1188" i="8"/>
  <c r="C2976" i="9" s="1"/>
  <c r="C1189" i="8"/>
  <c r="C1189" i="7" s="1"/>
  <c r="D1189" i="8"/>
  <c r="C2977" i="7" s="1"/>
  <c r="F1189" i="8"/>
  <c r="C1189" i="9" s="1"/>
  <c r="G1189" i="8"/>
  <c r="C2977" i="9" s="1"/>
  <c r="C1039" i="8"/>
  <c r="C1039" i="7" s="1"/>
  <c r="D1039" i="8"/>
  <c r="C2827" i="7" s="1"/>
  <c r="F1039" i="8"/>
  <c r="C1039" i="9" s="1"/>
  <c r="G1039" i="8"/>
  <c r="C2827" i="9" s="1"/>
  <c r="C1040" i="8"/>
  <c r="C1040" i="7" s="1"/>
  <c r="D1040" i="8"/>
  <c r="C2828" i="7" s="1"/>
  <c r="F1040" i="8"/>
  <c r="C1040" i="9" s="1"/>
  <c r="G1040" i="8"/>
  <c r="C2828" i="9" s="1"/>
  <c r="C890" i="8"/>
  <c r="C890" i="7" s="1"/>
  <c r="D890" i="8"/>
  <c r="C2678" i="7" s="1"/>
  <c r="F890" i="8"/>
  <c r="C890" i="9" s="1"/>
  <c r="G890" i="8"/>
  <c r="C2678" i="9" s="1"/>
  <c r="C891" i="8"/>
  <c r="C891" i="7" s="1"/>
  <c r="D891" i="8"/>
  <c r="C2679" i="7" s="1"/>
  <c r="F891" i="8"/>
  <c r="C891" i="9" s="1"/>
  <c r="G891" i="8"/>
  <c r="C2679" i="9" s="1"/>
  <c r="C741" i="8"/>
  <c r="C741" i="7" s="1"/>
  <c r="D741" i="8"/>
  <c r="C2529" i="7" s="1"/>
  <c r="F741" i="8"/>
  <c r="C741" i="9" s="1"/>
  <c r="G741" i="8"/>
  <c r="C2529" i="9" s="1"/>
  <c r="C742" i="8"/>
  <c r="C742" i="7" s="1"/>
  <c r="D742" i="8"/>
  <c r="C2530" i="7" s="1"/>
  <c r="F742" i="8"/>
  <c r="C742" i="9" s="1"/>
  <c r="G742" i="8"/>
  <c r="C2530" i="9" s="1"/>
  <c r="C592" i="8"/>
  <c r="C592" i="7" s="1"/>
  <c r="D592" i="8"/>
  <c r="C2380" i="7" s="1"/>
  <c r="F592" i="8"/>
  <c r="C592" i="9" s="1"/>
  <c r="G592" i="8"/>
  <c r="C2380" i="9" s="1"/>
  <c r="C593" i="8"/>
  <c r="C593" i="7" s="1"/>
  <c r="D593" i="8"/>
  <c r="C2381" i="7" s="1"/>
  <c r="F593" i="8"/>
  <c r="C593" i="9" s="1"/>
  <c r="G593" i="8"/>
  <c r="C2381" i="9" s="1"/>
  <c r="C443" i="8"/>
  <c r="C443" i="7" s="1"/>
  <c r="D443" i="8"/>
  <c r="C2231" i="7" s="1"/>
  <c r="F443" i="8"/>
  <c r="C443" i="9" s="1"/>
  <c r="G443" i="8"/>
  <c r="C2231" i="9" s="1"/>
  <c r="C444" i="8"/>
  <c r="C444" i="7" s="1"/>
  <c r="D444" i="8"/>
  <c r="C2232" i="7" s="1"/>
  <c r="F444" i="8"/>
  <c r="C444" i="9" s="1"/>
  <c r="G444" i="8"/>
  <c r="C2232" i="9" s="1"/>
  <c r="C294" i="8"/>
  <c r="C294" i="7" s="1"/>
  <c r="D294" i="8"/>
  <c r="C2082" i="7" s="1"/>
  <c r="F294" i="8"/>
  <c r="C294" i="9" s="1"/>
  <c r="G294" i="8"/>
  <c r="C2082" i="9" s="1"/>
  <c r="C295" i="8"/>
  <c r="C295" i="7" s="1"/>
  <c r="D295" i="8"/>
  <c r="C2083" i="7" s="1"/>
  <c r="F295" i="8"/>
  <c r="C295" i="9" s="1"/>
  <c r="G295" i="8"/>
  <c r="C2083" i="9" s="1"/>
  <c r="C145" i="8"/>
  <c r="C145" i="7" s="1"/>
  <c r="D145" i="8"/>
  <c r="C1933" i="7" s="1"/>
  <c r="F145" i="8"/>
  <c r="C145" i="9" s="1"/>
  <c r="G145" i="8"/>
  <c r="C1933" i="9" s="1"/>
  <c r="C146" i="8"/>
  <c r="C146" i="7" s="1"/>
  <c r="D146" i="8"/>
  <c r="C1934" i="7" s="1"/>
  <c r="F146" i="8"/>
  <c r="C146" i="9" s="1"/>
  <c r="G146" i="8"/>
  <c r="C1934" i="9" s="1"/>
  <c r="C890" i="22"/>
  <c r="D890" i="22"/>
  <c r="C891" i="22"/>
  <c r="D891" i="22"/>
  <c r="D741" i="22"/>
  <c r="C742" i="22"/>
  <c r="D592" i="22"/>
  <c r="C593" i="22"/>
  <c r="C444" i="22"/>
  <c r="C295" i="22"/>
  <c r="C145" i="22"/>
  <c r="C146" i="22"/>
  <c r="T294" i="18"/>
  <c r="U294" i="18"/>
  <c r="T295" i="18"/>
  <c r="U295" i="18"/>
  <c r="T145" i="18"/>
  <c r="U145" i="18"/>
  <c r="T146" i="18"/>
  <c r="U146" i="18"/>
  <c r="HD4" i="1"/>
  <c r="HD5" i="1"/>
  <c r="HD6" i="1"/>
  <c r="HD7" i="1"/>
  <c r="HD8" i="1"/>
  <c r="HD9" i="1"/>
  <c r="HD10" i="1"/>
  <c r="HD11" i="1"/>
  <c r="HD12" i="1"/>
  <c r="HD13" i="1"/>
  <c r="HD14" i="1"/>
  <c r="HD15" i="1"/>
  <c r="HD16" i="1"/>
  <c r="HD17" i="1"/>
  <c r="HD18" i="1"/>
  <c r="HD19" i="1"/>
  <c r="HD20" i="1"/>
  <c r="HD21" i="1"/>
  <c r="HD22" i="1"/>
  <c r="HD23" i="1"/>
  <c r="HD24" i="1"/>
  <c r="HD25" i="1"/>
  <c r="HD26" i="1"/>
  <c r="HD27" i="1"/>
  <c r="HD28" i="1"/>
  <c r="HD29" i="1"/>
  <c r="HD30" i="1"/>
  <c r="HD31" i="1"/>
  <c r="HD32" i="1"/>
  <c r="HD33" i="1"/>
  <c r="HD34" i="1"/>
  <c r="HD35" i="1"/>
  <c r="HD36" i="1"/>
  <c r="HD37" i="1"/>
  <c r="HD38" i="1"/>
  <c r="HD39" i="1"/>
  <c r="HD40" i="1"/>
  <c r="HD41" i="1"/>
  <c r="HD42" i="1"/>
  <c r="HD43" i="1"/>
  <c r="HD44" i="1"/>
  <c r="HD45" i="1"/>
  <c r="HD46" i="1"/>
  <c r="HD47" i="1"/>
  <c r="HD48" i="1"/>
  <c r="HD49" i="1"/>
  <c r="HD50" i="1"/>
  <c r="HD51" i="1"/>
  <c r="HD52" i="1"/>
  <c r="HD53" i="1"/>
  <c r="HD54" i="1"/>
  <c r="HD55" i="1"/>
  <c r="HD56" i="1"/>
  <c r="HD57" i="1"/>
  <c r="HD58" i="1"/>
  <c r="HD59" i="1"/>
  <c r="HD60" i="1"/>
  <c r="HD61" i="1"/>
  <c r="HD62" i="1"/>
  <c r="HD63" i="1"/>
  <c r="HD64" i="1"/>
  <c r="HD65" i="1"/>
  <c r="HD66" i="1"/>
  <c r="HD67" i="1"/>
  <c r="HD68" i="1"/>
  <c r="HD69" i="1"/>
  <c r="HD70" i="1"/>
  <c r="HD71" i="1"/>
  <c r="HD72" i="1"/>
  <c r="HD73" i="1"/>
  <c r="HD74" i="1"/>
  <c r="HD75" i="1"/>
  <c r="HD76" i="1"/>
  <c r="HD77" i="1"/>
  <c r="HD78" i="1"/>
  <c r="HD79" i="1"/>
  <c r="HD80" i="1"/>
  <c r="HD81" i="1"/>
  <c r="HD82" i="1"/>
  <c r="HD83" i="1"/>
  <c r="HD84" i="1"/>
  <c r="HD85" i="1"/>
  <c r="HD86" i="1"/>
  <c r="HD87" i="1"/>
  <c r="HD88" i="1"/>
  <c r="HD89" i="1"/>
  <c r="HD90" i="1"/>
  <c r="HD91" i="1"/>
  <c r="HD92" i="1"/>
  <c r="HD93" i="1"/>
  <c r="HD94" i="1"/>
  <c r="HD95" i="1"/>
  <c r="HD96" i="1"/>
  <c r="HD97" i="1"/>
  <c r="HD98" i="1"/>
  <c r="HD99" i="1"/>
  <c r="HD100" i="1"/>
  <c r="HD101" i="1"/>
  <c r="HD102" i="1"/>
  <c r="HD103" i="1"/>
  <c r="HD104" i="1"/>
  <c r="HD105" i="1"/>
  <c r="HD106" i="1"/>
  <c r="HD107" i="1"/>
  <c r="HD108" i="1"/>
  <c r="HD109" i="1"/>
  <c r="HD110" i="1"/>
  <c r="HD111" i="1"/>
  <c r="HD112" i="1"/>
  <c r="HD113" i="1"/>
  <c r="HD114" i="1"/>
  <c r="HD115" i="1"/>
  <c r="HD116" i="1"/>
  <c r="HD117" i="1"/>
  <c r="HD118" i="1"/>
  <c r="HD119" i="1"/>
  <c r="HD120" i="1"/>
  <c r="HD121" i="1"/>
  <c r="HD122" i="1"/>
  <c r="HD123" i="1"/>
  <c r="HD124" i="1"/>
  <c r="HD125" i="1"/>
  <c r="HD126" i="1"/>
  <c r="HD127" i="1"/>
  <c r="HD128" i="1"/>
  <c r="HD129" i="1"/>
  <c r="HD130" i="1"/>
  <c r="HD131" i="1"/>
  <c r="HD132" i="1"/>
  <c r="HD133" i="1"/>
  <c r="HD134" i="1"/>
  <c r="HD135" i="1"/>
  <c r="HD136" i="1"/>
  <c r="HD137" i="1"/>
  <c r="HD138" i="1"/>
  <c r="HD139" i="1"/>
  <c r="HD140" i="1"/>
  <c r="HD141" i="1"/>
  <c r="HD142" i="1"/>
  <c r="HD143" i="1"/>
  <c r="HD144" i="1"/>
  <c r="HD145" i="1"/>
  <c r="HD146" i="1"/>
  <c r="F294" i="18" s="1"/>
  <c r="HD147" i="1"/>
  <c r="F295" i="18" s="1"/>
  <c r="HD3" i="1"/>
  <c r="HB4" i="1"/>
  <c r="HB5" i="1"/>
  <c r="HB6" i="1"/>
  <c r="HB7" i="1"/>
  <c r="HB8" i="1"/>
  <c r="HB9" i="1"/>
  <c r="HB10" i="1"/>
  <c r="HB11" i="1"/>
  <c r="HB12" i="1"/>
  <c r="HB13" i="1"/>
  <c r="HB14" i="1"/>
  <c r="HB15" i="1"/>
  <c r="HB16" i="1"/>
  <c r="HB17" i="1"/>
  <c r="HB18" i="1"/>
  <c r="HB19" i="1"/>
  <c r="HB20" i="1"/>
  <c r="HB21" i="1"/>
  <c r="HB22" i="1"/>
  <c r="HB23" i="1"/>
  <c r="HB24" i="1"/>
  <c r="HB25" i="1"/>
  <c r="HB26" i="1"/>
  <c r="HB27" i="1"/>
  <c r="HB28" i="1"/>
  <c r="HB29" i="1"/>
  <c r="HB30" i="1"/>
  <c r="HB31" i="1"/>
  <c r="HB32" i="1"/>
  <c r="HB33" i="1"/>
  <c r="HB34" i="1"/>
  <c r="HB35" i="1"/>
  <c r="HB36" i="1"/>
  <c r="HB37" i="1"/>
  <c r="HB38" i="1"/>
  <c r="HB39" i="1"/>
  <c r="HB40" i="1"/>
  <c r="HB41" i="1"/>
  <c r="HB42" i="1"/>
  <c r="HB43" i="1"/>
  <c r="HB44" i="1"/>
  <c r="HB45" i="1"/>
  <c r="HB46" i="1"/>
  <c r="HB47" i="1"/>
  <c r="HB48" i="1"/>
  <c r="HB49" i="1"/>
  <c r="HB50" i="1"/>
  <c r="HB51" i="1"/>
  <c r="HB52" i="1"/>
  <c r="HB53" i="1"/>
  <c r="HB54" i="1"/>
  <c r="HB55" i="1"/>
  <c r="HB56" i="1"/>
  <c r="HB57" i="1"/>
  <c r="HB58" i="1"/>
  <c r="HB59" i="1"/>
  <c r="HB60" i="1"/>
  <c r="HB61" i="1"/>
  <c r="HB62" i="1"/>
  <c r="HB63" i="1"/>
  <c r="HB64" i="1"/>
  <c r="HB65" i="1"/>
  <c r="HB66" i="1"/>
  <c r="HB67" i="1"/>
  <c r="HB68" i="1"/>
  <c r="HB69" i="1"/>
  <c r="HB70" i="1"/>
  <c r="HB71" i="1"/>
  <c r="HB72" i="1"/>
  <c r="HB73" i="1"/>
  <c r="HB74" i="1"/>
  <c r="HB75" i="1"/>
  <c r="HB76" i="1"/>
  <c r="HB77" i="1"/>
  <c r="HB78" i="1"/>
  <c r="HB79" i="1"/>
  <c r="HB80" i="1"/>
  <c r="HB81" i="1"/>
  <c r="HB82" i="1"/>
  <c r="HB83" i="1"/>
  <c r="HB84" i="1"/>
  <c r="HB85" i="1"/>
  <c r="HB86" i="1"/>
  <c r="HB87" i="1"/>
  <c r="HB88" i="1"/>
  <c r="HB89" i="1"/>
  <c r="HB90" i="1"/>
  <c r="HB91" i="1"/>
  <c r="HB92" i="1"/>
  <c r="HB93" i="1"/>
  <c r="HB94" i="1"/>
  <c r="HB95" i="1"/>
  <c r="HB96" i="1"/>
  <c r="HB97" i="1"/>
  <c r="HB98" i="1"/>
  <c r="HB99" i="1"/>
  <c r="HB100" i="1"/>
  <c r="HB101" i="1"/>
  <c r="HB102" i="1"/>
  <c r="HB103" i="1"/>
  <c r="HB104" i="1"/>
  <c r="HB105" i="1"/>
  <c r="HB106" i="1"/>
  <c r="HB107" i="1"/>
  <c r="HB108" i="1"/>
  <c r="HB109" i="1"/>
  <c r="HB110" i="1"/>
  <c r="HB111" i="1"/>
  <c r="HB112" i="1"/>
  <c r="HB113" i="1"/>
  <c r="HB114" i="1"/>
  <c r="HB115" i="1"/>
  <c r="HB116" i="1"/>
  <c r="HB117" i="1"/>
  <c r="HB118" i="1"/>
  <c r="HB119" i="1"/>
  <c r="HB120" i="1"/>
  <c r="HB121" i="1"/>
  <c r="HB122" i="1"/>
  <c r="HB123" i="1"/>
  <c r="HB124" i="1"/>
  <c r="HB125" i="1"/>
  <c r="HB126" i="1"/>
  <c r="HB127" i="1"/>
  <c r="HB128" i="1"/>
  <c r="HB129" i="1"/>
  <c r="HB130" i="1"/>
  <c r="HB131" i="1"/>
  <c r="HB132" i="1"/>
  <c r="HB133" i="1"/>
  <c r="HB134" i="1"/>
  <c r="HB135" i="1"/>
  <c r="HB136" i="1"/>
  <c r="HB137" i="1"/>
  <c r="HB138" i="1"/>
  <c r="HB139" i="1"/>
  <c r="HB140" i="1"/>
  <c r="HB141" i="1"/>
  <c r="HB142" i="1"/>
  <c r="HB143" i="1"/>
  <c r="HB144" i="1"/>
  <c r="HB145" i="1"/>
  <c r="HB146" i="1"/>
  <c r="F592" i="25" s="1"/>
  <c r="HB147" i="1"/>
  <c r="F593" i="25" s="1"/>
  <c r="HB151" i="1"/>
  <c r="HB3" i="1"/>
  <c r="F443" i="25"/>
  <c r="F444" i="25"/>
  <c r="GX4" i="1"/>
  <c r="GX5" i="1"/>
  <c r="GX6" i="1"/>
  <c r="GX7" i="1"/>
  <c r="GX8" i="1"/>
  <c r="GX9" i="1"/>
  <c r="GX10" i="1"/>
  <c r="GX11" i="1"/>
  <c r="GX12" i="1"/>
  <c r="GX13" i="1"/>
  <c r="GX14" i="1"/>
  <c r="GX15" i="1"/>
  <c r="GX16" i="1"/>
  <c r="GX17" i="1"/>
  <c r="GX18" i="1"/>
  <c r="GX19" i="1"/>
  <c r="GX20" i="1"/>
  <c r="GX21" i="1"/>
  <c r="GX22" i="1"/>
  <c r="GX23" i="1"/>
  <c r="GX24" i="1"/>
  <c r="GX25" i="1"/>
  <c r="GX26" i="1"/>
  <c r="GX27" i="1"/>
  <c r="GX28" i="1"/>
  <c r="GX29" i="1"/>
  <c r="GX30" i="1"/>
  <c r="GX31" i="1"/>
  <c r="GX32" i="1"/>
  <c r="GX33" i="1"/>
  <c r="GX34" i="1"/>
  <c r="GX35" i="1"/>
  <c r="GX36" i="1"/>
  <c r="GX37" i="1"/>
  <c r="GX38" i="1"/>
  <c r="GX39" i="1"/>
  <c r="GX40" i="1"/>
  <c r="GX41" i="1"/>
  <c r="GX42" i="1"/>
  <c r="GX43" i="1"/>
  <c r="GX44" i="1"/>
  <c r="GX45" i="1"/>
  <c r="GX46" i="1"/>
  <c r="GX47" i="1"/>
  <c r="GX48" i="1"/>
  <c r="GX49" i="1"/>
  <c r="GX50" i="1"/>
  <c r="GX51" i="1"/>
  <c r="GX52" i="1"/>
  <c r="GX53" i="1"/>
  <c r="GX54" i="1"/>
  <c r="GX55" i="1"/>
  <c r="GX56" i="1"/>
  <c r="GX57" i="1"/>
  <c r="GX58" i="1"/>
  <c r="GX59" i="1"/>
  <c r="GX60" i="1"/>
  <c r="GX61" i="1"/>
  <c r="GX62" i="1"/>
  <c r="GX63" i="1"/>
  <c r="GX64" i="1"/>
  <c r="GX65" i="1"/>
  <c r="GX66" i="1"/>
  <c r="GX67" i="1"/>
  <c r="GX68" i="1"/>
  <c r="GX69" i="1"/>
  <c r="GX70" i="1"/>
  <c r="GX71" i="1"/>
  <c r="GX72" i="1"/>
  <c r="GX73" i="1"/>
  <c r="GX74" i="1"/>
  <c r="GX75" i="1"/>
  <c r="GX76" i="1"/>
  <c r="GX77" i="1"/>
  <c r="GX78" i="1"/>
  <c r="GX79" i="1"/>
  <c r="GX80" i="1"/>
  <c r="GX81" i="1"/>
  <c r="GX82" i="1"/>
  <c r="GX83" i="1"/>
  <c r="GX84" i="1"/>
  <c r="GX85" i="1"/>
  <c r="GX86" i="1"/>
  <c r="GX87" i="1"/>
  <c r="GX88" i="1"/>
  <c r="GX89" i="1"/>
  <c r="GX90" i="1"/>
  <c r="GX91" i="1"/>
  <c r="GX92" i="1"/>
  <c r="GX93" i="1"/>
  <c r="GX94" i="1"/>
  <c r="GX95" i="1"/>
  <c r="GX96" i="1"/>
  <c r="GX97" i="1"/>
  <c r="GX98" i="1"/>
  <c r="GX99" i="1"/>
  <c r="GX100" i="1"/>
  <c r="GX101" i="1"/>
  <c r="GX102" i="1"/>
  <c r="GX103" i="1"/>
  <c r="GX104" i="1"/>
  <c r="GX105" i="1"/>
  <c r="GX106" i="1"/>
  <c r="GX107" i="1"/>
  <c r="GX108" i="1"/>
  <c r="GX109" i="1"/>
  <c r="GX110" i="1"/>
  <c r="GX111" i="1"/>
  <c r="GX112" i="1"/>
  <c r="GX113" i="1"/>
  <c r="GX114" i="1"/>
  <c r="GX115" i="1"/>
  <c r="GX116" i="1"/>
  <c r="GX117" i="1"/>
  <c r="GX118" i="1"/>
  <c r="GX119" i="1"/>
  <c r="GX120" i="1"/>
  <c r="GX121" i="1"/>
  <c r="GX122" i="1"/>
  <c r="GX123" i="1"/>
  <c r="GX124" i="1"/>
  <c r="GX125" i="1"/>
  <c r="GX126" i="1"/>
  <c r="GX127" i="1"/>
  <c r="GX128" i="1"/>
  <c r="GX129" i="1"/>
  <c r="GX130" i="1"/>
  <c r="GX131" i="1"/>
  <c r="GX132" i="1"/>
  <c r="GX133" i="1"/>
  <c r="GX134" i="1"/>
  <c r="GX135" i="1"/>
  <c r="GX136" i="1"/>
  <c r="GX137" i="1"/>
  <c r="GX138" i="1"/>
  <c r="GX139" i="1"/>
  <c r="GX141" i="1"/>
  <c r="GX142" i="1"/>
  <c r="GX143" i="1"/>
  <c r="GX144" i="1"/>
  <c r="GX145" i="1"/>
  <c r="GX146" i="1"/>
  <c r="F145" i="25" s="1"/>
  <c r="GX147" i="1"/>
  <c r="F146" i="25" s="1"/>
  <c r="F294" i="25"/>
  <c r="C295" i="18"/>
  <c r="GX3" i="1"/>
  <c r="GU3" i="1"/>
  <c r="G294" i="25"/>
  <c r="GW146" i="1"/>
  <c r="O145" i="18" s="1"/>
  <c r="G443" i="25"/>
  <c r="HA146" i="1"/>
  <c r="HC146" i="1"/>
  <c r="G741" i="25" s="1"/>
  <c r="C146" i="18"/>
  <c r="GW147" i="1"/>
  <c r="G146" i="25" s="1"/>
  <c r="D146" i="18"/>
  <c r="HA147" i="1"/>
  <c r="HC147" i="1"/>
  <c r="F146" i="18" s="1"/>
  <c r="D146" i="22" l="1"/>
  <c r="D295" i="22"/>
  <c r="D444" i="22"/>
  <c r="C1486" i="22"/>
  <c r="C443" i="22"/>
  <c r="C592" i="22"/>
  <c r="C1337" i="22"/>
  <c r="C294" i="22"/>
  <c r="C1635" i="22"/>
  <c r="C741" i="22"/>
  <c r="C1784" i="22"/>
  <c r="D593" i="22"/>
  <c r="D294" i="22"/>
  <c r="D145" i="22"/>
  <c r="D443" i="22"/>
  <c r="C1189" i="22"/>
  <c r="D1337" i="22"/>
  <c r="C1487" i="22"/>
  <c r="C1636" i="22"/>
  <c r="C1188" i="22"/>
  <c r="C1785" i="22"/>
  <c r="C1338" i="22"/>
  <c r="D2828" i="9"/>
  <c r="D1040" i="22"/>
  <c r="D1040" i="9"/>
  <c r="C1040" i="22"/>
  <c r="D1189" i="22"/>
  <c r="D2827" i="9"/>
  <c r="D1039" i="22"/>
  <c r="D1039" i="9"/>
  <c r="C1039" i="22"/>
  <c r="E294" i="18"/>
  <c r="V145" i="18"/>
  <c r="D295" i="18"/>
  <c r="G295" i="18" s="1"/>
  <c r="C145" i="18"/>
  <c r="O295" i="18"/>
  <c r="F295" i="25"/>
  <c r="D1188" i="22"/>
  <c r="E294" i="24"/>
  <c r="F741" i="25"/>
  <c r="E145" i="24"/>
  <c r="E295" i="18"/>
  <c r="V294" i="18"/>
  <c r="G295" i="25"/>
  <c r="F742" i="25"/>
  <c r="D1338" i="22"/>
  <c r="D1486" i="22"/>
  <c r="D1635" i="22"/>
  <c r="E145" i="18"/>
  <c r="G444" i="25"/>
  <c r="D145" i="18"/>
  <c r="V295" i="18"/>
  <c r="D294" i="18"/>
  <c r="D2530" i="9"/>
  <c r="C3275" i="9"/>
  <c r="C3424" i="9"/>
  <c r="C3573" i="9"/>
  <c r="G592" i="25"/>
  <c r="O294" i="18"/>
  <c r="C294" i="18"/>
  <c r="E146" i="24"/>
  <c r="E295" i="24"/>
  <c r="D1784" i="22"/>
  <c r="G146" i="18"/>
  <c r="G145" i="25"/>
  <c r="O146" i="18"/>
  <c r="E146" i="18"/>
  <c r="G593" i="25"/>
  <c r="G742" i="25"/>
  <c r="E444" i="24"/>
  <c r="F145" i="18"/>
  <c r="E443" i="24"/>
  <c r="V146" i="18"/>
  <c r="G145" i="18" l="1"/>
  <c r="G294" i="18"/>
  <c r="HD151" i="1"/>
  <c r="GZ151" i="1"/>
  <c r="GX151" i="1"/>
  <c r="GV151" i="1"/>
  <c r="AN101" i="1"/>
  <c r="AN99" i="1"/>
  <c r="AL99" i="1" l="1"/>
  <c r="GY3" i="1" l="1"/>
  <c r="BU152" i="1"/>
  <c r="HA22" i="1"/>
  <c r="AH101" i="1"/>
  <c r="BK134" i="1" l="1"/>
  <c r="H31" i="28" l="1"/>
  <c r="H30" i="28"/>
  <c r="E30" i="28"/>
  <c r="H29" i="28"/>
  <c r="E29" i="28"/>
  <c r="H28" i="28"/>
  <c r="E28" i="28"/>
  <c r="H27" i="28"/>
  <c r="E27" i="28"/>
  <c r="H26" i="28"/>
  <c r="E26" i="28"/>
  <c r="H25" i="28"/>
  <c r="E25" i="28"/>
  <c r="H24" i="28"/>
  <c r="E24" i="28"/>
  <c r="H23" i="28"/>
  <c r="E23" i="28"/>
  <c r="H22" i="28"/>
  <c r="E22" i="28"/>
  <c r="H21" i="28"/>
  <c r="E21" i="28"/>
  <c r="H20" i="28"/>
  <c r="E20" i="28"/>
  <c r="H19" i="28"/>
  <c r="E19" i="28"/>
  <c r="H18" i="28"/>
  <c r="E18" i="28"/>
  <c r="H17" i="28"/>
  <c r="E17" i="28"/>
  <c r="H16" i="28"/>
  <c r="E16" i="28"/>
  <c r="H15" i="28"/>
  <c r="E15" i="28"/>
  <c r="H14" i="28"/>
  <c r="E14" i="28"/>
  <c r="H13" i="28"/>
  <c r="E13" i="28"/>
  <c r="H12" i="28"/>
  <c r="E12" i="28"/>
  <c r="H11" i="28"/>
  <c r="E11" i="28"/>
  <c r="H10" i="28"/>
  <c r="E10" i="28"/>
  <c r="H9" i="28"/>
  <c r="E9" i="28"/>
  <c r="H8" i="28"/>
  <c r="E8" i="28"/>
  <c r="H7" i="28"/>
  <c r="E7" i="28"/>
  <c r="H6" i="28"/>
  <c r="E6" i="28"/>
  <c r="H5" i="28"/>
  <c r="E5" i="28"/>
  <c r="H4" i="28"/>
  <c r="E4" i="28"/>
  <c r="H3" i="28"/>
  <c r="E3" i="28"/>
  <c r="H4" i="27"/>
  <c r="H5" i="27"/>
  <c r="H6" i="27"/>
  <c r="H7" i="27"/>
  <c r="H8" i="27"/>
  <c r="H9" i="27"/>
  <c r="H10" i="27"/>
  <c r="H11" i="27"/>
  <c r="H12" i="27"/>
  <c r="H13" i="27"/>
  <c r="H14" i="27"/>
  <c r="H15" i="27"/>
  <c r="H16" i="27"/>
  <c r="H17" i="27"/>
  <c r="H18" i="27"/>
  <c r="H19" i="27"/>
  <c r="H20" i="27"/>
  <c r="H21" i="27"/>
  <c r="H22" i="27"/>
  <c r="H23" i="27"/>
  <c r="H24" i="27"/>
  <c r="H25" i="27"/>
  <c r="H26" i="27"/>
  <c r="H27" i="27"/>
  <c r="H28" i="27"/>
  <c r="H29" i="27"/>
  <c r="H30" i="27"/>
  <c r="H3" i="27"/>
  <c r="E4" i="27"/>
  <c r="E5" i="27"/>
  <c r="E6" i="27"/>
  <c r="E7" i="27"/>
  <c r="E8" i="27"/>
  <c r="E9" i="27"/>
  <c r="E10" i="27"/>
  <c r="E11" i="27"/>
  <c r="E12" i="27"/>
  <c r="E13" i="27"/>
  <c r="E14" i="27"/>
  <c r="E15" i="27"/>
  <c r="E16" i="27"/>
  <c r="E17" i="27"/>
  <c r="E18" i="27"/>
  <c r="E19" i="27"/>
  <c r="E20" i="27"/>
  <c r="E21" i="27"/>
  <c r="E22" i="27"/>
  <c r="E23" i="27"/>
  <c r="E24" i="27"/>
  <c r="E25" i="27"/>
  <c r="E26" i="27"/>
  <c r="E27" i="27"/>
  <c r="E28" i="27"/>
  <c r="E29" i="27"/>
  <c r="E30" i="27"/>
  <c r="E3" i="27"/>
  <c r="GW3" i="1"/>
  <c r="F3" i="27" s="1"/>
  <c r="AE101" i="1"/>
  <c r="AE99" i="1"/>
  <c r="G3" i="27" l="1"/>
  <c r="H31" i="27"/>
  <c r="E31" i="27"/>
  <c r="H32" i="28"/>
  <c r="AQ130" i="21"/>
  <c r="AQ131" i="21"/>
  <c r="AQ132" i="21"/>
  <c r="AQ134" i="21"/>
  <c r="AQ135" i="21"/>
  <c r="AQ136" i="21"/>
  <c r="AQ137" i="21"/>
  <c r="AQ138" i="21"/>
  <c r="AQ139" i="21"/>
  <c r="AQ141" i="21"/>
  <c r="AQ142" i="21"/>
  <c r="AO2" i="21"/>
  <c r="AO130" i="21"/>
  <c r="AO131" i="21"/>
  <c r="AO132" i="21"/>
  <c r="AO134" i="21"/>
  <c r="AO135" i="21"/>
  <c r="AO136" i="21"/>
  <c r="AO137" i="21"/>
  <c r="AO138" i="21"/>
  <c r="AO139" i="21"/>
  <c r="AO141" i="21"/>
  <c r="AO142" i="2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L117" i="1"/>
  <c r="AQ114" i="21" s="1"/>
  <c r="L118" i="1"/>
  <c r="AQ115" i="21" s="1"/>
  <c r="L119" i="1"/>
  <c r="AQ116" i="21" s="1"/>
  <c r="L120" i="1"/>
  <c r="AQ117" i="21" s="1"/>
  <c r="L121" i="1"/>
  <c r="AQ118" i="21" s="1"/>
  <c r="L122" i="1"/>
  <c r="AQ119" i="21" s="1"/>
  <c r="L123" i="1"/>
  <c r="AQ120" i="21" s="1"/>
  <c r="L124" i="1"/>
  <c r="AQ121" i="21" s="1"/>
  <c r="L125" i="1"/>
  <c r="L126" i="1"/>
  <c r="AO123" i="21" s="1"/>
  <c r="L127" i="1"/>
  <c r="AQ124" i="21" s="1"/>
  <c r="L128" i="1"/>
  <c r="AO125" i="21" s="1"/>
  <c r="L129" i="1"/>
  <c r="AQ126" i="21" s="1"/>
  <c r="L130" i="1"/>
  <c r="AO127" i="21" s="1"/>
  <c r="L131" i="1"/>
  <c r="AQ128" i="21" s="1"/>
  <c r="L132" i="1"/>
  <c r="AO129" i="21" s="1"/>
  <c r="L133" i="1"/>
  <c r="L134" i="1"/>
  <c r="L135" i="1"/>
  <c r="L136" i="1"/>
  <c r="L137" i="1"/>
  <c r="L138" i="1"/>
  <c r="L139" i="1"/>
  <c r="L141" i="1"/>
  <c r="L142" i="1"/>
  <c r="L143" i="1"/>
  <c r="L144" i="1"/>
  <c r="L145" i="1"/>
  <c r="P123" i="1"/>
  <c r="AR120" i="21" s="1"/>
  <c r="P124" i="1"/>
  <c r="AP121" i="21" s="1"/>
  <c r="P125" i="1"/>
  <c r="AR122" i="21" s="1"/>
  <c r="P126" i="1"/>
  <c r="Q126" i="1" s="1"/>
  <c r="AT123" i="21" s="1"/>
  <c r="P127" i="1"/>
  <c r="AP124" i="21" s="1"/>
  <c r="P128" i="1"/>
  <c r="AP125" i="21" s="1"/>
  <c r="P129" i="1"/>
  <c r="AP126" i="21" s="1"/>
  <c r="P130" i="1"/>
  <c r="Q130" i="1" s="1"/>
  <c r="AT127" i="21" s="1"/>
  <c r="P131" i="1"/>
  <c r="AR128" i="21" s="1"/>
  <c r="P132" i="1"/>
  <c r="AP129" i="21" s="1"/>
  <c r="P133" i="1"/>
  <c r="Q133" i="1" s="1"/>
  <c r="P134" i="1"/>
  <c r="Q134" i="1" s="1"/>
  <c r="P135" i="1"/>
  <c r="Q135" i="1" s="1"/>
  <c r="P136" i="1"/>
  <c r="Q136" i="1" s="1"/>
  <c r="P137" i="1"/>
  <c r="Q137" i="1" s="1"/>
  <c r="P138" i="1"/>
  <c r="Q138" i="1" s="1"/>
  <c r="P139" i="1"/>
  <c r="Q139" i="1" s="1"/>
  <c r="P140" i="1"/>
  <c r="Q140" i="1" s="1"/>
  <c r="P141" i="1"/>
  <c r="Q141" i="1" s="1"/>
  <c r="P142" i="1"/>
  <c r="Q142" i="1" s="1"/>
  <c r="P143" i="1"/>
  <c r="Q143" i="1" s="1"/>
  <c r="P144" i="1"/>
  <c r="Q144" i="1" s="1"/>
  <c r="P145" i="1"/>
  <c r="Q145" i="1" s="1"/>
  <c r="M135" i="1" l="1"/>
  <c r="M131" i="1"/>
  <c r="AS128" i="21" s="1"/>
  <c r="AR121" i="21"/>
  <c r="Q129" i="1"/>
  <c r="AT126" i="21" s="1"/>
  <c r="M124" i="1"/>
  <c r="AS121" i="21" s="1"/>
  <c r="Q125" i="1"/>
  <c r="AT122" i="21" s="1"/>
  <c r="M137" i="1"/>
  <c r="M133" i="1"/>
  <c r="M125" i="1"/>
  <c r="AS122" i="21" s="1"/>
  <c r="AP122" i="21"/>
  <c r="M145" i="1"/>
  <c r="M141" i="1"/>
  <c r="M134" i="1"/>
  <c r="AR126" i="21"/>
  <c r="M129" i="1"/>
  <c r="AS126" i="21" s="1"/>
  <c r="M143" i="1"/>
  <c r="M139" i="1"/>
  <c r="M127" i="1"/>
  <c r="AS124" i="21" s="1"/>
  <c r="AP128" i="21"/>
  <c r="AP120" i="21"/>
  <c r="AR125" i="21"/>
  <c r="Q131" i="1"/>
  <c r="AT128" i="21" s="1"/>
  <c r="Q123" i="1"/>
  <c r="AT120" i="21" s="1"/>
  <c r="Q127" i="1"/>
  <c r="AT124" i="21" s="1"/>
  <c r="M123" i="1"/>
  <c r="AS120" i="21" s="1"/>
  <c r="M142" i="1"/>
  <c r="M138" i="1"/>
  <c r="M130" i="1"/>
  <c r="AS127" i="21" s="1"/>
  <c r="M126" i="1"/>
  <c r="AS123" i="21" s="1"/>
  <c r="AR129" i="21"/>
  <c r="AR124" i="21"/>
  <c r="AR127" i="21"/>
  <c r="Q132" i="1"/>
  <c r="AT129" i="21" s="1"/>
  <c r="Q128" i="1"/>
  <c r="AT125" i="21" s="1"/>
  <c r="Q124" i="1"/>
  <c r="AT121" i="21" s="1"/>
  <c r="AO128" i="21"/>
  <c r="AO126" i="21"/>
  <c r="AO124" i="21"/>
  <c r="AO122" i="21"/>
  <c r="AO120" i="21"/>
  <c r="AO118" i="21"/>
  <c r="AO116" i="21"/>
  <c r="AO114" i="21"/>
  <c r="AQ129" i="21"/>
  <c r="AQ127" i="21"/>
  <c r="AQ125" i="21"/>
  <c r="AQ123" i="21"/>
  <c r="AQ122" i="21"/>
  <c r="M132" i="1"/>
  <c r="AS129" i="21" s="1"/>
  <c r="M144" i="1"/>
  <c r="M136" i="1"/>
  <c r="M128" i="1"/>
  <c r="AS125" i="21" s="1"/>
  <c r="AP127" i="21"/>
  <c r="AP123" i="21"/>
  <c r="AR123" i="21"/>
  <c r="AO121" i="21"/>
  <c r="AO119" i="21"/>
  <c r="AO117" i="21"/>
  <c r="AO115" i="21"/>
  <c r="HF152" i="1"/>
  <c r="T152" i="18" l="1"/>
  <c r="U152" i="18"/>
  <c r="T153" i="18"/>
  <c r="U153" i="18"/>
  <c r="T154" i="18"/>
  <c r="U154" i="18"/>
  <c r="T155" i="18"/>
  <c r="U155" i="18"/>
  <c r="T156" i="18"/>
  <c r="U156" i="18"/>
  <c r="T157" i="18"/>
  <c r="U157" i="18"/>
  <c r="T158" i="18"/>
  <c r="U158" i="18"/>
  <c r="T159" i="18"/>
  <c r="U159" i="18"/>
  <c r="T160" i="18"/>
  <c r="U160" i="18"/>
  <c r="T161" i="18"/>
  <c r="U161" i="18"/>
  <c r="T162" i="18"/>
  <c r="U162" i="18"/>
  <c r="T163" i="18"/>
  <c r="U163" i="18"/>
  <c r="T164" i="18"/>
  <c r="U164" i="18"/>
  <c r="T165" i="18"/>
  <c r="U165" i="18"/>
  <c r="T166" i="18"/>
  <c r="U166" i="18"/>
  <c r="T167" i="18"/>
  <c r="U167" i="18"/>
  <c r="T168" i="18"/>
  <c r="U168" i="18"/>
  <c r="T169" i="18"/>
  <c r="U169" i="18"/>
  <c r="T170" i="18"/>
  <c r="U170" i="18"/>
  <c r="T171" i="18"/>
  <c r="U171" i="18"/>
  <c r="T172" i="18"/>
  <c r="U172" i="18"/>
  <c r="T173" i="18"/>
  <c r="U173" i="18"/>
  <c r="T174" i="18"/>
  <c r="U174" i="18"/>
  <c r="T175" i="18"/>
  <c r="U175" i="18"/>
  <c r="T176" i="18"/>
  <c r="U176" i="18"/>
  <c r="T177" i="18"/>
  <c r="U177" i="18"/>
  <c r="T178" i="18"/>
  <c r="U178" i="18"/>
  <c r="T179" i="18"/>
  <c r="U179" i="18"/>
  <c r="T180" i="18"/>
  <c r="U180" i="18"/>
  <c r="T181" i="18"/>
  <c r="U181" i="18"/>
  <c r="T182" i="18"/>
  <c r="U182" i="18"/>
  <c r="T183" i="18"/>
  <c r="U183" i="18"/>
  <c r="T184" i="18"/>
  <c r="U184" i="18"/>
  <c r="T185" i="18"/>
  <c r="U185" i="18"/>
  <c r="T186" i="18"/>
  <c r="U186" i="18"/>
  <c r="T187" i="18"/>
  <c r="U187" i="18"/>
  <c r="T188" i="18"/>
  <c r="U188" i="18"/>
  <c r="T189" i="18"/>
  <c r="U189" i="18"/>
  <c r="T190" i="18"/>
  <c r="U190" i="18"/>
  <c r="T191" i="18"/>
  <c r="U191" i="18"/>
  <c r="T192" i="18"/>
  <c r="U192" i="18"/>
  <c r="T193" i="18"/>
  <c r="U193" i="18"/>
  <c r="T194" i="18"/>
  <c r="U194" i="18"/>
  <c r="T195" i="18"/>
  <c r="U195" i="18"/>
  <c r="T196" i="18"/>
  <c r="U196" i="18"/>
  <c r="T197" i="18"/>
  <c r="U197" i="18"/>
  <c r="T198" i="18"/>
  <c r="U198" i="18"/>
  <c r="T199" i="18"/>
  <c r="U199" i="18"/>
  <c r="T200" i="18"/>
  <c r="U200" i="18"/>
  <c r="T201" i="18"/>
  <c r="U201" i="18"/>
  <c r="T202" i="18"/>
  <c r="U202" i="18"/>
  <c r="T203" i="18"/>
  <c r="U203" i="18"/>
  <c r="T204" i="18"/>
  <c r="U204" i="18"/>
  <c r="T205" i="18"/>
  <c r="U205" i="18"/>
  <c r="T206" i="18"/>
  <c r="U206" i="18"/>
  <c r="T207" i="18"/>
  <c r="U207" i="18"/>
  <c r="T208" i="18"/>
  <c r="U208" i="18"/>
  <c r="T209" i="18"/>
  <c r="U209" i="18"/>
  <c r="T210" i="18"/>
  <c r="U210" i="18"/>
  <c r="T211" i="18"/>
  <c r="U211" i="18"/>
  <c r="T212" i="18"/>
  <c r="U212" i="18"/>
  <c r="T213" i="18"/>
  <c r="U213" i="18"/>
  <c r="T214" i="18"/>
  <c r="U214" i="18"/>
  <c r="T215" i="18"/>
  <c r="U215" i="18"/>
  <c r="T216" i="18"/>
  <c r="U216" i="18"/>
  <c r="T217" i="18"/>
  <c r="U217" i="18"/>
  <c r="T218" i="18"/>
  <c r="U218" i="18"/>
  <c r="T219" i="18"/>
  <c r="U219" i="18"/>
  <c r="T220" i="18"/>
  <c r="U220" i="18"/>
  <c r="T221" i="18"/>
  <c r="U221" i="18"/>
  <c r="T222" i="18"/>
  <c r="U222" i="18"/>
  <c r="T223" i="18"/>
  <c r="U223" i="18"/>
  <c r="T224" i="18"/>
  <c r="U224" i="18"/>
  <c r="T225" i="18"/>
  <c r="U225" i="18"/>
  <c r="T226" i="18"/>
  <c r="U226" i="18"/>
  <c r="T227" i="18"/>
  <c r="U227" i="18"/>
  <c r="T228" i="18"/>
  <c r="U228" i="18"/>
  <c r="T229" i="18"/>
  <c r="U229" i="18"/>
  <c r="T230" i="18"/>
  <c r="U230" i="18"/>
  <c r="T231" i="18"/>
  <c r="U231" i="18"/>
  <c r="T232" i="18"/>
  <c r="U232" i="18"/>
  <c r="T233" i="18"/>
  <c r="U233" i="18"/>
  <c r="T234" i="18"/>
  <c r="U234" i="18"/>
  <c r="T235" i="18"/>
  <c r="U235" i="18"/>
  <c r="T236" i="18"/>
  <c r="U236" i="18"/>
  <c r="T237" i="18"/>
  <c r="U237" i="18"/>
  <c r="T238" i="18"/>
  <c r="U238" i="18"/>
  <c r="T239" i="18"/>
  <c r="U239" i="18"/>
  <c r="T240" i="18"/>
  <c r="U240" i="18"/>
  <c r="T241" i="18"/>
  <c r="U241" i="18"/>
  <c r="T242" i="18"/>
  <c r="U242" i="18"/>
  <c r="T243" i="18"/>
  <c r="U243" i="18"/>
  <c r="T244" i="18"/>
  <c r="U244" i="18"/>
  <c r="T245" i="18"/>
  <c r="U245" i="18"/>
  <c r="T246" i="18"/>
  <c r="U246" i="18"/>
  <c r="T247" i="18"/>
  <c r="U247" i="18"/>
  <c r="T248" i="18"/>
  <c r="U248" i="18"/>
  <c r="T249" i="18"/>
  <c r="U249" i="18"/>
  <c r="T250" i="18"/>
  <c r="U250" i="18"/>
  <c r="T251" i="18"/>
  <c r="U251" i="18"/>
  <c r="T252" i="18"/>
  <c r="U252" i="18"/>
  <c r="T253" i="18"/>
  <c r="U253" i="18"/>
  <c r="T254" i="18"/>
  <c r="U254" i="18"/>
  <c r="T255" i="18"/>
  <c r="U255" i="18"/>
  <c r="T256" i="18"/>
  <c r="U256" i="18"/>
  <c r="T257" i="18"/>
  <c r="U257" i="18"/>
  <c r="T258" i="18"/>
  <c r="U258" i="18"/>
  <c r="T259" i="18"/>
  <c r="U259" i="18"/>
  <c r="T260" i="18"/>
  <c r="U260" i="18"/>
  <c r="T261" i="18"/>
  <c r="U261" i="18"/>
  <c r="T262" i="18"/>
  <c r="U262" i="18"/>
  <c r="T263" i="18"/>
  <c r="U263" i="18"/>
  <c r="T264" i="18"/>
  <c r="U264" i="18"/>
  <c r="T265" i="18"/>
  <c r="U265" i="18"/>
  <c r="T266" i="18"/>
  <c r="U266" i="18"/>
  <c r="T267" i="18"/>
  <c r="U267" i="18"/>
  <c r="T268" i="18"/>
  <c r="U268" i="18"/>
  <c r="T269" i="18"/>
  <c r="U269" i="18"/>
  <c r="T270" i="18"/>
  <c r="U270" i="18"/>
  <c r="T271" i="18"/>
  <c r="U271" i="18"/>
  <c r="T272" i="18"/>
  <c r="U272" i="18"/>
  <c r="T273" i="18"/>
  <c r="U273" i="18"/>
  <c r="T274" i="18"/>
  <c r="U274" i="18"/>
  <c r="T275" i="18"/>
  <c r="U275" i="18"/>
  <c r="T276" i="18"/>
  <c r="U276" i="18"/>
  <c r="T277" i="18"/>
  <c r="U277" i="18"/>
  <c r="T278" i="18"/>
  <c r="U278" i="18"/>
  <c r="T279" i="18"/>
  <c r="U279" i="18"/>
  <c r="T280" i="18"/>
  <c r="U280" i="18"/>
  <c r="T281" i="18"/>
  <c r="U281" i="18"/>
  <c r="T282" i="18"/>
  <c r="U282" i="18"/>
  <c r="T283" i="18"/>
  <c r="U283" i="18"/>
  <c r="T284" i="18"/>
  <c r="U284" i="18"/>
  <c r="T285" i="18"/>
  <c r="U285" i="18"/>
  <c r="T286" i="18"/>
  <c r="U286" i="18"/>
  <c r="T287" i="18"/>
  <c r="U287" i="18"/>
  <c r="T288" i="18"/>
  <c r="U288" i="18"/>
  <c r="T289" i="18"/>
  <c r="U289" i="18"/>
  <c r="T290" i="18"/>
  <c r="U290" i="18"/>
  <c r="T291" i="18"/>
  <c r="U291" i="18"/>
  <c r="T292" i="18"/>
  <c r="U292" i="18"/>
  <c r="T293" i="18"/>
  <c r="U293" i="18"/>
  <c r="T299" i="18"/>
  <c r="U299" i="18"/>
  <c r="U151" i="18"/>
  <c r="T150" i="18"/>
  <c r="U150" i="18"/>
  <c r="T3" i="18"/>
  <c r="U3" i="18"/>
  <c r="T4" i="18"/>
  <c r="U4" i="18"/>
  <c r="T5" i="18"/>
  <c r="U5" i="18"/>
  <c r="T6" i="18"/>
  <c r="U6" i="18"/>
  <c r="T7" i="18"/>
  <c r="U7" i="18"/>
  <c r="T8" i="18"/>
  <c r="U8" i="18"/>
  <c r="T9" i="18"/>
  <c r="U9" i="18"/>
  <c r="T10" i="18"/>
  <c r="U10" i="18"/>
  <c r="T11" i="18"/>
  <c r="U11" i="18"/>
  <c r="T12" i="18"/>
  <c r="U12" i="18"/>
  <c r="T13" i="18"/>
  <c r="U13" i="18"/>
  <c r="T14" i="18"/>
  <c r="U14" i="18"/>
  <c r="T15" i="18"/>
  <c r="U15" i="18"/>
  <c r="T16" i="18"/>
  <c r="U16" i="18"/>
  <c r="T17" i="18"/>
  <c r="U17" i="18"/>
  <c r="T18" i="18"/>
  <c r="U18" i="18"/>
  <c r="T19" i="18"/>
  <c r="U19" i="18"/>
  <c r="T20" i="18"/>
  <c r="U20" i="18"/>
  <c r="T21" i="18"/>
  <c r="U21" i="18"/>
  <c r="T22" i="18"/>
  <c r="U22" i="18"/>
  <c r="T23" i="18"/>
  <c r="U23" i="18"/>
  <c r="T24" i="18"/>
  <c r="U24" i="18"/>
  <c r="T25" i="18"/>
  <c r="U25" i="18"/>
  <c r="T26" i="18"/>
  <c r="U26" i="18"/>
  <c r="T27" i="18"/>
  <c r="U27" i="18"/>
  <c r="T28" i="18"/>
  <c r="U28" i="18"/>
  <c r="T29" i="18"/>
  <c r="U29" i="18"/>
  <c r="T30" i="18"/>
  <c r="U30" i="18"/>
  <c r="T31" i="18"/>
  <c r="U31" i="18"/>
  <c r="T32" i="18"/>
  <c r="U32" i="18"/>
  <c r="T33" i="18"/>
  <c r="U33" i="18"/>
  <c r="T34" i="18"/>
  <c r="U34" i="18"/>
  <c r="T35" i="18"/>
  <c r="U35" i="18"/>
  <c r="T36" i="18"/>
  <c r="U36" i="18"/>
  <c r="T37" i="18"/>
  <c r="U37" i="18"/>
  <c r="T38" i="18"/>
  <c r="U38" i="18"/>
  <c r="T39" i="18"/>
  <c r="U39" i="18"/>
  <c r="T40" i="18"/>
  <c r="U40" i="18"/>
  <c r="T41" i="18"/>
  <c r="U41" i="18"/>
  <c r="T42" i="18"/>
  <c r="U42" i="18"/>
  <c r="T43" i="18"/>
  <c r="U43" i="18"/>
  <c r="T44" i="18"/>
  <c r="U44" i="18"/>
  <c r="T45" i="18"/>
  <c r="U45" i="18"/>
  <c r="T46" i="18"/>
  <c r="U46" i="18"/>
  <c r="T47" i="18"/>
  <c r="U47" i="18"/>
  <c r="T48" i="18"/>
  <c r="U48" i="18"/>
  <c r="T49" i="18"/>
  <c r="U49" i="18"/>
  <c r="T50" i="18"/>
  <c r="U50" i="18"/>
  <c r="T51" i="18"/>
  <c r="U51" i="18"/>
  <c r="T52" i="18"/>
  <c r="U52" i="18"/>
  <c r="T53" i="18"/>
  <c r="U53" i="18"/>
  <c r="T54" i="18"/>
  <c r="U54" i="18"/>
  <c r="T55" i="18"/>
  <c r="U55" i="18"/>
  <c r="T56" i="18"/>
  <c r="U56" i="18"/>
  <c r="T57" i="18"/>
  <c r="U57" i="18"/>
  <c r="T58" i="18"/>
  <c r="U58" i="18"/>
  <c r="T59" i="18"/>
  <c r="U59" i="18"/>
  <c r="T60" i="18"/>
  <c r="U60" i="18"/>
  <c r="T61" i="18"/>
  <c r="U61" i="18"/>
  <c r="T62" i="18"/>
  <c r="U62" i="18"/>
  <c r="T63" i="18"/>
  <c r="U63" i="18"/>
  <c r="T64" i="18"/>
  <c r="U64" i="18"/>
  <c r="T65" i="18"/>
  <c r="U65" i="18"/>
  <c r="T66" i="18"/>
  <c r="U66" i="18"/>
  <c r="T67" i="18"/>
  <c r="U67" i="18"/>
  <c r="T68" i="18"/>
  <c r="U68" i="18"/>
  <c r="T69" i="18"/>
  <c r="U69" i="18"/>
  <c r="T70" i="18"/>
  <c r="U70" i="18"/>
  <c r="T71" i="18"/>
  <c r="U71" i="18"/>
  <c r="T72" i="18"/>
  <c r="U72" i="18"/>
  <c r="T73" i="18"/>
  <c r="U73" i="18"/>
  <c r="T74" i="18"/>
  <c r="U74" i="18"/>
  <c r="T75" i="18"/>
  <c r="U75" i="18"/>
  <c r="T76" i="18"/>
  <c r="U76" i="18"/>
  <c r="T77" i="18"/>
  <c r="U77" i="18"/>
  <c r="T78" i="18"/>
  <c r="U78" i="18"/>
  <c r="T79" i="18"/>
  <c r="U79" i="18"/>
  <c r="T80" i="18"/>
  <c r="U80" i="18"/>
  <c r="T81" i="18"/>
  <c r="U81" i="18"/>
  <c r="T82" i="18"/>
  <c r="U82" i="18"/>
  <c r="T83" i="18"/>
  <c r="U83" i="18"/>
  <c r="T84" i="18"/>
  <c r="U84" i="18"/>
  <c r="T85" i="18"/>
  <c r="U85" i="18"/>
  <c r="T86" i="18"/>
  <c r="U86" i="18"/>
  <c r="T87" i="18"/>
  <c r="U87" i="18"/>
  <c r="T88" i="18"/>
  <c r="U88" i="18"/>
  <c r="T89" i="18"/>
  <c r="U89" i="18"/>
  <c r="T90" i="18"/>
  <c r="U90" i="18"/>
  <c r="T91" i="18"/>
  <c r="U91" i="18"/>
  <c r="T92" i="18"/>
  <c r="U92" i="18"/>
  <c r="T93" i="18"/>
  <c r="U93" i="18"/>
  <c r="T94" i="18"/>
  <c r="U94" i="18"/>
  <c r="T95" i="18"/>
  <c r="U95" i="18"/>
  <c r="T96" i="18"/>
  <c r="U96" i="18"/>
  <c r="T97" i="18"/>
  <c r="U97" i="18"/>
  <c r="T98" i="18"/>
  <c r="U98" i="18"/>
  <c r="T99" i="18"/>
  <c r="U99" i="18"/>
  <c r="T100" i="18"/>
  <c r="U100" i="18"/>
  <c r="T101" i="18"/>
  <c r="U101" i="18"/>
  <c r="T102" i="18"/>
  <c r="U102" i="18"/>
  <c r="T103" i="18"/>
  <c r="U103" i="18"/>
  <c r="T104" i="18"/>
  <c r="U104" i="18"/>
  <c r="T105" i="18"/>
  <c r="U105" i="18"/>
  <c r="T106" i="18"/>
  <c r="U106" i="18"/>
  <c r="T107" i="18"/>
  <c r="U107" i="18"/>
  <c r="T108" i="18"/>
  <c r="U108" i="18"/>
  <c r="T109" i="18"/>
  <c r="U109" i="18"/>
  <c r="T110" i="18"/>
  <c r="U110" i="18"/>
  <c r="T111" i="18"/>
  <c r="U111" i="18"/>
  <c r="T112" i="18"/>
  <c r="U112" i="18"/>
  <c r="T113" i="18"/>
  <c r="U113" i="18"/>
  <c r="T114" i="18"/>
  <c r="U114" i="18"/>
  <c r="T115" i="18"/>
  <c r="U115" i="18"/>
  <c r="T116" i="18"/>
  <c r="U116" i="18"/>
  <c r="T117" i="18"/>
  <c r="U117" i="18"/>
  <c r="T118" i="18"/>
  <c r="U118" i="18"/>
  <c r="T119" i="18"/>
  <c r="U119" i="18"/>
  <c r="T120" i="18"/>
  <c r="U120" i="18"/>
  <c r="T121" i="18"/>
  <c r="U121" i="18"/>
  <c r="T122" i="18"/>
  <c r="U122" i="18"/>
  <c r="T123" i="18"/>
  <c r="U123" i="18"/>
  <c r="T124" i="18"/>
  <c r="U124" i="18"/>
  <c r="T125" i="18"/>
  <c r="U125" i="18"/>
  <c r="T126" i="18"/>
  <c r="U126" i="18"/>
  <c r="T127" i="18"/>
  <c r="U127" i="18"/>
  <c r="T128" i="18"/>
  <c r="U128" i="18"/>
  <c r="T129" i="18"/>
  <c r="U129" i="18"/>
  <c r="T130" i="18"/>
  <c r="U130" i="18"/>
  <c r="T131" i="18"/>
  <c r="U131" i="18"/>
  <c r="T132" i="18"/>
  <c r="U132" i="18"/>
  <c r="T133" i="18"/>
  <c r="U133" i="18"/>
  <c r="T134" i="18"/>
  <c r="U134" i="18"/>
  <c r="T135" i="18"/>
  <c r="U135" i="18"/>
  <c r="T136" i="18"/>
  <c r="U136" i="18"/>
  <c r="T137" i="18"/>
  <c r="U137" i="18"/>
  <c r="T138" i="18"/>
  <c r="U138" i="18"/>
  <c r="T139" i="18"/>
  <c r="U139" i="18"/>
  <c r="T140" i="18"/>
  <c r="U140" i="18"/>
  <c r="T141" i="18"/>
  <c r="U141" i="18"/>
  <c r="T142" i="18"/>
  <c r="U142" i="18"/>
  <c r="T143" i="18"/>
  <c r="U143" i="18"/>
  <c r="T144" i="18"/>
  <c r="U144" i="18"/>
  <c r="U2" i="18"/>
  <c r="T2" i="18"/>
  <c r="T151" i="18"/>
  <c r="M14" i="23"/>
  <c r="M15" i="23"/>
  <c r="M18" i="23"/>
  <c r="M29" i="23"/>
  <c r="M30" i="23"/>
  <c r="M32" i="23"/>
  <c r="M33" i="23"/>
  <c r="M44" i="23"/>
  <c r="M45" i="23"/>
  <c r="M46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6" i="23"/>
  <c r="M97" i="23"/>
  <c r="M102" i="23"/>
  <c r="M104" i="23"/>
  <c r="M105" i="23"/>
  <c r="M122" i="23"/>
  <c r="M123" i="23"/>
  <c r="M124" i="23"/>
  <c r="M125" i="23"/>
  <c r="M126" i="23"/>
  <c r="M142" i="23"/>
  <c r="M145" i="23"/>
  <c r="V292" i="18" l="1"/>
  <c r="V115" i="18"/>
  <c r="V99" i="18"/>
  <c r="V83" i="18"/>
  <c r="V67" i="18"/>
  <c r="V51" i="18"/>
  <c r="V35" i="18"/>
  <c r="V19" i="18"/>
  <c r="V3" i="18"/>
  <c r="V138" i="18"/>
  <c r="V130" i="18"/>
  <c r="V122" i="18"/>
  <c r="V114" i="18"/>
  <c r="V106" i="18"/>
  <c r="V98" i="18"/>
  <c r="V90" i="18"/>
  <c r="V82" i="18"/>
  <c r="V74" i="18"/>
  <c r="V66" i="18"/>
  <c r="V58" i="18"/>
  <c r="V50" i="18"/>
  <c r="V42" i="18"/>
  <c r="V34" i="18"/>
  <c r="V26" i="18"/>
  <c r="V18" i="18"/>
  <c r="V10" i="18"/>
  <c r="V107" i="18"/>
  <c r="V91" i="18"/>
  <c r="V75" i="18"/>
  <c r="V59" i="18"/>
  <c r="X140" i="18"/>
  <c r="V139" i="18"/>
  <c r="V131" i="18"/>
  <c r="V123" i="18"/>
  <c r="V43" i="18"/>
  <c r="V27" i="18"/>
  <c r="V11" i="18"/>
  <c r="V142" i="18"/>
  <c r="V134" i="18"/>
  <c r="V126" i="18"/>
  <c r="V118" i="18"/>
  <c r="V110" i="18"/>
  <c r="V102" i="18"/>
  <c r="V94" i="18"/>
  <c r="V86" i="18"/>
  <c r="V78" i="18"/>
  <c r="V70" i="18"/>
  <c r="V62" i="18"/>
  <c r="V54" i="18"/>
  <c r="V46" i="18"/>
  <c r="V38" i="18"/>
  <c r="V30" i="18"/>
  <c r="V22" i="18"/>
  <c r="V14" i="18"/>
  <c r="V8" i="18"/>
  <c r="V6" i="18"/>
  <c r="V4" i="18"/>
  <c r="V144" i="18"/>
  <c r="V140" i="18"/>
  <c r="V136" i="18"/>
  <c r="V132" i="18"/>
  <c r="V128" i="18"/>
  <c r="V124" i="18"/>
  <c r="V116" i="18"/>
  <c r="V112" i="18"/>
  <c r="V108" i="18"/>
  <c r="V104" i="18"/>
  <c r="V100" i="18"/>
  <c r="V96" i="18"/>
  <c r="V88" i="18"/>
  <c r="V84" i="18"/>
  <c r="V80" i="18"/>
  <c r="V76" i="18"/>
  <c r="V72" i="18"/>
  <c r="V68" i="18"/>
  <c r="V64" i="18"/>
  <c r="V60" i="18"/>
  <c r="V56" i="18"/>
  <c r="V52" i="18"/>
  <c r="V48" i="18"/>
  <c r="V44" i="18"/>
  <c r="V40" i="18"/>
  <c r="V36" i="18"/>
  <c r="V32" i="18"/>
  <c r="V28" i="18"/>
  <c r="V24" i="18"/>
  <c r="V20" i="18"/>
  <c r="V16" i="18"/>
  <c r="V12" i="18"/>
  <c r="V150" i="18"/>
  <c r="V143" i="18"/>
  <c r="V141" i="18"/>
  <c r="V137" i="18"/>
  <c r="V135" i="18"/>
  <c r="V133" i="18"/>
  <c r="V129" i="18"/>
  <c r="V127" i="18"/>
  <c r="V125" i="18"/>
  <c r="V121" i="18"/>
  <c r="V119" i="18"/>
  <c r="V117" i="18"/>
  <c r="V113" i="18"/>
  <c r="V111" i="18"/>
  <c r="V109" i="18"/>
  <c r="V105" i="18"/>
  <c r="V103" i="18"/>
  <c r="V101" i="18"/>
  <c r="V97" i="18"/>
  <c r="V95" i="18"/>
  <c r="V93" i="18"/>
  <c r="V89" i="18"/>
  <c r="V87" i="18"/>
  <c r="V85" i="18"/>
  <c r="V81" i="18"/>
  <c r="V79" i="18"/>
  <c r="V77" i="18"/>
  <c r="V73" i="18"/>
  <c r="V71" i="18"/>
  <c r="V69" i="18"/>
  <c r="V65" i="18"/>
  <c r="V63" i="18"/>
  <c r="V61" i="18"/>
  <c r="V57" i="18"/>
  <c r="V55" i="18"/>
  <c r="V53" i="18"/>
  <c r="V49" i="18"/>
  <c r="V47" i="18"/>
  <c r="V45" i="18"/>
  <c r="V41" i="18"/>
  <c r="V39" i="18"/>
  <c r="V37" i="18"/>
  <c r="V33" i="18"/>
  <c r="V31" i="18"/>
  <c r="V29" i="18"/>
  <c r="V25" i="18"/>
  <c r="V23" i="18"/>
  <c r="V21" i="18"/>
  <c r="V17" i="18"/>
  <c r="V15" i="18"/>
  <c r="V13" i="18"/>
  <c r="V9" i="18"/>
  <c r="V7" i="18"/>
  <c r="V5" i="18"/>
  <c r="V290" i="18"/>
  <c r="X142" i="18"/>
  <c r="V293" i="18"/>
  <c r="V291" i="18"/>
  <c r="V289" i="18"/>
  <c r="X143" i="18"/>
  <c r="X293" i="18"/>
  <c r="X290" i="18"/>
  <c r="X150" i="18"/>
  <c r="X141" i="18"/>
  <c r="X144" i="18"/>
  <c r="V120" i="18"/>
  <c r="V92" i="18"/>
  <c r="X289" i="18"/>
  <c r="X292" i="18"/>
  <c r="X291" i="18"/>
  <c r="C291" i="18" l="1"/>
  <c r="C140" i="18"/>
  <c r="GW141" i="1"/>
  <c r="F140" i="25"/>
  <c r="HA141" i="1"/>
  <c r="G587" i="25" s="1"/>
  <c r="F587" i="25"/>
  <c r="HC141" i="1"/>
  <c r="G736" i="25" s="1"/>
  <c r="F736" i="25"/>
  <c r="E141" i="24"/>
  <c r="GW142" i="1"/>
  <c r="F141" i="25"/>
  <c r="G439" i="25"/>
  <c r="HA142" i="1"/>
  <c r="G588" i="25" s="1"/>
  <c r="F588" i="25"/>
  <c r="HC142" i="1"/>
  <c r="G737" i="25" s="1"/>
  <c r="F737" i="25"/>
  <c r="G291" i="25"/>
  <c r="GW143" i="1"/>
  <c r="G142" i="25" s="1"/>
  <c r="F142" i="25"/>
  <c r="G440" i="25"/>
  <c r="HA143" i="1"/>
  <c r="G589" i="25" s="1"/>
  <c r="F589" i="25"/>
  <c r="HC143" i="1"/>
  <c r="G738" i="25" s="1"/>
  <c r="F738" i="25"/>
  <c r="C143" i="18"/>
  <c r="GW144" i="1"/>
  <c r="F143" i="25"/>
  <c r="G441" i="25"/>
  <c r="HA144" i="1"/>
  <c r="G590" i="25" s="1"/>
  <c r="HC144" i="1"/>
  <c r="G739" i="25" s="1"/>
  <c r="GW145" i="1"/>
  <c r="F144" i="25"/>
  <c r="G442" i="25"/>
  <c r="HA145" i="1"/>
  <c r="F591" i="25"/>
  <c r="HC145" i="1"/>
  <c r="G740" i="25" s="1"/>
  <c r="F740" i="25"/>
  <c r="C3567" i="8"/>
  <c r="D1779" i="7" s="1"/>
  <c r="D3567" i="8"/>
  <c r="D3567" i="7" s="1"/>
  <c r="F3567" i="8"/>
  <c r="D1779" i="9" s="1"/>
  <c r="G3567" i="8"/>
  <c r="D3567" i="9" s="1"/>
  <c r="C3568" i="8"/>
  <c r="D1780" i="7" s="1"/>
  <c r="D3568" i="8"/>
  <c r="D3568" i="7" s="1"/>
  <c r="F3568" i="8"/>
  <c r="D1780" i="9" s="1"/>
  <c r="G3568" i="8"/>
  <c r="D3568" i="9" s="1"/>
  <c r="C3569" i="8"/>
  <c r="D1781" i="7" s="1"/>
  <c r="D3569" i="8"/>
  <c r="D3569" i="7" s="1"/>
  <c r="F3569" i="8"/>
  <c r="D1781" i="9" s="1"/>
  <c r="G3569" i="8"/>
  <c r="D3569" i="9" s="1"/>
  <c r="C3570" i="8"/>
  <c r="D1782" i="7" s="1"/>
  <c r="D3570" i="8"/>
  <c r="D3570" i="7" s="1"/>
  <c r="F3570" i="8"/>
  <c r="D1782" i="9" s="1"/>
  <c r="G3570" i="8"/>
  <c r="D3570" i="9" s="1"/>
  <c r="C3571" i="8"/>
  <c r="D1783" i="7" s="1"/>
  <c r="D3571" i="8"/>
  <c r="D3571" i="7" s="1"/>
  <c r="F3571" i="8"/>
  <c r="D1783" i="9" s="1"/>
  <c r="G3571" i="8"/>
  <c r="D3571" i="9" s="1"/>
  <c r="C3418" i="8"/>
  <c r="D1630" i="7" s="1"/>
  <c r="D3418" i="8"/>
  <c r="D3418" i="7" s="1"/>
  <c r="F3418" i="8"/>
  <c r="D1630" i="9" s="1"/>
  <c r="G3418" i="8"/>
  <c r="D3418" i="9" s="1"/>
  <c r="C3419" i="8"/>
  <c r="D1631" i="7" s="1"/>
  <c r="D3419" i="8"/>
  <c r="D3419" i="7" s="1"/>
  <c r="F3419" i="8"/>
  <c r="D1631" i="9" s="1"/>
  <c r="G3419" i="8"/>
  <c r="D3419" i="9" s="1"/>
  <c r="C3420" i="8"/>
  <c r="D1632" i="7" s="1"/>
  <c r="D3420" i="8"/>
  <c r="D3420" i="7" s="1"/>
  <c r="F3420" i="8"/>
  <c r="D1632" i="9" s="1"/>
  <c r="G3420" i="8"/>
  <c r="D3420" i="9" s="1"/>
  <c r="C3421" i="8"/>
  <c r="D1633" i="7" s="1"/>
  <c r="D3421" i="8"/>
  <c r="D3421" i="7" s="1"/>
  <c r="F3421" i="8"/>
  <c r="D1633" i="9" s="1"/>
  <c r="G3421" i="8"/>
  <c r="D3421" i="9" s="1"/>
  <c r="C3422" i="8"/>
  <c r="D1634" i="7" s="1"/>
  <c r="D3422" i="8"/>
  <c r="D3422" i="7" s="1"/>
  <c r="F3422" i="8"/>
  <c r="D1634" i="9" s="1"/>
  <c r="G3422" i="8"/>
  <c r="D3422" i="9" s="1"/>
  <c r="C3269" i="8"/>
  <c r="D1481" i="7" s="1"/>
  <c r="D3269" i="8"/>
  <c r="D3269" i="7" s="1"/>
  <c r="F3269" i="8"/>
  <c r="D1481" i="9" s="1"/>
  <c r="G3269" i="8"/>
  <c r="D3269" i="9" s="1"/>
  <c r="C3270" i="8"/>
  <c r="D1482" i="7" s="1"/>
  <c r="D3270" i="8"/>
  <c r="D3270" i="7" s="1"/>
  <c r="F3270" i="8"/>
  <c r="D1482" i="9" s="1"/>
  <c r="G3270" i="8"/>
  <c r="D3270" i="9" s="1"/>
  <c r="C3271" i="8"/>
  <c r="D1483" i="7" s="1"/>
  <c r="D3271" i="8"/>
  <c r="D3271" i="7" s="1"/>
  <c r="F3271" i="8"/>
  <c r="D1483" i="9" s="1"/>
  <c r="G3271" i="8"/>
  <c r="D3271" i="9" s="1"/>
  <c r="C3272" i="8"/>
  <c r="D1484" i="7" s="1"/>
  <c r="D3272" i="8"/>
  <c r="D3272" i="7" s="1"/>
  <c r="F3272" i="8"/>
  <c r="D1484" i="9" s="1"/>
  <c r="G3272" i="8"/>
  <c r="D3272" i="9" s="1"/>
  <c r="C3273" i="8"/>
  <c r="D1485" i="7" s="1"/>
  <c r="D3273" i="8"/>
  <c r="D3273" i="7" s="1"/>
  <c r="F3273" i="8"/>
  <c r="D1485" i="9" s="1"/>
  <c r="G3273" i="8"/>
  <c r="D3273" i="9" s="1"/>
  <c r="C3120" i="8"/>
  <c r="D1332" i="7" s="1"/>
  <c r="D3120" i="8"/>
  <c r="D3120" i="7" s="1"/>
  <c r="F3120" i="8"/>
  <c r="D1332" i="9" s="1"/>
  <c r="G3120" i="8"/>
  <c r="D3120" i="9" s="1"/>
  <c r="C3121" i="8"/>
  <c r="D1333" i="7" s="1"/>
  <c r="D3121" i="8"/>
  <c r="D3121" i="7" s="1"/>
  <c r="F3121" i="8"/>
  <c r="D1333" i="9" s="1"/>
  <c r="G3121" i="8"/>
  <c r="D3121" i="9" s="1"/>
  <c r="C3122" i="8"/>
  <c r="D1334" i="7" s="1"/>
  <c r="D3122" i="8"/>
  <c r="D3122" i="7" s="1"/>
  <c r="F3122" i="8"/>
  <c r="D1334" i="9" s="1"/>
  <c r="G3122" i="8"/>
  <c r="D3122" i="9" s="1"/>
  <c r="C3123" i="8"/>
  <c r="D1335" i="7" s="1"/>
  <c r="D3123" i="8"/>
  <c r="D3123" i="7" s="1"/>
  <c r="F3123" i="8"/>
  <c r="D1335" i="9" s="1"/>
  <c r="G3123" i="8"/>
  <c r="D3123" i="9" s="1"/>
  <c r="C3124" i="8"/>
  <c r="D1336" i="7" s="1"/>
  <c r="D3124" i="8"/>
  <c r="D3124" i="7" s="1"/>
  <c r="F3124" i="8"/>
  <c r="D1336" i="9" s="1"/>
  <c r="G3124" i="8"/>
  <c r="D3124" i="9" s="1"/>
  <c r="C2971" i="8"/>
  <c r="D1183" i="7" s="1"/>
  <c r="D2971" i="8"/>
  <c r="D2971" i="7" s="1"/>
  <c r="F2971" i="8"/>
  <c r="D1183" i="9" s="1"/>
  <c r="G2971" i="8"/>
  <c r="D2971" i="9" s="1"/>
  <c r="C2972" i="8"/>
  <c r="D1184" i="7" s="1"/>
  <c r="D2972" i="8"/>
  <c r="D2972" i="7" s="1"/>
  <c r="F2972" i="8"/>
  <c r="D1184" i="9" s="1"/>
  <c r="G2972" i="8"/>
  <c r="D2972" i="9" s="1"/>
  <c r="C2973" i="8"/>
  <c r="D1185" i="7" s="1"/>
  <c r="D2973" i="8"/>
  <c r="D2973" i="7" s="1"/>
  <c r="F2973" i="8"/>
  <c r="D1185" i="9" s="1"/>
  <c r="G2973" i="8"/>
  <c r="D2973" i="9" s="1"/>
  <c r="C2974" i="8"/>
  <c r="D1186" i="7" s="1"/>
  <c r="D2974" i="8"/>
  <c r="D2974" i="7" s="1"/>
  <c r="F2974" i="8"/>
  <c r="D1186" i="9" s="1"/>
  <c r="G2974" i="8"/>
  <c r="D2974" i="9" s="1"/>
  <c r="C2975" i="8"/>
  <c r="D1187" i="7" s="1"/>
  <c r="D2975" i="8"/>
  <c r="D2975" i="7" s="1"/>
  <c r="F2975" i="8"/>
  <c r="D1187" i="9" s="1"/>
  <c r="G2975" i="8"/>
  <c r="D2975" i="9" s="1"/>
  <c r="C2822" i="8"/>
  <c r="D1034" i="7" s="1"/>
  <c r="D2822" i="8"/>
  <c r="D2822" i="7" s="1"/>
  <c r="F2822" i="8"/>
  <c r="G2822" i="8"/>
  <c r="C2823" i="8"/>
  <c r="D1035" i="7" s="1"/>
  <c r="D2823" i="8"/>
  <c r="D2823" i="7" s="1"/>
  <c r="F2823" i="8"/>
  <c r="G2823" i="8"/>
  <c r="C2824" i="8"/>
  <c r="D1036" i="7" s="1"/>
  <c r="D2824" i="8"/>
  <c r="D2824" i="7" s="1"/>
  <c r="F2824" i="8"/>
  <c r="G2824" i="8"/>
  <c r="C2825" i="8"/>
  <c r="D1037" i="7" s="1"/>
  <c r="D2825" i="8"/>
  <c r="D2825" i="7" s="1"/>
  <c r="F2825" i="8"/>
  <c r="G2825" i="8"/>
  <c r="C2826" i="8"/>
  <c r="D1038" i="7" s="1"/>
  <c r="D2826" i="8"/>
  <c r="D2826" i="7" s="1"/>
  <c r="F2826" i="8"/>
  <c r="G2826" i="8"/>
  <c r="C2673" i="8"/>
  <c r="D885" i="7" s="1"/>
  <c r="D2673" i="8"/>
  <c r="D2673" i="7" s="1"/>
  <c r="F2673" i="8"/>
  <c r="G2673" i="8"/>
  <c r="C2674" i="8"/>
  <c r="D886" i="7" s="1"/>
  <c r="D2674" i="8"/>
  <c r="D2674" i="7" s="1"/>
  <c r="F2674" i="8"/>
  <c r="G2674" i="8"/>
  <c r="C2675" i="8"/>
  <c r="D887" i="7" s="1"/>
  <c r="D2675" i="8"/>
  <c r="D2675" i="7" s="1"/>
  <c r="F2675" i="8"/>
  <c r="G2675" i="8"/>
  <c r="C2676" i="8"/>
  <c r="D888" i="7" s="1"/>
  <c r="D2676" i="8"/>
  <c r="D2676" i="7" s="1"/>
  <c r="F2676" i="8"/>
  <c r="G2676" i="8"/>
  <c r="C2677" i="8"/>
  <c r="D889" i="7" s="1"/>
  <c r="D2677" i="8"/>
  <c r="D2677" i="7" s="1"/>
  <c r="F2677" i="8"/>
  <c r="G2677" i="8"/>
  <c r="C2524" i="8"/>
  <c r="D736" i="7" s="1"/>
  <c r="D2524" i="8"/>
  <c r="D2524" i="7" s="1"/>
  <c r="F2524" i="8"/>
  <c r="G2524" i="8"/>
  <c r="C2525" i="8"/>
  <c r="D737" i="7" s="1"/>
  <c r="D2525" i="8"/>
  <c r="D2525" i="7" s="1"/>
  <c r="F2525" i="8"/>
  <c r="G2525" i="8"/>
  <c r="C2526" i="8"/>
  <c r="D738" i="7" s="1"/>
  <c r="D2526" i="8"/>
  <c r="D2526" i="7" s="1"/>
  <c r="F2526" i="8"/>
  <c r="G2526" i="8"/>
  <c r="C2527" i="8"/>
  <c r="D739" i="7" s="1"/>
  <c r="D2527" i="8"/>
  <c r="D2527" i="7" s="1"/>
  <c r="F2527" i="8"/>
  <c r="G2527" i="8"/>
  <c r="C2528" i="8"/>
  <c r="D740" i="7" s="1"/>
  <c r="D2528" i="8"/>
  <c r="D2528" i="7" s="1"/>
  <c r="F2528" i="8"/>
  <c r="G2528" i="8"/>
  <c r="C2375" i="8"/>
  <c r="D587" i="7" s="1"/>
  <c r="D2375" i="8"/>
  <c r="D2375" i="7" s="1"/>
  <c r="F2375" i="8"/>
  <c r="G2375" i="8"/>
  <c r="C2376" i="8"/>
  <c r="D588" i="7" s="1"/>
  <c r="D2376" i="8"/>
  <c r="D2376" i="7" s="1"/>
  <c r="F2376" i="8"/>
  <c r="G2376" i="8"/>
  <c r="C2377" i="8"/>
  <c r="D589" i="7" s="1"/>
  <c r="D2377" i="8"/>
  <c r="D2377" i="7" s="1"/>
  <c r="F2377" i="8"/>
  <c r="G2377" i="8"/>
  <c r="C2378" i="8"/>
  <c r="D590" i="7" s="1"/>
  <c r="D2378" i="8"/>
  <c r="D2378" i="7" s="1"/>
  <c r="F2378" i="8"/>
  <c r="G2378" i="8"/>
  <c r="C2379" i="8"/>
  <c r="D591" i="7" s="1"/>
  <c r="D2379" i="8"/>
  <c r="D2379" i="7" s="1"/>
  <c r="F2379" i="8"/>
  <c r="G2379" i="8"/>
  <c r="C2226" i="8"/>
  <c r="D438" i="7" s="1"/>
  <c r="D2226" i="8"/>
  <c r="D2226" i="7" s="1"/>
  <c r="F2226" i="8"/>
  <c r="G2226" i="8"/>
  <c r="C2227" i="8"/>
  <c r="D439" i="7" s="1"/>
  <c r="D2227" i="8"/>
  <c r="D2227" i="7" s="1"/>
  <c r="F2227" i="8"/>
  <c r="G2227" i="8"/>
  <c r="C2228" i="8"/>
  <c r="D440" i="7" s="1"/>
  <c r="D2228" i="8"/>
  <c r="D2228" i="7" s="1"/>
  <c r="F2228" i="8"/>
  <c r="G2228" i="8"/>
  <c r="C2229" i="8"/>
  <c r="D441" i="7" s="1"/>
  <c r="D2229" i="8"/>
  <c r="D2229" i="7" s="1"/>
  <c r="F2229" i="8"/>
  <c r="G2229" i="8"/>
  <c r="C2230" i="8"/>
  <c r="D442" i="7" s="1"/>
  <c r="D2230" i="8"/>
  <c r="D2230" i="7" s="1"/>
  <c r="F2230" i="8"/>
  <c r="G2230" i="8"/>
  <c r="C2077" i="8"/>
  <c r="D289" i="7" s="1"/>
  <c r="D2077" i="8"/>
  <c r="D2077" i="7" s="1"/>
  <c r="F2077" i="8"/>
  <c r="G2077" i="8"/>
  <c r="C2078" i="8"/>
  <c r="D290" i="7" s="1"/>
  <c r="D2078" i="8"/>
  <c r="D2078" i="7" s="1"/>
  <c r="F2078" i="8"/>
  <c r="G2078" i="8"/>
  <c r="C2079" i="8"/>
  <c r="D291" i="7" s="1"/>
  <c r="D2079" i="8"/>
  <c r="D2079" i="7" s="1"/>
  <c r="F2079" i="8"/>
  <c r="G2079" i="8"/>
  <c r="C2080" i="8"/>
  <c r="D292" i="7" s="1"/>
  <c r="D2080" i="8"/>
  <c r="D2080" i="7" s="1"/>
  <c r="F2080" i="8"/>
  <c r="G2080" i="8"/>
  <c r="C2081" i="8"/>
  <c r="D293" i="7" s="1"/>
  <c r="D2081" i="8"/>
  <c r="D2081" i="7" s="1"/>
  <c r="F2081" i="8"/>
  <c r="G2081" i="8"/>
  <c r="C1928" i="8"/>
  <c r="D140" i="7" s="1"/>
  <c r="D1928" i="8"/>
  <c r="D1928" i="7" s="1"/>
  <c r="F1928" i="8"/>
  <c r="G1928" i="8"/>
  <c r="C1929" i="8"/>
  <c r="D141" i="7" s="1"/>
  <c r="D1929" i="8"/>
  <c r="D1929" i="7" s="1"/>
  <c r="F1929" i="8"/>
  <c r="G1929" i="8"/>
  <c r="C1930" i="8"/>
  <c r="D142" i="7" s="1"/>
  <c r="D1930" i="8"/>
  <c r="D1930" i="7" s="1"/>
  <c r="F1930" i="8"/>
  <c r="G1930" i="8"/>
  <c r="C1931" i="8"/>
  <c r="D143" i="7" s="1"/>
  <c r="D1931" i="8"/>
  <c r="D1931" i="7" s="1"/>
  <c r="F1931" i="8"/>
  <c r="G1931" i="8"/>
  <c r="C1932" i="8"/>
  <c r="D144" i="7" s="1"/>
  <c r="D1932" i="8"/>
  <c r="D1932" i="7" s="1"/>
  <c r="F1932" i="8"/>
  <c r="G1932" i="8"/>
  <c r="C1779" i="8"/>
  <c r="C1779" i="7" s="1"/>
  <c r="D1779" i="8"/>
  <c r="C3567" i="7" s="1"/>
  <c r="F1779" i="8"/>
  <c r="C1779" i="9" s="1"/>
  <c r="G1779" i="8"/>
  <c r="C3567" i="9" s="1"/>
  <c r="C1780" i="8"/>
  <c r="C1780" i="7" s="1"/>
  <c r="D1780" i="8"/>
  <c r="C3568" i="7" s="1"/>
  <c r="F1780" i="8"/>
  <c r="C1780" i="9" s="1"/>
  <c r="G1780" i="8"/>
  <c r="C3568" i="9" s="1"/>
  <c r="C1781" i="8"/>
  <c r="C1781" i="7" s="1"/>
  <c r="D1781" i="8"/>
  <c r="C3569" i="7" s="1"/>
  <c r="F1781" i="8"/>
  <c r="C1781" i="9" s="1"/>
  <c r="G1781" i="8"/>
  <c r="C3569" i="9" s="1"/>
  <c r="C1782" i="8"/>
  <c r="C1782" i="7" s="1"/>
  <c r="D1782" i="8"/>
  <c r="C3570" i="7" s="1"/>
  <c r="F1782" i="8"/>
  <c r="C1782" i="9" s="1"/>
  <c r="G1782" i="8"/>
  <c r="C3570" i="9" s="1"/>
  <c r="C1783" i="8"/>
  <c r="C1783" i="7" s="1"/>
  <c r="D1783" i="8"/>
  <c r="C3571" i="7" s="1"/>
  <c r="F1783" i="8"/>
  <c r="C1783" i="9" s="1"/>
  <c r="G1783" i="8"/>
  <c r="C3571" i="9" s="1"/>
  <c r="C1630" i="8"/>
  <c r="C1630" i="7" s="1"/>
  <c r="D1630" i="8"/>
  <c r="C3418" i="7" s="1"/>
  <c r="F1630" i="8"/>
  <c r="C1630" i="9" s="1"/>
  <c r="G1630" i="8"/>
  <c r="C3418" i="9" s="1"/>
  <c r="C1631" i="8"/>
  <c r="C1631" i="7" s="1"/>
  <c r="D1631" i="8"/>
  <c r="C3419" i="7" s="1"/>
  <c r="F1631" i="8"/>
  <c r="C1631" i="9" s="1"/>
  <c r="G1631" i="8"/>
  <c r="D1631" i="22" s="1"/>
  <c r="C1632" i="8"/>
  <c r="C1632" i="7" s="1"/>
  <c r="D1632" i="8"/>
  <c r="C3420" i="7" s="1"/>
  <c r="F1632" i="8"/>
  <c r="C1632" i="9" s="1"/>
  <c r="G1632" i="8"/>
  <c r="C3420" i="9" s="1"/>
  <c r="C1633" i="8"/>
  <c r="C1633" i="7" s="1"/>
  <c r="D1633" i="8"/>
  <c r="C3421" i="7" s="1"/>
  <c r="F1633" i="8"/>
  <c r="C1633" i="9" s="1"/>
  <c r="G1633" i="8"/>
  <c r="C3421" i="9" s="1"/>
  <c r="C1634" i="8"/>
  <c r="C1634" i="7" s="1"/>
  <c r="D1634" i="8"/>
  <c r="C3422" i="7" s="1"/>
  <c r="F1634" i="8"/>
  <c r="C1634" i="9" s="1"/>
  <c r="G1634" i="8"/>
  <c r="C3422" i="9" s="1"/>
  <c r="C1481" i="8"/>
  <c r="C1481" i="7" s="1"/>
  <c r="D1481" i="8"/>
  <c r="C3269" i="7" s="1"/>
  <c r="F1481" i="8"/>
  <c r="C1481" i="9" s="1"/>
  <c r="G1481" i="8"/>
  <c r="C3269" i="9" s="1"/>
  <c r="C1482" i="8"/>
  <c r="C1482" i="7" s="1"/>
  <c r="D1482" i="8"/>
  <c r="C3270" i="7" s="1"/>
  <c r="F1482" i="8"/>
  <c r="C1482" i="9" s="1"/>
  <c r="G1482" i="8"/>
  <c r="C3270" i="9" s="1"/>
  <c r="C1483" i="8"/>
  <c r="C1483" i="7" s="1"/>
  <c r="D1483" i="8"/>
  <c r="C3271" i="7" s="1"/>
  <c r="F1483" i="8"/>
  <c r="C1483" i="9" s="1"/>
  <c r="G1483" i="8"/>
  <c r="C3271" i="9" s="1"/>
  <c r="C1484" i="8"/>
  <c r="C1484" i="7" s="1"/>
  <c r="D1484" i="8"/>
  <c r="C3272" i="7" s="1"/>
  <c r="F1484" i="8"/>
  <c r="C1484" i="9" s="1"/>
  <c r="G1484" i="8"/>
  <c r="C3272" i="9" s="1"/>
  <c r="C1485" i="8"/>
  <c r="C1485" i="7" s="1"/>
  <c r="D1485" i="8"/>
  <c r="C3273" i="7" s="1"/>
  <c r="F1485" i="8"/>
  <c r="C1485" i="9" s="1"/>
  <c r="G1485" i="8"/>
  <c r="C3273" i="9" s="1"/>
  <c r="C1332" i="8"/>
  <c r="C1332" i="7" s="1"/>
  <c r="D1332" i="8"/>
  <c r="C3120" i="7" s="1"/>
  <c r="F1332" i="8"/>
  <c r="C1332" i="9" s="1"/>
  <c r="G1332" i="8"/>
  <c r="D1332" i="22" s="1"/>
  <c r="C1333" i="8"/>
  <c r="C1333" i="7" s="1"/>
  <c r="D1333" i="8"/>
  <c r="C3121" i="7" s="1"/>
  <c r="F1333" i="8"/>
  <c r="C1333" i="9" s="1"/>
  <c r="G1333" i="8"/>
  <c r="C3121" i="9" s="1"/>
  <c r="C1334" i="8"/>
  <c r="C1334" i="7" s="1"/>
  <c r="D1334" i="8"/>
  <c r="C3122" i="7" s="1"/>
  <c r="F1334" i="8"/>
  <c r="C1334" i="9" s="1"/>
  <c r="G1334" i="8"/>
  <c r="D1334" i="22" s="1"/>
  <c r="C1335" i="8"/>
  <c r="C1335" i="7" s="1"/>
  <c r="D1335" i="8"/>
  <c r="C3123" i="7" s="1"/>
  <c r="F1335" i="8"/>
  <c r="C1335" i="9" s="1"/>
  <c r="G1335" i="8"/>
  <c r="D1335" i="22" s="1"/>
  <c r="C1336" i="8"/>
  <c r="C1336" i="7" s="1"/>
  <c r="D1336" i="8"/>
  <c r="C3124" i="7" s="1"/>
  <c r="F1336" i="8"/>
  <c r="C1336" i="9" s="1"/>
  <c r="G1336" i="8"/>
  <c r="D1336" i="22" s="1"/>
  <c r="C1183" i="8"/>
  <c r="C1183" i="7" s="1"/>
  <c r="D1183" i="8"/>
  <c r="C2971" i="7" s="1"/>
  <c r="F1183" i="8"/>
  <c r="C1183" i="9" s="1"/>
  <c r="G1183" i="8"/>
  <c r="C2971" i="9" s="1"/>
  <c r="C1184" i="8"/>
  <c r="C1184" i="7" s="1"/>
  <c r="D1184" i="8"/>
  <c r="C2972" i="7" s="1"/>
  <c r="F1184" i="8"/>
  <c r="C1184" i="9" s="1"/>
  <c r="G1184" i="8"/>
  <c r="C2972" i="9" s="1"/>
  <c r="C1185" i="8"/>
  <c r="C1185" i="7" s="1"/>
  <c r="D1185" i="8"/>
  <c r="C2973" i="7" s="1"/>
  <c r="F1185" i="8"/>
  <c r="C1185" i="9" s="1"/>
  <c r="G1185" i="8"/>
  <c r="C2973" i="9" s="1"/>
  <c r="C1186" i="8"/>
  <c r="C1186" i="7" s="1"/>
  <c r="D1186" i="8"/>
  <c r="C2974" i="7" s="1"/>
  <c r="F1186" i="8"/>
  <c r="C1186" i="9" s="1"/>
  <c r="G1186" i="8"/>
  <c r="C2974" i="9" s="1"/>
  <c r="C1187" i="8"/>
  <c r="C1187" i="7" s="1"/>
  <c r="D1187" i="8"/>
  <c r="C2975" i="7" s="1"/>
  <c r="F1187" i="8"/>
  <c r="C1187" i="9" s="1"/>
  <c r="G1187" i="8"/>
  <c r="C2975" i="9" s="1"/>
  <c r="C1034" i="8"/>
  <c r="C1034" i="7" s="1"/>
  <c r="D1034" i="8"/>
  <c r="C2822" i="7" s="1"/>
  <c r="F1034" i="8"/>
  <c r="C1034" i="9" s="1"/>
  <c r="G1034" i="8"/>
  <c r="C2822" i="9" s="1"/>
  <c r="C1035" i="8"/>
  <c r="C1035" i="7" s="1"/>
  <c r="D1035" i="8"/>
  <c r="C2823" i="7" s="1"/>
  <c r="F1035" i="8"/>
  <c r="C1035" i="9" s="1"/>
  <c r="G1035" i="8"/>
  <c r="C2823" i="9" s="1"/>
  <c r="C1036" i="8"/>
  <c r="C1036" i="7" s="1"/>
  <c r="D1036" i="8"/>
  <c r="C2824" i="7" s="1"/>
  <c r="F1036" i="8"/>
  <c r="C1036" i="9" s="1"/>
  <c r="G1036" i="8"/>
  <c r="C2824" i="9" s="1"/>
  <c r="C1037" i="8"/>
  <c r="C1037" i="7" s="1"/>
  <c r="D1037" i="8"/>
  <c r="C2825" i="7" s="1"/>
  <c r="F1037" i="8"/>
  <c r="C1037" i="9" s="1"/>
  <c r="G1037" i="8"/>
  <c r="C2825" i="9" s="1"/>
  <c r="C1038" i="8"/>
  <c r="C1038" i="7" s="1"/>
  <c r="D1038" i="8"/>
  <c r="C2826" i="7" s="1"/>
  <c r="F1038" i="8"/>
  <c r="C1038" i="9" s="1"/>
  <c r="G1038" i="8"/>
  <c r="C2826" i="9" s="1"/>
  <c r="C885" i="8"/>
  <c r="C885" i="7" s="1"/>
  <c r="D885" i="8"/>
  <c r="C2673" i="7" s="1"/>
  <c r="F885" i="8"/>
  <c r="G885" i="8"/>
  <c r="C886" i="8"/>
  <c r="C886" i="7" s="1"/>
  <c r="D886" i="8"/>
  <c r="C2674" i="7" s="1"/>
  <c r="F886" i="8"/>
  <c r="G886" i="8"/>
  <c r="C887" i="8"/>
  <c r="C887" i="7" s="1"/>
  <c r="D887" i="8"/>
  <c r="C2675" i="7" s="1"/>
  <c r="F887" i="8"/>
  <c r="G887" i="8"/>
  <c r="C888" i="8"/>
  <c r="C888" i="7" s="1"/>
  <c r="D888" i="8"/>
  <c r="C2676" i="7" s="1"/>
  <c r="F888" i="8"/>
  <c r="G888" i="8"/>
  <c r="C889" i="8"/>
  <c r="C889" i="7" s="1"/>
  <c r="D889" i="8"/>
  <c r="C2677" i="7" s="1"/>
  <c r="F889" i="8"/>
  <c r="G889" i="8"/>
  <c r="C736" i="8"/>
  <c r="C736" i="7" s="1"/>
  <c r="D736" i="8"/>
  <c r="C2524" i="7" s="1"/>
  <c r="F736" i="8"/>
  <c r="G736" i="8"/>
  <c r="C737" i="8"/>
  <c r="C737" i="7" s="1"/>
  <c r="D737" i="8"/>
  <c r="C2525" i="7" s="1"/>
  <c r="F737" i="8"/>
  <c r="G737" i="8"/>
  <c r="C738" i="8"/>
  <c r="C738" i="7" s="1"/>
  <c r="D738" i="8"/>
  <c r="C2526" i="7" s="1"/>
  <c r="F738" i="8"/>
  <c r="G738" i="8"/>
  <c r="C739" i="8"/>
  <c r="C739" i="7" s="1"/>
  <c r="D739" i="8"/>
  <c r="C2527" i="7" s="1"/>
  <c r="F739" i="8"/>
  <c r="G739" i="8"/>
  <c r="C740" i="8"/>
  <c r="C740" i="7" s="1"/>
  <c r="D740" i="8"/>
  <c r="C2528" i="7" s="1"/>
  <c r="F740" i="8"/>
  <c r="G740" i="8"/>
  <c r="C587" i="8"/>
  <c r="C587" i="7" s="1"/>
  <c r="D587" i="8"/>
  <c r="C2375" i="7" s="1"/>
  <c r="F587" i="8"/>
  <c r="G587" i="8"/>
  <c r="C588" i="8"/>
  <c r="C588" i="7" s="1"/>
  <c r="D588" i="8"/>
  <c r="C2376" i="7" s="1"/>
  <c r="F588" i="8"/>
  <c r="G588" i="8"/>
  <c r="C589" i="8"/>
  <c r="C589" i="7" s="1"/>
  <c r="D589" i="8"/>
  <c r="C2377" i="7" s="1"/>
  <c r="F589" i="8"/>
  <c r="G589" i="8"/>
  <c r="C590" i="8"/>
  <c r="C590" i="7" s="1"/>
  <c r="D590" i="8"/>
  <c r="C2378" i="7" s="1"/>
  <c r="F590" i="8"/>
  <c r="G590" i="8"/>
  <c r="C591" i="8"/>
  <c r="C591" i="7" s="1"/>
  <c r="D591" i="8"/>
  <c r="C2379" i="7" s="1"/>
  <c r="F591" i="8"/>
  <c r="G591" i="8"/>
  <c r="C438" i="8"/>
  <c r="C438" i="7" s="1"/>
  <c r="D438" i="8"/>
  <c r="C2226" i="7" s="1"/>
  <c r="F438" i="8"/>
  <c r="G438" i="8"/>
  <c r="C439" i="8"/>
  <c r="C439" i="7" s="1"/>
  <c r="D439" i="8"/>
  <c r="C2227" i="7" s="1"/>
  <c r="F439" i="8"/>
  <c r="G439" i="8"/>
  <c r="C440" i="8"/>
  <c r="C440" i="7" s="1"/>
  <c r="D440" i="8"/>
  <c r="C2228" i="7" s="1"/>
  <c r="F440" i="8"/>
  <c r="G440" i="8"/>
  <c r="C441" i="8"/>
  <c r="C441" i="7" s="1"/>
  <c r="D441" i="8"/>
  <c r="C2229" i="7" s="1"/>
  <c r="F441" i="8"/>
  <c r="G441" i="8"/>
  <c r="C442" i="8"/>
  <c r="C442" i="7" s="1"/>
  <c r="D442" i="8"/>
  <c r="C2230" i="7" s="1"/>
  <c r="F442" i="8"/>
  <c r="G442" i="8"/>
  <c r="C289" i="8"/>
  <c r="C289" i="7" s="1"/>
  <c r="D289" i="8"/>
  <c r="C2077" i="7" s="1"/>
  <c r="F289" i="8"/>
  <c r="C289" i="9" s="1"/>
  <c r="G289" i="8"/>
  <c r="C2077" i="9" s="1"/>
  <c r="C290" i="8"/>
  <c r="C290" i="7" s="1"/>
  <c r="D290" i="8"/>
  <c r="C2078" i="7" s="1"/>
  <c r="F290" i="8"/>
  <c r="C290" i="9" s="1"/>
  <c r="G290" i="8"/>
  <c r="C2078" i="9" s="1"/>
  <c r="C291" i="8"/>
  <c r="C291" i="7" s="1"/>
  <c r="D291" i="8"/>
  <c r="C2079" i="7" s="1"/>
  <c r="F291" i="8"/>
  <c r="C291" i="9" s="1"/>
  <c r="G291" i="8"/>
  <c r="C2079" i="9" s="1"/>
  <c r="C292" i="8"/>
  <c r="C292" i="7" s="1"/>
  <c r="D292" i="8"/>
  <c r="C2080" i="7" s="1"/>
  <c r="F292" i="8"/>
  <c r="C292" i="9" s="1"/>
  <c r="G292" i="8"/>
  <c r="C2080" i="9" s="1"/>
  <c r="C293" i="8"/>
  <c r="C293" i="7" s="1"/>
  <c r="D293" i="8"/>
  <c r="C2081" i="7" s="1"/>
  <c r="F293" i="8"/>
  <c r="C293" i="9" s="1"/>
  <c r="G293" i="8"/>
  <c r="C2081" i="9" s="1"/>
  <c r="C140" i="8"/>
  <c r="C140" i="7" s="1"/>
  <c r="D140" i="8"/>
  <c r="C1928" i="7" s="1"/>
  <c r="F140" i="8"/>
  <c r="C140" i="9" s="1"/>
  <c r="G140" i="8"/>
  <c r="C1928" i="9" s="1"/>
  <c r="C141" i="8"/>
  <c r="C141" i="7" s="1"/>
  <c r="D141" i="8"/>
  <c r="C1929" i="7" s="1"/>
  <c r="F141" i="8"/>
  <c r="C141" i="9" s="1"/>
  <c r="G141" i="8"/>
  <c r="C1929" i="9" s="1"/>
  <c r="C142" i="8"/>
  <c r="C142" i="7" s="1"/>
  <c r="D142" i="8"/>
  <c r="C1930" i="7" s="1"/>
  <c r="F142" i="8"/>
  <c r="C142" i="9" s="1"/>
  <c r="G142" i="8"/>
  <c r="C1930" i="9" s="1"/>
  <c r="C143" i="8"/>
  <c r="C143" i="7" s="1"/>
  <c r="D143" i="8"/>
  <c r="C1931" i="7" s="1"/>
  <c r="F143" i="8"/>
  <c r="C143" i="9" s="1"/>
  <c r="G143" i="8"/>
  <c r="C1931" i="9" s="1"/>
  <c r="C144" i="8"/>
  <c r="C144" i="7" s="1"/>
  <c r="D144" i="8"/>
  <c r="C1932" i="7" s="1"/>
  <c r="F144" i="8"/>
  <c r="C144" i="9" s="1"/>
  <c r="G144" i="8"/>
  <c r="C1932" i="9" s="1"/>
  <c r="C3428" i="8"/>
  <c r="D3428" i="8"/>
  <c r="F3428" i="8"/>
  <c r="G3428" i="8"/>
  <c r="C2683" i="8"/>
  <c r="D2683" i="8"/>
  <c r="D2683" i="7" s="1"/>
  <c r="F2683" i="8"/>
  <c r="G2683" i="8"/>
  <c r="C289" i="18"/>
  <c r="F289" i="18"/>
  <c r="C290" i="18"/>
  <c r="E290" i="18"/>
  <c r="F290" i="18"/>
  <c r="D291" i="18"/>
  <c r="E291" i="18"/>
  <c r="D292" i="18"/>
  <c r="C293" i="18"/>
  <c r="E293" i="18"/>
  <c r="F293" i="18"/>
  <c r="D1037" i="9" l="1"/>
  <c r="C1037" i="22"/>
  <c r="D1035" i="9"/>
  <c r="C1035" i="22"/>
  <c r="D2826" i="9"/>
  <c r="D1038" i="22"/>
  <c r="D2824" i="9"/>
  <c r="D1036" i="22"/>
  <c r="D2822" i="9"/>
  <c r="D1034" i="22"/>
  <c r="D1038" i="9"/>
  <c r="C1038" i="22"/>
  <c r="D1036" i="9"/>
  <c r="C1036" i="22"/>
  <c r="D1034" i="9"/>
  <c r="C1034" i="22"/>
  <c r="D2825" i="9"/>
  <c r="D1037" i="22"/>
  <c r="D2823" i="9"/>
  <c r="D1035" i="22"/>
  <c r="D2676" i="9"/>
  <c r="D888" i="22"/>
  <c r="D2674" i="9"/>
  <c r="D886" i="22"/>
  <c r="D888" i="9"/>
  <c r="C888" i="22"/>
  <c r="D886" i="9"/>
  <c r="C886" i="22"/>
  <c r="D2677" i="9"/>
  <c r="D889" i="22"/>
  <c r="D2675" i="9"/>
  <c r="D887" i="22"/>
  <c r="D2673" i="9"/>
  <c r="D885" i="22"/>
  <c r="D889" i="9"/>
  <c r="C889" i="22"/>
  <c r="D887" i="9"/>
  <c r="C887" i="22"/>
  <c r="D885" i="9"/>
  <c r="C885" i="22"/>
  <c r="D737" i="9"/>
  <c r="C737" i="22"/>
  <c r="D739" i="9"/>
  <c r="C739" i="22"/>
  <c r="D738" i="9"/>
  <c r="C738" i="22"/>
  <c r="D740" i="9"/>
  <c r="C740" i="22"/>
  <c r="D736" i="9"/>
  <c r="C736" i="22"/>
  <c r="D2528" i="9"/>
  <c r="D740" i="22"/>
  <c r="D2527" i="9"/>
  <c r="D739" i="22"/>
  <c r="D2526" i="9"/>
  <c r="D738" i="22"/>
  <c r="D2525" i="9"/>
  <c r="D737" i="22"/>
  <c r="D2524" i="9"/>
  <c r="D736" i="22"/>
  <c r="C141" i="18"/>
  <c r="E291" i="24"/>
  <c r="C142" i="18"/>
  <c r="E141" i="18"/>
  <c r="G293" i="25"/>
  <c r="I30" i="27"/>
  <c r="J30" i="27" s="1"/>
  <c r="D2230" i="9"/>
  <c r="D442" i="22"/>
  <c r="D2229" i="9"/>
  <c r="D441" i="22"/>
  <c r="D2228" i="9"/>
  <c r="D440" i="22"/>
  <c r="D2227" i="9"/>
  <c r="D439" i="22"/>
  <c r="D2226" i="9"/>
  <c r="D438" i="22"/>
  <c r="D442" i="9"/>
  <c r="C442" i="22"/>
  <c r="D441" i="9"/>
  <c r="C441" i="22"/>
  <c r="D440" i="9"/>
  <c r="C440" i="22"/>
  <c r="D439" i="9"/>
  <c r="C439" i="22"/>
  <c r="D438" i="9"/>
  <c r="C438" i="22"/>
  <c r="G292" i="25"/>
  <c r="I29" i="27"/>
  <c r="J29" i="27" s="1"/>
  <c r="G290" i="25"/>
  <c r="I28" i="27"/>
  <c r="J28" i="27" s="1"/>
  <c r="G143" i="25"/>
  <c r="F29" i="27"/>
  <c r="G29" i="27" s="1"/>
  <c r="G141" i="25"/>
  <c r="F28" i="27"/>
  <c r="G28" i="27" s="1"/>
  <c r="G140" i="25"/>
  <c r="F27" i="27"/>
  <c r="G27" i="27" s="1"/>
  <c r="G144" i="25"/>
  <c r="F30" i="27"/>
  <c r="G30" i="27" s="1"/>
  <c r="D591" i="9"/>
  <c r="C591" i="22"/>
  <c r="D590" i="9"/>
  <c r="C590" i="22"/>
  <c r="D589" i="9"/>
  <c r="C589" i="22"/>
  <c r="D588" i="9"/>
  <c r="C588" i="22"/>
  <c r="D587" i="9"/>
  <c r="C587" i="22"/>
  <c r="D2379" i="9"/>
  <c r="D591" i="22"/>
  <c r="D2378" i="9"/>
  <c r="D590" i="22"/>
  <c r="D2377" i="9"/>
  <c r="D589" i="22"/>
  <c r="D2376" i="9"/>
  <c r="D588" i="22"/>
  <c r="D2375" i="9"/>
  <c r="D587" i="22"/>
  <c r="G289" i="25"/>
  <c r="I27" i="27"/>
  <c r="J27" i="27" s="1"/>
  <c r="E140" i="24"/>
  <c r="E143" i="18"/>
  <c r="E142" i="18"/>
  <c r="D142" i="18"/>
  <c r="F144" i="18"/>
  <c r="E140" i="18"/>
  <c r="E290" i="24"/>
  <c r="C1185" i="22"/>
  <c r="C1184" i="22"/>
  <c r="E442" i="24"/>
  <c r="F143" i="18"/>
  <c r="D1485" i="22"/>
  <c r="C1484" i="22"/>
  <c r="C1334" i="22"/>
  <c r="C1482" i="22"/>
  <c r="C1333" i="22"/>
  <c r="C1481" i="22"/>
  <c r="D2078" i="9"/>
  <c r="D290" i="22"/>
  <c r="D2080" i="9"/>
  <c r="D292" i="22"/>
  <c r="F140" i="18"/>
  <c r="E440" i="24"/>
  <c r="D1484" i="22"/>
  <c r="D293" i="9"/>
  <c r="C293" i="22"/>
  <c r="D292" i="9"/>
  <c r="C292" i="22"/>
  <c r="D291" i="9"/>
  <c r="C291" i="22"/>
  <c r="D290" i="9"/>
  <c r="C290" i="22"/>
  <c r="D289" i="9"/>
  <c r="C289" i="22"/>
  <c r="D1783" i="22"/>
  <c r="D2081" i="9"/>
  <c r="D293" i="22"/>
  <c r="D2079" i="9"/>
  <c r="D291" i="22"/>
  <c r="D2077" i="9"/>
  <c r="D289" i="22"/>
  <c r="C144" i="18"/>
  <c r="F142" i="18"/>
  <c r="F141" i="18"/>
  <c r="E439" i="24"/>
  <c r="E144" i="24"/>
  <c r="E438" i="24"/>
  <c r="D1482" i="22"/>
  <c r="D1781" i="22"/>
  <c r="D1483" i="22"/>
  <c r="D143" i="18"/>
  <c r="G143" i="18" s="1"/>
  <c r="D141" i="18"/>
  <c r="D144" i="9"/>
  <c r="C144" i="22"/>
  <c r="D143" i="9"/>
  <c r="C143" i="22"/>
  <c r="D142" i="9"/>
  <c r="C142" i="22"/>
  <c r="D141" i="9"/>
  <c r="C141" i="22"/>
  <c r="D140" i="9"/>
  <c r="C140" i="22"/>
  <c r="D144" i="18"/>
  <c r="C1187" i="22"/>
  <c r="C1336" i="22"/>
  <c r="C1332" i="22"/>
  <c r="C1186" i="22"/>
  <c r="C1335" i="22"/>
  <c r="D1932" i="9"/>
  <c r="D144" i="22"/>
  <c r="D1931" i="9"/>
  <c r="D143" i="22"/>
  <c r="D1930" i="9"/>
  <c r="D142" i="22"/>
  <c r="D1929" i="9"/>
  <c r="D141" i="22"/>
  <c r="D1928" i="9"/>
  <c r="D140" i="22"/>
  <c r="D1632" i="22"/>
  <c r="D1184" i="22"/>
  <c r="D1186" i="22"/>
  <c r="D1333" i="22"/>
  <c r="C1485" i="22"/>
  <c r="C1483" i="22"/>
  <c r="D1634" i="22"/>
  <c r="C1783" i="22"/>
  <c r="C1633" i="22"/>
  <c r="C1632" i="22"/>
  <c r="C1782" i="22"/>
  <c r="C1634" i="22"/>
  <c r="C1631" i="22"/>
  <c r="C1781" i="22"/>
  <c r="O290" i="18"/>
  <c r="C1779" i="22"/>
  <c r="O144" i="18"/>
  <c r="G291" i="18"/>
  <c r="O143" i="18"/>
  <c r="D1187" i="22"/>
  <c r="D1185" i="22"/>
  <c r="O292" i="18"/>
  <c r="C2230" i="9"/>
  <c r="C2229" i="9"/>
  <c r="C2228" i="9"/>
  <c r="C2227" i="9"/>
  <c r="C2226" i="9"/>
  <c r="C2379" i="9"/>
  <c r="C2378" i="9"/>
  <c r="C2377" i="9"/>
  <c r="C2376" i="9"/>
  <c r="C2375" i="9"/>
  <c r="C2528" i="9"/>
  <c r="C2527" i="9"/>
  <c r="C2526" i="9"/>
  <c r="C2525" i="9"/>
  <c r="C2524" i="9"/>
  <c r="C2677" i="9"/>
  <c r="C2676" i="9"/>
  <c r="C2675" i="9"/>
  <c r="C2674" i="9"/>
  <c r="C2673" i="9"/>
  <c r="D289" i="18"/>
  <c r="G289" i="18" s="1"/>
  <c r="F438" i="25"/>
  <c r="I140" i="23"/>
  <c r="F156" i="25"/>
  <c r="E7" i="23"/>
  <c r="F169" i="25"/>
  <c r="E20" i="23"/>
  <c r="F173" i="25"/>
  <c r="E24" i="23"/>
  <c r="F187" i="25"/>
  <c r="E38" i="23"/>
  <c r="F192" i="25"/>
  <c r="E43" i="23"/>
  <c r="F247" i="25"/>
  <c r="E98" i="23"/>
  <c r="F255" i="25"/>
  <c r="E106" i="23"/>
  <c r="F261" i="25"/>
  <c r="E112" i="23"/>
  <c r="F266" i="25"/>
  <c r="E117" i="23"/>
  <c r="F270" i="25"/>
  <c r="E121" i="23"/>
  <c r="F279" i="25"/>
  <c r="E130" i="23"/>
  <c r="F284" i="25"/>
  <c r="E135" i="23"/>
  <c r="F288" i="25"/>
  <c r="E139" i="23"/>
  <c r="F292" i="25"/>
  <c r="E143" i="23"/>
  <c r="D1481" i="22"/>
  <c r="D1633" i="22"/>
  <c r="D1782" i="22"/>
  <c r="D1780" i="22"/>
  <c r="C442" i="9"/>
  <c r="C441" i="9"/>
  <c r="C440" i="9"/>
  <c r="C439" i="9"/>
  <c r="C438" i="9"/>
  <c r="C591" i="9"/>
  <c r="C590" i="9"/>
  <c r="C589" i="9"/>
  <c r="C588" i="9"/>
  <c r="C587" i="9"/>
  <c r="C740" i="9"/>
  <c r="C739" i="9"/>
  <c r="C738" i="9"/>
  <c r="C737" i="9"/>
  <c r="C736" i="9"/>
  <c r="C889" i="9"/>
  <c r="C888" i="9"/>
  <c r="C887" i="9"/>
  <c r="C886" i="9"/>
  <c r="C885" i="9"/>
  <c r="E144" i="18"/>
  <c r="G591" i="25"/>
  <c r="E292" i="24"/>
  <c r="F590" i="25"/>
  <c r="F440" i="25"/>
  <c r="I142" i="23"/>
  <c r="D140" i="18"/>
  <c r="G140" i="18" s="1"/>
  <c r="G438" i="25"/>
  <c r="F153" i="25"/>
  <c r="E4" i="23"/>
  <c r="F158" i="25"/>
  <c r="E9" i="23"/>
  <c r="F170" i="25"/>
  <c r="E21" i="23"/>
  <c r="F174" i="25"/>
  <c r="E25" i="23"/>
  <c r="F188" i="25"/>
  <c r="E39" i="23"/>
  <c r="F196" i="25"/>
  <c r="E47" i="23"/>
  <c r="F248" i="25"/>
  <c r="E99" i="23"/>
  <c r="F258" i="25"/>
  <c r="E109" i="23"/>
  <c r="F262" i="25"/>
  <c r="E113" i="23"/>
  <c r="E118" i="23"/>
  <c r="F267" i="25"/>
  <c r="F276" i="25"/>
  <c r="E127" i="23"/>
  <c r="F280" i="25"/>
  <c r="E131" i="23"/>
  <c r="F285" i="25"/>
  <c r="E136" i="23"/>
  <c r="E140" i="23"/>
  <c r="F289" i="25"/>
  <c r="F293" i="25"/>
  <c r="E144" i="23"/>
  <c r="O142" i="18"/>
  <c r="O293" i="18"/>
  <c r="O289" i="18"/>
  <c r="D1183" i="22"/>
  <c r="D1630" i="22"/>
  <c r="D1779" i="22"/>
  <c r="F442" i="25"/>
  <c r="I144" i="23"/>
  <c r="F154" i="25"/>
  <c r="E5" i="23"/>
  <c r="F161" i="25"/>
  <c r="E12" i="23"/>
  <c r="F171" i="25"/>
  <c r="E22" i="23"/>
  <c r="F176" i="25"/>
  <c r="E27" i="23"/>
  <c r="F189" i="25"/>
  <c r="E40" i="23"/>
  <c r="F197" i="25"/>
  <c r="E48" i="23"/>
  <c r="F249" i="25"/>
  <c r="E100" i="23"/>
  <c r="E110" i="23"/>
  <c r="F259" i="25"/>
  <c r="F263" i="25"/>
  <c r="E114" i="23"/>
  <c r="F268" i="25"/>
  <c r="E119" i="23"/>
  <c r="F277" i="25"/>
  <c r="E128" i="23"/>
  <c r="F281" i="25"/>
  <c r="E132" i="23"/>
  <c r="F286" i="25"/>
  <c r="E137" i="23"/>
  <c r="F290" i="25"/>
  <c r="E141" i="23"/>
  <c r="O141" i="18"/>
  <c r="F292" i="18"/>
  <c r="F739" i="25"/>
  <c r="F441" i="25"/>
  <c r="I143" i="23"/>
  <c r="E143" i="24"/>
  <c r="D290" i="18"/>
  <c r="G290" i="18" s="1"/>
  <c r="F439" i="25"/>
  <c r="I141" i="23"/>
  <c r="F155" i="25"/>
  <c r="E6" i="23"/>
  <c r="F168" i="25"/>
  <c r="E19" i="23"/>
  <c r="F172" i="25"/>
  <c r="E23" i="23"/>
  <c r="F184" i="25"/>
  <c r="E35" i="23"/>
  <c r="F190" i="25"/>
  <c r="E41" i="23"/>
  <c r="F198" i="25"/>
  <c r="E49" i="23"/>
  <c r="F252" i="25"/>
  <c r="E103" i="23"/>
  <c r="F260" i="25"/>
  <c r="E111" i="23"/>
  <c r="F264" i="25"/>
  <c r="E115" i="23"/>
  <c r="F269" i="25"/>
  <c r="E120" i="23"/>
  <c r="F278" i="25"/>
  <c r="E129" i="23"/>
  <c r="E134" i="23"/>
  <c r="F283" i="25"/>
  <c r="F287" i="25"/>
  <c r="E138" i="23"/>
  <c r="E142" i="23"/>
  <c r="F291" i="25"/>
  <c r="O140" i="18"/>
  <c r="O291" i="18"/>
  <c r="C1630" i="22"/>
  <c r="C1780" i="22"/>
  <c r="E289" i="24"/>
  <c r="E292" i="18"/>
  <c r="F291" i="18"/>
  <c r="E142" i="24"/>
  <c r="D293" i="18"/>
  <c r="G293" i="18" s="1"/>
  <c r="E441" i="24"/>
  <c r="E289" i="18"/>
  <c r="E293" i="24"/>
  <c r="C292" i="18"/>
  <c r="G292" i="18" s="1"/>
  <c r="C3419" i="9"/>
  <c r="C3124" i="9"/>
  <c r="C3120" i="9"/>
  <c r="C3123" i="9"/>
  <c r="C3122" i="9"/>
  <c r="C1183" i="22"/>
  <c r="G141" i="18" l="1"/>
  <c r="G142" i="18"/>
  <c r="G144" i="18"/>
  <c r="F142" i="23"/>
  <c r="G142" i="23" s="1"/>
  <c r="H142" i="23"/>
  <c r="J142" i="23" s="1"/>
  <c r="F141" i="23"/>
  <c r="G141" i="23" s="1"/>
  <c r="H141" i="23"/>
  <c r="F140" i="23"/>
  <c r="G140" i="23" s="1"/>
  <c r="H140" i="23"/>
  <c r="H138" i="23"/>
  <c r="F138" i="23"/>
  <c r="G138" i="23" s="1"/>
  <c r="F144" i="23"/>
  <c r="G144" i="23" s="1"/>
  <c r="H144" i="23"/>
  <c r="F143" i="23"/>
  <c r="G143" i="23" s="1"/>
  <c r="H143" i="23"/>
  <c r="F137" i="23"/>
  <c r="G137" i="23" s="1"/>
  <c r="H137" i="23"/>
  <c r="F139" i="23"/>
  <c r="G139" i="23" s="1"/>
  <c r="H139" i="23"/>
  <c r="J124" i="21"/>
  <c r="O124" i="21"/>
  <c r="AH124" i="21" s="1"/>
  <c r="S124" i="21"/>
  <c r="T124" i="21"/>
  <c r="U124" i="21"/>
  <c r="AD124" i="21"/>
  <c r="AE124" i="21"/>
  <c r="J125" i="21"/>
  <c r="O125" i="21"/>
  <c r="AH125" i="21" s="1"/>
  <c r="S125" i="21"/>
  <c r="T125" i="21"/>
  <c r="U125" i="21"/>
  <c r="AD125" i="21"/>
  <c r="AE125" i="21"/>
  <c r="J126" i="21"/>
  <c r="O126" i="21"/>
  <c r="AH126" i="21" s="1"/>
  <c r="S126" i="21"/>
  <c r="T126" i="21"/>
  <c r="U126" i="21"/>
  <c r="AD126" i="21"/>
  <c r="AE126" i="21"/>
  <c r="J127" i="21"/>
  <c r="O127" i="21"/>
  <c r="AH127" i="21" s="1"/>
  <c r="S127" i="21"/>
  <c r="T127" i="21"/>
  <c r="U127" i="21"/>
  <c r="AD127" i="21"/>
  <c r="AE127" i="21"/>
  <c r="J128" i="21"/>
  <c r="O128" i="21"/>
  <c r="AH128" i="21" s="1"/>
  <c r="S128" i="21"/>
  <c r="T128" i="21"/>
  <c r="U128" i="21"/>
  <c r="AD128" i="21"/>
  <c r="AE128" i="21"/>
  <c r="J129" i="21"/>
  <c r="O129" i="21"/>
  <c r="AH129" i="21" s="1"/>
  <c r="S129" i="21"/>
  <c r="T129" i="21"/>
  <c r="U129" i="21"/>
  <c r="AD129" i="21"/>
  <c r="AE129" i="21"/>
  <c r="L3" i="1"/>
  <c r="CU140" i="1"/>
  <c r="CX140" i="1"/>
  <c r="DA140" i="1"/>
  <c r="DD140" i="1"/>
  <c r="DG140" i="1"/>
  <c r="DJ140" i="1"/>
  <c r="DM140" i="1"/>
  <c r="DP140" i="1"/>
  <c r="DQ140" i="1"/>
  <c r="DS140" i="1"/>
  <c r="DT140" i="1"/>
  <c r="DV140" i="1"/>
  <c r="DW140" i="1"/>
  <c r="DY140" i="1"/>
  <c r="DZ140" i="1"/>
  <c r="AA140" i="1"/>
  <c r="AD140" i="1"/>
  <c r="AE152" i="1"/>
  <c r="AJ140" i="1"/>
  <c r="AM140" i="1"/>
  <c r="AP140" i="1"/>
  <c r="AR140" i="1"/>
  <c r="AS140" i="1"/>
  <c r="AU140" i="1"/>
  <c r="AV140" i="1"/>
  <c r="AW140" i="1"/>
  <c r="AY140" i="1"/>
  <c r="AZ140" i="1"/>
  <c r="BB140" i="1"/>
  <c r="BC140" i="1"/>
  <c r="BE140" i="1"/>
  <c r="BF140" i="1"/>
  <c r="BH134" i="1"/>
  <c r="CR134" i="1" s="1"/>
  <c r="CU134" i="1"/>
  <c r="BN134" i="1"/>
  <c r="CX134" i="1" s="1"/>
  <c r="BQ134" i="1"/>
  <c r="DA134" i="1" s="1"/>
  <c r="BT134" i="1"/>
  <c r="DD134" i="1" s="1"/>
  <c r="BW134" i="1"/>
  <c r="DG134" i="1" s="1"/>
  <c r="BZ134" i="1"/>
  <c r="DJ134" i="1" s="1"/>
  <c r="CC134" i="1"/>
  <c r="DM134" i="1" s="1"/>
  <c r="CF134" i="1"/>
  <c r="DP134" i="1" s="1"/>
  <c r="CG134" i="1"/>
  <c r="DQ134" i="1" s="1"/>
  <c r="CI134" i="1"/>
  <c r="DS134" i="1" s="1"/>
  <c r="CJ134" i="1"/>
  <c r="DT134" i="1" s="1"/>
  <c r="CL134" i="1"/>
  <c r="DV134" i="1" s="1"/>
  <c r="CM134" i="1"/>
  <c r="DW134" i="1" s="1"/>
  <c r="CO134" i="1"/>
  <c r="DY134" i="1" s="1"/>
  <c r="CP134" i="1"/>
  <c r="DZ134" i="1" s="1"/>
  <c r="GY134" i="1" l="1"/>
  <c r="G431" i="25" s="1"/>
  <c r="GY140" i="1"/>
  <c r="GX140" i="1"/>
  <c r="F139" i="25" s="1"/>
  <c r="E31" i="28"/>
  <c r="E32" i="28" s="1"/>
  <c r="L140" i="1"/>
  <c r="M140" i="1" s="1"/>
  <c r="AQ2" i="21"/>
  <c r="AP2" i="21"/>
  <c r="F282" i="25"/>
  <c r="E133" i="23"/>
  <c r="J143" i="23"/>
  <c r="K143" i="23"/>
  <c r="M143" i="23" s="1"/>
  <c r="J141" i="23"/>
  <c r="K141" i="23"/>
  <c r="M141" i="23" s="1"/>
  <c r="J144" i="23"/>
  <c r="K144" i="23"/>
  <c r="M144" i="23" s="1"/>
  <c r="K140" i="23"/>
  <c r="M140" i="23" s="1"/>
  <c r="J140" i="23"/>
  <c r="F630" i="25"/>
  <c r="HC4" i="1"/>
  <c r="G599" i="25" s="1"/>
  <c r="F599" i="25"/>
  <c r="HC5" i="1"/>
  <c r="G600" i="25" s="1"/>
  <c r="F600" i="25"/>
  <c r="HC6" i="1"/>
  <c r="G601" i="25" s="1"/>
  <c r="F601" i="25"/>
  <c r="HC7" i="1"/>
  <c r="G602" i="25" s="1"/>
  <c r="F602" i="25"/>
  <c r="HC8" i="1"/>
  <c r="G603" i="25" s="1"/>
  <c r="F603" i="25"/>
  <c r="HC9" i="1"/>
  <c r="G604" i="25" s="1"/>
  <c r="F604" i="25"/>
  <c r="HC10" i="1"/>
  <c r="G605" i="25" s="1"/>
  <c r="F605" i="25"/>
  <c r="HC11" i="1"/>
  <c r="G606" i="25" s="1"/>
  <c r="F606" i="25"/>
  <c r="HC12" i="1"/>
  <c r="G607" i="25" s="1"/>
  <c r="F607" i="25"/>
  <c r="HC13" i="1"/>
  <c r="G608" i="25" s="1"/>
  <c r="F608" i="25"/>
  <c r="HC14" i="1"/>
  <c r="G609" i="25" s="1"/>
  <c r="F609" i="25"/>
  <c r="HC15" i="1"/>
  <c r="G610" i="25" s="1"/>
  <c r="F610" i="25"/>
  <c r="HC16" i="1"/>
  <c r="G611" i="25" s="1"/>
  <c r="F611" i="25"/>
  <c r="HC17" i="1"/>
  <c r="G612" i="25" s="1"/>
  <c r="F612" i="25"/>
  <c r="HC18" i="1"/>
  <c r="G613" i="25" s="1"/>
  <c r="F613" i="25"/>
  <c r="HC19" i="1"/>
  <c r="G614" i="25" s="1"/>
  <c r="F614" i="25"/>
  <c r="HC20" i="1"/>
  <c r="G615" i="25" s="1"/>
  <c r="F615" i="25"/>
  <c r="HC21" i="1"/>
  <c r="G616" i="25" s="1"/>
  <c r="F616" i="25"/>
  <c r="HC22" i="1"/>
  <c r="G617" i="25" s="1"/>
  <c r="F617" i="25"/>
  <c r="HC23" i="1"/>
  <c r="G618" i="25" s="1"/>
  <c r="F618" i="25"/>
  <c r="HC24" i="1"/>
  <c r="G619" i="25" s="1"/>
  <c r="F619" i="25"/>
  <c r="HC25" i="1"/>
  <c r="G620" i="25" s="1"/>
  <c r="F620" i="25"/>
  <c r="HC26" i="1"/>
  <c r="G621" i="25" s="1"/>
  <c r="F621" i="25"/>
  <c r="HC27" i="1"/>
  <c r="G622" i="25" s="1"/>
  <c r="F622" i="25"/>
  <c r="HC28" i="1"/>
  <c r="G623" i="25" s="1"/>
  <c r="F623" i="25"/>
  <c r="HC29" i="1"/>
  <c r="G624" i="25" s="1"/>
  <c r="F624" i="25"/>
  <c r="HC30" i="1"/>
  <c r="G625" i="25" s="1"/>
  <c r="F625" i="25"/>
  <c r="HC31" i="1"/>
  <c r="G626" i="25" s="1"/>
  <c r="F626" i="25"/>
  <c r="HC32" i="1"/>
  <c r="G627" i="25" s="1"/>
  <c r="F627" i="25"/>
  <c r="HC33" i="1"/>
  <c r="G628" i="25" s="1"/>
  <c r="F628" i="25"/>
  <c r="HC34" i="1"/>
  <c r="G629" i="25" s="1"/>
  <c r="F629" i="25"/>
  <c r="HC35" i="1"/>
  <c r="G630" i="25" s="1"/>
  <c r="HC36" i="1"/>
  <c r="G631" i="25" s="1"/>
  <c r="F631" i="25"/>
  <c r="HC37" i="1"/>
  <c r="G632" i="25" s="1"/>
  <c r="F632" i="25"/>
  <c r="HC38" i="1"/>
  <c r="G633" i="25" s="1"/>
  <c r="F633" i="25"/>
  <c r="HC39" i="1"/>
  <c r="G634" i="25" s="1"/>
  <c r="F634" i="25"/>
  <c r="HC40" i="1"/>
  <c r="G635" i="25" s="1"/>
  <c r="F635" i="25"/>
  <c r="HC41" i="1"/>
  <c r="G636" i="25" s="1"/>
  <c r="F636" i="25"/>
  <c r="HC42" i="1"/>
  <c r="G637" i="25" s="1"/>
  <c r="F637" i="25"/>
  <c r="HC43" i="1"/>
  <c r="G638" i="25" s="1"/>
  <c r="F638" i="25"/>
  <c r="HC44" i="1"/>
  <c r="G639" i="25" s="1"/>
  <c r="F639" i="25"/>
  <c r="HC45" i="1"/>
  <c r="G640" i="25" s="1"/>
  <c r="F640" i="25"/>
  <c r="HC46" i="1"/>
  <c r="G641" i="25" s="1"/>
  <c r="F641" i="25"/>
  <c r="HC47" i="1"/>
  <c r="G642" i="25" s="1"/>
  <c r="F642" i="25"/>
  <c r="HC48" i="1"/>
  <c r="G643" i="25" s="1"/>
  <c r="F643" i="25"/>
  <c r="HC49" i="1"/>
  <c r="G644" i="25" s="1"/>
  <c r="F644" i="25"/>
  <c r="HC50" i="1"/>
  <c r="G645" i="25" s="1"/>
  <c r="F645" i="25"/>
  <c r="HC51" i="1"/>
  <c r="G646" i="25" s="1"/>
  <c r="F646" i="25"/>
  <c r="HC52" i="1"/>
  <c r="G647" i="25" s="1"/>
  <c r="F647" i="25"/>
  <c r="HC53" i="1"/>
  <c r="G648" i="25" s="1"/>
  <c r="F648" i="25"/>
  <c r="HC54" i="1"/>
  <c r="G649" i="25" s="1"/>
  <c r="F649" i="25"/>
  <c r="HC55" i="1"/>
  <c r="G650" i="25" s="1"/>
  <c r="F650" i="25"/>
  <c r="HC56" i="1"/>
  <c r="G651" i="25" s="1"/>
  <c r="F651" i="25"/>
  <c r="HC57" i="1"/>
  <c r="G652" i="25" s="1"/>
  <c r="F652" i="25"/>
  <c r="HC58" i="1"/>
  <c r="G653" i="25" s="1"/>
  <c r="F653" i="25"/>
  <c r="HC59" i="1"/>
  <c r="G654" i="25" s="1"/>
  <c r="F654" i="25"/>
  <c r="HC60" i="1"/>
  <c r="G655" i="25" s="1"/>
  <c r="F655" i="25"/>
  <c r="HC61" i="1"/>
  <c r="G656" i="25" s="1"/>
  <c r="F656" i="25"/>
  <c r="HC62" i="1"/>
  <c r="G657" i="25" s="1"/>
  <c r="F657" i="25"/>
  <c r="HC63" i="1"/>
  <c r="G658" i="25" s="1"/>
  <c r="F658" i="25"/>
  <c r="HC64" i="1"/>
  <c r="G659" i="25" s="1"/>
  <c r="F659" i="25"/>
  <c r="HC65" i="1"/>
  <c r="G660" i="25" s="1"/>
  <c r="F660" i="25"/>
  <c r="HC66" i="1"/>
  <c r="G661" i="25" s="1"/>
  <c r="F661" i="25"/>
  <c r="HC67" i="1"/>
  <c r="G662" i="25" s="1"/>
  <c r="F662" i="25"/>
  <c r="HC68" i="1"/>
  <c r="G663" i="25" s="1"/>
  <c r="F663" i="25"/>
  <c r="HC69" i="1"/>
  <c r="G664" i="25" s="1"/>
  <c r="F664" i="25"/>
  <c r="HC70" i="1"/>
  <c r="G665" i="25" s="1"/>
  <c r="F665" i="25"/>
  <c r="HC71" i="1"/>
  <c r="G666" i="25" s="1"/>
  <c r="F666" i="25"/>
  <c r="HC72" i="1"/>
  <c r="G667" i="25" s="1"/>
  <c r="F667" i="25"/>
  <c r="HC73" i="1"/>
  <c r="G668" i="25" s="1"/>
  <c r="F668" i="25"/>
  <c r="HC74" i="1"/>
  <c r="G669" i="25" s="1"/>
  <c r="F669" i="25"/>
  <c r="HC75" i="1"/>
  <c r="G670" i="25" s="1"/>
  <c r="F670" i="25"/>
  <c r="HC76" i="1"/>
  <c r="G671" i="25" s="1"/>
  <c r="F671" i="25"/>
  <c r="HC77" i="1"/>
  <c r="G672" i="25" s="1"/>
  <c r="F672" i="25"/>
  <c r="HC78" i="1"/>
  <c r="G673" i="25" s="1"/>
  <c r="F673" i="25"/>
  <c r="HC79" i="1"/>
  <c r="G674" i="25" s="1"/>
  <c r="F674" i="25"/>
  <c r="HC80" i="1"/>
  <c r="G675" i="25" s="1"/>
  <c r="F675" i="25"/>
  <c r="HC81" i="1"/>
  <c r="G676" i="25" s="1"/>
  <c r="F676" i="25"/>
  <c r="HC82" i="1"/>
  <c r="G677" i="25" s="1"/>
  <c r="F677" i="25"/>
  <c r="HC83" i="1"/>
  <c r="G678" i="25" s="1"/>
  <c r="F678" i="25"/>
  <c r="HC84" i="1"/>
  <c r="G679" i="25" s="1"/>
  <c r="F679" i="25"/>
  <c r="HC85" i="1"/>
  <c r="G680" i="25" s="1"/>
  <c r="F680" i="25"/>
  <c r="HC86" i="1"/>
  <c r="G681" i="25" s="1"/>
  <c r="F681" i="25"/>
  <c r="HC87" i="1"/>
  <c r="G682" i="25" s="1"/>
  <c r="F682" i="25"/>
  <c r="HC88" i="1"/>
  <c r="G683" i="25" s="1"/>
  <c r="F683" i="25"/>
  <c r="HC89" i="1"/>
  <c r="G684" i="25" s="1"/>
  <c r="F684" i="25"/>
  <c r="HC90" i="1"/>
  <c r="G685" i="25" s="1"/>
  <c r="F685" i="25"/>
  <c r="HC91" i="1"/>
  <c r="G686" i="25" s="1"/>
  <c r="F686" i="25"/>
  <c r="HC92" i="1"/>
  <c r="G687" i="25" s="1"/>
  <c r="F687" i="25"/>
  <c r="HC93" i="1"/>
  <c r="G688" i="25" s="1"/>
  <c r="F688" i="25"/>
  <c r="HC94" i="1"/>
  <c r="G689" i="25" s="1"/>
  <c r="F689" i="25"/>
  <c r="HC95" i="1"/>
  <c r="G690" i="25" s="1"/>
  <c r="F690" i="25"/>
  <c r="HC96" i="1"/>
  <c r="G691" i="25" s="1"/>
  <c r="F691" i="25"/>
  <c r="HC97" i="1"/>
  <c r="G692" i="25" s="1"/>
  <c r="F692" i="25"/>
  <c r="HC98" i="1"/>
  <c r="G693" i="25" s="1"/>
  <c r="F693" i="25"/>
  <c r="HC99" i="1"/>
  <c r="G694" i="25" s="1"/>
  <c r="F694" i="25"/>
  <c r="HC100" i="1"/>
  <c r="G695" i="25" s="1"/>
  <c r="F695" i="25"/>
  <c r="HC101" i="1"/>
  <c r="G696" i="25" s="1"/>
  <c r="F696" i="25"/>
  <c r="HC102" i="1"/>
  <c r="G697" i="25" s="1"/>
  <c r="F697" i="25"/>
  <c r="HC103" i="1"/>
  <c r="G698" i="25" s="1"/>
  <c r="F698" i="25"/>
  <c r="HC104" i="1"/>
  <c r="G699" i="25" s="1"/>
  <c r="F699" i="25"/>
  <c r="HC105" i="1"/>
  <c r="G700" i="25" s="1"/>
  <c r="F700" i="25"/>
  <c r="HC106" i="1"/>
  <c r="G701" i="25" s="1"/>
  <c r="F701" i="25"/>
  <c r="HC107" i="1"/>
  <c r="G702" i="25" s="1"/>
  <c r="F702" i="25"/>
  <c r="HC108" i="1"/>
  <c r="G703" i="25" s="1"/>
  <c r="F703" i="25"/>
  <c r="HC109" i="1"/>
  <c r="G704" i="25" s="1"/>
  <c r="F704" i="25"/>
  <c r="HC110" i="1"/>
  <c r="G705" i="25" s="1"/>
  <c r="F705" i="25"/>
  <c r="HC111" i="1"/>
  <c r="G706" i="25" s="1"/>
  <c r="F706" i="25"/>
  <c r="HC112" i="1"/>
  <c r="G707" i="25" s="1"/>
  <c r="F707" i="25"/>
  <c r="HC113" i="1"/>
  <c r="G708" i="25" s="1"/>
  <c r="F708" i="25"/>
  <c r="HC114" i="1"/>
  <c r="G709" i="25" s="1"/>
  <c r="F709" i="25"/>
  <c r="HC115" i="1"/>
  <c r="G710" i="25" s="1"/>
  <c r="F710" i="25"/>
  <c r="HC116" i="1"/>
  <c r="G711" i="25" s="1"/>
  <c r="F711" i="25"/>
  <c r="HC117" i="1"/>
  <c r="G712" i="25" s="1"/>
  <c r="F712" i="25"/>
  <c r="HC118" i="1"/>
  <c r="G713" i="25" s="1"/>
  <c r="F713" i="25"/>
  <c r="HC119" i="1"/>
  <c r="G714" i="25" s="1"/>
  <c r="F714" i="25"/>
  <c r="HC120" i="1"/>
  <c r="G715" i="25" s="1"/>
  <c r="F715" i="25"/>
  <c r="HC121" i="1"/>
  <c r="G716" i="25" s="1"/>
  <c r="F716" i="25"/>
  <c r="HC122" i="1"/>
  <c r="G717" i="25" s="1"/>
  <c r="F717" i="25"/>
  <c r="HC123" i="1"/>
  <c r="G718" i="25" s="1"/>
  <c r="F718" i="25"/>
  <c r="HC124" i="1"/>
  <c r="G719" i="25" s="1"/>
  <c r="F719" i="25"/>
  <c r="HC125" i="1"/>
  <c r="G720" i="25" s="1"/>
  <c r="F720" i="25"/>
  <c r="HC126" i="1"/>
  <c r="G721" i="25" s="1"/>
  <c r="F721" i="25"/>
  <c r="HC127" i="1"/>
  <c r="F722" i="25"/>
  <c r="HC128" i="1"/>
  <c r="F723" i="25"/>
  <c r="HC129" i="1"/>
  <c r="F724" i="25"/>
  <c r="HC130" i="1"/>
  <c r="F725" i="25"/>
  <c r="HC131" i="1"/>
  <c r="F726" i="25"/>
  <c r="HC132" i="1"/>
  <c r="F727" i="25"/>
  <c r="HC133" i="1"/>
  <c r="G728" i="25" s="1"/>
  <c r="F728" i="25"/>
  <c r="HC134" i="1"/>
  <c r="G729" i="25" s="1"/>
  <c r="F729" i="25"/>
  <c r="HC135" i="1"/>
  <c r="G730" i="25" s="1"/>
  <c r="F730" i="25"/>
  <c r="HC136" i="1"/>
  <c r="G731" i="25" s="1"/>
  <c r="F731" i="25"/>
  <c r="HC137" i="1"/>
  <c r="G732" i="25" s="1"/>
  <c r="F732" i="25"/>
  <c r="HC138" i="1"/>
  <c r="G733" i="25" s="1"/>
  <c r="F733" i="25"/>
  <c r="HC139" i="1"/>
  <c r="G734" i="25" s="1"/>
  <c r="F734" i="25"/>
  <c r="HC140" i="1"/>
  <c r="G735" i="25" s="1"/>
  <c r="F735" i="25"/>
  <c r="HC151" i="1"/>
  <c r="G746" i="25" s="1"/>
  <c r="F746" i="25"/>
  <c r="F598" i="25"/>
  <c r="HC3" i="1"/>
  <c r="G598" i="25" s="1"/>
  <c r="HA4" i="1"/>
  <c r="G450" i="25" s="1"/>
  <c r="F450" i="25"/>
  <c r="HA5" i="1"/>
  <c r="G451" i="25" s="1"/>
  <c r="F451" i="25"/>
  <c r="HA6" i="1"/>
  <c r="G452" i="25" s="1"/>
  <c r="F452" i="25"/>
  <c r="HA7" i="1"/>
  <c r="G453" i="25" s="1"/>
  <c r="F453" i="25"/>
  <c r="HA8" i="1"/>
  <c r="G454" i="25" s="1"/>
  <c r="F454" i="25"/>
  <c r="HA9" i="1"/>
  <c r="G455" i="25" s="1"/>
  <c r="F455" i="25"/>
  <c r="HA10" i="1"/>
  <c r="G456" i="25" s="1"/>
  <c r="F456" i="25"/>
  <c r="HA11" i="1"/>
  <c r="G457" i="25" s="1"/>
  <c r="F457" i="25"/>
  <c r="HA12" i="1"/>
  <c r="G458" i="25" s="1"/>
  <c r="F458" i="25"/>
  <c r="HA13" i="1"/>
  <c r="G459" i="25" s="1"/>
  <c r="F459" i="25"/>
  <c r="HA14" i="1"/>
  <c r="G460" i="25" s="1"/>
  <c r="F460" i="25"/>
  <c r="HA15" i="1"/>
  <c r="G461" i="25" s="1"/>
  <c r="F461" i="25"/>
  <c r="HA16" i="1"/>
  <c r="G462" i="25" s="1"/>
  <c r="F462" i="25"/>
  <c r="HA17" i="1"/>
  <c r="G463" i="25" s="1"/>
  <c r="F463" i="25"/>
  <c r="HA18" i="1"/>
  <c r="G464" i="25" s="1"/>
  <c r="F464" i="25"/>
  <c r="HA19" i="1"/>
  <c r="G465" i="25" s="1"/>
  <c r="F465" i="25"/>
  <c r="HA20" i="1"/>
  <c r="G466" i="25" s="1"/>
  <c r="F466" i="25"/>
  <c r="HA21" i="1"/>
  <c r="G467" i="25" s="1"/>
  <c r="F467" i="25"/>
  <c r="G468" i="25"/>
  <c r="F468" i="25"/>
  <c r="HA23" i="1"/>
  <c r="G469" i="25" s="1"/>
  <c r="F469" i="25"/>
  <c r="HA24" i="1"/>
  <c r="G470" i="25" s="1"/>
  <c r="F470" i="25"/>
  <c r="HA25" i="1"/>
  <c r="G471" i="25" s="1"/>
  <c r="F471" i="25"/>
  <c r="HA26" i="1"/>
  <c r="G472" i="25" s="1"/>
  <c r="F472" i="25"/>
  <c r="HA27" i="1"/>
  <c r="G473" i="25" s="1"/>
  <c r="F473" i="25"/>
  <c r="HA28" i="1"/>
  <c r="G474" i="25" s="1"/>
  <c r="F474" i="25"/>
  <c r="HA29" i="1"/>
  <c r="G475" i="25" s="1"/>
  <c r="F475" i="25"/>
  <c r="HA30" i="1"/>
  <c r="G476" i="25" s="1"/>
  <c r="F476" i="25"/>
  <c r="HA31" i="1"/>
  <c r="G477" i="25" s="1"/>
  <c r="F477" i="25"/>
  <c r="HA32" i="1"/>
  <c r="G478" i="25" s="1"/>
  <c r="F478" i="25"/>
  <c r="HA33" i="1"/>
  <c r="G479" i="25" s="1"/>
  <c r="F479" i="25"/>
  <c r="HA34" i="1"/>
  <c r="G480" i="25" s="1"/>
  <c r="F480" i="25"/>
  <c r="HA35" i="1"/>
  <c r="G481" i="25" s="1"/>
  <c r="F481" i="25"/>
  <c r="HA36" i="1"/>
  <c r="G482" i="25" s="1"/>
  <c r="F482" i="25"/>
  <c r="HA37" i="1"/>
  <c r="G483" i="25" s="1"/>
  <c r="F483" i="25"/>
  <c r="HA38" i="1"/>
  <c r="G484" i="25" s="1"/>
  <c r="F484" i="25"/>
  <c r="HA39" i="1"/>
  <c r="G485" i="25" s="1"/>
  <c r="F485" i="25"/>
  <c r="HA40" i="1"/>
  <c r="G486" i="25" s="1"/>
  <c r="F486" i="25"/>
  <c r="HA41" i="1"/>
  <c r="G487" i="25" s="1"/>
  <c r="F487" i="25"/>
  <c r="HA42" i="1"/>
  <c r="G488" i="25" s="1"/>
  <c r="F488" i="25"/>
  <c r="HA43" i="1"/>
  <c r="G489" i="25" s="1"/>
  <c r="F489" i="25"/>
  <c r="HA44" i="1"/>
  <c r="G490" i="25" s="1"/>
  <c r="F490" i="25"/>
  <c r="HA45" i="1"/>
  <c r="G491" i="25" s="1"/>
  <c r="F491" i="25"/>
  <c r="HA46" i="1"/>
  <c r="G492" i="25" s="1"/>
  <c r="F492" i="25"/>
  <c r="HA47" i="1"/>
  <c r="G493" i="25" s="1"/>
  <c r="F493" i="25"/>
  <c r="HA48" i="1"/>
  <c r="G494" i="25" s="1"/>
  <c r="F494" i="25"/>
  <c r="HA49" i="1"/>
  <c r="G495" i="25" s="1"/>
  <c r="F495" i="25"/>
  <c r="HA50" i="1"/>
  <c r="G496" i="25" s="1"/>
  <c r="F496" i="25"/>
  <c r="HA51" i="1"/>
  <c r="G497" i="25" s="1"/>
  <c r="F497" i="25"/>
  <c r="HA52" i="1"/>
  <c r="G498" i="25" s="1"/>
  <c r="F498" i="25"/>
  <c r="HA53" i="1"/>
  <c r="G499" i="25" s="1"/>
  <c r="F499" i="25"/>
  <c r="HA54" i="1"/>
  <c r="G500" i="25" s="1"/>
  <c r="F500" i="25"/>
  <c r="HA55" i="1"/>
  <c r="G501" i="25" s="1"/>
  <c r="F501" i="25"/>
  <c r="HA56" i="1"/>
  <c r="G502" i="25" s="1"/>
  <c r="F502" i="25"/>
  <c r="HA57" i="1"/>
  <c r="G503" i="25" s="1"/>
  <c r="F503" i="25"/>
  <c r="HA58" i="1"/>
  <c r="G504" i="25" s="1"/>
  <c r="F504" i="25"/>
  <c r="HA59" i="1"/>
  <c r="G505" i="25" s="1"/>
  <c r="F505" i="25"/>
  <c r="HA60" i="1"/>
  <c r="G506" i="25" s="1"/>
  <c r="F506" i="25"/>
  <c r="HA61" i="1"/>
  <c r="G507" i="25" s="1"/>
  <c r="F507" i="25"/>
  <c r="HA62" i="1"/>
  <c r="G508" i="25" s="1"/>
  <c r="F508" i="25"/>
  <c r="HA63" i="1"/>
  <c r="G509" i="25" s="1"/>
  <c r="F509" i="25"/>
  <c r="HA64" i="1"/>
  <c r="G510" i="25" s="1"/>
  <c r="F510" i="25"/>
  <c r="HA65" i="1"/>
  <c r="G511" i="25" s="1"/>
  <c r="F511" i="25"/>
  <c r="HA66" i="1"/>
  <c r="G512" i="25" s="1"/>
  <c r="F512" i="25"/>
  <c r="HA67" i="1"/>
  <c r="G513" i="25" s="1"/>
  <c r="F513" i="25"/>
  <c r="HA68" i="1"/>
  <c r="G514" i="25" s="1"/>
  <c r="F514" i="25"/>
  <c r="HA69" i="1"/>
  <c r="G515" i="25" s="1"/>
  <c r="F515" i="25"/>
  <c r="HA70" i="1"/>
  <c r="G516" i="25" s="1"/>
  <c r="F516" i="25"/>
  <c r="HA71" i="1"/>
  <c r="G517" i="25" s="1"/>
  <c r="F517" i="25"/>
  <c r="HA72" i="1"/>
  <c r="G518" i="25" s="1"/>
  <c r="F518" i="25"/>
  <c r="HA73" i="1"/>
  <c r="G519" i="25" s="1"/>
  <c r="F519" i="25"/>
  <c r="HA74" i="1"/>
  <c r="G520" i="25" s="1"/>
  <c r="F520" i="25"/>
  <c r="HA75" i="1"/>
  <c r="G521" i="25" s="1"/>
  <c r="F521" i="25"/>
  <c r="HA76" i="1"/>
  <c r="G522" i="25" s="1"/>
  <c r="F522" i="25"/>
  <c r="HA77" i="1"/>
  <c r="G523" i="25" s="1"/>
  <c r="F523" i="25"/>
  <c r="HA78" i="1"/>
  <c r="G524" i="25" s="1"/>
  <c r="F524" i="25"/>
  <c r="HA79" i="1"/>
  <c r="G525" i="25" s="1"/>
  <c r="F525" i="25"/>
  <c r="HA80" i="1"/>
  <c r="G526" i="25" s="1"/>
  <c r="F526" i="25"/>
  <c r="HA81" i="1"/>
  <c r="G527" i="25" s="1"/>
  <c r="F527" i="25"/>
  <c r="HA82" i="1"/>
  <c r="G528" i="25" s="1"/>
  <c r="F528" i="25"/>
  <c r="HA83" i="1"/>
  <c r="G529" i="25" s="1"/>
  <c r="F529" i="25"/>
  <c r="HA84" i="1"/>
  <c r="G530" i="25" s="1"/>
  <c r="F530" i="25"/>
  <c r="HA85" i="1"/>
  <c r="G531" i="25" s="1"/>
  <c r="F531" i="25"/>
  <c r="HA86" i="1"/>
  <c r="G532" i="25" s="1"/>
  <c r="F532" i="25"/>
  <c r="HA87" i="1"/>
  <c r="G533" i="25" s="1"/>
  <c r="F533" i="25"/>
  <c r="HA88" i="1"/>
  <c r="G534" i="25" s="1"/>
  <c r="F534" i="25"/>
  <c r="HA89" i="1"/>
  <c r="G535" i="25" s="1"/>
  <c r="F535" i="25"/>
  <c r="HA90" i="1"/>
  <c r="G536" i="25" s="1"/>
  <c r="F536" i="25"/>
  <c r="HA91" i="1"/>
  <c r="G537" i="25" s="1"/>
  <c r="F537" i="25"/>
  <c r="HA92" i="1"/>
  <c r="G538" i="25" s="1"/>
  <c r="F538" i="25"/>
  <c r="HA93" i="1"/>
  <c r="G539" i="25" s="1"/>
  <c r="F539" i="25"/>
  <c r="HA94" i="1"/>
  <c r="G540" i="25" s="1"/>
  <c r="F540" i="25"/>
  <c r="HA95" i="1"/>
  <c r="G541" i="25" s="1"/>
  <c r="F541" i="25"/>
  <c r="HA96" i="1"/>
  <c r="G542" i="25" s="1"/>
  <c r="F542" i="25"/>
  <c r="HA97" i="1"/>
  <c r="G543" i="25" s="1"/>
  <c r="F543" i="25"/>
  <c r="HA98" i="1"/>
  <c r="G544" i="25" s="1"/>
  <c r="F544" i="25"/>
  <c r="HA99" i="1"/>
  <c r="G545" i="25" s="1"/>
  <c r="F545" i="25"/>
  <c r="HA100" i="1"/>
  <c r="G546" i="25" s="1"/>
  <c r="F546" i="25"/>
  <c r="HA101" i="1"/>
  <c r="G547" i="25" s="1"/>
  <c r="F547" i="25"/>
  <c r="HA102" i="1"/>
  <c r="G548" i="25" s="1"/>
  <c r="F548" i="25"/>
  <c r="HA103" i="1"/>
  <c r="G549" i="25" s="1"/>
  <c r="F549" i="25"/>
  <c r="HA104" i="1"/>
  <c r="G550" i="25" s="1"/>
  <c r="F550" i="25"/>
  <c r="HA105" i="1"/>
  <c r="G551" i="25" s="1"/>
  <c r="F551" i="25"/>
  <c r="HA106" i="1"/>
  <c r="G552" i="25" s="1"/>
  <c r="F552" i="25"/>
  <c r="HA107" i="1"/>
  <c r="G553" i="25" s="1"/>
  <c r="F553" i="25"/>
  <c r="HA108" i="1"/>
  <c r="G554" i="25" s="1"/>
  <c r="F554" i="25"/>
  <c r="HA109" i="1"/>
  <c r="G555" i="25" s="1"/>
  <c r="F555" i="25"/>
  <c r="HA110" i="1"/>
  <c r="G556" i="25" s="1"/>
  <c r="F556" i="25"/>
  <c r="HA111" i="1"/>
  <c r="G557" i="25" s="1"/>
  <c r="F557" i="25"/>
  <c r="HA112" i="1"/>
  <c r="G558" i="25" s="1"/>
  <c r="F558" i="25"/>
  <c r="HA113" i="1"/>
  <c r="G559" i="25" s="1"/>
  <c r="F559" i="25"/>
  <c r="HA114" i="1"/>
  <c r="G560" i="25" s="1"/>
  <c r="F560" i="25"/>
  <c r="HA115" i="1"/>
  <c r="G561" i="25" s="1"/>
  <c r="F561" i="25"/>
  <c r="HA116" i="1"/>
  <c r="G562" i="25" s="1"/>
  <c r="F562" i="25"/>
  <c r="HA117" i="1"/>
  <c r="G563" i="25" s="1"/>
  <c r="F563" i="25"/>
  <c r="HA118" i="1"/>
  <c r="G564" i="25" s="1"/>
  <c r="F564" i="25"/>
  <c r="HA119" i="1"/>
  <c r="G565" i="25" s="1"/>
  <c r="F565" i="25"/>
  <c r="HA120" i="1"/>
  <c r="G566" i="25" s="1"/>
  <c r="F566" i="25"/>
  <c r="HA121" i="1"/>
  <c r="G567" i="25" s="1"/>
  <c r="F567" i="25"/>
  <c r="HA122" i="1"/>
  <c r="G568" i="25" s="1"/>
  <c r="F568" i="25"/>
  <c r="HA123" i="1"/>
  <c r="G569" i="25" s="1"/>
  <c r="F569" i="25"/>
  <c r="HA124" i="1"/>
  <c r="G570" i="25" s="1"/>
  <c r="F570" i="25"/>
  <c r="HA125" i="1"/>
  <c r="G571" i="25" s="1"/>
  <c r="F571" i="25"/>
  <c r="HA126" i="1"/>
  <c r="G572" i="25" s="1"/>
  <c r="F572" i="25"/>
  <c r="HA127" i="1"/>
  <c r="G573" i="25" s="1"/>
  <c r="F573" i="25"/>
  <c r="HA128" i="1"/>
  <c r="G574" i="25" s="1"/>
  <c r="F574" i="25"/>
  <c r="HA129" i="1"/>
  <c r="G575" i="25" s="1"/>
  <c r="HA130" i="1"/>
  <c r="G576" i="25" s="1"/>
  <c r="F576" i="25"/>
  <c r="HA131" i="1"/>
  <c r="G577" i="25" s="1"/>
  <c r="F577" i="25"/>
  <c r="HA132" i="1"/>
  <c r="G578" i="25" s="1"/>
  <c r="F578" i="25"/>
  <c r="HA133" i="1"/>
  <c r="G579" i="25" s="1"/>
  <c r="F579" i="25"/>
  <c r="HA134" i="1"/>
  <c r="G580" i="25" s="1"/>
  <c r="F580" i="25"/>
  <c r="HA135" i="1"/>
  <c r="G581" i="25" s="1"/>
  <c r="F581" i="25"/>
  <c r="HA136" i="1"/>
  <c r="G582" i="25" s="1"/>
  <c r="F582" i="25"/>
  <c r="HA137" i="1"/>
  <c r="G583" i="25" s="1"/>
  <c r="F583" i="25"/>
  <c r="HA138" i="1"/>
  <c r="G584" i="25" s="1"/>
  <c r="F584" i="25"/>
  <c r="HA139" i="1"/>
  <c r="G585" i="25" s="1"/>
  <c r="F585" i="25"/>
  <c r="HA140" i="1"/>
  <c r="G586" i="25" s="1"/>
  <c r="F586" i="25"/>
  <c r="HA151" i="1"/>
  <c r="G597" i="25" s="1"/>
  <c r="F597" i="25"/>
  <c r="F449" i="25"/>
  <c r="HA3" i="1"/>
  <c r="G449" i="25" s="1"/>
  <c r="G301" i="25"/>
  <c r="G302" i="25"/>
  <c r="G303" i="25"/>
  <c r="G304" i="25"/>
  <c r="G305" i="25"/>
  <c r="G306" i="25"/>
  <c r="G307" i="25"/>
  <c r="G308" i="25"/>
  <c r="G309" i="25"/>
  <c r="G310" i="25"/>
  <c r="G311" i="25"/>
  <c r="G312" i="25"/>
  <c r="G313" i="25"/>
  <c r="G314" i="25"/>
  <c r="G315" i="25"/>
  <c r="G316" i="25"/>
  <c r="G317" i="25"/>
  <c r="G318" i="25"/>
  <c r="G319" i="25"/>
  <c r="G320" i="25"/>
  <c r="G321" i="25"/>
  <c r="G322" i="25"/>
  <c r="G323" i="25"/>
  <c r="G324" i="25"/>
  <c r="G325" i="25"/>
  <c r="G326" i="25"/>
  <c r="G327" i="25"/>
  <c r="G328" i="25"/>
  <c r="G329" i="25"/>
  <c r="G330" i="25"/>
  <c r="G331" i="25"/>
  <c r="G332" i="25"/>
  <c r="G333" i="25"/>
  <c r="G334" i="25"/>
  <c r="G335" i="25"/>
  <c r="G336" i="25"/>
  <c r="G337" i="25"/>
  <c r="G338" i="25"/>
  <c r="G339" i="25"/>
  <c r="G340" i="25"/>
  <c r="G341" i="25"/>
  <c r="G342" i="25"/>
  <c r="G343" i="25"/>
  <c r="G344" i="25"/>
  <c r="G345" i="25"/>
  <c r="G346" i="25"/>
  <c r="G347" i="25"/>
  <c r="G348" i="25"/>
  <c r="G349" i="25"/>
  <c r="G350" i="25"/>
  <c r="G351" i="25"/>
  <c r="G352" i="25"/>
  <c r="G353" i="25"/>
  <c r="G354" i="25"/>
  <c r="G355" i="25"/>
  <c r="G356" i="25"/>
  <c r="G357" i="25"/>
  <c r="G358" i="25"/>
  <c r="G359" i="25"/>
  <c r="G360" i="25"/>
  <c r="G361" i="25"/>
  <c r="G362" i="25"/>
  <c r="G363" i="25"/>
  <c r="G364" i="25"/>
  <c r="G365" i="25"/>
  <c r="G366" i="25"/>
  <c r="G367" i="25"/>
  <c r="G368" i="25"/>
  <c r="G369" i="25"/>
  <c r="G370" i="25"/>
  <c r="G371" i="25"/>
  <c r="G372" i="25"/>
  <c r="G373" i="25"/>
  <c r="G374" i="25"/>
  <c r="G375" i="25"/>
  <c r="G376" i="25"/>
  <c r="G377" i="25"/>
  <c r="G378" i="25"/>
  <c r="G379" i="25"/>
  <c r="G380" i="25"/>
  <c r="G381" i="25"/>
  <c r="G382" i="25"/>
  <c r="G383" i="25"/>
  <c r="G384" i="25"/>
  <c r="G385" i="25"/>
  <c r="G386" i="25"/>
  <c r="G387" i="25"/>
  <c r="G388" i="25"/>
  <c r="G389" i="25"/>
  <c r="G390" i="25"/>
  <c r="G391" i="25"/>
  <c r="G392" i="25"/>
  <c r="G393" i="25"/>
  <c r="G394" i="25"/>
  <c r="G395" i="25"/>
  <c r="G396" i="25"/>
  <c r="G397" i="25"/>
  <c r="G398" i="25"/>
  <c r="G399" i="25"/>
  <c r="G400" i="25"/>
  <c r="G401" i="25"/>
  <c r="G402" i="25"/>
  <c r="G403" i="25"/>
  <c r="G404" i="25"/>
  <c r="G405" i="25"/>
  <c r="G406" i="25"/>
  <c r="G407" i="25"/>
  <c r="G408" i="25"/>
  <c r="G409" i="25"/>
  <c r="G410" i="25"/>
  <c r="G411" i="25"/>
  <c r="G412" i="25"/>
  <c r="G413" i="25"/>
  <c r="G414" i="25"/>
  <c r="G415" i="25"/>
  <c r="G416" i="25"/>
  <c r="G417" i="25"/>
  <c r="G418" i="25"/>
  <c r="G419" i="25"/>
  <c r="G420" i="25"/>
  <c r="G421" i="25"/>
  <c r="G422" i="25"/>
  <c r="G423" i="25"/>
  <c r="G430" i="25"/>
  <c r="G432" i="25"/>
  <c r="G433" i="25"/>
  <c r="G434" i="25"/>
  <c r="G435" i="25"/>
  <c r="G436" i="25"/>
  <c r="G437" i="25"/>
  <c r="G448" i="25"/>
  <c r="F448" i="25"/>
  <c r="G300" i="25"/>
  <c r="GW4" i="1"/>
  <c r="G3" i="25" s="1"/>
  <c r="F3" i="25"/>
  <c r="GW5" i="1"/>
  <c r="F4" i="25"/>
  <c r="GW6" i="1"/>
  <c r="F5" i="25"/>
  <c r="GW7" i="1"/>
  <c r="F6" i="25"/>
  <c r="GW8" i="1"/>
  <c r="F7" i="25"/>
  <c r="GW9" i="1"/>
  <c r="G8" i="25" s="1"/>
  <c r="F8" i="25"/>
  <c r="GW10" i="1"/>
  <c r="F9" i="25"/>
  <c r="GW11" i="1"/>
  <c r="G10" i="25" s="1"/>
  <c r="F10" i="25"/>
  <c r="GW12" i="1"/>
  <c r="G11" i="25" s="1"/>
  <c r="F11" i="25"/>
  <c r="GW13" i="1"/>
  <c r="F12" i="25"/>
  <c r="GW14" i="1"/>
  <c r="G13" i="25" s="1"/>
  <c r="F13" i="25"/>
  <c r="GW15" i="1"/>
  <c r="G14" i="25" s="1"/>
  <c r="F14" i="25"/>
  <c r="GW16" i="1"/>
  <c r="G15" i="25" s="1"/>
  <c r="F15" i="25"/>
  <c r="GW17" i="1"/>
  <c r="G16" i="25" s="1"/>
  <c r="F16" i="25"/>
  <c r="GW18" i="1"/>
  <c r="G17" i="25" s="1"/>
  <c r="F17" i="25"/>
  <c r="GW19" i="1"/>
  <c r="G18" i="25" s="1"/>
  <c r="F18" i="25"/>
  <c r="GW20" i="1"/>
  <c r="F19" i="25"/>
  <c r="GW21" i="1"/>
  <c r="F20" i="25"/>
  <c r="GW22" i="1"/>
  <c r="F21" i="25"/>
  <c r="GW23" i="1"/>
  <c r="F22" i="25"/>
  <c r="GW24" i="1"/>
  <c r="F23" i="25"/>
  <c r="GW25" i="1"/>
  <c r="F24" i="25"/>
  <c r="GW26" i="1"/>
  <c r="F25" i="25"/>
  <c r="GW27" i="1"/>
  <c r="G26" i="25" s="1"/>
  <c r="F26" i="25"/>
  <c r="GW28" i="1"/>
  <c r="F27" i="25"/>
  <c r="GW29" i="1"/>
  <c r="G28" i="25" s="1"/>
  <c r="F28" i="25"/>
  <c r="GW30" i="1"/>
  <c r="G29" i="25" s="1"/>
  <c r="F29" i="25"/>
  <c r="GW31" i="1"/>
  <c r="G30" i="25" s="1"/>
  <c r="F30" i="25"/>
  <c r="GW32" i="1"/>
  <c r="G31" i="25" s="1"/>
  <c r="F31" i="25"/>
  <c r="GW33" i="1"/>
  <c r="G32" i="25" s="1"/>
  <c r="F32" i="25"/>
  <c r="GW34" i="1"/>
  <c r="G33" i="25" s="1"/>
  <c r="F33" i="25"/>
  <c r="GW35" i="1"/>
  <c r="G34" i="25" s="1"/>
  <c r="F34" i="25"/>
  <c r="GW36" i="1"/>
  <c r="F35" i="25"/>
  <c r="GW37" i="1"/>
  <c r="G36" i="25" s="1"/>
  <c r="F36" i="25"/>
  <c r="GW38" i="1"/>
  <c r="G37" i="25" s="1"/>
  <c r="F37" i="25"/>
  <c r="GW39" i="1"/>
  <c r="F38" i="25"/>
  <c r="GW40" i="1"/>
  <c r="F39" i="25"/>
  <c r="GW41" i="1"/>
  <c r="F40" i="25"/>
  <c r="GW42" i="1"/>
  <c r="F41" i="25"/>
  <c r="GW43" i="1"/>
  <c r="G42" i="25" s="1"/>
  <c r="F42" i="25"/>
  <c r="GW44" i="1"/>
  <c r="F43" i="25"/>
  <c r="GW45" i="1"/>
  <c r="G44" i="25" s="1"/>
  <c r="F44" i="25"/>
  <c r="GW46" i="1"/>
  <c r="G45" i="25" s="1"/>
  <c r="F45" i="25"/>
  <c r="GW47" i="1"/>
  <c r="G46" i="25" s="1"/>
  <c r="F46" i="25"/>
  <c r="GW48" i="1"/>
  <c r="F47" i="25"/>
  <c r="GW49" i="1"/>
  <c r="F48" i="25"/>
  <c r="GW50" i="1"/>
  <c r="F49" i="25"/>
  <c r="GW51" i="1"/>
  <c r="G50" i="25" s="1"/>
  <c r="F50" i="25"/>
  <c r="GW52" i="1"/>
  <c r="G51" i="25" s="1"/>
  <c r="F51" i="25"/>
  <c r="GW53" i="1"/>
  <c r="G52" i="25" s="1"/>
  <c r="F52" i="25"/>
  <c r="GW54" i="1"/>
  <c r="G53" i="25" s="1"/>
  <c r="F53" i="25"/>
  <c r="GW55" i="1"/>
  <c r="G54" i="25" s="1"/>
  <c r="F54" i="25"/>
  <c r="GW56" i="1"/>
  <c r="G55" i="25" s="1"/>
  <c r="F55" i="25"/>
  <c r="GW57" i="1"/>
  <c r="G56" i="25" s="1"/>
  <c r="F56" i="25"/>
  <c r="GW58" i="1"/>
  <c r="G57" i="25" s="1"/>
  <c r="F57" i="25"/>
  <c r="GW59" i="1"/>
  <c r="G58" i="25" s="1"/>
  <c r="F58" i="25"/>
  <c r="GW60" i="1"/>
  <c r="G59" i="25" s="1"/>
  <c r="F59" i="25"/>
  <c r="GW61" i="1"/>
  <c r="G60" i="25" s="1"/>
  <c r="F60" i="25"/>
  <c r="GW62" i="1"/>
  <c r="G61" i="25" s="1"/>
  <c r="F61" i="25"/>
  <c r="GW63" i="1"/>
  <c r="G62" i="25" s="1"/>
  <c r="F62" i="25"/>
  <c r="GW64" i="1"/>
  <c r="G63" i="25" s="1"/>
  <c r="F63" i="25"/>
  <c r="GW65" i="1"/>
  <c r="G64" i="25" s="1"/>
  <c r="F64" i="25"/>
  <c r="GW66" i="1"/>
  <c r="G65" i="25" s="1"/>
  <c r="F65" i="25"/>
  <c r="GW67" i="1"/>
  <c r="G66" i="25" s="1"/>
  <c r="F66" i="25"/>
  <c r="GW68" i="1"/>
  <c r="G67" i="25" s="1"/>
  <c r="F67" i="25"/>
  <c r="GW69" i="1"/>
  <c r="G68" i="25" s="1"/>
  <c r="F68" i="25"/>
  <c r="GW70" i="1"/>
  <c r="G69" i="25" s="1"/>
  <c r="F69" i="25"/>
  <c r="GW71" i="1"/>
  <c r="G70" i="25" s="1"/>
  <c r="F70" i="25"/>
  <c r="GW72" i="1"/>
  <c r="G71" i="25" s="1"/>
  <c r="F71" i="25"/>
  <c r="GW73" i="1"/>
  <c r="G72" i="25" s="1"/>
  <c r="F72" i="25"/>
  <c r="GW74" i="1"/>
  <c r="G73" i="25" s="1"/>
  <c r="F73" i="25"/>
  <c r="GW75" i="1"/>
  <c r="G74" i="25" s="1"/>
  <c r="F74" i="25"/>
  <c r="GW76" i="1"/>
  <c r="G75" i="25" s="1"/>
  <c r="F75" i="25"/>
  <c r="GW77" i="1"/>
  <c r="G76" i="25" s="1"/>
  <c r="F76" i="25"/>
  <c r="GW78" i="1"/>
  <c r="G77" i="25" s="1"/>
  <c r="F77" i="25"/>
  <c r="GW79" i="1"/>
  <c r="G78" i="25" s="1"/>
  <c r="F78" i="25"/>
  <c r="GW80" i="1"/>
  <c r="G79" i="25" s="1"/>
  <c r="F79" i="25"/>
  <c r="GW81" i="1"/>
  <c r="G80" i="25" s="1"/>
  <c r="F80" i="25"/>
  <c r="GW82" i="1"/>
  <c r="G81" i="25" s="1"/>
  <c r="F81" i="25"/>
  <c r="GW83" i="1"/>
  <c r="G82" i="25" s="1"/>
  <c r="F82" i="25"/>
  <c r="GW84" i="1"/>
  <c r="G83" i="25" s="1"/>
  <c r="F83" i="25"/>
  <c r="GW85" i="1"/>
  <c r="G84" i="25" s="1"/>
  <c r="F84" i="25"/>
  <c r="GW86" i="1"/>
  <c r="G85" i="25" s="1"/>
  <c r="F85" i="25"/>
  <c r="GW87" i="1"/>
  <c r="G86" i="25" s="1"/>
  <c r="F86" i="25"/>
  <c r="GW88" i="1"/>
  <c r="G87" i="25" s="1"/>
  <c r="F87" i="25"/>
  <c r="GW89" i="1"/>
  <c r="G88" i="25" s="1"/>
  <c r="F88" i="25"/>
  <c r="GW90" i="1"/>
  <c r="G89" i="25" s="1"/>
  <c r="F89" i="25"/>
  <c r="GW91" i="1"/>
  <c r="G90" i="25" s="1"/>
  <c r="F90" i="25"/>
  <c r="GW92" i="1"/>
  <c r="G91" i="25" s="1"/>
  <c r="F91" i="25"/>
  <c r="GW93" i="1"/>
  <c r="G92" i="25" s="1"/>
  <c r="F92" i="25"/>
  <c r="GW94" i="1"/>
  <c r="G93" i="25" s="1"/>
  <c r="F93" i="25"/>
  <c r="GW95" i="1"/>
  <c r="G94" i="25" s="1"/>
  <c r="F94" i="25"/>
  <c r="GW96" i="1"/>
  <c r="G95" i="25" s="1"/>
  <c r="F95" i="25"/>
  <c r="GW97" i="1"/>
  <c r="G96" i="25" s="1"/>
  <c r="F96" i="25"/>
  <c r="GW98" i="1"/>
  <c r="G97" i="25" s="1"/>
  <c r="F97" i="25"/>
  <c r="GW99" i="1"/>
  <c r="F98" i="25"/>
  <c r="GW100" i="1"/>
  <c r="F99" i="25"/>
  <c r="GW101" i="1"/>
  <c r="F100" i="25"/>
  <c r="GW102" i="1"/>
  <c r="G101" i="25" s="1"/>
  <c r="F101" i="25"/>
  <c r="GW103" i="1"/>
  <c r="G102" i="25" s="1"/>
  <c r="F102" i="25"/>
  <c r="GW104" i="1"/>
  <c r="F103" i="25"/>
  <c r="GW105" i="1"/>
  <c r="G104" i="25" s="1"/>
  <c r="F104" i="25"/>
  <c r="GW106" i="1"/>
  <c r="G105" i="25" s="1"/>
  <c r="F105" i="25"/>
  <c r="GW107" i="1"/>
  <c r="F106" i="25"/>
  <c r="GW108" i="1"/>
  <c r="G107" i="25" s="1"/>
  <c r="F107" i="25"/>
  <c r="GW109" i="1"/>
  <c r="G108" i="25" s="1"/>
  <c r="F108" i="25"/>
  <c r="GW110" i="1"/>
  <c r="F109" i="25"/>
  <c r="GW111" i="1"/>
  <c r="F110" i="25"/>
  <c r="GW112" i="1"/>
  <c r="F111" i="25"/>
  <c r="GW113" i="1"/>
  <c r="F112" i="25"/>
  <c r="GW114" i="1"/>
  <c r="F113" i="25"/>
  <c r="GW115" i="1"/>
  <c r="F114" i="25"/>
  <c r="GW116" i="1"/>
  <c r="F115" i="25"/>
  <c r="GW117" i="1"/>
  <c r="G116" i="25" s="1"/>
  <c r="F116" i="25"/>
  <c r="GW118" i="1"/>
  <c r="F117" i="25"/>
  <c r="GW119" i="1"/>
  <c r="F118" i="25"/>
  <c r="GW120" i="1"/>
  <c r="F119" i="25"/>
  <c r="GW121" i="1"/>
  <c r="F120" i="25"/>
  <c r="GW122" i="1"/>
  <c r="F121" i="25"/>
  <c r="GW123" i="1"/>
  <c r="G122" i="25" s="1"/>
  <c r="F122" i="25"/>
  <c r="GW124" i="1"/>
  <c r="G123" i="25" s="1"/>
  <c r="F123" i="25"/>
  <c r="GW125" i="1"/>
  <c r="G124" i="25" s="1"/>
  <c r="F124" i="25"/>
  <c r="GW126" i="1"/>
  <c r="G125" i="25" s="1"/>
  <c r="F125" i="25"/>
  <c r="GW127" i="1"/>
  <c r="G126" i="25" s="1"/>
  <c r="F126" i="25"/>
  <c r="GW128" i="1"/>
  <c r="F127" i="25"/>
  <c r="GW129" i="1"/>
  <c r="F128" i="25"/>
  <c r="GW130" i="1"/>
  <c r="F129" i="25"/>
  <c r="GW131" i="1"/>
  <c r="F130" i="25"/>
  <c r="GW132" i="1"/>
  <c r="F131" i="25"/>
  <c r="GW133" i="1"/>
  <c r="F132" i="25"/>
  <c r="GW134" i="1"/>
  <c r="F133" i="25"/>
  <c r="GW135" i="1"/>
  <c r="F134" i="25"/>
  <c r="GW136" i="1"/>
  <c r="F135" i="25"/>
  <c r="GW137" i="1"/>
  <c r="F136" i="25"/>
  <c r="GW138" i="1"/>
  <c r="F137" i="25"/>
  <c r="GW139" i="1"/>
  <c r="G138" i="25" s="1"/>
  <c r="F138" i="25"/>
  <c r="GW140" i="1"/>
  <c r="GW151" i="1"/>
  <c r="F2" i="25"/>
  <c r="G2" i="25"/>
  <c r="GU4" i="1"/>
  <c r="G152" i="25" s="1"/>
  <c r="GU5" i="1"/>
  <c r="GU6" i="1"/>
  <c r="GU7" i="1"/>
  <c r="GU8" i="1"/>
  <c r="GU9" i="1"/>
  <c r="G157" i="25" s="1"/>
  <c r="GU10" i="1"/>
  <c r="GU11" i="1"/>
  <c r="G159" i="25" s="1"/>
  <c r="GU12" i="1"/>
  <c r="G160" i="25" s="1"/>
  <c r="GU13" i="1"/>
  <c r="GU14" i="1"/>
  <c r="G162" i="25" s="1"/>
  <c r="GU15" i="1"/>
  <c r="G163" i="25" s="1"/>
  <c r="GU16" i="1"/>
  <c r="G164" i="25" s="1"/>
  <c r="GU17" i="1"/>
  <c r="G165" i="25" s="1"/>
  <c r="GU18" i="1"/>
  <c r="G166" i="25" s="1"/>
  <c r="GU19" i="1"/>
  <c r="G167" i="25" s="1"/>
  <c r="GU20" i="1"/>
  <c r="GU21" i="1"/>
  <c r="GU22" i="1"/>
  <c r="GU23" i="1"/>
  <c r="GU24" i="1"/>
  <c r="GU25" i="1"/>
  <c r="GU26" i="1"/>
  <c r="GU27" i="1"/>
  <c r="G175" i="25" s="1"/>
  <c r="GU28" i="1"/>
  <c r="GU29" i="1"/>
  <c r="G177" i="25" s="1"/>
  <c r="GU30" i="1"/>
  <c r="G178" i="25" s="1"/>
  <c r="GU31" i="1"/>
  <c r="G179" i="25" s="1"/>
  <c r="GU32" i="1"/>
  <c r="G180" i="25" s="1"/>
  <c r="GU33" i="1"/>
  <c r="G181" i="25" s="1"/>
  <c r="GU34" i="1"/>
  <c r="G182" i="25" s="1"/>
  <c r="GU35" i="1"/>
  <c r="G183" i="25" s="1"/>
  <c r="GU36" i="1"/>
  <c r="GU37" i="1"/>
  <c r="G185" i="25" s="1"/>
  <c r="GU38" i="1"/>
  <c r="G186" i="25" s="1"/>
  <c r="GU39" i="1"/>
  <c r="GU40" i="1"/>
  <c r="GU41" i="1"/>
  <c r="GU42" i="1"/>
  <c r="GU43" i="1"/>
  <c r="G191" i="25" s="1"/>
  <c r="GU44" i="1"/>
  <c r="GU45" i="1"/>
  <c r="G193" i="25" s="1"/>
  <c r="GU46" i="1"/>
  <c r="G194" i="25" s="1"/>
  <c r="GU47" i="1"/>
  <c r="G195" i="25" s="1"/>
  <c r="GU48" i="1"/>
  <c r="GU49" i="1"/>
  <c r="GU50" i="1"/>
  <c r="GU51" i="1"/>
  <c r="G199" i="25" s="1"/>
  <c r="GU52" i="1"/>
  <c r="G200" i="25" s="1"/>
  <c r="GU53" i="1"/>
  <c r="G201" i="25" s="1"/>
  <c r="GU54" i="1"/>
  <c r="G202" i="25" s="1"/>
  <c r="GU55" i="1"/>
  <c r="G203" i="25" s="1"/>
  <c r="GU56" i="1"/>
  <c r="G204" i="25" s="1"/>
  <c r="GU57" i="1"/>
  <c r="G205" i="25" s="1"/>
  <c r="GU58" i="1"/>
  <c r="G206" i="25" s="1"/>
  <c r="GU59" i="1"/>
  <c r="G207" i="25" s="1"/>
  <c r="GU60" i="1"/>
  <c r="G208" i="25" s="1"/>
  <c r="GU61" i="1"/>
  <c r="G209" i="25" s="1"/>
  <c r="GU62" i="1"/>
  <c r="G210" i="25" s="1"/>
  <c r="GU63" i="1"/>
  <c r="G211" i="25" s="1"/>
  <c r="GU64" i="1"/>
  <c r="G212" i="25" s="1"/>
  <c r="GU65" i="1"/>
  <c r="G213" i="25" s="1"/>
  <c r="GU66" i="1"/>
  <c r="G214" i="25" s="1"/>
  <c r="GU67" i="1"/>
  <c r="G215" i="25" s="1"/>
  <c r="GU68" i="1"/>
  <c r="G216" i="25" s="1"/>
  <c r="GU69" i="1"/>
  <c r="G217" i="25" s="1"/>
  <c r="GU70" i="1"/>
  <c r="G218" i="25" s="1"/>
  <c r="GU71" i="1"/>
  <c r="G219" i="25" s="1"/>
  <c r="GU72" i="1"/>
  <c r="G220" i="25" s="1"/>
  <c r="GU73" i="1"/>
  <c r="G221" i="25" s="1"/>
  <c r="GU74" i="1"/>
  <c r="G222" i="25" s="1"/>
  <c r="GU75" i="1"/>
  <c r="G223" i="25" s="1"/>
  <c r="GU76" i="1"/>
  <c r="G224" i="25" s="1"/>
  <c r="GU77" i="1"/>
  <c r="G225" i="25" s="1"/>
  <c r="GU78" i="1"/>
  <c r="G226" i="25" s="1"/>
  <c r="GU79" i="1"/>
  <c r="G227" i="25" s="1"/>
  <c r="GU80" i="1"/>
  <c r="G228" i="25" s="1"/>
  <c r="GU81" i="1"/>
  <c r="G229" i="25" s="1"/>
  <c r="GU82" i="1"/>
  <c r="G230" i="25" s="1"/>
  <c r="GU83" i="1"/>
  <c r="G231" i="25" s="1"/>
  <c r="GU84" i="1"/>
  <c r="G232" i="25" s="1"/>
  <c r="GU85" i="1"/>
  <c r="G233" i="25" s="1"/>
  <c r="GU86" i="1"/>
  <c r="G234" i="25" s="1"/>
  <c r="GU87" i="1"/>
  <c r="G235" i="25" s="1"/>
  <c r="GU88" i="1"/>
  <c r="G236" i="25" s="1"/>
  <c r="GU89" i="1"/>
  <c r="G237" i="25" s="1"/>
  <c r="GU90" i="1"/>
  <c r="G238" i="25" s="1"/>
  <c r="GU91" i="1"/>
  <c r="G239" i="25" s="1"/>
  <c r="GU92" i="1"/>
  <c r="G240" i="25" s="1"/>
  <c r="GU93" i="1"/>
  <c r="G241" i="25" s="1"/>
  <c r="GU94" i="1"/>
  <c r="G242" i="25" s="1"/>
  <c r="GU95" i="1"/>
  <c r="G243" i="25" s="1"/>
  <c r="GU96" i="1"/>
  <c r="G244" i="25" s="1"/>
  <c r="GU97" i="1"/>
  <c r="G245" i="25" s="1"/>
  <c r="GU98" i="1"/>
  <c r="G246" i="25" s="1"/>
  <c r="GU99" i="1"/>
  <c r="GU100" i="1"/>
  <c r="GU101" i="1"/>
  <c r="GU102" i="1"/>
  <c r="G250" i="25" s="1"/>
  <c r="GU103" i="1"/>
  <c r="G251" i="25" s="1"/>
  <c r="GU104" i="1"/>
  <c r="GU105" i="1"/>
  <c r="G253" i="25" s="1"/>
  <c r="GU106" i="1"/>
  <c r="G254" i="25" s="1"/>
  <c r="GU107" i="1"/>
  <c r="GU108" i="1"/>
  <c r="G256" i="25" s="1"/>
  <c r="GU109" i="1"/>
  <c r="G257" i="25" s="1"/>
  <c r="GU110" i="1"/>
  <c r="GU111" i="1"/>
  <c r="GU112" i="1"/>
  <c r="GU113" i="1"/>
  <c r="GU114" i="1"/>
  <c r="GU115" i="1"/>
  <c r="GU116" i="1"/>
  <c r="GU117" i="1"/>
  <c r="G265" i="25" s="1"/>
  <c r="GU118" i="1"/>
  <c r="GU119" i="1"/>
  <c r="GU120" i="1"/>
  <c r="GU121" i="1"/>
  <c r="GU122" i="1"/>
  <c r="GU123" i="1"/>
  <c r="G271" i="25" s="1"/>
  <c r="GU124" i="1"/>
  <c r="G272" i="25" s="1"/>
  <c r="GU125" i="1"/>
  <c r="G273" i="25" s="1"/>
  <c r="GU126" i="1"/>
  <c r="G274" i="25" s="1"/>
  <c r="GU127" i="1"/>
  <c r="GU128" i="1"/>
  <c r="I21" i="27" s="1"/>
  <c r="J21" i="27" s="1"/>
  <c r="GU129" i="1"/>
  <c r="I22" i="27" s="1"/>
  <c r="J22" i="27" s="1"/>
  <c r="GU130" i="1"/>
  <c r="I23" i="27" s="1"/>
  <c r="J23" i="27" s="1"/>
  <c r="GU131" i="1"/>
  <c r="I26" i="28" s="1"/>
  <c r="J26" i="28" s="1"/>
  <c r="GU132" i="1"/>
  <c r="I24" i="27" s="1"/>
  <c r="J24" i="27" s="1"/>
  <c r="GU133" i="1"/>
  <c r="GU134" i="1"/>
  <c r="GU135" i="1"/>
  <c r="GU136" i="1"/>
  <c r="GU137" i="1"/>
  <c r="GU138" i="1"/>
  <c r="GU139" i="1"/>
  <c r="G287" i="25" s="1"/>
  <c r="GU151" i="1"/>
  <c r="G299" i="25" s="1"/>
  <c r="F299" i="25"/>
  <c r="I3" i="27"/>
  <c r="G136" i="25" l="1"/>
  <c r="F25" i="27"/>
  <c r="G25" i="27" s="1"/>
  <c r="G130" i="25"/>
  <c r="F26" i="28"/>
  <c r="G26" i="28" s="1"/>
  <c r="G120" i="25"/>
  <c r="F24" i="28"/>
  <c r="G24" i="28" s="1"/>
  <c r="G114" i="25"/>
  <c r="F19" i="27"/>
  <c r="G19" i="27" s="1"/>
  <c r="G48" i="25"/>
  <c r="F13" i="27"/>
  <c r="G13" i="27" s="1"/>
  <c r="G40" i="25"/>
  <c r="F10" i="27"/>
  <c r="G10" i="27" s="1"/>
  <c r="G38" i="25"/>
  <c r="F12" i="28"/>
  <c r="G12" i="28" s="1"/>
  <c r="G24" i="25"/>
  <c r="F8" i="28"/>
  <c r="G8" i="28" s="1"/>
  <c r="G22" i="25"/>
  <c r="F6" i="28"/>
  <c r="G6" i="28" s="1"/>
  <c r="G20" i="25"/>
  <c r="F4" i="28"/>
  <c r="G4" i="28" s="1"/>
  <c r="G12" i="25"/>
  <c r="F9" i="27"/>
  <c r="G9" i="27" s="1"/>
  <c r="G6" i="25"/>
  <c r="F6" i="27"/>
  <c r="G6" i="27" s="1"/>
  <c r="G4" i="25"/>
  <c r="F4" i="27"/>
  <c r="G132" i="25"/>
  <c r="F27" i="28"/>
  <c r="G27" i="28" s="1"/>
  <c r="G128" i="25"/>
  <c r="F22" i="27"/>
  <c r="G22" i="27" s="1"/>
  <c r="G118" i="25"/>
  <c r="F23" i="28"/>
  <c r="G23" i="28" s="1"/>
  <c r="G112" i="25"/>
  <c r="F17" i="27"/>
  <c r="G17" i="27" s="1"/>
  <c r="G106" i="25"/>
  <c r="F15" i="27"/>
  <c r="G15" i="27" s="1"/>
  <c r="G98" i="25"/>
  <c r="F16" i="28"/>
  <c r="G16" i="28" s="1"/>
  <c r="G135" i="25"/>
  <c r="F30" i="28"/>
  <c r="G30" i="28" s="1"/>
  <c r="G133" i="25"/>
  <c r="F28" i="28"/>
  <c r="G28" i="28" s="1"/>
  <c r="G129" i="25"/>
  <c r="F23" i="27"/>
  <c r="G23" i="27" s="1"/>
  <c r="G127" i="25"/>
  <c r="F21" i="27"/>
  <c r="G21" i="27" s="1"/>
  <c r="G119" i="25"/>
  <c r="F20" i="27"/>
  <c r="G20" i="27" s="1"/>
  <c r="G115" i="25"/>
  <c r="F21" i="28"/>
  <c r="G21" i="28" s="1"/>
  <c r="G111" i="25"/>
  <c r="F16" i="27"/>
  <c r="G16" i="27" s="1"/>
  <c r="G109" i="25"/>
  <c r="F19" i="28"/>
  <c r="G19" i="28" s="1"/>
  <c r="G99" i="25"/>
  <c r="F14" i="27"/>
  <c r="G14" i="27" s="1"/>
  <c r="G49" i="25"/>
  <c r="F15" i="28"/>
  <c r="G15" i="28" s="1"/>
  <c r="G43" i="25"/>
  <c r="F12" i="27"/>
  <c r="G12" i="27" s="1"/>
  <c r="G39" i="25"/>
  <c r="F13" i="28"/>
  <c r="G13" i="28" s="1"/>
  <c r="G35" i="25"/>
  <c r="F11" i="28"/>
  <c r="G11" i="28" s="1"/>
  <c r="G25" i="25"/>
  <c r="F9" i="28"/>
  <c r="G9" i="28" s="1"/>
  <c r="G23" i="25"/>
  <c r="F7" i="28"/>
  <c r="G7" i="28" s="1"/>
  <c r="G21" i="25"/>
  <c r="F5" i="28"/>
  <c r="G5" i="28" s="1"/>
  <c r="G19" i="25"/>
  <c r="F3" i="28"/>
  <c r="G3" i="28" s="1"/>
  <c r="G9" i="25"/>
  <c r="F8" i="27"/>
  <c r="G8" i="27" s="1"/>
  <c r="G7" i="25"/>
  <c r="F7" i="27"/>
  <c r="G7" i="27" s="1"/>
  <c r="G5" i="25"/>
  <c r="F5" i="27"/>
  <c r="G5" i="27" s="1"/>
  <c r="G134" i="25"/>
  <c r="F29" i="28"/>
  <c r="G29" i="28" s="1"/>
  <c r="G110" i="25"/>
  <c r="F20" i="28"/>
  <c r="G20" i="28" s="1"/>
  <c r="G100" i="25"/>
  <c r="F17" i="28"/>
  <c r="G17" i="28" s="1"/>
  <c r="G137" i="25"/>
  <c r="F26" i="27"/>
  <c r="G26" i="27" s="1"/>
  <c r="G131" i="25"/>
  <c r="F24" i="27"/>
  <c r="G24" i="27" s="1"/>
  <c r="G121" i="25"/>
  <c r="F25" i="28"/>
  <c r="G25" i="28" s="1"/>
  <c r="G117" i="25"/>
  <c r="F22" i="28"/>
  <c r="G22" i="28" s="1"/>
  <c r="G113" i="25"/>
  <c r="F18" i="27"/>
  <c r="G18" i="27" s="1"/>
  <c r="G103" i="25"/>
  <c r="F18" i="28"/>
  <c r="G18" i="28" s="1"/>
  <c r="G47" i="25"/>
  <c r="F14" i="28"/>
  <c r="G14" i="28" s="1"/>
  <c r="G41" i="25"/>
  <c r="F11" i="27"/>
  <c r="G11" i="27" s="1"/>
  <c r="G27" i="25"/>
  <c r="F10" i="28"/>
  <c r="G10" i="28" s="1"/>
  <c r="G190" i="25"/>
  <c r="I11" i="27"/>
  <c r="J11" i="27" s="1"/>
  <c r="G158" i="25"/>
  <c r="I8" i="27"/>
  <c r="J8" i="27" s="1"/>
  <c r="G285" i="25"/>
  <c r="I25" i="27"/>
  <c r="J25" i="27" s="1"/>
  <c r="G269" i="25"/>
  <c r="I24" i="28"/>
  <c r="J24" i="28" s="1"/>
  <c r="G261" i="25"/>
  <c r="I17" i="27"/>
  <c r="J17" i="27" s="1"/>
  <c r="G197" i="25"/>
  <c r="I13" i="27"/>
  <c r="J13" i="27" s="1"/>
  <c r="G189" i="25"/>
  <c r="I10" i="27"/>
  <c r="J10" i="27" s="1"/>
  <c r="G173" i="25"/>
  <c r="I8" i="28"/>
  <c r="J8" i="28" s="1"/>
  <c r="G284" i="25"/>
  <c r="I30" i="28"/>
  <c r="J30" i="28" s="1"/>
  <c r="G260" i="25"/>
  <c r="I16" i="27"/>
  <c r="J16" i="27" s="1"/>
  <c r="G196" i="25"/>
  <c r="I14" i="28"/>
  <c r="J14" i="28" s="1"/>
  <c r="G188" i="25"/>
  <c r="I13" i="28"/>
  <c r="J13" i="28" s="1"/>
  <c r="G172" i="25"/>
  <c r="I7" i="28"/>
  <c r="J7" i="28" s="1"/>
  <c r="G156" i="25"/>
  <c r="I7" i="27"/>
  <c r="J7" i="27" s="1"/>
  <c r="G139" i="25"/>
  <c r="F31" i="28"/>
  <c r="G262" i="25"/>
  <c r="I18" i="27"/>
  <c r="J18" i="27" s="1"/>
  <c r="G268" i="25"/>
  <c r="I20" i="27"/>
  <c r="J20" i="27" s="1"/>
  <c r="G252" i="25"/>
  <c r="I18" i="28"/>
  <c r="J18" i="28" s="1"/>
  <c r="J3" i="27"/>
  <c r="G283" i="25"/>
  <c r="I29" i="28"/>
  <c r="J29" i="28" s="1"/>
  <c r="G267" i="25"/>
  <c r="I23" i="28"/>
  <c r="J23" i="28" s="1"/>
  <c r="G259" i="25"/>
  <c r="I20" i="28"/>
  <c r="J20" i="28" s="1"/>
  <c r="G187" i="25"/>
  <c r="I12" i="28"/>
  <c r="J12" i="28" s="1"/>
  <c r="G171" i="25"/>
  <c r="I6" i="28"/>
  <c r="J6" i="28" s="1"/>
  <c r="G155" i="25"/>
  <c r="I6" i="27"/>
  <c r="J6" i="27" s="1"/>
  <c r="G198" i="25"/>
  <c r="I15" i="28"/>
  <c r="J15" i="28" s="1"/>
  <c r="G282" i="25"/>
  <c r="I28" i="28"/>
  <c r="J28" i="28" s="1"/>
  <c r="G266" i="25"/>
  <c r="I22" i="28"/>
  <c r="J22" i="28" s="1"/>
  <c r="G170" i="25"/>
  <c r="I5" i="28"/>
  <c r="J5" i="28" s="1"/>
  <c r="G154" i="25"/>
  <c r="I5" i="27"/>
  <c r="J5" i="27" s="1"/>
  <c r="G270" i="25"/>
  <c r="I25" i="28"/>
  <c r="J25" i="28" s="1"/>
  <c r="G258" i="25"/>
  <c r="I19" i="28"/>
  <c r="J19" i="28" s="1"/>
  <c r="G281" i="25"/>
  <c r="I27" i="28"/>
  <c r="J27" i="28" s="1"/>
  <c r="G249" i="25"/>
  <c r="I17" i="28"/>
  <c r="J17" i="28" s="1"/>
  <c r="G169" i="25"/>
  <c r="I4" i="28"/>
  <c r="J4" i="28" s="1"/>
  <c r="G161" i="25"/>
  <c r="I9" i="27"/>
  <c r="J9" i="27" s="1"/>
  <c r="G153" i="25"/>
  <c r="I4" i="27"/>
  <c r="J4" i="27" s="1"/>
  <c r="G286" i="25"/>
  <c r="I26" i="27"/>
  <c r="J26" i="27" s="1"/>
  <c r="G174" i="25"/>
  <c r="I9" i="28"/>
  <c r="J9" i="28" s="1"/>
  <c r="G288" i="25"/>
  <c r="I31" i="28"/>
  <c r="J31" i="28" s="1"/>
  <c r="G192" i="25"/>
  <c r="I12" i="27"/>
  <c r="J12" i="27" s="1"/>
  <c r="G184" i="25"/>
  <c r="I11" i="28"/>
  <c r="J11" i="28" s="1"/>
  <c r="G176" i="25"/>
  <c r="I10" i="28"/>
  <c r="J10" i="28" s="1"/>
  <c r="G168" i="25"/>
  <c r="I3" i="28"/>
  <c r="G264" i="25"/>
  <c r="I21" i="28"/>
  <c r="J21" i="28" s="1"/>
  <c r="G248" i="25"/>
  <c r="I14" i="27"/>
  <c r="J14" i="27" s="1"/>
  <c r="G263" i="25"/>
  <c r="I19" i="27"/>
  <c r="J19" i="27" s="1"/>
  <c r="G255" i="25"/>
  <c r="I15" i="27"/>
  <c r="J15" i="27" s="1"/>
  <c r="G247" i="25"/>
  <c r="I16" i="28"/>
  <c r="J16" i="28" s="1"/>
  <c r="Q124" i="21"/>
  <c r="R124" i="21" s="1"/>
  <c r="G275" i="25"/>
  <c r="F242" i="25"/>
  <c r="E93" i="23"/>
  <c r="F234" i="25"/>
  <c r="E85" i="23"/>
  <c r="F228" i="25"/>
  <c r="E79" i="23"/>
  <c r="F222" i="25"/>
  <c r="E73" i="23"/>
  <c r="F216" i="25"/>
  <c r="E67" i="23"/>
  <c r="F210" i="25"/>
  <c r="E61" i="23"/>
  <c r="F204" i="25"/>
  <c r="E55" i="23"/>
  <c r="F159" i="25"/>
  <c r="E10" i="23"/>
  <c r="Q126" i="21"/>
  <c r="R126" i="21" s="1"/>
  <c r="G277" i="25"/>
  <c r="F274" i="25"/>
  <c r="E125" i="23"/>
  <c r="E102" i="23"/>
  <c r="F251" i="25"/>
  <c r="F194" i="25"/>
  <c r="E45" i="23"/>
  <c r="F179" i="25"/>
  <c r="E30" i="23"/>
  <c r="F151" i="25"/>
  <c r="E2" i="23"/>
  <c r="Q129" i="21"/>
  <c r="R129" i="21" s="1"/>
  <c r="G280" i="25"/>
  <c r="Q125" i="21"/>
  <c r="R125" i="21" s="1"/>
  <c r="G276" i="25"/>
  <c r="F265" i="25"/>
  <c r="E116" i="23"/>
  <c r="F253" i="25"/>
  <c r="E104" i="23"/>
  <c r="F245" i="25"/>
  <c r="E96" i="23"/>
  <c r="E94" i="23"/>
  <c r="F243" i="25"/>
  <c r="F241" i="25"/>
  <c r="E92" i="23"/>
  <c r="F239" i="25"/>
  <c r="E90" i="23"/>
  <c r="F237" i="25"/>
  <c r="E88" i="23"/>
  <c r="E86" i="23"/>
  <c r="F235" i="25"/>
  <c r="F233" i="25"/>
  <c r="E84" i="23"/>
  <c r="F231" i="25"/>
  <c r="E82" i="23"/>
  <c r="F229" i="25"/>
  <c r="E80" i="23"/>
  <c r="E78" i="23"/>
  <c r="F227" i="25"/>
  <c r="F225" i="25"/>
  <c r="E76" i="23"/>
  <c r="F223" i="25"/>
  <c r="E74" i="23"/>
  <c r="F221" i="25"/>
  <c r="E72" i="23"/>
  <c r="E70" i="23"/>
  <c r="F219" i="25"/>
  <c r="F217" i="25"/>
  <c r="E68" i="23"/>
  <c r="F215" i="25"/>
  <c r="E66" i="23"/>
  <c r="F213" i="25"/>
  <c r="E64" i="23"/>
  <c r="E62" i="23"/>
  <c r="F211" i="25"/>
  <c r="F209" i="25"/>
  <c r="E60" i="23"/>
  <c r="F207" i="25"/>
  <c r="E58" i="23"/>
  <c r="F205" i="25"/>
  <c r="E56" i="23"/>
  <c r="F203" i="25"/>
  <c r="E54" i="23"/>
  <c r="F201" i="25"/>
  <c r="E52" i="23"/>
  <c r="F199" i="25"/>
  <c r="E50" i="23"/>
  <c r="F191" i="25"/>
  <c r="E42" i="23"/>
  <c r="F185" i="25"/>
  <c r="E36" i="23"/>
  <c r="F160" i="25"/>
  <c r="E11" i="23"/>
  <c r="G150" i="25"/>
  <c r="O150" i="18"/>
  <c r="F300" i="25"/>
  <c r="I2" i="23"/>
  <c r="W129" i="21"/>
  <c r="X129" i="21" s="1"/>
  <c r="G429" i="25"/>
  <c r="W127" i="21"/>
  <c r="X127" i="21" s="1"/>
  <c r="G427" i="25"/>
  <c r="W125" i="21"/>
  <c r="X125" i="21" s="1"/>
  <c r="G425" i="25"/>
  <c r="Q127" i="21"/>
  <c r="R127" i="21" s="1"/>
  <c r="G278" i="25"/>
  <c r="F254" i="25"/>
  <c r="E105" i="23"/>
  <c r="F244" i="25"/>
  <c r="E95" i="23"/>
  <c r="F236" i="25"/>
  <c r="E87" i="23"/>
  <c r="F232" i="25"/>
  <c r="E83" i="23"/>
  <c r="F224" i="25"/>
  <c r="E75" i="23"/>
  <c r="F214" i="25"/>
  <c r="E65" i="23"/>
  <c r="F208" i="25"/>
  <c r="E59" i="23"/>
  <c r="F202" i="25"/>
  <c r="E53" i="23"/>
  <c r="F186" i="25"/>
  <c r="E37" i="23"/>
  <c r="F256" i="25"/>
  <c r="E107" i="23"/>
  <c r="F183" i="25"/>
  <c r="E34" i="23"/>
  <c r="F177" i="25"/>
  <c r="E28" i="23"/>
  <c r="C2" i="18"/>
  <c r="G151" i="25"/>
  <c r="Q128" i="21"/>
  <c r="R128" i="21" s="1"/>
  <c r="G279" i="25"/>
  <c r="F275" i="25"/>
  <c r="E126" i="23"/>
  <c r="F273" i="25"/>
  <c r="E124" i="23"/>
  <c r="F271" i="25"/>
  <c r="E122" i="23"/>
  <c r="F257" i="25"/>
  <c r="E108" i="23"/>
  <c r="F250" i="25"/>
  <c r="E101" i="23"/>
  <c r="F195" i="25"/>
  <c r="E46" i="23"/>
  <c r="F193" i="25"/>
  <c r="E44" i="23"/>
  <c r="F182" i="25"/>
  <c r="E33" i="23"/>
  <c r="F180" i="25"/>
  <c r="E31" i="23"/>
  <c r="F178" i="25"/>
  <c r="E29" i="23"/>
  <c r="F166" i="25"/>
  <c r="E17" i="23"/>
  <c r="F164" i="25"/>
  <c r="E15" i="23"/>
  <c r="F162" i="25"/>
  <c r="E13" i="23"/>
  <c r="F157" i="25"/>
  <c r="E8" i="23"/>
  <c r="F436" i="25"/>
  <c r="I138" i="23"/>
  <c r="F434" i="25"/>
  <c r="I136" i="23"/>
  <c r="F432" i="25"/>
  <c r="I134" i="23"/>
  <c r="F430" i="25"/>
  <c r="I132" i="23"/>
  <c r="F428" i="25"/>
  <c r="I130" i="23"/>
  <c r="F426" i="25"/>
  <c r="I128" i="23"/>
  <c r="F424" i="25"/>
  <c r="I126" i="23"/>
  <c r="F422" i="25"/>
  <c r="I124" i="23"/>
  <c r="F420" i="25"/>
  <c r="I122" i="23"/>
  <c r="F418" i="25"/>
  <c r="I120" i="23"/>
  <c r="F416" i="25"/>
  <c r="I118" i="23"/>
  <c r="F414" i="25"/>
  <c r="I116" i="23"/>
  <c r="F412" i="25"/>
  <c r="I114" i="23"/>
  <c r="F410" i="25"/>
  <c r="I112" i="23"/>
  <c r="F408" i="25"/>
  <c r="I110" i="23"/>
  <c r="F406" i="25"/>
  <c r="I108" i="23"/>
  <c r="F404" i="25"/>
  <c r="I106" i="23"/>
  <c r="F402" i="25"/>
  <c r="I104" i="23"/>
  <c r="F400" i="25"/>
  <c r="I102" i="23"/>
  <c r="F398" i="25"/>
  <c r="I100" i="23"/>
  <c r="F396" i="25"/>
  <c r="I98" i="23"/>
  <c r="F394" i="25"/>
  <c r="I96" i="23"/>
  <c r="F392" i="25"/>
  <c r="I94" i="23"/>
  <c r="F390" i="25"/>
  <c r="I92" i="23"/>
  <c r="F388" i="25"/>
  <c r="I90" i="23"/>
  <c r="F386" i="25"/>
  <c r="I88" i="23"/>
  <c r="F384" i="25"/>
  <c r="I86" i="23"/>
  <c r="F382" i="25"/>
  <c r="I84" i="23"/>
  <c r="F380" i="25"/>
  <c r="I82" i="23"/>
  <c r="F378" i="25"/>
  <c r="I80" i="23"/>
  <c r="F376" i="25"/>
  <c r="I78" i="23"/>
  <c r="F374" i="25"/>
  <c r="I76" i="23"/>
  <c r="F372" i="25"/>
  <c r="I74" i="23"/>
  <c r="F370" i="25"/>
  <c r="I72" i="23"/>
  <c r="F368" i="25"/>
  <c r="I70" i="23"/>
  <c r="F366" i="25"/>
  <c r="I68" i="23"/>
  <c r="F364" i="25"/>
  <c r="I66" i="23"/>
  <c r="F362" i="25"/>
  <c r="I64" i="23"/>
  <c r="F360" i="25"/>
  <c r="I62" i="23"/>
  <c r="F358" i="25"/>
  <c r="I60" i="23"/>
  <c r="F356" i="25"/>
  <c r="I58" i="23"/>
  <c r="F354" i="25"/>
  <c r="I56" i="23"/>
  <c r="F352" i="25"/>
  <c r="I54" i="23"/>
  <c r="F350" i="25"/>
  <c r="I52" i="23"/>
  <c r="F348" i="25"/>
  <c r="I50" i="23"/>
  <c r="F346" i="25"/>
  <c r="I48" i="23"/>
  <c r="F344" i="25"/>
  <c r="I46" i="23"/>
  <c r="F342" i="25"/>
  <c r="I44" i="23"/>
  <c r="F340" i="25"/>
  <c r="I42" i="23"/>
  <c r="F338" i="25"/>
  <c r="I40" i="23"/>
  <c r="F336" i="25"/>
  <c r="I38" i="23"/>
  <c r="F334" i="25"/>
  <c r="I36" i="23"/>
  <c r="F332" i="25"/>
  <c r="I34" i="23"/>
  <c r="F330" i="25"/>
  <c r="I32" i="23"/>
  <c r="F328" i="25"/>
  <c r="I30" i="23"/>
  <c r="F326" i="25"/>
  <c r="I28" i="23"/>
  <c r="F324" i="25"/>
  <c r="I26" i="23"/>
  <c r="F322" i="25"/>
  <c r="I24" i="23"/>
  <c r="F320" i="25"/>
  <c r="I22" i="23"/>
  <c r="F318" i="25"/>
  <c r="I20" i="23"/>
  <c r="F316" i="25"/>
  <c r="I18" i="23"/>
  <c r="F314" i="25"/>
  <c r="I16" i="23"/>
  <c r="F312" i="25"/>
  <c r="I14" i="23"/>
  <c r="F310" i="25"/>
  <c r="I12" i="23"/>
  <c r="F308" i="25"/>
  <c r="I10" i="23"/>
  <c r="F306" i="25"/>
  <c r="I8" i="23"/>
  <c r="F304" i="25"/>
  <c r="I6" i="23"/>
  <c r="F302" i="25"/>
  <c r="I4" i="23"/>
  <c r="Z128" i="21"/>
  <c r="AA128" i="21" s="1"/>
  <c r="AI128" i="21" s="1"/>
  <c r="G726" i="25"/>
  <c r="Z126" i="21"/>
  <c r="AA126" i="21" s="1"/>
  <c r="AI126" i="21" s="1"/>
  <c r="G724" i="25"/>
  <c r="Z124" i="21"/>
  <c r="AA124" i="21" s="1"/>
  <c r="AI124" i="21" s="1"/>
  <c r="G722" i="25"/>
  <c r="F246" i="25"/>
  <c r="E97" i="23"/>
  <c r="F238" i="25"/>
  <c r="E89" i="23"/>
  <c r="F226" i="25"/>
  <c r="E77" i="23"/>
  <c r="F218" i="25"/>
  <c r="E69" i="23"/>
  <c r="F206" i="25"/>
  <c r="E57" i="23"/>
  <c r="F175" i="25"/>
  <c r="E26" i="23"/>
  <c r="W128" i="21"/>
  <c r="X128" i="21" s="1"/>
  <c r="G428" i="25"/>
  <c r="W126" i="21"/>
  <c r="X126" i="21" s="1"/>
  <c r="G426" i="25"/>
  <c r="W124" i="21"/>
  <c r="X124" i="21" s="1"/>
  <c r="G424" i="25"/>
  <c r="F240" i="25"/>
  <c r="E91" i="23"/>
  <c r="F230" i="25"/>
  <c r="E81" i="23"/>
  <c r="F220" i="25"/>
  <c r="E71" i="23"/>
  <c r="F212" i="25"/>
  <c r="E63" i="23"/>
  <c r="F200" i="25"/>
  <c r="E51" i="23"/>
  <c r="F272" i="25"/>
  <c r="E123" i="23"/>
  <c r="F181" i="25"/>
  <c r="E32" i="23"/>
  <c r="F167" i="25"/>
  <c r="E18" i="23"/>
  <c r="F165" i="25"/>
  <c r="E16" i="23"/>
  <c r="F163" i="25"/>
  <c r="E14" i="23"/>
  <c r="F152" i="25"/>
  <c r="E3" i="23"/>
  <c r="F150" i="25"/>
  <c r="O299" i="18"/>
  <c r="F437" i="25"/>
  <c r="I139" i="23"/>
  <c r="F435" i="25"/>
  <c r="I137" i="23"/>
  <c r="F433" i="25"/>
  <c r="I135" i="23"/>
  <c r="F431" i="25"/>
  <c r="I133" i="23"/>
  <c r="F429" i="25"/>
  <c r="I131" i="23"/>
  <c r="F427" i="25"/>
  <c r="I129" i="23"/>
  <c r="F425" i="25"/>
  <c r="I127" i="23"/>
  <c r="F423" i="25"/>
  <c r="I125" i="23"/>
  <c r="F421" i="25"/>
  <c r="I123" i="23"/>
  <c r="F419" i="25"/>
  <c r="I121" i="23"/>
  <c r="F417" i="25"/>
  <c r="I119" i="23"/>
  <c r="F415" i="25"/>
  <c r="I117" i="23"/>
  <c r="F413" i="25"/>
  <c r="I115" i="23"/>
  <c r="F411" i="25"/>
  <c r="I113" i="23"/>
  <c r="F409" i="25"/>
  <c r="I111" i="23"/>
  <c r="F407" i="25"/>
  <c r="I109" i="23"/>
  <c r="F405" i="25"/>
  <c r="I107" i="23"/>
  <c r="F403" i="25"/>
  <c r="I105" i="23"/>
  <c r="F401" i="25"/>
  <c r="I103" i="23"/>
  <c r="F399" i="25"/>
  <c r="I101" i="23"/>
  <c r="F397" i="25"/>
  <c r="I99" i="23"/>
  <c r="F395" i="25"/>
  <c r="I97" i="23"/>
  <c r="F393" i="25"/>
  <c r="I95" i="23"/>
  <c r="F391" i="25"/>
  <c r="I93" i="23"/>
  <c r="F389" i="25"/>
  <c r="I91" i="23"/>
  <c r="F387" i="25"/>
  <c r="I89" i="23"/>
  <c r="F385" i="25"/>
  <c r="I87" i="23"/>
  <c r="F383" i="25"/>
  <c r="I85" i="23"/>
  <c r="F381" i="25"/>
  <c r="I83" i="23"/>
  <c r="F379" i="25"/>
  <c r="I81" i="23"/>
  <c r="F377" i="25"/>
  <c r="I79" i="23"/>
  <c r="F375" i="25"/>
  <c r="I77" i="23"/>
  <c r="F373" i="25"/>
  <c r="I75" i="23"/>
  <c r="F371" i="25"/>
  <c r="I73" i="23"/>
  <c r="F369" i="25"/>
  <c r="I71" i="23"/>
  <c r="F367" i="25"/>
  <c r="I69" i="23"/>
  <c r="F365" i="25"/>
  <c r="I67" i="23"/>
  <c r="F363" i="25"/>
  <c r="I65" i="23"/>
  <c r="F361" i="25"/>
  <c r="I63" i="23"/>
  <c r="F359" i="25"/>
  <c r="I61" i="23"/>
  <c r="F357" i="25"/>
  <c r="I59" i="23"/>
  <c r="F355" i="25"/>
  <c r="I57" i="23"/>
  <c r="F353" i="25"/>
  <c r="I55" i="23"/>
  <c r="F351" i="25"/>
  <c r="I53" i="23"/>
  <c r="F349" i="25"/>
  <c r="I51" i="23"/>
  <c r="F347" i="25"/>
  <c r="I49" i="23"/>
  <c r="F345" i="25"/>
  <c r="I47" i="23"/>
  <c r="F343" i="25"/>
  <c r="I45" i="23"/>
  <c r="F341" i="25"/>
  <c r="I43" i="23"/>
  <c r="F339" i="25"/>
  <c r="I41" i="23"/>
  <c r="F337" i="25"/>
  <c r="I39" i="23"/>
  <c r="F335" i="25"/>
  <c r="I37" i="23"/>
  <c r="F333" i="25"/>
  <c r="I35" i="23"/>
  <c r="F331" i="25"/>
  <c r="I33" i="23"/>
  <c r="F329" i="25"/>
  <c r="I31" i="23"/>
  <c r="F327" i="25"/>
  <c r="I29" i="23"/>
  <c r="F325" i="25"/>
  <c r="I27" i="23"/>
  <c r="F323" i="25"/>
  <c r="I25" i="23"/>
  <c r="F321" i="25"/>
  <c r="I23" i="23"/>
  <c r="F319" i="25"/>
  <c r="I21" i="23"/>
  <c r="F317" i="25"/>
  <c r="I19" i="23"/>
  <c r="F315" i="25"/>
  <c r="I17" i="23"/>
  <c r="F313" i="25"/>
  <c r="I15" i="23"/>
  <c r="F311" i="25"/>
  <c r="I13" i="23"/>
  <c r="F309" i="25"/>
  <c r="I11" i="23"/>
  <c r="F307" i="25"/>
  <c r="I9" i="23"/>
  <c r="F305" i="25"/>
  <c r="I7" i="23"/>
  <c r="F303" i="25"/>
  <c r="I5" i="23"/>
  <c r="F301" i="25"/>
  <c r="I3" i="23"/>
  <c r="Z129" i="21"/>
  <c r="AA129" i="21" s="1"/>
  <c r="AI129" i="21" s="1"/>
  <c r="G727" i="25"/>
  <c r="Z127" i="21"/>
  <c r="AA127" i="21" s="1"/>
  <c r="AI127" i="21" s="1"/>
  <c r="G725" i="25"/>
  <c r="Z125" i="21"/>
  <c r="AA125" i="21" s="1"/>
  <c r="AI125" i="21" s="1"/>
  <c r="G723" i="25"/>
  <c r="C2258" i="8"/>
  <c r="D2258" i="8"/>
  <c r="F130" i="23"/>
  <c r="H131" i="23"/>
  <c r="F132" i="23"/>
  <c r="F133" i="23"/>
  <c r="F134" i="23"/>
  <c r="G134" i="23" s="1"/>
  <c r="H135" i="23"/>
  <c r="F136" i="23"/>
  <c r="E145" i="23"/>
  <c r="F145" i="23" s="1"/>
  <c r="I145" i="23"/>
  <c r="V279" i="18"/>
  <c r="V280" i="18"/>
  <c r="V281" i="18"/>
  <c r="V282" i="18"/>
  <c r="V283" i="18"/>
  <c r="V284" i="18"/>
  <c r="V285" i="18"/>
  <c r="V286" i="18"/>
  <c r="V287" i="18"/>
  <c r="V288" i="18"/>
  <c r="V299" i="18"/>
  <c r="O130" i="18"/>
  <c r="O131" i="18"/>
  <c r="O132" i="18"/>
  <c r="O133" i="18"/>
  <c r="O134" i="18"/>
  <c r="O135" i="18"/>
  <c r="O136" i="18"/>
  <c r="O137" i="18"/>
  <c r="O138" i="18"/>
  <c r="O139" i="18"/>
  <c r="O279" i="18"/>
  <c r="O280" i="18"/>
  <c r="O281" i="18"/>
  <c r="O282" i="18"/>
  <c r="O283" i="18"/>
  <c r="O284" i="18"/>
  <c r="O285" i="18"/>
  <c r="O286" i="18"/>
  <c r="O287" i="18"/>
  <c r="O288" i="18"/>
  <c r="C3566" i="8"/>
  <c r="D1778" i="7" s="1"/>
  <c r="D3566" i="8"/>
  <c r="D3566" i="7" s="1"/>
  <c r="F3566" i="8"/>
  <c r="D1778" i="9" s="1"/>
  <c r="G3566" i="8"/>
  <c r="D3566" i="9" s="1"/>
  <c r="C3417" i="8"/>
  <c r="D1629" i="7" s="1"/>
  <c r="D3417" i="8"/>
  <c r="D3417" i="7" s="1"/>
  <c r="F3417" i="8"/>
  <c r="D1629" i="9" s="1"/>
  <c r="G3417" i="8"/>
  <c r="D3417" i="9" s="1"/>
  <c r="C3268" i="8"/>
  <c r="D1480" i="7" s="1"/>
  <c r="D3268" i="8"/>
  <c r="D3268" i="7" s="1"/>
  <c r="F3268" i="8"/>
  <c r="D1480" i="9" s="1"/>
  <c r="G3268" i="8"/>
  <c r="D3268" i="9" s="1"/>
  <c r="C3119" i="8"/>
  <c r="D1331" i="7" s="1"/>
  <c r="D3119" i="8"/>
  <c r="D3119" i="7" s="1"/>
  <c r="F3119" i="8"/>
  <c r="D1331" i="9" s="1"/>
  <c r="G3119" i="8"/>
  <c r="D3119" i="9" s="1"/>
  <c r="C2970" i="8"/>
  <c r="D1182" i="7" s="1"/>
  <c r="D2970" i="8"/>
  <c r="D2970" i="7" s="1"/>
  <c r="F2970" i="8"/>
  <c r="D1182" i="9" s="1"/>
  <c r="G2970" i="8"/>
  <c r="D2970" i="9" s="1"/>
  <c r="C2821" i="8"/>
  <c r="D1033" i="7" s="1"/>
  <c r="D2821" i="8"/>
  <c r="D2821" i="7" s="1"/>
  <c r="F2821" i="8"/>
  <c r="G2821" i="8"/>
  <c r="C2672" i="8"/>
  <c r="D884" i="7" s="1"/>
  <c r="D2672" i="8"/>
  <c r="D2672" i="7" s="1"/>
  <c r="F2672" i="8"/>
  <c r="G2672" i="8"/>
  <c r="C2523" i="8"/>
  <c r="D735" i="7" s="1"/>
  <c r="D2523" i="8"/>
  <c r="D2523" i="7" s="1"/>
  <c r="F2523" i="8"/>
  <c r="C735" i="22" s="1"/>
  <c r="G2523" i="8"/>
  <c r="D735" i="22" s="1"/>
  <c r="C2374" i="8"/>
  <c r="D586" i="7" s="1"/>
  <c r="D2374" i="8"/>
  <c r="D2374" i="7" s="1"/>
  <c r="F2374" i="8"/>
  <c r="G2374" i="8"/>
  <c r="C2225" i="8"/>
  <c r="D437" i="7" s="1"/>
  <c r="D2225" i="8"/>
  <c r="D2225" i="7" s="1"/>
  <c r="F2225" i="8"/>
  <c r="G2225" i="8"/>
  <c r="D437" i="22" s="1"/>
  <c r="C2076" i="8"/>
  <c r="D288" i="7" s="1"/>
  <c r="D2076" i="8"/>
  <c r="D2076" i="7" s="1"/>
  <c r="F2076" i="8"/>
  <c r="C288" i="22" s="1"/>
  <c r="G2076" i="8"/>
  <c r="C1927" i="8"/>
  <c r="D139" i="7" s="1"/>
  <c r="D1927" i="8"/>
  <c r="D1927" i="7" s="1"/>
  <c r="F1927" i="8"/>
  <c r="C139" i="22" s="1"/>
  <c r="G1927" i="8"/>
  <c r="D139" i="22" s="1"/>
  <c r="C1778" i="8"/>
  <c r="C1778" i="7" s="1"/>
  <c r="D1778" i="8"/>
  <c r="C3566" i="7" s="1"/>
  <c r="F1778" i="8"/>
  <c r="C1778" i="22" s="1"/>
  <c r="G1778" i="8"/>
  <c r="D1778" i="22" s="1"/>
  <c r="C1629" i="8"/>
  <c r="C1629" i="7" s="1"/>
  <c r="D1629" i="8"/>
  <c r="C3417" i="7" s="1"/>
  <c r="F1629" i="8"/>
  <c r="C1629" i="22" s="1"/>
  <c r="G1629" i="8"/>
  <c r="D1629" i="22" s="1"/>
  <c r="C1480" i="8"/>
  <c r="C1480" i="7" s="1"/>
  <c r="D1480" i="8"/>
  <c r="C3268" i="7" s="1"/>
  <c r="F1480" i="8"/>
  <c r="C1480" i="9" s="1"/>
  <c r="G1480" i="8"/>
  <c r="C3268" i="9" s="1"/>
  <c r="C1331" i="8"/>
  <c r="C1331" i="7" s="1"/>
  <c r="D1331" i="8"/>
  <c r="C3119" i="7" s="1"/>
  <c r="F1331" i="8"/>
  <c r="C1331" i="22" s="1"/>
  <c r="G1331" i="8"/>
  <c r="D1331" i="22" s="1"/>
  <c r="C1182" i="8"/>
  <c r="C1182" i="7" s="1"/>
  <c r="D1182" i="8"/>
  <c r="C2970" i="7" s="1"/>
  <c r="F1182" i="8"/>
  <c r="C1182" i="22" s="1"/>
  <c r="G1182" i="8"/>
  <c r="D1182" i="22" s="1"/>
  <c r="C1033" i="8"/>
  <c r="C1033" i="7" s="1"/>
  <c r="D1033" i="8"/>
  <c r="C2821" i="7" s="1"/>
  <c r="F1033" i="8"/>
  <c r="G1033" i="8"/>
  <c r="C884" i="8"/>
  <c r="C884" i="7" s="1"/>
  <c r="D884" i="8"/>
  <c r="C2672" i="7" s="1"/>
  <c r="F884" i="8"/>
  <c r="G884" i="8"/>
  <c r="C735" i="8"/>
  <c r="C735" i="7" s="1"/>
  <c r="D735" i="8"/>
  <c r="C2523" i="7" s="1"/>
  <c r="F735" i="8"/>
  <c r="G735" i="8"/>
  <c r="C586" i="8"/>
  <c r="C586" i="7" s="1"/>
  <c r="D586" i="8"/>
  <c r="C2374" i="7" s="1"/>
  <c r="F586" i="8"/>
  <c r="G586" i="8"/>
  <c r="C437" i="8"/>
  <c r="C437" i="7" s="1"/>
  <c r="D437" i="8"/>
  <c r="C2225" i="7" s="1"/>
  <c r="F437" i="8"/>
  <c r="G437" i="8"/>
  <c r="C288" i="8"/>
  <c r="C288" i="7" s="1"/>
  <c r="D288" i="8"/>
  <c r="C2076" i="7" s="1"/>
  <c r="F288" i="8"/>
  <c r="G288" i="8"/>
  <c r="C139" i="8"/>
  <c r="C139" i="7" s="1"/>
  <c r="D139" i="8"/>
  <c r="C1927" i="7" s="1"/>
  <c r="F139" i="8"/>
  <c r="G139" i="8"/>
  <c r="C2534" i="8"/>
  <c r="D2534" i="8"/>
  <c r="D2534" i="7" s="1"/>
  <c r="F2534" i="8"/>
  <c r="G2534" i="8"/>
  <c r="E437" i="24"/>
  <c r="E288" i="24"/>
  <c r="E139" i="24"/>
  <c r="C288" i="18"/>
  <c r="D288" i="18"/>
  <c r="E288" i="18"/>
  <c r="F288" i="18"/>
  <c r="C139" i="18"/>
  <c r="D139" i="18"/>
  <c r="E139" i="18"/>
  <c r="F139" i="18"/>
  <c r="FM152" i="1"/>
  <c r="D1033" i="9" l="1"/>
  <c r="C1033" i="22"/>
  <c r="D2821" i="9"/>
  <c r="D1033" i="22"/>
  <c r="D2672" i="9"/>
  <c r="D884" i="22"/>
  <c r="D884" i="9"/>
  <c r="C884" i="22"/>
  <c r="D437" i="9"/>
  <c r="C437" i="22"/>
  <c r="F31" i="27"/>
  <c r="G4" i="27"/>
  <c r="G31" i="27" s="1"/>
  <c r="D586" i="9"/>
  <c r="C586" i="22"/>
  <c r="D2374" i="9"/>
  <c r="D586" i="22"/>
  <c r="J3" i="28"/>
  <c r="J32" i="28" s="1"/>
  <c r="I32" i="28"/>
  <c r="I31" i="27"/>
  <c r="G31" i="28"/>
  <c r="G32" i="28" s="1"/>
  <c r="F32" i="28"/>
  <c r="J31" i="27"/>
  <c r="K135" i="23"/>
  <c r="M135" i="23" s="1"/>
  <c r="K131" i="23"/>
  <c r="M131" i="23" s="1"/>
  <c r="D2076" i="9"/>
  <c r="D288" i="22"/>
  <c r="C1927" i="9"/>
  <c r="C2076" i="9"/>
  <c r="C2225" i="9"/>
  <c r="C2374" i="9"/>
  <c r="C2523" i="9"/>
  <c r="C2672" i="9"/>
  <c r="C288" i="9"/>
  <c r="C586" i="9"/>
  <c r="C735" i="9"/>
  <c r="J137" i="23"/>
  <c r="K137" i="23"/>
  <c r="M137" i="23" s="1"/>
  <c r="J139" i="23"/>
  <c r="K139" i="23"/>
  <c r="M139" i="23" s="1"/>
  <c r="K138" i="23"/>
  <c r="M138" i="23" s="1"/>
  <c r="J138" i="23"/>
  <c r="C139" i="9"/>
  <c r="C437" i="9"/>
  <c r="C884" i="9"/>
  <c r="G139" i="18"/>
  <c r="D288" i="9"/>
  <c r="H134" i="23"/>
  <c r="C2821" i="9"/>
  <c r="C3566" i="9"/>
  <c r="D1480" i="22"/>
  <c r="C1480" i="22"/>
  <c r="G288" i="18"/>
  <c r="C2970" i="9"/>
  <c r="J131" i="23"/>
  <c r="C1033" i="9"/>
  <c r="C3119" i="9"/>
  <c r="C1629" i="9"/>
  <c r="C3417" i="9"/>
  <c r="J135" i="23"/>
  <c r="G145" i="23"/>
  <c r="H130" i="23"/>
  <c r="G133" i="23"/>
  <c r="H136" i="23"/>
  <c r="F135" i="23"/>
  <c r="G135" i="23" s="1"/>
  <c r="H132" i="23"/>
  <c r="F131" i="23"/>
  <c r="G131" i="23" s="1"/>
  <c r="G136" i="23"/>
  <c r="G132" i="23"/>
  <c r="H145" i="23"/>
  <c r="J145" i="23" s="1"/>
  <c r="H133" i="23"/>
  <c r="G130" i="23"/>
  <c r="D2225" i="9"/>
  <c r="C1182" i="9"/>
  <c r="C1778" i="9"/>
  <c r="D139" i="9"/>
  <c r="D735" i="9"/>
  <c r="D1927" i="9"/>
  <c r="D2523" i="9"/>
  <c r="C1331" i="9"/>
  <c r="D130" i="18"/>
  <c r="D138" i="18"/>
  <c r="C138" i="18"/>
  <c r="C3564" i="8"/>
  <c r="D1776" i="7" s="1"/>
  <c r="D3564" i="8"/>
  <c r="D3564" i="7" s="1"/>
  <c r="F3564" i="8"/>
  <c r="D1776" i="9" s="1"/>
  <c r="G3564" i="8"/>
  <c r="D3564" i="9" s="1"/>
  <c r="C3565" i="8"/>
  <c r="D1777" i="7" s="1"/>
  <c r="D3565" i="8"/>
  <c r="D3565" i="7" s="1"/>
  <c r="F3565" i="8"/>
  <c r="D1777" i="9" s="1"/>
  <c r="G3565" i="8"/>
  <c r="D3565" i="9" s="1"/>
  <c r="C3415" i="8"/>
  <c r="D1627" i="7" s="1"/>
  <c r="D3415" i="8"/>
  <c r="D3415" i="7" s="1"/>
  <c r="F3415" i="8"/>
  <c r="D1627" i="9" s="1"/>
  <c r="G3415" i="8"/>
  <c r="D3415" i="9" s="1"/>
  <c r="C3416" i="8"/>
  <c r="D1628" i="7" s="1"/>
  <c r="D3416" i="8"/>
  <c r="D3416" i="7" s="1"/>
  <c r="F3416" i="8"/>
  <c r="D1628" i="9" s="1"/>
  <c r="G3416" i="8"/>
  <c r="D3416" i="9" s="1"/>
  <c r="C3266" i="8"/>
  <c r="D1478" i="7" s="1"/>
  <c r="D3266" i="8"/>
  <c r="D3266" i="7" s="1"/>
  <c r="F3266" i="8"/>
  <c r="D1478" i="9" s="1"/>
  <c r="G3266" i="8"/>
  <c r="D3266" i="9" s="1"/>
  <c r="C3267" i="8"/>
  <c r="D1479" i="7" s="1"/>
  <c r="D3267" i="8"/>
  <c r="D3267" i="7" s="1"/>
  <c r="F3267" i="8"/>
  <c r="D1479" i="9" s="1"/>
  <c r="G3267" i="8"/>
  <c r="D3267" i="9" s="1"/>
  <c r="C3117" i="8"/>
  <c r="D1329" i="7" s="1"/>
  <c r="D3117" i="8"/>
  <c r="D3117" i="7" s="1"/>
  <c r="F3117" i="8"/>
  <c r="D1329" i="9" s="1"/>
  <c r="G3117" i="8"/>
  <c r="D3117" i="9" s="1"/>
  <c r="C3118" i="8"/>
  <c r="D1330" i="7" s="1"/>
  <c r="D3118" i="8"/>
  <c r="D3118" i="7" s="1"/>
  <c r="F3118" i="8"/>
  <c r="D1330" i="9" s="1"/>
  <c r="G3118" i="8"/>
  <c r="D3118" i="9" s="1"/>
  <c r="C2968" i="8"/>
  <c r="D1180" i="7" s="1"/>
  <c r="D2968" i="8"/>
  <c r="D2968" i="7" s="1"/>
  <c r="F2968" i="8"/>
  <c r="D1180" i="9" s="1"/>
  <c r="G2968" i="8"/>
  <c r="D2968" i="9" s="1"/>
  <c r="C2969" i="8"/>
  <c r="D1181" i="7" s="1"/>
  <c r="D2969" i="8"/>
  <c r="D2969" i="7" s="1"/>
  <c r="F2969" i="8"/>
  <c r="D1181" i="9" s="1"/>
  <c r="G2969" i="8"/>
  <c r="D2969" i="9" s="1"/>
  <c r="C2819" i="8"/>
  <c r="D1031" i="7" s="1"/>
  <c r="D2819" i="8"/>
  <c r="D2819" i="7" s="1"/>
  <c r="F2819" i="8"/>
  <c r="G2819" i="8"/>
  <c r="C2820" i="8"/>
  <c r="D1032" i="7" s="1"/>
  <c r="D2820" i="8"/>
  <c r="D2820" i="7" s="1"/>
  <c r="F2820" i="8"/>
  <c r="G2820" i="8"/>
  <c r="C2670" i="8"/>
  <c r="D882" i="7" s="1"/>
  <c r="D2670" i="8"/>
  <c r="D2670" i="7" s="1"/>
  <c r="F2670" i="8"/>
  <c r="G2670" i="8"/>
  <c r="C2671" i="8"/>
  <c r="D883" i="7" s="1"/>
  <c r="D2671" i="8"/>
  <c r="D2671" i="7" s="1"/>
  <c r="F2671" i="8"/>
  <c r="C883" i="22" s="1"/>
  <c r="G2671" i="8"/>
  <c r="C2521" i="8"/>
  <c r="D733" i="7" s="1"/>
  <c r="D2521" i="8"/>
  <c r="D2521" i="7" s="1"/>
  <c r="F2521" i="8"/>
  <c r="G2521" i="8"/>
  <c r="C2522" i="8"/>
  <c r="D734" i="7" s="1"/>
  <c r="D2522" i="8"/>
  <c r="D2522" i="7" s="1"/>
  <c r="F2522" i="8"/>
  <c r="G2522" i="8"/>
  <c r="C2372" i="8"/>
  <c r="D584" i="7" s="1"/>
  <c r="D2372" i="8"/>
  <c r="D2372" i="7" s="1"/>
  <c r="F2372" i="8"/>
  <c r="G2372" i="8"/>
  <c r="C2373" i="8"/>
  <c r="D585" i="7" s="1"/>
  <c r="D2373" i="8"/>
  <c r="D2373" i="7" s="1"/>
  <c r="F2373" i="8"/>
  <c r="G2373" i="8"/>
  <c r="C2223" i="8"/>
  <c r="D435" i="7" s="1"/>
  <c r="D2223" i="8"/>
  <c r="D2223" i="7" s="1"/>
  <c r="F2223" i="8"/>
  <c r="G2223" i="8"/>
  <c r="C2224" i="8"/>
  <c r="D436" i="7" s="1"/>
  <c r="D2224" i="8"/>
  <c r="D2224" i="7" s="1"/>
  <c r="F2224" i="8"/>
  <c r="G2224" i="8"/>
  <c r="C2074" i="8"/>
  <c r="D286" i="7" s="1"/>
  <c r="D2074" i="8"/>
  <c r="D2074" i="7" s="1"/>
  <c r="F2074" i="8"/>
  <c r="G2074" i="8"/>
  <c r="C2075" i="8"/>
  <c r="D287" i="7" s="1"/>
  <c r="D2075" i="8"/>
  <c r="D2075" i="7" s="1"/>
  <c r="F2075" i="8"/>
  <c r="G2075" i="8"/>
  <c r="C1925" i="8"/>
  <c r="D137" i="7" s="1"/>
  <c r="D1925" i="8"/>
  <c r="D1925" i="7" s="1"/>
  <c r="F1925" i="8"/>
  <c r="G1925" i="8"/>
  <c r="C1926" i="8"/>
  <c r="D138" i="7" s="1"/>
  <c r="D1926" i="8"/>
  <c r="D1926" i="7" s="1"/>
  <c r="F1926" i="8"/>
  <c r="G1926" i="8"/>
  <c r="C1776" i="8"/>
  <c r="C1776" i="7" s="1"/>
  <c r="D1776" i="8"/>
  <c r="C3564" i="7" s="1"/>
  <c r="F1776" i="8"/>
  <c r="C1776" i="9" s="1"/>
  <c r="G1776" i="8"/>
  <c r="C3564" i="9" s="1"/>
  <c r="C1777" i="8"/>
  <c r="C1777" i="7" s="1"/>
  <c r="D1777" i="8"/>
  <c r="C3565" i="7" s="1"/>
  <c r="F1777" i="8"/>
  <c r="C1777" i="9" s="1"/>
  <c r="G1777" i="8"/>
  <c r="C3565" i="9" s="1"/>
  <c r="C1627" i="8"/>
  <c r="C1627" i="7" s="1"/>
  <c r="D1627" i="8"/>
  <c r="C3415" i="7" s="1"/>
  <c r="F1627" i="8"/>
  <c r="C1627" i="9" s="1"/>
  <c r="G1627" i="8"/>
  <c r="C3415" i="9" s="1"/>
  <c r="C1628" i="8"/>
  <c r="C1628" i="7" s="1"/>
  <c r="D1628" i="8"/>
  <c r="C3416" i="7" s="1"/>
  <c r="F1628" i="8"/>
  <c r="C1628" i="9" s="1"/>
  <c r="G1628" i="8"/>
  <c r="D1628" i="22" s="1"/>
  <c r="C1478" i="8"/>
  <c r="C1478" i="7" s="1"/>
  <c r="D1478" i="8"/>
  <c r="C3266" i="7" s="1"/>
  <c r="F1478" i="8"/>
  <c r="C1478" i="9" s="1"/>
  <c r="G1478" i="8"/>
  <c r="C3266" i="9" s="1"/>
  <c r="C1479" i="8"/>
  <c r="C1479" i="7" s="1"/>
  <c r="D1479" i="8"/>
  <c r="C3267" i="7" s="1"/>
  <c r="F1479" i="8"/>
  <c r="C1479" i="9" s="1"/>
  <c r="G1479" i="8"/>
  <c r="C3267" i="9" s="1"/>
  <c r="C1329" i="8"/>
  <c r="C1329" i="7" s="1"/>
  <c r="D1329" i="8"/>
  <c r="C3117" i="7" s="1"/>
  <c r="F1329" i="8"/>
  <c r="C1329" i="9" s="1"/>
  <c r="G1329" i="8"/>
  <c r="C3117" i="9" s="1"/>
  <c r="C1330" i="8"/>
  <c r="C1330" i="7" s="1"/>
  <c r="D1330" i="8"/>
  <c r="C3118" i="7" s="1"/>
  <c r="F1330" i="8"/>
  <c r="C1330" i="22" s="1"/>
  <c r="G1330" i="8"/>
  <c r="D1330" i="22" s="1"/>
  <c r="C1180" i="8"/>
  <c r="C1180" i="7" s="1"/>
  <c r="D1180" i="8"/>
  <c r="C2968" i="7" s="1"/>
  <c r="F1180" i="8"/>
  <c r="C1180" i="9" s="1"/>
  <c r="G1180" i="8"/>
  <c r="C2968" i="9" s="1"/>
  <c r="C1181" i="8"/>
  <c r="C1181" i="7" s="1"/>
  <c r="D1181" i="8"/>
  <c r="C2969" i="7" s="1"/>
  <c r="F1181" i="8"/>
  <c r="C1181" i="9" s="1"/>
  <c r="G1181" i="8"/>
  <c r="C2969" i="9" s="1"/>
  <c r="C1031" i="8"/>
  <c r="C1031" i="7" s="1"/>
  <c r="D1031" i="8"/>
  <c r="C2819" i="7" s="1"/>
  <c r="F1031" i="8"/>
  <c r="C1031" i="9" s="1"/>
  <c r="G1031" i="8"/>
  <c r="C2819" i="9" s="1"/>
  <c r="C1032" i="8"/>
  <c r="C1032" i="7" s="1"/>
  <c r="D1032" i="8"/>
  <c r="C2820" i="7" s="1"/>
  <c r="F1032" i="8"/>
  <c r="C1032" i="9" s="1"/>
  <c r="G1032" i="8"/>
  <c r="C2820" i="9" s="1"/>
  <c r="C882" i="8"/>
  <c r="C882" i="7" s="1"/>
  <c r="D882" i="8"/>
  <c r="C2670" i="7" s="1"/>
  <c r="F882" i="8"/>
  <c r="G882" i="8"/>
  <c r="C883" i="8"/>
  <c r="C883" i="7" s="1"/>
  <c r="D883" i="8"/>
  <c r="C2671" i="7" s="1"/>
  <c r="F883" i="8"/>
  <c r="G883" i="8"/>
  <c r="C733" i="8"/>
  <c r="C733" i="7" s="1"/>
  <c r="D733" i="8"/>
  <c r="C2521" i="7" s="1"/>
  <c r="F733" i="8"/>
  <c r="G733" i="8"/>
  <c r="C734" i="8"/>
  <c r="C734" i="7" s="1"/>
  <c r="D734" i="8"/>
  <c r="C2522" i="7" s="1"/>
  <c r="F734" i="8"/>
  <c r="G734" i="8"/>
  <c r="C584" i="8"/>
  <c r="C584" i="7" s="1"/>
  <c r="D584" i="8"/>
  <c r="C2372" i="7" s="1"/>
  <c r="F584" i="8"/>
  <c r="G584" i="8"/>
  <c r="C585" i="8"/>
  <c r="C585" i="7" s="1"/>
  <c r="D585" i="8"/>
  <c r="C2373" i="7" s="1"/>
  <c r="F585" i="8"/>
  <c r="G585" i="8"/>
  <c r="C435" i="8"/>
  <c r="C435" i="7" s="1"/>
  <c r="D435" i="8"/>
  <c r="C2223" i="7" s="1"/>
  <c r="F435" i="8"/>
  <c r="G435" i="8"/>
  <c r="C436" i="8"/>
  <c r="C436" i="7" s="1"/>
  <c r="D436" i="8"/>
  <c r="C2224" i="7" s="1"/>
  <c r="F436" i="8"/>
  <c r="G436" i="8"/>
  <c r="C286" i="8"/>
  <c r="C286" i="7" s="1"/>
  <c r="D286" i="8"/>
  <c r="C2074" i="7" s="1"/>
  <c r="F286" i="8"/>
  <c r="G286" i="8"/>
  <c r="C287" i="8"/>
  <c r="C287" i="7" s="1"/>
  <c r="D287" i="8"/>
  <c r="C2075" i="7" s="1"/>
  <c r="F287" i="8"/>
  <c r="G287" i="8"/>
  <c r="C137" i="8"/>
  <c r="C137" i="7" s="1"/>
  <c r="D137" i="8"/>
  <c r="C1925" i="7" s="1"/>
  <c r="F137" i="8"/>
  <c r="G137" i="8"/>
  <c r="C138" i="8"/>
  <c r="C138" i="7" s="1"/>
  <c r="D138" i="8"/>
  <c r="C1926" i="7" s="1"/>
  <c r="F138" i="8"/>
  <c r="G138" i="8"/>
  <c r="D1640" i="7"/>
  <c r="D3428" i="7"/>
  <c r="D1640" i="9"/>
  <c r="D3428" i="9"/>
  <c r="E435" i="24"/>
  <c r="E436" i="24"/>
  <c r="E286" i="24"/>
  <c r="E287" i="24"/>
  <c r="C286" i="18"/>
  <c r="D286" i="18"/>
  <c r="E286" i="18"/>
  <c r="F286" i="18"/>
  <c r="C287" i="18"/>
  <c r="D287" i="18"/>
  <c r="E287" i="18"/>
  <c r="F287" i="18"/>
  <c r="E137" i="18"/>
  <c r="F137" i="18"/>
  <c r="E138" i="18"/>
  <c r="F138" i="18"/>
  <c r="BX152" i="1"/>
  <c r="C3559" i="8"/>
  <c r="D1771" i="7" s="1"/>
  <c r="D3559" i="8"/>
  <c r="D3559" i="7" s="1"/>
  <c r="F3559" i="8"/>
  <c r="D1771" i="9" s="1"/>
  <c r="G3559" i="8"/>
  <c r="D3559" i="9" s="1"/>
  <c r="C3560" i="8"/>
  <c r="D1772" i="7" s="1"/>
  <c r="D3560" i="8"/>
  <c r="D3560" i="7" s="1"/>
  <c r="F3560" i="8"/>
  <c r="D1772" i="9" s="1"/>
  <c r="G3560" i="8"/>
  <c r="D3560" i="9" s="1"/>
  <c r="C3561" i="8"/>
  <c r="D1773" i="7" s="1"/>
  <c r="D3561" i="8"/>
  <c r="D3561" i="7" s="1"/>
  <c r="F3561" i="8"/>
  <c r="D1773" i="9" s="1"/>
  <c r="G3561" i="8"/>
  <c r="D3561" i="9" s="1"/>
  <c r="C3562" i="8"/>
  <c r="D1774" i="7" s="1"/>
  <c r="D3562" i="8"/>
  <c r="D3562" i="7" s="1"/>
  <c r="F3562" i="8"/>
  <c r="D1774" i="9" s="1"/>
  <c r="G3562" i="8"/>
  <c r="D3562" i="9" s="1"/>
  <c r="C3563" i="8"/>
  <c r="D1775" i="7" s="1"/>
  <c r="D3563" i="8"/>
  <c r="D3563" i="7" s="1"/>
  <c r="F3563" i="8"/>
  <c r="D1775" i="9" s="1"/>
  <c r="G3563" i="8"/>
  <c r="D3563" i="9" s="1"/>
  <c r="C3577" i="8"/>
  <c r="D1789" i="7" s="1"/>
  <c r="D3577" i="8"/>
  <c r="D3577" i="7" s="1"/>
  <c r="F3577" i="8"/>
  <c r="D1789" i="9" s="1"/>
  <c r="G3577" i="8"/>
  <c r="D3577" i="9" s="1"/>
  <c r="C3410" i="8"/>
  <c r="D1622" i="7" s="1"/>
  <c r="D3410" i="8"/>
  <c r="D3410" i="7" s="1"/>
  <c r="F3410" i="8"/>
  <c r="D1622" i="9" s="1"/>
  <c r="G3410" i="8"/>
  <c r="D3410" i="9" s="1"/>
  <c r="C3411" i="8"/>
  <c r="D1623" i="7" s="1"/>
  <c r="D3411" i="8"/>
  <c r="D3411" i="7" s="1"/>
  <c r="F3411" i="8"/>
  <c r="D1623" i="9" s="1"/>
  <c r="G3411" i="8"/>
  <c r="D3411" i="9" s="1"/>
  <c r="C3412" i="8"/>
  <c r="D1624" i="7" s="1"/>
  <c r="D3412" i="8"/>
  <c r="D3412" i="7" s="1"/>
  <c r="F3412" i="8"/>
  <c r="D1624" i="9" s="1"/>
  <c r="G3412" i="8"/>
  <c r="D3412" i="9" s="1"/>
  <c r="C3413" i="8"/>
  <c r="D1625" i="7" s="1"/>
  <c r="D3413" i="8"/>
  <c r="D3413" i="7" s="1"/>
  <c r="F3413" i="8"/>
  <c r="D1625" i="9" s="1"/>
  <c r="G3413" i="8"/>
  <c r="D3413" i="9" s="1"/>
  <c r="C3414" i="8"/>
  <c r="D1626" i="7" s="1"/>
  <c r="D3414" i="8"/>
  <c r="D3414" i="7" s="1"/>
  <c r="F3414" i="8"/>
  <c r="D1626" i="9" s="1"/>
  <c r="G3414" i="8"/>
  <c r="D3414" i="9" s="1"/>
  <c r="C3261" i="8"/>
  <c r="D1473" i="7" s="1"/>
  <c r="D3261" i="8"/>
  <c r="D3261" i="7" s="1"/>
  <c r="F3261" i="8"/>
  <c r="D1473" i="9" s="1"/>
  <c r="G3261" i="8"/>
  <c r="D3261" i="9" s="1"/>
  <c r="C3262" i="8"/>
  <c r="D1474" i="7" s="1"/>
  <c r="D3262" i="8"/>
  <c r="D3262" i="7" s="1"/>
  <c r="F3262" i="8"/>
  <c r="D1474" i="9" s="1"/>
  <c r="G3262" i="8"/>
  <c r="D3262" i="9" s="1"/>
  <c r="C3263" i="8"/>
  <c r="D1475" i="7" s="1"/>
  <c r="D3263" i="8"/>
  <c r="D3263" i="7" s="1"/>
  <c r="F3263" i="8"/>
  <c r="D1475" i="9" s="1"/>
  <c r="G3263" i="8"/>
  <c r="D3263" i="9" s="1"/>
  <c r="C3264" i="8"/>
  <c r="D1476" i="7" s="1"/>
  <c r="D3264" i="8"/>
  <c r="D3264" i="7" s="1"/>
  <c r="F3264" i="8"/>
  <c r="D1476" i="9" s="1"/>
  <c r="G3264" i="8"/>
  <c r="D3264" i="9" s="1"/>
  <c r="C3265" i="8"/>
  <c r="D1477" i="7" s="1"/>
  <c r="D3265" i="8"/>
  <c r="D3265" i="7" s="1"/>
  <c r="F3265" i="8"/>
  <c r="D1477" i="9" s="1"/>
  <c r="G3265" i="8"/>
  <c r="D3265" i="9" s="1"/>
  <c r="C3279" i="8"/>
  <c r="D1491" i="7" s="1"/>
  <c r="D3279" i="8"/>
  <c r="D3279" i="7" s="1"/>
  <c r="F3279" i="8"/>
  <c r="D1491" i="9" s="1"/>
  <c r="G3279" i="8"/>
  <c r="D3279" i="9" s="1"/>
  <c r="C3112" i="8"/>
  <c r="D1324" i="7" s="1"/>
  <c r="D3112" i="8"/>
  <c r="D3112" i="7" s="1"/>
  <c r="F3112" i="8"/>
  <c r="D1324" i="9" s="1"/>
  <c r="G3112" i="8"/>
  <c r="D3112" i="9" s="1"/>
  <c r="C3113" i="8"/>
  <c r="D1325" i="7" s="1"/>
  <c r="D3113" i="8"/>
  <c r="D3113" i="7" s="1"/>
  <c r="F3113" i="8"/>
  <c r="D1325" i="9" s="1"/>
  <c r="G3113" i="8"/>
  <c r="D3113" i="9" s="1"/>
  <c r="C3114" i="8"/>
  <c r="D1326" i="7" s="1"/>
  <c r="D3114" i="8"/>
  <c r="D3114" i="7" s="1"/>
  <c r="F3114" i="8"/>
  <c r="D1326" i="9" s="1"/>
  <c r="G3114" i="8"/>
  <c r="D3114" i="9" s="1"/>
  <c r="C3115" i="8"/>
  <c r="D1327" i="7" s="1"/>
  <c r="D3115" i="8"/>
  <c r="D3115" i="7" s="1"/>
  <c r="F3115" i="8"/>
  <c r="D1327" i="9" s="1"/>
  <c r="G3115" i="8"/>
  <c r="D3115" i="9" s="1"/>
  <c r="C3116" i="8"/>
  <c r="D1328" i="7" s="1"/>
  <c r="D3116" i="8"/>
  <c r="D3116" i="7" s="1"/>
  <c r="F3116" i="8"/>
  <c r="D1328" i="9" s="1"/>
  <c r="G3116" i="8"/>
  <c r="D3116" i="9" s="1"/>
  <c r="C3130" i="8"/>
  <c r="D1342" i="7" s="1"/>
  <c r="D3130" i="8"/>
  <c r="D3130" i="7" s="1"/>
  <c r="F3130" i="8"/>
  <c r="D1342" i="9" s="1"/>
  <c r="G3130" i="8"/>
  <c r="D3130" i="9" s="1"/>
  <c r="C2963" i="8"/>
  <c r="D1175" i="7" s="1"/>
  <c r="D2963" i="8"/>
  <c r="D2963" i="7" s="1"/>
  <c r="F2963" i="8"/>
  <c r="D1175" i="9" s="1"/>
  <c r="G2963" i="8"/>
  <c r="D2963" i="9" s="1"/>
  <c r="C2964" i="8"/>
  <c r="D1176" i="7" s="1"/>
  <c r="D2964" i="8"/>
  <c r="D2964" i="7" s="1"/>
  <c r="F2964" i="8"/>
  <c r="D1176" i="9" s="1"/>
  <c r="G2964" i="8"/>
  <c r="D2964" i="9" s="1"/>
  <c r="C2965" i="8"/>
  <c r="D1177" i="7" s="1"/>
  <c r="D2965" i="8"/>
  <c r="D2965" i="7" s="1"/>
  <c r="F2965" i="8"/>
  <c r="D1177" i="9" s="1"/>
  <c r="G2965" i="8"/>
  <c r="D2965" i="9" s="1"/>
  <c r="C2966" i="8"/>
  <c r="D1178" i="7" s="1"/>
  <c r="D2966" i="8"/>
  <c r="D2966" i="7" s="1"/>
  <c r="F2966" i="8"/>
  <c r="D1178" i="9" s="1"/>
  <c r="G2966" i="8"/>
  <c r="D2966" i="9" s="1"/>
  <c r="C2967" i="8"/>
  <c r="D1179" i="7" s="1"/>
  <c r="D2967" i="8"/>
  <c r="D2967" i="7" s="1"/>
  <c r="F2967" i="8"/>
  <c r="D1179" i="9" s="1"/>
  <c r="G2967" i="8"/>
  <c r="D2967" i="9" s="1"/>
  <c r="C2981" i="8"/>
  <c r="D1193" i="7" s="1"/>
  <c r="D2981" i="8"/>
  <c r="D2981" i="7" s="1"/>
  <c r="F2981" i="8"/>
  <c r="D1193" i="9" s="1"/>
  <c r="G2981" i="8"/>
  <c r="D2981" i="9" s="1"/>
  <c r="C2814" i="8"/>
  <c r="D1026" i="7" s="1"/>
  <c r="D2814" i="8"/>
  <c r="D2814" i="7" s="1"/>
  <c r="F2814" i="8"/>
  <c r="G2814" i="8"/>
  <c r="C2815" i="8"/>
  <c r="D1027" i="7" s="1"/>
  <c r="D2815" i="8"/>
  <c r="D2815" i="7" s="1"/>
  <c r="F2815" i="8"/>
  <c r="G2815" i="8"/>
  <c r="C2816" i="8"/>
  <c r="D1028" i="7" s="1"/>
  <c r="D2816" i="8"/>
  <c r="D2816" i="7" s="1"/>
  <c r="F2816" i="8"/>
  <c r="G2816" i="8"/>
  <c r="C2817" i="8"/>
  <c r="D1029" i="7" s="1"/>
  <c r="D2817" i="8"/>
  <c r="D2817" i="7" s="1"/>
  <c r="F2817" i="8"/>
  <c r="G2817" i="8"/>
  <c r="C2818" i="8"/>
  <c r="D1030" i="7" s="1"/>
  <c r="D2818" i="8"/>
  <c r="D2818" i="7" s="1"/>
  <c r="F2818" i="8"/>
  <c r="G2818" i="8"/>
  <c r="C2832" i="8"/>
  <c r="D1044" i="7" s="1"/>
  <c r="D2832" i="8"/>
  <c r="D2832" i="7" s="1"/>
  <c r="F2832" i="8"/>
  <c r="D1044" i="9" s="1"/>
  <c r="G2832" i="8"/>
  <c r="D2832" i="9" s="1"/>
  <c r="C2665" i="8"/>
  <c r="D877" i="7" s="1"/>
  <c r="D2665" i="8"/>
  <c r="D2665" i="7" s="1"/>
  <c r="F2665" i="8"/>
  <c r="G2665" i="8"/>
  <c r="D877" i="22" s="1"/>
  <c r="C2666" i="8"/>
  <c r="D878" i="7" s="1"/>
  <c r="D2666" i="8"/>
  <c r="D2666" i="7" s="1"/>
  <c r="F2666" i="8"/>
  <c r="G2666" i="8"/>
  <c r="D878" i="22" s="1"/>
  <c r="C2667" i="8"/>
  <c r="D879" i="7" s="1"/>
  <c r="D2667" i="8"/>
  <c r="D2667" i="7" s="1"/>
  <c r="F2667" i="8"/>
  <c r="G2667" i="8"/>
  <c r="D879" i="22" s="1"/>
  <c r="C2668" i="8"/>
  <c r="D880" i="7" s="1"/>
  <c r="D2668" i="8"/>
  <c r="D2668" i="7" s="1"/>
  <c r="F2668" i="8"/>
  <c r="G2668" i="8"/>
  <c r="D880" i="22" s="1"/>
  <c r="C2669" i="8"/>
  <c r="D881" i="7" s="1"/>
  <c r="D2669" i="8"/>
  <c r="D2669" i="7" s="1"/>
  <c r="F2669" i="8"/>
  <c r="G2669" i="8"/>
  <c r="D881" i="22" s="1"/>
  <c r="D895" i="7"/>
  <c r="D895" i="9"/>
  <c r="C2516" i="8"/>
  <c r="D728" i="7" s="1"/>
  <c r="D2516" i="8"/>
  <c r="D2516" i="7" s="1"/>
  <c r="F2516" i="8"/>
  <c r="G2516" i="8"/>
  <c r="D728" i="22" s="1"/>
  <c r="C2517" i="8"/>
  <c r="D729" i="7" s="1"/>
  <c r="D2517" i="8"/>
  <c r="D2517" i="7" s="1"/>
  <c r="F2517" i="8"/>
  <c r="G2517" i="8"/>
  <c r="D729" i="22" s="1"/>
  <c r="C2518" i="8"/>
  <c r="D730" i="7" s="1"/>
  <c r="D2518" i="8"/>
  <c r="D2518" i="7" s="1"/>
  <c r="F2518" i="8"/>
  <c r="G2518" i="8"/>
  <c r="D730" i="22" s="1"/>
  <c r="C2519" i="8"/>
  <c r="D731" i="7" s="1"/>
  <c r="D2519" i="8"/>
  <c r="D2519" i="7" s="1"/>
  <c r="F2519" i="8"/>
  <c r="G2519" i="8"/>
  <c r="D731" i="22" s="1"/>
  <c r="C2520" i="8"/>
  <c r="D732" i="7" s="1"/>
  <c r="D2520" i="8"/>
  <c r="D2520" i="7" s="1"/>
  <c r="F2520" i="8"/>
  <c r="G2520" i="8"/>
  <c r="D732" i="22" s="1"/>
  <c r="D746" i="7"/>
  <c r="D746" i="9"/>
  <c r="C2367" i="8"/>
  <c r="D579" i="7" s="1"/>
  <c r="D2367" i="8"/>
  <c r="D2367" i="7" s="1"/>
  <c r="F2367" i="8"/>
  <c r="G2367" i="8"/>
  <c r="C2368" i="8"/>
  <c r="D580" i="7" s="1"/>
  <c r="D2368" i="8"/>
  <c r="D2368" i="7" s="1"/>
  <c r="F2368" i="8"/>
  <c r="G2368" i="8"/>
  <c r="C2369" i="8"/>
  <c r="D581" i="7" s="1"/>
  <c r="D2369" i="8"/>
  <c r="D2369" i="7" s="1"/>
  <c r="F2369" i="8"/>
  <c r="G2369" i="8"/>
  <c r="C2370" i="8"/>
  <c r="D582" i="7" s="1"/>
  <c r="D2370" i="8"/>
  <c r="D2370" i="7" s="1"/>
  <c r="F2370" i="8"/>
  <c r="G2370" i="8"/>
  <c r="D582" i="22" s="1"/>
  <c r="C2371" i="8"/>
  <c r="D583" i="7" s="1"/>
  <c r="D2371" i="8"/>
  <c r="D2371" i="7" s="1"/>
  <c r="F2371" i="8"/>
  <c r="G2371" i="8"/>
  <c r="C2385" i="8"/>
  <c r="D597" i="7" s="1"/>
  <c r="D2385" i="8"/>
  <c r="D2385" i="7" s="1"/>
  <c r="F2385" i="8"/>
  <c r="D597" i="9" s="1"/>
  <c r="G2385" i="8"/>
  <c r="D2385" i="9" s="1"/>
  <c r="C2218" i="8"/>
  <c r="D430" i="7" s="1"/>
  <c r="D2218" i="8"/>
  <c r="D2218" i="7" s="1"/>
  <c r="F2218" i="8"/>
  <c r="G2218" i="8"/>
  <c r="C2219" i="8"/>
  <c r="D431" i="7" s="1"/>
  <c r="D2219" i="8"/>
  <c r="D2219" i="7" s="1"/>
  <c r="F2219" i="8"/>
  <c r="G2219" i="8"/>
  <c r="D431" i="22" s="1"/>
  <c r="C2220" i="8"/>
  <c r="D432" i="7" s="1"/>
  <c r="D2220" i="8"/>
  <c r="D2220" i="7" s="1"/>
  <c r="F2220" i="8"/>
  <c r="G2220" i="8"/>
  <c r="C2221" i="8"/>
  <c r="D433" i="7" s="1"/>
  <c r="D2221" i="8"/>
  <c r="D2221" i="7" s="1"/>
  <c r="F2221" i="8"/>
  <c r="G2221" i="8"/>
  <c r="C2222" i="8"/>
  <c r="D434" i="7" s="1"/>
  <c r="D2222" i="8"/>
  <c r="D2222" i="7" s="1"/>
  <c r="F2222" i="8"/>
  <c r="G2222" i="8"/>
  <c r="D448" i="7"/>
  <c r="D448" i="9"/>
  <c r="C2069" i="8"/>
  <c r="D281" i="7" s="1"/>
  <c r="D2069" i="8"/>
  <c r="D2069" i="7" s="1"/>
  <c r="F2069" i="8"/>
  <c r="G2069" i="8"/>
  <c r="C2070" i="8"/>
  <c r="D282" i="7" s="1"/>
  <c r="D2070" i="8"/>
  <c r="D2070" i="7" s="1"/>
  <c r="F2070" i="8"/>
  <c r="C282" i="22" s="1"/>
  <c r="G2070" i="8"/>
  <c r="C2071" i="8"/>
  <c r="D283" i="7" s="1"/>
  <c r="D2071" i="8"/>
  <c r="D2071" i="7" s="1"/>
  <c r="F2071" i="8"/>
  <c r="G2071" i="8"/>
  <c r="C2072" i="8"/>
  <c r="D284" i="7" s="1"/>
  <c r="D2072" i="8"/>
  <c r="D2072" i="7" s="1"/>
  <c r="F2072" i="8"/>
  <c r="C284" i="22" s="1"/>
  <c r="G2072" i="8"/>
  <c r="C2073" i="8"/>
  <c r="D285" i="7" s="1"/>
  <c r="D2073" i="8"/>
  <c r="D2073" i="7" s="1"/>
  <c r="F2073" i="8"/>
  <c r="G2073" i="8"/>
  <c r="C2087" i="8"/>
  <c r="D299" i="7" s="1"/>
  <c r="D2087" i="8"/>
  <c r="D2087" i="7" s="1"/>
  <c r="F2087" i="8"/>
  <c r="D299" i="9" s="1"/>
  <c r="C1920" i="8"/>
  <c r="D132" i="7" s="1"/>
  <c r="D1920" i="8"/>
  <c r="D1920" i="7" s="1"/>
  <c r="F1920" i="8"/>
  <c r="C132" i="22" s="1"/>
  <c r="G1920" i="8"/>
  <c r="D132" i="22" s="1"/>
  <c r="C1921" i="8"/>
  <c r="D133" i="7" s="1"/>
  <c r="D1921" i="8"/>
  <c r="D1921" i="7" s="1"/>
  <c r="F1921" i="8"/>
  <c r="C133" i="22" s="1"/>
  <c r="G1921" i="8"/>
  <c r="D133" i="22" s="1"/>
  <c r="C1922" i="8"/>
  <c r="D134" i="7" s="1"/>
  <c r="D1922" i="8"/>
  <c r="D1922" i="7" s="1"/>
  <c r="F1922" i="8"/>
  <c r="C134" i="22" s="1"/>
  <c r="G1922" i="8"/>
  <c r="D134" i="22" s="1"/>
  <c r="C1923" i="8"/>
  <c r="D135" i="7" s="1"/>
  <c r="D1923" i="8"/>
  <c r="D1923" i="7" s="1"/>
  <c r="F1923" i="8"/>
  <c r="C135" i="22" s="1"/>
  <c r="G1923" i="8"/>
  <c r="C1924" i="8"/>
  <c r="D136" i="7" s="1"/>
  <c r="D1924" i="8"/>
  <c r="D1924" i="7" s="1"/>
  <c r="F1924" i="8"/>
  <c r="C136" i="22" s="1"/>
  <c r="G1924" i="8"/>
  <c r="C1938" i="8"/>
  <c r="D150" i="7" s="1"/>
  <c r="D1938" i="8"/>
  <c r="D1938" i="7" s="1"/>
  <c r="F1938" i="8"/>
  <c r="C1771" i="8"/>
  <c r="C1771" i="7" s="1"/>
  <c r="D1771" i="8"/>
  <c r="C3559" i="7" s="1"/>
  <c r="F1771" i="8"/>
  <c r="C1771" i="9" s="1"/>
  <c r="G1771" i="8"/>
  <c r="C3559" i="9" s="1"/>
  <c r="C1772" i="8"/>
  <c r="C1772" i="7" s="1"/>
  <c r="D1772" i="8"/>
  <c r="C3560" i="7" s="1"/>
  <c r="F1772" i="8"/>
  <c r="G1772" i="8"/>
  <c r="C1773" i="8"/>
  <c r="C1773" i="7" s="1"/>
  <c r="D1773" i="8"/>
  <c r="C3561" i="7" s="1"/>
  <c r="F1773" i="8"/>
  <c r="C1773" i="9" s="1"/>
  <c r="G1773" i="8"/>
  <c r="C3561" i="9" s="1"/>
  <c r="C1774" i="8"/>
  <c r="C1774" i="7" s="1"/>
  <c r="D1774" i="8"/>
  <c r="C3562" i="7" s="1"/>
  <c r="F1774" i="8"/>
  <c r="C1774" i="9" s="1"/>
  <c r="G1774" i="8"/>
  <c r="C1775" i="8"/>
  <c r="C1775" i="7" s="1"/>
  <c r="D1775" i="8"/>
  <c r="C3563" i="7" s="1"/>
  <c r="F1775" i="8"/>
  <c r="G1775" i="8"/>
  <c r="C3563" i="9" s="1"/>
  <c r="C1789" i="8"/>
  <c r="C1789" i="7" s="1"/>
  <c r="D1789" i="8"/>
  <c r="C3577" i="7" s="1"/>
  <c r="F1789" i="8"/>
  <c r="C1789" i="9" s="1"/>
  <c r="G1789" i="8"/>
  <c r="C3577" i="9" s="1"/>
  <c r="C1622" i="8"/>
  <c r="C1622" i="7" s="1"/>
  <c r="D1622" i="8"/>
  <c r="C3410" i="7" s="1"/>
  <c r="F1622" i="8"/>
  <c r="C1622" i="9" s="1"/>
  <c r="G1622" i="8"/>
  <c r="C3410" i="9" s="1"/>
  <c r="C1623" i="8"/>
  <c r="C1623" i="7" s="1"/>
  <c r="D1623" i="8"/>
  <c r="C3411" i="7" s="1"/>
  <c r="F1623" i="8"/>
  <c r="G1623" i="8"/>
  <c r="C3411" i="9" s="1"/>
  <c r="C1624" i="8"/>
  <c r="C1624" i="7" s="1"/>
  <c r="D1624" i="8"/>
  <c r="C3412" i="7" s="1"/>
  <c r="F1624" i="8"/>
  <c r="C1624" i="9" s="1"/>
  <c r="G1624" i="8"/>
  <c r="C3412" i="9" s="1"/>
  <c r="C1625" i="8"/>
  <c r="C1625" i="7" s="1"/>
  <c r="D1625" i="8"/>
  <c r="C3413" i="7" s="1"/>
  <c r="F1625" i="8"/>
  <c r="G1625" i="8"/>
  <c r="C3413" i="9" s="1"/>
  <c r="C1626" i="8"/>
  <c r="C1626" i="7" s="1"/>
  <c r="D1626" i="8"/>
  <c r="C3414" i="7" s="1"/>
  <c r="F1626" i="8"/>
  <c r="C1626" i="9" s="1"/>
  <c r="G1626" i="8"/>
  <c r="C3414" i="9" s="1"/>
  <c r="C1640" i="8"/>
  <c r="C1640" i="7" s="1"/>
  <c r="D1640" i="8"/>
  <c r="C3428" i="7" s="1"/>
  <c r="F1640" i="8"/>
  <c r="C1640" i="9" s="1"/>
  <c r="G1640" i="8"/>
  <c r="C3428" i="9" s="1"/>
  <c r="C1473" i="8"/>
  <c r="C1473" i="7" s="1"/>
  <c r="D1473" i="8"/>
  <c r="C3261" i="7" s="1"/>
  <c r="F1473" i="8"/>
  <c r="G1473" i="8"/>
  <c r="C3261" i="9" s="1"/>
  <c r="C1474" i="8"/>
  <c r="C1474" i="7" s="1"/>
  <c r="D1474" i="8"/>
  <c r="C3262" i="7" s="1"/>
  <c r="F1474" i="8"/>
  <c r="C1474" i="9" s="1"/>
  <c r="G1474" i="8"/>
  <c r="C3262" i="9" s="1"/>
  <c r="C1475" i="8"/>
  <c r="C1475" i="7" s="1"/>
  <c r="D1475" i="8"/>
  <c r="C3263" i="7" s="1"/>
  <c r="F1475" i="8"/>
  <c r="G1475" i="8"/>
  <c r="C3263" i="9" s="1"/>
  <c r="C1476" i="8"/>
  <c r="C1476" i="7" s="1"/>
  <c r="D1476" i="8"/>
  <c r="C3264" i="7" s="1"/>
  <c r="F1476" i="8"/>
  <c r="G1476" i="8"/>
  <c r="C3264" i="9" s="1"/>
  <c r="C1477" i="8"/>
  <c r="C1477" i="7" s="1"/>
  <c r="D1477" i="8"/>
  <c r="C3265" i="7" s="1"/>
  <c r="F1477" i="8"/>
  <c r="C1477" i="9" s="1"/>
  <c r="G1477" i="8"/>
  <c r="C1491" i="8"/>
  <c r="C1491" i="7" s="1"/>
  <c r="D1491" i="8"/>
  <c r="C3279" i="7" s="1"/>
  <c r="F1491" i="8"/>
  <c r="C1491" i="9" s="1"/>
  <c r="G1491" i="8"/>
  <c r="C3279" i="9" s="1"/>
  <c r="C1324" i="8"/>
  <c r="C1324" i="7" s="1"/>
  <c r="D1324" i="8"/>
  <c r="C3112" i="7" s="1"/>
  <c r="F1324" i="8"/>
  <c r="C1324" i="9" s="1"/>
  <c r="G1324" i="8"/>
  <c r="C3112" i="9" s="1"/>
  <c r="C1325" i="8"/>
  <c r="C1325" i="7" s="1"/>
  <c r="D1325" i="8"/>
  <c r="C3113" i="7" s="1"/>
  <c r="F1325" i="8"/>
  <c r="G1325" i="8"/>
  <c r="C3113" i="9" s="1"/>
  <c r="C1326" i="8"/>
  <c r="C1326" i="7" s="1"/>
  <c r="D1326" i="8"/>
  <c r="C3114" i="7" s="1"/>
  <c r="F1326" i="8"/>
  <c r="C1326" i="9" s="1"/>
  <c r="G1326" i="8"/>
  <c r="C3114" i="9" s="1"/>
  <c r="C1327" i="8"/>
  <c r="C1327" i="7" s="1"/>
  <c r="D1327" i="8"/>
  <c r="C3115" i="7" s="1"/>
  <c r="F1327" i="8"/>
  <c r="C1327" i="9" s="1"/>
  <c r="G1327" i="8"/>
  <c r="C3115" i="9" s="1"/>
  <c r="C1328" i="8"/>
  <c r="C1328" i="7" s="1"/>
  <c r="D1328" i="8"/>
  <c r="C3116" i="7" s="1"/>
  <c r="F1328" i="8"/>
  <c r="C1328" i="9" s="1"/>
  <c r="G1328" i="8"/>
  <c r="C3116" i="9" s="1"/>
  <c r="C1342" i="8"/>
  <c r="C1342" i="7" s="1"/>
  <c r="D1342" i="8"/>
  <c r="C3130" i="7" s="1"/>
  <c r="F1342" i="8"/>
  <c r="C1342" i="9" s="1"/>
  <c r="G1342" i="8"/>
  <c r="C3130" i="9" s="1"/>
  <c r="C1175" i="8"/>
  <c r="C1175" i="7" s="1"/>
  <c r="D1175" i="8"/>
  <c r="C2963" i="7" s="1"/>
  <c r="F1175" i="8"/>
  <c r="C1175" i="9" s="1"/>
  <c r="G1175" i="8"/>
  <c r="C2963" i="9" s="1"/>
  <c r="C1176" i="8"/>
  <c r="C1176" i="7" s="1"/>
  <c r="D1176" i="8"/>
  <c r="C2964" i="7" s="1"/>
  <c r="F1176" i="8"/>
  <c r="C1176" i="9" s="1"/>
  <c r="G1176" i="8"/>
  <c r="C2964" i="9" s="1"/>
  <c r="C1177" i="8"/>
  <c r="C1177" i="7" s="1"/>
  <c r="D1177" i="8"/>
  <c r="C2965" i="7" s="1"/>
  <c r="F1177" i="8"/>
  <c r="C1177" i="9" s="1"/>
  <c r="G1177" i="8"/>
  <c r="C2965" i="9" s="1"/>
  <c r="C1178" i="8"/>
  <c r="C1178" i="7" s="1"/>
  <c r="D1178" i="8"/>
  <c r="C2966" i="7" s="1"/>
  <c r="F1178" i="8"/>
  <c r="G1178" i="8"/>
  <c r="C2966" i="9" s="1"/>
  <c r="C1179" i="8"/>
  <c r="C1179" i="7" s="1"/>
  <c r="D1179" i="8"/>
  <c r="C2967" i="7" s="1"/>
  <c r="F1179" i="8"/>
  <c r="C1179" i="9" s="1"/>
  <c r="G1179" i="8"/>
  <c r="C2967" i="9" s="1"/>
  <c r="C1193" i="8"/>
  <c r="C1193" i="7" s="1"/>
  <c r="D1193" i="8"/>
  <c r="C2981" i="7" s="1"/>
  <c r="F1193" i="8"/>
  <c r="C1193" i="9" s="1"/>
  <c r="G1193" i="8"/>
  <c r="C2981" i="9" s="1"/>
  <c r="C1026" i="8"/>
  <c r="C1026" i="7" s="1"/>
  <c r="D1026" i="8"/>
  <c r="C2814" i="7" s="1"/>
  <c r="F1026" i="8"/>
  <c r="C1026" i="9" s="1"/>
  <c r="G1026" i="8"/>
  <c r="C2814" i="9" s="1"/>
  <c r="C1027" i="8"/>
  <c r="C1027" i="7" s="1"/>
  <c r="D1027" i="8"/>
  <c r="C2815" i="7" s="1"/>
  <c r="F1027" i="8"/>
  <c r="C1027" i="9" s="1"/>
  <c r="G1027" i="8"/>
  <c r="C2815" i="9" s="1"/>
  <c r="C1028" i="8"/>
  <c r="C1028" i="7" s="1"/>
  <c r="D1028" i="8"/>
  <c r="C2816" i="7" s="1"/>
  <c r="F1028" i="8"/>
  <c r="C1028" i="9" s="1"/>
  <c r="G1028" i="8"/>
  <c r="C2816" i="9" s="1"/>
  <c r="C1029" i="8"/>
  <c r="C1029" i="7" s="1"/>
  <c r="D1029" i="8"/>
  <c r="C2817" i="7" s="1"/>
  <c r="F1029" i="8"/>
  <c r="C1029" i="9" s="1"/>
  <c r="G1029" i="8"/>
  <c r="C2817" i="9" s="1"/>
  <c r="C1030" i="8"/>
  <c r="C1030" i="7" s="1"/>
  <c r="D1030" i="8"/>
  <c r="C2818" i="7" s="1"/>
  <c r="F1030" i="8"/>
  <c r="C1030" i="9" s="1"/>
  <c r="G1030" i="8"/>
  <c r="C2818" i="9" s="1"/>
  <c r="C1044" i="8"/>
  <c r="C1044" i="7" s="1"/>
  <c r="D1044" i="8"/>
  <c r="C2832" i="7" s="1"/>
  <c r="F1044" i="8"/>
  <c r="C1044" i="9" s="1"/>
  <c r="G1044" i="8"/>
  <c r="C2832" i="9" s="1"/>
  <c r="C877" i="8"/>
  <c r="C877" i="7" s="1"/>
  <c r="D877" i="8"/>
  <c r="C2665" i="7" s="1"/>
  <c r="F877" i="8"/>
  <c r="G877" i="8"/>
  <c r="C878" i="8"/>
  <c r="C878" i="7" s="1"/>
  <c r="D878" i="8"/>
  <c r="C2666" i="7" s="1"/>
  <c r="F878" i="8"/>
  <c r="G878" i="8"/>
  <c r="C879" i="8"/>
  <c r="C879" i="7" s="1"/>
  <c r="D879" i="8"/>
  <c r="C2667" i="7" s="1"/>
  <c r="F879" i="8"/>
  <c r="G879" i="8"/>
  <c r="C880" i="8"/>
  <c r="C880" i="7" s="1"/>
  <c r="D880" i="8"/>
  <c r="C2668" i="7" s="1"/>
  <c r="F880" i="8"/>
  <c r="G880" i="8"/>
  <c r="C881" i="8"/>
  <c r="C881" i="7" s="1"/>
  <c r="D881" i="8"/>
  <c r="C2669" i="7" s="1"/>
  <c r="F881" i="8"/>
  <c r="G881" i="8"/>
  <c r="C895" i="8"/>
  <c r="C895" i="7" s="1"/>
  <c r="D895" i="8"/>
  <c r="C2683" i="7" s="1"/>
  <c r="F895" i="8"/>
  <c r="G895" i="8"/>
  <c r="C728" i="8"/>
  <c r="C728" i="7" s="1"/>
  <c r="D728" i="8"/>
  <c r="C2516" i="7" s="1"/>
  <c r="F728" i="8"/>
  <c r="G728" i="8"/>
  <c r="C729" i="8"/>
  <c r="C729" i="7" s="1"/>
  <c r="D729" i="8"/>
  <c r="C2517" i="7" s="1"/>
  <c r="F729" i="8"/>
  <c r="G729" i="8"/>
  <c r="C730" i="8"/>
  <c r="C730" i="7" s="1"/>
  <c r="D730" i="8"/>
  <c r="C2518" i="7" s="1"/>
  <c r="F730" i="8"/>
  <c r="G730" i="8"/>
  <c r="C731" i="8"/>
  <c r="C731" i="7" s="1"/>
  <c r="D731" i="8"/>
  <c r="C2519" i="7" s="1"/>
  <c r="F731" i="8"/>
  <c r="G731" i="8"/>
  <c r="C732" i="8"/>
  <c r="C732" i="7" s="1"/>
  <c r="D732" i="8"/>
  <c r="C2520" i="7" s="1"/>
  <c r="F732" i="8"/>
  <c r="G732" i="8"/>
  <c r="C746" i="8"/>
  <c r="C746" i="7" s="1"/>
  <c r="D746" i="8"/>
  <c r="C2534" i="7" s="1"/>
  <c r="F746" i="8"/>
  <c r="G746" i="8"/>
  <c r="C579" i="8"/>
  <c r="C579" i="7" s="1"/>
  <c r="D579" i="8"/>
  <c r="C2367" i="7" s="1"/>
  <c r="F579" i="8"/>
  <c r="G579" i="8"/>
  <c r="C580" i="8"/>
  <c r="C580" i="7" s="1"/>
  <c r="D580" i="8"/>
  <c r="C2368" i="7" s="1"/>
  <c r="F580" i="8"/>
  <c r="G580" i="8"/>
  <c r="C581" i="8"/>
  <c r="C581" i="7" s="1"/>
  <c r="D581" i="8"/>
  <c r="C2369" i="7" s="1"/>
  <c r="F581" i="8"/>
  <c r="G581" i="8"/>
  <c r="C582" i="8"/>
  <c r="C582" i="7" s="1"/>
  <c r="D582" i="8"/>
  <c r="C2370" i="7" s="1"/>
  <c r="F582" i="8"/>
  <c r="G582" i="8"/>
  <c r="C583" i="8"/>
  <c r="C583" i="7" s="1"/>
  <c r="D583" i="8"/>
  <c r="C2371" i="7" s="1"/>
  <c r="F583" i="8"/>
  <c r="G583" i="8"/>
  <c r="C597" i="8"/>
  <c r="C597" i="7" s="1"/>
  <c r="D597" i="8"/>
  <c r="C2385" i="7" s="1"/>
  <c r="F597" i="8"/>
  <c r="G597" i="8"/>
  <c r="C430" i="8"/>
  <c r="C430" i="7" s="1"/>
  <c r="D430" i="8"/>
  <c r="C2218" i="7" s="1"/>
  <c r="F430" i="8"/>
  <c r="G430" i="8"/>
  <c r="C431" i="8"/>
  <c r="C431" i="7" s="1"/>
  <c r="D431" i="8"/>
  <c r="C2219" i="7" s="1"/>
  <c r="F431" i="8"/>
  <c r="G431" i="8"/>
  <c r="C432" i="8"/>
  <c r="C432" i="7" s="1"/>
  <c r="D432" i="8"/>
  <c r="C2220" i="7" s="1"/>
  <c r="F432" i="8"/>
  <c r="G432" i="8"/>
  <c r="C433" i="8"/>
  <c r="C433" i="7" s="1"/>
  <c r="D433" i="8"/>
  <c r="C2221" i="7" s="1"/>
  <c r="F433" i="8"/>
  <c r="G433" i="8"/>
  <c r="C434" i="8"/>
  <c r="C434" i="7" s="1"/>
  <c r="D434" i="8"/>
  <c r="C2222" i="7" s="1"/>
  <c r="F434" i="8"/>
  <c r="G434" i="8"/>
  <c r="C448" i="8"/>
  <c r="C448" i="7" s="1"/>
  <c r="D448" i="8"/>
  <c r="C2236" i="7" s="1"/>
  <c r="F448" i="8"/>
  <c r="G448" i="8"/>
  <c r="C281" i="8"/>
  <c r="C281" i="7" s="1"/>
  <c r="D281" i="8"/>
  <c r="C2069" i="7" s="1"/>
  <c r="F281" i="8"/>
  <c r="G281" i="8"/>
  <c r="C282" i="8"/>
  <c r="C282" i="7" s="1"/>
  <c r="D282" i="8"/>
  <c r="C2070" i="7" s="1"/>
  <c r="F282" i="8"/>
  <c r="G282" i="8"/>
  <c r="C283" i="8"/>
  <c r="C283" i="7" s="1"/>
  <c r="D283" i="8"/>
  <c r="C2071" i="7" s="1"/>
  <c r="F283" i="8"/>
  <c r="G283" i="8"/>
  <c r="C284" i="8"/>
  <c r="C284" i="7" s="1"/>
  <c r="D284" i="8"/>
  <c r="C2072" i="7" s="1"/>
  <c r="F284" i="8"/>
  <c r="G284" i="8"/>
  <c r="C285" i="8"/>
  <c r="C285" i="7" s="1"/>
  <c r="D285" i="8"/>
  <c r="C2073" i="7" s="1"/>
  <c r="F285" i="8"/>
  <c r="G285" i="8"/>
  <c r="C299" i="8"/>
  <c r="C299" i="7" s="1"/>
  <c r="D299" i="8"/>
  <c r="C2087" i="7" s="1"/>
  <c r="F299" i="8"/>
  <c r="G299" i="8"/>
  <c r="C132" i="8"/>
  <c r="C132" i="7" s="1"/>
  <c r="D132" i="8"/>
  <c r="C1920" i="7" s="1"/>
  <c r="F132" i="8"/>
  <c r="G132" i="8"/>
  <c r="C133" i="8"/>
  <c r="C133" i="7" s="1"/>
  <c r="D133" i="8"/>
  <c r="C1921" i="7" s="1"/>
  <c r="F133" i="8"/>
  <c r="G133" i="8"/>
  <c r="C134" i="8"/>
  <c r="C134" i="7" s="1"/>
  <c r="D134" i="8"/>
  <c r="C1922" i="7" s="1"/>
  <c r="F134" i="8"/>
  <c r="G134" i="8"/>
  <c r="C135" i="8"/>
  <c r="C135" i="7" s="1"/>
  <c r="D135" i="8"/>
  <c r="C1923" i="7" s="1"/>
  <c r="F135" i="8"/>
  <c r="G135" i="8"/>
  <c r="C136" i="8"/>
  <c r="C136" i="7" s="1"/>
  <c r="D136" i="8"/>
  <c r="C1924" i="7" s="1"/>
  <c r="F136" i="8"/>
  <c r="G136" i="8"/>
  <c r="C150" i="8"/>
  <c r="C150" i="7" s="1"/>
  <c r="D150" i="8"/>
  <c r="C1938" i="7" s="1"/>
  <c r="F150" i="8"/>
  <c r="G150" i="8"/>
  <c r="F282" i="18"/>
  <c r="F132" i="18"/>
  <c r="F133" i="18"/>
  <c r="F134" i="18"/>
  <c r="E434" i="24"/>
  <c r="E132" i="18"/>
  <c r="E133" i="18"/>
  <c r="E134" i="18"/>
  <c r="E284" i="24"/>
  <c r="E299" i="24"/>
  <c r="D150" i="18"/>
  <c r="E281" i="18"/>
  <c r="D299" i="18"/>
  <c r="D279" i="18"/>
  <c r="C281" i="18"/>
  <c r="D281" i="18"/>
  <c r="F281" i="18"/>
  <c r="C282" i="18"/>
  <c r="D282" i="18"/>
  <c r="E282" i="18"/>
  <c r="C283" i="18"/>
  <c r="D283" i="18"/>
  <c r="E283" i="18"/>
  <c r="F283" i="18"/>
  <c r="C284" i="18"/>
  <c r="D284" i="18"/>
  <c r="E284" i="18"/>
  <c r="F284" i="18"/>
  <c r="C285" i="18"/>
  <c r="D285" i="18"/>
  <c r="E285" i="18"/>
  <c r="F285" i="18"/>
  <c r="E299" i="18"/>
  <c r="F299" i="18"/>
  <c r="D132" i="18"/>
  <c r="D133" i="18"/>
  <c r="D134" i="18"/>
  <c r="C299" i="18"/>
  <c r="D2236" i="9"/>
  <c r="G2087" i="8"/>
  <c r="D2087" i="9" s="1"/>
  <c r="A2" i="14"/>
  <c r="U151" i="1"/>
  <c r="V151" i="1" s="1"/>
  <c r="P151" i="1"/>
  <c r="F151" i="1"/>
  <c r="M151" i="1" s="1"/>
  <c r="F280" i="18"/>
  <c r="E280" i="18"/>
  <c r="F130" i="18"/>
  <c r="E130" i="18"/>
  <c r="D280" i="18"/>
  <c r="C3557" i="8"/>
  <c r="D1769" i="7" s="1"/>
  <c r="D3557" i="8"/>
  <c r="D3557" i="7" s="1"/>
  <c r="F3557" i="8"/>
  <c r="D1769" i="9" s="1"/>
  <c r="G3557" i="8"/>
  <c r="D3557" i="9" s="1"/>
  <c r="C3558" i="8"/>
  <c r="D1770" i="7" s="1"/>
  <c r="D3558" i="8"/>
  <c r="D3558" i="7" s="1"/>
  <c r="F3558" i="8"/>
  <c r="D1770" i="9" s="1"/>
  <c r="G3558" i="8"/>
  <c r="D3558" i="9" s="1"/>
  <c r="C3408" i="8"/>
  <c r="D1620" i="7" s="1"/>
  <c r="D3408" i="8"/>
  <c r="D3408" i="7" s="1"/>
  <c r="F3408" i="8"/>
  <c r="D1620" i="9" s="1"/>
  <c r="G3408" i="8"/>
  <c r="D3408" i="9" s="1"/>
  <c r="C3409" i="8"/>
  <c r="D1621" i="7" s="1"/>
  <c r="D3409" i="8"/>
  <c r="D3409" i="7" s="1"/>
  <c r="F3409" i="8"/>
  <c r="D1621" i="9" s="1"/>
  <c r="G3409" i="8"/>
  <c r="D3409" i="9" s="1"/>
  <c r="C3259" i="8"/>
  <c r="D1471" i="7" s="1"/>
  <c r="D3259" i="8"/>
  <c r="D3259" i="7" s="1"/>
  <c r="F3259" i="8"/>
  <c r="D1471" i="9" s="1"/>
  <c r="G3259" i="8"/>
  <c r="D3259" i="9" s="1"/>
  <c r="C3260" i="8"/>
  <c r="D1472" i="7" s="1"/>
  <c r="D3260" i="8"/>
  <c r="D3260" i="7" s="1"/>
  <c r="F3260" i="8"/>
  <c r="D1472" i="9" s="1"/>
  <c r="G3260" i="8"/>
  <c r="D3260" i="9" s="1"/>
  <c r="C3110" i="8"/>
  <c r="D1322" i="7" s="1"/>
  <c r="D3110" i="8"/>
  <c r="D3110" i="7" s="1"/>
  <c r="F3110" i="8"/>
  <c r="D1322" i="9" s="1"/>
  <c r="G3110" i="8"/>
  <c r="D3110" i="9" s="1"/>
  <c r="C3111" i="8"/>
  <c r="D1323" i="7" s="1"/>
  <c r="D3111" i="8"/>
  <c r="D3111" i="7" s="1"/>
  <c r="F3111" i="8"/>
  <c r="D1323" i="9" s="1"/>
  <c r="G3111" i="8"/>
  <c r="D3111" i="9" s="1"/>
  <c r="C2961" i="8"/>
  <c r="D1173" i="7" s="1"/>
  <c r="D2961" i="8"/>
  <c r="D2961" i="7" s="1"/>
  <c r="F2961" i="8"/>
  <c r="D1173" i="9" s="1"/>
  <c r="G2961" i="8"/>
  <c r="D2961" i="9" s="1"/>
  <c r="C2962" i="8"/>
  <c r="D1174" i="7" s="1"/>
  <c r="D2962" i="8"/>
  <c r="D2962" i="7" s="1"/>
  <c r="F2962" i="8"/>
  <c r="D1174" i="9" s="1"/>
  <c r="G2962" i="8"/>
  <c r="D2962" i="9" s="1"/>
  <c r="C2812" i="8"/>
  <c r="D1024" i="7" s="1"/>
  <c r="D2812" i="8"/>
  <c r="D2812" i="7" s="1"/>
  <c r="F2812" i="8"/>
  <c r="G2812" i="8"/>
  <c r="C2813" i="8"/>
  <c r="D1025" i="7" s="1"/>
  <c r="D2813" i="8"/>
  <c r="D2813" i="7" s="1"/>
  <c r="F2813" i="8"/>
  <c r="G2813" i="8"/>
  <c r="C2663" i="8"/>
  <c r="D875" i="7" s="1"/>
  <c r="D2663" i="8"/>
  <c r="D2663" i="7" s="1"/>
  <c r="F2663" i="8"/>
  <c r="G2663" i="8"/>
  <c r="C2664" i="8"/>
  <c r="D876" i="7" s="1"/>
  <c r="D2664" i="8"/>
  <c r="D2664" i="7" s="1"/>
  <c r="F2664" i="8"/>
  <c r="G2664" i="8"/>
  <c r="D876" i="22" s="1"/>
  <c r="C2514" i="8"/>
  <c r="D726" i="7" s="1"/>
  <c r="D2514" i="8"/>
  <c r="D2514" i="7" s="1"/>
  <c r="F2514" i="8"/>
  <c r="G2514" i="8"/>
  <c r="C2515" i="8"/>
  <c r="D727" i="7" s="1"/>
  <c r="D2515" i="8"/>
  <c r="D2515" i="7" s="1"/>
  <c r="F2515" i="8"/>
  <c r="G2515" i="8"/>
  <c r="D727" i="22" s="1"/>
  <c r="C2365" i="8"/>
  <c r="D577" i="7" s="1"/>
  <c r="D2365" i="8"/>
  <c r="D2365" i="7" s="1"/>
  <c r="F2365" i="8"/>
  <c r="G2365" i="8"/>
  <c r="C2366" i="8"/>
  <c r="D578" i="7" s="1"/>
  <c r="D2366" i="8"/>
  <c r="D2366" i="7" s="1"/>
  <c r="F2366" i="8"/>
  <c r="G2366" i="8"/>
  <c r="C2216" i="8"/>
  <c r="D428" i="7" s="1"/>
  <c r="D2216" i="8"/>
  <c r="D2216" i="7" s="1"/>
  <c r="F2216" i="8"/>
  <c r="G2216" i="8"/>
  <c r="C2217" i="8"/>
  <c r="D429" i="7" s="1"/>
  <c r="D2217" i="8"/>
  <c r="D2217" i="7" s="1"/>
  <c r="F2217" i="8"/>
  <c r="G2217" i="8"/>
  <c r="C2067" i="8"/>
  <c r="D279" i="7" s="1"/>
  <c r="D2067" i="8"/>
  <c r="D2067" i="7" s="1"/>
  <c r="F2067" i="8"/>
  <c r="G2067" i="8"/>
  <c r="D279" i="22" s="1"/>
  <c r="C2068" i="8"/>
  <c r="D280" i="7" s="1"/>
  <c r="D2068" i="8"/>
  <c r="D2068" i="7" s="1"/>
  <c r="F2068" i="8"/>
  <c r="G2068" i="8"/>
  <c r="D280" i="22" s="1"/>
  <c r="C1918" i="8"/>
  <c r="D130" i="7" s="1"/>
  <c r="D1918" i="8"/>
  <c r="D1918" i="7" s="1"/>
  <c r="F1918" i="8"/>
  <c r="G1918" i="8"/>
  <c r="C1919" i="8"/>
  <c r="D131" i="7" s="1"/>
  <c r="D1919" i="8"/>
  <c r="D1919" i="7" s="1"/>
  <c r="F1919" i="8"/>
  <c r="G1919" i="8"/>
  <c r="C1769" i="8"/>
  <c r="C1769" i="7" s="1"/>
  <c r="D1769" i="8"/>
  <c r="C3557" i="7" s="1"/>
  <c r="F1769" i="8"/>
  <c r="C1769" i="9" s="1"/>
  <c r="G1769" i="8"/>
  <c r="C3557" i="9" s="1"/>
  <c r="C1770" i="8"/>
  <c r="C1770" i="7" s="1"/>
  <c r="D1770" i="8"/>
  <c r="C3558" i="7" s="1"/>
  <c r="F1770" i="8"/>
  <c r="C1770" i="9" s="1"/>
  <c r="G1770" i="8"/>
  <c r="C3558" i="9" s="1"/>
  <c r="C1620" i="8"/>
  <c r="C1620" i="7" s="1"/>
  <c r="D1620" i="8"/>
  <c r="C3408" i="7" s="1"/>
  <c r="F1620" i="8"/>
  <c r="C1620" i="9" s="1"/>
  <c r="G1620" i="8"/>
  <c r="C3408" i="9" s="1"/>
  <c r="C1621" i="8"/>
  <c r="C1621" i="7" s="1"/>
  <c r="D1621" i="8"/>
  <c r="C3409" i="7" s="1"/>
  <c r="F1621" i="8"/>
  <c r="C1621" i="9" s="1"/>
  <c r="G1621" i="8"/>
  <c r="C3409" i="9" s="1"/>
  <c r="C1471" i="8"/>
  <c r="C1471" i="7" s="1"/>
  <c r="D1471" i="8"/>
  <c r="C3259" i="7" s="1"/>
  <c r="F1471" i="8"/>
  <c r="C1471" i="9" s="1"/>
  <c r="G1471" i="8"/>
  <c r="C3259" i="9" s="1"/>
  <c r="C1472" i="8"/>
  <c r="C1472" i="7" s="1"/>
  <c r="D1472" i="8"/>
  <c r="C3260" i="7" s="1"/>
  <c r="F1472" i="8"/>
  <c r="C1472" i="9" s="1"/>
  <c r="G1472" i="8"/>
  <c r="C3260" i="9" s="1"/>
  <c r="C1322" i="8"/>
  <c r="C1322" i="7" s="1"/>
  <c r="D1322" i="8"/>
  <c r="C3110" i="7" s="1"/>
  <c r="F1322" i="8"/>
  <c r="C1322" i="9" s="1"/>
  <c r="G1322" i="8"/>
  <c r="C3110" i="9" s="1"/>
  <c r="C1323" i="8"/>
  <c r="C1323" i="7" s="1"/>
  <c r="D1323" i="8"/>
  <c r="C3111" i="7" s="1"/>
  <c r="F1323" i="8"/>
  <c r="C1323" i="9" s="1"/>
  <c r="G1323" i="8"/>
  <c r="C3111" i="9" s="1"/>
  <c r="C1173" i="8"/>
  <c r="C1173" i="7" s="1"/>
  <c r="D1173" i="8"/>
  <c r="C2961" i="7" s="1"/>
  <c r="F1173" i="8"/>
  <c r="C1173" i="9" s="1"/>
  <c r="G1173" i="8"/>
  <c r="C2961" i="9" s="1"/>
  <c r="C1174" i="8"/>
  <c r="C1174" i="7" s="1"/>
  <c r="D1174" i="8"/>
  <c r="C2962" i="7" s="1"/>
  <c r="F1174" i="8"/>
  <c r="C1174" i="9" s="1"/>
  <c r="G1174" i="8"/>
  <c r="C2962" i="9" s="1"/>
  <c r="C1024" i="8"/>
  <c r="C1024" i="7" s="1"/>
  <c r="D1024" i="8"/>
  <c r="C2812" i="7" s="1"/>
  <c r="F1024" i="8"/>
  <c r="C1024" i="9" s="1"/>
  <c r="G1024" i="8"/>
  <c r="C2812" i="9" s="1"/>
  <c r="C1025" i="8"/>
  <c r="C1025" i="7" s="1"/>
  <c r="D1025" i="8"/>
  <c r="C2813" i="7" s="1"/>
  <c r="F1025" i="8"/>
  <c r="C1025" i="9" s="1"/>
  <c r="G1025" i="8"/>
  <c r="C2813" i="9" s="1"/>
  <c r="C875" i="8"/>
  <c r="C875" i="7" s="1"/>
  <c r="D875" i="8"/>
  <c r="C2663" i="7" s="1"/>
  <c r="F875" i="8"/>
  <c r="G875" i="8"/>
  <c r="C876" i="8"/>
  <c r="C876" i="7" s="1"/>
  <c r="D876" i="8"/>
  <c r="C2664" i="7" s="1"/>
  <c r="F876" i="8"/>
  <c r="G876" i="8"/>
  <c r="C726" i="8"/>
  <c r="C726" i="7" s="1"/>
  <c r="D726" i="8"/>
  <c r="C2514" i="7" s="1"/>
  <c r="F726" i="8"/>
  <c r="G726" i="8"/>
  <c r="C727" i="8"/>
  <c r="C727" i="7" s="1"/>
  <c r="D727" i="8"/>
  <c r="C2515" i="7" s="1"/>
  <c r="F727" i="8"/>
  <c r="G727" i="8"/>
  <c r="C577" i="8"/>
  <c r="C577" i="7" s="1"/>
  <c r="D577" i="8"/>
  <c r="C2365" i="7" s="1"/>
  <c r="F577" i="8"/>
  <c r="G577" i="8"/>
  <c r="C578" i="8"/>
  <c r="C578" i="7" s="1"/>
  <c r="D578" i="8"/>
  <c r="C2366" i="7" s="1"/>
  <c r="F578" i="8"/>
  <c r="G578" i="8"/>
  <c r="C428" i="8"/>
  <c r="C428" i="7" s="1"/>
  <c r="D428" i="8"/>
  <c r="C2216" i="7" s="1"/>
  <c r="F428" i="8"/>
  <c r="G428" i="8"/>
  <c r="C429" i="8"/>
  <c r="C429" i="7" s="1"/>
  <c r="D429" i="8"/>
  <c r="C2217" i="7" s="1"/>
  <c r="F429" i="8"/>
  <c r="G429" i="8"/>
  <c r="C279" i="8"/>
  <c r="C279" i="7" s="1"/>
  <c r="D279" i="8"/>
  <c r="C2067" i="7" s="1"/>
  <c r="F279" i="8"/>
  <c r="G279" i="8"/>
  <c r="C280" i="8"/>
  <c r="C280" i="7" s="1"/>
  <c r="D280" i="8"/>
  <c r="C2068" i="7" s="1"/>
  <c r="F280" i="8"/>
  <c r="G280" i="8"/>
  <c r="C130" i="8"/>
  <c r="C130" i="7" s="1"/>
  <c r="D130" i="8"/>
  <c r="C1918" i="7" s="1"/>
  <c r="F130" i="8"/>
  <c r="G130" i="8"/>
  <c r="C131" i="8"/>
  <c r="C131" i="7" s="1"/>
  <c r="D131" i="8"/>
  <c r="C1919" i="7" s="1"/>
  <c r="F131" i="8"/>
  <c r="G131" i="8"/>
  <c r="D2818" i="9" l="1"/>
  <c r="D1030" i="22"/>
  <c r="D2816" i="9"/>
  <c r="D1028" i="22"/>
  <c r="D2814" i="9"/>
  <c r="D1026" i="22"/>
  <c r="D2812" i="9"/>
  <c r="D1024" i="22"/>
  <c r="D1030" i="9"/>
  <c r="C1030" i="22"/>
  <c r="D1028" i="9"/>
  <c r="C1028" i="22"/>
  <c r="D1026" i="9"/>
  <c r="C1026" i="22"/>
  <c r="D2819" i="9"/>
  <c r="D1031" i="22"/>
  <c r="D1025" i="9"/>
  <c r="C1025" i="22"/>
  <c r="D1031" i="9"/>
  <c r="C1031" i="22"/>
  <c r="D2813" i="9"/>
  <c r="D1025" i="22"/>
  <c r="D2817" i="9"/>
  <c r="D1029" i="22"/>
  <c r="D2815" i="9"/>
  <c r="D1027" i="22"/>
  <c r="D1029" i="9"/>
  <c r="C1029" i="22"/>
  <c r="D1027" i="9"/>
  <c r="C1027" i="22"/>
  <c r="D2820" i="9"/>
  <c r="D1032" i="22"/>
  <c r="D1024" i="9"/>
  <c r="C1024" i="22"/>
  <c r="D1032" i="9"/>
  <c r="C1032" i="22"/>
  <c r="D875" i="9"/>
  <c r="C875" i="22"/>
  <c r="D2671" i="9"/>
  <c r="D883" i="22"/>
  <c r="D880" i="9"/>
  <c r="C880" i="22"/>
  <c r="D878" i="9"/>
  <c r="C878" i="22"/>
  <c r="D2663" i="9"/>
  <c r="D875" i="22"/>
  <c r="D877" i="9"/>
  <c r="C877" i="22"/>
  <c r="D876" i="9"/>
  <c r="C876" i="22"/>
  <c r="D881" i="9"/>
  <c r="C881" i="22"/>
  <c r="D879" i="9"/>
  <c r="C879" i="22"/>
  <c r="D2670" i="9"/>
  <c r="D882" i="22"/>
  <c r="D882" i="9"/>
  <c r="C882" i="22"/>
  <c r="D726" i="9"/>
  <c r="C726" i="22"/>
  <c r="D732" i="9"/>
  <c r="C732" i="22"/>
  <c r="D731" i="9"/>
  <c r="C731" i="22"/>
  <c r="D730" i="9"/>
  <c r="C730" i="22"/>
  <c r="D729" i="9"/>
  <c r="C729" i="22"/>
  <c r="D728" i="9"/>
  <c r="C728" i="22"/>
  <c r="D734" i="9"/>
  <c r="C734" i="22"/>
  <c r="D733" i="9"/>
  <c r="C733" i="22"/>
  <c r="D727" i="9"/>
  <c r="C727" i="22"/>
  <c r="D2514" i="9"/>
  <c r="D726" i="22"/>
  <c r="D2522" i="9"/>
  <c r="D734" i="22"/>
  <c r="D2521" i="9"/>
  <c r="D733" i="22"/>
  <c r="D433" i="9"/>
  <c r="C433" i="22"/>
  <c r="D431" i="9"/>
  <c r="C431" i="22"/>
  <c r="D2217" i="9"/>
  <c r="D429" i="22"/>
  <c r="D2216" i="9"/>
  <c r="D428" i="22"/>
  <c r="D434" i="9"/>
  <c r="C434" i="22"/>
  <c r="D429" i="9"/>
  <c r="C429" i="22"/>
  <c r="D428" i="9"/>
  <c r="C428" i="22"/>
  <c r="D432" i="9"/>
  <c r="C432" i="22"/>
  <c r="D430" i="9"/>
  <c r="C430" i="22"/>
  <c r="D2224" i="9"/>
  <c r="D436" i="22"/>
  <c r="D2223" i="9"/>
  <c r="D435" i="22"/>
  <c r="D2222" i="9"/>
  <c r="D434" i="22"/>
  <c r="D2221" i="9"/>
  <c r="D433" i="22"/>
  <c r="D2220" i="9"/>
  <c r="D432" i="22"/>
  <c r="D2218" i="9"/>
  <c r="D430" i="22"/>
  <c r="D436" i="9"/>
  <c r="C436" i="22"/>
  <c r="D435" i="9"/>
  <c r="C435" i="22"/>
  <c r="D583" i="9"/>
  <c r="C583" i="22"/>
  <c r="D582" i="9"/>
  <c r="C582" i="22"/>
  <c r="D581" i="9"/>
  <c r="C581" i="22"/>
  <c r="D580" i="9"/>
  <c r="C580" i="22"/>
  <c r="D579" i="9"/>
  <c r="C579" i="22"/>
  <c r="D578" i="9"/>
  <c r="C578" i="22"/>
  <c r="D577" i="9"/>
  <c r="C577" i="22"/>
  <c r="D585" i="9"/>
  <c r="C585" i="22"/>
  <c r="D584" i="9"/>
  <c r="C584" i="22"/>
  <c r="D2373" i="9"/>
  <c r="D585" i="22"/>
  <c r="D2372" i="9"/>
  <c r="D584" i="22"/>
  <c r="D2371" i="9"/>
  <c r="D583" i="22"/>
  <c r="D2369" i="9"/>
  <c r="D581" i="22"/>
  <c r="D2368" i="9"/>
  <c r="D580" i="22"/>
  <c r="D2367" i="9"/>
  <c r="D579" i="22"/>
  <c r="D2366" i="9"/>
  <c r="D578" i="22"/>
  <c r="D2365" i="9"/>
  <c r="D577" i="22"/>
  <c r="D280" i="9"/>
  <c r="C280" i="22"/>
  <c r="D279" i="9"/>
  <c r="C279" i="22"/>
  <c r="AS130" i="21"/>
  <c r="AS131" i="21"/>
  <c r="AS132" i="21"/>
  <c r="AS134" i="21"/>
  <c r="AS135" i="21"/>
  <c r="AS136" i="21"/>
  <c r="AS137" i="21"/>
  <c r="AS138" i="21"/>
  <c r="AS139" i="21"/>
  <c r="AS141" i="21"/>
  <c r="AS142" i="21"/>
  <c r="D2073" i="9"/>
  <c r="D285" i="22"/>
  <c r="D2072" i="9"/>
  <c r="D284" i="22"/>
  <c r="D2071" i="9"/>
  <c r="D283" i="22"/>
  <c r="D2070" i="9"/>
  <c r="D282" i="22"/>
  <c r="D2069" i="9"/>
  <c r="D281" i="22"/>
  <c r="D285" i="9"/>
  <c r="C285" i="22"/>
  <c r="D283" i="9"/>
  <c r="C283" i="22"/>
  <c r="D281" i="9"/>
  <c r="C281" i="22"/>
  <c r="D2074" i="9"/>
  <c r="D286" i="22"/>
  <c r="D2075" i="9"/>
  <c r="D287" i="22"/>
  <c r="Q151" i="1"/>
  <c r="AR131" i="21"/>
  <c r="AR134" i="21"/>
  <c r="AR136" i="21"/>
  <c r="AR139" i="21"/>
  <c r="AR142" i="21"/>
  <c r="AP132" i="21"/>
  <c r="AP138" i="21"/>
  <c r="AP131" i="21"/>
  <c r="AP135" i="21"/>
  <c r="AP137" i="21"/>
  <c r="AP139" i="21"/>
  <c r="AP141" i="21"/>
  <c r="AR132" i="21"/>
  <c r="AR135" i="21"/>
  <c r="AR137" i="21"/>
  <c r="AP130" i="21"/>
  <c r="AP136" i="21"/>
  <c r="AR130" i="21"/>
  <c r="AR138" i="21"/>
  <c r="AR141" i="21"/>
  <c r="AP134" i="21"/>
  <c r="AP142" i="21"/>
  <c r="D287" i="9"/>
  <c r="C287" i="22"/>
  <c r="D286" i="9"/>
  <c r="C286" i="22"/>
  <c r="D1924" i="9"/>
  <c r="D136" i="22"/>
  <c r="D1923" i="9"/>
  <c r="D135" i="22"/>
  <c r="D1918" i="9"/>
  <c r="D130" i="22"/>
  <c r="D1926" i="9"/>
  <c r="D138" i="22"/>
  <c r="D1925" i="9"/>
  <c r="D137" i="22"/>
  <c r="D1919" i="9"/>
  <c r="D131" i="22"/>
  <c r="D131" i="9"/>
  <c r="C131" i="22"/>
  <c r="D130" i="9"/>
  <c r="C130" i="22"/>
  <c r="D138" i="9"/>
  <c r="C138" i="22"/>
  <c r="D137" i="9"/>
  <c r="C137" i="22"/>
  <c r="C131" i="9"/>
  <c r="C280" i="9"/>
  <c r="C428" i="9"/>
  <c r="C577" i="9"/>
  <c r="C726" i="9"/>
  <c r="C876" i="9"/>
  <c r="C1923" i="9"/>
  <c r="C1921" i="9"/>
  <c r="C2072" i="9"/>
  <c r="C2070" i="9"/>
  <c r="C2222" i="9"/>
  <c r="C2220" i="9"/>
  <c r="C2218" i="9"/>
  <c r="C2371" i="9"/>
  <c r="C2369" i="9"/>
  <c r="C2367" i="9"/>
  <c r="C2520" i="9"/>
  <c r="C2519" i="9"/>
  <c r="C2517" i="9"/>
  <c r="C2667" i="9"/>
  <c r="C1926" i="9"/>
  <c r="C2075" i="9"/>
  <c r="C2224" i="9"/>
  <c r="C2373" i="9"/>
  <c r="C2522" i="9"/>
  <c r="C2670" i="9"/>
  <c r="C130" i="9"/>
  <c r="C279" i="9"/>
  <c r="C429" i="9"/>
  <c r="C578" i="9"/>
  <c r="C727" i="9"/>
  <c r="C875" i="9"/>
  <c r="C1924" i="9"/>
  <c r="C1922" i="9"/>
  <c r="C1920" i="9"/>
  <c r="C2073" i="9"/>
  <c r="C2071" i="9"/>
  <c r="C2069" i="9"/>
  <c r="C2221" i="9"/>
  <c r="C2219" i="9"/>
  <c r="C2370" i="9"/>
  <c r="C2368" i="9"/>
  <c r="C2518" i="9"/>
  <c r="C2516" i="9"/>
  <c r="C2669" i="9"/>
  <c r="C2668" i="9"/>
  <c r="C2666" i="9"/>
  <c r="C2665" i="9"/>
  <c r="C1925" i="9"/>
  <c r="C2074" i="9"/>
  <c r="C2223" i="9"/>
  <c r="C2372" i="9"/>
  <c r="C2521" i="9"/>
  <c r="C2671" i="9"/>
  <c r="C1919" i="9"/>
  <c r="C1918" i="9"/>
  <c r="C2068" i="9"/>
  <c r="C2067" i="9"/>
  <c r="C2217" i="9"/>
  <c r="C2216" i="9"/>
  <c r="C2366" i="9"/>
  <c r="C2365" i="9"/>
  <c r="C2515" i="9"/>
  <c r="C2514" i="9"/>
  <c r="C2664" i="9"/>
  <c r="C2663" i="9"/>
  <c r="J136" i="23"/>
  <c r="K136" i="23"/>
  <c r="M136" i="23" s="1"/>
  <c r="J134" i="23"/>
  <c r="K134" i="23"/>
  <c r="M134" i="23" s="1"/>
  <c r="J133" i="23"/>
  <c r="K133" i="23"/>
  <c r="M133" i="23" s="1"/>
  <c r="C150" i="9"/>
  <c r="C150" i="22"/>
  <c r="C136" i="9"/>
  <c r="C135" i="9"/>
  <c r="C134" i="9"/>
  <c r="C133" i="9"/>
  <c r="C132" i="9"/>
  <c r="C299" i="9"/>
  <c r="C299" i="22"/>
  <c r="C285" i="9"/>
  <c r="C284" i="9"/>
  <c r="C283" i="9"/>
  <c r="C282" i="9"/>
  <c r="C281" i="9"/>
  <c r="C448" i="9"/>
  <c r="C448" i="22"/>
  <c r="C434" i="9"/>
  <c r="C433" i="9"/>
  <c r="C432" i="9"/>
  <c r="C431" i="9"/>
  <c r="C430" i="9"/>
  <c r="C597" i="9"/>
  <c r="C597" i="22"/>
  <c r="C583" i="9"/>
  <c r="C582" i="9"/>
  <c r="C581" i="9"/>
  <c r="C580" i="9"/>
  <c r="C579" i="9"/>
  <c r="C746" i="9"/>
  <c r="C746" i="22"/>
  <c r="C732" i="9"/>
  <c r="C731" i="9"/>
  <c r="C730" i="9"/>
  <c r="C729" i="9"/>
  <c r="C728" i="9"/>
  <c r="C895" i="9"/>
  <c r="C895" i="22"/>
  <c r="C881" i="9"/>
  <c r="C880" i="9"/>
  <c r="C879" i="9"/>
  <c r="C878" i="9"/>
  <c r="C877" i="9"/>
  <c r="C138" i="9"/>
  <c r="C137" i="9"/>
  <c r="C287" i="9"/>
  <c r="C286" i="9"/>
  <c r="C436" i="9"/>
  <c r="C435" i="9"/>
  <c r="C585" i="9"/>
  <c r="C584" i="9"/>
  <c r="C734" i="9"/>
  <c r="C733" i="9"/>
  <c r="C883" i="9"/>
  <c r="C882" i="9"/>
  <c r="J132" i="23"/>
  <c r="K132" i="23"/>
  <c r="M132" i="23" s="1"/>
  <c r="J130" i="23"/>
  <c r="K130" i="23"/>
  <c r="M130" i="23" s="1"/>
  <c r="C2236" i="9"/>
  <c r="D448" i="22"/>
  <c r="C2385" i="9"/>
  <c r="D597" i="22"/>
  <c r="C2534" i="9"/>
  <c r="D746" i="22"/>
  <c r="C2683" i="9"/>
  <c r="D895" i="22"/>
  <c r="C2087" i="9"/>
  <c r="D299" i="22"/>
  <c r="C1938" i="9"/>
  <c r="D150" i="22"/>
  <c r="C1180" i="22"/>
  <c r="C1478" i="22"/>
  <c r="C1329" i="22"/>
  <c r="D136" i="18"/>
  <c r="D137" i="18"/>
  <c r="D135" i="18"/>
  <c r="D1180" i="22"/>
  <c r="D1478" i="22"/>
  <c r="D1776" i="22"/>
  <c r="D1329" i="22"/>
  <c r="D1627" i="22"/>
  <c r="C137" i="18"/>
  <c r="E137" i="24"/>
  <c r="E138" i="24"/>
  <c r="C131" i="18"/>
  <c r="D1777" i="22"/>
  <c r="C1777" i="22"/>
  <c r="E132" i="24"/>
  <c r="E135" i="18"/>
  <c r="G286" i="18"/>
  <c r="C1479" i="22"/>
  <c r="C1627" i="22"/>
  <c r="C134" i="18"/>
  <c r="G134" i="18" s="1"/>
  <c r="D1479" i="22"/>
  <c r="C1776" i="22"/>
  <c r="F136" i="18"/>
  <c r="E136" i="18"/>
  <c r="G138" i="18"/>
  <c r="D1181" i="22"/>
  <c r="C130" i="18"/>
  <c r="G130" i="18" s="1"/>
  <c r="C136" i="18"/>
  <c r="E285" i="24"/>
  <c r="C1181" i="22"/>
  <c r="D883" i="9"/>
  <c r="C133" i="18"/>
  <c r="E135" i="24"/>
  <c r="E433" i="24"/>
  <c r="E134" i="24"/>
  <c r="D1625" i="22"/>
  <c r="C1628" i="22"/>
  <c r="F135" i="18"/>
  <c r="E131" i="24"/>
  <c r="E150" i="18"/>
  <c r="C135" i="18"/>
  <c r="E133" i="24"/>
  <c r="C132" i="18"/>
  <c r="G132" i="18" s="1"/>
  <c r="C1330" i="9"/>
  <c r="C3118" i="9"/>
  <c r="C3416" i="9"/>
  <c r="G287" i="18"/>
  <c r="C1177" i="22"/>
  <c r="D1178" i="22"/>
  <c r="C1176" i="22"/>
  <c r="C1327" i="22"/>
  <c r="C1474" i="22"/>
  <c r="D1327" i="22"/>
  <c r="D1325" i="22"/>
  <c r="D1474" i="22"/>
  <c r="D1176" i="22"/>
  <c r="C1179" i="22"/>
  <c r="C1328" i="22"/>
  <c r="D1475" i="22"/>
  <c r="D1473" i="22"/>
  <c r="C1626" i="22"/>
  <c r="D1175" i="22"/>
  <c r="D1324" i="22"/>
  <c r="D1326" i="22"/>
  <c r="C1175" i="22"/>
  <c r="C1324" i="22"/>
  <c r="D1775" i="22"/>
  <c r="D1179" i="22"/>
  <c r="D1328" i="22"/>
  <c r="C1477" i="22"/>
  <c r="D1626" i="22"/>
  <c r="D1177" i="22"/>
  <c r="D1476" i="22"/>
  <c r="D1623" i="22"/>
  <c r="D1773" i="22"/>
  <c r="C1326" i="22"/>
  <c r="E136" i="24"/>
  <c r="G1938" i="8"/>
  <c r="D1938" i="9" s="1"/>
  <c r="D1622" i="22"/>
  <c r="D1771" i="22"/>
  <c r="D1624" i="22"/>
  <c r="C1771" i="22"/>
  <c r="C1624" i="22"/>
  <c r="C1774" i="22"/>
  <c r="G284" i="18"/>
  <c r="G285" i="18"/>
  <c r="G282" i="18"/>
  <c r="E130" i="24"/>
  <c r="E432" i="24"/>
  <c r="E430" i="24"/>
  <c r="C1178" i="22"/>
  <c r="C1178" i="9"/>
  <c r="C1325" i="22"/>
  <c r="C1325" i="9"/>
  <c r="C1476" i="22"/>
  <c r="C1476" i="9"/>
  <c r="C1475" i="9"/>
  <c r="C1475" i="22"/>
  <c r="C1473" i="9"/>
  <c r="C1473" i="22"/>
  <c r="C1625" i="9"/>
  <c r="C1625" i="22"/>
  <c r="C1623" i="9"/>
  <c r="C1623" i="22"/>
  <c r="C1775" i="9"/>
  <c r="C1775" i="22"/>
  <c r="C1772" i="9"/>
  <c r="C1772" i="22"/>
  <c r="D150" i="9"/>
  <c r="D136" i="9"/>
  <c r="D135" i="9"/>
  <c r="D134" i="9"/>
  <c r="D133" i="9"/>
  <c r="D132" i="9"/>
  <c r="D284" i="9"/>
  <c r="D282" i="9"/>
  <c r="G281" i="18"/>
  <c r="G299" i="18"/>
  <c r="E150" i="24"/>
  <c r="D2068" i="9"/>
  <c r="D2067" i="9"/>
  <c r="D2515" i="9"/>
  <c r="D2664" i="9"/>
  <c r="C150" i="18"/>
  <c r="G150" i="18" s="1"/>
  <c r="G283" i="18"/>
  <c r="C1622" i="22"/>
  <c r="C1773" i="22"/>
  <c r="C3265" i="9"/>
  <c r="D1477" i="22"/>
  <c r="D1774" i="22"/>
  <c r="C3562" i="9"/>
  <c r="D1772" i="22"/>
  <c r="C3560" i="9"/>
  <c r="D1922" i="9"/>
  <c r="D1921" i="9"/>
  <c r="D1920" i="9"/>
  <c r="D2219" i="9"/>
  <c r="D2370" i="9"/>
  <c r="D2534" i="9"/>
  <c r="D2520" i="9"/>
  <c r="D2519" i="9"/>
  <c r="D2518" i="9"/>
  <c r="D2517" i="9"/>
  <c r="D2516" i="9"/>
  <c r="D2683" i="9"/>
  <c r="D2669" i="9"/>
  <c r="D2668" i="9"/>
  <c r="D2667" i="9"/>
  <c r="D2666" i="9"/>
  <c r="D2665" i="9"/>
  <c r="E431" i="24"/>
  <c r="E283" i="24"/>
  <c r="E282" i="24"/>
  <c r="E281" i="24"/>
  <c r="E279" i="18"/>
  <c r="E429" i="24"/>
  <c r="E280" i="24"/>
  <c r="C279" i="18"/>
  <c r="G279" i="18" s="1"/>
  <c r="E131" i="18"/>
  <c r="C280" i="18"/>
  <c r="G280" i="18" s="1"/>
  <c r="F131" i="18"/>
  <c r="E428" i="24"/>
  <c r="E279" i="24"/>
  <c r="F279" i="18"/>
  <c r="D131" i="18"/>
  <c r="C1322" i="22"/>
  <c r="D1174" i="22"/>
  <c r="C1173" i="22"/>
  <c r="C1323" i="22"/>
  <c r="C1174" i="22"/>
  <c r="C1472" i="22"/>
  <c r="C1471" i="22"/>
  <c r="D1472" i="22"/>
  <c r="D1323" i="22"/>
  <c r="D1620" i="22"/>
  <c r="D1770" i="22"/>
  <c r="D1173" i="22"/>
  <c r="D1322" i="22"/>
  <c r="D1471" i="22"/>
  <c r="D1621" i="22"/>
  <c r="D1769" i="22"/>
  <c r="C1621" i="22"/>
  <c r="C1770" i="22"/>
  <c r="C1620" i="22"/>
  <c r="C1769" i="22"/>
  <c r="DX152" i="1"/>
  <c r="G133" i="18" l="1"/>
  <c r="AT130" i="21"/>
  <c r="AT131" i="21"/>
  <c r="AT132" i="21"/>
  <c r="AT134" i="21"/>
  <c r="AT135" i="21"/>
  <c r="AT136" i="21"/>
  <c r="AT137" i="21"/>
  <c r="AT138" i="21"/>
  <c r="AT139" i="21"/>
  <c r="AT141" i="21"/>
  <c r="AT142" i="21"/>
  <c r="G137" i="18"/>
  <c r="G136" i="18"/>
  <c r="G135" i="18"/>
  <c r="G131" i="18"/>
  <c r="E448" i="24"/>
  <c r="F150" i="18"/>
  <c r="V271" i="18" l="1"/>
  <c r="V272" i="18"/>
  <c r="V273" i="18"/>
  <c r="V274" i="18"/>
  <c r="V275" i="18"/>
  <c r="V276" i="18"/>
  <c r="V277" i="18"/>
  <c r="V278" i="18"/>
  <c r="X285" i="18" l="1"/>
  <c r="X130" i="18"/>
  <c r="X280" i="18"/>
  <c r="X288" i="18"/>
  <c r="X134" i="18"/>
  <c r="X137" i="18"/>
  <c r="X282" i="18"/>
  <c r="X139" i="18"/>
  <c r="X283" i="18"/>
  <c r="X131" i="18"/>
  <c r="X286" i="18"/>
  <c r="X281" i="18"/>
  <c r="X299" i="18"/>
  <c r="X132" i="18"/>
  <c r="X135" i="18"/>
  <c r="X138" i="18"/>
  <c r="X284" i="18"/>
  <c r="X2" i="18"/>
  <c r="X279" i="18"/>
  <c r="X287" i="18"/>
  <c r="X133" i="18"/>
  <c r="X136" i="18"/>
  <c r="V269" i="18"/>
  <c r="V2" i="18"/>
  <c r="X271" i="18"/>
  <c r="X274" i="18"/>
  <c r="X277" i="18"/>
  <c r="X273" i="18"/>
  <c r="X276" i="18"/>
  <c r="X272" i="18"/>
  <c r="X278" i="18"/>
  <c r="X275" i="18"/>
  <c r="V206" i="18"/>
  <c r="V222" i="18"/>
  <c r="V270" i="18"/>
  <c r="V158" i="18"/>
  <c r="V235" i="18"/>
  <c r="V267" i="18"/>
  <c r="V191" i="18"/>
  <c r="V225" i="18"/>
  <c r="V263" i="18"/>
  <c r="X83" i="18"/>
  <c r="X15" i="18"/>
  <c r="X43" i="18"/>
  <c r="X55" i="18"/>
  <c r="X75" i="18"/>
  <c r="X107" i="18"/>
  <c r="X115" i="18"/>
  <c r="X119" i="18"/>
  <c r="X123" i="18"/>
  <c r="X127" i="18"/>
  <c r="X7" i="18"/>
  <c r="X27" i="18"/>
  <c r="X35" i="18"/>
  <c r="X71" i="18"/>
  <c r="X87" i="18"/>
  <c r="X99" i="18"/>
  <c r="X4" i="18"/>
  <c r="X8" i="18"/>
  <c r="X12" i="18"/>
  <c r="X16" i="18"/>
  <c r="X20" i="18"/>
  <c r="X24" i="18"/>
  <c r="X28" i="18"/>
  <c r="X32" i="18"/>
  <c r="X36" i="18"/>
  <c r="X40" i="18"/>
  <c r="X44" i="18"/>
  <c r="X48" i="18"/>
  <c r="X52" i="18"/>
  <c r="X56" i="18"/>
  <c r="X60" i="18"/>
  <c r="X64" i="18"/>
  <c r="X68" i="18"/>
  <c r="X72" i="18"/>
  <c r="X76" i="18"/>
  <c r="X80" i="18"/>
  <c r="X84" i="18"/>
  <c r="X88" i="18"/>
  <c r="X92" i="18"/>
  <c r="X96" i="18"/>
  <c r="X100" i="18"/>
  <c r="X104" i="18"/>
  <c r="X108" i="18"/>
  <c r="X112" i="18"/>
  <c r="X116" i="18"/>
  <c r="X120" i="18"/>
  <c r="X124" i="18"/>
  <c r="X128" i="18"/>
  <c r="X3" i="18"/>
  <c r="X23" i="18"/>
  <c r="X31" i="18"/>
  <c r="X47" i="18"/>
  <c r="X95" i="18"/>
  <c r="X5" i="18"/>
  <c r="X9" i="18"/>
  <c r="X13" i="18"/>
  <c r="X17" i="18"/>
  <c r="X21" i="18"/>
  <c r="X25" i="18"/>
  <c r="X29" i="18"/>
  <c r="X33" i="18"/>
  <c r="X37" i="18"/>
  <c r="X41" i="18"/>
  <c r="X45" i="18"/>
  <c r="X49" i="18"/>
  <c r="X53" i="18"/>
  <c r="X57" i="18"/>
  <c r="X61" i="18"/>
  <c r="X65" i="18"/>
  <c r="X69" i="18"/>
  <c r="X73" i="18"/>
  <c r="X77" i="18"/>
  <c r="X81" i="18"/>
  <c r="X85" i="18"/>
  <c r="X89" i="18"/>
  <c r="X93" i="18"/>
  <c r="X97" i="18"/>
  <c r="X101" i="18"/>
  <c r="X105" i="18"/>
  <c r="X109" i="18"/>
  <c r="X113" i="18"/>
  <c r="X117" i="18"/>
  <c r="X121" i="18"/>
  <c r="X125" i="18"/>
  <c r="X129" i="18"/>
  <c r="X67" i="18"/>
  <c r="X91" i="18"/>
  <c r="X103" i="18"/>
  <c r="X19" i="18"/>
  <c r="X39" i="18"/>
  <c r="X51" i="18"/>
  <c r="X63" i="18"/>
  <c r="X111" i="18"/>
  <c r="X6" i="18"/>
  <c r="X10" i="18"/>
  <c r="X14" i="18"/>
  <c r="X18" i="18"/>
  <c r="X22" i="18"/>
  <c r="X26" i="18"/>
  <c r="X30" i="18"/>
  <c r="X34" i="18"/>
  <c r="X38" i="18"/>
  <c r="X42" i="18"/>
  <c r="X46" i="18"/>
  <c r="X50" i="18"/>
  <c r="X54" i="18"/>
  <c r="X58" i="18"/>
  <c r="X62" i="18"/>
  <c r="X66" i="18"/>
  <c r="X70" i="18"/>
  <c r="X74" i="18"/>
  <c r="X78" i="18"/>
  <c r="X82" i="18"/>
  <c r="X86" i="18"/>
  <c r="X90" i="18"/>
  <c r="X94" i="18"/>
  <c r="X98" i="18"/>
  <c r="X102" i="18"/>
  <c r="X106" i="18"/>
  <c r="X110" i="18"/>
  <c r="X114" i="18"/>
  <c r="X118" i="18"/>
  <c r="X122" i="18"/>
  <c r="X126" i="18"/>
  <c r="X11" i="18"/>
  <c r="X59" i="18"/>
  <c r="X79" i="18"/>
  <c r="V201" i="18"/>
  <c r="V202" i="18"/>
  <c r="V219" i="18"/>
  <c r="V226" i="18"/>
  <c r="V234" i="18"/>
  <c r="V250" i="18"/>
  <c r="V266" i="18"/>
  <c r="V238" i="18"/>
  <c r="V261" i="18"/>
  <c r="V170" i="18"/>
  <c r="V178" i="18"/>
  <c r="V186" i="18"/>
  <c r="V195" i="18"/>
  <c r="V220" i="18"/>
  <c r="V258" i="18"/>
  <c r="V166" i="18"/>
  <c r="V182" i="18"/>
  <c r="V199" i="18"/>
  <c r="V216" i="18"/>
  <c r="V265" i="18"/>
  <c r="V230" i="18"/>
  <c r="V239" i="18"/>
  <c r="V196" i="18"/>
  <c r="V205" i="18"/>
  <c r="V262" i="18"/>
  <c r="V211" i="18"/>
  <c r="V236" i="18"/>
  <c r="V244" i="18"/>
  <c r="V204" i="18"/>
  <c r="V240" i="18"/>
  <c r="V257" i="18"/>
  <c r="V246" i="18"/>
  <c r="V188" i="18"/>
  <c r="V254" i="18"/>
  <c r="V214" i="18"/>
  <c r="V208" i="18"/>
  <c r="V218" i="18"/>
  <c r="V252" i="18"/>
  <c r="V207" i="18"/>
  <c r="V259" i="18"/>
  <c r="V185" i="18"/>
  <c r="V194" i="18"/>
  <c r="V233" i="18"/>
  <c r="V264" i="18"/>
  <c r="V151" i="18"/>
  <c r="V183" i="18"/>
  <c r="V192" i="18"/>
  <c r="V200" i="18"/>
  <c r="V212" i="18"/>
  <c r="V213" i="18"/>
  <c r="V221" i="18"/>
  <c r="V231" i="18"/>
  <c r="V242" i="18"/>
  <c r="V190" i="18"/>
  <c r="V198" i="18"/>
  <c r="V210" i="18"/>
  <c r="V248" i="18"/>
  <c r="V172" i="18"/>
  <c r="V197" i="18"/>
  <c r="V209" i="18"/>
  <c r="V227" i="18"/>
  <c r="V247" i="18"/>
  <c r="V256" i="18"/>
  <c r="V223" i="18"/>
  <c r="V193" i="18"/>
  <c r="V217" i="18"/>
  <c r="V232" i="18"/>
  <c r="V245" i="18"/>
  <c r="V260" i="18"/>
  <c r="V163" i="18"/>
  <c r="V189" i="18"/>
  <c r="V215" i="18"/>
  <c r="V229" i="18"/>
  <c r="V241" i="18"/>
  <c r="V243" i="18"/>
  <c r="V255" i="18"/>
  <c r="V228" i="18"/>
  <c r="V253" i="18"/>
  <c r="V187" i="18"/>
  <c r="V152" i="18"/>
  <c r="V168" i="18"/>
  <c r="V176" i="18"/>
  <c r="V184" i="18"/>
  <c r="V203" i="18"/>
  <c r="V224" i="18"/>
  <c r="V237" i="18"/>
  <c r="V249" i="18"/>
  <c r="V251" i="18"/>
  <c r="V268" i="18"/>
  <c r="V154" i="18"/>
  <c r="V162" i="18"/>
  <c r="V171" i="18"/>
  <c r="V179" i="18"/>
  <c r="X167" i="18"/>
  <c r="X270" i="18"/>
  <c r="X269" i="18"/>
  <c r="X268" i="18"/>
  <c r="X267" i="18"/>
  <c r="X266" i="18"/>
  <c r="X230" i="18"/>
  <c r="X226" i="18"/>
  <c r="X222" i="18"/>
  <c r="X218" i="18"/>
  <c r="X265" i="18"/>
  <c r="X263" i="18"/>
  <c r="X261" i="18"/>
  <c r="X259" i="18"/>
  <c r="X257" i="18"/>
  <c r="X255" i="18"/>
  <c r="X253" i="18"/>
  <c r="X251" i="18"/>
  <c r="X249" i="18"/>
  <c r="X247" i="18"/>
  <c r="X245" i="18"/>
  <c r="X243" i="18"/>
  <c r="X241" i="18"/>
  <c r="X239" i="18"/>
  <c r="X237" i="18"/>
  <c r="X235" i="18"/>
  <c r="X233" i="18"/>
  <c r="X231" i="18"/>
  <c r="X227" i="18"/>
  <c r="X223" i="18"/>
  <c r="X219" i="18"/>
  <c r="X215" i="18"/>
  <c r="X228" i="18"/>
  <c r="X224" i="18"/>
  <c r="X220" i="18"/>
  <c r="X216" i="18"/>
  <c r="X209" i="18"/>
  <c r="X201" i="18"/>
  <c r="X193" i="18"/>
  <c r="X264" i="18"/>
  <c r="X262" i="18"/>
  <c r="X260" i="18"/>
  <c r="X258" i="18"/>
  <c r="X256" i="18"/>
  <c r="X254" i="18"/>
  <c r="X252" i="18"/>
  <c r="X250" i="18"/>
  <c r="X248" i="18"/>
  <c r="X246" i="18"/>
  <c r="X244" i="18"/>
  <c r="X242" i="18"/>
  <c r="X240" i="18"/>
  <c r="X238" i="18"/>
  <c r="X236" i="18"/>
  <c r="X234" i="18"/>
  <c r="X232" i="18"/>
  <c r="X210" i="18"/>
  <c r="X202" i="18"/>
  <c r="X194" i="18"/>
  <c r="X186" i="18"/>
  <c r="X185" i="18"/>
  <c r="X184" i="18"/>
  <c r="X183" i="18"/>
  <c r="X182" i="18"/>
  <c r="X181" i="18"/>
  <c r="X180" i="18"/>
  <c r="X229" i="18"/>
  <c r="X213" i="18"/>
  <c r="X206" i="18"/>
  <c r="X192" i="18"/>
  <c r="X207" i="18"/>
  <c r="X203" i="18"/>
  <c r="X197" i="18"/>
  <c r="X188" i="18"/>
  <c r="X208" i="18"/>
  <c r="X190" i="18"/>
  <c r="X205" i="18"/>
  <c r="X198" i="18"/>
  <c r="X214" i="18"/>
  <c r="X200" i="18"/>
  <c r="X196" i="18"/>
  <c r="X178" i="18"/>
  <c r="X170" i="18"/>
  <c r="X217" i="18"/>
  <c r="X212" i="18"/>
  <c r="X173" i="18"/>
  <c r="X221" i="18"/>
  <c r="X204" i="18"/>
  <c r="X176" i="18"/>
  <c r="X168" i="18"/>
  <c r="X195" i="18"/>
  <c r="X191" i="18"/>
  <c r="X187" i="18"/>
  <c r="X179" i="18"/>
  <c r="X225" i="18"/>
  <c r="X211" i="18"/>
  <c r="X174" i="18"/>
  <c r="X166" i="18"/>
  <c r="X199" i="18"/>
  <c r="X177" i="18"/>
  <c r="X169" i="18"/>
  <c r="X163" i="18"/>
  <c r="X159" i="18"/>
  <c r="X155" i="18"/>
  <c r="X164" i="18"/>
  <c r="X157" i="18"/>
  <c r="X151" i="18"/>
  <c r="X154" i="18"/>
  <c r="X189" i="18"/>
  <c r="X158" i="18"/>
  <c r="X161" i="18"/>
  <c r="X175" i="18"/>
  <c r="X165" i="18"/>
  <c r="X153" i="18"/>
  <c r="X172" i="18"/>
  <c r="X160" i="18"/>
  <c r="X156" i="18"/>
  <c r="X152" i="18"/>
  <c r="X171" i="18"/>
  <c r="X162" i="18"/>
  <c r="V174" i="18"/>
  <c r="V159" i="18"/>
  <c r="V155" i="18"/>
  <c r="V153" i="18"/>
  <c r="V157" i="18"/>
  <c r="V161" i="18"/>
  <c r="V165" i="18"/>
  <c r="V173" i="18"/>
  <c r="V156" i="18"/>
  <c r="V160" i="18"/>
  <c r="V164" i="18"/>
  <c r="V167" i="18"/>
  <c r="V175" i="18"/>
  <c r="V180" i="18"/>
  <c r="V169" i="18"/>
  <c r="V177" i="18"/>
  <c r="V181" i="18"/>
  <c r="W295" i="18" l="1"/>
  <c r="W294" i="18"/>
  <c r="W145" i="18"/>
  <c r="W146" i="18"/>
  <c r="Z144" i="18"/>
  <c r="Z142" i="18"/>
  <c r="Z141" i="18"/>
  <c r="Z140" i="18"/>
  <c r="Z143" i="18"/>
  <c r="W144" i="18"/>
  <c r="W140" i="18"/>
  <c r="W143" i="18"/>
  <c r="W141" i="18"/>
  <c r="W142" i="18"/>
  <c r="W150" i="18"/>
  <c r="F152" i="18"/>
  <c r="F153" i="18"/>
  <c r="F154" i="18"/>
  <c r="F155" i="18"/>
  <c r="F156" i="18"/>
  <c r="F157" i="18"/>
  <c r="F158" i="18"/>
  <c r="F159" i="18"/>
  <c r="F160" i="18"/>
  <c r="F161" i="18"/>
  <c r="F162" i="18"/>
  <c r="F163" i="18"/>
  <c r="F164" i="18"/>
  <c r="F165" i="18"/>
  <c r="F166" i="18"/>
  <c r="F167" i="18"/>
  <c r="F168" i="18"/>
  <c r="F170" i="18"/>
  <c r="F171" i="18"/>
  <c r="F172" i="18"/>
  <c r="F173" i="18"/>
  <c r="F174" i="18"/>
  <c r="F175" i="18"/>
  <c r="F176" i="18"/>
  <c r="F177" i="18"/>
  <c r="F178" i="18"/>
  <c r="F179" i="18"/>
  <c r="F180" i="18"/>
  <c r="F181" i="18"/>
  <c r="F182" i="18"/>
  <c r="F183" i="18"/>
  <c r="F184" i="18"/>
  <c r="F185" i="18"/>
  <c r="F186" i="18"/>
  <c r="F187" i="18"/>
  <c r="F188" i="18"/>
  <c r="F189" i="18"/>
  <c r="F190" i="18"/>
  <c r="F191" i="18"/>
  <c r="F192" i="18"/>
  <c r="F193" i="18"/>
  <c r="F194" i="18"/>
  <c r="F195" i="18"/>
  <c r="F196" i="18"/>
  <c r="F197" i="18"/>
  <c r="F198" i="18"/>
  <c r="F199" i="18"/>
  <c r="F200" i="18"/>
  <c r="F201" i="18"/>
  <c r="F202" i="18"/>
  <c r="F203" i="18"/>
  <c r="F204" i="18"/>
  <c r="F205" i="18"/>
  <c r="F206" i="18"/>
  <c r="F207" i="18"/>
  <c r="F208" i="18"/>
  <c r="F209" i="18"/>
  <c r="F210" i="18"/>
  <c r="F211" i="18"/>
  <c r="F212" i="18"/>
  <c r="F213" i="18"/>
  <c r="F214" i="18"/>
  <c r="F215" i="18"/>
  <c r="F216" i="18"/>
  <c r="F217" i="18"/>
  <c r="F218" i="18"/>
  <c r="F219" i="18"/>
  <c r="F220" i="18"/>
  <c r="F221" i="18"/>
  <c r="F222" i="18"/>
  <c r="F223" i="18"/>
  <c r="F224" i="18"/>
  <c r="F225" i="18"/>
  <c r="F226" i="18"/>
  <c r="F227" i="18"/>
  <c r="F228" i="18"/>
  <c r="F229" i="18"/>
  <c r="F230" i="18"/>
  <c r="F231" i="18"/>
  <c r="F232" i="18"/>
  <c r="F233" i="18"/>
  <c r="F234" i="18"/>
  <c r="F235" i="18"/>
  <c r="F236" i="18"/>
  <c r="F237" i="18"/>
  <c r="F238" i="18"/>
  <c r="F239" i="18"/>
  <c r="F240" i="18"/>
  <c r="F241" i="18"/>
  <c r="F242" i="18"/>
  <c r="F243" i="18"/>
  <c r="F244" i="18"/>
  <c r="F245" i="18"/>
  <c r="F246" i="18"/>
  <c r="F247" i="18"/>
  <c r="F248" i="18"/>
  <c r="F249" i="18"/>
  <c r="F250" i="18"/>
  <c r="F251" i="18"/>
  <c r="F252" i="18"/>
  <c r="F253" i="18"/>
  <c r="F254" i="18"/>
  <c r="F255" i="18"/>
  <c r="F256" i="18"/>
  <c r="F257" i="18"/>
  <c r="F258" i="18"/>
  <c r="F259" i="18"/>
  <c r="F260" i="18"/>
  <c r="F261" i="18"/>
  <c r="F262" i="18"/>
  <c r="F263" i="18"/>
  <c r="F264" i="18"/>
  <c r="F265" i="18"/>
  <c r="F267" i="18"/>
  <c r="F269" i="18"/>
  <c r="F270" i="18"/>
  <c r="F271" i="18"/>
  <c r="F272" i="18"/>
  <c r="F273" i="18"/>
  <c r="F274" i="18"/>
  <c r="F275" i="18"/>
  <c r="F276" i="18"/>
  <c r="F277" i="18"/>
  <c r="F278" i="18"/>
  <c r="F151" i="18"/>
  <c r="E152" i="18"/>
  <c r="E153" i="18"/>
  <c r="E154" i="18"/>
  <c r="E155" i="18"/>
  <c r="E156" i="18"/>
  <c r="E157" i="18"/>
  <c r="E158" i="18"/>
  <c r="E159" i="18"/>
  <c r="E160" i="18"/>
  <c r="E161" i="18"/>
  <c r="E162" i="18"/>
  <c r="E163" i="18"/>
  <c r="E164" i="18"/>
  <c r="E165" i="18"/>
  <c r="E166" i="18"/>
  <c r="E167" i="18"/>
  <c r="E168" i="18"/>
  <c r="E169" i="18"/>
  <c r="E170" i="18"/>
  <c r="E171" i="18"/>
  <c r="E172" i="18"/>
  <c r="E173" i="18"/>
  <c r="E174" i="18"/>
  <c r="E175" i="18"/>
  <c r="E176" i="18"/>
  <c r="E177" i="18"/>
  <c r="E178" i="18"/>
  <c r="E179" i="18"/>
  <c r="E180" i="18"/>
  <c r="E181" i="18"/>
  <c r="E182" i="18"/>
  <c r="E183" i="18"/>
  <c r="E184" i="18"/>
  <c r="E185" i="18"/>
  <c r="E186" i="18"/>
  <c r="E187" i="18"/>
  <c r="E188" i="18"/>
  <c r="E189" i="18"/>
  <c r="E190" i="18"/>
  <c r="E191" i="18"/>
  <c r="E192" i="18"/>
  <c r="E193" i="18"/>
  <c r="E194" i="18"/>
  <c r="E195" i="18"/>
  <c r="E196" i="18"/>
  <c r="E197" i="18"/>
  <c r="E198" i="18"/>
  <c r="E199" i="18"/>
  <c r="E200" i="18"/>
  <c r="E201" i="18"/>
  <c r="E202" i="18"/>
  <c r="E203" i="18"/>
  <c r="E204" i="18"/>
  <c r="E205" i="18"/>
  <c r="E206" i="18"/>
  <c r="E207" i="18"/>
  <c r="E208" i="18"/>
  <c r="E209" i="18"/>
  <c r="E210" i="18"/>
  <c r="E211" i="18"/>
  <c r="E212" i="18"/>
  <c r="E213" i="18"/>
  <c r="E214" i="18"/>
  <c r="E215" i="18"/>
  <c r="E216" i="18"/>
  <c r="E217" i="18"/>
  <c r="E218" i="18"/>
  <c r="E219" i="18"/>
  <c r="E220" i="18"/>
  <c r="E221" i="18"/>
  <c r="E222" i="18"/>
  <c r="E223" i="18"/>
  <c r="E224" i="18"/>
  <c r="E225" i="18"/>
  <c r="E226" i="18"/>
  <c r="E227" i="18"/>
  <c r="E228" i="18"/>
  <c r="E229" i="18"/>
  <c r="E230" i="18"/>
  <c r="E231" i="18"/>
  <c r="E232" i="18"/>
  <c r="E233" i="18"/>
  <c r="E234" i="18"/>
  <c r="E235" i="18"/>
  <c r="E236" i="18"/>
  <c r="E237" i="18"/>
  <c r="E238" i="18"/>
  <c r="E239" i="18"/>
  <c r="E240" i="18"/>
  <c r="E241" i="18"/>
  <c r="E242" i="18"/>
  <c r="E243" i="18"/>
  <c r="E244" i="18"/>
  <c r="E245" i="18"/>
  <c r="E246" i="18"/>
  <c r="E247" i="18"/>
  <c r="E248" i="18"/>
  <c r="E249" i="18"/>
  <c r="E250" i="18"/>
  <c r="E251" i="18"/>
  <c r="E252" i="18"/>
  <c r="E253" i="18"/>
  <c r="E254" i="18"/>
  <c r="E255" i="18"/>
  <c r="E256" i="18"/>
  <c r="E257" i="18"/>
  <c r="E258" i="18"/>
  <c r="E259" i="18"/>
  <c r="E260" i="18"/>
  <c r="E261" i="18"/>
  <c r="E262" i="18"/>
  <c r="E263" i="18"/>
  <c r="E264" i="18"/>
  <c r="E265" i="18"/>
  <c r="E266" i="18"/>
  <c r="E267" i="18"/>
  <c r="E269" i="18"/>
  <c r="E270" i="18"/>
  <c r="E271" i="18"/>
  <c r="E272" i="18"/>
  <c r="E273" i="18"/>
  <c r="E274" i="18"/>
  <c r="E275" i="18"/>
  <c r="E276" i="18"/>
  <c r="E278" i="18"/>
  <c r="E151" i="18"/>
  <c r="D152" i="18"/>
  <c r="D153" i="18"/>
  <c r="D154" i="18"/>
  <c r="D155" i="18"/>
  <c r="D156" i="18"/>
  <c r="D157" i="18"/>
  <c r="D158" i="18"/>
  <c r="D159" i="18"/>
  <c r="D160" i="18"/>
  <c r="D161" i="18"/>
  <c r="D162" i="18"/>
  <c r="D163" i="18"/>
  <c r="D164" i="18"/>
  <c r="D165" i="18"/>
  <c r="D166" i="18"/>
  <c r="D167" i="18"/>
  <c r="D168" i="18"/>
  <c r="D169" i="18"/>
  <c r="D170" i="18"/>
  <c r="D171" i="18"/>
  <c r="D172" i="18"/>
  <c r="D173" i="18"/>
  <c r="D174" i="18"/>
  <c r="D175" i="18"/>
  <c r="D176" i="18"/>
  <c r="D177" i="18"/>
  <c r="D178" i="18"/>
  <c r="D179" i="18"/>
  <c r="D180" i="18"/>
  <c r="D181" i="18"/>
  <c r="D182" i="18"/>
  <c r="D183" i="18"/>
  <c r="D184" i="18"/>
  <c r="D185" i="18"/>
  <c r="D186" i="18"/>
  <c r="D187" i="18"/>
  <c r="D188" i="18"/>
  <c r="D189" i="18"/>
  <c r="D190" i="18"/>
  <c r="D191" i="18"/>
  <c r="D192" i="18"/>
  <c r="D193" i="18"/>
  <c r="D194" i="18"/>
  <c r="D195" i="18"/>
  <c r="D196" i="18"/>
  <c r="D197" i="18"/>
  <c r="D198" i="18"/>
  <c r="D199" i="18"/>
  <c r="D200" i="18"/>
  <c r="D201" i="18"/>
  <c r="D202" i="18"/>
  <c r="D203" i="18"/>
  <c r="D204" i="18"/>
  <c r="D205" i="18"/>
  <c r="D206" i="18"/>
  <c r="D207" i="18"/>
  <c r="D208" i="18"/>
  <c r="D209" i="18"/>
  <c r="D210" i="18"/>
  <c r="D211" i="18"/>
  <c r="D212" i="18"/>
  <c r="D213" i="18"/>
  <c r="D214" i="18"/>
  <c r="D215" i="18"/>
  <c r="D216" i="18"/>
  <c r="D217" i="18"/>
  <c r="D218" i="18"/>
  <c r="D219" i="18"/>
  <c r="D220" i="18"/>
  <c r="D221" i="18"/>
  <c r="D222" i="18"/>
  <c r="D223" i="18"/>
  <c r="D224" i="18"/>
  <c r="D225" i="18"/>
  <c r="D226" i="18"/>
  <c r="D227" i="18"/>
  <c r="D228" i="18"/>
  <c r="D229" i="18"/>
  <c r="D230" i="18"/>
  <c r="D231" i="18"/>
  <c r="D232" i="18"/>
  <c r="D233" i="18"/>
  <c r="D234" i="18"/>
  <c r="D235" i="18"/>
  <c r="D236" i="18"/>
  <c r="D237" i="18"/>
  <c r="D238" i="18"/>
  <c r="D239" i="18"/>
  <c r="D240" i="18"/>
  <c r="D241" i="18"/>
  <c r="D242" i="18"/>
  <c r="D243" i="18"/>
  <c r="D244" i="18"/>
  <c r="D245" i="18"/>
  <c r="D246" i="18"/>
  <c r="D247" i="18"/>
  <c r="D248" i="18"/>
  <c r="D249" i="18"/>
  <c r="D250" i="18"/>
  <c r="D251" i="18"/>
  <c r="D252" i="18"/>
  <c r="D253" i="18"/>
  <c r="D254" i="18"/>
  <c r="D255" i="18"/>
  <c r="D256" i="18"/>
  <c r="D257" i="18"/>
  <c r="D258" i="18"/>
  <c r="D259" i="18"/>
  <c r="D260" i="18"/>
  <c r="D261" i="18"/>
  <c r="D262" i="18"/>
  <c r="D263" i="18"/>
  <c r="D264" i="18"/>
  <c r="D265" i="18"/>
  <c r="D266" i="18"/>
  <c r="D267" i="18"/>
  <c r="D268" i="18"/>
  <c r="D269" i="18"/>
  <c r="D270" i="18"/>
  <c r="D271" i="18"/>
  <c r="D272" i="18"/>
  <c r="D151" i="18"/>
  <c r="O152" i="18"/>
  <c r="O153" i="18"/>
  <c r="O154" i="18"/>
  <c r="O155" i="18"/>
  <c r="O156" i="18"/>
  <c r="O157" i="18"/>
  <c r="O158" i="18"/>
  <c r="O159" i="18"/>
  <c r="O160" i="18"/>
  <c r="O161" i="18"/>
  <c r="O162" i="18"/>
  <c r="O163" i="18"/>
  <c r="O164" i="18"/>
  <c r="O165" i="18"/>
  <c r="O166" i="18"/>
  <c r="O167" i="18"/>
  <c r="O168" i="18"/>
  <c r="O169" i="18"/>
  <c r="O170" i="18"/>
  <c r="O171" i="18"/>
  <c r="O172" i="18"/>
  <c r="O173" i="18"/>
  <c r="O174" i="18"/>
  <c r="O175" i="18"/>
  <c r="O176" i="18"/>
  <c r="O177" i="18"/>
  <c r="O178" i="18"/>
  <c r="O179" i="18"/>
  <c r="O180" i="18"/>
  <c r="O181" i="18"/>
  <c r="O182" i="18"/>
  <c r="O183" i="18"/>
  <c r="O184" i="18"/>
  <c r="O185" i="18"/>
  <c r="O186" i="18"/>
  <c r="O187" i="18"/>
  <c r="O188" i="18"/>
  <c r="O189" i="18"/>
  <c r="O190" i="18"/>
  <c r="O191" i="18"/>
  <c r="O192" i="18"/>
  <c r="O193" i="18"/>
  <c r="O194" i="18"/>
  <c r="O195" i="18"/>
  <c r="O196" i="18"/>
  <c r="O197" i="18"/>
  <c r="O198" i="18"/>
  <c r="O199" i="18"/>
  <c r="O200" i="18"/>
  <c r="O201" i="18"/>
  <c r="O202" i="18"/>
  <c r="O203" i="18"/>
  <c r="O204" i="18"/>
  <c r="O205" i="18"/>
  <c r="O206" i="18"/>
  <c r="O207" i="18"/>
  <c r="O208" i="18"/>
  <c r="O209" i="18"/>
  <c r="O210" i="18"/>
  <c r="O211" i="18"/>
  <c r="O212" i="18"/>
  <c r="O213" i="18"/>
  <c r="O214" i="18"/>
  <c r="O215" i="18"/>
  <c r="O216" i="18"/>
  <c r="O217" i="18"/>
  <c r="O218" i="18"/>
  <c r="O219" i="18"/>
  <c r="O220" i="18"/>
  <c r="O221" i="18"/>
  <c r="O222" i="18"/>
  <c r="O223" i="18"/>
  <c r="O224" i="18"/>
  <c r="O225" i="18"/>
  <c r="O226" i="18"/>
  <c r="O227" i="18"/>
  <c r="O228" i="18"/>
  <c r="O229" i="18"/>
  <c r="O230" i="18"/>
  <c r="O231" i="18"/>
  <c r="O232" i="18"/>
  <c r="O233" i="18"/>
  <c r="O234" i="18"/>
  <c r="O235" i="18"/>
  <c r="O236" i="18"/>
  <c r="O237" i="18"/>
  <c r="O238" i="18"/>
  <c r="O239" i="18"/>
  <c r="O240" i="18"/>
  <c r="O241" i="18"/>
  <c r="O242" i="18"/>
  <c r="O243" i="18"/>
  <c r="O244" i="18"/>
  <c r="O245" i="18"/>
  <c r="O246" i="18"/>
  <c r="O247" i="18"/>
  <c r="O248" i="18"/>
  <c r="O249" i="18"/>
  <c r="O250" i="18"/>
  <c r="O251" i="18"/>
  <c r="O252" i="18"/>
  <c r="O253" i="18"/>
  <c r="O254" i="18"/>
  <c r="O255" i="18"/>
  <c r="O256" i="18"/>
  <c r="O257" i="18"/>
  <c r="O258" i="18"/>
  <c r="O259" i="18"/>
  <c r="O260" i="18"/>
  <c r="O261" i="18"/>
  <c r="O262" i="18"/>
  <c r="O263" i="18"/>
  <c r="O264" i="18"/>
  <c r="O265" i="18"/>
  <c r="O266" i="18"/>
  <c r="O267" i="18"/>
  <c r="O268" i="18"/>
  <c r="O269" i="18"/>
  <c r="O270" i="18"/>
  <c r="C152" i="18"/>
  <c r="C153" i="18"/>
  <c r="C154" i="18"/>
  <c r="C155" i="18"/>
  <c r="C156" i="18"/>
  <c r="C157" i="18"/>
  <c r="C158" i="18"/>
  <c r="C159" i="18"/>
  <c r="C160" i="18"/>
  <c r="C161" i="18"/>
  <c r="C162" i="18"/>
  <c r="C163" i="18"/>
  <c r="C164" i="18"/>
  <c r="C165" i="18"/>
  <c r="C166" i="18"/>
  <c r="C167" i="18"/>
  <c r="C168" i="18"/>
  <c r="C169" i="18"/>
  <c r="C170" i="18"/>
  <c r="C171" i="18"/>
  <c r="C172" i="18"/>
  <c r="C173" i="18"/>
  <c r="C174" i="18"/>
  <c r="C175" i="18"/>
  <c r="C176" i="18"/>
  <c r="C177" i="18"/>
  <c r="C178" i="18"/>
  <c r="C179" i="18"/>
  <c r="C180" i="18"/>
  <c r="C181" i="18"/>
  <c r="C182" i="18"/>
  <c r="C183" i="18"/>
  <c r="C184" i="18"/>
  <c r="C185" i="18"/>
  <c r="C186" i="18"/>
  <c r="C187" i="18"/>
  <c r="C188" i="18"/>
  <c r="C189" i="18"/>
  <c r="C190" i="18"/>
  <c r="C191" i="18"/>
  <c r="C192" i="18"/>
  <c r="C193" i="18"/>
  <c r="C194" i="18"/>
  <c r="C195" i="18"/>
  <c r="C196" i="18"/>
  <c r="C197" i="18"/>
  <c r="C198" i="18"/>
  <c r="C199" i="18"/>
  <c r="C200" i="18"/>
  <c r="C201" i="18"/>
  <c r="C202" i="18"/>
  <c r="C203" i="18"/>
  <c r="C204" i="18"/>
  <c r="C205" i="18"/>
  <c r="C206" i="18"/>
  <c r="C207" i="18"/>
  <c r="C208" i="18"/>
  <c r="C209" i="18"/>
  <c r="C210" i="18"/>
  <c r="C211" i="18"/>
  <c r="C212" i="18"/>
  <c r="C213" i="18"/>
  <c r="C214" i="18"/>
  <c r="C215" i="18"/>
  <c r="C216" i="18"/>
  <c r="C217" i="18"/>
  <c r="C218" i="18"/>
  <c r="C219" i="18"/>
  <c r="C220" i="18"/>
  <c r="C221" i="18"/>
  <c r="C222" i="18"/>
  <c r="C223" i="18"/>
  <c r="C224" i="18"/>
  <c r="C225" i="18"/>
  <c r="C226" i="18"/>
  <c r="C227" i="18"/>
  <c r="C228" i="18"/>
  <c r="C229" i="18"/>
  <c r="C230" i="18"/>
  <c r="C231" i="18"/>
  <c r="C232" i="18"/>
  <c r="C233" i="18"/>
  <c r="C234" i="18"/>
  <c r="C235" i="18"/>
  <c r="C236" i="18"/>
  <c r="C237" i="18"/>
  <c r="C238" i="18"/>
  <c r="C239" i="18"/>
  <c r="C240" i="18"/>
  <c r="C241" i="18"/>
  <c r="C242" i="18"/>
  <c r="C243" i="18"/>
  <c r="C244" i="18"/>
  <c r="C245" i="18"/>
  <c r="C246" i="18"/>
  <c r="C247" i="18"/>
  <c r="C248" i="18"/>
  <c r="C249" i="18"/>
  <c r="C250" i="18"/>
  <c r="C251" i="18"/>
  <c r="C252" i="18"/>
  <c r="C253" i="18"/>
  <c r="C254" i="18"/>
  <c r="C255" i="18"/>
  <c r="C256" i="18"/>
  <c r="C257" i="18"/>
  <c r="C258" i="18"/>
  <c r="C259" i="18"/>
  <c r="C260" i="18"/>
  <c r="C261" i="18"/>
  <c r="C262" i="18"/>
  <c r="C263" i="18"/>
  <c r="C264" i="18"/>
  <c r="C265" i="18"/>
  <c r="C266" i="18"/>
  <c r="C267" i="18"/>
  <c r="C268" i="18"/>
  <c r="C269" i="18"/>
  <c r="C270" i="18"/>
  <c r="C271" i="18"/>
  <c r="C272" i="18"/>
  <c r="C273" i="18"/>
  <c r="C274" i="18"/>
  <c r="C151" i="18"/>
  <c r="O122" i="18"/>
  <c r="E122" i="18"/>
  <c r="F122" i="18"/>
  <c r="O123" i="18"/>
  <c r="E123" i="18"/>
  <c r="F123" i="18"/>
  <c r="O124" i="18"/>
  <c r="E124" i="18"/>
  <c r="F124" i="18"/>
  <c r="O125" i="18"/>
  <c r="E125" i="18"/>
  <c r="F125" i="18"/>
  <c r="O126" i="18"/>
  <c r="O127" i="18"/>
  <c r="O128" i="18"/>
  <c r="O129" i="18"/>
  <c r="C3553" i="8"/>
  <c r="D1765" i="7" s="1"/>
  <c r="D3553" i="8"/>
  <c r="D3553" i="7" s="1"/>
  <c r="F3553" i="8"/>
  <c r="D1765" i="9" s="1"/>
  <c r="G3553" i="8"/>
  <c r="D3553" i="9" s="1"/>
  <c r="C3554" i="8"/>
  <c r="D1766" i="7" s="1"/>
  <c r="D3554" i="8"/>
  <c r="D3554" i="7" s="1"/>
  <c r="F3554" i="8"/>
  <c r="D1766" i="9" s="1"/>
  <c r="G3554" i="8"/>
  <c r="D3554" i="9" s="1"/>
  <c r="C3555" i="8"/>
  <c r="D1767" i="7" s="1"/>
  <c r="D3555" i="8"/>
  <c r="D3555" i="7" s="1"/>
  <c r="F3555" i="8"/>
  <c r="D1767" i="9" s="1"/>
  <c r="G3555" i="8"/>
  <c r="D3555" i="9" s="1"/>
  <c r="C3556" i="8"/>
  <c r="D1768" i="7" s="1"/>
  <c r="D3556" i="8"/>
  <c r="D3556" i="7" s="1"/>
  <c r="F3556" i="8"/>
  <c r="D1768" i="9" s="1"/>
  <c r="G3556" i="8"/>
  <c r="D3556" i="9" s="1"/>
  <c r="C3404" i="8"/>
  <c r="D1616" i="7" s="1"/>
  <c r="D3404" i="8"/>
  <c r="D3404" i="7" s="1"/>
  <c r="F3404" i="8"/>
  <c r="D1616" i="9" s="1"/>
  <c r="G3404" i="8"/>
  <c r="D3404" i="9" s="1"/>
  <c r="C3405" i="8"/>
  <c r="D1617" i="7" s="1"/>
  <c r="D3405" i="8"/>
  <c r="D3405" i="7" s="1"/>
  <c r="F3405" i="8"/>
  <c r="D1617" i="9" s="1"/>
  <c r="G3405" i="8"/>
  <c r="D3405" i="9" s="1"/>
  <c r="C3406" i="8"/>
  <c r="D1618" i="7" s="1"/>
  <c r="D3406" i="8"/>
  <c r="D3406" i="7" s="1"/>
  <c r="F3406" i="8"/>
  <c r="D1618" i="9" s="1"/>
  <c r="G3406" i="8"/>
  <c r="D3406" i="9" s="1"/>
  <c r="C3407" i="8"/>
  <c r="D1619" i="7" s="1"/>
  <c r="D3407" i="8"/>
  <c r="D3407" i="7" s="1"/>
  <c r="F3407" i="8"/>
  <c r="D1619" i="9" s="1"/>
  <c r="G3407" i="8"/>
  <c r="D3407" i="9" s="1"/>
  <c r="C3255" i="8"/>
  <c r="D1467" i="7" s="1"/>
  <c r="D3255" i="8"/>
  <c r="D3255" i="7" s="1"/>
  <c r="F3255" i="8"/>
  <c r="D1467" i="9" s="1"/>
  <c r="G3255" i="8"/>
  <c r="D3255" i="9" s="1"/>
  <c r="C3256" i="8"/>
  <c r="D1468" i="7" s="1"/>
  <c r="D3256" i="8"/>
  <c r="D3256" i="7" s="1"/>
  <c r="F3256" i="8"/>
  <c r="D1468" i="9" s="1"/>
  <c r="G3256" i="8"/>
  <c r="D3256" i="9" s="1"/>
  <c r="C3257" i="8"/>
  <c r="D1469" i="7" s="1"/>
  <c r="D3257" i="8"/>
  <c r="D3257" i="7" s="1"/>
  <c r="F3257" i="8"/>
  <c r="D1469" i="9" s="1"/>
  <c r="G3257" i="8"/>
  <c r="D3257" i="9" s="1"/>
  <c r="C3258" i="8"/>
  <c r="D1470" i="7" s="1"/>
  <c r="D3258" i="8"/>
  <c r="D3258" i="7" s="1"/>
  <c r="F3258" i="8"/>
  <c r="D1470" i="9" s="1"/>
  <c r="G3258" i="8"/>
  <c r="D3258" i="9" s="1"/>
  <c r="C3106" i="8"/>
  <c r="D1318" i="7" s="1"/>
  <c r="D3106" i="8"/>
  <c r="D3106" i="7" s="1"/>
  <c r="F3106" i="8"/>
  <c r="D1318" i="9" s="1"/>
  <c r="G3106" i="8"/>
  <c r="D3106" i="9" s="1"/>
  <c r="C3107" i="8"/>
  <c r="D1319" i="7" s="1"/>
  <c r="D3107" i="8"/>
  <c r="D3107" i="7" s="1"/>
  <c r="F3107" i="8"/>
  <c r="D1319" i="9" s="1"/>
  <c r="G3107" i="8"/>
  <c r="D3107" i="9" s="1"/>
  <c r="C3108" i="8"/>
  <c r="D1320" i="7" s="1"/>
  <c r="D3108" i="8"/>
  <c r="D3108" i="7" s="1"/>
  <c r="F3108" i="8"/>
  <c r="D1320" i="9" s="1"/>
  <c r="G3108" i="8"/>
  <c r="D3108" i="9" s="1"/>
  <c r="C3109" i="8"/>
  <c r="D1321" i="7" s="1"/>
  <c r="D3109" i="8"/>
  <c r="D3109" i="7" s="1"/>
  <c r="F3109" i="8"/>
  <c r="D1321" i="9" s="1"/>
  <c r="G3109" i="8"/>
  <c r="D3109" i="9" s="1"/>
  <c r="C2957" i="8"/>
  <c r="D1169" i="7" s="1"/>
  <c r="D2957" i="8"/>
  <c r="D2957" i="7" s="1"/>
  <c r="F2957" i="8"/>
  <c r="D1169" i="9" s="1"/>
  <c r="G2957" i="8"/>
  <c r="D2957" i="9" s="1"/>
  <c r="C2958" i="8"/>
  <c r="D1170" i="7" s="1"/>
  <c r="D2958" i="8"/>
  <c r="D2958" i="7" s="1"/>
  <c r="F2958" i="8"/>
  <c r="D1170" i="9" s="1"/>
  <c r="G2958" i="8"/>
  <c r="D2958" i="9" s="1"/>
  <c r="C2959" i="8"/>
  <c r="D1171" i="7" s="1"/>
  <c r="D2959" i="8"/>
  <c r="D2959" i="7" s="1"/>
  <c r="F2959" i="8"/>
  <c r="D1171" i="9" s="1"/>
  <c r="G2959" i="8"/>
  <c r="D2959" i="9" s="1"/>
  <c r="C2960" i="8"/>
  <c r="D1172" i="7" s="1"/>
  <c r="D2960" i="8"/>
  <c r="D2960" i="7" s="1"/>
  <c r="F2960" i="8"/>
  <c r="D1172" i="9" s="1"/>
  <c r="G2960" i="8"/>
  <c r="D2960" i="9" s="1"/>
  <c r="C2808" i="8"/>
  <c r="D1020" i="7" s="1"/>
  <c r="D2808" i="8"/>
  <c r="D2808" i="7" s="1"/>
  <c r="F2808" i="8"/>
  <c r="G2808" i="8"/>
  <c r="C2809" i="8"/>
  <c r="D1021" i="7" s="1"/>
  <c r="D2809" i="8"/>
  <c r="D2809" i="7" s="1"/>
  <c r="F2809" i="8"/>
  <c r="G2809" i="8"/>
  <c r="C2810" i="8"/>
  <c r="D1022" i="7" s="1"/>
  <c r="D2810" i="8"/>
  <c r="D2810" i="7" s="1"/>
  <c r="F2810" i="8"/>
  <c r="G2810" i="8"/>
  <c r="C2811" i="8"/>
  <c r="D1023" i="7" s="1"/>
  <c r="D2811" i="8"/>
  <c r="D2811" i="7" s="1"/>
  <c r="F2811" i="8"/>
  <c r="G2811" i="8"/>
  <c r="C2659" i="8"/>
  <c r="D871" i="7" s="1"/>
  <c r="D2659" i="8"/>
  <c r="D2659" i="7" s="1"/>
  <c r="F2659" i="8"/>
  <c r="C871" i="22" s="1"/>
  <c r="G2659" i="8"/>
  <c r="D871" i="22" s="1"/>
  <c r="C2660" i="8"/>
  <c r="D872" i="7" s="1"/>
  <c r="D2660" i="8"/>
  <c r="D2660" i="7" s="1"/>
  <c r="F2660" i="8"/>
  <c r="C872" i="22" s="1"/>
  <c r="G2660" i="8"/>
  <c r="D872" i="22" s="1"/>
  <c r="C2661" i="8"/>
  <c r="D873" i="7" s="1"/>
  <c r="D2661" i="8"/>
  <c r="D2661" i="7" s="1"/>
  <c r="F2661" i="8"/>
  <c r="C873" i="22" s="1"/>
  <c r="G2661" i="8"/>
  <c r="C2662" i="8"/>
  <c r="D874" i="7" s="1"/>
  <c r="D2662" i="8"/>
  <c r="D2662" i="7" s="1"/>
  <c r="F2662" i="8"/>
  <c r="G2662" i="8"/>
  <c r="D874" i="22" s="1"/>
  <c r="C2510" i="8"/>
  <c r="D722" i="7" s="1"/>
  <c r="D2510" i="8"/>
  <c r="D2510" i="7" s="1"/>
  <c r="F2510" i="8"/>
  <c r="C722" i="22" s="1"/>
  <c r="G2510" i="8"/>
  <c r="D722" i="22" s="1"/>
  <c r="C2511" i="8"/>
  <c r="D723" i="7" s="1"/>
  <c r="D2511" i="8"/>
  <c r="D2511" i="7" s="1"/>
  <c r="F2511" i="8"/>
  <c r="G2511" i="8"/>
  <c r="D723" i="22" s="1"/>
  <c r="C2512" i="8"/>
  <c r="D724" i="7" s="1"/>
  <c r="D2512" i="8"/>
  <c r="D2512" i="7" s="1"/>
  <c r="F2512" i="8"/>
  <c r="G2512" i="8"/>
  <c r="C2513" i="8"/>
  <c r="D725" i="7" s="1"/>
  <c r="D2513" i="8"/>
  <c r="D2513" i="7" s="1"/>
  <c r="F2513" i="8"/>
  <c r="C725" i="22" s="1"/>
  <c r="G2513" i="8"/>
  <c r="C2361" i="8"/>
  <c r="D573" i="7" s="1"/>
  <c r="D2361" i="8"/>
  <c r="D2361" i="7" s="1"/>
  <c r="F2361" i="8"/>
  <c r="G2361" i="8"/>
  <c r="C2362" i="8"/>
  <c r="D574" i="7" s="1"/>
  <c r="D2362" i="8"/>
  <c r="D2362" i="7" s="1"/>
  <c r="F2362" i="8"/>
  <c r="G2362" i="8"/>
  <c r="C2363" i="8"/>
  <c r="D575" i="7" s="1"/>
  <c r="D2363" i="8"/>
  <c r="D2363" i="7" s="1"/>
  <c r="F2363" i="8"/>
  <c r="G2363" i="8"/>
  <c r="C2364" i="8"/>
  <c r="D576" i="7" s="1"/>
  <c r="D2364" i="8"/>
  <c r="D2364" i="7" s="1"/>
  <c r="F2364" i="8"/>
  <c r="G2364" i="8"/>
  <c r="C2212" i="8"/>
  <c r="D424" i="7" s="1"/>
  <c r="D2212" i="8"/>
  <c r="D2212" i="7" s="1"/>
  <c r="F2212" i="8"/>
  <c r="G2212" i="8"/>
  <c r="C2213" i="8"/>
  <c r="D425" i="7" s="1"/>
  <c r="D2213" i="8"/>
  <c r="D2213" i="7" s="1"/>
  <c r="F2213" i="8"/>
  <c r="G2213" i="8"/>
  <c r="C2214" i="8"/>
  <c r="D426" i="7" s="1"/>
  <c r="D2214" i="8"/>
  <c r="D2214" i="7" s="1"/>
  <c r="F2214" i="8"/>
  <c r="G2214" i="8"/>
  <c r="C2215" i="8"/>
  <c r="D427" i="7" s="1"/>
  <c r="D2215" i="8"/>
  <c r="D2215" i="7" s="1"/>
  <c r="F2215" i="8"/>
  <c r="G2215" i="8"/>
  <c r="C2063" i="8"/>
  <c r="D275" i="7" s="1"/>
  <c r="D2063" i="8"/>
  <c r="D2063" i="7" s="1"/>
  <c r="F2063" i="8"/>
  <c r="G2063" i="8"/>
  <c r="C2064" i="8"/>
  <c r="D276" i="7" s="1"/>
  <c r="D2064" i="8"/>
  <c r="D2064" i="7" s="1"/>
  <c r="F2064" i="8"/>
  <c r="G2064" i="8"/>
  <c r="C2065" i="8"/>
  <c r="D277" i="7" s="1"/>
  <c r="D2065" i="8"/>
  <c r="D2065" i="7" s="1"/>
  <c r="F2065" i="8"/>
  <c r="G2065" i="8"/>
  <c r="C2066" i="8"/>
  <c r="D278" i="7" s="1"/>
  <c r="D2066" i="8"/>
  <c r="D2066" i="7" s="1"/>
  <c r="F2066" i="8"/>
  <c r="G2066" i="8"/>
  <c r="C1914" i="8"/>
  <c r="D126" i="7" s="1"/>
  <c r="D1914" i="8"/>
  <c r="D1914" i="7" s="1"/>
  <c r="F1914" i="8"/>
  <c r="G1914" i="8"/>
  <c r="C1915" i="8"/>
  <c r="D127" i="7" s="1"/>
  <c r="D1915" i="8"/>
  <c r="D1915" i="7" s="1"/>
  <c r="F1915" i="8"/>
  <c r="G1915" i="8"/>
  <c r="C1916" i="8"/>
  <c r="D128" i="7" s="1"/>
  <c r="D1916" i="8"/>
  <c r="D1916" i="7" s="1"/>
  <c r="F1916" i="8"/>
  <c r="G1916" i="8"/>
  <c r="C1917" i="8"/>
  <c r="D129" i="7" s="1"/>
  <c r="D1917" i="8"/>
  <c r="D1917" i="7" s="1"/>
  <c r="F1917" i="8"/>
  <c r="G1917" i="8"/>
  <c r="C1765" i="8"/>
  <c r="C1765" i="7" s="1"/>
  <c r="D1765" i="8"/>
  <c r="C3553" i="7" s="1"/>
  <c r="F1765" i="8"/>
  <c r="C1765" i="9" s="1"/>
  <c r="G1765" i="8"/>
  <c r="C3553" i="9" s="1"/>
  <c r="C1766" i="8"/>
  <c r="C1766" i="7" s="1"/>
  <c r="D1766" i="8"/>
  <c r="C3554" i="7" s="1"/>
  <c r="F1766" i="8"/>
  <c r="C1766" i="9" s="1"/>
  <c r="G1766" i="8"/>
  <c r="C3554" i="9" s="1"/>
  <c r="C1767" i="8"/>
  <c r="C1767" i="7" s="1"/>
  <c r="D1767" i="8"/>
  <c r="C3555" i="7" s="1"/>
  <c r="F1767" i="8"/>
  <c r="C1767" i="9" s="1"/>
  <c r="G1767" i="8"/>
  <c r="C3555" i="9" s="1"/>
  <c r="C1768" i="8"/>
  <c r="C1768" i="7" s="1"/>
  <c r="D1768" i="8"/>
  <c r="C3556" i="7" s="1"/>
  <c r="F1768" i="8"/>
  <c r="C1768" i="9" s="1"/>
  <c r="G1768" i="8"/>
  <c r="C3556" i="9" s="1"/>
  <c r="C1616" i="8"/>
  <c r="C1616" i="7" s="1"/>
  <c r="D1616" i="8"/>
  <c r="C3404" i="7" s="1"/>
  <c r="F1616" i="8"/>
  <c r="C1616" i="9" s="1"/>
  <c r="G1616" i="8"/>
  <c r="C3404" i="9" s="1"/>
  <c r="C1617" i="8"/>
  <c r="C1617" i="7" s="1"/>
  <c r="D1617" i="8"/>
  <c r="C3405" i="7" s="1"/>
  <c r="F1617" i="8"/>
  <c r="C1617" i="9" s="1"/>
  <c r="G1617" i="8"/>
  <c r="C3405" i="9" s="1"/>
  <c r="C1618" i="8"/>
  <c r="C1618" i="7" s="1"/>
  <c r="D1618" i="8"/>
  <c r="C3406" i="7" s="1"/>
  <c r="F1618" i="8"/>
  <c r="C1618" i="9" s="1"/>
  <c r="G1618" i="8"/>
  <c r="C3406" i="9" s="1"/>
  <c r="C1619" i="8"/>
  <c r="C1619" i="7" s="1"/>
  <c r="D1619" i="8"/>
  <c r="C3407" i="7" s="1"/>
  <c r="F1619" i="8"/>
  <c r="C1619" i="9" s="1"/>
  <c r="G1619" i="8"/>
  <c r="C3407" i="9" s="1"/>
  <c r="C1467" i="8"/>
  <c r="C1467" i="7" s="1"/>
  <c r="D1467" i="8"/>
  <c r="C3255" i="7" s="1"/>
  <c r="F1467" i="8"/>
  <c r="C1467" i="9" s="1"/>
  <c r="G1467" i="8"/>
  <c r="C3255" i="9" s="1"/>
  <c r="C1468" i="8"/>
  <c r="C1468" i="7" s="1"/>
  <c r="D1468" i="8"/>
  <c r="C3256" i="7" s="1"/>
  <c r="F1468" i="8"/>
  <c r="C1468" i="9" s="1"/>
  <c r="G1468" i="8"/>
  <c r="C3256" i="9" s="1"/>
  <c r="C1469" i="8"/>
  <c r="C1469" i="7" s="1"/>
  <c r="D1469" i="8"/>
  <c r="C3257" i="7" s="1"/>
  <c r="F1469" i="8"/>
  <c r="C1469" i="9" s="1"/>
  <c r="C3257" i="9"/>
  <c r="C1470" i="8"/>
  <c r="C1470" i="7" s="1"/>
  <c r="D1470" i="8"/>
  <c r="C3258" i="7" s="1"/>
  <c r="F1470" i="8"/>
  <c r="C1470" i="9" s="1"/>
  <c r="G1470" i="8"/>
  <c r="C3258" i="9" s="1"/>
  <c r="C1318" i="8"/>
  <c r="C1318" i="7" s="1"/>
  <c r="D1318" i="8"/>
  <c r="C3106" i="7" s="1"/>
  <c r="F1318" i="8"/>
  <c r="C1318" i="9" s="1"/>
  <c r="G1318" i="8"/>
  <c r="C3106" i="9" s="1"/>
  <c r="C1319" i="8"/>
  <c r="C1319" i="7" s="1"/>
  <c r="D1319" i="8"/>
  <c r="C3107" i="7" s="1"/>
  <c r="F1319" i="8"/>
  <c r="C1319" i="9" s="1"/>
  <c r="G1319" i="8"/>
  <c r="C3107" i="9" s="1"/>
  <c r="C1320" i="8"/>
  <c r="C1320" i="7" s="1"/>
  <c r="D1320" i="8"/>
  <c r="C3108" i="7" s="1"/>
  <c r="F1320" i="8"/>
  <c r="C1320" i="9" s="1"/>
  <c r="C3108" i="9"/>
  <c r="C1321" i="8"/>
  <c r="C1321" i="7" s="1"/>
  <c r="D1321" i="8"/>
  <c r="C3109" i="7" s="1"/>
  <c r="F1321" i="8"/>
  <c r="C1321" i="9" s="1"/>
  <c r="G1321" i="8"/>
  <c r="C3109" i="9" s="1"/>
  <c r="C1169" i="8"/>
  <c r="C1169" i="7" s="1"/>
  <c r="D1169" i="8"/>
  <c r="C2957" i="7" s="1"/>
  <c r="F1169" i="8"/>
  <c r="C1169" i="9" s="1"/>
  <c r="G1169" i="8"/>
  <c r="C2957" i="9" s="1"/>
  <c r="C1170" i="8"/>
  <c r="C1170" i="7" s="1"/>
  <c r="D1170" i="8"/>
  <c r="C2958" i="7" s="1"/>
  <c r="F1170" i="8"/>
  <c r="C1170" i="9" s="1"/>
  <c r="G1170" i="8"/>
  <c r="C2958" i="9" s="1"/>
  <c r="C1171" i="8"/>
  <c r="C1171" i="7" s="1"/>
  <c r="D1171" i="8"/>
  <c r="C2959" i="7" s="1"/>
  <c r="F1171" i="8"/>
  <c r="C1171" i="9" s="1"/>
  <c r="C2959" i="9"/>
  <c r="C1172" i="8"/>
  <c r="C1172" i="7" s="1"/>
  <c r="D1172" i="8"/>
  <c r="C2960" i="7" s="1"/>
  <c r="F1172" i="8"/>
  <c r="C1172" i="9" s="1"/>
  <c r="G1172" i="8"/>
  <c r="C2960" i="9" s="1"/>
  <c r="C1020" i="8"/>
  <c r="C1020" i="7" s="1"/>
  <c r="D1020" i="8"/>
  <c r="C2808" i="7" s="1"/>
  <c r="F1020" i="8"/>
  <c r="C1020" i="9" s="1"/>
  <c r="G1020" i="8"/>
  <c r="C2808" i="9" s="1"/>
  <c r="C1021" i="8"/>
  <c r="C1021" i="7" s="1"/>
  <c r="D1021" i="8"/>
  <c r="C2809" i="7" s="1"/>
  <c r="F1021" i="8"/>
  <c r="C1021" i="9" s="1"/>
  <c r="G1021" i="8"/>
  <c r="C2809" i="9" s="1"/>
  <c r="C1022" i="8"/>
  <c r="C1022" i="7" s="1"/>
  <c r="D1022" i="8"/>
  <c r="C2810" i="7" s="1"/>
  <c r="F1022" i="8"/>
  <c r="C1022" i="9" s="1"/>
  <c r="C2810" i="9"/>
  <c r="C1023" i="8"/>
  <c r="C1023" i="7" s="1"/>
  <c r="D1023" i="8"/>
  <c r="C2811" i="7" s="1"/>
  <c r="F1023" i="8"/>
  <c r="C1023" i="9" s="1"/>
  <c r="G1023" i="8"/>
  <c r="C2811" i="9" s="1"/>
  <c r="C871" i="8"/>
  <c r="C871" i="7" s="1"/>
  <c r="D871" i="8"/>
  <c r="C2659" i="7" s="1"/>
  <c r="F871" i="8"/>
  <c r="G871" i="8"/>
  <c r="C872" i="8"/>
  <c r="C872" i="7" s="1"/>
  <c r="D872" i="8"/>
  <c r="C2660" i="7" s="1"/>
  <c r="F872" i="8"/>
  <c r="G872" i="8"/>
  <c r="C873" i="8"/>
  <c r="C873" i="7" s="1"/>
  <c r="D873" i="8"/>
  <c r="C2661" i="7" s="1"/>
  <c r="F873" i="8"/>
  <c r="C2661" i="9"/>
  <c r="C874" i="8"/>
  <c r="C874" i="7" s="1"/>
  <c r="D874" i="8"/>
  <c r="C2662" i="7" s="1"/>
  <c r="F874" i="8"/>
  <c r="G874" i="8"/>
  <c r="C722" i="8"/>
  <c r="C722" i="7" s="1"/>
  <c r="D722" i="8"/>
  <c r="C2510" i="7" s="1"/>
  <c r="F722" i="8"/>
  <c r="G722" i="8"/>
  <c r="C723" i="8"/>
  <c r="C723" i="7" s="1"/>
  <c r="D723" i="8"/>
  <c r="C2511" i="7" s="1"/>
  <c r="F723" i="8"/>
  <c r="G723" i="8"/>
  <c r="C724" i="8"/>
  <c r="C724" i="7" s="1"/>
  <c r="D724" i="8"/>
  <c r="C2512" i="7" s="1"/>
  <c r="F724" i="8"/>
  <c r="G724" i="8"/>
  <c r="C725" i="8"/>
  <c r="C725" i="7" s="1"/>
  <c r="D725" i="8"/>
  <c r="C2513" i="7" s="1"/>
  <c r="F725" i="8"/>
  <c r="G725" i="8"/>
  <c r="C573" i="8"/>
  <c r="C573" i="7" s="1"/>
  <c r="D573" i="8"/>
  <c r="C2361" i="7" s="1"/>
  <c r="F573" i="8"/>
  <c r="G573" i="8"/>
  <c r="C574" i="8"/>
  <c r="C574" i="7" s="1"/>
  <c r="D574" i="8"/>
  <c r="C2362" i="7" s="1"/>
  <c r="F574" i="8"/>
  <c r="G574" i="8"/>
  <c r="C575" i="8"/>
  <c r="C575" i="7" s="1"/>
  <c r="D575" i="8"/>
  <c r="C2363" i="7" s="1"/>
  <c r="F575" i="8"/>
  <c r="G575" i="8"/>
  <c r="C576" i="8"/>
  <c r="C576" i="7" s="1"/>
  <c r="D576" i="8"/>
  <c r="C2364" i="7" s="1"/>
  <c r="F576" i="8"/>
  <c r="G576" i="8"/>
  <c r="C424" i="8"/>
  <c r="C424" i="7" s="1"/>
  <c r="D424" i="8"/>
  <c r="C2212" i="7" s="1"/>
  <c r="F424" i="8"/>
  <c r="G424" i="8"/>
  <c r="C425" i="8"/>
  <c r="C425" i="7" s="1"/>
  <c r="D425" i="8"/>
  <c r="C2213" i="7" s="1"/>
  <c r="F425" i="8"/>
  <c r="G425" i="8"/>
  <c r="C426" i="8"/>
  <c r="C426" i="7" s="1"/>
  <c r="D426" i="8"/>
  <c r="C2214" i="7" s="1"/>
  <c r="F426" i="8"/>
  <c r="G426" i="8"/>
  <c r="C427" i="8"/>
  <c r="C427" i="7" s="1"/>
  <c r="D427" i="8"/>
  <c r="C2215" i="7" s="1"/>
  <c r="F427" i="8"/>
  <c r="G427" i="8"/>
  <c r="C275" i="8"/>
  <c r="C275" i="7" s="1"/>
  <c r="D275" i="8"/>
  <c r="C2063" i="7" s="1"/>
  <c r="F275" i="8"/>
  <c r="G275" i="8"/>
  <c r="C276" i="8"/>
  <c r="C276" i="7" s="1"/>
  <c r="D276" i="8"/>
  <c r="C2064" i="7" s="1"/>
  <c r="F276" i="8"/>
  <c r="G276" i="8"/>
  <c r="C277" i="8"/>
  <c r="C277" i="7" s="1"/>
  <c r="D277" i="8"/>
  <c r="C2065" i="7" s="1"/>
  <c r="G277" i="8"/>
  <c r="C278" i="8"/>
  <c r="C278" i="7" s="1"/>
  <c r="D278" i="8"/>
  <c r="C2066" i="7" s="1"/>
  <c r="F278" i="8"/>
  <c r="G278" i="8"/>
  <c r="C126" i="8"/>
  <c r="C126" i="7" s="1"/>
  <c r="D126" i="8"/>
  <c r="C1914" i="7" s="1"/>
  <c r="F126" i="8"/>
  <c r="G126" i="8"/>
  <c r="C127" i="8"/>
  <c r="C127" i="7" s="1"/>
  <c r="D127" i="8"/>
  <c r="C1915" i="7" s="1"/>
  <c r="F127" i="8"/>
  <c r="G127" i="8"/>
  <c r="C128" i="8"/>
  <c r="C128" i="7" s="1"/>
  <c r="D128" i="8"/>
  <c r="C1916" i="7" s="1"/>
  <c r="F128" i="8"/>
  <c r="G128" i="8"/>
  <c r="C129" i="8"/>
  <c r="C129" i="7" s="1"/>
  <c r="D129" i="8"/>
  <c r="C1917" i="7" s="1"/>
  <c r="F129" i="8"/>
  <c r="G129" i="8"/>
  <c r="D2811" i="9" l="1"/>
  <c r="D1023" i="22"/>
  <c r="D2809" i="9"/>
  <c r="D1021" i="22"/>
  <c r="D1023" i="9"/>
  <c r="C1023" i="22"/>
  <c r="D1021" i="9"/>
  <c r="C1021" i="22"/>
  <c r="D2810" i="9"/>
  <c r="D1022" i="22"/>
  <c r="D2808" i="9"/>
  <c r="D1020" i="22"/>
  <c r="D1022" i="9"/>
  <c r="C1022" i="22"/>
  <c r="D1020" i="9"/>
  <c r="C1020" i="22"/>
  <c r="D2661" i="9"/>
  <c r="D873" i="22"/>
  <c r="D874" i="9"/>
  <c r="C874" i="22"/>
  <c r="D724" i="9"/>
  <c r="C724" i="22"/>
  <c r="D723" i="9"/>
  <c r="C723" i="22"/>
  <c r="D2513" i="9"/>
  <c r="D725" i="22"/>
  <c r="D2512" i="9"/>
  <c r="D724" i="22"/>
  <c r="D2215" i="9"/>
  <c r="D427" i="22"/>
  <c r="D2214" i="9"/>
  <c r="D426" i="22"/>
  <c r="D2213" i="9"/>
  <c r="D425" i="22"/>
  <c r="D2212" i="9"/>
  <c r="D424" i="22"/>
  <c r="D427" i="9"/>
  <c r="C427" i="22"/>
  <c r="D426" i="9"/>
  <c r="C426" i="22"/>
  <c r="D425" i="9"/>
  <c r="C425" i="22"/>
  <c r="D424" i="9"/>
  <c r="C424" i="22"/>
  <c r="D576" i="9"/>
  <c r="C576" i="22"/>
  <c r="D575" i="9"/>
  <c r="C575" i="22"/>
  <c r="D574" i="9"/>
  <c r="C574" i="22"/>
  <c r="D573" i="9"/>
  <c r="C573" i="22"/>
  <c r="D2364" i="9"/>
  <c r="D576" i="22"/>
  <c r="D2363" i="9"/>
  <c r="D575" i="22"/>
  <c r="D2362" i="9"/>
  <c r="D574" i="22"/>
  <c r="D2361" i="9"/>
  <c r="D573" i="22"/>
  <c r="D2066" i="9"/>
  <c r="D278" i="22"/>
  <c r="D2065" i="9"/>
  <c r="D277" i="22"/>
  <c r="D2064" i="9"/>
  <c r="D276" i="22"/>
  <c r="D2063" i="9"/>
  <c r="D275" i="22"/>
  <c r="D278" i="9"/>
  <c r="C278" i="22"/>
  <c r="D277" i="9"/>
  <c r="C277" i="22"/>
  <c r="D276" i="9"/>
  <c r="C276" i="22"/>
  <c r="D275" i="9"/>
  <c r="C275" i="22"/>
  <c r="D1917" i="9"/>
  <c r="D129" i="22"/>
  <c r="D1916" i="9"/>
  <c r="D128" i="22"/>
  <c r="D1915" i="9"/>
  <c r="D127" i="22"/>
  <c r="D1914" i="9"/>
  <c r="D126" i="22"/>
  <c r="D129" i="9"/>
  <c r="C129" i="22"/>
  <c r="D128" i="9"/>
  <c r="C128" i="22"/>
  <c r="D127" i="9"/>
  <c r="C127" i="22"/>
  <c r="D126" i="9"/>
  <c r="C126" i="22"/>
  <c r="C127" i="9"/>
  <c r="C128" i="9"/>
  <c r="C278" i="9"/>
  <c r="C2064" i="9"/>
  <c r="C2063" i="9"/>
  <c r="C2215" i="9"/>
  <c r="C2214" i="9"/>
  <c r="C2213" i="9"/>
  <c r="C2212" i="9"/>
  <c r="C2364" i="9"/>
  <c r="C2363" i="9"/>
  <c r="C2362" i="9"/>
  <c r="C2361" i="9"/>
  <c r="C2513" i="9"/>
  <c r="C2512" i="9"/>
  <c r="C2511" i="9"/>
  <c r="C2510" i="9"/>
  <c r="C2662" i="9"/>
  <c r="C2660" i="9"/>
  <c r="C2659" i="9"/>
  <c r="C126" i="9"/>
  <c r="C1917" i="9"/>
  <c r="C1916" i="9"/>
  <c r="C1915" i="9"/>
  <c r="C1914" i="9"/>
  <c r="C2066" i="9"/>
  <c r="C2065" i="9"/>
  <c r="C276" i="9"/>
  <c r="C275" i="9"/>
  <c r="C427" i="9"/>
  <c r="C426" i="9"/>
  <c r="C425" i="9"/>
  <c r="C424" i="9"/>
  <c r="C576" i="9"/>
  <c r="C575" i="9"/>
  <c r="C574" i="9"/>
  <c r="C573" i="9"/>
  <c r="C725" i="9"/>
  <c r="C724" i="9"/>
  <c r="C723" i="9"/>
  <c r="C722" i="9"/>
  <c r="C874" i="9"/>
  <c r="C873" i="9"/>
  <c r="C872" i="9"/>
  <c r="C871" i="9"/>
  <c r="C129" i="9"/>
  <c r="D2511" i="9"/>
  <c r="D2662" i="9"/>
  <c r="D2660" i="9"/>
  <c r="F169" i="18"/>
  <c r="G267" i="18"/>
  <c r="G259" i="18"/>
  <c r="G251" i="18"/>
  <c r="G243" i="18"/>
  <c r="G235" i="18"/>
  <c r="G227" i="18"/>
  <c r="G219" i="18"/>
  <c r="G211" i="18"/>
  <c r="G203" i="18"/>
  <c r="G195" i="18"/>
  <c r="G187" i="18"/>
  <c r="G179" i="18"/>
  <c r="G171" i="18"/>
  <c r="G163" i="18"/>
  <c r="G155" i="18"/>
  <c r="G271" i="18"/>
  <c r="G263" i="18"/>
  <c r="G255" i="18"/>
  <c r="G247" i="18"/>
  <c r="G239" i="18"/>
  <c r="G231" i="18"/>
  <c r="G223" i="18"/>
  <c r="G215" i="18"/>
  <c r="G207" i="18"/>
  <c r="G199" i="18"/>
  <c r="G266" i="18"/>
  <c r="G258" i="18"/>
  <c r="G250" i="18"/>
  <c r="G242" i="18"/>
  <c r="G234" i="18"/>
  <c r="G226" i="18"/>
  <c r="G218" i="18"/>
  <c r="G210" i="18"/>
  <c r="G202" i="18"/>
  <c r="G194" i="18"/>
  <c r="G186" i="18"/>
  <c r="G178" i="18"/>
  <c r="G170" i="18"/>
  <c r="G162" i="18"/>
  <c r="G154" i="18"/>
  <c r="G272" i="18"/>
  <c r="G264" i="18"/>
  <c r="G256" i="18"/>
  <c r="G248" i="18"/>
  <c r="G240" i="18"/>
  <c r="G232" i="18"/>
  <c r="G224" i="18"/>
  <c r="G216" i="18"/>
  <c r="G208" i="18"/>
  <c r="G200" i="18"/>
  <c r="G192" i="18"/>
  <c r="G184" i="18"/>
  <c r="G176" i="18"/>
  <c r="G168" i="18"/>
  <c r="G160" i="18"/>
  <c r="D722" i="9"/>
  <c r="G265" i="18"/>
  <c r="G257" i="18"/>
  <c r="G249" i="18"/>
  <c r="G241" i="18"/>
  <c r="G233" i="18"/>
  <c r="G225" i="18"/>
  <c r="G217" i="18"/>
  <c r="G209" i="18"/>
  <c r="G201" i="18"/>
  <c r="G193" i="18"/>
  <c r="G185" i="18"/>
  <c r="G177" i="18"/>
  <c r="G169" i="18"/>
  <c r="G161" i="18"/>
  <c r="G153" i="18"/>
  <c r="C127" i="18"/>
  <c r="D128" i="18"/>
  <c r="D126" i="18"/>
  <c r="D124" i="18"/>
  <c r="D122" i="18"/>
  <c r="C126" i="18"/>
  <c r="C125" i="18"/>
  <c r="F129" i="18"/>
  <c r="F127" i="18"/>
  <c r="D873" i="9"/>
  <c r="D871" i="9"/>
  <c r="D725" i="9"/>
  <c r="D2510" i="9"/>
  <c r="C124" i="18"/>
  <c r="D2659" i="9"/>
  <c r="C123" i="18"/>
  <c r="D129" i="18"/>
  <c r="D127" i="18"/>
  <c r="D125" i="18"/>
  <c r="D123" i="18"/>
  <c r="G270" i="18"/>
  <c r="G262" i="18"/>
  <c r="G254" i="18"/>
  <c r="G246" i="18"/>
  <c r="G238" i="18"/>
  <c r="G230" i="18"/>
  <c r="G222" i="18"/>
  <c r="G214" i="18"/>
  <c r="G206" i="18"/>
  <c r="G198" i="18"/>
  <c r="G190" i="18"/>
  <c r="G182" i="18"/>
  <c r="G174" i="18"/>
  <c r="G166" i="18"/>
  <c r="G158" i="18"/>
  <c r="C122" i="18"/>
  <c r="G269" i="18"/>
  <c r="G261" i="18"/>
  <c r="G253" i="18"/>
  <c r="G245" i="18"/>
  <c r="G237" i="18"/>
  <c r="G229" i="18"/>
  <c r="G221" i="18"/>
  <c r="G213" i="18"/>
  <c r="G205" i="18"/>
  <c r="G197" i="18"/>
  <c r="G189" i="18"/>
  <c r="G181" i="18"/>
  <c r="G173" i="18"/>
  <c r="G165" i="18"/>
  <c r="G157" i="18"/>
  <c r="C129" i="18"/>
  <c r="F128" i="18"/>
  <c r="F126" i="18"/>
  <c r="D872" i="9"/>
  <c r="C128" i="18"/>
  <c r="G191" i="18"/>
  <c r="G183" i="18"/>
  <c r="G175" i="18"/>
  <c r="G167" i="18"/>
  <c r="G159" i="18"/>
  <c r="E128" i="18"/>
  <c r="E126" i="18"/>
  <c r="E129" i="18"/>
  <c r="E127" i="18"/>
  <c r="G268" i="18"/>
  <c r="G260" i="18"/>
  <c r="G252" i="18"/>
  <c r="G244" i="18"/>
  <c r="G236" i="18"/>
  <c r="G228" i="18"/>
  <c r="G220" i="18"/>
  <c r="G212" i="18"/>
  <c r="G204" i="18"/>
  <c r="G196" i="18"/>
  <c r="G188" i="18"/>
  <c r="G180" i="18"/>
  <c r="G172" i="18"/>
  <c r="G164" i="18"/>
  <c r="G156" i="18"/>
  <c r="D277" i="18"/>
  <c r="D276" i="18"/>
  <c r="D275" i="18"/>
  <c r="D274" i="18"/>
  <c r="G274" i="18" s="1"/>
  <c r="D273" i="18"/>
  <c r="G273" i="18" s="1"/>
  <c r="D278" i="18"/>
  <c r="G151" i="18"/>
  <c r="G152" i="18"/>
  <c r="C278" i="18"/>
  <c r="C277" i="18"/>
  <c r="C276" i="18"/>
  <c r="C275" i="18"/>
  <c r="O278" i="18"/>
  <c r="O151" i="18"/>
  <c r="O272" i="18"/>
  <c r="O274" i="18"/>
  <c r="O271" i="18"/>
  <c r="O277" i="18"/>
  <c r="O276" i="18"/>
  <c r="O275" i="18"/>
  <c r="O273" i="18"/>
  <c r="C1765" i="22"/>
  <c r="D1765" i="22"/>
  <c r="C1766" i="22"/>
  <c r="D1766" i="22"/>
  <c r="C1767" i="22"/>
  <c r="D1767" i="22"/>
  <c r="C1768" i="22"/>
  <c r="D1768" i="22"/>
  <c r="C1616" i="22"/>
  <c r="D1616" i="22"/>
  <c r="C1617" i="22"/>
  <c r="D1617" i="22"/>
  <c r="C1618" i="22"/>
  <c r="D1618" i="22"/>
  <c r="C1619" i="22"/>
  <c r="D1619" i="22"/>
  <c r="C1467" i="22"/>
  <c r="D1467" i="22"/>
  <c r="C1468" i="22"/>
  <c r="D1468" i="22"/>
  <c r="C1469" i="22"/>
  <c r="D1469" i="22"/>
  <c r="C1470" i="22"/>
  <c r="D1470" i="22"/>
  <c r="C1318" i="22"/>
  <c r="D1318" i="22"/>
  <c r="C1319" i="22"/>
  <c r="D1319" i="22"/>
  <c r="C1320" i="22"/>
  <c r="D1320" i="22"/>
  <c r="C1321" i="22"/>
  <c r="D1321" i="22"/>
  <c r="C1169" i="22"/>
  <c r="D1169" i="22"/>
  <c r="C1170" i="22"/>
  <c r="D1170" i="22"/>
  <c r="C1171" i="22"/>
  <c r="D1171" i="22"/>
  <c r="C1172" i="22"/>
  <c r="D1172" i="22"/>
  <c r="E424" i="24"/>
  <c r="E425" i="24"/>
  <c r="E426" i="24"/>
  <c r="E427" i="24"/>
  <c r="E275" i="24"/>
  <c r="E276" i="24"/>
  <c r="E278" i="24"/>
  <c r="E126" i="24"/>
  <c r="E127" i="24"/>
  <c r="E128" i="24"/>
  <c r="E129" i="24"/>
  <c r="P294" i="18" l="1"/>
  <c r="P295" i="18"/>
  <c r="P291" i="18"/>
  <c r="P290" i="18"/>
  <c r="P289" i="18"/>
  <c r="P293" i="18"/>
  <c r="P292" i="18"/>
  <c r="G277" i="18"/>
  <c r="P284" i="18"/>
  <c r="P283" i="18"/>
  <c r="P287" i="18"/>
  <c r="P279" i="18"/>
  <c r="P299" i="18"/>
  <c r="P281" i="18"/>
  <c r="P288" i="18"/>
  <c r="P280" i="18"/>
  <c r="P285" i="18"/>
  <c r="P286" i="18"/>
  <c r="P282" i="18"/>
  <c r="G122" i="18"/>
  <c r="G128" i="18"/>
  <c r="G124" i="18"/>
  <c r="G129" i="18"/>
  <c r="G126" i="18"/>
  <c r="F123" i="23"/>
  <c r="G123" i="23" s="1"/>
  <c r="H123" i="23"/>
  <c r="J123" i="23" s="1"/>
  <c r="F126" i="23"/>
  <c r="G126" i="23" s="1"/>
  <c r="H126" i="23"/>
  <c r="J126" i="23" s="1"/>
  <c r="G123" i="18"/>
  <c r="G275" i="18"/>
  <c r="F125" i="23"/>
  <c r="G125" i="23" s="1"/>
  <c r="H125" i="23"/>
  <c r="J125" i="23" s="1"/>
  <c r="F129" i="23"/>
  <c r="G129" i="23" s="1"/>
  <c r="H129" i="23"/>
  <c r="F122" i="23"/>
  <c r="G122" i="23" s="1"/>
  <c r="H122" i="23"/>
  <c r="J122" i="23" s="1"/>
  <c r="G125" i="18"/>
  <c r="F124" i="23"/>
  <c r="G124" i="23" s="1"/>
  <c r="H124" i="23"/>
  <c r="J124" i="23" s="1"/>
  <c r="F127" i="23"/>
  <c r="G127" i="23" s="1"/>
  <c r="H127" i="23"/>
  <c r="G127" i="18"/>
  <c r="F128" i="23"/>
  <c r="G128" i="23" s="1"/>
  <c r="H128" i="23"/>
  <c r="G276" i="18"/>
  <c r="G278" i="18"/>
  <c r="P208" i="18"/>
  <c r="P258" i="18"/>
  <c r="P278" i="18"/>
  <c r="P160" i="18"/>
  <c r="P244" i="18"/>
  <c r="P263" i="18"/>
  <c r="P274" i="18"/>
  <c r="P197" i="18"/>
  <c r="P265" i="18"/>
  <c r="P207" i="18"/>
  <c r="P234" i="18"/>
  <c r="P210" i="18"/>
  <c r="P200" i="18"/>
  <c r="P236" i="18"/>
  <c r="P227" i="18"/>
  <c r="P209" i="18"/>
  <c r="P211" i="18"/>
  <c r="P222" i="18"/>
  <c r="P154" i="18"/>
  <c r="P277" i="18"/>
  <c r="P189" i="18"/>
  <c r="P260" i="18"/>
  <c r="P225" i="18"/>
  <c r="P273" i="18"/>
  <c r="P177" i="18"/>
  <c r="P186" i="18"/>
  <c r="P206" i="18"/>
  <c r="P266" i="18"/>
  <c r="P202" i="18"/>
  <c r="P267" i="18"/>
  <c r="P252" i="18"/>
  <c r="P161" i="18"/>
  <c r="P168" i="18"/>
  <c r="P254" i="18"/>
  <c r="P216" i="18"/>
  <c r="P243" i="18"/>
  <c r="P172" i="18"/>
  <c r="P213" i="18"/>
  <c r="P226" i="18"/>
  <c r="P166" i="18"/>
  <c r="P246" i="18"/>
  <c r="P198" i="18"/>
  <c r="P192" i="18"/>
  <c r="P229" i="18"/>
  <c r="P272" i="18"/>
  <c r="P153" i="18"/>
  <c r="P223" i="18"/>
  <c r="P204" i="18"/>
  <c r="P269" i="18"/>
  <c r="P194" i="18"/>
  <c r="P176" i="18"/>
  <c r="P240" i="18"/>
  <c r="P181" i="18"/>
  <c r="P259" i="18"/>
  <c r="P171" i="18"/>
  <c r="P167" i="18"/>
  <c r="P245" i="18"/>
  <c r="P158" i="18"/>
  <c r="P165" i="18"/>
  <c r="P247" i="18"/>
  <c r="P214" i="18"/>
  <c r="P232" i="18"/>
  <c r="P271" i="18"/>
  <c r="P163" i="18"/>
  <c r="P235" i="18"/>
  <c r="P237" i="18"/>
  <c r="P157" i="18"/>
  <c r="P170" i="18"/>
  <c r="P256" i="18"/>
  <c r="P183" i="18"/>
  <c r="P212" i="18"/>
  <c r="P261" i="18"/>
  <c r="P179" i="18"/>
  <c r="P276" i="18"/>
  <c r="P185" i="18"/>
  <c r="P205" i="18"/>
  <c r="P248" i="18"/>
  <c r="P175" i="18"/>
  <c r="P174" i="18"/>
  <c r="P270" i="18"/>
  <c r="P253" i="18"/>
  <c r="P155" i="18"/>
  <c r="P199" i="18"/>
  <c r="P231" i="18"/>
  <c r="P218" i="18"/>
  <c r="P217" i="18"/>
  <c r="P255" i="18"/>
  <c r="P184" i="18"/>
  <c r="P275" i="18"/>
  <c r="P228" i="18"/>
  <c r="P188" i="18"/>
  <c r="P264" i="18"/>
  <c r="P196" i="18"/>
  <c r="P268" i="18"/>
  <c r="P180" i="18"/>
  <c r="P191" i="18"/>
  <c r="P241" i="18"/>
  <c r="P151" i="18"/>
  <c r="P219" i="18"/>
  <c r="P220" i="18"/>
  <c r="P238" i="18"/>
  <c r="P221" i="18"/>
  <c r="P156" i="18"/>
  <c r="P262" i="18"/>
  <c r="P233" i="18"/>
  <c r="P173" i="18"/>
  <c r="P251" i="18"/>
  <c r="P250" i="18"/>
  <c r="P195" i="18"/>
  <c r="P152" i="18"/>
  <c r="P193" i="18"/>
  <c r="P178" i="18"/>
  <c r="P257" i="18"/>
  <c r="P190" i="18"/>
  <c r="P164" i="18"/>
  <c r="P242" i="18"/>
  <c r="P215" i="18"/>
  <c r="P224" i="18"/>
  <c r="P230" i="18"/>
  <c r="P159" i="18"/>
  <c r="P249" i="18"/>
  <c r="P162" i="18"/>
  <c r="P187" i="18"/>
  <c r="P169" i="18"/>
  <c r="P203" i="18"/>
  <c r="P239" i="18"/>
  <c r="P182" i="18"/>
  <c r="P201" i="18"/>
  <c r="Z120" i="21"/>
  <c r="Z121" i="21"/>
  <c r="Z122" i="21"/>
  <c r="Z123" i="21"/>
  <c r="Z130" i="21"/>
  <c r="Z131" i="21"/>
  <c r="Z132" i="21"/>
  <c r="Z134" i="21"/>
  <c r="Z135" i="21"/>
  <c r="Z136" i="21"/>
  <c r="Z137" i="21"/>
  <c r="Z138" i="21"/>
  <c r="Z139" i="21"/>
  <c r="Z141" i="21"/>
  <c r="Z142" i="21"/>
  <c r="W120" i="21"/>
  <c r="W121" i="21"/>
  <c r="W122" i="21"/>
  <c r="W123" i="21"/>
  <c r="W130" i="21"/>
  <c r="W131" i="21"/>
  <c r="W132" i="21"/>
  <c r="W133" i="21"/>
  <c r="W134" i="21"/>
  <c r="W135" i="21"/>
  <c r="W136" i="21"/>
  <c r="W137" i="21"/>
  <c r="W138" i="21"/>
  <c r="W139" i="21"/>
  <c r="W140" i="21"/>
  <c r="W141" i="21"/>
  <c r="W142" i="21"/>
  <c r="U3" i="21"/>
  <c r="U4" i="21"/>
  <c r="U5" i="21"/>
  <c r="U6" i="21"/>
  <c r="U7" i="21"/>
  <c r="U8" i="21"/>
  <c r="U9" i="21"/>
  <c r="U10" i="21"/>
  <c r="U11" i="21"/>
  <c r="U12" i="21"/>
  <c r="U13" i="21"/>
  <c r="U14" i="21"/>
  <c r="U15" i="21"/>
  <c r="U16" i="21"/>
  <c r="U17" i="21"/>
  <c r="U18" i="21"/>
  <c r="U19" i="21"/>
  <c r="U20" i="21"/>
  <c r="U21" i="21"/>
  <c r="U22" i="21"/>
  <c r="U23" i="21"/>
  <c r="U24" i="21"/>
  <c r="U25" i="21"/>
  <c r="U26" i="21"/>
  <c r="U27" i="21"/>
  <c r="U28" i="21"/>
  <c r="U29" i="21"/>
  <c r="U30" i="21"/>
  <c r="U31" i="21"/>
  <c r="U32" i="21"/>
  <c r="U33" i="21"/>
  <c r="U34" i="21"/>
  <c r="U35" i="21"/>
  <c r="U36" i="21"/>
  <c r="U37" i="21"/>
  <c r="U38" i="21"/>
  <c r="U39" i="21"/>
  <c r="U40" i="21"/>
  <c r="U41" i="21"/>
  <c r="U42" i="21"/>
  <c r="U43" i="21"/>
  <c r="U44" i="21"/>
  <c r="U45" i="21"/>
  <c r="U46" i="21"/>
  <c r="U47" i="21"/>
  <c r="U48" i="21"/>
  <c r="U49" i="21"/>
  <c r="U50" i="21"/>
  <c r="U51" i="21"/>
  <c r="U52" i="21"/>
  <c r="U53" i="21"/>
  <c r="U54" i="21"/>
  <c r="U55" i="21"/>
  <c r="U56" i="21"/>
  <c r="U57" i="21"/>
  <c r="U58" i="21"/>
  <c r="U59" i="21"/>
  <c r="U60" i="21"/>
  <c r="U61" i="21"/>
  <c r="U62" i="21"/>
  <c r="U63" i="21"/>
  <c r="U64" i="21"/>
  <c r="U65" i="21"/>
  <c r="U66" i="21"/>
  <c r="U67" i="21"/>
  <c r="U68" i="21"/>
  <c r="U69" i="21"/>
  <c r="U70" i="21"/>
  <c r="U71" i="21"/>
  <c r="U72" i="21"/>
  <c r="U73" i="21"/>
  <c r="U74" i="21"/>
  <c r="U75" i="21"/>
  <c r="U76" i="21"/>
  <c r="U77" i="21"/>
  <c r="U78" i="21"/>
  <c r="U79" i="21"/>
  <c r="U80" i="21"/>
  <c r="U81" i="21"/>
  <c r="U82" i="21"/>
  <c r="U83" i="21"/>
  <c r="U84" i="21"/>
  <c r="U85" i="21"/>
  <c r="U86" i="21"/>
  <c r="U87" i="21"/>
  <c r="U88" i="21"/>
  <c r="U89" i="21"/>
  <c r="U90" i="21"/>
  <c r="U91" i="21"/>
  <c r="U92" i="21"/>
  <c r="U93" i="21"/>
  <c r="U94" i="21"/>
  <c r="U95" i="21"/>
  <c r="U96" i="21"/>
  <c r="U97" i="21"/>
  <c r="U98" i="21"/>
  <c r="U99" i="21"/>
  <c r="U100" i="21"/>
  <c r="U101" i="21"/>
  <c r="U102" i="21"/>
  <c r="U103" i="21"/>
  <c r="U104" i="21"/>
  <c r="U105" i="21"/>
  <c r="U106" i="21"/>
  <c r="U107" i="21"/>
  <c r="U108" i="21"/>
  <c r="U109" i="21"/>
  <c r="U110" i="21"/>
  <c r="U111" i="21"/>
  <c r="U112" i="21"/>
  <c r="U113" i="21"/>
  <c r="U114" i="21"/>
  <c r="U115" i="21"/>
  <c r="U116" i="21"/>
  <c r="U117" i="21"/>
  <c r="U118" i="21"/>
  <c r="U119" i="21"/>
  <c r="U120" i="21"/>
  <c r="U121" i="21"/>
  <c r="U122" i="21"/>
  <c r="U123" i="21"/>
  <c r="U130" i="21"/>
  <c r="U131" i="21"/>
  <c r="U132" i="21"/>
  <c r="U133" i="21"/>
  <c r="U134" i="21"/>
  <c r="U135" i="21"/>
  <c r="U136" i="21"/>
  <c r="U137" i="21"/>
  <c r="U138" i="21"/>
  <c r="U139" i="21"/>
  <c r="U140" i="21"/>
  <c r="U141" i="21"/>
  <c r="U142" i="21"/>
  <c r="U2" i="21"/>
  <c r="T120" i="21"/>
  <c r="T121" i="21"/>
  <c r="T122" i="21"/>
  <c r="T123" i="21"/>
  <c r="T130" i="21"/>
  <c r="T131" i="21"/>
  <c r="T132" i="21"/>
  <c r="T133" i="21"/>
  <c r="T134" i="21"/>
  <c r="T135" i="21"/>
  <c r="T136" i="21"/>
  <c r="T137" i="21"/>
  <c r="T138" i="21"/>
  <c r="T139" i="21"/>
  <c r="T140" i="21"/>
  <c r="T141" i="21"/>
  <c r="T142" i="21"/>
  <c r="S120" i="21"/>
  <c r="S121" i="21"/>
  <c r="S122" i="21"/>
  <c r="S123" i="21"/>
  <c r="S130" i="21"/>
  <c r="S131" i="21"/>
  <c r="S132" i="21"/>
  <c r="S133" i="21"/>
  <c r="S134" i="21"/>
  <c r="S135" i="21"/>
  <c r="S136" i="21"/>
  <c r="S137" i="21"/>
  <c r="S138" i="21"/>
  <c r="S139" i="21"/>
  <c r="S140" i="21"/>
  <c r="S141" i="21"/>
  <c r="S142" i="21"/>
  <c r="Q120" i="21"/>
  <c r="R120" i="21" s="1"/>
  <c r="Q121" i="21"/>
  <c r="R121" i="21" s="1"/>
  <c r="Q122" i="21"/>
  <c r="R122" i="21" s="1"/>
  <c r="Q123" i="21"/>
  <c r="R123" i="21" s="1"/>
  <c r="Q130" i="21"/>
  <c r="Q131" i="21"/>
  <c r="Q132" i="21"/>
  <c r="Q133" i="21"/>
  <c r="Q134" i="21"/>
  <c r="Q135" i="21"/>
  <c r="Q136" i="21"/>
  <c r="Q137" i="21"/>
  <c r="Q138" i="21"/>
  <c r="Q139" i="21"/>
  <c r="Q140" i="21"/>
  <c r="Q141" i="21"/>
  <c r="Q14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2" i="21"/>
  <c r="AL120" i="21"/>
  <c r="J120" i="21" s="1"/>
  <c r="AL121" i="21"/>
  <c r="J121" i="21" s="1"/>
  <c r="AL122" i="21"/>
  <c r="J122" i="21" s="1"/>
  <c r="AL123" i="21"/>
  <c r="J123" i="21" s="1"/>
  <c r="AL130" i="21"/>
  <c r="AL131" i="21"/>
  <c r="AL132" i="21"/>
  <c r="AL133" i="21"/>
  <c r="AL134" i="21"/>
  <c r="AL135" i="21"/>
  <c r="AL136" i="21"/>
  <c r="AL137" i="21"/>
  <c r="AL138" i="21"/>
  <c r="AL139" i="21"/>
  <c r="AL140" i="21"/>
  <c r="AL141" i="21"/>
  <c r="AL142" i="21"/>
  <c r="AD120" i="21"/>
  <c r="AE120" i="21"/>
  <c r="AD121" i="21"/>
  <c r="AE121" i="21"/>
  <c r="AD122" i="21"/>
  <c r="AE122" i="21"/>
  <c r="AD123" i="21"/>
  <c r="AE123" i="21"/>
  <c r="C3549" i="8"/>
  <c r="D1761" i="7" s="1"/>
  <c r="D3549" i="8"/>
  <c r="D3549" i="7" s="1"/>
  <c r="F3549" i="8"/>
  <c r="D1761" i="9" s="1"/>
  <c r="G3549" i="8"/>
  <c r="D3549" i="9" s="1"/>
  <c r="C3550" i="8"/>
  <c r="D1762" i="7" s="1"/>
  <c r="D3550" i="8"/>
  <c r="D3550" i="7" s="1"/>
  <c r="F3550" i="8"/>
  <c r="D1762" i="9" s="1"/>
  <c r="G3550" i="8"/>
  <c r="D3550" i="9" s="1"/>
  <c r="C3551" i="8"/>
  <c r="D1763" i="7" s="1"/>
  <c r="D3551" i="8"/>
  <c r="D3551" i="7" s="1"/>
  <c r="F3551" i="8"/>
  <c r="D1763" i="9" s="1"/>
  <c r="G3551" i="8"/>
  <c r="D3551" i="9" s="1"/>
  <c r="C3552" i="8"/>
  <c r="D1764" i="7" s="1"/>
  <c r="D3552" i="8"/>
  <c r="D3552" i="7" s="1"/>
  <c r="F3552" i="8"/>
  <c r="D1764" i="9" s="1"/>
  <c r="G3552" i="8"/>
  <c r="D3552" i="9" s="1"/>
  <c r="C3400" i="8"/>
  <c r="D1612" i="7" s="1"/>
  <c r="D3400" i="8"/>
  <c r="D3400" i="7" s="1"/>
  <c r="F3400" i="8"/>
  <c r="D1612" i="9" s="1"/>
  <c r="G3400" i="8"/>
  <c r="D3400" i="9" s="1"/>
  <c r="C3401" i="8"/>
  <c r="D1613" i="7" s="1"/>
  <c r="D3401" i="8"/>
  <c r="D3401" i="7" s="1"/>
  <c r="F3401" i="8"/>
  <c r="D1613" i="9" s="1"/>
  <c r="G3401" i="8"/>
  <c r="D3401" i="9" s="1"/>
  <c r="C3402" i="8"/>
  <c r="D1614" i="7" s="1"/>
  <c r="D3402" i="8"/>
  <c r="D3402" i="7" s="1"/>
  <c r="F3402" i="8"/>
  <c r="D1614" i="9" s="1"/>
  <c r="G3402" i="8"/>
  <c r="D3402" i="9" s="1"/>
  <c r="C3403" i="8"/>
  <c r="D1615" i="7" s="1"/>
  <c r="D3403" i="8"/>
  <c r="D3403" i="7" s="1"/>
  <c r="F3403" i="8"/>
  <c r="D1615" i="9" s="1"/>
  <c r="G3403" i="8"/>
  <c r="D3403" i="9" s="1"/>
  <c r="C3251" i="8"/>
  <c r="D1463" i="7" s="1"/>
  <c r="D3251" i="8"/>
  <c r="D3251" i="7" s="1"/>
  <c r="F3251" i="8"/>
  <c r="D1463" i="9" s="1"/>
  <c r="G3251" i="8"/>
  <c r="D3251" i="9" s="1"/>
  <c r="C3252" i="8"/>
  <c r="D1464" i="7" s="1"/>
  <c r="D3252" i="8"/>
  <c r="D3252" i="7" s="1"/>
  <c r="F3252" i="8"/>
  <c r="D1464" i="9" s="1"/>
  <c r="G3252" i="8"/>
  <c r="D3252" i="9" s="1"/>
  <c r="C3253" i="8"/>
  <c r="D1465" i="7" s="1"/>
  <c r="D3253" i="8"/>
  <c r="D3253" i="7" s="1"/>
  <c r="F3253" i="8"/>
  <c r="D1465" i="9" s="1"/>
  <c r="G3253" i="8"/>
  <c r="D3253" i="9" s="1"/>
  <c r="C3254" i="8"/>
  <c r="D1466" i="7" s="1"/>
  <c r="D3254" i="8"/>
  <c r="D3254" i="7" s="1"/>
  <c r="F3254" i="8"/>
  <c r="D1466" i="9" s="1"/>
  <c r="G3254" i="8"/>
  <c r="D3254" i="9" s="1"/>
  <c r="C3102" i="8"/>
  <c r="D1314" i="7" s="1"/>
  <c r="D3102" i="8"/>
  <c r="D3102" i="7" s="1"/>
  <c r="F3102" i="8"/>
  <c r="D1314" i="9" s="1"/>
  <c r="G3102" i="8"/>
  <c r="D3102" i="9" s="1"/>
  <c r="C3103" i="8"/>
  <c r="D1315" i="7" s="1"/>
  <c r="D3103" i="8"/>
  <c r="D3103" i="7" s="1"/>
  <c r="F3103" i="8"/>
  <c r="D1315" i="9" s="1"/>
  <c r="G3103" i="8"/>
  <c r="D3103" i="9" s="1"/>
  <c r="C3104" i="8"/>
  <c r="D1316" i="7" s="1"/>
  <c r="D3104" i="8"/>
  <c r="D3104" i="7" s="1"/>
  <c r="F3104" i="8"/>
  <c r="D1316" i="9" s="1"/>
  <c r="G3104" i="8"/>
  <c r="D3104" i="9" s="1"/>
  <c r="C3105" i="8"/>
  <c r="D1317" i="7" s="1"/>
  <c r="D3105" i="8"/>
  <c r="D3105" i="7" s="1"/>
  <c r="F3105" i="8"/>
  <c r="D1317" i="9" s="1"/>
  <c r="G3105" i="8"/>
  <c r="D3105" i="9" s="1"/>
  <c r="C2953" i="8"/>
  <c r="D1165" i="7" s="1"/>
  <c r="D2953" i="8"/>
  <c r="D2953" i="7" s="1"/>
  <c r="F2953" i="8"/>
  <c r="D1165" i="9" s="1"/>
  <c r="G2953" i="8"/>
  <c r="D2953" i="9" s="1"/>
  <c r="C2954" i="8"/>
  <c r="D1166" i="7" s="1"/>
  <c r="D2954" i="8"/>
  <c r="D2954" i="7" s="1"/>
  <c r="F2954" i="8"/>
  <c r="D1166" i="9" s="1"/>
  <c r="G2954" i="8"/>
  <c r="D2954" i="9" s="1"/>
  <c r="C2955" i="8"/>
  <c r="D1167" i="7" s="1"/>
  <c r="D2955" i="8"/>
  <c r="D2955" i="7" s="1"/>
  <c r="F2955" i="8"/>
  <c r="D1167" i="9" s="1"/>
  <c r="G2955" i="8"/>
  <c r="D2955" i="9" s="1"/>
  <c r="C2956" i="8"/>
  <c r="D1168" i="7" s="1"/>
  <c r="D2956" i="8"/>
  <c r="D2956" i="7" s="1"/>
  <c r="F2956" i="8"/>
  <c r="D1168" i="9" s="1"/>
  <c r="G2956" i="8"/>
  <c r="D2956" i="9" s="1"/>
  <c r="C2804" i="8"/>
  <c r="D1016" i="7" s="1"/>
  <c r="D2804" i="8"/>
  <c r="D2804" i="7" s="1"/>
  <c r="F2804" i="8"/>
  <c r="G2804" i="8"/>
  <c r="C2805" i="8"/>
  <c r="D1017" i="7" s="1"/>
  <c r="D2805" i="8"/>
  <c r="D2805" i="7" s="1"/>
  <c r="F2805" i="8"/>
  <c r="G2805" i="8"/>
  <c r="C2806" i="8"/>
  <c r="D1018" i="7" s="1"/>
  <c r="D2806" i="8"/>
  <c r="D2806" i="7" s="1"/>
  <c r="F2806" i="8"/>
  <c r="G2806" i="8"/>
  <c r="C2807" i="8"/>
  <c r="D1019" i="7" s="1"/>
  <c r="D2807" i="8"/>
  <c r="D2807" i="7" s="1"/>
  <c r="F2807" i="8"/>
  <c r="G2807" i="8"/>
  <c r="C2655" i="8"/>
  <c r="D867" i="7" s="1"/>
  <c r="D2655" i="8"/>
  <c r="D2655" i="7" s="1"/>
  <c r="F2655" i="8"/>
  <c r="C867" i="22" s="1"/>
  <c r="G2655" i="8"/>
  <c r="D867" i="22" s="1"/>
  <c r="C2656" i="8"/>
  <c r="D868" i="7" s="1"/>
  <c r="D2656" i="8"/>
  <c r="D2656" i="7" s="1"/>
  <c r="F2656" i="8"/>
  <c r="C868" i="22" s="1"/>
  <c r="G2656" i="8"/>
  <c r="D868" i="22" s="1"/>
  <c r="C2657" i="8"/>
  <c r="D869" i="7" s="1"/>
  <c r="D2657" i="8"/>
  <c r="D2657" i="7" s="1"/>
  <c r="F2657" i="8"/>
  <c r="C869" i="22" s="1"/>
  <c r="G2657" i="8"/>
  <c r="D869" i="22" s="1"/>
  <c r="C2658" i="8"/>
  <c r="D870" i="7" s="1"/>
  <c r="D2658" i="8"/>
  <c r="D2658" i="7" s="1"/>
  <c r="F2658" i="8"/>
  <c r="C870" i="22" s="1"/>
  <c r="G2658" i="8"/>
  <c r="D870" i="22" s="1"/>
  <c r="C2506" i="8"/>
  <c r="D718" i="7" s="1"/>
  <c r="D2506" i="8"/>
  <c r="D2506" i="7" s="1"/>
  <c r="F2506" i="8"/>
  <c r="C718" i="22" s="1"/>
  <c r="G2506" i="8"/>
  <c r="D718" i="22" s="1"/>
  <c r="C2507" i="8"/>
  <c r="D719" i="7" s="1"/>
  <c r="D2507" i="8"/>
  <c r="D2507" i="7" s="1"/>
  <c r="F2507" i="8"/>
  <c r="C719" i="22" s="1"/>
  <c r="G2507" i="8"/>
  <c r="D719" i="22" s="1"/>
  <c r="C2508" i="8"/>
  <c r="D720" i="7" s="1"/>
  <c r="D2508" i="8"/>
  <c r="D2508" i="7" s="1"/>
  <c r="F2508" i="8"/>
  <c r="C720" i="22" s="1"/>
  <c r="G2508" i="8"/>
  <c r="D720" i="22" s="1"/>
  <c r="C2509" i="8"/>
  <c r="D721" i="7" s="1"/>
  <c r="D2509" i="8"/>
  <c r="D2509" i="7" s="1"/>
  <c r="F2509" i="8"/>
  <c r="C721" i="22" s="1"/>
  <c r="G2509" i="8"/>
  <c r="D721" i="22" s="1"/>
  <c r="C2357" i="8"/>
  <c r="D569" i="7" s="1"/>
  <c r="D2357" i="8"/>
  <c r="D2357" i="7" s="1"/>
  <c r="F2357" i="8"/>
  <c r="G2357" i="8"/>
  <c r="C2358" i="8"/>
  <c r="D570" i="7" s="1"/>
  <c r="D2358" i="8"/>
  <c r="D2358" i="7" s="1"/>
  <c r="F2358" i="8"/>
  <c r="G2358" i="8"/>
  <c r="C2359" i="8"/>
  <c r="D571" i="7" s="1"/>
  <c r="D2359" i="8"/>
  <c r="D2359" i="7" s="1"/>
  <c r="F2359" i="8"/>
  <c r="G2359" i="8"/>
  <c r="C2360" i="8"/>
  <c r="D572" i="7" s="1"/>
  <c r="D2360" i="8"/>
  <c r="D2360" i="7" s="1"/>
  <c r="F2360" i="8"/>
  <c r="G2360" i="8"/>
  <c r="C2208" i="8"/>
  <c r="D420" i="7" s="1"/>
  <c r="D2208" i="8"/>
  <c r="D2208" i="7" s="1"/>
  <c r="F2208" i="8"/>
  <c r="G2208" i="8"/>
  <c r="C2209" i="8"/>
  <c r="D421" i="7" s="1"/>
  <c r="D2209" i="8"/>
  <c r="D2209" i="7" s="1"/>
  <c r="F2209" i="8"/>
  <c r="G2209" i="8"/>
  <c r="C2210" i="8"/>
  <c r="D422" i="7" s="1"/>
  <c r="D2210" i="8"/>
  <c r="D2210" i="7" s="1"/>
  <c r="F2210" i="8"/>
  <c r="G2210" i="8"/>
  <c r="C2211" i="8"/>
  <c r="D423" i="7" s="1"/>
  <c r="D2211" i="8"/>
  <c r="D2211" i="7" s="1"/>
  <c r="F2211" i="8"/>
  <c r="G2211" i="8"/>
  <c r="C2059" i="8"/>
  <c r="D271" i="7" s="1"/>
  <c r="D2059" i="8"/>
  <c r="D2059" i="7" s="1"/>
  <c r="F2059" i="8"/>
  <c r="G2059" i="8"/>
  <c r="C2060" i="8"/>
  <c r="D272" i="7" s="1"/>
  <c r="D2060" i="8"/>
  <c r="D2060" i="7" s="1"/>
  <c r="F2060" i="8"/>
  <c r="G2060" i="8"/>
  <c r="C2061" i="8"/>
  <c r="D273" i="7" s="1"/>
  <c r="D2061" i="8"/>
  <c r="D2061" i="7" s="1"/>
  <c r="F2061" i="8"/>
  <c r="G2061" i="8"/>
  <c r="C2062" i="8"/>
  <c r="D274" i="7" s="1"/>
  <c r="D2062" i="8"/>
  <c r="D2062" i="7" s="1"/>
  <c r="F2062" i="8"/>
  <c r="G2062" i="8"/>
  <c r="C1910" i="8"/>
  <c r="D122" i="7" s="1"/>
  <c r="D1910" i="8"/>
  <c r="D1910" i="7" s="1"/>
  <c r="F1910" i="8"/>
  <c r="G1910" i="8"/>
  <c r="C1911" i="8"/>
  <c r="D123" i="7" s="1"/>
  <c r="D1911" i="8"/>
  <c r="D1911" i="7" s="1"/>
  <c r="F1911" i="8"/>
  <c r="G1911" i="8"/>
  <c r="C1912" i="8"/>
  <c r="D124" i="7" s="1"/>
  <c r="D1912" i="8"/>
  <c r="D1912" i="7" s="1"/>
  <c r="F1912" i="8"/>
  <c r="G1912" i="8"/>
  <c r="C1913" i="8"/>
  <c r="D125" i="7" s="1"/>
  <c r="D1913" i="8"/>
  <c r="D1913" i="7" s="1"/>
  <c r="F1913" i="8"/>
  <c r="G1913" i="8"/>
  <c r="C1761" i="8"/>
  <c r="C1761" i="7" s="1"/>
  <c r="D1761" i="8"/>
  <c r="C3549" i="7" s="1"/>
  <c r="F1761" i="8"/>
  <c r="C1761" i="9" s="1"/>
  <c r="G1761" i="8"/>
  <c r="C3549" i="9" s="1"/>
  <c r="C1762" i="8"/>
  <c r="C1762" i="7" s="1"/>
  <c r="D1762" i="8"/>
  <c r="C3550" i="7" s="1"/>
  <c r="F1762" i="8"/>
  <c r="C1762" i="9" s="1"/>
  <c r="G1762" i="8"/>
  <c r="D1762" i="22" s="1"/>
  <c r="C1763" i="8"/>
  <c r="C1763" i="7" s="1"/>
  <c r="D1763" i="8"/>
  <c r="C3551" i="7" s="1"/>
  <c r="F1763" i="8"/>
  <c r="C1763" i="9" s="1"/>
  <c r="G1763" i="8"/>
  <c r="C3551" i="9" s="1"/>
  <c r="C1764" i="8"/>
  <c r="C1764" i="7" s="1"/>
  <c r="D1764" i="8"/>
  <c r="C3552" i="7" s="1"/>
  <c r="F1764" i="8"/>
  <c r="C1764" i="9" s="1"/>
  <c r="G1764" i="8"/>
  <c r="C3552" i="9" s="1"/>
  <c r="C1612" i="8"/>
  <c r="C1612" i="7" s="1"/>
  <c r="D1612" i="8"/>
  <c r="C3400" i="7" s="1"/>
  <c r="F1612" i="8"/>
  <c r="C1612" i="9" s="1"/>
  <c r="G1612" i="8"/>
  <c r="C3400" i="9" s="1"/>
  <c r="C1613" i="8"/>
  <c r="C1613" i="7" s="1"/>
  <c r="D1613" i="8"/>
  <c r="C3401" i="7" s="1"/>
  <c r="F1613" i="8"/>
  <c r="G1613" i="8"/>
  <c r="C3401" i="9" s="1"/>
  <c r="C1614" i="8"/>
  <c r="C1614" i="7" s="1"/>
  <c r="D1614" i="8"/>
  <c r="C3402" i="7" s="1"/>
  <c r="F1614" i="8"/>
  <c r="C1614" i="9" s="1"/>
  <c r="G1614" i="8"/>
  <c r="C3402" i="9" s="1"/>
  <c r="C1615" i="8"/>
  <c r="C1615" i="7" s="1"/>
  <c r="D1615" i="8"/>
  <c r="C3403" i="7" s="1"/>
  <c r="F1615" i="8"/>
  <c r="C1615" i="9" s="1"/>
  <c r="G1615" i="8"/>
  <c r="C3403" i="9" s="1"/>
  <c r="C1463" i="8"/>
  <c r="C1463" i="7" s="1"/>
  <c r="D1463" i="8"/>
  <c r="C3251" i="7" s="1"/>
  <c r="F1463" i="8"/>
  <c r="C1463" i="9" s="1"/>
  <c r="G1463" i="8"/>
  <c r="C3251" i="9" s="1"/>
  <c r="C1464" i="8"/>
  <c r="C1464" i="7" s="1"/>
  <c r="D1464" i="8"/>
  <c r="C3252" i="7" s="1"/>
  <c r="F1464" i="8"/>
  <c r="C1464" i="9" s="1"/>
  <c r="G1464" i="8"/>
  <c r="C3252" i="9" s="1"/>
  <c r="C1465" i="8"/>
  <c r="C1465" i="7" s="1"/>
  <c r="D1465" i="8"/>
  <c r="C3253" i="7" s="1"/>
  <c r="F1465" i="8"/>
  <c r="C1465" i="9" s="1"/>
  <c r="G1465" i="8"/>
  <c r="C3253" i="9" s="1"/>
  <c r="C1466" i="8"/>
  <c r="C1466" i="7" s="1"/>
  <c r="D1466" i="8"/>
  <c r="C3254" i="7" s="1"/>
  <c r="F1466" i="8"/>
  <c r="C1466" i="9" s="1"/>
  <c r="G1466" i="8"/>
  <c r="C3254" i="9" s="1"/>
  <c r="C1314" i="8"/>
  <c r="C1314" i="7" s="1"/>
  <c r="D1314" i="8"/>
  <c r="C3102" i="7" s="1"/>
  <c r="F1314" i="8"/>
  <c r="C1314" i="9" s="1"/>
  <c r="G1314" i="8"/>
  <c r="C3102" i="9" s="1"/>
  <c r="C1315" i="8"/>
  <c r="C1315" i="7" s="1"/>
  <c r="D1315" i="8"/>
  <c r="C3103" i="7" s="1"/>
  <c r="F1315" i="8"/>
  <c r="C1315" i="9" s="1"/>
  <c r="G1315" i="8"/>
  <c r="C3103" i="9" s="1"/>
  <c r="C1316" i="8"/>
  <c r="C1316" i="7" s="1"/>
  <c r="D1316" i="8"/>
  <c r="C3104" i="7" s="1"/>
  <c r="F1316" i="8"/>
  <c r="C1316" i="9" s="1"/>
  <c r="G1316" i="8"/>
  <c r="C3104" i="9" s="1"/>
  <c r="C1317" i="8"/>
  <c r="C1317" i="7" s="1"/>
  <c r="D1317" i="8"/>
  <c r="C3105" i="7" s="1"/>
  <c r="F1317" i="8"/>
  <c r="C1317" i="9" s="1"/>
  <c r="G1317" i="8"/>
  <c r="C3105" i="9" s="1"/>
  <c r="C1165" i="8"/>
  <c r="C1165" i="7" s="1"/>
  <c r="D1165" i="8"/>
  <c r="C2953" i="7" s="1"/>
  <c r="F1165" i="8"/>
  <c r="C1165" i="9" s="1"/>
  <c r="G1165" i="8"/>
  <c r="C2953" i="9" s="1"/>
  <c r="C1166" i="8"/>
  <c r="C1166" i="7" s="1"/>
  <c r="D1166" i="8"/>
  <c r="C2954" i="7" s="1"/>
  <c r="F1166" i="8"/>
  <c r="C1166" i="9" s="1"/>
  <c r="G1166" i="8"/>
  <c r="C2954" i="9" s="1"/>
  <c r="C1167" i="8"/>
  <c r="C1167" i="7" s="1"/>
  <c r="D1167" i="8"/>
  <c r="C2955" i="7" s="1"/>
  <c r="F1167" i="8"/>
  <c r="C1167" i="9" s="1"/>
  <c r="G1167" i="8"/>
  <c r="C2955" i="9" s="1"/>
  <c r="C1168" i="8"/>
  <c r="C1168" i="7" s="1"/>
  <c r="D1168" i="8"/>
  <c r="C2956" i="7" s="1"/>
  <c r="F1168" i="8"/>
  <c r="C1168" i="9" s="1"/>
  <c r="G1168" i="8"/>
  <c r="C2956" i="9" s="1"/>
  <c r="C1016" i="8"/>
  <c r="C1016" i="7" s="1"/>
  <c r="D1016" i="8"/>
  <c r="C2804" i="7" s="1"/>
  <c r="F1016" i="8"/>
  <c r="C1016" i="9" s="1"/>
  <c r="G1016" i="8"/>
  <c r="C2804" i="9" s="1"/>
  <c r="C1017" i="8"/>
  <c r="C1017" i="7" s="1"/>
  <c r="D1017" i="8"/>
  <c r="C2805" i="7" s="1"/>
  <c r="F1017" i="8"/>
  <c r="C1017" i="9" s="1"/>
  <c r="G1017" i="8"/>
  <c r="C2805" i="9" s="1"/>
  <c r="C1018" i="8"/>
  <c r="C1018" i="7" s="1"/>
  <c r="D1018" i="8"/>
  <c r="C2806" i="7" s="1"/>
  <c r="F1018" i="8"/>
  <c r="C1018" i="9" s="1"/>
  <c r="G1018" i="8"/>
  <c r="C2806" i="9" s="1"/>
  <c r="C1019" i="8"/>
  <c r="C1019" i="7" s="1"/>
  <c r="D1019" i="8"/>
  <c r="C2807" i="7" s="1"/>
  <c r="F1019" i="8"/>
  <c r="C1019" i="9" s="1"/>
  <c r="G1019" i="8"/>
  <c r="C2807" i="9" s="1"/>
  <c r="C867" i="8"/>
  <c r="C867" i="7" s="1"/>
  <c r="D867" i="8"/>
  <c r="C2655" i="7" s="1"/>
  <c r="F867" i="8"/>
  <c r="G867" i="8"/>
  <c r="C868" i="8"/>
  <c r="C868" i="7" s="1"/>
  <c r="D868" i="8"/>
  <c r="C2656" i="7" s="1"/>
  <c r="F868" i="8"/>
  <c r="G868" i="8"/>
  <c r="C869" i="8"/>
  <c r="C869" i="7" s="1"/>
  <c r="D869" i="8"/>
  <c r="C2657" i="7" s="1"/>
  <c r="F869" i="8"/>
  <c r="G869" i="8"/>
  <c r="C870" i="8"/>
  <c r="C870" i="7" s="1"/>
  <c r="D870" i="8"/>
  <c r="C2658" i="7" s="1"/>
  <c r="F870" i="8"/>
  <c r="G870" i="8"/>
  <c r="C718" i="8"/>
  <c r="C718" i="7" s="1"/>
  <c r="D718" i="8"/>
  <c r="C2506" i="7" s="1"/>
  <c r="F718" i="8"/>
  <c r="G718" i="8"/>
  <c r="C719" i="8"/>
  <c r="C719" i="7" s="1"/>
  <c r="D719" i="8"/>
  <c r="C2507" i="7" s="1"/>
  <c r="F719" i="8"/>
  <c r="G719" i="8"/>
  <c r="C720" i="8"/>
  <c r="C720" i="7" s="1"/>
  <c r="D720" i="8"/>
  <c r="C2508" i="7" s="1"/>
  <c r="F720" i="8"/>
  <c r="G720" i="8"/>
  <c r="C721" i="8"/>
  <c r="C721" i="7" s="1"/>
  <c r="D721" i="8"/>
  <c r="C2509" i="7" s="1"/>
  <c r="F721" i="8"/>
  <c r="G721" i="8"/>
  <c r="C569" i="8"/>
  <c r="C569" i="7" s="1"/>
  <c r="D569" i="8"/>
  <c r="C2357" i="7" s="1"/>
  <c r="F569" i="8"/>
  <c r="G569" i="8"/>
  <c r="C570" i="8"/>
  <c r="C570" i="7" s="1"/>
  <c r="D570" i="8"/>
  <c r="C2358" i="7" s="1"/>
  <c r="F570" i="8"/>
  <c r="G570" i="8"/>
  <c r="C571" i="8"/>
  <c r="C571" i="7" s="1"/>
  <c r="D571" i="8"/>
  <c r="C2359" i="7" s="1"/>
  <c r="F571" i="8"/>
  <c r="G571" i="8"/>
  <c r="C572" i="8"/>
  <c r="C572" i="7" s="1"/>
  <c r="D572" i="8"/>
  <c r="C2360" i="7" s="1"/>
  <c r="F572" i="8"/>
  <c r="G572" i="8"/>
  <c r="C420" i="8"/>
  <c r="C420" i="7" s="1"/>
  <c r="D420" i="8"/>
  <c r="C2208" i="7" s="1"/>
  <c r="F420" i="8"/>
  <c r="G420" i="8"/>
  <c r="C421" i="8"/>
  <c r="C421" i="7" s="1"/>
  <c r="D421" i="8"/>
  <c r="C2209" i="7" s="1"/>
  <c r="F421" i="8"/>
  <c r="G421" i="8"/>
  <c r="C422" i="8"/>
  <c r="C422" i="7" s="1"/>
  <c r="D422" i="8"/>
  <c r="C2210" i="7" s="1"/>
  <c r="F422" i="8"/>
  <c r="G422" i="8"/>
  <c r="C423" i="8"/>
  <c r="C423" i="7" s="1"/>
  <c r="D423" i="8"/>
  <c r="C2211" i="7" s="1"/>
  <c r="F423" i="8"/>
  <c r="G423" i="8"/>
  <c r="C271" i="8"/>
  <c r="C271" i="7" s="1"/>
  <c r="D271" i="8"/>
  <c r="C2059" i="7" s="1"/>
  <c r="F271" i="8"/>
  <c r="G271" i="8"/>
  <c r="C272" i="8"/>
  <c r="C272" i="7" s="1"/>
  <c r="D272" i="8"/>
  <c r="C2060" i="7" s="1"/>
  <c r="F272" i="8"/>
  <c r="G272" i="8"/>
  <c r="C273" i="8"/>
  <c r="C273" i="7" s="1"/>
  <c r="D273" i="8"/>
  <c r="C2061" i="7" s="1"/>
  <c r="F273" i="8"/>
  <c r="G273" i="8"/>
  <c r="C274" i="8"/>
  <c r="C274" i="7" s="1"/>
  <c r="D274" i="8"/>
  <c r="C2062" i="7" s="1"/>
  <c r="F274" i="8"/>
  <c r="G274" i="8"/>
  <c r="C122" i="8"/>
  <c r="C122" i="7" s="1"/>
  <c r="D122" i="8"/>
  <c r="C1910" i="7" s="1"/>
  <c r="F122" i="8"/>
  <c r="G122" i="8"/>
  <c r="C123" i="8"/>
  <c r="C123" i="7" s="1"/>
  <c r="D123" i="8"/>
  <c r="C1911" i="7" s="1"/>
  <c r="F123" i="8"/>
  <c r="G123" i="8"/>
  <c r="C124" i="8"/>
  <c r="C124" i="7" s="1"/>
  <c r="D124" i="8"/>
  <c r="C1912" i="7" s="1"/>
  <c r="F124" i="8"/>
  <c r="G124" i="8"/>
  <c r="C125" i="8"/>
  <c r="C125" i="7" s="1"/>
  <c r="D125" i="8"/>
  <c r="C1913" i="7" s="1"/>
  <c r="F125" i="8"/>
  <c r="G125" i="8"/>
  <c r="E420" i="24"/>
  <c r="E421" i="24"/>
  <c r="E422" i="24"/>
  <c r="E423" i="24"/>
  <c r="E271" i="24"/>
  <c r="E272" i="24"/>
  <c r="E273" i="24"/>
  <c r="E274" i="24"/>
  <c r="E122" i="24"/>
  <c r="E123" i="24"/>
  <c r="E124" i="24"/>
  <c r="E125" i="24"/>
  <c r="D2807" i="9" l="1"/>
  <c r="D1019" i="22"/>
  <c r="D2805" i="9"/>
  <c r="D1017" i="22"/>
  <c r="D1019" i="9"/>
  <c r="C1019" i="22"/>
  <c r="D1017" i="9"/>
  <c r="C1017" i="22"/>
  <c r="D2806" i="9"/>
  <c r="D1018" i="22"/>
  <c r="D2804" i="9"/>
  <c r="D1016" i="22"/>
  <c r="D1018" i="9"/>
  <c r="C1018" i="22"/>
  <c r="D1016" i="9"/>
  <c r="C1016" i="22"/>
  <c r="R294" i="18"/>
  <c r="R295" i="18"/>
  <c r="D2211" i="9"/>
  <c r="D423" i="22"/>
  <c r="D2208" i="9"/>
  <c r="D420" i="22"/>
  <c r="D422" i="9"/>
  <c r="C422" i="22"/>
  <c r="D2210" i="9"/>
  <c r="D422" i="22"/>
  <c r="D423" i="9"/>
  <c r="C423" i="22"/>
  <c r="D420" i="9"/>
  <c r="C420" i="22"/>
  <c r="D2209" i="9"/>
  <c r="D421" i="22"/>
  <c r="D421" i="9"/>
  <c r="C421" i="22"/>
  <c r="D572" i="9"/>
  <c r="C572" i="22"/>
  <c r="D571" i="9"/>
  <c r="C571" i="22"/>
  <c r="D570" i="9"/>
  <c r="C570" i="22"/>
  <c r="D569" i="9"/>
  <c r="C569" i="22"/>
  <c r="D2360" i="9"/>
  <c r="D572" i="22"/>
  <c r="D2359" i="9"/>
  <c r="D571" i="22"/>
  <c r="D2358" i="9"/>
  <c r="D570" i="22"/>
  <c r="D2357" i="9"/>
  <c r="D569" i="22"/>
  <c r="D2061" i="9"/>
  <c r="D273" i="22"/>
  <c r="D274" i="9"/>
  <c r="C274" i="22"/>
  <c r="D272" i="9"/>
  <c r="C272" i="22"/>
  <c r="D2062" i="9"/>
  <c r="D274" i="22"/>
  <c r="D2060" i="9"/>
  <c r="D272" i="22"/>
  <c r="D2059" i="9"/>
  <c r="D271" i="22"/>
  <c r="D273" i="9"/>
  <c r="C273" i="22"/>
  <c r="D271" i="9"/>
  <c r="C271" i="22"/>
  <c r="D1913" i="9"/>
  <c r="D125" i="22"/>
  <c r="D1911" i="9"/>
  <c r="D123" i="22"/>
  <c r="D1912" i="9"/>
  <c r="D124" i="22"/>
  <c r="D1910" i="9"/>
  <c r="D122" i="22"/>
  <c r="D125" i="9"/>
  <c r="C125" i="22"/>
  <c r="D124" i="9"/>
  <c r="C124" i="22"/>
  <c r="D123" i="9"/>
  <c r="C123" i="22"/>
  <c r="D122" i="9"/>
  <c r="C122" i="22"/>
  <c r="R289" i="18"/>
  <c r="C1913" i="9"/>
  <c r="C1910" i="9"/>
  <c r="C2061" i="9"/>
  <c r="C2059" i="9"/>
  <c r="C2210" i="9"/>
  <c r="C2208" i="9"/>
  <c r="C2359" i="9"/>
  <c r="C2357" i="9"/>
  <c r="C2508" i="9"/>
  <c r="C2506" i="9"/>
  <c r="C2657" i="9"/>
  <c r="C2655" i="9"/>
  <c r="C125" i="9"/>
  <c r="C124" i="9"/>
  <c r="C123" i="9"/>
  <c r="C122" i="9"/>
  <c r="C274" i="9"/>
  <c r="C273" i="9"/>
  <c r="C272" i="9"/>
  <c r="C271" i="9"/>
  <c r="C423" i="9"/>
  <c r="C422" i="9"/>
  <c r="C421" i="9"/>
  <c r="C420" i="9"/>
  <c r="C572" i="9"/>
  <c r="C571" i="9"/>
  <c r="C570" i="9"/>
  <c r="C569" i="9"/>
  <c r="C721" i="9"/>
  <c r="C720" i="9"/>
  <c r="C719" i="9"/>
  <c r="C718" i="9"/>
  <c r="C870" i="9"/>
  <c r="C869" i="9"/>
  <c r="C868" i="9"/>
  <c r="C867" i="9"/>
  <c r="J129" i="23"/>
  <c r="K129" i="23"/>
  <c r="M129" i="23" s="1"/>
  <c r="R292" i="18"/>
  <c r="J127" i="23"/>
  <c r="K127" i="23"/>
  <c r="M127" i="23" s="1"/>
  <c r="C1912" i="9"/>
  <c r="C1911" i="9"/>
  <c r="C2062" i="9"/>
  <c r="C2060" i="9"/>
  <c r="C2211" i="9"/>
  <c r="C2209" i="9"/>
  <c r="C2360" i="9"/>
  <c r="C2358" i="9"/>
  <c r="C2509" i="9"/>
  <c r="C2507" i="9"/>
  <c r="C2658" i="9"/>
  <c r="C2656" i="9"/>
  <c r="J128" i="23"/>
  <c r="K128" i="23"/>
  <c r="M128" i="23" s="1"/>
  <c r="R291" i="18"/>
  <c r="R293" i="18"/>
  <c r="R290" i="18"/>
  <c r="R284" i="18"/>
  <c r="R279" i="18"/>
  <c r="R281" i="18"/>
  <c r="R286" i="18"/>
  <c r="R299" i="18"/>
  <c r="R282" i="18"/>
  <c r="R283" i="18"/>
  <c r="R285" i="18"/>
  <c r="R288" i="18"/>
  <c r="R287" i="18"/>
  <c r="R280" i="18"/>
  <c r="R186" i="18"/>
  <c r="R158" i="18"/>
  <c r="R203" i="18"/>
  <c r="R164" i="18"/>
  <c r="R242" i="18"/>
  <c r="R275" i="18"/>
  <c r="R156" i="18"/>
  <c r="R183" i="18"/>
  <c r="R228" i="18"/>
  <c r="R157" i="18"/>
  <c r="R171" i="18"/>
  <c r="R167" i="18"/>
  <c r="R214" i="18"/>
  <c r="R266" i="18"/>
  <c r="R261" i="18"/>
  <c r="R202" i="18"/>
  <c r="R216" i="18"/>
  <c r="R232" i="18"/>
  <c r="R265" i="18"/>
  <c r="R204" i="18"/>
  <c r="R259" i="18"/>
  <c r="R251" i="18"/>
  <c r="R233" i="18"/>
  <c r="R264" i="18"/>
  <c r="R221" i="18"/>
  <c r="R256" i="18"/>
  <c r="R184" i="18"/>
  <c r="R182" i="18"/>
  <c r="R194" i="18"/>
  <c r="R238" i="18"/>
  <c r="R239" i="18"/>
  <c r="R208" i="18"/>
  <c r="R237" i="18"/>
  <c r="R276" i="18"/>
  <c r="R229" i="18"/>
  <c r="R166" i="18"/>
  <c r="R269" i="18"/>
  <c r="R173" i="18"/>
  <c r="R200" i="18"/>
  <c r="R165" i="18"/>
  <c r="R212" i="18"/>
  <c r="C1166" i="22"/>
  <c r="R199" i="18"/>
  <c r="R163" i="18"/>
  <c r="C1317" i="22"/>
  <c r="R176" i="18"/>
  <c r="C1315" i="22"/>
  <c r="C1466" i="22"/>
  <c r="R170" i="18"/>
  <c r="C1168" i="22"/>
  <c r="R218" i="18"/>
  <c r="R270" i="18"/>
  <c r="R250" i="18"/>
  <c r="R177" i="18"/>
  <c r="R222" i="18"/>
  <c r="R257" i="18"/>
  <c r="R168" i="18"/>
  <c r="R277" i="18"/>
  <c r="R195" i="18"/>
  <c r="R249" i="18"/>
  <c r="R159" i="18"/>
  <c r="R231" i="18"/>
  <c r="R223" i="18"/>
  <c r="R271" i="18"/>
  <c r="R260" i="18"/>
  <c r="R185" i="18"/>
  <c r="R178" i="18"/>
  <c r="R196" i="18"/>
  <c r="R192" i="18"/>
  <c r="R193" i="18"/>
  <c r="R230" i="18"/>
  <c r="R179" i="18"/>
  <c r="R234" i="18"/>
  <c r="R227" i="18"/>
  <c r="D721" i="9"/>
  <c r="D719" i="9"/>
  <c r="D870" i="9"/>
  <c r="D868" i="9"/>
  <c r="R243" i="18"/>
  <c r="R187" i="18"/>
  <c r="R151" i="18"/>
  <c r="R215" i="18"/>
  <c r="R219" i="18"/>
  <c r="R254" i="18"/>
  <c r="D2508" i="9"/>
  <c r="D2506" i="9"/>
  <c r="D2657" i="9"/>
  <c r="D2655" i="9"/>
  <c r="R152" i="18"/>
  <c r="D720" i="9"/>
  <c r="D718" i="9"/>
  <c r="D869" i="9"/>
  <c r="D867" i="9"/>
  <c r="R213" i="18"/>
  <c r="R220" i="18"/>
  <c r="R246" i="18"/>
  <c r="D2509" i="9"/>
  <c r="D2507" i="9"/>
  <c r="D2658" i="9"/>
  <c r="D2656" i="9"/>
  <c r="R211" i="18"/>
  <c r="R175" i="18"/>
  <c r="R240" i="18"/>
  <c r="R180" i="18"/>
  <c r="R263" i="18"/>
  <c r="R160" i="18"/>
  <c r="R268" i="18"/>
  <c r="R174" i="18"/>
  <c r="R155" i="18"/>
  <c r="R262" i="18"/>
  <c r="R225" i="18"/>
  <c r="R210" i="18"/>
  <c r="R190" i="18"/>
  <c r="R189" i="18"/>
  <c r="R153" i="18"/>
  <c r="R226" i="18"/>
  <c r="R207" i="18"/>
  <c r="R236" i="18"/>
  <c r="R162" i="18"/>
  <c r="R206" i="18"/>
  <c r="R255" i="18"/>
  <c r="R198" i="18"/>
  <c r="R274" i="18"/>
  <c r="R201" i="18"/>
  <c r="R273" i="18"/>
  <c r="R245" i="18"/>
  <c r="R235" i="18"/>
  <c r="R241" i="18"/>
  <c r="R267" i="18"/>
  <c r="R154" i="18"/>
  <c r="R253" i="18"/>
  <c r="R217" i="18"/>
  <c r="R209" i="18"/>
  <c r="R197" i="18"/>
  <c r="R161" i="18"/>
  <c r="R252" i="18"/>
  <c r="R205" i="18"/>
  <c r="R172" i="18"/>
  <c r="R191" i="18"/>
  <c r="R272" i="18"/>
  <c r="R258" i="18"/>
  <c r="R181" i="18"/>
  <c r="R224" i="18"/>
  <c r="R188" i="18"/>
  <c r="R278" i="18"/>
  <c r="R244" i="18"/>
  <c r="R247" i="18"/>
  <c r="R248" i="18"/>
  <c r="R169" i="18"/>
  <c r="D1168" i="22"/>
  <c r="C1314" i="22"/>
  <c r="C1167" i="22"/>
  <c r="D1761" i="22"/>
  <c r="D1166" i="22"/>
  <c r="C1316" i="22"/>
  <c r="C1165" i="22"/>
  <c r="AA123" i="21"/>
  <c r="AI123" i="21" s="1"/>
  <c r="AA120" i="21"/>
  <c r="AI120" i="21" s="1"/>
  <c r="X121" i="21"/>
  <c r="X123" i="21"/>
  <c r="AA122" i="21"/>
  <c r="AI122" i="21" s="1"/>
  <c r="X120" i="21"/>
  <c r="X122" i="21"/>
  <c r="AA121" i="21"/>
  <c r="AI121" i="21" s="1"/>
  <c r="AH123" i="21"/>
  <c r="AH121" i="21"/>
  <c r="AH122" i="21"/>
  <c r="D1612" i="22"/>
  <c r="D1315" i="22"/>
  <c r="D1464" i="22"/>
  <c r="D1317" i="22"/>
  <c r="D1463" i="22"/>
  <c r="D1466" i="22"/>
  <c r="D1613" i="22"/>
  <c r="D1615" i="22"/>
  <c r="D1764" i="22"/>
  <c r="D1167" i="22"/>
  <c r="D1165" i="22"/>
  <c r="D1316" i="22"/>
  <c r="D1314" i="22"/>
  <c r="D1465" i="22"/>
  <c r="D1614" i="22"/>
  <c r="D1763" i="22"/>
  <c r="C1464" i="22"/>
  <c r="C1615" i="22"/>
  <c r="C1762" i="22"/>
  <c r="C1612" i="22"/>
  <c r="C1465" i="22"/>
  <c r="C1463" i="22"/>
  <c r="C1614" i="22"/>
  <c r="C1764" i="22"/>
  <c r="C1761" i="22"/>
  <c r="C1763" i="22"/>
  <c r="C3550" i="9"/>
  <c r="C1613" i="22"/>
  <c r="C1613" i="9"/>
  <c r="AH120" i="21"/>
  <c r="O23" i="18"/>
  <c r="J142" i="21"/>
  <c r="AE142" i="21"/>
  <c r="AD142" i="21"/>
  <c r="R142" i="21"/>
  <c r="J141" i="21"/>
  <c r="AE141" i="21"/>
  <c r="AD141" i="21"/>
  <c r="J140" i="21"/>
  <c r="AE140" i="21"/>
  <c r="AD140" i="21"/>
  <c r="J139" i="21"/>
  <c r="AE139" i="21"/>
  <c r="AD139" i="21"/>
  <c r="X139" i="21"/>
  <c r="R139" i="21"/>
  <c r="AE138" i="21"/>
  <c r="AD138" i="21"/>
  <c r="R138" i="21"/>
  <c r="J138" i="21"/>
  <c r="J137" i="21"/>
  <c r="AE137" i="21"/>
  <c r="AD137" i="21"/>
  <c r="AE136" i="21"/>
  <c r="AD136" i="21"/>
  <c r="R136" i="21"/>
  <c r="J136" i="21"/>
  <c r="AE135" i="21"/>
  <c r="AD135" i="21"/>
  <c r="AA135" i="21"/>
  <c r="J135" i="21"/>
  <c r="J134" i="21"/>
  <c r="AE134" i="21"/>
  <c r="AD134" i="21"/>
  <c r="AE133" i="21"/>
  <c r="AD133" i="21"/>
  <c r="J133" i="21"/>
  <c r="J132" i="21"/>
  <c r="AE132" i="21"/>
  <c r="AD132" i="21"/>
  <c r="R132" i="21"/>
  <c r="J131" i="21"/>
  <c r="AE131" i="21"/>
  <c r="AD131" i="21"/>
  <c r="X131" i="21"/>
  <c r="J130" i="21"/>
  <c r="AE130" i="21"/>
  <c r="AD130" i="21"/>
  <c r="AE119" i="21"/>
  <c r="AD119" i="21"/>
  <c r="AE118" i="21"/>
  <c r="AD118" i="21"/>
  <c r="AE117" i="21"/>
  <c r="AD117" i="21"/>
  <c r="AE116" i="21"/>
  <c r="AD116" i="21"/>
  <c r="AE115" i="21"/>
  <c r="AD115" i="21"/>
  <c r="AE114" i="21"/>
  <c r="AD114" i="21"/>
  <c r="AE113" i="21"/>
  <c r="AD113" i="21"/>
  <c r="AE112" i="21"/>
  <c r="AD112" i="21"/>
  <c r="AE111" i="21"/>
  <c r="AD111" i="21"/>
  <c r="AE110" i="21"/>
  <c r="AD110" i="21"/>
  <c r="AE109" i="21"/>
  <c r="AD109" i="21"/>
  <c r="AE108" i="21"/>
  <c r="AD108" i="21"/>
  <c r="AE107" i="21"/>
  <c r="AD107" i="21"/>
  <c r="AE106" i="21"/>
  <c r="AC106" i="21"/>
  <c r="AD106" i="21" s="1"/>
  <c r="AE105" i="21"/>
  <c r="AD105" i="21"/>
  <c r="AE104" i="21"/>
  <c r="AD104" i="21"/>
  <c r="AE103" i="21"/>
  <c r="AD103" i="21"/>
  <c r="AE102" i="21"/>
  <c r="AD102" i="21"/>
  <c r="AE101" i="21"/>
  <c r="AD101" i="21"/>
  <c r="AE100" i="21"/>
  <c r="AD100" i="21"/>
  <c r="AE99" i="21"/>
  <c r="AD99" i="21"/>
  <c r="AE98" i="21"/>
  <c r="AD98" i="21"/>
  <c r="AE97" i="21"/>
  <c r="AD97" i="21"/>
  <c r="AE96" i="21"/>
  <c r="AD96" i="21"/>
  <c r="AE95" i="21"/>
  <c r="AD95" i="21"/>
  <c r="AE94" i="21"/>
  <c r="AD94" i="21"/>
  <c r="AE93" i="21"/>
  <c r="AD93" i="21"/>
  <c r="AE92" i="21"/>
  <c r="AD92" i="21"/>
  <c r="AE91" i="21"/>
  <c r="AD91" i="21"/>
  <c r="AE90" i="21"/>
  <c r="AD90" i="21"/>
  <c r="AE89" i="21"/>
  <c r="AD89" i="21"/>
  <c r="AE88" i="21"/>
  <c r="AD88" i="21"/>
  <c r="AE87" i="21"/>
  <c r="AD87" i="21"/>
  <c r="AE86" i="21"/>
  <c r="AD86" i="21"/>
  <c r="AE85" i="21"/>
  <c r="AD85" i="21"/>
  <c r="AE84" i="21"/>
  <c r="AD84" i="21"/>
  <c r="AE83" i="21"/>
  <c r="AD83" i="21"/>
  <c r="AE82" i="21"/>
  <c r="AD82" i="21"/>
  <c r="AE81" i="21"/>
  <c r="AD81" i="21"/>
  <c r="AE80" i="21"/>
  <c r="AD80" i="21"/>
  <c r="AE79" i="21"/>
  <c r="AD79" i="21"/>
  <c r="AE78" i="21"/>
  <c r="AD78" i="21"/>
  <c r="AE77" i="21"/>
  <c r="AD77" i="21"/>
  <c r="AE76" i="21"/>
  <c r="AD76" i="21"/>
  <c r="AE75" i="21"/>
  <c r="AD75" i="21"/>
  <c r="AE74" i="21"/>
  <c r="AD74" i="21"/>
  <c r="AE73" i="21"/>
  <c r="AD73" i="21"/>
  <c r="AE72" i="21"/>
  <c r="AD72" i="21"/>
  <c r="AE71" i="21"/>
  <c r="AD71" i="21"/>
  <c r="AE70" i="21"/>
  <c r="AD70" i="21"/>
  <c r="AE69" i="21"/>
  <c r="AD69" i="21"/>
  <c r="AE68" i="21"/>
  <c r="AD68" i="21"/>
  <c r="AE67" i="21"/>
  <c r="AD67" i="21"/>
  <c r="AE66" i="21"/>
  <c r="AD66" i="21"/>
  <c r="AE65" i="21"/>
  <c r="AD65" i="21"/>
  <c r="AE64" i="21"/>
  <c r="AD64" i="21"/>
  <c r="AE63" i="21"/>
  <c r="AD63" i="21"/>
  <c r="AE62" i="21"/>
  <c r="AD62" i="21"/>
  <c r="AE61" i="21"/>
  <c r="AD61" i="21"/>
  <c r="AE60" i="21"/>
  <c r="AD60" i="21"/>
  <c r="AE59" i="21"/>
  <c r="AD59" i="21"/>
  <c r="AE58" i="21"/>
  <c r="AD58" i="21"/>
  <c r="AE57" i="21"/>
  <c r="AD57" i="21"/>
  <c r="AE56" i="21"/>
  <c r="AD56" i="21"/>
  <c r="AE55" i="21"/>
  <c r="AD55" i="21"/>
  <c r="AE54" i="21"/>
  <c r="AD54" i="21"/>
  <c r="AE53" i="21"/>
  <c r="AD53" i="21"/>
  <c r="AE52" i="21"/>
  <c r="AD52" i="21"/>
  <c r="G52" i="21"/>
  <c r="AE51" i="21"/>
  <c r="AD51" i="21"/>
  <c r="AE50" i="21"/>
  <c r="AD50" i="21"/>
  <c r="AE49" i="21"/>
  <c r="AD49" i="21"/>
  <c r="AE48" i="21"/>
  <c r="AD48" i="21"/>
  <c r="AE47" i="21"/>
  <c r="AD47" i="21"/>
  <c r="AE46" i="21"/>
  <c r="AD46" i="21"/>
  <c r="AE45" i="21"/>
  <c r="AD45" i="21"/>
  <c r="AE44" i="21"/>
  <c r="AD44" i="21"/>
  <c r="AE43" i="21"/>
  <c r="AD43" i="21"/>
  <c r="AE42" i="21"/>
  <c r="AD42" i="21"/>
  <c r="AE41" i="21"/>
  <c r="AD41" i="21"/>
  <c r="AE40" i="21"/>
  <c r="AD40" i="21"/>
  <c r="AE39" i="21"/>
  <c r="AD39" i="21"/>
  <c r="AE38" i="21"/>
  <c r="AD38" i="21"/>
  <c r="AE37" i="21"/>
  <c r="AD37" i="21"/>
  <c r="AE36" i="21"/>
  <c r="AD36" i="21"/>
  <c r="AE35" i="21"/>
  <c r="AD35" i="21"/>
  <c r="AE34" i="21"/>
  <c r="AD34" i="21"/>
  <c r="AE33" i="21"/>
  <c r="AD33" i="21"/>
  <c r="AE32" i="21"/>
  <c r="AD32" i="21"/>
  <c r="AE31" i="21"/>
  <c r="AD31" i="21"/>
  <c r="AE30" i="21"/>
  <c r="AD30" i="21"/>
  <c r="AE29" i="21"/>
  <c r="AD29" i="21"/>
  <c r="AE28" i="21"/>
  <c r="AD28" i="21"/>
  <c r="AE27" i="21"/>
  <c r="AD27" i="21"/>
  <c r="AE26" i="21"/>
  <c r="AD26" i="21"/>
  <c r="AE25" i="21"/>
  <c r="AD25" i="21"/>
  <c r="AE24" i="21"/>
  <c r="AD24" i="21"/>
  <c r="AE23" i="21"/>
  <c r="AD23" i="21"/>
  <c r="AE22" i="21"/>
  <c r="AD22" i="21"/>
  <c r="AE21" i="21"/>
  <c r="AD21" i="21"/>
  <c r="AE20" i="21"/>
  <c r="AD20" i="21"/>
  <c r="AE19" i="21"/>
  <c r="AD19" i="21"/>
  <c r="AE18" i="21"/>
  <c r="AD18" i="21"/>
  <c r="AE17" i="21"/>
  <c r="AD17" i="21"/>
  <c r="AE16" i="21"/>
  <c r="AD16" i="21"/>
  <c r="AE15" i="21"/>
  <c r="AD15" i="21"/>
  <c r="R15" i="21"/>
  <c r="AE14" i="21"/>
  <c r="AD14" i="21"/>
  <c r="AE13" i="21"/>
  <c r="AD13" i="21"/>
  <c r="AE12" i="21"/>
  <c r="AD12" i="21"/>
  <c r="AE11" i="21"/>
  <c r="AD11" i="21"/>
  <c r="AE10" i="21"/>
  <c r="AD10" i="21"/>
  <c r="AE9" i="21"/>
  <c r="AD9" i="21"/>
  <c r="AE8" i="21"/>
  <c r="AD8" i="21"/>
  <c r="AE7" i="21"/>
  <c r="AD7" i="21"/>
  <c r="AE6" i="21"/>
  <c r="AD6" i="21"/>
  <c r="AE5" i="21"/>
  <c r="AD5" i="21"/>
  <c r="AE4" i="21"/>
  <c r="AD4" i="21"/>
  <c r="AE3" i="21"/>
  <c r="AD3" i="21"/>
  <c r="AE2" i="21"/>
  <c r="AD2" i="21"/>
  <c r="X134" i="21" l="1"/>
  <c r="AA132" i="21"/>
  <c r="AI132" i="21" s="1"/>
  <c r="X140" i="21"/>
  <c r="X141" i="21"/>
  <c r="AH142" i="21"/>
  <c r="R141" i="21"/>
  <c r="R133" i="21"/>
  <c r="AA136" i="21"/>
  <c r="AI136" i="21" s="1"/>
  <c r="R140" i="21"/>
  <c r="X142" i="21"/>
  <c r="X133" i="21"/>
  <c r="AA139" i="21"/>
  <c r="AI139" i="21" s="1"/>
  <c r="R131" i="21"/>
  <c r="AA130" i="21"/>
  <c r="AI130" i="21" s="1"/>
  <c r="X136" i="21"/>
  <c r="AA142" i="21"/>
  <c r="AI142" i="21" s="1"/>
  <c r="R130" i="21"/>
  <c r="AH130" i="21"/>
  <c r="AH135" i="21"/>
  <c r="R14" i="21"/>
  <c r="X130" i="21"/>
  <c r="R135" i="21"/>
  <c r="AA138" i="21"/>
  <c r="AI138" i="21" s="1"/>
  <c r="AH141" i="21"/>
  <c r="AH132" i="21"/>
  <c r="AH131" i="21"/>
  <c r="AA133" i="21"/>
  <c r="AI133" i="21" s="1"/>
  <c r="X137" i="21"/>
  <c r="AH138" i="21"/>
  <c r="AH134" i="21"/>
  <c r="AI135" i="21"/>
  <c r="AH137" i="21"/>
  <c r="X132" i="21"/>
  <c r="AH133" i="21"/>
  <c r="R134" i="21"/>
  <c r="AA134" i="21"/>
  <c r="AI134" i="21" s="1"/>
  <c r="X135" i="21"/>
  <c r="AH136" i="21"/>
  <c r="R137" i="21"/>
  <c r="AA137" i="21"/>
  <c r="AI137" i="21" s="1"/>
  <c r="X138" i="21"/>
  <c r="AH139" i="21"/>
  <c r="AH140" i="21"/>
  <c r="AA140" i="21"/>
  <c r="AI140" i="21" s="1"/>
  <c r="AA141" i="21"/>
  <c r="AI141" i="21" s="1"/>
  <c r="AA131" i="21"/>
  <c r="AI131" i="21" s="1"/>
  <c r="F268" i="18" l="1"/>
  <c r="E268" i="18"/>
  <c r="F266" i="18"/>
  <c r="FS152" i="1"/>
  <c r="Z290" i="18" l="1"/>
  <c r="W290" i="18"/>
  <c r="Z291" i="18"/>
  <c r="W289" i="18"/>
  <c r="Z292" i="18"/>
  <c r="Z293" i="18"/>
  <c r="Z289" i="18"/>
  <c r="W292" i="18"/>
  <c r="W293" i="18"/>
  <c r="W291" i="18"/>
  <c r="W119" i="18"/>
  <c r="W280" i="18"/>
  <c r="W282" i="18"/>
  <c r="Z139" i="18"/>
  <c r="Z281" i="18"/>
  <c r="Z136" i="18"/>
  <c r="Z299" i="18"/>
  <c r="Z282" i="18"/>
  <c r="Z284" i="18"/>
  <c r="W287" i="18"/>
  <c r="W130" i="18"/>
  <c r="W285" i="18"/>
  <c r="W136" i="18"/>
  <c r="W288" i="18"/>
  <c r="Z133" i="18"/>
  <c r="Z283" i="18"/>
  <c r="W135" i="18"/>
  <c r="W137" i="18"/>
  <c r="Z280" i="18"/>
  <c r="W139" i="18"/>
  <c r="W133" i="18"/>
  <c r="Z137" i="18"/>
  <c r="Z287" i="18"/>
  <c r="W286" i="18"/>
  <c r="Z285" i="18"/>
  <c r="Z138" i="18"/>
  <c r="W281" i="18"/>
  <c r="W132" i="18"/>
  <c r="Z288" i="18"/>
  <c r="Z135" i="18"/>
  <c r="W131" i="18"/>
  <c r="Z279" i="18"/>
  <c r="Z131" i="18"/>
  <c r="W284" i="18"/>
  <c r="Z130" i="18"/>
  <c r="W279" i="18"/>
  <c r="Z134" i="18"/>
  <c r="W134" i="18"/>
  <c r="Z286" i="18"/>
  <c r="W138" i="18"/>
  <c r="W299" i="18"/>
  <c r="Z132" i="18"/>
  <c r="W283" i="18"/>
  <c r="W165" i="18"/>
  <c r="W101" i="18"/>
  <c r="W92" i="18"/>
  <c r="Z194" i="18"/>
  <c r="W191" i="18"/>
  <c r="W231" i="18"/>
  <c r="W193" i="18"/>
  <c r="Z273" i="18"/>
  <c r="Z173" i="18"/>
  <c r="Z116" i="18"/>
  <c r="Z26" i="18"/>
  <c r="W212" i="18"/>
  <c r="W246" i="18"/>
  <c r="W264" i="18"/>
  <c r="W127" i="18"/>
  <c r="Z251" i="18"/>
  <c r="W29" i="18"/>
  <c r="W189" i="18"/>
  <c r="Z28" i="18"/>
  <c r="Z212" i="18"/>
  <c r="W40" i="18"/>
  <c r="Z15" i="18"/>
  <c r="Z257" i="18"/>
  <c r="W171" i="18"/>
  <c r="Z54" i="18"/>
  <c r="W85" i="18"/>
  <c r="W200" i="18"/>
  <c r="W161" i="18"/>
  <c r="Z75" i="18"/>
  <c r="W181" i="18"/>
  <c r="Z41" i="18"/>
  <c r="W186" i="18"/>
  <c r="Z88" i="18"/>
  <c r="W42" i="18"/>
  <c r="W254" i="18"/>
  <c r="W93" i="18"/>
  <c r="Z220" i="18"/>
  <c r="W34" i="18"/>
  <c r="Z7" i="18"/>
  <c r="Z189" i="18"/>
  <c r="Z24" i="18"/>
  <c r="Z225" i="18"/>
  <c r="W213" i="18"/>
  <c r="Z256" i="18"/>
  <c r="Z120" i="18"/>
  <c r="Z4" i="18"/>
  <c r="Z188" i="18"/>
  <c r="Z89" i="18"/>
  <c r="Z94" i="18"/>
  <c r="Z176" i="18"/>
  <c r="Z263" i="18"/>
  <c r="W243" i="18"/>
  <c r="W15" i="18"/>
  <c r="Z77" i="18"/>
  <c r="Z10" i="18"/>
  <c r="Z5" i="18"/>
  <c r="Z262" i="18"/>
  <c r="Z174" i="18"/>
  <c r="Z204" i="18"/>
  <c r="W57" i="18"/>
  <c r="W124" i="18"/>
  <c r="Z14" i="18"/>
  <c r="Z270" i="18"/>
  <c r="Z81" i="18"/>
  <c r="Z124" i="18"/>
  <c r="Z170" i="18"/>
  <c r="W4" i="18"/>
  <c r="Z35" i="18"/>
  <c r="W211" i="18"/>
  <c r="Z156" i="18"/>
  <c r="W74" i="18"/>
  <c r="W118" i="18"/>
  <c r="W83" i="18"/>
  <c r="W97" i="18"/>
  <c r="Z159" i="18"/>
  <c r="Z167" i="18"/>
  <c r="W261" i="18"/>
  <c r="W12" i="18"/>
  <c r="Z56" i="18"/>
  <c r="Z38" i="18"/>
  <c r="W235" i="18"/>
  <c r="W32" i="18"/>
  <c r="W48" i="18"/>
  <c r="Z206" i="18"/>
  <c r="W79" i="18"/>
  <c r="W194" i="18"/>
  <c r="W45" i="18"/>
  <c r="Z59" i="18"/>
  <c r="Z126" i="18"/>
  <c r="W225" i="18"/>
  <c r="W183" i="18"/>
  <c r="W202" i="18"/>
  <c r="W26" i="18"/>
  <c r="W76" i="18"/>
  <c r="Z165" i="18"/>
  <c r="Z195" i="18"/>
  <c r="W16" i="18"/>
  <c r="Z42" i="18"/>
  <c r="W184" i="18"/>
  <c r="Z186" i="18"/>
  <c r="Z202" i="18"/>
  <c r="Z267" i="18"/>
  <c r="W270" i="18"/>
  <c r="W162" i="18"/>
  <c r="W18" i="18"/>
  <c r="W113" i="18"/>
  <c r="W30" i="18"/>
  <c r="Z69" i="18"/>
  <c r="Z175" i="18"/>
  <c r="Z162" i="18"/>
  <c r="W247" i="18"/>
  <c r="Z117" i="18"/>
  <c r="W38" i="18"/>
  <c r="Z268" i="18"/>
  <c r="Z242" i="18"/>
  <c r="W3" i="18"/>
  <c r="Z276" i="18"/>
  <c r="W199" i="18"/>
  <c r="Z112" i="18"/>
  <c r="W157" i="18"/>
  <c r="Z178" i="18"/>
  <c r="Z224" i="18"/>
  <c r="W44" i="18"/>
  <c r="W9" i="18"/>
  <c r="Z13" i="18"/>
  <c r="Z74" i="18"/>
  <c r="Z207" i="18"/>
  <c r="Z187" i="18"/>
  <c r="W255" i="18"/>
  <c r="W82" i="18"/>
  <c r="W28" i="18"/>
  <c r="W204" i="18"/>
  <c r="Z240" i="18"/>
  <c r="W78" i="18"/>
  <c r="W208" i="18"/>
  <c r="W129" i="18"/>
  <c r="Z29" i="18"/>
  <c r="W188" i="18"/>
  <c r="Z247" i="18"/>
  <c r="Z203" i="18"/>
  <c r="Z184" i="18"/>
  <c r="W33" i="18"/>
  <c r="W17" i="18"/>
  <c r="W61" i="18"/>
  <c r="Z98" i="18"/>
  <c r="W175" i="18"/>
  <c r="W214" i="18"/>
  <c r="Z201" i="18"/>
  <c r="Z110" i="18"/>
  <c r="W21" i="18"/>
  <c r="W207" i="18"/>
  <c r="Z193" i="18"/>
  <c r="Z123" i="18"/>
  <c r="Z80" i="18"/>
  <c r="W104" i="18"/>
  <c r="W91" i="18"/>
  <c r="W278" i="18"/>
  <c r="W222" i="18"/>
  <c r="Z158" i="18"/>
  <c r="W43" i="18"/>
  <c r="W19" i="18"/>
  <c r="Z8" i="18"/>
  <c r="Z249" i="18"/>
  <c r="W177" i="18"/>
  <c r="W110" i="18"/>
  <c r="W274" i="18"/>
  <c r="Z235" i="18"/>
  <c r="Z231" i="18"/>
  <c r="Z217" i="18"/>
  <c r="Z22" i="18"/>
  <c r="Z3" i="18"/>
  <c r="Z114" i="18"/>
  <c r="Z58" i="18"/>
  <c r="Z191" i="18"/>
  <c r="W174" i="18"/>
  <c r="W252" i="18"/>
  <c r="Z62" i="18"/>
  <c r="Z107" i="18"/>
  <c r="W153" i="18"/>
  <c r="W251" i="18"/>
  <c r="W37" i="18"/>
  <c r="Z84" i="18"/>
  <c r="W178" i="18"/>
  <c r="Z265" i="18"/>
  <c r="Z183" i="18"/>
  <c r="Z258" i="18"/>
  <c r="Z92" i="18"/>
  <c r="W6" i="18"/>
  <c r="W115" i="18"/>
  <c r="Z27" i="18"/>
  <c r="Z192" i="18"/>
  <c r="W218" i="18"/>
  <c r="W238" i="18"/>
  <c r="Z105" i="18"/>
  <c r="Z40" i="18"/>
  <c r="W196" i="18"/>
  <c r="W263" i="18"/>
  <c r="W41" i="18"/>
  <c r="Z32" i="18"/>
  <c r="W58" i="18"/>
  <c r="Z57" i="18"/>
  <c r="W182" i="18"/>
  <c r="W192" i="18"/>
  <c r="W265" i="18"/>
  <c r="W123" i="18"/>
  <c r="Z71" i="18"/>
  <c r="W106" i="18"/>
  <c r="W276" i="18"/>
  <c r="Z196" i="18"/>
  <c r="W167" i="18"/>
  <c r="W232" i="18"/>
  <c r="W244" i="18"/>
  <c r="W22" i="18"/>
  <c r="W120" i="18"/>
  <c r="Z87" i="18"/>
  <c r="Z151" i="18"/>
  <c r="Z182" i="18"/>
  <c r="W228" i="18"/>
  <c r="W87" i="18"/>
  <c r="Z181" i="18"/>
  <c r="W223" i="18"/>
  <c r="Z234" i="18"/>
  <c r="W217" i="18"/>
  <c r="W63" i="18"/>
  <c r="W25" i="18"/>
  <c r="Z46" i="18"/>
  <c r="Z121" i="18"/>
  <c r="Z250" i="18"/>
  <c r="W248" i="18"/>
  <c r="Z252" i="18"/>
  <c r="W52" i="18"/>
  <c r="Z122" i="18"/>
  <c r="Z19" i="18"/>
  <c r="Z271" i="18"/>
  <c r="W117" i="18"/>
  <c r="Z125" i="18"/>
  <c r="Z97" i="18"/>
  <c r="Z209" i="18"/>
  <c r="W10" i="18"/>
  <c r="W31" i="18"/>
  <c r="W275" i="18"/>
  <c r="W151" i="18"/>
  <c r="W179" i="18"/>
  <c r="W190" i="18"/>
  <c r="Z216" i="18"/>
  <c r="W81" i="18"/>
  <c r="W77" i="18"/>
  <c r="W89" i="18"/>
  <c r="Z241" i="18"/>
  <c r="Z43" i="18"/>
  <c r="W122" i="18"/>
  <c r="W70" i="18"/>
  <c r="W229" i="18"/>
  <c r="W271" i="18"/>
  <c r="W250" i="18"/>
  <c r="Z34" i="18"/>
  <c r="W163" i="18"/>
  <c r="Z238" i="18"/>
  <c r="Z179" i="18"/>
  <c r="Z171" i="18"/>
  <c r="Z245" i="18"/>
  <c r="Z269" i="18"/>
  <c r="Z177" i="18"/>
  <c r="W205" i="18"/>
  <c r="W169" i="18"/>
  <c r="W268" i="18"/>
  <c r="W72" i="18"/>
  <c r="Z60" i="18"/>
  <c r="Z230" i="18"/>
  <c r="Z236" i="18"/>
  <c r="Z55" i="18"/>
  <c r="W103" i="18"/>
  <c r="Z67" i="18"/>
  <c r="Z72" i="18"/>
  <c r="W185" i="18"/>
  <c r="W197" i="18"/>
  <c r="W27" i="18"/>
  <c r="W7" i="18"/>
  <c r="W224" i="18"/>
  <c r="W88" i="18"/>
  <c r="Z221" i="18"/>
  <c r="W272" i="18"/>
  <c r="W54" i="18"/>
  <c r="W168" i="18"/>
  <c r="Z25" i="18"/>
  <c r="Z152" i="18"/>
  <c r="W166" i="18"/>
  <c r="W14" i="18"/>
  <c r="Z160" i="18"/>
  <c r="W65" i="18"/>
  <c r="Z213" i="18"/>
  <c r="Z185" i="18"/>
  <c r="Z36" i="18"/>
  <c r="Z31" i="18"/>
  <c r="Z9" i="18"/>
  <c r="Z18" i="18"/>
  <c r="W176" i="18"/>
  <c r="W242" i="18"/>
  <c r="W13" i="18"/>
  <c r="Z86" i="18"/>
  <c r="W215" i="18"/>
  <c r="Z79" i="18"/>
  <c r="Z274" i="18"/>
  <c r="Z63" i="18"/>
  <c r="W11" i="18"/>
  <c r="W216" i="18"/>
  <c r="W23" i="18"/>
  <c r="W159" i="18"/>
  <c r="Z278" i="18"/>
  <c r="Z73" i="18"/>
  <c r="W237" i="18"/>
  <c r="Z226" i="18"/>
  <c r="Z33" i="18"/>
  <c r="W154" i="18"/>
  <c r="Z90" i="18"/>
  <c r="W64" i="18"/>
  <c r="W55" i="18"/>
  <c r="Z227" i="18"/>
  <c r="Z254" i="18"/>
  <c r="Z210" i="18"/>
  <c r="Z50" i="18"/>
  <c r="W112" i="18"/>
  <c r="Z208" i="18"/>
  <c r="W35" i="18"/>
  <c r="Z211" i="18"/>
  <c r="Z246" i="18"/>
  <c r="Z49" i="18"/>
  <c r="W125" i="18"/>
  <c r="Z129" i="18"/>
  <c r="Z253" i="18"/>
  <c r="W203" i="18"/>
  <c r="W71" i="18"/>
  <c r="W53" i="18"/>
  <c r="W51" i="18"/>
  <c r="Z2" i="18"/>
  <c r="Z266" i="18"/>
  <c r="W269" i="18"/>
  <c r="Z108" i="18"/>
  <c r="W84" i="18"/>
  <c r="W126" i="18"/>
  <c r="Z96" i="18"/>
  <c r="Z219" i="18"/>
  <c r="Z244" i="18"/>
  <c r="W96" i="18"/>
  <c r="W102" i="18"/>
  <c r="Z128" i="18"/>
  <c r="W240" i="18"/>
  <c r="W156" i="18"/>
  <c r="Z233" i="18"/>
  <c r="W234" i="18"/>
  <c r="W160" i="18"/>
  <c r="W121" i="18"/>
  <c r="Z102" i="18"/>
  <c r="Z70" i="18"/>
  <c r="Z272" i="18"/>
  <c r="Z164" i="18"/>
  <c r="Z264" i="18"/>
  <c r="Z113" i="18"/>
  <c r="Z118" i="18"/>
  <c r="Z65" i="18"/>
  <c r="Z109" i="18"/>
  <c r="W114" i="18"/>
  <c r="Z228" i="18"/>
  <c r="W100" i="18"/>
  <c r="Z82" i="18"/>
  <c r="Z259" i="18"/>
  <c r="Z222" i="18"/>
  <c r="W256" i="18"/>
  <c r="W259" i="18"/>
  <c r="W98" i="18"/>
  <c r="W46" i="18"/>
  <c r="Z37" i="18"/>
  <c r="W66" i="18"/>
  <c r="Z277" i="18"/>
  <c r="W210" i="18"/>
  <c r="W105" i="18"/>
  <c r="Z205" i="18"/>
  <c r="Z51" i="18"/>
  <c r="W152" i="18"/>
  <c r="Z218" i="18"/>
  <c r="W206" i="18"/>
  <c r="W258" i="18"/>
  <c r="W60" i="18"/>
  <c r="W62" i="18"/>
  <c r="Z103" i="18"/>
  <c r="Z47" i="18"/>
  <c r="Z243" i="18"/>
  <c r="W209" i="18"/>
  <c r="W39" i="18"/>
  <c r="Z53" i="18"/>
  <c r="W94" i="18"/>
  <c r="W75" i="18"/>
  <c r="Z111" i="18"/>
  <c r="Z255" i="18"/>
  <c r="Z169" i="18"/>
  <c r="W187" i="18"/>
  <c r="Z214" i="18"/>
  <c r="Z45" i="18"/>
  <c r="W20" i="18"/>
  <c r="Z48" i="18"/>
  <c r="Z16" i="18"/>
  <c r="W172" i="18"/>
  <c r="W220" i="18"/>
  <c r="Z52" i="18"/>
  <c r="W233" i="18"/>
  <c r="Z61" i="18"/>
  <c r="W170" i="18"/>
  <c r="W111" i="18"/>
  <c r="Z239" i="18"/>
  <c r="Z168" i="18"/>
  <c r="Z261" i="18"/>
  <c r="Z197" i="18"/>
  <c r="Z232" i="18"/>
  <c r="W245" i="18"/>
  <c r="Z229" i="18"/>
  <c r="W73" i="18"/>
  <c r="Z85" i="18"/>
  <c r="W80" i="18"/>
  <c r="W36" i="18"/>
  <c r="Z68" i="18"/>
  <c r="Z101" i="18"/>
  <c r="W8" i="18"/>
  <c r="Z100" i="18"/>
  <c r="W227" i="18"/>
  <c r="Z153" i="18"/>
  <c r="Z199" i="18"/>
  <c r="Z155" i="18"/>
  <c r="W201" i="18"/>
  <c r="W173" i="18"/>
  <c r="W249" i="18"/>
  <c r="W95" i="18"/>
  <c r="W90" i="18"/>
  <c r="Z106" i="18"/>
  <c r="Z275" i="18"/>
  <c r="Z166" i="18"/>
  <c r="W219" i="18"/>
  <c r="W266" i="18"/>
  <c r="W195" i="18"/>
  <c r="Z215" i="18"/>
  <c r="W180" i="18"/>
  <c r="W262" i="18"/>
  <c r="Z11" i="18"/>
  <c r="Z17" i="18"/>
  <c r="W99" i="18"/>
  <c r="W47" i="18"/>
  <c r="Z23" i="18"/>
  <c r="Z66" i="18"/>
  <c r="Z104" i="18"/>
  <c r="Z150" i="18"/>
  <c r="Z154" i="18"/>
  <c r="W226" i="18"/>
  <c r="W2" i="18"/>
  <c r="W253" i="18"/>
  <c r="Z190" i="18"/>
  <c r="W198" i="18"/>
  <c r="Z76" i="18"/>
  <c r="W109" i="18"/>
  <c r="W49" i="18"/>
  <c r="Z21" i="18"/>
  <c r="Z237" i="18"/>
  <c r="W164" i="18"/>
  <c r="W155" i="18"/>
  <c r="W158" i="18"/>
  <c r="W241" i="18"/>
  <c r="Z260" i="18"/>
  <c r="W239" i="18"/>
  <c r="W116" i="18"/>
  <c r="Z93" i="18"/>
  <c r="Z44" i="18"/>
  <c r="W50" i="18"/>
  <c r="W24" i="18"/>
  <c r="W128" i="18"/>
  <c r="Z127" i="18"/>
  <c r="W273" i="18"/>
  <c r="W230" i="18"/>
  <c r="Z223" i="18"/>
  <c r="W221" i="18"/>
  <c r="Z172" i="18"/>
  <c r="W257" i="18"/>
  <c r="W260" i="18"/>
  <c r="W107" i="18"/>
  <c r="Z12" i="18"/>
  <c r="W86" i="18"/>
  <c r="Z95" i="18"/>
  <c r="W56" i="18"/>
  <c r="Z39" i="18"/>
  <c r="W59" i="18"/>
  <c r="W69" i="18"/>
  <c r="W68" i="18"/>
  <c r="Z119" i="18"/>
  <c r="Z83" i="18"/>
  <c r="Z115" i="18"/>
  <c r="Z91" i="18"/>
  <c r="W277" i="18"/>
  <c r="Z200" i="18"/>
  <c r="Z157" i="18"/>
  <c r="W236" i="18"/>
  <c r="Z161" i="18"/>
  <c r="W267" i="18"/>
  <c r="Z78" i="18"/>
  <c r="Z99" i="18"/>
  <c r="W5" i="18"/>
  <c r="Z20" i="18"/>
  <c r="Z6" i="18"/>
  <c r="Z163" i="18"/>
  <c r="Z198" i="18"/>
  <c r="Z248" i="18"/>
  <c r="Z180" i="18"/>
  <c r="W67" i="18"/>
  <c r="Z64" i="18"/>
  <c r="W108" i="18"/>
  <c r="Z30" i="18"/>
  <c r="F120" i="18"/>
  <c r="F121" i="18"/>
  <c r="E120" i="18"/>
  <c r="E121" i="18"/>
  <c r="D119" i="18"/>
  <c r="D120" i="18"/>
  <c r="D121" i="18"/>
  <c r="C119" i="18"/>
  <c r="C120" i="18"/>
  <c r="C121" i="18"/>
  <c r="G121" i="18" l="1"/>
  <c r="G120" i="18"/>
  <c r="G119" i="18"/>
  <c r="Z117" i="21"/>
  <c r="AA117" i="21" s="1"/>
  <c r="AI117" i="21" s="1"/>
  <c r="F119" i="18"/>
  <c r="AL117" i="21"/>
  <c r="J117" i="21" s="1"/>
  <c r="AH117" i="21" s="1"/>
  <c r="E119" i="18"/>
  <c r="O121" i="18"/>
  <c r="O120" i="18"/>
  <c r="O119" i="18"/>
  <c r="O118" i="18"/>
  <c r="Z119" i="21"/>
  <c r="AA119" i="21" s="1"/>
  <c r="AI119" i="21" s="1"/>
  <c r="Q119" i="21"/>
  <c r="R119" i="21" s="1"/>
  <c r="Z118" i="21"/>
  <c r="AA118" i="21" s="1"/>
  <c r="AI118" i="21" s="1"/>
  <c r="Q118" i="21"/>
  <c r="R118" i="21" s="1"/>
  <c r="W119" i="21"/>
  <c r="X119" i="21" s="1"/>
  <c r="Q117" i="21"/>
  <c r="R117" i="21" s="1"/>
  <c r="W118" i="21"/>
  <c r="X118" i="21" s="1"/>
  <c r="W117" i="21"/>
  <c r="X117" i="21" s="1"/>
  <c r="AL119" i="21"/>
  <c r="J119" i="21" s="1"/>
  <c r="AH119" i="21" s="1"/>
  <c r="AL118" i="21"/>
  <c r="J118" i="21" s="1"/>
  <c r="AH118" i="21" s="1"/>
  <c r="E119" i="24" l="1"/>
  <c r="E120" i="24"/>
  <c r="E121" i="24"/>
  <c r="F119" i="23"/>
  <c r="G119" i="23" s="1"/>
  <c r="F120" i="23"/>
  <c r="AF143" i="21"/>
  <c r="AG143" i="21"/>
  <c r="E419" i="24"/>
  <c r="E418" i="24"/>
  <c r="E417" i="24"/>
  <c r="E268" i="24"/>
  <c r="E269" i="24"/>
  <c r="E270" i="24"/>
  <c r="H119" i="23" l="1"/>
  <c r="H121" i="23"/>
  <c r="F121" i="23"/>
  <c r="G121" i="23" s="1"/>
  <c r="G120" i="23"/>
  <c r="H120" i="23"/>
  <c r="AM143" i="21"/>
  <c r="J121" i="23" l="1"/>
  <c r="K121" i="23"/>
  <c r="M121" i="23" s="1"/>
  <c r="J119" i="23"/>
  <c r="K119" i="23"/>
  <c r="M119" i="23" s="1"/>
  <c r="J120" i="23"/>
  <c r="K120" i="23"/>
  <c r="M120" i="23" s="1"/>
  <c r="U4" i="1"/>
  <c r="U5" i="1"/>
  <c r="V5" i="1" s="1"/>
  <c r="U6" i="1"/>
  <c r="V6" i="1" s="1"/>
  <c r="U7" i="1"/>
  <c r="V7" i="1" s="1"/>
  <c r="U8" i="1"/>
  <c r="V8" i="1" s="1"/>
  <c r="U9" i="1"/>
  <c r="V9" i="1" s="1"/>
  <c r="U10" i="1"/>
  <c r="V10" i="1" s="1"/>
  <c r="U11" i="1"/>
  <c r="V11" i="1" s="1"/>
  <c r="U12" i="1"/>
  <c r="V12" i="1" s="1"/>
  <c r="U13" i="1"/>
  <c r="V13" i="1" s="1"/>
  <c r="U14" i="1"/>
  <c r="V14" i="1" s="1"/>
  <c r="U15" i="1"/>
  <c r="V15" i="1" s="1"/>
  <c r="U16" i="1"/>
  <c r="V16" i="1" s="1"/>
  <c r="U17" i="1"/>
  <c r="V17" i="1" s="1"/>
  <c r="U18" i="1"/>
  <c r="V18" i="1" s="1"/>
  <c r="U19" i="1"/>
  <c r="V19" i="1" s="1"/>
  <c r="U20" i="1"/>
  <c r="V20" i="1" s="1"/>
  <c r="U21" i="1"/>
  <c r="V21" i="1" s="1"/>
  <c r="U22" i="1"/>
  <c r="V22" i="1" s="1"/>
  <c r="U23" i="1"/>
  <c r="V23" i="1" s="1"/>
  <c r="U24" i="1"/>
  <c r="V24" i="1" s="1"/>
  <c r="U25" i="1"/>
  <c r="V25" i="1" s="1"/>
  <c r="U26" i="1"/>
  <c r="V26" i="1" s="1"/>
  <c r="U27" i="1"/>
  <c r="V27" i="1" s="1"/>
  <c r="U28" i="1"/>
  <c r="V28" i="1" s="1"/>
  <c r="U29" i="1"/>
  <c r="V29" i="1" s="1"/>
  <c r="U30" i="1"/>
  <c r="V30" i="1" s="1"/>
  <c r="U31" i="1"/>
  <c r="V31" i="1" s="1"/>
  <c r="U32" i="1"/>
  <c r="V32" i="1" s="1"/>
  <c r="U33" i="1"/>
  <c r="V33" i="1" s="1"/>
  <c r="U34" i="1"/>
  <c r="V34" i="1" s="1"/>
  <c r="U35" i="1"/>
  <c r="V35" i="1" s="1"/>
  <c r="U36" i="1"/>
  <c r="V36" i="1" s="1"/>
  <c r="U37" i="1"/>
  <c r="V37" i="1" s="1"/>
  <c r="U38" i="1"/>
  <c r="V38" i="1" s="1"/>
  <c r="U39" i="1"/>
  <c r="V39" i="1" s="1"/>
  <c r="U40" i="1"/>
  <c r="V40" i="1" s="1"/>
  <c r="U41" i="1"/>
  <c r="V41" i="1" s="1"/>
  <c r="U42" i="1"/>
  <c r="V42" i="1" s="1"/>
  <c r="U43" i="1"/>
  <c r="V43" i="1" s="1"/>
  <c r="U44" i="1"/>
  <c r="V44" i="1" s="1"/>
  <c r="U45" i="1"/>
  <c r="V45" i="1" s="1"/>
  <c r="U46" i="1"/>
  <c r="V46" i="1" s="1"/>
  <c r="U47" i="1"/>
  <c r="V47" i="1" s="1"/>
  <c r="U48" i="1"/>
  <c r="V48" i="1" s="1"/>
  <c r="U49" i="1"/>
  <c r="V49" i="1" s="1"/>
  <c r="U50" i="1"/>
  <c r="V50" i="1" s="1"/>
  <c r="U51" i="1"/>
  <c r="V51" i="1" s="1"/>
  <c r="U52" i="1"/>
  <c r="V52" i="1" s="1"/>
  <c r="U53" i="1"/>
  <c r="V53" i="1" s="1"/>
  <c r="U54" i="1"/>
  <c r="V54" i="1" s="1"/>
  <c r="U55" i="1"/>
  <c r="V55" i="1" s="1"/>
  <c r="U56" i="1"/>
  <c r="V56" i="1" s="1"/>
  <c r="U57" i="1"/>
  <c r="V57" i="1" s="1"/>
  <c r="U58" i="1"/>
  <c r="V58" i="1" s="1"/>
  <c r="U59" i="1"/>
  <c r="V59" i="1" s="1"/>
  <c r="U60" i="1"/>
  <c r="V60" i="1" s="1"/>
  <c r="U61" i="1"/>
  <c r="V61" i="1" s="1"/>
  <c r="U62" i="1"/>
  <c r="V62" i="1" s="1"/>
  <c r="U63" i="1"/>
  <c r="V63" i="1" s="1"/>
  <c r="U64" i="1"/>
  <c r="V64" i="1" s="1"/>
  <c r="U65" i="1"/>
  <c r="V65" i="1" s="1"/>
  <c r="U66" i="1"/>
  <c r="V66" i="1" s="1"/>
  <c r="U67" i="1"/>
  <c r="V67" i="1" s="1"/>
  <c r="U68" i="1"/>
  <c r="V68" i="1" s="1"/>
  <c r="U69" i="1"/>
  <c r="V69" i="1" s="1"/>
  <c r="U70" i="1"/>
  <c r="V70" i="1" s="1"/>
  <c r="U71" i="1"/>
  <c r="V71" i="1" s="1"/>
  <c r="U72" i="1"/>
  <c r="V72" i="1" s="1"/>
  <c r="U73" i="1"/>
  <c r="V73" i="1" s="1"/>
  <c r="U74" i="1"/>
  <c r="V74" i="1" s="1"/>
  <c r="U75" i="1"/>
  <c r="V75" i="1" s="1"/>
  <c r="U76" i="1"/>
  <c r="V76" i="1" s="1"/>
  <c r="U77" i="1"/>
  <c r="V77" i="1" s="1"/>
  <c r="U78" i="1"/>
  <c r="V78" i="1" s="1"/>
  <c r="U79" i="1"/>
  <c r="V79" i="1" s="1"/>
  <c r="U80" i="1"/>
  <c r="V80" i="1" s="1"/>
  <c r="U81" i="1"/>
  <c r="V81" i="1" s="1"/>
  <c r="U82" i="1"/>
  <c r="V82" i="1" s="1"/>
  <c r="U83" i="1"/>
  <c r="V83" i="1" s="1"/>
  <c r="U84" i="1"/>
  <c r="V84" i="1" s="1"/>
  <c r="U85" i="1"/>
  <c r="V85" i="1" s="1"/>
  <c r="U86" i="1"/>
  <c r="V86" i="1" s="1"/>
  <c r="U87" i="1"/>
  <c r="V87" i="1" s="1"/>
  <c r="U88" i="1"/>
  <c r="V88" i="1" s="1"/>
  <c r="U89" i="1"/>
  <c r="V89" i="1" s="1"/>
  <c r="U90" i="1"/>
  <c r="V90" i="1" s="1"/>
  <c r="U91" i="1"/>
  <c r="V91" i="1" s="1"/>
  <c r="U92" i="1"/>
  <c r="V92" i="1" s="1"/>
  <c r="U93" i="1"/>
  <c r="V93" i="1" s="1"/>
  <c r="U94" i="1"/>
  <c r="V94" i="1" s="1"/>
  <c r="U95" i="1"/>
  <c r="V95" i="1" s="1"/>
  <c r="U96" i="1"/>
  <c r="V96" i="1" s="1"/>
  <c r="U97" i="1"/>
  <c r="V97" i="1" s="1"/>
  <c r="U98" i="1"/>
  <c r="V98" i="1" s="1"/>
  <c r="U99" i="1"/>
  <c r="V99" i="1" s="1"/>
  <c r="U100" i="1"/>
  <c r="V100" i="1" s="1"/>
  <c r="U101" i="1"/>
  <c r="V101" i="1" s="1"/>
  <c r="U102" i="1"/>
  <c r="V102" i="1" s="1"/>
  <c r="U103" i="1"/>
  <c r="V103" i="1" s="1"/>
  <c r="U104" i="1"/>
  <c r="V104" i="1" s="1"/>
  <c r="U105" i="1"/>
  <c r="V105" i="1" s="1"/>
  <c r="U106" i="1"/>
  <c r="V106" i="1" s="1"/>
  <c r="U107" i="1"/>
  <c r="V107" i="1" s="1"/>
  <c r="U108" i="1"/>
  <c r="V108" i="1" s="1"/>
  <c r="U109" i="1"/>
  <c r="V109" i="1" s="1"/>
  <c r="U110" i="1"/>
  <c r="V110" i="1" s="1"/>
  <c r="U111" i="1"/>
  <c r="V111" i="1" s="1"/>
  <c r="U112" i="1"/>
  <c r="V112" i="1" s="1"/>
  <c r="U113" i="1"/>
  <c r="V113" i="1" s="1"/>
  <c r="U114" i="1"/>
  <c r="V114" i="1" s="1"/>
  <c r="U115" i="1"/>
  <c r="V115" i="1" s="1"/>
  <c r="U116" i="1"/>
  <c r="V116" i="1" s="1"/>
  <c r="U117" i="1"/>
  <c r="V117" i="1" s="1"/>
  <c r="U118" i="1"/>
  <c r="V118" i="1" s="1"/>
  <c r="U119" i="1"/>
  <c r="V119" i="1" s="1"/>
  <c r="U120" i="1"/>
  <c r="V120" i="1" s="1"/>
  <c r="U121" i="1"/>
  <c r="V121" i="1" s="1"/>
  <c r="U122" i="1"/>
  <c r="V122" i="1" s="1"/>
  <c r="U3" i="1"/>
  <c r="V3" i="1" s="1"/>
  <c r="T121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3" i="1"/>
  <c r="AR2" i="21" s="1"/>
  <c r="AR110" i="21" l="1"/>
  <c r="AP110" i="21"/>
  <c r="AR106" i="21"/>
  <c r="AP106" i="21"/>
  <c r="AR94" i="21"/>
  <c r="AP94" i="21"/>
  <c r="AP113" i="21"/>
  <c r="AR113" i="21"/>
  <c r="AR105" i="21"/>
  <c r="AP105" i="21"/>
  <c r="AR101" i="21"/>
  <c r="AP101" i="21"/>
  <c r="AR93" i="21"/>
  <c r="AP93" i="21"/>
  <c r="AR87" i="21"/>
  <c r="AP87" i="21"/>
  <c r="AR83" i="21"/>
  <c r="AP83" i="21"/>
  <c r="AR75" i="21"/>
  <c r="AP75" i="21"/>
  <c r="AR67" i="21"/>
  <c r="AP67" i="21"/>
  <c r="AP119" i="21"/>
  <c r="AR119" i="21"/>
  <c r="AP115" i="21"/>
  <c r="AR115" i="21"/>
  <c r="AP111" i="21"/>
  <c r="AR111" i="21"/>
  <c r="AR107" i="21"/>
  <c r="AP107" i="21"/>
  <c r="AR103" i="21"/>
  <c r="AP103" i="21"/>
  <c r="AR99" i="21"/>
  <c r="AP99" i="21"/>
  <c r="AR95" i="21"/>
  <c r="AP95" i="21"/>
  <c r="AR91" i="21"/>
  <c r="AP91" i="21"/>
  <c r="AR89" i="21"/>
  <c r="AP89" i="21"/>
  <c r="AR85" i="21"/>
  <c r="AP85" i="21"/>
  <c r="AR81" i="21"/>
  <c r="AP81" i="21"/>
  <c r="AR77" i="21"/>
  <c r="AP77" i="21"/>
  <c r="AR73" i="21"/>
  <c r="AP73" i="21"/>
  <c r="AR69" i="21"/>
  <c r="AP69" i="21"/>
  <c r="AR65" i="21"/>
  <c r="AP65" i="21"/>
  <c r="AR61" i="21"/>
  <c r="AP61" i="21"/>
  <c r="AR57" i="21"/>
  <c r="AP57" i="21"/>
  <c r="AR53" i="21"/>
  <c r="AP53" i="21"/>
  <c r="S49" i="21"/>
  <c r="AR49" i="21"/>
  <c r="AP49" i="21"/>
  <c r="S45" i="21"/>
  <c r="AR45" i="21"/>
  <c r="AP45" i="21"/>
  <c r="S41" i="21"/>
  <c r="AR41" i="21"/>
  <c r="AP41" i="21"/>
  <c r="S37" i="21"/>
  <c r="AR37" i="21"/>
  <c r="AP37" i="21"/>
  <c r="S33" i="21"/>
  <c r="AR33" i="21"/>
  <c r="AP33" i="21"/>
  <c r="S29" i="21"/>
  <c r="AR29" i="21"/>
  <c r="AP29" i="21"/>
  <c r="S25" i="21"/>
  <c r="AR25" i="21"/>
  <c r="AP25" i="21"/>
  <c r="S21" i="21"/>
  <c r="AR21" i="21"/>
  <c r="AP21" i="21"/>
  <c r="S17" i="21"/>
  <c r="AR17" i="21"/>
  <c r="AP17" i="21"/>
  <c r="S13" i="21"/>
  <c r="AR13" i="21"/>
  <c r="AP13" i="21"/>
  <c r="S9" i="21"/>
  <c r="AR9" i="21"/>
  <c r="AP9" i="21"/>
  <c r="S5" i="21"/>
  <c r="AR5" i="21"/>
  <c r="AP5" i="21"/>
  <c r="AR114" i="21"/>
  <c r="AP114" i="21"/>
  <c r="AR102" i="21"/>
  <c r="AP102" i="21"/>
  <c r="Q93" i="1"/>
  <c r="AT140" i="21" s="1"/>
  <c r="AR140" i="21"/>
  <c r="AP140" i="21"/>
  <c r="AR88" i="21"/>
  <c r="AP88" i="21"/>
  <c r="AR84" i="21"/>
  <c r="AP84" i="21"/>
  <c r="AR80" i="21"/>
  <c r="AP80" i="21"/>
  <c r="AR76" i="21"/>
  <c r="AP76" i="21"/>
  <c r="AR72" i="21"/>
  <c r="AP72" i="21"/>
  <c r="AR68" i="21"/>
  <c r="AP68" i="21"/>
  <c r="AR64" i="21"/>
  <c r="AP64" i="21"/>
  <c r="AR60" i="21"/>
  <c r="AP60" i="21"/>
  <c r="AR56" i="21"/>
  <c r="AP56" i="21"/>
  <c r="AR52" i="21"/>
  <c r="AP52" i="21"/>
  <c r="S48" i="21"/>
  <c r="AP48" i="21"/>
  <c r="AR48" i="21"/>
  <c r="S44" i="21"/>
  <c r="AR44" i="21"/>
  <c r="AP44" i="21"/>
  <c r="S40" i="21"/>
  <c r="AP40" i="21"/>
  <c r="AR40" i="21"/>
  <c r="S36" i="21"/>
  <c r="AR36" i="21"/>
  <c r="AP36" i="21"/>
  <c r="S32" i="21"/>
  <c r="AR32" i="21"/>
  <c r="AP32" i="21"/>
  <c r="S28" i="21"/>
  <c r="AR28" i="21"/>
  <c r="AP28" i="21"/>
  <c r="S24" i="21"/>
  <c r="AR24" i="21"/>
  <c r="AP24" i="21"/>
  <c r="S20" i="21"/>
  <c r="AR20" i="21"/>
  <c r="AP20" i="21"/>
  <c r="S16" i="21"/>
  <c r="AR16" i="21"/>
  <c r="AP16" i="21"/>
  <c r="S12" i="21"/>
  <c r="AR12" i="21"/>
  <c r="AP12" i="21"/>
  <c r="S8" i="21"/>
  <c r="AR8" i="21"/>
  <c r="AP8" i="21"/>
  <c r="S4" i="21"/>
  <c r="AR4" i="21"/>
  <c r="AP4" i="21"/>
  <c r="AR118" i="21"/>
  <c r="AP118" i="21"/>
  <c r="AR98" i="21"/>
  <c r="AP98" i="21"/>
  <c r="AP117" i="21"/>
  <c r="AR117" i="21"/>
  <c r="AR109" i="21"/>
  <c r="AP109" i="21"/>
  <c r="AR97" i="21"/>
  <c r="AP97" i="21"/>
  <c r="AR90" i="21"/>
  <c r="AP90" i="21"/>
  <c r="AR79" i="21"/>
  <c r="AP79" i="21"/>
  <c r="AR71" i="21"/>
  <c r="AP71" i="21"/>
  <c r="AP63" i="21"/>
  <c r="AR63" i="21"/>
  <c r="AR59" i="21"/>
  <c r="AP59" i="21"/>
  <c r="AR55" i="21"/>
  <c r="AP55" i="21"/>
  <c r="AR51" i="21"/>
  <c r="AP51" i="21"/>
  <c r="S47" i="21"/>
  <c r="AR47" i="21"/>
  <c r="AP47" i="21"/>
  <c r="S43" i="21"/>
  <c r="AR43" i="21"/>
  <c r="AP43" i="21"/>
  <c r="S39" i="21"/>
  <c r="AR39" i="21"/>
  <c r="AP39" i="21"/>
  <c r="S35" i="21"/>
  <c r="AR35" i="21"/>
  <c r="AP35" i="21"/>
  <c r="S31" i="21"/>
  <c r="AP31" i="21"/>
  <c r="AR31" i="21"/>
  <c r="S27" i="21"/>
  <c r="AR27" i="21"/>
  <c r="AP27" i="21"/>
  <c r="S23" i="21"/>
  <c r="AR23" i="21"/>
  <c r="AP23" i="21"/>
  <c r="S19" i="21"/>
  <c r="AP19" i="21"/>
  <c r="AR19" i="21"/>
  <c r="S15" i="21"/>
  <c r="AP15" i="21"/>
  <c r="AR15" i="21"/>
  <c r="S11" i="21"/>
  <c r="AR11" i="21"/>
  <c r="AP11" i="21"/>
  <c r="S7" i="21"/>
  <c r="AR7" i="21"/>
  <c r="AP7" i="21"/>
  <c r="S3" i="21"/>
  <c r="AR3" i="21"/>
  <c r="AP3" i="21"/>
  <c r="AR116" i="21"/>
  <c r="AP116" i="21"/>
  <c r="AR112" i="21"/>
  <c r="AP112" i="21"/>
  <c r="AR108" i="21"/>
  <c r="AP108" i="21"/>
  <c r="AR104" i="21"/>
  <c r="AP104" i="21"/>
  <c r="AR100" i="21"/>
  <c r="AP100" i="21"/>
  <c r="AR96" i="21"/>
  <c r="AP96" i="21"/>
  <c r="AR92" i="21"/>
  <c r="AP92" i="21"/>
  <c r="Q91" i="1"/>
  <c r="AT133" i="21" s="1"/>
  <c r="AP133" i="21"/>
  <c r="AR133" i="21"/>
  <c r="AR86" i="21"/>
  <c r="AP86" i="21"/>
  <c r="AR82" i="21"/>
  <c r="AP82" i="21"/>
  <c r="AR78" i="21"/>
  <c r="AP78" i="21"/>
  <c r="AR74" i="21"/>
  <c r="AP74" i="21"/>
  <c r="AR70" i="21"/>
  <c r="AP70" i="21"/>
  <c r="AR66" i="21"/>
  <c r="AP66" i="21"/>
  <c r="AR62" i="21"/>
  <c r="AP62" i="21"/>
  <c r="AP58" i="21"/>
  <c r="AR58" i="21"/>
  <c r="AP54" i="21"/>
  <c r="AR54" i="21"/>
  <c r="S50" i="21"/>
  <c r="AR50" i="21"/>
  <c r="AP50" i="21"/>
  <c r="S46" i="21"/>
  <c r="AR46" i="21"/>
  <c r="AP46" i="21"/>
  <c r="S42" i="21"/>
  <c r="AP42" i="21"/>
  <c r="AR42" i="21"/>
  <c r="S38" i="21"/>
  <c r="AR38" i="21"/>
  <c r="AP38" i="21"/>
  <c r="S34" i="21"/>
  <c r="AP34" i="21"/>
  <c r="AR34" i="21"/>
  <c r="S30" i="21"/>
  <c r="AR30" i="21"/>
  <c r="AP30" i="21"/>
  <c r="S26" i="21"/>
  <c r="AR26" i="21"/>
  <c r="AP26" i="21"/>
  <c r="S22" i="21"/>
  <c r="AR22" i="21"/>
  <c r="AP22" i="21"/>
  <c r="S18" i="21"/>
  <c r="AR18" i="21"/>
  <c r="AP18" i="21"/>
  <c r="S14" i="21"/>
  <c r="AR14" i="21"/>
  <c r="AP14" i="21"/>
  <c r="S10" i="21"/>
  <c r="AR10" i="21"/>
  <c r="AP10" i="21"/>
  <c r="S6" i="21"/>
  <c r="AR6" i="21"/>
  <c r="AP6" i="21"/>
  <c r="Q122" i="1"/>
  <c r="S119" i="21"/>
  <c r="Q114" i="1"/>
  <c r="S111" i="21"/>
  <c r="Q106" i="1"/>
  <c r="S103" i="21"/>
  <c r="Q98" i="1"/>
  <c r="S95" i="21"/>
  <c r="Q90" i="1"/>
  <c r="S89" i="21"/>
  <c r="Q82" i="1"/>
  <c r="S81" i="21"/>
  <c r="Q74" i="1"/>
  <c r="S73" i="21"/>
  <c r="Q66" i="1"/>
  <c r="S65" i="21"/>
  <c r="Q58" i="1"/>
  <c r="S57" i="21"/>
  <c r="Q121" i="1"/>
  <c r="S118" i="21"/>
  <c r="Q113" i="1"/>
  <c r="S110" i="21"/>
  <c r="Q105" i="1"/>
  <c r="S102" i="21"/>
  <c r="Q97" i="1"/>
  <c r="S94" i="21"/>
  <c r="Q89" i="1"/>
  <c r="S88" i="21"/>
  <c r="Q81" i="1"/>
  <c r="S80" i="21"/>
  <c r="Q73" i="1"/>
  <c r="S72" i="21"/>
  <c r="Q65" i="1"/>
  <c r="S64" i="21"/>
  <c r="Q57" i="1"/>
  <c r="S56" i="21"/>
  <c r="Q112" i="1"/>
  <c r="S109" i="21"/>
  <c r="Q88" i="1"/>
  <c r="S87" i="21"/>
  <c r="Q120" i="1"/>
  <c r="S117" i="21"/>
  <c r="Q104" i="1"/>
  <c r="S101" i="21"/>
  <c r="Q96" i="1"/>
  <c r="S93" i="21"/>
  <c r="Q80" i="1"/>
  <c r="S79" i="21"/>
  <c r="Q72" i="1"/>
  <c r="S71" i="21"/>
  <c r="Q64" i="1"/>
  <c r="S63" i="21"/>
  <c r="Q56" i="1"/>
  <c r="S55" i="21"/>
  <c r="Q119" i="1"/>
  <c r="S116" i="21"/>
  <c r="Q111" i="1"/>
  <c r="S108" i="21"/>
  <c r="Q103" i="1"/>
  <c r="S100" i="21"/>
  <c r="Q95" i="1"/>
  <c r="S92" i="21"/>
  <c r="Q87" i="1"/>
  <c r="S86" i="21"/>
  <c r="Q79" i="1"/>
  <c r="S78" i="21"/>
  <c r="Q71" i="1"/>
  <c r="S70" i="21"/>
  <c r="Q63" i="1"/>
  <c r="S62" i="21"/>
  <c r="Q55" i="1"/>
  <c r="S54" i="21"/>
  <c r="Q118" i="1"/>
  <c r="S115" i="21"/>
  <c r="Q110" i="1"/>
  <c r="S107" i="21"/>
  <c r="Q102" i="1"/>
  <c r="S99" i="21"/>
  <c r="Q94" i="1"/>
  <c r="S91" i="21"/>
  <c r="Q86" i="1"/>
  <c r="S85" i="21"/>
  <c r="Q78" i="1"/>
  <c r="S77" i="21"/>
  <c r="Q70" i="1"/>
  <c r="S69" i="21"/>
  <c r="Q62" i="1"/>
  <c r="S61" i="21"/>
  <c r="Q54" i="1"/>
  <c r="S53" i="21"/>
  <c r="Q117" i="1"/>
  <c r="S114" i="21"/>
  <c r="Q109" i="1"/>
  <c r="S106" i="21"/>
  <c r="Q101" i="1"/>
  <c r="S98" i="21"/>
  <c r="Q85" i="1"/>
  <c r="S84" i="21"/>
  <c r="Q77" i="1"/>
  <c r="S76" i="21"/>
  <c r="Q69" i="1"/>
  <c r="S68" i="21"/>
  <c r="Q61" i="1"/>
  <c r="S60" i="21"/>
  <c r="Q53" i="1"/>
  <c r="S52" i="21"/>
  <c r="Q115" i="1"/>
  <c r="S112" i="21"/>
  <c r="Q107" i="1"/>
  <c r="S104" i="21"/>
  <c r="Q99" i="1"/>
  <c r="S96" i="21"/>
  <c r="Q83" i="1"/>
  <c r="S82" i="21"/>
  <c r="Q75" i="1"/>
  <c r="S74" i="21"/>
  <c r="Q67" i="1"/>
  <c r="S66" i="21"/>
  <c r="Q59" i="1"/>
  <c r="S58" i="21"/>
  <c r="Q3" i="1"/>
  <c r="S2" i="21"/>
  <c r="Q116" i="1"/>
  <c r="S113" i="21"/>
  <c r="Q108" i="1"/>
  <c r="S105" i="21"/>
  <c r="Q100" i="1"/>
  <c r="S97" i="21"/>
  <c r="Q92" i="1"/>
  <c r="S90" i="21"/>
  <c r="Q84" i="1"/>
  <c r="S83" i="21"/>
  <c r="Q76" i="1"/>
  <c r="S75" i="21"/>
  <c r="Q68" i="1"/>
  <c r="S67" i="21"/>
  <c r="Q60" i="1"/>
  <c r="S59" i="21"/>
  <c r="Q52" i="1"/>
  <c r="S51" i="2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M118" i="1" s="1"/>
  <c r="AS115" i="21" s="1"/>
  <c r="F119" i="1"/>
  <c r="M119" i="1" s="1"/>
  <c r="AS116" i="21" s="1"/>
  <c r="F120" i="1"/>
  <c r="M120" i="1" s="1"/>
  <c r="AS117" i="21" s="1"/>
  <c r="F121" i="1"/>
  <c r="M121" i="1" s="1"/>
  <c r="AS118" i="21" s="1"/>
  <c r="F122" i="1"/>
  <c r="M122" i="1" s="1"/>
  <c r="AS119" i="21" s="1"/>
  <c r="F4" i="1"/>
  <c r="C3546" i="8"/>
  <c r="D1758" i="7" s="1"/>
  <c r="D3546" i="8"/>
  <c r="D3546" i="7" s="1"/>
  <c r="F3546" i="8"/>
  <c r="D1758" i="9" s="1"/>
  <c r="G3546" i="8"/>
  <c r="D3546" i="9" s="1"/>
  <c r="C3547" i="8"/>
  <c r="D1759" i="7" s="1"/>
  <c r="D3547" i="8"/>
  <c r="D3547" i="7" s="1"/>
  <c r="F3547" i="8"/>
  <c r="D1759" i="9" s="1"/>
  <c r="G3547" i="8"/>
  <c r="D3547" i="9" s="1"/>
  <c r="C3548" i="8"/>
  <c r="D1760" i="7" s="1"/>
  <c r="D3548" i="8"/>
  <c r="D3548" i="7" s="1"/>
  <c r="F3548" i="8"/>
  <c r="D1760" i="9" s="1"/>
  <c r="G3548" i="8"/>
  <c r="D3548" i="9" s="1"/>
  <c r="C3397" i="8"/>
  <c r="D1609" i="7" s="1"/>
  <c r="D3397" i="8"/>
  <c r="D3397" i="7" s="1"/>
  <c r="F3397" i="8"/>
  <c r="D1609" i="9" s="1"/>
  <c r="G3397" i="8"/>
  <c r="D3397" i="9" s="1"/>
  <c r="C3398" i="8"/>
  <c r="D1610" i="7" s="1"/>
  <c r="D3398" i="8"/>
  <c r="D3398" i="7" s="1"/>
  <c r="F3398" i="8"/>
  <c r="D1610" i="9" s="1"/>
  <c r="G3398" i="8"/>
  <c r="D3398" i="9" s="1"/>
  <c r="C3399" i="8"/>
  <c r="D1611" i="7" s="1"/>
  <c r="D3399" i="8"/>
  <c r="D3399" i="7" s="1"/>
  <c r="F3399" i="8"/>
  <c r="D1611" i="9" s="1"/>
  <c r="G3399" i="8"/>
  <c r="D3399" i="9" s="1"/>
  <c r="C3248" i="8"/>
  <c r="D1460" i="7" s="1"/>
  <c r="D3248" i="8"/>
  <c r="D3248" i="7" s="1"/>
  <c r="F3248" i="8"/>
  <c r="D1460" i="9" s="1"/>
  <c r="G3248" i="8"/>
  <c r="D3248" i="9" s="1"/>
  <c r="C3249" i="8"/>
  <c r="D1461" i="7" s="1"/>
  <c r="D3249" i="8"/>
  <c r="D3249" i="7" s="1"/>
  <c r="F3249" i="8"/>
  <c r="D1461" i="9" s="1"/>
  <c r="G3249" i="8"/>
  <c r="D3249" i="9" s="1"/>
  <c r="C3250" i="8"/>
  <c r="D1462" i="7" s="1"/>
  <c r="D3250" i="8"/>
  <c r="D3250" i="7" s="1"/>
  <c r="F3250" i="8"/>
  <c r="D1462" i="9" s="1"/>
  <c r="G3250" i="8"/>
  <c r="D3250" i="9" s="1"/>
  <c r="C3099" i="8"/>
  <c r="D1311" i="7" s="1"/>
  <c r="D3099" i="8"/>
  <c r="D3099" i="7" s="1"/>
  <c r="F3099" i="8"/>
  <c r="D1311" i="9" s="1"/>
  <c r="G3099" i="8"/>
  <c r="D3099" i="9" s="1"/>
  <c r="C3100" i="8"/>
  <c r="D1312" i="7" s="1"/>
  <c r="D3100" i="8"/>
  <c r="D3100" i="7" s="1"/>
  <c r="F3100" i="8"/>
  <c r="D1312" i="9" s="1"/>
  <c r="G3100" i="8"/>
  <c r="D3100" i="9" s="1"/>
  <c r="C3101" i="8"/>
  <c r="D1313" i="7" s="1"/>
  <c r="D3101" i="8"/>
  <c r="D3101" i="7" s="1"/>
  <c r="F3101" i="8"/>
  <c r="D1313" i="9" s="1"/>
  <c r="G3101" i="8"/>
  <c r="D3101" i="9" s="1"/>
  <c r="C2950" i="8"/>
  <c r="D1162" i="7" s="1"/>
  <c r="D2950" i="8"/>
  <c r="D2950" i="7" s="1"/>
  <c r="F2950" i="8"/>
  <c r="D1162" i="9" s="1"/>
  <c r="G2950" i="8"/>
  <c r="D2950" i="9" s="1"/>
  <c r="C2951" i="8"/>
  <c r="D1163" i="7" s="1"/>
  <c r="D2951" i="8"/>
  <c r="D2951" i="7" s="1"/>
  <c r="F2951" i="8"/>
  <c r="D1163" i="9" s="1"/>
  <c r="G2951" i="8"/>
  <c r="D2951" i="9" s="1"/>
  <c r="C2952" i="8"/>
  <c r="D1164" i="7" s="1"/>
  <c r="D2952" i="8"/>
  <c r="D2952" i="7" s="1"/>
  <c r="F2952" i="8"/>
  <c r="D1164" i="9" s="1"/>
  <c r="G2952" i="8"/>
  <c r="D2952" i="9" s="1"/>
  <c r="C2801" i="8"/>
  <c r="D1013" i="7" s="1"/>
  <c r="D2801" i="8"/>
  <c r="D2801" i="7" s="1"/>
  <c r="F2801" i="8"/>
  <c r="G2801" i="8"/>
  <c r="C2802" i="8"/>
  <c r="D1014" i="7" s="1"/>
  <c r="D2802" i="8"/>
  <c r="D2802" i="7" s="1"/>
  <c r="F2802" i="8"/>
  <c r="G2802" i="8"/>
  <c r="C2803" i="8"/>
  <c r="D1015" i="7" s="1"/>
  <c r="D2803" i="8"/>
  <c r="D2803" i="7" s="1"/>
  <c r="F2803" i="8"/>
  <c r="G2803" i="8"/>
  <c r="C2652" i="8"/>
  <c r="D864" i="7" s="1"/>
  <c r="D2652" i="8"/>
  <c r="D2652" i="7" s="1"/>
  <c r="F2652" i="8"/>
  <c r="C864" i="22" s="1"/>
  <c r="G2652" i="8"/>
  <c r="D864" i="22" s="1"/>
  <c r="C2653" i="8"/>
  <c r="D865" i="7" s="1"/>
  <c r="D2653" i="8"/>
  <c r="D2653" i="7" s="1"/>
  <c r="F2653" i="8"/>
  <c r="C865" i="22" s="1"/>
  <c r="G2653" i="8"/>
  <c r="D865" i="22" s="1"/>
  <c r="C2654" i="8"/>
  <c r="D866" i="7" s="1"/>
  <c r="D2654" i="8"/>
  <c r="D2654" i="7" s="1"/>
  <c r="F2654" i="8"/>
  <c r="C866" i="22" s="1"/>
  <c r="G2654" i="8"/>
  <c r="D866" i="22" s="1"/>
  <c r="C2503" i="8"/>
  <c r="D715" i="7" s="1"/>
  <c r="D2503" i="8"/>
  <c r="D2503" i="7" s="1"/>
  <c r="F2503" i="8"/>
  <c r="C715" i="22" s="1"/>
  <c r="G2503" i="8"/>
  <c r="D715" i="22" s="1"/>
  <c r="C2504" i="8"/>
  <c r="D716" i="7" s="1"/>
  <c r="D2504" i="8"/>
  <c r="D2504" i="7" s="1"/>
  <c r="F2504" i="8"/>
  <c r="C716" i="22" s="1"/>
  <c r="G2504" i="8"/>
  <c r="D716" i="22" s="1"/>
  <c r="C2505" i="8"/>
  <c r="D717" i="7" s="1"/>
  <c r="D2505" i="8"/>
  <c r="D2505" i="7" s="1"/>
  <c r="F2505" i="8"/>
  <c r="C717" i="22" s="1"/>
  <c r="G2505" i="8"/>
  <c r="D717" i="22" s="1"/>
  <c r="C2354" i="8"/>
  <c r="D566" i="7" s="1"/>
  <c r="D2354" i="8"/>
  <c r="D2354" i="7" s="1"/>
  <c r="F2354" i="8"/>
  <c r="C566" i="22" s="1"/>
  <c r="G2354" i="8"/>
  <c r="D566" i="22" s="1"/>
  <c r="C2355" i="8"/>
  <c r="D567" i="7" s="1"/>
  <c r="D2355" i="8"/>
  <c r="D2355" i="7" s="1"/>
  <c r="F2355" i="8"/>
  <c r="C567" i="22" s="1"/>
  <c r="G2355" i="8"/>
  <c r="D567" i="22" s="1"/>
  <c r="C2356" i="8"/>
  <c r="D568" i="7" s="1"/>
  <c r="D2356" i="8"/>
  <c r="D2356" i="7" s="1"/>
  <c r="F2356" i="8"/>
  <c r="C568" i="22" s="1"/>
  <c r="G2356" i="8"/>
  <c r="D568" i="22" s="1"/>
  <c r="C2205" i="8"/>
  <c r="D417" i="7" s="1"/>
  <c r="D2205" i="8"/>
  <c r="D2205" i="7" s="1"/>
  <c r="F2205" i="8"/>
  <c r="C417" i="22" s="1"/>
  <c r="G2205" i="8"/>
  <c r="D417" i="22" s="1"/>
  <c r="C2206" i="8"/>
  <c r="D418" i="7" s="1"/>
  <c r="D2206" i="8"/>
  <c r="D2206" i="7" s="1"/>
  <c r="F2206" i="8"/>
  <c r="C418" i="22" s="1"/>
  <c r="G2206" i="8"/>
  <c r="D418" i="22" s="1"/>
  <c r="C2207" i="8"/>
  <c r="D419" i="7" s="1"/>
  <c r="D2207" i="8"/>
  <c r="D2207" i="7" s="1"/>
  <c r="F2207" i="8"/>
  <c r="C419" i="22" s="1"/>
  <c r="G2207" i="8"/>
  <c r="D419" i="22" s="1"/>
  <c r="C2056" i="8"/>
  <c r="D268" i="7" s="1"/>
  <c r="D2056" i="8"/>
  <c r="D2056" i="7" s="1"/>
  <c r="F2056" i="8"/>
  <c r="C268" i="22" s="1"/>
  <c r="G2056" i="8"/>
  <c r="D268" i="22" s="1"/>
  <c r="C2057" i="8"/>
  <c r="D269" i="7" s="1"/>
  <c r="D2057" i="8"/>
  <c r="D2057" i="7" s="1"/>
  <c r="F2057" i="8"/>
  <c r="C269" i="22" s="1"/>
  <c r="G2057" i="8"/>
  <c r="D269" i="22" s="1"/>
  <c r="C2058" i="8"/>
  <c r="D270" i="7" s="1"/>
  <c r="D2058" i="8"/>
  <c r="D2058" i="7" s="1"/>
  <c r="F2058" i="8"/>
  <c r="C270" i="22" s="1"/>
  <c r="G2058" i="8"/>
  <c r="D270" i="22" s="1"/>
  <c r="C1907" i="8"/>
  <c r="D119" i="7" s="1"/>
  <c r="D1907" i="8"/>
  <c r="D1907" i="7" s="1"/>
  <c r="F1907" i="8"/>
  <c r="C119" i="22" s="1"/>
  <c r="G1907" i="8"/>
  <c r="D119" i="22" s="1"/>
  <c r="C1908" i="8"/>
  <c r="D120" i="7" s="1"/>
  <c r="D1908" i="8"/>
  <c r="D1908" i="7" s="1"/>
  <c r="F1908" i="8"/>
  <c r="C120" i="22" s="1"/>
  <c r="G1908" i="8"/>
  <c r="D120" i="22" s="1"/>
  <c r="C1909" i="8"/>
  <c r="D121" i="7" s="1"/>
  <c r="D1909" i="8"/>
  <c r="D1909" i="7" s="1"/>
  <c r="F1909" i="8"/>
  <c r="C121" i="22" s="1"/>
  <c r="G1909" i="8"/>
  <c r="D121" i="22" s="1"/>
  <c r="C1758" i="8"/>
  <c r="C1758" i="7" s="1"/>
  <c r="D1758" i="8"/>
  <c r="C3546" i="7" s="1"/>
  <c r="F1758" i="8"/>
  <c r="G1758" i="8"/>
  <c r="C1759" i="8"/>
  <c r="C1759" i="7" s="1"/>
  <c r="D1759" i="8"/>
  <c r="C3547" i="7" s="1"/>
  <c r="F1759" i="8"/>
  <c r="G1759" i="8"/>
  <c r="C1760" i="8"/>
  <c r="C1760" i="7" s="1"/>
  <c r="D1760" i="8"/>
  <c r="C3548" i="7" s="1"/>
  <c r="F1760" i="8"/>
  <c r="G1760" i="8"/>
  <c r="C1609" i="8"/>
  <c r="C1609" i="7" s="1"/>
  <c r="D1609" i="8"/>
  <c r="C3397" i="7" s="1"/>
  <c r="F1609" i="8"/>
  <c r="G1609" i="8"/>
  <c r="C1610" i="8"/>
  <c r="C1610" i="7" s="1"/>
  <c r="D1610" i="8"/>
  <c r="C3398" i="7" s="1"/>
  <c r="F1610" i="8"/>
  <c r="G1610" i="8"/>
  <c r="C1611" i="8"/>
  <c r="C1611" i="7" s="1"/>
  <c r="D1611" i="8"/>
  <c r="C3399" i="7" s="1"/>
  <c r="F1611" i="8"/>
  <c r="G1611" i="8"/>
  <c r="C1460" i="8"/>
  <c r="C1460" i="7" s="1"/>
  <c r="D1460" i="8"/>
  <c r="C3248" i="7" s="1"/>
  <c r="F1460" i="8"/>
  <c r="G1460" i="8"/>
  <c r="C1461" i="8"/>
  <c r="C1461" i="7" s="1"/>
  <c r="D1461" i="8"/>
  <c r="C3249" i="7" s="1"/>
  <c r="F1461" i="8"/>
  <c r="G1461" i="8"/>
  <c r="C1462" i="8"/>
  <c r="C1462" i="7" s="1"/>
  <c r="D1462" i="8"/>
  <c r="C3250" i="7" s="1"/>
  <c r="F1462" i="8"/>
  <c r="G1462" i="8"/>
  <c r="C1311" i="8"/>
  <c r="C1311" i="7" s="1"/>
  <c r="D1311" i="8"/>
  <c r="C3099" i="7" s="1"/>
  <c r="F1311" i="8"/>
  <c r="G1311" i="8"/>
  <c r="C1312" i="8"/>
  <c r="C1312" i="7" s="1"/>
  <c r="D1312" i="8"/>
  <c r="C3100" i="7" s="1"/>
  <c r="F1312" i="8"/>
  <c r="G1312" i="8"/>
  <c r="C1313" i="8"/>
  <c r="C1313" i="7" s="1"/>
  <c r="D1313" i="8"/>
  <c r="C3101" i="7" s="1"/>
  <c r="F1313" i="8"/>
  <c r="G1313" i="8"/>
  <c r="C1162" i="8"/>
  <c r="C1162" i="7" s="1"/>
  <c r="D1162" i="8"/>
  <c r="C2950" i="7" s="1"/>
  <c r="F1162" i="8"/>
  <c r="G1162" i="8"/>
  <c r="C1163" i="8"/>
  <c r="C1163" i="7" s="1"/>
  <c r="D1163" i="8"/>
  <c r="C2951" i="7" s="1"/>
  <c r="F1163" i="8"/>
  <c r="G1163" i="8"/>
  <c r="C1164" i="8"/>
  <c r="C1164" i="7" s="1"/>
  <c r="D1164" i="8"/>
  <c r="C2952" i="7" s="1"/>
  <c r="F1164" i="8"/>
  <c r="G1164" i="8"/>
  <c r="C1013" i="8"/>
  <c r="C1013" i="7" s="1"/>
  <c r="D1013" i="8"/>
  <c r="C2801" i="7" s="1"/>
  <c r="F1013" i="8"/>
  <c r="G1013" i="8"/>
  <c r="C1014" i="8"/>
  <c r="C1014" i="7" s="1"/>
  <c r="D1014" i="8"/>
  <c r="C2802" i="7" s="1"/>
  <c r="F1014" i="8"/>
  <c r="G1014" i="8"/>
  <c r="C1015" i="8"/>
  <c r="C1015" i="7" s="1"/>
  <c r="D1015" i="8"/>
  <c r="C2803" i="7" s="1"/>
  <c r="F1015" i="8"/>
  <c r="G1015" i="8"/>
  <c r="C864" i="8"/>
  <c r="C864" i="7" s="1"/>
  <c r="D864" i="8"/>
  <c r="C2652" i="7" s="1"/>
  <c r="F864" i="8"/>
  <c r="G864" i="8"/>
  <c r="C865" i="8"/>
  <c r="C865" i="7" s="1"/>
  <c r="D865" i="8"/>
  <c r="C2653" i="7" s="1"/>
  <c r="F865" i="8"/>
  <c r="G865" i="8"/>
  <c r="C866" i="8"/>
  <c r="C866" i="7" s="1"/>
  <c r="D866" i="8"/>
  <c r="C2654" i="7" s="1"/>
  <c r="F866" i="8"/>
  <c r="G866" i="8"/>
  <c r="C715" i="8"/>
  <c r="C715" i="7" s="1"/>
  <c r="D715" i="8"/>
  <c r="C2503" i="7" s="1"/>
  <c r="F715" i="8"/>
  <c r="G715" i="8"/>
  <c r="C716" i="8"/>
  <c r="C716" i="7" s="1"/>
  <c r="D716" i="8"/>
  <c r="C2504" i="7" s="1"/>
  <c r="F716" i="8"/>
  <c r="G716" i="8"/>
  <c r="C717" i="8"/>
  <c r="C717" i="7" s="1"/>
  <c r="D717" i="8"/>
  <c r="C2505" i="7" s="1"/>
  <c r="F717" i="8"/>
  <c r="G717" i="8"/>
  <c r="C566" i="8"/>
  <c r="C566" i="7" s="1"/>
  <c r="D566" i="8"/>
  <c r="C2354" i="7" s="1"/>
  <c r="F566" i="8"/>
  <c r="G566" i="8"/>
  <c r="C567" i="8"/>
  <c r="C567" i="7" s="1"/>
  <c r="D567" i="8"/>
  <c r="C2355" i="7" s="1"/>
  <c r="F567" i="8"/>
  <c r="G567" i="8"/>
  <c r="C568" i="8"/>
  <c r="C568" i="7" s="1"/>
  <c r="D568" i="8"/>
  <c r="C2356" i="7" s="1"/>
  <c r="F568" i="8"/>
  <c r="G568" i="8"/>
  <c r="C417" i="8"/>
  <c r="C417" i="7" s="1"/>
  <c r="D417" i="8"/>
  <c r="C2205" i="7" s="1"/>
  <c r="F417" i="8"/>
  <c r="G417" i="8"/>
  <c r="C418" i="8"/>
  <c r="C418" i="7" s="1"/>
  <c r="D418" i="8"/>
  <c r="C2206" i="7" s="1"/>
  <c r="F418" i="8"/>
  <c r="G418" i="8"/>
  <c r="C419" i="8"/>
  <c r="C419" i="7" s="1"/>
  <c r="D419" i="8"/>
  <c r="C2207" i="7" s="1"/>
  <c r="F419" i="8"/>
  <c r="G419" i="8"/>
  <c r="C268" i="8"/>
  <c r="C268" i="7" s="1"/>
  <c r="D268" i="8"/>
  <c r="C2056" i="7" s="1"/>
  <c r="F268" i="8"/>
  <c r="G268" i="8"/>
  <c r="C269" i="8"/>
  <c r="C269" i="7" s="1"/>
  <c r="D269" i="8"/>
  <c r="C2057" i="7" s="1"/>
  <c r="F269" i="8"/>
  <c r="G269" i="8"/>
  <c r="C270" i="8"/>
  <c r="C270" i="7" s="1"/>
  <c r="D270" i="8"/>
  <c r="C2058" i="7" s="1"/>
  <c r="F270" i="8"/>
  <c r="G270" i="8"/>
  <c r="C119" i="8"/>
  <c r="C119" i="7" s="1"/>
  <c r="D119" i="8"/>
  <c r="C1907" i="7" s="1"/>
  <c r="F119" i="8"/>
  <c r="G119" i="8"/>
  <c r="C120" i="8"/>
  <c r="C120" i="7" s="1"/>
  <c r="D120" i="8"/>
  <c r="C1908" i="7" s="1"/>
  <c r="F120" i="8"/>
  <c r="G120" i="8"/>
  <c r="C121" i="8"/>
  <c r="C121" i="7" s="1"/>
  <c r="D121" i="8"/>
  <c r="C1909" i="7" s="1"/>
  <c r="F121" i="8"/>
  <c r="G121" i="8"/>
  <c r="D2802" i="9" l="1"/>
  <c r="D1014" i="22"/>
  <c r="D1014" i="9"/>
  <c r="C1014" i="22"/>
  <c r="D2803" i="9"/>
  <c r="D1015" i="22"/>
  <c r="D2801" i="9"/>
  <c r="D1013" i="22"/>
  <c r="D1015" i="9"/>
  <c r="C1015" i="22"/>
  <c r="D1013" i="9"/>
  <c r="C1013" i="22"/>
  <c r="AQ113" i="21"/>
  <c r="AO113" i="21"/>
  <c r="AQ109" i="21"/>
  <c r="AO109" i="21"/>
  <c r="AQ105" i="21"/>
  <c r="AO105" i="21"/>
  <c r="AQ101" i="21"/>
  <c r="AO101" i="21"/>
  <c r="AQ97" i="21"/>
  <c r="AO97" i="21"/>
  <c r="AQ93" i="21"/>
  <c r="AO93" i="21"/>
  <c r="AQ90" i="21"/>
  <c r="AO90" i="21"/>
  <c r="AQ87" i="21"/>
  <c r="AO87" i="21"/>
  <c r="AQ83" i="21"/>
  <c r="AO83" i="21"/>
  <c r="AQ79" i="21"/>
  <c r="AO79" i="21"/>
  <c r="AQ75" i="21"/>
  <c r="AO75" i="21"/>
  <c r="AQ71" i="21"/>
  <c r="AO71" i="21"/>
  <c r="AQ67" i="21"/>
  <c r="AO67" i="21"/>
  <c r="AQ63" i="21"/>
  <c r="AO63" i="21"/>
  <c r="AQ59" i="21"/>
  <c r="AO59" i="21"/>
  <c r="AQ55" i="21"/>
  <c r="AO55" i="21"/>
  <c r="AQ51" i="21"/>
  <c r="AO51" i="21"/>
  <c r="AQ47" i="21"/>
  <c r="AO47" i="21"/>
  <c r="AQ112" i="21"/>
  <c r="AO112" i="21"/>
  <c r="AQ108" i="21"/>
  <c r="AO108" i="21"/>
  <c r="AQ104" i="21"/>
  <c r="AO104" i="21"/>
  <c r="AQ100" i="21"/>
  <c r="AO100" i="21"/>
  <c r="AQ96" i="21"/>
  <c r="AO96" i="21"/>
  <c r="AQ92" i="21"/>
  <c r="AO92" i="21"/>
  <c r="AO133" i="21"/>
  <c r="AQ133" i="21"/>
  <c r="AQ86" i="21"/>
  <c r="AO86" i="21"/>
  <c r="AQ82" i="21"/>
  <c r="AO82" i="21"/>
  <c r="AQ78" i="21"/>
  <c r="AO78" i="21"/>
  <c r="AQ74" i="21"/>
  <c r="AO74" i="21"/>
  <c r="AQ70" i="21"/>
  <c r="AO70" i="21"/>
  <c r="AQ66" i="21"/>
  <c r="AO66" i="21"/>
  <c r="AQ62" i="21"/>
  <c r="AO62" i="21"/>
  <c r="AQ58" i="21"/>
  <c r="AO58" i="21"/>
  <c r="AQ54" i="21"/>
  <c r="AO54" i="21"/>
  <c r="AQ50" i="21"/>
  <c r="AO50" i="21"/>
  <c r="AQ46" i="21"/>
  <c r="AO46" i="21"/>
  <c r="T51" i="21"/>
  <c r="AT51" i="21"/>
  <c r="T67" i="21"/>
  <c r="AT67" i="21"/>
  <c r="T83" i="21"/>
  <c r="AT83" i="21"/>
  <c r="T97" i="21"/>
  <c r="AT97" i="21"/>
  <c r="T113" i="21"/>
  <c r="AT113" i="21"/>
  <c r="T58" i="21"/>
  <c r="AT58" i="21"/>
  <c r="T74" i="21"/>
  <c r="AT74" i="21"/>
  <c r="T96" i="21"/>
  <c r="AT96" i="21"/>
  <c r="T112" i="21"/>
  <c r="AT112" i="21"/>
  <c r="T60" i="21"/>
  <c r="AT60" i="21"/>
  <c r="T76" i="21"/>
  <c r="AT76" i="21"/>
  <c r="T98" i="21"/>
  <c r="AT98" i="21"/>
  <c r="T114" i="21"/>
  <c r="AT114" i="21"/>
  <c r="T61" i="21"/>
  <c r="AT61" i="21"/>
  <c r="T77" i="21"/>
  <c r="AT77" i="21"/>
  <c r="T91" i="21"/>
  <c r="AT91" i="21"/>
  <c r="T107" i="21"/>
  <c r="AT107" i="21"/>
  <c r="T54" i="21"/>
  <c r="AT54" i="21"/>
  <c r="T70" i="21"/>
  <c r="AT70" i="21"/>
  <c r="T86" i="21"/>
  <c r="AT86" i="21"/>
  <c r="T100" i="21"/>
  <c r="AT100" i="21"/>
  <c r="T116" i="21"/>
  <c r="AT116" i="21"/>
  <c r="T63" i="21"/>
  <c r="AT63" i="21"/>
  <c r="T79" i="21"/>
  <c r="AT79" i="21"/>
  <c r="T101" i="21"/>
  <c r="AT101" i="21"/>
  <c r="T87" i="21"/>
  <c r="AT87" i="21"/>
  <c r="T56" i="21"/>
  <c r="AT56" i="21"/>
  <c r="T72" i="21"/>
  <c r="AT72" i="21"/>
  <c r="T88" i="21"/>
  <c r="AT88" i="21"/>
  <c r="T102" i="21"/>
  <c r="AT102" i="21"/>
  <c r="T118" i="21"/>
  <c r="AT118" i="21"/>
  <c r="T65" i="21"/>
  <c r="AT65" i="21"/>
  <c r="T81" i="21"/>
  <c r="AT81" i="21"/>
  <c r="T95" i="21"/>
  <c r="AT95" i="21"/>
  <c r="T111" i="21"/>
  <c r="AT111" i="21"/>
  <c r="AQ111" i="21"/>
  <c r="AO111" i="21"/>
  <c r="AQ107" i="21"/>
  <c r="AO107" i="21"/>
  <c r="AQ103" i="21"/>
  <c r="AO103" i="21"/>
  <c r="AQ99" i="21"/>
  <c r="AO99" i="21"/>
  <c r="AQ95" i="21"/>
  <c r="AO95" i="21"/>
  <c r="AQ91" i="21"/>
  <c r="AO91" i="21"/>
  <c r="AQ89" i="21"/>
  <c r="AO89" i="21"/>
  <c r="AQ85" i="21"/>
  <c r="AO85" i="21"/>
  <c r="AQ81" i="21"/>
  <c r="AO81" i="21"/>
  <c r="AQ77" i="21"/>
  <c r="AO77" i="21"/>
  <c r="AQ73" i="21"/>
  <c r="AO73" i="21"/>
  <c r="AQ69" i="21"/>
  <c r="AO69" i="21"/>
  <c r="AQ65" i="21"/>
  <c r="AO65" i="21"/>
  <c r="AQ61" i="21"/>
  <c r="AO61" i="21"/>
  <c r="AQ57" i="21"/>
  <c r="AO57" i="21"/>
  <c r="AQ53" i="21"/>
  <c r="AO53" i="21"/>
  <c r="AQ49" i="21"/>
  <c r="AO49" i="21"/>
  <c r="AQ45" i="21"/>
  <c r="AO45" i="21"/>
  <c r="AQ110" i="21"/>
  <c r="AO110" i="21"/>
  <c r="AQ106" i="21"/>
  <c r="AO106" i="21"/>
  <c r="AQ102" i="21"/>
  <c r="AO102" i="21"/>
  <c r="AQ98" i="21"/>
  <c r="AO98" i="21"/>
  <c r="AQ94" i="21"/>
  <c r="AO94" i="21"/>
  <c r="AQ140" i="21"/>
  <c r="AO140" i="21"/>
  <c r="AQ88" i="21"/>
  <c r="AO88" i="21"/>
  <c r="AQ84" i="21"/>
  <c r="AO84" i="21"/>
  <c r="AQ80" i="21"/>
  <c r="AO80" i="21"/>
  <c r="AQ76" i="21"/>
  <c r="AO76" i="21"/>
  <c r="AQ72" i="21"/>
  <c r="AO72" i="21"/>
  <c r="AQ68" i="21"/>
  <c r="AO68" i="21"/>
  <c r="AQ64" i="21"/>
  <c r="AO64" i="21"/>
  <c r="AQ60" i="21"/>
  <c r="AO60" i="21"/>
  <c r="AQ56" i="21"/>
  <c r="AO56" i="21"/>
  <c r="AQ52" i="21"/>
  <c r="AO52" i="21"/>
  <c r="AQ48" i="21"/>
  <c r="AO48" i="21"/>
  <c r="AQ44" i="21"/>
  <c r="AO44" i="21"/>
  <c r="T59" i="21"/>
  <c r="AT59" i="21"/>
  <c r="T75" i="21"/>
  <c r="AT75" i="21"/>
  <c r="T90" i="21"/>
  <c r="AT90" i="21"/>
  <c r="T105" i="21"/>
  <c r="AT105" i="21"/>
  <c r="T2" i="21"/>
  <c r="AT2" i="21"/>
  <c r="T66" i="21"/>
  <c r="AT66" i="21"/>
  <c r="T82" i="21"/>
  <c r="AT82" i="21"/>
  <c r="T104" i="21"/>
  <c r="AT104" i="21"/>
  <c r="T52" i="21"/>
  <c r="AT52" i="21"/>
  <c r="T68" i="21"/>
  <c r="AT68" i="21"/>
  <c r="T84" i="21"/>
  <c r="AT84" i="21"/>
  <c r="T106" i="21"/>
  <c r="AT106" i="21"/>
  <c r="T53" i="21"/>
  <c r="AT53" i="21"/>
  <c r="T69" i="21"/>
  <c r="AT69" i="21"/>
  <c r="T85" i="21"/>
  <c r="AT85" i="21"/>
  <c r="T99" i="21"/>
  <c r="AT99" i="21"/>
  <c r="T115" i="21"/>
  <c r="AT115" i="21"/>
  <c r="T62" i="21"/>
  <c r="AT62" i="21"/>
  <c r="T78" i="21"/>
  <c r="AT78" i="21"/>
  <c r="T92" i="21"/>
  <c r="AT92" i="21"/>
  <c r="T108" i="21"/>
  <c r="AT108" i="21"/>
  <c r="T55" i="21"/>
  <c r="AT55" i="21"/>
  <c r="T71" i="21"/>
  <c r="AT71" i="21"/>
  <c r="T93" i="21"/>
  <c r="AT93" i="21"/>
  <c r="T117" i="21"/>
  <c r="AT117" i="21"/>
  <c r="T109" i="21"/>
  <c r="AT109" i="21"/>
  <c r="T64" i="21"/>
  <c r="AT64" i="21"/>
  <c r="T80" i="21"/>
  <c r="AT80" i="21"/>
  <c r="T94" i="21"/>
  <c r="AT94" i="21"/>
  <c r="T110" i="21"/>
  <c r="AT110" i="21"/>
  <c r="T57" i="21"/>
  <c r="AT57" i="21"/>
  <c r="T73" i="21"/>
  <c r="AT73" i="21"/>
  <c r="T89" i="21"/>
  <c r="AT89" i="21"/>
  <c r="T103" i="21"/>
  <c r="AT103" i="21"/>
  <c r="T119" i="21"/>
  <c r="AT119" i="21"/>
  <c r="C121" i="9"/>
  <c r="C120" i="9"/>
  <c r="C119" i="9"/>
  <c r="C270" i="9"/>
  <c r="C269" i="9"/>
  <c r="C268" i="9"/>
  <c r="C419" i="9"/>
  <c r="C418" i="9"/>
  <c r="C417" i="9"/>
  <c r="C568" i="9"/>
  <c r="C567" i="9"/>
  <c r="C566" i="9"/>
  <c r="C1909" i="9"/>
  <c r="C1908" i="9"/>
  <c r="C1907" i="9"/>
  <c r="C2058" i="9"/>
  <c r="C2057" i="9"/>
  <c r="C2056" i="9"/>
  <c r="C2207" i="9"/>
  <c r="C2206" i="9"/>
  <c r="C2205" i="9"/>
  <c r="C2356" i="9"/>
  <c r="C2355" i="9"/>
  <c r="C2354" i="9"/>
  <c r="D2504" i="9"/>
  <c r="D2652" i="9"/>
  <c r="D716" i="9"/>
  <c r="D866" i="9"/>
  <c r="D864" i="9"/>
  <c r="D2505" i="9"/>
  <c r="D2503" i="9"/>
  <c r="D2653" i="9"/>
  <c r="D717" i="9"/>
  <c r="D715" i="9"/>
  <c r="D865" i="9"/>
  <c r="D2654" i="9"/>
  <c r="C717" i="9"/>
  <c r="C716" i="9"/>
  <c r="C715" i="9"/>
  <c r="C866" i="9"/>
  <c r="C865" i="9"/>
  <c r="C864" i="9"/>
  <c r="C1015" i="9"/>
  <c r="C1014" i="9"/>
  <c r="C1013" i="9"/>
  <c r="C1164" i="22"/>
  <c r="C1164" i="9"/>
  <c r="C1163" i="22"/>
  <c r="C1163" i="9"/>
  <c r="C1162" i="22"/>
  <c r="C1162" i="9"/>
  <c r="C1313" i="22"/>
  <c r="C1313" i="9"/>
  <c r="C1312" i="22"/>
  <c r="C1312" i="9"/>
  <c r="C1311" i="22"/>
  <c r="C1311" i="9"/>
  <c r="C1462" i="22"/>
  <c r="C1462" i="9"/>
  <c r="C1461" i="22"/>
  <c r="C1461" i="9"/>
  <c r="C1460" i="22"/>
  <c r="C1460" i="9"/>
  <c r="C1611" i="22"/>
  <c r="C1611" i="9"/>
  <c r="C1610" i="22"/>
  <c r="C1610" i="9"/>
  <c r="C1609" i="22"/>
  <c r="C1609" i="9"/>
  <c r="C1760" i="22"/>
  <c r="C1760" i="9"/>
  <c r="C1759" i="22"/>
  <c r="C1759" i="9"/>
  <c r="C1758" i="22"/>
  <c r="C1758" i="9"/>
  <c r="D121" i="9"/>
  <c r="D120" i="9"/>
  <c r="D119" i="9"/>
  <c r="D270" i="9"/>
  <c r="D269" i="9"/>
  <c r="D268" i="9"/>
  <c r="D419" i="9"/>
  <c r="D418" i="9"/>
  <c r="D417" i="9"/>
  <c r="D568" i="9"/>
  <c r="D567" i="9"/>
  <c r="D566" i="9"/>
  <c r="C2505" i="9"/>
  <c r="C2504" i="9"/>
  <c r="C2503" i="9"/>
  <c r="C2654" i="9"/>
  <c r="C2653" i="9"/>
  <c r="C2652" i="9"/>
  <c r="C2803" i="9"/>
  <c r="C2802" i="9"/>
  <c r="C2801" i="9"/>
  <c r="D1164" i="22"/>
  <c r="C2952" i="9"/>
  <c r="D1163" i="22"/>
  <c r="C2951" i="9"/>
  <c r="D1162" i="22"/>
  <c r="C2950" i="9"/>
  <c r="D1313" i="22"/>
  <c r="C3101" i="9"/>
  <c r="D1312" i="22"/>
  <c r="C3100" i="9"/>
  <c r="D1311" i="22"/>
  <c r="C3099" i="9"/>
  <c r="D1462" i="22"/>
  <c r="C3250" i="9"/>
  <c r="D1461" i="22"/>
  <c r="C3249" i="9"/>
  <c r="D1460" i="22"/>
  <c r="C3248" i="9"/>
  <c r="D1611" i="22"/>
  <c r="C3399" i="9"/>
  <c r="D1610" i="22"/>
  <c r="C3398" i="9"/>
  <c r="D1609" i="22"/>
  <c r="C3397" i="9"/>
  <c r="D1760" i="22"/>
  <c r="C3548" i="9"/>
  <c r="D1759" i="22"/>
  <c r="C3547" i="9"/>
  <c r="D1758" i="22"/>
  <c r="C3546" i="9"/>
  <c r="D1909" i="9"/>
  <c r="D1908" i="9"/>
  <c r="D1907" i="9"/>
  <c r="D2058" i="9"/>
  <c r="D2057" i="9"/>
  <c r="D2056" i="9"/>
  <c r="D2207" i="9"/>
  <c r="D2206" i="9"/>
  <c r="D2205" i="9"/>
  <c r="D2356" i="9"/>
  <c r="D2355" i="9"/>
  <c r="D2354" i="9"/>
  <c r="M112" i="1"/>
  <c r="AS109" i="21" s="1"/>
  <c r="M104" i="1"/>
  <c r="AS101" i="21" s="1"/>
  <c r="M96" i="1"/>
  <c r="AS93" i="21" s="1"/>
  <c r="M88" i="1"/>
  <c r="AS87" i="21" s="1"/>
  <c r="M80" i="1"/>
  <c r="AS79" i="21" s="1"/>
  <c r="M72" i="1"/>
  <c r="AS71" i="21" s="1"/>
  <c r="M64" i="1"/>
  <c r="AS63" i="21" s="1"/>
  <c r="M56" i="1"/>
  <c r="AS55" i="21" s="1"/>
  <c r="M48" i="1"/>
  <c r="AS47" i="21" s="1"/>
  <c r="M110" i="1"/>
  <c r="AS107" i="21" s="1"/>
  <c r="M102" i="1"/>
  <c r="AS99" i="21" s="1"/>
  <c r="M94" i="1"/>
  <c r="AS91" i="21" s="1"/>
  <c r="M86" i="1"/>
  <c r="AS85" i="21" s="1"/>
  <c r="M78" i="1"/>
  <c r="AS77" i="21" s="1"/>
  <c r="M70" i="1"/>
  <c r="AS69" i="21" s="1"/>
  <c r="M62" i="1"/>
  <c r="AS61" i="21" s="1"/>
  <c r="M54" i="1"/>
  <c r="AS53" i="21" s="1"/>
  <c r="M46" i="1"/>
  <c r="AS45" i="21" s="1"/>
  <c r="M117" i="1"/>
  <c r="AS114" i="21" s="1"/>
  <c r="M109" i="1"/>
  <c r="AS106" i="21" s="1"/>
  <c r="M101" i="1"/>
  <c r="AS98" i="21" s="1"/>
  <c r="M93" i="1"/>
  <c r="AS140" i="21" s="1"/>
  <c r="M85" i="1"/>
  <c r="AS84" i="21" s="1"/>
  <c r="M77" i="1"/>
  <c r="AS76" i="21" s="1"/>
  <c r="M69" i="1"/>
  <c r="AS68" i="21" s="1"/>
  <c r="M61" i="1"/>
  <c r="AS60" i="21" s="1"/>
  <c r="M53" i="1"/>
  <c r="AS52" i="21" s="1"/>
  <c r="M45" i="1"/>
  <c r="AS44" i="21" s="1"/>
  <c r="M116" i="1"/>
  <c r="AS113" i="21" s="1"/>
  <c r="M108" i="1"/>
  <c r="AS105" i="21" s="1"/>
  <c r="M100" i="1"/>
  <c r="AS97" i="21" s="1"/>
  <c r="M92" i="1"/>
  <c r="AS90" i="21" s="1"/>
  <c r="M84" i="1"/>
  <c r="AS83" i="21" s="1"/>
  <c r="M76" i="1"/>
  <c r="AS75" i="21" s="1"/>
  <c r="M68" i="1"/>
  <c r="AS67" i="21" s="1"/>
  <c r="M60" i="1"/>
  <c r="AS59" i="21" s="1"/>
  <c r="M52" i="1"/>
  <c r="AS51" i="21" s="1"/>
  <c r="M115" i="1"/>
  <c r="AS112" i="21" s="1"/>
  <c r="M107" i="1"/>
  <c r="AS104" i="21" s="1"/>
  <c r="M99" i="1"/>
  <c r="AS96" i="21" s="1"/>
  <c r="M91" i="1"/>
  <c r="AS133" i="21" s="1"/>
  <c r="M83" i="1"/>
  <c r="AS82" i="21" s="1"/>
  <c r="M75" i="1"/>
  <c r="AS74" i="21" s="1"/>
  <c r="M67" i="1"/>
  <c r="AS66" i="21" s="1"/>
  <c r="M59" i="1"/>
  <c r="AS58" i="21" s="1"/>
  <c r="M51" i="1"/>
  <c r="AS50" i="21" s="1"/>
  <c r="M114" i="1"/>
  <c r="AS111" i="21" s="1"/>
  <c r="M106" i="1"/>
  <c r="AS103" i="21" s="1"/>
  <c r="M98" i="1"/>
  <c r="AS95" i="21" s="1"/>
  <c r="M90" i="1"/>
  <c r="AS89" i="21" s="1"/>
  <c r="M82" i="1"/>
  <c r="AS81" i="21" s="1"/>
  <c r="M74" i="1"/>
  <c r="AS73" i="21" s="1"/>
  <c r="M66" i="1"/>
  <c r="AS65" i="21" s="1"/>
  <c r="M58" i="1"/>
  <c r="AS57" i="21" s="1"/>
  <c r="M50" i="1"/>
  <c r="AS49" i="21" s="1"/>
  <c r="M113" i="1"/>
  <c r="AS110" i="21" s="1"/>
  <c r="M105" i="1"/>
  <c r="AS102" i="21" s="1"/>
  <c r="M97" i="1"/>
  <c r="AS94" i="21" s="1"/>
  <c r="M89" i="1"/>
  <c r="AS88" i="21" s="1"/>
  <c r="M81" i="1"/>
  <c r="AS80" i="21" s="1"/>
  <c r="M73" i="1"/>
  <c r="AS72" i="21" s="1"/>
  <c r="M65" i="1"/>
  <c r="AS64" i="21" s="1"/>
  <c r="M57" i="1"/>
  <c r="AS56" i="21" s="1"/>
  <c r="M49" i="1"/>
  <c r="AS48" i="21" s="1"/>
  <c r="M111" i="1"/>
  <c r="AS108" i="21" s="1"/>
  <c r="M103" i="1"/>
  <c r="AS100" i="21" s="1"/>
  <c r="M95" i="1"/>
  <c r="AS92" i="21" s="1"/>
  <c r="M87" i="1"/>
  <c r="AS86" i="21" s="1"/>
  <c r="M79" i="1"/>
  <c r="AS78" i="21" s="1"/>
  <c r="M71" i="1"/>
  <c r="AS70" i="21" s="1"/>
  <c r="M63" i="1"/>
  <c r="AS62" i="21" s="1"/>
  <c r="M55" i="1"/>
  <c r="AS54" i="21" s="1"/>
  <c r="M47" i="1"/>
  <c r="AS46" i="21" s="1"/>
  <c r="AB143" i="21" l="1"/>
  <c r="I143" i="21"/>
  <c r="J31" i="1" l="1"/>
  <c r="J30" i="1"/>
  <c r="J28" i="1"/>
  <c r="C3544" i="8" l="1"/>
  <c r="D1756" i="7" s="1"/>
  <c r="D3544" i="8"/>
  <c r="D3544" i="7" s="1"/>
  <c r="F3544" i="8"/>
  <c r="D1756" i="9" s="1"/>
  <c r="G3544" i="8"/>
  <c r="D3544" i="9" s="1"/>
  <c r="C3545" i="8"/>
  <c r="D1757" i="7" s="1"/>
  <c r="D3545" i="8"/>
  <c r="D3545" i="7" s="1"/>
  <c r="F3545" i="8"/>
  <c r="D1757" i="9" s="1"/>
  <c r="G3545" i="8"/>
  <c r="D3545" i="9" s="1"/>
  <c r="C3395" i="8"/>
  <c r="D1607" i="7" s="1"/>
  <c r="D3395" i="8"/>
  <c r="D3395" i="7" s="1"/>
  <c r="F3395" i="8"/>
  <c r="D1607" i="9" s="1"/>
  <c r="G3395" i="8"/>
  <c r="D3395" i="9" s="1"/>
  <c r="C3396" i="8"/>
  <c r="D1608" i="7" s="1"/>
  <c r="D3396" i="8"/>
  <c r="D3396" i="7" s="1"/>
  <c r="F3396" i="8"/>
  <c r="D1608" i="9" s="1"/>
  <c r="G3396" i="8"/>
  <c r="D3396" i="9" s="1"/>
  <c r="C3246" i="8"/>
  <c r="D1458" i="7" s="1"/>
  <c r="D3246" i="8"/>
  <c r="D3246" i="7" s="1"/>
  <c r="F3246" i="8"/>
  <c r="D1458" i="9" s="1"/>
  <c r="G3246" i="8"/>
  <c r="D3246" i="9" s="1"/>
  <c r="C3247" i="8"/>
  <c r="D1459" i="7" s="1"/>
  <c r="D3247" i="8"/>
  <c r="D3247" i="7" s="1"/>
  <c r="F3247" i="8"/>
  <c r="D1459" i="9" s="1"/>
  <c r="G3247" i="8"/>
  <c r="D3247" i="9" s="1"/>
  <c r="C3097" i="8"/>
  <c r="D1309" i="7" s="1"/>
  <c r="D3097" i="8"/>
  <c r="D3097" i="7" s="1"/>
  <c r="F3097" i="8"/>
  <c r="D1309" i="9" s="1"/>
  <c r="G3097" i="8"/>
  <c r="D3097" i="9" s="1"/>
  <c r="C3098" i="8"/>
  <c r="D1310" i="7" s="1"/>
  <c r="D3098" i="8"/>
  <c r="D3098" i="7" s="1"/>
  <c r="F3098" i="8"/>
  <c r="D1310" i="9" s="1"/>
  <c r="G3098" i="8"/>
  <c r="D3098" i="9" s="1"/>
  <c r="C2948" i="8"/>
  <c r="D1160" i="7" s="1"/>
  <c r="D2948" i="8"/>
  <c r="D2948" i="7" s="1"/>
  <c r="F2948" i="8"/>
  <c r="D1160" i="9" s="1"/>
  <c r="G2948" i="8"/>
  <c r="D2948" i="9" s="1"/>
  <c r="C2949" i="8"/>
  <c r="D1161" i="7" s="1"/>
  <c r="D2949" i="8"/>
  <c r="D2949" i="7" s="1"/>
  <c r="F2949" i="8"/>
  <c r="D1161" i="9" s="1"/>
  <c r="G2949" i="8"/>
  <c r="D2949" i="9" s="1"/>
  <c r="C2799" i="8"/>
  <c r="D1011" i="7" s="1"/>
  <c r="D2799" i="8"/>
  <c r="D2799" i="7" s="1"/>
  <c r="F2799" i="8"/>
  <c r="G2799" i="8"/>
  <c r="C2800" i="8"/>
  <c r="D1012" i="7" s="1"/>
  <c r="D2800" i="8"/>
  <c r="D2800" i="7" s="1"/>
  <c r="F2800" i="8"/>
  <c r="G2800" i="8"/>
  <c r="C2650" i="8"/>
  <c r="D862" i="7" s="1"/>
  <c r="D2650" i="8"/>
  <c r="D2650" i="7" s="1"/>
  <c r="F2650" i="8"/>
  <c r="C862" i="22" s="1"/>
  <c r="G2650" i="8"/>
  <c r="D862" i="22" s="1"/>
  <c r="C2651" i="8"/>
  <c r="D863" i="7" s="1"/>
  <c r="D2651" i="8"/>
  <c r="D2651" i="7" s="1"/>
  <c r="F2651" i="8"/>
  <c r="C863" i="22" s="1"/>
  <c r="G2651" i="8"/>
  <c r="D863" i="22" s="1"/>
  <c r="C2501" i="8"/>
  <c r="D713" i="7" s="1"/>
  <c r="D2501" i="8"/>
  <c r="D2501" i="7" s="1"/>
  <c r="F2501" i="8"/>
  <c r="C713" i="22" s="1"/>
  <c r="G2501" i="8"/>
  <c r="D713" i="22" s="1"/>
  <c r="C2502" i="8"/>
  <c r="D714" i="7" s="1"/>
  <c r="D2502" i="8"/>
  <c r="D2502" i="7" s="1"/>
  <c r="F2502" i="8"/>
  <c r="C714" i="22" s="1"/>
  <c r="G2502" i="8"/>
  <c r="D714" i="22" s="1"/>
  <c r="C2352" i="8"/>
  <c r="D564" i="7" s="1"/>
  <c r="D2352" i="8"/>
  <c r="D2352" i="7" s="1"/>
  <c r="F2352" i="8"/>
  <c r="C564" i="22" s="1"/>
  <c r="G2352" i="8"/>
  <c r="D564" i="22" s="1"/>
  <c r="C2353" i="8"/>
  <c r="D565" i="7" s="1"/>
  <c r="D2353" i="8"/>
  <c r="D2353" i="7" s="1"/>
  <c r="F2353" i="8"/>
  <c r="C565" i="22" s="1"/>
  <c r="G2353" i="8"/>
  <c r="D565" i="22" s="1"/>
  <c r="C2203" i="8"/>
  <c r="D415" i="7" s="1"/>
  <c r="D2203" i="8"/>
  <c r="D2203" i="7" s="1"/>
  <c r="F2203" i="8"/>
  <c r="C415" i="22" s="1"/>
  <c r="G2203" i="8"/>
  <c r="D415" i="22" s="1"/>
  <c r="C2204" i="8"/>
  <c r="D416" i="7" s="1"/>
  <c r="D2204" i="8"/>
  <c r="D2204" i="7" s="1"/>
  <c r="F2204" i="8"/>
  <c r="C416" i="22" s="1"/>
  <c r="G2204" i="8"/>
  <c r="D416" i="22" s="1"/>
  <c r="C2054" i="8"/>
  <c r="D266" i="7" s="1"/>
  <c r="D2054" i="8"/>
  <c r="D2054" i="7" s="1"/>
  <c r="F2054" i="8"/>
  <c r="G2054" i="8"/>
  <c r="D266" i="22" s="1"/>
  <c r="C2055" i="8"/>
  <c r="D267" i="7" s="1"/>
  <c r="D2055" i="8"/>
  <c r="D2055" i="7" s="1"/>
  <c r="F2055" i="8"/>
  <c r="C267" i="22" s="1"/>
  <c r="G2055" i="8"/>
  <c r="C1905" i="8"/>
  <c r="D117" i="7" s="1"/>
  <c r="D1905" i="8"/>
  <c r="D1905" i="7" s="1"/>
  <c r="F1905" i="8"/>
  <c r="C117" i="22" s="1"/>
  <c r="G1905" i="8"/>
  <c r="C1906" i="8"/>
  <c r="D118" i="7" s="1"/>
  <c r="D1906" i="8"/>
  <c r="D1906" i="7" s="1"/>
  <c r="F1906" i="8"/>
  <c r="G1906" i="8"/>
  <c r="C1756" i="8"/>
  <c r="C1756" i="7" s="1"/>
  <c r="D1756" i="8"/>
  <c r="C3544" i="7" s="1"/>
  <c r="F1756" i="8"/>
  <c r="C3544" i="9"/>
  <c r="C1757" i="8"/>
  <c r="C1757" i="7" s="1"/>
  <c r="D1757" i="8"/>
  <c r="C3545" i="7" s="1"/>
  <c r="F1757" i="8"/>
  <c r="C1757" i="9" s="1"/>
  <c r="G1757" i="8"/>
  <c r="C3545" i="9" s="1"/>
  <c r="C1607" i="8"/>
  <c r="C1607" i="7" s="1"/>
  <c r="D1607" i="8"/>
  <c r="C3395" i="7" s="1"/>
  <c r="F1607" i="8"/>
  <c r="C3395" i="9"/>
  <c r="C1608" i="8"/>
  <c r="C1608" i="7" s="1"/>
  <c r="D1608" i="8"/>
  <c r="C3396" i="7" s="1"/>
  <c r="F1608" i="8"/>
  <c r="C1608" i="9" s="1"/>
  <c r="G1608" i="8"/>
  <c r="D1608" i="22" s="1"/>
  <c r="C1458" i="8"/>
  <c r="C1458" i="7" s="1"/>
  <c r="D1458" i="8"/>
  <c r="C3246" i="7" s="1"/>
  <c r="F1458" i="8"/>
  <c r="G1458" i="8"/>
  <c r="C3246" i="9" s="1"/>
  <c r="C1459" i="8"/>
  <c r="C1459" i="7" s="1"/>
  <c r="D1459" i="8"/>
  <c r="C3247" i="7" s="1"/>
  <c r="F1459" i="8"/>
  <c r="G1459" i="8"/>
  <c r="C3247" i="9" s="1"/>
  <c r="C1309" i="8"/>
  <c r="C1309" i="7" s="1"/>
  <c r="D1309" i="8"/>
  <c r="C3097" i="7" s="1"/>
  <c r="F1309" i="8"/>
  <c r="C1309" i="9" s="1"/>
  <c r="G1309" i="8"/>
  <c r="C3097" i="9" s="1"/>
  <c r="C1310" i="8"/>
  <c r="C1310" i="7" s="1"/>
  <c r="D1310" i="8"/>
  <c r="C3098" i="7" s="1"/>
  <c r="F1310" i="8"/>
  <c r="G1310" i="8"/>
  <c r="D1310" i="22" s="1"/>
  <c r="C1160" i="8"/>
  <c r="C1160" i="7" s="1"/>
  <c r="D1160" i="8"/>
  <c r="C2948" i="7" s="1"/>
  <c r="F1160" i="8"/>
  <c r="G1160" i="8"/>
  <c r="C2948" i="9" s="1"/>
  <c r="C1161" i="8"/>
  <c r="C1161" i="7" s="1"/>
  <c r="D1161" i="8"/>
  <c r="C2949" i="7" s="1"/>
  <c r="F1161" i="8"/>
  <c r="G1161" i="8"/>
  <c r="C2949" i="9" s="1"/>
  <c r="C1011" i="8"/>
  <c r="C1011" i="7" s="1"/>
  <c r="D1011" i="8"/>
  <c r="C2799" i="7" s="1"/>
  <c r="F1011" i="8"/>
  <c r="G1011" i="8"/>
  <c r="C2799" i="9" s="1"/>
  <c r="C1012" i="8"/>
  <c r="C1012" i="7" s="1"/>
  <c r="D1012" i="8"/>
  <c r="C2800" i="7" s="1"/>
  <c r="F1012" i="8"/>
  <c r="C1012" i="9" s="1"/>
  <c r="G1012" i="8"/>
  <c r="C862" i="8"/>
  <c r="C862" i="7" s="1"/>
  <c r="D862" i="8"/>
  <c r="C2650" i="7" s="1"/>
  <c r="F862" i="8"/>
  <c r="G862" i="8"/>
  <c r="C863" i="8"/>
  <c r="C863" i="7" s="1"/>
  <c r="D863" i="8"/>
  <c r="C2651" i="7" s="1"/>
  <c r="F863" i="8"/>
  <c r="G863" i="8"/>
  <c r="C713" i="8"/>
  <c r="C713" i="7" s="1"/>
  <c r="D713" i="8"/>
  <c r="C2501" i="7" s="1"/>
  <c r="F713" i="8"/>
  <c r="G713" i="8"/>
  <c r="C714" i="8"/>
  <c r="C714" i="7" s="1"/>
  <c r="D714" i="8"/>
  <c r="C2502" i="7" s="1"/>
  <c r="F714" i="8"/>
  <c r="G714" i="8"/>
  <c r="C564" i="8"/>
  <c r="C564" i="7" s="1"/>
  <c r="D564" i="8"/>
  <c r="C2352" i="7" s="1"/>
  <c r="F564" i="8"/>
  <c r="G564" i="8"/>
  <c r="C565" i="8"/>
  <c r="C565" i="7" s="1"/>
  <c r="D565" i="8"/>
  <c r="C2353" i="7" s="1"/>
  <c r="F565" i="8"/>
  <c r="G565" i="8"/>
  <c r="C415" i="8"/>
  <c r="C415" i="7" s="1"/>
  <c r="D415" i="8"/>
  <c r="C2203" i="7" s="1"/>
  <c r="F415" i="8"/>
  <c r="G415" i="8"/>
  <c r="C416" i="8"/>
  <c r="C416" i="7" s="1"/>
  <c r="D416" i="8"/>
  <c r="C2204" i="7" s="1"/>
  <c r="F416" i="8"/>
  <c r="G416" i="8"/>
  <c r="C266" i="8"/>
  <c r="C266" i="7" s="1"/>
  <c r="D266" i="8"/>
  <c r="C2054" i="7" s="1"/>
  <c r="F266" i="8"/>
  <c r="G266" i="8"/>
  <c r="C267" i="8"/>
  <c r="C267" i="7" s="1"/>
  <c r="D267" i="8"/>
  <c r="C2055" i="7" s="1"/>
  <c r="F267" i="8"/>
  <c r="G267" i="8"/>
  <c r="C117" i="8"/>
  <c r="C117" i="7" s="1"/>
  <c r="D117" i="8"/>
  <c r="C1905" i="7" s="1"/>
  <c r="F117" i="8"/>
  <c r="G117" i="8"/>
  <c r="C118" i="8"/>
  <c r="C118" i="7" s="1"/>
  <c r="D118" i="8"/>
  <c r="C1906" i="7" s="1"/>
  <c r="F118" i="8"/>
  <c r="G118" i="8"/>
  <c r="C117" i="18"/>
  <c r="O117" i="18"/>
  <c r="E117" i="18"/>
  <c r="C118" i="18"/>
  <c r="E118" i="18"/>
  <c r="D2800" i="9" l="1"/>
  <c r="D1012" i="22"/>
  <c r="D1012" i="9"/>
  <c r="C1012" i="22"/>
  <c r="D2799" i="9"/>
  <c r="D1011" i="22"/>
  <c r="D1011" i="9"/>
  <c r="C1011" i="22"/>
  <c r="D2055" i="9"/>
  <c r="D267" i="22"/>
  <c r="D266" i="9"/>
  <c r="C266" i="22"/>
  <c r="D1906" i="9"/>
  <c r="D118" i="22"/>
  <c r="D1905" i="9"/>
  <c r="D117" i="22"/>
  <c r="D118" i="9"/>
  <c r="C118" i="22"/>
  <c r="C1906" i="9"/>
  <c r="C2055" i="9"/>
  <c r="C2203" i="9"/>
  <c r="C2352" i="9"/>
  <c r="C2501" i="9"/>
  <c r="C2650" i="9"/>
  <c r="C1905" i="9"/>
  <c r="C2054" i="9"/>
  <c r="C2204" i="9"/>
  <c r="C2353" i="9"/>
  <c r="C2502" i="9"/>
  <c r="C2651" i="9"/>
  <c r="C564" i="9"/>
  <c r="C118" i="9"/>
  <c r="C117" i="9"/>
  <c r="C267" i="9"/>
  <c r="C266" i="9"/>
  <c r="C416" i="9"/>
  <c r="C713" i="9"/>
  <c r="W115" i="21"/>
  <c r="X115" i="21" s="1"/>
  <c r="D117" i="18"/>
  <c r="G117" i="18" s="1"/>
  <c r="D714" i="9"/>
  <c r="D863" i="9"/>
  <c r="Z116" i="21"/>
  <c r="AA116" i="21" s="1"/>
  <c r="AI116" i="21" s="1"/>
  <c r="F118" i="18"/>
  <c r="D2501" i="9"/>
  <c r="D2650" i="9"/>
  <c r="W116" i="21"/>
  <c r="X116" i="21" s="1"/>
  <c r="D118" i="18"/>
  <c r="G118" i="18" s="1"/>
  <c r="D713" i="9"/>
  <c r="D862" i="9"/>
  <c r="Z115" i="21"/>
  <c r="AA115" i="21" s="1"/>
  <c r="AI115" i="21" s="1"/>
  <c r="F117" i="18"/>
  <c r="D2502" i="9"/>
  <c r="D2651" i="9"/>
  <c r="Q2" i="21"/>
  <c r="R2" i="21" s="1"/>
  <c r="AL115" i="21"/>
  <c r="J115" i="21" s="1"/>
  <c r="AH115" i="21" s="1"/>
  <c r="AL116" i="21"/>
  <c r="J116" i="21" s="1"/>
  <c r="AH116" i="21" s="1"/>
  <c r="Q115" i="21"/>
  <c r="R115" i="21" s="1"/>
  <c r="Q116" i="21"/>
  <c r="R116" i="21" s="1"/>
  <c r="E416" i="24"/>
  <c r="D2352" i="9"/>
  <c r="D565" i="9"/>
  <c r="D564" i="9"/>
  <c r="D2353" i="9"/>
  <c r="E415" i="24"/>
  <c r="E267" i="24"/>
  <c r="E117" i="24"/>
  <c r="F117" i="23"/>
  <c r="G117" i="23" s="1"/>
  <c r="E118" i="24"/>
  <c r="H118" i="23"/>
  <c r="E266" i="24"/>
  <c r="E2" i="24"/>
  <c r="D2203" i="9"/>
  <c r="D415" i="9"/>
  <c r="D2204" i="9"/>
  <c r="D416" i="9"/>
  <c r="C1608" i="22"/>
  <c r="D1160" i="22"/>
  <c r="D1309" i="22"/>
  <c r="D1607" i="22"/>
  <c r="C1757" i="22"/>
  <c r="C1309" i="22"/>
  <c r="D1756" i="22"/>
  <c r="D2054" i="9"/>
  <c r="D1757" i="22"/>
  <c r="C415" i="9"/>
  <c r="C565" i="9"/>
  <c r="C714" i="9"/>
  <c r="C863" i="9"/>
  <c r="C862" i="9"/>
  <c r="C1011" i="9"/>
  <c r="C1161" i="9"/>
  <c r="C1161" i="22"/>
  <c r="C1160" i="9"/>
  <c r="C1160" i="22"/>
  <c r="C1310" i="9"/>
  <c r="C1310" i="22"/>
  <c r="C1459" i="9"/>
  <c r="C1459" i="22"/>
  <c r="C1458" i="9"/>
  <c r="C1458" i="22"/>
  <c r="C1607" i="9"/>
  <c r="C1607" i="22"/>
  <c r="C1756" i="9"/>
  <c r="C1756" i="22"/>
  <c r="D117" i="9"/>
  <c r="D267" i="9"/>
  <c r="D1458" i="22"/>
  <c r="D1161" i="22"/>
  <c r="D1459" i="22"/>
  <c r="C2800" i="9"/>
  <c r="C3098" i="9"/>
  <c r="C3396" i="9"/>
  <c r="K118" i="23" l="1"/>
  <c r="M118" i="23" s="1"/>
  <c r="F118" i="23"/>
  <c r="G118" i="23" s="1"/>
  <c r="J118" i="23"/>
  <c r="H117" i="23"/>
  <c r="K117" i="23" s="1"/>
  <c r="M117" i="23" s="1"/>
  <c r="F112" i="18"/>
  <c r="F113" i="18"/>
  <c r="F114" i="18"/>
  <c r="F115" i="18"/>
  <c r="F116" i="18"/>
  <c r="D112" i="18"/>
  <c r="D113" i="18"/>
  <c r="D114" i="18"/>
  <c r="D115" i="18"/>
  <c r="D116" i="18"/>
  <c r="C112" i="18"/>
  <c r="C113" i="18"/>
  <c r="C114" i="18"/>
  <c r="C115" i="18"/>
  <c r="C116" i="18"/>
  <c r="C4" i="18"/>
  <c r="C5" i="18"/>
  <c r="C6" i="18"/>
  <c r="C7" i="18"/>
  <c r="C8" i="18"/>
  <c r="C9" i="18"/>
  <c r="C10" i="18"/>
  <c r="C11" i="18"/>
  <c r="C12" i="18"/>
  <c r="C13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34" i="18"/>
  <c r="C35" i="18"/>
  <c r="C36" i="18"/>
  <c r="C37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C50" i="18"/>
  <c r="C51" i="18"/>
  <c r="C52" i="18"/>
  <c r="C53" i="18"/>
  <c r="C54" i="18"/>
  <c r="C55" i="18"/>
  <c r="C56" i="18"/>
  <c r="C57" i="18"/>
  <c r="C58" i="18"/>
  <c r="C59" i="18"/>
  <c r="C60" i="18"/>
  <c r="C61" i="18"/>
  <c r="C62" i="18"/>
  <c r="C63" i="18"/>
  <c r="C64" i="18"/>
  <c r="C65" i="18"/>
  <c r="C66" i="18"/>
  <c r="C67" i="18"/>
  <c r="C68" i="18"/>
  <c r="C69" i="18"/>
  <c r="C70" i="18"/>
  <c r="C71" i="18"/>
  <c r="C72" i="18"/>
  <c r="C73" i="18"/>
  <c r="C74" i="18"/>
  <c r="C75" i="18"/>
  <c r="C76" i="18"/>
  <c r="C77" i="18"/>
  <c r="C78" i="18"/>
  <c r="C79" i="18"/>
  <c r="C80" i="18"/>
  <c r="C81" i="18"/>
  <c r="C82" i="18"/>
  <c r="C83" i="18"/>
  <c r="C84" i="18"/>
  <c r="C85" i="18"/>
  <c r="C86" i="18"/>
  <c r="C87" i="18"/>
  <c r="C88" i="18"/>
  <c r="C89" i="18"/>
  <c r="C91" i="18"/>
  <c r="C93" i="18"/>
  <c r="C94" i="18"/>
  <c r="C95" i="18"/>
  <c r="C96" i="18"/>
  <c r="C97" i="18"/>
  <c r="C98" i="18"/>
  <c r="C99" i="18"/>
  <c r="C100" i="18"/>
  <c r="C101" i="18"/>
  <c r="C102" i="18"/>
  <c r="C103" i="18"/>
  <c r="C104" i="18"/>
  <c r="C105" i="18"/>
  <c r="C106" i="18"/>
  <c r="C107" i="18"/>
  <c r="C108" i="18"/>
  <c r="C109" i="18"/>
  <c r="C110" i="18"/>
  <c r="C111" i="18"/>
  <c r="C3" i="18" l="1"/>
  <c r="G113" i="18"/>
  <c r="G114" i="18"/>
  <c r="C92" i="18"/>
  <c r="C90" i="18"/>
  <c r="G115" i="18"/>
  <c r="C15" i="18"/>
  <c r="G112" i="18"/>
  <c r="C14" i="18"/>
  <c r="G116" i="18"/>
  <c r="AL114" i="21"/>
  <c r="J114" i="21" s="1"/>
  <c r="AH114" i="21" s="1"/>
  <c r="E116" i="18"/>
  <c r="AL113" i="21"/>
  <c r="J113" i="21" s="1"/>
  <c r="AH113" i="21" s="1"/>
  <c r="E115" i="18"/>
  <c r="AL112" i="21"/>
  <c r="J112" i="21" s="1"/>
  <c r="AH112" i="21" s="1"/>
  <c r="E114" i="18"/>
  <c r="AL111" i="21"/>
  <c r="J111" i="21" s="1"/>
  <c r="AH111" i="21" s="1"/>
  <c r="E113" i="18"/>
  <c r="AL110" i="21"/>
  <c r="J110" i="21" s="1"/>
  <c r="AH110" i="21" s="1"/>
  <c r="E112" i="18"/>
  <c r="O115" i="18"/>
  <c r="O114" i="18"/>
  <c r="O112" i="18"/>
  <c r="O116" i="18"/>
  <c r="O113" i="18"/>
  <c r="Q80" i="21"/>
  <c r="R80" i="21" s="1"/>
  <c r="Q103" i="21"/>
  <c r="R103" i="21" s="1"/>
  <c r="Q95" i="21"/>
  <c r="R95" i="21" s="1"/>
  <c r="Q89" i="21"/>
  <c r="R89" i="21" s="1"/>
  <c r="Q81" i="21"/>
  <c r="R81" i="21" s="1"/>
  <c r="Q73" i="21"/>
  <c r="R73" i="21" s="1"/>
  <c r="Q65" i="21"/>
  <c r="R65" i="21" s="1"/>
  <c r="Q57" i="21"/>
  <c r="R57" i="21" s="1"/>
  <c r="Q49" i="21"/>
  <c r="R49" i="21" s="1"/>
  <c r="Q41" i="21"/>
  <c r="R41" i="21" s="1"/>
  <c r="Q33" i="21"/>
  <c r="R33" i="21" s="1"/>
  <c r="Q25" i="21"/>
  <c r="R25" i="21" s="1"/>
  <c r="Q17" i="21"/>
  <c r="R17" i="21" s="1"/>
  <c r="Q9" i="21"/>
  <c r="R9" i="21" s="1"/>
  <c r="Q114" i="21"/>
  <c r="R114" i="21" s="1"/>
  <c r="Z112" i="21"/>
  <c r="AA112" i="21" s="1"/>
  <c r="AI112" i="21" s="1"/>
  <c r="Q102" i="21"/>
  <c r="R102" i="21" s="1"/>
  <c r="Q56" i="21"/>
  <c r="R56" i="21" s="1"/>
  <c r="Q24" i="21"/>
  <c r="R24" i="21" s="1"/>
  <c r="Q101" i="21"/>
  <c r="R101" i="21" s="1"/>
  <c r="Q71" i="21"/>
  <c r="R71" i="21" s="1"/>
  <c r="Q39" i="21"/>
  <c r="R39" i="21" s="1"/>
  <c r="Q23" i="21"/>
  <c r="R23" i="21" s="1"/>
  <c r="Q7" i="21"/>
  <c r="R7" i="21" s="1"/>
  <c r="Q112" i="21"/>
  <c r="R112" i="21" s="1"/>
  <c r="W114" i="21"/>
  <c r="X114" i="21" s="1"/>
  <c r="Z110" i="21"/>
  <c r="AA110" i="21" s="1"/>
  <c r="AI110" i="21" s="1"/>
  <c r="Q72" i="21"/>
  <c r="R72" i="21" s="1"/>
  <c r="Q40" i="21"/>
  <c r="R40" i="21" s="1"/>
  <c r="Q8" i="21"/>
  <c r="R8" i="21" s="1"/>
  <c r="Z111" i="21"/>
  <c r="AA111" i="21" s="1"/>
  <c r="AI111" i="21" s="1"/>
  <c r="Q87" i="21"/>
  <c r="R87" i="21" s="1"/>
  <c r="Q47" i="21"/>
  <c r="R47" i="21" s="1"/>
  <c r="Q100" i="21"/>
  <c r="R100" i="21" s="1"/>
  <c r="Q70" i="21"/>
  <c r="R70" i="21" s="1"/>
  <c r="Q38" i="21"/>
  <c r="R38" i="21" s="1"/>
  <c r="Q6" i="21"/>
  <c r="R6" i="21" s="1"/>
  <c r="Q88" i="21"/>
  <c r="R88" i="21" s="1"/>
  <c r="Q48" i="21"/>
  <c r="R48" i="21" s="1"/>
  <c r="Q32" i="21"/>
  <c r="R32" i="21" s="1"/>
  <c r="Q113" i="21"/>
  <c r="R113" i="21" s="1"/>
  <c r="Q109" i="21"/>
  <c r="R109" i="21" s="1"/>
  <c r="Q79" i="21"/>
  <c r="R79" i="21" s="1"/>
  <c r="Q55" i="21"/>
  <c r="R55" i="21" s="1"/>
  <c r="Q108" i="21"/>
  <c r="R108" i="21" s="1"/>
  <c r="Q86" i="21"/>
  <c r="R86" i="21" s="1"/>
  <c r="Q62" i="21"/>
  <c r="R62" i="21" s="1"/>
  <c r="Q46" i="21"/>
  <c r="R46" i="21" s="1"/>
  <c r="W113" i="21"/>
  <c r="X113" i="21" s="1"/>
  <c r="Q99" i="21"/>
  <c r="R99" i="21" s="1"/>
  <c r="Q85" i="21"/>
  <c r="R85" i="21" s="1"/>
  <c r="Q69" i="21"/>
  <c r="R69" i="21" s="1"/>
  <c r="Q45" i="21"/>
  <c r="R45" i="21" s="1"/>
  <c r="Q29" i="21"/>
  <c r="R29" i="21" s="1"/>
  <c r="Q110" i="21"/>
  <c r="R110" i="21" s="1"/>
  <c r="Q106" i="21"/>
  <c r="R106" i="21" s="1"/>
  <c r="Q84" i="21"/>
  <c r="R84" i="21" s="1"/>
  <c r="Q76" i="21"/>
  <c r="R76" i="21" s="1"/>
  <c r="Q68" i="21"/>
  <c r="R68" i="21" s="1"/>
  <c r="Q60" i="21"/>
  <c r="R60" i="21" s="1"/>
  <c r="Q52" i="21"/>
  <c r="R52" i="21" s="1"/>
  <c r="Q44" i="21"/>
  <c r="R44" i="21" s="1"/>
  <c r="Q36" i="21"/>
  <c r="R36" i="21" s="1"/>
  <c r="Q28" i="21"/>
  <c r="R28" i="21" s="1"/>
  <c r="Q20" i="21"/>
  <c r="R20" i="21" s="1"/>
  <c r="Q12" i="21"/>
  <c r="R12" i="21" s="1"/>
  <c r="Q4" i="21"/>
  <c r="R4" i="21" s="1"/>
  <c r="W111" i="21"/>
  <c r="X111" i="21" s="1"/>
  <c r="Q93" i="21"/>
  <c r="R93" i="21" s="1"/>
  <c r="Q63" i="21"/>
  <c r="R63" i="21" s="1"/>
  <c r="Q31" i="21"/>
  <c r="R31" i="21" s="1"/>
  <c r="Q92" i="21"/>
  <c r="R92" i="21" s="1"/>
  <c r="Q78" i="21"/>
  <c r="R78" i="21" s="1"/>
  <c r="Q54" i="21"/>
  <c r="R54" i="21" s="1"/>
  <c r="Q30" i="21"/>
  <c r="R30" i="21" s="1"/>
  <c r="Q22" i="21"/>
  <c r="R22" i="21" s="1"/>
  <c r="Q111" i="21"/>
  <c r="R111" i="21" s="1"/>
  <c r="Q107" i="21"/>
  <c r="R107" i="21" s="1"/>
  <c r="Q91" i="21"/>
  <c r="R91" i="21" s="1"/>
  <c r="Q77" i="21"/>
  <c r="R77" i="21" s="1"/>
  <c r="Q61" i="21"/>
  <c r="R61" i="21" s="1"/>
  <c r="Q53" i="21"/>
  <c r="R53" i="21" s="1"/>
  <c r="Q37" i="21"/>
  <c r="R37" i="21" s="1"/>
  <c r="Q21" i="21"/>
  <c r="R21" i="21" s="1"/>
  <c r="Q13" i="21"/>
  <c r="R13" i="21" s="1"/>
  <c r="Q5" i="21"/>
  <c r="R5" i="21" s="1"/>
  <c r="W112" i="21"/>
  <c r="X112" i="21" s="1"/>
  <c r="Q98" i="21"/>
  <c r="R98" i="21" s="1"/>
  <c r="Q105" i="21"/>
  <c r="R105" i="21" s="1"/>
  <c r="Q97" i="21"/>
  <c r="R97" i="21" s="1"/>
  <c r="Q90" i="21"/>
  <c r="R90" i="21" s="1"/>
  <c r="Q83" i="21"/>
  <c r="R83" i="21" s="1"/>
  <c r="Q75" i="21"/>
  <c r="R75" i="21" s="1"/>
  <c r="Q67" i="21"/>
  <c r="R67" i="21" s="1"/>
  <c r="Q59" i="21"/>
  <c r="R59" i="21" s="1"/>
  <c r="Q51" i="21"/>
  <c r="R51" i="21" s="1"/>
  <c r="Q43" i="21"/>
  <c r="R43" i="21" s="1"/>
  <c r="Q35" i="21"/>
  <c r="R35" i="21" s="1"/>
  <c r="Q27" i="21"/>
  <c r="R27" i="21" s="1"/>
  <c r="Q19" i="21"/>
  <c r="R19" i="21" s="1"/>
  <c r="Q11" i="21"/>
  <c r="R11" i="21" s="1"/>
  <c r="Q3" i="21"/>
  <c r="R3" i="21" s="1"/>
  <c r="W110" i="21"/>
  <c r="X110" i="21" s="1"/>
  <c r="Z114" i="21"/>
  <c r="AA114" i="21" s="1"/>
  <c r="AI114" i="21" s="1"/>
  <c r="Q94" i="21"/>
  <c r="R94" i="21" s="1"/>
  <c r="Q64" i="21"/>
  <c r="R64" i="21" s="1"/>
  <c r="Q16" i="21"/>
  <c r="R16" i="21" s="1"/>
  <c r="Q104" i="21"/>
  <c r="R104" i="21" s="1"/>
  <c r="Q96" i="21"/>
  <c r="R96" i="21" s="1"/>
  <c r="Q82" i="21"/>
  <c r="R82" i="21" s="1"/>
  <c r="Q74" i="21"/>
  <c r="R74" i="21" s="1"/>
  <c r="Q66" i="21"/>
  <c r="R66" i="21" s="1"/>
  <c r="Q58" i="21"/>
  <c r="R58" i="21" s="1"/>
  <c r="Q50" i="21"/>
  <c r="R50" i="21" s="1"/>
  <c r="Q42" i="21"/>
  <c r="R42" i="21" s="1"/>
  <c r="Q34" i="21"/>
  <c r="R34" i="21" s="1"/>
  <c r="Q26" i="21"/>
  <c r="R26" i="21" s="1"/>
  <c r="Q18" i="21"/>
  <c r="R18" i="21" s="1"/>
  <c r="Q10" i="21"/>
  <c r="R10" i="21" s="1"/>
  <c r="Z113" i="21"/>
  <c r="AA113" i="21" s="1"/>
  <c r="AI113" i="21" s="1"/>
  <c r="E261" i="24"/>
  <c r="E264" i="24"/>
  <c r="E263" i="24"/>
  <c r="E265" i="24"/>
  <c r="E262" i="24"/>
  <c r="E108" i="24"/>
  <c r="E100" i="24"/>
  <c r="E92" i="24"/>
  <c r="E84" i="24"/>
  <c r="E76" i="24"/>
  <c r="E68" i="24"/>
  <c r="E60" i="24"/>
  <c r="E52" i="24"/>
  <c r="E44" i="24"/>
  <c r="E36" i="24"/>
  <c r="E28" i="24"/>
  <c r="E20" i="24"/>
  <c r="E12" i="24"/>
  <c r="E4" i="24"/>
  <c r="E107" i="24"/>
  <c r="E99" i="24"/>
  <c r="E91" i="24"/>
  <c r="E83" i="24"/>
  <c r="E75" i="24"/>
  <c r="E67" i="24"/>
  <c r="E59" i="24"/>
  <c r="E51" i="24"/>
  <c r="E43" i="24"/>
  <c r="E35" i="24"/>
  <c r="E27" i="24"/>
  <c r="E19" i="24"/>
  <c r="E11" i="24"/>
  <c r="E3" i="24"/>
  <c r="E414" i="24"/>
  <c r="E106" i="24"/>
  <c r="E98" i="24"/>
  <c r="E90" i="24"/>
  <c r="E82" i="24"/>
  <c r="E74" i="24"/>
  <c r="E66" i="24"/>
  <c r="E58" i="24"/>
  <c r="E50" i="24"/>
  <c r="E42" i="24"/>
  <c r="E34" i="24"/>
  <c r="E26" i="24"/>
  <c r="E18" i="24"/>
  <c r="E10" i="24"/>
  <c r="E413" i="24"/>
  <c r="E105" i="24"/>
  <c r="E97" i="24"/>
  <c r="E89" i="24"/>
  <c r="E81" i="24"/>
  <c r="E73" i="24"/>
  <c r="E65" i="24"/>
  <c r="E57" i="24"/>
  <c r="E49" i="24"/>
  <c r="E41" i="24"/>
  <c r="E33" i="24"/>
  <c r="E25" i="24"/>
  <c r="E17" i="24"/>
  <c r="E9" i="24"/>
  <c r="E116" i="24"/>
  <c r="E412" i="24"/>
  <c r="E104" i="24"/>
  <c r="E96" i="24"/>
  <c r="E88" i="24"/>
  <c r="E80" i="24"/>
  <c r="E72" i="24"/>
  <c r="E64" i="24"/>
  <c r="E56" i="24"/>
  <c r="E48" i="24"/>
  <c r="E40" i="24"/>
  <c r="E32" i="24"/>
  <c r="E24" i="24"/>
  <c r="E16" i="24"/>
  <c r="E8" i="24"/>
  <c r="E115" i="24"/>
  <c r="E411" i="24"/>
  <c r="E111" i="24"/>
  <c r="E103" i="24"/>
  <c r="E95" i="24"/>
  <c r="E87" i="24"/>
  <c r="E79" i="24"/>
  <c r="E71" i="24"/>
  <c r="E63" i="24"/>
  <c r="E55" i="24"/>
  <c r="E47" i="24"/>
  <c r="E39" i="24"/>
  <c r="E31" i="24"/>
  <c r="E23" i="24"/>
  <c r="E15" i="24"/>
  <c r="E7" i="24"/>
  <c r="E114" i="24"/>
  <c r="E410" i="24"/>
  <c r="E110" i="24"/>
  <c r="E102" i="24"/>
  <c r="E94" i="24"/>
  <c r="E86" i="24"/>
  <c r="E78" i="24"/>
  <c r="E70" i="24"/>
  <c r="E62" i="24"/>
  <c r="E54" i="24"/>
  <c r="E46" i="24"/>
  <c r="E38" i="24"/>
  <c r="E30" i="24"/>
  <c r="E22" i="24"/>
  <c r="E14" i="24"/>
  <c r="E6" i="24"/>
  <c r="E113" i="24"/>
  <c r="E109" i="24"/>
  <c r="E101" i="24"/>
  <c r="E93" i="24"/>
  <c r="E85" i="24"/>
  <c r="E77" i="24"/>
  <c r="E69" i="24"/>
  <c r="E61" i="24"/>
  <c r="E53" i="24"/>
  <c r="E45" i="24"/>
  <c r="E37" i="24"/>
  <c r="E29" i="24"/>
  <c r="E21" i="24"/>
  <c r="E13" i="24"/>
  <c r="E5" i="24"/>
  <c r="E112" i="24"/>
  <c r="J117" i="23"/>
  <c r="Q294" i="18" l="1"/>
  <c r="Q295" i="18"/>
  <c r="P145" i="18"/>
  <c r="P146" i="18"/>
  <c r="Q145" i="18"/>
  <c r="Q146" i="18"/>
  <c r="Q142" i="18"/>
  <c r="Q289" i="18"/>
  <c r="Q292" i="18"/>
  <c r="Q291" i="18"/>
  <c r="Q2" i="18"/>
  <c r="Q293" i="18"/>
  <c r="P141" i="18"/>
  <c r="P143" i="18"/>
  <c r="P144" i="18"/>
  <c r="Q141" i="18"/>
  <c r="Q140" i="18"/>
  <c r="P142" i="18"/>
  <c r="Q144" i="18"/>
  <c r="P140" i="18"/>
  <c r="Q143" i="18"/>
  <c r="Q290" i="18"/>
  <c r="P134" i="18"/>
  <c r="P150" i="18"/>
  <c r="P130" i="18"/>
  <c r="Q138" i="18"/>
  <c r="Q288" i="18"/>
  <c r="Q135" i="18"/>
  <c r="Q279" i="18"/>
  <c r="Q131" i="18"/>
  <c r="Q286" i="18"/>
  <c r="Q285" i="18"/>
  <c r="Q287" i="18"/>
  <c r="P138" i="18"/>
  <c r="P136" i="18"/>
  <c r="P133" i="18"/>
  <c r="P131" i="18"/>
  <c r="Q139" i="18"/>
  <c r="Q137" i="18"/>
  <c r="P139" i="18"/>
  <c r="Q299" i="18"/>
  <c r="Q134" i="18"/>
  <c r="Q132" i="18"/>
  <c r="Q281" i="18"/>
  <c r="Q283" i="18"/>
  <c r="Q282" i="18"/>
  <c r="P135" i="18"/>
  <c r="P132" i="18"/>
  <c r="Q150" i="18"/>
  <c r="Q130" i="18"/>
  <c r="Q136" i="18"/>
  <c r="Q133" i="18"/>
  <c r="Q284" i="18"/>
  <c r="P137" i="18"/>
  <c r="Q280" i="18"/>
  <c r="P119" i="18"/>
  <c r="Q237" i="18"/>
  <c r="Q270" i="18"/>
  <c r="Q75" i="18"/>
  <c r="Q38" i="18"/>
  <c r="P46" i="18"/>
  <c r="P110" i="18"/>
  <c r="Q220" i="18"/>
  <c r="Q7" i="18"/>
  <c r="Q154" i="18"/>
  <c r="Q83" i="18"/>
  <c r="P21" i="18"/>
  <c r="P55" i="18"/>
  <c r="Q52" i="18"/>
  <c r="Q257" i="18"/>
  <c r="Q119" i="18"/>
  <c r="Q273" i="18"/>
  <c r="P111" i="18"/>
  <c r="P37" i="18"/>
  <c r="Q36" i="18"/>
  <c r="Q172" i="18"/>
  <c r="Q51" i="18"/>
  <c r="Q207" i="18"/>
  <c r="P97" i="18"/>
  <c r="P73" i="18"/>
  <c r="Q235" i="18"/>
  <c r="Q85" i="18"/>
  <c r="Q197" i="18"/>
  <c r="Q242" i="18"/>
  <c r="P122" i="18"/>
  <c r="P10" i="18"/>
  <c r="Q231" i="18"/>
  <c r="Q187" i="18"/>
  <c r="Q260" i="18"/>
  <c r="Q158" i="18"/>
  <c r="P81" i="18"/>
  <c r="P23" i="18"/>
  <c r="Q92" i="18"/>
  <c r="Q108" i="18"/>
  <c r="Q233" i="18"/>
  <c r="Q254" i="18"/>
  <c r="P124" i="18"/>
  <c r="P47" i="18"/>
  <c r="Q179" i="18"/>
  <c r="Q33" i="18"/>
  <c r="Q58" i="18"/>
  <c r="Q62" i="18"/>
  <c r="P58" i="18"/>
  <c r="P4" i="18"/>
  <c r="Q86" i="18"/>
  <c r="Q268" i="18"/>
  <c r="Q153" i="18"/>
  <c r="Q247" i="18"/>
  <c r="P66" i="18"/>
  <c r="P52" i="18"/>
  <c r="Q195" i="18"/>
  <c r="Q40" i="18"/>
  <c r="Q106" i="18"/>
  <c r="Q190" i="18"/>
  <c r="P53" i="18"/>
  <c r="Q173" i="18"/>
  <c r="Q255" i="18"/>
  <c r="Q48" i="18"/>
  <c r="Q61" i="18"/>
  <c r="P79" i="18"/>
  <c r="P87" i="18"/>
  <c r="Q41" i="18"/>
  <c r="Q198" i="18"/>
  <c r="Q55" i="18"/>
  <c r="Q161" i="18"/>
  <c r="P28" i="18"/>
  <c r="P12" i="18"/>
  <c r="Q157" i="18"/>
  <c r="Q21" i="18"/>
  <c r="Q115" i="18"/>
  <c r="P39" i="18"/>
  <c r="P14" i="18"/>
  <c r="Q222" i="18"/>
  <c r="Q63" i="18"/>
  <c r="Q176" i="18"/>
  <c r="Q201" i="18"/>
  <c r="P72" i="18"/>
  <c r="P90" i="18"/>
  <c r="Q170" i="18"/>
  <c r="Q76" i="18"/>
  <c r="Q102" i="18"/>
  <c r="Q46" i="18"/>
  <c r="P22" i="18"/>
  <c r="P100" i="18"/>
  <c r="Q35" i="18"/>
  <c r="Q101" i="18"/>
  <c r="Q200" i="18"/>
  <c r="Q19" i="18"/>
  <c r="P54" i="18"/>
  <c r="P121" i="18"/>
  <c r="Q109" i="18"/>
  <c r="Q28" i="18"/>
  <c r="Q205" i="18"/>
  <c r="Q16" i="18"/>
  <c r="P43" i="18"/>
  <c r="P11" i="18"/>
  <c r="Q10" i="18"/>
  <c r="Q192" i="18"/>
  <c r="Q188" i="18"/>
  <c r="Q238" i="18"/>
  <c r="P18" i="18"/>
  <c r="P127" i="18"/>
  <c r="Q125" i="18"/>
  <c r="Q78" i="18"/>
  <c r="Q225" i="18"/>
  <c r="Q91" i="18"/>
  <c r="P32" i="18"/>
  <c r="P61" i="18"/>
  <c r="Q171" i="18"/>
  <c r="Q123" i="18"/>
  <c r="Q124" i="18"/>
  <c r="Q202" i="18"/>
  <c r="P94" i="18"/>
  <c r="P38" i="18"/>
  <c r="Q57" i="18"/>
  <c r="Q70" i="18"/>
  <c r="Q203" i="18"/>
  <c r="Q42" i="18"/>
  <c r="P115" i="18"/>
  <c r="P68" i="18"/>
  <c r="Q249" i="18"/>
  <c r="Q245" i="18"/>
  <c r="Q126" i="18"/>
  <c r="Q4" i="18"/>
  <c r="P117" i="18"/>
  <c r="P70" i="18"/>
  <c r="Q67" i="18"/>
  <c r="Q74" i="18"/>
  <c r="Q111" i="18"/>
  <c r="Q17" i="18"/>
  <c r="P16" i="18"/>
  <c r="P44" i="18"/>
  <c r="Q234" i="18"/>
  <c r="Q165" i="18"/>
  <c r="Q97" i="18"/>
  <c r="Q189" i="18"/>
  <c r="P65" i="18"/>
  <c r="P114" i="18"/>
  <c r="Q99" i="18"/>
  <c r="Q127" i="18"/>
  <c r="Q164" i="18"/>
  <c r="Q253" i="18"/>
  <c r="P2" i="18"/>
  <c r="P63" i="18"/>
  <c r="Q117" i="18"/>
  <c r="Q240" i="18"/>
  <c r="Q193" i="18"/>
  <c r="Q236" i="18"/>
  <c r="P78" i="18"/>
  <c r="P123" i="18"/>
  <c r="Q223" i="18"/>
  <c r="Q100" i="18"/>
  <c r="Q277" i="18"/>
  <c r="Q110" i="18"/>
  <c r="Q89" i="18"/>
  <c r="P26" i="18"/>
  <c r="Q183" i="18"/>
  <c r="Q167" i="18"/>
  <c r="Q261" i="18"/>
  <c r="Q44" i="18"/>
  <c r="Q250" i="18"/>
  <c r="P59" i="18"/>
  <c r="P67" i="18"/>
  <c r="Q251" i="18"/>
  <c r="Q77" i="18"/>
  <c r="Q213" i="18"/>
  <c r="Q79" i="18"/>
  <c r="P36" i="18"/>
  <c r="P107" i="18"/>
  <c r="Q180" i="18"/>
  <c r="Q73" i="18"/>
  <c r="Q163" i="18"/>
  <c r="Q224" i="18"/>
  <c r="P69" i="18"/>
  <c r="P129" i="18"/>
  <c r="Q159" i="18"/>
  <c r="Q228" i="18"/>
  <c r="Q274" i="18"/>
  <c r="Q160" i="18"/>
  <c r="P30" i="18"/>
  <c r="P20" i="18"/>
  <c r="Q49" i="18"/>
  <c r="Q13" i="18"/>
  <c r="Q199" i="18"/>
  <c r="Q272" i="18"/>
  <c r="P34" i="18"/>
  <c r="P77" i="18"/>
  <c r="Q241" i="18"/>
  <c r="Q182" i="18"/>
  <c r="Q206" i="18"/>
  <c r="Q211" i="18"/>
  <c r="P29" i="18"/>
  <c r="P101" i="18"/>
  <c r="Q152" i="18"/>
  <c r="Q37" i="18"/>
  <c r="Q39" i="18"/>
  <c r="Q68" i="18"/>
  <c r="P85" i="18"/>
  <c r="P98" i="18"/>
  <c r="Q3" i="18"/>
  <c r="Q60" i="18"/>
  <c r="Q275" i="18"/>
  <c r="P31" i="18"/>
  <c r="P120" i="18"/>
  <c r="Q219" i="18"/>
  <c r="Q50" i="18"/>
  <c r="Q82" i="18"/>
  <c r="Q214" i="18"/>
  <c r="P62" i="18"/>
  <c r="P91" i="18"/>
  <c r="Q66" i="18"/>
  <c r="Q215" i="18"/>
  <c r="Q244" i="18"/>
  <c r="P41" i="18"/>
  <c r="P25" i="18"/>
  <c r="P89" i="18"/>
  <c r="Q15" i="18"/>
  <c r="Q264" i="18"/>
  <c r="Q196" i="18"/>
  <c r="Q246" i="18"/>
  <c r="P106" i="18"/>
  <c r="P102" i="18"/>
  <c r="Q59" i="18"/>
  <c r="Q216" i="18"/>
  <c r="Q95" i="18"/>
  <c r="Q47" i="18"/>
  <c r="P7" i="18"/>
  <c r="P84" i="18"/>
  <c r="Q11" i="18"/>
  <c r="Q69" i="18"/>
  <c r="Q112" i="18"/>
  <c r="Q122" i="18"/>
  <c r="P126" i="18"/>
  <c r="P71" i="18"/>
  <c r="Q259" i="18"/>
  <c r="Q118" i="18"/>
  <c r="Q221" i="18"/>
  <c r="Q266" i="18"/>
  <c r="P125" i="18"/>
  <c r="P112" i="18"/>
  <c r="Q239" i="18"/>
  <c r="Q278" i="18"/>
  <c r="Q204" i="18"/>
  <c r="Q156" i="18"/>
  <c r="P83" i="18"/>
  <c r="P60" i="18"/>
  <c r="Q80" i="18"/>
  <c r="Q14" i="18"/>
  <c r="Q218" i="18"/>
  <c r="Q84" i="18"/>
  <c r="P45" i="18"/>
  <c r="P76" i="18"/>
  <c r="Q229" i="18"/>
  <c r="Q262" i="18"/>
  <c r="Q71" i="18"/>
  <c r="Q121" i="18"/>
  <c r="P8" i="18"/>
  <c r="P104" i="18"/>
  <c r="Q8" i="18"/>
  <c r="Q184" i="18"/>
  <c r="Q177" i="18"/>
  <c r="Q103" i="18"/>
  <c r="P75" i="18"/>
  <c r="P33" i="18"/>
  <c r="Q174" i="18"/>
  <c r="Q162" i="18"/>
  <c r="Q105" i="18"/>
  <c r="Q265" i="18"/>
  <c r="P99" i="18"/>
  <c r="P108" i="18"/>
  <c r="P27" i="18"/>
  <c r="Q155" i="18"/>
  <c r="Q26" i="18"/>
  <c r="Q217" i="18"/>
  <c r="Q6" i="18"/>
  <c r="P9" i="18"/>
  <c r="P35" i="18"/>
  <c r="Q243" i="18"/>
  <c r="Q32" i="18"/>
  <c r="Q113" i="18"/>
  <c r="Q258" i="18"/>
  <c r="P80" i="18"/>
  <c r="P109" i="18"/>
  <c r="Q181" i="18"/>
  <c r="Q64" i="18"/>
  <c r="Q269" i="18"/>
  <c r="Q5" i="18"/>
  <c r="P51" i="18"/>
  <c r="P74" i="18"/>
  <c r="Q43" i="18"/>
  <c r="Q175" i="18"/>
  <c r="Q252" i="18"/>
  <c r="Q87" i="18"/>
  <c r="P86" i="18"/>
  <c r="P40" i="18"/>
  <c r="Q178" i="18"/>
  <c r="Q45" i="18"/>
  <c r="Q31" i="18"/>
  <c r="Q18" i="18"/>
  <c r="P49" i="18"/>
  <c r="P92" i="18"/>
  <c r="Q120" i="18"/>
  <c r="Q34" i="18"/>
  <c r="Q208" i="18"/>
  <c r="Q81" i="18"/>
  <c r="P24" i="18"/>
  <c r="P17" i="18"/>
  <c r="Q212" i="18"/>
  <c r="Q129" i="18"/>
  <c r="Q191" i="18"/>
  <c r="Q88" i="18"/>
  <c r="P113" i="18"/>
  <c r="P13" i="18"/>
  <c r="Q232" i="18"/>
  <c r="Q276" i="18"/>
  <c r="Q186" i="18"/>
  <c r="Q226" i="18"/>
  <c r="P19" i="18"/>
  <c r="P103" i="18"/>
  <c r="Q9" i="18"/>
  <c r="Q96" i="18"/>
  <c r="Q24" i="18"/>
  <c r="Q185" i="18"/>
  <c r="P64" i="18"/>
  <c r="P50" i="18"/>
  <c r="Q90" i="18"/>
  <c r="Q166" i="18"/>
  <c r="Q104" i="18"/>
  <c r="Q98" i="18"/>
  <c r="P6" i="18"/>
  <c r="Q271" i="18"/>
  <c r="Q25" i="18"/>
  <c r="Q248" i="18"/>
  <c r="Q168" i="18"/>
  <c r="P82" i="18"/>
  <c r="P105" i="18"/>
  <c r="Q53" i="18"/>
  <c r="Q227" i="18"/>
  <c r="Q29" i="18"/>
  <c r="Q65" i="18"/>
  <c r="P42" i="18"/>
  <c r="P57" i="18"/>
  <c r="Q151" i="18"/>
  <c r="Q20" i="18"/>
  <c r="Q209" i="18"/>
  <c r="Q230" i="18"/>
  <c r="P5" i="18"/>
  <c r="P116" i="18"/>
  <c r="Q107" i="18"/>
  <c r="Q256" i="18"/>
  <c r="Q56" i="18"/>
  <c r="Q128" i="18"/>
  <c r="P118" i="18"/>
  <c r="P56" i="18"/>
  <c r="Q194" i="18"/>
  <c r="Q30" i="18"/>
  <c r="Q93" i="18"/>
  <c r="Q94" i="18"/>
  <c r="P3" i="18"/>
  <c r="P88" i="18"/>
  <c r="Q210" i="18"/>
  <c r="Q12" i="18"/>
  <c r="Q267" i="18"/>
  <c r="Q54" i="18"/>
  <c r="P48" i="18"/>
  <c r="P93" i="18"/>
  <c r="Q22" i="18"/>
  <c r="Q116" i="18"/>
  <c r="Q114" i="18"/>
  <c r="Q23" i="18"/>
  <c r="P95" i="18"/>
  <c r="P128" i="18"/>
  <c r="Q72" i="18"/>
  <c r="Q169" i="18"/>
  <c r="Q263" i="18"/>
  <c r="Q27" i="18"/>
  <c r="P96" i="18"/>
  <c r="P15" i="18"/>
  <c r="C3539" i="8"/>
  <c r="D1751" i="7" s="1"/>
  <c r="D3539" i="8"/>
  <c r="D3539" i="7" s="1"/>
  <c r="F3539" i="8"/>
  <c r="D1751" i="9" s="1"/>
  <c r="G3539" i="8"/>
  <c r="D3539" i="9" s="1"/>
  <c r="C3540" i="8"/>
  <c r="D1752" i="7" s="1"/>
  <c r="D3540" i="8"/>
  <c r="D3540" i="7" s="1"/>
  <c r="F3540" i="8"/>
  <c r="D1752" i="9" s="1"/>
  <c r="G3540" i="8"/>
  <c r="D3540" i="9" s="1"/>
  <c r="C3541" i="8"/>
  <c r="D1753" i="7" s="1"/>
  <c r="D3541" i="8"/>
  <c r="D3541" i="7" s="1"/>
  <c r="F3541" i="8"/>
  <c r="D1753" i="9" s="1"/>
  <c r="G3541" i="8"/>
  <c r="D3541" i="9" s="1"/>
  <c r="C3542" i="8"/>
  <c r="D1754" i="7" s="1"/>
  <c r="D3542" i="8"/>
  <c r="D3542" i="7" s="1"/>
  <c r="F3542" i="8"/>
  <c r="D1754" i="9" s="1"/>
  <c r="G3542" i="8"/>
  <c r="D3542" i="9" s="1"/>
  <c r="C3543" i="8"/>
  <c r="D1755" i="7" s="1"/>
  <c r="D3543" i="8"/>
  <c r="D3543" i="7" s="1"/>
  <c r="F3543" i="8"/>
  <c r="D1755" i="9" s="1"/>
  <c r="G3543" i="8"/>
  <c r="D3543" i="9" s="1"/>
  <c r="C3390" i="8"/>
  <c r="D1602" i="7" s="1"/>
  <c r="D3390" i="8"/>
  <c r="D3390" i="7" s="1"/>
  <c r="F3390" i="8"/>
  <c r="D1602" i="9" s="1"/>
  <c r="G3390" i="8"/>
  <c r="D3390" i="9" s="1"/>
  <c r="C3391" i="8"/>
  <c r="D1603" i="7" s="1"/>
  <c r="D3391" i="8"/>
  <c r="D3391" i="7" s="1"/>
  <c r="F3391" i="8"/>
  <c r="D1603" i="9" s="1"/>
  <c r="G3391" i="8"/>
  <c r="D3391" i="9" s="1"/>
  <c r="C3392" i="8"/>
  <c r="D1604" i="7" s="1"/>
  <c r="D3392" i="8"/>
  <c r="D3392" i="7" s="1"/>
  <c r="F3392" i="8"/>
  <c r="D1604" i="9" s="1"/>
  <c r="G3392" i="8"/>
  <c r="D3392" i="9" s="1"/>
  <c r="C3393" i="8"/>
  <c r="D1605" i="7" s="1"/>
  <c r="D3393" i="8"/>
  <c r="D3393" i="7" s="1"/>
  <c r="F3393" i="8"/>
  <c r="D1605" i="9" s="1"/>
  <c r="G3393" i="8"/>
  <c r="D3393" i="9" s="1"/>
  <c r="C3394" i="8"/>
  <c r="D1606" i="7" s="1"/>
  <c r="D3394" i="8"/>
  <c r="D3394" i="7" s="1"/>
  <c r="F3394" i="8"/>
  <c r="D1606" i="9" s="1"/>
  <c r="G3394" i="8"/>
  <c r="D3394" i="9" s="1"/>
  <c r="C3241" i="8"/>
  <c r="D1453" i="7" s="1"/>
  <c r="D3241" i="8"/>
  <c r="D3241" i="7" s="1"/>
  <c r="F3241" i="8"/>
  <c r="D1453" i="9" s="1"/>
  <c r="G3241" i="8"/>
  <c r="D3241" i="9" s="1"/>
  <c r="C3242" i="8"/>
  <c r="D1454" i="7" s="1"/>
  <c r="D3242" i="8"/>
  <c r="D3242" i="7" s="1"/>
  <c r="F3242" i="8"/>
  <c r="D1454" i="9" s="1"/>
  <c r="G3242" i="8"/>
  <c r="D3242" i="9" s="1"/>
  <c r="C3243" i="8"/>
  <c r="D1455" i="7" s="1"/>
  <c r="D3243" i="8"/>
  <c r="D3243" i="7" s="1"/>
  <c r="F3243" i="8"/>
  <c r="D1455" i="9" s="1"/>
  <c r="G3243" i="8"/>
  <c r="D3243" i="9" s="1"/>
  <c r="C3244" i="8"/>
  <c r="D1456" i="7" s="1"/>
  <c r="D3244" i="8"/>
  <c r="D3244" i="7" s="1"/>
  <c r="F3244" i="8"/>
  <c r="D1456" i="9" s="1"/>
  <c r="G3244" i="8"/>
  <c r="D3244" i="9" s="1"/>
  <c r="C3245" i="8"/>
  <c r="D1457" i="7" s="1"/>
  <c r="D3245" i="8"/>
  <c r="D3245" i="7" s="1"/>
  <c r="F3245" i="8"/>
  <c r="D1457" i="9" s="1"/>
  <c r="G3245" i="8"/>
  <c r="D3245" i="9" s="1"/>
  <c r="C3092" i="8"/>
  <c r="D1304" i="7" s="1"/>
  <c r="D3092" i="8"/>
  <c r="D3092" i="7" s="1"/>
  <c r="F3092" i="8"/>
  <c r="D1304" i="9" s="1"/>
  <c r="G3092" i="8"/>
  <c r="D3092" i="9" s="1"/>
  <c r="C3093" i="8"/>
  <c r="D1305" i="7" s="1"/>
  <c r="D3093" i="8"/>
  <c r="D3093" i="7" s="1"/>
  <c r="F3093" i="8"/>
  <c r="D1305" i="9" s="1"/>
  <c r="G3093" i="8"/>
  <c r="D3093" i="9" s="1"/>
  <c r="C3094" i="8"/>
  <c r="D1306" i="7" s="1"/>
  <c r="D3094" i="8"/>
  <c r="D3094" i="7" s="1"/>
  <c r="F3094" i="8"/>
  <c r="D1306" i="9" s="1"/>
  <c r="G3094" i="8"/>
  <c r="D3094" i="9" s="1"/>
  <c r="C3095" i="8"/>
  <c r="D1307" i="7" s="1"/>
  <c r="D3095" i="8"/>
  <c r="D3095" i="7" s="1"/>
  <c r="F3095" i="8"/>
  <c r="D1307" i="9" s="1"/>
  <c r="G3095" i="8"/>
  <c r="D3095" i="9" s="1"/>
  <c r="C3096" i="8"/>
  <c r="D1308" i="7" s="1"/>
  <c r="D3096" i="8"/>
  <c r="D3096" i="7" s="1"/>
  <c r="F3096" i="8"/>
  <c r="D1308" i="9" s="1"/>
  <c r="G3096" i="8"/>
  <c r="D3096" i="9" s="1"/>
  <c r="C2943" i="8"/>
  <c r="D1155" i="7" s="1"/>
  <c r="D2943" i="8"/>
  <c r="D2943" i="7" s="1"/>
  <c r="F2943" i="8"/>
  <c r="D1155" i="9" s="1"/>
  <c r="G2943" i="8"/>
  <c r="D2943" i="9" s="1"/>
  <c r="C2944" i="8"/>
  <c r="D1156" i="7" s="1"/>
  <c r="D2944" i="8"/>
  <c r="D2944" i="7" s="1"/>
  <c r="F2944" i="8"/>
  <c r="D1156" i="9" s="1"/>
  <c r="G2944" i="8"/>
  <c r="D2944" i="9" s="1"/>
  <c r="C2945" i="8"/>
  <c r="D1157" i="7" s="1"/>
  <c r="D2945" i="8"/>
  <c r="D2945" i="7" s="1"/>
  <c r="F2945" i="8"/>
  <c r="D1157" i="9" s="1"/>
  <c r="G2945" i="8"/>
  <c r="D2945" i="9" s="1"/>
  <c r="C2946" i="8"/>
  <c r="D1158" i="7" s="1"/>
  <c r="D2946" i="8"/>
  <c r="D2946" i="7" s="1"/>
  <c r="F2946" i="8"/>
  <c r="D1158" i="9" s="1"/>
  <c r="G2946" i="8"/>
  <c r="D2946" i="9" s="1"/>
  <c r="C2947" i="8"/>
  <c r="D1159" i="7" s="1"/>
  <c r="D2947" i="8"/>
  <c r="D2947" i="7" s="1"/>
  <c r="F2947" i="8"/>
  <c r="D1159" i="9" s="1"/>
  <c r="G2947" i="8"/>
  <c r="D2947" i="9" s="1"/>
  <c r="C2794" i="8"/>
  <c r="D1006" i="7" s="1"/>
  <c r="D2794" i="8"/>
  <c r="D2794" i="7" s="1"/>
  <c r="F2794" i="8"/>
  <c r="G2794" i="8"/>
  <c r="C2795" i="8"/>
  <c r="D1007" i="7" s="1"/>
  <c r="D2795" i="8"/>
  <c r="D2795" i="7" s="1"/>
  <c r="F2795" i="8"/>
  <c r="G2795" i="8"/>
  <c r="C2796" i="8"/>
  <c r="D1008" i="7" s="1"/>
  <c r="D2796" i="8"/>
  <c r="D2796" i="7" s="1"/>
  <c r="F2796" i="8"/>
  <c r="G2796" i="8"/>
  <c r="C2797" i="8"/>
  <c r="D1009" i="7" s="1"/>
  <c r="D2797" i="8"/>
  <c r="D2797" i="7" s="1"/>
  <c r="F2797" i="8"/>
  <c r="G2797" i="8"/>
  <c r="C2798" i="8"/>
  <c r="D1010" i="7" s="1"/>
  <c r="D2798" i="8"/>
  <c r="D2798" i="7" s="1"/>
  <c r="F2798" i="8"/>
  <c r="G2798" i="8"/>
  <c r="C2645" i="8"/>
  <c r="D857" i="7" s="1"/>
  <c r="D2645" i="8"/>
  <c r="D2645" i="7" s="1"/>
  <c r="F2645" i="8"/>
  <c r="C857" i="22" s="1"/>
  <c r="G2645" i="8"/>
  <c r="D857" i="22" s="1"/>
  <c r="C2646" i="8"/>
  <c r="D858" i="7" s="1"/>
  <c r="D2646" i="8"/>
  <c r="D2646" i="7" s="1"/>
  <c r="F2646" i="8"/>
  <c r="C858" i="22" s="1"/>
  <c r="G2646" i="8"/>
  <c r="D858" i="22" s="1"/>
  <c r="C2647" i="8"/>
  <c r="D859" i="7" s="1"/>
  <c r="D2647" i="8"/>
  <c r="D2647" i="7" s="1"/>
  <c r="F2647" i="8"/>
  <c r="C859" i="22" s="1"/>
  <c r="G2647" i="8"/>
  <c r="D859" i="22" s="1"/>
  <c r="C2648" i="8"/>
  <c r="D860" i="7" s="1"/>
  <c r="D2648" i="8"/>
  <c r="D2648" i="7" s="1"/>
  <c r="F2648" i="8"/>
  <c r="C860" i="22" s="1"/>
  <c r="G2648" i="8"/>
  <c r="D860" i="22" s="1"/>
  <c r="C2649" i="8"/>
  <c r="D861" i="7" s="1"/>
  <c r="D2649" i="8"/>
  <c r="D2649" i="7" s="1"/>
  <c r="F2649" i="8"/>
  <c r="C861" i="22" s="1"/>
  <c r="G2649" i="8"/>
  <c r="D861" i="22" s="1"/>
  <c r="C2496" i="8"/>
  <c r="D708" i="7" s="1"/>
  <c r="D2496" i="8"/>
  <c r="D2496" i="7" s="1"/>
  <c r="F2496" i="8"/>
  <c r="C708" i="22" s="1"/>
  <c r="G2496" i="8"/>
  <c r="D708" i="22" s="1"/>
  <c r="C2497" i="8"/>
  <c r="D709" i="7" s="1"/>
  <c r="D2497" i="8"/>
  <c r="D2497" i="7" s="1"/>
  <c r="F2497" i="8"/>
  <c r="C709" i="22" s="1"/>
  <c r="G2497" i="8"/>
  <c r="D709" i="22" s="1"/>
  <c r="C2498" i="8"/>
  <c r="D710" i="7" s="1"/>
  <c r="D2498" i="8"/>
  <c r="D2498" i="7" s="1"/>
  <c r="F2498" i="8"/>
  <c r="C710" i="22" s="1"/>
  <c r="G2498" i="8"/>
  <c r="D710" i="22" s="1"/>
  <c r="C2499" i="8"/>
  <c r="D711" i="7" s="1"/>
  <c r="D2499" i="8"/>
  <c r="D2499" i="7" s="1"/>
  <c r="F2499" i="8"/>
  <c r="C711" i="22" s="1"/>
  <c r="G2499" i="8"/>
  <c r="D711" i="22" s="1"/>
  <c r="C2500" i="8"/>
  <c r="D712" i="7" s="1"/>
  <c r="D2500" i="8"/>
  <c r="D2500" i="7" s="1"/>
  <c r="F2500" i="8"/>
  <c r="C712" i="22" s="1"/>
  <c r="G2500" i="8"/>
  <c r="D712" i="22" s="1"/>
  <c r="C2347" i="8"/>
  <c r="D559" i="7" s="1"/>
  <c r="D2347" i="8"/>
  <c r="D2347" i="7" s="1"/>
  <c r="F2347" i="8"/>
  <c r="C559" i="22" s="1"/>
  <c r="G2347" i="8"/>
  <c r="D559" i="22" s="1"/>
  <c r="C2348" i="8"/>
  <c r="D560" i="7" s="1"/>
  <c r="D2348" i="8"/>
  <c r="D2348" i="7" s="1"/>
  <c r="F2348" i="8"/>
  <c r="C560" i="22" s="1"/>
  <c r="G2348" i="8"/>
  <c r="D560" i="22" s="1"/>
  <c r="C2349" i="8"/>
  <c r="D561" i="7" s="1"/>
  <c r="D2349" i="8"/>
  <c r="D2349" i="7" s="1"/>
  <c r="F2349" i="8"/>
  <c r="C561" i="22" s="1"/>
  <c r="G2349" i="8"/>
  <c r="D561" i="22" s="1"/>
  <c r="C2350" i="8"/>
  <c r="D562" i="7" s="1"/>
  <c r="D2350" i="8"/>
  <c r="D2350" i="7" s="1"/>
  <c r="F2350" i="8"/>
  <c r="C562" i="22" s="1"/>
  <c r="G2350" i="8"/>
  <c r="D562" i="22" s="1"/>
  <c r="C2351" i="8"/>
  <c r="D563" i="7" s="1"/>
  <c r="D2351" i="8"/>
  <c r="D2351" i="7" s="1"/>
  <c r="F2351" i="8"/>
  <c r="C563" i="22" s="1"/>
  <c r="G2351" i="8"/>
  <c r="D563" i="22" s="1"/>
  <c r="C2198" i="8"/>
  <c r="D410" i="7" s="1"/>
  <c r="D2198" i="8"/>
  <c r="D2198" i="7" s="1"/>
  <c r="F2198" i="8"/>
  <c r="C410" i="22" s="1"/>
  <c r="G2198" i="8"/>
  <c r="D410" i="22" s="1"/>
  <c r="C2199" i="8"/>
  <c r="D411" i="7" s="1"/>
  <c r="D2199" i="8"/>
  <c r="D2199" i="7" s="1"/>
  <c r="F2199" i="8"/>
  <c r="C411" i="22" s="1"/>
  <c r="G2199" i="8"/>
  <c r="D411" i="22" s="1"/>
  <c r="C2200" i="8"/>
  <c r="D412" i="7" s="1"/>
  <c r="D2200" i="8"/>
  <c r="D2200" i="7" s="1"/>
  <c r="F2200" i="8"/>
  <c r="C412" i="22" s="1"/>
  <c r="G2200" i="8"/>
  <c r="D412" i="22" s="1"/>
  <c r="C2201" i="8"/>
  <c r="D413" i="7" s="1"/>
  <c r="D2201" i="8"/>
  <c r="D2201" i="7" s="1"/>
  <c r="F2201" i="8"/>
  <c r="C413" i="22" s="1"/>
  <c r="G2201" i="8"/>
  <c r="D413" i="22" s="1"/>
  <c r="C2202" i="8"/>
  <c r="D414" i="7" s="1"/>
  <c r="D2202" i="8"/>
  <c r="D2202" i="7" s="1"/>
  <c r="F2202" i="8"/>
  <c r="C414" i="22" s="1"/>
  <c r="G2202" i="8"/>
  <c r="D414" i="22" s="1"/>
  <c r="C2049" i="8"/>
  <c r="D261" i="7" s="1"/>
  <c r="D2049" i="8"/>
  <c r="D2049" i="7" s="1"/>
  <c r="F2049" i="8"/>
  <c r="C261" i="22" s="1"/>
  <c r="G2049" i="8"/>
  <c r="D261" i="22" s="1"/>
  <c r="C2050" i="8"/>
  <c r="D262" i="7" s="1"/>
  <c r="D2050" i="8"/>
  <c r="D2050" i="7" s="1"/>
  <c r="F2050" i="8"/>
  <c r="C262" i="22" s="1"/>
  <c r="G2050" i="8"/>
  <c r="D262" i="22" s="1"/>
  <c r="C2051" i="8"/>
  <c r="D263" i="7" s="1"/>
  <c r="D2051" i="8"/>
  <c r="D2051" i="7" s="1"/>
  <c r="F2051" i="8"/>
  <c r="C263" i="22" s="1"/>
  <c r="G2051" i="8"/>
  <c r="D263" i="22" s="1"/>
  <c r="C2052" i="8"/>
  <c r="D264" i="7" s="1"/>
  <c r="D2052" i="8"/>
  <c r="D2052" i="7" s="1"/>
  <c r="F2052" i="8"/>
  <c r="C264" i="22" s="1"/>
  <c r="G2052" i="8"/>
  <c r="D264" i="22" s="1"/>
  <c r="C2053" i="8"/>
  <c r="D265" i="7" s="1"/>
  <c r="D2053" i="8"/>
  <c r="D2053" i="7" s="1"/>
  <c r="F2053" i="8"/>
  <c r="C265" i="22" s="1"/>
  <c r="G2053" i="8"/>
  <c r="D265" i="22" s="1"/>
  <c r="C1900" i="8"/>
  <c r="D112" i="7" s="1"/>
  <c r="D1900" i="8"/>
  <c r="D1900" i="7" s="1"/>
  <c r="F1900" i="8"/>
  <c r="C112" i="22" s="1"/>
  <c r="G1900" i="8"/>
  <c r="D112" i="22" s="1"/>
  <c r="C1901" i="8"/>
  <c r="D113" i="7" s="1"/>
  <c r="D1901" i="8"/>
  <c r="D1901" i="7" s="1"/>
  <c r="F1901" i="8"/>
  <c r="C113" i="22" s="1"/>
  <c r="G1901" i="8"/>
  <c r="D113" i="22" s="1"/>
  <c r="C1902" i="8"/>
  <c r="D114" i="7" s="1"/>
  <c r="D1902" i="8"/>
  <c r="D1902" i="7" s="1"/>
  <c r="F1902" i="8"/>
  <c r="C114" i="22" s="1"/>
  <c r="G1902" i="8"/>
  <c r="D114" i="22" s="1"/>
  <c r="C1903" i="8"/>
  <c r="D115" i="7" s="1"/>
  <c r="D1903" i="8"/>
  <c r="D1903" i="7" s="1"/>
  <c r="F1903" i="8"/>
  <c r="C115" i="22" s="1"/>
  <c r="G1903" i="8"/>
  <c r="D115" i="22" s="1"/>
  <c r="C1904" i="8"/>
  <c r="D116" i="7" s="1"/>
  <c r="D1904" i="8"/>
  <c r="D1904" i="7" s="1"/>
  <c r="F1904" i="8"/>
  <c r="C116" i="22" s="1"/>
  <c r="G1904" i="8"/>
  <c r="D116" i="22" s="1"/>
  <c r="C1751" i="8"/>
  <c r="C1751" i="7" s="1"/>
  <c r="D1751" i="8"/>
  <c r="C3539" i="7" s="1"/>
  <c r="F1751" i="8"/>
  <c r="C1751" i="22" s="1"/>
  <c r="G1751" i="8"/>
  <c r="C1752" i="8"/>
  <c r="C1752" i="7" s="1"/>
  <c r="D1752" i="8"/>
  <c r="C3540" i="7" s="1"/>
  <c r="F1752" i="8"/>
  <c r="G1752" i="8"/>
  <c r="D1752" i="22" s="1"/>
  <c r="C1753" i="8"/>
  <c r="C1753" i="7" s="1"/>
  <c r="D1753" i="8"/>
  <c r="C3541" i="7" s="1"/>
  <c r="F1753" i="8"/>
  <c r="G1753" i="8"/>
  <c r="C1754" i="8"/>
  <c r="C1754" i="7" s="1"/>
  <c r="D1754" i="8"/>
  <c r="C3542" i="7" s="1"/>
  <c r="F1754" i="8"/>
  <c r="C1754" i="22" s="1"/>
  <c r="G1754" i="8"/>
  <c r="D1754" i="22" s="1"/>
  <c r="C1755" i="8"/>
  <c r="C1755" i="7" s="1"/>
  <c r="D1755" i="8"/>
  <c r="C3543" i="7" s="1"/>
  <c r="F1755" i="8"/>
  <c r="C1755" i="22" s="1"/>
  <c r="G1755" i="8"/>
  <c r="C1602" i="8"/>
  <c r="C1602" i="7" s="1"/>
  <c r="D1602" i="8"/>
  <c r="C3390" i="7" s="1"/>
  <c r="F1602" i="8"/>
  <c r="G1602" i="8"/>
  <c r="C1603" i="8"/>
  <c r="C1603" i="7" s="1"/>
  <c r="D1603" i="8"/>
  <c r="C3391" i="7" s="1"/>
  <c r="F1603" i="8"/>
  <c r="C1603" i="22" s="1"/>
  <c r="G1603" i="8"/>
  <c r="C1604" i="8"/>
  <c r="C1604" i="7" s="1"/>
  <c r="D1604" i="8"/>
  <c r="C3392" i="7" s="1"/>
  <c r="F1604" i="8"/>
  <c r="G1604" i="8"/>
  <c r="C1605" i="8"/>
  <c r="C1605" i="7" s="1"/>
  <c r="D1605" i="8"/>
  <c r="C3393" i="7" s="1"/>
  <c r="F1605" i="8"/>
  <c r="G1605" i="8"/>
  <c r="C1606" i="8"/>
  <c r="C1606" i="7" s="1"/>
  <c r="D1606" i="8"/>
  <c r="C3394" i="7" s="1"/>
  <c r="F1606" i="8"/>
  <c r="G1606" i="8"/>
  <c r="D1606" i="22" s="1"/>
  <c r="C1453" i="8"/>
  <c r="C1453" i="7" s="1"/>
  <c r="D1453" i="8"/>
  <c r="C3241" i="7" s="1"/>
  <c r="F1453" i="8"/>
  <c r="C1453" i="22" s="1"/>
  <c r="G1453" i="8"/>
  <c r="C1454" i="8"/>
  <c r="C1454" i="7" s="1"/>
  <c r="D1454" i="8"/>
  <c r="C3242" i="7" s="1"/>
  <c r="F1454" i="8"/>
  <c r="C1454" i="22" s="1"/>
  <c r="G1454" i="8"/>
  <c r="C1455" i="8"/>
  <c r="C1455" i="7" s="1"/>
  <c r="D1455" i="8"/>
  <c r="C3243" i="7" s="1"/>
  <c r="F1455" i="8"/>
  <c r="G1455" i="8"/>
  <c r="C1456" i="8"/>
  <c r="C1456" i="7" s="1"/>
  <c r="D1456" i="8"/>
  <c r="C3244" i="7" s="1"/>
  <c r="F1456" i="8"/>
  <c r="G1456" i="8"/>
  <c r="C1457" i="8"/>
  <c r="C1457" i="7" s="1"/>
  <c r="D1457" i="8"/>
  <c r="C3245" i="7" s="1"/>
  <c r="F1457" i="8"/>
  <c r="G1457" i="8"/>
  <c r="C1304" i="8"/>
  <c r="C1304" i="7" s="1"/>
  <c r="D1304" i="8"/>
  <c r="C3092" i="7" s="1"/>
  <c r="F1304" i="8"/>
  <c r="G1304" i="8"/>
  <c r="C1305" i="8"/>
  <c r="C1305" i="7" s="1"/>
  <c r="D1305" i="8"/>
  <c r="C3093" i="7" s="1"/>
  <c r="F1305" i="8"/>
  <c r="C1305" i="22" s="1"/>
  <c r="G1305" i="8"/>
  <c r="C1306" i="8"/>
  <c r="C1306" i="7" s="1"/>
  <c r="D1306" i="8"/>
  <c r="C3094" i="7" s="1"/>
  <c r="F1306" i="8"/>
  <c r="G1306" i="8"/>
  <c r="C1307" i="8"/>
  <c r="C1307" i="7" s="1"/>
  <c r="D1307" i="8"/>
  <c r="C3095" i="7" s="1"/>
  <c r="F1307" i="8"/>
  <c r="C1307" i="22" s="1"/>
  <c r="G1307" i="8"/>
  <c r="C1308" i="8"/>
  <c r="C1308" i="7" s="1"/>
  <c r="D1308" i="8"/>
  <c r="C3096" i="7" s="1"/>
  <c r="F1308" i="8"/>
  <c r="G1308" i="8"/>
  <c r="D1308" i="22" s="1"/>
  <c r="C1155" i="8"/>
  <c r="C1155" i="7" s="1"/>
  <c r="D1155" i="8"/>
  <c r="C2943" i="7" s="1"/>
  <c r="F1155" i="8"/>
  <c r="G1155" i="8"/>
  <c r="C1156" i="8"/>
  <c r="C1156" i="7" s="1"/>
  <c r="D1156" i="8"/>
  <c r="C2944" i="7" s="1"/>
  <c r="F1156" i="8"/>
  <c r="G1156" i="8"/>
  <c r="C1157" i="8"/>
  <c r="C1157" i="7" s="1"/>
  <c r="D1157" i="8"/>
  <c r="C2945" i="7" s="1"/>
  <c r="F1157" i="8"/>
  <c r="C1157" i="22" s="1"/>
  <c r="G1157" i="8"/>
  <c r="C1158" i="8"/>
  <c r="C1158" i="7" s="1"/>
  <c r="D1158" i="8"/>
  <c r="C2946" i="7" s="1"/>
  <c r="F1158" i="8"/>
  <c r="C1158" i="22" s="1"/>
  <c r="G1158" i="8"/>
  <c r="C1159" i="8"/>
  <c r="C1159" i="7" s="1"/>
  <c r="D1159" i="8"/>
  <c r="C2947" i="7" s="1"/>
  <c r="F1159" i="8"/>
  <c r="C1159" i="22" s="1"/>
  <c r="G1159" i="8"/>
  <c r="C1006" i="8"/>
  <c r="C1006" i="7" s="1"/>
  <c r="D1006" i="8"/>
  <c r="C2794" i="7" s="1"/>
  <c r="F1006" i="8"/>
  <c r="G1006" i="8"/>
  <c r="C1007" i="8"/>
  <c r="C1007" i="7" s="1"/>
  <c r="D1007" i="8"/>
  <c r="C2795" i="7" s="1"/>
  <c r="F1007" i="8"/>
  <c r="G1007" i="8"/>
  <c r="C1008" i="8"/>
  <c r="C1008" i="7" s="1"/>
  <c r="D1008" i="8"/>
  <c r="C2796" i="7" s="1"/>
  <c r="F1008" i="8"/>
  <c r="G1008" i="8"/>
  <c r="C1009" i="8"/>
  <c r="C1009" i="7" s="1"/>
  <c r="D1009" i="8"/>
  <c r="C2797" i="7" s="1"/>
  <c r="F1009" i="8"/>
  <c r="G1009" i="8"/>
  <c r="C1010" i="8"/>
  <c r="C1010" i="7" s="1"/>
  <c r="D1010" i="8"/>
  <c r="C2798" i="7" s="1"/>
  <c r="F1010" i="8"/>
  <c r="G1010" i="8"/>
  <c r="C857" i="8"/>
  <c r="C857" i="7" s="1"/>
  <c r="D857" i="8"/>
  <c r="C2645" i="7" s="1"/>
  <c r="F857" i="8"/>
  <c r="G857" i="8"/>
  <c r="C858" i="8"/>
  <c r="C858" i="7" s="1"/>
  <c r="D858" i="8"/>
  <c r="C2646" i="7" s="1"/>
  <c r="F858" i="8"/>
  <c r="G858" i="8"/>
  <c r="C859" i="8"/>
  <c r="C859" i="7" s="1"/>
  <c r="D859" i="8"/>
  <c r="C2647" i="7" s="1"/>
  <c r="F859" i="8"/>
  <c r="G859" i="8"/>
  <c r="C860" i="8"/>
  <c r="C860" i="7" s="1"/>
  <c r="D860" i="8"/>
  <c r="C2648" i="7" s="1"/>
  <c r="F860" i="8"/>
  <c r="G860" i="8"/>
  <c r="C861" i="8"/>
  <c r="C861" i="7" s="1"/>
  <c r="D861" i="8"/>
  <c r="C2649" i="7" s="1"/>
  <c r="F861" i="8"/>
  <c r="G861" i="8"/>
  <c r="C708" i="8"/>
  <c r="C708" i="7" s="1"/>
  <c r="D708" i="8"/>
  <c r="C2496" i="7" s="1"/>
  <c r="F708" i="8"/>
  <c r="G708" i="8"/>
  <c r="C709" i="8"/>
  <c r="C709" i="7" s="1"/>
  <c r="D709" i="8"/>
  <c r="C2497" i="7" s="1"/>
  <c r="F709" i="8"/>
  <c r="G709" i="8"/>
  <c r="C710" i="8"/>
  <c r="C710" i="7" s="1"/>
  <c r="D710" i="8"/>
  <c r="C2498" i="7" s="1"/>
  <c r="F710" i="8"/>
  <c r="G710" i="8"/>
  <c r="C711" i="8"/>
  <c r="C711" i="7" s="1"/>
  <c r="D711" i="8"/>
  <c r="C2499" i="7" s="1"/>
  <c r="F711" i="8"/>
  <c r="G711" i="8"/>
  <c r="C712" i="8"/>
  <c r="C712" i="7" s="1"/>
  <c r="D712" i="8"/>
  <c r="C2500" i="7" s="1"/>
  <c r="F712" i="8"/>
  <c r="G712" i="8"/>
  <c r="C559" i="8"/>
  <c r="C559" i="7" s="1"/>
  <c r="D559" i="8"/>
  <c r="C2347" i="7" s="1"/>
  <c r="F559" i="8"/>
  <c r="G559" i="8"/>
  <c r="C560" i="8"/>
  <c r="C560" i="7" s="1"/>
  <c r="D560" i="8"/>
  <c r="C2348" i="7" s="1"/>
  <c r="F560" i="8"/>
  <c r="G560" i="8"/>
  <c r="C561" i="8"/>
  <c r="C561" i="7" s="1"/>
  <c r="D561" i="8"/>
  <c r="C2349" i="7" s="1"/>
  <c r="F561" i="8"/>
  <c r="G561" i="8"/>
  <c r="C562" i="8"/>
  <c r="C562" i="7" s="1"/>
  <c r="D562" i="8"/>
  <c r="C2350" i="7" s="1"/>
  <c r="F562" i="8"/>
  <c r="G562" i="8"/>
  <c r="C563" i="8"/>
  <c r="C563" i="7" s="1"/>
  <c r="D563" i="8"/>
  <c r="C2351" i="7" s="1"/>
  <c r="F563" i="8"/>
  <c r="G563" i="8"/>
  <c r="C410" i="8"/>
  <c r="C410" i="7" s="1"/>
  <c r="D410" i="8"/>
  <c r="C2198" i="7" s="1"/>
  <c r="F410" i="8"/>
  <c r="G410" i="8"/>
  <c r="C411" i="8"/>
  <c r="C411" i="7" s="1"/>
  <c r="D411" i="8"/>
  <c r="C2199" i="7" s="1"/>
  <c r="F411" i="8"/>
  <c r="G411" i="8"/>
  <c r="C412" i="8"/>
  <c r="C412" i="7" s="1"/>
  <c r="D412" i="8"/>
  <c r="C2200" i="7" s="1"/>
  <c r="F412" i="8"/>
  <c r="G412" i="8"/>
  <c r="C413" i="8"/>
  <c r="C413" i="7" s="1"/>
  <c r="D413" i="8"/>
  <c r="C2201" i="7" s="1"/>
  <c r="F413" i="8"/>
  <c r="G413" i="8"/>
  <c r="C414" i="8"/>
  <c r="C414" i="7" s="1"/>
  <c r="D414" i="8"/>
  <c r="C2202" i="7" s="1"/>
  <c r="F414" i="8"/>
  <c r="G414" i="8"/>
  <c r="C261" i="8"/>
  <c r="C261" i="7" s="1"/>
  <c r="D261" i="8"/>
  <c r="C2049" i="7" s="1"/>
  <c r="F261" i="8"/>
  <c r="G261" i="8"/>
  <c r="C262" i="8"/>
  <c r="C262" i="7" s="1"/>
  <c r="D262" i="8"/>
  <c r="C2050" i="7" s="1"/>
  <c r="F262" i="8"/>
  <c r="G262" i="8"/>
  <c r="C263" i="8"/>
  <c r="C263" i="7" s="1"/>
  <c r="D263" i="8"/>
  <c r="C2051" i="7" s="1"/>
  <c r="F263" i="8"/>
  <c r="G263" i="8"/>
  <c r="C264" i="8"/>
  <c r="C264" i="7" s="1"/>
  <c r="D264" i="8"/>
  <c r="C2052" i="7" s="1"/>
  <c r="F264" i="8"/>
  <c r="G264" i="8"/>
  <c r="C265" i="8"/>
  <c r="C265" i="7" s="1"/>
  <c r="D265" i="8"/>
  <c r="C2053" i="7" s="1"/>
  <c r="F265" i="8"/>
  <c r="G265" i="8"/>
  <c r="C112" i="8"/>
  <c r="C112" i="7" s="1"/>
  <c r="D112" i="8"/>
  <c r="C1900" i="7" s="1"/>
  <c r="F112" i="8"/>
  <c r="G112" i="8"/>
  <c r="C113" i="8"/>
  <c r="C113" i="7" s="1"/>
  <c r="D113" i="8"/>
  <c r="C1901" i="7" s="1"/>
  <c r="F113" i="8"/>
  <c r="G113" i="8"/>
  <c r="C114" i="8"/>
  <c r="C114" i="7" s="1"/>
  <c r="D114" i="8"/>
  <c r="C1902" i="7" s="1"/>
  <c r="F114" i="8"/>
  <c r="G114" i="8"/>
  <c r="C115" i="8"/>
  <c r="C115" i="7" s="1"/>
  <c r="D115" i="8"/>
  <c r="C1903" i="7" s="1"/>
  <c r="F115" i="8"/>
  <c r="G115" i="8"/>
  <c r="C116" i="8"/>
  <c r="C116" i="7" s="1"/>
  <c r="D116" i="8"/>
  <c r="C1904" i="7" s="1"/>
  <c r="F116" i="8"/>
  <c r="G116" i="8"/>
  <c r="D2798" i="9" l="1"/>
  <c r="D1010" i="22"/>
  <c r="D2796" i="9"/>
  <c r="D1008" i="22"/>
  <c r="D2794" i="9"/>
  <c r="D1006" i="22"/>
  <c r="D1010" i="9"/>
  <c r="C1010" i="22"/>
  <c r="D1008" i="9"/>
  <c r="C1008" i="22"/>
  <c r="D1006" i="9"/>
  <c r="C1006" i="22"/>
  <c r="D2797" i="9"/>
  <c r="D1009" i="22"/>
  <c r="D2795" i="9"/>
  <c r="D1007" i="22"/>
  <c r="D1009" i="9"/>
  <c r="C1009" i="22"/>
  <c r="D1007" i="9"/>
  <c r="C1007" i="22"/>
  <c r="C2648" i="9"/>
  <c r="C2646" i="9"/>
  <c r="C860" i="9"/>
  <c r="C1904" i="9"/>
  <c r="C2199" i="9"/>
  <c r="C114" i="9"/>
  <c r="D709" i="9"/>
  <c r="D2499" i="9"/>
  <c r="D2497" i="9"/>
  <c r="D2649" i="9"/>
  <c r="D2647" i="9"/>
  <c r="D2645" i="9"/>
  <c r="D859" i="9"/>
  <c r="D2500" i="9"/>
  <c r="D2498" i="9"/>
  <c r="D2496" i="9"/>
  <c r="D2648" i="9"/>
  <c r="D2646" i="9"/>
  <c r="D712" i="9"/>
  <c r="D710" i="9"/>
  <c r="D708" i="9"/>
  <c r="D860" i="9"/>
  <c r="D858" i="9"/>
  <c r="D711" i="9"/>
  <c r="D861" i="9"/>
  <c r="D857" i="9"/>
  <c r="D563" i="9"/>
  <c r="D561" i="9"/>
  <c r="D559" i="9"/>
  <c r="D562" i="9"/>
  <c r="D560" i="9"/>
  <c r="D2351" i="9"/>
  <c r="D2350" i="9"/>
  <c r="D2349" i="9"/>
  <c r="D2348" i="9"/>
  <c r="D2347" i="9"/>
  <c r="D414" i="9"/>
  <c r="D412" i="9"/>
  <c r="D410" i="9"/>
  <c r="D2201" i="9"/>
  <c r="D2199" i="9"/>
  <c r="D413" i="9"/>
  <c r="D411" i="9"/>
  <c r="D2202" i="9"/>
  <c r="D2200" i="9"/>
  <c r="D2198" i="9"/>
  <c r="D265" i="9"/>
  <c r="D264" i="9"/>
  <c r="D263" i="9"/>
  <c r="D262" i="9"/>
  <c r="D261" i="9"/>
  <c r="D2053" i="9"/>
  <c r="D2052" i="9"/>
  <c r="D2051" i="9"/>
  <c r="D2050" i="9"/>
  <c r="D2049" i="9"/>
  <c r="D113" i="9"/>
  <c r="D1904" i="9"/>
  <c r="D1903" i="9"/>
  <c r="D1901" i="9"/>
  <c r="D1900" i="9"/>
  <c r="D112" i="9"/>
  <c r="D115" i="9"/>
  <c r="D1902" i="9"/>
  <c r="D114" i="9"/>
  <c r="D116" i="9"/>
  <c r="C1754" i="9"/>
  <c r="C1751" i="9"/>
  <c r="C1155" i="22"/>
  <c r="C1155" i="9"/>
  <c r="C1605" i="22"/>
  <c r="C1605" i="9"/>
  <c r="C709" i="9"/>
  <c r="C1007" i="9"/>
  <c r="C1455" i="22"/>
  <c r="C1455" i="9"/>
  <c r="C1753" i="22"/>
  <c r="C1753" i="9"/>
  <c r="C861" i="9"/>
  <c r="C3542" i="9"/>
  <c r="C263" i="9"/>
  <c r="C1159" i="9"/>
  <c r="C3540" i="9"/>
  <c r="C1457" i="22"/>
  <c r="C1457" i="9"/>
  <c r="C859" i="9"/>
  <c r="C1158" i="9"/>
  <c r="C1305" i="9"/>
  <c r="C1603" i="9"/>
  <c r="C3392" i="9"/>
  <c r="D1604" i="22"/>
  <c r="C3390" i="9"/>
  <c r="D1602" i="22"/>
  <c r="C857" i="9"/>
  <c r="C3094" i="9"/>
  <c r="D1306" i="22"/>
  <c r="C3092" i="9"/>
  <c r="D1304" i="22"/>
  <c r="D1456" i="22"/>
  <c r="C3244" i="9"/>
  <c r="C3242" i="9"/>
  <c r="D1454" i="22"/>
  <c r="C858" i="9"/>
  <c r="C1010" i="9"/>
  <c r="C1008" i="9"/>
  <c r="C1006" i="9"/>
  <c r="C1752" i="9"/>
  <c r="C1752" i="22"/>
  <c r="C711" i="9"/>
  <c r="C1157" i="9"/>
  <c r="C1755" i="9"/>
  <c r="C2500" i="9"/>
  <c r="C3096" i="9"/>
  <c r="C2798" i="9"/>
  <c r="C2794" i="9"/>
  <c r="C2944" i="9"/>
  <c r="D1156" i="22"/>
  <c r="C562" i="9"/>
  <c r="C1606" i="9"/>
  <c r="C1606" i="22"/>
  <c r="C1604" i="9"/>
  <c r="C1604" i="22"/>
  <c r="C1454" i="9"/>
  <c r="C2796" i="9"/>
  <c r="C2946" i="9"/>
  <c r="D1158" i="22"/>
  <c r="C1156" i="9"/>
  <c r="C1156" i="22"/>
  <c r="C1308" i="9"/>
  <c r="C1308" i="22"/>
  <c r="C1306" i="9"/>
  <c r="C1306" i="22"/>
  <c r="C1304" i="9"/>
  <c r="C1304" i="22"/>
  <c r="C1456" i="9"/>
  <c r="C1456" i="22"/>
  <c r="C1602" i="9"/>
  <c r="C1602" i="22"/>
  <c r="C708" i="9"/>
  <c r="C1009" i="9"/>
  <c r="C3394" i="9"/>
  <c r="C2201" i="9"/>
  <c r="C2649" i="9"/>
  <c r="C2647" i="9"/>
  <c r="C2645" i="9"/>
  <c r="C2797" i="9"/>
  <c r="C2795" i="9"/>
  <c r="C2947" i="9"/>
  <c r="D1159" i="22"/>
  <c r="C2945" i="9"/>
  <c r="D1157" i="22"/>
  <c r="C2943" i="9"/>
  <c r="D1155" i="22"/>
  <c r="C3095" i="9"/>
  <c r="D1307" i="22"/>
  <c r="D1305" i="22"/>
  <c r="C3093" i="9"/>
  <c r="C3245" i="9"/>
  <c r="D1457" i="22"/>
  <c r="D1455" i="22"/>
  <c r="C3243" i="9"/>
  <c r="C3241" i="9"/>
  <c r="D1453" i="22"/>
  <c r="C3393" i="9"/>
  <c r="D1605" i="22"/>
  <c r="C3391" i="9"/>
  <c r="D1603" i="22"/>
  <c r="C3543" i="9"/>
  <c r="D1755" i="22"/>
  <c r="C3541" i="9"/>
  <c r="D1753" i="22"/>
  <c r="C3539" i="9"/>
  <c r="D1751" i="22"/>
  <c r="C1307" i="9"/>
  <c r="C1453" i="9"/>
  <c r="C115" i="9"/>
  <c r="C563" i="9"/>
  <c r="C2053" i="9"/>
  <c r="C2347" i="9"/>
  <c r="C413" i="9"/>
  <c r="C712" i="9"/>
  <c r="C1903" i="9"/>
  <c r="C2351" i="9"/>
  <c r="C2496" i="9"/>
  <c r="C1902" i="9"/>
  <c r="C2052" i="9"/>
  <c r="C2202" i="9"/>
  <c r="C2198" i="9"/>
  <c r="C2348" i="9"/>
  <c r="C2498" i="9"/>
  <c r="C113" i="9"/>
  <c r="C412" i="9"/>
  <c r="C2051" i="9"/>
  <c r="C2350" i="9"/>
  <c r="C264" i="9"/>
  <c r="C414" i="9"/>
  <c r="C410" i="9"/>
  <c r="C560" i="9"/>
  <c r="C710" i="9"/>
  <c r="C262" i="9"/>
  <c r="C561" i="9"/>
  <c r="C1901" i="9"/>
  <c r="C2200" i="9"/>
  <c r="C2499" i="9"/>
  <c r="C112" i="9"/>
  <c r="C411" i="9"/>
  <c r="C2050" i="9"/>
  <c r="C2349" i="9"/>
  <c r="C116" i="9"/>
  <c r="C261" i="9"/>
  <c r="C1900" i="9"/>
  <c r="C265" i="9"/>
  <c r="C559" i="9"/>
  <c r="C2049" i="9"/>
  <c r="C2497" i="9"/>
  <c r="H2" i="23" l="1"/>
  <c r="F2" i="23"/>
  <c r="G2" i="23" s="1"/>
  <c r="F104" i="18"/>
  <c r="F105" i="18"/>
  <c r="F109" i="18"/>
  <c r="E111" i="18"/>
  <c r="D110" i="18"/>
  <c r="G110" i="18" s="1"/>
  <c r="D109" i="18"/>
  <c r="G109" i="18" s="1"/>
  <c r="D106" i="18"/>
  <c r="G106" i="18" s="1"/>
  <c r="D105" i="18"/>
  <c r="G105" i="18" s="1"/>
  <c r="D104" i="18"/>
  <c r="G104" i="18" s="1"/>
  <c r="O111" i="18"/>
  <c r="C1899" i="8"/>
  <c r="D111" i="7" s="1"/>
  <c r="D1899" i="8"/>
  <c r="D1899" i="7" s="1"/>
  <c r="F1899" i="8"/>
  <c r="C111" i="22" s="1"/>
  <c r="G1899" i="8"/>
  <c r="D111" i="22" s="1"/>
  <c r="C2048" i="8"/>
  <c r="D260" i="7" s="1"/>
  <c r="D2048" i="8"/>
  <c r="D2048" i="7" s="1"/>
  <c r="F2048" i="8"/>
  <c r="C260" i="22" s="1"/>
  <c r="G2048" i="8"/>
  <c r="D260" i="22" s="1"/>
  <c r="C2197" i="8"/>
  <c r="D409" i="7" s="1"/>
  <c r="D2197" i="8"/>
  <c r="D2197" i="7" s="1"/>
  <c r="F2197" i="8"/>
  <c r="C409" i="22" s="1"/>
  <c r="G2197" i="8"/>
  <c r="D409" i="22" s="1"/>
  <c r="C2346" i="8"/>
  <c r="D558" i="7" s="1"/>
  <c r="D2346" i="8"/>
  <c r="D2346" i="7" s="1"/>
  <c r="F2346" i="8"/>
  <c r="C558" i="22" s="1"/>
  <c r="G2346" i="8"/>
  <c r="D558" i="22" s="1"/>
  <c r="C2495" i="8"/>
  <c r="D707" i="7" s="1"/>
  <c r="D2495" i="8"/>
  <c r="D2495" i="7" s="1"/>
  <c r="F2495" i="8"/>
  <c r="C707" i="22" s="1"/>
  <c r="G2495" i="8"/>
  <c r="D707" i="22" s="1"/>
  <c r="C2644" i="8"/>
  <c r="D856" i="7" s="1"/>
  <c r="D2644" i="8"/>
  <c r="D2644" i="7" s="1"/>
  <c r="F2644" i="8"/>
  <c r="C856" i="22" s="1"/>
  <c r="G2644" i="8"/>
  <c r="D856" i="22" s="1"/>
  <c r="C2793" i="8"/>
  <c r="D1005" i="7" s="1"/>
  <c r="D2793" i="8"/>
  <c r="D2793" i="7" s="1"/>
  <c r="F2793" i="8"/>
  <c r="G2793" i="8"/>
  <c r="C2942" i="8"/>
  <c r="D1154" i="7" s="1"/>
  <c r="D2942" i="8"/>
  <c r="D2942" i="7" s="1"/>
  <c r="F2942" i="8"/>
  <c r="D1154" i="9" s="1"/>
  <c r="G2942" i="8"/>
  <c r="D2942" i="9" s="1"/>
  <c r="C3091" i="8"/>
  <c r="D1303" i="7" s="1"/>
  <c r="D3091" i="8"/>
  <c r="D3091" i="7" s="1"/>
  <c r="F3091" i="8"/>
  <c r="D1303" i="9" s="1"/>
  <c r="G3091" i="8"/>
  <c r="D3091" i="9" s="1"/>
  <c r="C3240" i="8"/>
  <c r="D1452" i="7" s="1"/>
  <c r="D3240" i="8"/>
  <c r="D3240" i="7" s="1"/>
  <c r="F3240" i="8"/>
  <c r="D1452" i="9" s="1"/>
  <c r="G3240" i="8"/>
  <c r="D3240" i="9" s="1"/>
  <c r="C3389" i="8"/>
  <c r="D1601" i="7" s="1"/>
  <c r="D3389" i="8"/>
  <c r="D3389" i="7" s="1"/>
  <c r="F3389" i="8"/>
  <c r="D1601" i="9" s="1"/>
  <c r="G3389" i="8"/>
  <c r="D3389" i="9" s="1"/>
  <c r="C3538" i="8"/>
  <c r="D1750" i="7" s="1"/>
  <c r="D3538" i="8"/>
  <c r="D3538" i="7" s="1"/>
  <c r="F3538" i="8"/>
  <c r="G3538" i="8"/>
  <c r="D3538" i="9" s="1"/>
  <c r="C260" i="8"/>
  <c r="C260" i="7" s="1"/>
  <c r="D260" i="8"/>
  <c r="C2048" i="7" s="1"/>
  <c r="F260" i="8"/>
  <c r="G260" i="8"/>
  <c r="C409" i="8"/>
  <c r="C409" i="7" s="1"/>
  <c r="D409" i="8"/>
  <c r="C2197" i="7" s="1"/>
  <c r="F409" i="8"/>
  <c r="G409" i="8"/>
  <c r="C558" i="8"/>
  <c r="C558" i="7" s="1"/>
  <c r="D558" i="8"/>
  <c r="C2346" i="7" s="1"/>
  <c r="F558" i="8"/>
  <c r="G558" i="8"/>
  <c r="C707" i="8"/>
  <c r="C707" i="7" s="1"/>
  <c r="D707" i="8"/>
  <c r="C2495" i="7" s="1"/>
  <c r="F707" i="8"/>
  <c r="G707" i="8"/>
  <c r="C856" i="8"/>
  <c r="C856" i="7" s="1"/>
  <c r="D856" i="8"/>
  <c r="C2644" i="7" s="1"/>
  <c r="F856" i="8"/>
  <c r="G856" i="8"/>
  <c r="C1005" i="8"/>
  <c r="C1005" i="7" s="1"/>
  <c r="D1005" i="8"/>
  <c r="C2793" i="7" s="1"/>
  <c r="F1005" i="8"/>
  <c r="G1005" i="8"/>
  <c r="C1154" i="8"/>
  <c r="C1154" i="7" s="1"/>
  <c r="D1154" i="8"/>
  <c r="C2942" i="7" s="1"/>
  <c r="F1154" i="8"/>
  <c r="G1154" i="8"/>
  <c r="C1303" i="8"/>
  <c r="C1303" i="7" s="1"/>
  <c r="D1303" i="8"/>
  <c r="C3091" i="7" s="1"/>
  <c r="F1303" i="8"/>
  <c r="G1303" i="8"/>
  <c r="C1452" i="8"/>
  <c r="C1452" i="7" s="1"/>
  <c r="D1452" i="8"/>
  <c r="C3240" i="7" s="1"/>
  <c r="F1452" i="8"/>
  <c r="G1452" i="8"/>
  <c r="C1601" i="8"/>
  <c r="C1601" i="7" s="1"/>
  <c r="D1601" i="8"/>
  <c r="C3389" i="7" s="1"/>
  <c r="F1601" i="8"/>
  <c r="G1601" i="8"/>
  <c r="C1750" i="8"/>
  <c r="C1750" i="7" s="1"/>
  <c r="D1750" i="8"/>
  <c r="C3538" i="7" s="1"/>
  <c r="F1750" i="8"/>
  <c r="G1750" i="8"/>
  <c r="C111" i="8"/>
  <c r="C111" i="7" s="1"/>
  <c r="D111" i="8"/>
  <c r="C1899" i="7" s="1"/>
  <c r="F111" i="8"/>
  <c r="G111" i="8"/>
  <c r="D1005" i="9" l="1"/>
  <c r="C1005" i="22"/>
  <c r="D2793" i="9"/>
  <c r="D1005" i="22"/>
  <c r="Z109" i="21"/>
  <c r="AA109" i="21" s="1"/>
  <c r="AI109" i="21" s="1"/>
  <c r="F111" i="18"/>
  <c r="W105" i="21"/>
  <c r="X105" i="21" s="1"/>
  <c r="D107" i="18"/>
  <c r="G107" i="18" s="1"/>
  <c r="Z106" i="21"/>
  <c r="AA106" i="21" s="1"/>
  <c r="AI106" i="21" s="1"/>
  <c r="F108" i="18"/>
  <c r="D2495" i="9"/>
  <c r="W106" i="21"/>
  <c r="X106" i="21" s="1"/>
  <c r="D108" i="18"/>
  <c r="G108" i="18" s="1"/>
  <c r="Z105" i="21"/>
  <c r="AA105" i="21" s="1"/>
  <c r="AI105" i="21" s="1"/>
  <c r="F107" i="18"/>
  <c r="D2644" i="9"/>
  <c r="D707" i="9"/>
  <c r="Z104" i="21"/>
  <c r="AA104" i="21" s="1"/>
  <c r="AI104" i="21" s="1"/>
  <c r="F106" i="18"/>
  <c r="W109" i="21"/>
  <c r="X109" i="21" s="1"/>
  <c r="D111" i="18"/>
  <c r="G111" i="18" s="1"/>
  <c r="D856" i="9"/>
  <c r="Z108" i="21"/>
  <c r="AA108" i="21" s="1"/>
  <c r="AI108" i="21" s="1"/>
  <c r="F110" i="18"/>
  <c r="AL105" i="21"/>
  <c r="J105" i="21" s="1"/>
  <c r="AH105" i="21" s="1"/>
  <c r="E107" i="18"/>
  <c r="AL107" i="21"/>
  <c r="J107" i="21" s="1"/>
  <c r="AH107" i="21" s="1"/>
  <c r="E109" i="18"/>
  <c r="AL103" i="21"/>
  <c r="J103" i="21" s="1"/>
  <c r="AH103" i="21" s="1"/>
  <c r="E105" i="18"/>
  <c r="AL104" i="21"/>
  <c r="J104" i="21" s="1"/>
  <c r="AH104" i="21" s="1"/>
  <c r="E106" i="18"/>
  <c r="AL102" i="21"/>
  <c r="J102" i="21" s="1"/>
  <c r="AH102" i="21" s="1"/>
  <c r="E104" i="18"/>
  <c r="AL106" i="21"/>
  <c r="J106" i="21" s="1"/>
  <c r="AH106" i="21" s="1"/>
  <c r="E108" i="18"/>
  <c r="AL108" i="21"/>
  <c r="J108" i="21" s="1"/>
  <c r="AH108" i="21" s="1"/>
  <c r="E110" i="18"/>
  <c r="O108" i="18"/>
  <c r="O107" i="18"/>
  <c r="O109" i="18"/>
  <c r="O106" i="18"/>
  <c r="O105" i="18"/>
  <c r="O104" i="18"/>
  <c r="O110" i="18"/>
  <c r="Z103" i="21"/>
  <c r="AA103" i="21" s="1"/>
  <c r="AI103" i="21" s="1"/>
  <c r="W108" i="21"/>
  <c r="X108" i="21" s="1"/>
  <c r="Z102" i="21"/>
  <c r="AA102" i="21" s="1"/>
  <c r="AI102" i="21" s="1"/>
  <c r="W107" i="21"/>
  <c r="X107" i="21" s="1"/>
  <c r="W102" i="21"/>
  <c r="X102" i="21" s="1"/>
  <c r="AL109" i="21"/>
  <c r="J109" i="21" s="1"/>
  <c r="AH109" i="21" s="1"/>
  <c r="W103" i="21"/>
  <c r="X103" i="21" s="1"/>
  <c r="W104" i="21"/>
  <c r="X104" i="21" s="1"/>
  <c r="Z107" i="21"/>
  <c r="AA107" i="21" s="1"/>
  <c r="AI107" i="21" s="1"/>
  <c r="E256" i="24"/>
  <c r="E409" i="24"/>
  <c r="E405" i="24"/>
  <c r="E259" i="24"/>
  <c r="E255" i="24"/>
  <c r="E408" i="24"/>
  <c r="E404" i="24"/>
  <c r="D2346" i="9"/>
  <c r="E258" i="24"/>
  <c r="E254" i="24"/>
  <c r="D558" i="9"/>
  <c r="E257" i="24"/>
  <c r="E253" i="24"/>
  <c r="E406" i="24"/>
  <c r="E403" i="24"/>
  <c r="E402" i="24"/>
  <c r="E260" i="24"/>
  <c r="E407" i="24"/>
  <c r="D409" i="9"/>
  <c r="D2197" i="9"/>
  <c r="D260" i="9"/>
  <c r="D2048" i="9"/>
  <c r="D111" i="9"/>
  <c r="D1899" i="9"/>
  <c r="C1601" i="9"/>
  <c r="C1601" i="22"/>
  <c r="C1303" i="9"/>
  <c r="C1303" i="22"/>
  <c r="C1005" i="9"/>
  <c r="C3538" i="9"/>
  <c r="D1750" i="22"/>
  <c r="C3240" i="9"/>
  <c r="D1452" i="22"/>
  <c r="C2942" i="9"/>
  <c r="D1154" i="22"/>
  <c r="C2644" i="9"/>
  <c r="F112" i="23"/>
  <c r="G112" i="23" s="1"/>
  <c r="H112" i="23"/>
  <c r="H113" i="23"/>
  <c r="F113" i="23"/>
  <c r="G113" i="23" s="1"/>
  <c r="C1750" i="9"/>
  <c r="C1750" i="22"/>
  <c r="C1452" i="9"/>
  <c r="C1452" i="22"/>
  <c r="C1154" i="9"/>
  <c r="C1154" i="22"/>
  <c r="C856" i="9"/>
  <c r="F116" i="23"/>
  <c r="G116" i="23" s="1"/>
  <c r="H116" i="23"/>
  <c r="K116" i="23" s="1"/>
  <c r="M116" i="23" s="1"/>
  <c r="H115" i="23"/>
  <c r="F115" i="23"/>
  <c r="G115" i="23" s="1"/>
  <c r="C3389" i="9"/>
  <c r="D1601" i="22"/>
  <c r="C3091" i="9"/>
  <c r="D1303" i="22"/>
  <c r="C2793" i="9"/>
  <c r="F114" i="23"/>
  <c r="G114" i="23" s="1"/>
  <c r="H114" i="23"/>
  <c r="C111" i="9"/>
  <c r="C707" i="9"/>
  <c r="C409" i="9"/>
  <c r="C1899" i="9"/>
  <c r="C2495" i="9"/>
  <c r="C2197" i="9"/>
  <c r="C2346" i="9"/>
  <c r="C2048" i="9"/>
  <c r="C558" i="9"/>
  <c r="C260" i="9"/>
  <c r="F111" i="23"/>
  <c r="D1750" i="9"/>
  <c r="F104" i="23"/>
  <c r="F105" i="23"/>
  <c r="H106" i="23"/>
  <c r="F107" i="23"/>
  <c r="G107" i="23" s="1"/>
  <c r="F108" i="23"/>
  <c r="G108" i="23" s="1"/>
  <c r="F109" i="23"/>
  <c r="H110" i="23"/>
  <c r="K106" i="23" l="1"/>
  <c r="M106" i="23" s="1"/>
  <c r="K110" i="23"/>
  <c r="M110" i="23" s="1"/>
  <c r="J116" i="23"/>
  <c r="J114" i="23"/>
  <c r="K114" i="23"/>
  <c r="M114" i="23" s="1"/>
  <c r="J113" i="23"/>
  <c r="K113" i="23"/>
  <c r="M113" i="23" s="1"/>
  <c r="J115" i="23"/>
  <c r="K115" i="23"/>
  <c r="M115" i="23" s="1"/>
  <c r="K112" i="23"/>
  <c r="M112" i="23" s="1"/>
  <c r="J112" i="23"/>
  <c r="G111" i="23"/>
  <c r="H111" i="23"/>
  <c r="H107" i="23"/>
  <c r="K107" i="23" s="1"/>
  <c r="M107" i="23" s="1"/>
  <c r="H109" i="23"/>
  <c r="F106" i="23"/>
  <c r="G106" i="23" s="1"/>
  <c r="F110" i="23"/>
  <c r="G110" i="23" s="1"/>
  <c r="H108" i="23"/>
  <c r="K108" i="23" s="1"/>
  <c r="M108" i="23" s="1"/>
  <c r="G109" i="23"/>
  <c r="G105" i="23"/>
  <c r="J110" i="23"/>
  <c r="J106" i="23"/>
  <c r="H104" i="23"/>
  <c r="H105" i="23"/>
  <c r="G104" i="23"/>
  <c r="J108" i="23" l="1"/>
  <c r="J109" i="23"/>
  <c r="K109" i="23"/>
  <c r="M109" i="23" s="1"/>
  <c r="J111" i="23"/>
  <c r="K111" i="23"/>
  <c r="M111" i="23" s="1"/>
  <c r="J107" i="23"/>
  <c r="J104" i="23"/>
  <c r="J105" i="23"/>
  <c r="C3531" i="8" l="1"/>
  <c r="D1743" i="7" s="1"/>
  <c r="D3531" i="8"/>
  <c r="D3531" i="7" s="1"/>
  <c r="C3532" i="8"/>
  <c r="D1744" i="7" s="1"/>
  <c r="D3532" i="8"/>
  <c r="D3532" i="7" s="1"/>
  <c r="C3533" i="8"/>
  <c r="D1745" i="7" s="1"/>
  <c r="D3533" i="8"/>
  <c r="D3533" i="7" s="1"/>
  <c r="C3534" i="8"/>
  <c r="D1746" i="7" s="1"/>
  <c r="D3534" i="8"/>
  <c r="D3534" i="7" s="1"/>
  <c r="C3535" i="8"/>
  <c r="D1747" i="7" s="1"/>
  <c r="D3535" i="8"/>
  <c r="D3535" i="7" s="1"/>
  <c r="C3536" i="8"/>
  <c r="D1748" i="7" s="1"/>
  <c r="D3536" i="8"/>
  <c r="D3536" i="7" s="1"/>
  <c r="C3537" i="8"/>
  <c r="D1749" i="7" s="1"/>
  <c r="D3537" i="8"/>
  <c r="D3537" i="7" s="1"/>
  <c r="C3382" i="8"/>
  <c r="D1594" i="7" s="1"/>
  <c r="D3382" i="8"/>
  <c r="D3382" i="7" s="1"/>
  <c r="C3383" i="8"/>
  <c r="D1595" i="7" s="1"/>
  <c r="D3383" i="8"/>
  <c r="D3383" i="7" s="1"/>
  <c r="C3384" i="8"/>
  <c r="D1596" i="7" s="1"/>
  <c r="D3384" i="8"/>
  <c r="D3384" i="7" s="1"/>
  <c r="C3385" i="8"/>
  <c r="D1597" i="7" s="1"/>
  <c r="D3385" i="8"/>
  <c r="D3385" i="7" s="1"/>
  <c r="C3386" i="8"/>
  <c r="D1598" i="7" s="1"/>
  <c r="D3386" i="8"/>
  <c r="D3386" i="7" s="1"/>
  <c r="C3387" i="8"/>
  <c r="D1599" i="7" s="1"/>
  <c r="D3387" i="8"/>
  <c r="D3387" i="7" s="1"/>
  <c r="C3388" i="8"/>
  <c r="D1600" i="7" s="1"/>
  <c r="D3388" i="8"/>
  <c r="D3388" i="7" s="1"/>
  <c r="C3233" i="8"/>
  <c r="D1445" i="7" s="1"/>
  <c r="D3233" i="8"/>
  <c r="D3233" i="7" s="1"/>
  <c r="C3234" i="8"/>
  <c r="D1446" i="7" s="1"/>
  <c r="D3234" i="8"/>
  <c r="D3234" i="7" s="1"/>
  <c r="C3235" i="8"/>
  <c r="D1447" i="7" s="1"/>
  <c r="D3235" i="8"/>
  <c r="D3235" i="7" s="1"/>
  <c r="C3236" i="8"/>
  <c r="D1448" i="7" s="1"/>
  <c r="D3236" i="8"/>
  <c r="D3236" i="7" s="1"/>
  <c r="C3237" i="8"/>
  <c r="D1449" i="7" s="1"/>
  <c r="D3237" i="8"/>
  <c r="D3237" i="7" s="1"/>
  <c r="C3238" i="8"/>
  <c r="D1450" i="7" s="1"/>
  <c r="D3238" i="8"/>
  <c r="D3238" i="7" s="1"/>
  <c r="C3239" i="8"/>
  <c r="D1451" i="7" s="1"/>
  <c r="D3239" i="8"/>
  <c r="D3239" i="7" s="1"/>
  <c r="C3084" i="8"/>
  <c r="D1296" i="7" s="1"/>
  <c r="D3084" i="8"/>
  <c r="D3084" i="7" s="1"/>
  <c r="C3085" i="8"/>
  <c r="D1297" i="7" s="1"/>
  <c r="D3085" i="8"/>
  <c r="D3085" i="7" s="1"/>
  <c r="C3086" i="8"/>
  <c r="D1298" i="7" s="1"/>
  <c r="D3086" i="8"/>
  <c r="D3086" i="7" s="1"/>
  <c r="C3087" i="8"/>
  <c r="D1299" i="7" s="1"/>
  <c r="D3087" i="8"/>
  <c r="D3087" i="7" s="1"/>
  <c r="C3088" i="8"/>
  <c r="D1300" i="7" s="1"/>
  <c r="D3088" i="8"/>
  <c r="D3088" i="7" s="1"/>
  <c r="C3089" i="8"/>
  <c r="D1301" i="7" s="1"/>
  <c r="D3089" i="8"/>
  <c r="D3089" i="7" s="1"/>
  <c r="C3090" i="8"/>
  <c r="D1302" i="7" s="1"/>
  <c r="D3090" i="8"/>
  <c r="D3090" i="7" s="1"/>
  <c r="C2935" i="8"/>
  <c r="D1147" i="7" s="1"/>
  <c r="D2935" i="8"/>
  <c r="D2935" i="7" s="1"/>
  <c r="C2936" i="8"/>
  <c r="D1148" i="7" s="1"/>
  <c r="D2936" i="8"/>
  <c r="D2936" i="7" s="1"/>
  <c r="C2937" i="8"/>
  <c r="D1149" i="7" s="1"/>
  <c r="D2937" i="8"/>
  <c r="D2937" i="7" s="1"/>
  <c r="C2938" i="8"/>
  <c r="D1150" i="7" s="1"/>
  <c r="D2938" i="8"/>
  <c r="D2938" i="7" s="1"/>
  <c r="C2939" i="8"/>
  <c r="D1151" i="7" s="1"/>
  <c r="D2939" i="8"/>
  <c r="D2939" i="7" s="1"/>
  <c r="C2940" i="8"/>
  <c r="D1152" i="7" s="1"/>
  <c r="D2940" i="8"/>
  <c r="D2940" i="7" s="1"/>
  <c r="C2941" i="8"/>
  <c r="D1153" i="7" s="1"/>
  <c r="D2941" i="8"/>
  <c r="D2941" i="7" s="1"/>
  <c r="C2786" i="8"/>
  <c r="D998" i="7" s="1"/>
  <c r="D2786" i="8"/>
  <c r="D2786" i="7" s="1"/>
  <c r="C2787" i="8"/>
  <c r="D999" i="7" s="1"/>
  <c r="D2787" i="8"/>
  <c r="D2787" i="7" s="1"/>
  <c r="C2788" i="8"/>
  <c r="D1000" i="7" s="1"/>
  <c r="D2788" i="8"/>
  <c r="D2788" i="7" s="1"/>
  <c r="C2789" i="8"/>
  <c r="D1001" i="7" s="1"/>
  <c r="D2789" i="8"/>
  <c r="D2789" i="7" s="1"/>
  <c r="C2790" i="8"/>
  <c r="D1002" i="7" s="1"/>
  <c r="D2790" i="8"/>
  <c r="D2790" i="7" s="1"/>
  <c r="C2791" i="8"/>
  <c r="D1003" i="7" s="1"/>
  <c r="D2791" i="8"/>
  <c r="D2791" i="7" s="1"/>
  <c r="C2792" i="8"/>
  <c r="D1004" i="7" s="1"/>
  <c r="D2792" i="8"/>
  <c r="D2792" i="7" s="1"/>
  <c r="C2637" i="8"/>
  <c r="D849" i="7" s="1"/>
  <c r="D2637" i="8"/>
  <c r="D2637" i="7" s="1"/>
  <c r="C2638" i="8"/>
  <c r="D850" i="7" s="1"/>
  <c r="D2638" i="8"/>
  <c r="D2638" i="7" s="1"/>
  <c r="C2639" i="8"/>
  <c r="D851" i="7" s="1"/>
  <c r="D2639" i="8"/>
  <c r="D2639" i="7" s="1"/>
  <c r="C2640" i="8"/>
  <c r="D852" i="7" s="1"/>
  <c r="D2640" i="8"/>
  <c r="D2640" i="7" s="1"/>
  <c r="C2641" i="8"/>
  <c r="D853" i="7" s="1"/>
  <c r="D2641" i="8"/>
  <c r="D2641" i="7" s="1"/>
  <c r="C2642" i="8"/>
  <c r="D854" i="7" s="1"/>
  <c r="D2642" i="8"/>
  <c r="D2642" i="7" s="1"/>
  <c r="C2643" i="8"/>
  <c r="D855" i="7" s="1"/>
  <c r="D2643" i="8"/>
  <c r="D2643" i="7" s="1"/>
  <c r="C2488" i="8"/>
  <c r="D700" i="7" s="1"/>
  <c r="D2488" i="8"/>
  <c r="D2488" i="7" s="1"/>
  <c r="C2489" i="8"/>
  <c r="D701" i="7" s="1"/>
  <c r="D2489" i="8"/>
  <c r="D2489" i="7" s="1"/>
  <c r="C2490" i="8"/>
  <c r="D702" i="7" s="1"/>
  <c r="D2490" i="8"/>
  <c r="D2490" i="7" s="1"/>
  <c r="C2491" i="8"/>
  <c r="D703" i="7" s="1"/>
  <c r="D2491" i="8"/>
  <c r="D2491" i="7" s="1"/>
  <c r="C2492" i="8"/>
  <c r="D704" i="7" s="1"/>
  <c r="D2492" i="8"/>
  <c r="D2492" i="7" s="1"/>
  <c r="C2493" i="8"/>
  <c r="D705" i="7" s="1"/>
  <c r="D2493" i="8"/>
  <c r="D2493" i="7" s="1"/>
  <c r="C2494" i="8"/>
  <c r="D706" i="7" s="1"/>
  <c r="D2494" i="8"/>
  <c r="D2494" i="7" s="1"/>
  <c r="C2339" i="8"/>
  <c r="D551" i="7" s="1"/>
  <c r="D2339" i="8"/>
  <c r="D2339" i="7" s="1"/>
  <c r="C2340" i="8"/>
  <c r="D552" i="7" s="1"/>
  <c r="D2340" i="8"/>
  <c r="D2340" i="7" s="1"/>
  <c r="C2341" i="8"/>
  <c r="D553" i="7" s="1"/>
  <c r="D2341" i="8"/>
  <c r="D2341" i="7" s="1"/>
  <c r="C2342" i="8"/>
  <c r="D554" i="7" s="1"/>
  <c r="D2342" i="8"/>
  <c r="D2342" i="7" s="1"/>
  <c r="C2343" i="8"/>
  <c r="D555" i="7" s="1"/>
  <c r="D2343" i="8"/>
  <c r="D2343" i="7" s="1"/>
  <c r="C2344" i="8"/>
  <c r="D556" i="7" s="1"/>
  <c r="D2344" i="8"/>
  <c r="D2344" i="7" s="1"/>
  <c r="C2345" i="8"/>
  <c r="D557" i="7" s="1"/>
  <c r="D2345" i="8"/>
  <c r="D2345" i="7" s="1"/>
  <c r="C2190" i="8"/>
  <c r="D402" i="7" s="1"/>
  <c r="D2190" i="8"/>
  <c r="D2190" i="7" s="1"/>
  <c r="C2191" i="8"/>
  <c r="D403" i="7" s="1"/>
  <c r="D2191" i="8"/>
  <c r="D2191" i="7" s="1"/>
  <c r="C2192" i="8"/>
  <c r="D404" i="7" s="1"/>
  <c r="D2192" i="8"/>
  <c r="D2192" i="7" s="1"/>
  <c r="C2193" i="8"/>
  <c r="D405" i="7" s="1"/>
  <c r="D2193" i="8"/>
  <c r="D2193" i="7" s="1"/>
  <c r="C2194" i="8"/>
  <c r="D406" i="7" s="1"/>
  <c r="D2194" i="8"/>
  <c r="D2194" i="7" s="1"/>
  <c r="C2195" i="8"/>
  <c r="D407" i="7" s="1"/>
  <c r="D2195" i="8"/>
  <c r="D2195" i="7" s="1"/>
  <c r="C2196" i="8"/>
  <c r="D408" i="7" s="1"/>
  <c r="D2196" i="8"/>
  <c r="D2196" i="7" s="1"/>
  <c r="C2041" i="8"/>
  <c r="D253" i="7" s="1"/>
  <c r="D2041" i="8"/>
  <c r="D2041" i="7" s="1"/>
  <c r="C2042" i="8"/>
  <c r="D254" i="7" s="1"/>
  <c r="D2042" i="8"/>
  <c r="D2042" i="7" s="1"/>
  <c r="C2043" i="8"/>
  <c r="D255" i="7" s="1"/>
  <c r="D2043" i="8"/>
  <c r="D2043" i="7" s="1"/>
  <c r="C2044" i="8"/>
  <c r="D256" i="7" s="1"/>
  <c r="D2044" i="8"/>
  <c r="D2044" i="7" s="1"/>
  <c r="C2045" i="8"/>
  <c r="D257" i="7" s="1"/>
  <c r="D2045" i="8"/>
  <c r="D2045" i="7" s="1"/>
  <c r="C2046" i="8"/>
  <c r="D258" i="7" s="1"/>
  <c r="D2046" i="8"/>
  <c r="D2046" i="7" s="1"/>
  <c r="C2047" i="8"/>
  <c r="D259" i="7" s="1"/>
  <c r="D2047" i="8"/>
  <c r="D2047" i="7" s="1"/>
  <c r="C1892" i="8"/>
  <c r="D104" i="7" s="1"/>
  <c r="D1892" i="8"/>
  <c r="D1892" i="7" s="1"/>
  <c r="C1893" i="8"/>
  <c r="D105" i="7" s="1"/>
  <c r="D1893" i="8"/>
  <c r="D1893" i="7" s="1"/>
  <c r="C1894" i="8"/>
  <c r="D106" i="7" s="1"/>
  <c r="D1894" i="8"/>
  <c r="D1894" i="7" s="1"/>
  <c r="C1895" i="8"/>
  <c r="D107" i="7" s="1"/>
  <c r="D1895" i="8"/>
  <c r="D1895" i="7" s="1"/>
  <c r="C1896" i="8"/>
  <c r="D108" i="7" s="1"/>
  <c r="D1896" i="8"/>
  <c r="D1896" i="7" s="1"/>
  <c r="C1897" i="8"/>
  <c r="D109" i="7" s="1"/>
  <c r="D1897" i="8"/>
  <c r="D1897" i="7" s="1"/>
  <c r="C1898" i="8"/>
  <c r="D110" i="7" s="1"/>
  <c r="D1898" i="8"/>
  <c r="D1898" i="7" s="1"/>
  <c r="C1743" i="8"/>
  <c r="C1743" i="7" s="1"/>
  <c r="D1743" i="8"/>
  <c r="C3531" i="7" s="1"/>
  <c r="C1744" i="8"/>
  <c r="C1744" i="7" s="1"/>
  <c r="D1744" i="8"/>
  <c r="C3532" i="7" s="1"/>
  <c r="C1745" i="8"/>
  <c r="C1745" i="7" s="1"/>
  <c r="D1745" i="8"/>
  <c r="C3533" i="7" s="1"/>
  <c r="C1746" i="8"/>
  <c r="C1746" i="7" s="1"/>
  <c r="D1746" i="8"/>
  <c r="C3534" i="7" s="1"/>
  <c r="C1747" i="8"/>
  <c r="C1747" i="7" s="1"/>
  <c r="D1747" i="8"/>
  <c r="C3535" i="7" s="1"/>
  <c r="C1748" i="8"/>
  <c r="C1748" i="7" s="1"/>
  <c r="D1748" i="8"/>
  <c r="C3536" i="7" s="1"/>
  <c r="C1749" i="8"/>
  <c r="C1749" i="7" s="1"/>
  <c r="D1749" i="8"/>
  <c r="C3537" i="7" s="1"/>
  <c r="C1594" i="8"/>
  <c r="C1594" i="7" s="1"/>
  <c r="D1594" i="8"/>
  <c r="C3382" i="7" s="1"/>
  <c r="C1595" i="8"/>
  <c r="C1595" i="7" s="1"/>
  <c r="D1595" i="8"/>
  <c r="C3383" i="7" s="1"/>
  <c r="C1596" i="8"/>
  <c r="C1596" i="7" s="1"/>
  <c r="D1596" i="8"/>
  <c r="C3384" i="7" s="1"/>
  <c r="C1597" i="8"/>
  <c r="C1597" i="7" s="1"/>
  <c r="D1597" i="8"/>
  <c r="C3385" i="7" s="1"/>
  <c r="C1598" i="8"/>
  <c r="C1598" i="7" s="1"/>
  <c r="D1598" i="8"/>
  <c r="C3386" i="7" s="1"/>
  <c r="C1599" i="8"/>
  <c r="C1599" i="7" s="1"/>
  <c r="D1599" i="8"/>
  <c r="C3387" i="7" s="1"/>
  <c r="C1600" i="8"/>
  <c r="C1600" i="7" s="1"/>
  <c r="D1600" i="8"/>
  <c r="C3388" i="7" s="1"/>
  <c r="C1445" i="8"/>
  <c r="C1445" i="7" s="1"/>
  <c r="D1445" i="8"/>
  <c r="C3233" i="7" s="1"/>
  <c r="C1446" i="8"/>
  <c r="C1446" i="7" s="1"/>
  <c r="D1446" i="8"/>
  <c r="C3234" i="7" s="1"/>
  <c r="C1447" i="8"/>
  <c r="C1447" i="7" s="1"/>
  <c r="D1447" i="8"/>
  <c r="C3235" i="7" s="1"/>
  <c r="C1448" i="8"/>
  <c r="C1448" i="7" s="1"/>
  <c r="D1448" i="8"/>
  <c r="C3236" i="7" s="1"/>
  <c r="C1449" i="8"/>
  <c r="C1449" i="7" s="1"/>
  <c r="D1449" i="8"/>
  <c r="C3237" i="7" s="1"/>
  <c r="C1450" i="8"/>
  <c r="C1450" i="7" s="1"/>
  <c r="D1450" i="8"/>
  <c r="C3238" i="7" s="1"/>
  <c r="C1451" i="8"/>
  <c r="C1451" i="7" s="1"/>
  <c r="D1451" i="8"/>
  <c r="C3239" i="7" s="1"/>
  <c r="C1296" i="8"/>
  <c r="C1296" i="7" s="1"/>
  <c r="D1296" i="8"/>
  <c r="C3084" i="7" s="1"/>
  <c r="C1297" i="8"/>
  <c r="C1297" i="7" s="1"/>
  <c r="D1297" i="8"/>
  <c r="C3085" i="7" s="1"/>
  <c r="C1298" i="8"/>
  <c r="C1298" i="7" s="1"/>
  <c r="D1298" i="8"/>
  <c r="C3086" i="7" s="1"/>
  <c r="C1299" i="8"/>
  <c r="C1299" i="7" s="1"/>
  <c r="D1299" i="8"/>
  <c r="C3087" i="7" s="1"/>
  <c r="C1300" i="8"/>
  <c r="C1300" i="7" s="1"/>
  <c r="D1300" i="8"/>
  <c r="C3088" i="7" s="1"/>
  <c r="C1301" i="8"/>
  <c r="C1301" i="7" s="1"/>
  <c r="D1301" i="8"/>
  <c r="C3089" i="7" s="1"/>
  <c r="C1302" i="8"/>
  <c r="C1302" i="7" s="1"/>
  <c r="D1302" i="8"/>
  <c r="C3090" i="7" s="1"/>
  <c r="C1147" i="8"/>
  <c r="C1147" i="7" s="1"/>
  <c r="D1147" i="8"/>
  <c r="C2935" i="7" s="1"/>
  <c r="C1148" i="8"/>
  <c r="C1148" i="7" s="1"/>
  <c r="D1148" i="8"/>
  <c r="C2936" i="7" s="1"/>
  <c r="C1149" i="8"/>
  <c r="C1149" i="7" s="1"/>
  <c r="D1149" i="8"/>
  <c r="C2937" i="7" s="1"/>
  <c r="C1150" i="8"/>
  <c r="C1150" i="7" s="1"/>
  <c r="D1150" i="8"/>
  <c r="C2938" i="7" s="1"/>
  <c r="C1151" i="8"/>
  <c r="C1151" i="7" s="1"/>
  <c r="D1151" i="8"/>
  <c r="C2939" i="7" s="1"/>
  <c r="C1152" i="8"/>
  <c r="C1152" i="7" s="1"/>
  <c r="D1152" i="8"/>
  <c r="C2940" i="7" s="1"/>
  <c r="C1153" i="8"/>
  <c r="C1153" i="7" s="1"/>
  <c r="D1153" i="8"/>
  <c r="C2941" i="7" s="1"/>
  <c r="C998" i="8"/>
  <c r="C998" i="7" s="1"/>
  <c r="D998" i="8"/>
  <c r="C2786" i="7" s="1"/>
  <c r="C999" i="8"/>
  <c r="C999" i="7" s="1"/>
  <c r="D999" i="8"/>
  <c r="C2787" i="7" s="1"/>
  <c r="C1000" i="8"/>
  <c r="C1000" i="7" s="1"/>
  <c r="D1000" i="8"/>
  <c r="C2788" i="7" s="1"/>
  <c r="C1001" i="8"/>
  <c r="C1001" i="7" s="1"/>
  <c r="D1001" i="8"/>
  <c r="C2789" i="7" s="1"/>
  <c r="C1002" i="8"/>
  <c r="C1002" i="7" s="1"/>
  <c r="D1002" i="8"/>
  <c r="C2790" i="7" s="1"/>
  <c r="C1003" i="8"/>
  <c r="C1003" i="7" s="1"/>
  <c r="D1003" i="8"/>
  <c r="C2791" i="7" s="1"/>
  <c r="C1004" i="8"/>
  <c r="C1004" i="7" s="1"/>
  <c r="D1004" i="8"/>
  <c r="C2792" i="7" s="1"/>
  <c r="C849" i="8"/>
  <c r="C849" i="7" s="1"/>
  <c r="D849" i="8"/>
  <c r="C2637" i="7" s="1"/>
  <c r="C850" i="8"/>
  <c r="C850" i="7" s="1"/>
  <c r="D850" i="8"/>
  <c r="C2638" i="7" s="1"/>
  <c r="C851" i="8"/>
  <c r="C851" i="7" s="1"/>
  <c r="D851" i="8"/>
  <c r="C2639" i="7" s="1"/>
  <c r="C852" i="8"/>
  <c r="C852" i="7" s="1"/>
  <c r="D852" i="8"/>
  <c r="C2640" i="7" s="1"/>
  <c r="C853" i="8"/>
  <c r="C853" i="7" s="1"/>
  <c r="D853" i="8"/>
  <c r="C2641" i="7" s="1"/>
  <c r="C854" i="8"/>
  <c r="C854" i="7" s="1"/>
  <c r="D854" i="8"/>
  <c r="C2642" i="7" s="1"/>
  <c r="C855" i="8"/>
  <c r="C855" i="7" s="1"/>
  <c r="D855" i="8"/>
  <c r="C2643" i="7" s="1"/>
  <c r="C700" i="8"/>
  <c r="C700" i="7" s="1"/>
  <c r="D700" i="8"/>
  <c r="C2488" i="7" s="1"/>
  <c r="C701" i="8"/>
  <c r="C701" i="7" s="1"/>
  <c r="D701" i="8"/>
  <c r="C2489" i="7" s="1"/>
  <c r="C702" i="8"/>
  <c r="C702" i="7" s="1"/>
  <c r="D702" i="8"/>
  <c r="C2490" i="7" s="1"/>
  <c r="C703" i="8"/>
  <c r="C703" i="7" s="1"/>
  <c r="D703" i="8"/>
  <c r="C2491" i="7" s="1"/>
  <c r="C704" i="8"/>
  <c r="C704" i="7" s="1"/>
  <c r="D704" i="8"/>
  <c r="C2492" i="7" s="1"/>
  <c r="C705" i="8"/>
  <c r="C705" i="7" s="1"/>
  <c r="D705" i="8"/>
  <c r="C2493" i="7" s="1"/>
  <c r="C706" i="8"/>
  <c r="C706" i="7" s="1"/>
  <c r="D706" i="8"/>
  <c r="C2494" i="7" s="1"/>
  <c r="C551" i="8"/>
  <c r="C551" i="7" s="1"/>
  <c r="D551" i="8"/>
  <c r="C2339" i="7" s="1"/>
  <c r="C552" i="8"/>
  <c r="C552" i="7" s="1"/>
  <c r="D552" i="8"/>
  <c r="C2340" i="7" s="1"/>
  <c r="C553" i="8"/>
  <c r="C553" i="7" s="1"/>
  <c r="D553" i="8"/>
  <c r="C2341" i="7" s="1"/>
  <c r="C554" i="8"/>
  <c r="C554" i="7" s="1"/>
  <c r="D554" i="8"/>
  <c r="C2342" i="7" s="1"/>
  <c r="C555" i="8"/>
  <c r="C555" i="7" s="1"/>
  <c r="D555" i="8"/>
  <c r="C2343" i="7" s="1"/>
  <c r="C556" i="8"/>
  <c r="C556" i="7" s="1"/>
  <c r="D556" i="8"/>
  <c r="C2344" i="7" s="1"/>
  <c r="C557" i="8"/>
  <c r="C557" i="7" s="1"/>
  <c r="D557" i="8"/>
  <c r="C2345" i="7" s="1"/>
  <c r="C402" i="8"/>
  <c r="C402" i="7" s="1"/>
  <c r="D402" i="8"/>
  <c r="C2190" i="7" s="1"/>
  <c r="C403" i="8"/>
  <c r="C403" i="7" s="1"/>
  <c r="D403" i="8"/>
  <c r="C2191" i="7" s="1"/>
  <c r="C404" i="8"/>
  <c r="C404" i="7" s="1"/>
  <c r="D404" i="8"/>
  <c r="C2192" i="7" s="1"/>
  <c r="C405" i="8"/>
  <c r="C405" i="7" s="1"/>
  <c r="D405" i="8"/>
  <c r="C2193" i="7" s="1"/>
  <c r="C406" i="8"/>
  <c r="C406" i="7" s="1"/>
  <c r="D406" i="8"/>
  <c r="C2194" i="7" s="1"/>
  <c r="C407" i="8"/>
  <c r="C407" i="7" s="1"/>
  <c r="D407" i="8"/>
  <c r="C2195" i="7" s="1"/>
  <c r="C408" i="8"/>
  <c r="C408" i="7" s="1"/>
  <c r="D408" i="8"/>
  <c r="C2196" i="7" s="1"/>
  <c r="C253" i="8"/>
  <c r="C253" i="7" s="1"/>
  <c r="D253" i="8"/>
  <c r="C2041" i="7" s="1"/>
  <c r="C254" i="8"/>
  <c r="C254" i="7" s="1"/>
  <c r="D254" i="8"/>
  <c r="C2042" i="7" s="1"/>
  <c r="C255" i="8"/>
  <c r="C255" i="7" s="1"/>
  <c r="D255" i="8"/>
  <c r="C2043" i="7" s="1"/>
  <c r="C256" i="8"/>
  <c r="C256" i="7" s="1"/>
  <c r="D256" i="8"/>
  <c r="C2044" i="7" s="1"/>
  <c r="C257" i="8"/>
  <c r="C257" i="7" s="1"/>
  <c r="D257" i="8"/>
  <c r="C2045" i="7" s="1"/>
  <c r="C258" i="8"/>
  <c r="C258" i="7" s="1"/>
  <c r="D258" i="8"/>
  <c r="C2046" i="7" s="1"/>
  <c r="C259" i="8"/>
  <c r="C259" i="7" s="1"/>
  <c r="D259" i="8"/>
  <c r="C2047" i="7" s="1"/>
  <c r="C104" i="8"/>
  <c r="C104" i="7" s="1"/>
  <c r="D104" i="8"/>
  <c r="C1892" i="7" s="1"/>
  <c r="C105" i="8"/>
  <c r="C105" i="7" s="1"/>
  <c r="D105" i="8"/>
  <c r="C1893" i="7" s="1"/>
  <c r="C106" i="8"/>
  <c r="C106" i="7" s="1"/>
  <c r="D106" i="8"/>
  <c r="C1894" i="7" s="1"/>
  <c r="C107" i="8"/>
  <c r="C107" i="7" s="1"/>
  <c r="D107" i="8"/>
  <c r="C1895" i="7" s="1"/>
  <c r="C108" i="8"/>
  <c r="C108" i="7" s="1"/>
  <c r="D108" i="8"/>
  <c r="C1896" i="7" s="1"/>
  <c r="C109" i="8"/>
  <c r="C109" i="7" s="1"/>
  <c r="D109" i="8"/>
  <c r="C1897" i="7" s="1"/>
  <c r="C110" i="8"/>
  <c r="C110" i="7" s="1"/>
  <c r="D110" i="8"/>
  <c r="C1898" i="7" s="1"/>
  <c r="F3531" i="8"/>
  <c r="G3531" i="8"/>
  <c r="F3532" i="8"/>
  <c r="G3532" i="8"/>
  <c r="F3533" i="8"/>
  <c r="G3533" i="8"/>
  <c r="F3534" i="8"/>
  <c r="G3534" i="8"/>
  <c r="F3535" i="8"/>
  <c r="G3535" i="8"/>
  <c r="F3536" i="8"/>
  <c r="G3536" i="8"/>
  <c r="F3537" i="8"/>
  <c r="G3537" i="8"/>
  <c r="F3382" i="8"/>
  <c r="G3382" i="8"/>
  <c r="F3383" i="8"/>
  <c r="G3383" i="8"/>
  <c r="F3384" i="8"/>
  <c r="G3384" i="8"/>
  <c r="F3385" i="8"/>
  <c r="G3385" i="8"/>
  <c r="F3386" i="8"/>
  <c r="G3386" i="8"/>
  <c r="F3387" i="8"/>
  <c r="G3387" i="8"/>
  <c r="F3388" i="8"/>
  <c r="G3388" i="8"/>
  <c r="F3233" i="8"/>
  <c r="D1445" i="9" s="1"/>
  <c r="G3233" i="8"/>
  <c r="D3233" i="9" s="1"/>
  <c r="F3234" i="8"/>
  <c r="D1446" i="9" s="1"/>
  <c r="G3234" i="8"/>
  <c r="D3234" i="9" s="1"/>
  <c r="F3235" i="8"/>
  <c r="D1447" i="9" s="1"/>
  <c r="G3235" i="8"/>
  <c r="D3235" i="9" s="1"/>
  <c r="F3236" i="8"/>
  <c r="D1448" i="9" s="1"/>
  <c r="G3236" i="8"/>
  <c r="D3236" i="9" s="1"/>
  <c r="F3237" i="8"/>
  <c r="D1449" i="9" s="1"/>
  <c r="G3237" i="8"/>
  <c r="D3237" i="9" s="1"/>
  <c r="F3238" i="8"/>
  <c r="D1450" i="9" s="1"/>
  <c r="G3238" i="8"/>
  <c r="D3238" i="9" s="1"/>
  <c r="F3239" i="8"/>
  <c r="D1451" i="9" s="1"/>
  <c r="G3239" i="8"/>
  <c r="D3239" i="9" s="1"/>
  <c r="F3084" i="8"/>
  <c r="D1296" i="9" s="1"/>
  <c r="G3084" i="8"/>
  <c r="D3084" i="9" s="1"/>
  <c r="F3085" i="8"/>
  <c r="D1297" i="9" s="1"/>
  <c r="G3085" i="8"/>
  <c r="D3085" i="9" s="1"/>
  <c r="F3086" i="8"/>
  <c r="D1298" i="9" s="1"/>
  <c r="G3086" i="8"/>
  <c r="D3086" i="9" s="1"/>
  <c r="F3087" i="8"/>
  <c r="D1299" i="9" s="1"/>
  <c r="G3087" i="8"/>
  <c r="D3087" i="9" s="1"/>
  <c r="F3088" i="8"/>
  <c r="D1300" i="9" s="1"/>
  <c r="G3088" i="8"/>
  <c r="D3088" i="9" s="1"/>
  <c r="F3089" i="8"/>
  <c r="D1301" i="9" s="1"/>
  <c r="G3089" i="8"/>
  <c r="D3089" i="9" s="1"/>
  <c r="F3090" i="8"/>
  <c r="D1302" i="9" s="1"/>
  <c r="G3090" i="8"/>
  <c r="D3090" i="9" s="1"/>
  <c r="F2935" i="8"/>
  <c r="D1147" i="9" s="1"/>
  <c r="G2935" i="8"/>
  <c r="D2935" i="9" s="1"/>
  <c r="F2936" i="8"/>
  <c r="D1148" i="9" s="1"/>
  <c r="G2936" i="8"/>
  <c r="D2936" i="9" s="1"/>
  <c r="F2937" i="8"/>
  <c r="D1149" i="9" s="1"/>
  <c r="G2937" i="8"/>
  <c r="D2937" i="9" s="1"/>
  <c r="F2938" i="8"/>
  <c r="D1150" i="9" s="1"/>
  <c r="G2938" i="8"/>
  <c r="D2938" i="9" s="1"/>
  <c r="F2939" i="8"/>
  <c r="D1151" i="9" s="1"/>
  <c r="G2939" i="8"/>
  <c r="D2939" i="9" s="1"/>
  <c r="F2940" i="8"/>
  <c r="D1152" i="9" s="1"/>
  <c r="G2940" i="8"/>
  <c r="D2940" i="9" s="1"/>
  <c r="F2941" i="8"/>
  <c r="D1153" i="9" s="1"/>
  <c r="G2941" i="8"/>
  <c r="D2941" i="9" s="1"/>
  <c r="F2786" i="8"/>
  <c r="G2786" i="8"/>
  <c r="F2787" i="8"/>
  <c r="G2787" i="8"/>
  <c r="F2788" i="8"/>
  <c r="G2788" i="8"/>
  <c r="F2789" i="8"/>
  <c r="G2789" i="8"/>
  <c r="F2790" i="8"/>
  <c r="G2790" i="8"/>
  <c r="F2791" i="8"/>
  <c r="G2791" i="8"/>
  <c r="F2792" i="8"/>
  <c r="G2792" i="8"/>
  <c r="F2637" i="8"/>
  <c r="C849" i="22" s="1"/>
  <c r="G2637" i="8"/>
  <c r="D849" i="22" s="1"/>
  <c r="F2638" i="8"/>
  <c r="C850" i="22" s="1"/>
  <c r="G2638" i="8"/>
  <c r="D850" i="22" s="1"/>
  <c r="F2639" i="8"/>
  <c r="C851" i="22" s="1"/>
  <c r="G2639" i="8"/>
  <c r="D851" i="22" s="1"/>
  <c r="F2640" i="8"/>
  <c r="C852" i="22" s="1"/>
  <c r="G2640" i="8"/>
  <c r="D852" i="22" s="1"/>
  <c r="F2641" i="8"/>
  <c r="C853" i="22" s="1"/>
  <c r="G2641" i="8"/>
  <c r="D853" i="22" s="1"/>
  <c r="F2642" i="8"/>
  <c r="C854" i="22" s="1"/>
  <c r="G2642" i="8"/>
  <c r="D854" i="22" s="1"/>
  <c r="F2643" i="8"/>
  <c r="C855" i="22" s="1"/>
  <c r="G2643" i="8"/>
  <c r="D855" i="22" s="1"/>
  <c r="F2488" i="8"/>
  <c r="C700" i="22" s="1"/>
  <c r="G2488" i="8"/>
  <c r="D700" i="22" s="1"/>
  <c r="F2489" i="8"/>
  <c r="C701" i="22" s="1"/>
  <c r="G2489" i="8"/>
  <c r="D701" i="22" s="1"/>
  <c r="F2490" i="8"/>
  <c r="C702" i="22" s="1"/>
  <c r="G2490" i="8"/>
  <c r="D702" i="22" s="1"/>
  <c r="F2491" i="8"/>
  <c r="C703" i="22" s="1"/>
  <c r="G2491" i="8"/>
  <c r="D703" i="22" s="1"/>
  <c r="F2492" i="8"/>
  <c r="C704" i="22" s="1"/>
  <c r="G2492" i="8"/>
  <c r="D704" i="22" s="1"/>
  <c r="F2493" i="8"/>
  <c r="C705" i="22" s="1"/>
  <c r="G2493" i="8"/>
  <c r="D705" i="22" s="1"/>
  <c r="F2494" i="8"/>
  <c r="C706" i="22" s="1"/>
  <c r="G2494" i="8"/>
  <c r="D706" i="22" s="1"/>
  <c r="F2339" i="8"/>
  <c r="C551" i="22" s="1"/>
  <c r="G2339" i="8"/>
  <c r="D551" i="22" s="1"/>
  <c r="F2340" i="8"/>
  <c r="C552" i="22" s="1"/>
  <c r="G2340" i="8"/>
  <c r="D552" i="22" s="1"/>
  <c r="F2341" i="8"/>
  <c r="C553" i="22" s="1"/>
  <c r="G2341" i="8"/>
  <c r="D553" i="22" s="1"/>
  <c r="F2342" i="8"/>
  <c r="C554" i="22" s="1"/>
  <c r="G2342" i="8"/>
  <c r="D554" i="22" s="1"/>
  <c r="F2343" i="8"/>
  <c r="C555" i="22" s="1"/>
  <c r="G2343" i="8"/>
  <c r="D555" i="22" s="1"/>
  <c r="F2344" i="8"/>
  <c r="C556" i="22" s="1"/>
  <c r="G2344" i="8"/>
  <c r="D556" i="22" s="1"/>
  <c r="F2345" i="8"/>
  <c r="C557" i="22" s="1"/>
  <c r="G2345" i="8"/>
  <c r="D557" i="22" s="1"/>
  <c r="F2190" i="8"/>
  <c r="C402" i="22" s="1"/>
  <c r="G2190" i="8"/>
  <c r="D402" i="22" s="1"/>
  <c r="F2191" i="8"/>
  <c r="C403" i="22" s="1"/>
  <c r="G2191" i="8"/>
  <c r="D403" i="22" s="1"/>
  <c r="F2192" i="8"/>
  <c r="C404" i="22" s="1"/>
  <c r="G2192" i="8"/>
  <c r="D404" i="22" s="1"/>
  <c r="F2193" i="8"/>
  <c r="C405" i="22" s="1"/>
  <c r="G2193" i="8"/>
  <c r="D405" i="22" s="1"/>
  <c r="F2194" i="8"/>
  <c r="C406" i="22" s="1"/>
  <c r="G2194" i="8"/>
  <c r="D406" i="22" s="1"/>
  <c r="F2195" i="8"/>
  <c r="C407" i="22" s="1"/>
  <c r="G2195" i="8"/>
  <c r="D407" i="22" s="1"/>
  <c r="F2196" i="8"/>
  <c r="C408" i="22" s="1"/>
  <c r="G2196" i="8"/>
  <c r="D408" i="22" s="1"/>
  <c r="F2041" i="8"/>
  <c r="C253" i="22" s="1"/>
  <c r="G2041" i="8"/>
  <c r="D253" i="22" s="1"/>
  <c r="F2042" i="8"/>
  <c r="C254" i="22" s="1"/>
  <c r="G2042" i="8"/>
  <c r="D254" i="22" s="1"/>
  <c r="F2043" i="8"/>
  <c r="C255" i="22" s="1"/>
  <c r="G2043" i="8"/>
  <c r="D255" i="22" s="1"/>
  <c r="F2044" i="8"/>
  <c r="C256" i="22" s="1"/>
  <c r="G2044" i="8"/>
  <c r="D256" i="22" s="1"/>
  <c r="F2045" i="8"/>
  <c r="C257" i="22" s="1"/>
  <c r="G2045" i="8"/>
  <c r="D257" i="22" s="1"/>
  <c r="F2046" i="8"/>
  <c r="C258" i="22" s="1"/>
  <c r="G2046" i="8"/>
  <c r="D258" i="22" s="1"/>
  <c r="F2047" i="8"/>
  <c r="C259" i="22" s="1"/>
  <c r="G2047" i="8"/>
  <c r="D259" i="22" s="1"/>
  <c r="F1892" i="8"/>
  <c r="C104" i="22" s="1"/>
  <c r="G1892" i="8"/>
  <c r="D104" i="22" s="1"/>
  <c r="F1893" i="8"/>
  <c r="C105" i="22" s="1"/>
  <c r="G1893" i="8"/>
  <c r="D105" i="22" s="1"/>
  <c r="F1894" i="8"/>
  <c r="C106" i="22" s="1"/>
  <c r="G1894" i="8"/>
  <c r="D106" i="22" s="1"/>
  <c r="F1895" i="8"/>
  <c r="C107" i="22" s="1"/>
  <c r="G1895" i="8"/>
  <c r="D107" i="22" s="1"/>
  <c r="F1896" i="8"/>
  <c r="C108" i="22" s="1"/>
  <c r="G1896" i="8"/>
  <c r="D108" i="22" s="1"/>
  <c r="F1897" i="8"/>
  <c r="C109" i="22" s="1"/>
  <c r="G1897" i="8"/>
  <c r="D109" i="22" s="1"/>
  <c r="F1898" i="8"/>
  <c r="C110" i="22" s="1"/>
  <c r="G1898" i="8"/>
  <c r="D110" i="22" s="1"/>
  <c r="F1743" i="8"/>
  <c r="G1743" i="8"/>
  <c r="F1744" i="8"/>
  <c r="G1744" i="8"/>
  <c r="F1745" i="8"/>
  <c r="G1745" i="8"/>
  <c r="F1746" i="8"/>
  <c r="G1746" i="8"/>
  <c r="F1747" i="8"/>
  <c r="G1747" i="8"/>
  <c r="F1748" i="8"/>
  <c r="G1748" i="8"/>
  <c r="F1749" i="8"/>
  <c r="G1749" i="8"/>
  <c r="F1594" i="8"/>
  <c r="G1594" i="8"/>
  <c r="F1595" i="8"/>
  <c r="G1595" i="8"/>
  <c r="F1596" i="8"/>
  <c r="G1596" i="8"/>
  <c r="F1597" i="8"/>
  <c r="G1597" i="8"/>
  <c r="F1598" i="8"/>
  <c r="G1598" i="8"/>
  <c r="F1599" i="8"/>
  <c r="G1599" i="8"/>
  <c r="F1600" i="8"/>
  <c r="G1600" i="8"/>
  <c r="F1445" i="8"/>
  <c r="G1445" i="8"/>
  <c r="F1446" i="8"/>
  <c r="G1446" i="8"/>
  <c r="F1447" i="8"/>
  <c r="G1447" i="8"/>
  <c r="F1448" i="8"/>
  <c r="G1448" i="8"/>
  <c r="F1449" i="8"/>
  <c r="G1449" i="8"/>
  <c r="F1450" i="8"/>
  <c r="G1450" i="8"/>
  <c r="F1451" i="8"/>
  <c r="G1451" i="8"/>
  <c r="F1296" i="8"/>
  <c r="G1296" i="8"/>
  <c r="F1297" i="8"/>
  <c r="G1297" i="8"/>
  <c r="F1298" i="8"/>
  <c r="G1298" i="8"/>
  <c r="F1299" i="8"/>
  <c r="G1299" i="8"/>
  <c r="F1300" i="8"/>
  <c r="G1300" i="8"/>
  <c r="F1301" i="8"/>
  <c r="G1301" i="8"/>
  <c r="F1302" i="8"/>
  <c r="G1302" i="8"/>
  <c r="F1147" i="8"/>
  <c r="G1147" i="8"/>
  <c r="F1148" i="8"/>
  <c r="G1148" i="8"/>
  <c r="F1149" i="8"/>
  <c r="G1149" i="8"/>
  <c r="F1150" i="8"/>
  <c r="G1150" i="8"/>
  <c r="F1151" i="8"/>
  <c r="G1151" i="8"/>
  <c r="F1152" i="8"/>
  <c r="G1152" i="8"/>
  <c r="F1153" i="8"/>
  <c r="G1153" i="8"/>
  <c r="F998" i="8"/>
  <c r="G998" i="8"/>
  <c r="F999" i="8"/>
  <c r="G999" i="8"/>
  <c r="F1000" i="8"/>
  <c r="G1000" i="8"/>
  <c r="F1001" i="8"/>
  <c r="G1001" i="8"/>
  <c r="F1002" i="8"/>
  <c r="G1002" i="8"/>
  <c r="F1003" i="8"/>
  <c r="G1003" i="8"/>
  <c r="F1004" i="8"/>
  <c r="G1004" i="8"/>
  <c r="F849" i="8"/>
  <c r="G849" i="8"/>
  <c r="F850" i="8"/>
  <c r="G850" i="8"/>
  <c r="F851" i="8"/>
  <c r="G851" i="8"/>
  <c r="F852" i="8"/>
  <c r="G852" i="8"/>
  <c r="F853" i="8"/>
  <c r="G853" i="8"/>
  <c r="F854" i="8"/>
  <c r="G854" i="8"/>
  <c r="F855" i="8"/>
  <c r="G855" i="8"/>
  <c r="F700" i="8"/>
  <c r="G700" i="8"/>
  <c r="F701" i="8"/>
  <c r="G701" i="8"/>
  <c r="F702" i="8"/>
  <c r="G702" i="8"/>
  <c r="F703" i="8"/>
  <c r="G703" i="8"/>
  <c r="F704" i="8"/>
  <c r="G704" i="8"/>
  <c r="F705" i="8"/>
  <c r="G705" i="8"/>
  <c r="F706" i="8"/>
  <c r="G706" i="8"/>
  <c r="F551" i="8"/>
  <c r="G551" i="8"/>
  <c r="F552" i="8"/>
  <c r="G552" i="8"/>
  <c r="F553" i="8"/>
  <c r="G553" i="8"/>
  <c r="F554" i="8"/>
  <c r="G554" i="8"/>
  <c r="F555" i="8"/>
  <c r="G555" i="8"/>
  <c r="F556" i="8"/>
  <c r="G556" i="8"/>
  <c r="F557" i="8"/>
  <c r="G557" i="8"/>
  <c r="F402" i="8"/>
  <c r="G402" i="8"/>
  <c r="F403" i="8"/>
  <c r="G403" i="8"/>
  <c r="F404" i="8"/>
  <c r="G404" i="8"/>
  <c r="F405" i="8"/>
  <c r="G405" i="8"/>
  <c r="F406" i="8"/>
  <c r="G406" i="8"/>
  <c r="F407" i="8"/>
  <c r="G407" i="8"/>
  <c r="F408" i="8"/>
  <c r="G408" i="8"/>
  <c r="F253" i="8"/>
  <c r="G253" i="8"/>
  <c r="F254" i="8"/>
  <c r="G254" i="8"/>
  <c r="F255" i="8"/>
  <c r="G255" i="8"/>
  <c r="F256" i="8"/>
  <c r="G256" i="8"/>
  <c r="F257" i="8"/>
  <c r="G257" i="8"/>
  <c r="F258" i="8"/>
  <c r="G258" i="8"/>
  <c r="F259" i="8"/>
  <c r="G259" i="8"/>
  <c r="F104" i="8"/>
  <c r="G104" i="8"/>
  <c r="F105" i="8"/>
  <c r="G105" i="8"/>
  <c r="F106" i="8"/>
  <c r="G106" i="8"/>
  <c r="F107" i="8"/>
  <c r="G107" i="8"/>
  <c r="F108" i="8"/>
  <c r="G108" i="8"/>
  <c r="F109" i="8"/>
  <c r="G109" i="8"/>
  <c r="F110" i="8"/>
  <c r="G110" i="8"/>
  <c r="D2790" i="9" l="1"/>
  <c r="D1002" i="22"/>
  <c r="D2786" i="9"/>
  <c r="D998" i="22"/>
  <c r="D1002" i="9"/>
  <c r="C1002" i="22"/>
  <c r="D998" i="9"/>
  <c r="C998" i="22"/>
  <c r="D2789" i="9"/>
  <c r="D1001" i="22"/>
  <c r="D1001" i="9"/>
  <c r="C1001" i="22"/>
  <c r="D2792" i="9"/>
  <c r="D1004" i="22"/>
  <c r="D2788" i="9"/>
  <c r="D1000" i="22"/>
  <c r="D1004" i="9"/>
  <c r="C1004" i="22"/>
  <c r="D1000" i="9"/>
  <c r="C1000" i="22"/>
  <c r="D2791" i="9"/>
  <c r="D1003" i="22"/>
  <c r="D2787" i="9"/>
  <c r="D999" i="22"/>
  <c r="D1003" i="9"/>
  <c r="C1003" i="22"/>
  <c r="D999" i="9"/>
  <c r="C999" i="22"/>
  <c r="D2493" i="9"/>
  <c r="D2637" i="9"/>
  <c r="D705" i="9"/>
  <c r="D701" i="9"/>
  <c r="D853" i="9"/>
  <c r="D849" i="9"/>
  <c r="D2489" i="9"/>
  <c r="D2492" i="9"/>
  <c r="D2488" i="9"/>
  <c r="D2640" i="9"/>
  <c r="D704" i="9"/>
  <c r="D700" i="9"/>
  <c r="D852" i="9"/>
  <c r="D2641" i="9"/>
  <c r="D2491" i="9"/>
  <c r="D2643" i="9"/>
  <c r="D2639" i="9"/>
  <c r="D703" i="9"/>
  <c r="D855" i="9"/>
  <c r="D851" i="9"/>
  <c r="D2642" i="9"/>
  <c r="D2494" i="9"/>
  <c r="D2490" i="9"/>
  <c r="D2638" i="9"/>
  <c r="D706" i="9"/>
  <c r="D702" i="9"/>
  <c r="D854" i="9"/>
  <c r="D850" i="9"/>
  <c r="D2344" i="9"/>
  <c r="D2342" i="9"/>
  <c r="D2340" i="9"/>
  <c r="D556" i="9"/>
  <c r="D554" i="9"/>
  <c r="D552" i="9"/>
  <c r="D2345" i="9"/>
  <c r="D2343" i="9"/>
  <c r="D2341" i="9"/>
  <c r="D2339" i="9"/>
  <c r="D557" i="9"/>
  <c r="D555" i="9"/>
  <c r="D553" i="9"/>
  <c r="D551" i="9"/>
  <c r="D2194" i="9"/>
  <c r="D2190" i="9"/>
  <c r="D406" i="9"/>
  <c r="D402" i="9"/>
  <c r="D2193" i="9"/>
  <c r="D405" i="9"/>
  <c r="D2196" i="9"/>
  <c r="D2192" i="9"/>
  <c r="D408" i="9"/>
  <c r="D404" i="9"/>
  <c r="D2195" i="9"/>
  <c r="D2191" i="9"/>
  <c r="D407" i="9"/>
  <c r="D403" i="9"/>
  <c r="D2046" i="9"/>
  <c r="D2044" i="9"/>
  <c r="D2042" i="9"/>
  <c r="D258" i="9"/>
  <c r="D256" i="9"/>
  <c r="D254" i="9"/>
  <c r="D2047" i="9"/>
  <c r="D2045" i="9"/>
  <c r="D2043" i="9"/>
  <c r="D2041" i="9"/>
  <c r="D259" i="9"/>
  <c r="D257" i="9"/>
  <c r="D255" i="9"/>
  <c r="D253" i="9"/>
  <c r="D1896" i="9"/>
  <c r="D1892" i="9"/>
  <c r="D110" i="9"/>
  <c r="D108" i="9"/>
  <c r="D106" i="9"/>
  <c r="D104" i="9"/>
  <c r="D1898" i="9"/>
  <c r="D1894" i="9"/>
  <c r="D1897" i="9"/>
  <c r="D1895" i="9"/>
  <c r="D1893" i="9"/>
  <c r="D109" i="9"/>
  <c r="D107" i="9"/>
  <c r="D105" i="9"/>
  <c r="C2935" i="9"/>
  <c r="D1147" i="22"/>
  <c r="C2642" i="9"/>
  <c r="C2638" i="9"/>
  <c r="C2790" i="9"/>
  <c r="C2786" i="9"/>
  <c r="C2938" i="9"/>
  <c r="D1150" i="22"/>
  <c r="C3090" i="9"/>
  <c r="D1302" i="22"/>
  <c r="C3086" i="9"/>
  <c r="D1298" i="22"/>
  <c r="C3238" i="9"/>
  <c r="D1450" i="22"/>
  <c r="C3234" i="9"/>
  <c r="D1446" i="22"/>
  <c r="C3386" i="9"/>
  <c r="D1598" i="22"/>
  <c r="C3382" i="9"/>
  <c r="D1594" i="22"/>
  <c r="C3534" i="9"/>
  <c r="D1746" i="22"/>
  <c r="C2639" i="9"/>
  <c r="C3235" i="9"/>
  <c r="D1447" i="22"/>
  <c r="C850" i="9"/>
  <c r="C1446" i="9"/>
  <c r="C1446" i="22"/>
  <c r="C2643" i="9"/>
  <c r="C3387" i="9"/>
  <c r="D1599" i="22"/>
  <c r="C1002" i="9"/>
  <c r="C1298" i="9"/>
  <c r="C1298" i="22"/>
  <c r="C1746" i="9"/>
  <c r="C1746" i="22"/>
  <c r="C2641" i="9"/>
  <c r="C2637" i="9"/>
  <c r="C2789" i="9"/>
  <c r="C2941" i="9"/>
  <c r="D1153" i="22"/>
  <c r="C2937" i="9"/>
  <c r="D1149" i="22"/>
  <c r="C3089" i="9"/>
  <c r="D1301" i="22"/>
  <c r="C3085" i="9"/>
  <c r="D1297" i="22"/>
  <c r="C3237" i="9"/>
  <c r="D1449" i="22"/>
  <c r="C3233" i="9"/>
  <c r="D1445" i="22"/>
  <c r="C3385" i="9"/>
  <c r="D1597" i="22"/>
  <c r="C3537" i="9"/>
  <c r="D1749" i="22"/>
  <c r="C3533" i="9"/>
  <c r="D1745" i="22"/>
  <c r="C2787" i="9"/>
  <c r="C3383" i="9"/>
  <c r="D1595" i="22"/>
  <c r="C854" i="9"/>
  <c r="C1302" i="9"/>
  <c r="C1302" i="22"/>
  <c r="C1598" i="9"/>
  <c r="C1598" i="22"/>
  <c r="C853" i="9"/>
  <c r="C849" i="9"/>
  <c r="C1001" i="9"/>
  <c r="C1153" i="9"/>
  <c r="C1153" i="22"/>
  <c r="C1149" i="9"/>
  <c r="C1149" i="22"/>
  <c r="C1301" i="9"/>
  <c r="C1301" i="22"/>
  <c r="C1297" i="9"/>
  <c r="C1297" i="22"/>
  <c r="C1449" i="9"/>
  <c r="C1449" i="22"/>
  <c r="C1445" i="9"/>
  <c r="C1445" i="22"/>
  <c r="C1597" i="9"/>
  <c r="C1597" i="22"/>
  <c r="C1749" i="9"/>
  <c r="C1749" i="22"/>
  <c r="C1745" i="9"/>
  <c r="C1745" i="22"/>
  <c r="C1150" i="9"/>
  <c r="C1150" i="22"/>
  <c r="C1594" i="9"/>
  <c r="C1594" i="22"/>
  <c r="C2640" i="9"/>
  <c r="C2792" i="9"/>
  <c r="C2788" i="9"/>
  <c r="C2940" i="9"/>
  <c r="D1152" i="22"/>
  <c r="C2936" i="9"/>
  <c r="D1148" i="22"/>
  <c r="C3088" i="9"/>
  <c r="D1300" i="22"/>
  <c r="C3084" i="9"/>
  <c r="D1296" i="22"/>
  <c r="C3236" i="9"/>
  <c r="D1448" i="22"/>
  <c r="C3388" i="9"/>
  <c r="D1600" i="22"/>
  <c r="C3384" i="9"/>
  <c r="D1596" i="22"/>
  <c r="C3536" i="9"/>
  <c r="D1748" i="22"/>
  <c r="C3532" i="9"/>
  <c r="D1744" i="22"/>
  <c r="C2939" i="9"/>
  <c r="D1151" i="22"/>
  <c r="C3535" i="9"/>
  <c r="D1747" i="22"/>
  <c r="C998" i="9"/>
  <c r="C1450" i="9"/>
  <c r="C1450" i="22"/>
  <c r="C852" i="9"/>
  <c r="C1004" i="9"/>
  <c r="C1000" i="9"/>
  <c r="C1152" i="9"/>
  <c r="C1152" i="22"/>
  <c r="C1148" i="9"/>
  <c r="C1148" i="22"/>
  <c r="C1300" i="9"/>
  <c r="C1300" i="22"/>
  <c r="C1296" i="9"/>
  <c r="C1296" i="22"/>
  <c r="C1448" i="9"/>
  <c r="C1448" i="22"/>
  <c r="C1600" i="9"/>
  <c r="C1600" i="22"/>
  <c r="C1596" i="9"/>
  <c r="C1596" i="22"/>
  <c r="C1748" i="9"/>
  <c r="C1748" i="22"/>
  <c r="C1744" i="9"/>
  <c r="C1744" i="22"/>
  <c r="C2791" i="9"/>
  <c r="C3239" i="9"/>
  <c r="D1451" i="22"/>
  <c r="C3531" i="9"/>
  <c r="D1743" i="22"/>
  <c r="C3087" i="9"/>
  <c r="D1299" i="22"/>
  <c r="C855" i="9"/>
  <c r="C851" i="9"/>
  <c r="C1003" i="9"/>
  <c r="C999" i="9"/>
  <c r="C1151" i="9"/>
  <c r="C1151" i="22"/>
  <c r="C1147" i="9"/>
  <c r="C1147" i="22"/>
  <c r="C1299" i="9"/>
  <c r="C1299" i="22"/>
  <c r="C1451" i="9"/>
  <c r="C1451" i="22"/>
  <c r="C1447" i="9"/>
  <c r="C1447" i="22"/>
  <c r="C1599" i="9"/>
  <c r="C1599" i="22"/>
  <c r="C1595" i="9"/>
  <c r="C1595" i="22"/>
  <c r="C1747" i="9"/>
  <c r="C1747" i="22"/>
  <c r="C1743" i="9"/>
  <c r="C1743" i="22"/>
  <c r="C1898" i="9"/>
  <c r="C2342" i="9"/>
  <c r="C106" i="9"/>
  <c r="C554" i="9"/>
  <c r="C1893" i="9"/>
  <c r="C2193" i="9"/>
  <c r="C2489" i="9"/>
  <c r="C406" i="9"/>
  <c r="C2341" i="9"/>
  <c r="C253" i="9"/>
  <c r="C705" i="9"/>
  <c r="C2046" i="9"/>
  <c r="C2194" i="9"/>
  <c r="C1897" i="9"/>
  <c r="C2345" i="9"/>
  <c r="C105" i="9"/>
  <c r="C557" i="9"/>
  <c r="C701" i="9"/>
  <c r="C1892" i="9"/>
  <c r="C2192" i="9"/>
  <c r="C2492" i="9"/>
  <c r="C108" i="9"/>
  <c r="C104" i="9"/>
  <c r="C256" i="9"/>
  <c r="C408" i="9"/>
  <c r="C404" i="9"/>
  <c r="C556" i="9"/>
  <c r="C552" i="9"/>
  <c r="C704" i="9"/>
  <c r="C700" i="9"/>
  <c r="C1894" i="9"/>
  <c r="C2042" i="9"/>
  <c r="C2494" i="9"/>
  <c r="C2490" i="9"/>
  <c r="C110" i="9"/>
  <c r="C254" i="9"/>
  <c r="C402" i="9"/>
  <c r="C702" i="9"/>
  <c r="C2045" i="9"/>
  <c r="C2493" i="9"/>
  <c r="C109" i="9"/>
  <c r="C405" i="9"/>
  <c r="C2044" i="9"/>
  <c r="C2340" i="9"/>
  <c r="C1895" i="9"/>
  <c r="C2047" i="9"/>
  <c r="C2043" i="9"/>
  <c r="C2195" i="9"/>
  <c r="C2191" i="9"/>
  <c r="C2343" i="9"/>
  <c r="C2339" i="9"/>
  <c r="C2491" i="9"/>
  <c r="C2190" i="9"/>
  <c r="C258" i="9"/>
  <c r="C706" i="9"/>
  <c r="C2041" i="9"/>
  <c r="C257" i="9"/>
  <c r="C553" i="9"/>
  <c r="C1896" i="9"/>
  <c r="C2196" i="9"/>
  <c r="C2344" i="9"/>
  <c r="C2488" i="9"/>
  <c r="C107" i="9"/>
  <c r="C259" i="9"/>
  <c r="C255" i="9"/>
  <c r="C407" i="9"/>
  <c r="C403" i="9"/>
  <c r="C555" i="9"/>
  <c r="C551" i="9"/>
  <c r="C703" i="9"/>
  <c r="D3531" i="9"/>
  <c r="D1749" i="9"/>
  <c r="D1747" i="9"/>
  <c r="D1745" i="9"/>
  <c r="D1743" i="9"/>
  <c r="D3537" i="9"/>
  <c r="D3533" i="9"/>
  <c r="D3536" i="9"/>
  <c r="D3534" i="9"/>
  <c r="D3532" i="9"/>
  <c r="D3535" i="9"/>
  <c r="D1748" i="9"/>
  <c r="D1746" i="9"/>
  <c r="D1744" i="9"/>
  <c r="D3388" i="9"/>
  <c r="D3386" i="9"/>
  <c r="D3384" i="9"/>
  <c r="D3382" i="9"/>
  <c r="D1600" i="9"/>
  <c r="D1598" i="9"/>
  <c r="D1596" i="9"/>
  <c r="D1594" i="9"/>
  <c r="D3387" i="9"/>
  <c r="D3385" i="9"/>
  <c r="D3383" i="9"/>
  <c r="D1599" i="9"/>
  <c r="D1597" i="9"/>
  <c r="D1595" i="9"/>
  <c r="AC143" i="21"/>
  <c r="D2" i="13"/>
  <c r="GK152" i="1" l="1"/>
  <c r="FY152" i="1"/>
  <c r="ER152" i="1"/>
  <c r="F97" i="18" l="1"/>
  <c r="F98" i="18"/>
  <c r="F100" i="18"/>
  <c r="F102" i="18"/>
  <c r="F103" i="18"/>
  <c r="F2" i="18"/>
  <c r="E2" i="18"/>
  <c r="D99" i="18"/>
  <c r="G99" i="18" s="1"/>
  <c r="D100" i="18"/>
  <c r="G100" i="18" s="1"/>
  <c r="D101" i="18"/>
  <c r="G101" i="18" s="1"/>
  <c r="D103" i="18"/>
  <c r="G103" i="18" s="1"/>
  <c r="C3524" i="8"/>
  <c r="D1736" i="7" s="1"/>
  <c r="D3524" i="8"/>
  <c r="D3524" i="7" s="1"/>
  <c r="F3524" i="8"/>
  <c r="G3524" i="8"/>
  <c r="C3525" i="8"/>
  <c r="D1737" i="7" s="1"/>
  <c r="D3525" i="8"/>
  <c r="D3525" i="7" s="1"/>
  <c r="F3525" i="8"/>
  <c r="G3525" i="8"/>
  <c r="C3526" i="8"/>
  <c r="D1738" i="7" s="1"/>
  <c r="D3526" i="8"/>
  <c r="D3526" i="7" s="1"/>
  <c r="F3526" i="8"/>
  <c r="G3526" i="8"/>
  <c r="C3527" i="8"/>
  <c r="D1739" i="7" s="1"/>
  <c r="D3527" i="8"/>
  <c r="D3527" i="7" s="1"/>
  <c r="F3527" i="8"/>
  <c r="G3527" i="8"/>
  <c r="C3528" i="8"/>
  <c r="D1740" i="7" s="1"/>
  <c r="D3528" i="8"/>
  <c r="D3528" i="7" s="1"/>
  <c r="F3528" i="8"/>
  <c r="G3528" i="8"/>
  <c r="C3529" i="8"/>
  <c r="D1741" i="7" s="1"/>
  <c r="D3529" i="8"/>
  <c r="D3529" i="7" s="1"/>
  <c r="F3529" i="8"/>
  <c r="G3529" i="8"/>
  <c r="C3530" i="8"/>
  <c r="D1742" i="7" s="1"/>
  <c r="D3530" i="8"/>
  <c r="D3530" i="7" s="1"/>
  <c r="F3530" i="8"/>
  <c r="G3530" i="8"/>
  <c r="C3375" i="8"/>
  <c r="D1587" i="7" s="1"/>
  <c r="D3375" i="8"/>
  <c r="D3375" i="7" s="1"/>
  <c r="F3375" i="8"/>
  <c r="G3375" i="8"/>
  <c r="C3376" i="8"/>
  <c r="D1588" i="7" s="1"/>
  <c r="D3376" i="8"/>
  <c r="D3376" i="7" s="1"/>
  <c r="F3376" i="8"/>
  <c r="G3376" i="8"/>
  <c r="C3377" i="8"/>
  <c r="D1589" i="7" s="1"/>
  <c r="D3377" i="8"/>
  <c r="D3377" i="7" s="1"/>
  <c r="F3377" i="8"/>
  <c r="G3377" i="8"/>
  <c r="C3378" i="8"/>
  <c r="D1590" i="7" s="1"/>
  <c r="D3378" i="8"/>
  <c r="D3378" i="7" s="1"/>
  <c r="F3378" i="8"/>
  <c r="G3378" i="8"/>
  <c r="C3379" i="8"/>
  <c r="D1591" i="7" s="1"/>
  <c r="D3379" i="8"/>
  <c r="D3379" i="7" s="1"/>
  <c r="F3379" i="8"/>
  <c r="G3379" i="8"/>
  <c r="C3380" i="8"/>
  <c r="D1592" i="7" s="1"/>
  <c r="D3380" i="8"/>
  <c r="D3380" i="7" s="1"/>
  <c r="F3380" i="8"/>
  <c r="G3380" i="8"/>
  <c r="C3381" i="8"/>
  <c r="D1593" i="7" s="1"/>
  <c r="D3381" i="8"/>
  <c r="D3381" i="7" s="1"/>
  <c r="F3381" i="8"/>
  <c r="G3381" i="8"/>
  <c r="C3226" i="8"/>
  <c r="D1438" i="7" s="1"/>
  <c r="D3226" i="8"/>
  <c r="D3226" i="7" s="1"/>
  <c r="F3226" i="8"/>
  <c r="G3226" i="8"/>
  <c r="C3227" i="8"/>
  <c r="D1439" i="7" s="1"/>
  <c r="D3227" i="8"/>
  <c r="D3227" i="7" s="1"/>
  <c r="F3227" i="8"/>
  <c r="G3227" i="8"/>
  <c r="C3228" i="8"/>
  <c r="D1440" i="7" s="1"/>
  <c r="D3228" i="8"/>
  <c r="D3228" i="7" s="1"/>
  <c r="F3228" i="8"/>
  <c r="G3228" i="8"/>
  <c r="C3229" i="8"/>
  <c r="D1441" i="7" s="1"/>
  <c r="D3229" i="8"/>
  <c r="D3229" i="7" s="1"/>
  <c r="F3229" i="8"/>
  <c r="G3229" i="8"/>
  <c r="C3230" i="8"/>
  <c r="D1442" i="7" s="1"/>
  <c r="D3230" i="8"/>
  <c r="D3230" i="7" s="1"/>
  <c r="F3230" i="8"/>
  <c r="G3230" i="8"/>
  <c r="C3231" i="8"/>
  <c r="D1443" i="7" s="1"/>
  <c r="D3231" i="8"/>
  <c r="D3231" i="7" s="1"/>
  <c r="F3231" i="8"/>
  <c r="G3231" i="8"/>
  <c r="C3232" i="8"/>
  <c r="D1444" i="7" s="1"/>
  <c r="D3232" i="8"/>
  <c r="D3232" i="7" s="1"/>
  <c r="F3232" i="8"/>
  <c r="G3232" i="8"/>
  <c r="C3077" i="8"/>
  <c r="D1289" i="7" s="1"/>
  <c r="D3077" i="8"/>
  <c r="D3077" i="7" s="1"/>
  <c r="F3077" i="8"/>
  <c r="G3077" i="8"/>
  <c r="C3078" i="8"/>
  <c r="D1290" i="7" s="1"/>
  <c r="D3078" i="8"/>
  <c r="D3078" i="7" s="1"/>
  <c r="F3078" i="8"/>
  <c r="G3078" i="8"/>
  <c r="C3079" i="8"/>
  <c r="D1291" i="7" s="1"/>
  <c r="D3079" i="8"/>
  <c r="D3079" i="7" s="1"/>
  <c r="F3079" i="8"/>
  <c r="G3079" i="8"/>
  <c r="C3080" i="8"/>
  <c r="D1292" i="7" s="1"/>
  <c r="D3080" i="8"/>
  <c r="D3080" i="7" s="1"/>
  <c r="F3080" i="8"/>
  <c r="G3080" i="8"/>
  <c r="C3081" i="8"/>
  <c r="D1293" i="7" s="1"/>
  <c r="D3081" i="8"/>
  <c r="D3081" i="7" s="1"/>
  <c r="F3081" i="8"/>
  <c r="G3081" i="8"/>
  <c r="C3082" i="8"/>
  <c r="D1294" i="7" s="1"/>
  <c r="D3082" i="8"/>
  <c r="D3082" i="7" s="1"/>
  <c r="F3082" i="8"/>
  <c r="G3082" i="8"/>
  <c r="C3083" i="8"/>
  <c r="D1295" i="7" s="1"/>
  <c r="D3083" i="8"/>
  <c r="D3083" i="7" s="1"/>
  <c r="F3083" i="8"/>
  <c r="G3083" i="8"/>
  <c r="C2928" i="8"/>
  <c r="D1140" i="7" s="1"/>
  <c r="D2928" i="8"/>
  <c r="D2928" i="7" s="1"/>
  <c r="F2928" i="8"/>
  <c r="G2928" i="8"/>
  <c r="C2929" i="8"/>
  <c r="D1141" i="7" s="1"/>
  <c r="D2929" i="8"/>
  <c r="D2929" i="7" s="1"/>
  <c r="F2929" i="8"/>
  <c r="G2929" i="8"/>
  <c r="C2930" i="8"/>
  <c r="D1142" i="7" s="1"/>
  <c r="D2930" i="8"/>
  <c r="D2930" i="7" s="1"/>
  <c r="F2930" i="8"/>
  <c r="G2930" i="8"/>
  <c r="C2931" i="8"/>
  <c r="D1143" i="7" s="1"/>
  <c r="D2931" i="8"/>
  <c r="D2931" i="7" s="1"/>
  <c r="F2931" i="8"/>
  <c r="G2931" i="8"/>
  <c r="C2932" i="8"/>
  <c r="D1144" i="7" s="1"/>
  <c r="D2932" i="8"/>
  <c r="D2932" i="7" s="1"/>
  <c r="F2932" i="8"/>
  <c r="G2932" i="8"/>
  <c r="C2933" i="8"/>
  <c r="D1145" i="7" s="1"/>
  <c r="D2933" i="8"/>
  <c r="D2933" i="7" s="1"/>
  <c r="F2933" i="8"/>
  <c r="G2933" i="8"/>
  <c r="C2934" i="8"/>
  <c r="D1146" i="7" s="1"/>
  <c r="D2934" i="8"/>
  <c r="D2934" i="7" s="1"/>
  <c r="F2934" i="8"/>
  <c r="G2934" i="8"/>
  <c r="C2779" i="8"/>
  <c r="D991" i="7" s="1"/>
  <c r="D2779" i="8"/>
  <c r="D2779" i="7" s="1"/>
  <c r="F2779" i="8"/>
  <c r="C991" i="22" s="1"/>
  <c r="G2779" i="8"/>
  <c r="D991" i="22" s="1"/>
  <c r="C2780" i="8"/>
  <c r="D992" i="7" s="1"/>
  <c r="D2780" i="8"/>
  <c r="D2780" i="7" s="1"/>
  <c r="F2780" i="8"/>
  <c r="C992" i="22" s="1"/>
  <c r="G2780" i="8"/>
  <c r="D992" i="22" s="1"/>
  <c r="C2781" i="8"/>
  <c r="D993" i="7" s="1"/>
  <c r="D2781" i="8"/>
  <c r="D2781" i="7" s="1"/>
  <c r="F2781" i="8"/>
  <c r="C993" i="22" s="1"/>
  <c r="G2781" i="8"/>
  <c r="D993" i="22" s="1"/>
  <c r="C2782" i="8"/>
  <c r="D994" i="7" s="1"/>
  <c r="D2782" i="8"/>
  <c r="D2782" i="7" s="1"/>
  <c r="F2782" i="8"/>
  <c r="C994" i="22" s="1"/>
  <c r="G2782" i="8"/>
  <c r="D994" i="22" s="1"/>
  <c r="C2783" i="8"/>
  <c r="D995" i="7" s="1"/>
  <c r="D2783" i="8"/>
  <c r="D2783" i="7" s="1"/>
  <c r="F2783" i="8"/>
  <c r="C995" i="22" s="1"/>
  <c r="G2783" i="8"/>
  <c r="D995" i="22" s="1"/>
  <c r="C2784" i="8"/>
  <c r="D996" i="7" s="1"/>
  <c r="D2784" i="8"/>
  <c r="D2784" i="7" s="1"/>
  <c r="F2784" i="8"/>
  <c r="C996" i="22" s="1"/>
  <c r="G2784" i="8"/>
  <c r="D996" i="22" s="1"/>
  <c r="C2785" i="8"/>
  <c r="D997" i="7" s="1"/>
  <c r="D2785" i="8"/>
  <c r="D2785" i="7" s="1"/>
  <c r="F2785" i="8"/>
  <c r="C997" i="22" s="1"/>
  <c r="G2785" i="8"/>
  <c r="D997" i="22" s="1"/>
  <c r="C2630" i="8"/>
  <c r="D842" i="7" s="1"/>
  <c r="D2630" i="8"/>
  <c r="D2630" i="7" s="1"/>
  <c r="F2630" i="8"/>
  <c r="C842" i="22" s="1"/>
  <c r="G2630" i="8"/>
  <c r="D842" i="22" s="1"/>
  <c r="C2631" i="8"/>
  <c r="D843" i="7" s="1"/>
  <c r="D2631" i="8"/>
  <c r="D2631" i="7" s="1"/>
  <c r="F2631" i="8"/>
  <c r="C843" i="22" s="1"/>
  <c r="G2631" i="8"/>
  <c r="D843" i="22" s="1"/>
  <c r="C2632" i="8"/>
  <c r="D844" i="7" s="1"/>
  <c r="D2632" i="8"/>
  <c r="D2632" i="7" s="1"/>
  <c r="F2632" i="8"/>
  <c r="C844" i="22" s="1"/>
  <c r="G2632" i="8"/>
  <c r="D844" i="22" s="1"/>
  <c r="C2633" i="8"/>
  <c r="D845" i="7" s="1"/>
  <c r="D2633" i="8"/>
  <c r="D2633" i="7" s="1"/>
  <c r="F2633" i="8"/>
  <c r="C845" i="22" s="1"/>
  <c r="G2633" i="8"/>
  <c r="D845" i="22" s="1"/>
  <c r="C2634" i="8"/>
  <c r="D846" i="7" s="1"/>
  <c r="D2634" i="8"/>
  <c r="D2634" i="7" s="1"/>
  <c r="F2634" i="8"/>
  <c r="C846" i="22" s="1"/>
  <c r="G2634" i="8"/>
  <c r="D846" i="22" s="1"/>
  <c r="C2635" i="8"/>
  <c r="D847" i="7" s="1"/>
  <c r="D2635" i="8"/>
  <c r="D2635" i="7" s="1"/>
  <c r="F2635" i="8"/>
  <c r="C847" i="22" s="1"/>
  <c r="G2635" i="8"/>
  <c r="D847" i="22" s="1"/>
  <c r="C2636" i="8"/>
  <c r="D848" i="7" s="1"/>
  <c r="D2636" i="8"/>
  <c r="D2636" i="7" s="1"/>
  <c r="F2636" i="8"/>
  <c r="C848" i="22" s="1"/>
  <c r="G2636" i="8"/>
  <c r="D848" i="22" s="1"/>
  <c r="C2481" i="8"/>
  <c r="D693" i="7" s="1"/>
  <c r="D2481" i="8"/>
  <c r="D2481" i="7" s="1"/>
  <c r="F2481" i="8"/>
  <c r="C693" i="22" s="1"/>
  <c r="G2481" i="8"/>
  <c r="D693" i="22" s="1"/>
  <c r="C2482" i="8"/>
  <c r="D694" i="7" s="1"/>
  <c r="D2482" i="8"/>
  <c r="D2482" i="7" s="1"/>
  <c r="F2482" i="8"/>
  <c r="C694" i="22" s="1"/>
  <c r="G2482" i="8"/>
  <c r="D694" i="22" s="1"/>
  <c r="C2483" i="8"/>
  <c r="D695" i="7" s="1"/>
  <c r="D2483" i="8"/>
  <c r="D2483" i="7" s="1"/>
  <c r="F2483" i="8"/>
  <c r="C695" i="22" s="1"/>
  <c r="G2483" i="8"/>
  <c r="D695" i="22" s="1"/>
  <c r="C2484" i="8"/>
  <c r="D696" i="7" s="1"/>
  <c r="D2484" i="8"/>
  <c r="D2484" i="7" s="1"/>
  <c r="F2484" i="8"/>
  <c r="C696" i="22" s="1"/>
  <c r="G2484" i="8"/>
  <c r="D696" i="22" s="1"/>
  <c r="C2485" i="8"/>
  <c r="D697" i="7" s="1"/>
  <c r="D2485" i="8"/>
  <c r="D2485" i="7" s="1"/>
  <c r="F2485" i="8"/>
  <c r="C697" i="22" s="1"/>
  <c r="G2485" i="8"/>
  <c r="D697" i="22" s="1"/>
  <c r="C2486" i="8"/>
  <c r="D698" i="7" s="1"/>
  <c r="D2486" i="8"/>
  <c r="D2486" i="7" s="1"/>
  <c r="F2486" i="8"/>
  <c r="C698" i="22" s="1"/>
  <c r="G2486" i="8"/>
  <c r="D698" i="22" s="1"/>
  <c r="C2487" i="8"/>
  <c r="D699" i="7" s="1"/>
  <c r="D2487" i="8"/>
  <c r="D2487" i="7" s="1"/>
  <c r="F2487" i="8"/>
  <c r="C699" i="22" s="1"/>
  <c r="G2487" i="8"/>
  <c r="D699" i="22" s="1"/>
  <c r="C2332" i="8"/>
  <c r="D544" i="7" s="1"/>
  <c r="D2332" i="8"/>
  <c r="D2332" i="7" s="1"/>
  <c r="F2332" i="8"/>
  <c r="C544" i="22" s="1"/>
  <c r="G2332" i="8"/>
  <c r="D544" i="22" s="1"/>
  <c r="C2333" i="8"/>
  <c r="D545" i="7" s="1"/>
  <c r="D2333" i="8"/>
  <c r="D2333" i="7" s="1"/>
  <c r="F2333" i="8"/>
  <c r="C545" i="22" s="1"/>
  <c r="G2333" i="8"/>
  <c r="D545" i="22" s="1"/>
  <c r="C2334" i="8"/>
  <c r="D546" i="7" s="1"/>
  <c r="D2334" i="8"/>
  <c r="D2334" i="7" s="1"/>
  <c r="F2334" i="8"/>
  <c r="C546" i="22" s="1"/>
  <c r="G2334" i="8"/>
  <c r="D546" i="22" s="1"/>
  <c r="C2335" i="8"/>
  <c r="D547" i="7" s="1"/>
  <c r="D2335" i="8"/>
  <c r="D2335" i="7" s="1"/>
  <c r="F2335" i="8"/>
  <c r="C547" i="22" s="1"/>
  <c r="G2335" i="8"/>
  <c r="D547" i="22" s="1"/>
  <c r="C2336" i="8"/>
  <c r="D548" i="7" s="1"/>
  <c r="D2336" i="8"/>
  <c r="D2336" i="7" s="1"/>
  <c r="F2336" i="8"/>
  <c r="C548" i="22" s="1"/>
  <c r="G2336" i="8"/>
  <c r="D548" i="22" s="1"/>
  <c r="C2337" i="8"/>
  <c r="D549" i="7" s="1"/>
  <c r="D2337" i="8"/>
  <c r="D2337" i="7" s="1"/>
  <c r="F2337" i="8"/>
  <c r="C549" i="22" s="1"/>
  <c r="G2337" i="8"/>
  <c r="D549" i="22" s="1"/>
  <c r="C2338" i="8"/>
  <c r="D550" i="7" s="1"/>
  <c r="D2338" i="8"/>
  <c r="D2338" i="7" s="1"/>
  <c r="F2338" i="8"/>
  <c r="C550" i="22" s="1"/>
  <c r="G2338" i="8"/>
  <c r="D550" i="22" s="1"/>
  <c r="C2183" i="8"/>
  <c r="D395" i="7" s="1"/>
  <c r="D2183" i="8"/>
  <c r="D2183" i="7" s="1"/>
  <c r="F2183" i="8"/>
  <c r="C395" i="22" s="1"/>
  <c r="G2183" i="8"/>
  <c r="D395" i="22" s="1"/>
  <c r="C2184" i="8"/>
  <c r="D396" i="7" s="1"/>
  <c r="D2184" i="8"/>
  <c r="D2184" i="7" s="1"/>
  <c r="F2184" i="8"/>
  <c r="C396" i="22" s="1"/>
  <c r="G2184" i="8"/>
  <c r="D396" i="22" s="1"/>
  <c r="C2185" i="8"/>
  <c r="D397" i="7" s="1"/>
  <c r="D2185" i="8"/>
  <c r="D2185" i="7" s="1"/>
  <c r="F2185" i="8"/>
  <c r="C397" i="22" s="1"/>
  <c r="G2185" i="8"/>
  <c r="D397" i="22" s="1"/>
  <c r="C2186" i="8"/>
  <c r="D398" i="7" s="1"/>
  <c r="D2186" i="8"/>
  <c r="D2186" i="7" s="1"/>
  <c r="F2186" i="8"/>
  <c r="C398" i="22" s="1"/>
  <c r="G2186" i="8"/>
  <c r="D398" i="22" s="1"/>
  <c r="C2187" i="8"/>
  <c r="D399" i="7" s="1"/>
  <c r="D2187" i="8"/>
  <c r="D2187" i="7" s="1"/>
  <c r="F2187" i="8"/>
  <c r="C399" i="22" s="1"/>
  <c r="G2187" i="8"/>
  <c r="D399" i="22" s="1"/>
  <c r="C2188" i="8"/>
  <c r="D400" i="7" s="1"/>
  <c r="D2188" i="8"/>
  <c r="D2188" i="7" s="1"/>
  <c r="F2188" i="8"/>
  <c r="C400" i="22" s="1"/>
  <c r="G2188" i="8"/>
  <c r="D400" i="22" s="1"/>
  <c r="C2189" i="8"/>
  <c r="D401" i="7" s="1"/>
  <c r="D2189" i="8"/>
  <c r="D2189" i="7" s="1"/>
  <c r="F2189" i="8"/>
  <c r="C401" i="22" s="1"/>
  <c r="G2189" i="8"/>
  <c r="D401" i="22" s="1"/>
  <c r="C2034" i="8"/>
  <c r="D246" i="7" s="1"/>
  <c r="D2034" i="8"/>
  <c r="D2034" i="7" s="1"/>
  <c r="F2034" i="8"/>
  <c r="C246" i="22" s="1"/>
  <c r="G2034" i="8"/>
  <c r="D246" i="22" s="1"/>
  <c r="C2035" i="8"/>
  <c r="D247" i="7" s="1"/>
  <c r="D2035" i="8"/>
  <c r="D2035" i="7" s="1"/>
  <c r="F2035" i="8"/>
  <c r="C247" i="22" s="1"/>
  <c r="G2035" i="8"/>
  <c r="D247" i="22" s="1"/>
  <c r="C2036" i="8"/>
  <c r="D248" i="7" s="1"/>
  <c r="D2036" i="8"/>
  <c r="D2036" i="7" s="1"/>
  <c r="F2036" i="8"/>
  <c r="C248" i="22" s="1"/>
  <c r="G2036" i="8"/>
  <c r="D248" i="22" s="1"/>
  <c r="C2037" i="8"/>
  <c r="D249" i="7" s="1"/>
  <c r="D2037" i="8"/>
  <c r="D2037" i="7" s="1"/>
  <c r="F2037" i="8"/>
  <c r="C249" i="22" s="1"/>
  <c r="G2037" i="8"/>
  <c r="D249" i="22" s="1"/>
  <c r="C2038" i="8"/>
  <c r="D250" i="7" s="1"/>
  <c r="D2038" i="8"/>
  <c r="D2038" i="7" s="1"/>
  <c r="F2038" i="8"/>
  <c r="C250" i="22" s="1"/>
  <c r="G2038" i="8"/>
  <c r="D250" i="22" s="1"/>
  <c r="C2039" i="8"/>
  <c r="D251" i="7" s="1"/>
  <c r="D2039" i="8"/>
  <c r="D2039" i="7" s="1"/>
  <c r="F2039" i="8"/>
  <c r="C251" i="22" s="1"/>
  <c r="G2039" i="8"/>
  <c r="D251" i="22" s="1"/>
  <c r="C2040" i="8"/>
  <c r="D252" i="7" s="1"/>
  <c r="D2040" i="8"/>
  <c r="D2040" i="7" s="1"/>
  <c r="F2040" i="8"/>
  <c r="C252" i="22" s="1"/>
  <c r="G2040" i="8"/>
  <c r="D252" i="22" s="1"/>
  <c r="C1885" i="8"/>
  <c r="D97" i="7" s="1"/>
  <c r="D1885" i="8"/>
  <c r="D1885" i="7" s="1"/>
  <c r="F1885" i="8"/>
  <c r="C97" i="22" s="1"/>
  <c r="G1885" i="8"/>
  <c r="D97" i="22" s="1"/>
  <c r="C1886" i="8"/>
  <c r="D98" i="7" s="1"/>
  <c r="D1886" i="8"/>
  <c r="D1886" i="7" s="1"/>
  <c r="F1886" i="8"/>
  <c r="C98" i="22" s="1"/>
  <c r="G1886" i="8"/>
  <c r="D98" i="22" s="1"/>
  <c r="C1887" i="8"/>
  <c r="D99" i="7" s="1"/>
  <c r="D1887" i="8"/>
  <c r="D1887" i="7" s="1"/>
  <c r="F1887" i="8"/>
  <c r="C99" i="22" s="1"/>
  <c r="G1887" i="8"/>
  <c r="D99" i="22" s="1"/>
  <c r="C1888" i="8"/>
  <c r="D100" i="7" s="1"/>
  <c r="D1888" i="8"/>
  <c r="D1888" i="7" s="1"/>
  <c r="F1888" i="8"/>
  <c r="C100" i="22" s="1"/>
  <c r="G1888" i="8"/>
  <c r="D100" i="22" s="1"/>
  <c r="C1889" i="8"/>
  <c r="D101" i="7" s="1"/>
  <c r="D1889" i="8"/>
  <c r="D1889" i="7" s="1"/>
  <c r="F1889" i="8"/>
  <c r="C101" i="22" s="1"/>
  <c r="G1889" i="8"/>
  <c r="D101" i="22" s="1"/>
  <c r="C1890" i="8"/>
  <c r="D102" i="7" s="1"/>
  <c r="D1890" i="8"/>
  <c r="D1890" i="7" s="1"/>
  <c r="F1890" i="8"/>
  <c r="C102" i="22" s="1"/>
  <c r="G1890" i="8"/>
  <c r="D102" i="22" s="1"/>
  <c r="C1891" i="8"/>
  <c r="D103" i="7" s="1"/>
  <c r="D1891" i="8"/>
  <c r="D1891" i="7" s="1"/>
  <c r="F1891" i="8"/>
  <c r="C103" i="22" s="1"/>
  <c r="G1891" i="8"/>
  <c r="D103" i="22" s="1"/>
  <c r="C1736" i="8"/>
  <c r="C1736" i="7" s="1"/>
  <c r="D1736" i="8"/>
  <c r="C3524" i="7" s="1"/>
  <c r="F1736" i="8"/>
  <c r="G1736" i="8"/>
  <c r="C1737" i="8"/>
  <c r="C1737" i="7" s="1"/>
  <c r="D1737" i="8"/>
  <c r="C3525" i="7" s="1"/>
  <c r="F1737" i="8"/>
  <c r="G1737" i="8"/>
  <c r="C1738" i="8"/>
  <c r="C1738" i="7" s="1"/>
  <c r="D1738" i="8"/>
  <c r="C3526" i="7" s="1"/>
  <c r="F1738" i="8"/>
  <c r="G1738" i="8"/>
  <c r="C1739" i="8"/>
  <c r="C1739" i="7" s="1"/>
  <c r="D1739" i="8"/>
  <c r="C3527" i="7" s="1"/>
  <c r="F1739" i="8"/>
  <c r="G1739" i="8"/>
  <c r="C1740" i="8"/>
  <c r="C1740" i="7" s="1"/>
  <c r="D1740" i="8"/>
  <c r="C3528" i="7" s="1"/>
  <c r="F1740" i="8"/>
  <c r="G1740" i="8"/>
  <c r="C1741" i="8"/>
  <c r="C1741" i="7" s="1"/>
  <c r="D1741" i="8"/>
  <c r="C3529" i="7" s="1"/>
  <c r="F1741" i="8"/>
  <c r="G1741" i="8"/>
  <c r="C1742" i="8"/>
  <c r="C1742" i="7" s="1"/>
  <c r="D1742" i="8"/>
  <c r="C3530" i="7" s="1"/>
  <c r="F1742" i="8"/>
  <c r="G1742" i="8"/>
  <c r="C1587" i="8"/>
  <c r="C1587" i="7" s="1"/>
  <c r="D1587" i="8"/>
  <c r="C3375" i="7" s="1"/>
  <c r="F1587" i="8"/>
  <c r="G1587" i="8"/>
  <c r="C1588" i="8"/>
  <c r="C1588" i="7" s="1"/>
  <c r="D1588" i="8"/>
  <c r="C3376" i="7" s="1"/>
  <c r="F1588" i="8"/>
  <c r="G1588" i="8"/>
  <c r="C1589" i="8"/>
  <c r="C1589" i="7" s="1"/>
  <c r="D1589" i="8"/>
  <c r="C3377" i="7" s="1"/>
  <c r="F1589" i="8"/>
  <c r="G1589" i="8"/>
  <c r="C1590" i="8"/>
  <c r="C1590" i="7" s="1"/>
  <c r="D1590" i="8"/>
  <c r="C3378" i="7" s="1"/>
  <c r="F1590" i="8"/>
  <c r="G1590" i="8"/>
  <c r="C1591" i="8"/>
  <c r="C1591" i="7" s="1"/>
  <c r="D1591" i="8"/>
  <c r="C3379" i="7" s="1"/>
  <c r="F1591" i="8"/>
  <c r="G1591" i="8"/>
  <c r="C1592" i="8"/>
  <c r="C1592" i="7" s="1"/>
  <c r="D1592" i="8"/>
  <c r="C3380" i="7" s="1"/>
  <c r="F1592" i="8"/>
  <c r="G1592" i="8"/>
  <c r="C1593" i="8"/>
  <c r="C1593" i="7" s="1"/>
  <c r="D1593" i="8"/>
  <c r="C3381" i="7" s="1"/>
  <c r="F1593" i="8"/>
  <c r="G1593" i="8"/>
  <c r="C1438" i="8"/>
  <c r="C1438" i="7" s="1"/>
  <c r="D1438" i="8"/>
  <c r="C3226" i="7" s="1"/>
  <c r="F1438" i="8"/>
  <c r="G1438" i="8"/>
  <c r="C1439" i="8"/>
  <c r="C1439" i="7" s="1"/>
  <c r="D1439" i="8"/>
  <c r="C3227" i="7" s="1"/>
  <c r="F1439" i="8"/>
  <c r="G1439" i="8"/>
  <c r="C1440" i="8"/>
  <c r="C1440" i="7" s="1"/>
  <c r="D1440" i="8"/>
  <c r="C3228" i="7" s="1"/>
  <c r="F1440" i="8"/>
  <c r="G1440" i="8"/>
  <c r="C1441" i="8"/>
  <c r="C1441" i="7" s="1"/>
  <c r="D1441" i="8"/>
  <c r="C3229" i="7" s="1"/>
  <c r="F1441" i="8"/>
  <c r="G1441" i="8"/>
  <c r="C1442" i="8"/>
  <c r="C1442" i="7" s="1"/>
  <c r="D1442" i="8"/>
  <c r="C3230" i="7" s="1"/>
  <c r="F1442" i="8"/>
  <c r="G1442" i="8"/>
  <c r="C1443" i="8"/>
  <c r="C1443" i="7" s="1"/>
  <c r="D1443" i="8"/>
  <c r="C3231" i="7" s="1"/>
  <c r="F1443" i="8"/>
  <c r="G1443" i="8"/>
  <c r="C1444" i="8"/>
  <c r="C1444" i="7" s="1"/>
  <c r="D1444" i="8"/>
  <c r="C3232" i="7" s="1"/>
  <c r="F1444" i="8"/>
  <c r="G1444" i="8"/>
  <c r="C1289" i="8"/>
  <c r="C1289" i="7" s="1"/>
  <c r="D1289" i="8"/>
  <c r="C3077" i="7" s="1"/>
  <c r="F1289" i="8"/>
  <c r="G1289" i="8"/>
  <c r="C1290" i="8"/>
  <c r="C1290" i="7" s="1"/>
  <c r="D1290" i="8"/>
  <c r="C3078" i="7" s="1"/>
  <c r="F1290" i="8"/>
  <c r="G1290" i="8"/>
  <c r="C1291" i="8"/>
  <c r="C1291" i="7" s="1"/>
  <c r="D1291" i="8"/>
  <c r="C3079" i="7" s="1"/>
  <c r="F1291" i="8"/>
  <c r="G1291" i="8"/>
  <c r="C1292" i="8"/>
  <c r="C1292" i="7" s="1"/>
  <c r="D1292" i="8"/>
  <c r="C3080" i="7" s="1"/>
  <c r="F1292" i="8"/>
  <c r="G1292" i="8"/>
  <c r="C1293" i="8"/>
  <c r="C1293" i="7" s="1"/>
  <c r="D1293" i="8"/>
  <c r="C3081" i="7" s="1"/>
  <c r="F1293" i="8"/>
  <c r="G1293" i="8"/>
  <c r="C1294" i="8"/>
  <c r="C1294" i="7" s="1"/>
  <c r="D1294" i="8"/>
  <c r="C3082" i="7" s="1"/>
  <c r="F1294" i="8"/>
  <c r="G1294" i="8"/>
  <c r="C1295" i="8"/>
  <c r="C1295" i="7" s="1"/>
  <c r="D1295" i="8"/>
  <c r="C3083" i="7" s="1"/>
  <c r="F1295" i="8"/>
  <c r="G1295" i="8"/>
  <c r="C1140" i="8"/>
  <c r="C1140" i="7" s="1"/>
  <c r="D1140" i="8"/>
  <c r="C2928" i="7" s="1"/>
  <c r="F1140" i="8"/>
  <c r="G1140" i="8"/>
  <c r="C1141" i="8"/>
  <c r="C1141" i="7" s="1"/>
  <c r="D1141" i="8"/>
  <c r="C2929" i="7" s="1"/>
  <c r="F1141" i="8"/>
  <c r="G1141" i="8"/>
  <c r="C1142" i="8"/>
  <c r="C1142" i="7" s="1"/>
  <c r="D1142" i="8"/>
  <c r="C2930" i="7" s="1"/>
  <c r="F1142" i="8"/>
  <c r="G1142" i="8"/>
  <c r="C1143" i="8"/>
  <c r="C1143" i="7" s="1"/>
  <c r="D1143" i="8"/>
  <c r="C2931" i="7" s="1"/>
  <c r="F1143" i="8"/>
  <c r="G1143" i="8"/>
  <c r="C1144" i="8"/>
  <c r="C1144" i="7" s="1"/>
  <c r="D1144" i="8"/>
  <c r="C2932" i="7" s="1"/>
  <c r="F1144" i="8"/>
  <c r="G1144" i="8"/>
  <c r="C1145" i="8"/>
  <c r="C1145" i="7" s="1"/>
  <c r="D1145" i="8"/>
  <c r="C2933" i="7" s="1"/>
  <c r="F1145" i="8"/>
  <c r="G1145" i="8"/>
  <c r="C1146" i="8"/>
  <c r="C1146" i="7" s="1"/>
  <c r="D1146" i="8"/>
  <c r="C2934" i="7" s="1"/>
  <c r="F1146" i="8"/>
  <c r="G1146" i="8"/>
  <c r="C991" i="8"/>
  <c r="C991" i="7" s="1"/>
  <c r="D991" i="8"/>
  <c r="C2779" i="7" s="1"/>
  <c r="F991" i="8"/>
  <c r="G991" i="8"/>
  <c r="C992" i="8"/>
  <c r="C992" i="7" s="1"/>
  <c r="D992" i="8"/>
  <c r="C2780" i="7" s="1"/>
  <c r="F992" i="8"/>
  <c r="G992" i="8"/>
  <c r="C993" i="8"/>
  <c r="C993" i="7" s="1"/>
  <c r="D993" i="8"/>
  <c r="C2781" i="7" s="1"/>
  <c r="F993" i="8"/>
  <c r="G993" i="8"/>
  <c r="C994" i="8"/>
  <c r="C994" i="7" s="1"/>
  <c r="D994" i="8"/>
  <c r="C2782" i="7" s="1"/>
  <c r="F994" i="8"/>
  <c r="G994" i="8"/>
  <c r="C995" i="8"/>
  <c r="C995" i="7" s="1"/>
  <c r="D995" i="8"/>
  <c r="C2783" i="7" s="1"/>
  <c r="F995" i="8"/>
  <c r="G995" i="8"/>
  <c r="C996" i="8"/>
  <c r="C996" i="7" s="1"/>
  <c r="D996" i="8"/>
  <c r="C2784" i="7" s="1"/>
  <c r="F996" i="8"/>
  <c r="G996" i="8"/>
  <c r="C997" i="8"/>
  <c r="C997" i="7" s="1"/>
  <c r="D997" i="8"/>
  <c r="C2785" i="7" s="1"/>
  <c r="F997" i="8"/>
  <c r="G997" i="8"/>
  <c r="C842" i="8"/>
  <c r="C842" i="7" s="1"/>
  <c r="D842" i="8"/>
  <c r="C2630" i="7" s="1"/>
  <c r="F842" i="8"/>
  <c r="G842" i="8"/>
  <c r="C843" i="8"/>
  <c r="C843" i="7" s="1"/>
  <c r="D843" i="8"/>
  <c r="C2631" i="7" s="1"/>
  <c r="F843" i="8"/>
  <c r="G843" i="8"/>
  <c r="C844" i="8"/>
  <c r="C844" i="7" s="1"/>
  <c r="D844" i="8"/>
  <c r="C2632" i="7" s="1"/>
  <c r="F844" i="8"/>
  <c r="G844" i="8"/>
  <c r="C845" i="8"/>
  <c r="C845" i="7" s="1"/>
  <c r="D845" i="8"/>
  <c r="C2633" i="7" s="1"/>
  <c r="F845" i="8"/>
  <c r="G845" i="8"/>
  <c r="C846" i="8"/>
  <c r="C846" i="7" s="1"/>
  <c r="D846" i="8"/>
  <c r="C2634" i="7" s="1"/>
  <c r="F846" i="8"/>
  <c r="G846" i="8"/>
  <c r="C847" i="8"/>
  <c r="C847" i="7" s="1"/>
  <c r="D847" i="8"/>
  <c r="C2635" i="7" s="1"/>
  <c r="F847" i="8"/>
  <c r="G847" i="8"/>
  <c r="C848" i="8"/>
  <c r="C848" i="7" s="1"/>
  <c r="D848" i="8"/>
  <c r="C2636" i="7" s="1"/>
  <c r="F848" i="8"/>
  <c r="G848" i="8"/>
  <c r="C693" i="8"/>
  <c r="C693" i="7" s="1"/>
  <c r="D693" i="8"/>
  <c r="C2481" i="7" s="1"/>
  <c r="F693" i="8"/>
  <c r="G693" i="8"/>
  <c r="C694" i="8"/>
  <c r="C694" i="7" s="1"/>
  <c r="D694" i="8"/>
  <c r="C2482" i="7" s="1"/>
  <c r="F694" i="8"/>
  <c r="G694" i="8"/>
  <c r="C695" i="8"/>
  <c r="C695" i="7" s="1"/>
  <c r="D695" i="8"/>
  <c r="C2483" i="7" s="1"/>
  <c r="F695" i="8"/>
  <c r="G695" i="8"/>
  <c r="C696" i="8"/>
  <c r="C696" i="7" s="1"/>
  <c r="D696" i="8"/>
  <c r="C2484" i="7" s="1"/>
  <c r="F696" i="8"/>
  <c r="G696" i="8"/>
  <c r="C697" i="8"/>
  <c r="C697" i="7" s="1"/>
  <c r="D697" i="8"/>
  <c r="C2485" i="7" s="1"/>
  <c r="F697" i="8"/>
  <c r="G697" i="8"/>
  <c r="C698" i="8"/>
  <c r="C698" i="7" s="1"/>
  <c r="D698" i="8"/>
  <c r="C2486" i="7" s="1"/>
  <c r="F698" i="8"/>
  <c r="G698" i="8"/>
  <c r="C699" i="8"/>
  <c r="C699" i="7" s="1"/>
  <c r="D699" i="8"/>
  <c r="C2487" i="7" s="1"/>
  <c r="F699" i="8"/>
  <c r="G699" i="8"/>
  <c r="C544" i="8"/>
  <c r="C544" i="7" s="1"/>
  <c r="D544" i="8"/>
  <c r="C2332" i="7" s="1"/>
  <c r="F544" i="8"/>
  <c r="G544" i="8"/>
  <c r="C545" i="8"/>
  <c r="C545" i="7" s="1"/>
  <c r="D545" i="8"/>
  <c r="C2333" i="7" s="1"/>
  <c r="F545" i="8"/>
  <c r="G545" i="8"/>
  <c r="C546" i="8"/>
  <c r="C546" i="7" s="1"/>
  <c r="D546" i="8"/>
  <c r="C2334" i="7" s="1"/>
  <c r="F546" i="8"/>
  <c r="G546" i="8"/>
  <c r="C547" i="8"/>
  <c r="C547" i="7" s="1"/>
  <c r="D547" i="8"/>
  <c r="C2335" i="7" s="1"/>
  <c r="F547" i="8"/>
  <c r="G547" i="8"/>
  <c r="C548" i="8"/>
  <c r="C548" i="7" s="1"/>
  <c r="D548" i="8"/>
  <c r="C2336" i="7" s="1"/>
  <c r="F548" i="8"/>
  <c r="G548" i="8"/>
  <c r="C549" i="8"/>
  <c r="C549" i="7" s="1"/>
  <c r="D549" i="8"/>
  <c r="C2337" i="7" s="1"/>
  <c r="F549" i="8"/>
  <c r="G549" i="8"/>
  <c r="C550" i="8"/>
  <c r="C550" i="7" s="1"/>
  <c r="D550" i="8"/>
  <c r="C2338" i="7" s="1"/>
  <c r="F550" i="8"/>
  <c r="G550" i="8"/>
  <c r="C395" i="8"/>
  <c r="C395" i="7" s="1"/>
  <c r="D395" i="8"/>
  <c r="C2183" i="7" s="1"/>
  <c r="F395" i="8"/>
  <c r="G395" i="8"/>
  <c r="C396" i="8"/>
  <c r="C396" i="7" s="1"/>
  <c r="D396" i="8"/>
  <c r="C2184" i="7" s="1"/>
  <c r="F396" i="8"/>
  <c r="G396" i="8"/>
  <c r="C397" i="8"/>
  <c r="C397" i="7" s="1"/>
  <c r="D397" i="8"/>
  <c r="C2185" i="7" s="1"/>
  <c r="F397" i="8"/>
  <c r="G397" i="8"/>
  <c r="C398" i="8"/>
  <c r="C398" i="7" s="1"/>
  <c r="D398" i="8"/>
  <c r="C2186" i="7" s="1"/>
  <c r="F398" i="8"/>
  <c r="G398" i="8"/>
  <c r="C399" i="8"/>
  <c r="C399" i="7" s="1"/>
  <c r="D399" i="8"/>
  <c r="C2187" i="7" s="1"/>
  <c r="F399" i="8"/>
  <c r="G399" i="8"/>
  <c r="C400" i="8"/>
  <c r="C400" i="7" s="1"/>
  <c r="D400" i="8"/>
  <c r="C2188" i="7" s="1"/>
  <c r="F400" i="8"/>
  <c r="G400" i="8"/>
  <c r="C401" i="8"/>
  <c r="C401" i="7" s="1"/>
  <c r="D401" i="8"/>
  <c r="C2189" i="7" s="1"/>
  <c r="F401" i="8"/>
  <c r="G401" i="8"/>
  <c r="C246" i="8"/>
  <c r="C246" i="7" s="1"/>
  <c r="D246" i="8"/>
  <c r="C2034" i="7" s="1"/>
  <c r="F246" i="8"/>
  <c r="G246" i="8"/>
  <c r="C247" i="8"/>
  <c r="C247" i="7" s="1"/>
  <c r="D247" i="8"/>
  <c r="C2035" i="7" s="1"/>
  <c r="F247" i="8"/>
  <c r="G247" i="8"/>
  <c r="C248" i="8"/>
  <c r="C248" i="7" s="1"/>
  <c r="D248" i="8"/>
  <c r="C2036" i="7" s="1"/>
  <c r="F248" i="8"/>
  <c r="G248" i="8"/>
  <c r="C249" i="8"/>
  <c r="C249" i="7" s="1"/>
  <c r="D249" i="8"/>
  <c r="C2037" i="7" s="1"/>
  <c r="F249" i="8"/>
  <c r="G249" i="8"/>
  <c r="C250" i="8"/>
  <c r="C250" i="7" s="1"/>
  <c r="D250" i="8"/>
  <c r="C2038" i="7" s="1"/>
  <c r="F250" i="8"/>
  <c r="G250" i="8"/>
  <c r="C251" i="8"/>
  <c r="C251" i="7" s="1"/>
  <c r="D251" i="8"/>
  <c r="C2039" i="7" s="1"/>
  <c r="F251" i="8"/>
  <c r="G251" i="8"/>
  <c r="C252" i="8"/>
  <c r="C252" i="7" s="1"/>
  <c r="D252" i="8"/>
  <c r="C2040" i="7" s="1"/>
  <c r="F252" i="8"/>
  <c r="G252" i="8"/>
  <c r="C97" i="8"/>
  <c r="C97" i="7" s="1"/>
  <c r="D97" i="8"/>
  <c r="C1885" i="7" s="1"/>
  <c r="F97" i="8"/>
  <c r="G97" i="8"/>
  <c r="C98" i="8"/>
  <c r="C98" i="7" s="1"/>
  <c r="D98" i="8"/>
  <c r="C1886" i="7" s="1"/>
  <c r="F98" i="8"/>
  <c r="G98" i="8"/>
  <c r="C99" i="8"/>
  <c r="C99" i="7" s="1"/>
  <c r="D99" i="8"/>
  <c r="C1887" i="7" s="1"/>
  <c r="F99" i="8"/>
  <c r="G99" i="8"/>
  <c r="C100" i="8"/>
  <c r="C100" i="7" s="1"/>
  <c r="D100" i="8"/>
  <c r="C1888" i="7" s="1"/>
  <c r="F100" i="8"/>
  <c r="G100" i="8"/>
  <c r="C101" i="8"/>
  <c r="C101" i="7" s="1"/>
  <c r="D101" i="8"/>
  <c r="C1889" i="7" s="1"/>
  <c r="F101" i="8"/>
  <c r="G101" i="8"/>
  <c r="C102" i="8"/>
  <c r="C102" i="7" s="1"/>
  <c r="D102" i="8"/>
  <c r="C1890" i="7" s="1"/>
  <c r="F102" i="8"/>
  <c r="G102" i="8"/>
  <c r="C103" i="8"/>
  <c r="C103" i="7" s="1"/>
  <c r="D103" i="8"/>
  <c r="C1891" i="7" s="1"/>
  <c r="F103" i="8"/>
  <c r="G103" i="8"/>
  <c r="D2487" i="9" l="1"/>
  <c r="D2485" i="9"/>
  <c r="D2483" i="9"/>
  <c r="D2481" i="9"/>
  <c r="D2635" i="9"/>
  <c r="D2633" i="9"/>
  <c r="D2631" i="9"/>
  <c r="D699" i="9"/>
  <c r="D697" i="9"/>
  <c r="D695" i="9"/>
  <c r="D693" i="9"/>
  <c r="D847" i="9"/>
  <c r="D845" i="9"/>
  <c r="D843" i="9"/>
  <c r="W100" i="21"/>
  <c r="X100" i="21" s="1"/>
  <c r="D102" i="18"/>
  <c r="G102" i="18" s="1"/>
  <c r="Z99" i="21"/>
  <c r="AA99" i="21" s="1"/>
  <c r="AI99" i="21" s="1"/>
  <c r="F101" i="18"/>
  <c r="D696" i="9"/>
  <c r="D2486" i="9"/>
  <c r="D2484" i="9"/>
  <c r="D2482" i="9"/>
  <c r="D2636" i="9"/>
  <c r="D2634" i="9"/>
  <c r="D2632" i="9"/>
  <c r="D2630" i="9"/>
  <c r="Z97" i="21"/>
  <c r="AA97" i="21" s="1"/>
  <c r="AI97" i="21" s="1"/>
  <c r="F99" i="18"/>
  <c r="D844" i="9"/>
  <c r="W96" i="21"/>
  <c r="X96" i="21" s="1"/>
  <c r="D98" i="18"/>
  <c r="G98" i="18" s="1"/>
  <c r="D848" i="9"/>
  <c r="W95" i="21"/>
  <c r="X95" i="21" s="1"/>
  <c r="D97" i="18"/>
  <c r="G97" i="18" s="1"/>
  <c r="AL101" i="21"/>
  <c r="J101" i="21" s="1"/>
  <c r="AH101" i="21" s="1"/>
  <c r="E103" i="18"/>
  <c r="AL100" i="21"/>
  <c r="J100" i="21" s="1"/>
  <c r="AH100" i="21" s="1"/>
  <c r="E102" i="18"/>
  <c r="AL99" i="21"/>
  <c r="J99" i="21" s="1"/>
  <c r="AH99" i="21" s="1"/>
  <c r="E101" i="18"/>
  <c r="AL98" i="21"/>
  <c r="J98" i="21" s="1"/>
  <c r="AH98" i="21" s="1"/>
  <c r="E100" i="18"/>
  <c r="AL97" i="21"/>
  <c r="J97" i="21" s="1"/>
  <c r="AH97" i="21" s="1"/>
  <c r="E99" i="18"/>
  <c r="AL96" i="21"/>
  <c r="J96" i="21" s="1"/>
  <c r="AH96" i="21" s="1"/>
  <c r="E98" i="18"/>
  <c r="AL95" i="21"/>
  <c r="J95" i="21" s="1"/>
  <c r="AH95" i="21" s="1"/>
  <c r="E97" i="18"/>
  <c r="O97" i="18"/>
  <c r="O2" i="18"/>
  <c r="O103" i="18"/>
  <c r="O102" i="18"/>
  <c r="O101" i="18"/>
  <c r="O100" i="18"/>
  <c r="O99" i="18"/>
  <c r="O98" i="18"/>
  <c r="Z95" i="21"/>
  <c r="AA95" i="21" s="1"/>
  <c r="AI95" i="21" s="1"/>
  <c r="Z2" i="21"/>
  <c r="AA2" i="21" s="1"/>
  <c r="AI2" i="21" s="1"/>
  <c r="AL2" i="21"/>
  <c r="J2" i="21" s="1"/>
  <c r="AH2" i="21" s="1"/>
  <c r="Z101" i="21"/>
  <c r="AA101" i="21" s="1"/>
  <c r="AI101" i="21" s="1"/>
  <c r="W101" i="21"/>
  <c r="X101" i="21" s="1"/>
  <c r="Z100" i="21"/>
  <c r="AA100" i="21" s="1"/>
  <c r="AI100" i="21" s="1"/>
  <c r="W99" i="21"/>
  <c r="X99" i="21" s="1"/>
  <c r="Z98" i="21"/>
  <c r="AA98" i="21" s="1"/>
  <c r="AI98" i="21" s="1"/>
  <c r="W98" i="21"/>
  <c r="X98" i="21" s="1"/>
  <c r="W97" i="21"/>
  <c r="X97" i="21" s="1"/>
  <c r="Z96" i="21"/>
  <c r="AA96" i="21" s="1"/>
  <c r="AI96" i="21" s="1"/>
  <c r="D547" i="9"/>
  <c r="E250" i="24"/>
  <c r="E246" i="24"/>
  <c r="E399" i="24"/>
  <c r="D548" i="9"/>
  <c r="E249" i="24"/>
  <c r="D549" i="9"/>
  <c r="D2338" i="9"/>
  <c r="D2337" i="9"/>
  <c r="D2336" i="9"/>
  <c r="D2335" i="9"/>
  <c r="D2334" i="9"/>
  <c r="D2333" i="9"/>
  <c r="D2332" i="9"/>
  <c r="E252" i="24"/>
  <c r="E248" i="24"/>
  <c r="E397" i="24"/>
  <c r="D545" i="9"/>
  <c r="D544" i="9"/>
  <c r="E251" i="24"/>
  <c r="E247" i="24"/>
  <c r="E395" i="24"/>
  <c r="E300" i="24"/>
  <c r="E151" i="24"/>
  <c r="E401" i="24"/>
  <c r="E400" i="24"/>
  <c r="E398" i="24"/>
  <c r="E396" i="24"/>
  <c r="D400" i="9"/>
  <c r="D398" i="9"/>
  <c r="D396" i="9"/>
  <c r="D2187" i="9"/>
  <c r="D2189" i="9"/>
  <c r="D2185" i="9"/>
  <c r="D2183" i="9"/>
  <c r="D401" i="9"/>
  <c r="D399" i="9"/>
  <c r="D397" i="9"/>
  <c r="D395" i="9"/>
  <c r="D2188" i="9"/>
  <c r="D2186" i="9"/>
  <c r="D2184" i="9"/>
  <c r="D2040" i="9"/>
  <c r="D2039" i="9"/>
  <c r="D2038" i="9"/>
  <c r="D2037" i="9"/>
  <c r="D2036" i="9"/>
  <c r="D2035" i="9"/>
  <c r="D2034" i="9"/>
  <c r="D252" i="9"/>
  <c r="D251" i="9"/>
  <c r="D250" i="9"/>
  <c r="D249" i="9"/>
  <c r="D248" i="9"/>
  <c r="D247" i="9"/>
  <c r="D246" i="9"/>
  <c r="D1891" i="9"/>
  <c r="D1889" i="9"/>
  <c r="D1887" i="9"/>
  <c r="D1890" i="9"/>
  <c r="D1888" i="9"/>
  <c r="D1886" i="9"/>
  <c r="D1885" i="9"/>
  <c r="D103" i="9"/>
  <c r="D102" i="9"/>
  <c r="D101" i="9"/>
  <c r="D100" i="9"/>
  <c r="D99" i="9"/>
  <c r="D98" i="9"/>
  <c r="D97" i="9"/>
  <c r="C2632" i="9"/>
  <c r="C2784" i="9"/>
  <c r="C2780" i="9"/>
  <c r="C2932" i="9"/>
  <c r="D1144" i="22"/>
  <c r="C2928" i="9"/>
  <c r="D1140" i="22"/>
  <c r="C3080" i="9"/>
  <c r="D1292" i="22"/>
  <c r="C3232" i="9"/>
  <c r="D1444" i="22"/>
  <c r="C3226" i="9"/>
  <c r="D1438" i="22"/>
  <c r="C3378" i="9"/>
  <c r="D1590" i="22"/>
  <c r="C3530" i="9"/>
  <c r="D1742" i="22"/>
  <c r="C3528" i="9"/>
  <c r="D1740" i="22"/>
  <c r="C3524" i="9"/>
  <c r="D1736" i="22"/>
  <c r="C2636" i="9"/>
  <c r="C2630" i="9"/>
  <c r="C2782" i="9"/>
  <c r="C2934" i="9"/>
  <c r="D1146" i="22"/>
  <c r="C2930" i="9"/>
  <c r="D1142" i="22"/>
  <c r="C3082" i="9"/>
  <c r="D1294" i="22"/>
  <c r="C3078" i="9"/>
  <c r="D1290" i="22"/>
  <c r="C3230" i="9"/>
  <c r="D1442" i="22"/>
  <c r="C3228" i="9"/>
  <c r="D1440" i="22"/>
  <c r="C3380" i="9"/>
  <c r="D1592" i="22"/>
  <c r="C3376" i="9"/>
  <c r="D1588" i="22"/>
  <c r="C3526" i="9"/>
  <c r="D1738" i="22"/>
  <c r="C848" i="9"/>
  <c r="C846" i="9"/>
  <c r="C844" i="9"/>
  <c r="C842" i="9"/>
  <c r="C996" i="9"/>
  <c r="C994" i="9"/>
  <c r="C992" i="9"/>
  <c r="C1146" i="9"/>
  <c r="C1146" i="22"/>
  <c r="C1144" i="9"/>
  <c r="C1144" i="22"/>
  <c r="C1142" i="9"/>
  <c r="C1142" i="22"/>
  <c r="C1140" i="9"/>
  <c r="C1140" i="22"/>
  <c r="C1294" i="9"/>
  <c r="C1294" i="22"/>
  <c r="C1292" i="9"/>
  <c r="C1292" i="22"/>
  <c r="C1290" i="9"/>
  <c r="C1290" i="22"/>
  <c r="C1444" i="9"/>
  <c r="C1444" i="22"/>
  <c r="C1442" i="9"/>
  <c r="C1442" i="22"/>
  <c r="C1440" i="9"/>
  <c r="C1440" i="22"/>
  <c r="C1438" i="9"/>
  <c r="C1438" i="22"/>
  <c r="C1592" i="9"/>
  <c r="C1592" i="22"/>
  <c r="C1590" i="9"/>
  <c r="C1590" i="22"/>
  <c r="C1588" i="9"/>
  <c r="C1588" i="22"/>
  <c r="C1742" i="9"/>
  <c r="C1742" i="22"/>
  <c r="C1740" i="9"/>
  <c r="C1740" i="22"/>
  <c r="C1738" i="9"/>
  <c r="C1738" i="22"/>
  <c r="C1736" i="9"/>
  <c r="C1736" i="22"/>
  <c r="C2635" i="9"/>
  <c r="C2633" i="9"/>
  <c r="C2631" i="9"/>
  <c r="C2785" i="9"/>
  <c r="C2783" i="9"/>
  <c r="C2781" i="9"/>
  <c r="C2779" i="9"/>
  <c r="C2933" i="9"/>
  <c r="D1145" i="22"/>
  <c r="C2931" i="9"/>
  <c r="D1143" i="22"/>
  <c r="C2929" i="9"/>
  <c r="D1141" i="22"/>
  <c r="C3083" i="9"/>
  <c r="D1295" i="22"/>
  <c r="C3081" i="9"/>
  <c r="D1293" i="22"/>
  <c r="C3079" i="9"/>
  <c r="D1291" i="22"/>
  <c r="C3077" i="9"/>
  <c r="D1289" i="22"/>
  <c r="C3231" i="9"/>
  <c r="D1443" i="22"/>
  <c r="C3229" i="9"/>
  <c r="D1441" i="22"/>
  <c r="C3227" i="9"/>
  <c r="D1439" i="22"/>
  <c r="C3381" i="9"/>
  <c r="D1593" i="22"/>
  <c r="C3379" i="9"/>
  <c r="D1591" i="22"/>
  <c r="C3377" i="9"/>
  <c r="D1589" i="22"/>
  <c r="C3375" i="9"/>
  <c r="D1587" i="22"/>
  <c r="C3529" i="9"/>
  <c r="D1741" i="22"/>
  <c r="C3527" i="9"/>
  <c r="D1739" i="22"/>
  <c r="C3525" i="9"/>
  <c r="D1737" i="22"/>
  <c r="C843" i="9"/>
  <c r="C993" i="9"/>
  <c r="C1143" i="9"/>
  <c r="C1143" i="22"/>
  <c r="C1295" i="9"/>
  <c r="C1295" i="22"/>
  <c r="C1291" i="9"/>
  <c r="C1291" i="22"/>
  <c r="C1443" i="9"/>
  <c r="C1443" i="22"/>
  <c r="C1439" i="9"/>
  <c r="C1439" i="22"/>
  <c r="C1591" i="9"/>
  <c r="C1591" i="22"/>
  <c r="C1587" i="9"/>
  <c r="C1587" i="22"/>
  <c r="C1739" i="9"/>
  <c r="C1739" i="22"/>
  <c r="C1737" i="9"/>
  <c r="C1737" i="22"/>
  <c r="C2634" i="9"/>
  <c r="C847" i="9"/>
  <c r="C845" i="9"/>
  <c r="C997" i="9"/>
  <c r="C995" i="9"/>
  <c r="C991" i="9"/>
  <c r="C1145" i="9"/>
  <c r="C1145" i="22"/>
  <c r="C1141" i="9"/>
  <c r="C1141" i="22"/>
  <c r="C1293" i="9"/>
  <c r="C1293" i="22"/>
  <c r="C1289" i="9"/>
  <c r="C1289" i="22"/>
  <c r="C1441" i="9"/>
  <c r="C1441" i="22"/>
  <c r="C1593" i="9"/>
  <c r="C1593" i="22"/>
  <c r="C1589" i="9"/>
  <c r="C1589" i="22"/>
  <c r="C1741" i="9"/>
  <c r="C1741" i="22"/>
  <c r="C101" i="9"/>
  <c r="C251" i="9"/>
  <c r="C401" i="9"/>
  <c r="C397" i="9"/>
  <c r="C547" i="9"/>
  <c r="C545" i="9"/>
  <c r="C695" i="9"/>
  <c r="C693" i="9"/>
  <c r="C1890" i="9"/>
  <c r="C2034" i="9"/>
  <c r="C2336" i="9"/>
  <c r="C2486" i="9"/>
  <c r="C2482" i="9"/>
  <c r="C103" i="9"/>
  <c r="C2040" i="9"/>
  <c r="C2188" i="9"/>
  <c r="C2184" i="9"/>
  <c r="C2334" i="9"/>
  <c r="C102" i="9"/>
  <c r="C252" i="9"/>
  <c r="C400" i="9"/>
  <c r="C544" i="9"/>
  <c r="C1886" i="9"/>
  <c r="C2036" i="9"/>
  <c r="C2338" i="9"/>
  <c r="C2484" i="9"/>
  <c r="C98" i="9"/>
  <c r="C246" i="9"/>
  <c r="C396" i="9"/>
  <c r="C548" i="9"/>
  <c r="C696" i="9"/>
  <c r="C1888" i="9"/>
  <c r="C2038" i="9"/>
  <c r="C2186" i="9"/>
  <c r="C2332" i="9"/>
  <c r="C100" i="9"/>
  <c r="C250" i="9"/>
  <c r="C248" i="9"/>
  <c r="C398" i="9"/>
  <c r="C550" i="9"/>
  <c r="C546" i="9"/>
  <c r="C698" i="9"/>
  <c r="C694" i="9"/>
  <c r="C1891" i="9"/>
  <c r="C1889" i="9"/>
  <c r="C1887" i="9"/>
  <c r="C1885" i="9"/>
  <c r="C2039" i="9"/>
  <c r="C2037" i="9"/>
  <c r="C2035" i="9"/>
  <c r="C2189" i="9"/>
  <c r="C2187" i="9"/>
  <c r="C2185" i="9"/>
  <c r="C2183" i="9"/>
  <c r="C2337" i="9"/>
  <c r="C2335" i="9"/>
  <c r="C2333" i="9"/>
  <c r="C2487" i="9"/>
  <c r="C2485" i="9"/>
  <c r="C2483" i="9"/>
  <c r="C2481" i="9"/>
  <c r="C97" i="9"/>
  <c r="C247" i="9"/>
  <c r="C395" i="9"/>
  <c r="C699" i="9"/>
  <c r="C99" i="9"/>
  <c r="C249" i="9"/>
  <c r="C399" i="9"/>
  <c r="C549" i="9"/>
  <c r="C697" i="9"/>
  <c r="D1742" i="9"/>
  <c r="D1740" i="9"/>
  <c r="D1737" i="9"/>
  <c r="D1739" i="9"/>
  <c r="D3530" i="9"/>
  <c r="D3529" i="9"/>
  <c r="D3528" i="9"/>
  <c r="D3527" i="9"/>
  <c r="D3526" i="9"/>
  <c r="D3525" i="9"/>
  <c r="D3524" i="9"/>
  <c r="D1741" i="9"/>
  <c r="D1738" i="9"/>
  <c r="D1736" i="9"/>
  <c r="D3380" i="9"/>
  <c r="D3378" i="9"/>
  <c r="D3377" i="9"/>
  <c r="D3375" i="9"/>
  <c r="D1592" i="9"/>
  <c r="D1590" i="9"/>
  <c r="D1588" i="9"/>
  <c r="D1587" i="9"/>
  <c r="D1593" i="9"/>
  <c r="D1591" i="9"/>
  <c r="D1589" i="9"/>
  <c r="D3379" i="9"/>
  <c r="D3376" i="9"/>
  <c r="D3381" i="9"/>
  <c r="D3232" i="9"/>
  <c r="D3231" i="9"/>
  <c r="D3230" i="9"/>
  <c r="D3229" i="9"/>
  <c r="D3228" i="9"/>
  <c r="D3227" i="9"/>
  <c r="D3226" i="9"/>
  <c r="D1444" i="9"/>
  <c r="D1443" i="9"/>
  <c r="D1442" i="9"/>
  <c r="D1441" i="9"/>
  <c r="D1440" i="9"/>
  <c r="D1439" i="9"/>
  <c r="D1438" i="9"/>
  <c r="D1295" i="9"/>
  <c r="D1293" i="9"/>
  <c r="D1291" i="9"/>
  <c r="D1294" i="9"/>
  <c r="D1292" i="9"/>
  <c r="D1290" i="9"/>
  <c r="D1289" i="9"/>
  <c r="D3083" i="9"/>
  <c r="D3082" i="9"/>
  <c r="D3081" i="9"/>
  <c r="D3080" i="9"/>
  <c r="D3079" i="9"/>
  <c r="D3078" i="9"/>
  <c r="D3077" i="9"/>
  <c r="D2785" i="9"/>
  <c r="D2784" i="9"/>
  <c r="D2783" i="9"/>
  <c r="D2782" i="9"/>
  <c r="D2781" i="9"/>
  <c r="D2780" i="9"/>
  <c r="D2779" i="9"/>
  <c r="D2934" i="9"/>
  <c r="D2933" i="9"/>
  <c r="D2932" i="9"/>
  <c r="D2931" i="9"/>
  <c r="D2930" i="9"/>
  <c r="D2929" i="9"/>
  <c r="D2928" i="9"/>
  <c r="D997" i="9"/>
  <c r="D996" i="9"/>
  <c r="D995" i="9"/>
  <c r="D994" i="9"/>
  <c r="D993" i="9"/>
  <c r="D992" i="9"/>
  <c r="D991" i="9"/>
  <c r="D1146" i="9"/>
  <c r="D1145" i="9"/>
  <c r="D1144" i="9"/>
  <c r="D1143" i="9"/>
  <c r="D1142" i="9"/>
  <c r="D1141" i="9"/>
  <c r="D1140" i="9"/>
  <c r="D842" i="9"/>
  <c r="D550" i="9"/>
  <c r="D546" i="9"/>
  <c r="D698" i="9"/>
  <c r="D694" i="9"/>
  <c r="D846" i="9"/>
  <c r="O92" i="18"/>
  <c r="O93" i="18"/>
  <c r="O94" i="18"/>
  <c r="D92" i="18"/>
  <c r="G92" i="18" s="1"/>
  <c r="D94" i="18"/>
  <c r="G94" i="18" s="1"/>
  <c r="F3" i="1"/>
  <c r="M3" i="1" s="1"/>
  <c r="AS2" i="21" s="1"/>
  <c r="F94" i="18"/>
  <c r="F101" i="23"/>
  <c r="E95" i="20"/>
  <c r="F95" i="20" s="1"/>
  <c r="H95" i="20"/>
  <c r="I95" i="20"/>
  <c r="E96" i="20"/>
  <c r="H96" i="20"/>
  <c r="I96" i="20"/>
  <c r="E94" i="20"/>
  <c r="C3075" i="8"/>
  <c r="D1287" i="7" s="1"/>
  <c r="D3075" i="8"/>
  <c r="D3075" i="7" s="1"/>
  <c r="F3075" i="8"/>
  <c r="G3075" i="8"/>
  <c r="C3076" i="8"/>
  <c r="D1288" i="7" s="1"/>
  <c r="D3076" i="8"/>
  <c r="D3076" i="7" s="1"/>
  <c r="F3076" i="8"/>
  <c r="G3076" i="8"/>
  <c r="C2926" i="8"/>
  <c r="D1138" i="7" s="1"/>
  <c r="D2926" i="8"/>
  <c r="D2926" i="7" s="1"/>
  <c r="F2926" i="8"/>
  <c r="G2926" i="8"/>
  <c r="C2927" i="8"/>
  <c r="D1139" i="7" s="1"/>
  <c r="D2927" i="8"/>
  <c r="D2927" i="7" s="1"/>
  <c r="F2927" i="8"/>
  <c r="G2927" i="8"/>
  <c r="C2777" i="8"/>
  <c r="D989" i="7" s="1"/>
  <c r="D2777" i="8"/>
  <c r="D2777" i="7" s="1"/>
  <c r="F2777" i="8"/>
  <c r="C989" i="22" s="1"/>
  <c r="G2777" i="8"/>
  <c r="D989" i="22" s="1"/>
  <c r="C2778" i="8"/>
  <c r="D990" i="7" s="1"/>
  <c r="D2778" i="8"/>
  <c r="D2778" i="7" s="1"/>
  <c r="F2778" i="8"/>
  <c r="C990" i="22" s="1"/>
  <c r="G2778" i="8"/>
  <c r="D990" i="22" s="1"/>
  <c r="C2628" i="8"/>
  <c r="D840" i="7" s="1"/>
  <c r="D2628" i="8"/>
  <c r="D2628" i="7" s="1"/>
  <c r="F2628" i="8"/>
  <c r="C840" i="22" s="1"/>
  <c r="G2628" i="8"/>
  <c r="D840" i="22" s="1"/>
  <c r="C2629" i="8"/>
  <c r="D841" i="7" s="1"/>
  <c r="D2629" i="8"/>
  <c r="D2629" i="7" s="1"/>
  <c r="F2629" i="8"/>
  <c r="C841" i="22" s="1"/>
  <c r="G2629" i="8"/>
  <c r="D841" i="22" s="1"/>
  <c r="C3224" i="8"/>
  <c r="D1436" i="7" s="1"/>
  <c r="D3224" i="8"/>
  <c r="D3224" i="7" s="1"/>
  <c r="F3224" i="8"/>
  <c r="G3224" i="8"/>
  <c r="C3225" i="8"/>
  <c r="D1437" i="7" s="1"/>
  <c r="D3225" i="8"/>
  <c r="D3225" i="7" s="1"/>
  <c r="F3225" i="8"/>
  <c r="G3225" i="8"/>
  <c r="C3373" i="8"/>
  <c r="D1585" i="7" s="1"/>
  <c r="D3373" i="8"/>
  <c r="D3373" i="7" s="1"/>
  <c r="F3373" i="8"/>
  <c r="G3373" i="8"/>
  <c r="C3374" i="8"/>
  <c r="D1586" i="7" s="1"/>
  <c r="D3374" i="8"/>
  <c r="D3374" i="7" s="1"/>
  <c r="F3374" i="8"/>
  <c r="G3374" i="8"/>
  <c r="C3522" i="8"/>
  <c r="D1734" i="7" s="1"/>
  <c r="D3522" i="8"/>
  <c r="D3522" i="7" s="1"/>
  <c r="F3522" i="8"/>
  <c r="G3522" i="8"/>
  <c r="C3523" i="8"/>
  <c r="D1735" i="7" s="1"/>
  <c r="D3523" i="8"/>
  <c r="D3523" i="7" s="1"/>
  <c r="F3523" i="8"/>
  <c r="G3523" i="8"/>
  <c r="C2479" i="8"/>
  <c r="D691" i="7" s="1"/>
  <c r="D2479" i="8"/>
  <c r="D2479" i="7" s="1"/>
  <c r="F2479" i="8"/>
  <c r="C691" i="22" s="1"/>
  <c r="G2479" i="8"/>
  <c r="D691" i="22" s="1"/>
  <c r="C2480" i="8"/>
  <c r="D692" i="7" s="1"/>
  <c r="D2480" i="8"/>
  <c r="D2480" i="7" s="1"/>
  <c r="F2480" i="8"/>
  <c r="C692" i="22" s="1"/>
  <c r="G2480" i="8"/>
  <c r="D692" i="22" s="1"/>
  <c r="C2330" i="8"/>
  <c r="D542" i="7" s="1"/>
  <c r="D2330" i="8"/>
  <c r="D2330" i="7" s="1"/>
  <c r="F2330" i="8"/>
  <c r="C542" i="22" s="1"/>
  <c r="G2330" i="8"/>
  <c r="D542" i="22" s="1"/>
  <c r="C2331" i="8"/>
  <c r="D543" i="7" s="1"/>
  <c r="D2331" i="8"/>
  <c r="D2331" i="7" s="1"/>
  <c r="F2331" i="8"/>
  <c r="C543" i="22" s="1"/>
  <c r="G2331" i="8"/>
  <c r="D543" i="22" s="1"/>
  <c r="C2181" i="8"/>
  <c r="D393" i="7" s="1"/>
  <c r="D2181" i="8"/>
  <c r="D2181" i="7" s="1"/>
  <c r="F2181" i="8"/>
  <c r="C393" i="22" s="1"/>
  <c r="G2181" i="8"/>
  <c r="D393" i="22" s="1"/>
  <c r="C2182" i="8"/>
  <c r="D394" i="7" s="1"/>
  <c r="D2182" i="8"/>
  <c r="D2182" i="7" s="1"/>
  <c r="F2182" i="8"/>
  <c r="C394" i="22" s="1"/>
  <c r="G2182" i="8"/>
  <c r="D394" i="22" s="1"/>
  <c r="C2032" i="8"/>
  <c r="D244" i="7" s="1"/>
  <c r="D2032" i="8"/>
  <c r="D2032" i="7" s="1"/>
  <c r="F2032" i="8"/>
  <c r="C244" i="22" s="1"/>
  <c r="G2032" i="8"/>
  <c r="D244" i="22" s="1"/>
  <c r="C2033" i="8"/>
  <c r="D245" i="7" s="1"/>
  <c r="D2033" i="8"/>
  <c r="D2033" i="7" s="1"/>
  <c r="F2033" i="8"/>
  <c r="C245" i="22" s="1"/>
  <c r="G2033" i="8"/>
  <c r="D245" i="22" s="1"/>
  <c r="C1883" i="8"/>
  <c r="D95" i="7" s="1"/>
  <c r="D1883" i="8"/>
  <c r="D1883" i="7" s="1"/>
  <c r="F1883" i="8"/>
  <c r="C95" i="22" s="1"/>
  <c r="G1883" i="8"/>
  <c r="D95" i="22" s="1"/>
  <c r="C1884" i="8"/>
  <c r="D96" i="7" s="1"/>
  <c r="D1884" i="8"/>
  <c r="D1884" i="7" s="1"/>
  <c r="F1884" i="8"/>
  <c r="C96" i="22" s="1"/>
  <c r="G1884" i="8"/>
  <c r="D96" i="22" s="1"/>
  <c r="C1734" i="8"/>
  <c r="C1734" i="7" s="1"/>
  <c r="D1734" i="8"/>
  <c r="C3522" i="7" s="1"/>
  <c r="F1734" i="8"/>
  <c r="G1734" i="8"/>
  <c r="C1735" i="8"/>
  <c r="C1735" i="7" s="1"/>
  <c r="D1735" i="8"/>
  <c r="C3523" i="7" s="1"/>
  <c r="F1735" i="8"/>
  <c r="G1735" i="8"/>
  <c r="D1735" i="22" s="1"/>
  <c r="C1585" i="8"/>
  <c r="C1585" i="7" s="1"/>
  <c r="D1585" i="8"/>
  <c r="C3373" i="7" s="1"/>
  <c r="F1585" i="8"/>
  <c r="G1585" i="8"/>
  <c r="C1586" i="8"/>
  <c r="C1586" i="7" s="1"/>
  <c r="D1586" i="8"/>
  <c r="C3374" i="7" s="1"/>
  <c r="F1586" i="8"/>
  <c r="G1586" i="8"/>
  <c r="D1586" i="22" s="1"/>
  <c r="C1436" i="8"/>
  <c r="C1436" i="7" s="1"/>
  <c r="D1436" i="8"/>
  <c r="C3224" i="7" s="1"/>
  <c r="F1436" i="8"/>
  <c r="G1436" i="8"/>
  <c r="D1436" i="22" s="1"/>
  <c r="C1437" i="8"/>
  <c r="C1437" i="7" s="1"/>
  <c r="D1437" i="8"/>
  <c r="C3225" i="7" s="1"/>
  <c r="F1437" i="8"/>
  <c r="C1437" i="22" s="1"/>
  <c r="G1437" i="8"/>
  <c r="D1437" i="22" s="1"/>
  <c r="C1287" i="8"/>
  <c r="C1287" i="7" s="1"/>
  <c r="D1287" i="8"/>
  <c r="C3075" i="7" s="1"/>
  <c r="F1287" i="8"/>
  <c r="G1287" i="8"/>
  <c r="D1287" i="22" s="1"/>
  <c r="C1288" i="8"/>
  <c r="C1288" i="7" s="1"/>
  <c r="D1288" i="8"/>
  <c r="C3076" i="7" s="1"/>
  <c r="F1288" i="8"/>
  <c r="G1288" i="8"/>
  <c r="D1288" i="22" s="1"/>
  <c r="C1138" i="8"/>
  <c r="C1138" i="7" s="1"/>
  <c r="D1138" i="8"/>
  <c r="C2926" i="7" s="1"/>
  <c r="F1138" i="8"/>
  <c r="G1138" i="8"/>
  <c r="D1138" i="22" s="1"/>
  <c r="C1139" i="8"/>
  <c r="C1139" i="7" s="1"/>
  <c r="D1139" i="8"/>
  <c r="C2927" i="7" s="1"/>
  <c r="F1139" i="8"/>
  <c r="G1139" i="8"/>
  <c r="D1139" i="22" s="1"/>
  <c r="C989" i="8"/>
  <c r="C989" i="7" s="1"/>
  <c r="D989" i="8"/>
  <c r="C2777" i="7" s="1"/>
  <c r="F989" i="8"/>
  <c r="G989" i="8"/>
  <c r="C990" i="8"/>
  <c r="C990" i="7" s="1"/>
  <c r="D990" i="8"/>
  <c r="C2778" i="7" s="1"/>
  <c r="F990" i="8"/>
  <c r="G990" i="8"/>
  <c r="C840" i="8"/>
  <c r="C840" i="7" s="1"/>
  <c r="D840" i="8"/>
  <c r="C2628" i="7" s="1"/>
  <c r="F840" i="8"/>
  <c r="G840" i="8"/>
  <c r="C841" i="8"/>
  <c r="C841" i="7" s="1"/>
  <c r="D841" i="8"/>
  <c r="C2629" i="7" s="1"/>
  <c r="F841" i="8"/>
  <c r="G841" i="8"/>
  <c r="C691" i="8"/>
  <c r="C691" i="7" s="1"/>
  <c r="D691" i="8"/>
  <c r="C2479" i="7" s="1"/>
  <c r="F691" i="8"/>
  <c r="G691" i="8"/>
  <c r="C692" i="8"/>
  <c r="C692" i="7" s="1"/>
  <c r="D692" i="8"/>
  <c r="C2480" i="7" s="1"/>
  <c r="F692" i="8"/>
  <c r="G692" i="8"/>
  <c r="C542" i="8"/>
  <c r="C542" i="7" s="1"/>
  <c r="D542" i="8"/>
  <c r="C2330" i="7" s="1"/>
  <c r="F542" i="8"/>
  <c r="G542" i="8"/>
  <c r="C543" i="8"/>
  <c r="C543" i="7" s="1"/>
  <c r="D543" i="8"/>
  <c r="C2331" i="7" s="1"/>
  <c r="F543" i="8"/>
  <c r="G543" i="8"/>
  <c r="C393" i="8"/>
  <c r="C393" i="7" s="1"/>
  <c r="D393" i="8"/>
  <c r="C2181" i="7" s="1"/>
  <c r="F393" i="8"/>
  <c r="G393" i="8"/>
  <c r="C394" i="8"/>
  <c r="C394" i="7" s="1"/>
  <c r="D394" i="8"/>
  <c r="C2182" i="7" s="1"/>
  <c r="F394" i="8"/>
  <c r="G394" i="8"/>
  <c r="C244" i="8"/>
  <c r="C244" i="7" s="1"/>
  <c r="D244" i="8"/>
  <c r="C2032" i="7" s="1"/>
  <c r="F244" i="8"/>
  <c r="G244" i="8"/>
  <c r="C245" i="8"/>
  <c r="C245" i="7" s="1"/>
  <c r="D245" i="8"/>
  <c r="C2033" i="7" s="1"/>
  <c r="F245" i="8"/>
  <c r="G245" i="8"/>
  <c r="C95" i="8"/>
  <c r="C95" i="7" s="1"/>
  <c r="D95" i="8"/>
  <c r="C1883" i="7" s="1"/>
  <c r="F95" i="8"/>
  <c r="G95" i="8"/>
  <c r="C96" i="8"/>
  <c r="C96" i="7" s="1"/>
  <c r="D96" i="8"/>
  <c r="C1884" i="7" s="1"/>
  <c r="F96" i="8"/>
  <c r="G96" i="8"/>
  <c r="C50" i="23"/>
  <c r="B50" i="23"/>
  <c r="A50" i="23"/>
  <c r="C49" i="23"/>
  <c r="B49" i="23"/>
  <c r="A49" i="23"/>
  <c r="C48" i="23"/>
  <c r="B48" i="23"/>
  <c r="A48" i="23"/>
  <c r="C47" i="23"/>
  <c r="B47" i="23"/>
  <c r="A47" i="23"/>
  <c r="C46" i="23"/>
  <c r="B46" i="23"/>
  <c r="A46" i="23"/>
  <c r="C45" i="23"/>
  <c r="B45" i="23"/>
  <c r="A45" i="23"/>
  <c r="C44" i="23"/>
  <c r="B44" i="23"/>
  <c r="A44" i="23"/>
  <c r="C43" i="23"/>
  <c r="B43" i="23"/>
  <c r="A43" i="23"/>
  <c r="C42" i="23"/>
  <c r="B42" i="23"/>
  <c r="A42" i="23"/>
  <c r="C41" i="23"/>
  <c r="B41" i="23"/>
  <c r="A41" i="23"/>
  <c r="W2" i="21" l="1"/>
  <c r="X2" i="21" s="1"/>
  <c r="D2" i="18"/>
  <c r="G2" i="18" s="1"/>
  <c r="D692" i="9"/>
  <c r="D841" i="9"/>
  <c r="Z94" i="21"/>
  <c r="AA94" i="21" s="1"/>
  <c r="AI94" i="21" s="1"/>
  <c r="F96" i="18"/>
  <c r="W94" i="21"/>
  <c r="X94" i="21" s="1"/>
  <c r="D96" i="18"/>
  <c r="G96" i="18" s="1"/>
  <c r="Z93" i="21"/>
  <c r="AA93" i="21" s="1"/>
  <c r="AI93" i="21" s="1"/>
  <c r="F95" i="18"/>
  <c r="W93" i="21"/>
  <c r="X93" i="21" s="1"/>
  <c r="D95" i="18"/>
  <c r="G95" i="18" s="1"/>
  <c r="D2479" i="9"/>
  <c r="D2628" i="9"/>
  <c r="Z91" i="21"/>
  <c r="AA91" i="21" s="1"/>
  <c r="AI91" i="21" s="1"/>
  <c r="F93" i="18"/>
  <c r="W91" i="21"/>
  <c r="X91" i="21" s="1"/>
  <c r="D93" i="18"/>
  <c r="G93" i="18" s="1"/>
  <c r="D691" i="9"/>
  <c r="D840" i="9"/>
  <c r="F92" i="18"/>
  <c r="AL94" i="21"/>
  <c r="J94" i="21" s="1"/>
  <c r="AH94" i="21" s="1"/>
  <c r="E96" i="18"/>
  <c r="AL93" i="21"/>
  <c r="J93" i="21" s="1"/>
  <c r="AH93" i="21" s="1"/>
  <c r="E95" i="18"/>
  <c r="O96" i="18"/>
  <c r="O95" i="18"/>
  <c r="Z92" i="21"/>
  <c r="AA92" i="21" s="1"/>
  <c r="AI92" i="21" s="1"/>
  <c r="W92" i="21"/>
  <c r="X92" i="21" s="1"/>
  <c r="J2" i="23"/>
  <c r="E393" i="24"/>
  <c r="E245" i="24"/>
  <c r="D2330" i="9"/>
  <c r="E391" i="24"/>
  <c r="E244" i="24"/>
  <c r="D543" i="9"/>
  <c r="D542" i="9"/>
  <c r="E394" i="24"/>
  <c r="E392" i="24"/>
  <c r="E390" i="24"/>
  <c r="D2181" i="9"/>
  <c r="D393" i="9"/>
  <c r="D245" i="9"/>
  <c r="D244" i="9"/>
  <c r="C2628" i="9"/>
  <c r="C3373" i="9"/>
  <c r="D1585" i="22"/>
  <c r="C3522" i="9"/>
  <c r="D1734" i="22"/>
  <c r="C840" i="9"/>
  <c r="C989" i="9"/>
  <c r="C1138" i="9"/>
  <c r="C1138" i="22"/>
  <c r="C1287" i="9"/>
  <c r="C1287" i="22"/>
  <c r="C1436" i="9"/>
  <c r="C1436" i="22"/>
  <c r="C1585" i="9"/>
  <c r="C1585" i="22"/>
  <c r="C1734" i="9"/>
  <c r="C1734" i="22"/>
  <c r="C2629" i="9"/>
  <c r="C841" i="9"/>
  <c r="C990" i="9"/>
  <c r="C1139" i="9"/>
  <c r="C1139" i="22"/>
  <c r="C1288" i="9"/>
  <c r="C1288" i="22"/>
  <c r="C1586" i="9"/>
  <c r="C1586" i="22"/>
  <c r="C1735" i="9"/>
  <c r="C1735" i="22"/>
  <c r="C96" i="9"/>
  <c r="C245" i="9"/>
  <c r="C394" i="9"/>
  <c r="C543" i="9"/>
  <c r="C692" i="9"/>
  <c r="C2181" i="9"/>
  <c r="C1884" i="9"/>
  <c r="C2033" i="9"/>
  <c r="C2182" i="9"/>
  <c r="C2331" i="9"/>
  <c r="C2480" i="9"/>
  <c r="C2032" i="9"/>
  <c r="C2479" i="9"/>
  <c r="C95" i="9"/>
  <c r="C244" i="9"/>
  <c r="C393" i="9"/>
  <c r="C542" i="9"/>
  <c r="C691" i="9"/>
  <c r="C1883" i="9"/>
  <c r="C2330" i="9"/>
  <c r="D3523" i="9"/>
  <c r="D3522" i="9"/>
  <c r="D1735" i="9"/>
  <c r="D1734" i="9"/>
  <c r="D3374" i="9"/>
  <c r="D3373" i="9"/>
  <c r="D1586" i="9"/>
  <c r="D1585" i="9"/>
  <c r="D3225" i="9"/>
  <c r="D3224" i="9"/>
  <c r="D1437" i="9"/>
  <c r="D1436" i="9"/>
  <c r="F103" i="23"/>
  <c r="G103" i="23" s="1"/>
  <c r="F102" i="23"/>
  <c r="G102" i="23" s="1"/>
  <c r="D1288" i="9"/>
  <c r="D1287" i="9"/>
  <c r="D3076" i="9"/>
  <c r="D3075" i="9"/>
  <c r="D990" i="9"/>
  <c r="D989" i="9"/>
  <c r="D1139" i="9"/>
  <c r="D1138" i="9"/>
  <c r="D2778" i="9"/>
  <c r="D2777" i="9"/>
  <c r="D2927" i="9"/>
  <c r="D2926" i="9"/>
  <c r="H101" i="23"/>
  <c r="G101" i="23"/>
  <c r="C2778" i="9"/>
  <c r="J95" i="20"/>
  <c r="D95" i="9"/>
  <c r="C3374" i="9"/>
  <c r="J96" i="20"/>
  <c r="C3076" i="9"/>
  <c r="D2480" i="9"/>
  <c r="D2182" i="9"/>
  <c r="D1884" i="9"/>
  <c r="D394" i="9"/>
  <c r="D96" i="9"/>
  <c r="D1883" i="9"/>
  <c r="C3075" i="9"/>
  <c r="C2777" i="9"/>
  <c r="D2629" i="9"/>
  <c r="D2331" i="9"/>
  <c r="D2033" i="9"/>
  <c r="C3523" i="9"/>
  <c r="C3225" i="9"/>
  <c r="C2927" i="9"/>
  <c r="C1437" i="9"/>
  <c r="D2032" i="9"/>
  <c r="C3224" i="9"/>
  <c r="C2926" i="9"/>
  <c r="F96" i="20"/>
  <c r="G96" i="20" s="1"/>
  <c r="G95" i="20"/>
  <c r="J101" i="23" l="1"/>
  <c r="K101" i="23"/>
  <c r="M101" i="23" s="1"/>
  <c r="H102" i="23"/>
  <c r="J102" i="23" s="1"/>
  <c r="H103" i="23"/>
  <c r="I3" i="20"/>
  <c r="I4" i="20"/>
  <c r="I5" i="20"/>
  <c r="I6" i="20"/>
  <c r="I7" i="20"/>
  <c r="I8" i="20"/>
  <c r="I9" i="20"/>
  <c r="I10" i="20"/>
  <c r="I11" i="20"/>
  <c r="I12" i="20"/>
  <c r="I13" i="20"/>
  <c r="I14" i="20"/>
  <c r="I15" i="20"/>
  <c r="I16" i="20"/>
  <c r="I17" i="20"/>
  <c r="I18" i="20"/>
  <c r="I19" i="20"/>
  <c r="I20" i="20"/>
  <c r="I21" i="20"/>
  <c r="I22" i="20"/>
  <c r="I23" i="20"/>
  <c r="I24" i="20"/>
  <c r="I25" i="20"/>
  <c r="I26" i="20"/>
  <c r="I27" i="20"/>
  <c r="I28" i="20"/>
  <c r="I29" i="20"/>
  <c r="I30" i="20"/>
  <c r="I31" i="20"/>
  <c r="I32" i="20"/>
  <c r="I33" i="20"/>
  <c r="I34" i="20"/>
  <c r="I35" i="20"/>
  <c r="I36" i="20"/>
  <c r="I37" i="20"/>
  <c r="I38" i="20"/>
  <c r="I39" i="20"/>
  <c r="I40" i="20"/>
  <c r="I41" i="20"/>
  <c r="I42" i="20"/>
  <c r="I43" i="20"/>
  <c r="I44" i="20"/>
  <c r="I45" i="20"/>
  <c r="I46" i="20"/>
  <c r="I47" i="20"/>
  <c r="I48" i="20"/>
  <c r="I49" i="20"/>
  <c r="I50" i="20"/>
  <c r="I51" i="20"/>
  <c r="I52" i="20"/>
  <c r="I53" i="20"/>
  <c r="I54" i="20"/>
  <c r="I55" i="20"/>
  <c r="I56" i="20"/>
  <c r="I57" i="20"/>
  <c r="I58" i="20"/>
  <c r="I59" i="20"/>
  <c r="I60" i="20"/>
  <c r="I61" i="20"/>
  <c r="I62" i="20"/>
  <c r="I63" i="20"/>
  <c r="I64" i="20"/>
  <c r="I65" i="20"/>
  <c r="I66" i="20"/>
  <c r="I67" i="20"/>
  <c r="I68" i="20"/>
  <c r="I69" i="20"/>
  <c r="I70" i="20"/>
  <c r="I71" i="20"/>
  <c r="I72" i="20"/>
  <c r="I73" i="20"/>
  <c r="I74" i="20"/>
  <c r="I75" i="20"/>
  <c r="I76" i="20"/>
  <c r="I77" i="20"/>
  <c r="I78" i="20"/>
  <c r="I79" i="20"/>
  <c r="I80" i="20"/>
  <c r="I81" i="20"/>
  <c r="I82" i="20"/>
  <c r="I83" i="20"/>
  <c r="I84" i="20"/>
  <c r="I85" i="20"/>
  <c r="I86" i="20"/>
  <c r="I87" i="20"/>
  <c r="I88" i="20"/>
  <c r="I89" i="20"/>
  <c r="I90" i="20"/>
  <c r="I91" i="20"/>
  <c r="I92" i="20"/>
  <c r="I93" i="20"/>
  <c r="I94" i="20"/>
  <c r="I97" i="20"/>
  <c r="I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7" i="20"/>
  <c r="H2" i="20"/>
  <c r="E2" i="20"/>
  <c r="F2" i="20" s="1"/>
  <c r="G2" i="20" s="1"/>
  <c r="E3" i="20"/>
  <c r="E4" i="20"/>
  <c r="E5" i="20"/>
  <c r="E6" i="20"/>
  <c r="E7" i="20"/>
  <c r="E8" i="20"/>
  <c r="E9" i="20"/>
  <c r="E10" i="20"/>
  <c r="E11" i="20"/>
  <c r="E12" i="20"/>
  <c r="E13" i="20"/>
  <c r="E14" i="20"/>
  <c r="E15" i="20"/>
  <c r="E16" i="20"/>
  <c r="E17" i="20"/>
  <c r="E18" i="20"/>
  <c r="E19" i="20"/>
  <c r="E20" i="20"/>
  <c r="E21" i="20"/>
  <c r="E22" i="20"/>
  <c r="E23" i="20"/>
  <c r="E24" i="20"/>
  <c r="E25" i="20"/>
  <c r="E26" i="20"/>
  <c r="E27" i="20"/>
  <c r="E28" i="20"/>
  <c r="E29" i="20"/>
  <c r="E30" i="20"/>
  <c r="E31" i="20"/>
  <c r="E32" i="20"/>
  <c r="E33" i="20"/>
  <c r="E34" i="20"/>
  <c r="E35" i="20"/>
  <c r="E36" i="20"/>
  <c r="E37" i="20"/>
  <c r="E38" i="20"/>
  <c r="E39" i="20"/>
  <c r="E40" i="20"/>
  <c r="E41" i="20"/>
  <c r="E42" i="20"/>
  <c r="E43" i="20"/>
  <c r="E44" i="20"/>
  <c r="E45" i="20"/>
  <c r="E46" i="20"/>
  <c r="E47" i="20"/>
  <c r="E48" i="20"/>
  <c r="E49" i="20"/>
  <c r="E50" i="20"/>
  <c r="E51" i="20"/>
  <c r="E52" i="20"/>
  <c r="E53" i="20"/>
  <c r="E54" i="20"/>
  <c r="E55" i="20"/>
  <c r="E56" i="20"/>
  <c r="E57" i="20"/>
  <c r="E58" i="20"/>
  <c r="E59" i="20"/>
  <c r="E60" i="20"/>
  <c r="E61" i="20"/>
  <c r="E62" i="20"/>
  <c r="E63" i="20"/>
  <c r="E64" i="20"/>
  <c r="E65" i="20"/>
  <c r="E66" i="20"/>
  <c r="E67" i="20"/>
  <c r="E68" i="20"/>
  <c r="E69" i="20"/>
  <c r="E70" i="20"/>
  <c r="E71" i="20"/>
  <c r="E72" i="20"/>
  <c r="E73" i="20"/>
  <c r="E74" i="20"/>
  <c r="E75" i="20"/>
  <c r="E76" i="20"/>
  <c r="E77" i="20"/>
  <c r="E78" i="20"/>
  <c r="E79" i="20"/>
  <c r="E80" i="20"/>
  <c r="E81" i="20"/>
  <c r="E82" i="20"/>
  <c r="E83" i="20"/>
  <c r="E84" i="20"/>
  <c r="E85" i="20"/>
  <c r="E86" i="20"/>
  <c r="E87" i="20"/>
  <c r="E88" i="20"/>
  <c r="E89" i="20"/>
  <c r="E90" i="20"/>
  <c r="E91" i="20"/>
  <c r="E92" i="20"/>
  <c r="E93" i="20"/>
  <c r="E97" i="20"/>
  <c r="J103" i="23" l="1"/>
  <c r="K103" i="23"/>
  <c r="M103" i="23" s="1"/>
  <c r="K2" i="23"/>
  <c r="M2" i="23" s="1"/>
  <c r="F41" i="20" l="1"/>
  <c r="G41" i="20" s="1"/>
  <c r="F42" i="20"/>
  <c r="G42" i="20" s="1"/>
  <c r="F43" i="20"/>
  <c r="G43" i="20" s="1"/>
  <c r="F44" i="20"/>
  <c r="G44" i="20" s="1"/>
  <c r="F45" i="20"/>
  <c r="G45" i="20" s="1"/>
  <c r="F46" i="20"/>
  <c r="F47" i="20"/>
  <c r="G47" i="20" s="1"/>
  <c r="F48" i="20"/>
  <c r="G48" i="20" s="1"/>
  <c r="F49" i="20"/>
  <c r="G49" i="20" s="1"/>
  <c r="F50" i="20"/>
  <c r="G50" i="20" s="1"/>
  <c r="F51" i="20"/>
  <c r="G51" i="20" s="1"/>
  <c r="F52" i="20"/>
  <c r="F53" i="20"/>
  <c r="F54" i="20"/>
  <c r="F55" i="20"/>
  <c r="G55" i="20" s="1"/>
  <c r="F56" i="20"/>
  <c r="F57" i="20"/>
  <c r="F58" i="20"/>
  <c r="F59" i="20"/>
  <c r="G59" i="20" s="1"/>
  <c r="F60" i="20"/>
  <c r="F62" i="20"/>
  <c r="F63" i="20"/>
  <c r="G63" i="20" s="1"/>
  <c r="F64" i="20"/>
  <c r="F65" i="20"/>
  <c r="G65" i="20" s="1"/>
  <c r="F66" i="20"/>
  <c r="F67" i="20"/>
  <c r="G67" i="20" s="1"/>
  <c r="F68" i="20"/>
  <c r="F69" i="20"/>
  <c r="F70" i="20"/>
  <c r="G70" i="20" s="1"/>
  <c r="F71" i="20"/>
  <c r="G71" i="20" s="1"/>
  <c r="F72" i="20"/>
  <c r="F73" i="20"/>
  <c r="G73" i="20" s="1"/>
  <c r="F74" i="20"/>
  <c r="F75" i="20"/>
  <c r="G75" i="20" s="1"/>
  <c r="F77" i="20"/>
  <c r="F78" i="20"/>
  <c r="G78" i="20" s="1"/>
  <c r="F79" i="20"/>
  <c r="G79" i="20" s="1"/>
  <c r="F80" i="20"/>
  <c r="G80" i="20" s="1"/>
  <c r="F81" i="20"/>
  <c r="G81" i="20" s="1"/>
  <c r="F82" i="20"/>
  <c r="G82" i="20" s="1"/>
  <c r="F83" i="20"/>
  <c r="G83" i="20" s="1"/>
  <c r="F84" i="20"/>
  <c r="F85" i="20"/>
  <c r="F86" i="20"/>
  <c r="F87" i="20"/>
  <c r="G87" i="20" s="1"/>
  <c r="F89" i="20"/>
  <c r="F90" i="20"/>
  <c r="G90" i="20" s="1"/>
  <c r="F91" i="20"/>
  <c r="G91" i="20" s="1"/>
  <c r="F92" i="20"/>
  <c r="F94" i="20"/>
  <c r="F97" i="20"/>
  <c r="G97" i="20" s="1"/>
  <c r="A42" i="20"/>
  <c r="B42" i="20"/>
  <c r="C42" i="20"/>
  <c r="A43" i="20"/>
  <c r="B43" i="20"/>
  <c r="C43" i="20"/>
  <c r="A44" i="20"/>
  <c r="B44" i="20"/>
  <c r="C44" i="20"/>
  <c r="A45" i="20"/>
  <c r="B45" i="20"/>
  <c r="C45" i="20"/>
  <c r="A46" i="20"/>
  <c r="B46" i="20"/>
  <c r="C46" i="20"/>
  <c r="A47" i="20"/>
  <c r="B47" i="20"/>
  <c r="C47" i="20"/>
  <c r="A48" i="20"/>
  <c r="B48" i="20"/>
  <c r="C48" i="20"/>
  <c r="A49" i="20"/>
  <c r="B49" i="20"/>
  <c r="C49" i="20"/>
  <c r="A50" i="20"/>
  <c r="B50" i="20"/>
  <c r="C50" i="20"/>
  <c r="B41" i="20"/>
  <c r="C41" i="20"/>
  <c r="A41" i="20"/>
  <c r="J46" i="20" l="1"/>
  <c r="J42" i="20"/>
  <c r="J79" i="20"/>
  <c r="J65" i="20"/>
  <c r="J69" i="20"/>
  <c r="J94" i="20"/>
  <c r="J75" i="20"/>
  <c r="J63" i="20"/>
  <c r="J58" i="20"/>
  <c r="J61" i="20"/>
  <c r="J48" i="20"/>
  <c r="J44" i="20"/>
  <c r="J47" i="20"/>
  <c r="J43" i="20"/>
  <c r="J62" i="20"/>
  <c r="J84" i="20"/>
  <c r="J90" i="20"/>
  <c r="J52" i="20"/>
  <c r="J93" i="20"/>
  <c r="J51" i="20"/>
  <c r="J89" i="20"/>
  <c r="J85" i="20"/>
  <c r="J70" i="20"/>
  <c r="J66" i="20"/>
  <c r="J54" i="20"/>
  <c r="J97" i="20"/>
  <c r="J91" i="20"/>
  <c r="J57" i="20"/>
  <c r="J83" i="20"/>
  <c r="J72" i="20"/>
  <c r="J68" i="20"/>
  <c r="J41" i="20"/>
  <c r="J87" i="20"/>
  <c r="J80" i="20"/>
  <c r="J74" i="20"/>
  <c r="G72" i="20"/>
  <c r="J53" i="20"/>
  <c r="G74" i="20"/>
  <c r="G89" i="20"/>
  <c r="F61" i="20"/>
  <c r="G61" i="20" s="1"/>
  <c r="J86" i="20"/>
  <c r="J82" i="20"/>
  <c r="J76" i="20"/>
  <c r="J71" i="20"/>
  <c r="J67" i="20"/>
  <c r="J55" i="20"/>
  <c r="G58" i="20"/>
  <c r="G57" i="20"/>
  <c r="G56" i="20"/>
  <c r="F93" i="20"/>
  <c r="G93" i="20" s="1"/>
  <c r="F88" i="20"/>
  <c r="G88" i="20" s="1"/>
  <c r="J78" i="20"/>
  <c r="J59" i="20"/>
  <c r="J50" i="20"/>
  <c r="K41" i="20"/>
  <c r="G85" i="20"/>
  <c r="J81" i="20"/>
  <c r="G68" i="20"/>
  <c r="J64" i="20"/>
  <c r="G53" i="20"/>
  <c r="J49" i="20"/>
  <c r="J45" i="20"/>
  <c r="J92" i="20"/>
  <c r="J77" i="20"/>
  <c r="G66" i="20"/>
  <c r="G64" i="20"/>
  <c r="J60" i="20"/>
  <c r="K43" i="20"/>
  <c r="G94" i="20"/>
  <c r="G92" i="20"/>
  <c r="J88" i="20"/>
  <c r="G77" i="20"/>
  <c r="J73" i="20"/>
  <c r="G62" i="20"/>
  <c r="G60" i="20"/>
  <c r="J56" i="20"/>
  <c r="F76" i="20"/>
  <c r="G76" i="20" s="1"/>
  <c r="G86" i="20"/>
  <c r="G84" i="20"/>
  <c r="G69" i="20"/>
  <c r="G54" i="20"/>
  <c r="G52" i="20"/>
  <c r="G46" i="20"/>
  <c r="V4" i="1"/>
  <c r="Q4" i="1" l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G2" i="13"/>
  <c r="BO152" i="1"/>
  <c r="T50" i="21" l="1"/>
  <c r="AT50" i="21"/>
  <c r="T46" i="21"/>
  <c r="AT46" i="21"/>
  <c r="T42" i="21"/>
  <c r="AT42" i="21"/>
  <c r="T38" i="21"/>
  <c r="AT38" i="21"/>
  <c r="T34" i="21"/>
  <c r="AT34" i="21"/>
  <c r="T30" i="21"/>
  <c r="AT30" i="21"/>
  <c r="T26" i="21"/>
  <c r="AT26" i="21"/>
  <c r="T22" i="21"/>
  <c r="AT22" i="21"/>
  <c r="T18" i="21"/>
  <c r="AT18" i="21"/>
  <c r="T14" i="21"/>
  <c r="AT14" i="21"/>
  <c r="T10" i="21"/>
  <c r="AT10" i="21"/>
  <c r="T6" i="21"/>
  <c r="AT6" i="21"/>
  <c r="T49" i="21"/>
  <c r="AT49" i="21"/>
  <c r="T45" i="21"/>
  <c r="AT45" i="21"/>
  <c r="T41" i="21"/>
  <c r="AT41" i="21"/>
  <c r="T37" i="21"/>
  <c r="AT37" i="21"/>
  <c r="T33" i="21"/>
  <c r="AT33" i="21"/>
  <c r="T29" i="21"/>
  <c r="AT29" i="21"/>
  <c r="T25" i="21"/>
  <c r="AT25" i="21"/>
  <c r="T21" i="21"/>
  <c r="AT21" i="21"/>
  <c r="T17" i="21"/>
  <c r="AT17" i="21"/>
  <c r="T13" i="21"/>
  <c r="AT13" i="21"/>
  <c r="T9" i="21"/>
  <c r="AT9" i="21"/>
  <c r="T5" i="21"/>
  <c r="AT5" i="21"/>
  <c r="T48" i="21"/>
  <c r="AT48" i="21"/>
  <c r="T44" i="21"/>
  <c r="AT44" i="21"/>
  <c r="T40" i="21"/>
  <c r="AT40" i="21"/>
  <c r="T36" i="21"/>
  <c r="AT36" i="21"/>
  <c r="T32" i="21"/>
  <c r="AT32" i="21"/>
  <c r="T28" i="21"/>
  <c r="AT28" i="21"/>
  <c r="T24" i="21"/>
  <c r="AT24" i="21"/>
  <c r="T20" i="21"/>
  <c r="AT20" i="21"/>
  <c r="T16" i="21"/>
  <c r="AT16" i="21"/>
  <c r="T12" i="21"/>
  <c r="AT12" i="21"/>
  <c r="T8" i="21"/>
  <c r="AT8" i="21"/>
  <c r="T4" i="21"/>
  <c r="AT4" i="21"/>
  <c r="T47" i="21"/>
  <c r="AT47" i="21"/>
  <c r="T43" i="21"/>
  <c r="AT43" i="21"/>
  <c r="T39" i="21"/>
  <c r="AT39" i="21"/>
  <c r="T35" i="21"/>
  <c r="AT35" i="21"/>
  <c r="T31" i="21"/>
  <c r="AT31" i="21"/>
  <c r="T27" i="21"/>
  <c r="AT27" i="21"/>
  <c r="T23" i="21"/>
  <c r="AT23" i="21"/>
  <c r="T19" i="21"/>
  <c r="AT19" i="21"/>
  <c r="T15" i="21"/>
  <c r="AT15" i="21"/>
  <c r="T11" i="21"/>
  <c r="AT11" i="21"/>
  <c r="T7" i="21"/>
  <c r="AT7" i="21"/>
  <c r="T3" i="21"/>
  <c r="AT3" i="21"/>
  <c r="EF152" i="1"/>
  <c r="EI152" i="1"/>
  <c r="B136" i="21" l="1"/>
  <c r="B70" i="21"/>
  <c r="B79" i="21"/>
  <c r="B86" i="21"/>
  <c r="B32" i="21"/>
  <c r="B141" i="21"/>
  <c r="B140" i="21"/>
  <c r="B139" i="21"/>
  <c r="B138" i="21"/>
  <c r="B137" i="21"/>
  <c r="B135" i="21"/>
  <c r="B134" i="21"/>
  <c r="B131" i="21"/>
  <c r="B92" i="21"/>
  <c r="B91" i="21"/>
  <c r="B90" i="21"/>
  <c r="B89" i="21"/>
  <c r="B88" i="21"/>
  <c r="B87" i="21"/>
  <c r="B85" i="21"/>
  <c r="B84" i="21"/>
  <c r="B83" i="21"/>
  <c r="B82" i="21"/>
  <c r="B81" i="21"/>
  <c r="B76" i="21"/>
  <c r="B75" i="21"/>
  <c r="B74" i="21"/>
  <c r="B73" i="21"/>
  <c r="B72" i="21"/>
  <c r="B71" i="21"/>
  <c r="B69" i="21"/>
  <c r="B68" i="21"/>
  <c r="B66" i="21"/>
  <c r="B65" i="21"/>
  <c r="B64" i="21"/>
  <c r="B63" i="21"/>
  <c r="B39" i="21"/>
  <c r="B38" i="21"/>
  <c r="B37" i="21"/>
  <c r="B36" i="21"/>
  <c r="B35" i="21"/>
  <c r="B34" i="21"/>
  <c r="B33" i="21"/>
  <c r="B31" i="21"/>
  <c r="B30" i="21"/>
  <c r="B29" i="21"/>
  <c r="B28" i="21"/>
  <c r="B27" i="21"/>
  <c r="B26" i="21"/>
  <c r="B25" i="21"/>
  <c r="B24" i="21"/>
  <c r="B23" i="21"/>
  <c r="B22" i="21"/>
  <c r="B21" i="21"/>
  <c r="B20" i="21"/>
  <c r="B19" i="21"/>
  <c r="B133" i="21"/>
  <c r="B132" i="21"/>
  <c r="B80" i="21"/>
  <c r="B78" i="21"/>
  <c r="B67" i="21"/>
  <c r="B77" i="21"/>
  <c r="B62" i="21"/>
  <c r="B61" i="21"/>
  <c r="B60" i="21"/>
  <c r="B59" i="21"/>
  <c r="B58" i="21"/>
  <c r="B57" i="21"/>
  <c r="B56" i="21"/>
  <c r="B55" i="21"/>
  <c r="B54" i="21"/>
  <c r="B17" i="21"/>
  <c r="B16" i="21"/>
  <c r="B15" i="21"/>
  <c r="B14" i="21"/>
  <c r="B13" i="21"/>
  <c r="B12" i="21"/>
  <c r="B11" i="21"/>
  <c r="B10" i="21"/>
  <c r="AE143" i="21" l="1"/>
  <c r="E92" i="18" l="1"/>
  <c r="AL92" i="21"/>
  <c r="J92" i="21" s="1"/>
  <c r="AH92" i="21" s="1"/>
  <c r="E94" i="18"/>
  <c r="AL91" i="21"/>
  <c r="J91" i="21" s="1"/>
  <c r="AH91" i="21" s="1"/>
  <c r="E93" i="18"/>
  <c r="E243" i="24"/>
  <c r="E242" i="24"/>
  <c r="AD143" i="21"/>
  <c r="E241" i="24"/>
  <c r="H143" i="21"/>
  <c r="F143" i="21"/>
  <c r="G143" i="21"/>
  <c r="Y143" i="21" l="1"/>
  <c r="HE152" i="1" l="1"/>
  <c r="K88" i="20" l="1"/>
  <c r="K55" i="20"/>
  <c r="K53" i="20"/>
  <c r="K66" i="20"/>
  <c r="J4" i="20" l="1"/>
  <c r="K27" i="20" l="1"/>
  <c r="K11" i="20"/>
  <c r="J3" i="20"/>
  <c r="J35" i="20"/>
  <c r="J19" i="20"/>
  <c r="J38" i="20"/>
  <c r="K30" i="20"/>
  <c r="K22" i="20"/>
  <c r="K14" i="20"/>
  <c r="K6" i="20"/>
  <c r="K4" i="20"/>
  <c r="J37" i="20"/>
  <c r="J29" i="20"/>
  <c r="K21" i="20"/>
  <c r="K13" i="20"/>
  <c r="K5" i="20"/>
  <c r="K34" i="20"/>
  <c r="J26" i="20"/>
  <c r="J18" i="20"/>
  <c r="J10" i="20"/>
  <c r="K36" i="20"/>
  <c r="K20" i="20"/>
  <c r="K3" i="20"/>
  <c r="K33" i="20"/>
  <c r="K25" i="20"/>
  <c r="K17" i="20"/>
  <c r="K9" i="20"/>
  <c r="K35" i="20"/>
  <c r="J27" i="20"/>
  <c r="K19" i="20"/>
  <c r="J11" i="20"/>
  <c r="K37" i="20"/>
  <c r="J34" i="20"/>
  <c r="J36" i="20"/>
  <c r="J28" i="20"/>
  <c r="J20" i="20"/>
  <c r="J12" i="20"/>
  <c r="K29" i="20"/>
  <c r="K28" i="20"/>
  <c r="J40" i="20"/>
  <c r="K32" i="20"/>
  <c r="K24" i="20"/>
  <c r="K16" i="20"/>
  <c r="K8" i="20"/>
  <c r="K18" i="20"/>
  <c r="K10" i="20"/>
  <c r="J39" i="20"/>
  <c r="K31" i="20"/>
  <c r="K23" i="20"/>
  <c r="K15" i="20"/>
  <c r="K7" i="20"/>
  <c r="J33" i="20"/>
  <c r="J25" i="20"/>
  <c r="J17" i="20"/>
  <c r="J9" i="20"/>
  <c r="K12" i="20"/>
  <c r="J32" i="20"/>
  <c r="J24" i="20"/>
  <c r="J16" i="20"/>
  <c r="J8" i="20"/>
  <c r="J31" i="20"/>
  <c r="J23" i="20"/>
  <c r="J15" i="20"/>
  <c r="J7" i="20"/>
  <c r="J30" i="20"/>
  <c r="J22" i="20"/>
  <c r="J14" i="20"/>
  <c r="J6" i="20"/>
  <c r="J21" i="20"/>
  <c r="J13" i="20"/>
  <c r="J5" i="20"/>
  <c r="F35" i="20" l="1"/>
  <c r="G35" i="20" s="1"/>
  <c r="F19" i="20"/>
  <c r="G19" i="20" s="1"/>
  <c r="F10" i="20"/>
  <c r="G10" i="20" s="1"/>
  <c r="F33" i="20"/>
  <c r="G33" i="20" s="1"/>
  <c r="F17" i="20"/>
  <c r="G17" i="20" s="1"/>
  <c r="F9" i="20"/>
  <c r="G9" i="20" s="1"/>
  <c r="F18" i="20"/>
  <c r="G18" i="20" s="1"/>
  <c r="F40" i="20"/>
  <c r="G40" i="20" s="1"/>
  <c r="F32" i="20"/>
  <c r="G32" i="20" s="1"/>
  <c r="F24" i="20"/>
  <c r="G24" i="20" s="1"/>
  <c r="F16" i="20"/>
  <c r="G16" i="20" s="1"/>
  <c r="F8" i="20"/>
  <c r="G8" i="20" s="1"/>
  <c r="F34" i="20"/>
  <c r="G34" i="20" s="1"/>
  <c r="F39" i="20"/>
  <c r="G39" i="20" s="1"/>
  <c r="F23" i="20"/>
  <c r="G23" i="20" s="1"/>
  <c r="F15" i="20"/>
  <c r="G15" i="20" s="1"/>
  <c r="F7" i="20"/>
  <c r="G7" i="20" s="1"/>
  <c r="F27" i="20"/>
  <c r="G27" i="20" s="1"/>
  <c r="F26" i="20"/>
  <c r="G26" i="20" s="1"/>
  <c r="F38" i="20"/>
  <c r="G38" i="20" s="1"/>
  <c r="F22" i="20"/>
  <c r="G22" i="20" s="1"/>
  <c r="F14" i="20"/>
  <c r="G14" i="20" s="1"/>
  <c r="F6" i="20"/>
  <c r="G6" i="20" s="1"/>
  <c r="F3" i="20"/>
  <c r="G3" i="20" s="1"/>
  <c r="F25" i="20"/>
  <c r="G25" i="20" s="1"/>
  <c r="F30" i="20"/>
  <c r="G30" i="20" s="1"/>
  <c r="F37" i="20"/>
  <c r="G37" i="20" s="1"/>
  <c r="F21" i="20"/>
  <c r="G21" i="20" s="1"/>
  <c r="F13" i="20"/>
  <c r="G13" i="20" s="1"/>
  <c r="F5" i="20"/>
  <c r="G5" i="20" s="1"/>
  <c r="F11" i="20"/>
  <c r="G11" i="20" s="1"/>
  <c r="F31" i="20"/>
  <c r="G31" i="20" s="1"/>
  <c r="F29" i="20"/>
  <c r="G29" i="20" s="1"/>
  <c r="F36" i="20"/>
  <c r="G36" i="20" s="1"/>
  <c r="F28" i="20"/>
  <c r="G28" i="20" s="1"/>
  <c r="F20" i="20"/>
  <c r="G20" i="20" s="1"/>
  <c r="F12" i="20"/>
  <c r="G12" i="20" s="1"/>
  <c r="F4" i="20"/>
  <c r="G4" i="20" s="1"/>
  <c r="D1940" i="8" l="1"/>
  <c r="D1941" i="8"/>
  <c r="D1942" i="8"/>
  <c r="D1943" i="8"/>
  <c r="D1944" i="8"/>
  <c r="D1945" i="8"/>
  <c r="D1946" i="8"/>
  <c r="D1947" i="8"/>
  <c r="D1948" i="8"/>
  <c r="D1949" i="8"/>
  <c r="D1950" i="8"/>
  <c r="D1951" i="8"/>
  <c r="D1952" i="8"/>
  <c r="D1953" i="8"/>
  <c r="D1954" i="8"/>
  <c r="D1955" i="8"/>
  <c r="D1956" i="8"/>
  <c r="D1957" i="8"/>
  <c r="D1958" i="8"/>
  <c r="D1959" i="8"/>
  <c r="D1960" i="8"/>
  <c r="D1961" i="8"/>
  <c r="D1962" i="8"/>
  <c r="D1963" i="8"/>
  <c r="D1964" i="8"/>
  <c r="D1965" i="8"/>
  <c r="D1966" i="8"/>
  <c r="D1967" i="8"/>
  <c r="D1968" i="8"/>
  <c r="D1969" i="8"/>
  <c r="D1970" i="8"/>
  <c r="D1971" i="8"/>
  <c r="D1972" i="8"/>
  <c r="D1973" i="8"/>
  <c r="D1974" i="8"/>
  <c r="D1975" i="8"/>
  <c r="D1976" i="8"/>
  <c r="D1977" i="8"/>
  <c r="D1978" i="8"/>
  <c r="D1979" i="8"/>
  <c r="D1980" i="8"/>
  <c r="D1981" i="8"/>
  <c r="D1982" i="8"/>
  <c r="D1983" i="8"/>
  <c r="D1984" i="8"/>
  <c r="D1985" i="8"/>
  <c r="D1986" i="8"/>
  <c r="D1987" i="8"/>
  <c r="D1988" i="8"/>
  <c r="D1989" i="8"/>
  <c r="D1990" i="8"/>
  <c r="D1991" i="8"/>
  <c r="D1992" i="8"/>
  <c r="D1993" i="8"/>
  <c r="D1994" i="8"/>
  <c r="D1995" i="8"/>
  <c r="D1996" i="8"/>
  <c r="D1997" i="8"/>
  <c r="D1998" i="8"/>
  <c r="D1999" i="8"/>
  <c r="D2000" i="8"/>
  <c r="D2001" i="8"/>
  <c r="D2002" i="8"/>
  <c r="D2003" i="8"/>
  <c r="D2004" i="8"/>
  <c r="D2005" i="8"/>
  <c r="D2006" i="8"/>
  <c r="D2007" i="8"/>
  <c r="D2008" i="8"/>
  <c r="D2009" i="8"/>
  <c r="D2010" i="8"/>
  <c r="D2011" i="8"/>
  <c r="D2012" i="8"/>
  <c r="D2013" i="8"/>
  <c r="D2014" i="8"/>
  <c r="D2015" i="8"/>
  <c r="D2016" i="8"/>
  <c r="D2017" i="8"/>
  <c r="D2018" i="8"/>
  <c r="D2019" i="8"/>
  <c r="D2020" i="8"/>
  <c r="D2021" i="8"/>
  <c r="D2022" i="8"/>
  <c r="D2023" i="8"/>
  <c r="D2024" i="8"/>
  <c r="D2025" i="8"/>
  <c r="D2026" i="8"/>
  <c r="D2027" i="8"/>
  <c r="D2028" i="8"/>
  <c r="D2029" i="8"/>
  <c r="D2030" i="8"/>
  <c r="D2031" i="8"/>
  <c r="L44" i="1" l="1"/>
  <c r="L40" i="1"/>
  <c r="M40" i="1" l="1"/>
  <c r="AS39" i="21" s="1"/>
  <c r="AQ39" i="21"/>
  <c r="AO39" i="21"/>
  <c r="M44" i="1"/>
  <c r="AS43" i="21" s="1"/>
  <c r="AQ43" i="21"/>
  <c r="AO43" i="21"/>
  <c r="L41" i="1"/>
  <c r="L43" i="1"/>
  <c r="L42" i="1"/>
  <c r="L39" i="1"/>
  <c r="M41" i="1" l="1"/>
  <c r="AS40" i="21" s="1"/>
  <c r="AQ40" i="21"/>
  <c r="AO40" i="21"/>
  <c r="M39" i="1"/>
  <c r="AS38" i="21" s="1"/>
  <c r="AQ38" i="21"/>
  <c r="AO38" i="21"/>
  <c r="M42" i="1"/>
  <c r="AS41" i="21" s="1"/>
  <c r="AQ41" i="21"/>
  <c r="AO41" i="21"/>
  <c r="M43" i="1"/>
  <c r="AS42" i="21" s="1"/>
  <c r="AQ42" i="21"/>
  <c r="AO42" i="21"/>
  <c r="J2" i="20"/>
  <c r="E2" i="13"/>
  <c r="F2" i="13" s="1"/>
  <c r="D2029" i="7" l="1"/>
  <c r="D2030" i="7"/>
  <c r="D2031" i="7"/>
  <c r="C241" i="8"/>
  <c r="C241" i="7" s="1"/>
  <c r="D241" i="8"/>
  <c r="C2029" i="7" s="1"/>
  <c r="F241" i="8"/>
  <c r="G241" i="8"/>
  <c r="C242" i="8"/>
  <c r="C242" i="7" s="1"/>
  <c r="D242" i="8"/>
  <c r="C2030" i="7" s="1"/>
  <c r="F242" i="8"/>
  <c r="G242" i="8"/>
  <c r="C243" i="8"/>
  <c r="C243" i="7" s="1"/>
  <c r="D243" i="8"/>
  <c r="C2031" i="7" s="1"/>
  <c r="F243" i="8"/>
  <c r="G243" i="8"/>
  <c r="C390" i="8"/>
  <c r="C390" i="7" s="1"/>
  <c r="D390" i="8"/>
  <c r="C2178" i="7" s="1"/>
  <c r="F390" i="8"/>
  <c r="G390" i="8"/>
  <c r="C391" i="8"/>
  <c r="C391" i="7" s="1"/>
  <c r="D391" i="8"/>
  <c r="C2179" i="7" s="1"/>
  <c r="F391" i="8"/>
  <c r="G391" i="8"/>
  <c r="C392" i="8"/>
  <c r="C392" i="7" s="1"/>
  <c r="D392" i="8"/>
  <c r="C2180" i="7" s="1"/>
  <c r="F392" i="8"/>
  <c r="G392" i="8"/>
  <c r="C539" i="8"/>
  <c r="C539" i="7" s="1"/>
  <c r="D539" i="8"/>
  <c r="C2327" i="7" s="1"/>
  <c r="F539" i="8"/>
  <c r="G539" i="8"/>
  <c r="C540" i="8"/>
  <c r="C540" i="7" s="1"/>
  <c r="D540" i="8"/>
  <c r="C2328" i="7" s="1"/>
  <c r="F540" i="8"/>
  <c r="G540" i="8"/>
  <c r="C541" i="8"/>
  <c r="C541" i="7" s="1"/>
  <c r="D541" i="8"/>
  <c r="C2329" i="7" s="1"/>
  <c r="F541" i="8"/>
  <c r="G541" i="8"/>
  <c r="C688" i="8"/>
  <c r="C688" i="7" s="1"/>
  <c r="D688" i="8"/>
  <c r="C2476" i="7" s="1"/>
  <c r="F688" i="8"/>
  <c r="G688" i="8"/>
  <c r="C689" i="8"/>
  <c r="C689" i="7" s="1"/>
  <c r="D689" i="8"/>
  <c r="C2477" i="7" s="1"/>
  <c r="F689" i="8"/>
  <c r="G689" i="8"/>
  <c r="C690" i="8"/>
  <c r="C690" i="7" s="1"/>
  <c r="D690" i="8"/>
  <c r="C2478" i="7" s="1"/>
  <c r="F690" i="8"/>
  <c r="G690" i="8"/>
  <c r="C837" i="8"/>
  <c r="C837" i="7" s="1"/>
  <c r="D837" i="8"/>
  <c r="C2625" i="7" s="1"/>
  <c r="F837" i="8"/>
  <c r="G837" i="8"/>
  <c r="C838" i="8"/>
  <c r="C838" i="7" s="1"/>
  <c r="D838" i="8"/>
  <c r="C2626" i="7" s="1"/>
  <c r="F838" i="8"/>
  <c r="G838" i="8"/>
  <c r="C839" i="8"/>
  <c r="C839" i="7" s="1"/>
  <c r="D839" i="8"/>
  <c r="C2627" i="7" s="1"/>
  <c r="F839" i="8"/>
  <c r="G839" i="8"/>
  <c r="C986" i="8"/>
  <c r="C986" i="7" s="1"/>
  <c r="D986" i="8"/>
  <c r="C2774" i="7" s="1"/>
  <c r="F986" i="8"/>
  <c r="G986" i="8"/>
  <c r="C987" i="8"/>
  <c r="C987" i="7" s="1"/>
  <c r="D987" i="8"/>
  <c r="C2775" i="7" s="1"/>
  <c r="F987" i="8"/>
  <c r="G987" i="8"/>
  <c r="C988" i="8"/>
  <c r="C988" i="7" s="1"/>
  <c r="D988" i="8"/>
  <c r="C2776" i="7" s="1"/>
  <c r="F988" i="8"/>
  <c r="G988" i="8"/>
  <c r="C1044" i="22"/>
  <c r="D1044" i="22"/>
  <c r="C1135" i="8"/>
  <c r="C1135" i="7" s="1"/>
  <c r="D1135" i="8"/>
  <c r="C2923" i="7" s="1"/>
  <c r="F1135" i="8"/>
  <c r="C1135" i="22" s="1"/>
  <c r="G1135" i="8"/>
  <c r="D1135" i="22" s="1"/>
  <c r="C1136" i="8"/>
  <c r="C1136" i="7" s="1"/>
  <c r="D1136" i="8"/>
  <c r="C2924" i="7" s="1"/>
  <c r="F1136" i="8"/>
  <c r="C1136" i="22" s="1"/>
  <c r="G1136" i="8"/>
  <c r="D1136" i="22" s="1"/>
  <c r="C1137" i="8"/>
  <c r="C1137" i="7" s="1"/>
  <c r="D1137" i="8"/>
  <c r="C2925" i="7" s="1"/>
  <c r="F1137" i="8"/>
  <c r="C1137" i="22" s="1"/>
  <c r="G1137" i="8"/>
  <c r="D1137" i="22" s="1"/>
  <c r="C1193" i="22"/>
  <c r="D1193" i="22"/>
  <c r="C1284" i="8"/>
  <c r="C1284" i="7" s="1"/>
  <c r="D1284" i="8"/>
  <c r="C3072" i="7" s="1"/>
  <c r="F1284" i="8"/>
  <c r="C1284" i="22" s="1"/>
  <c r="G1284" i="8"/>
  <c r="D1284" i="22" s="1"/>
  <c r="C1285" i="8"/>
  <c r="C1285" i="7" s="1"/>
  <c r="D1285" i="8"/>
  <c r="C3073" i="7" s="1"/>
  <c r="F1285" i="8"/>
  <c r="C1285" i="22" s="1"/>
  <c r="G1285" i="8"/>
  <c r="D1285" i="22" s="1"/>
  <c r="C1286" i="8"/>
  <c r="C1286" i="7" s="1"/>
  <c r="D1286" i="8"/>
  <c r="C3074" i="7" s="1"/>
  <c r="F1286" i="8"/>
  <c r="C1286" i="22" s="1"/>
  <c r="G1286" i="8"/>
  <c r="D1286" i="22" s="1"/>
  <c r="C1342" i="22"/>
  <c r="D1342" i="22"/>
  <c r="C1433" i="8"/>
  <c r="C1433" i="7" s="1"/>
  <c r="D1433" i="8"/>
  <c r="C3221" i="7" s="1"/>
  <c r="F1433" i="8"/>
  <c r="C1433" i="22" s="1"/>
  <c r="G1433" i="8"/>
  <c r="D1433" i="22" s="1"/>
  <c r="C1434" i="8"/>
  <c r="C1434" i="7" s="1"/>
  <c r="D1434" i="8"/>
  <c r="C3222" i="7" s="1"/>
  <c r="F1434" i="8"/>
  <c r="C1434" i="22" s="1"/>
  <c r="G1434" i="8"/>
  <c r="D1434" i="22" s="1"/>
  <c r="C1435" i="8"/>
  <c r="C1435" i="7" s="1"/>
  <c r="D1435" i="8"/>
  <c r="C3223" i="7" s="1"/>
  <c r="F1435" i="8"/>
  <c r="C1435" i="22" s="1"/>
  <c r="G1435" i="8"/>
  <c r="D1435" i="22" s="1"/>
  <c r="C1491" i="22"/>
  <c r="D1491" i="22"/>
  <c r="C1582" i="8"/>
  <c r="C1582" i="7" s="1"/>
  <c r="D1582" i="8"/>
  <c r="C3370" i="7" s="1"/>
  <c r="F1582" i="8"/>
  <c r="C1582" i="22" s="1"/>
  <c r="G1582" i="8"/>
  <c r="D1582" i="22" s="1"/>
  <c r="C1583" i="8"/>
  <c r="C1583" i="7" s="1"/>
  <c r="D1583" i="8"/>
  <c r="C3371" i="7" s="1"/>
  <c r="F1583" i="8"/>
  <c r="C1583" i="22" s="1"/>
  <c r="G1583" i="8"/>
  <c r="D1583" i="22" s="1"/>
  <c r="C1584" i="8"/>
  <c r="C1584" i="7" s="1"/>
  <c r="D1584" i="8"/>
  <c r="C3372" i="7" s="1"/>
  <c r="F1584" i="8"/>
  <c r="C1584" i="22" s="1"/>
  <c r="G1584" i="8"/>
  <c r="D1584" i="22" s="1"/>
  <c r="C1640" i="22"/>
  <c r="D1640" i="22"/>
  <c r="C1731" i="8"/>
  <c r="C1731" i="7" s="1"/>
  <c r="D1731" i="8"/>
  <c r="C3519" i="7" s="1"/>
  <c r="F1731" i="8"/>
  <c r="C1731" i="22" s="1"/>
  <c r="G1731" i="8"/>
  <c r="D1731" i="22" s="1"/>
  <c r="C1732" i="8"/>
  <c r="C1732" i="7" s="1"/>
  <c r="D1732" i="8"/>
  <c r="C3520" i="7" s="1"/>
  <c r="F1732" i="8"/>
  <c r="C1732" i="22" s="1"/>
  <c r="G1732" i="8"/>
  <c r="D1732" i="22" s="1"/>
  <c r="C1733" i="8"/>
  <c r="C1733" i="7" s="1"/>
  <c r="D1733" i="8"/>
  <c r="C3521" i="7" s="1"/>
  <c r="F1733" i="8"/>
  <c r="C1733" i="22" s="1"/>
  <c r="G1733" i="8"/>
  <c r="D1733" i="22" s="1"/>
  <c r="C1789" i="22"/>
  <c r="D1789" i="22"/>
  <c r="C1880" i="8"/>
  <c r="D92" i="7" s="1"/>
  <c r="D1880" i="8"/>
  <c r="D1880" i="7" s="1"/>
  <c r="F1880" i="8"/>
  <c r="C92" i="22" s="1"/>
  <c r="G1880" i="8"/>
  <c r="D92" i="22" s="1"/>
  <c r="C1881" i="8"/>
  <c r="D93" i="7" s="1"/>
  <c r="D1881" i="8"/>
  <c r="D1881" i="7" s="1"/>
  <c r="F1881" i="8"/>
  <c r="C93" i="22" s="1"/>
  <c r="G1881" i="8"/>
  <c r="D93" i="22" s="1"/>
  <c r="C1882" i="8"/>
  <c r="D94" i="7" s="1"/>
  <c r="D1882" i="8"/>
  <c r="D1882" i="7" s="1"/>
  <c r="F1882" i="8"/>
  <c r="C94" i="22" s="1"/>
  <c r="G1882" i="8"/>
  <c r="D94" i="22" s="1"/>
  <c r="C2029" i="8"/>
  <c r="D241" i="7" s="1"/>
  <c r="F2029" i="8"/>
  <c r="C241" i="22" s="1"/>
  <c r="G2029" i="8"/>
  <c r="D241" i="22" s="1"/>
  <c r="C2030" i="8"/>
  <c r="D242" i="7" s="1"/>
  <c r="F2030" i="8"/>
  <c r="C242" i="22" s="1"/>
  <c r="G2030" i="8"/>
  <c r="D242" i="22" s="1"/>
  <c r="C2031" i="8"/>
  <c r="D243" i="7" s="1"/>
  <c r="F2031" i="8"/>
  <c r="C243" i="22" s="1"/>
  <c r="G2031" i="8"/>
  <c r="D243" i="22" s="1"/>
  <c r="C2178" i="8"/>
  <c r="D390" i="7" s="1"/>
  <c r="D2178" i="8"/>
  <c r="D2178" i="7" s="1"/>
  <c r="F2178" i="8"/>
  <c r="C390" i="22" s="1"/>
  <c r="G2178" i="8"/>
  <c r="D390" i="22" s="1"/>
  <c r="C2179" i="8"/>
  <c r="D391" i="7" s="1"/>
  <c r="D2179" i="8"/>
  <c r="D2179" i="7" s="1"/>
  <c r="F2179" i="8"/>
  <c r="C391" i="22" s="1"/>
  <c r="G2179" i="8"/>
  <c r="D391" i="22" s="1"/>
  <c r="C2180" i="8"/>
  <c r="D392" i="7" s="1"/>
  <c r="D2180" i="8"/>
  <c r="D2180" i="7" s="1"/>
  <c r="F2180" i="8"/>
  <c r="C392" i="22" s="1"/>
  <c r="G2180" i="8"/>
  <c r="D392" i="22" s="1"/>
  <c r="C2327" i="8"/>
  <c r="D539" i="7" s="1"/>
  <c r="D2327" i="8"/>
  <c r="D2327" i="7" s="1"/>
  <c r="F2327" i="8"/>
  <c r="C539" i="22" s="1"/>
  <c r="G2327" i="8"/>
  <c r="D539" i="22" s="1"/>
  <c r="C2328" i="8"/>
  <c r="D540" i="7" s="1"/>
  <c r="D2328" i="8"/>
  <c r="D2328" i="7" s="1"/>
  <c r="F2328" i="8"/>
  <c r="C540" i="22" s="1"/>
  <c r="G2328" i="8"/>
  <c r="D540" i="22" s="1"/>
  <c r="C2329" i="8"/>
  <c r="D541" i="7" s="1"/>
  <c r="D2329" i="8"/>
  <c r="D2329" i="7" s="1"/>
  <c r="F2329" i="8"/>
  <c r="C541" i="22" s="1"/>
  <c r="G2329" i="8"/>
  <c r="D541" i="22" s="1"/>
  <c r="C2476" i="8"/>
  <c r="D688" i="7" s="1"/>
  <c r="D2476" i="8"/>
  <c r="D2476" i="7" s="1"/>
  <c r="F2476" i="8"/>
  <c r="C688" i="22" s="1"/>
  <c r="G2476" i="8"/>
  <c r="D688" i="22" s="1"/>
  <c r="C2477" i="8"/>
  <c r="D689" i="7" s="1"/>
  <c r="D2477" i="8"/>
  <c r="D2477" i="7" s="1"/>
  <c r="F2477" i="8"/>
  <c r="C689" i="22" s="1"/>
  <c r="G2477" i="8"/>
  <c r="D689" i="22" s="1"/>
  <c r="C2478" i="8"/>
  <c r="D690" i="7" s="1"/>
  <c r="D2478" i="8"/>
  <c r="D2478" i="7" s="1"/>
  <c r="F2478" i="8"/>
  <c r="C690" i="22" s="1"/>
  <c r="G2478" i="8"/>
  <c r="D690" i="22" s="1"/>
  <c r="C2625" i="8"/>
  <c r="D837" i="7" s="1"/>
  <c r="D2625" i="8"/>
  <c r="D2625" i="7" s="1"/>
  <c r="F2625" i="8"/>
  <c r="C837" i="22" s="1"/>
  <c r="G2625" i="8"/>
  <c r="D837" i="22" s="1"/>
  <c r="C2626" i="8"/>
  <c r="D838" i="7" s="1"/>
  <c r="D2626" i="8"/>
  <c r="D2626" i="7" s="1"/>
  <c r="F2626" i="8"/>
  <c r="C838" i="22" s="1"/>
  <c r="G2626" i="8"/>
  <c r="D838" i="22" s="1"/>
  <c r="C2627" i="8"/>
  <c r="D839" i="7" s="1"/>
  <c r="D2627" i="8"/>
  <c r="D2627" i="7" s="1"/>
  <c r="F2627" i="8"/>
  <c r="C839" i="22" s="1"/>
  <c r="G2627" i="8"/>
  <c r="D839" i="22" s="1"/>
  <c r="C2774" i="8"/>
  <c r="D986" i="7" s="1"/>
  <c r="D2774" i="8"/>
  <c r="D2774" i="7" s="1"/>
  <c r="F2774" i="8"/>
  <c r="C986" i="22" s="1"/>
  <c r="G2774" i="8"/>
  <c r="D986" i="22" s="1"/>
  <c r="C2775" i="8"/>
  <c r="D987" i="7" s="1"/>
  <c r="D2775" i="8"/>
  <c r="D2775" i="7" s="1"/>
  <c r="F2775" i="8"/>
  <c r="C987" i="22" s="1"/>
  <c r="G2775" i="8"/>
  <c r="D987" i="22" s="1"/>
  <c r="C2776" i="8"/>
  <c r="D988" i="7" s="1"/>
  <c r="D2776" i="8"/>
  <c r="D2776" i="7" s="1"/>
  <c r="F2776" i="8"/>
  <c r="C988" i="22" s="1"/>
  <c r="G2776" i="8"/>
  <c r="D988" i="22" s="1"/>
  <c r="C2923" i="8"/>
  <c r="D1135" i="7" s="1"/>
  <c r="D2923" i="8"/>
  <c r="D2923" i="7" s="1"/>
  <c r="F2923" i="8"/>
  <c r="G2923" i="8"/>
  <c r="C2924" i="8"/>
  <c r="D1136" i="7" s="1"/>
  <c r="D2924" i="8"/>
  <c r="D2924" i="7" s="1"/>
  <c r="F2924" i="8"/>
  <c r="G2924" i="8"/>
  <c r="C2925" i="8"/>
  <c r="D1137" i="7" s="1"/>
  <c r="D2925" i="8"/>
  <c r="D2925" i="7" s="1"/>
  <c r="F2925" i="8"/>
  <c r="G2925" i="8"/>
  <c r="C3072" i="8"/>
  <c r="D1284" i="7" s="1"/>
  <c r="D3072" i="8"/>
  <c r="D3072" i="7" s="1"/>
  <c r="F3072" i="8"/>
  <c r="G3072" i="8"/>
  <c r="C3073" i="8"/>
  <c r="D1285" i="7" s="1"/>
  <c r="D3073" i="8"/>
  <c r="D3073" i="7" s="1"/>
  <c r="F3073" i="8"/>
  <c r="G3073" i="8"/>
  <c r="C3074" i="8"/>
  <c r="D1286" i="7" s="1"/>
  <c r="D3074" i="8"/>
  <c r="D3074" i="7" s="1"/>
  <c r="F3074" i="8"/>
  <c r="G3074" i="8"/>
  <c r="C3221" i="8"/>
  <c r="D1433" i="7" s="1"/>
  <c r="D3221" i="8"/>
  <c r="D3221" i="7" s="1"/>
  <c r="F3221" i="8"/>
  <c r="G3221" i="8"/>
  <c r="C3222" i="8"/>
  <c r="D1434" i="7" s="1"/>
  <c r="D3222" i="8"/>
  <c r="D3222" i="7" s="1"/>
  <c r="F3222" i="8"/>
  <c r="G3222" i="8"/>
  <c r="C3223" i="8"/>
  <c r="D1435" i="7" s="1"/>
  <c r="D3223" i="8"/>
  <c r="D3223" i="7" s="1"/>
  <c r="F3223" i="8"/>
  <c r="G3223" i="8"/>
  <c r="C3370" i="8"/>
  <c r="D1582" i="7" s="1"/>
  <c r="D3370" i="8"/>
  <c r="D3370" i="7" s="1"/>
  <c r="F3370" i="8"/>
  <c r="G3370" i="8"/>
  <c r="C3371" i="8"/>
  <c r="D1583" i="7" s="1"/>
  <c r="D3371" i="8"/>
  <c r="D3371" i="7" s="1"/>
  <c r="F3371" i="8"/>
  <c r="G3371" i="8"/>
  <c r="C3372" i="8"/>
  <c r="D1584" i="7" s="1"/>
  <c r="D3372" i="8"/>
  <c r="D3372" i="7" s="1"/>
  <c r="F3372" i="8"/>
  <c r="G3372" i="8"/>
  <c r="C3519" i="8"/>
  <c r="D1731" i="7" s="1"/>
  <c r="D3519" i="8"/>
  <c r="D3519" i="7" s="1"/>
  <c r="F3519" i="8"/>
  <c r="G3519" i="8"/>
  <c r="C3520" i="8"/>
  <c r="D1732" i="7" s="1"/>
  <c r="D3520" i="8"/>
  <c r="D3520" i="7" s="1"/>
  <c r="F3520" i="8"/>
  <c r="G3520" i="8"/>
  <c r="C3521" i="8"/>
  <c r="D1733" i="7" s="1"/>
  <c r="D3521" i="8"/>
  <c r="D3521" i="7" s="1"/>
  <c r="F3521" i="8"/>
  <c r="G3521" i="8"/>
  <c r="C92" i="8"/>
  <c r="C92" i="7" s="1"/>
  <c r="D92" i="8"/>
  <c r="C1880" i="7" s="1"/>
  <c r="F92" i="8"/>
  <c r="G92" i="8"/>
  <c r="C93" i="8"/>
  <c r="C93" i="7" s="1"/>
  <c r="D93" i="8"/>
  <c r="C1881" i="7" s="1"/>
  <c r="F93" i="8"/>
  <c r="G93" i="8"/>
  <c r="C94" i="8"/>
  <c r="C94" i="7" s="1"/>
  <c r="D94" i="8"/>
  <c r="C1882" i="7" s="1"/>
  <c r="F94" i="8"/>
  <c r="G94" i="8"/>
  <c r="C392" i="9" l="1"/>
  <c r="C241" i="9"/>
  <c r="C390" i="9"/>
  <c r="C243" i="9"/>
  <c r="C93" i="9"/>
  <c r="C1881" i="9"/>
  <c r="C2179" i="9"/>
  <c r="C2030" i="9"/>
  <c r="C391" i="9"/>
  <c r="C242" i="9"/>
  <c r="C1880" i="9"/>
  <c r="C94" i="9"/>
  <c r="C92" i="9"/>
  <c r="C1882" i="9"/>
  <c r="C2180" i="9"/>
  <c r="C2178" i="9"/>
  <c r="C2031" i="9"/>
  <c r="C2029" i="9"/>
  <c r="D3521" i="9"/>
  <c r="D3520" i="9"/>
  <c r="D3519" i="9"/>
  <c r="D1732" i="9"/>
  <c r="D1733" i="9"/>
  <c r="D1731" i="9"/>
  <c r="D3371" i="9"/>
  <c r="D1584" i="9"/>
  <c r="D1582" i="9"/>
  <c r="D3372" i="9"/>
  <c r="D3370" i="9"/>
  <c r="D1583" i="9"/>
  <c r="D1435" i="9"/>
  <c r="D1434" i="9"/>
  <c r="D1433" i="9"/>
  <c r="D3223" i="9"/>
  <c r="D3222" i="9"/>
  <c r="D3221" i="9"/>
  <c r="D3074" i="9"/>
  <c r="D3073" i="9"/>
  <c r="D3072" i="9"/>
  <c r="D1286" i="9"/>
  <c r="D1285" i="9"/>
  <c r="D1284" i="9"/>
  <c r="D2925" i="9"/>
  <c r="D2924" i="9"/>
  <c r="D2923" i="9"/>
  <c r="D2776" i="9"/>
  <c r="D2775" i="9"/>
  <c r="D2774" i="9"/>
  <c r="D1137" i="9"/>
  <c r="D1136" i="9"/>
  <c r="D1135" i="9"/>
  <c r="D988" i="9"/>
  <c r="D987" i="9"/>
  <c r="D986" i="9"/>
  <c r="D839" i="9"/>
  <c r="D838" i="9"/>
  <c r="D837" i="9"/>
  <c r="D690" i="9"/>
  <c r="D689" i="9"/>
  <c r="D688" i="9"/>
  <c r="D541" i="9"/>
  <c r="D540" i="9"/>
  <c r="D539" i="9"/>
  <c r="D2627" i="9"/>
  <c r="D2626" i="9"/>
  <c r="D2625" i="9"/>
  <c r="D2478" i="9"/>
  <c r="D2477" i="9"/>
  <c r="D2476" i="9"/>
  <c r="D2329" i="9"/>
  <c r="D2328" i="9"/>
  <c r="D2327" i="9"/>
  <c r="D2178" i="9"/>
  <c r="C1732" i="9"/>
  <c r="C838" i="9"/>
  <c r="D2030" i="9"/>
  <c r="D242" i="9"/>
  <c r="D1882" i="9"/>
  <c r="D1880" i="9"/>
  <c r="C3521" i="9"/>
  <c r="C3519" i="9"/>
  <c r="C3372" i="9"/>
  <c r="C3370" i="9"/>
  <c r="C3223" i="9"/>
  <c r="C3221" i="9"/>
  <c r="C3074" i="9"/>
  <c r="C3072" i="9"/>
  <c r="C2925" i="9"/>
  <c r="C2923" i="9"/>
  <c r="C2776" i="9"/>
  <c r="C2774" i="9"/>
  <c r="C2627" i="9"/>
  <c r="C2625" i="9"/>
  <c r="C2478" i="9"/>
  <c r="C2476" i="9"/>
  <c r="C2329" i="9"/>
  <c r="C2327" i="9"/>
  <c r="D2031" i="9"/>
  <c r="D2180" i="9"/>
  <c r="C1583" i="9"/>
  <c r="C1434" i="9"/>
  <c r="C689" i="9"/>
  <c r="D2179" i="9"/>
  <c r="D94" i="9"/>
  <c r="D92" i="9"/>
  <c r="C1733" i="9"/>
  <c r="C1731" i="9"/>
  <c r="C1584" i="9"/>
  <c r="C1582" i="9"/>
  <c r="C1435" i="9"/>
  <c r="C1433" i="9"/>
  <c r="C1286" i="9"/>
  <c r="C1284" i="9"/>
  <c r="C1137" i="9"/>
  <c r="C1135" i="9"/>
  <c r="C988" i="9"/>
  <c r="C986" i="9"/>
  <c r="C839" i="9"/>
  <c r="C837" i="9"/>
  <c r="C690" i="9"/>
  <c r="C688" i="9"/>
  <c r="C541" i="9"/>
  <c r="C539" i="9"/>
  <c r="D1881" i="9"/>
  <c r="D391" i="9"/>
  <c r="D2029" i="9"/>
  <c r="D241" i="9"/>
  <c r="C3371" i="9"/>
  <c r="C3222" i="9"/>
  <c r="C3073" i="9"/>
  <c r="C2924" i="9"/>
  <c r="C2775" i="9"/>
  <c r="C2626" i="9"/>
  <c r="C2477" i="9"/>
  <c r="C2328" i="9"/>
  <c r="C3520" i="9"/>
  <c r="D243" i="9"/>
  <c r="D93" i="9"/>
  <c r="C1285" i="9"/>
  <c r="C1136" i="9"/>
  <c r="C987" i="9"/>
  <c r="C540" i="9"/>
  <c r="D392" i="9"/>
  <c r="D390" i="9"/>
  <c r="BL152" i="1" l="1"/>
  <c r="EY152" i="1" l="1"/>
  <c r="K2" i="20" l="1"/>
  <c r="L4" i="1" l="1"/>
  <c r="L6" i="1"/>
  <c r="L7" i="1"/>
  <c r="L9" i="1"/>
  <c r="L10" i="1"/>
  <c r="L11" i="1"/>
  <c r="L14" i="1"/>
  <c r="L15" i="1"/>
  <c r="L16" i="1"/>
  <c r="L17" i="1"/>
  <c r="L18" i="1"/>
  <c r="L20" i="1"/>
  <c r="L21" i="1"/>
  <c r="L22" i="1"/>
  <c r="L23" i="1"/>
  <c r="L24" i="1"/>
  <c r="L26" i="1"/>
  <c r="L27" i="1"/>
  <c r="L28" i="1"/>
  <c r="L29" i="1"/>
  <c r="L30" i="1"/>
  <c r="L31" i="1"/>
  <c r="L32" i="1"/>
  <c r="L33" i="1"/>
  <c r="L34" i="1"/>
  <c r="L35" i="1"/>
  <c r="L37" i="1"/>
  <c r="L38" i="1"/>
  <c r="AQ36" i="21" l="1"/>
  <c r="AO36" i="21"/>
  <c r="AQ37" i="21"/>
  <c r="AO37" i="21"/>
  <c r="AQ32" i="21"/>
  <c r="AO32" i="21"/>
  <c r="AQ28" i="21"/>
  <c r="AO28" i="21"/>
  <c r="AQ23" i="21"/>
  <c r="AO23" i="21"/>
  <c r="AQ19" i="21"/>
  <c r="AO19" i="21"/>
  <c r="AQ14" i="21"/>
  <c r="AO14" i="21"/>
  <c r="AQ8" i="21"/>
  <c r="AO8" i="21"/>
  <c r="AQ31" i="21"/>
  <c r="AO31" i="21"/>
  <c r="M28" i="1"/>
  <c r="AS27" i="21" s="1"/>
  <c r="AQ27" i="21"/>
  <c r="AO27" i="21"/>
  <c r="AQ22" i="21"/>
  <c r="AO22" i="21"/>
  <c r="AQ17" i="21"/>
  <c r="AO17" i="21"/>
  <c r="AQ13" i="21"/>
  <c r="AO13" i="21"/>
  <c r="AQ6" i="21"/>
  <c r="AO6" i="21"/>
  <c r="M31" i="1"/>
  <c r="AS30" i="21" s="1"/>
  <c r="AQ30" i="21"/>
  <c r="AO30" i="21"/>
  <c r="AQ26" i="21"/>
  <c r="AO26" i="21"/>
  <c r="AQ21" i="21"/>
  <c r="AO21" i="21"/>
  <c r="AQ16" i="21"/>
  <c r="AO16" i="21"/>
  <c r="AQ10" i="21"/>
  <c r="AO10" i="21"/>
  <c r="AQ5" i="21"/>
  <c r="AO5" i="21"/>
  <c r="AQ34" i="21"/>
  <c r="AO34" i="21"/>
  <c r="AQ33" i="21"/>
  <c r="AO33" i="21"/>
  <c r="AQ29" i="21"/>
  <c r="AO29" i="21"/>
  <c r="AQ25" i="21"/>
  <c r="AO25" i="21"/>
  <c r="AQ20" i="21"/>
  <c r="AO20" i="21"/>
  <c r="AQ15" i="21"/>
  <c r="AO15" i="21"/>
  <c r="M10" i="1"/>
  <c r="AS9" i="21" s="1"/>
  <c r="AQ9" i="21"/>
  <c r="AO9" i="21"/>
  <c r="M4" i="1"/>
  <c r="AS3" i="21" s="1"/>
  <c r="AQ3" i="21"/>
  <c r="AO3" i="21"/>
  <c r="E40" i="18"/>
  <c r="E44" i="18"/>
  <c r="F44" i="18"/>
  <c r="D45" i="18"/>
  <c r="G45" i="18" s="1"/>
  <c r="D46" i="18"/>
  <c r="G46" i="18" s="1"/>
  <c r="E47" i="18"/>
  <c r="F47" i="18"/>
  <c r="D48" i="18"/>
  <c r="G48" i="18" s="1"/>
  <c r="D49" i="18"/>
  <c r="G49" i="18" s="1"/>
  <c r="D50" i="18"/>
  <c r="G50" i="18" s="1"/>
  <c r="F50" i="18"/>
  <c r="E51" i="18"/>
  <c r="E52" i="18"/>
  <c r="E53" i="18"/>
  <c r="E54" i="18"/>
  <c r="E55" i="18"/>
  <c r="E56" i="18"/>
  <c r="F57" i="18"/>
  <c r="E58" i="18"/>
  <c r="E59" i="18"/>
  <c r="E60" i="18"/>
  <c r="E61" i="18"/>
  <c r="E62" i="18"/>
  <c r="E63" i="18"/>
  <c r="E64" i="18"/>
  <c r="E65" i="18"/>
  <c r="E66" i="18"/>
  <c r="E67" i="18"/>
  <c r="E68" i="18"/>
  <c r="E69" i="18"/>
  <c r="E71" i="18"/>
  <c r="E72" i="18"/>
  <c r="E73" i="18"/>
  <c r="E74" i="18"/>
  <c r="F75" i="18"/>
  <c r="E76" i="18"/>
  <c r="F77" i="18"/>
  <c r="E78" i="18"/>
  <c r="F79" i="18"/>
  <c r="E80" i="18"/>
  <c r="E82" i="18"/>
  <c r="F83" i="18"/>
  <c r="E84" i="18"/>
  <c r="E85" i="18"/>
  <c r="F85" i="18"/>
  <c r="E89" i="18"/>
  <c r="D90" i="18"/>
  <c r="G90" i="18" s="1"/>
  <c r="F91" i="18"/>
  <c r="D1975" i="7"/>
  <c r="D1976" i="7"/>
  <c r="D1977" i="7"/>
  <c r="D1978" i="7"/>
  <c r="D1979" i="7"/>
  <c r="D1980" i="7"/>
  <c r="D1981" i="7"/>
  <c r="D1982" i="7"/>
  <c r="D1983" i="7"/>
  <c r="D1984" i="7"/>
  <c r="D1985" i="7"/>
  <c r="D1986" i="7"/>
  <c r="D1987" i="7"/>
  <c r="D1988" i="7"/>
  <c r="D1989" i="7"/>
  <c r="D1990" i="7"/>
  <c r="D1991" i="7"/>
  <c r="D1992" i="7"/>
  <c r="D1993" i="7"/>
  <c r="D1994" i="7"/>
  <c r="D1995" i="7"/>
  <c r="D1996" i="7"/>
  <c r="D1997" i="7"/>
  <c r="D1998" i="7"/>
  <c r="D1999" i="7"/>
  <c r="D2000" i="7"/>
  <c r="D2001" i="7"/>
  <c r="D2002" i="7"/>
  <c r="D2003" i="7"/>
  <c r="D2004" i="7"/>
  <c r="D2005" i="7"/>
  <c r="D2006" i="7"/>
  <c r="D2007" i="7"/>
  <c r="D2008" i="7"/>
  <c r="D2009" i="7"/>
  <c r="D2010" i="7"/>
  <c r="D2011" i="7"/>
  <c r="D2012" i="7"/>
  <c r="D2013" i="7"/>
  <c r="D2014" i="7"/>
  <c r="D2015" i="7"/>
  <c r="D2016" i="7"/>
  <c r="D2017" i="7"/>
  <c r="D2018" i="7"/>
  <c r="D2019" i="7"/>
  <c r="D2020" i="7"/>
  <c r="D2021" i="7"/>
  <c r="D2022" i="7"/>
  <c r="D2023" i="7"/>
  <c r="D2024" i="7"/>
  <c r="D2025" i="7"/>
  <c r="D2026" i="7"/>
  <c r="D2027" i="7"/>
  <c r="D2028" i="7"/>
  <c r="C187" i="8"/>
  <c r="C187" i="7" s="1"/>
  <c r="D187" i="8"/>
  <c r="C1975" i="7" s="1"/>
  <c r="F187" i="8"/>
  <c r="G187" i="8"/>
  <c r="C188" i="8"/>
  <c r="C188" i="7" s="1"/>
  <c r="D188" i="8"/>
  <c r="C1976" i="7" s="1"/>
  <c r="F188" i="8"/>
  <c r="G188" i="8"/>
  <c r="C189" i="8"/>
  <c r="C189" i="7" s="1"/>
  <c r="D189" i="8"/>
  <c r="C1977" i="7" s="1"/>
  <c r="F189" i="8"/>
  <c r="G189" i="8"/>
  <c r="C190" i="8"/>
  <c r="C190" i="7" s="1"/>
  <c r="D190" i="8"/>
  <c r="C1978" i="7" s="1"/>
  <c r="F190" i="8"/>
  <c r="G190" i="8"/>
  <c r="C191" i="8"/>
  <c r="C191" i="7" s="1"/>
  <c r="D191" i="8"/>
  <c r="C1979" i="7" s="1"/>
  <c r="F191" i="8"/>
  <c r="G191" i="8"/>
  <c r="C192" i="8"/>
  <c r="C192" i="7" s="1"/>
  <c r="D192" i="8"/>
  <c r="C1980" i="7" s="1"/>
  <c r="F192" i="8"/>
  <c r="G192" i="8"/>
  <c r="C193" i="8"/>
  <c r="C193" i="7" s="1"/>
  <c r="D193" i="8"/>
  <c r="C1981" i="7" s="1"/>
  <c r="F193" i="8"/>
  <c r="G193" i="8"/>
  <c r="C194" i="8"/>
  <c r="C194" i="7" s="1"/>
  <c r="D194" i="8"/>
  <c r="C1982" i="7" s="1"/>
  <c r="F194" i="8"/>
  <c r="G194" i="8"/>
  <c r="C195" i="8"/>
  <c r="C195" i="7" s="1"/>
  <c r="D195" i="8"/>
  <c r="C1983" i="7" s="1"/>
  <c r="F195" i="8"/>
  <c r="G195" i="8"/>
  <c r="C196" i="8"/>
  <c r="C196" i="7" s="1"/>
  <c r="D196" i="8"/>
  <c r="C1984" i="7" s="1"/>
  <c r="F196" i="8"/>
  <c r="G196" i="8"/>
  <c r="C197" i="8"/>
  <c r="C197" i="7" s="1"/>
  <c r="D197" i="8"/>
  <c r="C1985" i="7" s="1"/>
  <c r="F197" i="8"/>
  <c r="G197" i="8"/>
  <c r="C198" i="8"/>
  <c r="C198" i="7" s="1"/>
  <c r="D198" i="8"/>
  <c r="C1986" i="7" s="1"/>
  <c r="F198" i="8"/>
  <c r="G198" i="8"/>
  <c r="C199" i="8"/>
  <c r="C199" i="7" s="1"/>
  <c r="D199" i="8"/>
  <c r="C1987" i="7" s="1"/>
  <c r="F199" i="8"/>
  <c r="G199" i="8"/>
  <c r="C200" i="8"/>
  <c r="C200" i="7" s="1"/>
  <c r="D200" i="8"/>
  <c r="C1988" i="7" s="1"/>
  <c r="F200" i="8"/>
  <c r="G200" i="8"/>
  <c r="C201" i="8"/>
  <c r="C201" i="7" s="1"/>
  <c r="D201" i="8"/>
  <c r="C1989" i="7" s="1"/>
  <c r="F201" i="8"/>
  <c r="G201" i="8"/>
  <c r="C202" i="8"/>
  <c r="C202" i="7" s="1"/>
  <c r="D202" i="8"/>
  <c r="C1990" i="7" s="1"/>
  <c r="F202" i="8"/>
  <c r="G202" i="8"/>
  <c r="C203" i="8"/>
  <c r="C203" i="7" s="1"/>
  <c r="D203" i="8"/>
  <c r="C1991" i="7" s="1"/>
  <c r="F203" i="8"/>
  <c r="G203" i="8"/>
  <c r="C204" i="8"/>
  <c r="C204" i="7" s="1"/>
  <c r="D204" i="8"/>
  <c r="C1992" i="7" s="1"/>
  <c r="F204" i="8"/>
  <c r="G204" i="8"/>
  <c r="C205" i="8"/>
  <c r="C205" i="7" s="1"/>
  <c r="D205" i="8"/>
  <c r="C1993" i="7" s="1"/>
  <c r="F205" i="8"/>
  <c r="G205" i="8"/>
  <c r="C206" i="8"/>
  <c r="C206" i="7" s="1"/>
  <c r="D206" i="8"/>
  <c r="C1994" i="7" s="1"/>
  <c r="F206" i="8"/>
  <c r="G206" i="8"/>
  <c r="C207" i="8"/>
  <c r="C207" i="7" s="1"/>
  <c r="D207" i="8"/>
  <c r="C1995" i="7" s="1"/>
  <c r="F207" i="8"/>
  <c r="G207" i="8"/>
  <c r="C208" i="8"/>
  <c r="C208" i="7" s="1"/>
  <c r="D208" i="8"/>
  <c r="C1996" i="7" s="1"/>
  <c r="F208" i="8"/>
  <c r="G208" i="8"/>
  <c r="C209" i="8"/>
  <c r="C209" i="7" s="1"/>
  <c r="D209" i="8"/>
  <c r="C1997" i="7" s="1"/>
  <c r="F209" i="8"/>
  <c r="G209" i="8"/>
  <c r="C210" i="8"/>
  <c r="C210" i="7" s="1"/>
  <c r="D210" i="8"/>
  <c r="C1998" i="7" s="1"/>
  <c r="F210" i="8"/>
  <c r="G210" i="8"/>
  <c r="C211" i="8"/>
  <c r="C211" i="7" s="1"/>
  <c r="D211" i="8"/>
  <c r="C1999" i="7" s="1"/>
  <c r="F211" i="8"/>
  <c r="G211" i="8"/>
  <c r="C212" i="8"/>
  <c r="C212" i="7" s="1"/>
  <c r="D212" i="8"/>
  <c r="C2000" i="7" s="1"/>
  <c r="F212" i="8"/>
  <c r="G212" i="8"/>
  <c r="C213" i="8"/>
  <c r="C213" i="7" s="1"/>
  <c r="D213" i="8"/>
  <c r="C2001" i="7" s="1"/>
  <c r="F213" i="8"/>
  <c r="G213" i="8"/>
  <c r="C214" i="8"/>
  <c r="C214" i="7" s="1"/>
  <c r="D214" i="8"/>
  <c r="C2002" i="7" s="1"/>
  <c r="F214" i="8"/>
  <c r="G214" i="8"/>
  <c r="C215" i="8"/>
  <c r="C215" i="7" s="1"/>
  <c r="D215" i="8"/>
  <c r="C2003" i="7" s="1"/>
  <c r="F215" i="8"/>
  <c r="G215" i="8"/>
  <c r="C216" i="8"/>
  <c r="C216" i="7" s="1"/>
  <c r="D216" i="8"/>
  <c r="C2004" i="7" s="1"/>
  <c r="F216" i="8"/>
  <c r="G216" i="8"/>
  <c r="C217" i="8"/>
  <c r="C217" i="7" s="1"/>
  <c r="D217" i="8"/>
  <c r="C2005" i="7" s="1"/>
  <c r="F217" i="8"/>
  <c r="G217" i="8"/>
  <c r="C218" i="8"/>
  <c r="C218" i="7" s="1"/>
  <c r="D218" i="8"/>
  <c r="C2006" i="7" s="1"/>
  <c r="F218" i="8"/>
  <c r="G218" i="8"/>
  <c r="C219" i="8"/>
  <c r="C219" i="7" s="1"/>
  <c r="D219" i="8"/>
  <c r="C2007" i="7" s="1"/>
  <c r="F219" i="8"/>
  <c r="G219" i="8"/>
  <c r="C220" i="8"/>
  <c r="C220" i="7" s="1"/>
  <c r="D220" i="8"/>
  <c r="C2008" i="7" s="1"/>
  <c r="F220" i="8"/>
  <c r="G220" i="8"/>
  <c r="C221" i="8"/>
  <c r="C221" i="7" s="1"/>
  <c r="D221" i="8"/>
  <c r="C2009" i="7" s="1"/>
  <c r="F221" i="8"/>
  <c r="G221" i="8"/>
  <c r="C222" i="8"/>
  <c r="C222" i="7" s="1"/>
  <c r="D222" i="8"/>
  <c r="C2010" i="7" s="1"/>
  <c r="F222" i="8"/>
  <c r="G222" i="8"/>
  <c r="C223" i="8"/>
  <c r="C223" i="7" s="1"/>
  <c r="D223" i="8"/>
  <c r="C2011" i="7" s="1"/>
  <c r="F223" i="8"/>
  <c r="G223" i="8"/>
  <c r="C224" i="8"/>
  <c r="C224" i="7" s="1"/>
  <c r="D224" i="8"/>
  <c r="C2012" i="7" s="1"/>
  <c r="F224" i="8"/>
  <c r="G224" i="8"/>
  <c r="C225" i="8"/>
  <c r="C225" i="7" s="1"/>
  <c r="D225" i="8"/>
  <c r="C2013" i="7" s="1"/>
  <c r="F225" i="8"/>
  <c r="G225" i="8"/>
  <c r="C226" i="8"/>
  <c r="C226" i="7" s="1"/>
  <c r="D226" i="8"/>
  <c r="C2014" i="7" s="1"/>
  <c r="F226" i="8"/>
  <c r="G226" i="8"/>
  <c r="C227" i="8"/>
  <c r="C227" i="7" s="1"/>
  <c r="D227" i="8"/>
  <c r="C2015" i="7" s="1"/>
  <c r="F227" i="8"/>
  <c r="G227" i="8"/>
  <c r="C228" i="8"/>
  <c r="C228" i="7" s="1"/>
  <c r="D228" i="8"/>
  <c r="C2016" i="7" s="1"/>
  <c r="F228" i="8"/>
  <c r="G228" i="8"/>
  <c r="C229" i="8"/>
  <c r="C229" i="7" s="1"/>
  <c r="D229" i="8"/>
  <c r="C2017" i="7" s="1"/>
  <c r="F229" i="8"/>
  <c r="G229" i="8"/>
  <c r="C230" i="8"/>
  <c r="C230" i="7" s="1"/>
  <c r="D230" i="8"/>
  <c r="C2018" i="7" s="1"/>
  <c r="F230" i="8"/>
  <c r="G230" i="8"/>
  <c r="C231" i="8"/>
  <c r="C231" i="7" s="1"/>
  <c r="D231" i="8"/>
  <c r="C2019" i="7" s="1"/>
  <c r="F231" i="8"/>
  <c r="G231" i="8"/>
  <c r="C232" i="8"/>
  <c r="C232" i="7" s="1"/>
  <c r="D232" i="8"/>
  <c r="C2020" i="7" s="1"/>
  <c r="F232" i="8"/>
  <c r="G232" i="8"/>
  <c r="C233" i="8"/>
  <c r="C233" i="7" s="1"/>
  <c r="D233" i="8"/>
  <c r="C2021" i="7" s="1"/>
  <c r="F233" i="8"/>
  <c r="G233" i="8"/>
  <c r="C234" i="8"/>
  <c r="C234" i="7" s="1"/>
  <c r="D234" i="8"/>
  <c r="C2022" i="7" s="1"/>
  <c r="F234" i="8"/>
  <c r="G234" i="8"/>
  <c r="C235" i="8"/>
  <c r="C235" i="7" s="1"/>
  <c r="D235" i="8"/>
  <c r="C2023" i="7" s="1"/>
  <c r="F235" i="8"/>
  <c r="G235" i="8"/>
  <c r="C236" i="8"/>
  <c r="C236" i="7" s="1"/>
  <c r="D236" i="8"/>
  <c r="C2024" i="7" s="1"/>
  <c r="F236" i="8"/>
  <c r="G236" i="8"/>
  <c r="C237" i="8"/>
  <c r="C237" i="7" s="1"/>
  <c r="D237" i="8"/>
  <c r="C2025" i="7" s="1"/>
  <c r="F237" i="8"/>
  <c r="G237" i="8"/>
  <c r="C238" i="8"/>
  <c r="C238" i="7" s="1"/>
  <c r="D238" i="8"/>
  <c r="C2026" i="7" s="1"/>
  <c r="F238" i="8"/>
  <c r="G238" i="8"/>
  <c r="C239" i="8"/>
  <c r="C239" i="7" s="1"/>
  <c r="D239" i="8"/>
  <c r="C2027" i="7" s="1"/>
  <c r="F239" i="8"/>
  <c r="G239" i="8"/>
  <c r="C240" i="8"/>
  <c r="C240" i="7" s="1"/>
  <c r="D240" i="8"/>
  <c r="C2028" i="7" s="1"/>
  <c r="F240" i="8"/>
  <c r="G240" i="8"/>
  <c r="C336" i="8"/>
  <c r="C336" i="7" s="1"/>
  <c r="D336" i="8"/>
  <c r="C2124" i="7" s="1"/>
  <c r="F336" i="8"/>
  <c r="G336" i="8"/>
  <c r="C337" i="8"/>
  <c r="C337" i="7" s="1"/>
  <c r="D337" i="8"/>
  <c r="C2125" i="7" s="1"/>
  <c r="F337" i="8"/>
  <c r="G337" i="8"/>
  <c r="C338" i="8"/>
  <c r="C338" i="7" s="1"/>
  <c r="D338" i="8"/>
  <c r="C2126" i="7" s="1"/>
  <c r="F338" i="8"/>
  <c r="G338" i="8"/>
  <c r="C339" i="8"/>
  <c r="C339" i="7" s="1"/>
  <c r="D339" i="8"/>
  <c r="C2127" i="7" s="1"/>
  <c r="F339" i="8"/>
  <c r="G339" i="8"/>
  <c r="C340" i="8"/>
  <c r="C340" i="7" s="1"/>
  <c r="D340" i="8"/>
  <c r="C2128" i="7" s="1"/>
  <c r="F340" i="8"/>
  <c r="G340" i="8"/>
  <c r="C341" i="8"/>
  <c r="C341" i="7" s="1"/>
  <c r="D341" i="8"/>
  <c r="C2129" i="7" s="1"/>
  <c r="F341" i="8"/>
  <c r="G341" i="8"/>
  <c r="C342" i="8"/>
  <c r="C342" i="7" s="1"/>
  <c r="D342" i="8"/>
  <c r="C2130" i="7" s="1"/>
  <c r="F342" i="8"/>
  <c r="G342" i="8"/>
  <c r="C343" i="8"/>
  <c r="C343" i="7" s="1"/>
  <c r="D343" i="8"/>
  <c r="C2131" i="7" s="1"/>
  <c r="F343" i="8"/>
  <c r="G343" i="8"/>
  <c r="C344" i="8"/>
  <c r="C344" i="7" s="1"/>
  <c r="D344" i="8"/>
  <c r="C2132" i="7" s="1"/>
  <c r="F344" i="8"/>
  <c r="G344" i="8"/>
  <c r="C345" i="8"/>
  <c r="C345" i="7" s="1"/>
  <c r="D345" i="8"/>
  <c r="C2133" i="7" s="1"/>
  <c r="F345" i="8"/>
  <c r="G345" i="8"/>
  <c r="C346" i="8"/>
  <c r="C346" i="7" s="1"/>
  <c r="D346" i="8"/>
  <c r="C2134" i="7" s="1"/>
  <c r="F346" i="8"/>
  <c r="G346" i="8"/>
  <c r="C347" i="8"/>
  <c r="C347" i="7" s="1"/>
  <c r="D347" i="8"/>
  <c r="C2135" i="7" s="1"/>
  <c r="F347" i="8"/>
  <c r="G347" i="8"/>
  <c r="C348" i="8"/>
  <c r="C348" i="7" s="1"/>
  <c r="D348" i="8"/>
  <c r="C2136" i="7" s="1"/>
  <c r="F348" i="8"/>
  <c r="G348" i="8"/>
  <c r="C349" i="8"/>
  <c r="C349" i="7" s="1"/>
  <c r="D349" i="8"/>
  <c r="C2137" i="7" s="1"/>
  <c r="F349" i="8"/>
  <c r="G349" i="8"/>
  <c r="C350" i="8"/>
  <c r="C350" i="7" s="1"/>
  <c r="D350" i="8"/>
  <c r="C2138" i="7" s="1"/>
  <c r="F350" i="8"/>
  <c r="G350" i="8"/>
  <c r="C351" i="8"/>
  <c r="C351" i="7" s="1"/>
  <c r="D351" i="8"/>
  <c r="C2139" i="7" s="1"/>
  <c r="F351" i="8"/>
  <c r="G351" i="8"/>
  <c r="C352" i="8"/>
  <c r="C352" i="7" s="1"/>
  <c r="D352" i="8"/>
  <c r="C2140" i="7" s="1"/>
  <c r="F352" i="8"/>
  <c r="G352" i="8"/>
  <c r="C353" i="8"/>
  <c r="C353" i="7" s="1"/>
  <c r="D353" i="8"/>
  <c r="C2141" i="7" s="1"/>
  <c r="F353" i="8"/>
  <c r="G353" i="8"/>
  <c r="C354" i="8"/>
  <c r="C354" i="7" s="1"/>
  <c r="D354" i="8"/>
  <c r="C2142" i="7" s="1"/>
  <c r="F354" i="8"/>
  <c r="G354" i="8"/>
  <c r="C355" i="8"/>
  <c r="C355" i="7" s="1"/>
  <c r="D355" i="8"/>
  <c r="C2143" i="7" s="1"/>
  <c r="F355" i="8"/>
  <c r="G355" i="8"/>
  <c r="C356" i="8"/>
  <c r="C356" i="7" s="1"/>
  <c r="D356" i="8"/>
  <c r="C2144" i="7" s="1"/>
  <c r="F356" i="8"/>
  <c r="G356" i="8"/>
  <c r="C357" i="8"/>
  <c r="C357" i="7" s="1"/>
  <c r="D357" i="8"/>
  <c r="C2145" i="7" s="1"/>
  <c r="F357" i="8"/>
  <c r="G357" i="8"/>
  <c r="C358" i="8"/>
  <c r="C358" i="7" s="1"/>
  <c r="D358" i="8"/>
  <c r="C2146" i="7" s="1"/>
  <c r="F358" i="8"/>
  <c r="G358" i="8"/>
  <c r="C359" i="8"/>
  <c r="C359" i="7" s="1"/>
  <c r="D359" i="8"/>
  <c r="C2147" i="7" s="1"/>
  <c r="F359" i="8"/>
  <c r="G359" i="8"/>
  <c r="C360" i="8"/>
  <c r="C360" i="7" s="1"/>
  <c r="D360" i="8"/>
  <c r="C2148" i="7" s="1"/>
  <c r="F360" i="8"/>
  <c r="G360" i="8"/>
  <c r="C361" i="8"/>
  <c r="C361" i="7" s="1"/>
  <c r="D361" i="8"/>
  <c r="C2149" i="7" s="1"/>
  <c r="F361" i="8"/>
  <c r="G361" i="8"/>
  <c r="C362" i="8"/>
  <c r="C362" i="7" s="1"/>
  <c r="D362" i="8"/>
  <c r="C2150" i="7" s="1"/>
  <c r="F362" i="8"/>
  <c r="G362" i="8"/>
  <c r="C363" i="8"/>
  <c r="C363" i="7" s="1"/>
  <c r="D363" i="8"/>
  <c r="C2151" i="7" s="1"/>
  <c r="F363" i="8"/>
  <c r="G363" i="8"/>
  <c r="C364" i="8"/>
  <c r="C364" i="7" s="1"/>
  <c r="D364" i="8"/>
  <c r="C2152" i="7" s="1"/>
  <c r="F364" i="8"/>
  <c r="G364" i="8"/>
  <c r="C365" i="8"/>
  <c r="C365" i="7" s="1"/>
  <c r="D365" i="8"/>
  <c r="C2153" i="7" s="1"/>
  <c r="F365" i="8"/>
  <c r="G365" i="8"/>
  <c r="C366" i="8"/>
  <c r="C366" i="7" s="1"/>
  <c r="D366" i="8"/>
  <c r="C2154" i="7" s="1"/>
  <c r="F366" i="8"/>
  <c r="G366" i="8"/>
  <c r="C367" i="8"/>
  <c r="C367" i="7" s="1"/>
  <c r="D367" i="8"/>
  <c r="C2155" i="7" s="1"/>
  <c r="F367" i="8"/>
  <c r="G367" i="8"/>
  <c r="C368" i="8"/>
  <c r="C368" i="7" s="1"/>
  <c r="D368" i="8"/>
  <c r="C2156" i="7" s="1"/>
  <c r="F368" i="8"/>
  <c r="G368" i="8"/>
  <c r="C369" i="8"/>
  <c r="C369" i="7" s="1"/>
  <c r="D369" i="8"/>
  <c r="C2157" i="7" s="1"/>
  <c r="F369" i="8"/>
  <c r="G369" i="8"/>
  <c r="C370" i="8"/>
  <c r="C370" i="7" s="1"/>
  <c r="D370" i="8"/>
  <c r="C2158" i="7" s="1"/>
  <c r="F370" i="8"/>
  <c r="G370" i="8"/>
  <c r="C371" i="8"/>
  <c r="C371" i="7" s="1"/>
  <c r="D371" i="8"/>
  <c r="C2159" i="7" s="1"/>
  <c r="F371" i="8"/>
  <c r="G371" i="8"/>
  <c r="C372" i="8"/>
  <c r="C372" i="7" s="1"/>
  <c r="D372" i="8"/>
  <c r="C2160" i="7" s="1"/>
  <c r="F372" i="8"/>
  <c r="G372" i="8"/>
  <c r="C373" i="8"/>
  <c r="C373" i="7" s="1"/>
  <c r="D373" i="8"/>
  <c r="C2161" i="7" s="1"/>
  <c r="F373" i="8"/>
  <c r="G373" i="8"/>
  <c r="C374" i="8"/>
  <c r="C374" i="7" s="1"/>
  <c r="D374" i="8"/>
  <c r="C2162" i="7" s="1"/>
  <c r="F374" i="8"/>
  <c r="G374" i="8"/>
  <c r="C375" i="8"/>
  <c r="C375" i="7" s="1"/>
  <c r="D375" i="8"/>
  <c r="C2163" i="7" s="1"/>
  <c r="F375" i="8"/>
  <c r="G375" i="8"/>
  <c r="C376" i="8"/>
  <c r="C376" i="7" s="1"/>
  <c r="D376" i="8"/>
  <c r="C2164" i="7" s="1"/>
  <c r="F376" i="8"/>
  <c r="G376" i="8"/>
  <c r="C377" i="8"/>
  <c r="C377" i="7" s="1"/>
  <c r="D377" i="8"/>
  <c r="C2165" i="7" s="1"/>
  <c r="F377" i="8"/>
  <c r="G377" i="8"/>
  <c r="C378" i="8"/>
  <c r="C378" i="7" s="1"/>
  <c r="D378" i="8"/>
  <c r="C2166" i="7" s="1"/>
  <c r="F378" i="8"/>
  <c r="G378" i="8"/>
  <c r="C379" i="8"/>
  <c r="C379" i="7" s="1"/>
  <c r="D379" i="8"/>
  <c r="C2167" i="7" s="1"/>
  <c r="F379" i="8"/>
  <c r="G379" i="8"/>
  <c r="C380" i="8"/>
  <c r="C380" i="7" s="1"/>
  <c r="D380" i="8"/>
  <c r="C2168" i="7" s="1"/>
  <c r="F380" i="8"/>
  <c r="G380" i="8"/>
  <c r="C381" i="8"/>
  <c r="C381" i="7" s="1"/>
  <c r="D381" i="8"/>
  <c r="C2169" i="7" s="1"/>
  <c r="F381" i="8"/>
  <c r="G381" i="8"/>
  <c r="C382" i="8"/>
  <c r="C382" i="7" s="1"/>
  <c r="D382" i="8"/>
  <c r="C2170" i="7" s="1"/>
  <c r="F382" i="8"/>
  <c r="G382" i="8"/>
  <c r="C383" i="8"/>
  <c r="C383" i="7" s="1"/>
  <c r="D383" i="8"/>
  <c r="C2171" i="7" s="1"/>
  <c r="F383" i="8"/>
  <c r="G383" i="8"/>
  <c r="C384" i="8"/>
  <c r="C384" i="7" s="1"/>
  <c r="D384" i="8"/>
  <c r="C2172" i="7" s="1"/>
  <c r="F384" i="8"/>
  <c r="G384" i="8"/>
  <c r="C385" i="8"/>
  <c r="C385" i="7" s="1"/>
  <c r="D385" i="8"/>
  <c r="C2173" i="7" s="1"/>
  <c r="F385" i="8"/>
  <c r="G385" i="8"/>
  <c r="C386" i="8"/>
  <c r="C386" i="7" s="1"/>
  <c r="D386" i="8"/>
  <c r="C2174" i="7" s="1"/>
  <c r="F386" i="8"/>
  <c r="G386" i="8"/>
  <c r="C387" i="8"/>
  <c r="C387" i="7" s="1"/>
  <c r="D387" i="8"/>
  <c r="C2175" i="7" s="1"/>
  <c r="F387" i="8"/>
  <c r="G387" i="8"/>
  <c r="C388" i="8"/>
  <c r="C388" i="7" s="1"/>
  <c r="D388" i="8"/>
  <c r="C2176" i="7" s="1"/>
  <c r="F388" i="8"/>
  <c r="G388" i="8"/>
  <c r="C389" i="8"/>
  <c r="C389" i="7" s="1"/>
  <c r="D389" i="8"/>
  <c r="C2177" i="7" s="1"/>
  <c r="F389" i="8"/>
  <c r="G389" i="8"/>
  <c r="C485" i="8"/>
  <c r="C485" i="7" s="1"/>
  <c r="D485" i="8"/>
  <c r="C2273" i="7" s="1"/>
  <c r="F485" i="8"/>
  <c r="G485" i="8"/>
  <c r="C486" i="8"/>
  <c r="C486" i="7" s="1"/>
  <c r="D486" i="8"/>
  <c r="C2274" i="7" s="1"/>
  <c r="F486" i="8"/>
  <c r="G486" i="8"/>
  <c r="C487" i="8"/>
  <c r="C487" i="7" s="1"/>
  <c r="D487" i="8"/>
  <c r="C2275" i="7" s="1"/>
  <c r="F487" i="8"/>
  <c r="G487" i="8"/>
  <c r="C488" i="8"/>
  <c r="C488" i="7" s="1"/>
  <c r="D488" i="8"/>
  <c r="C2276" i="7" s="1"/>
  <c r="F488" i="8"/>
  <c r="G488" i="8"/>
  <c r="C489" i="8"/>
  <c r="C489" i="7" s="1"/>
  <c r="D489" i="8"/>
  <c r="C2277" i="7" s="1"/>
  <c r="F489" i="8"/>
  <c r="G489" i="8"/>
  <c r="C490" i="8"/>
  <c r="C490" i="7" s="1"/>
  <c r="D490" i="8"/>
  <c r="C2278" i="7" s="1"/>
  <c r="F490" i="8"/>
  <c r="G490" i="8"/>
  <c r="C491" i="8"/>
  <c r="C491" i="7" s="1"/>
  <c r="D491" i="8"/>
  <c r="C2279" i="7" s="1"/>
  <c r="F491" i="8"/>
  <c r="G491" i="8"/>
  <c r="C492" i="8"/>
  <c r="C492" i="7" s="1"/>
  <c r="D492" i="8"/>
  <c r="C2280" i="7" s="1"/>
  <c r="F492" i="8"/>
  <c r="G492" i="8"/>
  <c r="C493" i="8"/>
  <c r="C493" i="7" s="1"/>
  <c r="D493" i="8"/>
  <c r="C2281" i="7" s="1"/>
  <c r="F493" i="8"/>
  <c r="G493" i="8"/>
  <c r="C494" i="8"/>
  <c r="C494" i="7" s="1"/>
  <c r="D494" i="8"/>
  <c r="C2282" i="7" s="1"/>
  <c r="F494" i="8"/>
  <c r="G494" i="8"/>
  <c r="C495" i="8"/>
  <c r="C495" i="7" s="1"/>
  <c r="D495" i="8"/>
  <c r="C2283" i="7" s="1"/>
  <c r="F495" i="8"/>
  <c r="G495" i="8"/>
  <c r="C496" i="8"/>
  <c r="C496" i="7" s="1"/>
  <c r="D496" i="8"/>
  <c r="C2284" i="7" s="1"/>
  <c r="F496" i="8"/>
  <c r="G496" i="8"/>
  <c r="C497" i="8"/>
  <c r="C497" i="7" s="1"/>
  <c r="D497" i="8"/>
  <c r="C2285" i="7" s="1"/>
  <c r="F497" i="8"/>
  <c r="G497" i="8"/>
  <c r="C498" i="8"/>
  <c r="C498" i="7" s="1"/>
  <c r="D498" i="8"/>
  <c r="C2286" i="7" s="1"/>
  <c r="F498" i="8"/>
  <c r="G498" i="8"/>
  <c r="C499" i="8"/>
  <c r="C499" i="7" s="1"/>
  <c r="D499" i="8"/>
  <c r="C2287" i="7" s="1"/>
  <c r="F499" i="8"/>
  <c r="G499" i="8"/>
  <c r="C500" i="8"/>
  <c r="C500" i="7" s="1"/>
  <c r="D500" i="8"/>
  <c r="C2288" i="7" s="1"/>
  <c r="F500" i="8"/>
  <c r="G500" i="8"/>
  <c r="C501" i="8"/>
  <c r="C501" i="7" s="1"/>
  <c r="D501" i="8"/>
  <c r="C2289" i="7" s="1"/>
  <c r="F501" i="8"/>
  <c r="G501" i="8"/>
  <c r="C502" i="8"/>
  <c r="C502" i="7" s="1"/>
  <c r="D502" i="8"/>
  <c r="C2290" i="7" s="1"/>
  <c r="F502" i="8"/>
  <c r="G502" i="8"/>
  <c r="C503" i="8"/>
  <c r="C503" i="7" s="1"/>
  <c r="D503" i="8"/>
  <c r="C2291" i="7" s="1"/>
  <c r="F503" i="8"/>
  <c r="G503" i="8"/>
  <c r="C504" i="8"/>
  <c r="C504" i="7" s="1"/>
  <c r="D504" i="8"/>
  <c r="C2292" i="7" s="1"/>
  <c r="F504" i="8"/>
  <c r="G504" i="8"/>
  <c r="C505" i="8"/>
  <c r="C505" i="7" s="1"/>
  <c r="D505" i="8"/>
  <c r="C2293" i="7" s="1"/>
  <c r="F505" i="8"/>
  <c r="G505" i="8"/>
  <c r="C506" i="8"/>
  <c r="C506" i="7" s="1"/>
  <c r="D506" i="8"/>
  <c r="C2294" i="7" s="1"/>
  <c r="F506" i="8"/>
  <c r="G506" i="8"/>
  <c r="C507" i="8"/>
  <c r="C507" i="7" s="1"/>
  <c r="D507" i="8"/>
  <c r="C2295" i="7" s="1"/>
  <c r="F507" i="8"/>
  <c r="G507" i="8"/>
  <c r="C508" i="8"/>
  <c r="C508" i="7" s="1"/>
  <c r="D508" i="8"/>
  <c r="C2296" i="7" s="1"/>
  <c r="F508" i="8"/>
  <c r="G508" i="8"/>
  <c r="C509" i="8"/>
  <c r="C509" i="7" s="1"/>
  <c r="D509" i="8"/>
  <c r="C2297" i="7" s="1"/>
  <c r="F509" i="8"/>
  <c r="G509" i="8"/>
  <c r="C510" i="8"/>
  <c r="C510" i="7" s="1"/>
  <c r="D510" i="8"/>
  <c r="C2298" i="7" s="1"/>
  <c r="F510" i="8"/>
  <c r="G510" i="8"/>
  <c r="C511" i="8"/>
  <c r="C511" i="7" s="1"/>
  <c r="D511" i="8"/>
  <c r="C2299" i="7" s="1"/>
  <c r="F511" i="8"/>
  <c r="G511" i="8"/>
  <c r="C512" i="8"/>
  <c r="C512" i="7" s="1"/>
  <c r="D512" i="8"/>
  <c r="C2300" i="7" s="1"/>
  <c r="F512" i="8"/>
  <c r="G512" i="8"/>
  <c r="C513" i="8"/>
  <c r="C513" i="7" s="1"/>
  <c r="D513" i="8"/>
  <c r="C2301" i="7" s="1"/>
  <c r="F513" i="8"/>
  <c r="G513" i="8"/>
  <c r="C514" i="8"/>
  <c r="C514" i="7" s="1"/>
  <c r="D514" i="8"/>
  <c r="C2302" i="7" s="1"/>
  <c r="F514" i="8"/>
  <c r="G514" i="8"/>
  <c r="C515" i="8"/>
  <c r="C515" i="7" s="1"/>
  <c r="D515" i="8"/>
  <c r="C2303" i="7" s="1"/>
  <c r="F515" i="8"/>
  <c r="G515" i="8"/>
  <c r="C516" i="8"/>
  <c r="C516" i="7" s="1"/>
  <c r="D516" i="8"/>
  <c r="C2304" i="7" s="1"/>
  <c r="F516" i="8"/>
  <c r="G516" i="8"/>
  <c r="C517" i="8"/>
  <c r="C517" i="7" s="1"/>
  <c r="D517" i="8"/>
  <c r="C2305" i="7" s="1"/>
  <c r="F517" i="8"/>
  <c r="G517" i="8"/>
  <c r="C518" i="8"/>
  <c r="C518" i="7" s="1"/>
  <c r="D518" i="8"/>
  <c r="C2306" i="7" s="1"/>
  <c r="F518" i="8"/>
  <c r="G518" i="8"/>
  <c r="C519" i="8"/>
  <c r="C519" i="7" s="1"/>
  <c r="D519" i="8"/>
  <c r="C2307" i="7" s="1"/>
  <c r="F519" i="8"/>
  <c r="G519" i="8"/>
  <c r="C520" i="8"/>
  <c r="C520" i="7" s="1"/>
  <c r="D520" i="8"/>
  <c r="C2308" i="7" s="1"/>
  <c r="F520" i="8"/>
  <c r="G520" i="8"/>
  <c r="C521" i="8"/>
  <c r="C521" i="7" s="1"/>
  <c r="D521" i="8"/>
  <c r="C2309" i="7" s="1"/>
  <c r="F521" i="8"/>
  <c r="G521" i="8"/>
  <c r="C522" i="8"/>
  <c r="C522" i="7" s="1"/>
  <c r="D522" i="8"/>
  <c r="C2310" i="7" s="1"/>
  <c r="F522" i="8"/>
  <c r="G522" i="8"/>
  <c r="C523" i="8"/>
  <c r="C523" i="7" s="1"/>
  <c r="D523" i="8"/>
  <c r="C2311" i="7" s="1"/>
  <c r="F523" i="8"/>
  <c r="G523" i="8"/>
  <c r="C524" i="8"/>
  <c r="C524" i="7" s="1"/>
  <c r="D524" i="8"/>
  <c r="C2312" i="7" s="1"/>
  <c r="F524" i="8"/>
  <c r="G524" i="8"/>
  <c r="C525" i="8"/>
  <c r="C525" i="7" s="1"/>
  <c r="D525" i="8"/>
  <c r="C2313" i="7" s="1"/>
  <c r="F525" i="8"/>
  <c r="G525" i="8"/>
  <c r="C526" i="8"/>
  <c r="C526" i="7" s="1"/>
  <c r="D526" i="8"/>
  <c r="C2314" i="7" s="1"/>
  <c r="F526" i="8"/>
  <c r="G526" i="8"/>
  <c r="C527" i="8"/>
  <c r="C527" i="7" s="1"/>
  <c r="D527" i="8"/>
  <c r="C2315" i="7" s="1"/>
  <c r="F527" i="8"/>
  <c r="G527" i="8"/>
  <c r="C528" i="8"/>
  <c r="C528" i="7" s="1"/>
  <c r="D528" i="8"/>
  <c r="C2316" i="7" s="1"/>
  <c r="F528" i="8"/>
  <c r="G528" i="8"/>
  <c r="C529" i="8"/>
  <c r="C529" i="7" s="1"/>
  <c r="D529" i="8"/>
  <c r="C2317" i="7" s="1"/>
  <c r="F529" i="8"/>
  <c r="G529" i="8"/>
  <c r="C530" i="8"/>
  <c r="C530" i="7" s="1"/>
  <c r="D530" i="8"/>
  <c r="C2318" i="7" s="1"/>
  <c r="F530" i="8"/>
  <c r="G530" i="8"/>
  <c r="C531" i="8"/>
  <c r="C531" i="7" s="1"/>
  <c r="D531" i="8"/>
  <c r="C2319" i="7" s="1"/>
  <c r="F531" i="8"/>
  <c r="G531" i="8"/>
  <c r="C532" i="8"/>
  <c r="C532" i="7" s="1"/>
  <c r="D532" i="8"/>
  <c r="C2320" i="7" s="1"/>
  <c r="F532" i="8"/>
  <c r="G532" i="8"/>
  <c r="C533" i="8"/>
  <c r="C533" i="7" s="1"/>
  <c r="D533" i="8"/>
  <c r="C2321" i="7" s="1"/>
  <c r="F533" i="8"/>
  <c r="G533" i="8"/>
  <c r="C534" i="8"/>
  <c r="C534" i="7" s="1"/>
  <c r="D534" i="8"/>
  <c r="C2322" i="7" s="1"/>
  <c r="F534" i="8"/>
  <c r="G534" i="8"/>
  <c r="C535" i="8"/>
  <c r="C535" i="7" s="1"/>
  <c r="D535" i="8"/>
  <c r="C2323" i="7" s="1"/>
  <c r="F535" i="8"/>
  <c r="G535" i="8"/>
  <c r="C536" i="8"/>
  <c r="C536" i="7" s="1"/>
  <c r="D536" i="8"/>
  <c r="C2324" i="7" s="1"/>
  <c r="F536" i="8"/>
  <c r="G536" i="8"/>
  <c r="C537" i="8"/>
  <c r="C537" i="7" s="1"/>
  <c r="D537" i="8"/>
  <c r="C2325" i="7" s="1"/>
  <c r="F537" i="8"/>
  <c r="G537" i="8"/>
  <c r="C538" i="8"/>
  <c r="C538" i="7" s="1"/>
  <c r="D538" i="8"/>
  <c r="C2326" i="7" s="1"/>
  <c r="F538" i="8"/>
  <c r="G538" i="8"/>
  <c r="C634" i="8"/>
  <c r="C634" i="7" s="1"/>
  <c r="D634" i="8"/>
  <c r="C2422" i="7" s="1"/>
  <c r="F634" i="8"/>
  <c r="G634" i="8"/>
  <c r="C635" i="8"/>
  <c r="C635" i="7" s="1"/>
  <c r="D635" i="8"/>
  <c r="C2423" i="7" s="1"/>
  <c r="F635" i="8"/>
  <c r="G635" i="8"/>
  <c r="C636" i="8"/>
  <c r="C636" i="7" s="1"/>
  <c r="D636" i="8"/>
  <c r="C2424" i="7" s="1"/>
  <c r="F636" i="8"/>
  <c r="G636" i="8"/>
  <c r="C637" i="8"/>
  <c r="C637" i="7" s="1"/>
  <c r="D637" i="8"/>
  <c r="C2425" i="7" s="1"/>
  <c r="F637" i="8"/>
  <c r="G637" i="8"/>
  <c r="C638" i="8"/>
  <c r="C638" i="7" s="1"/>
  <c r="D638" i="8"/>
  <c r="C2426" i="7" s="1"/>
  <c r="F638" i="8"/>
  <c r="G638" i="8"/>
  <c r="C639" i="8"/>
  <c r="C639" i="7" s="1"/>
  <c r="D639" i="8"/>
  <c r="C2427" i="7" s="1"/>
  <c r="F639" i="8"/>
  <c r="G639" i="8"/>
  <c r="C640" i="8"/>
  <c r="C640" i="7" s="1"/>
  <c r="D640" i="8"/>
  <c r="C2428" i="7" s="1"/>
  <c r="F640" i="8"/>
  <c r="G640" i="8"/>
  <c r="C641" i="8"/>
  <c r="C641" i="7" s="1"/>
  <c r="D641" i="8"/>
  <c r="C2429" i="7" s="1"/>
  <c r="F641" i="8"/>
  <c r="G641" i="8"/>
  <c r="C642" i="8"/>
  <c r="C642" i="7" s="1"/>
  <c r="D642" i="8"/>
  <c r="C2430" i="7" s="1"/>
  <c r="F642" i="8"/>
  <c r="G642" i="8"/>
  <c r="C643" i="8"/>
  <c r="C643" i="7" s="1"/>
  <c r="D643" i="8"/>
  <c r="C2431" i="7" s="1"/>
  <c r="F643" i="8"/>
  <c r="G643" i="8"/>
  <c r="C644" i="8"/>
  <c r="C644" i="7" s="1"/>
  <c r="D644" i="8"/>
  <c r="C2432" i="7" s="1"/>
  <c r="F644" i="8"/>
  <c r="G644" i="8"/>
  <c r="C645" i="8"/>
  <c r="C645" i="7" s="1"/>
  <c r="D645" i="8"/>
  <c r="C2433" i="7" s="1"/>
  <c r="F645" i="8"/>
  <c r="G645" i="8"/>
  <c r="C646" i="8"/>
  <c r="C646" i="7" s="1"/>
  <c r="D646" i="8"/>
  <c r="C2434" i="7" s="1"/>
  <c r="F646" i="8"/>
  <c r="G646" i="8"/>
  <c r="C647" i="8"/>
  <c r="C647" i="7" s="1"/>
  <c r="D647" i="8"/>
  <c r="C2435" i="7" s="1"/>
  <c r="F647" i="8"/>
  <c r="G647" i="8"/>
  <c r="C648" i="8"/>
  <c r="C648" i="7" s="1"/>
  <c r="D648" i="8"/>
  <c r="C2436" i="7" s="1"/>
  <c r="F648" i="8"/>
  <c r="G648" i="8"/>
  <c r="C649" i="8"/>
  <c r="C649" i="7" s="1"/>
  <c r="D649" i="8"/>
  <c r="C2437" i="7" s="1"/>
  <c r="F649" i="8"/>
  <c r="G649" i="8"/>
  <c r="C650" i="8"/>
  <c r="C650" i="7" s="1"/>
  <c r="D650" i="8"/>
  <c r="C2438" i="7" s="1"/>
  <c r="F650" i="8"/>
  <c r="G650" i="8"/>
  <c r="C651" i="8"/>
  <c r="C651" i="7" s="1"/>
  <c r="D651" i="8"/>
  <c r="C2439" i="7" s="1"/>
  <c r="F651" i="8"/>
  <c r="G651" i="8"/>
  <c r="C652" i="8"/>
  <c r="C652" i="7" s="1"/>
  <c r="D652" i="8"/>
  <c r="C2440" i="7" s="1"/>
  <c r="F652" i="8"/>
  <c r="G652" i="8"/>
  <c r="C653" i="8"/>
  <c r="C653" i="7" s="1"/>
  <c r="D653" i="8"/>
  <c r="C2441" i="7" s="1"/>
  <c r="F653" i="8"/>
  <c r="G653" i="8"/>
  <c r="C654" i="8"/>
  <c r="C654" i="7" s="1"/>
  <c r="D654" i="8"/>
  <c r="C2442" i="7" s="1"/>
  <c r="F654" i="8"/>
  <c r="G654" i="8"/>
  <c r="C655" i="8"/>
  <c r="C655" i="7" s="1"/>
  <c r="D655" i="8"/>
  <c r="C2443" i="7" s="1"/>
  <c r="F655" i="8"/>
  <c r="G655" i="8"/>
  <c r="C656" i="8"/>
  <c r="C656" i="7" s="1"/>
  <c r="D656" i="8"/>
  <c r="C2444" i="7" s="1"/>
  <c r="F656" i="8"/>
  <c r="G656" i="8"/>
  <c r="C657" i="8"/>
  <c r="C657" i="7" s="1"/>
  <c r="D657" i="8"/>
  <c r="C2445" i="7" s="1"/>
  <c r="F657" i="8"/>
  <c r="G657" i="8"/>
  <c r="C658" i="8"/>
  <c r="C658" i="7" s="1"/>
  <c r="D658" i="8"/>
  <c r="C2446" i="7" s="1"/>
  <c r="F658" i="8"/>
  <c r="G658" i="8"/>
  <c r="C659" i="8"/>
  <c r="C659" i="7" s="1"/>
  <c r="D659" i="8"/>
  <c r="C2447" i="7" s="1"/>
  <c r="F659" i="8"/>
  <c r="G659" i="8"/>
  <c r="C660" i="8"/>
  <c r="C660" i="7" s="1"/>
  <c r="D660" i="8"/>
  <c r="C2448" i="7" s="1"/>
  <c r="F660" i="8"/>
  <c r="G660" i="8"/>
  <c r="C661" i="8"/>
  <c r="C661" i="7" s="1"/>
  <c r="D661" i="8"/>
  <c r="C2449" i="7" s="1"/>
  <c r="F661" i="8"/>
  <c r="G661" i="8"/>
  <c r="C662" i="8"/>
  <c r="C662" i="7" s="1"/>
  <c r="D662" i="8"/>
  <c r="C2450" i="7" s="1"/>
  <c r="F662" i="8"/>
  <c r="G662" i="8"/>
  <c r="C663" i="8"/>
  <c r="C663" i="7" s="1"/>
  <c r="D663" i="8"/>
  <c r="C2451" i="7" s="1"/>
  <c r="F663" i="8"/>
  <c r="G663" i="8"/>
  <c r="C664" i="8"/>
  <c r="C664" i="7" s="1"/>
  <c r="D664" i="8"/>
  <c r="C2452" i="7" s="1"/>
  <c r="F664" i="8"/>
  <c r="G664" i="8"/>
  <c r="C665" i="8"/>
  <c r="C665" i="7" s="1"/>
  <c r="D665" i="8"/>
  <c r="C2453" i="7" s="1"/>
  <c r="F665" i="8"/>
  <c r="G665" i="8"/>
  <c r="C666" i="8"/>
  <c r="C666" i="7" s="1"/>
  <c r="D666" i="8"/>
  <c r="C2454" i="7" s="1"/>
  <c r="F666" i="8"/>
  <c r="G666" i="8"/>
  <c r="C667" i="8"/>
  <c r="C667" i="7" s="1"/>
  <c r="D667" i="8"/>
  <c r="C2455" i="7" s="1"/>
  <c r="F667" i="8"/>
  <c r="G667" i="8"/>
  <c r="C668" i="8"/>
  <c r="C668" i="7" s="1"/>
  <c r="D668" i="8"/>
  <c r="C2456" i="7" s="1"/>
  <c r="F668" i="8"/>
  <c r="G668" i="8"/>
  <c r="C669" i="8"/>
  <c r="C669" i="7" s="1"/>
  <c r="D669" i="8"/>
  <c r="C2457" i="7" s="1"/>
  <c r="F669" i="8"/>
  <c r="G669" i="8"/>
  <c r="C670" i="8"/>
  <c r="C670" i="7" s="1"/>
  <c r="D670" i="8"/>
  <c r="C2458" i="7" s="1"/>
  <c r="F670" i="8"/>
  <c r="G670" i="8"/>
  <c r="C671" i="8"/>
  <c r="C671" i="7" s="1"/>
  <c r="D671" i="8"/>
  <c r="C2459" i="7" s="1"/>
  <c r="F671" i="8"/>
  <c r="G671" i="8"/>
  <c r="C672" i="8"/>
  <c r="C672" i="7" s="1"/>
  <c r="D672" i="8"/>
  <c r="C2460" i="7" s="1"/>
  <c r="F672" i="8"/>
  <c r="G672" i="8"/>
  <c r="C673" i="8"/>
  <c r="C673" i="7" s="1"/>
  <c r="D673" i="8"/>
  <c r="C2461" i="7" s="1"/>
  <c r="F673" i="8"/>
  <c r="G673" i="8"/>
  <c r="C674" i="8"/>
  <c r="C674" i="7" s="1"/>
  <c r="D674" i="8"/>
  <c r="C2462" i="7" s="1"/>
  <c r="F674" i="8"/>
  <c r="G674" i="8"/>
  <c r="C675" i="8"/>
  <c r="C675" i="7" s="1"/>
  <c r="D675" i="8"/>
  <c r="C2463" i="7" s="1"/>
  <c r="F675" i="8"/>
  <c r="G675" i="8"/>
  <c r="C676" i="8"/>
  <c r="C676" i="7" s="1"/>
  <c r="D676" i="8"/>
  <c r="C2464" i="7" s="1"/>
  <c r="F676" i="8"/>
  <c r="G676" i="8"/>
  <c r="C677" i="8"/>
  <c r="C677" i="7" s="1"/>
  <c r="D677" i="8"/>
  <c r="C2465" i="7" s="1"/>
  <c r="F677" i="8"/>
  <c r="G677" i="8"/>
  <c r="C678" i="8"/>
  <c r="C678" i="7" s="1"/>
  <c r="D678" i="8"/>
  <c r="C2466" i="7" s="1"/>
  <c r="F678" i="8"/>
  <c r="G678" i="8"/>
  <c r="C679" i="8"/>
  <c r="C679" i="7" s="1"/>
  <c r="D679" i="8"/>
  <c r="C2467" i="7" s="1"/>
  <c r="F679" i="8"/>
  <c r="G679" i="8"/>
  <c r="C680" i="8"/>
  <c r="C680" i="7" s="1"/>
  <c r="D680" i="8"/>
  <c r="C2468" i="7" s="1"/>
  <c r="F680" i="8"/>
  <c r="G680" i="8"/>
  <c r="C681" i="8"/>
  <c r="C681" i="7" s="1"/>
  <c r="D681" i="8"/>
  <c r="C2469" i="7" s="1"/>
  <c r="F681" i="8"/>
  <c r="G681" i="8"/>
  <c r="C682" i="8"/>
  <c r="C682" i="7" s="1"/>
  <c r="D682" i="8"/>
  <c r="C2470" i="7" s="1"/>
  <c r="F682" i="8"/>
  <c r="G682" i="8"/>
  <c r="C683" i="8"/>
  <c r="C683" i="7" s="1"/>
  <c r="D683" i="8"/>
  <c r="C2471" i="7" s="1"/>
  <c r="F683" i="8"/>
  <c r="G683" i="8"/>
  <c r="C684" i="8"/>
  <c r="C684" i="7" s="1"/>
  <c r="D684" i="8"/>
  <c r="C2472" i="7" s="1"/>
  <c r="F684" i="8"/>
  <c r="G684" i="8"/>
  <c r="C685" i="8"/>
  <c r="C685" i="7" s="1"/>
  <c r="D685" i="8"/>
  <c r="C2473" i="7" s="1"/>
  <c r="F685" i="8"/>
  <c r="G685" i="8"/>
  <c r="C686" i="8"/>
  <c r="C686" i="7" s="1"/>
  <c r="D686" i="8"/>
  <c r="C2474" i="7" s="1"/>
  <c r="F686" i="8"/>
  <c r="G686" i="8"/>
  <c r="C687" i="8"/>
  <c r="C687" i="7" s="1"/>
  <c r="D687" i="8"/>
  <c r="C2475" i="7" s="1"/>
  <c r="F687" i="8"/>
  <c r="G687" i="8"/>
  <c r="C783" i="8"/>
  <c r="C783" i="7" s="1"/>
  <c r="D783" i="8"/>
  <c r="C2571" i="7" s="1"/>
  <c r="F783" i="8"/>
  <c r="G783" i="8"/>
  <c r="C784" i="8"/>
  <c r="C784" i="7" s="1"/>
  <c r="D784" i="8"/>
  <c r="C2572" i="7" s="1"/>
  <c r="F784" i="8"/>
  <c r="G784" i="8"/>
  <c r="C785" i="8"/>
  <c r="C785" i="7" s="1"/>
  <c r="D785" i="8"/>
  <c r="C2573" i="7" s="1"/>
  <c r="F785" i="8"/>
  <c r="G785" i="8"/>
  <c r="C786" i="8"/>
  <c r="C786" i="7" s="1"/>
  <c r="D786" i="8"/>
  <c r="C2574" i="7" s="1"/>
  <c r="F786" i="8"/>
  <c r="G786" i="8"/>
  <c r="C787" i="8"/>
  <c r="C787" i="7" s="1"/>
  <c r="D787" i="8"/>
  <c r="C2575" i="7" s="1"/>
  <c r="F787" i="8"/>
  <c r="G787" i="8"/>
  <c r="C788" i="8"/>
  <c r="C788" i="7" s="1"/>
  <c r="D788" i="8"/>
  <c r="C2576" i="7" s="1"/>
  <c r="F788" i="8"/>
  <c r="G788" i="8"/>
  <c r="C789" i="8"/>
  <c r="C789" i="7" s="1"/>
  <c r="D789" i="8"/>
  <c r="C2577" i="7" s="1"/>
  <c r="F789" i="8"/>
  <c r="G789" i="8"/>
  <c r="C790" i="8"/>
  <c r="C790" i="7" s="1"/>
  <c r="D790" i="8"/>
  <c r="C2578" i="7" s="1"/>
  <c r="F790" i="8"/>
  <c r="G790" i="8"/>
  <c r="C791" i="8"/>
  <c r="C791" i="7" s="1"/>
  <c r="D791" i="8"/>
  <c r="C2579" i="7" s="1"/>
  <c r="F791" i="8"/>
  <c r="G791" i="8"/>
  <c r="C792" i="8"/>
  <c r="C792" i="7" s="1"/>
  <c r="D792" i="8"/>
  <c r="C2580" i="7" s="1"/>
  <c r="F792" i="8"/>
  <c r="G792" i="8"/>
  <c r="C793" i="8"/>
  <c r="C793" i="7" s="1"/>
  <c r="D793" i="8"/>
  <c r="C2581" i="7" s="1"/>
  <c r="F793" i="8"/>
  <c r="G793" i="8"/>
  <c r="C794" i="8"/>
  <c r="C794" i="7" s="1"/>
  <c r="D794" i="8"/>
  <c r="C2582" i="7" s="1"/>
  <c r="F794" i="8"/>
  <c r="G794" i="8"/>
  <c r="C795" i="8"/>
  <c r="C795" i="7" s="1"/>
  <c r="D795" i="8"/>
  <c r="C2583" i="7" s="1"/>
  <c r="F795" i="8"/>
  <c r="G795" i="8"/>
  <c r="C796" i="8"/>
  <c r="C796" i="7" s="1"/>
  <c r="D796" i="8"/>
  <c r="C2584" i="7" s="1"/>
  <c r="F796" i="8"/>
  <c r="G796" i="8"/>
  <c r="C797" i="8"/>
  <c r="C797" i="7" s="1"/>
  <c r="D797" i="8"/>
  <c r="C2585" i="7" s="1"/>
  <c r="F797" i="8"/>
  <c r="G797" i="8"/>
  <c r="C798" i="8"/>
  <c r="C798" i="7" s="1"/>
  <c r="D798" i="8"/>
  <c r="C2586" i="7" s="1"/>
  <c r="F798" i="8"/>
  <c r="G798" i="8"/>
  <c r="C799" i="8"/>
  <c r="C799" i="7" s="1"/>
  <c r="D799" i="8"/>
  <c r="C2587" i="7" s="1"/>
  <c r="F799" i="8"/>
  <c r="G799" i="8"/>
  <c r="C800" i="8"/>
  <c r="C800" i="7" s="1"/>
  <c r="D800" i="8"/>
  <c r="C2588" i="7" s="1"/>
  <c r="F800" i="8"/>
  <c r="G800" i="8"/>
  <c r="C801" i="8"/>
  <c r="C801" i="7" s="1"/>
  <c r="D801" i="8"/>
  <c r="C2589" i="7" s="1"/>
  <c r="F801" i="8"/>
  <c r="G801" i="8"/>
  <c r="C802" i="8"/>
  <c r="C802" i="7" s="1"/>
  <c r="D802" i="8"/>
  <c r="C2590" i="7" s="1"/>
  <c r="F802" i="8"/>
  <c r="G802" i="8"/>
  <c r="C803" i="8"/>
  <c r="C803" i="7" s="1"/>
  <c r="D803" i="8"/>
  <c r="C2591" i="7" s="1"/>
  <c r="F803" i="8"/>
  <c r="G803" i="8"/>
  <c r="C804" i="8"/>
  <c r="C804" i="7" s="1"/>
  <c r="D804" i="8"/>
  <c r="C2592" i="7" s="1"/>
  <c r="F804" i="8"/>
  <c r="G804" i="8"/>
  <c r="C805" i="8"/>
  <c r="C805" i="7" s="1"/>
  <c r="D805" i="8"/>
  <c r="C2593" i="7" s="1"/>
  <c r="F805" i="8"/>
  <c r="G805" i="8"/>
  <c r="C806" i="8"/>
  <c r="C806" i="7" s="1"/>
  <c r="D806" i="8"/>
  <c r="C2594" i="7" s="1"/>
  <c r="F806" i="8"/>
  <c r="G806" i="8"/>
  <c r="C807" i="8"/>
  <c r="C807" i="7" s="1"/>
  <c r="D807" i="8"/>
  <c r="C2595" i="7" s="1"/>
  <c r="F807" i="8"/>
  <c r="G807" i="8"/>
  <c r="C808" i="8"/>
  <c r="C808" i="7" s="1"/>
  <c r="D808" i="8"/>
  <c r="C2596" i="7" s="1"/>
  <c r="F808" i="8"/>
  <c r="G808" i="8"/>
  <c r="C809" i="8"/>
  <c r="C809" i="7" s="1"/>
  <c r="D809" i="8"/>
  <c r="C2597" i="7" s="1"/>
  <c r="F809" i="8"/>
  <c r="G809" i="8"/>
  <c r="C810" i="8"/>
  <c r="C810" i="7" s="1"/>
  <c r="D810" i="8"/>
  <c r="C2598" i="7" s="1"/>
  <c r="F810" i="8"/>
  <c r="G810" i="8"/>
  <c r="C811" i="8"/>
  <c r="C811" i="7" s="1"/>
  <c r="D811" i="8"/>
  <c r="C2599" i="7" s="1"/>
  <c r="F811" i="8"/>
  <c r="G811" i="8"/>
  <c r="C812" i="8"/>
  <c r="C812" i="7" s="1"/>
  <c r="D812" i="8"/>
  <c r="C2600" i="7" s="1"/>
  <c r="F812" i="8"/>
  <c r="G812" i="8"/>
  <c r="C813" i="8"/>
  <c r="C813" i="7" s="1"/>
  <c r="D813" i="8"/>
  <c r="C2601" i="7" s="1"/>
  <c r="F813" i="8"/>
  <c r="G813" i="8"/>
  <c r="C814" i="8"/>
  <c r="C814" i="7" s="1"/>
  <c r="D814" i="8"/>
  <c r="C2602" i="7" s="1"/>
  <c r="F814" i="8"/>
  <c r="G814" i="8"/>
  <c r="C815" i="8"/>
  <c r="C815" i="7" s="1"/>
  <c r="D815" i="8"/>
  <c r="C2603" i="7" s="1"/>
  <c r="F815" i="8"/>
  <c r="G815" i="8"/>
  <c r="C816" i="8"/>
  <c r="C816" i="7" s="1"/>
  <c r="D816" i="8"/>
  <c r="C2604" i="7" s="1"/>
  <c r="F816" i="8"/>
  <c r="G816" i="8"/>
  <c r="C817" i="8"/>
  <c r="C817" i="7" s="1"/>
  <c r="D817" i="8"/>
  <c r="C2605" i="7" s="1"/>
  <c r="F817" i="8"/>
  <c r="G817" i="8"/>
  <c r="C818" i="8"/>
  <c r="C818" i="7" s="1"/>
  <c r="D818" i="8"/>
  <c r="C2606" i="7" s="1"/>
  <c r="F818" i="8"/>
  <c r="G818" i="8"/>
  <c r="C819" i="8"/>
  <c r="C819" i="7" s="1"/>
  <c r="D819" i="8"/>
  <c r="C2607" i="7" s="1"/>
  <c r="F819" i="8"/>
  <c r="G819" i="8"/>
  <c r="C820" i="8"/>
  <c r="C820" i="7" s="1"/>
  <c r="D820" i="8"/>
  <c r="C2608" i="7" s="1"/>
  <c r="F820" i="8"/>
  <c r="G820" i="8"/>
  <c r="C821" i="8"/>
  <c r="C821" i="7" s="1"/>
  <c r="D821" i="8"/>
  <c r="C2609" i="7" s="1"/>
  <c r="F821" i="8"/>
  <c r="G821" i="8"/>
  <c r="C822" i="8"/>
  <c r="C822" i="7" s="1"/>
  <c r="D822" i="8"/>
  <c r="C2610" i="7" s="1"/>
  <c r="F822" i="8"/>
  <c r="G822" i="8"/>
  <c r="C823" i="8"/>
  <c r="C823" i="7" s="1"/>
  <c r="D823" i="8"/>
  <c r="C2611" i="7" s="1"/>
  <c r="F823" i="8"/>
  <c r="G823" i="8"/>
  <c r="C824" i="8"/>
  <c r="C824" i="7" s="1"/>
  <c r="D824" i="8"/>
  <c r="C2612" i="7" s="1"/>
  <c r="F824" i="8"/>
  <c r="G824" i="8"/>
  <c r="C825" i="8"/>
  <c r="C825" i="7" s="1"/>
  <c r="D825" i="8"/>
  <c r="C2613" i="7" s="1"/>
  <c r="F825" i="8"/>
  <c r="G825" i="8"/>
  <c r="C826" i="8"/>
  <c r="C826" i="7" s="1"/>
  <c r="D826" i="8"/>
  <c r="C2614" i="7" s="1"/>
  <c r="F826" i="8"/>
  <c r="G826" i="8"/>
  <c r="C827" i="8"/>
  <c r="C827" i="7" s="1"/>
  <c r="D827" i="8"/>
  <c r="C2615" i="7" s="1"/>
  <c r="F827" i="8"/>
  <c r="G827" i="8"/>
  <c r="C828" i="8"/>
  <c r="C828" i="7" s="1"/>
  <c r="D828" i="8"/>
  <c r="C2616" i="7" s="1"/>
  <c r="F828" i="8"/>
  <c r="G828" i="8"/>
  <c r="C829" i="8"/>
  <c r="C829" i="7" s="1"/>
  <c r="D829" i="8"/>
  <c r="C2617" i="7" s="1"/>
  <c r="F829" i="8"/>
  <c r="G829" i="8"/>
  <c r="C830" i="8"/>
  <c r="C830" i="7" s="1"/>
  <c r="D830" i="8"/>
  <c r="C2618" i="7" s="1"/>
  <c r="F830" i="8"/>
  <c r="G830" i="8"/>
  <c r="C831" i="8"/>
  <c r="C831" i="7" s="1"/>
  <c r="D831" i="8"/>
  <c r="C2619" i="7" s="1"/>
  <c r="F831" i="8"/>
  <c r="G831" i="8"/>
  <c r="C832" i="8"/>
  <c r="C832" i="7" s="1"/>
  <c r="D832" i="8"/>
  <c r="C2620" i="7" s="1"/>
  <c r="F832" i="8"/>
  <c r="G832" i="8"/>
  <c r="C833" i="8"/>
  <c r="C833" i="7" s="1"/>
  <c r="D833" i="8"/>
  <c r="C2621" i="7" s="1"/>
  <c r="F833" i="8"/>
  <c r="G833" i="8"/>
  <c r="C834" i="8"/>
  <c r="C834" i="7" s="1"/>
  <c r="D834" i="8"/>
  <c r="C2622" i="7" s="1"/>
  <c r="F834" i="8"/>
  <c r="G834" i="8"/>
  <c r="C835" i="8"/>
  <c r="C835" i="7" s="1"/>
  <c r="D835" i="8"/>
  <c r="C2623" i="7" s="1"/>
  <c r="F835" i="8"/>
  <c r="G835" i="8"/>
  <c r="C836" i="8"/>
  <c r="C836" i="7" s="1"/>
  <c r="D836" i="8"/>
  <c r="C2624" i="7" s="1"/>
  <c r="F836" i="8"/>
  <c r="G836" i="8"/>
  <c r="C932" i="8"/>
  <c r="C932" i="7" s="1"/>
  <c r="D932" i="8"/>
  <c r="C2720" i="7" s="1"/>
  <c r="F932" i="8"/>
  <c r="G932" i="8"/>
  <c r="C933" i="8"/>
  <c r="C933" i="7" s="1"/>
  <c r="D933" i="8"/>
  <c r="C2721" i="7" s="1"/>
  <c r="F933" i="8"/>
  <c r="G933" i="8"/>
  <c r="C934" i="8"/>
  <c r="C934" i="7" s="1"/>
  <c r="D934" i="8"/>
  <c r="C2722" i="7" s="1"/>
  <c r="F934" i="8"/>
  <c r="G934" i="8"/>
  <c r="C935" i="8"/>
  <c r="C935" i="7" s="1"/>
  <c r="D935" i="8"/>
  <c r="C2723" i="7" s="1"/>
  <c r="F935" i="8"/>
  <c r="G935" i="8"/>
  <c r="C936" i="8"/>
  <c r="C936" i="7" s="1"/>
  <c r="D936" i="8"/>
  <c r="C2724" i="7" s="1"/>
  <c r="F936" i="8"/>
  <c r="G936" i="8"/>
  <c r="C937" i="8"/>
  <c r="C937" i="7" s="1"/>
  <c r="D937" i="8"/>
  <c r="C2725" i="7" s="1"/>
  <c r="F937" i="8"/>
  <c r="G937" i="8"/>
  <c r="C938" i="8"/>
  <c r="C938" i="7" s="1"/>
  <c r="D938" i="8"/>
  <c r="C2726" i="7" s="1"/>
  <c r="F938" i="8"/>
  <c r="G938" i="8"/>
  <c r="C939" i="8"/>
  <c r="C939" i="7" s="1"/>
  <c r="D939" i="8"/>
  <c r="C2727" i="7" s="1"/>
  <c r="F939" i="8"/>
  <c r="G939" i="8"/>
  <c r="C940" i="8"/>
  <c r="C940" i="7" s="1"/>
  <c r="D940" i="8"/>
  <c r="C2728" i="7" s="1"/>
  <c r="F940" i="8"/>
  <c r="G940" i="8"/>
  <c r="C941" i="8"/>
  <c r="C941" i="7" s="1"/>
  <c r="D941" i="8"/>
  <c r="C2729" i="7" s="1"/>
  <c r="F941" i="8"/>
  <c r="G941" i="8"/>
  <c r="C942" i="8"/>
  <c r="C942" i="7" s="1"/>
  <c r="D942" i="8"/>
  <c r="C2730" i="7" s="1"/>
  <c r="F942" i="8"/>
  <c r="G942" i="8"/>
  <c r="C943" i="8"/>
  <c r="C943" i="7" s="1"/>
  <c r="D943" i="8"/>
  <c r="C2731" i="7" s="1"/>
  <c r="F943" i="8"/>
  <c r="G943" i="8"/>
  <c r="C944" i="8"/>
  <c r="C944" i="7" s="1"/>
  <c r="D944" i="8"/>
  <c r="C2732" i="7" s="1"/>
  <c r="F944" i="8"/>
  <c r="G944" i="8"/>
  <c r="C945" i="8"/>
  <c r="C945" i="7" s="1"/>
  <c r="D945" i="8"/>
  <c r="C2733" i="7" s="1"/>
  <c r="F945" i="8"/>
  <c r="G945" i="8"/>
  <c r="C946" i="8"/>
  <c r="C946" i="7" s="1"/>
  <c r="D946" i="8"/>
  <c r="C2734" i="7" s="1"/>
  <c r="F946" i="8"/>
  <c r="G946" i="8"/>
  <c r="C947" i="8"/>
  <c r="C947" i="7" s="1"/>
  <c r="D947" i="8"/>
  <c r="C2735" i="7" s="1"/>
  <c r="F947" i="8"/>
  <c r="G947" i="8"/>
  <c r="C948" i="8"/>
  <c r="C948" i="7" s="1"/>
  <c r="D948" i="8"/>
  <c r="C2736" i="7" s="1"/>
  <c r="F948" i="8"/>
  <c r="G948" i="8"/>
  <c r="C949" i="8"/>
  <c r="C949" i="7" s="1"/>
  <c r="D949" i="8"/>
  <c r="C2737" i="7" s="1"/>
  <c r="F949" i="8"/>
  <c r="G949" i="8"/>
  <c r="C950" i="8"/>
  <c r="C950" i="7" s="1"/>
  <c r="D950" i="8"/>
  <c r="C2738" i="7" s="1"/>
  <c r="F950" i="8"/>
  <c r="G950" i="8"/>
  <c r="C951" i="8"/>
  <c r="C951" i="7" s="1"/>
  <c r="D951" i="8"/>
  <c r="C2739" i="7" s="1"/>
  <c r="F951" i="8"/>
  <c r="G951" i="8"/>
  <c r="C952" i="8"/>
  <c r="C952" i="7" s="1"/>
  <c r="D952" i="8"/>
  <c r="C2740" i="7" s="1"/>
  <c r="F952" i="8"/>
  <c r="G952" i="8"/>
  <c r="C953" i="8"/>
  <c r="C953" i="7" s="1"/>
  <c r="D953" i="8"/>
  <c r="C2741" i="7" s="1"/>
  <c r="F953" i="8"/>
  <c r="G953" i="8"/>
  <c r="C954" i="8"/>
  <c r="C954" i="7" s="1"/>
  <c r="D954" i="8"/>
  <c r="C2742" i="7" s="1"/>
  <c r="F954" i="8"/>
  <c r="G954" i="8"/>
  <c r="C955" i="8"/>
  <c r="C955" i="7" s="1"/>
  <c r="D955" i="8"/>
  <c r="C2743" i="7" s="1"/>
  <c r="F955" i="8"/>
  <c r="G955" i="8"/>
  <c r="C956" i="8"/>
  <c r="C956" i="7" s="1"/>
  <c r="D956" i="8"/>
  <c r="C2744" i="7" s="1"/>
  <c r="F956" i="8"/>
  <c r="G956" i="8"/>
  <c r="C957" i="8"/>
  <c r="C957" i="7" s="1"/>
  <c r="D957" i="8"/>
  <c r="C2745" i="7" s="1"/>
  <c r="F957" i="8"/>
  <c r="G957" i="8"/>
  <c r="C958" i="8"/>
  <c r="C958" i="7" s="1"/>
  <c r="D958" i="8"/>
  <c r="C2746" i="7" s="1"/>
  <c r="F958" i="8"/>
  <c r="G958" i="8"/>
  <c r="C959" i="8"/>
  <c r="C959" i="7" s="1"/>
  <c r="D959" i="8"/>
  <c r="C2747" i="7" s="1"/>
  <c r="F959" i="8"/>
  <c r="G959" i="8"/>
  <c r="C960" i="8"/>
  <c r="C960" i="7" s="1"/>
  <c r="D960" i="8"/>
  <c r="C2748" i="7" s="1"/>
  <c r="F960" i="8"/>
  <c r="G960" i="8"/>
  <c r="C961" i="8"/>
  <c r="C961" i="7" s="1"/>
  <c r="D961" i="8"/>
  <c r="C2749" i="7" s="1"/>
  <c r="F961" i="8"/>
  <c r="G961" i="8"/>
  <c r="C962" i="8"/>
  <c r="C962" i="7" s="1"/>
  <c r="D962" i="8"/>
  <c r="C2750" i="7" s="1"/>
  <c r="F962" i="8"/>
  <c r="G962" i="8"/>
  <c r="C963" i="8"/>
  <c r="C963" i="7" s="1"/>
  <c r="D963" i="8"/>
  <c r="C2751" i="7" s="1"/>
  <c r="F963" i="8"/>
  <c r="G963" i="8"/>
  <c r="C964" i="8"/>
  <c r="C964" i="7" s="1"/>
  <c r="D964" i="8"/>
  <c r="C2752" i="7" s="1"/>
  <c r="F964" i="8"/>
  <c r="G964" i="8"/>
  <c r="C965" i="8"/>
  <c r="C965" i="7" s="1"/>
  <c r="D965" i="8"/>
  <c r="C2753" i="7" s="1"/>
  <c r="F965" i="8"/>
  <c r="G965" i="8"/>
  <c r="C966" i="8"/>
  <c r="C966" i="7" s="1"/>
  <c r="D966" i="8"/>
  <c r="C2754" i="7" s="1"/>
  <c r="F966" i="8"/>
  <c r="G966" i="8"/>
  <c r="C967" i="8"/>
  <c r="C967" i="7" s="1"/>
  <c r="D967" i="8"/>
  <c r="C2755" i="7" s="1"/>
  <c r="F967" i="8"/>
  <c r="G967" i="8"/>
  <c r="C968" i="8"/>
  <c r="C968" i="7" s="1"/>
  <c r="D968" i="8"/>
  <c r="C2756" i="7" s="1"/>
  <c r="F968" i="8"/>
  <c r="G968" i="8"/>
  <c r="C969" i="8"/>
  <c r="C969" i="7" s="1"/>
  <c r="D969" i="8"/>
  <c r="C2757" i="7" s="1"/>
  <c r="F969" i="8"/>
  <c r="G969" i="8"/>
  <c r="C970" i="8"/>
  <c r="C970" i="7" s="1"/>
  <c r="D970" i="8"/>
  <c r="C2758" i="7" s="1"/>
  <c r="F970" i="8"/>
  <c r="G970" i="8"/>
  <c r="C971" i="8"/>
  <c r="C971" i="7" s="1"/>
  <c r="D971" i="8"/>
  <c r="C2759" i="7" s="1"/>
  <c r="F971" i="8"/>
  <c r="G971" i="8"/>
  <c r="C972" i="8"/>
  <c r="C972" i="7" s="1"/>
  <c r="D972" i="8"/>
  <c r="C2760" i="7" s="1"/>
  <c r="F972" i="8"/>
  <c r="G972" i="8"/>
  <c r="C973" i="8"/>
  <c r="C973" i="7" s="1"/>
  <c r="D973" i="8"/>
  <c r="C2761" i="7" s="1"/>
  <c r="F973" i="8"/>
  <c r="G973" i="8"/>
  <c r="C974" i="8"/>
  <c r="C974" i="7" s="1"/>
  <c r="D974" i="8"/>
  <c r="C2762" i="7" s="1"/>
  <c r="F974" i="8"/>
  <c r="G974" i="8"/>
  <c r="C975" i="8"/>
  <c r="C975" i="7" s="1"/>
  <c r="D975" i="8"/>
  <c r="C2763" i="7" s="1"/>
  <c r="F975" i="8"/>
  <c r="G975" i="8"/>
  <c r="C976" i="8"/>
  <c r="C976" i="7" s="1"/>
  <c r="D976" i="8"/>
  <c r="C2764" i="7" s="1"/>
  <c r="F976" i="8"/>
  <c r="G976" i="8"/>
  <c r="C977" i="8"/>
  <c r="C977" i="7" s="1"/>
  <c r="D977" i="8"/>
  <c r="C2765" i="7" s="1"/>
  <c r="F977" i="8"/>
  <c r="G977" i="8"/>
  <c r="C978" i="8"/>
  <c r="C978" i="7" s="1"/>
  <c r="D978" i="8"/>
  <c r="C2766" i="7" s="1"/>
  <c r="F978" i="8"/>
  <c r="G978" i="8"/>
  <c r="C979" i="8"/>
  <c r="C979" i="7" s="1"/>
  <c r="D979" i="8"/>
  <c r="C2767" i="7" s="1"/>
  <c r="F979" i="8"/>
  <c r="G979" i="8"/>
  <c r="C980" i="8"/>
  <c r="C980" i="7" s="1"/>
  <c r="D980" i="8"/>
  <c r="C2768" i="7" s="1"/>
  <c r="F980" i="8"/>
  <c r="G980" i="8"/>
  <c r="C981" i="8"/>
  <c r="C981" i="7" s="1"/>
  <c r="D981" i="8"/>
  <c r="C2769" i="7" s="1"/>
  <c r="F981" i="8"/>
  <c r="G981" i="8"/>
  <c r="C982" i="8"/>
  <c r="C982" i="7" s="1"/>
  <c r="D982" i="8"/>
  <c r="C2770" i="7" s="1"/>
  <c r="F982" i="8"/>
  <c r="G982" i="8"/>
  <c r="C983" i="8"/>
  <c r="C983" i="7" s="1"/>
  <c r="D983" i="8"/>
  <c r="C2771" i="7" s="1"/>
  <c r="F983" i="8"/>
  <c r="G983" i="8"/>
  <c r="C984" i="8"/>
  <c r="C984" i="7" s="1"/>
  <c r="D984" i="8"/>
  <c r="C2772" i="7" s="1"/>
  <c r="F984" i="8"/>
  <c r="G984" i="8"/>
  <c r="C985" i="8"/>
  <c r="C985" i="7" s="1"/>
  <c r="D985" i="8"/>
  <c r="C2773" i="7" s="1"/>
  <c r="F985" i="8"/>
  <c r="G985" i="8"/>
  <c r="C1081" i="8"/>
  <c r="C1081" i="7" s="1"/>
  <c r="D1081" i="8"/>
  <c r="C2869" i="7" s="1"/>
  <c r="F1081" i="8"/>
  <c r="C1081" i="22" s="1"/>
  <c r="G1081" i="8"/>
  <c r="D1081" i="22" s="1"/>
  <c r="C1082" i="8"/>
  <c r="C1082" i="7" s="1"/>
  <c r="D1082" i="8"/>
  <c r="C2870" i="7" s="1"/>
  <c r="F1082" i="8"/>
  <c r="C1082" i="22" s="1"/>
  <c r="G1082" i="8"/>
  <c r="D1082" i="22" s="1"/>
  <c r="C1083" i="8"/>
  <c r="C1083" i="7" s="1"/>
  <c r="D1083" i="8"/>
  <c r="C2871" i="7" s="1"/>
  <c r="F1083" i="8"/>
  <c r="C1083" i="22" s="1"/>
  <c r="G1083" i="8"/>
  <c r="D1083" i="22" s="1"/>
  <c r="C1084" i="8"/>
  <c r="C1084" i="7" s="1"/>
  <c r="D1084" i="8"/>
  <c r="C2872" i="7" s="1"/>
  <c r="F1084" i="8"/>
  <c r="C1084" i="22" s="1"/>
  <c r="G1084" i="8"/>
  <c r="D1084" i="22" s="1"/>
  <c r="C1085" i="8"/>
  <c r="C1085" i="7" s="1"/>
  <c r="D1085" i="8"/>
  <c r="C2873" i="7" s="1"/>
  <c r="F1085" i="8"/>
  <c r="C1085" i="22" s="1"/>
  <c r="G1085" i="8"/>
  <c r="D1085" i="22" s="1"/>
  <c r="C1086" i="8"/>
  <c r="C1086" i="7" s="1"/>
  <c r="D1086" i="8"/>
  <c r="C2874" i="7" s="1"/>
  <c r="F1086" i="8"/>
  <c r="C1086" i="22" s="1"/>
  <c r="G1086" i="8"/>
  <c r="D1086" i="22" s="1"/>
  <c r="C1087" i="8"/>
  <c r="C1087" i="7" s="1"/>
  <c r="D1087" i="8"/>
  <c r="C2875" i="7" s="1"/>
  <c r="F1087" i="8"/>
  <c r="C1087" i="22" s="1"/>
  <c r="G1087" i="8"/>
  <c r="D1087" i="22" s="1"/>
  <c r="C1088" i="8"/>
  <c r="C1088" i="7" s="1"/>
  <c r="D1088" i="8"/>
  <c r="C2876" i="7" s="1"/>
  <c r="F1088" i="8"/>
  <c r="G1088" i="8"/>
  <c r="C1089" i="8"/>
  <c r="C1089" i="7" s="1"/>
  <c r="D1089" i="8"/>
  <c r="C2877" i="7" s="1"/>
  <c r="F1089" i="8"/>
  <c r="G1089" i="8"/>
  <c r="C1090" i="8"/>
  <c r="C1090" i="7" s="1"/>
  <c r="D1090" i="8"/>
  <c r="C2878" i="7" s="1"/>
  <c r="F1090" i="8"/>
  <c r="G1090" i="8"/>
  <c r="C1091" i="8"/>
  <c r="C1091" i="7" s="1"/>
  <c r="D1091" i="8"/>
  <c r="C2879" i="7" s="1"/>
  <c r="F1091" i="8"/>
  <c r="G1091" i="8"/>
  <c r="C1092" i="8"/>
  <c r="C1092" i="7" s="1"/>
  <c r="D1092" i="8"/>
  <c r="C2880" i="7" s="1"/>
  <c r="F1092" i="8"/>
  <c r="G1092" i="8"/>
  <c r="C1093" i="8"/>
  <c r="C1093" i="7" s="1"/>
  <c r="D1093" i="8"/>
  <c r="C2881" i="7" s="1"/>
  <c r="F1093" i="8"/>
  <c r="G1093" i="8"/>
  <c r="C1094" i="8"/>
  <c r="C1094" i="7" s="1"/>
  <c r="D1094" i="8"/>
  <c r="C2882" i="7" s="1"/>
  <c r="F1094" i="8"/>
  <c r="C1094" i="22" s="1"/>
  <c r="G1094" i="8"/>
  <c r="D1094" i="22" s="1"/>
  <c r="C1095" i="8"/>
  <c r="C1095" i="7" s="1"/>
  <c r="D1095" i="8"/>
  <c r="C2883" i="7" s="1"/>
  <c r="F1095" i="8"/>
  <c r="C1095" i="22" s="1"/>
  <c r="G1095" i="8"/>
  <c r="D1095" i="22" s="1"/>
  <c r="C1096" i="8"/>
  <c r="C1096" i="7" s="1"/>
  <c r="D1096" i="8"/>
  <c r="C2884" i="7" s="1"/>
  <c r="F1096" i="8"/>
  <c r="C1096" i="22" s="1"/>
  <c r="G1096" i="8"/>
  <c r="D1096" i="22" s="1"/>
  <c r="C1097" i="8"/>
  <c r="C1097" i="7" s="1"/>
  <c r="D1097" i="8"/>
  <c r="C2885" i="7" s="1"/>
  <c r="F1097" i="8"/>
  <c r="C1097" i="22" s="1"/>
  <c r="G1097" i="8"/>
  <c r="D1097" i="22" s="1"/>
  <c r="C1098" i="8"/>
  <c r="C1098" i="7" s="1"/>
  <c r="D1098" i="8"/>
  <c r="C2886" i="7" s="1"/>
  <c r="F1098" i="8"/>
  <c r="C1098" i="22" s="1"/>
  <c r="G1098" i="8"/>
  <c r="D1098" i="22" s="1"/>
  <c r="C1099" i="8"/>
  <c r="C1099" i="7" s="1"/>
  <c r="D1099" i="8"/>
  <c r="C2887" i="7" s="1"/>
  <c r="F1099" i="8"/>
  <c r="C1099" i="22" s="1"/>
  <c r="G1099" i="8"/>
  <c r="D1099" i="22" s="1"/>
  <c r="C1100" i="8"/>
  <c r="C1100" i="7" s="1"/>
  <c r="D1100" i="8"/>
  <c r="C2888" i="7" s="1"/>
  <c r="F1100" i="8"/>
  <c r="C1100" i="22" s="1"/>
  <c r="G1100" i="8"/>
  <c r="D1100" i="22" s="1"/>
  <c r="C1101" i="8"/>
  <c r="C1101" i="7" s="1"/>
  <c r="D1101" i="8"/>
  <c r="C2889" i="7" s="1"/>
  <c r="F1101" i="8"/>
  <c r="C1101" i="22" s="1"/>
  <c r="G1101" i="8"/>
  <c r="D1101" i="22" s="1"/>
  <c r="C1102" i="8"/>
  <c r="C1102" i="7" s="1"/>
  <c r="D1102" i="8"/>
  <c r="C2890" i="7" s="1"/>
  <c r="F1102" i="8"/>
  <c r="C1102" i="22" s="1"/>
  <c r="G1102" i="8"/>
  <c r="D1102" i="22" s="1"/>
  <c r="C1103" i="8"/>
  <c r="C1103" i="7" s="1"/>
  <c r="D1103" i="8"/>
  <c r="C2891" i="7" s="1"/>
  <c r="F1103" i="8"/>
  <c r="C1103" i="22" s="1"/>
  <c r="G1103" i="8"/>
  <c r="D1103" i="22" s="1"/>
  <c r="C1104" i="8"/>
  <c r="C1104" i="7" s="1"/>
  <c r="D1104" i="8"/>
  <c r="C2892" i="7" s="1"/>
  <c r="F1104" i="8"/>
  <c r="C1104" i="22" s="1"/>
  <c r="G1104" i="8"/>
  <c r="D1104" i="22" s="1"/>
  <c r="C1105" i="8"/>
  <c r="C1105" i="7" s="1"/>
  <c r="D1105" i="8"/>
  <c r="C2893" i="7" s="1"/>
  <c r="F1105" i="8"/>
  <c r="C1105" i="22" s="1"/>
  <c r="G1105" i="8"/>
  <c r="D1105" i="22" s="1"/>
  <c r="C1106" i="8"/>
  <c r="C1106" i="7" s="1"/>
  <c r="D1106" i="8"/>
  <c r="C2894" i="7" s="1"/>
  <c r="F1106" i="8"/>
  <c r="C1106" i="22" s="1"/>
  <c r="G1106" i="8"/>
  <c r="D1106" i="22" s="1"/>
  <c r="C1107" i="8"/>
  <c r="C1107" i="7" s="1"/>
  <c r="D1107" i="8"/>
  <c r="C2895" i="7" s="1"/>
  <c r="F1107" i="8"/>
  <c r="C1107" i="22" s="1"/>
  <c r="G1107" i="8"/>
  <c r="D1107" i="22" s="1"/>
  <c r="C1108" i="8"/>
  <c r="C1108" i="7" s="1"/>
  <c r="D1108" i="8"/>
  <c r="C2896" i="7" s="1"/>
  <c r="F1108" i="8"/>
  <c r="C1108" i="22" s="1"/>
  <c r="G1108" i="8"/>
  <c r="D1108" i="22" s="1"/>
  <c r="C1109" i="8"/>
  <c r="C1109" i="7" s="1"/>
  <c r="D1109" i="8"/>
  <c r="C2897" i="7" s="1"/>
  <c r="F1109" i="8"/>
  <c r="C1109" i="22" s="1"/>
  <c r="G1109" i="8"/>
  <c r="D1109" i="22" s="1"/>
  <c r="C1110" i="8"/>
  <c r="C1110" i="7" s="1"/>
  <c r="D1110" i="8"/>
  <c r="C2898" i="7" s="1"/>
  <c r="F1110" i="8"/>
  <c r="C1110" i="22" s="1"/>
  <c r="G1110" i="8"/>
  <c r="D1110" i="22" s="1"/>
  <c r="C1111" i="8"/>
  <c r="C1111" i="7" s="1"/>
  <c r="D1111" i="8"/>
  <c r="C2899" i="7" s="1"/>
  <c r="F1111" i="8"/>
  <c r="C1111" i="22" s="1"/>
  <c r="G1111" i="8"/>
  <c r="D1111" i="22" s="1"/>
  <c r="C1112" i="8"/>
  <c r="C1112" i="7" s="1"/>
  <c r="D1112" i="8"/>
  <c r="C2900" i="7" s="1"/>
  <c r="F1112" i="8"/>
  <c r="C1112" i="22" s="1"/>
  <c r="G1112" i="8"/>
  <c r="D1112" i="22" s="1"/>
  <c r="C1113" i="8"/>
  <c r="C1113" i="7" s="1"/>
  <c r="D1113" i="8"/>
  <c r="C2901" i="7" s="1"/>
  <c r="F1113" i="8"/>
  <c r="C1113" i="22" s="1"/>
  <c r="G1113" i="8"/>
  <c r="D1113" i="22" s="1"/>
  <c r="C1114" i="8"/>
  <c r="C1114" i="7" s="1"/>
  <c r="D1114" i="8"/>
  <c r="C2902" i="7" s="1"/>
  <c r="F1114" i="8"/>
  <c r="C1114" i="22" s="1"/>
  <c r="G1114" i="8"/>
  <c r="D1114" i="22" s="1"/>
  <c r="C1115" i="8"/>
  <c r="C1115" i="7" s="1"/>
  <c r="D1115" i="8"/>
  <c r="C2903" i="7" s="1"/>
  <c r="F1115" i="8"/>
  <c r="C1115" i="22" s="1"/>
  <c r="G1115" i="8"/>
  <c r="D1115" i="22" s="1"/>
  <c r="C1116" i="8"/>
  <c r="C1116" i="7" s="1"/>
  <c r="D1116" i="8"/>
  <c r="C2904" i="7" s="1"/>
  <c r="F1116" i="8"/>
  <c r="C1116" i="22" s="1"/>
  <c r="G1116" i="8"/>
  <c r="D1116" i="22" s="1"/>
  <c r="C1117" i="8"/>
  <c r="C1117" i="7" s="1"/>
  <c r="D1117" i="8"/>
  <c r="C2905" i="7" s="1"/>
  <c r="F1117" i="8"/>
  <c r="C1117" i="22" s="1"/>
  <c r="G1117" i="8"/>
  <c r="D1117" i="22" s="1"/>
  <c r="C1118" i="8"/>
  <c r="C1118" i="7" s="1"/>
  <c r="D1118" i="8"/>
  <c r="C2906" i="7" s="1"/>
  <c r="F1118" i="8"/>
  <c r="C1118" i="22" s="1"/>
  <c r="G1118" i="8"/>
  <c r="D1118" i="22" s="1"/>
  <c r="C1119" i="8"/>
  <c r="C1119" i="7" s="1"/>
  <c r="D1119" i="8"/>
  <c r="C2907" i="7" s="1"/>
  <c r="F1119" i="8"/>
  <c r="C1119" i="22" s="1"/>
  <c r="G1119" i="8"/>
  <c r="D1119" i="22" s="1"/>
  <c r="C1120" i="8"/>
  <c r="C1120" i="7" s="1"/>
  <c r="D1120" i="8"/>
  <c r="C2908" i="7" s="1"/>
  <c r="F1120" i="8"/>
  <c r="C1120" i="22" s="1"/>
  <c r="G1120" i="8"/>
  <c r="D1120" i="22" s="1"/>
  <c r="C1121" i="8"/>
  <c r="C1121" i="7" s="1"/>
  <c r="D1121" i="8"/>
  <c r="C2909" i="7" s="1"/>
  <c r="F1121" i="8"/>
  <c r="C1121" i="22" s="1"/>
  <c r="G1121" i="8"/>
  <c r="D1121" i="22" s="1"/>
  <c r="C1122" i="8"/>
  <c r="C1122" i="7" s="1"/>
  <c r="D1122" i="8"/>
  <c r="C2910" i="7" s="1"/>
  <c r="F1122" i="8"/>
  <c r="C1122" i="22" s="1"/>
  <c r="G1122" i="8"/>
  <c r="D1122" i="22" s="1"/>
  <c r="C1123" i="8"/>
  <c r="C1123" i="7" s="1"/>
  <c r="D1123" i="8"/>
  <c r="C2911" i="7" s="1"/>
  <c r="F1123" i="8"/>
  <c r="C1123" i="22" s="1"/>
  <c r="G1123" i="8"/>
  <c r="D1123" i="22" s="1"/>
  <c r="C1124" i="8"/>
  <c r="C1124" i="7" s="1"/>
  <c r="D1124" i="8"/>
  <c r="C2912" i="7" s="1"/>
  <c r="F1124" i="8"/>
  <c r="C1124" i="22" s="1"/>
  <c r="G1124" i="8"/>
  <c r="D1124" i="22" s="1"/>
  <c r="C1125" i="8"/>
  <c r="C1125" i="7" s="1"/>
  <c r="D1125" i="8"/>
  <c r="C2913" i="7" s="1"/>
  <c r="F1125" i="8"/>
  <c r="C1125" i="22" s="1"/>
  <c r="G1125" i="8"/>
  <c r="D1125" i="22" s="1"/>
  <c r="C1126" i="8"/>
  <c r="C1126" i="7" s="1"/>
  <c r="D1126" i="8"/>
  <c r="C2914" i="7" s="1"/>
  <c r="F1126" i="8"/>
  <c r="C1126" i="22" s="1"/>
  <c r="G1126" i="8"/>
  <c r="D1126" i="22" s="1"/>
  <c r="C1127" i="8"/>
  <c r="C1127" i="7" s="1"/>
  <c r="D1127" i="8"/>
  <c r="C2915" i="7" s="1"/>
  <c r="F1127" i="8"/>
  <c r="C1127" i="22" s="1"/>
  <c r="G1127" i="8"/>
  <c r="D1127" i="22" s="1"/>
  <c r="C1128" i="8"/>
  <c r="C1128" i="7" s="1"/>
  <c r="D1128" i="8"/>
  <c r="C2916" i="7" s="1"/>
  <c r="F1128" i="8"/>
  <c r="C1128" i="22" s="1"/>
  <c r="G1128" i="8"/>
  <c r="D1128" i="22" s="1"/>
  <c r="C1129" i="8"/>
  <c r="C1129" i="7" s="1"/>
  <c r="D1129" i="8"/>
  <c r="C2917" i="7" s="1"/>
  <c r="F1129" i="8"/>
  <c r="C1129" i="22" s="1"/>
  <c r="G1129" i="8"/>
  <c r="D1129" i="22" s="1"/>
  <c r="C1130" i="8"/>
  <c r="C1130" i="7" s="1"/>
  <c r="D1130" i="8"/>
  <c r="C2918" i="7" s="1"/>
  <c r="F1130" i="8"/>
  <c r="C1130" i="22" s="1"/>
  <c r="G1130" i="8"/>
  <c r="D1130" i="22" s="1"/>
  <c r="C1131" i="8"/>
  <c r="C1131" i="7" s="1"/>
  <c r="D1131" i="8"/>
  <c r="C2919" i="7" s="1"/>
  <c r="F1131" i="8"/>
  <c r="C1131" i="22" s="1"/>
  <c r="G1131" i="8"/>
  <c r="D1131" i="22" s="1"/>
  <c r="C1132" i="8"/>
  <c r="C1132" i="7" s="1"/>
  <c r="D1132" i="8"/>
  <c r="C2920" i="7" s="1"/>
  <c r="F1132" i="8"/>
  <c r="C1132" i="22" s="1"/>
  <c r="G1132" i="8"/>
  <c r="D1132" i="22" s="1"/>
  <c r="C1133" i="8"/>
  <c r="C1133" i="7" s="1"/>
  <c r="D1133" i="8"/>
  <c r="C2921" i="7" s="1"/>
  <c r="F1133" i="8"/>
  <c r="C1133" i="22" s="1"/>
  <c r="G1133" i="8"/>
  <c r="D1133" i="22" s="1"/>
  <c r="C1134" i="8"/>
  <c r="C1134" i="7" s="1"/>
  <c r="D1134" i="8"/>
  <c r="C2922" i="7" s="1"/>
  <c r="F1134" i="8"/>
  <c r="C1134" i="22" s="1"/>
  <c r="G1134" i="8"/>
  <c r="D1134" i="22" s="1"/>
  <c r="C1230" i="8"/>
  <c r="C1230" i="7" s="1"/>
  <c r="D1230" i="8"/>
  <c r="C3018" i="7" s="1"/>
  <c r="F1230" i="8"/>
  <c r="C1230" i="22" s="1"/>
  <c r="G1230" i="8"/>
  <c r="D1230" i="22" s="1"/>
  <c r="C1231" i="8"/>
  <c r="C1231" i="7" s="1"/>
  <c r="D1231" i="8"/>
  <c r="C3019" i="7" s="1"/>
  <c r="F1231" i="8"/>
  <c r="C1231" i="22" s="1"/>
  <c r="G1231" i="8"/>
  <c r="D1231" i="22" s="1"/>
  <c r="C1232" i="8"/>
  <c r="C1232" i="7" s="1"/>
  <c r="D1232" i="8"/>
  <c r="C3020" i="7" s="1"/>
  <c r="F1232" i="8"/>
  <c r="C1232" i="22" s="1"/>
  <c r="G1232" i="8"/>
  <c r="D1232" i="22" s="1"/>
  <c r="C1233" i="8"/>
  <c r="C1233" i="7" s="1"/>
  <c r="D1233" i="8"/>
  <c r="C3021" i="7" s="1"/>
  <c r="F1233" i="8"/>
  <c r="C1233" i="22" s="1"/>
  <c r="G1233" i="8"/>
  <c r="D1233" i="22" s="1"/>
  <c r="C1234" i="8"/>
  <c r="C1234" i="7" s="1"/>
  <c r="D1234" i="8"/>
  <c r="C3022" i="7" s="1"/>
  <c r="F1234" i="8"/>
  <c r="C1234" i="22" s="1"/>
  <c r="G1234" i="8"/>
  <c r="D1234" i="22" s="1"/>
  <c r="C1235" i="8"/>
  <c r="C1235" i="7" s="1"/>
  <c r="D1235" i="8"/>
  <c r="C3023" i="7" s="1"/>
  <c r="F1235" i="8"/>
  <c r="C1235" i="22" s="1"/>
  <c r="G1235" i="8"/>
  <c r="D1235" i="22" s="1"/>
  <c r="C1236" i="8"/>
  <c r="C1236" i="7" s="1"/>
  <c r="D1236" i="8"/>
  <c r="C3024" i="7" s="1"/>
  <c r="F1236" i="8"/>
  <c r="C1236" i="22" s="1"/>
  <c r="G1236" i="8"/>
  <c r="D1236" i="22" s="1"/>
  <c r="C1237" i="8"/>
  <c r="C1237" i="7" s="1"/>
  <c r="D1237" i="8"/>
  <c r="C3025" i="7" s="1"/>
  <c r="F1237" i="8"/>
  <c r="G1237" i="8"/>
  <c r="C1238" i="8"/>
  <c r="C1238" i="7" s="1"/>
  <c r="D1238" i="8"/>
  <c r="C3026" i="7" s="1"/>
  <c r="F1238" i="8"/>
  <c r="G1238" i="8"/>
  <c r="C1239" i="8"/>
  <c r="C1239" i="7" s="1"/>
  <c r="D1239" i="8"/>
  <c r="C3027" i="7" s="1"/>
  <c r="F1239" i="8"/>
  <c r="G1239" i="8"/>
  <c r="C1240" i="8"/>
  <c r="C1240" i="7" s="1"/>
  <c r="D1240" i="8"/>
  <c r="C3028" i="7" s="1"/>
  <c r="F1240" i="8"/>
  <c r="G1240" i="8"/>
  <c r="C1241" i="8"/>
  <c r="C1241" i="7" s="1"/>
  <c r="D1241" i="8"/>
  <c r="C3029" i="7" s="1"/>
  <c r="F1241" i="8"/>
  <c r="G1241" i="8"/>
  <c r="C1242" i="8"/>
  <c r="C1242" i="7" s="1"/>
  <c r="D1242" i="8"/>
  <c r="C3030" i="7" s="1"/>
  <c r="F1242" i="8"/>
  <c r="G1242" i="8"/>
  <c r="C1243" i="8"/>
  <c r="C1243" i="7" s="1"/>
  <c r="D1243" i="8"/>
  <c r="C3031" i="7" s="1"/>
  <c r="F1243" i="8"/>
  <c r="C1243" i="22" s="1"/>
  <c r="G1243" i="8"/>
  <c r="D1243" i="22" s="1"/>
  <c r="C1244" i="8"/>
  <c r="C1244" i="7" s="1"/>
  <c r="D1244" i="8"/>
  <c r="C3032" i="7" s="1"/>
  <c r="F1244" i="8"/>
  <c r="C1244" i="22" s="1"/>
  <c r="G1244" i="8"/>
  <c r="D1244" i="22" s="1"/>
  <c r="C1245" i="8"/>
  <c r="C1245" i="7" s="1"/>
  <c r="D1245" i="8"/>
  <c r="C3033" i="7" s="1"/>
  <c r="F1245" i="8"/>
  <c r="C1245" i="22" s="1"/>
  <c r="G1245" i="8"/>
  <c r="D1245" i="22" s="1"/>
  <c r="C1246" i="8"/>
  <c r="C1246" i="7" s="1"/>
  <c r="D1246" i="8"/>
  <c r="C3034" i="7" s="1"/>
  <c r="F1246" i="8"/>
  <c r="C1246" i="22" s="1"/>
  <c r="G1246" i="8"/>
  <c r="D1246" i="22" s="1"/>
  <c r="C1247" i="8"/>
  <c r="C1247" i="7" s="1"/>
  <c r="D1247" i="8"/>
  <c r="C3035" i="7" s="1"/>
  <c r="F1247" i="8"/>
  <c r="C1247" i="22" s="1"/>
  <c r="G1247" i="8"/>
  <c r="D1247" i="22" s="1"/>
  <c r="C1248" i="8"/>
  <c r="C1248" i="7" s="1"/>
  <c r="D1248" i="8"/>
  <c r="C3036" i="7" s="1"/>
  <c r="F1248" i="8"/>
  <c r="C1248" i="22" s="1"/>
  <c r="G1248" i="8"/>
  <c r="D1248" i="22" s="1"/>
  <c r="C1249" i="8"/>
  <c r="C1249" i="7" s="1"/>
  <c r="D1249" i="8"/>
  <c r="C3037" i="7" s="1"/>
  <c r="F1249" i="8"/>
  <c r="C1249" i="22" s="1"/>
  <c r="G1249" i="8"/>
  <c r="D1249" i="22" s="1"/>
  <c r="C1250" i="8"/>
  <c r="C1250" i="7" s="1"/>
  <c r="D1250" i="8"/>
  <c r="C3038" i="7" s="1"/>
  <c r="F1250" i="8"/>
  <c r="C1250" i="22" s="1"/>
  <c r="G1250" i="8"/>
  <c r="D1250" i="22" s="1"/>
  <c r="C1251" i="8"/>
  <c r="C1251" i="7" s="1"/>
  <c r="D1251" i="8"/>
  <c r="C3039" i="7" s="1"/>
  <c r="F1251" i="8"/>
  <c r="C1251" i="22" s="1"/>
  <c r="G1251" i="8"/>
  <c r="D1251" i="22" s="1"/>
  <c r="C1252" i="8"/>
  <c r="C1252" i="7" s="1"/>
  <c r="D1252" i="8"/>
  <c r="C3040" i="7" s="1"/>
  <c r="F1252" i="8"/>
  <c r="C1252" i="22" s="1"/>
  <c r="G1252" i="8"/>
  <c r="D1252" i="22" s="1"/>
  <c r="C1253" i="8"/>
  <c r="C1253" i="7" s="1"/>
  <c r="D1253" i="8"/>
  <c r="C3041" i="7" s="1"/>
  <c r="F1253" i="8"/>
  <c r="C1253" i="22" s="1"/>
  <c r="G1253" i="8"/>
  <c r="D1253" i="22" s="1"/>
  <c r="C1254" i="8"/>
  <c r="C1254" i="7" s="1"/>
  <c r="D1254" i="8"/>
  <c r="C3042" i="7" s="1"/>
  <c r="F1254" i="8"/>
  <c r="C1254" i="22" s="1"/>
  <c r="G1254" i="8"/>
  <c r="D1254" i="22" s="1"/>
  <c r="C1255" i="8"/>
  <c r="C1255" i="7" s="1"/>
  <c r="D1255" i="8"/>
  <c r="C3043" i="7" s="1"/>
  <c r="F1255" i="8"/>
  <c r="C1255" i="22" s="1"/>
  <c r="G1255" i="8"/>
  <c r="D1255" i="22" s="1"/>
  <c r="C1256" i="8"/>
  <c r="C1256" i="7" s="1"/>
  <c r="D1256" i="8"/>
  <c r="C3044" i="7" s="1"/>
  <c r="F1256" i="8"/>
  <c r="C1256" i="22" s="1"/>
  <c r="G1256" i="8"/>
  <c r="D1256" i="22" s="1"/>
  <c r="C1257" i="8"/>
  <c r="C1257" i="7" s="1"/>
  <c r="D1257" i="8"/>
  <c r="C3045" i="7" s="1"/>
  <c r="F1257" i="8"/>
  <c r="C1257" i="22" s="1"/>
  <c r="G1257" i="8"/>
  <c r="D1257" i="22" s="1"/>
  <c r="C1258" i="8"/>
  <c r="C1258" i="7" s="1"/>
  <c r="D1258" i="8"/>
  <c r="C3046" i="7" s="1"/>
  <c r="F1258" i="8"/>
  <c r="C1258" i="22" s="1"/>
  <c r="G1258" i="8"/>
  <c r="D1258" i="22" s="1"/>
  <c r="C1259" i="8"/>
  <c r="C1259" i="7" s="1"/>
  <c r="D1259" i="8"/>
  <c r="C3047" i="7" s="1"/>
  <c r="F1259" i="8"/>
  <c r="C1259" i="22" s="1"/>
  <c r="G1259" i="8"/>
  <c r="D1259" i="22" s="1"/>
  <c r="C1260" i="8"/>
  <c r="C1260" i="7" s="1"/>
  <c r="D1260" i="8"/>
  <c r="C3048" i="7" s="1"/>
  <c r="F1260" i="8"/>
  <c r="C1260" i="22" s="1"/>
  <c r="G1260" i="8"/>
  <c r="D1260" i="22" s="1"/>
  <c r="C1261" i="8"/>
  <c r="C1261" i="7" s="1"/>
  <c r="D1261" i="8"/>
  <c r="C3049" i="7" s="1"/>
  <c r="F1261" i="8"/>
  <c r="C1261" i="22" s="1"/>
  <c r="G1261" i="8"/>
  <c r="D1261" i="22" s="1"/>
  <c r="C1262" i="8"/>
  <c r="C1262" i="7" s="1"/>
  <c r="D1262" i="8"/>
  <c r="C3050" i="7" s="1"/>
  <c r="F1262" i="8"/>
  <c r="C1262" i="22" s="1"/>
  <c r="G1262" i="8"/>
  <c r="D1262" i="22" s="1"/>
  <c r="C1263" i="8"/>
  <c r="C1263" i="7" s="1"/>
  <c r="D1263" i="8"/>
  <c r="C3051" i="7" s="1"/>
  <c r="F1263" i="8"/>
  <c r="C1263" i="22" s="1"/>
  <c r="G1263" i="8"/>
  <c r="D1263" i="22" s="1"/>
  <c r="C1264" i="8"/>
  <c r="C1264" i="7" s="1"/>
  <c r="D1264" i="8"/>
  <c r="C3052" i="7" s="1"/>
  <c r="F1264" i="8"/>
  <c r="C1264" i="22" s="1"/>
  <c r="G1264" i="8"/>
  <c r="D1264" i="22" s="1"/>
  <c r="C1265" i="8"/>
  <c r="C1265" i="7" s="1"/>
  <c r="D1265" i="8"/>
  <c r="C3053" i="7" s="1"/>
  <c r="F1265" i="8"/>
  <c r="C1265" i="22" s="1"/>
  <c r="G1265" i="8"/>
  <c r="D1265" i="22" s="1"/>
  <c r="C1266" i="8"/>
  <c r="C1266" i="7" s="1"/>
  <c r="D1266" i="8"/>
  <c r="C3054" i="7" s="1"/>
  <c r="F1266" i="8"/>
  <c r="C1266" i="22" s="1"/>
  <c r="G1266" i="8"/>
  <c r="D1266" i="22" s="1"/>
  <c r="C1267" i="8"/>
  <c r="C1267" i="7" s="1"/>
  <c r="D1267" i="8"/>
  <c r="C3055" i="7" s="1"/>
  <c r="F1267" i="8"/>
  <c r="C1267" i="22" s="1"/>
  <c r="G1267" i="8"/>
  <c r="D1267" i="22" s="1"/>
  <c r="C1268" i="8"/>
  <c r="C1268" i="7" s="1"/>
  <c r="D1268" i="8"/>
  <c r="C3056" i="7" s="1"/>
  <c r="F1268" i="8"/>
  <c r="C1268" i="22" s="1"/>
  <c r="G1268" i="8"/>
  <c r="D1268" i="22" s="1"/>
  <c r="C1269" i="8"/>
  <c r="C1269" i="7" s="1"/>
  <c r="D1269" i="8"/>
  <c r="C3057" i="7" s="1"/>
  <c r="F1269" i="8"/>
  <c r="C1269" i="22" s="1"/>
  <c r="G1269" i="8"/>
  <c r="D1269" i="22" s="1"/>
  <c r="C1270" i="8"/>
  <c r="C1270" i="7" s="1"/>
  <c r="D1270" i="8"/>
  <c r="C3058" i="7" s="1"/>
  <c r="F1270" i="8"/>
  <c r="C1270" i="22" s="1"/>
  <c r="G1270" i="8"/>
  <c r="D1270" i="22" s="1"/>
  <c r="C1271" i="8"/>
  <c r="C1271" i="7" s="1"/>
  <c r="D1271" i="8"/>
  <c r="C3059" i="7" s="1"/>
  <c r="F1271" i="8"/>
  <c r="C1271" i="22" s="1"/>
  <c r="G1271" i="8"/>
  <c r="D1271" i="22" s="1"/>
  <c r="C1272" i="8"/>
  <c r="C1272" i="7" s="1"/>
  <c r="D1272" i="8"/>
  <c r="C3060" i="7" s="1"/>
  <c r="F1272" i="8"/>
  <c r="C1272" i="22" s="1"/>
  <c r="G1272" i="8"/>
  <c r="D1272" i="22" s="1"/>
  <c r="C1273" i="8"/>
  <c r="C1273" i="7" s="1"/>
  <c r="D1273" i="8"/>
  <c r="C3061" i="7" s="1"/>
  <c r="F1273" i="8"/>
  <c r="C1273" i="22" s="1"/>
  <c r="G1273" i="8"/>
  <c r="D1273" i="22" s="1"/>
  <c r="C1274" i="8"/>
  <c r="C1274" i="7" s="1"/>
  <c r="D1274" i="8"/>
  <c r="C3062" i="7" s="1"/>
  <c r="F1274" i="8"/>
  <c r="C1274" i="22" s="1"/>
  <c r="G1274" i="8"/>
  <c r="D1274" i="22" s="1"/>
  <c r="C1275" i="8"/>
  <c r="C1275" i="7" s="1"/>
  <c r="D1275" i="8"/>
  <c r="C3063" i="7" s="1"/>
  <c r="F1275" i="8"/>
  <c r="C1275" i="22" s="1"/>
  <c r="G1275" i="8"/>
  <c r="D1275" i="22" s="1"/>
  <c r="C1276" i="8"/>
  <c r="C1276" i="7" s="1"/>
  <c r="D1276" i="8"/>
  <c r="C3064" i="7" s="1"/>
  <c r="F1276" i="8"/>
  <c r="C1276" i="22" s="1"/>
  <c r="G1276" i="8"/>
  <c r="D1276" i="22" s="1"/>
  <c r="C1277" i="8"/>
  <c r="C1277" i="7" s="1"/>
  <c r="D1277" i="8"/>
  <c r="C3065" i="7" s="1"/>
  <c r="F1277" i="8"/>
  <c r="C1277" i="22" s="1"/>
  <c r="G1277" i="8"/>
  <c r="D1277" i="22" s="1"/>
  <c r="C1278" i="8"/>
  <c r="C1278" i="7" s="1"/>
  <c r="D1278" i="8"/>
  <c r="C3066" i="7" s="1"/>
  <c r="F1278" i="8"/>
  <c r="C1278" i="22" s="1"/>
  <c r="G1278" i="8"/>
  <c r="D1278" i="22" s="1"/>
  <c r="C1279" i="8"/>
  <c r="C1279" i="7" s="1"/>
  <c r="D1279" i="8"/>
  <c r="C3067" i="7" s="1"/>
  <c r="F1279" i="8"/>
  <c r="C1279" i="22" s="1"/>
  <c r="G1279" i="8"/>
  <c r="D1279" i="22" s="1"/>
  <c r="C1280" i="8"/>
  <c r="C1280" i="7" s="1"/>
  <c r="D1280" i="8"/>
  <c r="C3068" i="7" s="1"/>
  <c r="F1280" i="8"/>
  <c r="C1280" i="22" s="1"/>
  <c r="G1280" i="8"/>
  <c r="D1280" i="22" s="1"/>
  <c r="C1281" i="8"/>
  <c r="C1281" i="7" s="1"/>
  <c r="D1281" i="8"/>
  <c r="C3069" i="7" s="1"/>
  <c r="F1281" i="8"/>
  <c r="C1281" i="22" s="1"/>
  <c r="G1281" i="8"/>
  <c r="D1281" i="22" s="1"/>
  <c r="C1282" i="8"/>
  <c r="C1282" i="7" s="1"/>
  <c r="D1282" i="8"/>
  <c r="C3070" i="7" s="1"/>
  <c r="F1282" i="8"/>
  <c r="C1282" i="22" s="1"/>
  <c r="G1282" i="8"/>
  <c r="D1282" i="22" s="1"/>
  <c r="C1283" i="8"/>
  <c r="C1283" i="7" s="1"/>
  <c r="D1283" i="8"/>
  <c r="C3071" i="7" s="1"/>
  <c r="F1283" i="8"/>
  <c r="C1283" i="22" s="1"/>
  <c r="G1283" i="8"/>
  <c r="D1283" i="22" s="1"/>
  <c r="C1379" i="8"/>
  <c r="C1379" i="7" s="1"/>
  <c r="D1379" i="8"/>
  <c r="C3167" i="7" s="1"/>
  <c r="F1379" i="8"/>
  <c r="C1379" i="22" s="1"/>
  <c r="G1379" i="8"/>
  <c r="D1379" i="22" s="1"/>
  <c r="C1380" i="8"/>
  <c r="C1380" i="7" s="1"/>
  <c r="D1380" i="8"/>
  <c r="C3168" i="7" s="1"/>
  <c r="F1380" i="8"/>
  <c r="C1380" i="22" s="1"/>
  <c r="G1380" i="8"/>
  <c r="D1380" i="22" s="1"/>
  <c r="C1381" i="8"/>
  <c r="C1381" i="7" s="1"/>
  <c r="D1381" i="8"/>
  <c r="C3169" i="7" s="1"/>
  <c r="F1381" i="8"/>
  <c r="C1381" i="22" s="1"/>
  <c r="G1381" i="8"/>
  <c r="D1381" i="22" s="1"/>
  <c r="C1382" i="8"/>
  <c r="C1382" i="7" s="1"/>
  <c r="D1382" i="8"/>
  <c r="C3170" i="7" s="1"/>
  <c r="F1382" i="8"/>
  <c r="C1382" i="22" s="1"/>
  <c r="G1382" i="8"/>
  <c r="D1382" i="22" s="1"/>
  <c r="C1383" i="8"/>
  <c r="C1383" i="7" s="1"/>
  <c r="D1383" i="8"/>
  <c r="C3171" i="7" s="1"/>
  <c r="F1383" i="8"/>
  <c r="C1383" i="22" s="1"/>
  <c r="G1383" i="8"/>
  <c r="D1383" i="22" s="1"/>
  <c r="C1384" i="8"/>
  <c r="C1384" i="7" s="1"/>
  <c r="D1384" i="8"/>
  <c r="C3172" i="7" s="1"/>
  <c r="F1384" i="8"/>
  <c r="C1384" i="22" s="1"/>
  <c r="G1384" i="8"/>
  <c r="D1384" i="22" s="1"/>
  <c r="C1385" i="8"/>
  <c r="C1385" i="7" s="1"/>
  <c r="D1385" i="8"/>
  <c r="C3173" i="7" s="1"/>
  <c r="F1385" i="8"/>
  <c r="C1385" i="22" s="1"/>
  <c r="G1385" i="8"/>
  <c r="D1385" i="22" s="1"/>
  <c r="C1386" i="8"/>
  <c r="C1386" i="7" s="1"/>
  <c r="D1386" i="8"/>
  <c r="C3174" i="7" s="1"/>
  <c r="F1386" i="8"/>
  <c r="G1386" i="8"/>
  <c r="C1387" i="8"/>
  <c r="C1387" i="7" s="1"/>
  <c r="D1387" i="8"/>
  <c r="C3175" i="7" s="1"/>
  <c r="F1387" i="8"/>
  <c r="G1387" i="8"/>
  <c r="C1388" i="8"/>
  <c r="C1388" i="7" s="1"/>
  <c r="D1388" i="8"/>
  <c r="C3176" i="7" s="1"/>
  <c r="F1388" i="8"/>
  <c r="G1388" i="8"/>
  <c r="C1389" i="8"/>
  <c r="C1389" i="7" s="1"/>
  <c r="D1389" i="8"/>
  <c r="C3177" i="7" s="1"/>
  <c r="F1389" i="8"/>
  <c r="G1389" i="8"/>
  <c r="C1390" i="8"/>
  <c r="C1390" i="7" s="1"/>
  <c r="D1390" i="8"/>
  <c r="C3178" i="7" s="1"/>
  <c r="F1390" i="8"/>
  <c r="G1390" i="8"/>
  <c r="C1391" i="8"/>
  <c r="C1391" i="7" s="1"/>
  <c r="D1391" i="8"/>
  <c r="C3179" i="7" s="1"/>
  <c r="F1391" i="8"/>
  <c r="G1391" i="8"/>
  <c r="C1392" i="8"/>
  <c r="C1392" i="7" s="1"/>
  <c r="D1392" i="8"/>
  <c r="C3180" i="7" s="1"/>
  <c r="F1392" i="8"/>
  <c r="C1392" i="22" s="1"/>
  <c r="G1392" i="8"/>
  <c r="D1392" i="22" s="1"/>
  <c r="C1393" i="8"/>
  <c r="C1393" i="7" s="1"/>
  <c r="D1393" i="8"/>
  <c r="C3181" i="7" s="1"/>
  <c r="F1393" i="8"/>
  <c r="C1393" i="22" s="1"/>
  <c r="G1393" i="8"/>
  <c r="D1393" i="22" s="1"/>
  <c r="C1394" i="8"/>
  <c r="C1394" i="7" s="1"/>
  <c r="D1394" i="8"/>
  <c r="C3182" i="7" s="1"/>
  <c r="F1394" i="8"/>
  <c r="C1394" i="22" s="1"/>
  <c r="G1394" i="8"/>
  <c r="D1394" i="22" s="1"/>
  <c r="C1395" i="8"/>
  <c r="C1395" i="7" s="1"/>
  <c r="D1395" i="8"/>
  <c r="C3183" i="7" s="1"/>
  <c r="F1395" i="8"/>
  <c r="C1395" i="22" s="1"/>
  <c r="G1395" i="8"/>
  <c r="D1395" i="22" s="1"/>
  <c r="C1396" i="8"/>
  <c r="C1396" i="7" s="1"/>
  <c r="D1396" i="8"/>
  <c r="C3184" i="7" s="1"/>
  <c r="F1396" i="8"/>
  <c r="C1396" i="22" s="1"/>
  <c r="G1396" i="8"/>
  <c r="D1396" i="22" s="1"/>
  <c r="C1397" i="8"/>
  <c r="C1397" i="7" s="1"/>
  <c r="D1397" i="8"/>
  <c r="C3185" i="7" s="1"/>
  <c r="F1397" i="8"/>
  <c r="C1397" i="22" s="1"/>
  <c r="G1397" i="8"/>
  <c r="D1397" i="22" s="1"/>
  <c r="C1398" i="8"/>
  <c r="C1398" i="7" s="1"/>
  <c r="D1398" i="8"/>
  <c r="C3186" i="7" s="1"/>
  <c r="F1398" i="8"/>
  <c r="C1398" i="22" s="1"/>
  <c r="G1398" i="8"/>
  <c r="D1398" i="22" s="1"/>
  <c r="C1399" i="8"/>
  <c r="C1399" i="7" s="1"/>
  <c r="D1399" i="8"/>
  <c r="C3187" i="7" s="1"/>
  <c r="F1399" i="8"/>
  <c r="C1399" i="22" s="1"/>
  <c r="G1399" i="8"/>
  <c r="D1399" i="22" s="1"/>
  <c r="C1400" i="8"/>
  <c r="C1400" i="7" s="1"/>
  <c r="D1400" i="8"/>
  <c r="C3188" i="7" s="1"/>
  <c r="F1400" i="8"/>
  <c r="C1400" i="22" s="1"/>
  <c r="G1400" i="8"/>
  <c r="D1400" i="22" s="1"/>
  <c r="C1401" i="8"/>
  <c r="C1401" i="7" s="1"/>
  <c r="D1401" i="8"/>
  <c r="C3189" i="7" s="1"/>
  <c r="F1401" i="8"/>
  <c r="C1401" i="22" s="1"/>
  <c r="G1401" i="8"/>
  <c r="D1401" i="22" s="1"/>
  <c r="C1402" i="8"/>
  <c r="C1402" i="7" s="1"/>
  <c r="D1402" i="8"/>
  <c r="C3190" i="7" s="1"/>
  <c r="F1402" i="8"/>
  <c r="C1402" i="22" s="1"/>
  <c r="G1402" i="8"/>
  <c r="D1402" i="22" s="1"/>
  <c r="C1403" i="8"/>
  <c r="C1403" i="7" s="1"/>
  <c r="D1403" i="8"/>
  <c r="C3191" i="7" s="1"/>
  <c r="F1403" i="8"/>
  <c r="C1403" i="22" s="1"/>
  <c r="G1403" i="8"/>
  <c r="D1403" i="22" s="1"/>
  <c r="C1404" i="8"/>
  <c r="C1404" i="7" s="1"/>
  <c r="D1404" i="8"/>
  <c r="C3192" i="7" s="1"/>
  <c r="F1404" i="8"/>
  <c r="C1404" i="22" s="1"/>
  <c r="G1404" i="8"/>
  <c r="D1404" i="22" s="1"/>
  <c r="C1405" i="8"/>
  <c r="C1405" i="7" s="1"/>
  <c r="D1405" i="8"/>
  <c r="C3193" i="7" s="1"/>
  <c r="F1405" i="8"/>
  <c r="C1405" i="22" s="1"/>
  <c r="G1405" i="8"/>
  <c r="D1405" i="22" s="1"/>
  <c r="C1406" i="8"/>
  <c r="C1406" i="7" s="1"/>
  <c r="D1406" i="8"/>
  <c r="C3194" i="7" s="1"/>
  <c r="F1406" i="8"/>
  <c r="C1406" i="22" s="1"/>
  <c r="G1406" i="8"/>
  <c r="D1406" i="22" s="1"/>
  <c r="C1407" i="8"/>
  <c r="C1407" i="7" s="1"/>
  <c r="D1407" i="8"/>
  <c r="C3195" i="7" s="1"/>
  <c r="F1407" i="8"/>
  <c r="C1407" i="22" s="1"/>
  <c r="G1407" i="8"/>
  <c r="D1407" i="22" s="1"/>
  <c r="C1408" i="8"/>
  <c r="C1408" i="7" s="1"/>
  <c r="D1408" i="8"/>
  <c r="C3196" i="7" s="1"/>
  <c r="F1408" i="8"/>
  <c r="C1408" i="22" s="1"/>
  <c r="G1408" i="8"/>
  <c r="D1408" i="22" s="1"/>
  <c r="C1409" i="8"/>
  <c r="C1409" i="7" s="1"/>
  <c r="D1409" i="8"/>
  <c r="C3197" i="7" s="1"/>
  <c r="F1409" i="8"/>
  <c r="C1409" i="22" s="1"/>
  <c r="G1409" i="8"/>
  <c r="D1409" i="22" s="1"/>
  <c r="C1410" i="8"/>
  <c r="C1410" i="7" s="1"/>
  <c r="D1410" i="8"/>
  <c r="C3198" i="7" s="1"/>
  <c r="F1410" i="8"/>
  <c r="C1410" i="22" s="1"/>
  <c r="G1410" i="8"/>
  <c r="D1410" i="22" s="1"/>
  <c r="C1411" i="8"/>
  <c r="C1411" i="7" s="1"/>
  <c r="D1411" i="8"/>
  <c r="C3199" i="7" s="1"/>
  <c r="F1411" i="8"/>
  <c r="C1411" i="22" s="1"/>
  <c r="G1411" i="8"/>
  <c r="D1411" i="22" s="1"/>
  <c r="C1412" i="8"/>
  <c r="C1412" i="7" s="1"/>
  <c r="D1412" i="8"/>
  <c r="C3200" i="7" s="1"/>
  <c r="F1412" i="8"/>
  <c r="C1412" i="22" s="1"/>
  <c r="G1412" i="8"/>
  <c r="D1412" i="22" s="1"/>
  <c r="C1413" i="8"/>
  <c r="C1413" i="7" s="1"/>
  <c r="D1413" i="8"/>
  <c r="C3201" i="7" s="1"/>
  <c r="F1413" i="8"/>
  <c r="C1413" i="22" s="1"/>
  <c r="G1413" i="8"/>
  <c r="D1413" i="22" s="1"/>
  <c r="C1414" i="8"/>
  <c r="C1414" i="7" s="1"/>
  <c r="D1414" i="8"/>
  <c r="C3202" i="7" s="1"/>
  <c r="F1414" i="8"/>
  <c r="C1414" i="22" s="1"/>
  <c r="G1414" i="8"/>
  <c r="D1414" i="22" s="1"/>
  <c r="C1415" i="8"/>
  <c r="C1415" i="7" s="1"/>
  <c r="D1415" i="8"/>
  <c r="C3203" i="7" s="1"/>
  <c r="F1415" i="8"/>
  <c r="C1415" i="22" s="1"/>
  <c r="G1415" i="8"/>
  <c r="D1415" i="22" s="1"/>
  <c r="C1416" i="8"/>
  <c r="C1416" i="7" s="1"/>
  <c r="D1416" i="8"/>
  <c r="C3204" i="7" s="1"/>
  <c r="F1416" i="8"/>
  <c r="C1416" i="22" s="1"/>
  <c r="G1416" i="8"/>
  <c r="D1416" i="22" s="1"/>
  <c r="C1417" i="8"/>
  <c r="C1417" i="7" s="1"/>
  <c r="D1417" i="8"/>
  <c r="C3205" i="7" s="1"/>
  <c r="F1417" i="8"/>
  <c r="C1417" i="22" s="1"/>
  <c r="G1417" i="8"/>
  <c r="D1417" i="22" s="1"/>
  <c r="C1418" i="8"/>
  <c r="C1418" i="7" s="1"/>
  <c r="D1418" i="8"/>
  <c r="C3206" i="7" s="1"/>
  <c r="F1418" i="8"/>
  <c r="C1418" i="22" s="1"/>
  <c r="G1418" i="8"/>
  <c r="D1418" i="22" s="1"/>
  <c r="C1419" i="8"/>
  <c r="C1419" i="7" s="1"/>
  <c r="D1419" i="8"/>
  <c r="C3207" i="7" s="1"/>
  <c r="F1419" i="8"/>
  <c r="C1419" i="22" s="1"/>
  <c r="G1419" i="8"/>
  <c r="D1419" i="22" s="1"/>
  <c r="C1420" i="8"/>
  <c r="C1420" i="7" s="1"/>
  <c r="D1420" i="8"/>
  <c r="C3208" i="7" s="1"/>
  <c r="F1420" i="8"/>
  <c r="C1420" i="22" s="1"/>
  <c r="G1420" i="8"/>
  <c r="D1420" i="22" s="1"/>
  <c r="C1421" i="8"/>
  <c r="C1421" i="7" s="1"/>
  <c r="D1421" i="8"/>
  <c r="C3209" i="7" s="1"/>
  <c r="F1421" i="8"/>
  <c r="C1421" i="22" s="1"/>
  <c r="G1421" i="8"/>
  <c r="D1421" i="22" s="1"/>
  <c r="C1422" i="8"/>
  <c r="C1422" i="7" s="1"/>
  <c r="D1422" i="8"/>
  <c r="C3210" i="7" s="1"/>
  <c r="F1422" i="8"/>
  <c r="C1422" i="22" s="1"/>
  <c r="G1422" i="8"/>
  <c r="D1422" i="22" s="1"/>
  <c r="C1423" i="8"/>
  <c r="C1423" i="7" s="1"/>
  <c r="D1423" i="8"/>
  <c r="C3211" i="7" s="1"/>
  <c r="F1423" i="8"/>
  <c r="C1423" i="22" s="1"/>
  <c r="G1423" i="8"/>
  <c r="D1423" i="22" s="1"/>
  <c r="C1424" i="8"/>
  <c r="C1424" i="7" s="1"/>
  <c r="D1424" i="8"/>
  <c r="C3212" i="7" s="1"/>
  <c r="F1424" i="8"/>
  <c r="C1424" i="22" s="1"/>
  <c r="G1424" i="8"/>
  <c r="D1424" i="22" s="1"/>
  <c r="C1425" i="8"/>
  <c r="C1425" i="7" s="1"/>
  <c r="D1425" i="8"/>
  <c r="C3213" i="7" s="1"/>
  <c r="F1425" i="8"/>
  <c r="C1425" i="22" s="1"/>
  <c r="G1425" i="8"/>
  <c r="D1425" i="22" s="1"/>
  <c r="C1426" i="8"/>
  <c r="C1426" i="7" s="1"/>
  <c r="D1426" i="8"/>
  <c r="C3214" i="7" s="1"/>
  <c r="F1426" i="8"/>
  <c r="C1426" i="22" s="1"/>
  <c r="G1426" i="8"/>
  <c r="D1426" i="22" s="1"/>
  <c r="C1427" i="8"/>
  <c r="C1427" i="7" s="1"/>
  <c r="D1427" i="8"/>
  <c r="C3215" i="7" s="1"/>
  <c r="F1427" i="8"/>
  <c r="C1427" i="22" s="1"/>
  <c r="G1427" i="8"/>
  <c r="D1427" i="22" s="1"/>
  <c r="C1428" i="8"/>
  <c r="C1428" i="7" s="1"/>
  <c r="D1428" i="8"/>
  <c r="C3216" i="7" s="1"/>
  <c r="F1428" i="8"/>
  <c r="C1428" i="22" s="1"/>
  <c r="G1428" i="8"/>
  <c r="D1428" i="22" s="1"/>
  <c r="C1429" i="8"/>
  <c r="C1429" i="7" s="1"/>
  <c r="D1429" i="8"/>
  <c r="C3217" i="7" s="1"/>
  <c r="F1429" i="8"/>
  <c r="C1429" i="22" s="1"/>
  <c r="G1429" i="8"/>
  <c r="D1429" i="22" s="1"/>
  <c r="C1430" i="8"/>
  <c r="C1430" i="7" s="1"/>
  <c r="D1430" i="8"/>
  <c r="C3218" i="7" s="1"/>
  <c r="F1430" i="8"/>
  <c r="C1430" i="22" s="1"/>
  <c r="G1430" i="8"/>
  <c r="D1430" i="22" s="1"/>
  <c r="C1431" i="8"/>
  <c r="C1431" i="7" s="1"/>
  <c r="D1431" i="8"/>
  <c r="C3219" i="7" s="1"/>
  <c r="F1431" i="8"/>
  <c r="C1431" i="22" s="1"/>
  <c r="G1431" i="8"/>
  <c r="D1431" i="22" s="1"/>
  <c r="C1432" i="8"/>
  <c r="C1432" i="7" s="1"/>
  <c r="D1432" i="8"/>
  <c r="C3220" i="7" s="1"/>
  <c r="F1432" i="8"/>
  <c r="C1432" i="22" s="1"/>
  <c r="G1432" i="8"/>
  <c r="D1432" i="22" s="1"/>
  <c r="C1528" i="8"/>
  <c r="C1528" i="7" s="1"/>
  <c r="D1528" i="8"/>
  <c r="C3316" i="7" s="1"/>
  <c r="F1528" i="8"/>
  <c r="C1528" i="22" s="1"/>
  <c r="G1528" i="8"/>
  <c r="D1528" i="22" s="1"/>
  <c r="C1529" i="8"/>
  <c r="C1529" i="7" s="1"/>
  <c r="D1529" i="8"/>
  <c r="C3317" i="7" s="1"/>
  <c r="F1529" i="8"/>
  <c r="C1529" i="22" s="1"/>
  <c r="G1529" i="8"/>
  <c r="D1529" i="22" s="1"/>
  <c r="C1530" i="8"/>
  <c r="C1530" i="7" s="1"/>
  <c r="D1530" i="8"/>
  <c r="C3318" i="7" s="1"/>
  <c r="F1530" i="8"/>
  <c r="C1530" i="22" s="1"/>
  <c r="G1530" i="8"/>
  <c r="D1530" i="22" s="1"/>
  <c r="C1531" i="8"/>
  <c r="C1531" i="7" s="1"/>
  <c r="D1531" i="8"/>
  <c r="C3319" i="7" s="1"/>
  <c r="F1531" i="8"/>
  <c r="C1531" i="22" s="1"/>
  <c r="G1531" i="8"/>
  <c r="D1531" i="22" s="1"/>
  <c r="C1532" i="8"/>
  <c r="C1532" i="7" s="1"/>
  <c r="D1532" i="8"/>
  <c r="C3320" i="7" s="1"/>
  <c r="F1532" i="8"/>
  <c r="C1532" i="22" s="1"/>
  <c r="G1532" i="8"/>
  <c r="D1532" i="22" s="1"/>
  <c r="C1533" i="8"/>
  <c r="C1533" i="7" s="1"/>
  <c r="D1533" i="8"/>
  <c r="C3321" i="7" s="1"/>
  <c r="F1533" i="8"/>
  <c r="C1533" i="22" s="1"/>
  <c r="G1533" i="8"/>
  <c r="D1533" i="22" s="1"/>
  <c r="C1534" i="8"/>
  <c r="C1534" i="7" s="1"/>
  <c r="D1534" i="8"/>
  <c r="C3322" i="7" s="1"/>
  <c r="F1534" i="8"/>
  <c r="C1534" i="22" s="1"/>
  <c r="G1534" i="8"/>
  <c r="D1534" i="22" s="1"/>
  <c r="C1535" i="8"/>
  <c r="C1535" i="7" s="1"/>
  <c r="D1535" i="8"/>
  <c r="C3323" i="7" s="1"/>
  <c r="F1535" i="8"/>
  <c r="G1535" i="8"/>
  <c r="C1536" i="8"/>
  <c r="C1536" i="7" s="1"/>
  <c r="D1536" i="8"/>
  <c r="C3324" i="7" s="1"/>
  <c r="F1536" i="8"/>
  <c r="G1536" i="8"/>
  <c r="C1537" i="8"/>
  <c r="C1537" i="7" s="1"/>
  <c r="D1537" i="8"/>
  <c r="C3325" i="7" s="1"/>
  <c r="F1537" i="8"/>
  <c r="G1537" i="8"/>
  <c r="C1538" i="8"/>
  <c r="C1538" i="7" s="1"/>
  <c r="D1538" i="8"/>
  <c r="C3326" i="7" s="1"/>
  <c r="F1538" i="8"/>
  <c r="G1538" i="8"/>
  <c r="C1539" i="8"/>
  <c r="C1539" i="7" s="1"/>
  <c r="D1539" i="8"/>
  <c r="C3327" i="7" s="1"/>
  <c r="F1539" i="8"/>
  <c r="G1539" i="8"/>
  <c r="C1540" i="8"/>
  <c r="C1540" i="7" s="1"/>
  <c r="D1540" i="8"/>
  <c r="C3328" i="7" s="1"/>
  <c r="F1540" i="8"/>
  <c r="G1540" i="8"/>
  <c r="C1541" i="8"/>
  <c r="C1541" i="7" s="1"/>
  <c r="D1541" i="8"/>
  <c r="C3329" i="7" s="1"/>
  <c r="F1541" i="8"/>
  <c r="C1541" i="22" s="1"/>
  <c r="G1541" i="8"/>
  <c r="D1541" i="22" s="1"/>
  <c r="C1542" i="8"/>
  <c r="C1542" i="7" s="1"/>
  <c r="D1542" i="8"/>
  <c r="C3330" i="7" s="1"/>
  <c r="F1542" i="8"/>
  <c r="C1542" i="22" s="1"/>
  <c r="G1542" i="8"/>
  <c r="D1542" i="22" s="1"/>
  <c r="C1543" i="8"/>
  <c r="C1543" i="7" s="1"/>
  <c r="D1543" i="8"/>
  <c r="C3331" i="7" s="1"/>
  <c r="F1543" i="8"/>
  <c r="C1543" i="22" s="1"/>
  <c r="G1543" i="8"/>
  <c r="D1543" i="22" s="1"/>
  <c r="C1544" i="8"/>
  <c r="C1544" i="7" s="1"/>
  <c r="D1544" i="8"/>
  <c r="C3332" i="7" s="1"/>
  <c r="F1544" i="8"/>
  <c r="C1544" i="22" s="1"/>
  <c r="G1544" i="8"/>
  <c r="D1544" i="22" s="1"/>
  <c r="C1545" i="8"/>
  <c r="C1545" i="7" s="1"/>
  <c r="D1545" i="8"/>
  <c r="C3333" i="7" s="1"/>
  <c r="F1545" i="8"/>
  <c r="C1545" i="22" s="1"/>
  <c r="G1545" i="8"/>
  <c r="D1545" i="22" s="1"/>
  <c r="C1546" i="8"/>
  <c r="C1546" i="7" s="1"/>
  <c r="D1546" i="8"/>
  <c r="C3334" i="7" s="1"/>
  <c r="F1546" i="8"/>
  <c r="C1546" i="22" s="1"/>
  <c r="G1546" i="8"/>
  <c r="D1546" i="22" s="1"/>
  <c r="C1547" i="8"/>
  <c r="C1547" i="7" s="1"/>
  <c r="D1547" i="8"/>
  <c r="C3335" i="7" s="1"/>
  <c r="F1547" i="8"/>
  <c r="C1547" i="22" s="1"/>
  <c r="G1547" i="8"/>
  <c r="D1547" i="22" s="1"/>
  <c r="C1548" i="8"/>
  <c r="C1548" i="7" s="1"/>
  <c r="D1548" i="8"/>
  <c r="C3336" i="7" s="1"/>
  <c r="F1548" i="8"/>
  <c r="C1548" i="22" s="1"/>
  <c r="G1548" i="8"/>
  <c r="D1548" i="22" s="1"/>
  <c r="C1549" i="8"/>
  <c r="C1549" i="7" s="1"/>
  <c r="D1549" i="8"/>
  <c r="C3337" i="7" s="1"/>
  <c r="F1549" i="8"/>
  <c r="C1549" i="22" s="1"/>
  <c r="G1549" i="8"/>
  <c r="D1549" i="22" s="1"/>
  <c r="C1550" i="8"/>
  <c r="C1550" i="7" s="1"/>
  <c r="D1550" i="8"/>
  <c r="C3338" i="7" s="1"/>
  <c r="F1550" i="8"/>
  <c r="C1550" i="22" s="1"/>
  <c r="G1550" i="8"/>
  <c r="D1550" i="22" s="1"/>
  <c r="C1551" i="8"/>
  <c r="C1551" i="7" s="1"/>
  <c r="D1551" i="8"/>
  <c r="C3339" i="7" s="1"/>
  <c r="F1551" i="8"/>
  <c r="C1551" i="22" s="1"/>
  <c r="G1551" i="8"/>
  <c r="D1551" i="22" s="1"/>
  <c r="C1552" i="8"/>
  <c r="C1552" i="7" s="1"/>
  <c r="D1552" i="8"/>
  <c r="C3340" i="7" s="1"/>
  <c r="F1552" i="8"/>
  <c r="C1552" i="22" s="1"/>
  <c r="G1552" i="8"/>
  <c r="D1552" i="22" s="1"/>
  <c r="C1553" i="8"/>
  <c r="C1553" i="7" s="1"/>
  <c r="D1553" i="8"/>
  <c r="C3341" i="7" s="1"/>
  <c r="F1553" i="8"/>
  <c r="C1553" i="22" s="1"/>
  <c r="G1553" i="8"/>
  <c r="D1553" i="22" s="1"/>
  <c r="C1554" i="8"/>
  <c r="C1554" i="7" s="1"/>
  <c r="D1554" i="8"/>
  <c r="C3342" i="7" s="1"/>
  <c r="F1554" i="8"/>
  <c r="C1554" i="22" s="1"/>
  <c r="G1554" i="8"/>
  <c r="D1554" i="22" s="1"/>
  <c r="C1555" i="8"/>
  <c r="C1555" i="7" s="1"/>
  <c r="D1555" i="8"/>
  <c r="C3343" i="7" s="1"/>
  <c r="F1555" i="8"/>
  <c r="C1555" i="22" s="1"/>
  <c r="G1555" i="8"/>
  <c r="D1555" i="22" s="1"/>
  <c r="C1556" i="8"/>
  <c r="C1556" i="7" s="1"/>
  <c r="D1556" i="8"/>
  <c r="C3344" i="7" s="1"/>
  <c r="F1556" i="8"/>
  <c r="C1556" i="22" s="1"/>
  <c r="G1556" i="8"/>
  <c r="D1556" i="22" s="1"/>
  <c r="C1557" i="8"/>
  <c r="C1557" i="7" s="1"/>
  <c r="D1557" i="8"/>
  <c r="C3345" i="7" s="1"/>
  <c r="F1557" i="8"/>
  <c r="C1557" i="22" s="1"/>
  <c r="G1557" i="8"/>
  <c r="D1557" i="22" s="1"/>
  <c r="C1558" i="8"/>
  <c r="C1558" i="7" s="1"/>
  <c r="D1558" i="8"/>
  <c r="C3346" i="7" s="1"/>
  <c r="F1558" i="8"/>
  <c r="C1558" i="22" s="1"/>
  <c r="G1558" i="8"/>
  <c r="D1558" i="22" s="1"/>
  <c r="C1559" i="8"/>
  <c r="C1559" i="7" s="1"/>
  <c r="D1559" i="8"/>
  <c r="C3347" i="7" s="1"/>
  <c r="F1559" i="8"/>
  <c r="C1559" i="22" s="1"/>
  <c r="G1559" i="8"/>
  <c r="D1559" i="22" s="1"/>
  <c r="C1560" i="8"/>
  <c r="C1560" i="7" s="1"/>
  <c r="D1560" i="8"/>
  <c r="C3348" i="7" s="1"/>
  <c r="F1560" i="8"/>
  <c r="C1560" i="22" s="1"/>
  <c r="G1560" i="8"/>
  <c r="D1560" i="22" s="1"/>
  <c r="C1561" i="8"/>
  <c r="C1561" i="7" s="1"/>
  <c r="D1561" i="8"/>
  <c r="C3349" i="7" s="1"/>
  <c r="F1561" i="8"/>
  <c r="C1561" i="22" s="1"/>
  <c r="G1561" i="8"/>
  <c r="D1561" i="22" s="1"/>
  <c r="C1562" i="8"/>
  <c r="C1562" i="7" s="1"/>
  <c r="D1562" i="8"/>
  <c r="C3350" i="7" s="1"/>
  <c r="F1562" i="8"/>
  <c r="C1562" i="22" s="1"/>
  <c r="G1562" i="8"/>
  <c r="D1562" i="22" s="1"/>
  <c r="C1563" i="8"/>
  <c r="C1563" i="7" s="1"/>
  <c r="D1563" i="8"/>
  <c r="C3351" i="7" s="1"/>
  <c r="F1563" i="8"/>
  <c r="C1563" i="22" s="1"/>
  <c r="G1563" i="8"/>
  <c r="D1563" i="22" s="1"/>
  <c r="C1564" i="8"/>
  <c r="C1564" i="7" s="1"/>
  <c r="D1564" i="8"/>
  <c r="C3352" i="7" s="1"/>
  <c r="F1564" i="8"/>
  <c r="C1564" i="22" s="1"/>
  <c r="G1564" i="8"/>
  <c r="D1564" i="22" s="1"/>
  <c r="C1565" i="8"/>
  <c r="C1565" i="7" s="1"/>
  <c r="D1565" i="8"/>
  <c r="C3353" i="7" s="1"/>
  <c r="F1565" i="8"/>
  <c r="C1565" i="22" s="1"/>
  <c r="G1565" i="8"/>
  <c r="D1565" i="22" s="1"/>
  <c r="C1566" i="8"/>
  <c r="C1566" i="7" s="1"/>
  <c r="D1566" i="8"/>
  <c r="C3354" i="7" s="1"/>
  <c r="F1566" i="8"/>
  <c r="C1566" i="22" s="1"/>
  <c r="G1566" i="8"/>
  <c r="D1566" i="22" s="1"/>
  <c r="C1567" i="8"/>
  <c r="C1567" i="7" s="1"/>
  <c r="D1567" i="8"/>
  <c r="C3355" i="7" s="1"/>
  <c r="F1567" i="8"/>
  <c r="C1567" i="22" s="1"/>
  <c r="G1567" i="8"/>
  <c r="D1567" i="22" s="1"/>
  <c r="C1568" i="8"/>
  <c r="C1568" i="7" s="1"/>
  <c r="D1568" i="8"/>
  <c r="C3356" i="7" s="1"/>
  <c r="F1568" i="8"/>
  <c r="C1568" i="22" s="1"/>
  <c r="G1568" i="8"/>
  <c r="D1568" i="22" s="1"/>
  <c r="C1569" i="8"/>
  <c r="C1569" i="7" s="1"/>
  <c r="D1569" i="8"/>
  <c r="C3357" i="7" s="1"/>
  <c r="F1569" i="8"/>
  <c r="C1569" i="22" s="1"/>
  <c r="G1569" i="8"/>
  <c r="D1569" i="22" s="1"/>
  <c r="C1570" i="8"/>
  <c r="C1570" i="7" s="1"/>
  <c r="D1570" i="8"/>
  <c r="C3358" i="7" s="1"/>
  <c r="F1570" i="8"/>
  <c r="C1570" i="22" s="1"/>
  <c r="G1570" i="8"/>
  <c r="D1570" i="22" s="1"/>
  <c r="C1571" i="8"/>
  <c r="C1571" i="7" s="1"/>
  <c r="D1571" i="8"/>
  <c r="C3359" i="7" s="1"/>
  <c r="F1571" i="8"/>
  <c r="C1571" i="22" s="1"/>
  <c r="G1571" i="8"/>
  <c r="D1571" i="22" s="1"/>
  <c r="C1572" i="8"/>
  <c r="C1572" i="7" s="1"/>
  <c r="D1572" i="8"/>
  <c r="C3360" i="7" s="1"/>
  <c r="F1572" i="8"/>
  <c r="C1572" i="22" s="1"/>
  <c r="G1572" i="8"/>
  <c r="D1572" i="22" s="1"/>
  <c r="C1573" i="8"/>
  <c r="C1573" i="7" s="1"/>
  <c r="D1573" i="8"/>
  <c r="C3361" i="7" s="1"/>
  <c r="F1573" i="8"/>
  <c r="C1573" i="22" s="1"/>
  <c r="G1573" i="8"/>
  <c r="D1573" i="22" s="1"/>
  <c r="C1574" i="8"/>
  <c r="C1574" i="7" s="1"/>
  <c r="D1574" i="8"/>
  <c r="C3362" i="7" s="1"/>
  <c r="F1574" i="8"/>
  <c r="C1574" i="22" s="1"/>
  <c r="G1574" i="8"/>
  <c r="D1574" i="22" s="1"/>
  <c r="C1575" i="8"/>
  <c r="C1575" i="7" s="1"/>
  <c r="D1575" i="8"/>
  <c r="C3363" i="7" s="1"/>
  <c r="F1575" i="8"/>
  <c r="C1575" i="22" s="1"/>
  <c r="G1575" i="8"/>
  <c r="D1575" i="22" s="1"/>
  <c r="C1576" i="8"/>
  <c r="C1576" i="7" s="1"/>
  <c r="D1576" i="8"/>
  <c r="C3364" i="7" s="1"/>
  <c r="F1576" i="8"/>
  <c r="C1576" i="22" s="1"/>
  <c r="G1576" i="8"/>
  <c r="D1576" i="22" s="1"/>
  <c r="C1577" i="8"/>
  <c r="C1577" i="7" s="1"/>
  <c r="D1577" i="8"/>
  <c r="C3365" i="7" s="1"/>
  <c r="F1577" i="8"/>
  <c r="C1577" i="22" s="1"/>
  <c r="G1577" i="8"/>
  <c r="D1577" i="22" s="1"/>
  <c r="C1578" i="8"/>
  <c r="C1578" i="7" s="1"/>
  <c r="D1578" i="8"/>
  <c r="C3366" i="7" s="1"/>
  <c r="F1578" i="8"/>
  <c r="C1578" i="22" s="1"/>
  <c r="G1578" i="8"/>
  <c r="D1578" i="22" s="1"/>
  <c r="C1579" i="8"/>
  <c r="C1579" i="7" s="1"/>
  <c r="D1579" i="8"/>
  <c r="C3367" i="7" s="1"/>
  <c r="F1579" i="8"/>
  <c r="C1579" i="22" s="1"/>
  <c r="G1579" i="8"/>
  <c r="D1579" i="22" s="1"/>
  <c r="C1580" i="8"/>
  <c r="C1580" i="7" s="1"/>
  <c r="D1580" i="8"/>
  <c r="C3368" i="7" s="1"/>
  <c r="F1580" i="8"/>
  <c r="C1580" i="22" s="1"/>
  <c r="G1580" i="8"/>
  <c r="D1580" i="22" s="1"/>
  <c r="C1581" i="8"/>
  <c r="C1581" i="7" s="1"/>
  <c r="D1581" i="8"/>
  <c r="C3369" i="7" s="1"/>
  <c r="F1581" i="8"/>
  <c r="C1581" i="22" s="1"/>
  <c r="G1581" i="8"/>
  <c r="D1581" i="22" s="1"/>
  <c r="C1677" i="8"/>
  <c r="C1677" i="7" s="1"/>
  <c r="D1677" i="8"/>
  <c r="C3465" i="7" s="1"/>
  <c r="F1677" i="8"/>
  <c r="C1677" i="22" s="1"/>
  <c r="G1677" i="8"/>
  <c r="D1677" i="22" s="1"/>
  <c r="C1678" i="8"/>
  <c r="C1678" i="7" s="1"/>
  <c r="D1678" i="8"/>
  <c r="C3466" i="7" s="1"/>
  <c r="F1678" i="8"/>
  <c r="C1678" i="22" s="1"/>
  <c r="G1678" i="8"/>
  <c r="D1678" i="22" s="1"/>
  <c r="C1679" i="8"/>
  <c r="C1679" i="7" s="1"/>
  <c r="D1679" i="8"/>
  <c r="C3467" i="7" s="1"/>
  <c r="F1679" i="8"/>
  <c r="C1679" i="22" s="1"/>
  <c r="G1679" i="8"/>
  <c r="D1679" i="22" s="1"/>
  <c r="C1680" i="8"/>
  <c r="C1680" i="7" s="1"/>
  <c r="D1680" i="8"/>
  <c r="C3468" i="7" s="1"/>
  <c r="F1680" i="8"/>
  <c r="C1680" i="22" s="1"/>
  <c r="G1680" i="8"/>
  <c r="D1680" i="22" s="1"/>
  <c r="C1681" i="8"/>
  <c r="C1681" i="7" s="1"/>
  <c r="D1681" i="8"/>
  <c r="C3469" i="7" s="1"/>
  <c r="F1681" i="8"/>
  <c r="C1681" i="22" s="1"/>
  <c r="G1681" i="8"/>
  <c r="D1681" i="22" s="1"/>
  <c r="C1682" i="8"/>
  <c r="C1682" i="7" s="1"/>
  <c r="D1682" i="8"/>
  <c r="C3470" i="7" s="1"/>
  <c r="F1682" i="8"/>
  <c r="C1682" i="22" s="1"/>
  <c r="G1682" i="8"/>
  <c r="D1682" i="22" s="1"/>
  <c r="C1683" i="8"/>
  <c r="C1683" i="7" s="1"/>
  <c r="D1683" i="8"/>
  <c r="C3471" i="7" s="1"/>
  <c r="F1683" i="8"/>
  <c r="C1683" i="22" s="1"/>
  <c r="G1683" i="8"/>
  <c r="D1683" i="22" s="1"/>
  <c r="C1684" i="8"/>
  <c r="C1684" i="7" s="1"/>
  <c r="D1684" i="8"/>
  <c r="C3472" i="7" s="1"/>
  <c r="F1684" i="8"/>
  <c r="G1684" i="8"/>
  <c r="C1685" i="8"/>
  <c r="C1685" i="7" s="1"/>
  <c r="D1685" i="8"/>
  <c r="C3473" i="7" s="1"/>
  <c r="F1685" i="8"/>
  <c r="G1685" i="8"/>
  <c r="C1686" i="8"/>
  <c r="C1686" i="7" s="1"/>
  <c r="D1686" i="8"/>
  <c r="C3474" i="7" s="1"/>
  <c r="F1686" i="8"/>
  <c r="G1686" i="8"/>
  <c r="C1687" i="8"/>
  <c r="C1687" i="7" s="1"/>
  <c r="D1687" i="8"/>
  <c r="C3475" i="7" s="1"/>
  <c r="F1687" i="8"/>
  <c r="G1687" i="8"/>
  <c r="C1688" i="8"/>
  <c r="C1688" i="7" s="1"/>
  <c r="D1688" i="8"/>
  <c r="C3476" i="7" s="1"/>
  <c r="F1688" i="8"/>
  <c r="G1688" i="8"/>
  <c r="C1689" i="8"/>
  <c r="C1689" i="7" s="1"/>
  <c r="D1689" i="8"/>
  <c r="C3477" i="7" s="1"/>
  <c r="F1689" i="8"/>
  <c r="G1689" i="8"/>
  <c r="C1690" i="8"/>
  <c r="C1690" i="7" s="1"/>
  <c r="D1690" i="8"/>
  <c r="C3478" i="7" s="1"/>
  <c r="F1690" i="8"/>
  <c r="C1690" i="22" s="1"/>
  <c r="G1690" i="8"/>
  <c r="D1690" i="22" s="1"/>
  <c r="C1691" i="8"/>
  <c r="C1691" i="7" s="1"/>
  <c r="D1691" i="8"/>
  <c r="C3479" i="7" s="1"/>
  <c r="F1691" i="8"/>
  <c r="C1691" i="22" s="1"/>
  <c r="G1691" i="8"/>
  <c r="D1691" i="22" s="1"/>
  <c r="C1692" i="8"/>
  <c r="C1692" i="7" s="1"/>
  <c r="D1692" i="8"/>
  <c r="C3480" i="7" s="1"/>
  <c r="F1692" i="8"/>
  <c r="C1692" i="22" s="1"/>
  <c r="G1692" i="8"/>
  <c r="D1692" i="22" s="1"/>
  <c r="C1693" i="8"/>
  <c r="C1693" i="7" s="1"/>
  <c r="D1693" i="8"/>
  <c r="C3481" i="7" s="1"/>
  <c r="F1693" i="8"/>
  <c r="C1693" i="22" s="1"/>
  <c r="G1693" i="8"/>
  <c r="D1693" i="22" s="1"/>
  <c r="C1694" i="8"/>
  <c r="C1694" i="7" s="1"/>
  <c r="D1694" i="8"/>
  <c r="C3482" i="7" s="1"/>
  <c r="F1694" i="8"/>
  <c r="C1694" i="22" s="1"/>
  <c r="G1694" i="8"/>
  <c r="D1694" i="22" s="1"/>
  <c r="C1695" i="8"/>
  <c r="C1695" i="7" s="1"/>
  <c r="D1695" i="8"/>
  <c r="C3483" i="7" s="1"/>
  <c r="F1695" i="8"/>
  <c r="C1695" i="22" s="1"/>
  <c r="G1695" i="8"/>
  <c r="D1695" i="22" s="1"/>
  <c r="C1696" i="8"/>
  <c r="C1696" i="7" s="1"/>
  <c r="D1696" i="8"/>
  <c r="C3484" i="7" s="1"/>
  <c r="F1696" i="8"/>
  <c r="C1696" i="22" s="1"/>
  <c r="G1696" i="8"/>
  <c r="D1696" i="22" s="1"/>
  <c r="C1697" i="8"/>
  <c r="C1697" i="7" s="1"/>
  <c r="D1697" i="8"/>
  <c r="C3485" i="7" s="1"/>
  <c r="F1697" i="8"/>
  <c r="C1697" i="22" s="1"/>
  <c r="G1697" i="8"/>
  <c r="D1697" i="22" s="1"/>
  <c r="C1698" i="8"/>
  <c r="C1698" i="7" s="1"/>
  <c r="D1698" i="8"/>
  <c r="C3486" i="7" s="1"/>
  <c r="F1698" i="8"/>
  <c r="C1698" i="22" s="1"/>
  <c r="G1698" i="8"/>
  <c r="D1698" i="22" s="1"/>
  <c r="C1699" i="8"/>
  <c r="C1699" i="7" s="1"/>
  <c r="D1699" i="8"/>
  <c r="C3487" i="7" s="1"/>
  <c r="F1699" i="8"/>
  <c r="C1699" i="22" s="1"/>
  <c r="G1699" i="8"/>
  <c r="D1699" i="22" s="1"/>
  <c r="C1700" i="8"/>
  <c r="C1700" i="7" s="1"/>
  <c r="D1700" i="8"/>
  <c r="C3488" i="7" s="1"/>
  <c r="F1700" i="8"/>
  <c r="C1700" i="22" s="1"/>
  <c r="G1700" i="8"/>
  <c r="D1700" i="22" s="1"/>
  <c r="C1701" i="8"/>
  <c r="C1701" i="7" s="1"/>
  <c r="D1701" i="8"/>
  <c r="C3489" i="7" s="1"/>
  <c r="F1701" i="8"/>
  <c r="C1701" i="22" s="1"/>
  <c r="G1701" i="8"/>
  <c r="D1701" i="22" s="1"/>
  <c r="C1702" i="8"/>
  <c r="C1702" i="7" s="1"/>
  <c r="D1702" i="8"/>
  <c r="C3490" i="7" s="1"/>
  <c r="F1702" i="8"/>
  <c r="C1702" i="22" s="1"/>
  <c r="G1702" i="8"/>
  <c r="D1702" i="22" s="1"/>
  <c r="C1703" i="8"/>
  <c r="C1703" i="7" s="1"/>
  <c r="D1703" i="8"/>
  <c r="C3491" i="7" s="1"/>
  <c r="F1703" i="8"/>
  <c r="C1703" i="22" s="1"/>
  <c r="G1703" i="8"/>
  <c r="D1703" i="22" s="1"/>
  <c r="C1704" i="8"/>
  <c r="C1704" i="7" s="1"/>
  <c r="D1704" i="8"/>
  <c r="C3492" i="7" s="1"/>
  <c r="F1704" i="8"/>
  <c r="C1704" i="22" s="1"/>
  <c r="G1704" i="8"/>
  <c r="D1704" i="22" s="1"/>
  <c r="C1705" i="8"/>
  <c r="C1705" i="7" s="1"/>
  <c r="D1705" i="8"/>
  <c r="C3493" i="7" s="1"/>
  <c r="F1705" i="8"/>
  <c r="C1705" i="22" s="1"/>
  <c r="G1705" i="8"/>
  <c r="D1705" i="22" s="1"/>
  <c r="C1706" i="8"/>
  <c r="C1706" i="7" s="1"/>
  <c r="D1706" i="8"/>
  <c r="C3494" i="7" s="1"/>
  <c r="F1706" i="8"/>
  <c r="C1706" i="22" s="1"/>
  <c r="G1706" i="8"/>
  <c r="D1706" i="22" s="1"/>
  <c r="C1707" i="8"/>
  <c r="C1707" i="7" s="1"/>
  <c r="D1707" i="8"/>
  <c r="C3495" i="7" s="1"/>
  <c r="F1707" i="8"/>
  <c r="C1707" i="22" s="1"/>
  <c r="G1707" i="8"/>
  <c r="D1707" i="22" s="1"/>
  <c r="C1708" i="8"/>
  <c r="C1708" i="7" s="1"/>
  <c r="D1708" i="8"/>
  <c r="C3496" i="7" s="1"/>
  <c r="F1708" i="8"/>
  <c r="C1708" i="22" s="1"/>
  <c r="G1708" i="8"/>
  <c r="D1708" i="22" s="1"/>
  <c r="C1709" i="8"/>
  <c r="C1709" i="7" s="1"/>
  <c r="D1709" i="8"/>
  <c r="C3497" i="7" s="1"/>
  <c r="F1709" i="8"/>
  <c r="C1709" i="22" s="1"/>
  <c r="G1709" i="8"/>
  <c r="D1709" i="22" s="1"/>
  <c r="C1710" i="8"/>
  <c r="C1710" i="7" s="1"/>
  <c r="D1710" i="8"/>
  <c r="C3498" i="7" s="1"/>
  <c r="F1710" i="8"/>
  <c r="C1710" i="22" s="1"/>
  <c r="G1710" i="8"/>
  <c r="D1710" i="22" s="1"/>
  <c r="C1711" i="8"/>
  <c r="C1711" i="7" s="1"/>
  <c r="D1711" i="8"/>
  <c r="C3499" i="7" s="1"/>
  <c r="F1711" i="8"/>
  <c r="C1711" i="22" s="1"/>
  <c r="G1711" i="8"/>
  <c r="D1711" i="22" s="1"/>
  <c r="C1712" i="8"/>
  <c r="C1712" i="7" s="1"/>
  <c r="D1712" i="8"/>
  <c r="C3500" i="7" s="1"/>
  <c r="F1712" i="8"/>
  <c r="C1712" i="22" s="1"/>
  <c r="G1712" i="8"/>
  <c r="D1712" i="22" s="1"/>
  <c r="C1713" i="8"/>
  <c r="C1713" i="7" s="1"/>
  <c r="D1713" i="8"/>
  <c r="C3501" i="7" s="1"/>
  <c r="F1713" i="8"/>
  <c r="C1713" i="22" s="1"/>
  <c r="G1713" i="8"/>
  <c r="D1713" i="22" s="1"/>
  <c r="C1714" i="8"/>
  <c r="C1714" i="7" s="1"/>
  <c r="D1714" i="8"/>
  <c r="C3502" i="7" s="1"/>
  <c r="F1714" i="8"/>
  <c r="C1714" i="22" s="1"/>
  <c r="G1714" i="8"/>
  <c r="D1714" i="22" s="1"/>
  <c r="C1715" i="8"/>
  <c r="C1715" i="7" s="1"/>
  <c r="D1715" i="8"/>
  <c r="C3503" i="7" s="1"/>
  <c r="F1715" i="8"/>
  <c r="C1715" i="22" s="1"/>
  <c r="G1715" i="8"/>
  <c r="D1715" i="22" s="1"/>
  <c r="C1716" i="8"/>
  <c r="C1716" i="7" s="1"/>
  <c r="D1716" i="8"/>
  <c r="C3504" i="7" s="1"/>
  <c r="F1716" i="8"/>
  <c r="C1716" i="22" s="1"/>
  <c r="G1716" i="8"/>
  <c r="D1716" i="22" s="1"/>
  <c r="C1717" i="8"/>
  <c r="C1717" i="7" s="1"/>
  <c r="D1717" i="8"/>
  <c r="C3505" i="7" s="1"/>
  <c r="F1717" i="8"/>
  <c r="C1717" i="22" s="1"/>
  <c r="G1717" i="8"/>
  <c r="D1717" i="22" s="1"/>
  <c r="C1718" i="8"/>
  <c r="C1718" i="7" s="1"/>
  <c r="D1718" i="8"/>
  <c r="C3506" i="7" s="1"/>
  <c r="F1718" i="8"/>
  <c r="C1718" i="22" s="1"/>
  <c r="G1718" i="8"/>
  <c r="D1718" i="22" s="1"/>
  <c r="C1719" i="8"/>
  <c r="C1719" i="7" s="1"/>
  <c r="D1719" i="8"/>
  <c r="C3507" i="7" s="1"/>
  <c r="F1719" i="8"/>
  <c r="C1719" i="22" s="1"/>
  <c r="G1719" i="8"/>
  <c r="D1719" i="22" s="1"/>
  <c r="C1720" i="8"/>
  <c r="C1720" i="7" s="1"/>
  <c r="D1720" i="8"/>
  <c r="C3508" i="7" s="1"/>
  <c r="F1720" i="8"/>
  <c r="C1720" i="22" s="1"/>
  <c r="G1720" i="8"/>
  <c r="D1720" i="22" s="1"/>
  <c r="C1721" i="8"/>
  <c r="C1721" i="7" s="1"/>
  <c r="D1721" i="8"/>
  <c r="C3509" i="7" s="1"/>
  <c r="F1721" i="8"/>
  <c r="C1721" i="22" s="1"/>
  <c r="G1721" i="8"/>
  <c r="D1721" i="22" s="1"/>
  <c r="C1722" i="8"/>
  <c r="C1722" i="7" s="1"/>
  <c r="D1722" i="8"/>
  <c r="C3510" i="7" s="1"/>
  <c r="F1722" i="8"/>
  <c r="C1722" i="22" s="1"/>
  <c r="G1722" i="8"/>
  <c r="D1722" i="22" s="1"/>
  <c r="C1723" i="8"/>
  <c r="C1723" i="7" s="1"/>
  <c r="D1723" i="8"/>
  <c r="C3511" i="7" s="1"/>
  <c r="F1723" i="8"/>
  <c r="C1723" i="22" s="1"/>
  <c r="G1723" i="8"/>
  <c r="D1723" i="22" s="1"/>
  <c r="C1724" i="8"/>
  <c r="C1724" i="7" s="1"/>
  <c r="D1724" i="8"/>
  <c r="C3512" i="7" s="1"/>
  <c r="F1724" i="8"/>
  <c r="C1724" i="22" s="1"/>
  <c r="G1724" i="8"/>
  <c r="D1724" i="22" s="1"/>
  <c r="C1725" i="8"/>
  <c r="C1725" i="7" s="1"/>
  <c r="D1725" i="8"/>
  <c r="C3513" i="7" s="1"/>
  <c r="F1725" i="8"/>
  <c r="C1725" i="22" s="1"/>
  <c r="G1725" i="8"/>
  <c r="D1725" i="22" s="1"/>
  <c r="C1726" i="8"/>
  <c r="C1726" i="7" s="1"/>
  <c r="D1726" i="8"/>
  <c r="C3514" i="7" s="1"/>
  <c r="F1726" i="8"/>
  <c r="C1726" i="22" s="1"/>
  <c r="G1726" i="8"/>
  <c r="D1726" i="22" s="1"/>
  <c r="C1727" i="8"/>
  <c r="C1727" i="7" s="1"/>
  <c r="D1727" i="8"/>
  <c r="C3515" i="7" s="1"/>
  <c r="F1727" i="8"/>
  <c r="C1727" i="22" s="1"/>
  <c r="G1727" i="8"/>
  <c r="D1727" i="22" s="1"/>
  <c r="C1728" i="8"/>
  <c r="C1728" i="7" s="1"/>
  <c r="D1728" i="8"/>
  <c r="C3516" i="7" s="1"/>
  <c r="F1728" i="8"/>
  <c r="C1728" i="22" s="1"/>
  <c r="G1728" i="8"/>
  <c r="D1728" i="22" s="1"/>
  <c r="C1729" i="8"/>
  <c r="C1729" i="7" s="1"/>
  <c r="D1729" i="8"/>
  <c r="C3517" i="7" s="1"/>
  <c r="F1729" i="8"/>
  <c r="C1729" i="22" s="1"/>
  <c r="G1729" i="8"/>
  <c r="D1729" i="22" s="1"/>
  <c r="C1730" i="8"/>
  <c r="C1730" i="7" s="1"/>
  <c r="D1730" i="8"/>
  <c r="C3518" i="7" s="1"/>
  <c r="F1730" i="8"/>
  <c r="C1730" i="22" s="1"/>
  <c r="G1730" i="8"/>
  <c r="D1730" i="22" s="1"/>
  <c r="C1826" i="8"/>
  <c r="D38" i="7" s="1"/>
  <c r="D1826" i="8"/>
  <c r="D1826" i="7" s="1"/>
  <c r="F1826" i="8"/>
  <c r="C38" i="22" s="1"/>
  <c r="G1826" i="8"/>
  <c r="D38" i="22" s="1"/>
  <c r="C1827" i="8"/>
  <c r="D39" i="7" s="1"/>
  <c r="D1827" i="8"/>
  <c r="D1827" i="7" s="1"/>
  <c r="F1827" i="8"/>
  <c r="C39" i="22" s="1"/>
  <c r="G1827" i="8"/>
  <c r="D39" i="22" s="1"/>
  <c r="C1828" i="8"/>
  <c r="D40" i="7" s="1"/>
  <c r="D1828" i="8"/>
  <c r="D1828" i="7" s="1"/>
  <c r="F1828" i="8"/>
  <c r="C40" i="22" s="1"/>
  <c r="G1828" i="8"/>
  <c r="D40" i="22" s="1"/>
  <c r="C1829" i="8"/>
  <c r="D41" i="7" s="1"/>
  <c r="D1829" i="8"/>
  <c r="D1829" i="7" s="1"/>
  <c r="F1829" i="8"/>
  <c r="C41" i="22" s="1"/>
  <c r="G1829" i="8"/>
  <c r="D41" i="22" s="1"/>
  <c r="C1830" i="8"/>
  <c r="D42" i="7" s="1"/>
  <c r="D1830" i="8"/>
  <c r="D1830" i="7" s="1"/>
  <c r="F1830" i="8"/>
  <c r="C42" i="22" s="1"/>
  <c r="G1830" i="8"/>
  <c r="D42" i="22" s="1"/>
  <c r="C1831" i="8"/>
  <c r="D43" i="7" s="1"/>
  <c r="D1831" i="8"/>
  <c r="D1831" i="7" s="1"/>
  <c r="F1831" i="8"/>
  <c r="C43" i="22" s="1"/>
  <c r="G1831" i="8"/>
  <c r="D43" i="22" s="1"/>
  <c r="C1832" i="8"/>
  <c r="D44" i="7" s="1"/>
  <c r="D1832" i="8"/>
  <c r="D1832" i="7" s="1"/>
  <c r="F1832" i="8"/>
  <c r="C44" i="22" s="1"/>
  <c r="G1832" i="8"/>
  <c r="D44" i="22" s="1"/>
  <c r="C1833" i="8"/>
  <c r="D45" i="7" s="1"/>
  <c r="D1833" i="8"/>
  <c r="D1833" i="7" s="1"/>
  <c r="F1833" i="8"/>
  <c r="C45" i="22" s="1"/>
  <c r="G1833" i="8"/>
  <c r="D45" i="22" s="1"/>
  <c r="C1834" i="8"/>
  <c r="D46" i="7" s="1"/>
  <c r="D1834" i="8"/>
  <c r="D1834" i="7" s="1"/>
  <c r="F1834" i="8"/>
  <c r="C46" i="22" s="1"/>
  <c r="G1834" i="8"/>
  <c r="D46" i="22" s="1"/>
  <c r="C1835" i="8"/>
  <c r="D47" i="7" s="1"/>
  <c r="D1835" i="8"/>
  <c r="D1835" i="7" s="1"/>
  <c r="F1835" i="8"/>
  <c r="C47" i="22" s="1"/>
  <c r="G1835" i="8"/>
  <c r="D47" i="22" s="1"/>
  <c r="C1836" i="8"/>
  <c r="D48" i="7" s="1"/>
  <c r="D1836" i="8"/>
  <c r="D1836" i="7" s="1"/>
  <c r="F1836" i="8"/>
  <c r="C48" i="22" s="1"/>
  <c r="G1836" i="8"/>
  <c r="D48" i="22" s="1"/>
  <c r="C1837" i="8"/>
  <c r="D49" i="7" s="1"/>
  <c r="D1837" i="8"/>
  <c r="D1837" i="7" s="1"/>
  <c r="F1837" i="8"/>
  <c r="C49" i="22" s="1"/>
  <c r="G1837" i="8"/>
  <c r="D49" i="22" s="1"/>
  <c r="C1838" i="8"/>
  <c r="D50" i="7" s="1"/>
  <c r="D1838" i="8"/>
  <c r="D1838" i="7" s="1"/>
  <c r="F1838" i="8"/>
  <c r="C50" i="22" s="1"/>
  <c r="G1838" i="8"/>
  <c r="D50" i="22" s="1"/>
  <c r="C1839" i="8"/>
  <c r="D51" i="7" s="1"/>
  <c r="D1839" i="8"/>
  <c r="D1839" i="7" s="1"/>
  <c r="F1839" i="8"/>
  <c r="C51" i="22" s="1"/>
  <c r="G1839" i="8"/>
  <c r="D51" i="22" s="1"/>
  <c r="C1840" i="8"/>
  <c r="D52" i="7" s="1"/>
  <c r="D1840" i="8"/>
  <c r="D1840" i="7" s="1"/>
  <c r="F1840" i="8"/>
  <c r="C52" i="22" s="1"/>
  <c r="G1840" i="8"/>
  <c r="D52" i="22" s="1"/>
  <c r="C1841" i="8"/>
  <c r="D53" i="7" s="1"/>
  <c r="D1841" i="8"/>
  <c r="D1841" i="7" s="1"/>
  <c r="F1841" i="8"/>
  <c r="C53" i="22" s="1"/>
  <c r="G1841" i="8"/>
  <c r="D53" i="22" s="1"/>
  <c r="C1842" i="8"/>
  <c r="D54" i="7" s="1"/>
  <c r="D1842" i="8"/>
  <c r="D1842" i="7" s="1"/>
  <c r="F1842" i="8"/>
  <c r="C54" i="22" s="1"/>
  <c r="G1842" i="8"/>
  <c r="D54" i="22" s="1"/>
  <c r="C1843" i="8"/>
  <c r="D55" i="7" s="1"/>
  <c r="D1843" i="8"/>
  <c r="D1843" i="7" s="1"/>
  <c r="F1843" i="8"/>
  <c r="C55" i="22" s="1"/>
  <c r="G1843" i="8"/>
  <c r="D55" i="22" s="1"/>
  <c r="C1844" i="8"/>
  <c r="D56" i="7" s="1"/>
  <c r="D1844" i="8"/>
  <c r="D1844" i="7" s="1"/>
  <c r="F1844" i="8"/>
  <c r="C56" i="22" s="1"/>
  <c r="G1844" i="8"/>
  <c r="D56" i="22" s="1"/>
  <c r="C1845" i="8"/>
  <c r="D57" i="7" s="1"/>
  <c r="D1845" i="8"/>
  <c r="D1845" i="7" s="1"/>
  <c r="F1845" i="8"/>
  <c r="C57" i="22" s="1"/>
  <c r="G1845" i="8"/>
  <c r="D57" i="22" s="1"/>
  <c r="C1846" i="8"/>
  <c r="D58" i="7" s="1"/>
  <c r="D1846" i="8"/>
  <c r="D1846" i="7" s="1"/>
  <c r="F1846" i="8"/>
  <c r="C58" i="22" s="1"/>
  <c r="G1846" i="8"/>
  <c r="D58" i="22" s="1"/>
  <c r="C1847" i="8"/>
  <c r="D59" i="7" s="1"/>
  <c r="D1847" i="8"/>
  <c r="D1847" i="7" s="1"/>
  <c r="F1847" i="8"/>
  <c r="C59" i="22" s="1"/>
  <c r="G1847" i="8"/>
  <c r="D59" i="22" s="1"/>
  <c r="C1848" i="8"/>
  <c r="D60" i="7" s="1"/>
  <c r="D1848" i="8"/>
  <c r="D1848" i="7" s="1"/>
  <c r="F1848" i="8"/>
  <c r="C60" i="22" s="1"/>
  <c r="G1848" i="8"/>
  <c r="D60" i="22" s="1"/>
  <c r="C1849" i="8"/>
  <c r="D61" i="7" s="1"/>
  <c r="D1849" i="8"/>
  <c r="D1849" i="7" s="1"/>
  <c r="F1849" i="8"/>
  <c r="C61" i="22" s="1"/>
  <c r="G1849" i="8"/>
  <c r="D61" i="22" s="1"/>
  <c r="C1850" i="8"/>
  <c r="D62" i="7" s="1"/>
  <c r="D1850" i="8"/>
  <c r="D1850" i="7" s="1"/>
  <c r="F1850" i="8"/>
  <c r="C62" i="22" s="1"/>
  <c r="G1850" i="8"/>
  <c r="D62" i="22" s="1"/>
  <c r="C1851" i="8"/>
  <c r="D63" i="7" s="1"/>
  <c r="D1851" i="8"/>
  <c r="D1851" i="7" s="1"/>
  <c r="F1851" i="8"/>
  <c r="C63" i="22" s="1"/>
  <c r="G1851" i="8"/>
  <c r="D63" i="22" s="1"/>
  <c r="C1852" i="8"/>
  <c r="D64" i="7" s="1"/>
  <c r="D1852" i="8"/>
  <c r="D1852" i="7" s="1"/>
  <c r="F1852" i="8"/>
  <c r="C64" i="22" s="1"/>
  <c r="G1852" i="8"/>
  <c r="D64" i="22" s="1"/>
  <c r="C1853" i="8"/>
  <c r="D65" i="7" s="1"/>
  <c r="D1853" i="8"/>
  <c r="D1853" i="7" s="1"/>
  <c r="F1853" i="8"/>
  <c r="C65" i="22" s="1"/>
  <c r="G1853" i="8"/>
  <c r="D65" i="22" s="1"/>
  <c r="C1854" i="8"/>
  <c r="D66" i="7" s="1"/>
  <c r="D1854" i="8"/>
  <c r="D1854" i="7" s="1"/>
  <c r="F1854" i="8"/>
  <c r="C66" i="22" s="1"/>
  <c r="G1854" i="8"/>
  <c r="D66" i="22" s="1"/>
  <c r="C1855" i="8"/>
  <c r="D67" i="7" s="1"/>
  <c r="D1855" i="8"/>
  <c r="D1855" i="7" s="1"/>
  <c r="F1855" i="8"/>
  <c r="C67" i="22" s="1"/>
  <c r="G1855" i="8"/>
  <c r="D67" i="22" s="1"/>
  <c r="C1856" i="8"/>
  <c r="D68" i="7" s="1"/>
  <c r="D1856" i="8"/>
  <c r="D1856" i="7" s="1"/>
  <c r="F1856" i="8"/>
  <c r="C68" i="22" s="1"/>
  <c r="G1856" i="8"/>
  <c r="D68" i="22" s="1"/>
  <c r="C1857" i="8"/>
  <c r="D69" i="7" s="1"/>
  <c r="D1857" i="8"/>
  <c r="D1857" i="7" s="1"/>
  <c r="F1857" i="8"/>
  <c r="C69" i="22" s="1"/>
  <c r="G1857" i="8"/>
  <c r="D69" i="22" s="1"/>
  <c r="C1858" i="8"/>
  <c r="D70" i="7" s="1"/>
  <c r="D1858" i="8"/>
  <c r="D1858" i="7" s="1"/>
  <c r="F1858" i="8"/>
  <c r="C70" i="22" s="1"/>
  <c r="G1858" i="8"/>
  <c r="D70" i="22" s="1"/>
  <c r="C1859" i="8"/>
  <c r="D71" i="7" s="1"/>
  <c r="D1859" i="8"/>
  <c r="D1859" i="7" s="1"/>
  <c r="F1859" i="8"/>
  <c r="C71" i="22" s="1"/>
  <c r="G1859" i="8"/>
  <c r="D71" i="22" s="1"/>
  <c r="C1860" i="8"/>
  <c r="D72" i="7" s="1"/>
  <c r="D1860" i="8"/>
  <c r="D1860" i="7" s="1"/>
  <c r="F1860" i="8"/>
  <c r="C72" i="22" s="1"/>
  <c r="G1860" i="8"/>
  <c r="D72" i="22" s="1"/>
  <c r="C1861" i="8"/>
  <c r="D73" i="7" s="1"/>
  <c r="D1861" i="8"/>
  <c r="D1861" i="7" s="1"/>
  <c r="F1861" i="8"/>
  <c r="C73" i="22" s="1"/>
  <c r="G1861" i="8"/>
  <c r="D73" i="22" s="1"/>
  <c r="C1862" i="8"/>
  <c r="D74" i="7" s="1"/>
  <c r="D1862" i="8"/>
  <c r="D1862" i="7" s="1"/>
  <c r="F1862" i="8"/>
  <c r="C74" i="22" s="1"/>
  <c r="G1862" i="8"/>
  <c r="D74" i="22" s="1"/>
  <c r="C1863" i="8"/>
  <c r="D75" i="7" s="1"/>
  <c r="D1863" i="8"/>
  <c r="D1863" i="7" s="1"/>
  <c r="F1863" i="8"/>
  <c r="C75" i="22" s="1"/>
  <c r="G1863" i="8"/>
  <c r="D75" i="22" s="1"/>
  <c r="C1864" i="8"/>
  <c r="D76" i="7" s="1"/>
  <c r="D1864" i="8"/>
  <c r="D1864" i="7" s="1"/>
  <c r="F1864" i="8"/>
  <c r="C76" i="22" s="1"/>
  <c r="G1864" i="8"/>
  <c r="D76" i="22" s="1"/>
  <c r="C1865" i="8"/>
  <c r="D77" i="7" s="1"/>
  <c r="D1865" i="8"/>
  <c r="D1865" i="7" s="1"/>
  <c r="F1865" i="8"/>
  <c r="C77" i="22" s="1"/>
  <c r="G1865" i="8"/>
  <c r="D77" i="22" s="1"/>
  <c r="C1866" i="8"/>
  <c r="D78" i="7" s="1"/>
  <c r="D1866" i="8"/>
  <c r="D1866" i="7" s="1"/>
  <c r="F1866" i="8"/>
  <c r="C78" i="22" s="1"/>
  <c r="G1866" i="8"/>
  <c r="D78" i="22" s="1"/>
  <c r="C1867" i="8"/>
  <c r="D79" i="7" s="1"/>
  <c r="D1867" i="8"/>
  <c r="D1867" i="7" s="1"/>
  <c r="F1867" i="8"/>
  <c r="C79" i="22" s="1"/>
  <c r="G1867" i="8"/>
  <c r="D79" i="22" s="1"/>
  <c r="C1868" i="8"/>
  <c r="D80" i="7" s="1"/>
  <c r="D1868" i="8"/>
  <c r="D1868" i="7" s="1"/>
  <c r="F1868" i="8"/>
  <c r="C80" i="22" s="1"/>
  <c r="G1868" i="8"/>
  <c r="D80" i="22" s="1"/>
  <c r="C1869" i="8"/>
  <c r="D81" i="7" s="1"/>
  <c r="D1869" i="8"/>
  <c r="D1869" i="7" s="1"/>
  <c r="F1869" i="8"/>
  <c r="C81" i="22" s="1"/>
  <c r="G1869" i="8"/>
  <c r="D81" i="22" s="1"/>
  <c r="C1870" i="8"/>
  <c r="D82" i="7" s="1"/>
  <c r="D1870" i="8"/>
  <c r="D1870" i="7" s="1"/>
  <c r="F1870" i="8"/>
  <c r="C82" i="22" s="1"/>
  <c r="G1870" i="8"/>
  <c r="D82" i="22" s="1"/>
  <c r="C1871" i="8"/>
  <c r="D83" i="7" s="1"/>
  <c r="D1871" i="8"/>
  <c r="D1871" i="7" s="1"/>
  <c r="F1871" i="8"/>
  <c r="C83" i="22" s="1"/>
  <c r="G1871" i="8"/>
  <c r="D83" i="22" s="1"/>
  <c r="C1872" i="8"/>
  <c r="D84" i="7" s="1"/>
  <c r="D1872" i="8"/>
  <c r="D1872" i="7" s="1"/>
  <c r="F1872" i="8"/>
  <c r="C84" i="22" s="1"/>
  <c r="G1872" i="8"/>
  <c r="D84" i="22" s="1"/>
  <c r="C1873" i="8"/>
  <c r="D85" i="7" s="1"/>
  <c r="D1873" i="8"/>
  <c r="D1873" i="7" s="1"/>
  <c r="F1873" i="8"/>
  <c r="C85" i="22" s="1"/>
  <c r="G1873" i="8"/>
  <c r="D85" i="22" s="1"/>
  <c r="C1874" i="8"/>
  <c r="D86" i="7" s="1"/>
  <c r="D1874" i="8"/>
  <c r="D1874" i="7" s="1"/>
  <c r="F1874" i="8"/>
  <c r="C86" i="22" s="1"/>
  <c r="G1874" i="8"/>
  <c r="D86" i="22" s="1"/>
  <c r="C1875" i="8"/>
  <c r="D87" i="7" s="1"/>
  <c r="D1875" i="8"/>
  <c r="D1875" i="7" s="1"/>
  <c r="F1875" i="8"/>
  <c r="C87" i="22" s="1"/>
  <c r="G1875" i="8"/>
  <c r="D87" i="22" s="1"/>
  <c r="C1876" i="8"/>
  <c r="D88" i="7" s="1"/>
  <c r="D1876" i="8"/>
  <c r="D1876" i="7" s="1"/>
  <c r="F1876" i="8"/>
  <c r="C88" i="22" s="1"/>
  <c r="G1876" i="8"/>
  <c r="D88" i="22" s="1"/>
  <c r="C1877" i="8"/>
  <c r="D89" i="7" s="1"/>
  <c r="D1877" i="8"/>
  <c r="D1877" i="7" s="1"/>
  <c r="F1877" i="8"/>
  <c r="C89" i="22" s="1"/>
  <c r="G1877" i="8"/>
  <c r="D89" i="22" s="1"/>
  <c r="C1878" i="8"/>
  <c r="D90" i="7" s="1"/>
  <c r="D1878" i="8"/>
  <c r="D1878" i="7" s="1"/>
  <c r="F1878" i="8"/>
  <c r="C90" i="22" s="1"/>
  <c r="G1878" i="8"/>
  <c r="D90" i="22" s="1"/>
  <c r="C1879" i="8"/>
  <c r="D91" i="7" s="1"/>
  <c r="D1879" i="8"/>
  <c r="D1879" i="7" s="1"/>
  <c r="F1879" i="8"/>
  <c r="C91" i="22" s="1"/>
  <c r="G1879" i="8"/>
  <c r="D91" i="22" s="1"/>
  <c r="C1975" i="8"/>
  <c r="D187" i="7" s="1"/>
  <c r="F1975" i="8"/>
  <c r="C187" i="22" s="1"/>
  <c r="G1975" i="8"/>
  <c r="D187" i="22" s="1"/>
  <c r="C1976" i="8"/>
  <c r="D188" i="7" s="1"/>
  <c r="F1976" i="8"/>
  <c r="C188" i="22" s="1"/>
  <c r="G1976" i="8"/>
  <c r="D188" i="22" s="1"/>
  <c r="C1977" i="8"/>
  <c r="D189" i="7" s="1"/>
  <c r="F1977" i="8"/>
  <c r="C189" i="22" s="1"/>
  <c r="G1977" i="8"/>
  <c r="D189" i="22" s="1"/>
  <c r="C1978" i="8"/>
  <c r="D190" i="7" s="1"/>
  <c r="F1978" i="8"/>
  <c r="C190" i="22" s="1"/>
  <c r="G1978" i="8"/>
  <c r="D190" i="22" s="1"/>
  <c r="C1979" i="8"/>
  <c r="D191" i="7" s="1"/>
  <c r="F1979" i="8"/>
  <c r="C191" i="22" s="1"/>
  <c r="G1979" i="8"/>
  <c r="D191" i="22" s="1"/>
  <c r="C1980" i="8"/>
  <c r="D192" i="7" s="1"/>
  <c r="F1980" i="8"/>
  <c r="C192" i="22" s="1"/>
  <c r="G1980" i="8"/>
  <c r="D192" i="22" s="1"/>
  <c r="C1981" i="8"/>
  <c r="D193" i="7" s="1"/>
  <c r="F1981" i="8"/>
  <c r="C193" i="22" s="1"/>
  <c r="G1981" i="8"/>
  <c r="D193" i="22" s="1"/>
  <c r="C1982" i="8"/>
  <c r="D194" i="7" s="1"/>
  <c r="F1982" i="8"/>
  <c r="C194" i="22" s="1"/>
  <c r="G1982" i="8"/>
  <c r="D194" i="22" s="1"/>
  <c r="C1983" i="8"/>
  <c r="D195" i="7" s="1"/>
  <c r="F1983" i="8"/>
  <c r="C195" i="22" s="1"/>
  <c r="G1983" i="8"/>
  <c r="D195" i="22" s="1"/>
  <c r="C1984" i="8"/>
  <c r="D196" i="7" s="1"/>
  <c r="F1984" i="8"/>
  <c r="C196" i="22" s="1"/>
  <c r="G1984" i="8"/>
  <c r="D196" i="22" s="1"/>
  <c r="C1985" i="8"/>
  <c r="D197" i="7" s="1"/>
  <c r="F1985" i="8"/>
  <c r="C197" i="22" s="1"/>
  <c r="G1985" i="8"/>
  <c r="D197" i="22" s="1"/>
  <c r="C1986" i="8"/>
  <c r="D198" i="7" s="1"/>
  <c r="F1986" i="8"/>
  <c r="C198" i="22" s="1"/>
  <c r="G1986" i="8"/>
  <c r="D198" i="22" s="1"/>
  <c r="C1987" i="8"/>
  <c r="D199" i="7" s="1"/>
  <c r="F1987" i="8"/>
  <c r="C199" i="22" s="1"/>
  <c r="G1987" i="8"/>
  <c r="D199" i="22" s="1"/>
  <c r="C1988" i="8"/>
  <c r="D200" i="7" s="1"/>
  <c r="F1988" i="8"/>
  <c r="C200" i="22" s="1"/>
  <c r="G1988" i="8"/>
  <c r="D200" i="22" s="1"/>
  <c r="C1989" i="8"/>
  <c r="D201" i="7" s="1"/>
  <c r="F1989" i="8"/>
  <c r="C201" i="22" s="1"/>
  <c r="G1989" i="8"/>
  <c r="D201" i="22" s="1"/>
  <c r="C1990" i="8"/>
  <c r="D202" i="7" s="1"/>
  <c r="F1990" i="8"/>
  <c r="C202" i="22" s="1"/>
  <c r="G1990" i="8"/>
  <c r="D202" i="22" s="1"/>
  <c r="C1991" i="8"/>
  <c r="D203" i="7" s="1"/>
  <c r="F1991" i="8"/>
  <c r="C203" i="22" s="1"/>
  <c r="G1991" i="8"/>
  <c r="D203" i="22" s="1"/>
  <c r="C1992" i="8"/>
  <c r="D204" i="7" s="1"/>
  <c r="F1992" i="8"/>
  <c r="C204" i="22" s="1"/>
  <c r="G1992" i="8"/>
  <c r="D204" i="22" s="1"/>
  <c r="C1993" i="8"/>
  <c r="D205" i="7" s="1"/>
  <c r="F1993" i="8"/>
  <c r="C205" i="22" s="1"/>
  <c r="G1993" i="8"/>
  <c r="D205" i="22" s="1"/>
  <c r="C1994" i="8"/>
  <c r="D206" i="7" s="1"/>
  <c r="F1994" i="8"/>
  <c r="C206" i="22" s="1"/>
  <c r="G1994" i="8"/>
  <c r="D206" i="22" s="1"/>
  <c r="C1995" i="8"/>
  <c r="D207" i="7" s="1"/>
  <c r="F1995" i="8"/>
  <c r="C207" i="22" s="1"/>
  <c r="G1995" i="8"/>
  <c r="D207" i="22" s="1"/>
  <c r="C1996" i="8"/>
  <c r="D208" i="7" s="1"/>
  <c r="F1996" i="8"/>
  <c r="C208" i="22" s="1"/>
  <c r="G1996" i="8"/>
  <c r="D208" i="22" s="1"/>
  <c r="C1997" i="8"/>
  <c r="D209" i="7" s="1"/>
  <c r="F1997" i="8"/>
  <c r="C209" i="22" s="1"/>
  <c r="G1997" i="8"/>
  <c r="D209" i="22" s="1"/>
  <c r="C1998" i="8"/>
  <c r="D210" i="7" s="1"/>
  <c r="F1998" i="8"/>
  <c r="C210" i="22" s="1"/>
  <c r="G1998" i="8"/>
  <c r="D210" i="22" s="1"/>
  <c r="C1999" i="8"/>
  <c r="D211" i="7" s="1"/>
  <c r="F1999" i="8"/>
  <c r="C211" i="22" s="1"/>
  <c r="G1999" i="8"/>
  <c r="D211" i="22" s="1"/>
  <c r="C2000" i="8"/>
  <c r="D212" i="7" s="1"/>
  <c r="F2000" i="8"/>
  <c r="C212" i="22" s="1"/>
  <c r="G2000" i="8"/>
  <c r="D212" i="22" s="1"/>
  <c r="C2001" i="8"/>
  <c r="D213" i="7" s="1"/>
  <c r="F2001" i="8"/>
  <c r="C213" i="22" s="1"/>
  <c r="G2001" i="8"/>
  <c r="D213" i="22" s="1"/>
  <c r="C2002" i="8"/>
  <c r="D214" i="7" s="1"/>
  <c r="F2002" i="8"/>
  <c r="C214" i="22" s="1"/>
  <c r="G2002" i="8"/>
  <c r="D214" i="22" s="1"/>
  <c r="C2003" i="8"/>
  <c r="D215" i="7" s="1"/>
  <c r="F2003" i="8"/>
  <c r="C215" i="22" s="1"/>
  <c r="G2003" i="8"/>
  <c r="D215" i="22" s="1"/>
  <c r="C2004" i="8"/>
  <c r="D216" i="7" s="1"/>
  <c r="F2004" i="8"/>
  <c r="C216" i="22" s="1"/>
  <c r="G2004" i="8"/>
  <c r="D216" i="22" s="1"/>
  <c r="C2005" i="8"/>
  <c r="D217" i="7" s="1"/>
  <c r="F2005" i="8"/>
  <c r="C217" i="22" s="1"/>
  <c r="G2005" i="8"/>
  <c r="D217" i="22" s="1"/>
  <c r="C2006" i="8"/>
  <c r="D218" i="7" s="1"/>
  <c r="F2006" i="8"/>
  <c r="C218" i="22" s="1"/>
  <c r="G2006" i="8"/>
  <c r="D218" i="22" s="1"/>
  <c r="C2007" i="8"/>
  <c r="D219" i="7" s="1"/>
  <c r="F2007" i="8"/>
  <c r="C219" i="22" s="1"/>
  <c r="G2007" i="8"/>
  <c r="D219" i="22" s="1"/>
  <c r="C2008" i="8"/>
  <c r="D220" i="7" s="1"/>
  <c r="F2008" i="8"/>
  <c r="C220" i="22" s="1"/>
  <c r="G2008" i="8"/>
  <c r="D220" i="22" s="1"/>
  <c r="C2009" i="8"/>
  <c r="D221" i="7" s="1"/>
  <c r="F2009" i="8"/>
  <c r="C221" i="22" s="1"/>
  <c r="G2009" i="8"/>
  <c r="D221" i="22" s="1"/>
  <c r="C2010" i="8"/>
  <c r="D222" i="7" s="1"/>
  <c r="F2010" i="8"/>
  <c r="C222" i="22" s="1"/>
  <c r="G2010" i="8"/>
  <c r="D222" i="22" s="1"/>
  <c r="C2011" i="8"/>
  <c r="D223" i="7" s="1"/>
  <c r="F2011" i="8"/>
  <c r="C223" i="22" s="1"/>
  <c r="G2011" i="8"/>
  <c r="D223" i="22" s="1"/>
  <c r="C2012" i="8"/>
  <c r="D224" i="7" s="1"/>
  <c r="F2012" i="8"/>
  <c r="C224" i="22" s="1"/>
  <c r="G2012" i="8"/>
  <c r="D224" i="22" s="1"/>
  <c r="C2013" i="8"/>
  <c r="D225" i="7" s="1"/>
  <c r="F2013" i="8"/>
  <c r="C225" i="22" s="1"/>
  <c r="G2013" i="8"/>
  <c r="D225" i="22" s="1"/>
  <c r="C2014" i="8"/>
  <c r="D226" i="7" s="1"/>
  <c r="F2014" i="8"/>
  <c r="C226" i="22" s="1"/>
  <c r="G2014" i="8"/>
  <c r="D226" i="22" s="1"/>
  <c r="C2015" i="8"/>
  <c r="D227" i="7" s="1"/>
  <c r="F2015" i="8"/>
  <c r="C227" i="22" s="1"/>
  <c r="G2015" i="8"/>
  <c r="D227" i="22" s="1"/>
  <c r="C2016" i="8"/>
  <c r="D228" i="7" s="1"/>
  <c r="F2016" i="8"/>
  <c r="C228" i="22" s="1"/>
  <c r="G2016" i="8"/>
  <c r="D228" i="22" s="1"/>
  <c r="C2017" i="8"/>
  <c r="D229" i="7" s="1"/>
  <c r="F2017" i="8"/>
  <c r="C229" i="22" s="1"/>
  <c r="G2017" i="8"/>
  <c r="D229" i="22" s="1"/>
  <c r="C2018" i="8"/>
  <c r="D230" i="7" s="1"/>
  <c r="F2018" i="8"/>
  <c r="C230" i="22" s="1"/>
  <c r="G2018" i="8"/>
  <c r="D230" i="22" s="1"/>
  <c r="C2019" i="8"/>
  <c r="D231" i="7" s="1"/>
  <c r="F2019" i="8"/>
  <c r="C231" i="22" s="1"/>
  <c r="G2019" i="8"/>
  <c r="D231" i="22" s="1"/>
  <c r="C2020" i="8"/>
  <c r="D232" i="7" s="1"/>
  <c r="F2020" i="8"/>
  <c r="C232" i="22" s="1"/>
  <c r="G2020" i="8"/>
  <c r="D232" i="22" s="1"/>
  <c r="C2021" i="8"/>
  <c r="D233" i="7" s="1"/>
  <c r="F2021" i="8"/>
  <c r="C233" i="22" s="1"/>
  <c r="G2021" i="8"/>
  <c r="D233" i="22" s="1"/>
  <c r="C2022" i="8"/>
  <c r="D234" i="7" s="1"/>
  <c r="F2022" i="8"/>
  <c r="C234" i="22" s="1"/>
  <c r="G2022" i="8"/>
  <c r="D234" i="22" s="1"/>
  <c r="C2023" i="8"/>
  <c r="D235" i="7" s="1"/>
  <c r="F2023" i="8"/>
  <c r="C235" i="22" s="1"/>
  <c r="G2023" i="8"/>
  <c r="D235" i="22" s="1"/>
  <c r="C2024" i="8"/>
  <c r="D236" i="7" s="1"/>
  <c r="F2024" i="8"/>
  <c r="C236" i="22" s="1"/>
  <c r="G2024" i="8"/>
  <c r="D236" i="22" s="1"/>
  <c r="C2025" i="8"/>
  <c r="D237" i="7" s="1"/>
  <c r="F2025" i="8"/>
  <c r="C237" i="22" s="1"/>
  <c r="G2025" i="8"/>
  <c r="D237" i="22" s="1"/>
  <c r="C2026" i="8"/>
  <c r="D238" i="7" s="1"/>
  <c r="F2026" i="8"/>
  <c r="C238" i="22" s="1"/>
  <c r="G2026" i="8"/>
  <c r="D238" i="22" s="1"/>
  <c r="C2027" i="8"/>
  <c r="D239" i="7" s="1"/>
  <c r="F2027" i="8"/>
  <c r="C239" i="22" s="1"/>
  <c r="G2027" i="8"/>
  <c r="D239" i="22" s="1"/>
  <c r="C2028" i="8"/>
  <c r="D240" i="7" s="1"/>
  <c r="F2028" i="8"/>
  <c r="C240" i="22" s="1"/>
  <c r="G2028" i="8"/>
  <c r="D240" i="22" s="1"/>
  <c r="C2124" i="8"/>
  <c r="D336" i="7" s="1"/>
  <c r="D2124" i="8"/>
  <c r="D2124" i="7" s="1"/>
  <c r="F2124" i="8"/>
  <c r="C336" i="22" s="1"/>
  <c r="G2124" i="8"/>
  <c r="D336" i="22" s="1"/>
  <c r="C2125" i="8"/>
  <c r="D337" i="7" s="1"/>
  <c r="D2125" i="8"/>
  <c r="D2125" i="7" s="1"/>
  <c r="F2125" i="8"/>
  <c r="C337" i="22" s="1"/>
  <c r="G2125" i="8"/>
  <c r="D337" i="22" s="1"/>
  <c r="C2126" i="8"/>
  <c r="D338" i="7" s="1"/>
  <c r="D2126" i="8"/>
  <c r="D2126" i="7" s="1"/>
  <c r="F2126" i="8"/>
  <c r="C338" i="22" s="1"/>
  <c r="G2126" i="8"/>
  <c r="D338" i="22" s="1"/>
  <c r="C2127" i="8"/>
  <c r="D339" i="7" s="1"/>
  <c r="D2127" i="8"/>
  <c r="D2127" i="7" s="1"/>
  <c r="F2127" i="8"/>
  <c r="C339" i="22" s="1"/>
  <c r="G2127" i="8"/>
  <c r="D339" i="22" s="1"/>
  <c r="C2128" i="8"/>
  <c r="D340" i="7" s="1"/>
  <c r="D2128" i="8"/>
  <c r="D2128" i="7" s="1"/>
  <c r="F2128" i="8"/>
  <c r="C340" i="22" s="1"/>
  <c r="G2128" i="8"/>
  <c r="D340" i="22" s="1"/>
  <c r="C2129" i="8"/>
  <c r="D341" i="7" s="1"/>
  <c r="D2129" i="8"/>
  <c r="D2129" i="7" s="1"/>
  <c r="F2129" i="8"/>
  <c r="C341" i="22" s="1"/>
  <c r="G2129" i="8"/>
  <c r="D341" i="22" s="1"/>
  <c r="C2130" i="8"/>
  <c r="D342" i="7" s="1"/>
  <c r="D2130" i="8"/>
  <c r="D2130" i="7" s="1"/>
  <c r="F2130" i="8"/>
  <c r="C342" i="22" s="1"/>
  <c r="G2130" i="8"/>
  <c r="D342" i="22" s="1"/>
  <c r="C2131" i="8"/>
  <c r="D343" i="7" s="1"/>
  <c r="D2131" i="8"/>
  <c r="D2131" i="7" s="1"/>
  <c r="F2131" i="8"/>
  <c r="C343" i="22" s="1"/>
  <c r="G2131" i="8"/>
  <c r="D343" i="22" s="1"/>
  <c r="C2132" i="8"/>
  <c r="D344" i="7" s="1"/>
  <c r="D2132" i="8"/>
  <c r="D2132" i="7" s="1"/>
  <c r="F2132" i="8"/>
  <c r="C344" i="22" s="1"/>
  <c r="G2132" i="8"/>
  <c r="D344" i="22" s="1"/>
  <c r="C2133" i="8"/>
  <c r="D345" i="7" s="1"/>
  <c r="D2133" i="8"/>
  <c r="D2133" i="7" s="1"/>
  <c r="F2133" i="8"/>
  <c r="C345" i="22" s="1"/>
  <c r="G2133" i="8"/>
  <c r="D345" i="22" s="1"/>
  <c r="C2134" i="8"/>
  <c r="D346" i="7" s="1"/>
  <c r="D2134" i="8"/>
  <c r="D2134" i="7" s="1"/>
  <c r="F2134" i="8"/>
  <c r="C346" i="22" s="1"/>
  <c r="G2134" i="8"/>
  <c r="D346" i="22" s="1"/>
  <c r="C2135" i="8"/>
  <c r="D347" i="7" s="1"/>
  <c r="D2135" i="8"/>
  <c r="D2135" i="7" s="1"/>
  <c r="F2135" i="8"/>
  <c r="C347" i="22" s="1"/>
  <c r="G2135" i="8"/>
  <c r="D347" i="22" s="1"/>
  <c r="C2136" i="8"/>
  <c r="D348" i="7" s="1"/>
  <c r="D2136" i="8"/>
  <c r="D2136" i="7" s="1"/>
  <c r="F2136" i="8"/>
  <c r="C348" i="22" s="1"/>
  <c r="G2136" i="8"/>
  <c r="D348" i="22" s="1"/>
  <c r="C2137" i="8"/>
  <c r="D349" i="7" s="1"/>
  <c r="D2137" i="8"/>
  <c r="D2137" i="7" s="1"/>
  <c r="F2137" i="8"/>
  <c r="C349" i="22" s="1"/>
  <c r="G2137" i="8"/>
  <c r="D349" i="22" s="1"/>
  <c r="C2138" i="8"/>
  <c r="D350" i="7" s="1"/>
  <c r="D2138" i="8"/>
  <c r="D2138" i="7" s="1"/>
  <c r="F2138" i="8"/>
  <c r="C350" i="22" s="1"/>
  <c r="G2138" i="8"/>
  <c r="D350" i="22" s="1"/>
  <c r="C2139" i="8"/>
  <c r="D351" i="7" s="1"/>
  <c r="D2139" i="8"/>
  <c r="D2139" i="7" s="1"/>
  <c r="F2139" i="8"/>
  <c r="C351" i="22" s="1"/>
  <c r="G2139" i="8"/>
  <c r="D351" i="22" s="1"/>
  <c r="C2140" i="8"/>
  <c r="D352" i="7" s="1"/>
  <c r="D2140" i="8"/>
  <c r="D2140" i="7" s="1"/>
  <c r="F2140" i="8"/>
  <c r="C352" i="22" s="1"/>
  <c r="G2140" i="8"/>
  <c r="D352" i="22" s="1"/>
  <c r="C2141" i="8"/>
  <c r="D353" i="7" s="1"/>
  <c r="D2141" i="8"/>
  <c r="D2141" i="7" s="1"/>
  <c r="F2141" i="8"/>
  <c r="C353" i="22" s="1"/>
  <c r="G2141" i="8"/>
  <c r="D353" i="22" s="1"/>
  <c r="C2142" i="8"/>
  <c r="D354" i="7" s="1"/>
  <c r="D2142" i="8"/>
  <c r="D2142" i="7" s="1"/>
  <c r="F2142" i="8"/>
  <c r="C354" i="22" s="1"/>
  <c r="G2142" i="8"/>
  <c r="D354" i="22" s="1"/>
  <c r="C2143" i="8"/>
  <c r="D355" i="7" s="1"/>
  <c r="D2143" i="8"/>
  <c r="D2143" i="7" s="1"/>
  <c r="F2143" i="8"/>
  <c r="C355" i="22" s="1"/>
  <c r="G2143" i="8"/>
  <c r="D355" i="22" s="1"/>
  <c r="C2144" i="8"/>
  <c r="D356" i="7" s="1"/>
  <c r="D2144" i="8"/>
  <c r="D2144" i="7" s="1"/>
  <c r="F2144" i="8"/>
  <c r="C356" i="22" s="1"/>
  <c r="G2144" i="8"/>
  <c r="D356" i="22" s="1"/>
  <c r="C2145" i="8"/>
  <c r="D357" i="7" s="1"/>
  <c r="D2145" i="8"/>
  <c r="D2145" i="7" s="1"/>
  <c r="F2145" i="8"/>
  <c r="C357" i="22" s="1"/>
  <c r="G2145" i="8"/>
  <c r="D357" i="22" s="1"/>
  <c r="C2146" i="8"/>
  <c r="D358" i="7" s="1"/>
  <c r="D2146" i="8"/>
  <c r="D2146" i="7" s="1"/>
  <c r="F2146" i="8"/>
  <c r="C358" i="22" s="1"/>
  <c r="G2146" i="8"/>
  <c r="D358" i="22" s="1"/>
  <c r="C2147" i="8"/>
  <c r="D359" i="7" s="1"/>
  <c r="D2147" i="8"/>
  <c r="D2147" i="7" s="1"/>
  <c r="F2147" i="8"/>
  <c r="C359" i="22" s="1"/>
  <c r="G2147" i="8"/>
  <c r="D359" i="22" s="1"/>
  <c r="C2148" i="8"/>
  <c r="D360" i="7" s="1"/>
  <c r="D2148" i="8"/>
  <c r="D2148" i="7" s="1"/>
  <c r="F2148" i="8"/>
  <c r="C360" i="22" s="1"/>
  <c r="G2148" i="8"/>
  <c r="D360" i="22" s="1"/>
  <c r="C2149" i="8"/>
  <c r="D361" i="7" s="1"/>
  <c r="D2149" i="8"/>
  <c r="D2149" i="7" s="1"/>
  <c r="F2149" i="8"/>
  <c r="C361" i="22" s="1"/>
  <c r="G2149" i="8"/>
  <c r="D361" i="22" s="1"/>
  <c r="C2150" i="8"/>
  <c r="D362" i="7" s="1"/>
  <c r="D2150" i="8"/>
  <c r="D2150" i="7" s="1"/>
  <c r="F2150" i="8"/>
  <c r="C362" i="22" s="1"/>
  <c r="G2150" i="8"/>
  <c r="D362" i="22" s="1"/>
  <c r="C2151" i="8"/>
  <c r="D363" i="7" s="1"/>
  <c r="D2151" i="8"/>
  <c r="D2151" i="7" s="1"/>
  <c r="F2151" i="8"/>
  <c r="C363" i="22" s="1"/>
  <c r="G2151" i="8"/>
  <c r="D363" i="22" s="1"/>
  <c r="C2152" i="8"/>
  <c r="D364" i="7" s="1"/>
  <c r="D2152" i="8"/>
  <c r="D2152" i="7" s="1"/>
  <c r="F2152" i="8"/>
  <c r="C364" i="22" s="1"/>
  <c r="G2152" i="8"/>
  <c r="D364" i="22" s="1"/>
  <c r="C2153" i="8"/>
  <c r="D365" i="7" s="1"/>
  <c r="D2153" i="8"/>
  <c r="D2153" i="7" s="1"/>
  <c r="F2153" i="8"/>
  <c r="C365" i="22" s="1"/>
  <c r="G2153" i="8"/>
  <c r="D365" i="22" s="1"/>
  <c r="C2154" i="8"/>
  <c r="D366" i="7" s="1"/>
  <c r="D2154" i="8"/>
  <c r="D2154" i="7" s="1"/>
  <c r="F2154" i="8"/>
  <c r="C366" i="22" s="1"/>
  <c r="G2154" i="8"/>
  <c r="D366" i="22" s="1"/>
  <c r="C2155" i="8"/>
  <c r="D367" i="7" s="1"/>
  <c r="D2155" i="8"/>
  <c r="D2155" i="7" s="1"/>
  <c r="F2155" i="8"/>
  <c r="C367" i="22" s="1"/>
  <c r="G2155" i="8"/>
  <c r="D367" i="22" s="1"/>
  <c r="C2156" i="8"/>
  <c r="D368" i="7" s="1"/>
  <c r="D2156" i="8"/>
  <c r="D2156" i="7" s="1"/>
  <c r="F2156" i="8"/>
  <c r="C368" i="22" s="1"/>
  <c r="G2156" i="8"/>
  <c r="D368" i="22" s="1"/>
  <c r="C2157" i="8"/>
  <c r="D369" i="7" s="1"/>
  <c r="D2157" i="8"/>
  <c r="D2157" i="7" s="1"/>
  <c r="F2157" i="8"/>
  <c r="C369" i="22" s="1"/>
  <c r="G2157" i="8"/>
  <c r="D369" i="22" s="1"/>
  <c r="C2158" i="8"/>
  <c r="D370" i="7" s="1"/>
  <c r="D2158" i="8"/>
  <c r="D2158" i="7" s="1"/>
  <c r="F2158" i="8"/>
  <c r="C370" i="22" s="1"/>
  <c r="G2158" i="8"/>
  <c r="D370" i="22" s="1"/>
  <c r="C2159" i="8"/>
  <c r="D371" i="7" s="1"/>
  <c r="D2159" i="8"/>
  <c r="D2159" i="7" s="1"/>
  <c r="F2159" i="8"/>
  <c r="C371" i="22" s="1"/>
  <c r="G2159" i="8"/>
  <c r="D371" i="22" s="1"/>
  <c r="C2160" i="8"/>
  <c r="D372" i="7" s="1"/>
  <c r="D2160" i="8"/>
  <c r="D2160" i="7" s="1"/>
  <c r="F2160" i="8"/>
  <c r="C372" i="22" s="1"/>
  <c r="G2160" i="8"/>
  <c r="D372" i="22" s="1"/>
  <c r="C2161" i="8"/>
  <c r="D373" i="7" s="1"/>
  <c r="D2161" i="8"/>
  <c r="D2161" i="7" s="1"/>
  <c r="F2161" i="8"/>
  <c r="C373" i="22" s="1"/>
  <c r="G2161" i="8"/>
  <c r="D373" i="22" s="1"/>
  <c r="C2162" i="8"/>
  <c r="D374" i="7" s="1"/>
  <c r="D2162" i="8"/>
  <c r="D2162" i="7" s="1"/>
  <c r="F2162" i="8"/>
  <c r="C374" i="22" s="1"/>
  <c r="G2162" i="8"/>
  <c r="D374" i="22" s="1"/>
  <c r="C2163" i="8"/>
  <c r="D375" i="7" s="1"/>
  <c r="D2163" i="8"/>
  <c r="D2163" i="7" s="1"/>
  <c r="F2163" i="8"/>
  <c r="C375" i="22" s="1"/>
  <c r="G2163" i="8"/>
  <c r="D375" i="22" s="1"/>
  <c r="C2164" i="8"/>
  <c r="D376" i="7" s="1"/>
  <c r="D2164" i="8"/>
  <c r="D2164" i="7" s="1"/>
  <c r="F2164" i="8"/>
  <c r="C376" i="22" s="1"/>
  <c r="G2164" i="8"/>
  <c r="D376" i="22" s="1"/>
  <c r="C2165" i="8"/>
  <c r="D377" i="7" s="1"/>
  <c r="D2165" i="8"/>
  <c r="D2165" i="7" s="1"/>
  <c r="F2165" i="8"/>
  <c r="C377" i="22" s="1"/>
  <c r="G2165" i="8"/>
  <c r="D377" i="22" s="1"/>
  <c r="C2166" i="8"/>
  <c r="D378" i="7" s="1"/>
  <c r="D2166" i="8"/>
  <c r="D2166" i="7" s="1"/>
  <c r="F2166" i="8"/>
  <c r="C378" i="22" s="1"/>
  <c r="G2166" i="8"/>
  <c r="D378" i="22" s="1"/>
  <c r="C2167" i="8"/>
  <c r="D379" i="7" s="1"/>
  <c r="D2167" i="8"/>
  <c r="D2167" i="7" s="1"/>
  <c r="F2167" i="8"/>
  <c r="C379" i="22" s="1"/>
  <c r="G2167" i="8"/>
  <c r="D379" i="22" s="1"/>
  <c r="C2168" i="8"/>
  <c r="D380" i="7" s="1"/>
  <c r="D2168" i="8"/>
  <c r="D2168" i="7" s="1"/>
  <c r="F2168" i="8"/>
  <c r="C380" i="22" s="1"/>
  <c r="G2168" i="8"/>
  <c r="D380" i="22" s="1"/>
  <c r="C2169" i="8"/>
  <c r="D381" i="7" s="1"/>
  <c r="D2169" i="8"/>
  <c r="D2169" i="7" s="1"/>
  <c r="F2169" i="8"/>
  <c r="C381" i="22" s="1"/>
  <c r="G2169" i="8"/>
  <c r="D381" i="22" s="1"/>
  <c r="C2170" i="8"/>
  <c r="D382" i="7" s="1"/>
  <c r="D2170" i="8"/>
  <c r="D2170" i="7" s="1"/>
  <c r="F2170" i="8"/>
  <c r="C382" i="22" s="1"/>
  <c r="G2170" i="8"/>
  <c r="D382" i="22" s="1"/>
  <c r="C2171" i="8"/>
  <c r="D383" i="7" s="1"/>
  <c r="D2171" i="8"/>
  <c r="D2171" i="7" s="1"/>
  <c r="F2171" i="8"/>
  <c r="C383" i="22" s="1"/>
  <c r="G2171" i="8"/>
  <c r="D383" i="22" s="1"/>
  <c r="C2172" i="8"/>
  <c r="D384" i="7" s="1"/>
  <c r="D2172" i="8"/>
  <c r="D2172" i="7" s="1"/>
  <c r="F2172" i="8"/>
  <c r="C384" i="22" s="1"/>
  <c r="G2172" i="8"/>
  <c r="D384" i="22" s="1"/>
  <c r="C2173" i="8"/>
  <c r="D385" i="7" s="1"/>
  <c r="D2173" i="8"/>
  <c r="D2173" i="7" s="1"/>
  <c r="F2173" i="8"/>
  <c r="C385" i="22" s="1"/>
  <c r="G2173" i="8"/>
  <c r="D385" i="22" s="1"/>
  <c r="C2174" i="8"/>
  <c r="D386" i="7" s="1"/>
  <c r="D2174" i="8"/>
  <c r="D2174" i="7" s="1"/>
  <c r="F2174" i="8"/>
  <c r="C386" i="22" s="1"/>
  <c r="G2174" i="8"/>
  <c r="D386" i="22" s="1"/>
  <c r="C2175" i="8"/>
  <c r="D387" i="7" s="1"/>
  <c r="D2175" i="8"/>
  <c r="D2175" i="7" s="1"/>
  <c r="F2175" i="8"/>
  <c r="C387" i="22" s="1"/>
  <c r="G2175" i="8"/>
  <c r="D387" i="22" s="1"/>
  <c r="C2176" i="8"/>
  <c r="D388" i="7" s="1"/>
  <c r="D2176" i="8"/>
  <c r="D2176" i="7" s="1"/>
  <c r="F2176" i="8"/>
  <c r="C388" i="22" s="1"/>
  <c r="G2176" i="8"/>
  <c r="D388" i="22" s="1"/>
  <c r="C2177" i="8"/>
  <c r="D389" i="7" s="1"/>
  <c r="D2177" i="8"/>
  <c r="D2177" i="7" s="1"/>
  <c r="F2177" i="8"/>
  <c r="C389" i="22" s="1"/>
  <c r="G2177" i="8"/>
  <c r="D389" i="22" s="1"/>
  <c r="C2273" i="8"/>
  <c r="D485" i="7" s="1"/>
  <c r="D2273" i="8"/>
  <c r="D2273" i="7" s="1"/>
  <c r="F2273" i="8"/>
  <c r="C485" i="22" s="1"/>
  <c r="G2273" i="8"/>
  <c r="D485" i="22" s="1"/>
  <c r="C2274" i="8"/>
  <c r="D486" i="7" s="1"/>
  <c r="D2274" i="8"/>
  <c r="D2274" i="7" s="1"/>
  <c r="F2274" i="8"/>
  <c r="C486" i="22" s="1"/>
  <c r="G2274" i="8"/>
  <c r="D486" i="22" s="1"/>
  <c r="C2275" i="8"/>
  <c r="D487" i="7" s="1"/>
  <c r="D2275" i="8"/>
  <c r="D2275" i="7" s="1"/>
  <c r="F2275" i="8"/>
  <c r="C487" i="22" s="1"/>
  <c r="G2275" i="8"/>
  <c r="D487" i="22" s="1"/>
  <c r="C2276" i="8"/>
  <c r="D488" i="7" s="1"/>
  <c r="D2276" i="8"/>
  <c r="D2276" i="7" s="1"/>
  <c r="F2276" i="8"/>
  <c r="C488" i="22" s="1"/>
  <c r="G2276" i="8"/>
  <c r="D488" i="22" s="1"/>
  <c r="C2277" i="8"/>
  <c r="D489" i="7" s="1"/>
  <c r="D2277" i="8"/>
  <c r="D2277" i="7" s="1"/>
  <c r="F2277" i="8"/>
  <c r="C489" i="22" s="1"/>
  <c r="G2277" i="8"/>
  <c r="D489" i="22" s="1"/>
  <c r="C2278" i="8"/>
  <c r="D490" i="7" s="1"/>
  <c r="D2278" i="8"/>
  <c r="D2278" i="7" s="1"/>
  <c r="F2278" i="8"/>
  <c r="C490" i="22" s="1"/>
  <c r="G2278" i="8"/>
  <c r="D490" i="22" s="1"/>
  <c r="C2279" i="8"/>
  <c r="D491" i="7" s="1"/>
  <c r="D2279" i="8"/>
  <c r="D2279" i="7" s="1"/>
  <c r="F2279" i="8"/>
  <c r="C491" i="22" s="1"/>
  <c r="G2279" i="8"/>
  <c r="D491" i="22" s="1"/>
  <c r="C2280" i="8"/>
  <c r="D492" i="7" s="1"/>
  <c r="D2280" i="8"/>
  <c r="D2280" i="7" s="1"/>
  <c r="F2280" i="8"/>
  <c r="C492" i="22" s="1"/>
  <c r="G2280" i="8"/>
  <c r="D492" i="22" s="1"/>
  <c r="C2281" i="8"/>
  <c r="D493" i="7" s="1"/>
  <c r="D2281" i="8"/>
  <c r="D2281" i="7" s="1"/>
  <c r="F2281" i="8"/>
  <c r="C493" i="22" s="1"/>
  <c r="G2281" i="8"/>
  <c r="D493" i="22" s="1"/>
  <c r="C2282" i="8"/>
  <c r="D494" i="7" s="1"/>
  <c r="D2282" i="8"/>
  <c r="D2282" i="7" s="1"/>
  <c r="F2282" i="8"/>
  <c r="C494" i="22" s="1"/>
  <c r="G2282" i="8"/>
  <c r="D494" i="22" s="1"/>
  <c r="C2283" i="8"/>
  <c r="D495" i="7" s="1"/>
  <c r="D2283" i="8"/>
  <c r="D2283" i="7" s="1"/>
  <c r="F2283" i="8"/>
  <c r="C495" i="22" s="1"/>
  <c r="G2283" i="8"/>
  <c r="D495" i="22" s="1"/>
  <c r="C2284" i="8"/>
  <c r="D496" i="7" s="1"/>
  <c r="D2284" i="8"/>
  <c r="D2284" i="7" s="1"/>
  <c r="F2284" i="8"/>
  <c r="C496" i="22" s="1"/>
  <c r="G2284" i="8"/>
  <c r="D496" i="22" s="1"/>
  <c r="C2285" i="8"/>
  <c r="D497" i="7" s="1"/>
  <c r="D2285" i="8"/>
  <c r="D2285" i="7" s="1"/>
  <c r="F2285" i="8"/>
  <c r="C497" i="22" s="1"/>
  <c r="G2285" i="8"/>
  <c r="D497" i="22" s="1"/>
  <c r="C2286" i="8"/>
  <c r="D498" i="7" s="1"/>
  <c r="D2286" i="8"/>
  <c r="D2286" i="7" s="1"/>
  <c r="F2286" i="8"/>
  <c r="C498" i="22" s="1"/>
  <c r="G2286" i="8"/>
  <c r="D498" i="22" s="1"/>
  <c r="C2287" i="8"/>
  <c r="D499" i="7" s="1"/>
  <c r="D2287" i="8"/>
  <c r="D2287" i="7" s="1"/>
  <c r="F2287" i="8"/>
  <c r="C499" i="22" s="1"/>
  <c r="G2287" i="8"/>
  <c r="D499" i="22" s="1"/>
  <c r="C2288" i="8"/>
  <c r="D500" i="7" s="1"/>
  <c r="D2288" i="8"/>
  <c r="D2288" i="7" s="1"/>
  <c r="F2288" i="8"/>
  <c r="C500" i="22" s="1"/>
  <c r="G2288" i="8"/>
  <c r="D500" i="22" s="1"/>
  <c r="C2289" i="8"/>
  <c r="D501" i="7" s="1"/>
  <c r="D2289" i="8"/>
  <c r="D2289" i="7" s="1"/>
  <c r="F2289" i="8"/>
  <c r="C501" i="22" s="1"/>
  <c r="G2289" i="8"/>
  <c r="D501" i="22" s="1"/>
  <c r="C2290" i="8"/>
  <c r="D502" i="7" s="1"/>
  <c r="D2290" i="8"/>
  <c r="D2290" i="7" s="1"/>
  <c r="F2290" i="8"/>
  <c r="C502" i="22" s="1"/>
  <c r="G2290" i="8"/>
  <c r="D502" i="22" s="1"/>
  <c r="C2291" i="8"/>
  <c r="D503" i="7" s="1"/>
  <c r="D2291" i="8"/>
  <c r="D2291" i="7" s="1"/>
  <c r="F2291" i="8"/>
  <c r="C503" i="22" s="1"/>
  <c r="G2291" i="8"/>
  <c r="D503" i="22" s="1"/>
  <c r="C2292" i="8"/>
  <c r="D504" i="7" s="1"/>
  <c r="D2292" i="8"/>
  <c r="D2292" i="7" s="1"/>
  <c r="F2292" i="8"/>
  <c r="C504" i="22" s="1"/>
  <c r="G2292" i="8"/>
  <c r="D504" i="22" s="1"/>
  <c r="C2293" i="8"/>
  <c r="D505" i="7" s="1"/>
  <c r="D2293" i="8"/>
  <c r="D2293" i="7" s="1"/>
  <c r="F2293" i="8"/>
  <c r="C505" i="22" s="1"/>
  <c r="G2293" i="8"/>
  <c r="D505" i="22" s="1"/>
  <c r="C2294" i="8"/>
  <c r="D506" i="7" s="1"/>
  <c r="D2294" i="8"/>
  <c r="D2294" i="7" s="1"/>
  <c r="F2294" i="8"/>
  <c r="C506" i="22" s="1"/>
  <c r="G2294" i="8"/>
  <c r="D506" i="22" s="1"/>
  <c r="C2295" i="8"/>
  <c r="D507" i="7" s="1"/>
  <c r="D2295" i="8"/>
  <c r="D2295" i="7" s="1"/>
  <c r="F2295" i="8"/>
  <c r="C507" i="22" s="1"/>
  <c r="G2295" i="8"/>
  <c r="D507" i="22" s="1"/>
  <c r="C2296" i="8"/>
  <c r="D508" i="7" s="1"/>
  <c r="D2296" i="8"/>
  <c r="D2296" i="7" s="1"/>
  <c r="F2296" i="8"/>
  <c r="C508" i="22" s="1"/>
  <c r="G2296" i="8"/>
  <c r="D508" i="22" s="1"/>
  <c r="C2297" i="8"/>
  <c r="D509" i="7" s="1"/>
  <c r="D2297" i="8"/>
  <c r="D2297" i="7" s="1"/>
  <c r="F2297" i="8"/>
  <c r="C509" i="22" s="1"/>
  <c r="G2297" i="8"/>
  <c r="D509" i="22" s="1"/>
  <c r="C2298" i="8"/>
  <c r="D510" i="7" s="1"/>
  <c r="D2298" i="8"/>
  <c r="D2298" i="7" s="1"/>
  <c r="F2298" i="8"/>
  <c r="C510" i="22" s="1"/>
  <c r="G2298" i="8"/>
  <c r="D510" i="22" s="1"/>
  <c r="C2299" i="8"/>
  <c r="D511" i="7" s="1"/>
  <c r="D2299" i="8"/>
  <c r="D2299" i="7" s="1"/>
  <c r="F2299" i="8"/>
  <c r="C511" i="22" s="1"/>
  <c r="G2299" i="8"/>
  <c r="D511" i="22" s="1"/>
  <c r="C2300" i="8"/>
  <c r="D512" i="7" s="1"/>
  <c r="D2300" i="8"/>
  <c r="D2300" i="7" s="1"/>
  <c r="F2300" i="8"/>
  <c r="C512" i="22" s="1"/>
  <c r="G2300" i="8"/>
  <c r="D512" i="22" s="1"/>
  <c r="C2301" i="8"/>
  <c r="D513" i="7" s="1"/>
  <c r="D2301" i="8"/>
  <c r="D2301" i="7" s="1"/>
  <c r="F2301" i="8"/>
  <c r="C513" i="22" s="1"/>
  <c r="G2301" i="8"/>
  <c r="D513" i="22" s="1"/>
  <c r="C2302" i="8"/>
  <c r="D514" i="7" s="1"/>
  <c r="D2302" i="8"/>
  <c r="D2302" i="7" s="1"/>
  <c r="F2302" i="8"/>
  <c r="C514" i="22" s="1"/>
  <c r="G2302" i="8"/>
  <c r="D514" i="22" s="1"/>
  <c r="C2303" i="8"/>
  <c r="D515" i="7" s="1"/>
  <c r="D2303" i="8"/>
  <c r="D2303" i="7" s="1"/>
  <c r="F2303" i="8"/>
  <c r="C515" i="22" s="1"/>
  <c r="G2303" i="8"/>
  <c r="D515" i="22" s="1"/>
  <c r="C2304" i="8"/>
  <c r="D516" i="7" s="1"/>
  <c r="D2304" i="8"/>
  <c r="D2304" i="7" s="1"/>
  <c r="F2304" i="8"/>
  <c r="C516" i="22" s="1"/>
  <c r="G2304" i="8"/>
  <c r="D516" i="22" s="1"/>
  <c r="C2305" i="8"/>
  <c r="D517" i="7" s="1"/>
  <c r="D2305" i="8"/>
  <c r="D2305" i="7" s="1"/>
  <c r="F2305" i="8"/>
  <c r="C517" i="22" s="1"/>
  <c r="G2305" i="8"/>
  <c r="D517" i="22" s="1"/>
  <c r="C2306" i="8"/>
  <c r="D518" i="7" s="1"/>
  <c r="D2306" i="8"/>
  <c r="D2306" i="7" s="1"/>
  <c r="F2306" i="8"/>
  <c r="C518" i="22" s="1"/>
  <c r="G2306" i="8"/>
  <c r="D518" i="22" s="1"/>
  <c r="C2307" i="8"/>
  <c r="D519" i="7" s="1"/>
  <c r="D2307" i="8"/>
  <c r="D2307" i="7" s="1"/>
  <c r="F2307" i="8"/>
  <c r="C519" i="22" s="1"/>
  <c r="G2307" i="8"/>
  <c r="D519" i="22" s="1"/>
  <c r="C2308" i="8"/>
  <c r="D520" i="7" s="1"/>
  <c r="D2308" i="8"/>
  <c r="D2308" i="7" s="1"/>
  <c r="F2308" i="8"/>
  <c r="C520" i="22" s="1"/>
  <c r="G2308" i="8"/>
  <c r="D520" i="22" s="1"/>
  <c r="C2309" i="8"/>
  <c r="D521" i="7" s="1"/>
  <c r="D2309" i="8"/>
  <c r="D2309" i="7" s="1"/>
  <c r="F2309" i="8"/>
  <c r="C521" i="22" s="1"/>
  <c r="G2309" i="8"/>
  <c r="D521" i="22" s="1"/>
  <c r="C2310" i="8"/>
  <c r="D522" i="7" s="1"/>
  <c r="D2310" i="8"/>
  <c r="D2310" i="7" s="1"/>
  <c r="F2310" i="8"/>
  <c r="C522" i="22" s="1"/>
  <c r="G2310" i="8"/>
  <c r="D522" i="22" s="1"/>
  <c r="C2311" i="8"/>
  <c r="D523" i="7" s="1"/>
  <c r="D2311" i="8"/>
  <c r="D2311" i="7" s="1"/>
  <c r="F2311" i="8"/>
  <c r="C523" i="22" s="1"/>
  <c r="G2311" i="8"/>
  <c r="D523" i="22" s="1"/>
  <c r="C2312" i="8"/>
  <c r="D524" i="7" s="1"/>
  <c r="D2312" i="8"/>
  <c r="D2312" i="7" s="1"/>
  <c r="F2312" i="8"/>
  <c r="C524" i="22" s="1"/>
  <c r="G2312" i="8"/>
  <c r="D524" i="22" s="1"/>
  <c r="C2313" i="8"/>
  <c r="D525" i="7" s="1"/>
  <c r="D2313" i="8"/>
  <c r="D2313" i="7" s="1"/>
  <c r="F2313" i="8"/>
  <c r="C525" i="22" s="1"/>
  <c r="G2313" i="8"/>
  <c r="D525" i="22" s="1"/>
  <c r="C2314" i="8"/>
  <c r="D526" i="7" s="1"/>
  <c r="D2314" i="8"/>
  <c r="D2314" i="7" s="1"/>
  <c r="F2314" i="8"/>
  <c r="C526" i="22" s="1"/>
  <c r="G2314" i="8"/>
  <c r="D526" i="22" s="1"/>
  <c r="C2315" i="8"/>
  <c r="D527" i="7" s="1"/>
  <c r="D2315" i="8"/>
  <c r="D2315" i="7" s="1"/>
  <c r="F2315" i="8"/>
  <c r="C527" i="22" s="1"/>
  <c r="G2315" i="8"/>
  <c r="D527" i="22" s="1"/>
  <c r="C2316" i="8"/>
  <c r="D528" i="7" s="1"/>
  <c r="D2316" i="8"/>
  <c r="D2316" i="7" s="1"/>
  <c r="F2316" i="8"/>
  <c r="C528" i="22" s="1"/>
  <c r="G2316" i="8"/>
  <c r="D528" i="22" s="1"/>
  <c r="C2317" i="8"/>
  <c r="D529" i="7" s="1"/>
  <c r="D2317" i="8"/>
  <c r="D2317" i="7" s="1"/>
  <c r="F2317" i="8"/>
  <c r="C529" i="22" s="1"/>
  <c r="G2317" i="8"/>
  <c r="D529" i="22" s="1"/>
  <c r="C2318" i="8"/>
  <c r="D530" i="7" s="1"/>
  <c r="D2318" i="8"/>
  <c r="D2318" i="7" s="1"/>
  <c r="F2318" i="8"/>
  <c r="C530" i="22" s="1"/>
  <c r="G2318" i="8"/>
  <c r="D530" i="22" s="1"/>
  <c r="C2319" i="8"/>
  <c r="D531" i="7" s="1"/>
  <c r="D2319" i="8"/>
  <c r="D2319" i="7" s="1"/>
  <c r="F2319" i="8"/>
  <c r="C531" i="22" s="1"/>
  <c r="G2319" i="8"/>
  <c r="D531" i="22" s="1"/>
  <c r="C2320" i="8"/>
  <c r="D532" i="7" s="1"/>
  <c r="D2320" i="8"/>
  <c r="D2320" i="7" s="1"/>
  <c r="F2320" i="8"/>
  <c r="C532" i="22" s="1"/>
  <c r="G2320" i="8"/>
  <c r="D532" i="22" s="1"/>
  <c r="C2321" i="8"/>
  <c r="D533" i="7" s="1"/>
  <c r="D2321" i="8"/>
  <c r="D2321" i="7" s="1"/>
  <c r="F2321" i="8"/>
  <c r="C533" i="22" s="1"/>
  <c r="G2321" i="8"/>
  <c r="D533" i="22" s="1"/>
  <c r="C2322" i="8"/>
  <c r="D534" i="7" s="1"/>
  <c r="D2322" i="8"/>
  <c r="D2322" i="7" s="1"/>
  <c r="F2322" i="8"/>
  <c r="C534" i="22" s="1"/>
  <c r="G2322" i="8"/>
  <c r="D534" i="22" s="1"/>
  <c r="C2323" i="8"/>
  <c r="D535" i="7" s="1"/>
  <c r="D2323" i="8"/>
  <c r="D2323" i="7" s="1"/>
  <c r="F2323" i="8"/>
  <c r="C535" i="22" s="1"/>
  <c r="G2323" i="8"/>
  <c r="D535" i="22" s="1"/>
  <c r="C2324" i="8"/>
  <c r="D536" i="7" s="1"/>
  <c r="D2324" i="8"/>
  <c r="D2324" i="7" s="1"/>
  <c r="F2324" i="8"/>
  <c r="C536" i="22" s="1"/>
  <c r="G2324" i="8"/>
  <c r="D536" i="22" s="1"/>
  <c r="C2325" i="8"/>
  <c r="D537" i="7" s="1"/>
  <c r="D2325" i="8"/>
  <c r="D2325" i="7" s="1"/>
  <c r="F2325" i="8"/>
  <c r="C537" i="22" s="1"/>
  <c r="G2325" i="8"/>
  <c r="D537" i="22" s="1"/>
  <c r="C2326" i="8"/>
  <c r="D538" i="7" s="1"/>
  <c r="D2326" i="8"/>
  <c r="D2326" i="7" s="1"/>
  <c r="F2326" i="8"/>
  <c r="C538" i="22" s="1"/>
  <c r="G2326" i="8"/>
  <c r="D538" i="22" s="1"/>
  <c r="C2422" i="8"/>
  <c r="D634" i="7" s="1"/>
  <c r="D2422" i="8"/>
  <c r="D2422" i="7" s="1"/>
  <c r="F2422" i="8"/>
  <c r="C634" i="22" s="1"/>
  <c r="G2422" i="8"/>
  <c r="D634" i="22" s="1"/>
  <c r="C2423" i="8"/>
  <c r="D635" i="7" s="1"/>
  <c r="D2423" i="8"/>
  <c r="D2423" i="7" s="1"/>
  <c r="F2423" i="8"/>
  <c r="C635" i="22" s="1"/>
  <c r="G2423" i="8"/>
  <c r="D635" i="22" s="1"/>
  <c r="C2424" i="8"/>
  <c r="D636" i="7" s="1"/>
  <c r="D2424" i="8"/>
  <c r="D2424" i="7" s="1"/>
  <c r="F2424" i="8"/>
  <c r="C636" i="22" s="1"/>
  <c r="G2424" i="8"/>
  <c r="D636" i="22" s="1"/>
  <c r="C2425" i="8"/>
  <c r="D637" i="7" s="1"/>
  <c r="D2425" i="8"/>
  <c r="D2425" i="7" s="1"/>
  <c r="F2425" i="8"/>
  <c r="C637" i="22" s="1"/>
  <c r="G2425" i="8"/>
  <c r="D637" i="22" s="1"/>
  <c r="C2426" i="8"/>
  <c r="D638" i="7" s="1"/>
  <c r="D2426" i="8"/>
  <c r="D2426" i="7" s="1"/>
  <c r="F2426" i="8"/>
  <c r="C638" i="22" s="1"/>
  <c r="G2426" i="8"/>
  <c r="D638" i="22" s="1"/>
  <c r="C2427" i="8"/>
  <c r="D639" i="7" s="1"/>
  <c r="D2427" i="8"/>
  <c r="D2427" i="7" s="1"/>
  <c r="F2427" i="8"/>
  <c r="C639" i="22" s="1"/>
  <c r="G2427" i="8"/>
  <c r="D639" i="22" s="1"/>
  <c r="C2428" i="8"/>
  <c r="D640" i="7" s="1"/>
  <c r="D2428" i="8"/>
  <c r="D2428" i="7" s="1"/>
  <c r="F2428" i="8"/>
  <c r="C640" i="22" s="1"/>
  <c r="G2428" i="8"/>
  <c r="D640" i="22" s="1"/>
  <c r="C2429" i="8"/>
  <c r="D641" i="7" s="1"/>
  <c r="D2429" i="8"/>
  <c r="D2429" i="7" s="1"/>
  <c r="F2429" i="8"/>
  <c r="C641" i="22" s="1"/>
  <c r="G2429" i="8"/>
  <c r="D641" i="22" s="1"/>
  <c r="C2430" i="8"/>
  <c r="D642" i="7" s="1"/>
  <c r="D2430" i="8"/>
  <c r="D2430" i="7" s="1"/>
  <c r="F2430" i="8"/>
  <c r="C642" i="22" s="1"/>
  <c r="G2430" i="8"/>
  <c r="D642" i="22" s="1"/>
  <c r="C2431" i="8"/>
  <c r="D643" i="7" s="1"/>
  <c r="D2431" i="8"/>
  <c r="D2431" i="7" s="1"/>
  <c r="F2431" i="8"/>
  <c r="C643" i="22" s="1"/>
  <c r="G2431" i="8"/>
  <c r="D643" i="22" s="1"/>
  <c r="C2432" i="8"/>
  <c r="D644" i="7" s="1"/>
  <c r="D2432" i="8"/>
  <c r="D2432" i="7" s="1"/>
  <c r="F2432" i="8"/>
  <c r="C644" i="22" s="1"/>
  <c r="G2432" i="8"/>
  <c r="D644" i="22" s="1"/>
  <c r="C2433" i="8"/>
  <c r="D645" i="7" s="1"/>
  <c r="D2433" i="8"/>
  <c r="D2433" i="7" s="1"/>
  <c r="F2433" i="8"/>
  <c r="C645" i="22" s="1"/>
  <c r="G2433" i="8"/>
  <c r="D645" i="22" s="1"/>
  <c r="C2434" i="8"/>
  <c r="D646" i="7" s="1"/>
  <c r="D2434" i="8"/>
  <c r="D2434" i="7" s="1"/>
  <c r="F2434" i="8"/>
  <c r="C646" i="22" s="1"/>
  <c r="G2434" i="8"/>
  <c r="D646" i="22" s="1"/>
  <c r="C2435" i="8"/>
  <c r="D647" i="7" s="1"/>
  <c r="D2435" i="8"/>
  <c r="D2435" i="7" s="1"/>
  <c r="F2435" i="8"/>
  <c r="C647" i="22" s="1"/>
  <c r="G2435" i="8"/>
  <c r="D647" i="22" s="1"/>
  <c r="C2436" i="8"/>
  <c r="D648" i="7" s="1"/>
  <c r="D2436" i="8"/>
  <c r="D2436" i="7" s="1"/>
  <c r="F2436" i="8"/>
  <c r="C648" i="22" s="1"/>
  <c r="G2436" i="8"/>
  <c r="D648" i="22" s="1"/>
  <c r="C2437" i="8"/>
  <c r="D649" i="7" s="1"/>
  <c r="D2437" i="8"/>
  <c r="D2437" i="7" s="1"/>
  <c r="F2437" i="8"/>
  <c r="C649" i="22" s="1"/>
  <c r="G2437" i="8"/>
  <c r="D649" i="22" s="1"/>
  <c r="C2438" i="8"/>
  <c r="D650" i="7" s="1"/>
  <c r="D2438" i="8"/>
  <c r="D2438" i="7" s="1"/>
  <c r="F2438" i="8"/>
  <c r="C650" i="22" s="1"/>
  <c r="G2438" i="8"/>
  <c r="D650" i="22" s="1"/>
  <c r="C2439" i="8"/>
  <c r="D651" i="7" s="1"/>
  <c r="D2439" i="8"/>
  <c r="D2439" i="7" s="1"/>
  <c r="F2439" i="8"/>
  <c r="C651" i="22" s="1"/>
  <c r="G2439" i="8"/>
  <c r="D651" i="22" s="1"/>
  <c r="C2440" i="8"/>
  <c r="D652" i="7" s="1"/>
  <c r="D2440" i="8"/>
  <c r="D2440" i="7" s="1"/>
  <c r="F2440" i="8"/>
  <c r="C652" i="22" s="1"/>
  <c r="G2440" i="8"/>
  <c r="D652" i="22" s="1"/>
  <c r="C2441" i="8"/>
  <c r="D653" i="7" s="1"/>
  <c r="D2441" i="8"/>
  <c r="D2441" i="7" s="1"/>
  <c r="F2441" i="8"/>
  <c r="C653" i="22" s="1"/>
  <c r="G2441" i="8"/>
  <c r="D653" i="22" s="1"/>
  <c r="C2442" i="8"/>
  <c r="D654" i="7" s="1"/>
  <c r="D2442" i="8"/>
  <c r="D2442" i="7" s="1"/>
  <c r="F2442" i="8"/>
  <c r="C654" i="22" s="1"/>
  <c r="G2442" i="8"/>
  <c r="D654" i="22" s="1"/>
  <c r="C2443" i="8"/>
  <c r="D655" i="7" s="1"/>
  <c r="D2443" i="8"/>
  <c r="D2443" i="7" s="1"/>
  <c r="F2443" i="8"/>
  <c r="C655" i="22" s="1"/>
  <c r="G2443" i="8"/>
  <c r="D655" i="22" s="1"/>
  <c r="C2444" i="8"/>
  <c r="D656" i="7" s="1"/>
  <c r="D2444" i="8"/>
  <c r="D2444" i="7" s="1"/>
  <c r="F2444" i="8"/>
  <c r="C656" i="22" s="1"/>
  <c r="G2444" i="8"/>
  <c r="D656" i="22" s="1"/>
  <c r="C2445" i="8"/>
  <c r="D657" i="7" s="1"/>
  <c r="D2445" i="8"/>
  <c r="D2445" i="7" s="1"/>
  <c r="F2445" i="8"/>
  <c r="C657" i="22" s="1"/>
  <c r="G2445" i="8"/>
  <c r="D657" i="22" s="1"/>
  <c r="C2446" i="8"/>
  <c r="D658" i="7" s="1"/>
  <c r="D2446" i="8"/>
  <c r="D2446" i="7" s="1"/>
  <c r="F2446" i="8"/>
  <c r="C658" i="22" s="1"/>
  <c r="G2446" i="8"/>
  <c r="D658" i="22" s="1"/>
  <c r="C2447" i="8"/>
  <c r="D659" i="7" s="1"/>
  <c r="D2447" i="8"/>
  <c r="D2447" i="7" s="1"/>
  <c r="F2447" i="8"/>
  <c r="C659" i="22" s="1"/>
  <c r="G2447" i="8"/>
  <c r="D659" i="22" s="1"/>
  <c r="C2448" i="8"/>
  <c r="D660" i="7" s="1"/>
  <c r="D2448" i="8"/>
  <c r="D2448" i="7" s="1"/>
  <c r="F2448" i="8"/>
  <c r="C660" i="22" s="1"/>
  <c r="G2448" i="8"/>
  <c r="D660" i="22" s="1"/>
  <c r="C2449" i="8"/>
  <c r="D661" i="7" s="1"/>
  <c r="D2449" i="8"/>
  <c r="D2449" i="7" s="1"/>
  <c r="F2449" i="8"/>
  <c r="C661" i="22" s="1"/>
  <c r="G2449" i="8"/>
  <c r="D661" i="22" s="1"/>
  <c r="C2450" i="8"/>
  <c r="D662" i="7" s="1"/>
  <c r="D2450" i="8"/>
  <c r="D2450" i="7" s="1"/>
  <c r="F2450" i="8"/>
  <c r="C662" i="22" s="1"/>
  <c r="G2450" i="8"/>
  <c r="D662" i="22" s="1"/>
  <c r="C2451" i="8"/>
  <c r="D663" i="7" s="1"/>
  <c r="D2451" i="8"/>
  <c r="D2451" i="7" s="1"/>
  <c r="F2451" i="8"/>
  <c r="C663" i="22" s="1"/>
  <c r="G2451" i="8"/>
  <c r="D663" i="22" s="1"/>
  <c r="C2452" i="8"/>
  <c r="D664" i="7" s="1"/>
  <c r="D2452" i="8"/>
  <c r="D2452" i="7" s="1"/>
  <c r="F2452" i="8"/>
  <c r="C664" i="22" s="1"/>
  <c r="G2452" i="8"/>
  <c r="D664" i="22" s="1"/>
  <c r="C2453" i="8"/>
  <c r="D665" i="7" s="1"/>
  <c r="D2453" i="8"/>
  <c r="D2453" i="7" s="1"/>
  <c r="F2453" i="8"/>
  <c r="C665" i="22" s="1"/>
  <c r="G2453" i="8"/>
  <c r="D665" i="22" s="1"/>
  <c r="C2454" i="8"/>
  <c r="D666" i="7" s="1"/>
  <c r="D2454" i="8"/>
  <c r="D2454" i="7" s="1"/>
  <c r="F2454" i="8"/>
  <c r="C666" i="22" s="1"/>
  <c r="G2454" i="8"/>
  <c r="D666" i="22" s="1"/>
  <c r="C2455" i="8"/>
  <c r="D667" i="7" s="1"/>
  <c r="D2455" i="8"/>
  <c r="D2455" i="7" s="1"/>
  <c r="F2455" i="8"/>
  <c r="C667" i="22" s="1"/>
  <c r="G2455" i="8"/>
  <c r="D667" i="22" s="1"/>
  <c r="C2456" i="8"/>
  <c r="D668" i="7" s="1"/>
  <c r="D2456" i="8"/>
  <c r="D2456" i="7" s="1"/>
  <c r="F2456" i="8"/>
  <c r="C668" i="22" s="1"/>
  <c r="G2456" i="8"/>
  <c r="D668" i="22" s="1"/>
  <c r="C2457" i="8"/>
  <c r="D669" i="7" s="1"/>
  <c r="D2457" i="8"/>
  <c r="D2457" i="7" s="1"/>
  <c r="F2457" i="8"/>
  <c r="C669" i="22" s="1"/>
  <c r="G2457" i="8"/>
  <c r="D669" i="22" s="1"/>
  <c r="C2458" i="8"/>
  <c r="D670" i="7" s="1"/>
  <c r="D2458" i="8"/>
  <c r="D2458" i="7" s="1"/>
  <c r="F2458" i="8"/>
  <c r="C670" i="22" s="1"/>
  <c r="G2458" i="8"/>
  <c r="D670" i="22" s="1"/>
  <c r="C2459" i="8"/>
  <c r="D671" i="7" s="1"/>
  <c r="D2459" i="8"/>
  <c r="D2459" i="7" s="1"/>
  <c r="F2459" i="8"/>
  <c r="C671" i="22" s="1"/>
  <c r="G2459" i="8"/>
  <c r="D671" i="22" s="1"/>
  <c r="C2460" i="8"/>
  <c r="D672" i="7" s="1"/>
  <c r="D2460" i="8"/>
  <c r="D2460" i="7" s="1"/>
  <c r="F2460" i="8"/>
  <c r="C672" i="22" s="1"/>
  <c r="G2460" i="8"/>
  <c r="D672" i="22" s="1"/>
  <c r="C2461" i="8"/>
  <c r="D673" i="7" s="1"/>
  <c r="D2461" i="8"/>
  <c r="D2461" i="7" s="1"/>
  <c r="F2461" i="8"/>
  <c r="C673" i="22" s="1"/>
  <c r="G2461" i="8"/>
  <c r="D673" i="22" s="1"/>
  <c r="C2462" i="8"/>
  <c r="D674" i="7" s="1"/>
  <c r="D2462" i="8"/>
  <c r="D2462" i="7" s="1"/>
  <c r="F2462" i="8"/>
  <c r="C674" i="22" s="1"/>
  <c r="G2462" i="8"/>
  <c r="D674" i="22" s="1"/>
  <c r="C2463" i="8"/>
  <c r="D675" i="7" s="1"/>
  <c r="D2463" i="8"/>
  <c r="D2463" i="7" s="1"/>
  <c r="F2463" i="8"/>
  <c r="C675" i="22" s="1"/>
  <c r="G2463" i="8"/>
  <c r="D675" i="22" s="1"/>
  <c r="C2464" i="8"/>
  <c r="D676" i="7" s="1"/>
  <c r="D2464" i="8"/>
  <c r="D2464" i="7" s="1"/>
  <c r="F2464" i="8"/>
  <c r="C676" i="22" s="1"/>
  <c r="G2464" i="8"/>
  <c r="D676" i="22" s="1"/>
  <c r="C2465" i="8"/>
  <c r="D677" i="7" s="1"/>
  <c r="D2465" i="8"/>
  <c r="D2465" i="7" s="1"/>
  <c r="F2465" i="8"/>
  <c r="C677" i="22" s="1"/>
  <c r="G2465" i="8"/>
  <c r="D677" i="22" s="1"/>
  <c r="C2466" i="8"/>
  <c r="D678" i="7" s="1"/>
  <c r="D2466" i="8"/>
  <c r="D2466" i="7" s="1"/>
  <c r="F2466" i="8"/>
  <c r="C678" i="22" s="1"/>
  <c r="G2466" i="8"/>
  <c r="D678" i="22" s="1"/>
  <c r="C2467" i="8"/>
  <c r="D679" i="7" s="1"/>
  <c r="D2467" i="8"/>
  <c r="D2467" i="7" s="1"/>
  <c r="F2467" i="8"/>
  <c r="C679" i="22" s="1"/>
  <c r="G2467" i="8"/>
  <c r="D679" i="22" s="1"/>
  <c r="C2468" i="8"/>
  <c r="D680" i="7" s="1"/>
  <c r="D2468" i="8"/>
  <c r="D2468" i="7" s="1"/>
  <c r="F2468" i="8"/>
  <c r="C680" i="22" s="1"/>
  <c r="G2468" i="8"/>
  <c r="D680" i="22" s="1"/>
  <c r="C2469" i="8"/>
  <c r="D681" i="7" s="1"/>
  <c r="D2469" i="8"/>
  <c r="D2469" i="7" s="1"/>
  <c r="F2469" i="8"/>
  <c r="C681" i="22" s="1"/>
  <c r="G2469" i="8"/>
  <c r="D681" i="22" s="1"/>
  <c r="C2470" i="8"/>
  <c r="D682" i="7" s="1"/>
  <c r="D2470" i="8"/>
  <c r="D2470" i="7" s="1"/>
  <c r="F2470" i="8"/>
  <c r="C682" i="22" s="1"/>
  <c r="G2470" i="8"/>
  <c r="D682" i="22" s="1"/>
  <c r="C2471" i="8"/>
  <c r="D683" i="7" s="1"/>
  <c r="D2471" i="8"/>
  <c r="D2471" i="7" s="1"/>
  <c r="F2471" i="8"/>
  <c r="C683" i="22" s="1"/>
  <c r="G2471" i="8"/>
  <c r="D683" i="22" s="1"/>
  <c r="C2472" i="8"/>
  <c r="D684" i="7" s="1"/>
  <c r="D2472" i="8"/>
  <c r="D2472" i="7" s="1"/>
  <c r="F2472" i="8"/>
  <c r="C684" i="22" s="1"/>
  <c r="G2472" i="8"/>
  <c r="D684" i="22" s="1"/>
  <c r="C2473" i="8"/>
  <c r="D685" i="7" s="1"/>
  <c r="D2473" i="8"/>
  <c r="D2473" i="7" s="1"/>
  <c r="F2473" i="8"/>
  <c r="C685" i="22" s="1"/>
  <c r="G2473" i="8"/>
  <c r="D685" i="22" s="1"/>
  <c r="C2474" i="8"/>
  <c r="D686" i="7" s="1"/>
  <c r="D2474" i="8"/>
  <c r="D2474" i="7" s="1"/>
  <c r="F2474" i="8"/>
  <c r="C686" i="22" s="1"/>
  <c r="G2474" i="8"/>
  <c r="D686" i="22" s="1"/>
  <c r="C2475" i="8"/>
  <c r="D687" i="7" s="1"/>
  <c r="D2475" i="8"/>
  <c r="D2475" i="7" s="1"/>
  <c r="F2475" i="8"/>
  <c r="C687" i="22" s="1"/>
  <c r="G2475" i="8"/>
  <c r="D687" i="22" s="1"/>
  <c r="C2571" i="8"/>
  <c r="D783" i="7" s="1"/>
  <c r="D2571" i="8"/>
  <c r="D2571" i="7" s="1"/>
  <c r="F2571" i="8"/>
  <c r="C783" i="22" s="1"/>
  <c r="G2571" i="8"/>
  <c r="D783" i="22" s="1"/>
  <c r="C2572" i="8"/>
  <c r="D784" i="7" s="1"/>
  <c r="D2572" i="8"/>
  <c r="D2572" i="7" s="1"/>
  <c r="F2572" i="8"/>
  <c r="C784" i="22" s="1"/>
  <c r="G2572" i="8"/>
  <c r="D784" i="22" s="1"/>
  <c r="C2573" i="8"/>
  <c r="D785" i="7" s="1"/>
  <c r="D2573" i="8"/>
  <c r="D2573" i="7" s="1"/>
  <c r="F2573" i="8"/>
  <c r="C785" i="22" s="1"/>
  <c r="G2573" i="8"/>
  <c r="D785" i="22" s="1"/>
  <c r="C2574" i="8"/>
  <c r="D786" i="7" s="1"/>
  <c r="D2574" i="8"/>
  <c r="D2574" i="7" s="1"/>
  <c r="F2574" i="8"/>
  <c r="C786" i="22" s="1"/>
  <c r="G2574" i="8"/>
  <c r="D786" i="22" s="1"/>
  <c r="C2575" i="8"/>
  <c r="D787" i="7" s="1"/>
  <c r="D2575" i="8"/>
  <c r="D2575" i="7" s="1"/>
  <c r="F2575" i="8"/>
  <c r="C787" i="22" s="1"/>
  <c r="G2575" i="8"/>
  <c r="D787" i="22" s="1"/>
  <c r="C2576" i="8"/>
  <c r="D788" i="7" s="1"/>
  <c r="D2576" i="8"/>
  <c r="D2576" i="7" s="1"/>
  <c r="F2576" i="8"/>
  <c r="C788" i="22" s="1"/>
  <c r="G2576" i="8"/>
  <c r="D788" i="22" s="1"/>
  <c r="C2577" i="8"/>
  <c r="D789" i="7" s="1"/>
  <c r="D2577" i="8"/>
  <c r="D2577" i="7" s="1"/>
  <c r="F2577" i="8"/>
  <c r="C789" i="22" s="1"/>
  <c r="G2577" i="8"/>
  <c r="D789" i="22" s="1"/>
  <c r="C2578" i="8"/>
  <c r="D790" i="7" s="1"/>
  <c r="D2578" i="8"/>
  <c r="D2578" i="7" s="1"/>
  <c r="F2578" i="8"/>
  <c r="C790" i="22" s="1"/>
  <c r="G2578" i="8"/>
  <c r="D790" i="22" s="1"/>
  <c r="C2579" i="8"/>
  <c r="D791" i="7" s="1"/>
  <c r="D2579" i="8"/>
  <c r="D2579" i="7" s="1"/>
  <c r="F2579" i="8"/>
  <c r="C791" i="22" s="1"/>
  <c r="G2579" i="8"/>
  <c r="D791" i="22" s="1"/>
  <c r="C2580" i="8"/>
  <c r="D792" i="7" s="1"/>
  <c r="D2580" i="8"/>
  <c r="D2580" i="7" s="1"/>
  <c r="F2580" i="8"/>
  <c r="C792" i="22" s="1"/>
  <c r="G2580" i="8"/>
  <c r="D792" i="22" s="1"/>
  <c r="C2581" i="8"/>
  <c r="D793" i="7" s="1"/>
  <c r="D2581" i="8"/>
  <c r="D2581" i="7" s="1"/>
  <c r="F2581" i="8"/>
  <c r="C793" i="22" s="1"/>
  <c r="G2581" i="8"/>
  <c r="D793" i="22" s="1"/>
  <c r="C2582" i="8"/>
  <c r="D794" i="7" s="1"/>
  <c r="D2582" i="8"/>
  <c r="D2582" i="7" s="1"/>
  <c r="F2582" i="8"/>
  <c r="C794" i="22" s="1"/>
  <c r="G2582" i="8"/>
  <c r="D794" i="22" s="1"/>
  <c r="C2583" i="8"/>
  <c r="D795" i="7" s="1"/>
  <c r="D2583" i="8"/>
  <c r="D2583" i="7" s="1"/>
  <c r="F2583" i="8"/>
  <c r="C795" i="22" s="1"/>
  <c r="G2583" i="8"/>
  <c r="D795" i="22" s="1"/>
  <c r="C2584" i="8"/>
  <c r="D796" i="7" s="1"/>
  <c r="D2584" i="8"/>
  <c r="D2584" i="7" s="1"/>
  <c r="F2584" i="8"/>
  <c r="C796" i="22" s="1"/>
  <c r="G2584" i="8"/>
  <c r="D796" i="22" s="1"/>
  <c r="C2585" i="8"/>
  <c r="D797" i="7" s="1"/>
  <c r="D2585" i="8"/>
  <c r="D2585" i="7" s="1"/>
  <c r="F2585" i="8"/>
  <c r="C797" i="22" s="1"/>
  <c r="G2585" i="8"/>
  <c r="D797" i="22" s="1"/>
  <c r="C2586" i="8"/>
  <c r="D798" i="7" s="1"/>
  <c r="D2586" i="8"/>
  <c r="D2586" i="7" s="1"/>
  <c r="F2586" i="8"/>
  <c r="C798" i="22" s="1"/>
  <c r="G2586" i="8"/>
  <c r="D798" i="22" s="1"/>
  <c r="C2587" i="8"/>
  <c r="D799" i="7" s="1"/>
  <c r="D2587" i="8"/>
  <c r="D2587" i="7" s="1"/>
  <c r="F2587" i="8"/>
  <c r="C799" i="22" s="1"/>
  <c r="G2587" i="8"/>
  <c r="D799" i="22" s="1"/>
  <c r="C2588" i="8"/>
  <c r="D800" i="7" s="1"/>
  <c r="D2588" i="8"/>
  <c r="D2588" i="7" s="1"/>
  <c r="F2588" i="8"/>
  <c r="C800" i="22" s="1"/>
  <c r="G2588" i="8"/>
  <c r="D800" i="22" s="1"/>
  <c r="C2589" i="8"/>
  <c r="D801" i="7" s="1"/>
  <c r="D2589" i="8"/>
  <c r="D2589" i="7" s="1"/>
  <c r="F2589" i="8"/>
  <c r="C801" i="22" s="1"/>
  <c r="G2589" i="8"/>
  <c r="D801" i="22" s="1"/>
  <c r="C2590" i="8"/>
  <c r="D802" i="7" s="1"/>
  <c r="D2590" i="8"/>
  <c r="D2590" i="7" s="1"/>
  <c r="F2590" i="8"/>
  <c r="C802" i="22" s="1"/>
  <c r="G2590" i="8"/>
  <c r="D802" i="22" s="1"/>
  <c r="C2591" i="8"/>
  <c r="D803" i="7" s="1"/>
  <c r="D2591" i="8"/>
  <c r="D2591" i="7" s="1"/>
  <c r="F2591" i="8"/>
  <c r="C803" i="22" s="1"/>
  <c r="G2591" i="8"/>
  <c r="D803" i="22" s="1"/>
  <c r="C2592" i="8"/>
  <c r="D804" i="7" s="1"/>
  <c r="D2592" i="8"/>
  <c r="D2592" i="7" s="1"/>
  <c r="F2592" i="8"/>
  <c r="C804" i="22" s="1"/>
  <c r="G2592" i="8"/>
  <c r="D804" i="22" s="1"/>
  <c r="C2593" i="8"/>
  <c r="D805" i="7" s="1"/>
  <c r="D2593" i="8"/>
  <c r="D2593" i="7" s="1"/>
  <c r="F2593" i="8"/>
  <c r="C805" i="22" s="1"/>
  <c r="G2593" i="8"/>
  <c r="D805" i="22" s="1"/>
  <c r="C2594" i="8"/>
  <c r="D806" i="7" s="1"/>
  <c r="D2594" i="8"/>
  <c r="D2594" i="7" s="1"/>
  <c r="F2594" i="8"/>
  <c r="C806" i="22" s="1"/>
  <c r="G2594" i="8"/>
  <c r="D806" i="22" s="1"/>
  <c r="C2595" i="8"/>
  <c r="D807" i="7" s="1"/>
  <c r="D2595" i="8"/>
  <c r="D2595" i="7" s="1"/>
  <c r="F2595" i="8"/>
  <c r="C807" i="22" s="1"/>
  <c r="G2595" i="8"/>
  <c r="D807" i="22" s="1"/>
  <c r="C2596" i="8"/>
  <c r="D808" i="7" s="1"/>
  <c r="D2596" i="8"/>
  <c r="D2596" i="7" s="1"/>
  <c r="F2596" i="8"/>
  <c r="C808" i="22" s="1"/>
  <c r="G2596" i="8"/>
  <c r="D808" i="22" s="1"/>
  <c r="C2597" i="8"/>
  <c r="D809" i="7" s="1"/>
  <c r="D2597" i="8"/>
  <c r="D2597" i="7" s="1"/>
  <c r="F2597" i="8"/>
  <c r="C809" i="22" s="1"/>
  <c r="G2597" i="8"/>
  <c r="D809" i="22" s="1"/>
  <c r="C2598" i="8"/>
  <c r="D810" i="7" s="1"/>
  <c r="D2598" i="8"/>
  <c r="D2598" i="7" s="1"/>
  <c r="F2598" i="8"/>
  <c r="C810" i="22" s="1"/>
  <c r="G2598" i="8"/>
  <c r="D810" i="22" s="1"/>
  <c r="C2599" i="8"/>
  <c r="D811" i="7" s="1"/>
  <c r="D2599" i="8"/>
  <c r="D2599" i="7" s="1"/>
  <c r="F2599" i="8"/>
  <c r="C811" i="22" s="1"/>
  <c r="G2599" i="8"/>
  <c r="D811" i="22" s="1"/>
  <c r="C2600" i="8"/>
  <c r="D812" i="7" s="1"/>
  <c r="D2600" i="8"/>
  <c r="D2600" i="7" s="1"/>
  <c r="F2600" i="8"/>
  <c r="C812" i="22" s="1"/>
  <c r="G2600" i="8"/>
  <c r="D812" i="22" s="1"/>
  <c r="C2601" i="8"/>
  <c r="D813" i="7" s="1"/>
  <c r="D2601" i="8"/>
  <c r="D2601" i="7" s="1"/>
  <c r="F2601" i="8"/>
  <c r="C813" i="22" s="1"/>
  <c r="G2601" i="8"/>
  <c r="D813" i="22" s="1"/>
  <c r="C2602" i="8"/>
  <c r="D814" i="7" s="1"/>
  <c r="D2602" i="8"/>
  <c r="D2602" i="7" s="1"/>
  <c r="F2602" i="8"/>
  <c r="C814" i="22" s="1"/>
  <c r="G2602" i="8"/>
  <c r="D814" i="22" s="1"/>
  <c r="C2603" i="8"/>
  <c r="D815" i="7" s="1"/>
  <c r="D2603" i="8"/>
  <c r="D2603" i="7" s="1"/>
  <c r="F2603" i="8"/>
  <c r="C815" i="22" s="1"/>
  <c r="G2603" i="8"/>
  <c r="D815" i="22" s="1"/>
  <c r="C2604" i="8"/>
  <c r="D816" i="7" s="1"/>
  <c r="D2604" i="8"/>
  <c r="D2604" i="7" s="1"/>
  <c r="F2604" i="8"/>
  <c r="C816" i="22" s="1"/>
  <c r="G2604" i="8"/>
  <c r="D816" i="22" s="1"/>
  <c r="C2605" i="8"/>
  <c r="D817" i="7" s="1"/>
  <c r="D2605" i="8"/>
  <c r="D2605" i="7" s="1"/>
  <c r="F2605" i="8"/>
  <c r="C817" i="22" s="1"/>
  <c r="G2605" i="8"/>
  <c r="D817" i="22" s="1"/>
  <c r="C2606" i="8"/>
  <c r="D818" i="7" s="1"/>
  <c r="D2606" i="8"/>
  <c r="D2606" i="7" s="1"/>
  <c r="F2606" i="8"/>
  <c r="C818" i="22" s="1"/>
  <c r="G2606" i="8"/>
  <c r="D818" i="22" s="1"/>
  <c r="C2607" i="8"/>
  <c r="D819" i="7" s="1"/>
  <c r="D2607" i="8"/>
  <c r="D2607" i="7" s="1"/>
  <c r="F2607" i="8"/>
  <c r="C819" i="22" s="1"/>
  <c r="G2607" i="8"/>
  <c r="D819" i="22" s="1"/>
  <c r="C2608" i="8"/>
  <c r="D820" i="7" s="1"/>
  <c r="D2608" i="8"/>
  <c r="D2608" i="7" s="1"/>
  <c r="F2608" i="8"/>
  <c r="C820" i="22" s="1"/>
  <c r="G2608" i="8"/>
  <c r="D820" i="22" s="1"/>
  <c r="C2609" i="8"/>
  <c r="D821" i="7" s="1"/>
  <c r="D2609" i="8"/>
  <c r="D2609" i="7" s="1"/>
  <c r="F2609" i="8"/>
  <c r="C821" i="22" s="1"/>
  <c r="G2609" i="8"/>
  <c r="D821" i="22" s="1"/>
  <c r="C2610" i="8"/>
  <c r="D822" i="7" s="1"/>
  <c r="D2610" i="8"/>
  <c r="D2610" i="7" s="1"/>
  <c r="F2610" i="8"/>
  <c r="C822" i="22" s="1"/>
  <c r="G2610" i="8"/>
  <c r="D822" i="22" s="1"/>
  <c r="C2611" i="8"/>
  <c r="D823" i="7" s="1"/>
  <c r="D2611" i="8"/>
  <c r="D2611" i="7" s="1"/>
  <c r="F2611" i="8"/>
  <c r="C823" i="22" s="1"/>
  <c r="G2611" i="8"/>
  <c r="D823" i="22" s="1"/>
  <c r="C2612" i="8"/>
  <c r="D824" i="7" s="1"/>
  <c r="D2612" i="8"/>
  <c r="D2612" i="7" s="1"/>
  <c r="F2612" i="8"/>
  <c r="C824" i="22" s="1"/>
  <c r="G2612" i="8"/>
  <c r="D824" i="22" s="1"/>
  <c r="C2613" i="8"/>
  <c r="D825" i="7" s="1"/>
  <c r="D2613" i="8"/>
  <c r="D2613" i="7" s="1"/>
  <c r="F2613" i="8"/>
  <c r="C825" i="22" s="1"/>
  <c r="G2613" i="8"/>
  <c r="D825" i="22" s="1"/>
  <c r="C2614" i="8"/>
  <c r="D826" i="7" s="1"/>
  <c r="D2614" i="8"/>
  <c r="D2614" i="7" s="1"/>
  <c r="F2614" i="8"/>
  <c r="C826" i="22" s="1"/>
  <c r="G2614" i="8"/>
  <c r="D826" i="22" s="1"/>
  <c r="C2615" i="8"/>
  <c r="D827" i="7" s="1"/>
  <c r="D2615" i="8"/>
  <c r="D2615" i="7" s="1"/>
  <c r="F2615" i="8"/>
  <c r="C827" i="22" s="1"/>
  <c r="G2615" i="8"/>
  <c r="D827" i="22" s="1"/>
  <c r="C2616" i="8"/>
  <c r="D828" i="7" s="1"/>
  <c r="D2616" i="8"/>
  <c r="D2616" i="7" s="1"/>
  <c r="F2616" i="8"/>
  <c r="C828" i="22" s="1"/>
  <c r="G2616" i="8"/>
  <c r="D828" i="22" s="1"/>
  <c r="C2617" i="8"/>
  <c r="D829" i="7" s="1"/>
  <c r="D2617" i="8"/>
  <c r="D2617" i="7" s="1"/>
  <c r="F2617" i="8"/>
  <c r="C829" i="22" s="1"/>
  <c r="G2617" i="8"/>
  <c r="D829" i="22" s="1"/>
  <c r="C2618" i="8"/>
  <c r="D830" i="7" s="1"/>
  <c r="D2618" i="8"/>
  <c r="D2618" i="7" s="1"/>
  <c r="F2618" i="8"/>
  <c r="C830" i="22" s="1"/>
  <c r="G2618" i="8"/>
  <c r="D830" i="22" s="1"/>
  <c r="C2619" i="8"/>
  <c r="D831" i="7" s="1"/>
  <c r="D2619" i="8"/>
  <c r="D2619" i="7" s="1"/>
  <c r="F2619" i="8"/>
  <c r="C831" i="22" s="1"/>
  <c r="G2619" i="8"/>
  <c r="D831" i="22" s="1"/>
  <c r="C2620" i="8"/>
  <c r="D832" i="7" s="1"/>
  <c r="D2620" i="8"/>
  <c r="D2620" i="7" s="1"/>
  <c r="F2620" i="8"/>
  <c r="C832" i="22" s="1"/>
  <c r="G2620" i="8"/>
  <c r="D832" i="22" s="1"/>
  <c r="C2621" i="8"/>
  <c r="D833" i="7" s="1"/>
  <c r="D2621" i="8"/>
  <c r="D2621" i="7" s="1"/>
  <c r="F2621" i="8"/>
  <c r="C833" i="22" s="1"/>
  <c r="G2621" i="8"/>
  <c r="D833" i="22" s="1"/>
  <c r="C2622" i="8"/>
  <c r="D834" i="7" s="1"/>
  <c r="D2622" i="8"/>
  <c r="D2622" i="7" s="1"/>
  <c r="F2622" i="8"/>
  <c r="C834" i="22" s="1"/>
  <c r="G2622" i="8"/>
  <c r="D834" i="22" s="1"/>
  <c r="C2623" i="8"/>
  <c r="D835" i="7" s="1"/>
  <c r="D2623" i="8"/>
  <c r="D2623" i="7" s="1"/>
  <c r="F2623" i="8"/>
  <c r="C835" i="22" s="1"/>
  <c r="G2623" i="8"/>
  <c r="D835" i="22" s="1"/>
  <c r="C2624" i="8"/>
  <c r="D836" i="7" s="1"/>
  <c r="D2624" i="8"/>
  <c r="D2624" i="7" s="1"/>
  <c r="F2624" i="8"/>
  <c r="C836" i="22" s="1"/>
  <c r="G2624" i="8"/>
  <c r="D836" i="22" s="1"/>
  <c r="C2720" i="8"/>
  <c r="D932" i="7" s="1"/>
  <c r="D2720" i="8"/>
  <c r="D2720" i="7" s="1"/>
  <c r="F2720" i="8"/>
  <c r="C932" i="22" s="1"/>
  <c r="G2720" i="8"/>
  <c r="D932" i="22" s="1"/>
  <c r="C2721" i="8"/>
  <c r="D933" i="7" s="1"/>
  <c r="D2721" i="8"/>
  <c r="D2721" i="7" s="1"/>
  <c r="F2721" i="8"/>
  <c r="C933" i="22" s="1"/>
  <c r="G2721" i="8"/>
  <c r="D933" i="22" s="1"/>
  <c r="C2722" i="8"/>
  <c r="D934" i="7" s="1"/>
  <c r="D2722" i="8"/>
  <c r="D2722" i="7" s="1"/>
  <c r="F2722" i="8"/>
  <c r="C934" i="22" s="1"/>
  <c r="G2722" i="8"/>
  <c r="D934" i="22" s="1"/>
  <c r="C2723" i="8"/>
  <c r="D935" i="7" s="1"/>
  <c r="D2723" i="8"/>
  <c r="D2723" i="7" s="1"/>
  <c r="F2723" i="8"/>
  <c r="C935" i="22" s="1"/>
  <c r="G2723" i="8"/>
  <c r="D935" i="22" s="1"/>
  <c r="C2724" i="8"/>
  <c r="D936" i="7" s="1"/>
  <c r="D2724" i="8"/>
  <c r="D2724" i="7" s="1"/>
  <c r="F2724" i="8"/>
  <c r="C936" i="22" s="1"/>
  <c r="G2724" i="8"/>
  <c r="D936" i="22" s="1"/>
  <c r="C2725" i="8"/>
  <c r="D937" i="7" s="1"/>
  <c r="D2725" i="8"/>
  <c r="D2725" i="7" s="1"/>
  <c r="F2725" i="8"/>
  <c r="C937" i="22" s="1"/>
  <c r="G2725" i="8"/>
  <c r="D937" i="22" s="1"/>
  <c r="C2726" i="8"/>
  <c r="D938" i="7" s="1"/>
  <c r="D2726" i="8"/>
  <c r="D2726" i="7" s="1"/>
  <c r="F2726" i="8"/>
  <c r="C938" i="22" s="1"/>
  <c r="G2726" i="8"/>
  <c r="D938" i="22" s="1"/>
  <c r="C2727" i="8"/>
  <c r="D939" i="7" s="1"/>
  <c r="D2727" i="8"/>
  <c r="D2727" i="7" s="1"/>
  <c r="F2727" i="8"/>
  <c r="C939" i="22" s="1"/>
  <c r="G2727" i="8"/>
  <c r="D939" i="22" s="1"/>
  <c r="C2728" i="8"/>
  <c r="D940" i="7" s="1"/>
  <c r="D2728" i="8"/>
  <c r="D2728" i="7" s="1"/>
  <c r="F2728" i="8"/>
  <c r="C940" i="22" s="1"/>
  <c r="G2728" i="8"/>
  <c r="D940" i="22" s="1"/>
  <c r="C2729" i="8"/>
  <c r="D941" i="7" s="1"/>
  <c r="D2729" i="8"/>
  <c r="D2729" i="7" s="1"/>
  <c r="F2729" i="8"/>
  <c r="C941" i="22" s="1"/>
  <c r="G2729" i="8"/>
  <c r="D941" i="22" s="1"/>
  <c r="C2730" i="8"/>
  <c r="D942" i="7" s="1"/>
  <c r="D2730" i="8"/>
  <c r="D2730" i="7" s="1"/>
  <c r="F2730" i="8"/>
  <c r="C942" i="22" s="1"/>
  <c r="G2730" i="8"/>
  <c r="D942" i="22" s="1"/>
  <c r="C2731" i="8"/>
  <c r="D943" i="7" s="1"/>
  <c r="D2731" i="8"/>
  <c r="D2731" i="7" s="1"/>
  <c r="F2731" i="8"/>
  <c r="C943" i="22" s="1"/>
  <c r="G2731" i="8"/>
  <c r="D943" i="22" s="1"/>
  <c r="C2732" i="8"/>
  <c r="D944" i="7" s="1"/>
  <c r="D2732" i="8"/>
  <c r="D2732" i="7" s="1"/>
  <c r="F2732" i="8"/>
  <c r="C944" i="22" s="1"/>
  <c r="G2732" i="8"/>
  <c r="D944" i="22" s="1"/>
  <c r="C2733" i="8"/>
  <c r="D945" i="7" s="1"/>
  <c r="D2733" i="8"/>
  <c r="D2733" i="7" s="1"/>
  <c r="F2733" i="8"/>
  <c r="C945" i="22" s="1"/>
  <c r="G2733" i="8"/>
  <c r="D945" i="22" s="1"/>
  <c r="C2734" i="8"/>
  <c r="D946" i="7" s="1"/>
  <c r="D2734" i="8"/>
  <c r="D2734" i="7" s="1"/>
  <c r="F2734" i="8"/>
  <c r="C946" i="22" s="1"/>
  <c r="G2734" i="8"/>
  <c r="D946" i="22" s="1"/>
  <c r="C2735" i="8"/>
  <c r="D947" i="7" s="1"/>
  <c r="D2735" i="8"/>
  <c r="D2735" i="7" s="1"/>
  <c r="F2735" i="8"/>
  <c r="C947" i="22" s="1"/>
  <c r="G2735" i="8"/>
  <c r="D947" i="22" s="1"/>
  <c r="C2736" i="8"/>
  <c r="D948" i="7" s="1"/>
  <c r="D2736" i="8"/>
  <c r="D2736" i="7" s="1"/>
  <c r="F2736" i="8"/>
  <c r="C948" i="22" s="1"/>
  <c r="G2736" i="8"/>
  <c r="D948" i="22" s="1"/>
  <c r="C2737" i="8"/>
  <c r="D949" i="7" s="1"/>
  <c r="D2737" i="8"/>
  <c r="D2737" i="7" s="1"/>
  <c r="F2737" i="8"/>
  <c r="C949" i="22" s="1"/>
  <c r="G2737" i="8"/>
  <c r="D949" i="22" s="1"/>
  <c r="C2738" i="8"/>
  <c r="D950" i="7" s="1"/>
  <c r="D2738" i="8"/>
  <c r="D2738" i="7" s="1"/>
  <c r="F2738" i="8"/>
  <c r="C950" i="22" s="1"/>
  <c r="G2738" i="8"/>
  <c r="D950" i="22" s="1"/>
  <c r="C2739" i="8"/>
  <c r="D951" i="7" s="1"/>
  <c r="D2739" i="8"/>
  <c r="D2739" i="7" s="1"/>
  <c r="F2739" i="8"/>
  <c r="C951" i="22" s="1"/>
  <c r="G2739" i="8"/>
  <c r="D951" i="22" s="1"/>
  <c r="C2740" i="8"/>
  <c r="D952" i="7" s="1"/>
  <c r="D2740" i="8"/>
  <c r="D2740" i="7" s="1"/>
  <c r="F2740" i="8"/>
  <c r="C952" i="22" s="1"/>
  <c r="G2740" i="8"/>
  <c r="D952" i="22" s="1"/>
  <c r="C2741" i="8"/>
  <c r="D953" i="7" s="1"/>
  <c r="D2741" i="8"/>
  <c r="D2741" i="7" s="1"/>
  <c r="F2741" i="8"/>
  <c r="C953" i="22" s="1"/>
  <c r="G2741" i="8"/>
  <c r="D953" i="22" s="1"/>
  <c r="C2742" i="8"/>
  <c r="D954" i="7" s="1"/>
  <c r="D2742" i="8"/>
  <c r="D2742" i="7" s="1"/>
  <c r="F2742" i="8"/>
  <c r="C954" i="22" s="1"/>
  <c r="G2742" i="8"/>
  <c r="D954" i="22" s="1"/>
  <c r="C2743" i="8"/>
  <c r="D955" i="7" s="1"/>
  <c r="D2743" i="8"/>
  <c r="D2743" i="7" s="1"/>
  <c r="F2743" i="8"/>
  <c r="C955" i="22" s="1"/>
  <c r="G2743" i="8"/>
  <c r="D955" i="22" s="1"/>
  <c r="C2744" i="8"/>
  <c r="D956" i="7" s="1"/>
  <c r="D2744" i="8"/>
  <c r="D2744" i="7" s="1"/>
  <c r="F2744" i="8"/>
  <c r="C956" i="22" s="1"/>
  <c r="G2744" i="8"/>
  <c r="D956" i="22" s="1"/>
  <c r="C2745" i="8"/>
  <c r="D957" i="7" s="1"/>
  <c r="D2745" i="8"/>
  <c r="D2745" i="7" s="1"/>
  <c r="F2745" i="8"/>
  <c r="C957" i="22" s="1"/>
  <c r="G2745" i="8"/>
  <c r="D957" i="22" s="1"/>
  <c r="C2746" i="8"/>
  <c r="D958" i="7" s="1"/>
  <c r="D2746" i="8"/>
  <c r="D2746" i="7" s="1"/>
  <c r="F2746" i="8"/>
  <c r="C958" i="22" s="1"/>
  <c r="G2746" i="8"/>
  <c r="D958" i="22" s="1"/>
  <c r="C2747" i="8"/>
  <c r="D959" i="7" s="1"/>
  <c r="D2747" i="8"/>
  <c r="D2747" i="7" s="1"/>
  <c r="F2747" i="8"/>
  <c r="C959" i="22" s="1"/>
  <c r="G2747" i="8"/>
  <c r="D959" i="22" s="1"/>
  <c r="C2748" i="8"/>
  <c r="D960" i="7" s="1"/>
  <c r="D2748" i="8"/>
  <c r="D2748" i="7" s="1"/>
  <c r="F2748" i="8"/>
  <c r="C960" i="22" s="1"/>
  <c r="G2748" i="8"/>
  <c r="D960" i="22" s="1"/>
  <c r="C2749" i="8"/>
  <c r="D961" i="7" s="1"/>
  <c r="D2749" i="8"/>
  <c r="D2749" i="7" s="1"/>
  <c r="F2749" i="8"/>
  <c r="C961" i="22" s="1"/>
  <c r="G2749" i="8"/>
  <c r="D961" i="22" s="1"/>
  <c r="C2750" i="8"/>
  <c r="D962" i="7" s="1"/>
  <c r="D2750" i="8"/>
  <c r="D2750" i="7" s="1"/>
  <c r="F2750" i="8"/>
  <c r="C962" i="22" s="1"/>
  <c r="G2750" i="8"/>
  <c r="D962" i="22" s="1"/>
  <c r="C2751" i="8"/>
  <c r="D963" i="7" s="1"/>
  <c r="D2751" i="8"/>
  <c r="D2751" i="7" s="1"/>
  <c r="F2751" i="8"/>
  <c r="C963" i="22" s="1"/>
  <c r="G2751" i="8"/>
  <c r="D963" i="22" s="1"/>
  <c r="C2752" i="8"/>
  <c r="D964" i="7" s="1"/>
  <c r="D2752" i="8"/>
  <c r="D2752" i="7" s="1"/>
  <c r="F2752" i="8"/>
  <c r="C964" i="22" s="1"/>
  <c r="G2752" i="8"/>
  <c r="D964" i="22" s="1"/>
  <c r="C2753" i="8"/>
  <c r="D965" i="7" s="1"/>
  <c r="D2753" i="8"/>
  <c r="D2753" i="7" s="1"/>
  <c r="F2753" i="8"/>
  <c r="C965" i="22" s="1"/>
  <c r="G2753" i="8"/>
  <c r="D965" i="22" s="1"/>
  <c r="C2754" i="8"/>
  <c r="D966" i="7" s="1"/>
  <c r="D2754" i="8"/>
  <c r="D2754" i="7" s="1"/>
  <c r="F2754" i="8"/>
  <c r="C966" i="22" s="1"/>
  <c r="G2754" i="8"/>
  <c r="D966" i="22" s="1"/>
  <c r="C2755" i="8"/>
  <c r="D967" i="7" s="1"/>
  <c r="D2755" i="8"/>
  <c r="D2755" i="7" s="1"/>
  <c r="F2755" i="8"/>
  <c r="C967" i="22" s="1"/>
  <c r="G2755" i="8"/>
  <c r="D967" i="22" s="1"/>
  <c r="C2756" i="8"/>
  <c r="D968" i="7" s="1"/>
  <c r="D2756" i="8"/>
  <c r="D2756" i="7" s="1"/>
  <c r="F2756" i="8"/>
  <c r="C968" i="22" s="1"/>
  <c r="G2756" i="8"/>
  <c r="D968" i="22" s="1"/>
  <c r="C2757" i="8"/>
  <c r="D969" i="7" s="1"/>
  <c r="D2757" i="8"/>
  <c r="D2757" i="7" s="1"/>
  <c r="F2757" i="8"/>
  <c r="C969" i="22" s="1"/>
  <c r="G2757" i="8"/>
  <c r="D969" i="22" s="1"/>
  <c r="C2758" i="8"/>
  <c r="D970" i="7" s="1"/>
  <c r="D2758" i="8"/>
  <c r="D2758" i="7" s="1"/>
  <c r="F2758" i="8"/>
  <c r="C970" i="22" s="1"/>
  <c r="G2758" i="8"/>
  <c r="D970" i="22" s="1"/>
  <c r="C2759" i="8"/>
  <c r="D971" i="7" s="1"/>
  <c r="D2759" i="8"/>
  <c r="D2759" i="7" s="1"/>
  <c r="F2759" i="8"/>
  <c r="C971" i="22" s="1"/>
  <c r="G2759" i="8"/>
  <c r="D971" i="22" s="1"/>
  <c r="C2760" i="8"/>
  <c r="D972" i="7" s="1"/>
  <c r="D2760" i="8"/>
  <c r="D2760" i="7" s="1"/>
  <c r="F2760" i="8"/>
  <c r="C972" i="22" s="1"/>
  <c r="G2760" i="8"/>
  <c r="D972" i="22" s="1"/>
  <c r="C2761" i="8"/>
  <c r="D973" i="7" s="1"/>
  <c r="D2761" i="8"/>
  <c r="D2761" i="7" s="1"/>
  <c r="F2761" i="8"/>
  <c r="C973" i="22" s="1"/>
  <c r="G2761" i="8"/>
  <c r="D973" i="22" s="1"/>
  <c r="C2762" i="8"/>
  <c r="D974" i="7" s="1"/>
  <c r="D2762" i="8"/>
  <c r="D2762" i="7" s="1"/>
  <c r="F2762" i="8"/>
  <c r="C974" i="22" s="1"/>
  <c r="G2762" i="8"/>
  <c r="D974" i="22" s="1"/>
  <c r="C2763" i="8"/>
  <c r="D975" i="7" s="1"/>
  <c r="D2763" i="8"/>
  <c r="D2763" i="7" s="1"/>
  <c r="F2763" i="8"/>
  <c r="C975" i="22" s="1"/>
  <c r="G2763" i="8"/>
  <c r="D975" i="22" s="1"/>
  <c r="C2764" i="8"/>
  <c r="D976" i="7" s="1"/>
  <c r="D2764" i="8"/>
  <c r="D2764" i="7" s="1"/>
  <c r="F2764" i="8"/>
  <c r="C976" i="22" s="1"/>
  <c r="G2764" i="8"/>
  <c r="D976" i="22" s="1"/>
  <c r="C2765" i="8"/>
  <c r="D977" i="7" s="1"/>
  <c r="D2765" i="8"/>
  <c r="D2765" i="7" s="1"/>
  <c r="F2765" i="8"/>
  <c r="C977" i="22" s="1"/>
  <c r="G2765" i="8"/>
  <c r="D977" i="22" s="1"/>
  <c r="C2766" i="8"/>
  <c r="D978" i="7" s="1"/>
  <c r="D2766" i="8"/>
  <c r="D2766" i="7" s="1"/>
  <c r="F2766" i="8"/>
  <c r="C978" i="22" s="1"/>
  <c r="G2766" i="8"/>
  <c r="D978" i="22" s="1"/>
  <c r="C2767" i="8"/>
  <c r="D979" i="7" s="1"/>
  <c r="D2767" i="8"/>
  <c r="D2767" i="7" s="1"/>
  <c r="F2767" i="8"/>
  <c r="C979" i="22" s="1"/>
  <c r="G2767" i="8"/>
  <c r="D979" i="22" s="1"/>
  <c r="C2768" i="8"/>
  <c r="D980" i="7" s="1"/>
  <c r="D2768" i="8"/>
  <c r="D2768" i="7" s="1"/>
  <c r="F2768" i="8"/>
  <c r="C980" i="22" s="1"/>
  <c r="G2768" i="8"/>
  <c r="D980" i="22" s="1"/>
  <c r="C2769" i="8"/>
  <c r="D981" i="7" s="1"/>
  <c r="D2769" i="8"/>
  <c r="D2769" i="7" s="1"/>
  <c r="F2769" i="8"/>
  <c r="C981" i="22" s="1"/>
  <c r="G2769" i="8"/>
  <c r="D981" i="22" s="1"/>
  <c r="C2770" i="8"/>
  <c r="D982" i="7" s="1"/>
  <c r="D2770" i="8"/>
  <c r="D2770" i="7" s="1"/>
  <c r="F2770" i="8"/>
  <c r="C982" i="22" s="1"/>
  <c r="G2770" i="8"/>
  <c r="D982" i="22" s="1"/>
  <c r="C2771" i="8"/>
  <c r="D983" i="7" s="1"/>
  <c r="D2771" i="8"/>
  <c r="D2771" i="7" s="1"/>
  <c r="F2771" i="8"/>
  <c r="C983" i="22" s="1"/>
  <c r="G2771" i="8"/>
  <c r="D983" i="22" s="1"/>
  <c r="C2772" i="8"/>
  <c r="D984" i="7" s="1"/>
  <c r="D2772" i="8"/>
  <c r="D2772" i="7" s="1"/>
  <c r="F2772" i="8"/>
  <c r="C984" i="22" s="1"/>
  <c r="G2772" i="8"/>
  <c r="D984" i="22" s="1"/>
  <c r="C2773" i="8"/>
  <c r="D985" i="7" s="1"/>
  <c r="D2773" i="8"/>
  <c r="D2773" i="7" s="1"/>
  <c r="F2773" i="8"/>
  <c r="C985" i="22" s="1"/>
  <c r="G2773" i="8"/>
  <c r="D985" i="22" s="1"/>
  <c r="C2869" i="8"/>
  <c r="D1081" i="7" s="1"/>
  <c r="D2869" i="8"/>
  <c r="D2869" i="7" s="1"/>
  <c r="F2869" i="8"/>
  <c r="G2869" i="8"/>
  <c r="C2870" i="8"/>
  <c r="D1082" i="7" s="1"/>
  <c r="D2870" i="8"/>
  <c r="D2870" i="7" s="1"/>
  <c r="F2870" i="8"/>
  <c r="G2870" i="8"/>
  <c r="C2871" i="8"/>
  <c r="D1083" i="7" s="1"/>
  <c r="D2871" i="8"/>
  <c r="D2871" i="7" s="1"/>
  <c r="F2871" i="8"/>
  <c r="G2871" i="8"/>
  <c r="C2872" i="8"/>
  <c r="D1084" i="7" s="1"/>
  <c r="D2872" i="8"/>
  <c r="D2872" i="7" s="1"/>
  <c r="F2872" i="8"/>
  <c r="G2872" i="8"/>
  <c r="C2873" i="8"/>
  <c r="D1085" i="7" s="1"/>
  <c r="D2873" i="8"/>
  <c r="D2873" i="7" s="1"/>
  <c r="F2873" i="8"/>
  <c r="G2873" i="8"/>
  <c r="C2874" i="8"/>
  <c r="D1086" i="7" s="1"/>
  <c r="D2874" i="8"/>
  <c r="D2874" i="7" s="1"/>
  <c r="F2874" i="8"/>
  <c r="G2874" i="8"/>
  <c r="C2875" i="8"/>
  <c r="D1087" i="7" s="1"/>
  <c r="D2875" i="8"/>
  <c r="D2875" i="7" s="1"/>
  <c r="F2875" i="8"/>
  <c r="G2875" i="8"/>
  <c r="C2876" i="8"/>
  <c r="D1088" i="7" s="1"/>
  <c r="D2876" i="8"/>
  <c r="D2876" i="7" s="1"/>
  <c r="F2876" i="8"/>
  <c r="G2876" i="8"/>
  <c r="C2877" i="8"/>
  <c r="D1089" i="7" s="1"/>
  <c r="D2877" i="8"/>
  <c r="D2877" i="7" s="1"/>
  <c r="F2877" i="8"/>
  <c r="G2877" i="8"/>
  <c r="C2878" i="8"/>
  <c r="D1090" i="7" s="1"/>
  <c r="D2878" i="8"/>
  <c r="D2878" i="7" s="1"/>
  <c r="F2878" i="8"/>
  <c r="G2878" i="8"/>
  <c r="C2879" i="8"/>
  <c r="D1091" i="7" s="1"/>
  <c r="D2879" i="8"/>
  <c r="D2879" i="7" s="1"/>
  <c r="F2879" i="8"/>
  <c r="G2879" i="8"/>
  <c r="C2880" i="8"/>
  <c r="D1092" i="7" s="1"/>
  <c r="D2880" i="8"/>
  <c r="D2880" i="7" s="1"/>
  <c r="F2880" i="8"/>
  <c r="G2880" i="8"/>
  <c r="C2881" i="8"/>
  <c r="D1093" i="7" s="1"/>
  <c r="D2881" i="8"/>
  <c r="D2881" i="7" s="1"/>
  <c r="F2881" i="8"/>
  <c r="G2881" i="8"/>
  <c r="C2882" i="8"/>
  <c r="D1094" i="7" s="1"/>
  <c r="D2882" i="8"/>
  <c r="D2882" i="7" s="1"/>
  <c r="F2882" i="8"/>
  <c r="G2882" i="8"/>
  <c r="C2883" i="8"/>
  <c r="D1095" i="7" s="1"/>
  <c r="D2883" i="8"/>
  <c r="D2883" i="7" s="1"/>
  <c r="F2883" i="8"/>
  <c r="G2883" i="8"/>
  <c r="C2884" i="8"/>
  <c r="D1096" i="7" s="1"/>
  <c r="D2884" i="8"/>
  <c r="D2884" i="7" s="1"/>
  <c r="F2884" i="8"/>
  <c r="G2884" i="8"/>
  <c r="C2885" i="8"/>
  <c r="D1097" i="7" s="1"/>
  <c r="D2885" i="8"/>
  <c r="D2885" i="7" s="1"/>
  <c r="F2885" i="8"/>
  <c r="G2885" i="8"/>
  <c r="C2886" i="8"/>
  <c r="D1098" i="7" s="1"/>
  <c r="D2886" i="8"/>
  <c r="D2886" i="7" s="1"/>
  <c r="F2886" i="8"/>
  <c r="G2886" i="8"/>
  <c r="C2887" i="8"/>
  <c r="D1099" i="7" s="1"/>
  <c r="D2887" i="8"/>
  <c r="D2887" i="7" s="1"/>
  <c r="F2887" i="8"/>
  <c r="G2887" i="8"/>
  <c r="C2888" i="8"/>
  <c r="D1100" i="7" s="1"/>
  <c r="D2888" i="8"/>
  <c r="D2888" i="7" s="1"/>
  <c r="F2888" i="8"/>
  <c r="G2888" i="8"/>
  <c r="C2889" i="8"/>
  <c r="D1101" i="7" s="1"/>
  <c r="D2889" i="8"/>
  <c r="D2889" i="7" s="1"/>
  <c r="F2889" i="8"/>
  <c r="G2889" i="8"/>
  <c r="C2890" i="8"/>
  <c r="D1102" i="7" s="1"/>
  <c r="D2890" i="8"/>
  <c r="D2890" i="7" s="1"/>
  <c r="F2890" i="8"/>
  <c r="G2890" i="8"/>
  <c r="C2891" i="8"/>
  <c r="D1103" i="7" s="1"/>
  <c r="D2891" i="8"/>
  <c r="D2891" i="7" s="1"/>
  <c r="F2891" i="8"/>
  <c r="G2891" i="8"/>
  <c r="C2892" i="8"/>
  <c r="D1104" i="7" s="1"/>
  <c r="D2892" i="8"/>
  <c r="D2892" i="7" s="1"/>
  <c r="F2892" i="8"/>
  <c r="G2892" i="8"/>
  <c r="C2893" i="8"/>
  <c r="D1105" i="7" s="1"/>
  <c r="D2893" i="8"/>
  <c r="D2893" i="7" s="1"/>
  <c r="F2893" i="8"/>
  <c r="G2893" i="8"/>
  <c r="C2894" i="8"/>
  <c r="D1106" i="7" s="1"/>
  <c r="D2894" i="8"/>
  <c r="D2894" i="7" s="1"/>
  <c r="F2894" i="8"/>
  <c r="G2894" i="8"/>
  <c r="C2895" i="8"/>
  <c r="D1107" i="7" s="1"/>
  <c r="D2895" i="8"/>
  <c r="D2895" i="7" s="1"/>
  <c r="F2895" i="8"/>
  <c r="G2895" i="8"/>
  <c r="C2896" i="8"/>
  <c r="D1108" i="7" s="1"/>
  <c r="D2896" i="8"/>
  <c r="D2896" i="7" s="1"/>
  <c r="F2896" i="8"/>
  <c r="G2896" i="8"/>
  <c r="C2897" i="8"/>
  <c r="D1109" i="7" s="1"/>
  <c r="D2897" i="8"/>
  <c r="D2897" i="7" s="1"/>
  <c r="F2897" i="8"/>
  <c r="G2897" i="8"/>
  <c r="C2898" i="8"/>
  <c r="D1110" i="7" s="1"/>
  <c r="D2898" i="8"/>
  <c r="D2898" i="7" s="1"/>
  <c r="F2898" i="8"/>
  <c r="G2898" i="8"/>
  <c r="C2899" i="8"/>
  <c r="D1111" i="7" s="1"/>
  <c r="D2899" i="8"/>
  <c r="D2899" i="7" s="1"/>
  <c r="F2899" i="8"/>
  <c r="G2899" i="8"/>
  <c r="C2900" i="8"/>
  <c r="D1112" i="7" s="1"/>
  <c r="D2900" i="8"/>
  <c r="D2900" i="7" s="1"/>
  <c r="F2900" i="8"/>
  <c r="G2900" i="8"/>
  <c r="C2901" i="8"/>
  <c r="D1113" i="7" s="1"/>
  <c r="D2901" i="8"/>
  <c r="D2901" i="7" s="1"/>
  <c r="F2901" i="8"/>
  <c r="G2901" i="8"/>
  <c r="C2902" i="8"/>
  <c r="D1114" i="7" s="1"/>
  <c r="D2902" i="8"/>
  <c r="D2902" i="7" s="1"/>
  <c r="F2902" i="8"/>
  <c r="G2902" i="8"/>
  <c r="C2903" i="8"/>
  <c r="D1115" i="7" s="1"/>
  <c r="D2903" i="8"/>
  <c r="D2903" i="7" s="1"/>
  <c r="F2903" i="8"/>
  <c r="G2903" i="8"/>
  <c r="C2904" i="8"/>
  <c r="D1116" i="7" s="1"/>
  <c r="D2904" i="8"/>
  <c r="D2904" i="7" s="1"/>
  <c r="F2904" i="8"/>
  <c r="G2904" i="8"/>
  <c r="C2905" i="8"/>
  <c r="D1117" i="7" s="1"/>
  <c r="D2905" i="8"/>
  <c r="D2905" i="7" s="1"/>
  <c r="F2905" i="8"/>
  <c r="G2905" i="8"/>
  <c r="C2906" i="8"/>
  <c r="D1118" i="7" s="1"/>
  <c r="D2906" i="8"/>
  <c r="D2906" i="7" s="1"/>
  <c r="F2906" i="8"/>
  <c r="G2906" i="8"/>
  <c r="C2907" i="8"/>
  <c r="D1119" i="7" s="1"/>
  <c r="D2907" i="8"/>
  <c r="D2907" i="7" s="1"/>
  <c r="F2907" i="8"/>
  <c r="G2907" i="8"/>
  <c r="C2908" i="8"/>
  <c r="D1120" i="7" s="1"/>
  <c r="D2908" i="8"/>
  <c r="D2908" i="7" s="1"/>
  <c r="F2908" i="8"/>
  <c r="G2908" i="8"/>
  <c r="C2909" i="8"/>
  <c r="D1121" i="7" s="1"/>
  <c r="D2909" i="8"/>
  <c r="D2909" i="7" s="1"/>
  <c r="F2909" i="8"/>
  <c r="G2909" i="8"/>
  <c r="C2910" i="8"/>
  <c r="D1122" i="7" s="1"/>
  <c r="D2910" i="8"/>
  <c r="D2910" i="7" s="1"/>
  <c r="F2910" i="8"/>
  <c r="G2910" i="8"/>
  <c r="C2911" i="8"/>
  <c r="D1123" i="7" s="1"/>
  <c r="D2911" i="8"/>
  <c r="D2911" i="7" s="1"/>
  <c r="F2911" i="8"/>
  <c r="G2911" i="8"/>
  <c r="C2912" i="8"/>
  <c r="D1124" i="7" s="1"/>
  <c r="D2912" i="8"/>
  <c r="D2912" i="7" s="1"/>
  <c r="F2912" i="8"/>
  <c r="G2912" i="8"/>
  <c r="C2913" i="8"/>
  <c r="D1125" i="7" s="1"/>
  <c r="D2913" i="8"/>
  <c r="D2913" i="7" s="1"/>
  <c r="F2913" i="8"/>
  <c r="G2913" i="8"/>
  <c r="C2914" i="8"/>
  <c r="D1126" i="7" s="1"/>
  <c r="D2914" i="8"/>
  <c r="D2914" i="7" s="1"/>
  <c r="F2914" i="8"/>
  <c r="G2914" i="8"/>
  <c r="C2915" i="8"/>
  <c r="D1127" i="7" s="1"/>
  <c r="D2915" i="8"/>
  <c r="D2915" i="7" s="1"/>
  <c r="F2915" i="8"/>
  <c r="G2915" i="8"/>
  <c r="C2916" i="8"/>
  <c r="D1128" i="7" s="1"/>
  <c r="D2916" i="8"/>
  <c r="D2916" i="7" s="1"/>
  <c r="F2916" i="8"/>
  <c r="G2916" i="8"/>
  <c r="C2917" i="8"/>
  <c r="D1129" i="7" s="1"/>
  <c r="D2917" i="8"/>
  <c r="D2917" i="7" s="1"/>
  <c r="F2917" i="8"/>
  <c r="G2917" i="8"/>
  <c r="C2918" i="8"/>
  <c r="D1130" i="7" s="1"/>
  <c r="D2918" i="8"/>
  <c r="D2918" i="7" s="1"/>
  <c r="F2918" i="8"/>
  <c r="G2918" i="8"/>
  <c r="C2919" i="8"/>
  <c r="D1131" i="7" s="1"/>
  <c r="D2919" i="8"/>
  <c r="D2919" i="7" s="1"/>
  <c r="F2919" i="8"/>
  <c r="G2919" i="8"/>
  <c r="C2920" i="8"/>
  <c r="D1132" i="7" s="1"/>
  <c r="D2920" i="8"/>
  <c r="D2920" i="7" s="1"/>
  <c r="F2920" i="8"/>
  <c r="G2920" i="8"/>
  <c r="C2921" i="8"/>
  <c r="D1133" i="7" s="1"/>
  <c r="D2921" i="8"/>
  <c r="D2921" i="7" s="1"/>
  <c r="F2921" i="8"/>
  <c r="G2921" i="8"/>
  <c r="C2922" i="8"/>
  <c r="D1134" i="7" s="1"/>
  <c r="D2922" i="8"/>
  <c r="D2922" i="7" s="1"/>
  <c r="F2922" i="8"/>
  <c r="G2922" i="8"/>
  <c r="C3018" i="8"/>
  <c r="D1230" i="7" s="1"/>
  <c r="D3018" i="8"/>
  <c r="D3018" i="7" s="1"/>
  <c r="F3018" i="8"/>
  <c r="G3018" i="8"/>
  <c r="C3019" i="8"/>
  <c r="D1231" i="7" s="1"/>
  <c r="D3019" i="8"/>
  <c r="D3019" i="7" s="1"/>
  <c r="F3019" i="8"/>
  <c r="G3019" i="8"/>
  <c r="C3020" i="8"/>
  <c r="D1232" i="7" s="1"/>
  <c r="D3020" i="8"/>
  <c r="D3020" i="7" s="1"/>
  <c r="F3020" i="8"/>
  <c r="G3020" i="8"/>
  <c r="C3021" i="8"/>
  <c r="D1233" i="7" s="1"/>
  <c r="D3021" i="8"/>
  <c r="D3021" i="7" s="1"/>
  <c r="F3021" i="8"/>
  <c r="G3021" i="8"/>
  <c r="C3022" i="8"/>
  <c r="D1234" i="7" s="1"/>
  <c r="D3022" i="8"/>
  <c r="D3022" i="7" s="1"/>
  <c r="F3022" i="8"/>
  <c r="G3022" i="8"/>
  <c r="C3023" i="8"/>
  <c r="D1235" i="7" s="1"/>
  <c r="D3023" i="8"/>
  <c r="D3023" i="7" s="1"/>
  <c r="F3023" i="8"/>
  <c r="G3023" i="8"/>
  <c r="C3024" i="8"/>
  <c r="D1236" i="7" s="1"/>
  <c r="D3024" i="8"/>
  <c r="D3024" i="7" s="1"/>
  <c r="F3024" i="8"/>
  <c r="G3024" i="8"/>
  <c r="C3025" i="8"/>
  <c r="D1237" i="7" s="1"/>
  <c r="D3025" i="8"/>
  <c r="D3025" i="7" s="1"/>
  <c r="F3025" i="8"/>
  <c r="G3025" i="8"/>
  <c r="C3026" i="8"/>
  <c r="D1238" i="7" s="1"/>
  <c r="D3026" i="8"/>
  <c r="D3026" i="7" s="1"/>
  <c r="F3026" i="8"/>
  <c r="G3026" i="8"/>
  <c r="C3027" i="8"/>
  <c r="D1239" i="7" s="1"/>
  <c r="D3027" i="8"/>
  <c r="D3027" i="7" s="1"/>
  <c r="F3027" i="8"/>
  <c r="G3027" i="8"/>
  <c r="C3028" i="8"/>
  <c r="D1240" i="7" s="1"/>
  <c r="D3028" i="8"/>
  <c r="D3028" i="7" s="1"/>
  <c r="F3028" i="8"/>
  <c r="G3028" i="8"/>
  <c r="C3029" i="8"/>
  <c r="D1241" i="7" s="1"/>
  <c r="D3029" i="8"/>
  <c r="D3029" i="7" s="1"/>
  <c r="F3029" i="8"/>
  <c r="G3029" i="8"/>
  <c r="C3030" i="8"/>
  <c r="D1242" i="7" s="1"/>
  <c r="D3030" i="8"/>
  <c r="D3030" i="7" s="1"/>
  <c r="F3030" i="8"/>
  <c r="G3030" i="8"/>
  <c r="C3031" i="8"/>
  <c r="D1243" i="7" s="1"/>
  <c r="D3031" i="8"/>
  <c r="D3031" i="7" s="1"/>
  <c r="F3031" i="8"/>
  <c r="G3031" i="8"/>
  <c r="C3032" i="8"/>
  <c r="D1244" i="7" s="1"/>
  <c r="D3032" i="8"/>
  <c r="D3032" i="7" s="1"/>
  <c r="F3032" i="8"/>
  <c r="G3032" i="8"/>
  <c r="C3033" i="8"/>
  <c r="D1245" i="7" s="1"/>
  <c r="D3033" i="8"/>
  <c r="D3033" i="7" s="1"/>
  <c r="F3033" i="8"/>
  <c r="G3033" i="8"/>
  <c r="C3034" i="8"/>
  <c r="D1246" i="7" s="1"/>
  <c r="D3034" i="8"/>
  <c r="D3034" i="7" s="1"/>
  <c r="F3034" i="8"/>
  <c r="G3034" i="8"/>
  <c r="C3035" i="8"/>
  <c r="D1247" i="7" s="1"/>
  <c r="D3035" i="8"/>
  <c r="D3035" i="7" s="1"/>
  <c r="F3035" i="8"/>
  <c r="G3035" i="8"/>
  <c r="C3036" i="8"/>
  <c r="D1248" i="7" s="1"/>
  <c r="D3036" i="8"/>
  <c r="D3036" i="7" s="1"/>
  <c r="F3036" i="8"/>
  <c r="G3036" i="8"/>
  <c r="C3037" i="8"/>
  <c r="D1249" i="7" s="1"/>
  <c r="D3037" i="8"/>
  <c r="D3037" i="7" s="1"/>
  <c r="F3037" i="8"/>
  <c r="G3037" i="8"/>
  <c r="C3038" i="8"/>
  <c r="D1250" i="7" s="1"/>
  <c r="D3038" i="8"/>
  <c r="D3038" i="7" s="1"/>
  <c r="F3038" i="8"/>
  <c r="G3038" i="8"/>
  <c r="C3039" i="8"/>
  <c r="D1251" i="7" s="1"/>
  <c r="D3039" i="8"/>
  <c r="D3039" i="7" s="1"/>
  <c r="F3039" i="8"/>
  <c r="G3039" i="8"/>
  <c r="C3040" i="8"/>
  <c r="D1252" i="7" s="1"/>
  <c r="D3040" i="8"/>
  <c r="D3040" i="7" s="1"/>
  <c r="F3040" i="8"/>
  <c r="G3040" i="8"/>
  <c r="C3041" i="8"/>
  <c r="D1253" i="7" s="1"/>
  <c r="D3041" i="8"/>
  <c r="D3041" i="7" s="1"/>
  <c r="F3041" i="8"/>
  <c r="G3041" i="8"/>
  <c r="C3042" i="8"/>
  <c r="D1254" i="7" s="1"/>
  <c r="D3042" i="8"/>
  <c r="D3042" i="7" s="1"/>
  <c r="F3042" i="8"/>
  <c r="G3042" i="8"/>
  <c r="C3043" i="8"/>
  <c r="D1255" i="7" s="1"/>
  <c r="D3043" i="8"/>
  <c r="D3043" i="7" s="1"/>
  <c r="F3043" i="8"/>
  <c r="G3043" i="8"/>
  <c r="C3044" i="8"/>
  <c r="D1256" i="7" s="1"/>
  <c r="D3044" i="8"/>
  <c r="D3044" i="7" s="1"/>
  <c r="F3044" i="8"/>
  <c r="G3044" i="8"/>
  <c r="C3045" i="8"/>
  <c r="D1257" i="7" s="1"/>
  <c r="D3045" i="8"/>
  <c r="D3045" i="7" s="1"/>
  <c r="F3045" i="8"/>
  <c r="G3045" i="8"/>
  <c r="C3046" i="8"/>
  <c r="D1258" i="7" s="1"/>
  <c r="D3046" i="8"/>
  <c r="D3046" i="7" s="1"/>
  <c r="F3046" i="8"/>
  <c r="G3046" i="8"/>
  <c r="C3047" i="8"/>
  <c r="D1259" i="7" s="1"/>
  <c r="D3047" i="8"/>
  <c r="D3047" i="7" s="1"/>
  <c r="F3047" i="8"/>
  <c r="G3047" i="8"/>
  <c r="C3048" i="8"/>
  <c r="D1260" i="7" s="1"/>
  <c r="D3048" i="8"/>
  <c r="D3048" i="7" s="1"/>
  <c r="F3048" i="8"/>
  <c r="G3048" i="8"/>
  <c r="C3049" i="8"/>
  <c r="D1261" i="7" s="1"/>
  <c r="D3049" i="8"/>
  <c r="D3049" i="7" s="1"/>
  <c r="F3049" i="8"/>
  <c r="G3049" i="8"/>
  <c r="C3050" i="8"/>
  <c r="D1262" i="7" s="1"/>
  <c r="D3050" i="8"/>
  <c r="D3050" i="7" s="1"/>
  <c r="F3050" i="8"/>
  <c r="G3050" i="8"/>
  <c r="C3051" i="8"/>
  <c r="D1263" i="7" s="1"/>
  <c r="D3051" i="8"/>
  <c r="D3051" i="7" s="1"/>
  <c r="F3051" i="8"/>
  <c r="G3051" i="8"/>
  <c r="C3052" i="8"/>
  <c r="D1264" i="7" s="1"/>
  <c r="D3052" i="8"/>
  <c r="D3052" i="7" s="1"/>
  <c r="F3052" i="8"/>
  <c r="G3052" i="8"/>
  <c r="C3053" i="8"/>
  <c r="D1265" i="7" s="1"/>
  <c r="D3053" i="8"/>
  <c r="D3053" i="7" s="1"/>
  <c r="F3053" i="8"/>
  <c r="G3053" i="8"/>
  <c r="C3054" i="8"/>
  <c r="D1266" i="7" s="1"/>
  <c r="D3054" i="8"/>
  <c r="D3054" i="7" s="1"/>
  <c r="F3054" i="8"/>
  <c r="G3054" i="8"/>
  <c r="C3055" i="8"/>
  <c r="D1267" i="7" s="1"/>
  <c r="D3055" i="8"/>
  <c r="D3055" i="7" s="1"/>
  <c r="F3055" i="8"/>
  <c r="G3055" i="8"/>
  <c r="C3056" i="8"/>
  <c r="D1268" i="7" s="1"/>
  <c r="D3056" i="8"/>
  <c r="D3056" i="7" s="1"/>
  <c r="F3056" i="8"/>
  <c r="G3056" i="8"/>
  <c r="C3057" i="8"/>
  <c r="D1269" i="7" s="1"/>
  <c r="D3057" i="8"/>
  <c r="D3057" i="7" s="1"/>
  <c r="F3057" i="8"/>
  <c r="G3057" i="8"/>
  <c r="C3058" i="8"/>
  <c r="D1270" i="7" s="1"/>
  <c r="D3058" i="8"/>
  <c r="D3058" i="7" s="1"/>
  <c r="F3058" i="8"/>
  <c r="G3058" i="8"/>
  <c r="C3059" i="8"/>
  <c r="D1271" i="7" s="1"/>
  <c r="D3059" i="8"/>
  <c r="D3059" i="7" s="1"/>
  <c r="F3059" i="8"/>
  <c r="G3059" i="8"/>
  <c r="C3060" i="8"/>
  <c r="D1272" i="7" s="1"/>
  <c r="D3060" i="8"/>
  <c r="D3060" i="7" s="1"/>
  <c r="F3060" i="8"/>
  <c r="G3060" i="8"/>
  <c r="C3061" i="8"/>
  <c r="D1273" i="7" s="1"/>
  <c r="D3061" i="8"/>
  <c r="D3061" i="7" s="1"/>
  <c r="F3061" i="8"/>
  <c r="G3061" i="8"/>
  <c r="C3062" i="8"/>
  <c r="D1274" i="7" s="1"/>
  <c r="D3062" i="8"/>
  <c r="D3062" i="7" s="1"/>
  <c r="F3062" i="8"/>
  <c r="G3062" i="8"/>
  <c r="C3063" i="8"/>
  <c r="D1275" i="7" s="1"/>
  <c r="D3063" i="8"/>
  <c r="D3063" i="7" s="1"/>
  <c r="F3063" i="8"/>
  <c r="G3063" i="8"/>
  <c r="C3064" i="8"/>
  <c r="D1276" i="7" s="1"/>
  <c r="D3064" i="8"/>
  <c r="D3064" i="7" s="1"/>
  <c r="F3064" i="8"/>
  <c r="G3064" i="8"/>
  <c r="C3065" i="8"/>
  <c r="D1277" i="7" s="1"/>
  <c r="D3065" i="8"/>
  <c r="D3065" i="7" s="1"/>
  <c r="F3065" i="8"/>
  <c r="G3065" i="8"/>
  <c r="C3066" i="8"/>
  <c r="D1278" i="7" s="1"/>
  <c r="D3066" i="8"/>
  <c r="D3066" i="7" s="1"/>
  <c r="F3066" i="8"/>
  <c r="G3066" i="8"/>
  <c r="C3067" i="8"/>
  <c r="D1279" i="7" s="1"/>
  <c r="D3067" i="8"/>
  <c r="D3067" i="7" s="1"/>
  <c r="F3067" i="8"/>
  <c r="G3067" i="8"/>
  <c r="C3068" i="8"/>
  <c r="D1280" i="7" s="1"/>
  <c r="D3068" i="8"/>
  <c r="D3068" i="7" s="1"/>
  <c r="F3068" i="8"/>
  <c r="G3068" i="8"/>
  <c r="C3069" i="8"/>
  <c r="D1281" i="7" s="1"/>
  <c r="D3069" i="8"/>
  <c r="D3069" i="7" s="1"/>
  <c r="F3069" i="8"/>
  <c r="G3069" i="8"/>
  <c r="C3070" i="8"/>
  <c r="D1282" i="7" s="1"/>
  <c r="D3070" i="8"/>
  <c r="D3070" i="7" s="1"/>
  <c r="F3070" i="8"/>
  <c r="G3070" i="8"/>
  <c r="C3071" i="8"/>
  <c r="D1283" i="7" s="1"/>
  <c r="D3071" i="8"/>
  <c r="D3071" i="7" s="1"/>
  <c r="F3071" i="8"/>
  <c r="G3071" i="8"/>
  <c r="C3167" i="8"/>
  <c r="D1379" i="7" s="1"/>
  <c r="D3167" i="8"/>
  <c r="D3167" i="7" s="1"/>
  <c r="F3167" i="8"/>
  <c r="G3167" i="8"/>
  <c r="C3168" i="8"/>
  <c r="D1380" i="7" s="1"/>
  <c r="D3168" i="8"/>
  <c r="D3168" i="7" s="1"/>
  <c r="F3168" i="8"/>
  <c r="G3168" i="8"/>
  <c r="C3169" i="8"/>
  <c r="D1381" i="7" s="1"/>
  <c r="D3169" i="8"/>
  <c r="D3169" i="7" s="1"/>
  <c r="F3169" i="8"/>
  <c r="G3169" i="8"/>
  <c r="C3170" i="8"/>
  <c r="D1382" i="7" s="1"/>
  <c r="D3170" i="8"/>
  <c r="D3170" i="7" s="1"/>
  <c r="F3170" i="8"/>
  <c r="G3170" i="8"/>
  <c r="C3171" i="8"/>
  <c r="D1383" i="7" s="1"/>
  <c r="D3171" i="8"/>
  <c r="D3171" i="7" s="1"/>
  <c r="F3171" i="8"/>
  <c r="G3171" i="8"/>
  <c r="C3172" i="8"/>
  <c r="D1384" i="7" s="1"/>
  <c r="D3172" i="8"/>
  <c r="D3172" i="7" s="1"/>
  <c r="F3172" i="8"/>
  <c r="G3172" i="8"/>
  <c r="C3173" i="8"/>
  <c r="D1385" i="7" s="1"/>
  <c r="D3173" i="8"/>
  <c r="D3173" i="7" s="1"/>
  <c r="F3173" i="8"/>
  <c r="G3173" i="8"/>
  <c r="C3174" i="8"/>
  <c r="D1386" i="7" s="1"/>
  <c r="D3174" i="8"/>
  <c r="D3174" i="7" s="1"/>
  <c r="F3174" i="8"/>
  <c r="G3174" i="8"/>
  <c r="C3175" i="8"/>
  <c r="D1387" i="7" s="1"/>
  <c r="D3175" i="8"/>
  <c r="D3175" i="7" s="1"/>
  <c r="F3175" i="8"/>
  <c r="G3175" i="8"/>
  <c r="C3176" i="8"/>
  <c r="D1388" i="7" s="1"/>
  <c r="D3176" i="8"/>
  <c r="D3176" i="7" s="1"/>
  <c r="F3176" i="8"/>
  <c r="G3176" i="8"/>
  <c r="C3177" i="8"/>
  <c r="D1389" i="7" s="1"/>
  <c r="D3177" i="8"/>
  <c r="D3177" i="7" s="1"/>
  <c r="F3177" i="8"/>
  <c r="G3177" i="8"/>
  <c r="C3178" i="8"/>
  <c r="D1390" i="7" s="1"/>
  <c r="D3178" i="8"/>
  <c r="D3178" i="7" s="1"/>
  <c r="F3178" i="8"/>
  <c r="G3178" i="8"/>
  <c r="C3179" i="8"/>
  <c r="D1391" i="7" s="1"/>
  <c r="D3179" i="8"/>
  <c r="D3179" i="7" s="1"/>
  <c r="F3179" i="8"/>
  <c r="G3179" i="8"/>
  <c r="C3180" i="8"/>
  <c r="D1392" i="7" s="1"/>
  <c r="D3180" i="8"/>
  <c r="D3180" i="7" s="1"/>
  <c r="F3180" i="8"/>
  <c r="G3180" i="8"/>
  <c r="C3181" i="8"/>
  <c r="D1393" i="7" s="1"/>
  <c r="D3181" i="8"/>
  <c r="D3181" i="7" s="1"/>
  <c r="F3181" i="8"/>
  <c r="G3181" i="8"/>
  <c r="C3182" i="8"/>
  <c r="D1394" i="7" s="1"/>
  <c r="D3182" i="8"/>
  <c r="D3182" i="7" s="1"/>
  <c r="F3182" i="8"/>
  <c r="G3182" i="8"/>
  <c r="C3183" i="8"/>
  <c r="D1395" i="7" s="1"/>
  <c r="D3183" i="8"/>
  <c r="D3183" i="7" s="1"/>
  <c r="F3183" i="8"/>
  <c r="G3183" i="8"/>
  <c r="C3184" i="8"/>
  <c r="D1396" i="7" s="1"/>
  <c r="D3184" i="8"/>
  <c r="D3184" i="7" s="1"/>
  <c r="F3184" i="8"/>
  <c r="G3184" i="8"/>
  <c r="C3185" i="8"/>
  <c r="D1397" i="7" s="1"/>
  <c r="D3185" i="8"/>
  <c r="D3185" i="7" s="1"/>
  <c r="F3185" i="8"/>
  <c r="G3185" i="8"/>
  <c r="C3186" i="8"/>
  <c r="D1398" i="7" s="1"/>
  <c r="D3186" i="8"/>
  <c r="D3186" i="7" s="1"/>
  <c r="F3186" i="8"/>
  <c r="G3186" i="8"/>
  <c r="C3187" i="8"/>
  <c r="D1399" i="7" s="1"/>
  <c r="D3187" i="8"/>
  <c r="D3187" i="7" s="1"/>
  <c r="F3187" i="8"/>
  <c r="G3187" i="8"/>
  <c r="C3188" i="8"/>
  <c r="D1400" i="7" s="1"/>
  <c r="D3188" i="8"/>
  <c r="D3188" i="7" s="1"/>
  <c r="F3188" i="8"/>
  <c r="G3188" i="8"/>
  <c r="C3189" i="8"/>
  <c r="D1401" i="7" s="1"/>
  <c r="D3189" i="8"/>
  <c r="D3189" i="7" s="1"/>
  <c r="F3189" i="8"/>
  <c r="G3189" i="8"/>
  <c r="C3190" i="8"/>
  <c r="D1402" i="7" s="1"/>
  <c r="D3190" i="8"/>
  <c r="D3190" i="7" s="1"/>
  <c r="F3190" i="8"/>
  <c r="G3190" i="8"/>
  <c r="C3191" i="8"/>
  <c r="D1403" i="7" s="1"/>
  <c r="D3191" i="8"/>
  <c r="D3191" i="7" s="1"/>
  <c r="F3191" i="8"/>
  <c r="G3191" i="8"/>
  <c r="C3192" i="8"/>
  <c r="D1404" i="7" s="1"/>
  <c r="D3192" i="8"/>
  <c r="D3192" i="7" s="1"/>
  <c r="F3192" i="8"/>
  <c r="G3192" i="8"/>
  <c r="C3193" i="8"/>
  <c r="D1405" i="7" s="1"/>
  <c r="D3193" i="8"/>
  <c r="D3193" i="7" s="1"/>
  <c r="F3193" i="8"/>
  <c r="G3193" i="8"/>
  <c r="C3194" i="8"/>
  <c r="D1406" i="7" s="1"/>
  <c r="D3194" i="8"/>
  <c r="D3194" i="7" s="1"/>
  <c r="F3194" i="8"/>
  <c r="G3194" i="8"/>
  <c r="C3195" i="8"/>
  <c r="D1407" i="7" s="1"/>
  <c r="D3195" i="8"/>
  <c r="D3195" i="7" s="1"/>
  <c r="F3195" i="8"/>
  <c r="G3195" i="8"/>
  <c r="C3196" i="8"/>
  <c r="D1408" i="7" s="1"/>
  <c r="D3196" i="8"/>
  <c r="D3196" i="7" s="1"/>
  <c r="F3196" i="8"/>
  <c r="G3196" i="8"/>
  <c r="C3197" i="8"/>
  <c r="D1409" i="7" s="1"/>
  <c r="D3197" i="8"/>
  <c r="D3197" i="7" s="1"/>
  <c r="F3197" i="8"/>
  <c r="G3197" i="8"/>
  <c r="C3198" i="8"/>
  <c r="D1410" i="7" s="1"/>
  <c r="D3198" i="8"/>
  <c r="D3198" i="7" s="1"/>
  <c r="F3198" i="8"/>
  <c r="G3198" i="8"/>
  <c r="C3199" i="8"/>
  <c r="D1411" i="7" s="1"/>
  <c r="D3199" i="8"/>
  <c r="D3199" i="7" s="1"/>
  <c r="F3199" i="8"/>
  <c r="G3199" i="8"/>
  <c r="C3200" i="8"/>
  <c r="D1412" i="7" s="1"/>
  <c r="D3200" i="8"/>
  <c r="D3200" i="7" s="1"/>
  <c r="F3200" i="8"/>
  <c r="G3200" i="8"/>
  <c r="C3201" i="8"/>
  <c r="D1413" i="7" s="1"/>
  <c r="D3201" i="8"/>
  <c r="D3201" i="7" s="1"/>
  <c r="F3201" i="8"/>
  <c r="G3201" i="8"/>
  <c r="C3202" i="8"/>
  <c r="D1414" i="7" s="1"/>
  <c r="D3202" i="8"/>
  <c r="D3202" i="7" s="1"/>
  <c r="F3202" i="8"/>
  <c r="G3202" i="8"/>
  <c r="C3203" i="8"/>
  <c r="D1415" i="7" s="1"/>
  <c r="D3203" i="8"/>
  <c r="D3203" i="7" s="1"/>
  <c r="F3203" i="8"/>
  <c r="G3203" i="8"/>
  <c r="C3204" i="8"/>
  <c r="D1416" i="7" s="1"/>
  <c r="D3204" i="8"/>
  <c r="D3204" i="7" s="1"/>
  <c r="F3204" i="8"/>
  <c r="G3204" i="8"/>
  <c r="C3205" i="8"/>
  <c r="D1417" i="7" s="1"/>
  <c r="D3205" i="8"/>
  <c r="D3205" i="7" s="1"/>
  <c r="F3205" i="8"/>
  <c r="G3205" i="8"/>
  <c r="C3206" i="8"/>
  <c r="D1418" i="7" s="1"/>
  <c r="D3206" i="8"/>
  <c r="D3206" i="7" s="1"/>
  <c r="F3206" i="8"/>
  <c r="G3206" i="8"/>
  <c r="C3207" i="8"/>
  <c r="D1419" i="7" s="1"/>
  <c r="D3207" i="8"/>
  <c r="D3207" i="7" s="1"/>
  <c r="F3207" i="8"/>
  <c r="G3207" i="8"/>
  <c r="C3208" i="8"/>
  <c r="D1420" i="7" s="1"/>
  <c r="D3208" i="8"/>
  <c r="D3208" i="7" s="1"/>
  <c r="F3208" i="8"/>
  <c r="G3208" i="8"/>
  <c r="C3209" i="8"/>
  <c r="D1421" i="7" s="1"/>
  <c r="D3209" i="8"/>
  <c r="D3209" i="7" s="1"/>
  <c r="F3209" i="8"/>
  <c r="G3209" i="8"/>
  <c r="C3210" i="8"/>
  <c r="D1422" i="7" s="1"/>
  <c r="D3210" i="8"/>
  <c r="D3210" i="7" s="1"/>
  <c r="F3210" i="8"/>
  <c r="G3210" i="8"/>
  <c r="C3211" i="8"/>
  <c r="D1423" i="7" s="1"/>
  <c r="D3211" i="8"/>
  <c r="D3211" i="7" s="1"/>
  <c r="F3211" i="8"/>
  <c r="G3211" i="8"/>
  <c r="C3212" i="8"/>
  <c r="D1424" i="7" s="1"/>
  <c r="D3212" i="8"/>
  <c r="D3212" i="7" s="1"/>
  <c r="F3212" i="8"/>
  <c r="G3212" i="8"/>
  <c r="C3213" i="8"/>
  <c r="D1425" i="7" s="1"/>
  <c r="D3213" i="8"/>
  <c r="D3213" i="7" s="1"/>
  <c r="F3213" i="8"/>
  <c r="G3213" i="8"/>
  <c r="C3214" i="8"/>
  <c r="D1426" i="7" s="1"/>
  <c r="D3214" i="8"/>
  <c r="D3214" i="7" s="1"/>
  <c r="F3214" i="8"/>
  <c r="G3214" i="8"/>
  <c r="C3215" i="8"/>
  <c r="D1427" i="7" s="1"/>
  <c r="D3215" i="8"/>
  <c r="D3215" i="7" s="1"/>
  <c r="F3215" i="8"/>
  <c r="G3215" i="8"/>
  <c r="C3216" i="8"/>
  <c r="D1428" i="7" s="1"/>
  <c r="D3216" i="8"/>
  <c r="D3216" i="7" s="1"/>
  <c r="F3216" i="8"/>
  <c r="G3216" i="8"/>
  <c r="C3217" i="8"/>
  <c r="D1429" i="7" s="1"/>
  <c r="D3217" i="8"/>
  <c r="D3217" i="7" s="1"/>
  <c r="F3217" i="8"/>
  <c r="G3217" i="8"/>
  <c r="C3218" i="8"/>
  <c r="D1430" i="7" s="1"/>
  <c r="D3218" i="8"/>
  <c r="D3218" i="7" s="1"/>
  <c r="F3218" i="8"/>
  <c r="G3218" i="8"/>
  <c r="C3219" i="8"/>
  <c r="D1431" i="7" s="1"/>
  <c r="D3219" i="8"/>
  <c r="D3219" i="7" s="1"/>
  <c r="F3219" i="8"/>
  <c r="G3219" i="8"/>
  <c r="C3220" i="8"/>
  <c r="D1432" i="7" s="1"/>
  <c r="D3220" i="8"/>
  <c r="D3220" i="7" s="1"/>
  <c r="F3220" i="8"/>
  <c r="G3220" i="8"/>
  <c r="C3316" i="8"/>
  <c r="D1528" i="7" s="1"/>
  <c r="D3316" i="8"/>
  <c r="D3316" i="7" s="1"/>
  <c r="F3316" i="8"/>
  <c r="G3316" i="8"/>
  <c r="C3317" i="8"/>
  <c r="D1529" i="7" s="1"/>
  <c r="D3317" i="8"/>
  <c r="D3317" i="7" s="1"/>
  <c r="F3317" i="8"/>
  <c r="G3317" i="8"/>
  <c r="C3318" i="8"/>
  <c r="D1530" i="7" s="1"/>
  <c r="D3318" i="8"/>
  <c r="D3318" i="7" s="1"/>
  <c r="F3318" i="8"/>
  <c r="G3318" i="8"/>
  <c r="C3319" i="8"/>
  <c r="D1531" i="7" s="1"/>
  <c r="D3319" i="8"/>
  <c r="D3319" i="7" s="1"/>
  <c r="F3319" i="8"/>
  <c r="G3319" i="8"/>
  <c r="C3320" i="8"/>
  <c r="D1532" i="7" s="1"/>
  <c r="D3320" i="8"/>
  <c r="D3320" i="7" s="1"/>
  <c r="F3320" i="8"/>
  <c r="G3320" i="8"/>
  <c r="C3321" i="8"/>
  <c r="D1533" i="7" s="1"/>
  <c r="D3321" i="8"/>
  <c r="D3321" i="7" s="1"/>
  <c r="F3321" i="8"/>
  <c r="G3321" i="8"/>
  <c r="C3322" i="8"/>
  <c r="D1534" i="7" s="1"/>
  <c r="D3322" i="8"/>
  <c r="D3322" i="7" s="1"/>
  <c r="F3322" i="8"/>
  <c r="G3322" i="8"/>
  <c r="C3323" i="8"/>
  <c r="D1535" i="7" s="1"/>
  <c r="D3323" i="8"/>
  <c r="D3323" i="7" s="1"/>
  <c r="F3323" i="8"/>
  <c r="G3323" i="8"/>
  <c r="C3324" i="8"/>
  <c r="D1536" i="7" s="1"/>
  <c r="D3324" i="8"/>
  <c r="D3324" i="7" s="1"/>
  <c r="F3324" i="8"/>
  <c r="G3324" i="8"/>
  <c r="C3325" i="8"/>
  <c r="D1537" i="7" s="1"/>
  <c r="D3325" i="8"/>
  <c r="D3325" i="7" s="1"/>
  <c r="F3325" i="8"/>
  <c r="G3325" i="8"/>
  <c r="C3326" i="8"/>
  <c r="D1538" i="7" s="1"/>
  <c r="D3326" i="8"/>
  <c r="D3326" i="7" s="1"/>
  <c r="F3326" i="8"/>
  <c r="G3326" i="8"/>
  <c r="C3327" i="8"/>
  <c r="D1539" i="7" s="1"/>
  <c r="D3327" i="8"/>
  <c r="D3327" i="7" s="1"/>
  <c r="F3327" i="8"/>
  <c r="G3327" i="8"/>
  <c r="C3328" i="8"/>
  <c r="D1540" i="7" s="1"/>
  <c r="D3328" i="8"/>
  <c r="D3328" i="7" s="1"/>
  <c r="F3328" i="8"/>
  <c r="G3328" i="8"/>
  <c r="C3329" i="8"/>
  <c r="D1541" i="7" s="1"/>
  <c r="D3329" i="8"/>
  <c r="D3329" i="7" s="1"/>
  <c r="F3329" i="8"/>
  <c r="G3329" i="8"/>
  <c r="C3330" i="8"/>
  <c r="D1542" i="7" s="1"/>
  <c r="D3330" i="8"/>
  <c r="D3330" i="7" s="1"/>
  <c r="F3330" i="8"/>
  <c r="G3330" i="8"/>
  <c r="C3331" i="8"/>
  <c r="D1543" i="7" s="1"/>
  <c r="D3331" i="8"/>
  <c r="D3331" i="7" s="1"/>
  <c r="F3331" i="8"/>
  <c r="G3331" i="8"/>
  <c r="C3332" i="8"/>
  <c r="D1544" i="7" s="1"/>
  <c r="D3332" i="8"/>
  <c r="D3332" i="7" s="1"/>
  <c r="F3332" i="8"/>
  <c r="G3332" i="8"/>
  <c r="C3333" i="8"/>
  <c r="D1545" i="7" s="1"/>
  <c r="D3333" i="8"/>
  <c r="D3333" i="7" s="1"/>
  <c r="F3333" i="8"/>
  <c r="G3333" i="8"/>
  <c r="C3334" i="8"/>
  <c r="D1546" i="7" s="1"/>
  <c r="D3334" i="8"/>
  <c r="D3334" i="7" s="1"/>
  <c r="F3334" i="8"/>
  <c r="G3334" i="8"/>
  <c r="C3335" i="8"/>
  <c r="D1547" i="7" s="1"/>
  <c r="D3335" i="8"/>
  <c r="D3335" i="7" s="1"/>
  <c r="F3335" i="8"/>
  <c r="G3335" i="8"/>
  <c r="C3336" i="8"/>
  <c r="D1548" i="7" s="1"/>
  <c r="D3336" i="8"/>
  <c r="D3336" i="7" s="1"/>
  <c r="F3336" i="8"/>
  <c r="G3336" i="8"/>
  <c r="C3337" i="8"/>
  <c r="D1549" i="7" s="1"/>
  <c r="D3337" i="8"/>
  <c r="D3337" i="7" s="1"/>
  <c r="F3337" i="8"/>
  <c r="G3337" i="8"/>
  <c r="C3338" i="8"/>
  <c r="D1550" i="7" s="1"/>
  <c r="D3338" i="8"/>
  <c r="D3338" i="7" s="1"/>
  <c r="F3338" i="8"/>
  <c r="G3338" i="8"/>
  <c r="C3339" i="8"/>
  <c r="D1551" i="7" s="1"/>
  <c r="D3339" i="8"/>
  <c r="D3339" i="7" s="1"/>
  <c r="F3339" i="8"/>
  <c r="G3339" i="8"/>
  <c r="C3340" i="8"/>
  <c r="D1552" i="7" s="1"/>
  <c r="D3340" i="8"/>
  <c r="D3340" i="7" s="1"/>
  <c r="F3340" i="8"/>
  <c r="G3340" i="8"/>
  <c r="C3341" i="8"/>
  <c r="D1553" i="7" s="1"/>
  <c r="D3341" i="8"/>
  <c r="D3341" i="7" s="1"/>
  <c r="F3341" i="8"/>
  <c r="G3341" i="8"/>
  <c r="C3342" i="8"/>
  <c r="D1554" i="7" s="1"/>
  <c r="D3342" i="8"/>
  <c r="D3342" i="7" s="1"/>
  <c r="F3342" i="8"/>
  <c r="G3342" i="8"/>
  <c r="C3343" i="8"/>
  <c r="D1555" i="7" s="1"/>
  <c r="D3343" i="8"/>
  <c r="D3343" i="7" s="1"/>
  <c r="F3343" i="8"/>
  <c r="G3343" i="8"/>
  <c r="C3344" i="8"/>
  <c r="D1556" i="7" s="1"/>
  <c r="D3344" i="8"/>
  <c r="D3344" i="7" s="1"/>
  <c r="F3344" i="8"/>
  <c r="G3344" i="8"/>
  <c r="C3345" i="8"/>
  <c r="D1557" i="7" s="1"/>
  <c r="D3345" i="8"/>
  <c r="D3345" i="7" s="1"/>
  <c r="F3345" i="8"/>
  <c r="G3345" i="8"/>
  <c r="C3346" i="8"/>
  <c r="D1558" i="7" s="1"/>
  <c r="D3346" i="8"/>
  <c r="D3346" i="7" s="1"/>
  <c r="F3346" i="8"/>
  <c r="G3346" i="8"/>
  <c r="C3347" i="8"/>
  <c r="D1559" i="7" s="1"/>
  <c r="D3347" i="8"/>
  <c r="D3347" i="7" s="1"/>
  <c r="F3347" i="8"/>
  <c r="G3347" i="8"/>
  <c r="C3348" i="8"/>
  <c r="D1560" i="7" s="1"/>
  <c r="D3348" i="8"/>
  <c r="D3348" i="7" s="1"/>
  <c r="F3348" i="8"/>
  <c r="G3348" i="8"/>
  <c r="C3349" i="8"/>
  <c r="D1561" i="7" s="1"/>
  <c r="D3349" i="8"/>
  <c r="D3349" i="7" s="1"/>
  <c r="F3349" i="8"/>
  <c r="G3349" i="8"/>
  <c r="C3350" i="8"/>
  <c r="D1562" i="7" s="1"/>
  <c r="D3350" i="8"/>
  <c r="D3350" i="7" s="1"/>
  <c r="F3350" i="8"/>
  <c r="G3350" i="8"/>
  <c r="C3351" i="8"/>
  <c r="D1563" i="7" s="1"/>
  <c r="D3351" i="8"/>
  <c r="D3351" i="7" s="1"/>
  <c r="F3351" i="8"/>
  <c r="G3351" i="8"/>
  <c r="C3352" i="8"/>
  <c r="D1564" i="7" s="1"/>
  <c r="D3352" i="8"/>
  <c r="D3352" i="7" s="1"/>
  <c r="F3352" i="8"/>
  <c r="G3352" i="8"/>
  <c r="C3353" i="8"/>
  <c r="D1565" i="7" s="1"/>
  <c r="D3353" i="8"/>
  <c r="D3353" i="7" s="1"/>
  <c r="F3353" i="8"/>
  <c r="G3353" i="8"/>
  <c r="C3354" i="8"/>
  <c r="D1566" i="7" s="1"/>
  <c r="D3354" i="8"/>
  <c r="D3354" i="7" s="1"/>
  <c r="F3354" i="8"/>
  <c r="G3354" i="8"/>
  <c r="C3355" i="8"/>
  <c r="D1567" i="7" s="1"/>
  <c r="D3355" i="8"/>
  <c r="D3355" i="7" s="1"/>
  <c r="F3355" i="8"/>
  <c r="G3355" i="8"/>
  <c r="C3356" i="8"/>
  <c r="D1568" i="7" s="1"/>
  <c r="D3356" i="8"/>
  <c r="D3356" i="7" s="1"/>
  <c r="F3356" i="8"/>
  <c r="G3356" i="8"/>
  <c r="C3357" i="8"/>
  <c r="D1569" i="7" s="1"/>
  <c r="D3357" i="8"/>
  <c r="D3357" i="7" s="1"/>
  <c r="F3357" i="8"/>
  <c r="G3357" i="8"/>
  <c r="C3358" i="8"/>
  <c r="D1570" i="7" s="1"/>
  <c r="D3358" i="8"/>
  <c r="D3358" i="7" s="1"/>
  <c r="F3358" i="8"/>
  <c r="G3358" i="8"/>
  <c r="C3359" i="8"/>
  <c r="D1571" i="7" s="1"/>
  <c r="D3359" i="8"/>
  <c r="D3359" i="7" s="1"/>
  <c r="F3359" i="8"/>
  <c r="G3359" i="8"/>
  <c r="C3360" i="8"/>
  <c r="D1572" i="7" s="1"/>
  <c r="D3360" i="8"/>
  <c r="D3360" i="7" s="1"/>
  <c r="F3360" i="8"/>
  <c r="G3360" i="8"/>
  <c r="C3361" i="8"/>
  <c r="D1573" i="7" s="1"/>
  <c r="D3361" i="8"/>
  <c r="D3361" i="7" s="1"/>
  <c r="F3361" i="8"/>
  <c r="G3361" i="8"/>
  <c r="C3362" i="8"/>
  <c r="D1574" i="7" s="1"/>
  <c r="D3362" i="8"/>
  <c r="D3362" i="7" s="1"/>
  <c r="F3362" i="8"/>
  <c r="G3362" i="8"/>
  <c r="C3363" i="8"/>
  <c r="D1575" i="7" s="1"/>
  <c r="D3363" i="8"/>
  <c r="D3363" i="7" s="1"/>
  <c r="F3363" i="8"/>
  <c r="G3363" i="8"/>
  <c r="C3364" i="8"/>
  <c r="D1576" i="7" s="1"/>
  <c r="D3364" i="8"/>
  <c r="D3364" i="7" s="1"/>
  <c r="F3364" i="8"/>
  <c r="G3364" i="8"/>
  <c r="C3365" i="8"/>
  <c r="D1577" i="7" s="1"/>
  <c r="D3365" i="8"/>
  <c r="D3365" i="7" s="1"/>
  <c r="F3365" i="8"/>
  <c r="G3365" i="8"/>
  <c r="C3366" i="8"/>
  <c r="D1578" i="7" s="1"/>
  <c r="D3366" i="8"/>
  <c r="D3366" i="7" s="1"/>
  <c r="F3366" i="8"/>
  <c r="G3366" i="8"/>
  <c r="C3367" i="8"/>
  <c r="D1579" i="7" s="1"/>
  <c r="D3367" i="8"/>
  <c r="D3367" i="7" s="1"/>
  <c r="F3367" i="8"/>
  <c r="G3367" i="8"/>
  <c r="C3368" i="8"/>
  <c r="D1580" i="7" s="1"/>
  <c r="D3368" i="8"/>
  <c r="D3368" i="7" s="1"/>
  <c r="F3368" i="8"/>
  <c r="G3368" i="8"/>
  <c r="C3369" i="8"/>
  <c r="D1581" i="7" s="1"/>
  <c r="D3369" i="8"/>
  <c r="D3369" i="7" s="1"/>
  <c r="F3369" i="8"/>
  <c r="G3369" i="8"/>
  <c r="C3465" i="8"/>
  <c r="D1677" i="7" s="1"/>
  <c r="D3465" i="8"/>
  <c r="D3465" i="7" s="1"/>
  <c r="F3465" i="8"/>
  <c r="G3465" i="8"/>
  <c r="C3466" i="8"/>
  <c r="D1678" i="7" s="1"/>
  <c r="D3466" i="8"/>
  <c r="D3466" i="7" s="1"/>
  <c r="F3466" i="8"/>
  <c r="G3466" i="8"/>
  <c r="C3467" i="8"/>
  <c r="D1679" i="7" s="1"/>
  <c r="D3467" i="8"/>
  <c r="D3467" i="7" s="1"/>
  <c r="F3467" i="8"/>
  <c r="G3467" i="8"/>
  <c r="C3468" i="8"/>
  <c r="D1680" i="7" s="1"/>
  <c r="D3468" i="8"/>
  <c r="D3468" i="7" s="1"/>
  <c r="F3468" i="8"/>
  <c r="G3468" i="8"/>
  <c r="C3469" i="8"/>
  <c r="D1681" i="7" s="1"/>
  <c r="D3469" i="8"/>
  <c r="D3469" i="7" s="1"/>
  <c r="F3469" i="8"/>
  <c r="G3469" i="8"/>
  <c r="C3470" i="8"/>
  <c r="D1682" i="7" s="1"/>
  <c r="D3470" i="8"/>
  <c r="D3470" i="7" s="1"/>
  <c r="F3470" i="8"/>
  <c r="G3470" i="8"/>
  <c r="C3471" i="8"/>
  <c r="D1683" i="7" s="1"/>
  <c r="D3471" i="8"/>
  <c r="D3471" i="7" s="1"/>
  <c r="F3471" i="8"/>
  <c r="G3471" i="8"/>
  <c r="C3472" i="8"/>
  <c r="D1684" i="7" s="1"/>
  <c r="D3472" i="8"/>
  <c r="D3472" i="7" s="1"/>
  <c r="F3472" i="8"/>
  <c r="G3472" i="8"/>
  <c r="C3473" i="8"/>
  <c r="D1685" i="7" s="1"/>
  <c r="D3473" i="8"/>
  <c r="D3473" i="7" s="1"/>
  <c r="F3473" i="8"/>
  <c r="G3473" i="8"/>
  <c r="C3474" i="8"/>
  <c r="D1686" i="7" s="1"/>
  <c r="D3474" i="8"/>
  <c r="D3474" i="7" s="1"/>
  <c r="F3474" i="8"/>
  <c r="G3474" i="8"/>
  <c r="C3475" i="8"/>
  <c r="D1687" i="7" s="1"/>
  <c r="D3475" i="8"/>
  <c r="D3475" i="7" s="1"/>
  <c r="F3475" i="8"/>
  <c r="G3475" i="8"/>
  <c r="C3476" i="8"/>
  <c r="D1688" i="7" s="1"/>
  <c r="D3476" i="8"/>
  <c r="D3476" i="7" s="1"/>
  <c r="F3476" i="8"/>
  <c r="G3476" i="8"/>
  <c r="C3477" i="8"/>
  <c r="D1689" i="7" s="1"/>
  <c r="D3477" i="8"/>
  <c r="D3477" i="7" s="1"/>
  <c r="F3477" i="8"/>
  <c r="G3477" i="8"/>
  <c r="C3478" i="8"/>
  <c r="D1690" i="7" s="1"/>
  <c r="D3478" i="8"/>
  <c r="D3478" i="7" s="1"/>
  <c r="F3478" i="8"/>
  <c r="G3478" i="8"/>
  <c r="C3479" i="8"/>
  <c r="D1691" i="7" s="1"/>
  <c r="D3479" i="8"/>
  <c r="D3479" i="7" s="1"/>
  <c r="F3479" i="8"/>
  <c r="G3479" i="8"/>
  <c r="C3480" i="8"/>
  <c r="D1692" i="7" s="1"/>
  <c r="D3480" i="8"/>
  <c r="D3480" i="7" s="1"/>
  <c r="F3480" i="8"/>
  <c r="G3480" i="8"/>
  <c r="C3481" i="8"/>
  <c r="D1693" i="7" s="1"/>
  <c r="D3481" i="8"/>
  <c r="D3481" i="7" s="1"/>
  <c r="F3481" i="8"/>
  <c r="G3481" i="8"/>
  <c r="C3482" i="8"/>
  <c r="D1694" i="7" s="1"/>
  <c r="D3482" i="8"/>
  <c r="D3482" i="7" s="1"/>
  <c r="F3482" i="8"/>
  <c r="G3482" i="8"/>
  <c r="C3483" i="8"/>
  <c r="D1695" i="7" s="1"/>
  <c r="D3483" i="8"/>
  <c r="D3483" i="7" s="1"/>
  <c r="F3483" i="8"/>
  <c r="G3483" i="8"/>
  <c r="C3484" i="8"/>
  <c r="D1696" i="7" s="1"/>
  <c r="D3484" i="8"/>
  <c r="D3484" i="7" s="1"/>
  <c r="F3484" i="8"/>
  <c r="G3484" i="8"/>
  <c r="C3485" i="8"/>
  <c r="D1697" i="7" s="1"/>
  <c r="D3485" i="8"/>
  <c r="D3485" i="7" s="1"/>
  <c r="F3485" i="8"/>
  <c r="G3485" i="8"/>
  <c r="C3486" i="8"/>
  <c r="D1698" i="7" s="1"/>
  <c r="D3486" i="8"/>
  <c r="D3486" i="7" s="1"/>
  <c r="F3486" i="8"/>
  <c r="G3486" i="8"/>
  <c r="C3487" i="8"/>
  <c r="D1699" i="7" s="1"/>
  <c r="D3487" i="8"/>
  <c r="D3487" i="7" s="1"/>
  <c r="F3487" i="8"/>
  <c r="G3487" i="8"/>
  <c r="C3488" i="8"/>
  <c r="D1700" i="7" s="1"/>
  <c r="D3488" i="8"/>
  <c r="D3488" i="7" s="1"/>
  <c r="F3488" i="8"/>
  <c r="G3488" i="8"/>
  <c r="C3489" i="8"/>
  <c r="D1701" i="7" s="1"/>
  <c r="D3489" i="8"/>
  <c r="D3489" i="7" s="1"/>
  <c r="F3489" i="8"/>
  <c r="G3489" i="8"/>
  <c r="C3490" i="8"/>
  <c r="D1702" i="7" s="1"/>
  <c r="D3490" i="8"/>
  <c r="D3490" i="7" s="1"/>
  <c r="F3490" i="8"/>
  <c r="G3490" i="8"/>
  <c r="C3491" i="8"/>
  <c r="D1703" i="7" s="1"/>
  <c r="D3491" i="8"/>
  <c r="D3491" i="7" s="1"/>
  <c r="F3491" i="8"/>
  <c r="G3491" i="8"/>
  <c r="C3492" i="8"/>
  <c r="D1704" i="7" s="1"/>
  <c r="D3492" i="8"/>
  <c r="D3492" i="7" s="1"/>
  <c r="F3492" i="8"/>
  <c r="G3492" i="8"/>
  <c r="C3493" i="8"/>
  <c r="D1705" i="7" s="1"/>
  <c r="D3493" i="8"/>
  <c r="D3493" i="7" s="1"/>
  <c r="F3493" i="8"/>
  <c r="G3493" i="8"/>
  <c r="C3494" i="8"/>
  <c r="D1706" i="7" s="1"/>
  <c r="D3494" i="8"/>
  <c r="D3494" i="7" s="1"/>
  <c r="F3494" i="8"/>
  <c r="G3494" i="8"/>
  <c r="C3495" i="8"/>
  <c r="D1707" i="7" s="1"/>
  <c r="D3495" i="8"/>
  <c r="D3495" i="7" s="1"/>
  <c r="F3495" i="8"/>
  <c r="G3495" i="8"/>
  <c r="C3496" i="8"/>
  <c r="D1708" i="7" s="1"/>
  <c r="D3496" i="8"/>
  <c r="D3496" i="7" s="1"/>
  <c r="F3496" i="8"/>
  <c r="G3496" i="8"/>
  <c r="C3497" i="8"/>
  <c r="D1709" i="7" s="1"/>
  <c r="D3497" i="8"/>
  <c r="D3497" i="7" s="1"/>
  <c r="F3497" i="8"/>
  <c r="G3497" i="8"/>
  <c r="C3498" i="8"/>
  <c r="D1710" i="7" s="1"/>
  <c r="D3498" i="8"/>
  <c r="D3498" i="7" s="1"/>
  <c r="F3498" i="8"/>
  <c r="G3498" i="8"/>
  <c r="C3499" i="8"/>
  <c r="D1711" i="7" s="1"/>
  <c r="D3499" i="8"/>
  <c r="D3499" i="7" s="1"/>
  <c r="F3499" i="8"/>
  <c r="G3499" i="8"/>
  <c r="C3500" i="8"/>
  <c r="D1712" i="7" s="1"/>
  <c r="D3500" i="8"/>
  <c r="D3500" i="7" s="1"/>
  <c r="F3500" i="8"/>
  <c r="G3500" i="8"/>
  <c r="C3501" i="8"/>
  <c r="D1713" i="7" s="1"/>
  <c r="D3501" i="8"/>
  <c r="D3501" i="7" s="1"/>
  <c r="F3501" i="8"/>
  <c r="G3501" i="8"/>
  <c r="C3502" i="8"/>
  <c r="D1714" i="7" s="1"/>
  <c r="D3502" i="8"/>
  <c r="D3502" i="7" s="1"/>
  <c r="F3502" i="8"/>
  <c r="G3502" i="8"/>
  <c r="C3503" i="8"/>
  <c r="D1715" i="7" s="1"/>
  <c r="D3503" i="8"/>
  <c r="D3503" i="7" s="1"/>
  <c r="F3503" i="8"/>
  <c r="G3503" i="8"/>
  <c r="C3504" i="8"/>
  <c r="D1716" i="7" s="1"/>
  <c r="D3504" i="8"/>
  <c r="D3504" i="7" s="1"/>
  <c r="F3504" i="8"/>
  <c r="G3504" i="8"/>
  <c r="C3505" i="8"/>
  <c r="D1717" i="7" s="1"/>
  <c r="D3505" i="8"/>
  <c r="D3505" i="7" s="1"/>
  <c r="F3505" i="8"/>
  <c r="G3505" i="8"/>
  <c r="C3506" i="8"/>
  <c r="D1718" i="7" s="1"/>
  <c r="D3506" i="8"/>
  <c r="D3506" i="7" s="1"/>
  <c r="F3506" i="8"/>
  <c r="G3506" i="8"/>
  <c r="C3507" i="8"/>
  <c r="D1719" i="7" s="1"/>
  <c r="D3507" i="8"/>
  <c r="D3507" i="7" s="1"/>
  <c r="F3507" i="8"/>
  <c r="G3507" i="8"/>
  <c r="C3508" i="8"/>
  <c r="D1720" i="7" s="1"/>
  <c r="D3508" i="8"/>
  <c r="D3508" i="7" s="1"/>
  <c r="F3508" i="8"/>
  <c r="G3508" i="8"/>
  <c r="C3509" i="8"/>
  <c r="D1721" i="7" s="1"/>
  <c r="D3509" i="8"/>
  <c r="D3509" i="7" s="1"/>
  <c r="F3509" i="8"/>
  <c r="G3509" i="8"/>
  <c r="C3510" i="8"/>
  <c r="D1722" i="7" s="1"/>
  <c r="D3510" i="8"/>
  <c r="D3510" i="7" s="1"/>
  <c r="F3510" i="8"/>
  <c r="G3510" i="8"/>
  <c r="C3511" i="8"/>
  <c r="D1723" i="7" s="1"/>
  <c r="D3511" i="8"/>
  <c r="D3511" i="7" s="1"/>
  <c r="F3511" i="8"/>
  <c r="G3511" i="8"/>
  <c r="C3512" i="8"/>
  <c r="D1724" i="7" s="1"/>
  <c r="D3512" i="8"/>
  <c r="D3512" i="7" s="1"/>
  <c r="F3512" i="8"/>
  <c r="G3512" i="8"/>
  <c r="C3513" i="8"/>
  <c r="D1725" i="7" s="1"/>
  <c r="D3513" i="8"/>
  <c r="D3513" i="7" s="1"/>
  <c r="F3513" i="8"/>
  <c r="G3513" i="8"/>
  <c r="C3514" i="8"/>
  <c r="D1726" i="7" s="1"/>
  <c r="D3514" i="8"/>
  <c r="D3514" i="7" s="1"/>
  <c r="F3514" i="8"/>
  <c r="G3514" i="8"/>
  <c r="C3515" i="8"/>
  <c r="D1727" i="7" s="1"/>
  <c r="D3515" i="8"/>
  <c r="D3515" i="7" s="1"/>
  <c r="F3515" i="8"/>
  <c r="G3515" i="8"/>
  <c r="C3516" i="8"/>
  <c r="D1728" i="7" s="1"/>
  <c r="D3516" i="8"/>
  <c r="D3516" i="7" s="1"/>
  <c r="F3516" i="8"/>
  <c r="G3516" i="8"/>
  <c r="C3517" i="8"/>
  <c r="D1729" i="7" s="1"/>
  <c r="D3517" i="8"/>
  <c r="D3517" i="7" s="1"/>
  <c r="F3517" i="8"/>
  <c r="G3517" i="8"/>
  <c r="C3518" i="8"/>
  <c r="D1730" i="7" s="1"/>
  <c r="D3518" i="8"/>
  <c r="D3518" i="7" s="1"/>
  <c r="F3518" i="8"/>
  <c r="G3518" i="8"/>
  <c r="C38" i="8"/>
  <c r="C38" i="7" s="1"/>
  <c r="D38" i="8"/>
  <c r="C1826" i="7" s="1"/>
  <c r="F38" i="8"/>
  <c r="G38" i="8"/>
  <c r="C39" i="8"/>
  <c r="C39" i="7" s="1"/>
  <c r="D39" i="8"/>
  <c r="C1827" i="7" s="1"/>
  <c r="F39" i="8"/>
  <c r="G39" i="8"/>
  <c r="C40" i="8"/>
  <c r="C40" i="7" s="1"/>
  <c r="D40" i="8"/>
  <c r="C1828" i="7" s="1"/>
  <c r="F40" i="8"/>
  <c r="G40" i="8"/>
  <c r="C41" i="8"/>
  <c r="C41" i="7" s="1"/>
  <c r="D41" i="8"/>
  <c r="C1829" i="7" s="1"/>
  <c r="F41" i="8"/>
  <c r="G41" i="8"/>
  <c r="C42" i="8"/>
  <c r="C42" i="7" s="1"/>
  <c r="D42" i="8"/>
  <c r="C1830" i="7" s="1"/>
  <c r="F42" i="8"/>
  <c r="G42" i="8"/>
  <c r="C43" i="8"/>
  <c r="C43" i="7" s="1"/>
  <c r="D43" i="8"/>
  <c r="C1831" i="7" s="1"/>
  <c r="F43" i="8"/>
  <c r="G43" i="8"/>
  <c r="C44" i="8"/>
  <c r="C44" i="7" s="1"/>
  <c r="D44" i="8"/>
  <c r="C1832" i="7" s="1"/>
  <c r="F44" i="8"/>
  <c r="G44" i="8"/>
  <c r="C45" i="8"/>
  <c r="C45" i="7" s="1"/>
  <c r="D45" i="8"/>
  <c r="C1833" i="7" s="1"/>
  <c r="F45" i="8"/>
  <c r="G45" i="8"/>
  <c r="C46" i="8"/>
  <c r="C46" i="7" s="1"/>
  <c r="D46" i="8"/>
  <c r="C1834" i="7" s="1"/>
  <c r="F46" i="8"/>
  <c r="G46" i="8"/>
  <c r="C47" i="8"/>
  <c r="C47" i="7" s="1"/>
  <c r="D47" i="8"/>
  <c r="C1835" i="7" s="1"/>
  <c r="F47" i="8"/>
  <c r="G47" i="8"/>
  <c r="C48" i="8"/>
  <c r="C48" i="7" s="1"/>
  <c r="D48" i="8"/>
  <c r="C1836" i="7" s="1"/>
  <c r="F48" i="8"/>
  <c r="G48" i="8"/>
  <c r="C49" i="8"/>
  <c r="C49" i="7" s="1"/>
  <c r="D49" i="8"/>
  <c r="C1837" i="7" s="1"/>
  <c r="F49" i="8"/>
  <c r="G49" i="8"/>
  <c r="C50" i="8"/>
  <c r="C50" i="7" s="1"/>
  <c r="D50" i="8"/>
  <c r="C1838" i="7" s="1"/>
  <c r="F50" i="8"/>
  <c r="G50" i="8"/>
  <c r="C51" i="8"/>
  <c r="C51" i="7" s="1"/>
  <c r="D51" i="8"/>
  <c r="C1839" i="7" s="1"/>
  <c r="F51" i="8"/>
  <c r="G51" i="8"/>
  <c r="C52" i="8"/>
  <c r="C52" i="7" s="1"/>
  <c r="D52" i="8"/>
  <c r="C1840" i="7" s="1"/>
  <c r="F52" i="8"/>
  <c r="G52" i="8"/>
  <c r="C53" i="8"/>
  <c r="C53" i="7" s="1"/>
  <c r="D53" i="8"/>
  <c r="C1841" i="7" s="1"/>
  <c r="F53" i="8"/>
  <c r="G53" i="8"/>
  <c r="C54" i="8"/>
  <c r="C54" i="7" s="1"/>
  <c r="D54" i="8"/>
  <c r="C1842" i="7" s="1"/>
  <c r="F54" i="8"/>
  <c r="G54" i="8"/>
  <c r="C55" i="8"/>
  <c r="C55" i="7" s="1"/>
  <c r="D55" i="8"/>
  <c r="C1843" i="7" s="1"/>
  <c r="F55" i="8"/>
  <c r="G55" i="8"/>
  <c r="C56" i="8"/>
  <c r="C56" i="7" s="1"/>
  <c r="D56" i="8"/>
  <c r="C1844" i="7" s="1"/>
  <c r="F56" i="8"/>
  <c r="G56" i="8"/>
  <c r="C57" i="8"/>
  <c r="C57" i="7" s="1"/>
  <c r="D57" i="8"/>
  <c r="C1845" i="7" s="1"/>
  <c r="F57" i="8"/>
  <c r="G57" i="8"/>
  <c r="C58" i="8"/>
  <c r="C58" i="7" s="1"/>
  <c r="D58" i="8"/>
  <c r="C1846" i="7" s="1"/>
  <c r="F58" i="8"/>
  <c r="G58" i="8"/>
  <c r="C59" i="8"/>
  <c r="C59" i="7" s="1"/>
  <c r="D59" i="8"/>
  <c r="C1847" i="7" s="1"/>
  <c r="F59" i="8"/>
  <c r="G59" i="8"/>
  <c r="C60" i="8"/>
  <c r="C60" i="7" s="1"/>
  <c r="D60" i="8"/>
  <c r="C1848" i="7" s="1"/>
  <c r="F60" i="8"/>
  <c r="G60" i="8"/>
  <c r="C61" i="8"/>
  <c r="C61" i="7" s="1"/>
  <c r="D61" i="8"/>
  <c r="C1849" i="7" s="1"/>
  <c r="F61" i="8"/>
  <c r="G61" i="8"/>
  <c r="C62" i="8"/>
  <c r="C62" i="7" s="1"/>
  <c r="D62" i="8"/>
  <c r="C1850" i="7" s="1"/>
  <c r="F62" i="8"/>
  <c r="G62" i="8"/>
  <c r="C63" i="8"/>
  <c r="C63" i="7" s="1"/>
  <c r="D63" i="8"/>
  <c r="C1851" i="7" s="1"/>
  <c r="F63" i="8"/>
  <c r="G63" i="8"/>
  <c r="C64" i="8"/>
  <c r="C64" i="7" s="1"/>
  <c r="D64" i="8"/>
  <c r="C1852" i="7" s="1"/>
  <c r="F64" i="8"/>
  <c r="G64" i="8"/>
  <c r="C65" i="8"/>
  <c r="C65" i="7" s="1"/>
  <c r="D65" i="8"/>
  <c r="C1853" i="7" s="1"/>
  <c r="F65" i="8"/>
  <c r="G65" i="8"/>
  <c r="C66" i="8"/>
  <c r="C66" i="7" s="1"/>
  <c r="D66" i="8"/>
  <c r="C1854" i="7" s="1"/>
  <c r="F66" i="8"/>
  <c r="G66" i="8"/>
  <c r="C67" i="8"/>
  <c r="C67" i="7" s="1"/>
  <c r="D67" i="8"/>
  <c r="C1855" i="7" s="1"/>
  <c r="F67" i="8"/>
  <c r="G67" i="8"/>
  <c r="C68" i="8"/>
  <c r="C68" i="7" s="1"/>
  <c r="D68" i="8"/>
  <c r="C1856" i="7" s="1"/>
  <c r="F68" i="8"/>
  <c r="G68" i="8"/>
  <c r="C69" i="8"/>
  <c r="C69" i="7" s="1"/>
  <c r="D69" i="8"/>
  <c r="C1857" i="7" s="1"/>
  <c r="F69" i="8"/>
  <c r="G69" i="8"/>
  <c r="C70" i="8"/>
  <c r="C70" i="7" s="1"/>
  <c r="D70" i="8"/>
  <c r="C1858" i="7" s="1"/>
  <c r="F70" i="8"/>
  <c r="G70" i="8"/>
  <c r="C71" i="8"/>
  <c r="C71" i="7" s="1"/>
  <c r="D71" i="8"/>
  <c r="C1859" i="7" s="1"/>
  <c r="F71" i="8"/>
  <c r="G71" i="8"/>
  <c r="C72" i="8"/>
  <c r="C72" i="7" s="1"/>
  <c r="D72" i="8"/>
  <c r="C1860" i="7" s="1"/>
  <c r="F72" i="8"/>
  <c r="G72" i="8"/>
  <c r="C73" i="8"/>
  <c r="C73" i="7" s="1"/>
  <c r="D73" i="8"/>
  <c r="C1861" i="7" s="1"/>
  <c r="F73" i="8"/>
  <c r="G73" i="8"/>
  <c r="C74" i="8"/>
  <c r="C74" i="7" s="1"/>
  <c r="D74" i="8"/>
  <c r="C1862" i="7" s="1"/>
  <c r="F74" i="8"/>
  <c r="G74" i="8"/>
  <c r="C75" i="8"/>
  <c r="C75" i="7" s="1"/>
  <c r="D75" i="8"/>
  <c r="C1863" i="7" s="1"/>
  <c r="F75" i="8"/>
  <c r="G75" i="8"/>
  <c r="C76" i="8"/>
  <c r="C76" i="7" s="1"/>
  <c r="D76" i="8"/>
  <c r="C1864" i="7" s="1"/>
  <c r="F76" i="8"/>
  <c r="G76" i="8"/>
  <c r="C77" i="8"/>
  <c r="C77" i="7" s="1"/>
  <c r="D77" i="8"/>
  <c r="C1865" i="7" s="1"/>
  <c r="F77" i="8"/>
  <c r="G77" i="8"/>
  <c r="C78" i="8"/>
  <c r="C78" i="7" s="1"/>
  <c r="D78" i="8"/>
  <c r="C1866" i="7" s="1"/>
  <c r="F78" i="8"/>
  <c r="G78" i="8"/>
  <c r="C79" i="8"/>
  <c r="C79" i="7" s="1"/>
  <c r="D79" i="8"/>
  <c r="C1867" i="7" s="1"/>
  <c r="F79" i="8"/>
  <c r="G79" i="8"/>
  <c r="C80" i="8"/>
  <c r="C80" i="7" s="1"/>
  <c r="D80" i="8"/>
  <c r="C1868" i="7" s="1"/>
  <c r="F80" i="8"/>
  <c r="G80" i="8"/>
  <c r="C81" i="8"/>
  <c r="C81" i="7" s="1"/>
  <c r="D81" i="8"/>
  <c r="C1869" i="7" s="1"/>
  <c r="F81" i="8"/>
  <c r="G81" i="8"/>
  <c r="C82" i="8"/>
  <c r="C82" i="7" s="1"/>
  <c r="D82" i="8"/>
  <c r="C1870" i="7" s="1"/>
  <c r="F82" i="8"/>
  <c r="G82" i="8"/>
  <c r="C83" i="8"/>
  <c r="C83" i="7" s="1"/>
  <c r="D83" i="8"/>
  <c r="C1871" i="7" s="1"/>
  <c r="F83" i="8"/>
  <c r="G83" i="8"/>
  <c r="C84" i="8"/>
  <c r="C84" i="7" s="1"/>
  <c r="D84" i="8"/>
  <c r="C1872" i="7" s="1"/>
  <c r="F84" i="8"/>
  <c r="G84" i="8"/>
  <c r="C85" i="8"/>
  <c r="C85" i="7" s="1"/>
  <c r="D85" i="8"/>
  <c r="C1873" i="7" s="1"/>
  <c r="F85" i="8"/>
  <c r="G85" i="8"/>
  <c r="C86" i="8"/>
  <c r="C86" i="7" s="1"/>
  <c r="D86" i="8"/>
  <c r="C1874" i="7" s="1"/>
  <c r="F86" i="8"/>
  <c r="G86" i="8"/>
  <c r="C87" i="8"/>
  <c r="C87" i="7" s="1"/>
  <c r="D87" i="8"/>
  <c r="C1875" i="7" s="1"/>
  <c r="F87" i="8"/>
  <c r="G87" i="8"/>
  <c r="C88" i="8"/>
  <c r="C88" i="7" s="1"/>
  <c r="D88" i="8"/>
  <c r="C1876" i="7" s="1"/>
  <c r="F88" i="8"/>
  <c r="G88" i="8"/>
  <c r="C89" i="8"/>
  <c r="C89" i="7" s="1"/>
  <c r="D89" i="8"/>
  <c r="C1877" i="7" s="1"/>
  <c r="F89" i="8"/>
  <c r="G89" i="8"/>
  <c r="C90" i="8"/>
  <c r="C90" i="7" s="1"/>
  <c r="D90" i="8"/>
  <c r="C1878" i="7" s="1"/>
  <c r="F90" i="8"/>
  <c r="G90" i="8"/>
  <c r="C91" i="8"/>
  <c r="C91" i="7" s="1"/>
  <c r="D91" i="8"/>
  <c r="C1879" i="7" s="1"/>
  <c r="F91" i="8"/>
  <c r="G91" i="8"/>
  <c r="F90" i="18" l="1"/>
  <c r="Z88" i="21"/>
  <c r="AA88" i="21" s="1"/>
  <c r="AI88" i="21" s="1"/>
  <c r="F88" i="18"/>
  <c r="Z86" i="21"/>
  <c r="AA86" i="21" s="1"/>
  <c r="AI86" i="21" s="1"/>
  <c r="F86" i="18"/>
  <c r="Z84" i="21"/>
  <c r="AA84" i="21" s="1"/>
  <c r="AI84" i="21" s="1"/>
  <c r="F84" i="18"/>
  <c r="Z82" i="21"/>
  <c r="AA82" i="21" s="1"/>
  <c r="AI82" i="21" s="1"/>
  <c r="F82" i="18"/>
  <c r="Z80" i="21"/>
  <c r="AA80" i="21" s="1"/>
  <c r="AI80" i="21" s="1"/>
  <c r="F80" i="18"/>
  <c r="Z78" i="21"/>
  <c r="AA78" i="21" s="1"/>
  <c r="AI78" i="21" s="1"/>
  <c r="F78" i="18"/>
  <c r="Z76" i="21"/>
  <c r="AA76" i="21" s="1"/>
  <c r="AI76" i="21" s="1"/>
  <c r="F76" i="18"/>
  <c r="Z74" i="21"/>
  <c r="AA74" i="21" s="1"/>
  <c r="AI74" i="21" s="1"/>
  <c r="F74" i="18"/>
  <c r="Z72" i="21"/>
  <c r="AA72" i="21" s="1"/>
  <c r="AI72" i="21" s="1"/>
  <c r="F72" i="18"/>
  <c r="Z70" i="21"/>
  <c r="AA70" i="21" s="1"/>
  <c r="AI70" i="21" s="1"/>
  <c r="F70" i="18"/>
  <c r="Z68" i="21"/>
  <c r="AA68" i="21" s="1"/>
  <c r="AI68" i="21" s="1"/>
  <c r="F68" i="18"/>
  <c r="Z66" i="21"/>
  <c r="AA66" i="21" s="1"/>
  <c r="AI66" i="21" s="1"/>
  <c r="F66" i="18"/>
  <c r="Z64" i="21"/>
  <c r="AA64" i="21" s="1"/>
  <c r="AI64" i="21" s="1"/>
  <c r="F64" i="18"/>
  <c r="Z62" i="21"/>
  <c r="AA62" i="21" s="1"/>
  <c r="AI62" i="21" s="1"/>
  <c r="F62" i="18"/>
  <c r="Z60" i="21"/>
  <c r="AA60" i="21" s="1"/>
  <c r="AI60" i="21" s="1"/>
  <c r="F60" i="18"/>
  <c r="Z58" i="21"/>
  <c r="AA58" i="21" s="1"/>
  <c r="AI58" i="21" s="1"/>
  <c r="F58" i="18"/>
  <c r="Z56" i="21"/>
  <c r="AA56" i="21" s="1"/>
  <c r="AI56" i="21" s="1"/>
  <c r="F56" i="18"/>
  <c r="Z54" i="21"/>
  <c r="AA54" i="21" s="1"/>
  <c r="AI54" i="21" s="1"/>
  <c r="F54" i="18"/>
  <c r="Z52" i="21"/>
  <c r="AA52" i="21" s="1"/>
  <c r="AI52" i="21" s="1"/>
  <c r="F52" i="18"/>
  <c r="Z48" i="21"/>
  <c r="AA48" i="21" s="1"/>
  <c r="AI48" i="21" s="1"/>
  <c r="F48" i="18"/>
  <c r="Z46" i="21"/>
  <c r="AA46" i="21" s="1"/>
  <c r="AI46" i="21" s="1"/>
  <c r="F46" i="18"/>
  <c r="Z42" i="21"/>
  <c r="AA42" i="21" s="1"/>
  <c r="AI42" i="21" s="1"/>
  <c r="F42" i="18"/>
  <c r="Z40" i="21"/>
  <c r="AA40" i="21" s="1"/>
  <c r="AI40" i="21" s="1"/>
  <c r="F40" i="18"/>
  <c r="W88" i="21"/>
  <c r="D88" i="18"/>
  <c r="G88" i="18" s="1"/>
  <c r="W86" i="21"/>
  <c r="X86" i="21" s="1"/>
  <c r="D86" i="18"/>
  <c r="G86" i="18" s="1"/>
  <c r="W84" i="21"/>
  <c r="X84" i="21" s="1"/>
  <c r="D84" i="18"/>
  <c r="G84" i="18" s="1"/>
  <c r="W82" i="21"/>
  <c r="X82" i="21" s="1"/>
  <c r="D82" i="18"/>
  <c r="G82" i="18" s="1"/>
  <c r="W80" i="21"/>
  <c r="X80" i="21" s="1"/>
  <c r="D80" i="18"/>
  <c r="G80" i="18" s="1"/>
  <c r="W78" i="21"/>
  <c r="X78" i="21" s="1"/>
  <c r="D78" i="18"/>
  <c r="G78" i="18" s="1"/>
  <c r="W76" i="21"/>
  <c r="X76" i="21" s="1"/>
  <c r="D76" i="18"/>
  <c r="G76" i="18" s="1"/>
  <c r="W74" i="21"/>
  <c r="X74" i="21" s="1"/>
  <c r="D74" i="18"/>
  <c r="G74" i="18" s="1"/>
  <c r="W72" i="21"/>
  <c r="X72" i="21" s="1"/>
  <c r="D72" i="18"/>
  <c r="G72" i="18" s="1"/>
  <c r="W70" i="21"/>
  <c r="X70" i="21" s="1"/>
  <c r="D70" i="18"/>
  <c r="G70" i="18" s="1"/>
  <c r="W68" i="21"/>
  <c r="X68" i="21" s="1"/>
  <c r="D68" i="18"/>
  <c r="G68" i="18" s="1"/>
  <c r="W66" i="21"/>
  <c r="X66" i="21" s="1"/>
  <c r="D66" i="18"/>
  <c r="G66" i="18" s="1"/>
  <c r="W64" i="21"/>
  <c r="X64" i="21" s="1"/>
  <c r="D64" i="18"/>
  <c r="G64" i="18" s="1"/>
  <c r="W62" i="21"/>
  <c r="X62" i="21" s="1"/>
  <c r="D62" i="18"/>
  <c r="G62" i="18" s="1"/>
  <c r="W60" i="21"/>
  <c r="X60" i="21" s="1"/>
  <c r="D60" i="18"/>
  <c r="G60" i="18" s="1"/>
  <c r="W58" i="21"/>
  <c r="X58" i="21" s="1"/>
  <c r="D58" i="18"/>
  <c r="G58" i="18" s="1"/>
  <c r="W56" i="21"/>
  <c r="X56" i="21" s="1"/>
  <c r="D56" i="18"/>
  <c r="G56" i="18" s="1"/>
  <c r="W54" i="21"/>
  <c r="X54" i="21" s="1"/>
  <c r="D54" i="18"/>
  <c r="G54" i="18" s="1"/>
  <c r="W52" i="21"/>
  <c r="X52" i="21" s="1"/>
  <c r="D52" i="18"/>
  <c r="G52" i="18" s="1"/>
  <c r="W44" i="21"/>
  <c r="X44" i="21" s="1"/>
  <c r="D44" i="18"/>
  <c r="G44" i="18" s="1"/>
  <c r="W42" i="21"/>
  <c r="X42" i="21" s="1"/>
  <c r="D42" i="18"/>
  <c r="G42" i="18" s="1"/>
  <c r="W40" i="21"/>
  <c r="X40" i="21" s="1"/>
  <c r="D40" i="18"/>
  <c r="G40" i="18" s="1"/>
  <c r="Z89" i="21"/>
  <c r="AA89" i="21" s="1"/>
  <c r="AI89" i="21" s="1"/>
  <c r="F89" i="18"/>
  <c r="Z87" i="21"/>
  <c r="AA87" i="21" s="1"/>
  <c r="AI87" i="21" s="1"/>
  <c r="F87" i="18"/>
  <c r="Z81" i="21"/>
  <c r="AA81" i="21" s="1"/>
  <c r="AI81" i="21" s="1"/>
  <c r="F81" i="18"/>
  <c r="Z73" i="21"/>
  <c r="AA73" i="21" s="1"/>
  <c r="AI73" i="21" s="1"/>
  <c r="F73" i="18"/>
  <c r="Z71" i="21"/>
  <c r="AA71" i="21" s="1"/>
  <c r="AI71" i="21" s="1"/>
  <c r="F71" i="18"/>
  <c r="Z69" i="21"/>
  <c r="AA69" i="21" s="1"/>
  <c r="AI69" i="21" s="1"/>
  <c r="F69" i="18"/>
  <c r="Z67" i="21"/>
  <c r="AA67" i="21" s="1"/>
  <c r="AI67" i="21" s="1"/>
  <c r="F67" i="18"/>
  <c r="Z65" i="21"/>
  <c r="AA65" i="21" s="1"/>
  <c r="AI65" i="21" s="1"/>
  <c r="F65" i="18"/>
  <c r="Z63" i="21"/>
  <c r="AA63" i="21" s="1"/>
  <c r="AI63" i="21" s="1"/>
  <c r="F63" i="18"/>
  <c r="Z61" i="21"/>
  <c r="AA61" i="21" s="1"/>
  <c r="AI61" i="21" s="1"/>
  <c r="F61" i="18"/>
  <c r="Z59" i="21"/>
  <c r="AA59" i="21" s="1"/>
  <c r="AI59" i="21" s="1"/>
  <c r="F59" i="18"/>
  <c r="Z55" i="21"/>
  <c r="AA55" i="21" s="1"/>
  <c r="AI55" i="21" s="1"/>
  <c r="F55" i="18"/>
  <c r="Z53" i="21"/>
  <c r="AA53" i="21" s="1"/>
  <c r="AI53" i="21" s="1"/>
  <c r="F53" i="18"/>
  <c r="Z51" i="21"/>
  <c r="AA51" i="21" s="1"/>
  <c r="AI51" i="21" s="1"/>
  <c r="F51" i="18"/>
  <c r="Z49" i="21"/>
  <c r="AA49" i="21" s="1"/>
  <c r="AI49" i="21" s="1"/>
  <c r="F49" i="18"/>
  <c r="Z45" i="21"/>
  <c r="AA45" i="21" s="1"/>
  <c r="AI45" i="21" s="1"/>
  <c r="F45" i="18"/>
  <c r="Z43" i="21"/>
  <c r="AA43" i="21" s="1"/>
  <c r="AI43" i="21" s="1"/>
  <c r="F43" i="18"/>
  <c r="Z41" i="21"/>
  <c r="AA41" i="21" s="1"/>
  <c r="AI41" i="21" s="1"/>
  <c r="F41" i="18"/>
  <c r="Z39" i="21"/>
  <c r="AA39" i="21" s="1"/>
  <c r="AI39" i="21" s="1"/>
  <c r="F39" i="18"/>
  <c r="W90" i="21"/>
  <c r="X90" i="21" s="1"/>
  <c r="D91" i="18"/>
  <c r="G91" i="18" s="1"/>
  <c r="W89" i="21"/>
  <c r="X89" i="21" s="1"/>
  <c r="D89" i="18"/>
  <c r="G89" i="18" s="1"/>
  <c r="W87" i="21"/>
  <c r="X87" i="21" s="1"/>
  <c r="D87" i="18"/>
  <c r="G87" i="18" s="1"/>
  <c r="W85" i="21"/>
  <c r="D85" i="18"/>
  <c r="G85" i="18" s="1"/>
  <c r="W83" i="21"/>
  <c r="X83" i="21" s="1"/>
  <c r="D83" i="18"/>
  <c r="G83" i="18" s="1"/>
  <c r="W81" i="21"/>
  <c r="X81" i="21" s="1"/>
  <c r="D81" i="18"/>
  <c r="G81" i="18" s="1"/>
  <c r="W79" i="21"/>
  <c r="X79" i="21" s="1"/>
  <c r="D79" i="18"/>
  <c r="G79" i="18" s="1"/>
  <c r="W77" i="21"/>
  <c r="X77" i="21" s="1"/>
  <c r="D77" i="18"/>
  <c r="G77" i="18" s="1"/>
  <c r="W75" i="21"/>
  <c r="X75" i="21" s="1"/>
  <c r="D75" i="18"/>
  <c r="G75" i="18" s="1"/>
  <c r="W73" i="21"/>
  <c r="X73" i="21" s="1"/>
  <c r="D73" i="18"/>
  <c r="G73" i="18" s="1"/>
  <c r="W71" i="21"/>
  <c r="X71" i="21" s="1"/>
  <c r="D71" i="18"/>
  <c r="G71" i="18" s="1"/>
  <c r="W69" i="21"/>
  <c r="X69" i="21" s="1"/>
  <c r="D69" i="18"/>
  <c r="G69" i="18" s="1"/>
  <c r="W67" i="21"/>
  <c r="X67" i="21" s="1"/>
  <c r="D67" i="18"/>
  <c r="G67" i="18" s="1"/>
  <c r="W65" i="21"/>
  <c r="X65" i="21" s="1"/>
  <c r="D65" i="18"/>
  <c r="G65" i="18" s="1"/>
  <c r="W63" i="21"/>
  <c r="X63" i="21" s="1"/>
  <c r="D63" i="18"/>
  <c r="G63" i="18" s="1"/>
  <c r="W61" i="21"/>
  <c r="X61" i="21" s="1"/>
  <c r="D61" i="18"/>
  <c r="G61" i="18" s="1"/>
  <c r="W59" i="21"/>
  <c r="X59" i="21" s="1"/>
  <c r="D59" i="18"/>
  <c r="G59" i="18" s="1"/>
  <c r="W57" i="21"/>
  <c r="X57" i="21" s="1"/>
  <c r="D57" i="18"/>
  <c r="G57" i="18" s="1"/>
  <c r="W55" i="21"/>
  <c r="X55" i="21" s="1"/>
  <c r="D55" i="18"/>
  <c r="G55" i="18" s="1"/>
  <c r="W53" i="21"/>
  <c r="X53" i="21" s="1"/>
  <c r="D53" i="18"/>
  <c r="G53" i="18" s="1"/>
  <c r="W51" i="21"/>
  <c r="X51" i="21" s="1"/>
  <c r="D51" i="18"/>
  <c r="G51" i="18" s="1"/>
  <c r="W47" i="21"/>
  <c r="X47" i="21" s="1"/>
  <c r="D47" i="18"/>
  <c r="G47" i="18" s="1"/>
  <c r="W43" i="21"/>
  <c r="X43" i="21" s="1"/>
  <c r="D43" i="18"/>
  <c r="G43" i="18" s="1"/>
  <c r="W41" i="21"/>
  <c r="X41" i="21" s="1"/>
  <c r="D41" i="18"/>
  <c r="G41" i="18" s="1"/>
  <c r="W39" i="21"/>
  <c r="X39" i="21" s="1"/>
  <c r="D39" i="18"/>
  <c r="G39" i="18" s="1"/>
  <c r="E90" i="18"/>
  <c r="AL88" i="21"/>
  <c r="J88" i="21" s="1"/>
  <c r="AH88" i="21" s="1"/>
  <c r="E88" i="18"/>
  <c r="AL86" i="21"/>
  <c r="J86" i="21" s="1"/>
  <c r="AH86" i="21" s="1"/>
  <c r="E86" i="18"/>
  <c r="AL70" i="21"/>
  <c r="J70" i="21" s="1"/>
  <c r="AH70" i="21" s="1"/>
  <c r="E70" i="18"/>
  <c r="AL50" i="21"/>
  <c r="J50" i="21" s="1"/>
  <c r="AH50" i="21" s="1"/>
  <c r="E50" i="18"/>
  <c r="AL48" i="21"/>
  <c r="J48" i="21" s="1"/>
  <c r="AH48" i="21" s="1"/>
  <c r="E48" i="18"/>
  <c r="AL46" i="21"/>
  <c r="J46" i="21" s="1"/>
  <c r="AH46" i="21" s="1"/>
  <c r="E46" i="18"/>
  <c r="AL42" i="21"/>
  <c r="J42" i="21" s="1"/>
  <c r="AH42" i="21" s="1"/>
  <c r="E42" i="18"/>
  <c r="AL90" i="21"/>
  <c r="J90" i="21" s="1"/>
  <c r="AH90" i="21" s="1"/>
  <c r="E91" i="18"/>
  <c r="AL87" i="21"/>
  <c r="J87" i="21" s="1"/>
  <c r="AH87" i="21" s="1"/>
  <c r="E87" i="18"/>
  <c r="AL83" i="21"/>
  <c r="J83" i="21" s="1"/>
  <c r="AH83" i="21" s="1"/>
  <c r="E83" i="18"/>
  <c r="AL81" i="21"/>
  <c r="J81" i="21" s="1"/>
  <c r="AH81" i="21" s="1"/>
  <c r="E81" i="18"/>
  <c r="AL79" i="21"/>
  <c r="J79" i="21" s="1"/>
  <c r="AH79" i="21" s="1"/>
  <c r="E79" i="18"/>
  <c r="AL77" i="21"/>
  <c r="J77" i="21" s="1"/>
  <c r="AH77" i="21" s="1"/>
  <c r="E77" i="18"/>
  <c r="AL75" i="21"/>
  <c r="J75" i="21" s="1"/>
  <c r="AH75" i="21" s="1"/>
  <c r="E75" i="18"/>
  <c r="AL57" i="21"/>
  <c r="J57" i="21" s="1"/>
  <c r="AH57" i="21" s="1"/>
  <c r="E57" i="18"/>
  <c r="AL49" i="21"/>
  <c r="J49" i="21" s="1"/>
  <c r="AH49" i="21" s="1"/>
  <c r="E49" i="18"/>
  <c r="AL45" i="21"/>
  <c r="J45" i="21" s="1"/>
  <c r="AH45" i="21" s="1"/>
  <c r="E45" i="18"/>
  <c r="AL43" i="21"/>
  <c r="J43" i="21" s="1"/>
  <c r="AH43" i="21" s="1"/>
  <c r="E43" i="18"/>
  <c r="AL41" i="21"/>
  <c r="J41" i="21" s="1"/>
  <c r="AH41" i="21" s="1"/>
  <c r="E41" i="18"/>
  <c r="AL39" i="21"/>
  <c r="J39" i="21" s="1"/>
  <c r="AH39" i="21" s="1"/>
  <c r="E39" i="18"/>
  <c r="O90" i="18"/>
  <c r="O88" i="18"/>
  <c r="O86" i="18"/>
  <c r="O84" i="18"/>
  <c r="O82" i="18"/>
  <c r="O80" i="18"/>
  <c r="O78" i="18"/>
  <c r="O76" i="18"/>
  <c r="O74" i="18"/>
  <c r="O72" i="18"/>
  <c r="O70" i="18"/>
  <c r="O68" i="18"/>
  <c r="O66" i="18"/>
  <c r="O64" i="18"/>
  <c r="O62" i="18"/>
  <c r="O60" i="18"/>
  <c r="O58" i="18"/>
  <c r="O56" i="18"/>
  <c r="O54" i="18"/>
  <c r="O52" i="18"/>
  <c r="O50" i="18"/>
  <c r="O48" i="18"/>
  <c r="O46" i="18"/>
  <c r="O44" i="18"/>
  <c r="O42" i="18"/>
  <c r="O40" i="18"/>
  <c r="O91" i="18"/>
  <c r="O89" i="18"/>
  <c r="O87" i="18"/>
  <c r="O85" i="18"/>
  <c r="O83" i="18"/>
  <c r="O81" i="18"/>
  <c r="O79" i="18"/>
  <c r="O77" i="18"/>
  <c r="O75" i="18"/>
  <c r="O73" i="18"/>
  <c r="O71" i="18"/>
  <c r="O69" i="18"/>
  <c r="O67" i="18"/>
  <c r="O65" i="18"/>
  <c r="O63" i="18"/>
  <c r="O61" i="18"/>
  <c r="O59" i="18"/>
  <c r="O57" i="18"/>
  <c r="O55" i="18"/>
  <c r="O53" i="18"/>
  <c r="O51" i="18"/>
  <c r="O49" i="18"/>
  <c r="O47" i="18"/>
  <c r="O45" i="18"/>
  <c r="O43" i="18"/>
  <c r="O41" i="18"/>
  <c r="O39" i="18"/>
  <c r="AL80" i="21"/>
  <c r="J80" i="21" s="1"/>
  <c r="AH80" i="21" s="1"/>
  <c r="AL66" i="21"/>
  <c r="J66" i="21" s="1"/>
  <c r="AH66" i="21" s="1"/>
  <c r="AL62" i="21"/>
  <c r="J62" i="21" s="1"/>
  <c r="AH62" i="21" s="1"/>
  <c r="AL58" i="21"/>
  <c r="J58" i="21" s="1"/>
  <c r="AH58" i="21" s="1"/>
  <c r="AL53" i="21"/>
  <c r="J53" i="21" s="1"/>
  <c r="AH53" i="21" s="1"/>
  <c r="AL85" i="21"/>
  <c r="J85" i="21" s="1"/>
  <c r="AH85" i="21" s="1"/>
  <c r="Z77" i="21"/>
  <c r="AA77" i="21" s="1"/>
  <c r="AI77" i="21" s="1"/>
  <c r="AL76" i="21"/>
  <c r="J76" i="21" s="1"/>
  <c r="AH76" i="21" s="1"/>
  <c r="AL54" i="21"/>
  <c r="J54" i="21" s="1"/>
  <c r="AH54" i="21" s="1"/>
  <c r="W49" i="21"/>
  <c r="X49" i="21" s="1"/>
  <c r="AL89" i="21"/>
  <c r="J89" i="21" s="1"/>
  <c r="AH89" i="21" s="1"/>
  <c r="AL71" i="21"/>
  <c r="J71" i="21" s="1"/>
  <c r="AH71" i="21" s="1"/>
  <c r="AL67" i="21"/>
  <c r="J67" i="21" s="1"/>
  <c r="AH67" i="21" s="1"/>
  <c r="AL63" i="21"/>
  <c r="J63" i="21" s="1"/>
  <c r="AH63" i="21" s="1"/>
  <c r="AL59" i="21"/>
  <c r="J59" i="21" s="1"/>
  <c r="AH59" i="21" s="1"/>
  <c r="W50" i="21"/>
  <c r="X50" i="21" s="1"/>
  <c r="Z47" i="21"/>
  <c r="AA47" i="21" s="1"/>
  <c r="AI47" i="21" s="1"/>
  <c r="W45" i="21"/>
  <c r="X45" i="21" s="1"/>
  <c r="AL82" i="21"/>
  <c r="J82" i="21" s="1"/>
  <c r="AH82" i="21" s="1"/>
  <c r="AL72" i="21"/>
  <c r="J72" i="21" s="1"/>
  <c r="AH72" i="21" s="1"/>
  <c r="AL68" i="21"/>
  <c r="J68" i="21" s="1"/>
  <c r="AH68" i="21" s="1"/>
  <c r="AL55" i="21"/>
  <c r="J55" i="21" s="1"/>
  <c r="AH55" i="21" s="1"/>
  <c r="AL51" i="21"/>
  <c r="J51" i="21" s="1"/>
  <c r="AH51" i="21" s="1"/>
  <c r="W46" i="21"/>
  <c r="X46" i="21" s="1"/>
  <c r="Z90" i="21"/>
  <c r="AA90" i="21" s="1"/>
  <c r="AI90" i="21" s="1"/>
  <c r="Z83" i="21"/>
  <c r="AA83" i="21" s="1"/>
  <c r="AI83" i="21" s="1"/>
  <c r="AL78" i="21"/>
  <c r="J78" i="21" s="1"/>
  <c r="AH78" i="21" s="1"/>
  <c r="AL64" i="21"/>
  <c r="J64" i="21" s="1"/>
  <c r="AH64" i="21" s="1"/>
  <c r="AL60" i="21"/>
  <c r="J60" i="21" s="1"/>
  <c r="AH60" i="21" s="1"/>
  <c r="AL56" i="21"/>
  <c r="J56" i="21" s="1"/>
  <c r="AH56" i="21" s="1"/>
  <c r="AL47" i="21"/>
  <c r="J47" i="21" s="1"/>
  <c r="AH47" i="21" s="1"/>
  <c r="Z44" i="21"/>
  <c r="AA44" i="21" s="1"/>
  <c r="AI44" i="21" s="1"/>
  <c r="Z79" i="21"/>
  <c r="AA79" i="21" s="1"/>
  <c r="AI79" i="21" s="1"/>
  <c r="AL73" i="21"/>
  <c r="J73" i="21" s="1"/>
  <c r="AH73" i="21" s="1"/>
  <c r="AL69" i="21"/>
  <c r="J69" i="21" s="1"/>
  <c r="AH69" i="21" s="1"/>
  <c r="Z57" i="21"/>
  <c r="AA57" i="21" s="1"/>
  <c r="AI57" i="21" s="1"/>
  <c r="AL52" i="21"/>
  <c r="J52" i="21" s="1"/>
  <c r="AH52" i="21" s="1"/>
  <c r="Z75" i="21"/>
  <c r="AA75" i="21" s="1"/>
  <c r="AI75" i="21" s="1"/>
  <c r="AL74" i="21"/>
  <c r="J74" i="21" s="1"/>
  <c r="AH74" i="21" s="1"/>
  <c r="AL65" i="21"/>
  <c r="J65" i="21" s="1"/>
  <c r="AH65" i="21" s="1"/>
  <c r="AL44" i="21"/>
  <c r="J44" i="21" s="1"/>
  <c r="AH44" i="21" s="1"/>
  <c r="AL40" i="21"/>
  <c r="J40" i="21" s="1"/>
  <c r="AH40" i="21" s="1"/>
  <c r="Z85" i="21"/>
  <c r="AA85" i="21" s="1"/>
  <c r="AI85" i="21" s="1"/>
  <c r="AL84" i="21"/>
  <c r="J84" i="21" s="1"/>
  <c r="AH84" i="21" s="1"/>
  <c r="AL61" i="21"/>
  <c r="J61" i="21" s="1"/>
  <c r="AH61" i="21" s="1"/>
  <c r="Z50" i="21"/>
  <c r="AA50" i="21" s="1"/>
  <c r="AI50" i="21" s="1"/>
  <c r="W48" i="21"/>
  <c r="X48" i="21" s="1"/>
  <c r="E387" i="24"/>
  <c r="E379" i="24"/>
  <c r="E224" i="24"/>
  <c r="E372" i="24"/>
  <c r="E369" i="24"/>
  <c r="E367" i="24"/>
  <c r="E365" i="24"/>
  <c r="E363" i="24"/>
  <c r="E361" i="24"/>
  <c r="E357" i="24"/>
  <c r="E198" i="24"/>
  <c r="E346" i="24"/>
  <c r="E344" i="24"/>
  <c r="E192" i="24"/>
  <c r="E340" i="24"/>
  <c r="E386" i="24"/>
  <c r="E236" i="24"/>
  <c r="E384" i="24"/>
  <c r="E382" i="24"/>
  <c r="E380" i="24"/>
  <c r="E370" i="24"/>
  <c r="E366" i="24"/>
  <c r="E359" i="24"/>
  <c r="E353" i="24"/>
  <c r="E349" i="24"/>
  <c r="E199" i="24"/>
  <c r="E197" i="24"/>
  <c r="E194" i="24"/>
  <c r="E190" i="24"/>
  <c r="E338" i="24"/>
  <c r="E188" i="24"/>
  <c r="E240" i="24"/>
  <c r="E235" i="24"/>
  <c r="E232" i="24"/>
  <c r="E230" i="24"/>
  <c r="E378" i="24"/>
  <c r="E368" i="24"/>
  <c r="E364" i="24"/>
  <c r="E362" i="24"/>
  <c r="E360" i="24"/>
  <c r="E358" i="24"/>
  <c r="E356" i="24"/>
  <c r="E351" i="24"/>
  <c r="E347" i="24"/>
  <c r="E195" i="24"/>
  <c r="E341" i="24"/>
  <c r="E191" i="24"/>
  <c r="E237" i="24"/>
  <c r="E385" i="24"/>
  <c r="E228" i="24"/>
  <c r="E376" i="24"/>
  <c r="E226" i="24"/>
  <c r="E374" i="24"/>
  <c r="E371" i="24"/>
  <c r="E219" i="24"/>
  <c r="E206" i="24"/>
  <c r="E354" i="24"/>
  <c r="E352" i="24"/>
  <c r="E350" i="24"/>
  <c r="E343" i="24"/>
  <c r="E339" i="24"/>
  <c r="E337" i="24"/>
  <c r="E377" i="24"/>
  <c r="E222" i="24"/>
  <c r="E218" i="24"/>
  <c r="E355" i="24"/>
  <c r="E201" i="24"/>
  <c r="E345" i="24"/>
  <c r="E373" i="24"/>
  <c r="E223" i="24"/>
  <c r="E214" i="24"/>
  <c r="E383" i="24"/>
  <c r="E233" i="24"/>
  <c r="E210" i="24"/>
  <c r="E348" i="24"/>
  <c r="E196" i="24"/>
  <c r="E229" i="24"/>
  <c r="E215" i="24"/>
  <c r="E211" i="24"/>
  <c r="E207" i="24"/>
  <c r="E202" i="24"/>
  <c r="E234" i="24"/>
  <c r="E375" i="24"/>
  <c r="E225" i="24"/>
  <c r="E203" i="24"/>
  <c r="E342" i="24"/>
  <c r="E388" i="24"/>
  <c r="E238" i="24"/>
  <c r="E220" i="24"/>
  <c r="E216" i="24"/>
  <c r="E212" i="24"/>
  <c r="E208" i="24"/>
  <c r="E231" i="24"/>
  <c r="E221" i="24"/>
  <c r="E217" i="24"/>
  <c r="E204" i="24"/>
  <c r="E200" i="24"/>
  <c r="E193" i="24"/>
  <c r="E189" i="24"/>
  <c r="E389" i="24"/>
  <c r="E239" i="24"/>
  <c r="E381" i="24"/>
  <c r="E227" i="24"/>
  <c r="E213" i="24"/>
  <c r="E209" i="24"/>
  <c r="E205" i="24"/>
  <c r="D1838" i="9"/>
  <c r="D1837" i="9"/>
  <c r="D1836" i="9"/>
  <c r="D1835" i="9"/>
  <c r="D1834" i="9"/>
  <c r="D1833" i="9"/>
  <c r="D50" i="9"/>
  <c r="D49" i="9"/>
  <c r="D48" i="9"/>
  <c r="D47" i="9"/>
  <c r="D46" i="9"/>
  <c r="D45" i="9"/>
  <c r="C1539" i="9"/>
  <c r="C1539" i="22"/>
  <c r="C1537" i="9"/>
  <c r="C1537" i="22"/>
  <c r="C1535" i="9"/>
  <c r="C1535" i="22"/>
  <c r="C1390" i="9"/>
  <c r="C1390" i="22"/>
  <c r="C1388" i="9"/>
  <c r="C1388" i="22"/>
  <c r="C1386" i="9"/>
  <c r="C1386" i="22"/>
  <c r="C3477" i="9"/>
  <c r="D1689" i="22"/>
  <c r="C3475" i="9"/>
  <c r="D1687" i="22"/>
  <c r="C3473" i="9"/>
  <c r="D1685" i="22"/>
  <c r="C3326" i="9"/>
  <c r="D1538" i="22"/>
  <c r="C2881" i="9"/>
  <c r="D1093" i="22"/>
  <c r="C2879" i="9"/>
  <c r="D1091" i="22"/>
  <c r="C2877" i="9"/>
  <c r="D1089" i="22"/>
  <c r="C2732" i="9"/>
  <c r="C2730" i="9"/>
  <c r="C2728" i="9"/>
  <c r="C2583" i="9"/>
  <c r="C2581" i="9"/>
  <c r="C2579" i="9"/>
  <c r="C3328" i="9"/>
  <c r="D1540" i="22"/>
  <c r="C3324" i="9"/>
  <c r="D1536" i="22"/>
  <c r="C3030" i="9"/>
  <c r="D1242" i="22"/>
  <c r="C3028" i="9"/>
  <c r="D1240" i="22"/>
  <c r="C3026" i="9"/>
  <c r="D1238" i="22"/>
  <c r="C1540" i="9"/>
  <c r="C1540" i="22"/>
  <c r="C1538" i="9"/>
  <c r="C1538" i="22"/>
  <c r="C1536" i="9"/>
  <c r="C1536" i="22"/>
  <c r="C1391" i="9"/>
  <c r="C1391" i="22"/>
  <c r="C1389" i="9"/>
  <c r="C1389" i="22"/>
  <c r="C1387" i="9"/>
  <c r="C1387" i="22"/>
  <c r="C1689" i="9"/>
  <c r="C1689" i="22"/>
  <c r="C1687" i="9"/>
  <c r="C1687" i="22"/>
  <c r="C1685" i="9"/>
  <c r="C1685" i="22"/>
  <c r="C1242" i="9"/>
  <c r="C1242" i="22"/>
  <c r="C1240" i="9"/>
  <c r="C1240" i="22"/>
  <c r="C1238" i="9"/>
  <c r="C1238" i="22"/>
  <c r="C1093" i="9"/>
  <c r="C1093" i="22"/>
  <c r="C1091" i="9"/>
  <c r="C1091" i="22"/>
  <c r="C1089" i="9"/>
  <c r="C1089" i="22"/>
  <c r="C944" i="9"/>
  <c r="C942" i="9"/>
  <c r="C940" i="9"/>
  <c r="C795" i="9"/>
  <c r="C793" i="9"/>
  <c r="C791" i="9"/>
  <c r="C3179" i="9"/>
  <c r="D1391" i="22"/>
  <c r="C3177" i="9"/>
  <c r="D1389" i="22"/>
  <c r="C3175" i="9"/>
  <c r="D1387" i="22"/>
  <c r="C3476" i="9"/>
  <c r="D1688" i="22"/>
  <c r="C3474" i="9"/>
  <c r="D1686" i="22"/>
  <c r="C3472" i="9"/>
  <c r="D1684" i="22"/>
  <c r="C3327" i="9"/>
  <c r="D1539" i="22"/>
  <c r="C3325" i="9"/>
  <c r="D1537" i="22"/>
  <c r="C3323" i="9"/>
  <c r="D1535" i="22"/>
  <c r="C3178" i="9"/>
  <c r="D1390" i="22"/>
  <c r="C3176" i="9"/>
  <c r="D1388" i="22"/>
  <c r="C3174" i="9"/>
  <c r="D1386" i="22"/>
  <c r="C3029" i="9"/>
  <c r="D1241" i="22"/>
  <c r="C3027" i="9"/>
  <c r="D1239" i="22"/>
  <c r="C3025" i="9"/>
  <c r="D1237" i="22"/>
  <c r="C2880" i="9"/>
  <c r="D1092" i="22"/>
  <c r="C2878" i="9"/>
  <c r="D1090" i="22"/>
  <c r="C2876" i="9"/>
  <c r="D1088" i="22"/>
  <c r="C2731" i="9"/>
  <c r="C2729" i="9"/>
  <c r="C2727" i="9"/>
  <c r="C2582" i="9"/>
  <c r="C2580" i="9"/>
  <c r="C2578" i="9"/>
  <c r="C1688" i="9"/>
  <c r="C1688" i="22"/>
  <c r="C1686" i="9"/>
  <c r="C1686" i="22"/>
  <c r="C1684" i="9"/>
  <c r="C1684" i="22"/>
  <c r="C1241" i="9"/>
  <c r="C1241" i="22"/>
  <c r="C1239" i="9"/>
  <c r="C1239" i="22"/>
  <c r="C1237" i="9"/>
  <c r="C1237" i="22"/>
  <c r="C1092" i="9"/>
  <c r="C1092" i="22"/>
  <c r="C1090" i="9"/>
  <c r="C1090" i="22"/>
  <c r="C1088" i="9"/>
  <c r="C1088" i="22"/>
  <c r="C943" i="9"/>
  <c r="C941" i="9"/>
  <c r="C939" i="9"/>
  <c r="C794" i="9"/>
  <c r="C792" i="9"/>
  <c r="C790" i="9"/>
  <c r="C1876" i="9"/>
  <c r="C1866" i="9"/>
  <c r="C1856" i="9"/>
  <c r="C1844" i="9"/>
  <c r="C1834" i="9"/>
  <c r="C88" i="9"/>
  <c r="C84" i="9"/>
  <c r="C80" i="9"/>
  <c r="C76" i="9"/>
  <c r="C72" i="9"/>
  <c r="C68" i="9"/>
  <c r="C64" i="9"/>
  <c r="C60" i="9"/>
  <c r="C56" i="9"/>
  <c r="C52" i="9"/>
  <c r="C48" i="9"/>
  <c r="C44" i="9"/>
  <c r="C40" i="9"/>
  <c r="C1864" i="9"/>
  <c r="C1846" i="9"/>
  <c r="C1826" i="9"/>
  <c r="C2285" i="9"/>
  <c r="C2283" i="9"/>
  <c r="C2281" i="9"/>
  <c r="C2176" i="9"/>
  <c r="C2174" i="9"/>
  <c r="C2172" i="9"/>
  <c r="C2170" i="9"/>
  <c r="C2168" i="9"/>
  <c r="C2166" i="9"/>
  <c r="C2164" i="9"/>
  <c r="C2162" i="9"/>
  <c r="C2160" i="9"/>
  <c r="C2158" i="9"/>
  <c r="C2156" i="9"/>
  <c r="C2154" i="9"/>
  <c r="C2152" i="9"/>
  <c r="C2150" i="9"/>
  <c r="C2148" i="9"/>
  <c r="C2146" i="9"/>
  <c r="C2144" i="9"/>
  <c r="C2142" i="9"/>
  <c r="C2140" i="9"/>
  <c r="C2138" i="9"/>
  <c r="C2136" i="9"/>
  <c r="C2134" i="9"/>
  <c r="C2132" i="9"/>
  <c r="C2130" i="9"/>
  <c r="C2128" i="9"/>
  <c r="C2126" i="9"/>
  <c r="C2124" i="9"/>
  <c r="C2027" i="9"/>
  <c r="C2025" i="9"/>
  <c r="C2023" i="9"/>
  <c r="C2021" i="9"/>
  <c r="C2019" i="9"/>
  <c r="C2017" i="9"/>
  <c r="C2015" i="9"/>
  <c r="C2013" i="9"/>
  <c r="C2011" i="9"/>
  <c r="C2009" i="9"/>
  <c r="C2007" i="9"/>
  <c r="C2005" i="9"/>
  <c r="C2003" i="9"/>
  <c r="C2001" i="9"/>
  <c r="C1999" i="9"/>
  <c r="C1997" i="9"/>
  <c r="C1995" i="9"/>
  <c r="C1993" i="9"/>
  <c r="C1991" i="9"/>
  <c r="C1989" i="9"/>
  <c r="C1987" i="9"/>
  <c r="C1985" i="9"/>
  <c r="C1983" i="9"/>
  <c r="C1981" i="9"/>
  <c r="C1979" i="9"/>
  <c r="C1977" i="9"/>
  <c r="C1975" i="9"/>
  <c r="C1878" i="9"/>
  <c r="C1870" i="9"/>
  <c r="C1858" i="9"/>
  <c r="C1842" i="9"/>
  <c r="C1830" i="9"/>
  <c r="C1875" i="9"/>
  <c r="C1869" i="9"/>
  <c r="C1861" i="9"/>
  <c r="C1855" i="9"/>
  <c r="C1849" i="9"/>
  <c r="C1843" i="9"/>
  <c r="C1837" i="9"/>
  <c r="C1833" i="9"/>
  <c r="C1827" i="9"/>
  <c r="C85" i="9"/>
  <c r="C79" i="9"/>
  <c r="C73" i="9"/>
  <c r="C67" i="9"/>
  <c r="C63" i="9"/>
  <c r="C57" i="9"/>
  <c r="C51" i="9"/>
  <c r="C45" i="9"/>
  <c r="C41" i="9"/>
  <c r="C646" i="9"/>
  <c r="C644" i="9"/>
  <c r="C642" i="9"/>
  <c r="C497" i="9"/>
  <c r="C495" i="9"/>
  <c r="C493" i="9"/>
  <c r="C388" i="9"/>
  <c r="C386" i="9"/>
  <c r="C384" i="9"/>
  <c r="C382" i="9"/>
  <c r="C380" i="9"/>
  <c r="C378" i="9"/>
  <c r="C376" i="9"/>
  <c r="C374" i="9"/>
  <c r="C372" i="9"/>
  <c r="C370" i="9"/>
  <c r="C368" i="9"/>
  <c r="C366" i="9"/>
  <c r="C364" i="9"/>
  <c r="C362" i="9"/>
  <c r="C360" i="9"/>
  <c r="C358" i="9"/>
  <c r="C356" i="9"/>
  <c r="C354" i="9"/>
  <c r="C352" i="9"/>
  <c r="C350" i="9"/>
  <c r="C348" i="9"/>
  <c r="C346" i="9"/>
  <c r="C344" i="9"/>
  <c r="C342" i="9"/>
  <c r="C340" i="9"/>
  <c r="C338" i="9"/>
  <c r="C336" i="9"/>
  <c r="C239" i="9"/>
  <c r="C237" i="9"/>
  <c r="C235" i="9"/>
  <c r="C233" i="9"/>
  <c r="C231" i="9"/>
  <c r="C229" i="9"/>
  <c r="C227" i="9"/>
  <c r="C225" i="9"/>
  <c r="C223" i="9"/>
  <c r="C221" i="9"/>
  <c r="C219" i="9"/>
  <c r="C217" i="9"/>
  <c r="C215" i="9"/>
  <c r="C213" i="9"/>
  <c r="C211" i="9"/>
  <c r="C209" i="9"/>
  <c r="C207" i="9"/>
  <c r="C205" i="9"/>
  <c r="C203" i="9"/>
  <c r="C201" i="9"/>
  <c r="C199" i="9"/>
  <c r="C197" i="9"/>
  <c r="C195" i="9"/>
  <c r="C193" i="9"/>
  <c r="C191" i="9"/>
  <c r="C189" i="9"/>
  <c r="C187" i="9"/>
  <c r="C1874" i="9"/>
  <c r="C1860" i="9"/>
  <c r="C1848" i="9"/>
  <c r="C1840" i="9"/>
  <c r="C1828" i="9"/>
  <c r="C1879" i="9"/>
  <c r="C1873" i="9"/>
  <c r="C1867" i="9"/>
  <c r="C1863" i="9"/>
  <c r="C1857" i="9"/>
  <c r="C1853" i="9"/>
  <c r="C1847" i="9"/>
  <c r="C1841" i="9"/>
  <c r="C1835" i="9"/>
  <c r="C1829" i="9"/>
  <c r="C2434" i="9"/>
  <c r="C2432" i="9"/>
  <c r="C2430" i="9"/>
  <c r="C89" i="9"/>
  <c r="C83" i="9"/>
  <c r="C77" i="9"/>
  <c r="C71" i="9"/>
  <c r="C65" i="9"/>
  <c r="C59" i="9"/>
  <c r="C53" i="9"/>
  <c r="C47" i="9"/>
  <c r="C39" i="9"/>
  <c r="C1868" i="9"/>
  <c r="C1852" i="9"/>
  <c r="C1836" i="9"/>
  <c r="C1877" i="9"/>
  <c r="C1871" i="9"/>
  <c r="C1865" i="9"/>
  <c r="C1859" i="9"/>
  <c r="C1851" i="9"/>
  <c r="C1845" i="9"/>
  <c r="C1839" i="9"/>
  <c r="C1831" i="9"/>
  <c r="C91" i="9"/>
  <c r="C87" i="9"/>
  <c r="C81" i="9"/>
  <c r="C75" i="9"/>
  <c r="C69" i="9"/>
  <c r="C61" i="9"/>
  <c r="C55" i="9"/>
  <c r="C49" i="9"/>
  <c r="C43" i="9"/>
  <c r="C1872" i="9"/>
  <c r="C1854" i="9"/>
  <c r="C1832" i="9"/>
  <c r="C2433" i="9"/>
  <c r="C2431" i="9"/>
  <c r="C2429" i="9"/>
  <c r="C2284" i="9"/>
  <c r="C2282" i="9"/>
  <c r="C2280" i="9"/>
  <c r="C2177" i="9"/>
  <c r="C2175" i="9"/>
  <c r="C2173" i="9"/>
  <c r="C2171" i="9"/>
  <c r="C2169" i="9"/>
  <c r="C2167" i="9"/>
  <c r="C2165" i="9"/>
  <c r="C2163" i="9"/>
  <c r="C2161" i="9"/>
  <c r="C2159" i="9"/>
  <c r="C2157" i="9"/>
  <c r="C2155" i="9"/>
  <c r="C2153" i="9"/>
  <c r="C2151" i="9"/>
  <c r="C2149" i="9"/>
  <c r="C2147" i="9"/>
  <c r="C2145" i="9"/>
  <c r="C2143" i="9"/>
  <c r="C2141" i="9"/>
  <c r="C2139" i="9"/>
  <c r="C2137" i="9"/>
  <c r="C2135" i="9"/>
  <c r="C2133" i="9"/>
  <c r="C2131" i="9"/>
  <c r="C2129" i="9"/>
  <c r="C2127" i="9"/>
  <c r="C2125" i="9"/>
  <c r="C2028" i="9"/>
  <c r="C2026" i="9"/>
  <c r="C2024" i="9"/>
  <c r="C2022" i="9"/>
  <c r="C2020" i="9"/>
  <c r="C2018" i="9"/>
  <c r="C2016" i="9"/>
  <c r="C2014" i="9"/>
  <c r="C2012" i="9"/>
  <c r="C2010" i="9"/>
  <c r="C2008" i="9"/>
  <c r="C2006" i="9"/>
  <c r="C2004" i="9"/>
  <c r="C2002" i="9"/>
  <c r="C2000" i="9"/>
  <c r="C1998" i="9"/>
  <c r="C1996" i="9"/>
  <c r="C1994" i="9"/>
  <c r="C1992" i="9"/>
  <c r="C1990" i="9"/>
  <c r="C1988" i="9"/>
  <c r="C1986" i="9"/>
  <c r="C1984" i="9"/>
  <c r="C1982" i="9"/>
  <c r="C1980" i="9"/>
  <c r="C1978" i="9"/>
  <c r="C1976" i="9"/>
  <c r="C645" i="9"/>
  <c r="C643" i="9"/>
  <c r="C641" i="9"/>
  <c r="C496" i="9"/>
  <c r="C494" i="9"/>
  <c r="C492" i="9"/>
  <c r="C389" i="9"/>
  <c r="C387" i="9"/>
  <c r="C385" i="9"/>
  <c r="C383" i="9"/>
  <c r="C381" i="9"/>
  <c r="C379" i="9"/>
  <c r="C377" i="9"/>
  <c r="C375" i="9"/>
  <c r="C373" i="9"/>
  <c r="C371" i="9"/>
  <c r="C369" i="9"/>
  <c r="C367" i="9"/>
  <c r="C365" i="9"/>
  <c r="C363" i="9"/>
  <c r="C361" i="9"/>
  <c r="C359" i="9"/>
  <c r="C357" i="9"/>
  <c r="C355" i="9"/>
  <c r="C353" i="9"/>
  <c r="C351" i="9"/>
  <c r="C349" i="9"/>
  <c r="C347" i="9"/>
  <c r="C345" i="9"/>
  <c r="C343" i="9"/>
  <c r="C341" i="9"/>
  <c r="C339" i="9"/>
  <c r="C337" i="9"/>
  <c r="C240" i="9"/>
  <c r="C238" i="9"/>
  <c r="C236" i="9"/>
  <c r="C234" i="9"/>
  <c r="C232" i="9"/>
  <c r="C230" i="9"/>
  <c r="C228" i="9"/>
  <c r="C226" i="9"/>
  <c r="C224" i="9"/>
  <c r="C222" i="9"/>
  <c r="C220" i="9"/>
  <c r="C218" i="9"/>
  <c r="C216" i="9"/>
  <c r="C214" i="9"/>
  <c r="C212" i="9"/>
  <c r="C210" i="9"/>
  <c r="C208" i="9"/>
  <c r="C206" i="9"/>
  <c r="C204" i="9"/>
  <c r="C202" i="9"/>
  <c r="C200" i="9"/>
  <c r="C198" i="9"/>
  <c r="C196" i="9"/>
  <c r="C194" i="9"/>
  <c r="C192" i="9"/>
  <c r="C190" i="9"/>
  <c r="C188" i="9"/>
  <c r="C1862" i="9"/>
  <c r="C1850" i="9"/>
  <c r="C1838" i="9"/>
  <c r="C90" i="9"/>
  <c r="C86" i="9"/>
  <c r="C82" i="9"/>
  <c r="C78" i="9"/>
  <c r="C74" i="9"/>
  <c r="C70" i="9"/>
  <c r="C66" i="9"/>
  <c r="C62" i="9"/>
  <c r="C58" i="9"/>
  <c r="C54" i="9"/>
  <c r="C50" i="9"/>
  <c r="C46" i="9"/>
  <c r="C42" i="9"/>
  <c r="C38" i="9"/>
  <c r="D1730" i="9"/>
  <c r="D1728" i="9"/>
  <c r="D1726" i="9"/>
  <c r="D1724" i="9"/>
  <c r="D1722" i="9"/>
  <c r="D1720" i="9"/>
  <c r="D1718" i="9"/>
  <c r="D1716" i="9"/>
  <c r="D1714" i="9"/>
  <c r="D1712" i="9"/>
  <c r="D1710" i="9"/>
  <c r="D1708" i="9"/>
  <c r="D1706" i="9"/>
  <c r="D1704" i="9"/>
  <c r="D1702" i="9"/>
  <c r="D1700" i="9"/>
  <c r="D1698" i="9"/>
  <c r="D1696" i="9"/>
  <c r="D1694" i="9"/>
  <c r="D1692" i="9"/>
  <c r="D1690" i="9"/>
  <c r="D1689" i="9"/>
  <c r="D1687" i="9"/>
  <c r="D1685" i="9"/>
  <c r="D1683" i="9"/>
  <c r="D1681" i="9"/>
  <c r="D1679" i="9"/>
  <c r="D1677" i="9"/>
  <c r="D3518" i="9"/>
  <c r="D3517" i="9"/>
  <c r="D3516" i="9"/>
  <c r="D3515" i="9"/>
  <c r="D3514" i="9"/>
  <c r="D3513" i="9"/>
  <c r="D3512" i="9"/>
  <c r="D3511" i="9"/>
  <c r="D3510" i="9"/>
  <c r="D3509" i="9"/>
  <c r="D3508" i="9"/>
  <c r="D3507" i="9"/>
  <c r="D3506" i="9"/>
  <c r="D3505" i="9"/>
  <c r="D3504" i="9"/>
  <c r="D3503" i="9"/>
  <c r="D3502" i="9"/>
  <c r="D3501" i="9"/>
  <c r="D3500" i="9"/>
  <c r="D3499" i="9"/>
  <c r="D3498" i="9"/>
  <c r="D3497" i="9"/>
  <c r="D3496" i="9"/>
  <c r="D3495" i="9"/>
  <c r="D3494" i="9"/>
  <c r="D3493" i="9"/>
  <c r="D3492" i="9"/>
  <c r="D3491" i="9"/>
  <c r="D3490" i="9"/>
  <c r="D3489" i="9"/>
  <c r="D3488" i="9"/>
  <c r="D3487" i="9"/>
  <c r="D3486" i="9"/>
  <c r="D3485" i="9"/>
  <c r="D3484" i="9"/>
  <c r="D3483" i="9"/>
  <c r="D3482" i="9"/>
  <c r="D3481" i="9"/>
  <c r="D3480" i="9"/>
  <c r="D3479" i="9"/>
  <c r="D3478" i="9"/>
  <c r="D3477" i="9"/>
  <c r="D3476" i="9"/>
  <c r="D3475" i="9"/>
  <c r="D3474" i="9"/>
  <c r="D3473" i="9"/>
  <c r="D3472" i="9"/>
  <c r="D3471" i="9"/>
  <c r="D3470" i="9"/>
  <c r="D3469" i="9"/>
  <c r="D3468" i="9"/>
  <c r="D3467" i="9"/>
  <c r="D3466" i="9"/>
  <c r="D3465" i="9"/>
  <c r="D1729" i="9"/>
  <c r="D1727" i="9"/>
  <c r="D1725" i="9"/>
  <c r="D1723" i="9"/>
  <c r="D1721" i="9"/>
  <c r="D1719" i="9"/>
  <c r="D1717" i="9"/>
  <c r="D1715" i="9"/>
  <c r="D1713" i="9"/>
  <c r="D1711" i="9"/>
  <c r="D1709" i="9"/>
  <c r="D1707" i="9"/>
  <c r="D1705" i="9"/>
  <c r="D1703" i="9"/>
  <c r="D1701" i="9"/>
  <c r="D1699" i="9"/>
  <c r="D1697" i="9"/>
  <c r="D1695" i="9"/>
  <c r="D1693" i="9"/>
  <c r="D1691" i="9"/>
  <c r="D1688" i="9"/>
  <c r="D1686" i="9"/>
  <c r="D1684" i="9"/>
  <c r="D1682" i="9"/>
  <c r="D1680" i="9"/>
  <c r="D1678" i="9"/>
  <c r="D3366" i="9"/>
  <c r="D3361" i="9"/>
  <c r="D3357" i="9"/>
  <c r="D3353" i="9"/>
  <c r="D3349" i="9"/>
  <c r="D3345" i="9"/>
  <c r="D3341" i="9"/>
  <c r="D3337" i="9"/>
  <c r="D3333" i="9"/>
  <c r="D3329" i="9"/>
  <c r="D3326" i="9"/>
  <c r="D3322" i="9"/>
  <c r="D3318" i="9"/>
  <c r="D1581" i="9"/>
  <c r="D1578" i="9"/>
  <c r="D1574" i="9"/>
  <c r="D1570" i="9"/>
  <c r="D1567" i="9"/>
  <c r="D1564" i="9"/>
  <c r="D1561" i="9"/>
  <c r="D1558" i="9"/>
  <c r="D1555" i="9"/>
  <c r="D1552" i="9"/>
  <c r="D1549" i="9"/>
  <c r="D1544" i="9"/>
  <c r="D1541" i="9"/>
  <c r="D1538" i="9"/>
  <c r="D1535" i="9"/>
  <c r="D1530" i="9"/>
  <c r="D3369" i="9"/>
  <c r="D3365" i="9"/>
  <c r="D3362" i="9"/>
  <c r="D3358" i="9"/>
  <c r="D3354" i="9"/>
  <c r="D3350" i="9"/>
  <c r="D3346" i="9"/>
  <c r="D3342" i="9"/>
  <c r="D3338" i="9"/>
  <c r="D3334" i="9"/>
  <c r="D3330" i="9"/>
  <c r="D3325" i="9"/>
  <c r="D3321" i="9"/>
  <c r="D3317" i="9"/>
  <c r="D3367" i="9"/>
  <c r="D3363" i="9"/>
  <c r="D3359" i="9"/>
  <c r="D3355" i="9"/>
  <c r="D3351" i="9"/>
  <c r="D3347" i="9"/>
  <c r="D3343" i="9"/>
  <c r="D3340" i="9"/>
  <c r="D3336" i="9"/>
  <c r="D3332" i="9"/>
  <c r="D3328" i="9"/>
  <c r="D3324" i="9"/>
  <c r="D3320" i="9"/>
  <c r="D3316" i="9"/>
  <c r="D1579" i="9"/>
  <c r="D1576" i="9"/>
  <c r="D1573" i="9"/>
  <c r="D1571" i="9"/>
  <c r="D1569" i="9"/>
  <c r="D1566" i="9"/>
  <c r="D1563" i="9"/>
  <c r="D1560" i="9"/>
  <c r="D1557" i="9"/>
  <c r="D1554" i="9"/>
  <c r="D1551" i="9"/>
  <c r="D1548" i="9"/>
  <c r="D1546" i="9"/>
  <c r="D1543" i="9"/>
  <c r="D1540" i="9"/>
  <c r="D1537" i="9"/>
  <c r="D1534" i="9"/>
  <c r="D1532" i="9"/>
  <c r="D1529" i="9"/>
  <c r="D3368" i="9"/>
  <c r="D3364" i="9"/>
  <c r="D3360" i="9"/>
  <c r="D3356" i="9"/>
  <c r="D3352" i="9"/>
  <c r="D3348" i="9"/>
  <c r="D3344" i="9"/>
  <c r="D3339" i="9"/>
  <c r="D3335" i="9"/>
  <c r="D3331" i="9"/>
  <c r="D3327" i="9"/>
  <c r="D3323" i="9"/>
  <c r="D3319" i="9"/>
  <c r="D1580" i="9"/>
  <c r="D1577" i="9"/>
  <c r="D1575" i="9"/>
  <c r="D1572" i="9"/>
  <c r="D1568" i="9"/>
  <c r="D1565" i="9"/>
  <c r="D1562" i="9"/>
  <c r="D1559" i="9"/>
  <c r="D1556" i="9"/>
  <c r="D1553" i="9"/>
  <c r="D1550" i="9"/>
  <c r="D1547" i="9"/>
  <c r="D1545" i="9"/>
  <c r="D1542" i="9"/>
  <c r="D1539" i="9"/>
  <c r="D1536" i="9"/>
  <c r="D1533" i="9"/>
  <c r="D1531" i="9"/>
  <c r="D1528" i="9"/>
  <c r="D3220" i="9"/>
  <c r="D3219" i="9"/>
  <c r="D3218" i="9"/>
  <c r="D3217" i="9"/>
  <c r="D3216" i="9"/>
  <c r="D3215" i="9"/>
  <c r="D3214" i="9"/>
  <c r="D3213" i="9"/>
  <c r="D3212" i="9"/>
  <c r="D3211" i="9"/>
  <c r="D3210" i="9"/>
  <c r="D3209" i="9"/>
  <c r="D3208" i="9"/>
  <c r="D3207" i="9"/>
  <c r="D3206" i="9"/>
  <c r="D3205" i="9"/>
  <c r="D3204" i="9"/>
  <c r="D3203" i="9"/>
  <c r="D3202" i="9"/>
  <c r="D3201" i="9"/>
  <c r="D3200" i="9"/>
  <c r="D3199" i="9"/>
  <c r="D3198" i="9"/>
  <c r="D3197" i="9"/>
  <c r="D3196" i="9"/>
  <c r="D3195" i="9"/>
  <c r="D3194" i="9"/>
  <c r="D3193" i="9"/>
  <c r="D3192" i="9"/>
  <c r="D3191" i="9"/>
  <c r="D3190" i="9"/>
  <c r="D3189" i="9"/>
  <c r="D3188" i="9"/>
  <c r="D3187" i="9"/>
  <c r="D3186" i="9"/>
  <c r="D3185" i="9"/>
  <c r="D3184" i="9"/>
  <c r="D3183" i="9"/>
  <c r="D3182" i="9"/>
  <c r="D3181" i="9"/>
  <c r="D3180" i="9"/>
  <c r="D3179" i="9"/>
  <c r="D3178" i="9"/>
  <c r="D3177" i="9"/>
  <c r="D3176" i="9"/>
  <c r="D3175" i="9"/>
  <c r="D3174" i="9"/>
  <c r="D3173" i="9"/>
  <c r="D3172" i="9"/>
  <c r="D3171" i="9"/>
  <c r="D3170" i="9"/>
  <c r="D3169" i="9"/>
  <c r="D3168" i="9"/>
  <c r="D3167" i="9"/>
  <c r="D1432" i="9"/>
  <c r="D1431" i="9"/>
  <c r="D1430" i="9"/>
  <c r="D1429" i="9"/>
  <c r="D1428" i="9"/>
  <c r="D1427" i="9"/>
  <c r="D1426" i="9"/>
  <c r="D1425" i="9"/>
  <c r="D1424" i="9"/>
  <c r="D1423" i="9"/>
  <c r="D1422" i="9"/>
  <c r="D1421" i="9"/>
  <c r="D1420" i="9"/>
  <c r="D1419" i="9"/>
  <c r="D1418" i="9"/>
  <c r="D1417" i="9"/>
  <c r="D1416" i="9"/>
  <c r="D1415" i="9"/>
  <c r="D1414" i="9"/>
  <c r="D1413" i="9"/>
  <c r="D1412" i="9"/>
  <c r="D1411" i="9"/>
  <c r="D1410" i="9"/>
  <c r="D1409" i="9"/>
  <c r="D1408" i="9"/>
  <c r="D1407" i="9"/>
  <c r="D1406" i="9"/>
  <c r="D1405" i="9"/>
  <c r="D1404" i="9"/>
  <c r="D1403" i="9"/>
  <c r="D1402" i="9"/>
  <c r="D1401" i="9"/>
  <c r="D1400" i="9"/>
  <c r="D1399" i="9"/>
  <c r="D1398" i="9"/>
  <c r="D1397" i="9"/>
  <c r="D1396" i="9"/>
  <c r="D1395" i="9"/>
  <c r="D1394" i="9"/>
  <c r="D1393" i="9"/>
  <c r="D1392" i="9"/>
  <c r="D1391" i="9"/>
  <c r="D1390" i="9"/>
  <c r="D1389" i="9"/>
  <c r="D1388" i="9"/>
  <c r="D1387" i="9"/>
  <c r="D1386" i="9"/>
  <c r="D1385" i="9"/>
  <c r="D1384" i="9"/>
  <c r="D1383" i="9"/>
  <c r="D1382" i="9"/>
  <c r="D1381" i="9"/>
  <c r="D1380" i="9"/>
  <c r="D1379" i="9"/>
  <c r="F88" i="23"/>
  <c r="G88" i="23" s="1"/>
  <c r="H81" i="23"/>
  <c r="H85" i="23"/>
  <c r="H87" i="23"/>
  <c r="D3071" i="9"/>
  <c r="D3070" i="9"/>
  <c r="D3069" i="9"/>
  <c r="D3068" i="9"/>
  <c r="D3067" i="9"/>
  <c r="D3066" i="9"/>
  <c r="D3065" i="9"/>
  <c r="D3064" i="9"/>
  <c r="D3063" i="9"/>
  <c r="D3062" i="9"/>
  <c r="D3061" i="9"/>
  <c r="D3060" i="9"/>
  <c r="D3059" i="9"/>
  <c r="D3058" i="9"/>
  <c r="D3057" i="9"/>
  <c r="D3056" i="9"/>
  <c r="D3055" i="9"/>
  <c r="D3054" i="9"/>
  <c r="D3053" i="9"/>
  <c r="D3052" i="9"/>
  <c r="D3051" i="9"/>
  <c r="D3050" i="9"/>
  <c r="D3049" i="9"/>
  <c r="D3048" i="9"/>
  <c r="D3047" i="9"/>
  <c r="D3046" i="9"/>
  <c r="D3045" i="9"/>
  <c r="D3044" i="9"/>
  <c r="D3043" i="9"/>
  <c r="D3042" i="9"/>
  <c r="D3041" i="9"/>
  <c r="D3040" i="9"/>
  <c r="D3039" i="9"/>
  <c r="D3038" i="9"/>
  <c r="D3037" i="9"/>
  <c r="D3036" i="9"/>
  <c r="D3035" i="9"/>
  <c r="D3034" i="9"/>
  <c r="D3033" i="9"/>
  <c r="D3032" i="9"/>
  <c r="D3031" i="9"/>
  <c r="D3030" i="9"/>
  <c r="D3029" i="9"/>
  <c r="D3028" i="9"/>
  <c r="D3027" i="9"/>
  <c r="D3026" i="9"/>
  <c r="D3025" i="9"/>
  <c r="D3024" i="9"/>
  <c r="D3023" i="9"/>
  <c r="D3022" i="9"/>
  <c r="D3021" i="9"/>
  <c r="D3020" i="9"/>
  <c r="D3019" i="9"/>
  <c r="D3018" i="9"/>
  <c r="D1283" i="9"/>
  <c r="D1282" i="9"/>
  <c r="D1281" i="9"/>
  <c r="D1280" i="9"/>
  <c r="D1279" i="9"/>
  <c r="D1278" i="9"/>
  <c r="D1277" i="9"/>
  <c r="D1276" i="9"/>
  <c r="D1275" i="9"/>
  <c r="D1274" i="9"/>
  <c r="D1273" i="9"/>
  <c r="D1272" i="9"/>
  <c r="D1271" i="9"/>
  <c r="D1270" i="9"/>
  <c r="D1269" i="9"/>
  <c r="D1268" i="9"/>
  <c r="D1267" i="9"/>
  <c r="D1266" i="9"/>
  <c r="D1265" i="9"/>
  <c r="D1264" i="9"/>
  <c r="D1263" i="9"/>
  <c r="D1262" i="9"/>
  <c r="D1261" i="9"/>
  <c r="D1260" i="9"/>
  <c r="D1259" i="9"/>
  <c r="D1258" i="9"/>
  <c r="D1257" i="9"/>
  <c r="D1256" i="9"/>
  <c r="D1255" i="9"/>
  <c r="D1254" i="9"/>
  <c r="D1253" i="9"/>
  <c r="D1252" i="9"/>
  <c r="D1251" i="9"/>
  <c r="D1250" i="9"/>
  <c r="D1249" i="9"/>
  <c r="D1248" i="9"/>
  <c r="D1247" i="9"/>
  <c r="D1246" i="9"/>
  <c r="D1245" i="9"/>
  <c r="D1244" i="9"/>
  <c r="D1243" i="9"/>
  <c r="D1242" i="9"/>
  <c r="D1241" i="9"/>
  <c r="D1240" i="9"/>
  <c r="D1239" i="9"/>
  <c r="D1238" i="9"/>
  <c r="D1237" i="9"/>
  <c r="D1236" i="9"/>
  <c r="D1235" i="9"/>
  <c r="D1234" i="9"/>
  <c r="D1233" i="9"/>
  <c r="D1232" i="9"/>
  <c r="D1231" i="9"/>
  <c r="D1230" i="9"/>
  <c r="D2921" i="9"/>
  <c r="D2918" i="9"/>
  <c r="D2916" i="9"/>
  <c r="D2914" i="9"/>
  <c r="D2912" i="9"/>
  <c r="D2910" i="9"/>
  <c r="D2908" i="9"/>
  <c r="D2906" i="9"/>
  <c r="D2905" i="9"/>
  <c r="D2903" i="9"/>
  <c r="D2901" i="9"/>
  <c r="D2899" i="9"/>
  <c r="D2897" i="9"/>
  <c r="D2895" i="9"/>
  <c r="D2893" i="9"/>
  <c r="D2892" i="9"/>
  <c r="D2890" i="9"/>
  <c r="D2888" i="9"/>
  <c r="D2886" i="9"/>
  <c r="D2884" i="9"/>
  <c r="D2882" i="9"/>
  <c r="D2880" i="9"/>
  <c r="D2878" i="9"/>
  <c r="D2876" i="9"/>
  <c r="D2874" i="9"/>
  <c r="D2872" i="9"/>
  <c r="D2870" i="9"/>
  <c r="D2773" i="9"/>
  <c r="D2771" i="9"/>
  <c r="D2769" i="9"/>
  <c r="D2767" i="9"/>
  <c r="D2765" i="9"/>
  <c r="D2763" i="9"/>
  <c r="D2761" i="9"/>
  <c r="D2759" i="9"/>
  <c r="D2757" i="9"/>
  <c r="D2755" i="9"/>
  <c r="D2754" i="9"/>
  <c r="D2752" i="9"/>
  <c r="D2750" i="9"/>
  <c r="D2747" i="9"/>
  <c r="D2745" i="9"/>
  <c r="D2743" i="9"/>
  <c r="D2741" i="9"/>
  <c r="D2740" i="9"/>
  <c r="D2738" i="9"/>
  <c r="D2735" i="9"/>
  <c r="D2732" i="9"/>
  <c r="D2720" i="9"/>
  <c r="D1134" i="9"/>
  <c r="D1133" i="9"/>
  <c r="D1132" i="9"/>
  <c r="D1131" i="9"/>
  <c r="D1130" i="9"/>
  <c r="D1129" i="9"/>
  <c r="D1128" i="9"/>
  <c r="D1127" i="9"/>
  <c r="D1126" i="9"/>
  <c r="D1125" i="9"/>
  <c r="D1124" i="9"/>
  <c r="D1123" i="9"/>
  <c r="D1122" i="9"/>
  <c r="D1121" i="9"/>
  <c r="D1120" i="9"/>
  <c r="D1119" i="9"/>
  <c r="D1118" i="9"/>
  <c r="D1117" i="9"/>
  <c r="D1116" i="9"/>
  <c r="D1115" i="9"/>
  <c r="D1114" i="9"/>
  <c r="D1113" i="9"/>
  <c r="D1112" i="9"/>
  <c r="D1111" i="9"/>
  <c r="D1110" i="9"/>
  <c r="D1109" i="9"/>
  <c r="D1108" i="9"/>
  <c r="D1107" i="9"/>
  <c r="D1106" i="9"/>
  <c r="D1105" i="9"/>
  <c r="D1104" i="9"/>
  <c r="D1103" i="9"/>
  <c r="D1102" i="9"/>
  <c r="D1101" i="9"/>
  <c r="D1100" i="9"/>
  <c r="D1099" i="9"/>
  <c r="D1098" i="9"/>
  <c r="D1097" i="9"/>
  <c r="D1096" i="9"/>
  <c r="D1095" i="9"/>
  <c r="D1094" i="9"/>
  <c r="D1093" i="9"/>
  <c r="D1092" i="9"/>
  <c r="D1091" i="9"/>
  <c r="D1090" i="9"/>
  <c r="D1089" i="9"/>
  <c r="D1088" i="9"/>
  <c r="D1087" i="9"/>
  <c r="D1086" i="9"/>
  <c r="D1085" i="9"/>
  <c r="D1084" i="9"/>
  <c r="D1083" i="9"/>
  <c r="D1082" i="9"/>
  <c r="D1081" i="9"/>
  <c r="D985" i="9"/>
  <c r="D984" i="9"/>
  <c r="D983" i="9"/>
  <c r="D982" i="9"/>
  <c r="D981" i="9"/>
  <c r="D980" i="9"/>
  <c r="D979" i="9"/>
  <c r="D978" i="9"/>
  <c r="D977" i="9"/>
  <c r="D976" i="9"/>
  <c r="D975" i="9"/>
  <c r="D974" i="9"/>
  <c r="D973" i="9"/>
  <c r="D972" i="9"/>
  <c r="D971" i="9"/>
  <c r="D970" i="9"/>
  <c r="D969" i="9"/>
  <c r="D968" i="9"/>
  <c r="D967" i="9"/>
  <c r="D966" i="9"/>
  <c r="D965" i="9"/>
  <c r="D964" i="9"/>
  <c r="D963" i="9"/>
  <c r="D962" i="9"/>
  <c r="D961" i="9"/>
  <c r="D960" i="9"/>
  <c r="D959" i="9"/>
  <c r="D958" i="9"/>
  <c r="D957" i="9"/>
  <c r="D956" i="9"/>
  <c r="D955" i="9"/>
  <c r="D954" i="9"/>
  <c r="D953" i="9"/>
  <c r="D952" i="9"/>
  <c r="D951" i="9"/>
  <c r="D950" i="9"/>
  <c r="D949" i="9"/>
  <c r="D948" i="9"/>
  <c r="D947" i="9"/>
  <c r="D946" i="9"/>
  <c r="D945" i="9"/>
  <c r="D944" i="9"/>
  <c r="D943" i="9"/>
  <c r="D942" i="9"/>
  <c r="D941" i="9"/>
  <c r="D940" i="9"/>
  <c r="D939" i="9"/>
  <c r="D938" i="9"/>
  <c r="D937" i="9"/>
  <c r="D936" i="9"/>
  <c r="D935" i="9"/>
  <c r="D934" i="9"/>
  <c r="D933" i="9"/>
  <c r="D932" i="9"/>
  <c r="D2922" i="9"/>
  <c r="D2920" i="9"/>
  <c r="D2919" i="9"/>
  <c r="D2917" i="9"/>
  <c r="D2915" i="9"/>
  <c r="D2913" i="9"/>
  <c r="D2911" i="9"/>
  <c r="D2909" i="9"/>
  <c r="D2907" i="9"/>
  <c r="D2904" i="9"/>
  <c r="D2902" i="9"/>
  <c r="D2900" i="9"/>
  <c r="D2898" i="9"/>
  <c r="D2896" i="9"/>
  <c r="D2894" i="9"/>
  <c r="D2891" i="9"/>
  <c r="D2889" i="9"/>
  <c r="D2887" i="9"/>
  <c r="D2885" i="9"/>
  <c r="D2883" i="9"/>
  <c r="D2881" i="9"/>
  <c r="D2879" i="9"/>
  <c r="D2877" i="9"/>
  <c r="D2875" i="9"/>
  <c r="D2873" i="9"/>
  <c r="D2871" i="9"/>
  <c r="D2869" i="9"/>
  <c r="D2772" i="9"/>
  <c r="D2770" i="9"/>
  <c r="D2768" i="9"/>
  <c r="D2766" i="9"/>
  <c r="D2764" i="9"/>
  <c r="D2762" i="9"/>
  <c r="D2760" i="9"/>
  <c r="D2758" i="9"/>
  <c r="D2756" i="9"/>
  <c r="D2753" i="9"/>
  <c r="D2751" i="9"/>
  <c r="D2749" i="9"/>
  <c r="D2748" i="9"/>
  <c r="D2746" i="9"/>
  <c r="D2744" i="9"/>
  <c r="D2742" i="9"/>
  <c r="D2739" i="9"/>
  <c r="D2737" i="9"/>
  <c r="D2736" i="9"/>
  <c r="D2734" i="9"/>
  <c r="D2733" i="9"/>
  <c r="D2731" i="9"/>
  <c r="D2730" i="9"/>
  <c r="D2729" i="9"/>
  <c r="D2728" i="9"/>
  <c r="D2727" i="9"/>
  <c r="D2726" i="9"/>
  <c r="D2725" i="9"/>
  <c r="D2724" i="9"/>
  <c r="D2723" i="9"/>
  <c r="D2722" i="9"/>
  <c r="D2721" i="9"/>
  <c r="F47" i="23"/>
  <c r="G47" i="23" s="1"/>
  <c r="H88" i="23"/>
  <c r="H86" i="23"/>
  <c r="F86" i="23"/>
  <c r="G86" i="23" s="1"/>
  <c r="H42" i="23"/>
  <c r="F42" i="23"/>
  <c r="G42" i="23" s="1"/>
  <c r="F70" i="23"/>
  <c r="G70" i="23" s="1"/>
  <c r="H70" i="23"/>
  <c r="D2624" i="9"/>
  <c r="D2622" i="9"/>
  <c r="D2620" i="9"/>
  <c r="D2618" i="9"/>
  <c r="D2616" i="9"/>
  <c r="D2614" i="9"/>
  <c r="D2612" i="9"/>
  <c r="D2610" i="9"/>
  <c r="D2608" i="9"/>
  <c r="D2606" i="9"/>
  <c r="D2605" i="9"/>
  <c r="D2603" i="9"/>
  <c r="D2601" i="9"/>
  <c r="D2599" i="9"/>
  <c r="D2597" i="9"/>
  <c r="D2594" i="9"/>
  <c r="D2592" i="9"/>
  <c r="D2590" i="9"/>
  <c r="D2588" i="9"/>
  <c r="D2585" i="9"/>
  <c r="D2583" i="9"/>
  <c r="D2581" i="9"/>
  <c r="D2579" i="9"/>
  <c r="D2578" i="9"/>
  <c r="D2576" i="9"/>
  <c r="D2573" i="9"/>
  <c r="D2571" i="9"/>
  <c r="D2474" i="9"/>
  <c r="D2472" i="9"/>
  <c r="D2470" i="9"/>
  <c r="D2468" i="9"/>
  <c r="D2466" i="9"/>
  <c r="D2464" i="9"/>
  <c r="D2462" i="9"/>
  <c r="D2460" i="9"/>
  <c r="D2458" i="9"/>
  <c r="D2455" i="9"/>
  <c r="D2453" i="9"/>
  <c r="D2451" i="9"/>
  <c r="D2449" i="9"/>
  <c r="D2447" i="9"/>
  <c r="D2445" i="9"/>
  <c r="D2443" i="9"/>
  <c r="D2441" i="9"/>
  <c r="D2439" i="9"/>
  <c r="D2437" i="9"/>
  <c r="D2435" i="9"/>
  <c r="D2433" i="9"/>
  <c r="D2431" i="9"/>
  <c r="D2430" i="9"/>
  <c r="D2428" i="9"/>
  <c r="D2426" i="9"/>
  <c r="D2424" i="9"/>
  <c r="D2422" i="9"/>
  <c r="D2325" i="9"/>
  <c r="D2323" i="9"/>
  <c r="D2321" i="9"/>
  <c r="D2319" i="9"/>
  <c r="D2316" i="9"/>
  <c r="D2314" i="9"/>
  <c r="D2312" i="9"/>
  <c r="D2310" i="9"/>
  <c r="D2308" i="9"/>
  <c r="D2306" i="9"/>
  <c r="D2304" i="9"/>
  <c r="D2302" i="9"/>
  <c r="D2300" i="9"/>
  <c r="D2298" i="9"/>
  <c r="D2296" i="9"/>
  <c r="D2294" i="9"/>
  <c r="D2290" i="9"/>
  <c r="D1986" i="9"/>
  <c r="D197" i="9"/>
  <c r="D1982" i="9"/>
  <c r="D2623" i="9"/>
  <c r="D2621" i="9"/>
  <c r="D2619" i="9"/>
  <c r="D2617" i="9"/>
  <c r="D2615" i="9"/>
  <c r="D2613" i="9"/>
  <c r="D2611" i="9"/>
  <c r="D2609" i="9"/>
  <c r="D2607" i="9"/>
  <c r="D2604" i="9"/>
  <c r="D2602" i="9"/>
  <c r="D2600" i="9"/>
  <c r="D2598" i="9"/>
  <c r="D2596" i="9"/>
  <c r="D2595" i="9"/>
  <c r="D2593" i="9"/>
  <c r="D2591" i="9"/>
  <c r="D2589" i="9"/>
  <c r="D2587" i="9"/>
  <c r="D2586" i="9"/>
  <c r="D2584" i="9"/>
  <c r="D2582" i="9"/>
  <c r="D2580" i="9"/>
  <c r="D2577" i="9"/>
  <c r="D2575" i="9"/>
  <c r="D2574" i="9"/>
  <c r="D2572" i="9"/>
  <c r="D2475" i="9"/>
  <c r="D2473" i="9"/>
  <c r="D2471" i="9"/>
  <c r="D2469" i="9"/>
  <c r="D2467" i="9"/>
  <c r="D2465" i="9"/>
  <c r="D2463" i="9"/>
  <c r="D2461" i="9"/>
  <c r="D2459" i="9"/>
  <c r="D2457" i="9"/>
  <c r="D2456" i="9"/>
  <c r="D2454" i="9"/>
  <c r="D2452" i="9"/>
  <c r="D2450" i="9"/>
  <c r="D2448" i="9"/>
  <c r="D2446" i="9"/>
  <c r="D2444" i="9"/>
  <c r="D2442" i="9"/>
  <c r="D2440" i="9"/>
  <c r="D2438" i="9"/>
  <c r="D2436" i="9"/>
  <c r="D2434" i="9"/>
  <c r="D2432" i="9"/>
  <c r="D2429" i="9"/>
  <c r="D2427" i="9"/>
  <c r="D2425" i="9"/>
  <c r="D2423" i="9"/>
  <c r="D2326" i="9"/>
  <c r="D2324" i="9"/>
  <c r="D2322" i="9"/>
  <c r="D2320" i="9"/>
  <c r="D2318" i="9"/>
  <c r="D2317" i="9"/>
  <c r="D2315" i="9"/>
  <c r="D2313" i="9"/>
  <c r="D2311" i="9"/>
  <c r="D2309" i="9"/>
  <c r="D2307" i="9"/>
  <c r="D2305" i="9"/>
  <c r="D2303" i="9"/>
  <c r="D2301" i="9"/>
  <c r="D2299" i="9"/>
  <c r="D2297" i="9"/>
  <c r="D2295" i="9"/>
  <c r="D2293" i="9"/>
  <c r="D2292" i="9"/>
  <c r="D2291" i="9"/>
  <c r="D2289" i="9"/>
  <c r="D2288" i="9"/>
  <c r="D2287" i="9"/>
  <c r="D2286" i="9"/>
  <c r="D2285" i="9"/>
  <c r="D2284" i="9"/>
  <c r="D2283" i="9"/>
  <c r="D2282" i="9"/>
  <c r="D2281" i="9"/>
  <c r="D2280" i="9"/>
  <c r="D2279" i="9"/>
  <c r="D2278" i="9"/>
  <c r="D2277" i="9"/>
  <c r="D2276" i="9"/>
  <c r="D2275" i="9"/>
  <c r="D2274" i="9"/>
  <c r="D2273" i="9"/>
  <c r="D836" i="9"/>
  <c r="D835" i="9"/>
  <c r="D834" i="9"/>
  <c r="D833" i="9"/>
  <c r="D832" i="9"/>
  <c r="D831" i="9"/>
  <c r="D830" i="9"/>
  <c r="D829" i="9"/>
  <c r="D828" i="9"/>
  <c r="D827" i="9"/>
  <c r="D826" i="9"/>
  <c r="D825" i="9"/>
  <c r="D824" i="9"/>
  <c r="D823" i="9"/>
  <c r="D822" i="9"/>
  <c r="D821" i="9"/>
  <c r="D820" i="9"/>
  <c r="D819" i="9"/>
  <c r="D818" i="9"/>
  <c r="D817" i="9"/>
  <c r="D816" i="9"/>
  <c r="D815" i="9"/>
  <c r="D814" i="9"/>
  <c r="D813" i="9"/>
  <c r="D812" i="9"/>
  <c r="D811" i="9"/>
  <c r="D810" i="9"/>
  <c r="D809" i="9"/>
  <c r="D808" i="9"/>
  <c r="D807" i="9"/>
  <c r="D806" i="9"/>
  <c r="D805" i="9"/>
  <c r="D804" i="9"/>
  <c r="D803" i="9"/>
  <c r="D802" i="9"/>
  <c r="D801" i="9"/>
  <c r="D800" i="9"/>
  <c r="D799" i="9"/>
  <c r="D798" i="9"/>
  <c r="D797" i="9"/>
  <c r="D796" i="9"/>
  <c r="D795" i="9"/>
  <c r="D794" i="9"/>
  <c r="D793" i="9"/>
  <c r="D792" i="9"/>
  <c r="D791" i="9"/>
  <c r="D790" i="9"/>
  <c r="D789" i="9"/>
  <c r="D788" i="9"/>
  <c r="D787" i="9"/>
  <c r="D786" i="9"/>
  <c r="D785" i="9"/>
  <c r="D784" i="9"/>
  <c r="D783" i="9"/>
  <c r="D687" i="9"/>
  <c r="D686" i="9"/>
  <c r="D685" i="9"/>
  <c r="D684" i="9"/>
  <c r="D683" i="9"/>
  <c r="D682" i="9"/>
  <c r="D681" i="9"/>
  <c r="D680" i="9"/>
  <c r="D679" i="9"/>
  <c r="D678" i="9"/>
  <c r="D677" i="9"/>
  <c r="D676" i="9"/>
  <c r="D675" i="9"/>
  <c r="D674" i="9"/>
  <c r="D673" i="9"/>
  <c r="D672" i="9"/>
  <c r="D671" i="9"/>
  <c r="D670" i="9"/>
  <c r="D669" i="9"/>
  <c r="D668" i="9"/>
  <c r="D667" i="9"/>
  <c r="D666" i="9"/>
  <c r="D665" i="9"/>
  <c r="D664" i="9"/>
  <c r="D663" i="9"/>
  <c r="D662" i="9"/>
  <c r="D661" i="9"/>
  <c r="D660" i="9"/>
  <c r="D659" i="9"/>
  <c r="D658" i="9"/>
  <c r="D657" i="9"/>
  <c r="D656" i="9"/>
  <c r="D655" i="9"/>
  <c r="D654" i="9"/>
  <c r="D653" i="9"/>
  <c r="D652" i="9"/>
  <c r="D651" i="9"/>
  <c r="D650" i="9"/>
  <c r="D649" i="9"/>
  <c r="D648" i="9"/>
  <c r="D647" i="9"/>
  <c r="D646" i="9"/>
  <c r="D645" i="9"/>
  <c r="D644" i="9"/>
  <c r="D643" i="9"/>
  <c r="D642" i="9"/>
  <c r="D641" i="9"/>
  <c r="D640" i="9"/>
  <c r="D639" i="9"/>
  <c r="D638" i="9"/>
  <c r="D637" i="9"/>
  <c r="D636" i="9"/>
  <c r="D635" i="9"/>
  <c r="D634" i="9"/>
  <c r="D538" i="9"/>
  <c r="D537" i="9"/>
  <c r="D536" i="9"/>
  <c r="D535" i="9"/>
  <c r="D534" i="9"/>
  <c r="D533" i="9"/>
  <c r="D532" i="9"/>
  <c r="D531" i="9"/>
  <c r="D530" i="9"/>
  <c r="D529" i="9"/>
  <c r="D528" i="9"/>
  <c r="D527" i="9"/>
  <c r="D526" i="9"/>
  <c r="D525" i="9"/>
  <c r="D524" i="9"/>
  <c r="D523" i="9"/>
  <c r="D522" i="9"/>
  <c r="D521" i="9"/>
  <c r="D520" i="9"/>
  <c r="D519" i="9"/>
  <c r="D518" i="9"/>
  <c r="D517" i="9"/>
  <c r="D516" i="9"/>
  <c r="D515" i="9"/>
  <c r="D514" i="9"/>
  <c r="D513" i="9"/>
  <c r="D512" i="9"/>
  <c r="D511" i="9"/>
  <c r="D510" i="9"/>
  <c r="D509" i="9"/>
  <c r="D508" i="9"/>
  <c r="D507" i="9"/>
  <c r="D506" i="9"/>
  <c r="D505" i="9"/>
  <c r="D504" i="9"/>
  <c r="D503" i="9"/>
  <c r="D502" i="9"/>
  <c r="D501" i="9"/>
  <c r="D500" i="9"/>
  <c r="D499" i="9"/>
  <c r="D498" i="9"/>
  <c r="D497" i="9"/>
  <c r="D496" i="9"/>
  <c r="D495" i="9"/>
  <c r="D494" i="9"/>
  <c r="D493" i="9"/>
  <c r="D492" i="9"/>
  <c r="D491" i="9"/>
  <c r="D490" i="9"/>
  <c r="D489" i="9"/>
  <c r="D488" i="9"/>
  <c r="D487" i="9"/>
  <c r="D486" i="9"/>
  <c r="D485" i="9"/>
  <c r="D1987" i="9"/>
  <c r="D198" i="9"/>
  <c r="D1983" i="9"/>
  <c r="D194" i="9"/>
  <c r="D2136" i="9"/>
  <c r="D2135" i="9"/>
  <c r="D2134" i="9"/>
  <c r="D2133" i="9"/>
  <c r="D2132" i="9"/>
  <c r="D2131" i="9"/>
  <c r="D199" i="9"/>
  <c r="D1984" i="9"/>
  <c r="D195" i="9"/>
  <c r="D348" i="9"/>
  <c r="D347" i="9"/>
  <c r="D346" i="9"/>
  <c r="D345" i="9"/>
  <c r="D344" i="9"/>
  <c r="D343" i="9"/>
  <c r="D1985" i="9"/>
  <c r="D196" i="9"/>
  <c r="D1827" i="9"/>
  <c r="C3504" i="9"/>
  <c r="C3510" i="9"/>
  <c r="C3512" i="9"/>
  <c r="D237" i="9"/>
  <c r="D2022" i="9"/>
  <c r="D229" i="9"/>
  <c r="D2014" i="9"/>
  <c r="D221" i="9"/>
  <c r="D2006" i="9"/>
  <c r="D213" i="9"/>
  <c r="D1990" i="9"/>
  <c r="D1879" i="9"/>
  <c r="D1875" i="9"/>
  <c r="D1871" i="9"/>
  <c r="D1867" i="9"/>
  <c r="D1863" i="9"/>
  <c r="D1859" i="9"/>
  <c r="D1857" i="9"/>
  <c r="D1853" i="9"/>
  <c r="D1851" i="9"/>
  <c r="D1847" i="9"/>
  <c r="D1843" i="9"/>
  <c r="D1841" i="9"/>
  <c r="D1839" i="9"/>
  <c r="D1831" i="9"/>
  <c r="C3516" i="9"/>
  <c r="D1998" i="9"/>
  <c r="D205" i="9"/>
  <c r="D189" i="9"/>
  <c r="D1877" i="9"/>
  <c r="D1873" i="9"/>
  <c r="D1869" i="9"/>
  <c r="D1865" i="9"/>
  <c r="D1861" i="9"/>
  <c r="D1855" i="9"/>
  <c r="D1849" i="9"/>
  <c r="D1845" i="9"/>
  <c r="D1829" i="9"/>
  <c r="C3518" i="9"/>
  <c r="C3508" i="9"/>
  <c r="C3514" i="9"/>
  <c r="C3494" i="9"/>
  <c r="C3482" i="9"/>
  <c r="C3466" i="9"/>
  <c r="D2027" i="9"/>
  <c r="D234" i="9"/>
  <c r="D2019" i="9"/>
  <c r="D226" i="9"/>
  <c r="D2011" i="9"/>
  <c r="D218" i="9"/>
  <c r="D2003" i="9"/>
  <c r="D210" i="9"/>
  <c r="D1995" i="9"/>
  <c r="D202" i="9"/>
  <c r="D1979" i="9"/>
  <c r="D91" i="9"/>
  <c r="D89" i="9"/>
  <c r="D87" i="9"/>
  <c r="D85" i="9"/>
  <c r="D83" i="9"/>
  <c r="D81" i="9"/>
  <c r="D79" i="9"/>
  <c r="D77" i="9"/>
  <c r="D75" i="9"/>
  <c r="D73" i="9"/>
  <c r="D71" i="9"/>
  <c r="D69" i="9"/>
  <c r="D67" i="9"/>
  <c r="D65" i="9"/>
  <c r="D63" i="9"/>
  <c r="D61" i="9"/>
  <c r="D59" i="9"/>
  <c r="D57" i="9"/>
  <c r="D55" i="9"/>
  <c r="D53" i="9"/>
  <c r="D51" i="9"/>
  <c r="D43" i="9"/>
  <c r="D41" i="9"/>
  <c r="D39" i="9"/>
  <c r="C1730" i="9"/>
  <c r="C1728" i="9"/>
  <c r="C1726" i="9"/>
  <c r="C1724" i="9"/>
  <c r="C1722" i="9"/>
  <c r="C1720" i="9"/>
  <c r="C1718" i="9"/>
  <c r="C1716" i="9"/>
  <c r="C1714" i="9"/>
  <c r="C1712" i="9"/>
  <c r="C1710" i="9"/>
  <c r="C1708" i="9"/>
  <c r="C1706" i="9"/>
  <c r="C1704" i="9"/>
  <c r="C1702" i="9"/>
  <c r="C1700" i="9"/>
  <c r="C1698" i="9"/>
  <c r="C1696" i="9"/>
  <c r="C1694" i="9"/>
  <c r="C1692" i="9"/>
  <c r="C1690" i="9"/>
  <c r="C1682" i="9"/>
  <c r="C1680" i="9"/>
  <c r="C1678" i="9"/>
  <c r="C3369" i="9"/>
  <c r="C3367" i="9"/>
  <c r="C3365" i="9"/>
  <c r="C3363" i="9"/>
  <c r="C3361" i="9"/>
  <c r="C3359" i="9"/>
  <c r="C3357" i="9"/>
  <c r="C3355" i="9"/>
  <c r="C3353" i="9"/>
  <c r="C3351" i="9"/>
  <c r="C3349" i="9"/>
  <c r="C3347" i="9"/>
  <c r="C3345" i="9"/>
  <c r="C3343" i="9"/>
  <c r="C3341" i="9"/>
  <c r="C3339" i="9"/>
  <c r="C3337" i="9"/>
  <c r="C3335" i="9"/>
  <c r="C3333" i="9"/>
  <c r="C3331" i="9"/>
  <c r="C3329" i="9"/>
  <c r="C3321" i="9"/>
  <c r="C3319" i="9"/>
  <c r="C3317" i="9"/>
  <c r="C3220" i="9"/>
  <c r="C3218" i="9"/>
  <c r="C3216" i="9"/>
  <c r="C3214" i="9"/>
  <c r="C3212" i="9"/>
  <c r="C3210" i="9"/>
  <c r="C3208" i="9"/>
  <c r="C3206" i="9"/>
  <c r="C3204" i="9"/>
  <c r="C3202" i="9"/>
  <c r="C3200" i="9"/>
  <c r="C3198" i="9"/>
  <c r="C3196" i="9"/>
  <c r="C3194" i="9"/>
  <c r="C3192" i="9"/>
  <c r="C3190" i="9"/>
  <c r="C3188" i="9"/>
  <c r="C3186" i="9"/>
  <c r="C3184" i="9"/>
  <c r="C3182" i="9"/>
  <c r="C3180" i="9"/>
  <c r="C3172" i="9"/>
  <c r="C3170" i="9"/>
  <c r="C3168" i="9"/>
  <c r="C3071" i="9"/>
  <c r="C3069" i="9"/>
  <c r="C3067" i="9"/>
  <c r="C3065" i="9"/>
  <c r="C3063" i="9"/>
  <c r="C3061" i="9"/>
  <c r="C3059" i="9"/>
  <c r="C3057" i="9"/>
  <c r="C3055" i="9"/>
  <c r="C3053" i="9"/>
  <c r="C3051" i="9"/>
  <c r="C3049" i="9"/>
  <c r="C3047" i="9"/>
  <c r="C3045" i="9"/>
  <c r="C3043" i="9"/>
  <c r="C3041" i="9"/>
  <c r="C3039" i="9"/>
  <c r="C3037" i="9"/>
  <c r="C3035" i="9"/>
  <c r="C3033" i="9"/>
  <c r="C3031" i="9"/>
  <c r="C3023" i="9"/>
  <c r="C3021" i="9"/>
  <c r="C3019" i="9"/>
  <c r="C2922" i="9"/>
  <c r="C2920" i="9"/>
  <c r="C2918" i="9"/>
  <c r="C2916" i="9"/>
  <c r="C2914" i="9"/>
  <c r="C2912" i="9"/>
  <c r="C2910" i="9"/>
  <c r="C2908" i="9"/>
  <c r="C2906" i="9"/>
  <c r="C2904" i="9"/>
  <c r="C2902" i="9"/>
  <c r="C2900" i="9"/>
  <c r="C2898" i="9"/>
  <c r="C2896" i="9"/>
  <c r="C2894" i="9"/>
  <c r="C2892" i="9"/>
  <c r="C2890" i="9"/>
  <c r="C2888" i="9"/>
  <c r="C2886" i="9"/>
  <c r="C2884" i="9"/>
  <c r="C2882" i="9"/>
  <c r="C2874" i="9"/>
  <c r="C2872" i="9"/>
  <c r="C2870" i="9"/>
  <c r="C2773" i="9"/>
  <c r="C2771" i="9"/>
  <c r="C2769" i="9"/>
  <c r="C2767" i="9"/>
  <c r="C2765" i="9"/>
  <c r="C2763" i="9"/>
  <c r="C2761" i="9"/>
  <c r="C2759" i="9"/>
  <c r="C2757" i="9"/>
  <c r="C2755" i="9"/>
  <c r="C2753" i="9"/>
  <c r="C2751" i="9"/>
  <c r="C2749" i="9"/>
  <c r="C2747" i="9"/>
  <c r="C2745" i="9"/>
  <c r="C2743" i="9"/>
  <c r="C2741" i="9"/>
  <c r="C2739" i="9"/>
  <c r="C2737" i="9"/>
  <c r="C2735" i="9"/>
  <c r="C2733" i="9"/>
  <c r="C2725" i="9"/>
  <c r="C2723" i="9"/>
  <c r="C2721" i="9"/>
  <c r="C2624" i="9"/>
  <c r="C2622" i="9"/>
  <c r="C2620" i="9"/>
  <c r="C2618" i="9"/>
  <c r="C2616" i="9"/>
  <c r="C2614" i="9"/>
  <c r="C2612" i="9"/>
  <c r="C2610" i="9"/>
  <c r="C2608" i="9"/>
  <c r="C2606" i="9"/>
  <c r="C2604" i="9"/>
  <c r="C2602" i="9"/>
  <c r="C2600" i="9"/>
  <c r="C2598" i="9"/>
  <c r="C2596" i="9"/>
  <c r="C2594" i="9"/>
  <c r="C2592" i="9"/>
  <c r="C2590" i="9"/>
  <c r="C2588" i="9"/>
  <c r="C2586" i="9"/>
  <c r="C2584" i="9"/>
  <c r="C2576" i="9"/>
  <c r="C2574" i="9"/>
  <c r="C2572" i="9"/>
  <c r="C2475" i="9"/>
  <c r="C2473" i="9"/>
  <c r="C2471" i="9"/>
  <c r="C2469" i="9"/>
  <c r="C2467" i="9"/>
  <c r="C2465" i="9"/>
  <c r="C2463" i="9"/>
  <c r="C2461" i="9"/>
  <c r="C2459" i="9"/>
  <c r="C2457" i="9"/>
  <c r="C2455" i="9"/>
  <c r="C2453" i="9"/>
  <c r="C2451" i="9"/>
  <c r="C2449" i="9"/>
  <c r="C2447" i="9"/>
  <c r="C2445" i="9"/>
  <c r="C2443" i="9"/>
  <c r="C2441" i="9"/>
  <c r="C2439" i="9"/>
  <c r="C2437" i="9"/>
  <c r="C2435" i="9"/>
  <c r="C2427" i="9"/>
  <c r="C2425" i="9"/>
  <c r="C2423" i="9"/>
  <c r="C2326" i="9"/>
  <c r="C2324" i="9"/>
  <c r="C2322" i="9"/>
  <c r="C2320" i="9"/>
  <c r="C2318" i="9"/>
  <c r="C2316" i="9"/>
  <c r="C2314" i="9"/>
  <c r="C2312" i="9"/>
  <c r="C2310" i="9"/>
  <c r="C2308" i="9"/>
  <c r="C2306" i="9"/>
  <c r="C2304" i="9"/>
  <c r="C2302" i="9"/>
  <c r="C2300" i="9"/>
  <c r="C2298" i="9"/>
  <c r="C2296" i="9"/>
  <c r="C2294" i="9"/>
  <c r="C2292" i="9"/>
  <c r="C2290" i="9"/>
  <c r="C2288" i="9"/>
  <c r="C2286" i="9"/>
  <c r="C2278" i="9"/>
  <c r="C2276" i="9"/>
  <c r="C2274" i="9"/>
  <c r="C3490" i="9"/>
  <c r="D2176" i="9"/>
  <c r="D2174" i="9"/>
  <c r="D2172" i="9"/>
  <c r="D2170" i="9"/>
  <c r="D2168" i="9"/>
  <c r="D2166" i="9"/>
  <c r="D2164" i="9"/>
  <c r="D2162" i="9"/>
  <c r="D2160" i="9"/>
  <c r="D2158" i="9"/>
  <c r="D2156" i="9"/>
  <c r="D2154" i="9"/>
  <c r="D2152" i="9"/>
  <c r="D2150" i="9"/>
  <c r="D2148" i="9"/>
  <c r="D2146" i="9"/>
  <c r="D2144" i="9"/>
  <c r="D2142" i="9"/>
  <c r="D2140" i="9"/>
  <c r="D2138" i="9"/>
  <c r="D2130" i="9"/>
  <c r="D2128" i="9"/>
  <c r="D2126" i="9"/>
  <c r="D2124" i="9"/>
  <c r="D239" i="9"/>
  <c r="D2024" i="9"/>
  <c r="D231" i="9"/>
  <c r="D2016" i="9"/>
  <c r="D223" i="9"/>
  <c r="D2008" i="9"/>
  <c r="D215" i="9"/>
  <c r="D2000" i="9"/>
  <c r="D207" i="9"/>
  <c r="D1992" i="9"/>
  <c r="D191" i="9"/>
  <c r="D1976" i="9"/>
  <c r="C1581" i="9"/>
  <c r="C1579" i="9"/>
  <c r="C1577" i="9"/>
  <c r="C1575" i="9"/>
  <c r="C1573" i="9"/>
  <c r="C1571" i="9"/>
  <c r="C1569" i="9"/>
  <c r="C1567" i="9"/>
  <c r="C1565" i="9"/>
  <c r="C1563" i="9"/>
  <c r="C1561" i="9"/>
  <c r="C1559" i="9"/>
  <c r="C1557" i="9"/>
  <c r="C1555" i="9"/>
  <c r="C1553" i="9"/>
  <c r="C1551" i="9"/>
  <c r="C1549" i="9"/>
  <c r="C1547" i="9"/>
  <c r="C1545" i="9"/>
  <c r="C1543" i="9"/>
  <c r="C1541" i="9"/>
  <c r="C1533" i="9"/>
  <c r="C1531" i="9"/>
  <c r="C1529" i="9"/>
  <c r="C1432" i="9"/>
  <c r="C1430" i="9"/>
  <c r="C1428" i="9"/>
  <c r="C1426" i="9"/>
  <c r="C1424" i="9"/>
  <c r="C1422" i="9"/>
  <c r="C1420" i="9"/>
  <c r="C1418" i="9"/>
  <c r="C1416" i="9"/>
  <c r="C1414" i="9"/>
  <c r="C1412" i="9"/>
  <c r="C1410" i="9"/>
  <c r="C1408" i="9"/>
  <c r="C1406" i="9"/>
  <c r="C1404" i="9"/>
  <c r="C1402" i="9"/>
  <c r="C1400" i="9"/>
  <c r="C1398" i="9"/>
  <c r="C1396" i="9"/>
  <c r="C1394" i="9"/>
  <c r="C1392" i="9"/>
  <c r="C1384" i="9"/>
  <c r="C1382" i="9"/>
  <c r="C1380" i="9"/>
  <c r="C1283" i="9"/>
  <c r="C1281" i="9"/>
  <c r="C1279" i="9"/>
  <c r="C1277" i="9"/>
  <c r="C1275" i="9"/>
  <c r="C1273" i="9"/>
  <c r="C1271" i="9"/>
  <c r="C1269" i="9"/>
  <c r="C1267" i="9"/>
  <c r="C1265" i="9"/>
  <c r="C1263" i="9"/>
  <c r="C1261" i="9"/>
  <c r="C1259" i="9"/>
  <c r="C1257" i="9"/>
  <c r="C1255" i="9"/>
  <c r="C1253" i="9"/>
  <c r="C1251" i="9"/>
  <c r="C1249" i="9"/>
  <c r="C1247" i="9"/>
  <c r="C1245" i="9"/>
  <c r="C1243" i="9"/>
  <c r="C1235" i="9"/>
  <c r="C1233" i="9"/>
  <c r="C1231" i="9"/>
  <c r="C1134" i="9"/>
  <c r="C1132" i="9"/>
  <c r="C1130" i="9"/>
  <c r="C1128" i="9"/>
  <c r="C1126" i="9"/>
  <c r="C1124" i="9"/>
  <c r="C1122" i="9"/>
  <c r="C1120" i="9"/>
  <c r="C1118" i="9"/>
  <c r="C1116" i="9"/>
  <c r="C1114" i="9"/>
  <c r="C1112" i="9"/>
  <c r="C1110" i="9"/>
  <c r="C1108" i="9"/>
  <c r="C1106" i="9"/>
  <c r="C1104" i="9"/>
  <c r="C1102" i="9"/>
  <c r="C1100" i="9"/>
  <c r="C1098" i="9"/>
  <c r="C1096" i="9"/>
  <c r="C1094" i="9"/>
  <c r="C1086" i="9"/>
  <c r="C1084" i="9"/>
  <c r="C1082" i="9"/>
  <c r="C985" i="9"/>
  <c r="C983" i="9"/>
  <c r="C981" i="9"/>
  <c r="C979" i="9"/>
  <c r="C977" i="9"/>
  <c r="C975" i="9"/>
  <c r="C973" i="9"/>
  <c r="C971" i="9"/>
  <c r="C969" i="9"/>
  <c r="C967" i="9"/>
  <c r="C965" i="9"/>
  <c r="C963" i="9"/>
  <c r="C961" i="9"/>
  <c r="C959" i="9"/>
  <c r="C957" i="9"/>
  <c r="C955" i="9"/>
  <c r="C953" i="9"/>
  <c r="C951" i="9"/>
  <c r="C949" i="9"/>
  <c r="C947" i="9"/>
  <c r="C945" i="9"/>
  <c r="C937" i="9"/>
  <c r="C935" i="9"/>
  <c r="C933" i="9"/>
  <c r="C836" i="9"/>
  <c r="C834" i="9"/>
  <c r="C832" i="9"/>
  <c r="C830" i="9"/>
  <c r="C828" i="9"/>
  <c r="C826" i="9"/>
  <c r="C824" i="9"/>
  <c r="C822" i="9"/>
  <c r="C820" i="9"/>
  <c r="C818" i="9"/>
  <c r="C816" i="9"/>
  <c r="C814" i="9"/>
  <c r="C812" i="9"/>
  <c r="C810" i="9"/>
  <c r="C808" i="9"/>
  <c r="C806" i="9"/>
  <c r="C804" i="9"/>
  <c r="C802" i="9"/>
  <c r="C800" i="9"/>
  <c r="C798" i="9"/>
  <c r="C796" i="9"/>
  <c r="C788" i="9"/>
  <c r="C786" i="9"/>
  <c r="C784" i="9"/>
  <c r="C687" i="9"/>
  <c r="C685" i="9"/>
  <c r="C683" i="9"/>
  <c r="C681" i="9"/>
  <c r="C679" i="9"/>
  <c r="C677" i="9"/>
  <c r="C675" i="9"/>
  <c r="C673" i="9"/>
  <c r="C671" i="9"/>
  <c r="C669" i="9"/>
  <c r="C667" i="9"/>
  <c r="C665" i="9"/>
  <c r="C663" i="9"/>
  <c r="C661" i="9"/>
  <c r="C659" i="9"/>
  <c r="C657" i="9"/>
  <c r="C655" i="9"/>
  <c r="C653" i="9"/>
  <c r="C651" i="9"/>
  <c r="C649" i="9"/>
  <c r="C647" i="9"/>
  <c r="C639" i="9"/>
  <c r="C637" i="9"/>
  <c r="C635" i="9"/>
  <c r="C538" i="9"/>
  <c r="C536" i="9"/>
  <c r="C534" i="9"/>
  <c r="C532" i="9"/>
  <c r="C530" i="9"/>
  <c r="C528" i="9"/>
  <c r="C526" i="9"/>
  <c r="C524" i="9"/>
  <c r="C522" i="9"/>
  <c r="C520" i="9"/>
  <c r="C518" i="9"/>
  <c r="C516" i="9"/>
  <c r="C514" i="9"/>
  <c r="C512" i="9"/>
  <c r="C510" i="9"/>
  <c r="C508" i="9"/>
  <c r="C506" i="9"/>
  <c r="C504" i="9"/>
  <c r="C502" i="9"/>
  <c r="C500" i="9"/>
  <c r="C498" i="9"/>
  <c r="C490" i="9"/>
  <c r="C488" i="9"/>
  <c r="C486" i="9"/>
  <c r="C3500" i="9"/>
  <c r="C3488" i="9"/>
  <c r="C3470" i="9"/>
  <c r="D388" i="9"/>
  <c r="D386" i="9"/>
  <c r="D384" i="9"/>
  <c r="D382" i="9"/>
  <c r="D380" i="9"/>
  <c r="D378" i="9"/>
  <c r="D376" i="9"/>
  <c r="D374" i="9"/>
  <c r="D372" i="9"/>
  <c r="D370" i="9"/>
  <c r="D368" i="9"/>
  <c r="D366" i="9"/>
  <c r="D364" i="9"/>
  <c r="D362" i="9"/>
  <c r="D360" i="9"/>
  <c r="D358" i="9"/>
  <c r="D356" i="9"/>
  <c r="D354" i="9"/>
  <c r="D352" i="9"/>
  <c r="D350" i="9"/>
  <c r="D342" i="9"/>
  <c r="D340" i="9"/>
  <c r="D338" i="9"/>
  <c r="D336" i="9"/>
  <c r="D236" i="9"/>
  <c r="D2021" i="9"/>
  <c r="D228" i="9"/>
  <c r="D2013" i="9"/>
  <c r="D220" i="9"/>
  <c r="D2005" i="9"/>
  <c r="D212" i="9"/>
  <c r="D1997" i="9"/>
  <c r="D204" i="9"/>
  <c r="D1989" i="9"/>
  <c r="D1981" i="9"/>
  <c r="D188" i="9"/>
  <c r="C3498" i="9"/>
  <c r="C3480" i="9"/>
  <c r="D2026" i="9"/>
  <c r="D233" i="9"/>
  <c r="D2018" i="9"/>
  <c r="D225" i="9"/>
  <c r="D2010" i="9"/>
  <c r="D217" i="9"/>
  <c r="D2002" i="9"/>
  <c r="D209" i="9"/>
  <c r="D1994" i="9"/>
  <c r="D201" i="9"/>
  <c r="D193" i="9"/>
  <c r="D1978" i="9"/>
  <c r="D1878" i="9"/>
  <c r="D1876" i="9"/>
  <c r="D1874" i="9"/>
  <c r="D1872" i="9"/>
  <c r="D1870" i="9"/>
  <c r="D1868" i="9"/>
  <c r="D1866" i="9"/>
  <c r="D1864" i="9"/>
  <c r="D1862" i="9"/>
  <c r="D1860" i="9"/>
  <c r="D1858" i="9"/>
  <c r="D1856" i="9"/>
  <c r="D1854" i="9"/>
  <c r="D1852" i="9"/>
  <c r="D1850" i="9"/>
  <c r="D1848" i="9"/>
  <c r="D1846" i="9"/>
  <c r="D1844" i="9"/>
  <c r="D1842" i="9"/>
  <c r="D1840" i="9"/>
  <c r="D1832" i="9"/>
  <c r="D1830" i="9"/>
  <c r="D1828" i="9"/>
  <c r="D1826" i="9"/>
  <c r="C3517" i="9"/>
  <c r="C3515" i="9"/>
  <c r="C3513" i="9"/>
  <c r="C3511" i="9"/>
  <c r="C3509" i="9"/>
  <c r="C3507" i="9"/>
  <c r="C3505" i="9"/>
  <c r="C3503" i="9"/>
  <c r="C3501" i="9"/>
  <c r="C3499" i="9"/>
  <c r="C3497" i="9"/>
  <c r="C3495" i="9"/>
  <c r="C3493" i="9"/>
  <c r="C3491" i="9"/>
  <c r="C3489" i="9"/>
  <c r="C3487" i="9"/>
  <c r="C3485" i="9"/>
  <c r="C3483" i="9"/>
  <c r="C3481" i="9"/>
  <c r="C3479" i="9"/>
  <c r="C3471" i="9"/>
  <c r="C3469" i="9"/>
  <c r="C3467" i="9"/>
  <c r="C3465" i="9"/>
  <c r="C3506" i="9"/>
  <c r="C3496" i="9"/>
  <c r="C3484" i="9"/>
  <c r="D238" i="9"/>
  <c r="D2023" i="9"/>
  <c r="D230" i="9"/>
  <c r="D2015" i="9"/>
  <c r="D222" i="9"/>
  <c r="D2007" i="9"/>
  <c r="D214" i="9"/>
  <c r="D1999" i="9"/>
  <c r="D206" i="9"/>
  <c r="D1991" i="9"/>
  <c r="D190" i="9"/>
  <c r="D1975" i="9"/>
  <c r="D90" i="9"/>
  <c r="D88" i="9"/>
  <c r="D86" i="9"/>
  <c r="D84" i="9"/>
  <c r="D82" i="9"/>
  <c r="D80" i="9"/>
  <c r="D78" i="9"/>
  <c r="D76" i="9"/>
  <c r="D74" i="9"/>
  <c r="D72" i="9"/>
  <c r="D70" i="9"/>
  <c r="D68" i="9"/>
  <c r="D66" i="9"/>
  <c r="D64" i="9"/>
  <c r="D62" i="9"/>
  <c r="D60" i="9"/>
  <c r="D58" i="9"/>
  <c r="D56" i="9"/>
  <c r="D54" i="9"/>
  <c r="D52" i="9"/>
  <c r="D44" i="9"/>
  <c r="D42" i="9"/>
  <c r="D40" i="9"/>
  <c r="D38" i="9"/>
  <c r="C1729" i="9"/>
  <c r="C1727" i="9"/>
  <c r="C1725" i="9"/>
  <c r="C1723" i="9"/>
  <c r="C1721" i="9"/>
  <c r="C1719" i="9"/>
  <c r="C1717" i="9"/>
  <c r="C1715" i="9"/>
  <c r="C1713" i="9"/>
  <c r="C1711" i="9"/>
  <c r="C1709" i="9"/>
  <c r="C1707" i="9"/>
  <c r="C1705" i="9"/>
  <c r="C1703" i="9"/>
  <c r="C1701" i="9"/>
  <c r="C1699" i="9"/>
  <c r="C1697" i="9"/>
  <c r="C1695" i="9"/>
  <c r="C1693" i="9"/>
  <c r="C1691" i="9"/>
  <c r="C1683" i="9"/>
  <c r="C1681" i="9"/>
  <c r="C1679" i="9"/>
  <c r="C1677" i="9"/>
  <c r="C3368" i="9"/>
  <c r="C3366" i="9"/>
  <c r="C3364" i="9"/>
  <c r="C3362" i="9"/>
  <c r="C3360" i="9"/>
  <c r="C3358" i="9"/>
  <c r="C3356" i="9"/>
  <c r="C3354" i="9"/>
  <c r="C3352" i="9"/>
  <c r="C3350" i="9"/>
  <c r="C3348" i="9"/>
  <c r="C3346" i="9"/>
  <c r="C3344" i="9"/>
  <c r="C3342" i="9"/>
  <c r="C3340" i="9"/>
  <c r="C3338" i="9"/>
  <c r="C3336" i="9"/>
  <c r="C3334" i="9"/>
  <c r="C3332" i="9"/>
  <c r="C3330" i="9"/>
  <c r="C3322" i="9"/>
  <c r="C3320" i="9"/>
  <c r="C3318" i="9"/>
  <c r="C3316" i="9"/>
  <c r="C3219" i="9"/>
  <c r="C3217" i="9"/>
  <c r="C3215" i="9"/>
  <c r="C3213" i="9"/>
  <c r="C3211" i="9"/>
  <c r="C3209" i="9"/>
  <c r="C3207" i="9"/>
  <c r="C3205" i="9"/>
  <c r="C3203" i="9"/>
  <c r="C3201" i="9"/>
  <c r="C3199" i="9"/>
  <c r="C3197" i="9"/>
  <c r="C3195" i="9"/>
  <c r="C3193" i="9"/>
  <c r="C3191" i="9"/>
  <c r="C3189" i="9"/>
  <c r="C3187" i="9"/>
  <c r="C3185" i="9"/>
  <c r="C3183" i="9"/>
  <c r="C3181" i="9"/>
  <c r="C3173" i="9"/>
  <c r="C3171" i="9"/>
  <c r="C3169" i="9"/>
  <c r="C3167" i="9"/>
  <c r="C3070" i="9"/>
  <c r="C3068" i="9"/>
  <c r="C3066" i="9"/>
  <c r="C3064" i="9"/>
  <c r="C3062" i="9"/>
  <c r="C3060" i="9"/>
  <c r="C3058" i="9"/>
  <c r="C3056" i="9"/>
  <c r="C3054" i="9"/>
  <c r="C3052" i="9"/>
  <c r="C3050" i="9"/>
  <c r="C3048" i="9"/>
  <c r="C3046" i="9"/>
  <c r="C3044" i="9"/>
  <c r="C3042" i="9"/>
  <c r="C3040" i="9"/>
  <c r="C3038" i="9"/>
  <c r="C3036" i="9"/>
  <c r="C3034" i="9"/>
  <c r="C3032" i="9"/>
  <c r="C3024" i="9"/>
  <c r="C3022" i="9"/>
  <c r="C3020" i="9"/>
  <c r="C3018" i="9"/>
  <c r="C2921" i="9"/>
  <c r="C2919" i="9"/>
  <c r="C2917" i="9"/>
  <c r="C2915" i="9"/>
  <c r="C2913" i="9"/>
  <c r="C2911" i="9"/>
  <c r="C2909" i="9"/>
  <c r="C2907" i="9"/>
  <c r="C2905" i="9"/>
  <c r="C2903" i="9"/>
  <c r="C2901" i="9"/>
  <c r="C2899" i="9"/>
  <c r="C2897" i="9"/>
  <c r="C2895" i="9"/>
  <c r="C2893" i="9"/>
  <c r="C2891" i="9"/>
  <c r="C2889" i="9"/>
  <c r="C2887" i="9"/>
  <c r="C2885" i="9"/>
  <c r="C2883" i="9"/>
  <c r="C2875" i="9"/>
  <c r="C2873" i="9"/>
  <c r="C2871" i="9"/>
  <c r="C2869" i="9"/>
  <c r="C2772" i="9"/>
  <c r="C2770" i="9"/>
  <c r="C2768" i="9"/>
  <c r="C2766" i="9"/>
  <c r="C2764" i="9"/>
  <c r="C2762" i="9"/>
  <c r="C2760" i="9"/>
  <c r="C2758" i="9"/>
  <c r="C2756" i="9"/>
  <c r="C2754" i="9"/>
  <c r="C2752" i="9"/>
  <c r="C2750" i="9"/>
  <c r="C2748" i="9"/>
  <c r="C2746" i="9"/>
  <c r="C2744" i="9"/>
  <c r="C2742" i="9"/>
  <c r="C2740" i="9"/>
  <c r="C2738" i="9"/>
  <c r="C2736" i="9"/>
  <c r="C2734" i="9"/>
  <c r="C2726" i="9"/>
  <c r="C2724" i="9"/>
  <c r="C2722" i="9"/>
  <c r="C2720" i="9"/>
  <c r="C2623" i="9"/>
  <c r="C2621" i="9"/>
  <c r="C2619" i="9"/>
  <c r="C2617" i="9"/>
  <c r="C2615" i="9"/>
  <c r="C2613" i="9"/>
  <c r="C2611" i="9"/>
  <c r="C2609" i="9"/>
  <c r="C2607" i="9"/>
  <c r="C2605" i="9"/>
  <c r="C2603" i="9"/>
  <c r="C2601" i="9"/>
  <c r="C2599" i="9"/>
  <c r="C2597" i="9"/>
  <c r="C2595" i="9"/>
  <c r="C2593" i="9"/>
  <c r="C2591" i="9"/>
  <c r="C2589" i="9"/>
  <c r="C2587" i="9"/>
  <c r="C2585" i="9"/>
  <c r="C2577" i="9"/>
  <c r="C2575" i="9"/>
  <c r="C2573" i="9"/>
  <c r="C2571" i="9"/>
  <c r="C2474" i="9"/>
  <c r="C2472" i="9"/>
  <c r="C2470" i="9"/>
  <c r="C2468" i="9"/>
  <c r="C2466" i="9"/>
  <c r="C2464" i="9"/>
  <c r="C2462" i="9"/>
  <c r="C2460" i="9"/>
  <c r="C2458" i="9"/>
  <c r="C2456" i="9"/>
  <c r="C2454" i="9"/>
  <c r="C2452" i="9"/>
  <c r="C2450" i="9"/>
  <c r="C2448" i="9"/>
  <c r="C2446" i="9"/>
  <c r="C2444" i="9"/>
  <c r="C2442" i="9"/>
  <c r="C2440" i="9"/>
  <c r="C2438" i="9"/>
  <c r="C2436" i="9"/>
  <c r="C2428" i="9"/>
  <c r="C2426" i="9"/>
  <c r="C2424" i="9"/>
  <c r="C2422" i="9"/>
  <c r="C2325" i="9"/>
  <c r="C2323" i="9"/>
  <c r="C2321" i="9"/>
  <c r="C2319" i="9"/>
  <c r="C2317" i="9"/>
  <c r="C2315" i="9"/>
  <c r="C2313" i="9"/>
  <c r="C2311" i="9"/>
  <c r="C2309" i="9"/>
  <c r="C2307" i="9"/>
  <c r="C2305" i="9"/>
  <c r="C2303" i="9"/>
  <c r="C2301" i="9"/>
  <c r="C2299" i="9"/>
  <c r="C2297" i="9"/>
  <c r="C2295" i="9"/>
  <c r="C2293" i="9"/>
  <c r="C2291" i="9"/>
  <c r="C2289" i="9"/>
  <c r="C2287" i="9"/>
  <c r="C2279" i="9"/>
  <c r="C2277" i="9"/>
  <c r="C2275" i="9"/>
  <c r="C2273" i="9"/>
  <c r="C3492" i="9"/>
  <c r="D2177" i="9"/>
  <c r="D2175" i="9"/>
  <c r="D2173" i="9"/>
  <c r="D2171" i="9"/>
  <c r="D2169" i="9"/>
  <c r="D2167" i="9"/>
  <c r="D2165" i="9"/>
  <c r="D2163" i="9"/>
  <c r="D2161" i="9"/>
  <c r="D2159" i="9"/>
  <c r="D2157" i="9"/>
  <c r="D2155" i="9"/>
  <c r="D2153" i="9"/>
  <c r="D2151" i="9"/>
  <c r="D2149" i="9"/>
  <c r="D2147" i="9"/>
  <c r="D2145" i="9"/>
  <c r="D2143" i="9"/>
  <c r="D2141" i="9"/>
  <c r="D2139" i="9"/>
  <c r="D2137" i="9"/>
  <c r="D2129" i="9"/>
  <c r="D2127" i="9"/>
  <c r="D2125" i="9"/>
  <c r="D2028" i="9"/>
  <c r="D235" i="9"/>
  <c r="D2020" i="9"/>
  <c r="D227" i="9"/>
  <c r="D2012" i="9"/>
  <c r="D219" i="9"/>
  <c r="D2004" i="9"/>
  <c r="D211" i="9"/>
  <c r="D1996" i="9"/>
  <c r="D203" i="9"/>
  <c r="D1988" i="9"/>
  <c r="D1980" i="9"/>
  <c r="D187" i="9"/>
  <c r="C1580" i="9"/>
  <c r="C1578" i="9"/>
  <c r="C1576" i="9"/>
  <c r="C1574" i="9"/>
  <c r="C1572" i="9"/>
  <c r="C1570" i="9"/>
  <c r="C1568" i="9"/>
  <c r="C1566" i="9"/>
  <c r="C1564" i="9"/>
  <c r="C1562" i="9"/>
  <c r="C1560" i="9"/>
  <c r="C1558" i="9"/>
  <c r="C1556" i="9"/>
  <c r="C1554" i="9"/>
  <c r="C1552" i="9"/>
  <c r="C1550" i="9"/>
  <c r="C1548" i="9"/>
  <c r="C1546" i="9"/>
  <c r="C1544" i="9"/>
  <c r="C1542" i="9"/>
  <c r="C1534" i="9"/>
  <c r="C1532" i="9"/>
  <c r="C1530" i="9"/>
  <c r="C1528" i="9"/>
  <c r="C1431" i="9"/>
  <c r="C1429" i="9"/>
  <c r="C1427" i="9"/>
  <c r="C1425" i="9"/>
  <c r="C1423" i="9"/>
  <c r="C1421" i="9"/>
  <c r="C1419" i="9"/>
  <c r="C1417" i="9"/>
  <c r="C1415" i="9"/>
  <c r="C1413" i="9"/>
  <c r="C1411" i="9"/>
  <c r="C1409" i="9"/>
  <c r="C1407" i="9"/>
  <c r="C1405" i="9"/>
  <c r="C1403" i="9"/>
  <c r="C1401" i="9"/>
  <c r="C1399" i="9"/>
  <c r="C1397" i="9"/>
  <c r="C1395" i="9"/>
  <c r="C1393" i="9"/>
  <c r="C1385" i="9"/>
  <c r="C1383" i="9"/>
  <c r="C1381" i="9"/>
  <c r="C1379" i="9"/>
  <c r="C1282" i="9"/>
  <c r="C1280" i="9"/>
  <c r="C1278" i="9"/>
  <c r="C1276" i="9"/>
  <c r="C1274" i="9"/>
  <c r="C1272" i="9"/>
  <c r="C1270" i="9"/>
  <c r="C1268" i="9"/>
  <c r="C1266" i="9"/>
  <c r="C1264" i="9"/>
  <c r="C1262" i="9"/>
  <c r="C1260" i="9"/>
  <c r="C1258" i="9"/>
  <c r="C1256" i="9"/>
  <c r="C1254" i="9"/>
  <c r="C1252" i="9"/>
  <c r="C1250" i="9"/>
  <c r="C1248" i="9"/>
  <c r="C1246" i="9"/>
  <c r="C1244" i="9"/>
  <c r="C1236" i="9"/>
  <c r="C1234" i="9"/>
  <c r="C1232" i="9"/>
  <c r="C1230" i="9"/>
  <c r="C1133" i="9"/>
  <c r="C1131" i="9"/>
  <c r="C1129" i="9"/>
  <c r="C1127" i="9"/>
  <c r="C1125" i="9"/>
  <c r="C1123" i="9"/>
  <c r="C1121" i="9"/>
  <c r="C1119" i="9"/>
  <c r="C1117" i="9"/>
  <c r="C1115" i="9"/>
  <c r="C1113" i="9"/>
  <c r="C1111" i="9"/>
  <c r="C1109" i="9"/>
  <c r="C1107" i="9"/>
  <c r="C1105" i="9"/>
  <c r="C1103" i="9"/>
  <c r="C1101" i="9"/>
  <c r="C1099" i="9"/>
  <c r="C1097" i="9"/>
  <c r="C1095" i="9"/>
  <c r="C1087" i="9"/>
  <c r="C1085" i="9"/>
  <c r="C1083" i="9"/>
  <c r="C1081" i="9"/>
  <c r="C984" i="9"/>
  <c r="C982" i="9"/>
  <c r="C980" i="9"/>
  <c r="C978" i="9"/>
  <c r="C976" i="9"/>
  <c r="C974" i="9"/>
  <c r="C972" i="9"/>
  <c r="C970" i="9"/>
  <c r="C968" i="9"/>
  <c r="C966" i="9"/>
  <c r="C964" i="9"/>
  <c r="C962" i="9"/>
  <c r="C960" i="9"/>
  <c r="C958" i="9"/>
  <c r="C956" i="9"/>
  <c r="C954" i="9"/>
  <c r="C952" i="9"/>
  <c r="C950" i="9"/>
  <c r="C948" i="9"/>
  <c r="C946" i="9"/>
  <c r="C938" i="9"/>
  <c r="C936" i="9"/>
  <c r="C934" i="9"/>
  <c r="C932" i="9"/>
  <c r="C835" i="9"/>
  <c r="C833" i="9"/>
  <c r="C831" i="9"/>
  <c r="C829" i="9"/>
  <c r="C827" i="9"/>
  <c r="C825" i="9"/>
  <c r="C823" i="9"/>
  <c r="C821" i="9"/>
  <c r="C819" i="9"/>
  <c r="C817" i="9"/>
  <c r="C815" i="9"/>
  <c r="C813" i="9"/>
  <c r="C811" i="9"/>
  <c r="C809" i="9"/>
  <c r="C807" i="9"/>
  <c r="C805" i="9"/>
  <c r="C803" i="9"/>
  <c r="C801" i="9"/>
  <c r="C799" i="9"/>
  <c r="C797" i="9"/>
  <c r="C789" i="9"/>
  <c r="C787" i="9"/>
  <c r="C785" i="9"/>
  <c r="C783" i="9"/>
  <c r="C686" i="9"/>
  <c r="C684" i="9"/>
  <c r="C682" i="9"/>
  <c r="C680" i="9"/>
  <c r="C678" i="9"/>
  <c r="C676" i="9"/>
  <c r="C674" i="9"/>
  <c r="C672" i="9"/>
  <c r="C670" i="9"/>
  <c r="C668" i="9"/>
  <c r="C666" i="9"/>
  <c r="C664" i="9"/>
  <c r="C662" i="9"/>
  <c r="C660" i="9"/>
  <c r="C658" i="9"/>
  <c r="C656" i="9"/>
  <c r="C654" i="9"/>
  <c r="C652" i="9"/>
  <c r="C650" i="9"/>
  <c r="C648" i="9"/>
  <c r="C640" i="9"/>
  <c r="C638" i="9"/>
  <c r="C636" i="9"/>
  <c r="C634" i="9"/>
  <c r="C537" i="9"/>
  <c r="C535" i="9"/>
  <c r="C533" i="9"/>
  <c r="C531" i="9"/>
  <c r="C529" i="9"/>
  <c r="C527" i="9"/>
  <c r="C525" i="9"/>
  <c r="C523" i="9"/>
  <c r="C521" i="9"/>
  <c r="C519" i="9"/>
  <c r="C517" i="9"/>
  <c r="C515" i="9"/>
  <c r="C513" i="9"/>
  <c r="C511" i="9"/>
  <c r="C509" i="9"/>
  <c r="C507" i="9"/>
  <c r="C505" i="9"/>
  <c r="C503" i="9"/>
  <c r="C501" i="9"/>
  <c r="C499" i="9"/>
  <c r="C491" i="9"/>
  <c r="C489" i="9"/>
  <c r="C487" i="9"/>
  <c r="C485" i="9"/>
  <c r="C3502" i="9"/>
  <c r="C3486" i="9"/>
  <c r="C3478" i="9"/>
  <c r="C3468" i="9"/>
  <c r="D389" i="9"/>
  <c r="D387" i="9"/>
  <c r="D385" i="9"/>
  <c r="D383" i="9"/>
  <c r="D381" i="9"/>
  <c r="D379" i="9"/>
  <c r="D377" i="9"/>
  <c r="D375" i="9"/>
  <c r="D373" i="9"/>
  <c r="D371" i="9"/>
  <c r="D369" i="9"/>
  <c r="D367" i="9"/>
  <c r="D365" i="9"/>
  <c r="D363" i="9"/>
  <c r="D361" i="9"/>
  <c r="D359" i="9"/>
  <c r="D357" i="9"/>
  <c r="D355" i="9"/>
  <c r="D353" i="9"/>
  <c r="D351" i="9"/>
  <c r="D349" i="9"/>
  <c r="D341" i="9"/>
  <c r="D339" i="9"/>
  <c r="D337" i="9"/>
  <c r="D240" i="9"/>
  <c r="D2025" i="9"/>
  <c r="D232" i="9"/>
  <c r="D2017" i="9"/>
  <c r="D224" i="9"/>
  <c r="D2009" i="9"/>
  <c r="D216" i="9"/>
  <c r="D2001" i="9"/>
  <c r="D208" i="9"/>
  <c r="D1993" i="9"/>
  <c r="D200" i="9"/>
  <c r="D192" i="9"/>
  <c r="D1977" i="9"/>
  <c r="X152" i="1"/>
  <c r="Y152" i="1"/>
  <c r="AA152" i="1"/>
  <c r="AB152" i="1"/>
  <c r="AD152" i="1"/>
  <c r="AG152" i="1"/>
  <c r="AH152" i="1"/>
  <c r="AJ152" i="1"/>
  <c r="AK152" i="1"/>
  <c r="AM152" i="1"/>
  <c r="AN152" i="1"/>
  <c r="AP152" i="1"/>
  <c r="AQ152" i="1"/>
  <c r="AS152" i="1"/>
  <c r="AT152" i="1"/>
  <c r="AV152" i="1"/>
  <c r="AW152" i="1"/>
  <c r="AY152" i="1"/>
  <c r="AZ152" i="1"/>
  <c r="BB152" i="1"/>
  <c r="BC152" i="1"/>
  <c r="BE152" i="1"/>
  <c r="BF152" i="1"/>
  <c r="BG152" i="1"/>
  <c r="BH152" i="1"/>
  <c r="BI152" i="1"/>
  <c r="BJ152" i="1"/>
  <c r="BK152" i="1"/>
  <c r="BM152" i="1"/>
  <c r="BN152" i="1"/>
  <c r="BP152" i="1"/>
  <c r="BQ152" i="1"/>
  <c r="BR152" i="1"/>
  <c r="BS152" i="1"/>
  <c r="BT152" i="1"/>
  <c r="BV152" i="1"/>
  <c r="BW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CU152" i="1"/>
  <c r="CV152" i="1"/>
  <c r="CW152" i="1"/>
  <c r="CX152" i="1"/>
  <c r="CY152" i="1"/>
  <c r="CZ152" i="1"/>
  <c r="DA152" i="1"/>
  <c r="DB152" i="1"/>
  <c r="DC152" i="1"/>
  <c r="DD152" i="1"/>
  <c r="DE152" i="1"/>
  <c r="DF152" i="1"/>
  <c r="DG152" i="1"/>
  <c r="DH152" i="1"/>
  <c r="DI152" i="1"/>
  <c r="DJ152" i="1"/>
  <c r="DK152" i="1"/>
  <c r="DL152" i="1"/>
  <c r="DM152" i="1"/>
  <c r="DN152" i="1"/>
  <c r="DO152" i="1"/>
  <c r="DP152" i="1"/>
  <c r="DQ152" i="1"/>
  <c r="DR152" i="1"/>
  <c r="DS152" i="1"/>
  <c r="DT152" i="1"/>
  <c r="DU152" i="1"/>
  <c r="DV152" i="1"/>
  <c r="DW152" i="1"/>
  <c r="DY152" i="1"/>
  <c r="DZ152" i="1"/>
  <c r="EA152" i="1"/>
  <c r="EB152" i="1"/>
  <c r="EC152" i="1"/>
  <c r="EE152" i="1"/>
  <c r="EG152" i="1"/>
  <c r="EH152" i="1"/>
  <c r="EJ152" i="1"/>
  <c r="EK152" i="1"/>
  <c r="EL152" i="1"/>
  <c r="EM152" i="1"/>
  <c r="EN152" i="1"/>
  <c r="EO152" i="1"/>
  <c r="EP152" i="1"/>
  <c r="EQ152" i="1"/>
  <c r="ES152" i="1"/>
  <c r="ET152" i="1"/>
  <c r="EU152" i="1"/>
  <c r="EV152" i="1"/>
  <c r="EW152" i="1"/>
  <c r="EX152" i="1"/>
  <c r="EZ152" i="1"/>
  <c r="FA152" i="1"/>
  <c r="FB152" i="1"/>
  <c r="FC152" i="1"/>
  <c r="FD152" i="1"/>
  <c r="FE152" i="1"/>
  <c r="FF152" i="1"/>
  <c r="FG152" i="1"/>
  <c r="FH152" i="1"/>
  <c r="FI152" i="1"/>
  <c r="FJ152" i="1"/>
  <c r="FK152" i="1"/>
  <c r="FL152" i="1"/>
  <c r="FN152" i="1"/>
  <c r="FO152" i="1"/>
  <c r="FP152" i="1"/>
  <c r="FQ152" i="1"/>
  <c r="FR152" i="1"/>
  <c r="FT152" i="1"/>
  <c r="FU152" i="1"/>
  <c r="FV152" i="1"/>
  <c r="FW152" i="1"/>
  <c r="FX152" i="1"/>
  <c r="FZ152" i="1"/>
  <c r="GA152" i="1"/>
  <c r="GB152" i="1"/>
  <c r="GC152" i="1"/>
  <c r="GD152" i="1"/>
  <c r="GE152" i="1"/>
  <c r="GF152" i="1"/>
  <c r="GG152" i="1"/>
  <c r="GH152" i="1"/>
  <c r="GI152" i="1"/>
  <c r="GJ152" i="1"/>
  <c r="GL152" i="1"/>
  <c r="GM152" i="1"/>
  <c r="GN152" i="1"/>
  <c r="GO152" i="1"/>
  <c r="GP152" i="1"/>
  <c r="GQ152" i="1"/>
  <c r="GR152" i="1"/>
  <c r="GS152" i="1"/>
  <c r="GT152" i="1"/>
  <c r="F17" i="18"/>
  <c r="F26" i="18"/>
  <c r="F29" i="18"/>
  <c r="F30" i="18"/>
  <c r="F31" i="18"/>
  <c r="F33" i="18"/>
  <c r="F36" i="18"/>
  <c r="F37" i="18"/>
  <c r="F38" i="18"/>
  <c r="HD152" i="1"/>
  <c r="E3" i="18"/>
  <c r="E4" i="18"/>
  <c r="E5" i="18"/>
  <c r="E6" i="18"/>
  <c r="E7" i="18"/>
  <c r="E8" i="18"/>
  <c r="E9" i="18"/>
  <c r="E10" i="18"/>
  <c r="E11" i="18"/>
  <c r="E12" i="18"/>
  <c r="E13" i="18"/>
  <c r="E14" i="18"/>
  <c r="E15" i="18"/>
  <c r="E16" i="18"/>
  <c r="E17" i="18"/>
  <c r="E18" i="18"/>
  <c r="E19" i="18"/>
  <c r="E20" i="18"/>
  <c r="E21" i="18"/>
  <c r="E22" i="18"/>
  <c r="E23" i="18"/>
  <c r="E25" i="18"/>
  <c r="E26" i="18"/>
  <c r="E27" i="18"/>
  <c r="E28" i="18"/>
  <c r="E29" i="18"/>
  <c r="E30" i="18"/>
  <c r="E31" i="18"/>
  <c r="E32" i="18"/>
  <c r="E33" i="18"/>
  <c r="E34" i="18"/>
  <c r="E35" i="18"/>
  <c r="E36" i="18"/>
  <c r="E37" i="18"/>
  <c r="E38" i="18"/>
  <c r="D17" i="18"/>
  <c r="G17" i="18" s="1"/>
  <c r="D30" i="18"/>
  <c r="G30" i="18" s="1"/>
  <c r="D33" i="18"/>
  <c r="G33" i="18" s="1"/>
  <c r="D36" i="18"/>
  <c r="G36" i="18" s="1"/>
  <c r="O3" i="18"/>
  <c r="O5" i="18"/>
  <c r="O7" i="18"/>
  <c r="O8" i="18"/>
  <c r="O9" i="18"/>
  <c r="O11" i="18"/>
  <c r="O13" i="18"/>
  <c r="O15" i="18"/>
  <c r="O17" i="18"/>
  <c r="O18" i="18"/>
  <c r="GV152" i="1"/>
  <c r="GU152" i="1"/>
  <c r="K42" i="23" l="1"/>
  <c r="M42" i="23" s="1"/>
  <c r="W29" i="21"/>
  <c r="X29" i="21" s="1"/>
  <c r="D29" i="18"/>
  <c r="G29" i="18" s="1"/>
  <c r="W25" i="21"/>
  <c r="X25" i="21" s="1"/>
  <c r="D25" i="18"/>
  <c r="G25" i="18" s="1"/>
  <c r="W9" i="21"/>
  <c r="X9" i="21" s="1"/>
  <c r="D9" i="18"/>
  <c r="G9" i="18" s="1"/>
  <c r="Z21" i="21"/>
  <c r="AA21" i="21" s="1"/>
  <c r="AI21" i="21" s="1"/>
  <c r="F21" i="18"/>
  <c r="W32" i="21"/>
  <c r="X32" i="21" s="1"/>
  <c r="D32" i="18"/>
  <c r="G32" i="18" s="1"/>
  <c r="W24" i="21"/>
  <c r="X24" i="21" s="1"/>
  <c r="D24" i="18"/>
  <c r="G24" i="18" s="1"/>
  <c r="W16" i="21"/>
  <c r="X16" i="21" s="1"/>
  <c r="D16" i="18"/>
  <c r="G16" i="18" s="1"/>
  <c r="W8" i="21"/>
  <c r="X8" i="21" s="1"/>
  <c r="D8" i="18"/>
  <c r="G8" i="18" s="1"/>
  <c r="Z28" i="21"/>
  <c r="AA28" i="21" s="1"/>
  <c r="AI28" i="21" s="1"/>
  <c r="F28" i="18"/>
  <c r="Z20" i="21"/>
  <c r="AA20" i="21" s="1"/>
  <c r="AI20" i="21" s="1"/>
  <c r="F20" i="18"/>
  <c r="Z12" i="21"/>
  <c r="AA12" i="21" s="1"/>
  <c r="AI12" i="21" s="1"/>
  <c r="F12" i="18"/>
  <c r="Z4" i="21"/>
  <c r="AA4" i="21" s="1"/>
  <c r="AI4" i="21" s="1"/>
  <c r="F4" i="18"/>
  <c r="W23" i="21"/>
  <c r="X23" i="21" s="1"/>
  <c r="D23" i="18"/>
  <c r="G23" i="18" s="1"/>
  <c r="W7" i="21"/>
  <c r="X7" i="21" s="1"/>
  <c r="D7" i="18"/>
  <c r="G7" i="18" s="1"/>
  <c r="Z35" i="21"/>
  <c r="AA35" i="21" s="1"/>
  <c r="AI35" i="21" s="1"/>
  <c r="F35" i="18"/>
  <c r="Z19" i="21"/>
  <c r="AA19" i="21" s="1"/>
  <c r="AI19" i="21" s="1"/>
  <c r="AK19" i="21" s="1"/>
  <c r="F19" i="18"/>
  <c r="W31" i="21"/>
  <c r="X31" i="21" s="1"/>
  <c r="D31" i="18"/>
  <c r="G31" i="18" s="1"/>
  <c r="W15" i="21"/>
  <c r="X15" i="21" s="1"/>
  <c r="D15" i="18"/>
  <c r="G15" i="18" s="1"/>
  <c r="Z27" i="21"/>
  <c r="AA27" i="21" s="1"/>
  <c r="AI27" i="21" s="1"/>
  <c r="F27" i="18"/>
  <c r="Z11" i="21"/>
  <c r="AA11" i="21" s="1"/>
  <c r="AI11" i="21" s="1"/>
  <c r="F11" i="18"/>
  <c r="Z3" i="21"/>
  <c r="AA3" i="21" s="1"/>
  <c r="AI3" i="21" s="1"/>
  <c r="F3" i="18"/>
  <c r="W38" i="21"/>
  <c r="X38" i="21" s="1"/>
  <c r="D38" i="18"/>
  <c r="G38" i="18" s="1"/>
  <c r="W22" i="21"/>
  <c r="X22" i="21" s="1"/>
  <c r="D22" i="18"/>
  <c r="G22" i="18" s="1"/>
  <c r="W14" i="21"/>
  <c r="X14" i="21" s="1"/>
  <c r="D14" i="18"/>
  <c r="G14" i="18" s="1"/>
  <c r="W6" i="21"/>
  <c r="X6" i="21" s="1"/>
  <c r="D6" i="18"/>
  <c r="G6" i="18" s="1"/>
  <c r="Z34" i="21"/>
  <c r="AA34" i="21" s="1"/>
  <c r="AI34" i="21" s="1"/>
  <c r="F34" i="18"/>
  <c r="Z18" i="21"/>
  <c r="AA18" i="21" s="1"/>
  <c r="AI18" i="21" s="1"/>
  <c r="F18" i="18"/>
  <c r="Z10" i="21"/>
  <c r="AA10" i="21" s="1"/>
  <c r="AI10" i="21" s="1"/>
  <c r="F10" i="18"/>
  <c r="W5" i="21"/>
  <c r="X5" i="21" s="1"/>
  <c r="D5" i="18"/>
  <c r="G5" i="18" s="1"/>
  <c r="W13" i="21"/>
  <c r="X13" i="21" s="1"/>
  <c r="D13" i="18"/>
  <c r="G13" i="18" s="1"/>
  <c r="Z9" i="21"/>
  <c r="AA9" i="21" s="1"/>
  <c r="AI9" i="21" s="1"/>
  <c r="F9" i="18"/>
  <c r="W28" i="21"/>
  <c r="X28" i="21" s="1"/>
  <c r="D28" i="18"/>
  <c r="G28" i="18" s="1"/>
  <c r="W20" i="21"/>
  <c r="X20" i="21" s="1"/>
  <c r="D20" i="18"/>
  <c r="G20" i="18" s="1"/>
  <c r="W12" i="21"/>
  <c r="X12" i="21" s="1"/>
  <c r="D12" i="18"/>
  <c r="G12" i="18" s="1"/>
  <c r="W4" i="21"/>
  <c r="X4" i="21" s="1"/>
  <c r="D4" i="18"/>
  <c r="G4" i="18" s="1"/>
  <c r="Z32" i="21"/>
  <c r="AA32" i="21" s="1"/>
  <c r="AI32" i="21" s="1"/>
  <c r="F32" i="18"/>
  <c r="Z24" i="21"/>
  <c r="AA24" i="21" s="1"/>
  <c r="AI24" i="21" s="1"/>
  <c r="F24" i="18"/>
  <c r="Z16" i="21"/>
  <c r="AA16" i="21" s="1"/>
  <c r="AI16" i="21" s="1"/>
  <c r="F16" i="18"/>
  <c r="Z8" i="21"/>
  <c r="AA8" i="21" s="1"/>
  <c r="AI8" i="21" s="1"/>
  <c r="F8" i="18"/>
  <c r="W27" i="21"/>
  <c r="X27" i="21" s="1"/>
  <c r="D27" i="18"/>
  <c r="G27" i="18" s="1"/>
  <c r="W11" i="21"/>
  <c r="X11" i="21" s="1"/>
  <c r="D11" i="18"/>
  <c r="G11" i="18" s="1"/>
  <c r="Z23" i="21"/>
  <c r="AA23" i="21" s="1"/>
  <c r="AI23" i="21" s="1"/>
  <c r="F23" i="18"/>
  <c r="W21" i="21"/>
  <c r="X21" i="21" s="1"/>
  <c r="D21" i="18"/>
  <c r="G21" i="18" s="1"/>
  <c r="W35" i="21"/>
  <c r="X35" i="21" s="1"/>
  <c r="D35" i="18"/>
  <c r="G35" i="18" s="1"/>
  <c r="W19" i="21"/>
  <c r="X19" i="21" s="1"/>
  <c r="D19" i="18"/>
  <c r="G19" i="18" s="1"/>
  <c r="W3" i="21"/>
  <c r="X3" i="21" s="1"/>
  <c r="D3" i="18"/>
  <c r="G3" i="18" s="1"/>
  <c r="Z15" i="21"/>
  <c r="AA15" i="21" s="1"/>
  <c r="AI15" i="21" s="1"/>
  <c r="F15" i="18"/>
  <c r="Z7" i="21"/>
  <c r="AA7" i="21" s="1"/>
  <c r="AI7" i="21" s="1"/>
  <c r="F7" i="18"/>
  <c r="W34" i="21"/>
  <c r="X34" i="21" s="1"/>
  <c r="D34" i="18"/>
  <c r="G34" i="18" s="1"/>
  <c r="W26" i="21"/>
  <c r="X26" i="21" s="1"/>
  <c r="D26" i="18"/>
  <c r="G26" i="18" s="1"/>
  <c r="W18" i="21"/>
  <c r="X18" i="21" s="1"/>
  <c r="D18" i="18"/>
  <c r="G18" i="18" s="1"/>
  <c r="W10" i="21"/>
  <c r="X10" i="21" s="1"/>
  <c r="D10" i="18"/>
  <c r="G10" i="18" s="1"/>
  <c r="Z22" i="21"/>
  <c r="AA22" i="21" s="1"/>
  <c r="AI22" i="21" s="1"/>
  <c r="F22" i="18"/>
  <c r="Z14" i="21"/>
  <c r="AA14" i="21" s="1"/>
  <c r="AI14" i="21" s="1"/>
  <c r="F14" i="18"/>
  <c r="Z6" i="21"/>
  <c r="AA6" i="21" s="1"/>
  <c r="AI6" i="21" s="1"/>
  <c r="F6" i="18"/>
  <c r="W37" i="21"/>
  <c r="X37" i="21" s="1"/>
  <c r="D37" i="18"/>
  <c r="G37" i="18" s="1"/>
  <c r="Z25" i="21"/>
  <c r="AA25" i="21" s="1"/>
  <c r="AI25" i="21" s="1"/>
  <c r="F25" i="18"/>
  <c r="Z13" i="21"/>
  <c r="AA13" i="21" s="1"/>
  <c r="AI13" i="21" s="1"/>
  <c r="F13" i="18"/>
  <c r="Z5" i="21"/>
  <c r="AA5" i="21" s="1"/>
  <c r="AI5" i="21" s="1"/>
  <c r="F5" i="18"/>
  <c r="AL24" i="21"/>
  <c r="J24" i="21" s="1"/>
  <c r="AH24" i="21" s="1"/>
  <c r="E24" i="18"/>
  <c r="O21" i="18"/>
  <c r="O37" i="18"/>
  <c r="O29" i="18"/>
  <c r="O20" i="18"/>
  <c r="O12" i="18"/>
  <c r="O4" i="18"/>
  <c r="O28" i="18"/>
  <c r="O19" i="18"/>
  <c r="O36" i="18"/>
  <c r="O35" i="18"/>
  <c r="O27" i="18"/>
  <c r="O10" i="18"/>
  <c r="O30" i="18"/>
  <c r="O34" i="18"/>
  <c r="O26" i="18"/>
  <c r="O33" i="18"/>
  <c r="O25" i="18"/>
  <c r="O16" i="18"/>
  <c r="O32" i="18"/>
  <c r="O24" i="18"/>
  <c r="O31" i="18"/>
  <c r="O22" i="18"/>
  <c r="O14" i="18"/>
  <c r="O6" i="18"/>
  <c r="O38" i="18"/>
  <c r="AL33" i="21"/>
  <c r="J33" i="21" s="1"/>
  <c r="AH33" i="21" s="1"/>
  <c r="AL25" i="21"/>
  <c r="J25" i="21" s="1"/>
  <c r="AH25" i="21" s="1"/>
  <c r="AL9" i="21"/>
  <c r="J9" i="21" s="1"/>
  <c r="AH9" i="21" s="1"/>
  <c r="AL32" i="21"/>
  <c r="J32" i="21" s="1"/>
  <c r="AH32" i="21" s="1"/>
  <c r="AL16" i="21"/>
  <c r="J16" i="21" s="1"/>
  <c r="AH16" i="21" s="1"/>
  <c r="AL8" i="21"/>
  <c r="J8" i="21" s="1"/>
  <c r="AH8" i="21" s="1"/>
  <c r="Z38" i="21"/>
  <c r="AA38" i="21" s="1"/>
  <c r="AI38" i="21" s="1"/>
  <c r="Z30" i="21"/>
  <c r="AA30" i="21" s="1"/>
  <c r="AI30" i="21" s="1"/>
  <c r="Z26" i="21"/>
  <c r="AA26" i="21" s="1"/>
  <c r="AI26" i="21" s="1"/>
  <c r="AL31" i="21"/>
  <c r="J31" i="21" s="1"/>
  <c r="AH31" i="21" s="1"/>
  <c r="AL15" i="21"/>
  <c r="J15" i="21" s="1"/>
  <c r="AH15" i="21" s="1"/>
  <c r="W36" i="21"/>
  <c r="X36" i="21" s="1"/>
  <c r="AL23" i="21"/>
  <c r="J23" i="21" s="1"/>
  <c r="AH23" i="21" s="1"/>
  <c r="AL7" i="21"/>
  <c r="J7" i="21" s="1"/>
  <c r="AH7" i="21" s="1"/>
  <c r="AL38" i="21"/>
  <c r="J38" i="21" s="1"/>
  <c r="AH38" i="21" s="1"/>
  <c r="AL30" i="21"/>
  <c r="J30" i="21" s="1"/>
  <c r="AH30" i="21" s="1"/>
  <c r="AL22" i="21"/>
  <c r="J22" i="21" s="1"/>
  <c r="AH22" i="21" s="1"/>
  <c r="AL14" i="21"/>
  <c r="J14" i="21" s="1"/>
  <c r="AH14" i="21" s="1"/>
  <c r="AL6" i="21"/>
  <c r="J6" i="21" s="1"/>
  <c r="AH6" i="21" s="1"/>
  <c r="Z37" i="21"/>
  <c r="AA37" i="21" s="1"/>
  <c r="AI37" i="21" s="1"/>
  <c r="Z33" i="21"/>
  <c r="AA33" i="21" s="1"/>
  <c r="AI33" i="21" s="1"/>
  <c r="Z29" i="21"/>
  <c r="AA29" i="21" s="1"/>
  <c r="AI29" i="21" s="1"/>
  <c r="Z17" i="21"/>
  <c r="AA17" i="21" s="1"/>
  <c r="AI17" i="21" s="1"/>
  <c r="AL37" i="21"/>
  <c r="J37" i="21" s="1"/>
  <c r="AH37" i="21" s="1"/>
  <c r="AL21" i="21"/>
  <c r="J21" i="21" s="1"/>
  <c r="AH21" i="21" s="1"/>
  <c r="AL5" i="21"/>
  <c r="J5" i="21" s="1"/>
  <c r="AH5" i="21" s="1"/>
  <c r="W30" i="21"/>
  <c r="X30" i="21" s="1"/>
  <c r="AL29" i="21"/>
  <c r="J29" i="21" s="1"/>
  <c r="AH29" i="21" s="1"/>
  <c r="AL13" i="21"/>
  <c r="J13" i="21" s="1"/>
  <c r="AH13" i="21" s="1"/>
  <c r="AL36" i="21"/>
  <c r="J36" i="21" s="1"/>
  <c r="AH36" i="21" s="1"/>
  <c r="AL28" i="21"/>
  <c r="J28" i="21" s="1"/>
  <c r="AH28" i="21" s="1"/>
  <c r="AL20" i="21"/>
  <c r="J20" i="21" s="1"/>
  <c r="AH20" i="21" s="1"/>
  <c r="AL12" i="21"/>
  <c r="J12" i="21" s="1"/>
  <c r="AH12" i="21" s="1"/>
  <c r="AL4" i="21"/>
  <c r="J4" i="21" s="1"/>
  <c r="AH4" i="21" s="1"/>
  <c r="Z36" i="21"/>
  <c r="AA36" i="21" s="1"/>
  <c r="AI36" i="21" s="1"/>
  <c r="W17" i="21"/>
  <c r="X17" i="21" s="1"/>
  <c r="AL35" i="21"/>
  <c r="J35" i="21" s="1"/>
  <c r="AH35" i="21" s="1"/>
  <c r="AL19" i="21"/>
  <c r="J19" i="21" s="1"/>
  <c r="AH19" i="21" s="1"/>
  <c r="AJ19" i="21" s="1"/>
  <c r="AL3" i="21"/>
  <c r="J3" i="21" s="1"/>
  <c r="AH3" i="21" s="1"/>
  <c r="W33" i="21"/>
  <c r="X33" i="21" s="1"/>
  <c r="AL27" i="21"/>
  <c r="J27" i="21" s="1"/>
  <c r="AH27" i="21" s="1"/>
  <c r="AL11" i="21"/>
  <c r="J11" i="21" s="1"/>
  <c r="AH11" i="21" s="1"/>
  <c r="AL34" i="21"/>
  <c r="J34" i="21" s="1"/>
  <c r="AH34" i="21" s="1"/>
  <c r="AL26" i="21"/>
  <c r="J26" i="21" s="1"/>
  <c r="AH26" i="21" s="1"/>
  <c r="AL18" i="21"/>
  <c r="J18" i="21" s="1"/>
  <c r="AH18" i="21" s="1"/>
  <c r="AL10" i="21"/>
  <c r="J10" i="21" s="1"/>
  <c r="AH10" i="21" s="1"/>
  <c r="Z31" i="21"/>
  <c r="AA31" i="21" s="1"/>
  <c r="AI31" i="21" s="1"/>
  <c r="AL17" i="21"/>
  <c r="J17" i="21" s="1"/>
  <c r="AH17" i="21" s="1"/>
  <c r="E301" i="24"/>
  <c r="E333" i="24"/>
  <c r="E325" i="24"/>
  <c r="E323" i="24"/>
  <c r="E321" i="24"/>
  <c r="E319" i="24"/>
  <c r="E317" i="24"/>
  <c r="E313" i="24"/>
  <c r="E311" i="24"/>
  <c r="E309" i="24"/>
  <c r="E307" i="24"/>
  <c r="E305" i="24"/>
  <c r="E303" i="24"/>
  <c r="E173" i="24"/>
  <c r="E332" i="24"/>
  <c r="E330" i="24"/>
  <c r="E326" i="24"/>
  <c r="E322" i="24"/>
  <c r="E320" i="24"/>
  <c r="E318" i="24"/>
  <c r="E316" i="24"/>
  <c r="E314" i="24"/>
  <c r="E312" i="24"/>
  <c r="E310" i="24"/>
  <c r="E308" i="24"/>
  <c r="E306" i="24"/>
  <c r="E304" i="24"/>
  <c r="E302" i="24"/>
  <c r="E172" i="24"/>
  <c r="E186" i="24"/>
  <c r="E154" i="24"/>
  <c r="E168" i="24"/>
  <c r="E162" i="24"/>
  <c r="E184" i="24"/>
  <c r="E176" i="24"/>
  <c r="E160" i="24"/>
  <c r="E152" i="24"/>
  <c r="E183" i="24"/>
  <c r="E175" i="24"/>
  <c r="E167" i="24"/>
  <c r="E159" i="24"/>
  <c r="E329" i="24"/>
  <c r="E166" i="24"/>
  <c r="E174" i="24"/>
  <c r="E181" i="24"/>
  <c r="E165" i="24"/>
  <c r="E157" i="24"/>
  <c r="E336" i="24"/>
  <c r="E328" i="24"/>
  <c r="E324" i="24"/>
  <c r="E180" i="24"/>
  <c r="E158" i="24"/>
  <c r="E187" i="24"/>
  <c r="E179" i="24"/>
  <c r="E171" i="24"/>
  <c r="E163" i="24"/>
  <c r="E155" i="24"/>
  <c r="E335" i="24"/>
  <c r="E331" i="24"/>
  <c r="E327" i="24"/>
  <c r="E315" i="24"/>
  <c r="E164" i="24"/>
  <c r="E178" i="24"/>
  <c r="E182" i="24"/>
  <c r="E156" i="24"/>
  <c r="E170" i="24"/>
  <c r="E185" i="24"/>
  <c r="E177" i="24"/>
  <c r="E169" i="24"/>
  <c r="E161" i="24"/>
  <c r="E153" i="24"/>
  <c r="E334" i="24"/>
  <c r="J70" i="23"/>
  <c r="J86" i="23"/>
  <c r="J87" i="23"/>
  <c r="J81" i="23"/>
  <c r="F81" i="23"/>
  <c r="G81" i="23" s="1"/>
  <c r="F87" i="23"/>
  <c r="G87" i="23" s="1"/>
  <c r="F85" i="23"/>
  <c r="G85" i="23" s="1"/>
  <c r="J85" i="23"/>
  <c r="H43" i="23"/>
  <c r="K43" i="23" s="1"/>
  <c r="M43" i="23" s="1"/>
  <c r="F43" i="23"/>
  <c r="G43" i="23" s="1"/>
  <c r="H40" i="23"/>
  <c r="K40" i="23" s="1"/>
  <c r="M40" i="23" s="1"/>
  <c r="H100" i="23"/>
  <c r="K100" i="23" s="1"/>
  <c r="M100" i="23" s="1"/>
  <c r="F100" i="23"/>
  <c r="G100" i="23" s="1"/>
  <c r="H50" i="23"/>
  <c r="K50" i="23" s="1"/>
  <c r="M50" i="23" s="1"/>
  <c r="F71" i="23"/>
  <c r="G71" i="23" s="1"/>
  <c r="F26" i="23"/>
  <c r="G26" i="23" s="1"/>
  <c r="H96" i="23"/>
  <c r="F96" i="23"/>
  <c r="G96" i="23" s="1"/>
  <c r="F95" i="23"/>
  <c r="G95" i="23" s="1"/>
  <c r="H95" i="23"/>
  <c r="K95" i="23" s="1"/>
  <c r="M95" i="23" s="1"/>
  <c r="F99" i="23"/>
  <c r="G99" i="23" s="1"/>
  <c r="H99" i="23"/>
  <c r="F97" i="23"/>
  <c r="G97" i="23" s="1"/>
  <c r="H97" i="23"/>
  <c r="F39" i="23"/>
  <c r="G39" i="23" s="1"/>
  <c r="F98" i="23"/>
  <c r="G98" i="23" s="1"/>
  <c r="H98" i="23"/>
  <c r="K98" i="23" s="1"/>
  <c r="M98" i="23" s="1"/>
  <c r="H94" i="23"/>
  <c r="F94" i="23"/>
  <c r="G94" i="23" s="1"/>
  <c r="H93" i="23"/>
  <c r="F93" i="23"/>
  <c r="G93" i="23" s="1"/>
  <c r="J42" i="23"/>
  <c r="H47" i="23"/>
  <c r="K47" i="23" s="1"/>
  <c r="M47" i="23" s="1"/>
  <c r="H61" i="23"/>
  <c r="F61" i="23"/>
  <c r="G61" i="23" s="1"/>
  <c r="H76" i="23"/>
  <c r="F76" i="23"/>
  <c r="G76" i="23" s="1"/>
  <c r="F90" i="23"/>
  <c r="G90" i="23" s="1"/>
  <c r="H90" i="23"/>
  <c r="H46" i="23"/>
  <c r="F46" i="23"/>
  <c r="G46" i="23" s="1"/>
  <c r="H49" i="23"/>
  <c r="K49" i="23" s="1"/>
  <c r="M49" i="23" s="1"/>
  <c r="F49" i="23"/>
  <c r="G49" i="23" s="1"/>
  <c r="H59" i="23"/>
  <c r="F59" i="23"/>
  <c r="G59" i="23" s="1"/>
  <c r="F62" i="23"/>
  <c r="G62" i="23" s="1"/>
  <c r="H62" i="23"/>
  <c r="F67" i="23"/>
  <c r="G67" i="23" s="1"/>
  <c r="H67" i="23"/>
  <c r="H83" i="23"/>
  <c r="F83" i="23"/>
  <c r="G83" i="23" s="1"/>
  <c r="H24" i="23"/>
  <c r="F24" i="23"/>
  <c r="G24" i="23" s="1"/>
  <c r="H56" i="23"/>
  <c r="F56" i="23"/>
  <c r="G56" i="23" s="1"/>
  <c r="F60" i="23"/>
  <c r="G60" i="23" s="1"/>
  <c r="H60" i="23"/>
  <c r="F65" i="23"/>
  <c r="G65" i="23" s="1"/>
  <c r="H65" i="23"/>
  <c r="H75" i="23"/>
  <c r="F75" i="23"/>
  <c r="G75" i="23" s="1"/>
  <c r="H45" i="23"/>
  <c r="F45" i="23"/>
  <c r="G45" i="23" s="1"/>
  <c r="H55" i="23"/>
  <c r="F55" i="23"/>
  <c r="G55" i="23" s="1"/>
  <c r="H69" i="23"/>
  <c r="F69" i="23"/>
  <c r="G69" i="23" s="1"/>
  <c r="F73" i="23"/>
  <c r="G73" i="23" s="1"/>
  <c r="H73" i="23"/>
  <c r="H79" i="23"/>
  <c r="F79" i="23"/>
  <c r="G79" i="23" s="1"/>
  <c r="F48" i="23"/>
  <c r="G48" i="23" s="1"/>
  <c r="H48" i="23"/>
  <c r="F52" i="23"/>
  <c r="G52" i="23" s="1"/>
  <c r="H52" i="23"/>
  <c r="F57" i="23"/>
  <c r="G57" i="23" s="1"/>
  <c r="H57" i="23"/>
  <c r="F77" i="23"/>
  <c r="G77" i="23" s="1"/>
  <c r="H77" i="23"/>
  <c r="F82" i="23"/>
  <c r="G82" i="23" s="1"/>
  <c r="H82" i="23"/>
  <c r="F44" i="23"/>
  <c r="G44" i="23" s="1"/>
  <c r="H44" i="23"/>
  <c r="H53" i="23"/>
  <c r="F53" i="23"/>
  <c r="G53" i="23" s="1"/>
  <c r="H58" i="23"/>
  <c r="F58" i="23"/>
  <c r="G58" i="23" s="1"/>
  <c r="F63" i="23"/>
  <c r="G63" i="23" s="1"/>
  <c r="H63" i="23"/>
  <c r="H66" i="23"/>
  <c r="F66" i="23"/>
  <c r="G66" i="23" s="1"/>
  <c r="H71" i="23"/>
  <c r="H78" i="23"/>
  <c r="F78" i="23"/>
  <c r="G78" i="23" s="1"/>
  <c r="H91" i="23"/>
  <c r="F91" i="23"/>
  <c r="G91" i="23" s="1"/>
  <c r="F38" i="23"/>
  <c r="G38" i="23" s="1"/>
  <c r="H38" i="23"/>
  <c r="H74" i="23"/>
  <c r="F74" i="23"/>
  <c r="G74" i="23" s="1"/>
  <c r="H80" i="23"/>
  <c r="F80" i="23"/>
  <c r="G80" i="23" s="1"/>
  <c r="F89" i="23"/>
  <c r="G89" i="23" s="1"/>
  <c r="H89" i="23"/>
  <c r="H51" i="23"/>
  <c r="F51" i="23"/>
  <c r="G51" i="23" s="1"/>
  <c r="F54" i="23"/>
  <c r="G54" i="23" s="1"/>
  <c r="H54" i="23"/>
  <c r="H64" i="23"/>
  <c r="F64" i="23"/>
  <c r="G64" i="23" s="1"/>
  <c r="H68" i="23"/>
  <c r="F68" i="23"/>
  <c r="G68" i="23" s="1"/>
  <c r="H72" i="23"/>
  <c r="F72" i="23"/>
  <c r="G72" i="23" s="1"/>
  <c r="H84" i="23"/>
  <c r="F84" i="23"/>
  <c r="G84" i="23" s="1"/>
  <c r="J88" i="23"/>
  <c r="GW152" i="1"/>
  <c r="GY152" i="1"/>
  <c r="HC152" i="1"/>
  <c r="HA152" i="1"/>
  <c r="D1940" i="7"/>
  <c r="D1941" i="7"/>
  <c r="D1942" i="7"/>
  <c r="D1943" i="7"/>
  <c r="D1944" i="7"/>
  <c r="D1945" i="7"/>
  <c r="D1946" i="7"/>
  <c r="D1947" i="7"/>
  <c r="D1948" i="7"/>
  <c r="D1949" i="7"/>
  <c r="D1950" i="7"/>
  <c r="D1951" i="7"/>
  <c r="D1952" i="7"/>
  <c r="D1953" i="7"/>
  <c r="D1954" i="7"/>
  <c r="D1955" i="7"/>
  <c r="D1956" i="7"/>
  <c r="D1957" i="7"/>
  <c r="D1958" i="7"/>
  <c r="D1959" i="7"/>
  <c r="D1960" i="7"/>
  <c r="D1961" i="7"/>
  <c r="D1962" i="7"/>
  <c r="D1963" i="7"/>
  <c r="D1964" i="7"/>
  <c r="D1965" i="7"/>
  <c r="D1966" i="7"/>
  <c r="D1967" i="7"/>
  <c r="D1968" i="7"/>
  <c r="D1969" i="7"/>
  <c r="D1970" i="7"/>
  <c r="D1971" i="7"/>
  <c r="D1972" i="7"/>
  <c r="D1973" i="7"/>
  <c r="D1974" i="7"/>
  <c r="D1676" i="8"/>
  <c r="C3464" i="7" s="1"/>
  <c r="D1675" i="8"/>
  <c r="C3463" i="7" s="1"/>
  <c r="D1674" i="8"/>
  <c r="C3462" i="7" s="1"/>
  <c r="D1673" i="8"/>
  <c r="C3461" i="7" s="1"/>
  <c r="D1672" i="8"/>
  <c r="C3460" i="7" s="1"/>
  <c r="D1671" i="8"/>
  <c r="C3459" i="7" s="1"/>
  <c r="D1670" i="8"/>
  <c r="C3458" i="7" s="1"/>
  <c r="D1669" i="8"/>
  <c r="C3457" i="7" s="1"/>
  <c r="D1668" i="8"/>
  <c r="C3456" i="7" s="1"/>
  <c r="D1667" i="8"/>
  <c r="C3455" i="7" s="1"/>
  <c r="D1666" i="8"/>
  <c r="C3454" i="7" s="1"/>
  <c r="D1665" i="8"/>
  <c r="C3453" i="7" s="1"/>
  <c r="D1664" i="8"/>
  <c r="C3452" i="7" s="1"/>
  <c r="D1662" i="8"/>
  <c r="C3450" i="7" s="1"/>
  <c r="D1661" i="8"/>
  <c r="C3449" i="7" s="1"/>
  <c r="D1660" i="8"/>
  <c r="C3448" i="7" s="1"/>
  <c r="D1659" i="8"/>
  <c r="C3447" i="7" s="1"/>
  <c r="D1658" i="8"/>
  <c r="C3446" i="7" s="1"/>
  <c r="D1657" i="8"/>
  <c r="C3445" i="7" s="1"/>
  <c r="D1656" i="8"/>
  <c r="C3444" i="7" s="1"/>
  <c r="D1655" i="8"/>
  <c r="C3443" i="7" s="1"/>
  <c r="D1654" i="8"/>
  <c r="C3442" i="7" s="1"/>
  <c r="D1653" i="8"/>
  <c r="C3441" i="7" s="1"/>
  <c r="D1652" i="8"/>
  <c r="C3440" i="7" s="1"/>
  <c r="D1651" i="8"/>
  <c r="C3439" i="7" s="1"/>
  <c r="D1650" i="8"/>
  <c r="C3438" i="7" s="1"/>
  <c r="D1649" i="8"/>
  <c r="C3437" i="7" s="1"/>
  <c r="D1648" i="8"/>
  <c r="C3436" i="7" s="1"/>
  <c r="D1647" i="8"/>
  <c r="C3435" i="7" s="1"/>
  <c r="D1645" i="8"/>
  <c r="C3433" i="7" s="1"/>
  <c r="D1644" i="8"/>
  <c r="C3432" i="7" s="1"/>
  <c r="D1643" i="8"/>
  <c r="C3431" i="7" s="1"/>
  <c r="D1642" i="8"/>
  <c r="C3430" i="7" s="1"/>
  <c r="D1641" i="8"/>
  <c r="C3429" i="7" s="1"/>
  <c r="D1527" i="8"/>
  <c r="C3315" i="7" s="1"/>
  <c r="D1526" i="8"/>
  <c r="C3314" i="7" s="1"/>
  <c r="D1525" i="8"/>
  <c r="C3313" i="7" s="1"/>
  <c r="D1524" i="8"/>
  <c r="C3312" i="7" s="1"/>
  <c r="D1523" i="8"/>
  <c r="C3311" i="7" s="1"/>
  <c r="D1522" i="8"/>
  <c r="C3310" i="7" s="1"/>
  <c r="D1521" i="8"/>
  <c r="C3309" i="7" s="1"/>
  <c r="D1520" i="8"/>
  <c r="C3308" i="7" s="1"/>
  <c r="D1519" i="8"/>
  <c r="C3307" i="7" s="1"/>
  <c r="D1518" i="8"/>
  <c r="C3306" i="7" s="1"/>
  <c r="D1517" i="8"/>
  <c r="C3305" i="7" s="1"/>
  <c r="D1516" i="8"/>
  <c r="C3304" i="7" s="1"/>
  <c r="D1515" i="8"/>
  <c r="C3303" i="7" s="1"/>
  <c r="D1513" i="8"/>
  <c r="C3301" i="7" s="1"/>
  <c r="D1512" i="8"/>
  <c r="C3300" i="7" s="1"/>
  <c r="D1511" i="8"/>
  <c r="C3299" i="7" s="1"/>
  <c r="D1510" i="8"/>
  <c r="C3298" i="7" s="1"/>
  <c r="D1509" i="8"/>
  <c r="C3297" i="7" s="1"/>
  <c r="D1508" i="8"/>
  <c r="C3296" i="7" s="1"/>
  <c r="D1507" i="8"/>
  <c r="C3295" i="7" s="1"/>
  <c r="D1506" i="8"/>
  <c r="C3294" i="7" s="1"/>
  <c r="D1505" i="8"/>
  <c r="C3293" i="7" s="1"/>
  <c r="D1504" i="8"/>
  <c r="C3292" i="7" s="1"/>
  <c r="D1503" i="8"/>
  <c r="C3291" i="7" s="1"/>
  <c r="D1502" i="8"/>
  <c r="C3290" i="7" s="1"/>
  <c r="D1501" i="8"/>
  <c r="C3289" i="7" s="1"/>
  <c r="D1500" i="8"/>
  <c r="C3288" i="7" s="1"/>
  <c r="D1499" i="8"/>
  <c r="C3287" i="7" s="1"/>
  <c r="D1498" i="8"/>
  <c r="C3286" i="7" s="1"/>
  <c r="D1497" i="8"/>
  <c r="C3285" i="7" s="1"/>
  <c r="D1496" i="8"/>
  <c r="C3284" i="7" s="1"/>
  <c r="D1495" i="8"/>
  <c r="C3283" i="7" s="1"/>
  <c r="D1494" i="8"/>
  <c r="C3282" i="7" s="1"/>
  <c r="D1493" i="8"/>
  <c r="C3281" i="7" s="1"/>
  <c r="D1492" i="8"/>
  <c r="C3280" i="7" s="1"/>
  <c r="D1378" i="8"/>
  <c r="C3166" i="7" s="1"/>
  <c r="D1377" i="8"/>
  <c r="C3165" i="7" s="1"/>
  <c r="D1375" i="8"/>
  <c r="C3163" i="7" s="1"/>
  <c r="D1374" i="8"/>
  <c r="C3162" i="7" s="1"/>
  <c r="D1373" i="8"/>
  <c r="C3161" i="7" s="1"/>
  <c r="D1372" i="8"/>
  <c r="C3160" i="7" s="1"/>
  <c r="D1371" i="8"/>
  <c r="C3159" i="7" s="1"/>
  <c r="D1370" i="8"/>
  <c r="C3158" i="7" s="1"/>
  <c r="D1369" i="8"/>
  <c r="C3157" i="7" s="1"/>
  <c r="D1368" i="8"/>
  <c r="C3156" i="7" s="1"/>
  <c r="D1367" i="8"/>
  <c r="C3155" i="7" s="1"/>
  <c r="D1366" i="8"/>
  <c r="C3154" i="7" s="1"/>
  <c r="D1364" i="8"/>
  <c r="C3152" i="7" s="1"/>
  <c r="D1363" i="8"/>
  <c r="C3151" i="7" s="1"/>
  <c r="D1362" i="8"/>
  <c r="C3150" i="7" s="1"/>
  <c r="D1361" i="8"/>
  <c r="C3149" i="7" s="1"/>
  <c r="D1360" i="8"/>
  <c r="C3148" i="7" s="1"/>
  <c r="D1359" i="8"/>
  <c r="C3147" i="7" s="1"/>
  <c r="D1358" i="8"/>
  <c r="C3146" i="7" s="1"/>
  <c r="D1357" i="8"/>
  <c r="C3145" i="7" s="1"/>
  <c r="D1356" i="8"/>
  <c r="C3144" i="7" s="1"/>
  <c r="D1355" i="8"/>
  <c r="C3143" i="7" s="1"/>
  <c r="D1354" i="8"/>
  <c r="C3142" i="7" s="1"/>
  <c r="D1353" i="8"/>
  <c r="C3141" i="7" s="1"/>
  <c r="D1352" i="8"/>
  <c r="C3140" i="7" s="1"/>
  <c r="D1351" i="8"/>
  <c r="C3139" i="7" s="1"/>
  <c r="D1350" i="8"/>
  <c r="C3138" i="7" s="1"/>
  <c r="D1349" i="8"/>
  <c r="C3137" i="7" s="1"/>
  <c r="D1347" i="8"/>
  <c r="C3135" i="7" s="1"/>
  <c r="D1346" i="8"/>
  <c r="C3134" i="7" s="1"/>
  <c r="D1345" i="8"/>
  <c r="C3133" i="7" s="1"/>
  <c r="D1344" i="8"/>
  <c r="C3132" i="7" s="1"/>
  <c r="D1343" i="8"/>
  <c r="C3131" i="7" s="1"/>
  <c r="D1229" i="8"/>
  <c r="C3017" i="7" s="1"/>
  <c r="D1228" i="8"/>
  <c r="C3016" i="7" s="1"/>
  <c r="D1226" i="8"/>
  <c r="C3014" i="7" s="1"/>
  <c r="D1225" i="8"/>
  <c r="C3013" i="7" s="1"/>
  <c r="D1224" i="8"/>
  <c r="C3012" i="7" s="1"/>
  <c r="D1223" i="8"/>
  <c r="C3011" i="7" s="1"/>
  <c r="D1222" i="8"/>
  <c r="C3010" i="7" s="1"/>
  <c r="D1221" i="8"/>
  <c r="C3009" i="7" s="1"/>
  <c r="D1220" i="8"/>
  <c r="C3008" i="7" s="1"/>
  <c r="D1219" i="8"/>
  <c r="C3007" i="7" s="1"/>
  <c r="D1218" i="8"/>
  <c r="C3006" i="7" s="1"/>
  <c r="D1217" i="8"/>
  <c r="C3005" i="7" s="1"/>
  <c r="D1215" i="8"/>
  <c r="C3003" i="7" s="1"/>
  <c r="D1214" i="8"/>
  <c r="C3002" i="7" s="1"/>
  <c r="D1213" i="8"/>
  <c r="C3001" i="7" s="1"/>
  <c r="D1212" i="8"/>
  <c r="C3000" i="7" s="1"/>
  <c r="D1211" i="8"/>
  <c r="C2999" i="7" s="1"/>
  <c r="D1210" i="8"/>
  <c r="C2998" i="7" s="1"/>
  <c r="D1209" i="8"/>
  <c r="C2997" i="7" s="1"/>
  <c r="D1208" i="8"/>
  <c r="C2996" i="7" s="1"/>
  <c r="D1207" i="8"/>
  <c r="C2995" i="7" s="1"/>
  <c r="D1206" i="8"/>
  <c r="C2994" i="7" s="1"/>
  <c r="D1205" i="8"/>
  <c r="C2993" i="7" s="1"/>
  <c r="D1204" i="8"/>
  <c r="C2992" i="7" s="1"/>
  <c r="D1203" i="8"/>
  <c r="C2991" i="7" s="1"/>
  <c r="D1202" i="8"/>
  <c r="C2990" i="7" s="1"/>
  <c r="D1201" i="8"/>
  <c r="C2989" i="7" s="1"/>
  <c r="D1200" i="8"/>
  <c r="C2988" i="7" s="1"/>
  <c r="D1198" i="8"/>
  <c r="C2986" i="7" s="1"/>
  <c r="D1197" i="8"/>
  <c r="C2985" i="7" s="1"/>
  <c r="D1196" i="8"/>
  <c r="C2984" i="7" s="1"/>
  <c r="D1195" i="8"/>
  <c r="C2983" i="7" s="1"/>
  <c r="D1194" i="8"/>
  <c r="C2982" i="7" s="1"/>
  <c r="D1080" i="8"/>
  <c r="C2868" i="7" s="1"/>
  <c r="D1079" i="8"/>
  <c r="C2867" i="7" s="1"/>
  <c r="D1077" i="8"/>
  <c r="C2865" i="7" s="1"/>
  <c r="D1076" i="8"/>
  <c r="C2864" i="7" s="1"/>
  <c r="D1075" i="8"/>
  <c r="C2863" i="7" s="1"/>
  <c r="D1074" i="8"/>
  <c r="C2862" i="7" s="1"/>
  <c r="D1073" i="8"/>
  <c r="C2861" i="7" s="1"/>
  <c r="D1072" i="8"/>
  <c r="C2860" i="7" s="1"/>
  <c r="D1071" i="8"/>
  <c r="C2859" i="7" s="1"/>
  <c r="D1070" i="8"/>
  <c r="C2858" i="7" s="1"/>
  <c r="D1069" i="8"/>
  <c r="C2857" i="7" s="1"/>
  <c r="D1068" i="8"/>
  <c r="C2856" i="7" s="1"/>
  <c r="D1066" i="8"/>
  <c r="C2854" i="7" s="1"/>
  <c r="D1065" i="8"/>
  <c r="C2853" i="7" s="1"/>
  <c r="D1064" i="8"/>
  <c r="C2852" i="7" s="1"/>
  <c r="D1063" i="8"/>
  <c r="C2851" i="7" s="1"/>
  <c r="D1062" i="8"/>
  <c r="C2850" i="7" s="1"/>
  <c r="D1061" i="8"/>
  <c r="C2849" i="7" s="1"/>
  <c r="D1060" i="8"/>
  <c r="C2848" i="7" s="1"/>
  <c r="D1059" i="8"/>
  <c r="C2847" i="7" s="1"/>
  <c r="D1058" i="8"/>
  <c r="C2846" i="7" s="1"/>
  <c r="D1057" i="8"/>
  <c r="C2845" i="7" s="1"/>
  <c r="D1056" i="8"/>
  <c r="C2844" i="7" s="1"/>
  <c r="D1055" i="8"/>
  <c r="C2843" i="7" s="1"/>
  <c r="D1054" i="8"/>
  <c r="C2842" i="7" s="1"/>
  <c r="D1053" i="8"/>
  <c r="C2841" i="7" s="1"/>
  <c r="D1052" i="8"/>
  <c r="C2840" i="7" s="1"/>
  <c r="D1051" i="8"/>
  <c r="C2839" i="7" s="1"/>
  <c r="D1049" i="8"/>
  <c r="C2837" i="7" s="1"/>
  <c r="D1048" i="8"/>
  <c r="C2836" i="7" s="1"/>
  <c r="D1047" i="8"/>
  <c r="C2835" i="7" s="1"/>
  <c r="D1046" i="8"/>
  <c r="C2834" i="7" s="1"/>
  <c r="D1045" i="8"/>
  <c r="C2833" i="7" s="1"/>
  <c r="D931" i="8"/>
  <c r="C2719" i="7" s="1"/>
  <c r="D930" i="8"/>
  <c r="C2718" i="7" s="1"/>
  <c r="D928" i="8"/>
  <c r="C2716" i="7" s="1"/>
  <c r="D927" i="8"/>
  <c r="C2715" i="7" s="1"/>
  <c r="D926" i="8"/>
  <c r="C2714" i="7" s="1"/>
  <c r="D925" i="8"/>
  <c r="C2713" i="7" s="1"/>
  <c r="D924" i="8"/>
  <c r="C2712" i="7" s="1"/>
  <c r="D923" i="8"/>
  <c r="C2711" i="7" s="1"/>
  <c r="D922" i="8"/>
  <c r="C2710" i="7" s="1"/>
  <c r="D921" i="8"/>
  <c r="C2709" i="7" s="1"/>
  <c r="D920" i="8"/>
  <c r="C2708" i="7" s="1"/>
  <c r="D919" i="8"/>
  <c r="C2707" i="7" s="1"/>
  <c r="D917" i="8"/>
  <c r="C2705" i="7" s="1"/>
  <c r="D916" i="8"/>
  <c r="C2704" i="7" s="1"/>
  <c r="D915" i="8"/>
  <c r="C2703" i="7" s="1"/>
  <c r="D914" i="8"/>
  <c r="C2702" i="7" s="1"/>
  <c r="D913" i="8"/>
  <c r="C2701" i="7" s="1"/>
  <c r="D912" i="8"/>
  <c r="C2700" i="7" s="1"/>
  <c r="D911" i="8"/>
  <c r="C2699" i="7" s="1"/>
  <c r="D910" i="8"/>
  <c r="C2698" i="7" s="1"/>
  <c r="D909" i="8"/>
  <c r="C2697" i="7" s="1"/>
  <c r="D908" i="8"/>
  <c r="C2696" i="7" s="1"/>
  <c r="D907" i="8"/>
  <c r="C2695" i="7" s="1"/>
  <c r="D906" i="8"/>
  <c r="C2694" i="7" s="1"/>
  <c r="D905" i="8"/>
  <c r="C2693" i="7" s="1"/>
  <c r="D904" i="8"/>
  <c r="C2692" i="7" s="1"/>
  <c r="D903" i="8"/>
  <c r="C2691" i="7" s="1"/>
  <c r="D902" i="8"/>
  <c r="C2690" i="7" s="1"/>
  <c r="D900" i="8"/>
  <c r="C2688" i="7" s="1"/>
  <c r="D899" i="8"/>
  <c r="C2687" i="7" s="1"/>
  <c r="D898" i="8"/>
  <c r="C2686" i="7" s="1"/>
  <c r="D897" i="8"/>
  <c r="C2685" i="7" s="1"/>
  <c r="D896" i="8"/>
  <c r="C2684" i="7" s="1"/>
  <c r="D782" i="8"/>
  <c r="C2570" i="7" s="1"/>
  <c r="D781" i="8"/>
  <c r="C2569" i="7" s="1"/>
  <c r="D779" i="8"/>
  <c r="C2567" i="7" s="1"/>
  <c r="D778" i="8"/>
  <c r="C2566" i="7" s="1"/>
  <c r="D777" i="8"/>
  <c r="C2565" i="7" s="1"/>
  <c r="D776" i="8"/>
  <c r="C2564" i="7" s="1"/>
  <c r="D775" i="8"/>
  <c r="C2563" i="7" s="1"/>
  <c r="D774" i="8"/>
  <c r="C2562" i="7" s="1"/>
  <c r="D773" i="8"/>
  <c r="C2561" i="7" s="1"/>
  <c r="D772" i="8"/>
  <c r="C2560" i="7" s="1"/>
  <c r="D771" i="8"/>
  <c r="C2559" i="7" s="1"/>
  <c r="D770" i="8"/>
  <c r="C2558" i="7" s="1"/>
  <c r="D768" i="8"/>
  <c r="C2556" i="7" s="1"/>
  <c r="D767" i="8"/>
  <c r="C2555" i="7" s="1"/>
  <c r="D766" i="8"/>
  <c r="C2554" i="7" s="1"/>
  <c r="D765" i="8"/>
  <c r="C2553" i="7" s="1"/>
  <c r="D764" i="8"/>
  <c r="C2552" i="7" s="1"/>
  <c r="D763" i="8"/>
  <c r="C2551" i="7" s="1"/>
  <c r="D762" i="8"/>
  <c r="C2550" i="7" s="1"/>
  <c r="D761" i="8"/>
  <c r="C2549" i="7" s="1"/>
  <c r="D760" i="8"/>
  <c r="C2548" i="7" s="1"/>
  <c r="D759" i="8"/>
  <c r="C2547" i="7" s="1"/>
  <c r="D758" i="8"/>
  <c r="C2546" i="7" s="1"/>
  <c r="D757" i="8"/>
  <c r="C2545" i="7" s="1"/>
  <c r="D756" i="8"/>
  <c r="C2544" i="7" s="1"/>
  <c r="D755" i="8"/>
  <c r="C2543" i="7" s="1"/>
  <c r="D754" i="8"/>
  <c r="C2542" i="7" s="1"/>
  <c r="D753" i="8"/>
  <c r="C2541" i="7" s="1"/>
  <c r="D751" i="8"/>
  <c r="C2539" i="7" s="1"/>
  <c r="D750" i="8"/>
  <c r="C2538" i="7" s="1"/>
  <c r="D748" i="8"/>
  <c r="C2536" i="7" s="1"/>
  <c r="D747" i="8"/>
  <c r="C2535" i="7" s="1"/>
  <c r="D633" i="8"/>
  <c r="C2421" i="7" s="1"/>
  <c r="D632" i="8"/>
  <c r="C2420" i="7" s="1"/>
  <c r="D630" i="8"/>
  <c r="C2418" i="7" s="1"/>
  <c r="D629" i="8"/>
  <c r="C2417" i="7" s="1"/>
  <c r="D628" i="8"/>
  <c r="C2416" i="7" s="1"/>
  <c r="D627" i="8"/>
  <c r="C2415" i="7" s="1"/>
  <c r="D626" i="8"/>
  <c r="C2414" i="7" s="1"/>
  <c r="D625" i="8"/>
  <c r="C2413" i="7" s="1"/>
  <c r="D624" i="8"/>
  <c r="C2412" i="7" s="1"/>
  <c r="D623" i="8"/>
  <c r="C2411" i="7" s="1"/>
  <c r="D622" i="8"/>
  <c r="C2410" i="7" s="1"/>
  <c r="D621" i="8"/>
  <c r="C2409" i="7" s="1"/>
  <c r="D619" i="8"/>
  <c r="C2407" i="7" s="1"/>
  <c r="D618" i="8"/>
  <c r="C2406" i="7" s="1"/>
  <c r="D617" i="8"/>
  <c r="C2405" i="7" s="1"/>
  <c r="D616" i="8"/>
  <c r="C2404" i="7" s="1"/>
  <c r="D615" i="8"/>
  <c r="C2403" i="7" s="1"/>
  <c r="D614" i="8"/>
  <c r="C2402" i="7" s="1"/>
  <c r="D613" i="8"/>
  <c r="C2401" i="7" s="1"/>
  <c r="D612" i="8"/>
  <c r="C2400" i="7" s="1"/>
  <c r="D611" i="8"/>
  <c r="C2399" i="7" s="1"/>
  <c r="D610" i="8"/>
  <c r="C2398" i="7" s="1"/>
  <c r="D609" i="8"/>
  <c r="C2397" i="7" s="1"/>
  <c r="D608" i="8"/>
  <c r="C2396" i="7" s="1"/>
  <c r="D607" i="8"/>
  <c r="C2395" i="7" s="1"/>
  <c r="D606" i="8"/>
  <c r="C2394" i="7" s="1"/>
  <c r="D605" i="8"/>
  <c r="C2393" i="7" s="1"/>
  <c r="D604" i="8"/>
  <c r="C2392" i="7" s="1"/>
  <c r="D603" i="8"/>
  <c r="C2391" i="7" s="1"/>
  <c r="D602" i="8"/>
  <c r="C2390" i="7" s="1"/>
  <c r="D601" i="8"/>
  <c r="C2389" i="7" s="1"/>
  <c r="D600" i="8"/>
  <c r="C2388" i="7" s="1"/>
  <c r="D599" i="8"/>
  <c r="C2387" i="7" s="1"/>
  <c r="D598" i="8"/>
  <c r="C2386" i="7" s="1"/>
  <c r="D484" i="8"/>
  <c r="C2272" i="7" s="1"/>
  <c r="D483" i="8"/>
  <c r="C2271" i="7" s="1"/>
  <c r="D481" i="8"/>
  <c r="C2269" i="7" s="1"/>
  <c r="D480" i="8"/>
  <c r="C2268" i="7" s="1"/>
  <c r="D479" i="8"/>
  <c r="C2267" i="7" s="1"/>
  <c r="D478" i="8"/>
  <c r="C2266" i="7" s="1"/>
  <c r="D477" i="8"/>
  <c r="C2265" i="7" s="1"/>
  <c r="D476" i="8"/>
  <c r="C2264" i="7" s="1"/>
  <c r="D475" i="8"/>
  <c r="C2263" i="7" s="1"/>
  <c r="D474" i="8"/>
  <c r="C2262" i="7" s="1"/>
  <c r="D473" i="8"/>
  <c r="C2261" i="7" s="1"/>
  <c r="D472" i="8"/>
  <c r="C2260" i="7" s="1"/>
  <c r="D470" i="8"/>
  <c r="C2258" i="7" s="1"/>
  <c r="D469" i="8"/>
  <c r="C2257" i="7" s="1"/>
  <c r="D468" i="8"/>
  <c r="C2256" i="7" s="1"/>
  <c r="D467" i="8"/>
  <c r="C2255" i="7" s="1"/>
  <c r="D466" i="8"/>
  <c r="C2254" i="7" s="1"/>
  <c r="D465" i="8"/>
  <c r="C2253" i="7" s="1"/>
  <c r="D464" i="8"/>
  <c r="C2252" i="7" s="1"/>
  <c r="D463" i="8"/>
  <c r="C2251" i="7" s="1"/>
  <c r="D462" i="8"/>
  <c r="C2250" i="7" s="1"/>
  <c r="D461" i="8"/>
  <c r="C2249" i="7" s="1"/>
  <c r="D460" i="8"/>
  <c r="C2248" i="7" s="1"/>
  <c r="D459" i="8"/>
  <c r="C2247" i="7" s="1"/>
  <c r="D458" i="8"/>
  <c r="C2246" i="7" s="1"/>
  <c r="D457" i="8"/>
  <c r="C2245" i="7" s="1"/>
  <c r="D456" i="8"/>
  <c r="C2244" i="7" s="1"/>
  <c r="D455" i="8"/>
  <c r="C2243" i="7" s="1"/>
  <c r="D454" i="8"/>
  <c r="C2242" i="7" s="1"/>
  <c r="D453" i="8"/>
  <c r="C2241" i="7" s="1"/>
  <c r="D452" i="8"/>
  <c r="C2240" i="7" s="1"/>
  <c r="D451" i="8"/>
  <c r="C2239" i="7" s="1"/>
  <c r="D450" i="8"/>
  <c r="C2238" i="7" s="1"/>
  <c r="D449" i="8"/>
  <c r="C2237" i="7" s="1"/>
  <c r="D335" i="8"/>
  <c r="C2123" i="7" s="1"/>
  <c r="D334" i="8"/>
  <c r="C2122" i="7" s="1"/>
  <c r="D332" i="8"/>
  <c r="C2120" i="7" s="1"/>
  <c r="D331" i="8"/>
  <c r="C2119" i="7" s="1"/>
  <c r="D330" i="8"/>
  <c r="C2118" i="7" s="1"/>
  <c r="D329" i="8"/>
  <c r="C2117" i="7" s="1"/>
  <c r="D328" i="8"/>
  <c r="C2116" i="7" s="1"/>
  <c r="D327" i="8"/>
  <c r="C2115" i="7" s="1"/>
  <c r="D326" i="8"/>
  <c r="C2114" i="7" s="1"/>
  <c r="D325" i="8"/>
  <c r="C2113" i="7" s="1"/>
  <c r="D324" i="8"/>
  <c r="C2112" i="7" s="1"/>
  <c r="D323" i="8"/>
  <c r="C2111" i="7" s="1"/>
  <c r="D321" i="8"/>
  <c r="C2109" i="7" s="1"/>
  <c r="D320" i="8"/>
  <c r="C2108" i="7" s="1"/>
  <c r="D319" i="8"/>
  <c r="C2107" i="7" s="1"/>
  <c r="D318" i="8"/>
  <c r="C2106" i="7" s="1"/>
  <c r="D317" i="8"/>
  <c r="C2105" i="7" s="1"/>
  <c r="D316" i="8"/>
  <c r="C2104" i="7" s="1"/>
  <c r="D315" i="8"/>
  <c r="C2103" i="7" s="1"/>
  <c r="D314" i="8"/>
  <c r="C2102" i="7" s="1"/>
  <c r="D313" i="8"/>
  <c r="C2101" i="7" s="1"/>
  <c r="D312" i="8"/>
  <c r="C2100" i="7" s="1"/>
  <c r="D311" i="8"/>
  <c r="C2099" i="7" s="1"/>
  <c r="D310" i="8"/>
  <c r="C2098" i="7" s="1"/>
  <c r="D309" i="8"/>
  <c r="C2097" i="7" s="1"/>
  <c r="D308" i="8"/>
  <c r="C2096" i="7" s="1"/>
  <c r="D307" i="8"/>
  <c r="C2095" i="7" s="1"/>
  <c r="D306" i="8"/>
  <c r="C2094" i="7" s="1"/>
  <c r="D305" i="8"/>
  <c r="C2093" i="7" s="1"/>
  <c r="D304" i="8"/>
  <c r="C2092" i="7" s="1"/>
  <c r="D303" i="8"/>
  <c r="C2091" i="7" s="1"/>
  <c r="D302" i="8"/>
  <c r="C2090" i="7" s="1"/>
  <c r="D301" i="8"/>
  <c r="C2089" i="7" s="1"/>
  <c r="D300" i="8"/>
  <c r="C2088" i="7" s="1"/>
  <c r="D186" i="8"/>
  <c r="C1974" i="7" s="1"/>
  <c r="D185" i="8"/>
  <c r="C1973" i="7" s="1"/>
  <c r="D183" i="8"/>
  <c r="C1971" i="7" s="1"/>
  <c r="D182" i="8"/>
  <c r="C1970" i="7" s="1"/>
  <c r="D181" i="8"/>
  <c r="C1969" i="7" s="1"/>
  <c r="D180" i="8"/>
  <c r="C1968" i="7" s="1"/>
  <c r="D179" i="8"/>
  <c r="C1967" i="7" s="1"/>
  <c r="D178" i="8"/>
  <c r="C1966" i="7" s="1"/>
  <c r="D177" i="8"/>
  <c r="C1965" i="7" s="1"/>
  <c r="D176" i="8"/>
  <c r="C1964" i="7" s="1"/>
  <c r="D175" i="8"/>
  <c r="C1963" i="7" s="1"/>
  <c r="D174" i="8"/>
  <c r="C1962" i="7" s="1"/>
  <c r="D172" i="8"/>
  <c r="C1960" i="7" s="1"/>
  <c r="D171" i="8"/>
  <c r="C1959" i="7" s="1"/>
  <c r="D170" i="8"/>
  <c r="C1958" i="7" s="1"/>
  <c r="D169" i="8"/>
  <c r="C1957" i="7" s="1"/>
  <c r="D168" i="8"/>
  <c r="C1956" i="7" s="1"/>
  <c r="D166" i="8"/>
  <c r="C1954" i="7" s="1"/>
  <c r="D165" i="8"/>
  <c r="C1953" i="7" s="1"/>
  <c r="D164" i="8"/>
  <c r="C1952" i="7" s="1"/>
  <c r="D163" i="8"/>
  <c r="C1951" i="7" s="1"/>
  <c r="D162" i="8"/>
  <c r="C1950" i="7" s="1"/>
  <c r="D161" i="8"/>
  <c r="C1949" i="7" s="1"/>
  <c r="D160" i="8"/>
  <c r="C1948" i="7" s="1"/>
  <c r="D159" i="8"/>
  <c r="C1947" i="7" s="1"/>
  <c r="D158" i="8"/>
  <c r="C1946" i="7" s="1"/>
  <c r="D157" i="8"/>
  <c r="C1945" i="7" s="1"/>
  <c r="D156" i="8"/>
  <c r="C1944" i="7" s="1"/>
  <c r="D155" i="8"/>
  <c r="C1943" i="7" s="1"/>
  <c r="D154" i="8"/>
  <c r="C1942" i="7" s="1"/>
  <c r="D153" i="8"/>
  <c r="C1941" i="7" s="1"/>
  <c r="D152" i="8"/>
  <c r="C1940" i="7" s="1"/>
  <c r="D151" i="8"/>
  <c r="C1939" i="7" s="1"/>
  <c r="D37" i="8"/>
  <c r="C1825" i="7" s="1"/>
  <c r="D36" i="8"/>
  <c r="C1824" i="7" s="1"/>
  <c r="D34" i="8"/>
  <c r="C1822" i="7" s="1"/>
  <c r="D33" i="8"/>
  <c r="C1821" i="7" s="1"/>
  <c r="D32" i="8"/>
  <c r="C1820" i="7" s="1"/>
  <c r="D31" i="8"/>
  <c r="C1819" i="7" s="1"/>
  <c r="D30" i="8"/>
  <c r="C1818" i="7" s="1"/>
  <c r="D29" i="8"/>
  <c r="C1817" i="7" s="1"/>
  <c r="D28" i="8"/>
  <c r="C1816" i="7" s="1"/>
  <c r="D27" i="8"/>
  <c r="C1815" i="7" s="1"/>
  <c r="D26" i="8"/>
  <c r="C1814" i="7" s="1"/>
  <c r="D25" i="8"/>
  <c r="C1813" i="7" s="1"/>
  <c r="D23" i="8"/>
  <c r="C1811" i="7" s="1"/>
  <c r="D22" i="8"/>
  <c r="C1810" i="7" s="1"/>
  <c r="D21" i="8"/>
  <c r="C1809" i="7" s="1"/>
  <c r="D20" i="8"/>
  <c r="C1808" i="7" s="1"/>
  <c r="D19" i="8"/>
  <c r="C1807" i="7" s="1"/>
  <c r="D18" i="8"/>
  <c r="C1806" i="7" s="1"/>
  <c r="D17" i="8"/>
  <c r="C1805" i="7" s="1"/>
  <c r="D16" i="8"/>
  <c r="C1804" i="7" s="1"/>
  <c r="D15" i="8"/>
  <c r="C1803" i="7" s="1"/>
  <c r="D14" i="8"/>
  <c r="C1802" i="7" s="1"/>
  <c r="D13" i="8"/>
  <c r="C1801" i="7" s="1"/>
  <c r="D10" i="8"/>
  <c r="C1798" i="7" s="1"/>
  <c r="D9" i="8"/>
  <c r="C1797" i="7" s="1"/>
  <c r="D8" i="8"/>
  <c r="C1796" i="7" s="1"/>
  <c r="D7" i="8"/>
  <c r="C1795" i="7" s="1"/>
  <c r="D6" i="8"/>
  <c r="C1794" i="7" s="1"/>
  <c r="D5" i="8"/>
  <c r="C1793" i="7" s="1"/>
  <c r="D4" i="8"/>
  <c r="C1792" i="7" s="1"/>
  <c r="D3" i="8"/>
  <c r="C1791" i="7" s="1"/>
  <c r="D2" i="8"/>
  <c r="C1790" i="7" s="1"/>
  <c r="F2" i="8"/>
  <c r="G2" i="8"/>
  <c r="F3" i="8"/>
  <c r="G3" i="8"/>
  <c r="F4" i="8"/>
  <c r="G4" i="8"/>
  <c r="F5" i="8"/>
  <c r="G5" i="8"/>
  <c r="F6" i="8"/>
  <c r="G6" i="8"/>
  <c r="F7" i="8"/>
  <c r="G7" i="8"/>
  <c r="F8" i="8"/>
  <c r="G8" i="8"/>
  <c r="F9" i="8"/>
  <c r="G9" i="8"/>
  <c r="F10" i="8"/>
  <c r="G10" i="8"/>
  <c r="F11" i="8"/>
  <c r="G11" i="8"/>
  <c r="F12" i="8"/>
  <c r="G12" i="8"/>
  <c r="F13" i="8"/>
  <c r="G13" i="8"/>
  <c r="F14" i="8"/>
  <c r="G14" i="8"/>
  <c r="F15" i="8"/>
  <c r="G15" i="8"/>
  <c r="F16" i="8"/>
  <c r="G16" i="8"/>
  <c r="F17" i="8"/>
  <c r="G17" i="8"/>
  <c r="F18" i="8"/>
  <c r="G18" i="8"/>
  <c r="F19" i="8"/>
  <c r="G19" i="8"/>
  <c r="F20" i="8"/>
  <c r="G20" i="8"/>
  <c r="F21" i="8"/>
  <c r="G21" i="8"/>
  <c r="F22" i="8"/>
  <c r="G22" i="8"/>
  <c r="F23" i="8"/>
  <c r="G23" i="8"/>
  <c r="F24" i="8"/>
  <c r="G24" i="8"/>
  <c r="F25" i="8"/>
  <c r="G25" i="8"/>
  <c r="F26" i="8"/>
  <c r="G26" i="8"/>
  <c r="F27" i="8"/>
  <c r="G27" i="8"/>
  <c r="F28" i="8"/>
  <c r="G28" i="8"/>
  <c r="F29" i="8"/>
  <c r="G29" i="8"/>
  <c r="F30" i="8"/>
  <c r="G30" i="8"/>
  <c r="F31" i="8"/>
  <c r="G31" i="8"/>
  <c r="F32" i="8"/>
  <c r="G32" i="8"/>
  <c r="F33" i="8"/>
  <c r="G33" i="8"/>
  <c r="F34" i="8"/>
  <c r="F35" i="8"/>
  <c r="G35" i="8"/>
  <c r="F36" i="8"/>
  <c r="G36" i="8"/>
  <c r="F37" i="8"/>
  <c r="G37" i="8"/>
  <c r="F151" i="8"/>
  <c r="G151" i="8"/>
  <c r="F152" i="8"/>
  <c r="G152" i="8"/>
  <c r="F153" i="8"/>
  <c r="G153" i="8"/>
  <c r="F154" i="8"/>
  <c r="G154" i="8"/>
  <c r="F155" i="8"/>
  <c r="G155" i="8"/>
  <c r="F156" i="8"/>
  <c r="G156" i="8"/>
  <c r="F157" i="8"/>
  <c r="G157" i="8"/>
  <c r="F158" i="8"/>
  <c r="G158" i="8"/>
  <c r="F159" i="8"/>
  <c r="G159" i="8"/>
  <c r="F160" i="8"/>
  <c r="G160" i="8"/>
  <c r="F161" i="8"/>
  <c r="G161" i="8"/>
  <c r="F162" i="8"/>
  <c r="G162" i="8"/>
  <c r="F163" i="8"/>
  <c r="G163" i="8"/>
  <c r="F164" i="8"/>
  <c r="G164" i="8"/>
  <c r="F165" i="8"/>
  <c r="G165" i="8"/>
  <c r="F166" i="8"/>
  <c r="G166" i="8"/>
  <c r="F167" i="8"/>
  <c r="G167" i="8"/>
  <c r="F168" i="8"/>
  <c r="G168" i="8"/>
  <c r="F169" i="8"/>
  <c r="G169" i="8"/>
  <c r="F170" i="8"/>
  <c r="G170" i="8"/>
  <c r="F171" i="8"/>
  <c r="G171" i="8"/>
  <c r="F172" i="8"/>
  <c r="G172" i="8"/>
  <c r="F173" i="8"/>
  <c r="G173" i="8"/>
  <c r="F174" i="8"/>
  <c r="G174" i="8"/>
  <c r="F175" i="8"/>
  <c r="G175" i="8"/>
  <c r="F176" i="8"/>
  <c r="G176" i="8"/>
  <c r="F177" i="8"/>
  <c r="G177" i="8"/>
  <c r="F178" i="8"/>
  <c r="G178" i="8"/>
  <c r="F179" i="8"/>
  <c r="G179" i="8"/>
  <c r="F180" i="8"/>
  <c r="G180" i="8"/>
  <c r="F181" i="8"/>
  <c r="G181" i="8"/>
  <c r="F182" i="8"/>
  <c r="G182" i="8"/>
  <c r="F183" i="8"/>
  <c r="F184" i="8"/>
  <c r="G184" i="8"/>
  <c r="F185" i="8"/>
  <c r="G185" i="8"/>
  <c r="F186" i="8"/>
  <c r="G186" i="8"/>
  <c r="F300" i="8"/>
  <c r="G300" i="8"/>
  <c r="F301" i="8"/>
  <c r="G301" i="8"/>
  <c r="F302" i="8"/>
  <c r="G302" i="8"/>
  <c r="F303" i="8"/>
  <c r="G303" i="8"/>
  <c r="F304" i="8"/>
  <c r="G304" i="8"/>
  <c r="F305" i="8"/>
  <c r="G305" i="8"/>
  <c r="F306" i="8"/>
  <c r="G306" i="8"/>
  <c r="F307" i="8"/>
  <c r="G307" i="8"/>
  <c r="F308" i="8"/>
  <c r="G308" i="8"/>
  <c r="F309" i="8"/>
  <c r="G309" i="8"/>
  <c r="F310" i="8"/>
  <c r="G310" i="8"/>
  <c r="F311" i="8"/>
  <c r="G311" i="8"/>
  <c r="F312" i="8"/>
  <c r="G312" i="8"/>
  <c r="F313" i="8"/>
  <c r="G313" i="8"/>
  <c r="F314" i="8"/>
  <c r="G314" i="8"/>
  <c r="F315" i="8"/>
  <c r="G315" i="8"/>
  <c r="F316" i="8"/>
  <c r="G316" i="8"/>
  <c r="F317" i="8"/>
  <c r="G317" i="8"/>
  <c r="F318" i="8"/>
  <c r="G318" i="8"/>
  <c r="F319" i="8"/>
  <c r="G319" i="8"/>
  <c r="F320" i="8"/>
  <c r="G320" i="8"/>
  <c r="F321" i="8"/>
  <c r="G321" i="8"/>
  <c r="F322" i="8"/>
  <c r="G322" i="8"/>
  <c r="F323" i="8"/>
  <c r="G323" i="8"/>
  <c r="F324" i="8"/>
  <c r="G324" i="8"/>
  <c r="F325" i="8"/>
  <c r="G325" i="8"/>
  <c r="F326" i="8"/>
  <c r="G326" i="8"/>
  <c r="F327" i="8"/>
  <c r="G327" i="8"/>
  <c r="F328" i="8"/>
  <c r="G328" i="8"/>
  <c r="F329" i="8"/>
  <c r="G329" i="8"/>
  <c r="F330" i="8"/>
  <c r="G330" i="8"/>
  <c r="F331" i="8"/>
  <c r="G331" i="8"/>
  <c r="F332" i="8"/>
  <c r="F333" i="8"/>
  <c r="G333" i="8"/>
  <c r="F334" i="8"/>
  <c r="G334" i="8"/>
  <c r="F335" i="8"/>
  <c r="G335" i="8"/>
  <c r="F449" i="8"/>
  <c r="G449" i="8"/>
  <c r="F450" i="8"/>
  <c r="G450" i="8"/>
  <c r="F451" i="8"/>
  <c r="G451" i="8"/>
  <c r="F452" i="8"/>
  <c r="G452" i="8"/>
  <c r="F453" i="8"/>
  <c r="G453" i="8"/>
  <c r="F454" i="8"/>
  <c r="G454" i="8"/>
  <c r="F455" i="8"/>
  <c r="G455" i="8"/>
  <c r="F456" i="8"/>
  <c r="G456" i="8"/>
  <c r="F457" i="8"/>
  <c r="G457" i="8"/>
  <c r="F458" i="8"/>
  <c r="G458" i="8"/>
  <c r="F459" i="8"/>
  <c r="G459" i="8"/>
  <c r="F460" i="8"/>
  <c r="G460" i="8"/>
  <c r="F461" i="8"/>
  <c r="G461" i="8"/>
  <c r="F462" i="8"/>
  <c r="G462" i="8"/>
  <c r="F463" i="8"/>
  <c r="G463" i="8"/>
  <c r="F464" i="8"/>
  <c r="G464" i="8"/>
  <c r="F465" i="8"/>
  <c r="G465" i="8"/>
  <c r="F466" i="8"/>
  <c r="G466" i="8"/>
  <c r="F467" i="8"/>
  <c r="G467" i="8"/>
  <c r="F468" i="8"/>
  <c r="G468" i="8"/>
  <c r="F469" i="8"/>
  <c r="G469" i="8"/>
  <c r="F470" i="8"/>
  <c r="G470" i="8"/>
  <c r="F471" i="8"/>
  <c r="G471" i="8"/>
  <c r="F472" i="8"/>
  <c r="G472" i="8"/>
  <c r="F473" i="8"/>
  <c r="G473" i="8"/>
  <c r="F474" i="8"/>
  <c r="G474" i="8"/>
  <c r="F475" i="8"/>
  <c r="G475" i="8"/>
  <c r="F476" i="8"/>
  <c r="G476" i="8"/>
  <c r="F477" i="8"/>
  <c r="G477" i="8"/>
  <c r="F478" i="8"/>
  <c r="G478" i="8"/>
  <c r="F479" i="8"/>
  <c r="G479" i="8"/>
  <c r="F480" i="8"/>
  <c r="G480" i="8"/>
  <c r="F481" i="8"/>
  <c r="G481" i="8"/>
  <c r="F482" i="8"/>
  <c r="G482" i="8"/>
  <c r="F483" i="8"/>
  <c r="G483" i="8"/>
  <c r="F484" i="8"/>
  <c r="G484" i="8"/>
  <c r="F598" i="8"/>
  <c r="G598" i="8"/>
  <c r="F599" i="8"/>
  <c r="G599" i="8"/>
  <c r="F600" i="8"/>
  <c r="G600" i="8"/>
  <c r="F601" i="8"/>
  <c r="G601" i="8"/>
  <c r="F602" i="8"/>
  <c r="G602" i="8"/>
  <c r="F603" i="8"/>
  <c r="G603" i="8"/>
  <c r="F604" i="8"/>
  <c r="G604" i="8"/>
  <c r="F605" i="8"/>
  <c r="G605" i="8"/>
  <c r="F606" i="8"/>
  <c r="G606" i="8"/>
  <c r="F607" i="8"/>
  <c r="G607" i="8"/>
  <c r="F608" i="8"/>
  <c r="G608" i="8"/>
  <c r="F609" i="8"/>
  <c r="G609" i="8"/>
  <c r="F610" i="8"/>
  <c r="G610" i="8"/>
  <c r="F611" i="8"/>
  <c r="G611" i="8"/>
  <c r="F612" i="8"/>
  <c r="G612" i="8"/>
  <c r="F613" i="8"/>
  <c r="G613" i="8"/>
  <c r="F614" i="8"/>
  <c r="G614" i="8"/>
  <c r="F615" i="8"/>
  <c r="G615" i="8"/>
  <c r="F616" i="8"/>
  <c r="G616" i="8"/>
  <c r="F617" i="8"/>
  <c r="G617" i="8"/>
  <c r="F618" i="8"/>
  <c r="G618" i="8"/>
  <c r="F619" i="8"/>
  <c r="G619" i="8"/>
  <c r="F620" i="8"/>
  <c r="G620" i="8"/>
  <c r="F621" i="8"/>
  <c r="G621" i="8"/>
  <c r="F622" i="8"/>
  <c r="G622" i="8"/>
  <c r="F623" i="8"/>
  <c r="G623" i="8"/>
  <c r="F624" i="8"/>
  <c r="G624" i="8"/>
  <c r="F625" i="8"/>
  <c r="G625" i="8"/>
  <c r="F626" i="8"/>
  <c r="G626" i="8"/>
  <c r="F627" i="8"/>
  <c r="G627" i="8"/>
  <c r="F628" i="8"/>
  <c r="G628" i="8"/>
  <c r="F629" i="8"/>
  <c r="G629" i="8"/>
  <c r="F630" i="8"/>
  <c r="G630" i="8"/>
  <c r="F631" i="8"/>
  <c r="G631" i="8"/>
  <c r="F632" i="8"/>
  <c r="G632" i="8"/>
  <c r="F633" i="8"/>
  <c r="G633" i="8"/>
  <c r="F747" i="8"/>
  <c r="G747" i="8"/>
  <c r="F748" i="8"/>
  <c r="G748" i="8"/>
  <c r="F749" i="8"/>
  <c r="G749" i="8"/>
  <c r="F750" i="8"/>
  <c r="G750" i="8"/>
  <c r="F751" i="8"/>
  <c r="G751" i="8"/>
  <c r="F752" i="8"/>
  <c r="G752" i="8"/>
  <c r="F753" i="8"/>
  <c r="G753" i="8"/>
  <c r="F754" i="8"/>
  <c r="G754" i="8"/>
  <c r="F755" i="8"/>
  <c r="G755" i="8"/>
  <c r="F756" i="8"/>
  <c r="G756" i="8"/>
  <c r="F757" i="8"/>
  <c r="G757" i="8"/>
  <c r="F758" i="8"/>
  <c r="G758" i="8"/>
  <c r="F759" i="8"/>
  <c r="G759" i="8"/>
  <c r="F760" i="8"/>
  <c r="G760" i="8"/>
  <c r="F761" i="8"/>
  <c r="G761" i="8"/>
  <c r="F762" i="8"/>
  <c r="G762" i="8"/>
  <c r="F763" i="8"/>
  <c r="G763" i="8"/>
  <c r="F764" i="8"/>
  <c r="G764" i="8"/>
  <c r="F765" i="8"/>
  <c r="G765" i="8"/>
  <c r="F766" i="8"/>
  <c r="G766" i="8"/>
  <c r="F767" i="8"/>
  <c r="G767" i="8"/>
  <c r="F768" i="8"/>
  <c r="G768" i="8"/>
  <c r="F769" i="8"/>
  <c r="G769" i="8"/>
  <c r="F770" i="8"/>
  <c r="G770" i="8"/>
  <c r="F771" i="8"/>
  <c r="G771" i="8"/>
  <c r="F772" i="8"/>
  <c r="G772" i="8"/>
  <c r="F773" i="8"/>
  <c r="G773" i="8"/>
  <c r="F774" i="8"/>
  <c r="G774" i="8"/>
  <c r="F775" i="8"/>
  <c r="G775" i="8"/>
  <c r="F776" i="8"/>
  <c r="G776" i="8"/>
  <c r="F777" i="8"/>
  <c r="G777" i="8"/>
  <c r="F778" i="8"/>
  <c r="G778" i="8"/>
  <c r="F779" i="8"/>
  <c r="G779" i="8"/>
  <c r="F780" i="8"/>
  <c r="G780" i="8"/>
  <c r="F781" i="8"/>
  <c r="G781" i="8"/>
  <c r="F782" i="8"/>
  <c r="G782" i="8"/>
  <c r="F896" i="8"/>
  <c r="G896" i="8"/>
  <c r="F897" i="8"/>
  <c r="G897" i="8"/>
  <c r="F898" i="8"/>
  <c r="G898" i="8"/>
  <c r="F899" i="8"/>
  <c r="G899" i="8"/>
  <c r="F900" i="8"/>
  <c r="G900" i="8"/>
  <c r="F901" i="8"/>
  <c r="G901" i="8"/>
  <c r="F902" i="8"/>
  <c r="G902" i="8"/>
  <c r="F903" i="8"/>
  <c r="G903" i="8"/>
  <c r="F904" i="8"/>
  <c r="G904" i="8"/>
  <c r="F905" i="8"/>
  <c r="G905" i="8"/>
  <c r="F906" i="8"/>
  <c r="G906" i="8"/>
  <c r="F907" i="8"/>
  <c r="G907" i="8"/>
  <c r="F908" i="8"/>
  <c r="G908" i="8"/>
  <c r="F909" i="8"/>
  <c r="G909" i="8"/>
  <c r="F910" i="8"/>
  <c r="G910" i="8"/>
  <c r="F911" i="8"/>
  <c r="G911" i="8"/>
  <c r="F912" i="8"/>
  <c r="G912" i="8"/>
  <c r="F913" i="8"/>
  <c r="G913" i="8"/>
  <c r="F914" i="8"/>
  <c r="G914" i="8"/>
  <c r="F915" i="8"/>
  <c r="G915" i="8"/>
  <c r="F916" i="8"/>
  <c r="G916" i="8"/>
  <c r="F917" i="8"/>
  <c r="G917" i="8"/>
  <c r="F918" i="8"/>
  <c r="G918" i="8"/>
  <c r="F919" i="8"/>
  <c r="G919" i="8"/>
  <c r="F920" i="8"/>
  <c r="G920" i="8"/>
  <c r="F921" i="8"/>
  <c r="G921" i="8"/>
  <c r="F922" i="8"/>
  <c r="G922" i="8"/>
  <c r="F923" i="8"/>
  <c r="G923" i="8"/>
  <c r="F924" i="8"/>
  <c r="G924" i="8"/>
  <c r="F925" i="8"/>
  <c r="G925" i="8"/>
  <c r="F926" i="8"/>
  <c r="G926" i="8"/>
  <c r="F927" i="8"/>
  <c r="G927" i="8"/>
  <c r="F928" i="8"/>
  <c r="G928" i="8"/>
  <c r="F929" i="8"/>
  <c r="G929" i="8"/>
  <c r="F930" i="8"/>
  <c r="G930" i="8"/>
  <c r="F931" i="8"/>
  <c r="G931" i="8"/>
  <c r="F1045" i="8"/>
  <c r="C1045" i="22" s="1"/>
  <c r="G1045" i="8"/>
  <c r="D1045" i="22" s="1"/>
  <c r="F1046" i="8"/>
  <c r="C1046" i="22" s="1"/>
  <c r="G1046" i="8"/>
  <c r="D1046" i="22" s="1"/>
  <c r="F1047" i="8"/>
  <c r="C1047" i="22" s="1"/>
  <c r="G1047" i="8"/>
  <c r="D1047" i="22" s="1"/>
  <c r="F1048" i="8"/>
  <c r="C1048" i="22" s="1"/>
  <c r="G1048" i="8"/>
  <c r="D1048" i="22" s="1"/>
  <c r="F1049" i="8"/>
  <c r="C1049" i="22" s="1"/>
  <c r="G1049" i="8"/>
  <c r="D1049" i="22" s="1"/>
  <c r="F1050" i="8"/>
  <c r="C1050" i="22" s="1"/>
  <c r="G1050" i="8"/>
  <c r="D1050" i="22" s="1"/>
  <c r="F1051" i="8"/>
  <c r="C1051" i="22" s="1"/>
  <c r="G1051" i="8"/>
  <c r="D1051" i="22" s="1"/>
  <c r="F1052" i="8"/>
  <c r="C1052" i="22" s="1"/>
  <c r="G1052" i="8"/>
  <c r="D1052" i="22" s="1"/>
  <c r="F1053" i="8"/>
  <c r="C1053" i="22" s="1"/>
  <c r="G1053" i="8"/>
  <c r="D1053" i="22" s="1"/>
  <c r="F1054" i="8"/>
  <c r="C1054" i="22" s="1"/>
  <c r="G1054" i="8"/>
  <c r="D1054" i="22" s="1"/>
  <c r="F1055" i="8"/>
  <c r="C1055" i="22" s="1"/>
  <c r="G1055" i="8"/>
  <c r="D1055" i="22" s="1"/>
  <c r="F1056" i="8"/>
  <c r="C1056" i="22" s="1"/>
  <c r="G1056" i="8"/>
  <c r="D1056" i="22" s="1"/>
  <c r="F1057" i="8"/>
  <c r="C1057" i="22" s="1"/>
  <c r="G1057" i="8"/>
  <c r="D1057" i="22" s="1"/>
  <c r="F1058" i="8"/>
  <c r="C1058" i="22" s="1"/>
  <c r="G1058" i="8"/>
  <c r="D1058" i="22" s="1"/>
  <c r="F1059" i="8"/>
  <c r="C1059" i="22" s="1"/>
  <c r="G1059" i="8"/>
  <c r="D1059" i="22" s="1"/>
  <c r="F1060" i="8"/>
  <c r="C1060" i="22" s="1"/>
  <c r="G1060" i="8"/>
  <c r="D1060" i="22" s="1"/>
  <c r="F1061" i="8"/>
  <c r="C1061" i="22" s="1"/>
  <c r="G1061" i="8"/>
  <c r="D1061" i="22" s="1"/>
  <c r="F1062" i="8"/>
  <c r="C1062" i="22" s="1"/>
  <c r="G1062" i="8"/>
  <c r="D1062" i="22" s="1"/>
  <c r="F1063" i="8"/>
  <c r="C1063" i="22" s="1"/>
  <c r="G1063" i="8"/>
  <c r="D1063" i="22" s="1"/>
  <c r="F1064" i="8"/>
  <c r="C1064" i="22" s="1"/>
  <c r="G1064" i="8"/>
  <c r="D1064" i="22" s="1"/>
  <c r="F1065" i="8"/>
  <c r="C1065" i="22" s="1"/>
  <c r="G1065" i="8"/>
  <c r="D1065" i="22" s="1"/>
  <c r="F1066" i="8"/>
  <c r="C1066" i="22" s="1"/>
  <c r="G1066" i="8"/>
  <c r="D1066" i="22" s="1"/>
  <c r="F1067" i="8"/>
  <c r="C1067" i="22" s="1"/>
  <c r="G1067" i="8"/>
  <c r="D1067" i="22" s="1"/>
  <c r="F1068" i="8"/>
  <c r="C1068" i="22" s="1"/>
  <c r="G1068" i="8"/>
  <c r="D1068" i="22" s="1"/>
  <c r="F1069" i="8"/>
  <c r="C1069" i="22" s="1"/>
  <c r="G1069" i="8"/>
  <c r="D1069" i="22" s="1"/>
  <c r="F1070" i="8"/>
  <c r="C1070" i="22" s="1"/>
  <c r="G1070" i="8"/>
  <c r="D1070" i="22" s="1"/>
  <c r="F1071" i="8"/>
  <c r="C1071" i="22" s="1"/>
  <c r="G1071" i="8"/>
  <c r="D1071" i="22" s="1"/>
  <c r="F1072" i="8"/>
  <c r="C1072" i="22" s="1"/>
  <c r="G1072" i="8"/>
  <c r="D1072" i="22" s="1"/>
  <c r="F1073" i="8"/>
  <c r="C1073" i="22" s="1"/>
  <c r="G1073" i="8"/>
  <c r="D1073" i="22" s="1"/>
  <c r="F1074" i="8"/>
  <c r="C1074" i="22" s="1"/>
  <c r="G1074" i="8"/>
  <c r="D1074" i="22" s="1"/>
  <c r="F1075" i="8"/>
  <c r="C1075" i="22" s="1"/>
  <c r="G1075" i="8"/>
  <c r="D1075" i="22" s="1"/>
  <c r="F1076" i="8"/>
  <c r="C1076" i="22" s="1"/>
  <c r="G1076" i="8"/>
  <c r="D1076" i="22" s="1"/>
  <c r="F1077" i="8"/>
  <c r="C1077" i="22" s="1"/>
  <c r="G1077" i="8"/>
  <c r="D1077" i="22" s="1"/>
  <c r="F1078" i="8"/>
  <c r="C1078" i="22" s="1"/>
  <c r="G1078" i="8"/>
  <c r="D1078" i="22" s="1"/>
  <c r="F1079" i="8"/>
  <c r="C1079" i="22" s="1"/>
  <c r="G1079" i="8"/>
  <c r="D1079" i="22" s="1"/>
  <c r="F1080" i="8"/>
  <c r="C1080" i="22" s="1"/>
  <c r="G1080" i="8"/>
  <c r="D1080" i="22" s="1"/>
  <c r="F1194" i="8"/>
  <c r="C1194" i="22" s="1"/>
  <c r="G1194" i="8"/>
  <c r="D1194" i="22" s="1"/>
  <c r="F1195" i="8"/>
  <c r="C1195" i="22" s="1"/>
  <c r="G1195" i="8"/>
  <c r="D1195" i="22" s="1"/>
  <c r="F1196" i="8"/>
  <c r="C1196" i="22" s="1"/>
  <c r="G1196" i="8"/>
  <c r="D1196" i="22" s="1"/>
  <c r="F1197" i="8"/>
  <c r="C1197" i="22" s="1"/>
  <c r="G1197" i="8"/>
  <c r="D1197" i="22" s="1"/>
  <c r="F1198" i="8"/>
  <c r="C1198" i="22" s="1"/>
  <c r="G1198" i="8"/>
  <c r="D1198" i="22" s="1"/>
  <c r="F1199" i="8"/>
  <c r="C1199" i="22" s="1"/>
  <c r="G1199" i="8"/>
  <c r="D1199" i="22" s="1"/>
  <c r="F1200" i="8"/>
  <c r="C1200" i="22" s="1"/>
  <c r="G1200" i="8"/>
  <c r="D1200" i="22" s="1"/>
  <c r="F1201" i="8"/>
  <c r="C1201" i="22" s="1"/>
  <c r="G1201" i="8"/>
  <c r="D1201" i="22" s="1"/>
  <c r="F1202" i="8"/>
  <c r="C1202" i="22" s="1"/>
  <c r="G1202" i="8"/>
  <c r="D1202" i="22" s="1"/>
  <c r="F1203" i="8"/>
  <c r="C1203" i="22" s="1"/>
  <c r="G1203" i="8"/>
  <c r="D1203" i="22" s="1"/>
  <c r="F1204" i="8"/>
  <c r="C1204" i="22" s="1"/>
  <c r="G1204" i="8"/>
  <c r="D1204" i="22" s="1"/>
  <c r="F1205" i="8"/>
  <c r="C1205" i="22" s="1"/>
  <c r="G1205" i="8"/>
  <c r="D1205" i="22" s="1"/>
  <c r="F1206" i="8"/>
  <c r="C1206" i="22" s="1"/>
  <c r="G1206" i="8"/>
  <c r="D1206" i="22" s="1"/>
  <c r="F1207" i="8"/>
  <c r="C1207" i="22" s="1"/>
  <c r="G1207" i="8"/>
  <c r="D1207" i="22" s="1"/>
  <c r="F1208" i="8"/>
  <c r="C1208" i="22" s="1"/>
  <c r="G1208" i="8"/>
  <c r="D1208" i="22" s="1"/>
  <c r="F1209" i="8"/>
  <c r="C1209" i="22" s="1"/>
  <c r="G1209" i="8"/>
  <c r="D1209" i="22" s="1"/>
  <c r="F1210" i="8"/>
  <c r="C1210" i="22" s="1"/>
  <c r="G1210" i="8"/>
  <c r="D1210" i="22" s="1"/>
  <c r="F1211" i="8"/>
  <c r="C1211" i="22" s="1"/>
  <c r="G1211" i="8"/>
  <c r="D1211" i="22" s="1"/>
  <c r="F1212" i="8"/>
  <c r="C1212" i="22" s="1"/>
  <c r="G1212" i="8"/>
  <c r="D1212" i="22" s="1"/>
  <c r="F1213" i="8"/>
  <c r="C1213" i="22" s="1"/>
  <c r="G1213" i="8"/>
  <c r="D1213" i="22" s="1"/>
  <c r="F1214" i="8"/>
  <c r="C1214" i="22" s="1"/>
  <c r="G1214" i="8"/>
  <c r="D1214" i="22" s="1"/>
  <c r="F1215" i="8"/>
  <c r="C1215" i="22" s="1"/>
  <c r="G1215" i="8"/>
  <c r="D1215" i="22" s="1"/>
  <c r="F1216" i="8"/>
  <c r="C1216" i="22" s="1"/>
  <c r="G1216" i="8"/>
  <c r="D1216" i="22" s="1"/>
  <c r="F1217" i="8"/>
  <c r="C1217" i="22" s="1"/>
  <c r="G1217" i="8"/>
  <c r="D1217" i="22" s="1"/>
  <c r="F1218" i="8"/>
  <c r="C1218" i="22" s="1"/>
  <c r="G1218" i="8"/>
  <c r="D1218" i="22" s="1"/>
  <c r="F1219" i="8"/>
  <c r="C1219" i="22" s="1"/>
  <c r="G1219" i="8"/>
  <c r="D1219" i="22" s="1"/>
  <c r="F1220" i="8"/>
  <c r="C1220" i="22" s="1"/>
  <c r="G1220" i="8"/>
  <c r="D1220" i="22" s="1"/>
  <c r="F1221" i="8"/>
  <c r="C1221" i="22" s="1"/>
  <c r="G1221" i="8"/>
  <c r="D1221" i="22" s="1"/>
  <c r="F1222" i="8"/>
  <c r="C1222" i="22" s="1"/>
  <c r="G1222" i="8"/>
  <c r="D1222" i="22" s="1"/>
  <c r="F1223" i="8"/>
  <c r="C1223" i="22" s="1"/>
  <c r="G1223" i="8"/>
  <c r="D1223" i="22" s="1"/>
  <c r="F1224" i="8"/>
  <c r="C1224" i="22" s="1"/>
  <c r="G1224" i="8"/>
  <c r="D1224" i="22" s="1"/>
  <c r="F1225" i="8"/>
  <c r="C1225" i="22" s="1"/>
  <c r="G1225" i="8"/>
  <c r="D1225" i="22" s="1"/>
  <c r="F1226" i="8"/>
  <c r="C1226" i="22" s="1"/>
  <c r="G1226" i="8"/>
  <c r="D1226" i="22" s="1"/>
  <c r="F1227" i="8"/>
  <c r="C1227" i="22" s="1"/>
  <c r="G1227" i="8"/>
  <c r="D1227" i="22" s="1"/>
  <c r="F1228" i="8"/>
  <c r="C1228" i="22" s="1"/>
  <c r="G1228" i="8"/>
  <c r="D1228" i="22" s="1"/>
  <c r="F1229" i="8"/>
  <c r="C1229" i="22" s="1"/>
  <c r="G1229" i="8"/>
  <c r="D1229" i="22" s="1"/>
  <c r="F1343" i="8"/>
  <c r="C1343" i="22" s="1"/>
  <c r="G1343" i="8"/>
  <c r="D1343" i="22" s="1"/>
  <c r="F1344" i="8"/>
  <c r="C1344" i="22" s="1"/>
  <c r="G1344" i="8"/>
  <c r="D1344" i="22" s="1"/>
  <c r="F1345" i="8"/>
  <c r="C1345" i="22" s="1"/>
  <c r="G1345" i="8"/>
  <c r="D1345" i="22" s="1"/>
  <c r="F1346" i="8"/>
  <c r="C1346" i="22" s="1"/>
  <c r="G1346" i="8"/>
  <c r="D1346" i="22" s="1"/>
  <c r="F1347" i="8"/>
  <c r="C1347" i="22" s="1"/>
  <c r="G1347" i="8"/>
  <c r="D1347" i="22" s="1"/>
  <c r="F1348" i="8"/>
  <c r="C1348" i="22" s="1"/>
  <c r="G1348" i="8"/>
  <c r="D1348" i="22" s="1"/>
  <c r="F1349" i="8"/>
  <c r="C1349" i="22" s="1"/>
  <c r="G1349" i="8"/>
  <c r="D1349" i="22" s="1"/>
  <c r="F1350" i="8"/>
  <c r="C1350" i="22" s="1"/>
  <c r="G1350" i="8"/>
  <c r="D1350" i="22" s="1"/>
  <c r="F1351" i="8"/>
  <c r="C1351" i="22" s="1"/>
  <c r="G1351" i="8"/>
  <c r="D1351" i="22" s="1"/>
  <c r="F1352" i="8"/>
  <c r="C1352" i="22" s="1"/>
  <c r="G1352" i="8"/>
  <c r="D1352" i="22" s="1"/>
  <c r="F1353" i="8"/>
  <c r="C1353" i="22" s="1"/>
  <c r="G1353" i="8"/>
  <c r="D1353" i="22" s="1"/>
  <c r="F1354" i="8"/>
  <c r="C1354" i="22" s="1"/>
  <c r="G1354" i="8"/>
  <c r="D1354" i="22" s="1"/>
  <c r="F1355" i="8"/>
  <c r="C1355" i="22" s="1"/>
  <c r="G1355" i="8"/>
  <c r="D1355" i="22" s="1"/>
  <c r="F1356" i="8"/>
  <c r="C1356" i="22" s="1"/>
  <c r="G1356" i="8"/>
  <c r="D1356" i="22" s="1"/>
  <c r="F1357" i="8"/>
  <c r="C1357" i="22" s="1"/>
  <c r="G1357" i="8"/>
  <c r="D1357" i="22" s="1"/>
  <c r="F1358" i="8"/>
  <c r="C1358" i="22" s="1"/>
  <c r="G1358" i="8"/>
  <c r="D1358" i="22" s="1"/>
  <c r="F1359" i="8"/>
  <c r="C1359" i="22" s="1"/>
  <c r="G1359" i="8"/>
  <c r="D1359" i="22" s="1"/>
  <c r="F1360" i="8"/>
  <c r="C1360" i="22" s="1"/>
  <c r="G1360" i="8"/>
  <c r="D1360" i="22" s="1"/>
  <c r="F1361" i="8"/>
  <c r="C1361" i="22" s="1"/>
  <c r="G1361" i="8"/>
  <c r="D1361" i="22" s="1"/>
  <c r="F1362" i="8"/>
  <c r="C1362" i="22" s="1"/>
  <c r="G1362" i="8"/>
  <c r="D1362" i="22" s="1"/>
  <c r="F1363" i="8"/>
  <c r="C1363" i="22" s="1"/>
  <c r="G1363" i="8"/>
  <c r="D1363" i="22" s="1"/>
  <c r="F1364" i="8"/>
  <c r="C1364" i="22" s="1"/>
  <c r="G1364" i="8"/>
  <c r="D1364" i="22" s="1"/>
  <c r="F1365" i="8"/>
  <c r="C1365" i="22" s="1"/>
  <c r="G1365" i="8"/>
  <c r="D1365" i="22" s="1"/>
  <c r="F1366" i="8"/>
  <c r="C1366" i="22" s="1"/>
  <c r="G1366" i="8"/>
  <c r="D1366" i="22" s="1"/>
  <c r="F1367" i="8"/>
  <c r="C1367" i="22" s="1"/>
  <c r="G1367" i="8"/>
  <c r="D1367" i="22" s="1"/>
  <c r="F1368" i="8"/>
  <c r="C1368" i="22" s="1"/>
  <c r="G1368" i="8"/>
  <c r="D1368" i="22" s="1"/>
  <c r="F1369" i="8"/>
  <c r="C1369" i="22" s="1"/>
  <c r="G1369" i="8"/>
  <c r="D1369" i="22" s="1"/>
  <c r="F1370" i="8"/>
  <c r="C1370" i="22" s="1"/>
  <c r="G1370" i="8"/>
  <c r="D1370" i="22" s="1"/>
  <c r="F1371" i="8"/>
  <c r="C1371" i="22" s="1"/>
  <c r="G1371" i="8"/>
  <c r="D1371" i="22" s="1"/>
  <c r="F1372" i="8"/>
  <c r="C1372" i="22" s="1"/>
  <c r="G1372" i="8"/>
  <c r="D1372" i="22" s="1"/>
  <c r="F1373" i="8"/>
  <c r="C1373" i="22" s="1"/>
  <c r="G1373" i="8"/>
  <c r="D1373" i="22" s="1"/>
  <c r="F1374" i="8"/>
  <c r="C1374" i="22" s="1"/>
  <c r="G1374" i="8"/>
  <c r="D1374" i="22" s="1"/>
  <c r="F1375" i="8"/>
  <c r="C1375" i="22" s="1"/>
  <c r="G1375" i="8"/>
  <c r="D1375" i="22" s="1"/>
  <c r="F1376" i="8"/>
  <c r="C1376" i="22" s="1"/>
  <c r="G1376" i="8"/>
  <c r="D1376" i="22" s="1"/>
  <c r="F1377" i="8"/>
  <c r="C1377" i="22" s="1"/>
  <c r="G1377" i="8"/>
  <c r="D1377" i="22" s="1"/>
  <c r="F1378" i="8"/>
  <c r="C1378" i="22" s="1"/>
  <c r="G1378" i="8"/>
  <c r="D1378" i="22" s="1"/>
  <c r="F1492" i="8"/>
  <c r="C1492" i="22" s="1"/>
  <c r="G1492" i="8"/>
  <c r="D1492" i="22" s="1"/>
  <c r="F1493" i="8"/>
  <c r="C1493" i="22" s="1"/>
  <c r="G1493" i="8"/>
  <c r="D1493" i="22" s="1"/>
  <c r="F1494" i="8"/>
  <c r="C1494" i="22" s="1"/>
  <c r="G1494" i="8"/>
  <c r="D1494" i="22" s="1"/>
  <c r="F1495" i="8"/>
  <c r="C1495" i="22" s="1"/>
  <c r="G1495" i="8"/>
  <c r="D1495" i="22" s="1"/>
  <c r="F1496" i="8"/>
  <c r="C1496" i="22" s="1"/>
  <c r="G1496" i="8"/>
  <c r="D1496" i="22" s="1"/>
  <c r="F1497" i="8"/>
  <c r="C1497" i="22" s="1"/>
  <c r="G1497" i="8"/>
  <c r="D1497" i="22" s="1"/>
  <c r="F1498" i="8"/>
  <c r="C1498" i="22" s="1"/>
  <c r="G1498" i="8"/>
  <c r="D1498" i="22" s="1"/>
  <c r="F1499" i="8"/>
  <c r="C1499" i="22" s="1"/>
  <c r="G1499" i="8"/>
  <c r="D1499" i="22" s="1"/>
  <c r="F1500" i="8"/>
  <c r="C1500" i="22" s="1"/>
  <c r="G1500" i="8"/>
  <c r="D1500" i="22" s="1"/>
  <c r="F1501" i="8"/>
  <c r="C1501" i="22" s="1"/>
  <c r="G1501" i="8"/>
  <c r="D1501" i="22" s="1"/>
  <c r="F1502" i="8"/>
  <c r="C1502" i="22" s="1"/>
  <c r="G1502" i="8"/>
  <c r="D1502" i="22" s="1"/>
  <c r="F1503" i="8"/>
  <c r="C1503" i="22" s="1"/>
  <c r="G1503" i="8"/>
  <c r="D1503" i="22" s="1"/>
  <c r="F1504" i="8"/>
  <c r="C1504" i="22" s="1"/>
  <c r="G1504" i="8"/>
  <c r="D1504" i="22" s="1"/>
  <c r="F1505" i="8"/>
  <c r="C1505" i="22" s="1"/>
  <c r="G1505" i="8"/>
  <c r="D1505" i="22" s="1"/>
  <c r="F1506" i="8"/>
  <c r="C1506" i="22" s="1"/>
  <c r="G1506" i="8"/>
  <c r="D1506" i="22" s="1"/>
  <c r="F1507" i="8"/>
  <c r="C1507" i="22" s="1"/>
  <c r="G1507" i="8"/>
  <c r="D1507" i="22" s="1"/>
  <c r="F1508" i="8"/>
  <c r="C1508" i="22" s="1"/>
  <c r="G1508" i="8"/>
  <c r="D1508" i="22" s="1"/>
  <c r="F1509" i="8"/>
  <c r="C1509" i="22" s="1"/>
  <c r="G1509" i="8"/>
  <c r="D1509" i="22" s="1"/>
  <c r="F1510" i="8"/>
  <c r="C1510" i="22" s="1"/>
  <c r="G1510" i="8"/>
  <c r="D1510" i="22" s="1"/>
  <c r="F1511" i="8"/>
  <c r="C1511" i="22" s="1"/>
  <c r="G1511" i="8"/>
  <c r="D1511" i="22" s="1"/>
  <c r="F1512" i="8"/>
  <c r="C1512" i="22" s="1"/>
  <c r="G1512" i="8"/>
  <c r="D1512" i="22" s="1"/>
  <c r="F1513" i="8"/>
  <c r="C1513" i="22" s="1"/>
  <c r="G1513" i="8"/>
  <c r="D1513" i="22" s="1"/>
  <c r="F1514" i="8"/>
  <c r="C1514" i="22" s="1"/>
  <c r="G1514" i="8"/>
  <c r="D1514" i="22" s="1"/>
  <c r="F1515" i="8"/>
  <c r="C1515" i="22" s="1"/>
  <c r="G1515" i="8"/>
  <c r="D1515" i="22" s="1"/>
  <c r="F1516" i="8"/>
  <c r="C1516" i="22" s="1"/>
  <c r="G1516" i="8"/>
  <c r="D1516" i="22" s="1"/>
  <c r="F1517" i="8"/>
  <c r="C1517" i="22" s="1"/>
  <c r="G1517" i="8"/>
  <c r="D1517" i="22" s="1"/>
  <c r="F1518" i="8"/>
  <c r="C1518" i="22" s="1"/>
  <c r="G1518" i="8"/>
  <c r="D1518" i="22" s="1"/>
  <c r="F1519" i="8"/>
  <c r="C1519" i="22" s="1"/>
  <c r="G1519" i="8"/>
  <c r="D1519" i="22" s="1"/>
  <c r="F1520" i="8"/>
  <c r="C1520" i="22" s="1"/>
  <c r="G1520" i="8"/>
  <c r="D1520" i="22" s="1"/>
  <c r="F1521" i="8"/>
  <c r="C1521" i="22" s="1"/>
  <c r="G1521" i="8"/>
  <c r="D1521" i="22" s="1"/>
  <c r="F1522" i="8"/>
  <c r="C1522" i="22" s="1"/>
  <c r="G1522" i="8"/>
  <c r="D1522" i="22" s="1"/>
  <c r="F1523" i="8"/>
  <c r="C1523" i="22" s="1"/>
  <c r="G1523" i="8"/>
  <c r="D1523" i="22" s="1"/>
  <c r="F1524" i="8"/>
  <c r="C1524" i="22" s="1"/>
  <c r="D1524" i="22"/>
  <c r="F1525" i="8"/>
  <c r="C1525" i="22" s="1"/>
  <c r="G1525" i="8"/>
  <c r="D1525" i="22" s="1"/>
  <c r="F1526" i="8"/>
  <c r="C1526" i="22" s="1"/>
  <c r="G1526" i="8"/>
  <c r="D1526" i="22" s="1"/>
  <c r="F1527" i="8"/>
  <c r="C1527" i="22" s="1"/>
  <c r="G1527" i="8"/>
  <c r="D1527" i="22" s="1"/>
  <c r="F1641" i="8"/>
  <c r="C1641" i="22" s="1"/>
  <c r="G1641" i="8"/>
  <c r="D1641" i="22" s="1"/>
  <c r="F1642" i="8"/>
  <c r="C1642" i="22" s="1"/>
  <c r="G1642" i="8"/>
  <c r="D1642" i="22" s="1"/>
  <c r="F1643" i="8"/>
  <c r="C1643" i="22" s="1"/>
  <c r="G1643" i="8"/>
  <c r="D1643" i="22" s="1"/>
  <c r="F1644" i="8"/>
  <c r="C1644" i="22" s="1"/>
  <c r="G1644" i="8"/>
  <c r="D1644" i="22" s="1"/>
  <c r="F1645" i="8"/>
  <c r="C1645" i="22" s="1"/>
  <c r="G1645" i="8"/>
  <c r="D1645" i="22" s="1"/>
  <c r="F1646" i="8"/>
  <c r="C1646" i="22" s="1"/>
  <c r="G1646" i="8"/>
  <c r="D1646" i="22" s="1"/>
  <c r="F1647" i="8"/>
  <c r="C1647" i="22" s="1"/>
  <c r="G1647" i="8"/>
  <c r="D1647" i="22" s="1"/>
  <c r="F1648" i="8"/>
  <c r="C1648" i="22" s="1"/>
  <c r="G1648" i="8"/>
  <c r="D1648" i="22" s="1"/>
  <c r="F1649" i="8"/>
  <c r="C1649" i="22" s="1"/>
  <c r="G1649" i="8"/>
  <c r="D1649" i="22" s="1"/>
  <c r="F1650" i="8"/>
  <c r="C1650" i="22" s="1"/>
  <c r="G1650" i="8"/>
  <c r="D1650" i="22" s="1"/>
  <c r="F1651" i="8"/>
  <c r="C1651" i="22" s="1"/>
  <c r="G1651" i="8"/>
  <c r="D1651" i="22" s="1"/>
  <c r="F1652" i="8"/>
  <c r="C1652" i="22" s="1"/>
  <c r="G1652" i="8"/>
  <c r="D1652" i="22" s="1"/>
  <c r="F1653" i="8"/>
  <c r="C1653" i="22" s="1"/>
  <c r="G1653" i="8"/>
  <c r="D1653" i="22" s="1"/>
  <c r="F1654" i="8"/>
  <c r="C1654" i="22" s="1"/>
  <c r="G1654" i="8"/>
  <c r="D1654" i="22" s="1"/>
  <c r="F1655" i="8"/>
  <c r="C1655" i="22" s="1"/>
  <c r="G1655" i="8"/>
  <c r="D1655" i="22" s="1"/>
  <c r="F1656" i="8"/>
  <c r="C1656" i="22" s="1"/>
  <c r="G1656" i="8"/>
  <c r="D1656" i="22" s="1"/>
  <c r="F1657" i="8"/>
  <c r="C1657" i="22" s="1"/>
  <c r="G1657" i="8"/>
  <c r="D1657" i="22" s="1"/>
  <c r="F1658" i="8"/>
  <c r="C1658" i="22" s="1"/>
  <c r="G1658" i="8"/>
  <c r="D1658" i="22" s="1"/>
  <c r="F1659" i="8"/>
  <c r="C1659" i="22" s="1"/>
  <c r="G1659" i="8"/>
  <c r="D1659" i="22" s="1"/>
  <c r="F1660" i="8"/>
  <c r="C1660" i="22" s="1"/>
  <c r="G1660" i="8"/>
  <c r="D1660" i="22" s="1"/>
  <c r="F1661" i="8"/>
  <c r="C1661" i="22" s="1"/>
  <c r="G1661" i="8"/>
  <c r="D1661" i="22" s="1"/>
  <c r="F1662" i="8"/>
  <c r="C1662" i="22" s="1"/>
  <c r="G1662" i="8"/>
  <c r="D1662" i="22" s="1"/>
  <c r="F1663" i="8"/>
  <c r="C1663" i="22" s="1"/>
  <c r="G1663" i="8"/>
  <c r="D1663" i="22" s="1"/>
  <c r="F1664" i="8"/>
  <c r="C1664" i="22" s="1"/>
  <c r="G1664" i="8"/>
  <c r="D1664" i="22" s="1"/>
  <c r="F1665" i="8"/>
  <c r="C1665" i="22" s="1"/>
  <c r="G1665" i="8"/>
  <c r="D1665" i="22" s="1"/>
  <c r="F1666" i="8"/>
  <c r="C1666" i="22" s="1"/>
  <c r="G1666" i="8"/>
  <c r="D1666" i="22" s="1"/>
  <c r="F1667" i="8"/>
  <c r="C1667" i="22" s="1"/>
  <c r="G1667" i="8"/>
  <c r="D1667" i="22" s="1"/>
  <c r="F1668" i="8"/>
  <c r="C1668" i="22" s="1"/>
  <c r="G1668" i="8"/>
  <c r="D1668" i="22" s="1"/>
  <c r="F1669" i="8"/>
  <c r="C1669" i="22" s="1"/>
  <c r="G1669" i="8"/>
  <c r="D1669" i="22" s="1"/>
  <c r="F1670" i="8"/>
  <c r="C1670" i="22" s="1"/>
  <c r="G1670" i="8"/>
  <c r="D1670" i="22" s="1"/>
  <c r="F1671" i="8"/>
  <c r="C1671" i="22" s="1"/>
  <c r="G1671" i="8"/>
  <c r="D1671" i="22" s="1"/>
  <c r="F1672" i="8"/>
  <c r="C1672" i="22" s="1"/>
  <c r="G1672" i="8"/>
  <c r="D1672" i="22" s="1"/>
  <c r="F1673" i="8"/>
  <c r="C1673" i="22" s="1"/>
  <c r="D1673" i="22"/>
  <c r="F1674" i="8"/>
  <c r="C1674" i="22" s="1"/>
  <c r="D1674" i="22"/>
  <c r="F1675" i="8"/>
  <c r="C1675" i="22" s="1"/>
  <c r="G1675" i="8"/>
  <c r="D1675" i="22" s="1"/>
  <c r="F1676" i="8"/>
  <c r="C1676" i="22" s="1"/>
  <c r="G1676" i="8"/>
  <c r="D1676" i="22" s="1"/>
  <c r="C1676" i="8"/>
  <c r="C1676" i="7" s="1"/>
  <c r="C1675" i="8"/>
  <c r="C1675" i="7" s="1"/>
  <c r="C1674" i="8"/>
  <c r="C1674" i="7" s="1"/>
  <c r="C1673" i="8"/>
  <c r="C1673" i="7" s="1"/>
  <c r="C1672" i="8"/>
  <c r="C1672" i="7" s="1"/>
  <c r="C1671" i="8"/>
  <c r="C1671" i="7" s="1"/>
  <c r="C1670" i="8"/>
  <c r="C1670" i="7" s="1"/>
  <c r="C1669" i="8"/>
  <c r="C1669" i="7" s="1"/>
  <c r="C1668" i="8"/>
  <c r="C1668" i="7" s="1"/>
  <c r="C1667" i="8"/>
  <c r="C1667" i="7" s="1"/>
  <c r="C1666" i="8"/>
  <c r="C1666" i="7" s="1"/>
  <c r="C1665" i="8"/>
  <c r="C1665" i="7" s="1"/>
  <c r="C1664" i="8"/>
  <c r="C1664" i="7" s="1"/>
  <c r="C1663" i="8"/>
  <c r="C1663" i="7" s="1"/>
  <c r="C1662" i="8"/>
  <c r="C1662" i="7" s="1"/>
  <c r="C1661" i="8"/>
  <c r="C1661" i="7" s="1"/>
  <c r="C1660" i="8"/>
  <c r="C1660" i="7" s="1"/>
  <c r="C1659" i="8"/>
  <c r="C1659" i="7" s="1"/>
  <c r="C1658" i="8"/>
  <c r="C1658" i="7" s="1"/>
  <c r="C1657" i="8"/>
  <c r="C1657" i="7" s="1"/>
  <c r="C1656" i="8"/>
  <c r="C1656" i="7" s="1"/>
  <c r="C1655" i="8"/>
  <c r="C1655" i="7" s="1"/>
  <c r="C1654" i="8"/>
  <c r="C1654" i="7" s="1"/>
  <c r="C1653" i="8"/>
  <c r="C1653" i="7" s="1"/>
  <c r="C1652" i="8"/>
  <c r="C1652" i="7" s="1"/>
  <c r="C1651" i="8"/>
  <c r="C1651" i="7" s="1"/>
  <c r="C1650" i="8"/>
  <c r="C1650" i="7" s="1"/>
  <c r="C1649" i="8"/>
  <c r="C1649" i="7" s="1"/>
  <c r="C1648" i="8"/>
  <c r="C1648" i="7" s="1"/>
  <c r="C1647" i="8"/>
  <c r="C1647" i="7" s="1"/>
  <c r="C1646" i="8"/>
  <c r="C1646" i="7" s="1"/>
  <c r="C1645" i="8"/>
  <c r="C1645" i="7" s="1"/>
  <c r="C1644" i="8"/>
  <c r="C1644" i="7" s="1"/>
  <c r="C1643" i="8"/>
  <c r="C1643" i="7" s="1"/>
  <c r="C1642" i="8"/>
  <c r="C1642" i="7" s="1"/>
  <c r="C1641" i="8"/>
  <c r="C1641" i="7" s="1"/>
  <c r="C1527" i="8"/>
  <c r="C1527" i="7" s="1"/>
  <c r="C1526" i="8"/>
  <c r="C1526" i="7" s="1"/>
  <c r="C1525" i="8"/>
  <c r="C1525" i="7" s="1"/>
  <c r="C1524" i="8"/>
  <c r="C1524" i="7" s="1"/>
  <c r="C1523" i="8"/>
  <c r="C1523" i="7" s="1"/>
  <c r="C1522" i="8"/>
  <c r="C1522" i="7" s="1"/>
  <c r="C1521" i="8"/>
  <c r="C1521" i="7" s="1"/>
  <c r="C1520" i="8"/>
  <c r="C1520" i="7" s="1"/>
  <c r="C1519" i="8"/>
  <c r="C1519" i="7" s="1"/>
  <c r="C1518" i="8"/>
  <c r="C1518" i="7" s="1"/>
  <c r="C1517" i="8"/>
  <c r="C1517" i="7" s="1"/>
  <c r="C1516" i="8"/>
  <c r="C1516" i="7" s="1"/>
  <c r="C1515" i="8"/>
  <c r="C1515" i="7" s="1"/>
  <c r="C1514" i="8"/>
  <c r="C1514" i="7" s="1"/>
  <c r="C1513" i="8"/>
  <c r="C1513" i="7" s="1"/>
  <c r="C1512" i="8"/>
  <c r="C1512" i="7" s="1"/>
  <c r="C1511" i="8"/>
  <c r="C1511" i="7" s="1"/>
  <c r="C1510" i="8"/>
  <c r="C1510" i="7" s="1"/>
  <c r="C1509" i="8"/>
  <c r="C1509" i="7" s="1"/>
  <c r="C1508" i="8"/>
  <c r="C1508" i="7" s="1"/>
  <c r="C1507" i="8"/>
  <c r="C1507" i="7" s="1"/>
  <c r="C1506" i="8"/>
  <c r="C1506" i="7" s="1"/>
  <c r="C1505" i="8"/>
  <c r="C1505" i="7" s="1"/>
  <c r="C1504" i="8"/>
  <c r="C1504" i="7" s="1"/>
  <c r="C1503" i="8"/>
  <c r="C1503" i="7" s="1"/>
  <c r="C1502" i="8"/>
  <c r="C1502" i="7" s="1"/>
  <c r="C1501" i="8"/>
  <c r="C1501" i="7" s="1"/>
  <c r="C1500" i="8"/>
  <c r="C1500" i="7" s="1"/>
  <c r="C1499" i="8"/>
  <c r="C1499" i="7" s="1"/>
  <c r="C1498" i="8"/>
  <c r="C1498" i="7" s="1"/>
  <c r="C1497" i="8"/>
  <c r="C1497" i="7" s="1"/>
  <c r="C1496" i="8"/>
  <c r="C1496" i="7" s="1"/>
  <c r="C1495" i="8"/>
  <c r="C1495" i="7" s="1"/>
  <c r="C1494" i="8"/>
  <c r="C1494" i="7" s="1"/>
  <c r="C1493" i="8"/>
  <c r="C1493" i="7" s="1"/>
  <c r="C1492" i="8"/>
  <c r="C1492" i="7" s="1"/>
  <c r="C1378" i="8"/>
  <c r="C1378" i="7" s="1"/>
  <c r="C1377" i="8"/>
  <c r="C1377" i="7" s="1"/>
  <c r="C1376" i="8"/>
  <c r="C1376" i="7" s="1"/>
  <c r="C1375" i="8"/>
  <c r="C1375" i="7" s="1"/>
  <c r="C1374" i="8"/>
  <c r="C1374" i="7" s="1"/>
  <c r="C1373" i="8"/>
  <c r="C1373" i="7" s="1"/>
  <c r="C1372" i="8"/>
  <c r="C1372" i="7" s="1"/>
  <c r="C1371" i="8"/>
  <c r="C1371" i="7" s="1"/>
  <c r="C1370" i="8"/>
  <c r="C1370" i="7" s="1"/>
  <c r="C1369" i="8"/>
  <c r="C1369" i="7" s="1"/>
  <c r="C1368" i="8"/>
  <c r="C1368" i="7" s="1"/>
  <c r="C1367" i="8"/>
  <c r="C1367" i="7" s="1"/>
  <c r="C1366" i="8"/>
  <c r="C1366" i="7" s="1"/>
  <c r="C1365" i="8"/>
  <c r="C1365" i="7" s="1"/>
  <c r="C1364" i="8"/>
  <c r="C1364" i="7" s="1"/>
  <c r="C1363" i="8"/>
  <c r="C1363" i="7" s="1"/>
  <c r="C1362" i="8"/>
  <c r="C1362" i="7" s="1"/>
  <c r="C1361" i="8"/>
  <c r="C1361" i="7" s="1"/>
  <c r="C1360" i="8"/>
  <c r="C1360" i="7" s="1"/>
  <c r="C1359" i="8"/>
  <c r="C1359" i="7" s="1"/>
  <c r="C1358" i="8"/>
  <c r="C1358" i="7" s="1"/>
  <c r="C1357" i="8"/>
  <c r="C1357" i="7" s="1"/>
  <c r="C1356" i="8"/>
  <c r="C1356" i="7" s="1"/>
  <c r="C1355" i="8"/>
  <c r="C1355" i="7" s="1"/>
  <c r="C1354" i="8"/>
  <c r="C1354" i="7" s="1"/>
  <c r="C1353" i="8"/>
  <c r="C1353" i="7" s="1"/>
  <c r="C1352" i="8"/>
  <c r="C1352" i="7" s="1"/>
  <c r="C1351" i="8"/>
  <c r="C1351" i="7" s="1"/>
  <c r="C1350" i="8"/>
  <c r="C1350" i="7" s="1"/>
  <c r="C1349" i="8"/>
  <c r="C1349" i="7" s="1"/>
  <c r="C1348" i="8"/>
  <c r="C1348" i="7" s="1"/>
  <c r="C1347" i="8"/>
  <c r="C1347" i="7" s="1"/>
  <c r="C1346" i="8"/>
  <c r="C1346" i="7" s="1"/>
  <c r="C1345" i="8"/>
  <c r="C1345" i="7" s="1"/>
  <c r="C1344" i="8"/>
  <c r="C1344" i="7" s="1"/>
  <c r="C1343" i="8"/>
  <c r="C1343" i="7" s="1"/>
  <c r="C1229" i="8"/>
  <c r="C1229" i="7" s="1"/>
  <c r="C1228" i="8"/>
  <c r="C1228" i="7" s="1"/>
  <c r="C1227" i="8"/>
  <c r="C1227" i="7" s="1"/>
  <c r="C1226" i="8"/>
  <c r="C1226" i="7" s="1"/>
  <c r="C1225" i="8"/>
  <c r="C1225" i="7" s="1"/>
  <c r="C1224" i="8"/>
  <c r="C1224" i="7" s="1"/>
  <c r="C1223" i="8"/>
  <c r="C1223" i="7" s="1"/>
  <c r="C1222" i="8"/>
  <c r="C1222" i="7" s="1"/>
  <c r="C1221" i="8"/>
  <c r="C1221" i="7" s="1"/>
  <c r="C1220" i="8"/>
  <c r="C1220" i="7" s="1"/>
  <c r="C1219" i="8"/>
  <c r="C1219" i="7" s="1"/>
  <c r="C1218" i="8"/>
  <c r="C1218" i="7" s="1"/>
  <c r="C1217" i="8"/>
  <c r="C1217" i="7" s="1"/>
  <c r="C1216" i="8"/>
  <c r="C1216" i="7" s="1"/>
  <c r="C1215" i="8"/>
  <c r="C1215" i="7" s="1"/>
  <c r="C1214" i="8"/>
  <c r="C1214" i="7" s="1"/>
  <c r="C1213" i="8"/>
  <c r="C1213" i="7" s="1"/>
  <c r="C1212" i="8"/>
  <c r="C1212" i="7" s="1"/>
  <c r="C1211" i="8"/>
  <c r="C1211" i="7" s="1"/>
  <c r="C1210" i="8"/>
  <c r="C1210" i="7" s="1"/>
  <c r="C1209" i="8"/>
  <c r="C1209" i="7" s="1"/>
  <c r="C1208" i="8"/>
  <c r="C1208" i="7" s="1"/>
  <c r="C1207" i="8"/>
  <c r="C1207" i="7" s="1"/>
  <c r="C1206" i="8"/>
  <c r="C1206" i="7" s="1"/>
  <c r="C1205" i="8"/>
  <c r="C1205" i="7" s="1"/>
  <c r="C1204" i="8"/>
  <c r="C1204" i="7" s="1"/>
  <c r="C1203" i="8"/>
  <c r="C1203" i="7" s="1"/>
  <c r="C1202" i="8"/>
  <c r="C1202" i="7" s="1"/>
  <c r="C1201" i="8"/>
  <c r="C1201" i="7" s="1"/>
  <c r="C1200" i="8"/>
  <c r="C1200" i="7" s="1"/>
  <c r="C1199" i="8"/>
  <c r="C1199" i="7" s="1"/>
  <c r="C1198" i="8"/>
  <c r="C1198" i="7" s="1"/>
  <c r="C1197" i="8"/>
  <c r="C1197" i="7" s="1"/>
  <c r="C1196" i="8"/>
  <c r="C1196" i="7" s="1"/>
  <c r="C1195" i="8"/>
  <c r="C1195" i="7" s="1"/>
  <c r="C1194" i="8"/>
  <c r="C1194" i="7" s="1"/>
  <c r="C1080" i="8"/>
  <c r="C1080" i="7" s="1"/>
  <c r="C1079" i="8"/>
  <c r="C1079" i="7" s="1"/>
  <c r="C1078" i="8"/>
  <c r="C1078" i="7" s="1"/>
  <c r="C1077" i="8"/>
  <c r="C1077" i="7" s="1"/>
  <c r="C1076" i="8"/>
  <c r="C1076" i="7" s="1"/>
  <c r="C1075" i="8"/>
  <c r="C1075" i="7" s="1"/>
  <c r="C1074" i="8"/>
  <c r="C1074" i="7" s="1"/>
  <c r="C1073" i="8"/>
  <c r="C1073" i="7" s="1"/>
  <c r="C1072" i="8"/>
  <c r="C1072" i="7" s="1"/>
  <c r="C1071" i="8"/>
  <c r="C1071" i="7" s="1"/>
  <c r="C1070" i="8"/>
  <c r="C1070" i="7" s="1"/>
  <c r="C1069" i="8"/>
  <c r="C1069" i="7" s="1"/>
  <c r="C1068" i="8"/>
  <c r="C1068" i="7" s="1"/>
  <c r="C1067" i="8"/>
  <c r="C1067" i="7" s="1"/>
  <c r="C1066" i="8"/>
  <c r="C1066" i="7" s="1"/>
  <c r="C1065" i="8"/>
  <c r="C1065" i="7" s="1"/>
  <c r="C1064" i="8"/>
  <c r="C1064" i="7" s="1"/>
  <c r="C1063" i="8"/>
  <c r="C1063" i="7" s="1"/>
  <c r="C1062" i="8"/>
  <c r="C1062" i="7" s="1"/>
  <c r="C1061" i="8"/>
  <c r="C1061" i="7" s="1"/>
  <c r="C1060" i="8"/>
  <c r="C1060" i="7" s="1"/>
  <c r="C1059" i="8"/>
  <c r="C1059" i="7" s="1"/>
  <c r="C1058" i="8"/>
  <c r="C1058" i="7" s="1"/>
  <c r="C1057" i="8"/>
  <c r="C1057" i="7" s="1"/>
  <c r="C1056" i="8"/>
  <c r="C1056" i="7" s="1"/>
  <c r="C1055" i="8"/>
  <c r="C1055" i="7" s="1"/>
  <c r="C1054" i="8"/>
  <c r="C1054" i="7" s="1"/>
  <c r="C1053" i="8"/>
  <c r="C1053" i="7" s="1"/>
  <c r="C1052" i="8"/>
  <c r="C1052" i="7" s="1"/>
  <c r="C1051" i="8"/>
  <c r="C1051" i="7" s="1"/>
  <c r="C1050" i="8"/>
  <c r="C1050" i="7" s="1"/>
  <c r="C1049" i="8"/>
  <c r="C1049" i="7" s="1"/>
  <c r="C1048" i="8"/>
  <c r="C1048" i="7" s="1"/>
  <c r="C1047" i="8"/>
  <c r="C1047" i="7" s="1"/>
  <c r="C1046" i="8"/>
  <c r="C1046" i="7" s="1"/>
  <c r="C1045" i="8"/>
  <c r="C1045" i="7" s="1"/>
  <c r="C931" i="8"/>
  <c r="C931" i="7" s="1"/>
  <c r="C930" i="8"/>
  <c r="C930" i="7" s="1"/>
  <c r="C929" i="8"/>
  <c r="C929" i="7" s="1"/>
  <c r="C928" i="8"/>
  <c r="C928" i="7" s="1"/>
  <c r="C927" i="8"/>
  <c r="C927" i="7" s="1"/>
  <c r="C926" i="8"/>
  <c r="C926" i="7" s="1"/>
  <c r="C925" i="8"/>
  <c r="C925" i="7" s="1"/>
  <c r="C924" i="8"/>
  <c r="C924" i="7" s="1"/>
  <c r="C923" i="8"/>
  <c r="C923" i="7" s="1"/>
  <c r="C922" i="8"/>
  <c r="C922" i="7" s="1"/>
  <c r="C921" i="8"/>
  <c r="C921" i="7" s="1"/>
  <c r="C920" i="8"/>
  <c r="C920" i="7" s="1"/>
  <c r="C919" i="8"/>
  <c r="C919" i="7" s="1"/>
  <c r="C918" i="8"/>
  <c r="C918" i="7" s="1"/>
  <c r="C917" i="8"/>
  <c r="C917" i="7" s="1"/>
  <c r="C916" i="8"/>
  <c r="C916" i="7" s="1"/>
  <c r="C915" i="8"/>
  <c r="C915" i="7" s="1"/>
  <c r="C914" i="8"/>
  <c r="C914" i="7" s="1"/>
  <c r="C913" i="8"/>
  <c r="C913" i="7" s="1"/>
  <c r="C912" i="8"/>
  <c r="C912" i="7" s="1"/>
  <c r="C911" i="8"/>
  <c r="C911" i="7" s="1"/>
  <c r="C910" i="8"/>
  <c r="C910" i="7" s="1"/>
  <c r="C909" i="8"/>
  <c r="C909" i="7" s="1"/>
  <c r="C908" i="8"/>
  <c r="C908" i="7" s="1"/>
  <c r="C907" i="8"/>
  <c r="C907" i="7" s="1"/>
  <c r="C906" i="8"/>
  <c r="C906" i="7" s="1"/>
  <c r="C905" i="8"/>
  <c r="C905" i="7" s="1"/>
  <c r="C904" i="8"/>
  <c r="C904" i="7" s="1"/>
  <c r="C903" i="8"/>
  <c r="C903" i="7" s="1"/>
  <c r="C902" i="8"/>
  <c r="C902" i="7" s="1"/>
  <c r="C901" i="8"/>
  <c r="C901" i="7" s="1"/>
  <c r="C900" i="8"/>
  <c r="C900" i="7" s="1"/>
  <c r="C899" i="8"/>
  <c r="C899" i="7" s="1"/>
  <c r="C898" i="8"/>
  <c r="C898" i="7" s="1"/>
  <c r="C897" i="8"/>
  <c r="C897" i="7" s="1"/>
  <c r="C896" i="8"/>
  <c r="C896" i="7" s="1"/>
  <c r="C782" i="8"/>
  <c r="C782" i="7" s="1"/>
  <c r="C781" i="8"/>
  <c r="C781" i="7" s="1"/>
  <c r="C780" i="8"/>
  <c r="C780" i="7" s="1"/>
  <c r="C779" i="8"/>
  <c r="C779" i="7" s="1"/>
  <c r="C778" i="8"/>
  <c r="C778" i="7" s="1"/>
  <c r="C777" i="8"/>
  <c r="C777" i="7" s="1"/>
  <c r="C776" i="8"/>
  <c r="C776" i="7" s="1"/>
  <c r="C775" i="8"/>
  <c r="C775" i="7" s="1"/>
  <c r="C774" i="8"/>
  <c r="C774" i="7" s="1"/>
  <c r="C773" i="8"/>
  <c r="C773" i="7" s="1"/>
  <c r="C772" i="8"/>
  <c r="C772" i="7" s="1"/>
  <c r="C771" i="8"/>
  <c r="C771" i="7" s="1"/>
  <c r="C770" i="8"/>
  <c r="C770" i="7" s="1"/>
  <c r="C769" i="8"/>
  <c r="C769" i="7" s="1"/>
  <c r="C768" i="8"/>
  <c r="C768" i="7" s="1"/>
  <c r="C767" i="8"/>
  <c r="C767" i="7" s="1"/>
  <c r="C766" i="8"/>
  <c r="C766" i="7" s="1"/>
  <c r="C765" i="8"/>
  <c r="C765" i="7" s="1"/>
  <c r="C764" i="8"/>
  <c r="C764" i="7" s="1"/>
  <c r="C763" i="8"/>
  <c r="C763" i="7" s="1"/>
  <c r="C762" i="8"/>
  <c r="C762" i="7" s="1"/>
  <c r="C761" i="8"/>
  <c r="C761" i="7" s="1"/>
  <c r="C760" i="8"/>
  <c r="C760" i="7" s="1"/>
  <c r="C759" i="8"/>
  <c r="C759" i="7" s="1"/>
  <c r="C758" i="8"/>
  <c r="C758" i="7" s="1"/>
  <c r="C757" i="8"/>
  <c r="C757" i="7" s="1"/>
  <c r="C756" i="8"/>
  <c r="C756" i="7" s="1"/>
  <c r="C755" i="8"/>
  <c r="C755" i="7" s="1"/>
  <c r="C754" i="8"/>
  <c r="C754" i="7" s="1"/>
  <c r="C753" i="8"/>
  <c r="C753" i="7" s="1"/>
  <c r="C752" i="8"/>
  <c r="C752" i="7" s="1"/>
  <c r="C751" i="8"/>
  <c r="C751" i="7" s="1"/>
  <c r="C750" i="8"/>
  <c r="C750" i="7" s="1"/>
  <c r="C749" i="8"/>
  <c r="C749" i="7" s="1"/>
  <c r="C748" i="8"/>
  <c r="C748" i="7" s="1"/>
  <c r="C747" i="8"/>
  <c r="C747" i="7" s="1"/>
  <c r="C633" i="8"/>
  <c r="C633" i="7" s="1"/>
  <c r="C632" i="8"/>
  <c r="C632" i="7" s="1"/>
  <c r="C631" i="8"/>
  <c r="C631" i="7" s="1"/>
  <c r="C630" i="8"/>
  <c r="C630" i="7" s="1"/>
  <c r="C629" i="8"/>
  <c r="C629" i="7" s="1"/>
  <c r="C628" i="8"/>
  <c r="C628" i="7" s="1"/>
  <c r="C627" i="8"/>
  <c r="C627" i="7" s="1"/>
  <c r="C626" i="8"/>
  <c r="C626" i="7" s="1"/>
  <c r="C625" i="8"/>
  <c r="C625" i="7" s="1"/>
  <c r="C624" i="8"/>
  <c r="C624" i="7" s="1"/>
  <c r="C623" i="8"/>
  <c r="C623" i="7" s="1"/>
  <c r="C622" i="8"/>
  <c r="C622" i="7" s="1"/>
  <c r="C621" i="8"/>
  <c r="C621" i="7" s="1"/>
  <c r="C620" i="8"/>
  <c r="C620" i="7" s="1"/>
  <c r="C619" i="8"/>
  <c r="C619" i="7" s="1"/>
  <c r="C618" i="8"/>
  <c r="C618" i="7" s="1"/>
  <c r="C617" i="8"/>
  <c r="C617" i="7" s="1"/>
  <c r="C616" i="8"/>
  <c r="C616" i="7" s="1"/>
  <c r="C615" i="8"/>
  <c r="C615" i="7" s="1"/>
  <c r="C614" i="8"/>
  <c r="C614" i="7" s="1"/>
  <c r="C613" i="8"/>
  <c r="C613" i="7" s="1"/>
  <c r="C612" i="8"/>
  <c r="C612" i="7" s="1"/>
  <c r="C611" i="8"/>
  <c r="C611" i="7" s="1"/>
  <c r="C610" i="8"/>
  <c r="C610" i="7" s="1"/>
  <c r="C609" i="8"/>
  <c r="C609" i="7" s="1"/>
  <c r="C608" i="8"/>
  <c r="C608" i="7" s="1"/>
  <c r="C607" i="8"/>
  <c r="C607" i="7" s="1"/>
  <c r="C606" i="8"/>
  <c r="C606" i="7" s="1"/>
  <c r="C605" i="8"/>
  <c r="C605" i="7" s="1"/>
  <c r="C604" i="8"/>
  <c r="C604" i="7" s="1"/>
  <c r="C603" i="8"/>
  <c r="C603" i="7" s="1"/>
  <c r="C602" i="8"/>
  <c r="C602" i="7" s="1"/>
  <c r="C601" i="8"/>
  <c r="C601" i="7" s="1"/>
  <c r="C600" i="8"/>
  <c r="C600" i="7" s="1"/>
  <c r="C599" i="8"/>
  <c r="C599" i="7" s="1"/>
  <c r="C598" i="8"/>
  <c r="C598" i="7" s="1"/>
  <c r="C484" i="8"/>
  <c r="C484" i="7" s="1"/>
  <c r="C483" i="8"/>
  <c r="C483" i="7" s="1"/>
  <c r="C482" i="8"/>
  <c r="C482" i="7" s="1"/>
  <c r="C481" i="8"/>
  <c r="C481" i="7" s="1"/>
  <c r="C480" i="8"/>
  <c r="C480" i="7" s="1"/>
  <c r="C479" i="8"/>
  <c r="C479" i="7" s="1"/>
  <c r="C478" i="8"/>
  <c r="C478" i="7" s="1"/>
  <c r="C477" i="8"/>
  <c r="C477" i="7" s="1"/>
  <c r="C476" i="8"/>
  <c r="C476" i="7" s="1"/>
  <c r="C475" i="8"/>
  <c r="C475" i="7" s="1"/>
  <c r="C474" i="8"/>
  <c r="C474" i="7" s="1"/>
  <c r="C473" i="8"/>
  <c r="C473" i="7" s="1"/>
  <c r="C472" i="8"/>
  <c r="C472" i="7" s="1"/>
  <c r="C471" i="8"/>
  <c r="C471" i="7" s="1"/>
  <c r="C470" i="8"/>
  <c r="C470" i="7" s="1"/>
  <c r="C469" i="8"/>
  <c r="C469" i="7" s="1"/>
  <c r="C468" i="8"/>
  <c r="C468" i="7" s="1"/>
  <c r="C467" i="8"/>
  <c r="C467" i="7" s="1"/>
  <c r="C466" i="8"/>
  <c r="C466" i="7" s="1"/>
  <c r="C465" i="8"/>
  <c r="C465" i="7" s="1"/>
  <c r="C464" i="8"/>
  <c r="C464" i="7" s="1"/>
  <c r="C463" i="8"/>
  <c r="C463" i="7" s="1"/>
  <c r="C462" i="8"/>
  <c r="C462" i="7" s="1"/>
  <c r="C461" i="8"/>
  <c r="C461" i="7" s="1"/>
  <c r="C460" i="8"/>
  <c r="C460" i="7" s="1"/>
  <c r="C459" i="8"/>
  <c r="C459" i="7" s="1"/>
  <c r="C458" i="8"/>
  <c r="C458" i="7" s="1"/>
  <c r="C457" i="8"/>
  <c r="C457" i="7" s="1"/>
  <c r="C456" i="8"/>
  <c r="C456" i="7" s="1"/>
  <c r="C455" i="8"/>
  <c r="C455" i="7" s="1"/>
  <c r="C454" i="8"/>
  <c r="C454" i="7" s="1"/>
  <c r="C453" i="8"/>
  <c r="C453" i="7" s="1"/>
  <c r="C452" i="8"/>
  <c r="C452" i="7" s="1"/>
  <c r="C451" i="8"/>
  <c r="C451" i="7" s="1"/>
  <c r="C450" i="8"/>
  <c r="C450" i="7" s="1"/>
  <c r="C449" i="8"/>
  <c r="C449" i="7" s="1"/>
  <c r="C335" i="8"/>
  <c r="C335" i="7" s="1"/>
  <c r="C334" i="8"/>
  <c r="C334" i="7" s="1"/>
  <c r="C333" i="8"/>
  <c r="C333" i="7" s="1"/>
  <c r="C332" i="8"/>
  <c r="C332" i="7" s="1"/>
  <c r="C331" i="8"/>
  <c r="C331" i="7" s="1"/>
  <c r="C330" i="8"/>
  <c r="C330" i="7" s="1"/>
  <c r="C329" i="8"/>
  <c r="C329" i="7" s="1"/>
  <c r="C328" i="8"/>
  <c r="C328" i="7" s="1"/>
  <c r="C327" i="8"/>
  <c r="C327" i="7" s="1"/>
  <c r="C326" i="8"/>
  <c r="C326" i="7" s="1"/>
  <c r="C325" i="8"/>
  <c r="C325" i="7" s="1"/>
  <c r="C324" i="8"/>
  <c r="C324" i="7" s="1"/>
  <c r="C323" i="8"/>
  <c r="C323" i="7" s="1"/>
  <c r="C322" i="8"/>
  <c r="C322" i="7" s="1"/>
  <c r="C321" i="8"/>
  <c r="C321" i="7" s="1"/>
  <c r="C320" i="8"/>
  <c r="C320" i="7" s="1"/>
  <c r="C319" i="8"/>
  <c r="C319" i="7" s="1"/>
  <c r="C318" i="8"/>
  <c r="C318" i="7" s="1"/>
  <c r="C317" i="8"/>
  <c r="C317" i="7" s="1"/>
  <c r="C316" i="8"/>
  <c r="C316" i="7" s="1"/>
  <c r="C315" i="8"/>
  <c r="C315" i="7" s="1"/>
  <c r="C314" i="8"/>
  <c r="C314" i="7" s="1"/>
  <c r="C313" i="8"/>
  <c r="C313" i="7" s="1"/>
  <c r="C312" i="8"/>
  <c r="C312" i="7" s="1"/>
  <c r="C311" i="8"/>
  <c r="C311" i="7" s="1"/>
  <c r="C310" i="8"/>
  <c r="C310" i="7" s="1"/>
  <c r="C309" i="8"/>
  <c r="C309" i="7" s="1"/>
  <c r="C308" i="8"/>
  <c r="C308" i="7" s="1"/>
  <c r="C307" i="8"/>
  <c r="C307" i="7" s="1"/>
  <c r="C306" i="8"/>
  <c r="C306" i="7" s="1"/>
  <c r="C305" i="8"/>
  <c r="C305" i="7" s="1"/>
  <c r="C304" i="8"/>
  <c r="C304" i="7" s="1"/>
  <c r="C303" i="8"/>
  <c r="C303" i="7" s="1"/>
  <c r="C302" i="8"/>
  <c r="C302" i="7" s="1"/>
  <c r="C301" i="8"/>
  <c r="C301" i="7" s="1"/>
  <c r="C300" i="8"/>
  <c r="C300" i="7" s="1"/>
  <c r="C186" i="8"/>
  <c r="C186" i="7" s="1"/>
  <c r="C185" i="8"/>
  <c r="C185" i="7" s="1"/>
  <c r="C184" i="8"/>
  <c r="C184" i="7" s="1"/>
  <c r="C183" i="8"/>
  <c r="C183" i="7" s="1"/>
  <c r="C182" i="8"/>
  <c r="C182" i="7" s="1"/>
  <c r="C181" i="8"/>
  <c r="C181" i="7" s="1"/>
  <c r="C180" i="8"/>
  <c r="C180" i="7" s="1"/>
  <c r="C179" i="8"/>
  <c r="C179" i="7" s="1"/>
  <c r="C178" i="8"/>
  <c r="C178" i="7" s="1"/>
  <c r="C177" i="8"/>
  <c r="C177" i="7" s="1"/>
  <c r="C176" i="8"/>
  <c r="C176" i="7" s="1"/>
  <c r="C175" i="8"/>
  <c r="C175" i="7" s="1"/>
  <c r="C174" i="8"/>
  <c r="C174" i="7" s="1"/>
  <c r="C173" i="8"/>
  <c r="C173" i="7" s="1"/>
  <c r="C172" i="8"/>
  <c r="C172" i="7" s="1"/>
  <c r="C171" i="8"/>
  <c r="C171" i="7" s="1"/>
  <c r="C170" i="8"/>
  <c r="C170" i="7" s="1"/>
  <c r="C169" i="8"/>
  <c r="C169" i="7" s="1"/>
  <c r="C168" i="8"/>
  <c r="C168" i="7" s="1"/>
  <c r="C167" i="8"/>
  <c r="C167" i="7" s="1"/>
  <c r="C166" i="8"/>
  <c r="C166" i="7" s="1"/>
  <c r="C165" i="8"/>
  <c r="C165" i="7" s="1"/>
  <c r="C164" i="8"/>
  <c r="C164" i="7" s="1"/>
  <c r="C163" i="8"/>
  <c r="C163" i="7" s="1"/>
  <c r="C162" i="8"/>
  <c r="C162" i="7" s="1"/>
  <c r="C161" i="8"/>
  <c r="C161" i="7" s="1"/>
  <c r="C160" i="8"/>
  <c r="C160" i="7" s="1"/>
  <c r="C159" i="8"/>
  <c r="C159" i="7" s="1"/>
  <c r="C158" i="8"/>
  <c r="C158" i="7" s="1"/>
  <c r="C157" i="8"/>
  <c r="C157" i="7" s="1"/>
  <c r="C156" i="8"/>
  <c r="C156" i="7" s="1"/>
  <c r="C155" i="8"/>
  <c r="C155" i="7" s="1"/>
  <c r="C154" i="8"/>
  <c r="C154" i="7" s="1"/>
  <c r="C153" i="8"/>
  <c r="C153" i="7" s="1"/>
  <c r="C152" i="8"/>
  <c r="C152" i="7" s="1"/>
  <c r="C151" i="8"/>
  <c r="C151" i="7" s="1"/>
  <c r="C37" i="8"/>
  <c r="C37" i="7" s="1"/>
  <c r="C36" i="8"/>
  <c r="C36" i="7" s="1"/>
  <c r="C35" i="8"/>
  <c r="C35" i="7" s="1"/>
  <c r="C34" i="8"/>
  <c r="C34" i="7" s="1"/>
  <c r="C33" i="8"/>
  <c r="C33" i="7" s="1"/>
  <c r="C32" i="8"/>
  <c r="C32" i="7" s="1"/>
  <c r="C31" i="8"/>
  <c r="C31" i="7" s="1"/>
  <c r="C30" i="8"/>
  <c r="C30" i="7" s="1"/>
  <c r="C29" i="8"/>
  <c r="C29" i="7" s="1"/>
  <c r="C28" i="8"/>
  <c r="C28" i="7" s="1"/>
  <c r="C27" i="8"/>
  <c r="C27" i="7" s="1"/>
  <c r="C26" i="8"/>
  <c r="C26" i="7" s="1"/>
  <c r="C25" i="8"/>
  <c r="C25" i="7" s="1"/>
  <c r="C24" i="8"/>
  <c r="C24" i="7" s="1"/>
  <c r="C23" i="8"/>
  <c r="C23" i="7" s="1"/>
  <c r="C22" i="8"/>
  <c r="C22" i="7" s="1"/>
  <c r="C21" i="8"/>
  <c r="C21" i="7" s="1"/>
  <c r="C20" i="8"/>
  <c r="C20" i="7" s="1"/>
  <c r="C19" i="8"/>
  <c r="C19" i="7" s="1"/>
  <c r="C18" i="8"/>
  <c r="C18" i="7" s="1"/>
  <c r="C17" i="8"/>
  <c r="C17" i="7" s="1"/>
  <c r="C16" i="8"/>
  <c r="C16" i="7" s="1"/>
  <c r="C15" i="8"/>
  <c r="C15" i="7" s="1"/>
  <c r="C14" i="8"/>
  <c r="C14" i="7" s="1"/>
  <c r="C13" i="8"/>
  <c r="C13" i="7" s="1"/>
  <c r="C12" i="8"/>
  <c r="C12" i="7" s="1"/>
  <c r="C11" i="8"/>
  <c r="C11" i="7" s="1"/>
  <c r="C10" i="8"/>
  <c r="C10" i="7" s="1"/>
  <c r="C9" i="8"/>
  <c r="C9" i="7" s="1"/>
  <c r="C8" i="8"/>
  <c r="C8" i="7" s="1"/>
  <c r="C7" i="8"/>
  <c r="C7" i="7" s="1"/>
  <c r="C6" i="8"/>
  <c r="C6" i="7" s="1"/>
  <c r="C5" i="8"/>
  <c r="C5" i="7" s="1"/>
  <c r="C4" i="8"/>
  <c r="C4" i="7" s="1"/>
  <c r="C3" i="8"/>
  <c r="C3" i="7" s="1"/>
  <c r="C2" i="8"/>
  <c r="C2" i="7" s="1"/>
  <c r="F3430" i="8"/>
  <c r="F3431" i="8"/>
  <c r="F3432" i="8"/>
  <c r="F3433" i="8"/>
  <c r="F3434" i="8"/>
  <c r="F3435" i="8"/>
  <c r="F3436" i="8"/>
  <c r="F3437" i="8"/>
  <c r="F3438" i="8"/>
  <c r="F3439" i="8"/>
  <c r="F3440" i="8"/>
  <c r="F3441" i="8"/>
  <c r="F3442" i="8"/>
  <c r="F3443" i="8"/>
  <c r="F3444" i="8"/>
  <c r="F3445" i="8"/>
  <c r="F3446" i="8"/>
  <c r="F3447" i="8"/>
  <c r="F3448" i="8"/>
  <c r="F3449" i="8"/>
  <c r="F3450" i="8"/>
  <c r="F3451" i="8"/>
  <c r="F3452" i="8"/>
  <c r="F3453" i="8"/>
  <c r="F3454" i="8"/>
  <c r="F3455" i="8"/>
  <c r="F3456" i="8"/>
  <c r="F3457" i="8"/>
  <c r="F3458" i="8"/>
  <c r="F3459" i="8"/>
  <c r="F3460" i="8"/>
  <c r="F3461" i="8"/>
  <c r="F3462" i="8"/>
  <c r="F3463" i="8"/>
  <c r="F3464" i="8"/>
  <c r="F3429" i="8"/>
  <c r="F3281" i="8"/>
  <c r="F3282" i="8"/>
  <c r="F3283" i="8"/>
  <c r="F3284" i="8"/>
  <c r="F3285" i="8"/>
  <c r="F3286" i="8"/>
  <c r="F3287" i="8"/>
  <c r="F3288" i="8"/>
  <c r="F3289" i="8"/>
  <c r="F3290" i="8"/>
  <c r="F3291" i="8"/>
  <c r="F3292" i="8"/>
  <c r="F3293" i="8"/>
  <c r="F3294" i="8"/>
  <c r="F3295" i="8"/>
  <c r="F3296" i="8"/>
  <c r="F3297" i="8"/>
  <c r="F3298" i="8"/>
  <c r="F3299" i="8"/>
  <c r="F3300" i="8"/>
  <c r="F3301" i="8"/>
  <c r="F3302" i="8"/>
  <c r="F3303" i="8"/>
  <c r="F3304" i="8"/>
  <c r="F3305" i="8"/>
  <c r="F3306" i="8"/>
  <c r="F3307" i="8"/>
  <c r="F3308" i="8"/>
  <c r="F3309" i="8"/>
  <c r="F3310" i="8"/>
  <c r="F3311" i="8"/>
  <c r="F3312" i="8"/>
  <c r="F3313" i="8"/>
  <c r="F3314" i="8"/>
  <c r="F3315" i="8"/>
  <c r="F3280" i="8"/>
  <c r="F3132" i="8"/>
  <c r="F3133" i="8"/>
  <c r="F3134" i="8"/>
  <c r="F3135" i="8"/>
  <c r="F3136" i="8"/>
  <c r="F3137" i="8"/>
  <c r="F3138" i="8"/>
  <c r="F3139" i="8"/>
  <c r="F3140" i="8"/>
  <c r="F3141" i="8"/>
  <c r="F3142" i="8"/>
  <c r="F3143" i="8"/>
  <c r="F3144" i="8"/>
  <c r="F3145" i="8"/>
  <c r="F3146" i="8"/>
  <c r="F3147" i="8"/>
  <c r="F3148" i="8"/>
  <c r="F3149" i="8"/>
  <c r="F3150" i="8"/>
  <c r="F3151" i="8"/>
  <c r="F3152" i="8"/>
  <c r="F3153" i="8"/>
  <c r="F3154" i="8"/>
  <c r="F3155" i="8"/>
  <c r="F3156" i="8"/>
  <c r="F3157" i="8"/>
  <c r="F3158" i="8"/>
  <c r="F3159" i="8"/>
  <c r="F3160" i="8"/>
  <c r="F3161" i="8"/>
  <c r="F3162" i="8"/>
  <c r="F3163" i="8"/>
  <c r="F3164" i="8"/>
  <c r="F3165" i="8"/>
  <c r="F3166" i="8"/>
  <c r="F3131" i="8"/>
  <c r="F3017" i="8"/>
  <c r="F2983" i="8"/>
  <c r="F2984" i="8"/>
  <c r="F2985" i="8"/>
  <c r="F2986" i="8"/>
  <c r="F2987" i="8"/>
  <c r="F2988" i="8"/>
  <c r="F2989" i="8"/>
  <c r="F2990" i="8"/>
  <c r="F2991" i="8"/>
  <c r="F2992" i="8"/>
  <c r="F2993" i="8"/>
  <c r="F2994" i="8"/>
  <c r="F2995" i="8"/>
  <c r="F2996" i="8"/>
  <c r="F2997" i="8"/>
  <c r="F2998" i="8"/>
  <c r="F2999" i="8"/>
  <c r="F3000" i="8"/>
  <c r="F3001" i="8"/>
  <c r="F3002" i="8"/>
  <c r="F3003" i="8"/>
  <c r="F3004" i="8"/>
  <c r="F3005" i="8"/>
  <c r="F3006" i="8"/>
  <c r="F3007" i="8"/>
  <c r="F3008" i="8"/>
  <c r="F3009" i="8"/>
  <c r="F3010" i="8"/>
  <c r="F3011" i="8"/>
  <c r="F3012" i="8"/>
  <c r="F3013" i="8"/>
  <c r="F3014" i="8"/>
  <c r="F3015" i="8"/>
  <c r="F3016" i="8"/>
  <c r="F2982" i="8"/>
  <c r="F2834" i="8"/>
  <c r="F2835" i="8"/>
  <c r="F2836" i="8"/>
  <c r="F2837" i="8"/>
  <c r="F2838" i="8"/>
  <c r="F2839" i="8"/>
  <c r="F2840" i="8"/>
  <c r="F2841" i="8"/>
  <c r="F2842" i="8"/>
  <c r="F2843" i="8"/>
  <c r="F2844" i="8"/>
  <c r="F2845" i="8"/>
  <c r="F2846" i="8"/>
  <c r="F2847" i="8"/>
  <c r="F2848" i="8"/>
  <c r="F2849" i="8"/>
  <c r="F2850" i="8"/>
  <c r="F2851" i="8"/>
  <c r="F2852" i="8"/>
  <c r="F2853" i="8"/>
  <c r="F2854" i="8"/>
  <c r="F2855" i="8"/>
  <c r="F2856" i="8"/>
  <c r="F2857" i="8"/>
  <c r="F2858" i="8"/>
  <c r="F2859" i="8"/>
  <c r="F2860" i="8"/>
  <c r="F2861" i="8"/>
  <c r="F2862" i="8"/>
  <c r="F2863" i="8"/>
  <c r="F2864" i="8"/>
  <c r="F2865" i="8"/>
  <c r="F2866" i="8"/>
  <c r="F2867" i="8"/>
  <c r="F2868" i="8"/>
  <c r="F2833" i="8"/>
  <c r="F2685" i="8"/>
  <c r="C897" i="22" s="1"/>
  <c r="F2686" i="8"/>
  <c r="C898" i="22" s="1"/>
  <c r="F2687" i="8"/>
  <c r="C899" i="22" s="1"/>
  <c r="F2688" i="8"/>
  <c r="C900" i="22" s="1"/>
  <c r="F2689" i="8"/>
  <c r="C901" i="22" s="1"/>
  <c r="F2690" i="8"/>
  <c r="C902" i="22" s="1"/>
  <c r="F2691" i="8"/>
  <c r="C903" i="22" s="1"/>
  <c r="F2692" i="8"/>
  <c r="C904" i="22" s="1"/>
  <c r="F2693" i="8"/>
  <c r="C905" i="22" s="1"/>
  <c r="F2694" i="8"/>
  <c r="C906" i="22" s="1"/>
  <c r="F2695" i="8"/>
  <c r="C907" i="22" s="1"/>
  <c r="F2696" i="8"/>
  <c r="C908" i="22" s="1"/>
  <c r="F2697" i="8"/>
  <c r="C909" i="22" s="1"/>
  <c r="F2698" i="8"/>
  <c r="C910" i="22" s="1"/>
  <c r="F2699" i="8"/>
  <c r="C911" i="22" s="1"/>
  <c r="F2700" i="8"/>
  <c r="C912" i="22" s="1"/>
  <c r="F2701" i="8"/>
  <c r="C913" i="22" s="1"/>
  <c r="F2702" i="8"/>
  <c r="C914" i="22" s="1"/>
  <c r="F2703" i="8"/>
  <c r="C915" i="22" s="1"/>
  <c r="F2704" i="8"/>
  <c r="C916" i="22" s="1"/>
  <c r="F2705" i="8"/>
  <c r="C917" i="22" s="1"/>
  <c r="F2706" i="8"/>
  <c r="C918" i="22" s="1"/>
  <c r="F2707" i="8"/>
  <c r="C919" i="22" s="1"/>
  <c r="F2708" i="8"/>
  <c r="C920" i="22" s="1"/>
  <c r="F2709" i="8"/>
  <c r="C921" i="22" s="1"/>
  <c r="F2710" i="8"/>
  <c r="C922" i="22" s="1"/>
  <c r="F2711" i="8"/>
  <c r="C923" i="22" s="1"/>
  <c r="F2712" i="8"/>
  <c r="C924" i="22" s="1"/>
  <c r="F2713" i="8"/>
  <c r="C925" i="22" s="1"/>
  <c r="F2714" i="8"/>
  <c r="C926" i="22" s="1"/>
  <c r="F2715" i="8"/>
  <c r="C927" i="22" s="1"/>
  <c r="F2716" i="8"/>
  <c r="C928" i="22" s="1"/>
  <c r="F2717" i="8"/>
  <c r="C929" i="22" s="1"/>
  <c r="F2718" i="8"/>
  <c r="C930" i="22" s="1"/>
  <c r="F2719" i="8"/>
  <c r="C931" i="22" s="1"/>
  <c r="F2684" i="8"/>
  <c r="C896" i="22" s="1"/>
  <c r="F2536" i="8"/>
  <c r="C748" i="22" s="1"/>
  <c r="F2537" i="8"/>
  <c r="C749" i="22" s="1"/>
  <c r="F2538" i="8"/>
  <c r="C750" i="22" s="1"/>
  <c r="F2539" i="8"/>
  <c r="C751" i="22" s="1"/>
  <c r="F2540" i="8"/>
  <c r="C752" i="22" s="1"/>
  <c r="F2541" i="8"/>
  <c r="C753" i="22" s="1"/>
  <c r="F2542" i="8"/>
  <c r="C754" i="22" s="1"/>
  <c r="F2543" i="8"/>
  <c r="C755" i="22" s="1"/>
  <c r="F2544" i="8"/>
  <c r="C756" i="22" s="1"/>
  <c r="F2545" i="8"/>
  <c r="C757" i="22" s="1"/>
  <c r="F2546" i="8"/>
  <c r="C758" i="22" s="1"/>
  <c r="F2547" i="8"/>
  <c r="C759" i="22" s="1"/>
  <c r="F2548" i="8"/>
  <c r="C760" i="22" s="1"/>
  <c r="F2549" i="8"/>
  <c r="C761" i="22" s="1"/>
  <c r="F2550" i="8"/>
  <c r="C762" i="22" s="1"/>
  <c r="F2551" i="8"/>
  <c r="C763" i="22" s="1"/>
  <c r="F2552" i="8"/>
  <c r="C764" i="22" s="1"/>
  <c r="F2553" i="8"/>
  <c r="C765" i="22" s="1"/>
  <c r="F2554" i="8"/>
  <c r="C766" i="22" s="1"/>
  <c r="F2555" i="8"/>
  <c r="C767" i="22" s="1"/>
  <c r="F2556" i="8"/>
  <c r="C768" i="22" s="1"/>
  <c r="F2557" i="8"/>
  <c r="C769" i="22" s="1"/>
  <c r="F2558" i="8"/>
  <c r="C770" i="22" s="1"/>
  <c r="F2559" i="8"/>
  <c r="C771" i="22" s="1"/>
  <c r="F2560" i="8"/>
  <c r="C772" i="22" s="1"/>
  <c r="F2561" i="8"/>
  <c r="C773" i="22" s="1"/>
  <c r="F2562" i="8"/>
  <c r="C774" i="22" s="1"/>
  <c r="F2563" i="8"/>
  <c r="C775" i="22" s="1"/>
  <c r="F2564" i="8"/>
  <c r="C776" i="22" s="1"/>
  <c r="F2565" i="8"/>
  <c r="C777" i="22" s="1"/>
  <c r="F2566" i="8"/>
  <c r="C778" i="22" s="1"/>
  <c r="F2567" i="8"/>
  <c r="C779" i="22" s="1"/>
  <c r="F2568" i="8"/>
  <c r="C780" i="22" s="1"/>
  <c r="F2569" i="8"/>
  <c r="C781" i="22" s="1"/>
  <c r="F2570" i="8"/>
  <c r="C782" i="22" s="1"/>
  <c r="F2535" i="8"/>
  <c r="C747" i="22" s="1"/>
  <c r="F2387" i="8"/>
  <c r="C599" i="22" s="1"/>
  <c r="F2388" i="8"/>
  <c r="C600" i="22" s="1"/>
  <c r="F2389" i="8"/>
  <c r="C601" i="22" s="1"/>
  <c r="F2390" i="8"/>
  <c r="C602" i="22" s="1"/>
  <c r="F2391" i="8"/>
  <c r="C603" i="22" s="1"/>
  <c r="F2392" i="8"/>
  <c r="C604" i="22" s="1"/>
  <c r="F2393" i="8"/>
  <c r="C605" i="22" s="1"/>
  <c r="F2394" i="8"/>
  <c r="C606" i="22" s="1"/>
  <c r="F2395" i="8"/>
  <c r="C607" i="22" s="1"/>
  <c r="F2396" i="8"/>
  <c r="C608" i="22" s="1"/>
  <c r="F2397" i="8"/>
  <c r="C609" i="22" s="1"/>
  <c r="F2398" i="8"/>
  <c r="C610" i="22" s="1"/>
  <c r="F2399" i="8"/>
  <c r="C611" i="22" s="1"/>
  <c r="F2400" i="8"/>
  <c r="C612" i="22" s="1"/>
  <c r="F2401" i="8"/>
  <c r="C613" i="22" s="1"/>
  <c r="F2402" i="8"/>
  <c r="C614" i="22" s="1"/>
  <c r="F2403" i="8"/>
  <c r="C615" i="22" s="1"/>
  <c r="F2404" i="8"/>
  <c r="C616" i="22" s="1"/>
  <c r="F2405" i="8"/>
  <c r="C617" i="22" s="1"/>
  <c r="F2406" i="8"/>
  <c r="C618" i="22" s="1"/>
  <c r="F2407" i="8"/>
  <c r="C619" i="22" s="1"/>
  <c r="F2408" i="8"/>
  <c r="C620" i="22" s="1"/>
  <c r="F2409" i="8"/>
  <c r="C621" i="22" s="1"/>
  <c r="F2410" i="8"/>
  <c r="C622" i="22" s="1"/>
  <c r="F2411" i="8"/>
  <c r="C623" i="22" s="1"/>
  <c r="F2412" i="8"/>
  <c r="C624" i="22" s="1"/>
  <c r="F2413" i="8"/>
  <c r="C625" i="22" s="1"/>
  <c r="F2414" i="8"/>
  <c r="C626" i="22" s="1"/>
  <c r="F2415" i="8"/>
  <c r="C627" i="22" s="1"/>
  <c r="F2416" i="8"/>
  <c r="C628" i="22" s="1"/>
  <c r="F2417" i="8"/>
  <c r="C629" i="22" s="1"/>
  <c r="F2418" i="8"/>
  <c r="C630" i="22" s="1"/>
  <c r="F2419" i="8"/>
  <c r="C631" i="22" s="1"/>
  <c r="F2420" i="8"/>
  <c r="C632" i="22" s="1"/>
  <c r="F2421" i="8"/>
  <c r="C633" i="22" s="1"/>
  <c r="F2386" i="8"/>
  <c r="C598" i="22" s="1"/>
  <c r="F2238" i="8"/>
  <c r="C450" i="22" s="1"/>
  <c r="F2239" i="8"/>
  <c r="C451" i="22" s="1"/>
  <c r="F2240" i="8"/>
  <c r="C452" i="22" s="1"/>
  <c r="F2241" i="8"/>
  <c r="C453" i="22" s="1"/>
  <c r="F2242" i="8"/>
  <c r="C454" i="22" s="1"/>
  <c r="F2243" i="8"/>
  <c r="C455" i="22" s="1"/>
  <c r="F2244" i="8"/>
  <c r="C456" i="22" s="1"/>
  <c r="F2245" i="8"/>
  <c r="C457" i="22" s="1"/>
  <c r="F2246" i="8"/>
  <c r="C458" i="22" s="1"/>
  <c r="F2247" i="8"/>
  <c r="C459" i="22" s="1"/>
  <c r="F2248" i="8"/>
  <c r="C460" i="22" s="1"/>
  <c r="F2249" i="8"/>
  <c r="C461" i="22" s="1"/>
  <c r="F2250" i="8"/>
  <c r="C462" i="22" s="1"/>
  <c r="F2251" i="8"/>
  <c r="C463" i="22" s="1"/>
  <c r="F2252" i="8"/>
  <c r="C464" i="22" s="1"/>
  <c r="F2253" i="8"/>
  <c r="C465" i="22" s="1"/>
  <c r="F2254" i="8"/>
  <c r="C466" i="22" s="1"/>
  <c r="F2255" i="8"/>
  <c r="C467" i="22" s="1"/>
  <c r="F2256" i="8"/>
  <c r="C468" i="22" s="1"/>
  <c r="F2257" i="8"/>
  <c r="C469" i="22" s="1"/>
  <c r="F2258" i="8"/>
  <c r="C470" i="22" s="1"/>
  <c r="F2259" i="8"/>
  <c r="C471" i="22" s="1"/>
  <c r="F2260" i="8"/>
  <c r="C472" i="22" s="1"/>
  <c r="F2261" i="8"/>
  <c r="C473" i="22" s="1"/>
  <c r="F2262" i="8"/>
  <c r="C474" i="22" s="1"/>
  <c r="F2263" i="8"/>
  <c r="C475" i="22" s="1"/>
  <c r="F2264" i="8"/>
  <c r="C476" i="22" s="1"/>
  <c r="F2265" i="8"/>
  <c r="C477" i="22" s="1"/>
  <c r="F2266" i="8"/>
  <c r="C478" i="22" s="1"/>
  <c r="F2267" i="8"/>
  <c r="C479" i="22" s="1"/>
  <c r="F2268" i="8"/>
  <c r="C480" i="22" s="1"/>
  <c r="F2269" i="8"/>
  <c r="C481" i="22" s="1"/>
  <c r="F2270" i="8"/>
  <c r="C482" i="22" s="1"/>
  <c r="F2271" i="8"/>
  <c r="C483" i="22" s="1"/>
  <c r="F2272" i="8"/>
  <c r="C484" i="22" s="1"/>
  <c r="F2237" i="8"/>
  <c r="C449" i="22" s="1"/>
  <c r="F2089" i="8"/>
  <c r="C301" i="22" s="1"/>
  <c r="F2090" i="8"/>
  <c r="C302" i="22" s="1"/>
  <c r="F2091" i="8"/>
  <c r="C303" i="22" s="1"/>
  <c r="F2092" i="8"/>
  <c r="C304" i="22" s="1"/>
  <c r="F2093" i="8"/>
  <c r="C305" i="22" s="1"/>
  <c r="F2094" i="8"/>
  <c r="C306" i="22" s="1"/>
  <c r="F2095" i="8"/>
  <c r="C307" i="22" s="1"/>
  <c r="F2096" i="8"/>
  <c r="C308" i="22" s="1"/>
  <c r="F2097" i="8"/>
  <c r="C309" i="22" s="1"/>
  <c r="F2098" i="8"/>
  <c r="C310" i="22" s="1"/>
  <c r="F2099" i="8"/>
  <c r="C311" i="22" s="1"/>
  <c r="F2100" i="8"/>
  <c r="C312" i="22" s="1"/>
  <c r="F2101" i="8"/>
  <c r="C313" i="22" s="1"/>
  <c r="F2102" i="8"/>
  <c r="C314" i="22" s="1"/>
  <c r="F2103" i="8"/>
  <c r="C315" i="22" s="1"/>
  <c r="F2104" i="8"/>
  <c r="C316" i="22" s="1"/>
  <c r="F2105" i="8"/>
  <c r="C317" i="22" s="1"/>
  <c r="F2106" i="8"/>
  <c r="C318" i="22" s="1"/>
  <c r="F2107" i="8"/>
  <c r="C319" i="22" s="1"/>
  <c r="F2108" i="8"/>
  <c r="C320" i="22" s="1"/>
  <c r="F2109" i="8"/>
  <c r="C321" i="22" s="1"/>
  <c r="F2110" i="8"/>
  <c r="C322" i="22" s="1"/>
  <c r="F2111" i="8"/>
  <c r="C323" i="22" s="1"/>
  <c r="F2112" i="8"/>
  <c r="C324" i="22" s="1"/>
  <c r="F2113" i="8"/>
  <c r="C325" i="22" s="1"/>
  <c r="F2114" i="8"/>
  <c r="C326" i="22" s="1"/>
  <c r="F2115" i="8"/>
  <c r="C327" i="22" s="1"/>
  <c r="F2116" i="8"/>
  <c r="C328" i="22" s="1"/>
  <c r="F2117" i="8"/>
  <c r="C329" i="22" s="1"/>
  <c r="F2118" i="8"/>
  <c r="C330" i="22" s="1"/>
  <c r="F2119" i="8"/>
  <c r="C331" i="22" s="1"/>
  <c r="F2120" i="8"/>
  <c r="C332" i="22" s="1"/>
  <c r="F2121" i="8"/>
  <c r="C333" i="22" s="1"/>
  <c r="F2122" i="8"/>
  <c r="C334" i="22" s="1"/>
  <c r="F2123" i="8"/>
  <c r="C335" i="22" s="1"/>
  <c r="F2088" i="8"/>
  <c r="C300" i="22" s="1"/>
  <c r="F1940" i="8"/>
  <c r="C152" i="22" s="1"/>
  <c r="F1941" i="8"/>
  <c r="C153" i="22" s="1"/>
  <c r="F1942" i="8"/>
  <c r="C154" i="22" s="1"/>
  <c r="F1943" i="8"/>
  <c r="C155" i="22" s="1"/>
  <c r="F1944" i="8"/>
  <c r="C156" i="22" s="1"/>
  <c r="F1945" i="8"/>
  <c r="C157" i="22" s="1"/>
  <c r="F1946" i="8"/>
  <c r="C158" i="22" s="1"/>
  <c r="F1947" i="8"/>
  <c r="C159" i="22" s="1"/>
  <c r="F1948" i="8"/>
  <c r="C160" i="22" s="1"/>
  <c r="F1949" i="8"/>
  <c r="C161" i="22" s="1"/>
  <c r="F1950" i="8"/>
  <c r="C162" i="22" s="1"/>
  <c r="F1951" i="8"/>
  <c r="C163" i="22" s="1"/>
  <c r="F1952" i="8"/>
  <c r="C164" i="22" s="1"/>
  <c r="F1953" i="8"/>
  <c r="C165" i="22" s="1"/>
  <c r="F1954" i="8"/>
  <c r="C166" i="22" s="1"/>
  <c r="F1955" i="8"/>
  <c r="C167" i="22" s="1"/>
  <c r="F1956" i="8"/>
  <c r="C168" i="22" s="1"/>
  <c r="F1957" i="8"/>
  <c r="C169" i="22" s="1"/>
  <c r="F1958" i="8"/>
  <c r="C170" i="22" s="1"/>
  <c r="F1959" i="8"/>
  <c r="C171" i="22" s="1"/>
  <c r="F1960" i="8"/>
  <c r="C172" i="22" s="1"/>
  <c r="F1961" i="8"/>
  <c r="C173" i="22" s="1"/>
  <c r="F1962" i="8"/>
  <c r="C174" i="22" s="1"/>
  <c r="F1963" i="8"/>
  <c r="C175" i="22" s="1"/>
  <c r="F1964" i="8"/>
  <c r="C176" i="22" s="1"/>
  <c r="F1965" i="8"/>
  <c r="C177" i="22" s="1"/>
  <c r="F1966" i="8"/>
  <c r="C178" i="22" s="1"/>
  <c r="F1967" i="8"/>
  <c r="C179" i="22" s="1"/>
  <c r="F1968" i="8"/>
  <c r="C180" i="22" s="1"/>
  <c r="F1969" i="8"/>
  <c r="C181" i="22" s="1"/>
  <c r="F1970" i="8"/>
  <c r="C182" i="22" s="1"/>
  <c r="F1971" i="8"/>
  <c r="C183" i="22" s="1"/>
  <c r="F1972" i="8"/>
  <c r="C184" i="22" s="1"/>
  <c r="F1973" i="8"/>
  <c r="C185" i="22" s="1"/>
  <c r="F1974" i="8"/>
  <c r="C186" i="22" s="1"/>
  <c r="F1939" i="8"/>
  <c r="C151" i="22" s="1"/>
  <c r="F1791" i="8"/>
  <c r="C3" i="22" s="1"/>
  <c r="F1792" i="8"/>
  <c r="C4" i="22" s="1"/>
  <c r="F1793" i="8"/>
  <c r="C5" i="22" s="1"/>
  <c r="F1794" i="8"/>
  <c r="C6" i="22" s="1"/>
  <c r="F1795" i="8"/>
  <c r="C7" i="22" s="1"/>
  <c r="F1796" i="8"/>
  <c r="C8" i="22" s="1"/>
  <c r="F1797" i="8"/>
  <c r="C9" i="22" s="1"/>
  <c r="F1798" i="8"/>
  <c r="C10" i="22" s="1"/>
  <c r="F1799" i="8"/>
  <c r="C11" i="22" s="1"/>
  <c r="F1800" i="8"/>
  <c r="C12" i="22" s="1"/>
  <c r="F1801" i="8"/>
  <c r="C13" i="22" s="1"/>
  <c r="F1802" i="8"/>
  <c r="C14" i="22" s="1"/>
  <c r="F1803" i="8"/>
  <c r="C15" i="22" s="1"/>
  <c r="F1804" i="8"/>
  <c r="C16" i="22" s="1"/>
  <c r="F1805" i="8"/>
  <c r="C17" i="22" s="1"/>
  <c r="F1806" i="8"/>
  <c r="C18" i="22" s="1"/>
  <c r="F1807" i="8"/>
  <c r="C19" i="22" s="1"/>
  <c r="F1808" i="8"/>
  <c r="C20" i="22" s="1"/>
  <c r="F1809" i="8"/>
  <c r="C21" i="22" s="1"/>
  <c r="F1810" i="8"/>
  <c r="C22" i="22" s="1"/>
  <c r="F1811" i="8"/>
  <c r="C23" i="22" s="1"/>
  <c r="F1812" i="8"/>
  <c r="C24" i="22" s="1"/>
  <c r="F1813" i="8"/>
  <c r="C25" i="22" s="1"/>
  <c r="F1814" i="8"/>
  <c r="C26" i="22" s="1"/>
  <c r="F1815" i="8"/>
  <c r="C27" i="22" s="1"/>
  <c r="F1816" i="8"/>
  <c r="C28" i="22" s="1"/>
  <c r="F1817" i="8"/>
  <c r="C29" i="22" s="1"/>
  <c r="F1818" i="8"/>
  <c r="C30" i="22" s="1"/>
  <c r="F1819" i="8"/>
  <c r="C31" i="22" s="1"/>
  <c r="F1820" i="8"/>
  <c r="C32" i="22" s="1"/>
  <c r="F1821" i="8"/>
  <c r="C33" i="22" s="1"/>
  <c r="F1822" i="8"/>
  <c r="C34" i="22" s="1"/>
  <c r="F1823" i="8"/>
  <c r="C35" i="22" s="1"/>
  <c r="F1824" i="8"/>
  <c r="C36" i="22" s="1"/>
  <c r="F1825" i="8"/>
  <c r="C37" i="22" s="1"/>
  <c r="F1790" i="8"/>
  <c r="C2" i="22" s="1"/>
  <c r="G3430" i="8"/>
  <c r="G3431" i="8"/>
  <c r="G3432" i="8"/>
  <c r="G3433" i="8"/>
  <c r="G3434" i="8"/>
  <c r="G3435" i="8"/>
  <c r="G3436" i="8"/>
  <c r="G3437" i="8"/>
  <c r="G3438" i="8"/>
  <c r="G3439" i="8"/>
  <c r="G3440" i="8"/>
  <c r="G3441" i="8"/>
  <c r="G3442" i="8"/>
  <c r="G3443" i="8"/>
  <c r="G3444" i="8"/>
  <c r="G3445" i="8"/>
  <c r="G3446" i="8"/>
  <c r="G3447" i="8"/>
  <c r="G3448" i="8"/>
  <c r="G3449" i="8"/>
  <c r="G3450" i="8"/>
  <c r="G3451" i="8"/>
  <c r="G3452" i="8"/>
  <c r="G3453" i="8"/>
  <c r="G3454" i="8"/>
  <c r="G3455" i="8"/>
  <c r="G3456" i="8"/>
  <c r="G3457" i="8"/>
  <c r="G3458" i="8"/>
  <c r="G3459" i="8"/>
  <c r="G3460" i="8"/>
  <c r="G3461" i="8"/>
  <c r="G3462" i="8"/>
  <c r="G3463" i="8"/>
  <c r="G3464" i="8"/>
  <c r="G3429" i="8"/>
  <c r="G3281" i="8"/>
  <c r="G3282" i="8"/>
  <c r="G3283" i="8"/>
  <c r="G3284" i="8"/>
  <c r="G3285" i="8"/>
  <c r="G3286" i="8"/>
  <c r="G3287" i="8"/>
  <c r="G3288" i="8"/>
  <c r="G3289" i="8"/>
  <c r="G3290" i="8"/>
  <c r="G3291" i="8"/>
  <c r="G3292" i="8"/>
  <c r="G3293" i="8"/>
  <c r="G3294" i="8"/>
  <c r="G3295" i="8"/>
  <c r="G3296" i="8"/>
  <c r="G3297" i="8"/>
  <c r="G3298" i="8"/>
  <c r="G3299" i="8"/>
  <c r="G3300" i="8"/>
  <c r="G3301" i="8"/>
  <c r="G3302" i="8"/>
  <c r="G3303" i="8"/>
  <c r="G3304" i="8"/>
  <c r="G3305" i="8"/>
  <c r="G3306" i="8"/>
  <c r="G3307" i="8"/>
  <c r="G3308" i="8"/>
  <c r="G3309" i="8"/>
  <c r="G3310" i="8"/>
  <c r="G3311" i="8"/>
  <c r="G3312" i="8"/>
  <c r="G3313" i="8"/>
  <c r="G3314" i="8"/>
  <c r="G3315" i="8"/>
  <c r="G3280" i="8"/>
  <c r="G3132" i="8"/>
  <c r="G3133" i="8"/>
  <c r="G3134" i="8"/>
  <c r="G3135" i="8"/>
  <c r="G3136" i="8"/>
  <c r="G3137" i="8"/>
  <c r="G3138" i="8"/>
  <c r="G3139" i="8"/>
  <c r="G3140" i="8"/>
  <c r="G3141" i="8"/>
  <c r="G3142" i="8"/>
  <c r="G3143" i="8"/>
  <c r="G3144" i="8"/>
  <c r="G3145" i="8"/>
  <c r="G3146" i="8"/>
  <c r="G3147" i="8"/>
  <c r="G3148" i="8"/>
  <c r="G3149" i="8"/>
  <c r="G3150" i="8"/>
  <c r="G3151" i="8"/>
  <c r="G3152" i="8"/>
  <c r="G3153" i="8"/>
  <c r="G3154" i="8"/>
  <c r="G3155" i="8"/>
  <c r="G3156" i="8"/>
  <c r="G3157" i="8"/>
  <c r="G3158" i="8"/>
  <c r="G3159" i="8"/>
  <c r="G3160" i="8"/>
  <c r="G3161" i="8"/>
  <c r="G3162" i="8"/>
  <c r="G3163" i="8"/>
  <c r="G3164" i="8"/>
  <c r="G3165" i="8"/>
  <c r="G3166" i="8"/>
  <c r="G3131" i="8"/>
  <c r="G2983" i="8"/>
  <c r="G2984" i="8"/>
  <c r="G2985" i="8"/>
  <c r="G2986" i="8"/>
  <c r="G2987" i="8"/>
  <c r="G2988" i="8"/>
  <c r="G2989" i="8"/>
  <c r="G2990" i="8"/>
  <c r="G2991" i="8"/>
  <c r="G2992" i="8"/>
  <c r="G2993" i="8"/>
  <c r="G2994" i="8"/>
  <c r="G2995" i="8"/>
  <c r="G2996" i="8"/>
  <c r="G2997" i="8"/>
  <c r="G2998" i="8"/>
  <c r="G2999" i="8"/>
  <c r="G3000" i="8"/>
  <c r="G3001" i="8"/>
  <c r="G3002" i="8"/>
  <c r="G3003" i="8"/>
  <c r="G3004" i="8"/>
  <c r="G3005" i="8"/>
  <c r="G3006" i="8"/>
  <c r="G3007" i="8"/>
  <c r="G3008" i="8"/>
  <c r="G3009" i="8"/>
  <c r="G3010" i="8"/>
  <c r="G3011" i="8"/>
  <c r="G3012" i="8"/>
  <c r="G3013" i="8"/>
  <c r="G3014" i="8"/>
  <c r="G3015" i="8"/>
  <c r="G3016" i="8"/>
  <c r="G3017" i="8"/>
  <c r="G2982" i="8"/>
  <c r="G2834" i="8"/>
  <c r="G2835" i="8"/>
  <c r="G2836" i="8"/>
  <c r="G2837" i="8"/>
  <c r="G2838" i="8"/>
  <c r="G2839" i="8"/>
  <c r="G2840" i="8"/>
  <c r="G2841" i="8"/>
  <c r="G2842" i="8"/>
  <c r="G2843" i="8"/>
  <c r="G2844" i="8"/>
  <c r="G2845" i="8"/>
  <c r="G2846" i="8"/>
  <c r="G2847" i="8"/>
  <c r="G2848" i="8"/>
  <c r="G2849" i="8"/>
  <c r="G2850" i="8"/>
  <c r="G2851" i="8"/>
  <c r="G2852" i="8"/>
  <c r="G2853" i="8"/>
  <c r="G2854" i="8"/>
  <c r="G2855" i="8"/>
  <c r="G2856" i="8"/>
  <c r="G2857" i="8"/>
  <c r="G2858" i="8"/>
  <c r="G2859" i="8"/>
  <c r="G2860" i="8"/>
  <c r="G2861" i="8"/>
  <c r="G2862" i="8"/>
  <c r="G2863" i="8"/>
  <c r="G2864" i="8"/>
  <c r="G2865" i="8"/>
  <c r="G2866" i="8"/>
  <c r="G2867" i="8"/>
  <c r="G2868" i="8"/>
  <c r="G2833" i="8"/>
  <c r="G2685" i="8"/>
  <c r="D897" i="22" s="1"/>
  <c r="G2686" i="8"/>
  <c r="D898" i="22" s="1"/>
  <c r="G2687" i="8"/>
  <c r="D899" i="22" s="1"/>
  <c r="G2688" i="8"/>
  <c r="D900" i="22" s="1"/>
  <c r="G2689" i="8"/>
  <c r="D901" i="22" s="1"/>
  <c r="G2690" i="8"/>
  <c r="D902" i="22" s="1"/>
  <c r="G2691" i="8"/>
  <c r="D903" i="22" s="1"/>
  <c r="G2692" i="8"/>
  <c r="D904" i="22" s="1"/>
  <c r="G2693" i="8"/>
  <c r="D905" i="22" s="1"/>
  <c r="G2694" i="8"/>
  <c r="D906" i="22" s="1"/>
  <c r="G2695" i="8"/>
  <c r="D907" i="22" s="1"/>
  <c r="G2696" i="8"/>
  <c r="D908" i="22" s="1"/>
  <c r="G2697" i="8"/>
  <c r="D909" i="22" s="1"/>
  <c r="G2698" i="8"/>
  <c r="D910" i="22" s="1"/>
  <c r="G2699" i="8"/>
  <c r="D911" i="22" s="1"/>
  <c r="G2700" i="8"/>
  <c r="D912" i="22" s="1"/>
  <c r="G2701" i="8"/>
  <c r="D913" i="22" s="1"/>
  <c r="G2702" i="8"/>
  <c r="D914" i="22" s="1"/>
  <c r="G2703" i="8"/>
  <c r="D915" i="22" s="1"/>
  <c r="G2704" i="8"/>
  <c r="D916" i="22" s="1"/>
  <c r="G2705" i="8"/>
  <c r="D917" i="22" s="1"/>
  <c r="G2706" i="8"/>
  <c r="D918" i="22" s="1"/>
  <c r="G2707" i="8"/>
  <c r="D919" i="22" s="1"/>
  <c r="G2708" i="8"/>
  <c r="D920" i="22" s="1"/>
  <c r="G2709" i="8"/>
  <c r="D921" i="22" s="1"/>
  <c r="G2710" i="8"/>
  <c r="D922" i="22" s="1"/>
  <c r="G2711" i="8"/>
  <c r="D923" i="22" s="1"/>
  <c r="G2712" i="8"/>
  <c r="D924" i="22" s="1"/>
  <c r="G2713" i="8"/>
  <c r="D925" i="22" s="1"/>
  <c r="G2714" i="8"/>
  <c r="D926" i="22" s="1"/>
  <c r="G2715" i="8"/>
  <c r="D927" i="22" s="1"/>
  <c r="G2716" i="8"/>
  <c r="D928" i="22" s="1"/>
  <c r="G2717" i="8"/>
  <c r="D929" i="22" s="1"/>
  <c r="G2718" i="8"/>
  <c r="D930" i="22" s="1"/>
  <c r="G2719" i="8"/>
  <c r="D931" i="22" s="1"/>
  <c r="G2684" i="8"/>
  <c r="D896" i="22" s="1"/>
  <c r="G2536" i="8"/>
  <c r="D748" i="22" s="1"/>
  <c r="G2537" i="8"/>
  <c r="D749" i="22" s="1"/>
  <c r="G2538" i="8"/>
  <c r="D750" i="22" s="1"/>
  <c r="G2539" i="8"/>
  <c r="D751" i="22" s="1"/>
  <c r="G2540" i="8"/>
  <c r="D752" i="22" s="1"/>
  <c r="G2541" i="8"/>
  <c r="D753" i="22" s="1"/>
  <c r="G2542" i="8"/>
  <c r="D754" i="22" s="1"/>
  <c r="G2543" i="8"/>
  <c r="D755" i="22" s="1"/>
  <c r="G2544" i="8"/>
  <c r="D756" i="22" s="1"/>
  <c r="G2545" i="8"/>
  <c r="D757" i="22" s="1"/>
  <c r="G2546" i="8"/>
  <c r="D758" i="22" s="1"/>
  <c r="G2547" i="8"/>
  <c r="D759" i="22" s="1"/>
  <c r="G2548" i="8"/>
  <c r="D760" i="22" s="1"/>
  <c r="G2549" i="8"/>
  <c r="D761" i="22" s="1"/>
  <c r="G2550" i="8"/>
  <c r="D762" i="22" s="1"/>
  <c r="G2551" i="8"/>
  <c r="D763" i="22" s="1"/>
  <c r="G2552" i="8"/>
  <c r="D764" i="22" s="1"/>
  <c r="G2553" i="8"/>
  <c r="D765" i="22" s="1"/>
  <c r="G2554" i="8"/>
  <c r="D766" i="22" s="1"/>
  <c r="G2555" i="8"/>
  <c r="D767" i="22" s="1"/>
  <c r="G2556" i="8"/>
  <c r="D768" i="22" s="1"/>
  <c r="G2557" i="8"/>
  <c r="D769" i="22" s="1"/>
  <c r="G2558" i="8"/>
  <c r="D770" i="22" s="1"/>
  <c r="G2559" i="8"/>
  <c r="D771" i="22" s="1"/>
  <c r="G2560" i="8"/>
  <c r="D772" i="22" s="1"/>
  <c r="G2561" i="8"/>
  <c r="D773" i="22" s="1"/>
  <c r="G2562" i="8"/>
  <c r="D774" i="22" s="1"/>
  <c r="G2563" i="8"/>
  <c r="D775" i="22" s="1"/>
  <c r="G2564" i="8"/>
  <c r="D776" i="22" s="1"/>
  <c r="G2565" i="8"/>
  <c r="D777" i="22" s="1"/>
  <c r="G2566" i="8"/>
  <c r="D778" i="22" s="1"/>
  <c r="G2567" i="8"/>
  <c r="D779" i="22" s="1"/>
  <c r="G2568" i="8"/>
  <c r="D780" i="22" s="1"/>
  <c r="G2569" i="8"/>
  <c r="D781" i="22" s="1"/>
  <c r="G2570" i="8"/>
  <c r="D782" i="22" s="1"/>
  <c r="G2535" i="8"/>
  <c r="D747" i="22" s="1"/>
  <c r="G2387" i="8"/>
  <c r="D599" i="22" s="1"/>
  <c r="G2388" i="8"/>
  <c r="D600" i="22" s="1"/>
  <c r="G2389" i="8"/>
  <c r="D601" i="22" s="1"/>
  <c r="G2390" i="8"/>
  <c r="D602" i="22" s="1"/>
  <c r="G2391" i="8"/>
  <c r="D603" i="22" s="1"/>
  <c r="G2392" i="8"/>
  <c r="D604" i="22" s="1"/>
  <c r="G2393" i="8"/>
  <c r="D605" i="22" s="1"/>
  <c r="G2394" i="8"/>
  <c r="D606" i="22" s="1"/>
  <c r="G2395" i="8"/>
  <c r="D607" i="22" s="1"/>
  <c r="G2396" i="8"/>
  <c r="D608" i="22" s="1"/>
  <c r="G2397" i="8"/>
  <c r="D609" i="22" s="1"/>
  <c r="G2398" i="8"/>
  <c r="D610" i="22" s="1"/>
  <c r="G2399" i="8"/>
  <c r="D611" i="22" s="1"/>
  <c r="G2400" i="8"/>
  <c r="D612" i="22" s="1"/>
  <c r="G2401" i="8"/>
  <c r="D613" i="22" s="1"/>
  <c r="G2402" i="8"/>
  <c r="D614" i="22" s="1"/>
  <c r="G2403" i="8"/>
  <c r="D615" i="22" s="1"/>
  <c r="G2404" i="8"/>
  <c r="D616" i="22" s="1"/>
  <c r="G2405" i="8"/>
  <c r="D617" i="22" s="1"/>
  <c r="G2406" i="8"/>
  <c r="D618" i="22" s="1"/>
  <c r="G2407" i="8"/>
  <c r="D619" i="22" s="1"/>
  <c r="G2408" i="8"/>
  <c r="D620" i="22" s="1"/>
  <c r="G2409" i="8"/>
  <c r="D621" i="22" s="1"/>
  <c r="G2410" i="8"/>
  <c r="D622" i="22" s="1"/>
  <c r="G2411" i="8"/>
  <c r="D623" i="22" s="1"/>
  <c r="G2412" i="8"/>
  <c r="D624" i="22" s="1"/>
  <c r="G2413" i="8"/>
  <c r="D625" i="22" s="1"/>
  <c r="G2414" i="8"/>
  <c r="D626" i="22" s="1"/>
  <c r="G2415" i="8"/>
  <c r="D627" i="22" s="1"/>
  <c r="G2416" i="8"/>
  <c r="D628" i="22" s="1"/>
  <c r="G2417" i="8"/>
  <c r="D629" i="22" s="1"/>
  <c r="G2418" i="8"/>
  <c r="D630" i="22" s="1"/>
  <c r="G2419" i="8"/>
  <c r="D631" i="22" s="1"/>
  <c r="G2420" i="8"/>
  <c r="D632" i="22" s="1"/>
  <c r="G2421" i="8"/>
  <c r="D633" i="22" s="1"/>
  <c r="G2386" i="8"/>
  <c r="D598" i="22" s="1"/>
  <c r="G2238" i="8"/>
  <c r="D450" i="22" s="1"/>
  <c r="G2239" i="8"/>
  <c r="D451" i="22" s="1"/>
  <c r="G2240" i="8"/>
  <c r="D452" i="22" s="1"/>
  <c r="G2241" i="8"/>
  <c r="D453" i="22" s="1"/>
  <c r="G2242" i="8"/>
  <c r="D454" i="22" s="1"/>
  <c r="G2243" i="8"/>
  <c r="D455" i="22" s="1"/>
  <c r="G2244" i="8"/>
  <c r="D456" i="22" s="1"/>
  <c r="G2245" i="8"/>
  <c r="D457" i="22" s="1"/>
  <c r="G2246" i="8"/>
  <c r="D458" i="22" s="1"/>
  <c r="G2247" i="8"/>
  <c r="D459" i="22" s="1"/>
  <c r="G2248" i="8"/>
  <c r="D460" i="22" s="1"/>
  <c r="G2249" i="8"/>
  <c r="D461" i="22" s="1"/>
  <c r="G2250" i="8"/>
  <c r="D462" i="22" s="1"/>
  <c r="G2251" i="8"/>
  <c r="D463" i="22" s="1"/>
  <c r="G2252" i="8"/>
  <c r="D464" i="22" s="1"/>
  <c r="G2253" i="8"/>
  <c r="D465" i="22" s="1"/>
  <c r="G2254" i="8"/>
  <c r="D466" i="22" s="1"/>
  <c r="G2255" i="8"/>
  <c r="D467" i="22" s="1"/>
  <c r="G2256" i="8"/>
  <c r="D468" i="22" s="1"/>
  <c r="G2257" i="8"/>
  <c r="D469" i="22" s="1"/>
  <c r="G2258" i="8"/>
  <c r="D470" i="22" s="1"/>
  <c r="G2259" i="8"/>
  <c r="D471" i="22" s="1"/>
  <c r="G2260" i="8"/>
  <c r="D472" i="22" s="1"/>
  <c r="G2261" i="8"/>
  <c r="D473" i="22" s="1"/>
  <c r="G2262" i="8"/>
  <c r="D474" i="22" s="1"/>
  <c r="G2263" i="8"/>
  <c r="D475" i="22" s="1"/>
  <c r="G2264" i="8"/>
  <c r="D476" i="22" s="1"/>
  <c r="G2265" i="8"/>
  <c r="D477" i="22" s="1"/>
  <c r="G2266" i="8"/>
  <c r="D478" i="22" s="1"/>
  <c r="G2267" i="8"/>
  <c r="D479" i="22" s="1"/>
  <c r="G2268" i="8"/>
  <c r="D480" i="22" s="1"/>
  <c r="G2269" i="8"/>
  <c r="D481" i="22" s="1"/>
  <c r="G2270" i="8"/>
  <c r="D482" i="22" s="1"/>
  <c r="G2271" i="8"/>
  <c r="D483" i="22" s="1"/>
  <c r="G2272" i="8"/>
  <c r="D484" i="22" s="1"/>
  <c r="G2237" i="8"/>
  <c r="D449" i="22" s="1"/>
  <c r="G2089" i="8"/>
  <c r="D301" i="22" s="1"/>
  <c r="G2090" i="8"/>
  <c r="D302" i="22" s="1"/>
  <c r="G2091" i="8"/>
  <c r="D303" i="22" s="1"/>
  <c r="G2092" i="8"/>
  <c r="D304" i="22" s="1"/>
  <c r="G2093" i="8"/>
  <c r="D305" i="22" s="1"/>
  <c r="G2094" i="8"/>
  <c r="D306" i="22" s="1"/>
  <c r="G2095" i="8"/>
  <c r="D307" i="22" s="1"/>
  <c r="G2096" i="8"/>
  <c r="D308" i="22" s="1"/>
  <c r="G2097" i="8"/>
  <c r="D309" i="22" s="1"/>
  <c r="G2098" i="8"/>
  <c r="D310" i="22" s="1"/>
  <c r="G2099" i="8"/>
  <c r="D311" i="22" s="1"/>
  <c r="G2100" i="8"/>
  <c r="D312" i="22" s="1"/>
  <c r="G2101" i="8"/>
  <c r="D313" i="22" s="1"/>
  <c r="G2102" i="8"/>
  <c r="D314" i="22" s="1"/>
  <c r="G2103" i="8"/>
  <c r="D315" i="22" s="1"/>
  <c r="G2104" i="8"/>
  <c r="D316" i="22" s="1"/>
  <c r="G2105" i="8"/>
  <c r="D317" i="22" s="1"/>
  <c r="G2106" i="8"/>
  <c r="D318" i="22" s="1"/>
  <c r="G2107" i="8"/>
  <c r="D319" i="22" s="1"/>
  <c r="G2108" i="8"/>
  <c r="D320" i="22" s="1"/>
  <c r="G2109" i="8"/>
  <c r="D321" i="22" s="1"/>
  <c r="G2110" i="8"/>
  <c r="D322" i="22" s="1"/>
  <c r="G2111" i="8"/>
  <c r="D323" i="22" s="1"/>
  <c r="G2112" i="8"/>
  <c r="D324" i="22" s="1"/>
  <c r="G2113" i="8"/>
  <c r="D325" i="22" s="1"/>
  <c r="G2114" i="8"/>
  <c r="D326" i="22" s="1"/>
  <c r="G2115" i="8"/>
  <c r="D327" i="22" s="1"/>
  <c r="G2116" i="8"/>
  <c r="D328" i="22" s="1"/>
  <c r="G2117" i="8"/>
  <c r="D329" i="22" s="1"/>
  <c r="G2118" i="8"/>
  <c r="D330" i="22" s="1"/>
  <c r="G2119" i="8"/>
  <c r="D331" i="22" s="1"/>
  <c r="G2120" i="8"/>
  <c r="D332" i="22" s="1"/>
  <c r="G2121" i="8"/>
  <c r="D333" i="22" s="1"/>
  <c r="G2122" i="8"/>
  <c r="D334" i="22" s="1"/>
  <c r="G2123" i="8"/>
  <c r="D335" i="22" s="1"/>
  <c r="G2088" i="8"/>
  <c r="D300" i="22" s="1"/>
  <c r="G1940" i="8"/>
  <c r="D152" i="22" s="1"/>
  <c r="G1941" i="8"/>
  <c r="D153" i="22" s="1"/>
  <c r="G1942" i="8"/>
  <c r="D154" i="22" s="1"/>
  <c r="G1943" i="8"/>
  <c r="D155" i="22" s="1"/>
  <c r="G1944" i="8"/>
  <c r="D156" i="22" s="1"/>
  <c r="G1945" i="8"/>
  <c r="D157" i="22" s="1"/>
  <c r="G1946" i="8"/>
  <c r="D158" i="22" s="1"/>
  <c r="G1947" i="8"/>
  <c r="D159" i="22" s="1"/>
  <c r="G1948" i="8"/>
  <c r="D160" i="22" s="1"/>
  <c r="G1949" i="8"/>
  <c r="D161" i="22" s="1"/>
  <c r="G1950" i="8"/>
  <c r="D162" i="22" s="1"/>
  <c r="G1951" i="8"/>
  <c r="D163" i="22" s="1"/>
  <c r="G1952" i="8"/>
  <c r="D164" i="22" s="1"/>
  <c r="G1953" i="8"/>
  <c r="D165" i="22" s="1"/>
  <c r="G1954" i="8"/>
  <c r="D166" i="22" s="1"/>
  <c r="G1955" i="8"/>
  <c r="D167" i="22" s="1"/>
  <c r="G1956" i="8"/>
  <c r="D168" i="22" s="1"/>
  <c r="G1957" i="8"/>
  <c r="D169" i="22" s="1"/>
  <c r="G1958" i="8"/>
  <c r="D170" i="22" s="1"/>
  <c r="G1959" i="8"/>
  <c r="D171" i="22" s="1"/>
  <c r="G1960" i="8"/>
  <c r="D172" i="22" s="1"/>
  <c r="G1961" i="8"/>
  <c r="D173" i="22" s="1"/>
  <c r="G1962" i="8"/>
  <c r="D174" i="22" s="1"/>
  <c r="G1963" i="8"/>
  <c r="D175" i="22" s="1"/>
  <c r="G1964" i="8"/>
  <c r="D176" i="22" s="1"/>
  <c r="G1965" i="8"/>
  <c r="D177" i="22" s="1"/>
  <c r="G1966" i="8"/>
  <c r="D178" i="22" s="1"/>
  <c r="G1967" i="8"/>
  <c r="D179" i="22" s="1"/>
  <c r="G1968" i="8"/>
  <c r="D180" i="22" s="1"/>
  <c r="G1969" i="8"/>
  <c r="D181" i="22" s="1"/>
  <c r="G1970" i="8"/>
  <c r="D182" i="22" s="1"/>
  <c r="G1971" i="8"/>
  <c r="D183" i="22" s="1"/>
  <c r="G1972" i="8"/>
  <c r="D184" i="22" s="1"/>
  <c r="G1973" i="8"/>
  <c r="D185" i="22" s="1"/>
  <c r="G1974" i="8"/>
  <c r="D186" i="22" s="1"/>
  <c r="G1939" i="8"/>
  <c r="D151" i="22" s="1"/>
  <c r="G1791" i="8"/>
  <c r="D3" i="22" s="1"/>
  <c r="G1792" i="8"/>
  <c r="D4" i="22" s="1"/>
  <c r="G1793" i="8"/>
  <c r="D5" i="22" s="1"/>
  <c r="G1794" i="8"/>
  <c r="D6" i="22" s="1"/>
  <c r="G1795" i="8"/>
  <c r="D7" i="22" s="1"/>
  <c r="G1796" i="8"/>
  <c r="D8" i="22" s="1"/>
  <c r="G1797" i="8"/>
  <c r="D9" i="22" s="1"/>
  <c r="G1798" i="8"/>
  <c r="D10" i="22" s="1"/>
  <c r="G1799" i="8"/>
  <c r="D11" i="22" s="1"/>
  <c r="G1800" i="8"/>
  <c r="D12" i="22" s="1"/>
  <c r="G1801" i="8"/>
  <c r="D13" i="22" s="1"/>
  <c r="G1802" i="8"/>
  <c r="D14" i="22" s="1"/>
  <c r="G1803" i="8"/>
  <c r="D15" i="22" s="1"/>
  <c r="G1804" i="8"/>
  <c r="D16" i="22" s="1"/>
  <c r="G1805" i="8"/>
  <c r="D17" i="22" s="1"/>
  <c r="G1806" i="8"/>
  <c r="D18" i="22" s="1"/>
  <c r="G1807" i="8"/>
  <c r="D19" i="22" s="1"/>
  <c r="G1808" i="8"/>
  <c r="D20" i="22" s="1"/>
  <c r="G1809" i="8"/>
  <c r="D21" i="22" s="1"/>
  <c r="G1810" i="8"/>
  <c r="D22" i="22" s="1"/>
  <c r="G1811" i="8"/>
  <c r="D23" i="22" s="1"/>
  <c r="G1812" i="8"/>
  <c r="D24" i="22" s="1"/>
  <c r="G1813" i="8"/>
  <c r="D25" i="22" s="1"/>
  <c r="G1814" i="8"/>
  <c r="D26" i="22" s="1"/>
  <c r="G1815" i="8"/>
  <c r="D27" i="22" s="1"/>
  <c r="G1816" i="8"/>
  <c r="D28" i="22" s="1"/>
  <c r="G1817" i="8"/>
  <c r="D29" i="22" s="1"/>
  <c r="G1818" i="8"/>
  <c r="D30" i="22" s="1"/>
  <c r="G1819" i="8"/>
  <c r="D31" i="22" s="1"/>
  <c r="G1820" i="8"/>
  <c r="D32" i="22" s="1"/>
  <c r="G1821" i="8"/>
  <c r="D33" i="22" s="1"/>
  <c r="G1822" i="8"/>
  <c r="D34" i="22" s="1"/>
  <c r="G1823" i="8"/>
  <c r="D35" i="22" s="1"/>
  <c r="G1824" i="8"/>
  <c r="D36" i="22" s="1"/>
  <c r="G1825" i="8"/>
  <c r="D37" i="22" s="1"/>
  <c r="G1790" i="8"/>
  <c r="D2" i="22" s="1"/>
  <c r="D3430" i="8"/>
  <c r="D3430" i="7" s="1"/>
  <c r="D3431" i="8"/>
  <c r="D3431" i="7" s="1"/>
  <c r="D3432" i="8"/>
  <c r="D3432" i="7" s="1"/>
  <c r="D3433" i="8"/>
  <c r="D3433" i="7" s="1"/>
  <c r="D3434" i="8"/>
  <c r="D3434" i="7" s="1"/>
  <c r="D3435" i="8"/>
  <c r="D3435" i="7" s="1"/>
  <c r="D3436" i="8"/>
  <c r="D3436" i="7" s="1"/>
  <c r="D3437" i="8"/>
  <c r="D3437" i="7" s="1"/>
  <c r="D3438" i="8"/>
  <c r="D3438" i="7" s="1"/>
  <c r="D3439" i="8"/>
  <c r="D3439" i="7" s="1"/>
  <c r="D3440" i="8"/>
  <c r="D3440" i="7" s="1"/>
  <c r="D3441" i="8"/>
  <c r="D3441" i="7" s="1"/>
  <c r="D3442" i="8"/>
  <c r="D3442" i="7" s="1"/>
  <c r="D3443" i="8"/>
  <c r="D3443" i="7" s="1"/>
  <c r="D3444" i="8"/>
  <c r="D3444" i="7" s="1"/>
  <c r="D3445" i="8"/>
  <c r="D3445" i="7" s="1"/>
  <c r="D3446" i="8"/>
  <c r="D3446" i="7" s="1"/>
  <c r="D3447" i="8"/>
  <c r="D3447" i="7" s="1"/>
  <c r="D3448" i="8"/>
  <c r="D3448" i="7" s="1"/>
  <c r="D3449" i="8"/>
  <c r="D3449" i="7" s="1"/>
  <c r="D3450" i="8"/>
  <c r="D3450" i="7" s="1"/>
  <c r="D3451" i="8"/>
  <c r="D3451" i="7" s="1"/>
  <c r="D3452" i="8"/>
  <c r="D3452" i="7" s="1"/>
  <c r="D3453" i="8"/>
  <c r="D3453" i="7" s="1"/>
  <c r="D3454" i="8"/>
  <c r="D3454" i="7" s="1"/>
  <c r="D3455" i="8"/>
  <c r="D3455" i="7" s="1"/>
  <c r="D3456" i="8"/>
  <c r="D3456" i="7" s="1"/>
  <c r="D3457" i="8"/>
  <c r="D3457" i="7" s="1"/>
  <c r="D3458" i="8"/>
  <c r="D3458" i="7" s="1"/>
  <c r="D3459" i="8"/>
  <c r="D3459" i="7" s="1"/>
  <c r="D3460" i="8"/>
  <c r="D3460" i="7" s="1"/>
  <c r="D3461" i="8"/>
  <c r="D3461" i="7" s="1"/>
  <c r="D3462" i="8"/>
  <c r="D3462" i="7" s="1"/>
  <c r="D3463" i="8"/>
  <c r="D3463" i="7" s="1"/>
  <c r="D3464" i="8"/>
  <c r="D3464" i="7" s="1"/>
  <c r="D3429" i="8"/>
  <c r="D3429" i="7" s="1"/>
  <c r="D3281" i="8"/>
  <c r="D3281" i="7" s="1"/>
  <c r="D3282" i="8"/>
  <c r="D3282" i="7" s="1"/>
  <c r="D3283" i="8"/>
  <c r="D3283" i="7" s="1"/>
  <c r="D3284" i="8"/>
  <c r="D3284" i="7" s="1"/>
  <c r="D3285" i="8"/>
  <c r="D3285" i="7" s="1"/>
  <c r="D3286" i="8"/>
  <c r="D3286" i="7" s="1"/>
  <c r="D3287" i="8"/>
  <c r="D3287" i="7" s="1"/>
  <c r="D3288" i="8"/>
  <c r="D3288" i="7" s="1"/>
  <c r="D3289" i="8"/>
  <c r="D3289" i="7" s="1"/>
  <c r="D3290" i="8"/>
  <c r="D3290" i="7" s="1"/>
  <c r="D3291" i="8"/>
  <c r="D3291" i="7" s="1"/>
  <c r="D3292" i="8"/>
  <c r="D3292" i="7" s="1"/>
  <c r="D3293" i="8"/>
  <c r="D3293" i="7" s="1"/>
  <c r="D3294" i="8"/>
  <c r="D3294" i="7" s="1"/>
  <c r="D3295" i="8"/>
  <c r="D3295" i="7" s="1"/>
  <c r="D3296" i="8"/>
  <c r="D3296" i="7" s="1"/>
  <c r="D3297" i="8"/>
  <c r="D3297" i="7" s="1"/>
  <c r="D3298" i="8"/>
  <c r="D3298" i="7" s="1"/>
  <c r="D3299" i="8"/>
  <c r="D3299" i="7" s="1"/>
  <c r="D3300" i="8"/>
  <c r="D3300" i="7" s="1"/>
  <c r="D3301" i="8"/>
  <c r="D3301" i="7" s="1"/>
  <c r="D3302" i="8"/>
  <c r="D3302" i="7" s="1"/>
  <c r="D3303" i="8"/>
  <c r="D3303" i="7" s="1"/>
  <c r="D3304" i="8"/>
  <c r="D3304" i="7" s="1"/>
  <c r="D3305" i="8"/>
  <c r="D3305" i="7" s="1"/>
  <c r="D3306" i="8"/>
  <c r="D3306" i="7" s="1"/>
  <c r="D3307" i="8"/>
  <c r="D3307" i="7" s="1"/>
  <c r="D3308" i="8"/>
  <c r="D3308" i="7" s="1"/>
  <c r="D3309" i="8"/>
  <c r="D3309" i="7" s="1"/>
  <c r="D3310" i="8"/>
  <c r="D3310" i="7" s="1"/>
  <c r="D3311" i="8"/>
  <c r="D3311" i="7" s="1"/>
  <c r="D3312" i="8"/>
  <c r="D3312" i="7" s="1"/>
  <c r="D3313" i="8"/>
  <c r="D3313" i="7" s="1"/>
  <c r="D3314" i="8"/>
  <c r="D3314" i="7" s="1"/>
  <c r="D3315" i="8"/>
  <c r="D3315" i="7" s="1"/>
  <c r="D3280" i="8"/>
  <c r="D3280" i="7" s="1"/>
  <c r="D3132" i="8"/>
  <c r="D3132" i="7" s="1"/>
  <c r="D3133" i="8"/>
  <c r="D3133" i="7" s="1"/>
  <c r="D3134" i="8"/>
  <c r="D3134" i="7" s="1"/>
  <c r="D3135" i="8"/>
  <c r="D3135" i="7" s="1"/>
  <c r="D3136" i="8"/>
  <c r="D3136" i="7" s="1"/>
  <c r="D3137" i="8"/>
  <c r="D3137" i="7" s="1"/>
  <c r="D3138" i="8"/>
  <c r="D3138" i="7" s="1"/>
  <c r="D3139" i="8"/>
  <c r="D3139" i="7" s="1"/>
  <c r="D3140" i="8"/>
  <c r="D3140" i="7" s="1"/>
  <c r="D3141" i="8"/>
  <c r="D3141" i="7" s="1"/>
  <c r="D3142" i="8"/>
  <c r="D3142" i="7" s="1"/>
  <c r="D3143" i="8"/>
  <c r="D3143" i="7" s="1"/>
  <c r="D3144" i="8"/>
  <c r="D3144" i="7" s="1"/>
  <c r="D3145" i="8"/>
  <c r="D3145" i="7" s="1"/>
  <c r="D3146" i="8"/>
  <c r="D3146" i="7" s="1"/>
  <c r="D3147" i="8"/>
  <c r="D3147" i="7" s="1"/>
  <c r="D3148" i="8"/>
  <c r="D3148" i="7" s="1"/>
  <c r="D3149" i="8"/>
  <c r="D3149" i="7" s="1"/>
  <c r="D3150" i="8"/>
  <c r="D3150" i="7" s="1"/>
  <c r="D3151" i="8"/>
  <c r="D3151" i="7" s="1"/>
  <c r="D3152" i="8"/>
  <c r="D3152" i="7" s="1"/>
  <c r="D3153" i="8"/>
  <c r="D3153" i="7" s="1"/>
  <c r="D3154" i="8"/>
  <c r="D3154" i="7" s="1"/>
  <c r="D3155" i="8"/>
  <c r="D3155" i="7" s="1"/>
  <c r="D3156" i="8"/>
  <c r="D3156" i="7" s="1"/>
  <c r="D3157" i="8"/>
  <c r="D3157" i="7" s="1"/>
  <c r="D3158" i="8"/>
  <c r="D3158" i="7" s="1"/>
  <c r="D3159" i="8"/>
  <c r="D3159" i="7" s="1"/>
  <c r="D3160" i="8"/>
  <c r="D3160" i="7" s="1"/>
  <c r="D3161" i="8"/>
  <c r="D3161" i="7" s="1"/>
  <c r="D3162" i="8"/>
  <c r="D3162" i="7" s="1"/>
  <c r="D3163" i="8"/>
  <c r="D3163" i="7" s="1"/>
  <c r="D3164" i="8"/>
  <c r="D3164" i="7" s="1"/>
  <c r="D3165" i="8"/>
  <c r="D3165" i="7" s="1"/>
  <c r="D3166" i="8"/>
  <c r="D3166" i="7" s="1"/>
  <c r="D3131" i="8"/>
  <c r="D3131" i="7" s="1"/>
  <c r="D2983" i="8"/>
  <c r="D2983" i="7" s="1"/>
  <c r="D2984" i="8"/>
  <c r="D2984" i="7" s="1"/>
  <c r="D2985" i="8"/>
  <c r="D2985" i="7" s="1"/>
  <c r="D2986" i="8"/>
  <c r="D2986" i="7" s="1"/>
  <c r="D2987" i="8"/>
  <c r="D2987" i="7" s="1"/>
  <c r="D2988" i="8"/>
  <c r="D2988" i="7" s="1"/>
  <c r="D2989" i="8"/>
  <c r="D2989" i="7" s="1"/>
  <c r="D2990" i="8"/>
  <c r="D2990" i="7" s="1"/>
  <c r="D2991" i="8"/>
  <c r="D2991" i="7" s="1"/>
  <c r="D2992" i="8"/>
  <c r="D2992" i="7" s="1"/>
  <c r="D2993" i="8"/>
  <c r="D2993" i="7" s="1"/>
  <c r="D2994" i="8"/>
  <c r="D2994" i="7" s="1"/>
  <c r="D2995" i="8"/>
  <c r="D2995" i="7" s="1"/>
  <c r="D2996" i="8"/>
  <c r="D2996" i="7" s="1"/>
  <c r="D2997" i="8"/>
  <c r="D2997" i="7" s="1"/>
  <c r="D2998" i="8"/>
  <c r="D2998" i="7" s="1"/>
  <c r="D2999" i="8"/>
  <c r="D2999" i="7" s="1"/>
  <c r="D3000" i="8"/>
  <c r="D3000" i="7" s="1"/>
  <c r="D3001" i="8"/>
  <c r="D3001" i="7" s="1"/>
  <c r="D3002" i="8"/>
  <c r="D3002" i="7" s="1"/>
  <c r="D3003" i="8"/>
  <c r="D3003" i="7" s="1"/>
  <c r="D3004" i="8"/>
  <c r="D3004" i="7" s="1"/>
  <c r="D3005" i="8"/>
  <c r="D3005" i="7" s="1"/>
  <c r="D3006" i="8"/>
  <c r="D3006" i="7" s="1"/>
  <c r="D3007" i="8"/>
  <c r="D3007" i="7" s="1"/>
  <c r="D3008" i="8"/>
  <c r="D3008" i="7" s="1"/>
  <c r="D3009" i="8"/>
  <c r="D3009" i="7" s="1"/>
  <c r="D3010" i="8"/>
  <c r="D3010" i="7" s="1"/>
  <c r="D3011" i="8"/>
  <c r="D3011" i="7" s="1"/>
  <c r="D3012" i="8"/>
  <c r="D3012" i="7" s="1"/>
  <c r="D3013" i="8"/>
  <c r="D3013" i="7" s="1"/>
  <c r="D3014" i="8"/>
  <c r="D3014" i="7" s="1"/>
  <c r="D3015" i="8"/>
  <c r="D3015" i="7" s="1"/>
  <c r="D3016" i="8"/>
  <c r="D3016" i="7" s="1"/>
  <c r="D3017" i="8"/>
  <c r="D3017" i="7" s="1"/>
  <c r="D2982" i="8"/>
  <c r="D2982" i="7" s="1"/>
  <c r="D2834" i="8"/>
  <c r="D2834" i="7" s="1"/>
  <c r="D2835" i="8"/>
  <c r="D2835" i="7" s="1"/>
  <c r="D2836" i="8"/>
  <c r="D2836" i="7" s="1"/>
  <c r="D2837" i="8"/>
  <c r="D2837" i="7" s="1"/>
  <c r="D2838" i="8"/>
  <c r="D2838" i="7" s="1"/>
  <c r="D2839" i="8"/>
  <c r="D2839" i="7" s="1"/>
  <c r="D2840" i="8"/>
  <c r="D2840" i="7" s="1"/>
  <c r="D2841" i="8"/>
  <c r="D2841" i="7" s="1"/>
  <c r="D2842" i="8"/>
  <c r="D2842" i="7" s="1"/>
  <c r="D2843" i="8"/>
  <c r="D2843" i="7" s="1"/>
  <c r="D2844" i="8"/>
  <c r="D2844" i="7" s="1"/>
  <c r="D2845" i="8"/>
  <c r="D2845" i="7" s="1"/>
  <c r="D2846" i="8"/>
  <c r="D2846" i="7" s="1"/>
  <c r="D2847" i="8"/>
  <c r="D2847" i="7" s="1"/>
  <c r="D2848" i="8"/>
  <c r="D2848" i="7" s="1"/>
  <c r="D2849" i="8"/>
  <c r="D2849" i="7" s="1"/>
  <c r="D2850" i="8"/>
  <c r="D2850" i="7" s="1"/>
  <c r="D2851" i="8"/>
  <c r="D2851" i="7" s="1"/>
  <c r="D2852" i="8"/>
  <c r="D2852" i="7" s="1"/>
  <c r="D2853" i="8"/>
  <c r="D2853" i="7" s="1"/>
  <c r="D2854" i="8"/>
  <c r="D2854" i="7" s="1"/>
  <c r="D2855" i="8"/>
  <c r="D2855" i="7" s="1"/>
  <c r="D2856" i="8"/>
  <c r="D2856" i="7" s="1"/>
  <c r="D2857" i="8"/>
  <c r="D2857" i="7" s="1"/>
  <c r="D2858" i="8"/>
  <c r="D2858" i="7" s="1"/>
  <c r="D2859" i="8"/>
  <c r="D2859" i="7" s="1"/>
  <c r="D2860" i="8"/>
  <c r="D2860" i="7" s="1"/>
  <c r="D2861" i="8"/>
  <c r="D2861" i="7" s="1"/>
  <c r="D2862" i="8"/>
  <c r="D2862" i="7" s="1"/>
  <c r="D2863" i="8"/>
  <c r="D2863" i="7" s="1"/>
  <c r="D2864" i="8"/>
  <c r="D2864" i="7" s="1"/>
  <c r="D2865" i="8"/>
  <c r="D2865" i="7" s="1"/>
  <c r="D2866" i="8"/>
  <c r="D2866" i="7" s="1"/>
  <c r="D2867" i="8"/>
  <c r="D2867" i="7" s="1"/>
  <c r="D2868" i="8"/>
  <c r="D2868" i="7" s="1"/>
  <c r="D2833" i="8"/>
  <c r="D2833" i="7" s="1"/>
  <c r="D2685" i="8"/>
  <c r="D2685" i="7" s="1"/>
  <c r="D2686" i="8"/>
  <c r="D2686" i="7" s="1"/>
  <c r="D2687" i="8"/>
  <c r="D2687" i="7" s="1"/>
  <c r="D2688" i="8"/>
  <c r="D2688" i="7" s="1"/>
  <c r="D2689" i="8"/>
  <c r="D2689" i="7" s="1"/>
  <c r="D2690" i="8"/>
  <c r="D2690" i="7" s="1"/>
  <c r="D2691" i="8"/>
  <c r="D2691" i="7" s="1"/>
  <c r="D2692" i="8"/>
  <c r="D2692" i="7" s="1"/>
  <c r="D2693" i="8"/>
  <c r="D2693" i="7" s="1"/>
  <c r="D2694" i="8"/>
  <c r="D2694" i="7" s="1"/>
  <c r="D2695" i="8"/>
  <c r="D2695" i="7" s="1"/>
  <c r="D2696" i="8"/>
  <c r="D2696" i="7" s="1"/>
  <c r="D2697" i="8"/>
  <c r="D2697" i="7" s="1"/>
  <c r="D2698" i="8"/>
  <c r="D2698" i="7" s="1"/>
  <c r="D2699" i="8"/>
  <c r="D2699" i="7" s="1"/>
  <c r="D2700" i="8"/>
  <c r="D2700" i="7" s="1"/>
  <c r="D2701" i="8"/>
  <c r="D2701" i="7" s="1"/>
  <c r="D2702" i="8"/>
  <c r="D2702" i="7" s="1"/>
  <c r="D2703" i="8"/>
  <c r="D2703" i="7" s="1"/>
  <c r="D2704" i="8"/>
  <c r="D2704" i="7" s="1"/>
  <c r="D2705" i="8"/>
  <c r="D2705" i="7" s="1"/>
  <c r="D2706" i="8"/>
  <c r="D2706" i="7" s="1"/>
  <c r="D2707" i="8"/>
  <c r="D2707" i="7" s="1"/>
  <c r="D2708" i="8"/>
  <c r="D2708" i="7" s="1"/>
  <c r="D2709" i="8"/>
  <c r="D2709" i="7" s="1"/>
  <c r="D2710" i="8"/>
  <c r="D2710" i="7" s="1"/>
  <c r="D2711" i="8"/>
  <c r="D2711" i="7" s="1"/>
  <c r="D2712" i="8"/>
  <c r="D2712" i="7" s="1"/>
  <c r="D2713" i="8"/>
  <c r="D2713" i="7" s="1"/>
  <c r="D2714" i="8"/>
  <c r="D2714" i="7" s="1"/>
  <c r="D2715" i="8"/>
  <c r="D2715" i="7" s="1"/>
  <c r="D2716" i="8"/>
  <c r="D2716" i="7" s="1"/>
  <c r="D2717" i="8"/>
  <c r="D2717" i="7" s="1"/>
  <c r="D2718" i="8"/>
  <c r="D2718" i="7" s="1"/>
  <c r="D2719" i="8"/>
  <c r="D2719" i="7" s="1"/>
  <c r="D2684" i="8"/>
  <c r="D2684" i="7" s="1"/>
  <c r="D2536" i="8"/>
  <c r="D2536" i="7" s="1"/>
  <c r="D2537" i="8"/>
  <c r="D2537" i="7" s="1"/>
  <c r="D2538" i="8"/>
  <c r="D2538" i="7" s="1"/>
  <c r="D2539" i="8"/>
  <c r="D2539" i="7" s="1"/>
  <c r="D2540" i="8"/>
  <c r="D2540" i="7" s="1"/>
  <c r="D2541" i="8"/>
  <c r="D2541" i="7" s="1"/>
  <c r="D2542" i="8"/>
  <c r="D2542" i="7" s="1"/>
  <c r="D2543" i="8"/>
  <c r="D2543" i="7" s="1"/>
  <c r="D2544" i="8"/>
  <c r="D2544" i="7" s="1"/>
  <c r="D2545" i="8"/>
  <c r="D2545" i="7" s="1"/>
  <c r="D2546" i="8"/>
  <c r="D2546" i="7" s="1"/>
  <c r="D2547" i="8"/>
  <c r="D2547" i="7" s="1"/>
  <c r="D2548" i="8"/>
  <c r="D2548" i="7" s="1"/>
  <c r="D2549" i="8"/>
  <c r="D2549" i="7" s="1"/>
  <c r="D2550" i="8"/>
  <c r="D2550" i="7" s="1"/>
  <c r="D2551" i="8"/>
  <c r="D2551" i="7" s="1"/>
  <c r="D2552" i="8"/>
  <c r="D2552" i="7" s="1"/>
  <c r="D2553" i="8"/>
  <c r="D2553" i="7" s="1"/>
  <c r="D2554" i="8"/>
  <c r="D2554" i="7" s="1"/>
  <c r="D2555" i="8"/>
  <c r="D2555" i="7" s="1"/>
  <c r="D2556" i="8"/>
  <c r="D2556" i="7" s="1"/>
  <c r="D2557" i="8"/>
  <c r="D2557" i="7" s="1"/>
  <c r="D2558" i="8"/>
  <c r="D2558" i="7" s="1"/>
  <c r="D2559" i="8"/>
  <c r="D2559" i="7" s="1"/>
  <c r="D2560" i="8"/>
  <c r="D2560" i="7" s="1"/>
  <c r="D2561" i="8"/>
  <c r="D2561" i="7" s="1"/>
  <c r="D2562" i="8"/>
  <c r="D2562" i="7" s="1"/>
  <c r="D2563" i="8"/>
  <c r="D2563" i="7" s="1"/>
  <c r="D2564" i="8"/>
  <c r="D2564" i="7" s="1"/>
  <c r="D2565" i="8"/>
  <c r="D2565" i="7" s="1"/>
  <c r="D2566" i="8"/>
  <c r="D2566" i="7" s="1"/>
  <c r="D2567" i="8"/>
  <c r="D2567" i="7" s="1"/>
  <c r="D2568" i="8"/>
  <c r="D2568" i="7" s="1"/>
  <c r="D2569" i="8"/>
  <c r="D2569" i="7" s="1"/>
  <c r="D2570" i="8"/>
  <c r="D2570" i="7" s="1"/>
  <c r="D2535" i="8"/>
  <c r="D2535" i="7" s="1"/>
  <c r="D2387" i="8"/>
  <c r="D2387" i="7" s="1"/>
  <c r="D2388" i="8"/>
  <c r="D2388" i="7" s="1"/>
  <c r="D2389" i="8"/>
  <c r="D2389" i="7" s="1"/>
  <c r="D2390" i="8"/>
  <c r="D2390" i="7" s="1"/>
  <c r="D2391" i="8"/>
  <c r="D2391" i="7" s="1"/>
  <c r="D2392" i="8"/>
  <c r="D2392" i="7" s="1"/>
  <c r="D2393" i="8"/>
  <c r="D2393" i="7" s="1"/>
  <c r="D2394" i="8"/>
  <c r="D2394" i="7" s="1"/>
  <c r="D2395" i="8"/>
  <c r="D2395" i="7" s="1"/>
  <c r="D2396" i="8"/>
  <c r="D2396" i="7" s="1"/>
  <c r="D2397" i="8"/>
  <c r="D2397" i="7" s="1"/>
  <c r="D2398" i="8"/>
  <c r="D2398" i="7" s="1"/>
  <c r="D2399" i="8"/>
  <c r="D2399" i="7" s="1"/>
  <c r="D2400" i="8"/>
  <c r="D2400" i="7" s="1"/>
  <c r="D2401" i="8"/>
  <c r="D2401" i="7" s="1"/>
  <c r="D2402" i="8"/>
  <c r="D2402" i="7" s="1"/>
  <c r="D2403" i="8"/>
  <c r="D2403" i="7" s="1"/>
  <c r="D2404" i="8"/>
  <c r="D2404" i="7" s="1"/>
  <c r="D2405" i="8"/>
  <c r="D2405" i="7" s="1"/>
  <c r="D2406" i="8"/>
  <c r="D2406" i="7" s="1"/>
  <c r="D2407" i="8"/>
  <c r="D2407" i="7" s="1"/>
  <c r="D2408" i="8"/>
  <c r="D2408" i="7" s="1"/>
  <c r="D2409" i="8"/>
  <c r="D2409" i="7" s="1"/>
  <c r="D2410" i="8"/>
  <c r="D2410" i="7" s="1"/>
  <c r="D2411" i="8"/>
  <c r="D2411" i="7" s="1"/>
  <c r="D2412" i="8"/>
  <c r="D2412" i="7" s="1"/>
  <c r="D2413" i="8"/>
  <c r="D2413" i="7" s="1"/>
  <c r="D2414" i="8"/>
  <c r="D2414" i="7" s="1"/>
  <c r="D2415" i="8"/>
  <c r="D2415" i="7" s="1"/>
  <c r="D2416" i="8"/>
  <c r="D2416" i="7" s="1"/>
  <c r="D2417" i="8"/>
  <c r="D2417" i="7" s="1"/>
  <c r="D2418" i="8"/>
  <c r="D2418" i="7" s="1"/>
  <c r="D2419" i="8"/>
  <c r="D2419" i="7" s="1"/>
  <c r="D2420" i="8"/>
  <c r="D2420" i="7" s="1"/>
  <c r="D2421" i="8"/>
  <c r="D2421" i="7" s="1"/>
  <c r="D2386" i="8"/>
  <c r="D2386" i="7" s="1"/>
  <c r="D2238" i="8"/>
  <c r="D2238" i="7" s="1"/>
  <c r="D2239" i="8"/>
  <c r="D2239" i="7" s="1"/>
  <c r="D2240" i="8"/>
  <c r="D2240" i="7" s="1"/>
  <c r="D2241" i="8"/>
  <c r="D2241" i="7" s="1"/>
  <c r="D2242" i="8"/>
  <c r="D2242" i="7" s="1"/>
  <c r="D2243" i="8"/>
  <c r="D2243" i="7" s="1"/>
  <c r="D2244" i="8"/>
  <c r="D2244" i="7" s="1"/>
  <c r="D2245" i="8"/>
  <c r="D2245" i="7" s="1"/>
  <c r="D2246" i="8"/>
  <c r="D2246" i="7" s="1"/>
  <c r="D2247" i="8"/>
  <c r="D2247" i="7" s="1"/>
  <c r="D2248" i="8"/>
  <c r="D2248" i="7" s="1"/>
  <c r="D2249" i="8"/>
  <c r="D2249" i="7" s="1"/>
  <c r="D2250" i="8"/>
  <c r="D2250" i="7" s="1"/>
  <c r="D2251" i="8"/>
  <c r="D2251" i="7" s="1"/>
  <c r="D2252" i="8"/>
  <c r="D2252" i="7" s="1"/>
  <c r="D2253" i="8"/>
  <c r="D2253" i="7" s="1"/>
  <c r="D2254" i="8"/>
  <c r="D2254" i="7" s="1"/>
  <c r="D2255" i="8"/>
  <c r="D2255" i="7" s="1"/>
  <c r="D2256" i="8"/>
  <c r="D2256" i="7" s="1"/>
  <c r="D2257" i="8"/>
  <c r="D2257" i="7" s="1"/>
  <c r="D2258" i="7"/>
  <c r="D2259" i="8"/>
  <c r="D2259" i="7" s="1"/>
  <c r="D2260" i="8"/>
  <c r="D2260" i="7" s="1"/>
  <c r="D2261" i="8"/>
  <c r="D2261" i="7" s="1"/>
  <c r="D2262" i="8"/>
  <c r="D2262" i="7" s="1"/>
  <c r="D2263" i="8"/>
  <c r="D2263" i="7" s="1"/>
  <c r="D2264" i="8"/>
  <c r="D2264" i="7" s="1"/>
  <c r="D2265" i="8"/>
  <c r="D2265" i="7" s="1"/>
  <c r="D2266" i="8"/>
  <c r="D2266" i="7" s="1"/>
  <c r="D2267" i="8"/>
  <c r="D2267" i="7" s="1"/>
  <c r="D2268" i="8"/>
  <c r="D2268" i="7" s="1"/>
  <c r="D2269" i="8"/>
  <c r="D2269" i="7" s="1"/>
  <c r="D2270" i="8"/>
  <c r="D2270" i="7" s="1"/>
  <c r="D2271" i="8"/>
  <c r="D2271" i="7" s="1"/>
  <c r="D2272" i="8"/>
  <c r="D2272" i="7" s="1"/>
  <c r="D2237" i="8"/>
  <c r="D2237" i="7" s="1"/>
  <c r="D2089" i="8"/>
  <c r="D2089" i="7" s="1"/>
  <c r="D2090" i="8"/>
  <c r="D2090" i="7" s="1"/>
  <c r="D2091" i="8"/>
  <c r="D2091" i="7" s="1"/>
  <c r="D2092" i="8"/>
  <c r="D2092" i="7" s="1"/>
  <c r="D2093" i="8"/>
  <c r="D2093" i="7" s="1"/>
  <c r="D2094" i="8"/>
  <c r="D2094" i="7" s="1"/>
  <c r="D2095" i="8"/>
  <c r="D2095" i="7" s="1"/>
  <c r="D2096" i="8"/>
  <c r="D2096" i="7" s="1"/>
  <c r="D2097" i="8"/>
  <c r="D2097" i="7" s="1"/>
  <c r="D2098" i="8"/>
  <c r="D2098" i="7" s="1"/>
  <c r="D2099" i="8"/>
  <c r="D2099" i="7" s="1"/>
  <c r="D2100" i="8"/>
  <c r="D2100" i="7" s="1"/>
  <c r="D2101" i="8"/>
  <c r="D2101" i="7" s="1"/>
  <c r="D2102" i="8"/>
  <c r="D2102" i="7" s="1"/>
  <c r="D2103" i="8"/>
  <c r="D2103" i="7" s="1"/>
  <c r="D2104" i="8"/>
  <c r="D2104" i="7" s="1"/>
  <c r="D2105" i="8"/>
  <c r="D2105" i="7" s="1"/>
  <c r="D2106" i="8"/>
  <c r="D2106" i="7" s="1"/>
  <c r="D2107" i="8"/>
  <c r="D2107" i="7" s="1"/>
  <c r="D2108" i="8"/>
  <c r="D2108" i="7" s="1"/>
  <c r="D2109" i="8"/>
  <c r="D2109" i="7" s="1"/>
  <c r="D2110" i="8"/>
  <c r="D2110" i="7" s="1"/>
  <c r="D2111" i="8"/>
  <c r="D2111" i="7" s="1"/>
  <c r="D2112" i="8"/>
  <c r="D2112" i="7" s="1"/>
  <c r="D2113" i="8"/>
  <c r="D2113" i="7" s="1"/>
  <c r="D2114" i="8"/>
  <c r="D2114" i="7" s="1"/>
  <c r="D2115" i="8"/>
  <c r="D2115" i="7" s="1"/>
  <c r="D2116" i="8"/>
  <c r="D2116" i="7" s="1"/>
  <c r="D2117" i="8"/>
  <c r="D2117" i="7" s="1"/>
  <c r="D2118" i="8"/>
  <c r="D2118" i="7" s="1"/>
  <c r="D2119" i="8"/>
  <c r="D2119" i="7" s="1"/>
  <c r="D2120" i="8"/>
  <c r="D2120" i="7" s="1"/>
  <c r="D2121" i="8"/>
  <c r="D2121" i="7" s="1"/>
  <c r="D2122" i="8"/>
  <c r="D2122" i="7" s="1"/>
  <c r="D2123" i="8"/>
  <c r="D2123" i="7" s="1"/>
  <c r="D2088" i="8"/>
  <c r="D2088" i="7" s="1"/>
  <c r="D1939" i="8"/>
  <c r="D1939" i="7" s="1"/>
  <c r="D1791" i="8"/>
  <c r="D1791" i="7" s="1"/>
  <c r="D1792" i="8"/>
  <c r="D1792" i="7" s="1"/>
  <c r="D1793" i="8"/>
  <c r="D1793" i="7" s="1"/>
  <c r="D1794" i="8"/>
  <c r="D1794" i="7" s="1"/>
  <c r="D1795" i="8"/>
  <c r="D1795" i="7" s="1"/>
  <c r="D1796" i="8"/>
  <c r="D1796" i="7" s="1"/>
  <c r="D1797" i="8"/>
  <c r="D1797" i="7" s="1"/>
  <c r="D1798" i="8"/>
  <c r="D1798" i="7" s="1"/>
  <c r="D1799" i="8"/>
  <c r="D1799" i="7" s="1"/>
  <c r="D1800" i="8"/>
  <c r="D1800" i="7" s="1"/>
  <c r="D1801" i="8"/>
  <c r="D1801" i="7" s="1"/>
  <c r="D1802" i="8"/>
  <c r="D1802" i="7" s="1"/>
  <c r="D1803" i="8"/>
  <c r="D1803" i="7" s="1"/>
  <c r="D1804" i="8"/>
  <c r="D1804" i="7" s="1"/>
  <c r="D1805" i="8"/>
  <c r="D1805" i="7" s="1"/>
  <c r="D1806" i="8"/>
  <c r="D1806" i="7" s="1"/>
  <c r="D1807" i="8"/>
  <c r="D1807" i="7" s="1"/>
  <c r="D1808" i="8"/>
  <c r="D1808" i="7" s="1"/>
  <c r="D1809" i="8"/>
  <c r="D1809" i="7" s="1"/>
  <c r="D1810" i="8"/>
  <c r="D1810" i="7" s="1"/>
  <c r="D1811" i="8"/>
  <c r="D1811" i="7" s="1"/>
  <c r="D1812" i="8"/>
  <c r="D1812" i="7" s="1"/>
  <c r="D1813" i="8"/>
  <c r="D1813" i="7" s="1"/>
  <c r="D1814" i="8"/>
  <c r="D1814" i="7" s="1"/>
  <c r="D1815" i="8"/>
  <c r="D1815" i="7" s="1"/>
  <c r="D1816" i="8"/>
  <c r="D1816" i="7" s="1"/>
  <c r="D1817" i="8"/>
  <c r="D1817" i="7" s="1"/>
  <c r="D1818" i="8"/>
  <c r="D1818" i="7" s="1"/>
  <c r="D1819" i="8"/>
  <c r="D1819" i="7" s="1"/>
  <c r="D1820" i="8"/>
  <c r="D1820" i="7" s="1"/>
  <c r="D1821" i="8"/>
  <c r="D1821" i="7" s="1"/>
  <c r="D1822" i="8"/>
  <c r="D1822" i="7" s="1"/>
  <c r="D1823" i="8"/>
  <c r="D1823" i="7" s="1"/>
  <c r="D1824" i="8"/>
  <c r="D1824" i="7" s="1"/>
  <c r="D1825" i="8"/>
  <c r="D1825" i="7" s="1"/>
  <c r="D1790" i="8"/>
  <c r="D1790" i="7" s="1"/>
  <c r="C3430" i="8"/>
  <c r="D1642" i="7" s="1"/>
  <c r="C3431" i="8"/>
  <c r="D1643" i="7" s="1"/>
  <c r="C3432" i="8"/>
  <c r="D1644" i="7" s="1"/>
  <c r="C3433" i="8"/>
  <c r="D1645" i="7" s="1"/>
  <c r="C3434" i="8"/>
  <c r="D1646" i="7" s="1"/>
  <c r="C3435" i="8"/>
  <c r="D1647" i="7" s="1"/>
  <c r="C3436" i="8"/>
  <c r="D1648" i="7" s="1"/>
  <c r="C3437" i="8"/>
  <c r="D1649" i="7" s="1"/>
  <c r="C3438" i="8"/>
  <c r="D1650" i="7" s="1"/>
  <c r="C3439" i="8"/>
  <c r="D1651" i="7" s="1"/>
  <c r="C3440" i="8"/>
  <c r="D1652" i="7" s="1"/>
  <c r="C3441" i="8"/>
  <c r="D1653" i="7" s="1"/>
  <c r="C3442" i="8"/>
  <c r="D1654" i="7" s="1"/>
  <c r="C3443" i="8"/>
  <c r="D1655" i="7" s="1"/>
  <c r="C3444" i="8"/>
  <c r="D1656" i="7" s="1"/>
  <c r="C3445" i="8"/>
  <c r="D1657" i="7" s="1"/>
  <c r="C3446" i="8"/>
  <c r="D1658" i="7" s="1"/>
  <c r="C3447" i="8"/>
  <c r="D1659" i="7" s="1"/>
  <c r="C3448" i="8"/>
  <c r="D1660" i="7" s="1"/>
  <c r="C3449" i="8"/>
  <c r="D1661" i="7" s="1"/>
  <c r="C3450" i="8"/>
  <c r="D1662" i="7" s="1"/>
  <c r="C3451" i="8"/>
  <c r="D1663" i="7" s="1"/>
  <c r="C3452" i="8"/>
  <c r="D1664" i="7" s="1"/>
  <c r="C3453" i="8"/>
  <c r="D1665" i="7" s="1"/>
  <c r="C3454" i="8"/>
  <c r="D1666" i="7" s="1"/>
  <c r="C3455" i="8"/>
  <c r="D1667" i="7" s="1"/>
  <c r="C3456" i="8"/>
  <c r="D1668" i="7" s="1"/>
  <c r="C3457" i="8"/>
  <c r="D1669" i="7" s="1"/>
  <c r="C3458" i="8"/>
  <c r="D1670" i="7" s="1"/>
  <c r="C3459" i="8"/>
  <c r="D1671" i="7" s="1"/>
  <c r="C3460" i="8"/>
  <c r="D1672" i="7" s="1"/>
  <c r="C3461" i="8"/>
  <c r="D1673" i="7" s="1"/>
  <c r="C3462" i="8"/>
  <c r="D1674" i="7" s="1"/>
  <c r="C3463" i="8"/>
  <c r="D1675" i="7" s="1"/>
  <c r="C3464" i="8"/>
  <c r="D1676" i="7" s="1"/>
  <c r="C3429" i="8"/>
  <c r="D1641" i="7" s="1"/>
  <c r="C3281" i="8"/>
  <c r="D1493" i="7" s="1"/>
  <c r="C3282" i="8"/>
  <c r="D1494" i="7" s="1"/>
  <c r="C3283" i="8"/>
  <c r="D1495" i="7" s="1"/>
  <c r="C3284" i="8"/>
  <c r="D1496" i="7" s="1"/>
  <c r="C3285" i="8"/>
  <c r="D1497" i="7" s="1"/>
  <c r="C3286" i="8"/>
  <c r="D1498" i="7" s="1"/>
  <c r="C3287" i="8"/>
  <c r="D1499" i="7" s="1"/>
  <c r="C3288" i="8"/>
  <c r="D1500" i="7" s="1"/>
  <c r="C3289" i="8"/>
  <c r="D1501" i="7" s="1"/>
  <c r="C3290" i="8"/>
  <c r="D1502" i="7" s="1"/>
  <c r="C3291" i="8"/>
  <c r="D1503" i="7" s="1"/>
  <c r="C3292" i="8"/>
  <c r="D1504" i="7" s="1"/>
  <c r="C3293" i="8"/>
  <c r="D1505" i="7" s="1"/>
  <c r="C3294" i="8"/>
  <c r="D1506" i="7" s="1"/>
  <c r="C3295" i="8"/>
  <c r="D1507" i="7" s="1"/>
  <c r="C3296" i="8"/>
  <c r="D1508" i="7" s="1"/>
  <c r="C3297" i="8"/>
  <c r="D1509" i="7" s="1"/>
  <c r="C3298" i="8"/>
  <c r="D1510" i="7" s="1"/>
  <c r="C3299" i="8"/>
  <c r="D1511" i="7" s="1"/>
  <c r="C3300" i="8"/>
  <c r="D1512" i="7" s="1"/>
  <c r="C3301" i="8"/>
  <c r="D1513" i="7" s="1"/>
  <c r="C3302" i="8"/>
  <c r="D1514" i="7" s="1"/>
  <c r="C3303" i="8"/>
  <c r="D1515" i="7" s="1"/>
  <c r="C3304" i="8"/>
  <c r="D1516" i="7" s="1"/>
  <c r="C3305" i="8"/>
  <c r="D1517" i="7" s="1"/>
  <c r="C3306" i="8"/>
  <c r="D1518" i="7" s="1"/>
  <c r="C3307" i="8"/>
  <c r="D1519" i="7" s="1"/>
  <c r="C3308" i="8"/>
  <c r="D1520" i="7" s="1"/>
  <c r="C3309" i="8"/>
  <c r="D1521" i="7" s="1"/>
  <c r="C3310" i="8"/>
  <c r="D1522" i="7" s="1"/>
  <c r="C3311" i="8"/>
  <c r="D1523" i="7" s="1"/>
  <c r="C3312" i="8"/>
  <c r="D1524" i="7" s="1"/>
  <c r="C3313" i="8"/>
  <c r="D1525" i="7" s="1"/>
  <c r="C3314" i="8"/>
  <c r="D1526" i="7" s="1"/>
  <c r="C3315" i="8"/>
  <c r="D1527" i="7" s="1"/>
  <c r="C3280" i="8"/>
  <c r="D1492" i="7" s="1"/>
  <c r="C3132" i="8"/>
  <c r="D1344" i="7" s="1"/>
  <c r="C3133" i="8"/>
  <c r="D1345" i="7" s="1"/>
  <c r="C3134" i="8"/>
  <c r="D1346" i="7" s="1"/>
  <c r="C3135" i="8"/>
  <c r="D1347" i="7" s="1"/>
  <c r="C3136" i="8"/>
  <c r="D1348" i="7" s="1"/>
  <c r="C3137" i="8"/>
  <c r="D1349" i="7" s="1"/>
  <c r="C3138" i="8"/>
  <c r="D1350" i="7" s="1"/>
  <c r="C3139" i="8"/>
  <c r="D1351" i="7" s="1"/>
  <c r="C3140" i="8"/>
  <c r="D1352" i="7" s="1"/>
  <c r="C3141" i="8"/>
  <c r="D1353" i="7" s="1"/>
  <c r="C3142" i="8"/>
  <c r="D1354" i="7" s="1"/>
  <c r="C3143" i="8"/>
  <c r="D1355" i="7" s="1"/>
  <c r="C3144" i="8"/>
  <c r="D1356" i="7" s="1"/>
  <c r="C3145" i="8"/>
  <c r="D1357" i="7" s="1"/>
  <c r="C3146" i="8"/>
  <c r="D1358" i="7" s="1"/>
  <c r="C3147" i="8"/>
  <c r="D1359" i="7" s="1"/>
  <c r="C3148" i="8"/>
  <c r="D1360" i="7" s="1"/>
  <c r="C3149" i="8"/>
  <c r="D1361" i="7" s="1"/>
  <c r="C3150" i="8"/>
  <c r="D1362" i="7" s="1"/>
  <c r="C3151" i="8"/>
  <c r="D1363" i="7" s="1"/>
  <c r="C3152" i="8"/>
  <c r="D1364" i="7" s="1"/>
  <c r="C3153" i="8"/>
  <c r="D1365" i="7" s="1"/>
  <c r="C3154" i="8"/>
  <c r="D1366" i="7" s="1"/>
  <c r="C3155" i="8"/>
  <c r="D1367" i="7" s="1"/>
  <c r="C3156" i="8"/>
  <c r="D1368" i="7" s="1"/>
  <c r="C3157" i="8"/>
  <c r="D1369" i="7" s="1"/>
  <c r="C3158" i="8"/>
  <c r="D1370" i="7" s="1"/>
  <c r="C3159" i="8"/>
  <c r="D1371" i="7" s="1"/>
  <c r="C3160" i="8"/>
  <c r="D1372" i="7" s="1"/>
  <c r="C3161" i="8"/>
  <c r="D1373" i="7" s="1"/>
  <c r="C3162" i="8"/>
  <c r="D1374" i="7" s="1"/>
  <c r="C3163" i="8"/>
  <c r="D1375" i="7" s="1"/>
  <c r="C3164" i="8"/>
  <c r="D1376" i="7" s="1"/>
  <c r="C3165" i="8"/>
  <c r="D1377" i="7" s="1"/>
  <c r="C3166" i="8"/>
  <c r="D1378" i="7" s="1"/>
  <c r="C3131" i="8"/>
  <c r="D1343" i="7" s="1"/>
  <c r="C2983" i="8"/>
  <c r="D1195" i="7" s="1"/>
  <c r="C2984" i="8"/>
  <c r="D1196" i="7" s="1"/>
  <c r="C2985" i="8"/>
  <c r="D1197" i="7" s="1"/>
  <c r="C2986" i="8"/>
  <c r="D1198" i="7" s="1"/>
  <c r="C2987" i="8"/>
  <c r="D1199" i="7" s="1"/>
  <c r="C2988" i="8"/>
  <c r="D1200" i="7" s="1"/>
  <c r="C2989" i="8"/>
  <c r="D1201" i="7" s="1"/>
  <c r="C2990" i="8"/>
  <c r="D1202" i="7" s="1"/>
  <c r="C2991" i="8"/>
  <c r="D1203" i="7" s="1"/>
  <c r="C2992" i="8"/>
  <c r="D1204" i="7" s="1"/>
  <c r="C2993" i="8"/>
  <c r="D1205" i="7" s="1"/>
  <c r="C2994" i="8"/>
  <c r="D1206" i="7" s="1"/>
  <c r="C2995" i="8"/>
  <c r="D1207" i="7" s="1"/>
  <c r="C2996" i="8"/>
  <c r="D1208" i="7" s="1"/>
  <c r="C2997" i="8"/>
  <c r="D1209" i="7" s="1"/>
  <c r="C2998" i="8"/>
  <c r="D1210" i="7" s="1"/>
  <c r="C2999" i="8"/>
  <c r="D1211" i="7" s="1"/>
  <c r="C3000" i="8"/>
  <c r="D1212" i="7" s="1"/>
  <c r="C3001" i="8"/>
  <c r="D1213" i="7" s="1"/>
  <c r="C3002" i="8"/>
  <c r="D1214" i="7" s="1"/>
  <c r="C3003" i="8"/>
  <c r="D1215" i="7" s="1"/>
  <c r="C3004" i="8"/>
  <c r="D1216" i="7" s="1"/>
  <c r="C3005" i="8"/>
  <c r="D1217" i="7" s="1"/>
  <c r="C3006" i="8"/>
  <c r="D1218" i="7" s="1"/>
  <c r="C3007" i="8"/>
  <c r="D1219" i="7" s="1"/>
  <c r="C3008" i="8"/>
  <c r="D1220" i="7" s="1"/>
  <c r="C3009" i="8"/>
  <c r="D1221" i="7" s="1"/>
  <c r="C3010" i="8"/>
  <c r="D1222" i="7" s="1"/>
  <c r="C3011" i="8"/>
  <c r="D1223" i="7" s="1"/>
  <c r="C3012" i="8"/>
  <c r="D1224" i="7" s="1"/>
  <c r="C3013" i="8"/>
  <c r="D1225" i="7" s="1"/>
  <c r="C3014" i="8"/>
  <c r="D1226" i="7" s="1"/>
  <c r="C3015" i="8"/>
  <c r="D1227" i="7" s="1"/>
  <c r="C3016" i="8"/>
  <c r="D1228" i="7" s="1"/>
  <c r="C3017" i="8"/>
  <c r="D1229" i="7" s="1"/>
  <c r="C2982" i="8"/>
  <c r="D1194" i="7" s="1"/>
  <c r="C2834" i="8"/>
  <c r="D1046" i="7" s="1"/>
  <c r="C2835" i="8"/>
  <c r="D1047" i="7" s="1"/>
  <c r="C2836" i="8"/>
  <c r="D1048" i="7" s="1"/>
  <c r="C2837" i="8"/>
  <c r="D1049" i="7" s="1"/>
  <c r="C2838" i="8"/>
  <c r="D1050" i="7" s="1"/>
  <c r="C2839" i="8"/>
  <c r="D1051" i="7" s="1"/>
  <c r="C2840" i="8"/>
  <c r="D1052" i="7" s="1"/>
  <c r="C2841" i="8"/>
  <c r="D1053" i="7" s="1"/>
  <c r="C2842" i="8"/>
  <c r="D1054" i="7" s="1"/>
  <c r="C2843" i="8"/>
  <c r="D1055" i="7" s="1"/>
  <c r="C2844" i="8"/>
  <c r="D1056" i="7" s="1"/>
  <c r="C2845" i="8"/>
  <c r="D1057" i="7" s="1"/>
  <c r="C2846" i="8"/>
  <c r="D1058" i="7" s="1"/>
  <c r="C2847" i="8"/>
  <c r="D1059" i="7" s="1"/>
  <c r="C2848" i="8"/>
  <c r="D1060" i="7" s="1"/>
  <c r="C2849" i="8"/>
  <c r="D1061" i="7" s="1"/>
  <c r="C2850" i="8"/>
  <c r="D1062" i="7" s="1"/>
  <c r="C2851" i="8"/>
  <c r="D1063" i="7" s="1"/>
  <c r="C2852" i="8"/>
  <c r="D1064" i="7" s="1"/>
  <c r="C2853" i="8"/>
  <c r="D1065" i="7" s="1"/>
  <c r="C2854" i="8"/>
  <c r="D1066" i="7" s="1"/>
  <c r="C2855" i="8"/>
  <c r="D1067" i="7" s="1"/>
  <c r="C2856" i="8"/>
  <c r="D1068" i="7" s="1"/>
  <c r="C2857" i="8"/>
  <c r="D1069" i="7" s="1"/>
  <c r="C2858" i="8"/>
  <c r="D1070" i="7" s="1"/>
  <c r="C2859" i="8"/>
  <c r="D1071" i="7" s="1"/>
  <c r="C2860" i="8"/>
  <c r="D1072" i="7" s="1"/>
  <c r="C2861" i="8"/>
  <c r="D1073" i="7" s="1"/>
  <c r="C2862" i="8"/>
  <c r="D1074" i="7" s="1"/>
  <c r="C2863" i="8"/>
  <c r="D1075" i="7" s="1"/>
  <c r="C2864" i="8"/>
  <c r="D1076" i="7" s="1"/>
  <c r="C2865" i="8"/>
  <c r="D1077" i="7" s="1"/>
  <c r="C2866" i="8"/>
  <c r="D1078" i="7" s="1"/>
  <c r="C2867" i="8"/>
  <c r="D1079" i="7" s="1"/>
  <c r="C2868" i="8"/>
  <c r="D1080" i="7" s="1"/>
  <c r="C2833" i="8"/>
  <c r="D1045" i="7" s="1"/>
  <c r="C2685" i="8"/>
  <c r="D897" i="7" s="1"/>
  <c r="C2686" i="8"/>
  <c r="D898" i="7" s="1"/>
  <c r="C2687" i="8"/>
  <c r="D899" i="7" s="1"/>
  <c r="C2688" i="8"/>
  <c r="D900" i="7" s="1"/>
  <c r="C2689" i="8"/>
  <c r="D901" i="7" s="1"/>
  <c r="C2690" i="8"/>
  <c r="D902" i="7" s="1"/>
  <c r="C2691" i="8"/>
  <c r="D903" i="7" s="1"/>
  <c r="C2692" i="8"/>
  <c r="D904" i="7" s="1"/>
  <c r="C2693" i="8"/>
  <c r="D905" i="7" s="1"/>
  <c r="C2694" i="8"/>
  <c r="D906" i="7" s="1"/>
  <c r="C2695" i="8"/>
  <c r="D907" i="7" s="1"/>
  <c r="C2696" i="8"/>
  <c r="D908" i="7" s="1"/>
  <c r="C2697" i="8"/>
  <c r="D909" i="7" s="1"/>
  <c r="C2698" i="8"/>
  <c r="D910" i="7" s="1"/>
  <c r="C2699" i="8"/>
  <c r="D911" i="7" s="1"/>
  <c r="C2700" i="8"/>
  <c r="D912" i="7" s="1"/>
  <c r="C2701" i="8"/>
  <c r="D913" i="7" s="1"/>
  <c r="C2702" i="8"/>
  <c r="D914" i="7" s="1"/>
  <c r="C2703" i="8"/>
  <c r="D915" i="7" s="1"/>
  <c r="C2704" i="8"/>
  <c r="D916" i="7" s="1"/>
  <c r="C2705" i="8"/>
  <c r="D917" i="7" s="1"/>
  <c r="C2706" i="8"/>
  <c r="D918" i="7" s="1"/>
  <c r="C2707" i="8"/>
  <c r="D919" i="7" s="1"/>
  <c r="C2708" i="8"/>
  <c r="D920" i="7" s="1"/>
  <c r="C2709" i="8"/>
  <c r="D921" i="7" s="1"/>
  <c r="C2710" i="8"/>
  <c r="D922" i="7" s="1"/>
  <c r="C2711" i="8"/>
  <c r="D923" i="7" s="1"/>
  <c r="C2712" i="8"/>
  <c r="D924" i="7" s="1"/>
  <c r="C2713" i="8"/>
  <c r="D925" i="7" s="1"/>
  <c r="C2714" i="8"/>
  <c r="D926" i="7" s="1"/>
  <c r="C2715" i="8"/>
  <c r="D927" i="7" s="1"/>
  <c r="C2716" i="8"/>
  <c r="D928" i="7" s="1"/>
  <c r="C2717" i="8"/>
  <c r="D929" i="7" s="1"/>
  <c r="C2718" i="8"/>
  <c r="D930" i="7" s="1"/>
  <c r="C2719" i="8"/>
  <c r="D931" i="7" s="1"/>
  <c r="C2684" i="8"/>
  <c r="D896" i="7" s="1"/>
  <c r="C2536" i="8"/>
  <c r="D748" i="7" s="1"/>
  <c r="C2537" i="8"/>
  <c r="D749" i="7" s="1"/>
  <c r="C2538" i="8"/>
  <c r="D750" i="7" s="1"/>
  <c r="C2539" i="8"/>
  <c r="D751" i="7" s="1"/>
  <c r="C2540" i="8"/>
  <c r="D752" i="7" s="1"/>
  <c r="C2541" i="8"/>
  <c r="D753" i="7" s="1"/>
  <c r="C2542" i="8"/>
  <c r="D754" i="7" s="1"/>
  <c r="C2543" i="8"/>
  <c r="D755" i="7" s="1"/>
  <c r="C2544" i="8"/>
  <c r="D756" i="7" s="1"/>
  <c r="C2545" i="8"/>
  <c r="D757" i="7" s="1"/>
  <c r="C2546" i="8"/>
  <c r="D758" i="7" s="1"/>
  <c r="C2547" i="8"/>
  <c r="D759" i="7" s="1"/>
  <c r="C2548" i="8"/>
  <c r="D760" i="7" s="1"/>
  <c r="C2549" i="8"/>
  <c r="D761" i="7" s="1"/>
  <c r="C2550" i="8"/>
  <c r="D762" i="7" s="1"/>
  <c r="C2551" i="8"/>
  <c r="D763" i="7" s="1"/>
  <c r="C2552" i="8"/>
  <c r="D764" i="7" s="1"/>
  <c r="C2553" i="8"/>
  <c r="D765" i="7" s="1"/>
  <c r="C2554" i="8"/>
  <c r="D766" i="7" s="1"/>
  <c r="C2555" i="8"/>
  <c r="D767" i="7" s="1"/>
  <c r="C2556" i="8"/>
  <c r="D768" i="7" s="1"/>
  <c r="C2557" i="8"/>
  <c r="D769" i="7" s="1"/>
  <c r="C2558" i="8"/>
  <c r="D770" i="7" s="1"/>
  <c r="C2559" i="8"/>
  <c r="D771" i="7" s="1"/>
  <c r="C2560" i="8"/>
  <c r="D772" i="7" s="1"/>
  <c r="C2561" i="8"/>
  <c r="D773" i="7" s="1"/>
  <c r="C2562" i="8"/>
  <c r="D774" i="7" s="1"/>
  <c r="C2563" i="8"/>
  <c r="D775" i="7" s="1"/>
  <c r="C2564" i="8"/>
  <c r="D776" i="7" s="1"/>
  <c r="C2565" i="8"/>
  <c r="D777" i="7" s="1"/>
  <c r="C2566" i="8"/>
  <c r="D778" i="7" s="1"/>
  <c r="C2567" i="8"/>
  <c r="D779" i="7" s="1"/>
  <c r="C2568" i="8"/>
  <c r="D780" i="7" s="1"/>
  <c r="C2569" i="8"/>
  <c r="D781" i="7" s="1"/>
  <c r="C2570" i="8"/>
  <c r="D782" i="7" s="1"/>
  <c r="C2535" i="8"/>
  <c r="D747" i="7" s="1"/>
  <c r="C2387" i="8"/>
  <c r="D599" i="7" s="1"/>
  <c r="C2388" i="8"/>
  <c r="D600" i="7" s="1"/>
  <c r="C2389" i="8"/>
  <c r="D601" i="7" s="1"/>
  <c r="C2390" i="8"/>
  <c r="D602" i="7" s="1"/>
  <c r="C2391" i="8"/>
  <c r="D603" i="7" s="1"/>
  <c r="C2392" i="8"/>
  <c r="D604" i="7" s="1"/>
  <c r="C2393" i="8"/>
  <c r="D605" i="7" s="1"/>
  <c r="C2394" i="8"/>
  <c r="D606" i="7" s="1"/>
  <c r="C2395" i="8"/>
  <c r="D607" i="7" s="1"/>
  <c r="C2396" i="8"/>
  <c r="D608" i="7" s="1"/>
  <c r="C2397" i="8"/>
  <c r="D609" i="7" s="1"/>
  <c r="C2398" i="8"/>
  <c r="D610" i="7" s="1"/>
  <c r="C2399" i="8"/>
  <c r="D611" i="7" s="1"/>
  <c r="C2400" i="8"/>
  <c r="D612" i="7" s="1"/>
  <c r="C2401" i="8"/>
  <c r="D613" i="7" s="1"/>
  <c r="C2402" i="8"/>
  <c r="D614" i="7" s="1"/>
  <c r="C2403" i="8"/>
  <c r="D615" i="7" s="1"/>
  <c r="C2404" i="8"/>
  <c r="D616" i="7" s="1"/>
  <c r="C2405" i="8"/>
  <c r="D617" i="7" s="1"/>
  <c r="C2406" i="8"/>
  <c r="D618" i="7" s="1"/>
  <c r="C2407" i="8"/>
  <c r="D619" i="7" s="1"/>
  <c r="C2408" i="8"/>
  <c r="D620" i="7" s="1"/>
  <c r="C2409" i="8"/>
  <c r="D621" i="7" s="1"/>
  <c r="C2410" i="8"/>
  <c r="D622" i="7" s="1"/>
  <c r="C2411" i="8"/>
  <c r="D623" i="7" s="1"/>
  <c r="C2412" i="8"/>
  <c r="D624" i="7" s="1"/>
  <c r="C2413" i="8"/>
  <c r="D625" i="7" s="1"/>
  <c r="C2414" i="8"/>
  <c r="D626" i="7" s="1"/>
  <c r="C2415" i="8"/>
  <c r="D627" i="7" s="1"/>
  <c r="C2416" i="8"/>
  <c r="D628" i="7" s="1"/>
  <c r="C2417" i="8"/>
  <c r="D629" i="7" s="1"/>
  <c r="C2418" i="8"/>
  <c r="D630" i="7" s="1"/>
  <c r="C2419" i="8"/>
  <c r="D631" i="7" s="1"/>
  <c r="C2420" i="8"/>
  <c r="D632" i="7" s="1"/>
  <c r="C2421" i="8"/>
  <c r="D633" i="7" s="1"/>
  <c r="C2386" i="8"/>
  <c r="D598" i="7" s="1"/>
  <c r="C2238" i="8"/>
  <c r="D450" i="7" s="1"/>
  <c r="C2239" i="8"/>
  <c r="D451" i="7" s="1"/>
  <c r="C2240" i="8"/>
  <c r="D452" i="7" s="1"/>
  <c r="C2241" i="8"/>
  <c r="D453" i="7" s="1"/>
  <c r="C2242" i="8"/>
  <c r="D454" i="7" s="1"/>
  <c r="C2243" i="8"/>
  <c r="D455" i="7" s="1"/>
  <c r="C2244" i="8"/>
  <c r="D456" i="7" s="1"/>
  <c r="C2245" i="8"/>
  <c r="D457" i="7" s="1"/>
  <c r="C2246" i="8"/>
  <c r="D458" i="7" s="1"/>
  <c r="C2247" i="8"/>
  <c r="D459" i="7" s="1"/>
  <c r="C2248" i="8"/>
  <c r="D460" i="7" s="1"/>
  <c r="C2249" i="8"/>
  <c r="D461" i="7" s="1"/>
  <c r="C2250" i="8"/>
  <c r="D462" i="7" s="1"/>
  <c r="C2251" i="8"/>
  <c r="D463" i="7" s="1"/>
  <c r="C2252" i="8"/>
  <c r="D464" i="7" s="1"/>
  <c r="C2253" i="8"/>
  <c r="D465" i="7" s="1"/>
  <c r="C2254" i="8"/>
  <c r="D466" i="7" s="1"/>
  <c r="C2255" i="8"/>
  <c r="D467" i="7" s="1"/>
  <c r="C2256" i="8"/>
  <c r="D468" i="7" s="1"/>
  <c r="C2257" i="8"/>
  <c r="D469" i="7" s="1"/>
  <c r="D470" i="7"/>
  <c r="C2259" i="8"/>
  <c r="D471" i="7" s="1"/>
  <c r="C2260" i="8"/>
  <c r="D472" i="7" s="1"/>
  <c r="C2261" i="8"/>
  <c r="D473" i="7" s="1"/>
  <c r="C2262" i="8"/>
  <c r="D474" i="7" s="1"/>
  <c r="C2263" i="8"/>
  <c r="D475" i="7" s="1"/>
  <c r="C2264" i="8"/>
  <c r="D476" i="7" s="1"/>
  <c r="C2265" i="8"/>
  <c r="D477" i="7" s="1"/>
  <c r="C2266" i="8"/>
  <c r="D478" i="7" s="1"/>
  <c r="C2267" i="8"/>
  <c r="D479" i="7" s="1"/>
  <c r="C2268" i="8"/>
  <c r="D480" i="7" s="1"/>
  <c r="C2269" i="8"/>
  <c r="D481" i="7" s="1"/>
  <c r="C2270" i="8"/>
  <c r="D482" i="7" s="1"/>
  <c r="C2271" i="8"/>
  <c r="D483" i="7" s="1"/>
  <c r="C2272" i="8"/>
  <c r="D484" i="7" s="1"/>
  <c r="C2237" i="8"/>
  <c r="D449" i="7" s="1"/>
  <c r="C2118" i="8"/>
  <c r="D330" i="7" s="1"/>
  <c r="C2119" i="8"/>
  <c r="D331" i="7" s="1"/>
  <c r="C2120" i="8"/>
  <c r="D332" i="7" s="1"/>
  <c r="C2121" i="8"/>
  <c r="D333" i="7" s="1"/>
  <c r="C2122" i="8"/>
  <c r="D334" i="7" s="1"/>
  <c r="C2123" i="8"/>
  <c r="D335" i="7" s="1"/>
  <c r="C2089" i="8"/>
  <c r="D301" i="7" s="1"/>
  <c r="C2090" i="8"/>
  <c r="D302" i="7" s="1"/>
  <c r="C2091" i="8"/>
  <c r="D303" i="7" s="1"/>
  <c r="C2092" i="8"/>
  <c r="D304" i="7" s="1"/>
  <c r="C2093" i="8"/>
  <c r="D305" i="7" s="1"/>
  <c r="C2094" i="8"/>
  <c r="D306" i="7" s="1"/>
  <c r="C2095" i="8"/>
  <c r="D307" i="7" s="1"/>
  <c r="C2096" i="8"/>
  <c r="D308" i="7" s="1"/>
  <c r="C2097" i="8"/>
  <c r="D309" i="7" s="1"/>
  <c r="C2098" i="8"/>
  <c r="D310" i="7" s="1"/>
  <c r="C2099" i="8"/>
  <c r="D311" i="7" s="1"/>
  <c r="C2100" i="8"/>
  <c r="D312" i="7" s="1"/>
  <c r="C2101" i="8"/>
  <c r="D313" i="7" s="1"/>
  <c r="C2102" i="8"/>
  <c r="D314" i="7" s="1"/>
  <c r="C2103" i="8"/>
  <c r="D315" i="7" s="1"/>
  <c r="C2104" i="8"/>
  <c r="D316" i="7" s="1"/>
  <c r="C2105" i="8"/>
  <c r="D317" i="7" s="1"/>
  <c r="C2106" i="8"/>
  <c r="D318" i="7" s="1"/>
  <c r="C2107" i="8"/>
  <c r="D319" i="7" s="1"/>
  <c r="C2108" i="8"/>
  <c r="D320" i="7" s="1"/>
  <c r="C2109" i="8"/>
  <c r="D321" i="7" s="1"/>
  <c r="C2110" i="8"/>
  <c r="D322" i="7" s="1"/>
  <c r="C2111" i="8"/>
  <c r="D323" i="7" s="1"/>
  <c r="C2112" i="8"/>
  <c r="D324" i="7" s="1"/>
  <c r="C2113" i="8"/>
  <c r="D325" i="7" s="1"/>
  <c r="C2114" i="8"/>
  <c r="D326" i="7" s="1"/>
  <c r="C2115" i="8"/>
  <c r="D327" i="7" s="1"/>
  <c r="C2116" i="8"/>
  <c r="D328" i="7" s="1"/>
  <c r="C2117" i="8"/>
  <c r="D329" i="7" s="1"/>
  <c r="C2088" i="8"/>
  <c r="D300" i="7" s="1"/>
  <c r="C1940" i="8"/>
  <c r="D152" i="7" s="1"/>
  <c r="C1941" i="8"/>
  <c r="D153" i="7" s="1"/>
  <c r="C1942" i="8"/>
  <c r="D154" i="7" s="1"/>
  <c r="C1943" i="8"/>
  <c r="D155" i="7" s="1"/>
  <c r="C1944" i="8"/>
  <c r="D156" i="7" s="1"/>
  <c r="C1945" i="8"/>
  <c r="D157" i="7" s="1"/>
  <c r="C1946" i="8"/>
  <c r="D158" i="7" s="1"/>
  <c r="C1947" i="8"/>
  <c r="D159" i="7" s="1"/>
  <c r="C1948" i="8"/>
  <c r="D160" i="7" s="1"/>
  <c r="C1949" i="8"/>
  <c r="D161" i="7" s="1"/>
  <c r="C1950" i="8"/>
  <c r="D162" i="7" s="1"/>
  <c r="C1951" i="8"/>
  <c r="D163" i="7" s="1"/>
  <c r="C1952" i="8"/>
  <c r="D164" i="7" s="1"/>
  <c r="C1953" i="8"/>
  <c r="D165" i="7" s="1"/>
  <c r="C1954" i="8"/>
  <c r="D166" i="7" s="1"/>
  <c r="C1955" i="8"/>
  <c r="D167" i="7" s="1"/>
  <c r="C1956" i="8"/>
  <c r="D168" i="7" s="1"/>
  <c r="C1957" i="8"/>
  <c r="D169" i="7" s="1"/>
  <c r="C1958" i="8"/>
  <c r="D170" i="7" s="1"/>
  <c r="C1959" i="8"/>
  <c r="D171" i="7" s="1"/>
  <c r="C1960" i="8"/>
  <c r="D172" i="7" s="1"/>
  <c r="C1961" i="8"/>
  <c r="D173" i="7" s="1"/>
  <c r="C1962" i="8"/>
  <c r="D174" i="7" s="1"/>
  <c r="C1963" i="8"/>
  <c r="D175" i="7" s="1"/>
  <c r="C1964" i="8"/>
  <c r="D176" i="7" s="1"/>
  <c r="C1965" i="8"/>
  <c r="D177" i="7" s="1"/>
  <c r="C1966" i="8"/>
  <c r="D178" i="7" s="1"/>
  <c r="C1967" i="8"/>
  <c r="D179" i="7" s="1"/>
  <c r="C1968" i="8"/>
  <c r="D180" i="7" s="1"/>
  <c r="C1969" i="8"/>
  <c r="D181" i="7" s="1"/>
  <c r="C1970" i="8"/>
  <c r="D182" i="7" s="1"/>
  <c r="C1971" i="8"/>
  <c r="D183" i="7" s="1"/>
  <c r="C1972" i="8"/>
  <c r="D184" i="7" s="1"/>
  <c r="C1973" i="8"/>
  <c r="D185" i="7" s="1"/>
  <c r="C1974" i="8"/>
  <c r="D186" i="7" s="1"/>
  <c r="C1939" i="8"/>
  <c r="D151" i="7" s="1"/>
  <c r="C1791" i="8"/>
  <c r="D3" i="7" s="1"/>
  <c r="C1792" i="8"/>
  <c r="D4" i="7" s="1"/>
  <c r="C1793" i="8"/>
  <c r="D5" i="7" s="1"/>
  <c r="C1794" i="8"/>
  <c r="D6" i="7" s="1"/>
  <c r="C1795" i="8"/>
  <c r="D7" i="7" s="1"/>
  <c r="C1796" i="8"/>
  <c r="D8" i="7" s="1"/>
  <c r="C1797" i="8"/>
  <c r="D9" i="7" s="1"/>
  <c r="C1798" i="8"/>
  <c r="D10" i="7" s="1"/>
  <c r="C1799" i="8"/>
  <c r="D11" i="7" s="1"/>
  <c r="C1800" i="8"/>
  <c r="D12" i="7" s="1"/>
  <c r="C1801" i="8"/>
  <c r="D13" i="7" s="1"/>
  <c r="C1802" i="8"/>
  <c r="D14" i="7" s="1"/>
  <c r="C1803" i="8"/>
  <c r="D15" i="7" s="1"/>
  <c r="C1804" i="8"/>
  <c r="D16" i="7" s="1"/>
  <c r="C1805" i="8"/>
  <c r="D17" i="7" s="1"/>
  <c r="C1806" i="8"/>
  <c r="D18" i="7" s="1"/>
  <c r="C1807" i="8"/>
  <c r="D19" i="7" s="1"/>
  <c r="C1808" i="8"/>
  <c r="D20" i="7" s="1"/>
  <c r="C1809" i="8"/>
  <c r="D21" i="7" s="1"/>
  <c r="C1810" i="8"/>
  <c r="D22" i="7" s="1"/>
  <c r="C1811" i="8"/>
  <c r="D23" i="7" s="1"/>
  <c r="C1812" i="8"/>
  <c r="D24" i="7" s="1"/>
  <c r="C1813" i="8"/>
  <c r="D25" i="7" s="1"/>
  <c r="C1814" i="8"/>
  <c r="D26" i="7" s="1"/>
  <c r="C1815" i="8"/>
  <c r="D27" i="7" s="1"/>
  <c r="C1816" i="8"/>
  <c r="D28" i="7" s="1"/>
  <c r="C1817" i="8"/>
  <c r="D29" i="7" s="1"/>
  <c r="C1818" i="8"/>
  <c r="D30" i="7" s="1"/>
  <c r="C1819" i="8"/>
  <c r="D31" i="7" s="1"/>
  <c r="C1820" i="8"/>
  <c r="D32" i="7" s="1"/>
  <c r="C1821" i="8"/>
  <c r="D33" i="7" s="1"/>
  <c r="C1822" i="8"/>
  <c r="D34" i="7" s="1"/>
  <c r="C1823" i="8"/>
  <c r="D35" i="7" s="1"/>
  <c r="C1824" i="8"/>
  <c r="D36" i="7" s="1"/>
  <c r="C1825" i="8"/>
  <c r="D37" i="7" s="1"/>
  <c r="C1790" i="8"/>
  <c r="D2" i="7" s="1"/>
  <c r="I294" i="18" l="1"/>
  <c r="I295" i="18"/>
  <c r="R146" i="18"/>
  <c r="I146" i="18"/>
  <c r="I145" i="18"/>
  <c r="R145" i="18"/>
  <c r="I2" i="18"/>
  <c r="R144" i="18"/>
  <c r="R142" i="18"/>
  <c r="R143" i="18"/>
  <c r="R141" i="18"/>
  <c r="R140" i="18"/>
  <c r="I291" i="18"/>
  <c r="I293" i="18"/>
  <c r="I141" i="18"/>
  <c r="I292" i="18"/>
  <c r="I143" i="18"/>
  <c r="I299" i="18"/>
  <c r="I144" i="18"/>
  <c r="I150" i="18"/>
  <c r="I140" i="18"/>
  <c r="I142" i="18"/>
  <c r="I290" i="18"/>
  <c r="I289" i="18"/>
  <c r="I132" i="18"/>
  <c r="R132" i="18"/>
  <c r="I285" i="18"/>
  <c r="I287" i="18"/>
  <c r="R136" i="18"/>
  <c r="I130" i="18"/>
  <c r="I136" i="18"/>
  <c r="R130" i="18"/>
  <c r="R137" i="18"/>
  <c r="I279" i="18"/>
  <c r="R134" i="18"/>
  <c r="R150" i="18"/>
  <c r="I134" i="18"/>
  <c r="I284" i="18"/>
  <c r="I138" i="18"/>
  <c r="I280" i="18"/>
  <c r="R138" i="18"/>
  <c r="I135" i="18"/>
  <c r="I281" i="18"/>
  <c r="I131" i="18"/>
  <c r="I286" i="18"/>
  <c r="I288" i="18"/>
  <c r="I282" i="18"/>
  <c r="I137" i="18"/>
  <c r="R139" i="18"/>
  <c r="R135" i="18"/>
  <c r="R133" i="18"/>
  <c r="R131" i="18"/>
  <c r="I133" i="18"/>
  <c r="I139" i="18"/>
  <c r="I283" i="18"/>
  <c r="R17" i="18"/>
  <c r="R74" i="18"/>
  <c r="R85" i="18"/>
  <c r="R53" i="18"/>
  <c r="I47" i="18"/>
  <c r="R10" i="18"/>
  <c r="I10" i="18"/>
  <c r="R35" i="18"/>
  <c r="I35" i="18"/>
  <c r="R27" i="18"/>
  <c r="I27" i="18"/>
  <c r="I64" i="18"/>
  <c r="I83" i="18"/>
  <c r="I51" i="18"/>
  <c r="R20" i="18"/>
  <c r="I20" i="18"/>
  <c r="R13" i="18"/>
  <c r="I13" i="18"/>
  <c r="I70" i="18"/>
  <c r="I81" i="18"/>
  <c r="I41" i="18"/>
  <c r="R6" i="18"/>
  <c r="I6" i="18"/>
  <c r="R38" i="18"/>
  <c r="I38" i="18"/>
  <c r="R15" i="18"/>
  <c r="I15" i="18"/>
  <c r="R7" i="18"/>
  <c r="I7" i="18"/>
  <c r="I68" i="18"/>
  <c r="I87" i="18"/>
  <c r="I55" i="18"/>
  <c r="R16" i="18"/>
  <c r="I16" i="18"/>
  <c r="R9" i="18"/>
  <c r="I9" i="18"/>
  <c r="I66" i="18"/>
  <c r="I77" i="18"/>
  <c r="R64" i="18"/>
  <c r="R83" i="18"/>
  <c r="R51" i="18"/>
  <c r="R70" i="18"/>
  <c r="R81" i="18"/>
  <c r="R41" i="18"/>
  <c r="R68" i="18"/>
  <c r="R87" i="18"/>
  <c r="R55" i="18"/>
  <c r="R66" i="18"/>
  <c r="R77" i="18"/>
  <c r="R18" i="18"/>
  <c r="I18" i="18"/>
  <c r="R21" i="18"/>
  <c r="I21" i="18"/>
  <c r="I88" i="18"/>
  <c r="I56" i="18"/>
  <c r="I75" i="18"/>
  <c r="I43" i="18"/>
  <c r="R28" i="18"/>
  <c r="I28" i="18"/>
  <c r="R5" i="18"/>
  <c r="I5" i="18"/>
  <c r="I62" i="18"/>
  <c r="I73" i="18"/>
  <c r="R14" i="18"/>
  <c r="I14" i="18"/>
  <c r="R31" i="18"/>
  <c r="I31" i="18"/>
  <c r="R23" i="18"/>
  <c r="I23" i="18"/>
  <c r="I60" i="18"/>
  <c r="I79" i="18"/>
  <c r="R24" i="18"/>
  <c r="I24" i="18"/>
  <c r="R25" i="18"/>
  <c r="I25" i="18"/>
  <c r="R37" i="18"/>
  <c r="I37" i="18"/>
  <c r="I58" i="18"/>
  <c r="I69" i="18"/>
  <c r="R88" i="18"/>
  <c r="R56" i="18"/>
  <c r="R75" i="18"/>
  <c r="R43" i="18"/>
  <c r="R62" i="18"/>
  <c r="R73" i="18"/>
  <c r="R60" i="18"/>
  <c r="R79" i="18"/>
  <c r="R47" i="18"/>
  <c r="R58" i="18"/>
  <c r="R69" i="18"/>
  <c r="R26" i="18"/>
  <c r="I26" i="18"/>
  <c r="R3" i="18"/>
  <c r="I3" i="18"/>
  <c r="R102" i="18"/>
  <c r="I102" i="18"/>
  <c r="R94" i="18"/>
  <c r="I94" i="18"/>
  <c r="R98" i="18"/>
  <c r="R97" i="18"/>
  <c r="R92" i="18"/>
  <c r="I98" i="18"/>
  <c r="I97" i="18"/>
  <c r="I92" i="18"/>
  <c r="R96" i="18"/>
  <c r="I125" i="18"/>
  <c r="I183" i="18"/>
  <c r="I188" i="18"/>
  <c r="I272" i="18"/>
  <c r="I265" i="18"/>
  <c r="I252" i="18"/>
  <c r="I233" i="18"/>
  <c r="I198" i="18"/>
  <c r="I212" i="18"/>
  <c r="I171" i="18"/>
  <c r="I182" i="18"/>
  <c r="I160" i="18"/>
  <c r="I217" i="18"/>
  <c r="I189" i="18"/>
  <c r="I222" i="18"/>
  <c r="R118" i="18"/>
  <c r="I107" i="18"/>
  <c r="I96" i="18"/>
  <c r="I235" i="18"/>
  <c r="I180" i="18"/>
  <c r="I195" i="18"/>
  <c r="I230" i="18"/>
  <c r="I186" i="18"/>
  <c r="I152" i="18"/>
  <c r="I249" i="18"/>
  <c r="I229" i="18"/>
  <c r="I255" i="18"/>
  <c r="I273" i="18"/>
  <c r="I214" i="18"/>
  <c r="I203" i="18"/>
  <c r="I201" i="18"/>
  <c r="I256" i="18"/>
  <c r="I170" i="18"/>
  <c r="I244" i="18"/>
  <c r="I197" i="18"/>
  <c r="I179" i="18"/>
  <c r="I119" i="18"/>
  <c r="I118" i="18"/>
  <c r="R115" i="18"/>
  <c r="R106" i="18"/>
  <c r="R111" i="18"/>
  <c r="R103" i="18"/>
  <c r="R93" i="18"/>
  <c r="I223" i="18"/>
  <c r="I234" i="18"/>
  <c r="I276" i="18"/>
  <c r="I126" i="18"/>
  <c r="I184" i="18"/>
  <c r="I271" i="18"/>
  <c r="I156" i="18"/>
  <c r="I158" i="18"/>
  <c r="I267" i="18"/>
  <c r="I242" i="18"/>
  <c r="I166" i="18"/>
  <c r="I231" i="18"/>
  <c r="I206" i="18"/>
  <c r="I172" i="18"/>
  <c r="I259" i="18"/>
  <c r="R125" i="18"/>
  <c r="I181" i="18"/>
  <c r="I164" i="18"/>
  <c r="R120" i="18"/>
  <c r="I117" i="18"/>
  <c r="R112" i="18"/>
  <c r="I106" i="18"/>
  <c r="I111" i="18"/>
  <c r="R99" i="18"/>
  <c r="I93" i="18"/>
  <c r="I154" i="18"/>
  <c r="I275" i="18"/>
  <c r="I192" i="18"/>
  <c r="I124" i="18"/>
  <c r="I247" i="18"/>
  <c r="I129" i="18"/>
  <c r="I191" i="18"/>
  <c r="I178" i="18"/>
  <c r="I207" i="18"/>
  <c r="I213" i="18"/>
  <c r="I257" i="18"/>
  <c r="I263" i="18"/>
  <c r="I261" i="18"/>
  <c r="I278" i="18"/>
  <c r="R127" i="18"/>
  <c r="I216" i="18"/>
  <c r="I123" i="18"/>
  <c r="I185" i="18"/>
  <c r="I120" i="18"/>
  <c r="I113" i="18"/>
  <c r="I115" i="18"/>
  <c r="R109" i="18"/>
  <c r="R108" i="18"/>
  <c r="I103" i="18"/>
  <c r="I248" i="18"/>
  <c r="I225" i="18"/>
  <c r="I270" i="18"/>
  <c r="R114" i="18"/>
  <c r="I112" i="18"/>
  <c r="I108" i="18"/>
  <c r="I99" i="18"/>
  <c r="R2" i="18"/>
  <c r="I157" i="18"/>
  <c r="I211" i="18"/>
  <c r="I202" i="18"/>
  <c r="I196" i="18"/>
  <c r="I190" i="18"/>
  <c r="I260" i="18"/>
  <c r="I219" i="18"/>
  <c r="I175" i="18"/>
  <c r="I128" i="18"/>
  <c r="I243" i="18"/>
  <c r="I165" i="18"/>
  <c r="I227" i="18"/>
  <c r="I277" i="18"/>
  <c r="I218" i="18"/>
  <c r="I162" i="18"/>
  <c r="R119" i="18"/>
  <c r="I109" i="18"/>
  <c r="R128" i="18"/>
  <c r="I245" i="18"/>
  <c r="I204" i="18"/>
  <c r="R129" i="18"/>
  <c r="I251" i="18"/>
  <c r="I210" i="18"/>
  <c r="I169" i="18"/>
  <c r="I187" i="18"/>
  <c r="I193" i="18"/>
  <c r="I228" i="18"/>
  <c r="I239" i="18"/>
  <c r="I163" i="18"/>
  <c r="I254" i="18"/>
  <c r="I266" i="18"/>
  <c r="I209" i="18"/>
  <c r="R123" i="18"/>
  <c r="I226" i="18"/>
  <c r="R121" i="18"/>
  <c r="I114" i="18"/>
  <c r="R104" i="18"/>
  <c r="R105" i="18"/>
  <c r="R101" i="18"/>
  <c r="R95" i="18"/>
  <c r="R126" i="18"/>
  <c r="I264" i="18"/>
  <c r="I240" i="18"/>
  <c r="R124" i="18"/>
  <c r="I268" i="18"/>
  <c r="I246" i="18"/>
  <c r="I238" i="18"/>
  <c r="I122" i="18"/>
  <c r="I176" i="18"/>
  <c r="I200" i="18"/>
  <c r="I274" i="18"/>
  <c r="I174" i="18"/>
  <c r="I224" i="18"/>
  <c r="I250" i="18"/>
  <c r="I253" i="18"/>
  <c r="I153" i="18"/>
  <c r="I232" i="18"/>
  <c r="I262" i="18"/>
  <c r="I121" i="18"/>
  <c r="R113" i="18"/>
  <c r="R110" i="18"/>
  <c r="I105" i="18"/>
  <c r="I101" i="18"/>
  <c r="I95" i="18"/>
  <c r="I167" i="18"/>
  <c r="I258" i="18"/>
  <c r="I221" i="18"/>
  <c r="I237" i="18"/>
  <c r="I177" i="18"/>
  <c r="R122" i="18"/>
  <c r="I241" i="18"/>
  <c r="I205" i="18"/>
  <c r="I220" i="18"/>
  <c r="I269" i="18"/>
  <c r="I199" i="18"/>
  <c r="I159" i="18"/>
  <c r="I194" i="18"/>
  <c r="I208" i="18"/>
  <c r="I155" i="18"/>
  <c r="I127" i="18"/>
  <c r="I215" i="18"/>
  <c r="I173" i="18"/>
  <c r="I236" i="18"/>
  <c r="R117" i="18"/>
  <c r="R116" i="18"/>
  <c r="I110" i="18"/>
  <c r="R107" i="18"/>
  <c r="R100" i="18"/>
  <c r="I151" i="18"/>
  <c r="I168" i="18"/>
  <c r="I161" i="18"/>
  <c r="I116" i="18"/>
  <c r="I104" i="18"/>
  <c r="I100" i="18"/>
  <c r="R90" i="18"/>
  <c r="R50" i="18"/>
  <c r="R45" i="18"/>
  <c r="I90" i="18"/>
  <c r="I50" i="18"/>
  <c r="I45" i="18"/>
  <c r="R48" i="18"/>
  <c r="I48" i="18"/>
  <c r="R46" i="18"/>
  <c r="R49" i="18"/>
  <c r="I46" i="18"/>
  <c r="I49" i="18"/>
  <c r="I80" i="18"/>
  <c r="I40" i="18"/>
  <c r="I67" i="18"/>
  <c r="R4" i="18"/>
  <c r="I4" i="18"/>
  <c r="I36" i="18"/>
  <c r="I86" i="18"/>
  <c r="I54" i="18"/>
  <c r="I65" i="18"/>
  <c r="R22" i="18"/>
  <c r="I22" i="18"/>
  <c r="I84" i="18"/>
  <c r="I52" i="18"/>
  <c r="I71" i="18"/>
  <c r="I39" i="18"/>
  <c r="R32" i="18"/>
  <c r="I32" i="18"/>
  <c r="I33" i="18"/>
  <c r="I82" i="18"/>
  <c r="I42" i="18"/>
  <c r="I61" i="18"/>
  <c r="R80" i="18"/>
  <c r="R40" i="18"/>
  <c r="R67" i="18"/>
  <c r="R36" i="18"/>
  <c r="R86" i="18"/>
  <c r="R54" i="18"/>
  <c r="R65" i="18"/>
  <c r="R84" i="18"/>
  <c r="R52" i="18"/>
  <c r="R71" i="18"/>
  <c r="R39" i="18"/>
  <c r="R33" i="18"/>
  <c r="R82" i="18"/>
  <c r="R42" i="18"/>
  <c r="R61" i="18"/>
  <c r="R34" i="18"/>
  <c r="I34" i="18"/>
  <c r="R19" i="18"/>
  <c r="I19" i="18"/>
  <c r="R11" i="18"/>
  <c r="I11" i="18"/>
  <c r="I72" i="18"/>
  <c r="I91" i="18"/>
  <c r="I59" i="18"/>
  <c r="R12" i="18"/>
  <c r="I12" i="18"/>
  <c r="I78" i="18"/>
  <c r="I89" i="18"/>
  <c r="I57" i="18"/>
  <c r="I30" i="18"/>
  <c r="I76" i="18"/>
  <c r="I44" i="18"/>
  <c r="I63" i="18"/>
  <c r="R8" i="18"/>
  <c r="I8" i="18"/>
  <c r="R29" i="18"/>
  <c r="I29" i="18"/>
  <c r="I17" i="18"/>
  <c r="I74" i="18"/>
  <c r="I85" i="18"/>
  <c r="I53" i="18"/>
  <c r="R72" i="18"/>
  <c r="R91" i="18"/>
  <c r="R59" i="18"/>
  <c r="R78" i="18"/>
  <c r="R89" i="18"/>
  <c r="R57" i="18"/>
  <c r="R30" i="18"/>
  <c r="R76" i="18"/>
  <c r="R44" i="18"/>
  <c r="R63" i="18"/>
  <c r="K38" i="23"/>
  <c r="M38" i="23" s="1"/>
  <c r="K24" i="23"/>
  <c r="M24" i="23" s="1"/>
  <c r="J100" i="23"/>
  <c r="J63" i="23"/>
  <c r="J61" i="23"/>
  <c r="J89" i="23"/>
  <c r="J67" i="23"/>
  <c r="J93" i="23"/>
  <c r="J68" i="23"/>
  <c r="J91" i="23"/>
  <c r="J82" i="23"/>
  <c r="J48" i="23"/>
  <c r="K48" i="23"/>
  <c r="M48" i="23" s="1"/>
  <c r="J58" i="23"/>
  <c r="J79" i="23"/>
  <c r="J45" i="23"/>
  <c r="J62" i="23"/>
  <c r="J90" i="23"/>
  <c r="J72" i="23"/>
  <c r="J64" i="23"/>
  <c r="J80" i="23"/>
  <c r="J78" i="23"/>
  <c r="J77" i="23"/>
  <c r="J73" i="23"/>
  <c r="J94" i="23"/>
  <c r="J54" i="23"/>
  <c r="J75" i="23"/>
  <c r="J51" i="23"/>
  <c r="J52" i="23"/>
  <c r="J83" i="23"/>
  <c r="J84" i="23"/>
  <c r="J74" i="23"/>
  <c r="J44" i="23"/>
  <c r="J65" i="23"/>
  <c r="J59" i="23"/>
  <c r="J76" i="23"/>
  <c r="J60" i="23"/>
  <c r="J69" i="23"/>
  <c r="J99" i="23"/>
  <c r="K99" i="23"/>
  <c r="M99" i="23" s="1"/>
  <c r="C2120" i="9"/>
  <c r="C2116" i="9"/>
  <c r="C2112" i="9"/>
  <c r="C2108" i="9"/>
  <c r="C2104" i="9"/>
  <c r="C2100" i="9"/>
  <c r="C2096" i="9"/>
  <c r="C2092" i="9"/>
  <c r="C2088" i="9"/>
  <c r="C1971" i="9"/>
  <c r="C1967" i="9"/>
  <c r="C1963" i="9"/>
  <c r="C1959" i="9"/>
  <c r="C1955" i="9"/>
  <c r="C1951" i="9"/>
  <c r="C1947" i="9"/>
  <c r="C1943" i="9"/>
  <c r="C1939" i="9"/>
  <c r="C1822" i="9"/>
  <c r="C1818" i="9"/>
  <c r="C1814" i="9"/>
  <c r="C1810" i="9"/>
  <c r="C1806" i="9"/>
  <c r="C1802" i="9"/>
  <c r="C1798" i="9"/>
  <c r="C1794" i="9"/>
  <c r="C1790" i="9"/>
  <c r="C332" i="9"/>
  <c r="C328" i="9"/>
  <c r="C324" i="9"/>
  <c r="C320" i="9"/>
  <c r="C316" i="9"/>
  <c r="C312" i="9"/>
  <c r="C308" i="9"/>
  <c r="C304" i="9"/>
  <c r="C300" i="9"/>
  <c r="C183" i="9"/>
  <c r="C179" i="9"/>
  <c r="C175" i="9"/>
  <c r="C171" i="9"/>
  <c r="C167" i="9"/>
  <c r="C163" i="9"/>
  <c r="C159" i="9"/>
  <c r="C155" i="9"/>
  <c r="C151" i="9"/>
  <c r="C34" i="9"/>
  <c r="C30" i="9"/>
  <c r="C26" i="9"/>
  <c r="C22" i="9"/>
  <c r="C18" i="9"/>
  <c r="C14" i="9"/>
  <c r="C10" i="9"/>
  <c r="C6" i="9"/>
  <c r="C2" i="9"/>
  <c r="C2123" i="9"/>
  <c r="C2119" i="9"/>
  <c r="C2115" i="9"/>
  <c r="C2111" i="9"/>
  <c r="C2107" i="9"/>
  <c r="C2103" i="9"/>
  <c r="C2099" i="9"/>
  <c r="C2095" i="9"/>
  <c r="C2091" i="9"/>
  <c r="C1974" i="9"/>
  <c r="C1970" i="9"/>
  <c r="C1966" i="9"/>
  <c r="C1962" i="9"/>
  <c r="C1958" i="9"/>
  <c r="C1954" i="9"/>
  <c r="C1950" i="9"/>
  <c r="C1946" i="9"/>
  <c r="C1942" i="9"/>
  <c r="C1825" i="9"/>
  <c r="C1821" i="9"/>
  <c r="C1817" i="9"/>
  <c r="C1813" i="9"/>
  <c r="C1809" i="9"/>
  <c r="C1805" i="9"/>
  <c r="C1801" i="9"/>
  <c r="C1797" i="9"/>
  <c r="C1793" i="9"/>
  <c r="C335" i="9"/>
  <c r="C331" i="9"/>
  <c r="C327" i="9"/>
  <c r="C323" i="9"/>
  <c r="C319" i="9"/>
  <c r="C315" i="9"/>
  <c r="C311" i="9"/>
  <c r="C307" i="9"/>
  <c r="C303" i="9"/>
  <c r="C186" i="9"/>
  <c r="C182" i="9"/>
  <c r="C178" i="9"/>
  <c r="C174" i="9"/>
  <c r="C170" i="9"/>
  <c r="C166" i="9"/>
  <c r="C162" i="9"/>
  <c r="C158" i="9"/>
  <c r="C154" i="9"/>
  <c r="C37" i="9"/>
  <c r="C33" i="9"/>
  <c r="C29" i="9"/>
  <c r="C25" i="9"/>
  <c r="C21" i="9"/>
  <c r="C17" i="9"/>
  <c r="C13" i="9"/>
  <c r="C9" i="9"/>
  <c r="C5" i="9"/>
  <c r="C2122" i="9"/>
  <c r="C2118" i="9"/>
  <c r="C2114" i="9"/>
  <c r="C2110" i="9"/>
  <c r="C2106" i="9"/>
  <c r="C2102" i="9"/>
  <c r="C2098" i="9"/>
  <c r="C2094" i="9"/>
  <c r="C2090" i="9"/>
  <c r="C1973" i="9"/>
  <c r="C1969" i="9"/>
  <c r="C1965" i="9"/>
  <c r="C1961" i="9"/>
  <c r="C1957" i="9"/>
  <c r="C1953" i="9"/>
  <c r="C1949" i="9"/>
  <c r="C1945" i="9"/>
  <c r="C1941" i="9"/>
  <c r="C1824" i="9"/>
  <c r="C1820" i="9"/>
  <c r="C1816" i="9"/>
  <c r="C1812" i="9"/>
  <c r="C1808" i="9"/>
  <c r="C1804" i="9"/>
  <c r="C1800" i="9"/>
  <c r="C1796" i="9"/>
  <c r="C1792" i="9"/>
  <c r="C334" i="9"/>
  <c r="C330" i="9"/>
  <c r="C326" i="9"/>
  <c r="C322" i="9"/>
  <c r="C318" i="9"/>
  <c r="C314" i="9"/>
  <c r="C310" i="9"/>
  <c r="C306" i="9"/>
  <c r="C302" i="9"/>
  <c r="C185" i="9"/>
  <c r="C181" i="9"/>
  <c r="C177" i="9"/>
  <c r="C173" i="9"/>
  <c r="C169" i="9"/>
  <c r="C165" i="9"/>
  <c r="C161" i="9"/>
  <c r="C157" i="9"/>
  <c r="C153" i="9"/>
  <c r="C36" i="9"/>
  <c r="C32" i="9"/>
  <c r="C28" i="9"/>
  <c r="C24" i="9"/>
  <c r="C20" i="9"/>
  <c r="C16" i="9"/>
  <c r="C12" i="9"/>
  <c r="C8" i="9"/>
  <c r="C4" i="9"/>
  <c r="C2121" i="9"/>
  <c r="C2117" i="9"/>
  <c r="C2113" i="9"/>
  <c r="C2109" i="9"/>
  <c r="C2105" i="9"/>
  <c r="C2101" i="9"/>
  <c r="C2097" i="9"/>
  <c r="C2093" i="9"/>
  <c r="C2089" i="9"/>
  <c r="C1972" i="9"/>
  <c r="C1968" i="9"/>
  <c r="C1964" i="9"/>
  <c r="C1960" i="9"/>
  <c r="C1956" i="9"/>
  <c r="C1952" i="9"/>
  <c r="C1948" i="9"/>
  <c r="C1944" i="9"/>
  <c r="C1940" i="9"/>
  <c r="C1823" i="9"/>
  <c r="C1819" i="9"/>
  <c r="C1815" i="9"/>
  <c r="C1811" i="9"/>
  <c r="C1807" i="9"/>
  <c r="C1803" i="9"/>
  <c r="C1799" i="9"/>
  <c r="C1795" i="9"/>
  <c r="C1791" i="9"/>
  <c r="C333" i="9"/>
  <c r="C329" i="9"/>
  <c r="C325" i="9"/>
  <c r="C321" i="9"/>
  <c r="C317" i="9"/>
  <c r="C313" i="9"/>
  <c r="C309" i="9"/>
  <c r="C305" i="9"/>
  <c r="C301" i="9"/>
  <c r="C184" i="9"/>
  <c r="C180" i="9"/>
  <c r="C176" i="9"/>
  <c r="C172" i="9"/>
  <c r="C168" i="9"/>
  <c r="C164" i="9"/>
  <c r="C160" i="9"/>
  <c r="C156" i="9"/>
  <c r="C152" i="9"/>
  <c r="C35" i="9"/>
  <c r="C31" i="9"/>
  <c r="C27" i="9"/>
  <c r="C23" i="9"/>
  <c r="C19" i="9"/>
  <c r="C15" i="9"/>
  <c r="C11" i="9"/>
  <c r="C7" i="9"/>
  <c r="C3" i="9"/>
  <c r="D3463" i="9"/>
  <c r="D3459" i="9"/>
  <c r="D3455" i="9"/>
  <c r="D3451" i="9"/>
  <c r="D3447" i="9"/>
  <c r="D3443" i="9"/>
  <c r="D3439" i="9"/>
  <c r="D3435" i="9"/>
  <c r="D3431" i="9"/>
  <c r="D1675" i="9"/>
  <c r="D1671" i="9"/>
  <c r="D1667" i="9"/>
  <c r="D1663" i="9"/>
  <c r="D1659" i="9"/>
  <c r="D1655" i="9"/>
  <c r="D1651" i="9"/>
  <c r="D1647" i="9"/>
  <c r="D1643" i="9"/>
  <c r="D3462" i="9"/>
  <c r="D3458" i="9"/>
  <c r="D3454" i="9"/>
  <c r="D3450" i="9"/>
  <c r="D3446" i="9"/>
  <c r="D3442" i="9"/>
  <c r="D3438" i="9"/>
  <c r="D3434" i="9"/>
  <c r="D3430" i="9"/>
  <c r="D1674" i="9"/>
  <c r="D1670" i="9"/>
  <c r="D1666" i="9"/>
  <c r="D1662" i="9"/>
  <c r="D1658" i="9"/>
  <c r="D1654" i="9"/>
  <c r="D1650" i="9"/>
  <c r="D1646" i="9"/>
  <c r="D1642" i="9"/>
  <c r="D3429" i="9"/>
  <c r="D3461" i="9"/>
  <c r="D3457" i="9"/>
  <c r="D3453" i="9"/>
  <c r="D3449" i="9"/>
  <c r="D3445" i="9"/>
  <c r="D3441" i="9"/>
  <c r="D3437" i="9"/>
  <c r="D3433" i="9"/>
  <c r="D1641" i="9"/>
  <c r="D1673" i="9"/>
  <c r="D1669" i="9"/>
  <c r="D1665" i="9"/>
  <c r="D1661" i="9"/>
  <c r="D1657" i="9"/>
  <c r="D1653" i="9"/>
  <c r="D1649" i="9"/>
  <c r="D1645" i="9"/>
  <c r="D3464" i="9"/>
  <c r="D3460" i="9"/>
  <c r="D3456" i="9"/>
  <c r="D3452" i="9"/>
  <c r="D3448" i="9"/>
  <c r="D3444" i="9"/>
  <c r="D3440" i="9"/>
  <c r="D3436" i="9"/>
  <c r="D3432" i="9"/>
  <c r="D1676" i="9"/>
  <c r="D1672" i="9"/>
  <c r="D1668" i="9"/>
  <c r="D1664" i="9"/>
  <c r="D1660" i="9"/>
  <c r="D1656" i="9"/>
  <c r="D1652" i="9"/>
  <c r="D1648" i="9"/>
  <c r="D1644" i="9"/>
  <c r="H26" i="23"/>
  <c r="K26" i="23" s="1"/>
  <c r="M26" i="23" s="1"/>
  <c r="D3280" i="9"/>
  <c r="D3312" i="9"/>
  <c r="D3308" i="9"/>
  <c r="D3304" i="9"/>
  <c r="D3300" i="9"/>
  <c r="D3296" i="9"/>
  <c r="D3292" i="9"/>
  <c r="D3288" i="9"/>
  <c r="D3284" i="9"/>
  <c r="D1492" i="9"/>
  <c r="D1524" i="9"/>
  <c r="D1520" i="9"/>
  <c r="D1516" i="9"/>
  <c r="D1512" i="9"/>
  <c r="D1508" i="9"/>
  <c r="D1504" i="9"/>
  <c r="D1500" i="9"/>
  <c r="D1496" i="9"/>
  <c r="D3315" i="9"/>
  <c r="D3311" i="9"/>
  <c r="D3307" i="9"/>
  <c r="D3303" i="9"/>
  <c r="D3299" i="9"/>
  <c r="D3295" i="9"/>
  <c r="D3291" i="9"/>
  <c r="D3287" i="9"/>
  <c r="D3283" i="9"/>
  <c r="D1527" i="9"/>
  <c r="D1523" i="9"/>
  <c r="D1519" i="9"/>
  <c r="D1515" i="9"/>
  <c r="D1511" i="9"/>
  <c r="D1507" i="9"/>
  <c r="D1503" i="9"/>
  <c r="D1499" i="9"/>
  <c r="D1495" i="9"/>
  <c r="D3314" i="9"/>
  <c r="D3310" i="9"/>
  <c r="D3306" i="9"/>
  <c r="D3302" i="9"/>
  <c r="D3298" i="9"/>
  <c r="D3294" i="9"/>
  <c r="D3290" i="9"/>
  <c r="D3286" i="9"/>
  <c r="D3282" i="9"/>
  <c r="D1526" i="9"/>
  <c r="D1522" i="9"/>
  <c r="D1518" i="9"/>
  <c r="D1514" i="9"/>
  <c r="D1510" i="9"/>
  <c r="D1506" i="9"/>
  <c r="D1502" i="9"/>
  <c r="D1498" i="9"/>
  <c r="D1494" i="9"/>
  <c r="D3313" i="9"/>
  <c r="D3309" i="9"/>
  <c r="D3305" i="9"/>
  <c r="D3301" i="9"/>
  <c r="D3297" i="9"/>
  <c r="D3293" i="9"/>
  <c r="D3289" i="9"/>
  <c r="D3285" i="9"/>
  <c r="D3281" i="9"/>
  <c r="D1525" i="9"/>
  <c r="D1521" i="9"/>
  <c r="D1517" i="9"/>
  <c r="D1513" i="9"/>
  <c r="D1509" i="9"/>
  <c r="D1505" i="9"/>
  <c r="D1501" i="9"/>
  <c r="D1497" i="9"/>
  <c r="D1493" i="9"/>
  <c r="J71" i="23"/>
  <c r="H39" i="23"/>
  <c r="K39" i="23" s="1"/>
  <c r="M39" i="23" s="1"/>
  <c r="J50" i="23"/>
  <c r="D1377" i="9"/>
  <c r="D1369" i="9"/>
  <c r="D1361" i="9"/>
  <c r="D1349" i="9"/>
  <c r="D3166" i="9"/>
  <c r="D3162" i="9"/>
  <c r="D3158" i="9"/>
  <c r="D3154" i="9"/>
  <c r="D3150" i="9"/>
  <c r="D3146" i="9"/>
  <c r="D3142" i="9"/>
  <c r="D3138" i="9"/>
  <c r="D3134" i="9"/>
  <c r="D1378" i="9"/>
  <c r="D1374" i="9"/>
  <c r="D1370" i="9"/>
  <c r="D1366" i="9"/>
  <c r="D1362" i="9"/>
  <c r="D1358" i="9"/>
  <c r="D1354" i="9"/>
  <c r="D1350" i="9"/>
  <c r="D1346" i="9"/>
  <c r="D3164" i="9"/>
  <c r="D3160" i="9"/>
  <c r="D3156" i="9"/>
  <c r="D3152" i="9"/>
  <c r="D3148" i="9"/>
  <c r="D3144" i="9"/>
  <c r="D3140" i="9"/>
  <c r="D3136" i="9"/>
  <c r="D3132" i="9"/>
  <c r="D1376" i="9"/>
  <c r="D1372" i="9"/>
  <c r="D1368" i="9"/>
  <c r="D1364" i="9"/>
  <c r="D1360" i="9"/>
  <c r="D1356" i="9"/>
  <c r="D1352" i="9"/>
  <c r="D1348" i="9"/>
  <c r="D1344" i="9"/>
  <c r="D3165" i="9"/>
  <c r="D3161" i="9"/>
  <c r="D3157" i="9"/>
  <c r="D3153" i="9"/>
  <c r="D3149" i="9"/>
  <c r="D3145" i="9"/>
  <c r="D3141" i="9"/>
  <c r="D3137" i="9"/>
  <c r="D3133" i="9"/>
  <c r="D1373" i="9"/>
  <c r="D1365" i="9"/>
  <c r="D1357" i="9"/>
  <c r="D1353" i="9"/>
  <c r="D1345" i="9"/>
  <c r="D3131" i="9"/>
  <c r="D3163" i="9"/>
  <c r="D3159" i="9"/>
  <c r="D3155" i="9"/>
  <c r="D3151" i="9"/>
  <c r="D3147" i="9"/>
  <c r="D3143" i="9"/>
  <c r="D3139" i="9"/>
  <c r="D3135" i="9"/>
  <c r="D1343" i="9"/>
  <c r="D1375" i="9"/>
  <c r="D1371" i="9"/>
  <c r="D1367" i="9"/>
  <c r="D1363" i="9"/>
  <c r="D1359" i="9"/>
  <c r="D1355" i="9"/>
  <c r="D1351" i="9"/>
  <c r="D1347" i="9"/>
  <c r="F40" i="23"/>
  <c r="G40" i="23" s="1"/>
  <c r="F50" i="23"/>
  <c r="G50" i="23" s="1"/>
  <c r="J56" i="23"/>
  <c r="J43" i="23"/>
  <c r="H41" i="23"/>
  <c r="K41" i="23" s="1"/>
  <c r="M41" i="23" s="1"/>
  <c r="F41" i="23"/>
  <c r="G41" i="23" s="1"/>
  <c r="J95" i="23"/>
  <c r="J97" i="23"/>
  <c r="J96" i="23"/>
  <c r="J98" i="23"/>
  <c r="F92" i="23"/>
  <c r="G92" i="23" s="1"/>
  <c r="H92" i="23"/>
  <c r="D3016" i="9"/>
  <c r="D3012" i="9"/>
  <c r="D3008" i="9"/>
  <c r="D3004" i="9"/>
  <c r="D3000" i="9"/>
  <c r="D2996" i="9"/>
  <c r="D2992" i="9"/>
  <c r="D2988" i="9"/>
  <c r="D2984" i="9"/>
  <c r="D1227" i="9"/>
  <c r="D1223" i="9"/>
  <c r="D1219" i="9"/>
  <c r="D1215" i="9"/>
  <c r="D1211" i="9"/>
  <c r="D1207" i="9"/>
  <c r="D1203" i="9"/>
  <c r="D1199" i="9"/>
  <c r="D1195" i="9"/>
  <c r="D3015" i="9"/>
  <c r="D3011" i="9"/>
  <c r="D3007" i="9"/>
  <c r="D3003" i="9"/>
  <c r="D2999" i="9"/>
  <c r="D2995" i="9"/>
  <c r="D2991" i="9"/>
  <c r="D2987" i="9"/>
  <c r="D2983" i="9"/>
  <c r="D1226" i="9"/>
  <c r="D1222" i="9"/>
  <c r="D1218" i="9"/>
  <c r="D1214" i="9"/>
  <c r="D1210" i="9"/>
  <c r="D1206" i="9"/>
  <c r="D1202" i="9"/>
  <c r="D1198" i="9"/>
  <c r="D1229" i="9"/>
  <c r="D2982" i="9"/>
  <c r="D3014" i="9"/>
  <c r="D3010" i="9"/>
  <c r="D3006" i="9"/>
  <c r="D3002" i="9"/>
  <c r="D2998" i="9"/>
  <c r="D2994" i="9"/>
  <c r="D2990" i="9"/>
  <c r="D2986" i="9"/>
  <c r="D1194" i="9"/>
  <c r="D1225" i="9"/>
  <c r="D1221" i="9"/>
  <c r="D1217" i="9"/>
  <c r="D1213" i="9"/>
  <c r="D1209" i="9"/>
  <c r="D1205" i="9"/>
  <c r="D1201" i="9"/>
  <c r="D1197" i="9"/>
  <c r="D3017" i="9"/>
  <c r="D3013" i="9"/>
  <c r="D3009" i="9"/>
  <c r="D3005" i="9"/>
  <c r="D3001" i="9"/>
  <c r="D2997" i="9"/>
  <c r="D2993" i="9"/>
  <c r="D2989" i="9"/>
  <c r="D2985" i="9"/>
  <c r="D1228" i="9"/>
  <c r="D1224" i="9"/>
  <c r="D1220" i="9"/>
  <c r="D1216" i="9"/>
  <c r="D1212" i="9"/>
  <c r="D1208" i="9"/>
  <c r="D1204" i="9"/>
  <c r="D1200" i="9"/>
  <c r="D1196" i="9"/>
  <c r="D2719" i="9"/>
  <c r="D2715" i="9"/>
  <c r="D2711" i="9"/>
  <c r="D2707" i="9"/>
  <c r="D2703" i="9"/>
  <c r="D2699" i="9"/>
  <c r="D2695" i="9"/>
  <c r="D2691" i="9"/>
  <c r="D2687" i="9"/>
  <c r="D2868" i="9"/>
  <c r="D2864" i="9"/>
  <c r="D2860" i="9"/>
  <c r="D2856" i="9"/>
  <c r="D2852" i="9"/>
  <c r="D2848" i="9"/>
  <c r="D2844" i="9"/>
  <c r="D2840" i="9"/>
  <c r="D2836" i="9"/>
  <c r="D931" i="9"/>
  <c r="D927" i="9"/>
  <c r="D923" i="9"/>
  <c r="D919" i="9"/>
  <c r="D915" i="9"/>
  <c r="D911" i="9"/>
  <c r="D907" i="9"/>
  <c r="D903" i="9"/>
  <c r="D899" i="9"/>
  <c r="D1080" i="9"/>
  <c r="D1076" i="9"/>
  <c r="D1072" i="9"/>
  <c r="D1068" i="9"/>
  <c r="D1064" i="9"/>
  <c r="D1060" i="9"/>
  <c r="D1056" i="9"/>
  <c r="D1052" i="9"/>
  <c r="D1048" i="9"/>
  <c r="D2718" i="9"/>
  <c r="D2714" i="9"/>
  <c r="D2710" i="9"/>
  <c r="D2706" i="9"/>
  <c r="D2702" i="9"/>
  <c r="D2698" i="9"/>
  <c r="D2694" i="9"/>
  <c r="D2690" i="9"/>
  <c r="D2686" i="9"/>
  <c r="D2867" i="9"/>
  <c r="D2863" i="9"/>
  <c r="D2859" i="9"/>
  <c r="D2855" i="9"/>
  <c r="D2851" i="9"/>
  <c r="D2847" i="9"/>
  <c r="D2843" i="9"/>
  <c r="D2839" i="9"/>
  <c r="D2835" i="9"/>
  <c r="D930" i="9"/>
  <c r="D926" i="9"/>
  <c r="D922" i="9"/>
  <c r="D918" i="9"/>
  <c r="D914" i="9"/>
  <c r="D910" i="9"/>
  <c r="D906" i="9"/>
  <c r="D902" i="9"/>
  <c r="D898" i="9"/>
  <c r="D1079" i="9"/>
  <c r="D1075" i="9"/>
  <c r="D1071" i="9"/>
  <c r="D1067" i="9"/>
  <c r="D1063" i="9"/>
  <c r="D1059" i="9"/>
  <c r="D1055" i="9"/>
  <c r="D1051" i="9"/>
  <c r="D1047" i="9"/>
  <c r="D2717" i="9"/>
  <c r="D2713" i="9"/>
  <c r="D2709" i="9"/>
  <c r="D2705" i="9"/>
  <c r="D2701" i="9"/>
  <c r="D2697" i="9"/>
  <c r="D2693" i="9"/>
  <c r="D2689" i="9"/>
  <c r="D2685" i="9"/>
  <c r="D2866" i="9"/>
  <c r="D2862" i="9"/>
  <c r="D2858" i="9"/>
  <c r="D2854" i="9"/>
  <c r="D2850" i="9"/>
  <c r="D2846" i="9"/>
  <c r="D2842" i="9"/>
  <c r="D2838" i="9"/>
  <c r="D2834" i="9"/>
  <c r="D929" i="9"/>
  <c r="D925" i="9"/>
  <c r="D921" i="9"/>
  <c r="D917" i="9"/>
  <c r="D913" i="9"/>
  <c r="D909" i="9"/>
  <c r="D905" i="9"/>
  <c r="D901" i="9"/>
  <c r="D897" i="9"/>
  <c r="D1078" i="9"/>
  <c r="D1074" i="9"/>
  <c r="D1070" i="9"/>
  <c r="D1066" i="9"/>
  <c r="D1062" i="9"/>
  <c r="D1058" i="9"/>
  <c r="D1054" i="9"/>
  <c r="D1050" i="9"/>
  <c r="D1046" i="9"/>
  <c r="D2684" i="9"/>
  <c r="D2716" i="9"/>
  <c r="D2712" i="9"/>
  <c r="D2708" i="9"/>
  <c r="D2704" i="9"/>
  <c r="D2700" i="9"/>
  <c r="D2696" i="9"/>
  <c r="D2692" i="9"/>
  <c r="D2688" i="9"/>
  <c r="D2833" i="9"/>
  <c r="D2865" i="9"/>
  <c r="D2861" i="9"/>
  <c r="D2857" i="9"/>
  <c r="D2853" i="9"/>
  <c r="D2849" i="9"/>
  <c r="D2845" i="9"/>
  <c r="D2841" i="9"/>
  <c r="D2837" i="9"/>
  <c r="D896" i="9"/>
  <c r="D928" i="9"/>
  <c r="D924" i="9"/>
  <c r="D920" i="9"/>
  <c r="D916" i="9"/>
  <c r="D912" i="9"/>
  <c r="D908" i="9"/>
  <c r="D904" i="9"/>
  <c r="D900" i="9"/>
  <c r="D1045" i="9"/>
  <c r="D1077" i="9"/>
  <c r="D1073" i="9"/>
  <c r="D1069" i="9"/>
  <c r="D1065" i="9"/>
  <c r="D1061" i="9"/>
  <c r="D1057" i="9"/>
  <c r="D1053" i="9"/>
  <c r="D1049" i="9"/>
  <c r="J40" i="23"/>
  <c r="J47" i="23"/>
  <c r="J49" i="23"/>
  <c r="J38" i="23"/>
  <c r="J57" i="23"/>
  <c r="J46" i="23"/>
  <c r="H7" i="23"/>
  <c r="K7" i="23" s="1"/>
  <c r="M7" i="23" s="1"/>
  <c r="F7" i="23"/>
  <c r="G7" i="23" s="1"/>
  <c r="F23" i="23"/>
  <c r="G23" i="23" s="1"/>
  <c r="H23" i="23"/>
  <c r="K23" i="23" s="1"/>
  <c r="M23" i="23" s="1"/>
  <c r="F9" i="23"/>
  <c r="G9" i="23" s="1"/>
  <c r="H9" i="23"/>
  <c r="K9" i="23" s="1"/>
  <c r="M9" i="23" s="1"/>
  <c r="J55" i="23"/>
  <c r="H8" i="23"/>
  <c r="K8" i="23" s="1"/>
  <c r="M8" i="23" s="1"/>
  <c r="F8" i="23"/>
  <c r="G8" i="23" s="1"/>
  <c r="H16" i="23"/>
  <c r="K16" i="23" s="1"/>
  <c r="M16" i="23" s="1"/>
  <c r="F16" i="23"/>
  <c r="G16" i="23" s="1"/>
  <c r="F32" i="23"/>
  <c r="G32" i="23" s="1"/>
  <c r="H32" i="23"/>
  <c r="H13" i="23"/>
  <c r="K13" i="23" s="1"/>
  <c r="M13" i="23" s="1"/>
  <c r="F13" i="23"/>
  <c r="G13" i="23" s="1"/>
  <c r="H33" i="23"/>
  <c r="F33" i="23"/>
  <c r="G33" i="23" s="1"/>
  <c r="H10" i="23"/>
  <c r="K10" i="23" s="1"/>
  <c r="M10" i="23" s="1"/>
  <c r="F10" i="23"/>
  <c r="G10" i="23" s="1"/>
  <c r="F18" i="23"/>
  <c r="G18" i="23" s="1"/>
  <c r="H18" i="23"/>
  <c r="H34" i="23"/>
  <c r="K34" i="23" s="1"/>
  <c r="M34" i="23" s="1"/>
  <c r="F34" i="23"/>
  <c r="G34" i="23" s="1"/>
  <c r="F3" i="23"/>
  <c r="G3" i="23" s="1"/>
  <c r="H3" i="23"/>
  <c r="K3" i="23" s="1"/>
  <c r="M3" i="23" s="1"/>
  <c r="H19" i="23"/>
  <c r="F19" i="23"/>
  <c r="G19" i="23" s="1"/>
  <c r="F35" i="23"/>
  <c r="G35" i="23" s="1"/>
  <c r="H35" i="23"/>
  <c r="K35" i="23" s="1"/>
  <c r="M35" i="23" s="1"/>
  <c r="H17" i="23"/>
  <c r="K17" i="23" s="1"/>
  <c r="M17" i="23" s="1"/>
  <c r="F17" i="23"/>
  <c r="G17" i="23" s="1"/>
  <c r="J66" i="23"/>
  <c r="J24" i="23"/>
  <c r="H15" i="23"/>
  <c r="F15" i="23"/>
  <c r="G15" i="23" s="1"/>
  <c r="H31" i="23"/>
  <c r="K31" i="23" s="1"/>
  <c r="M31" i="23" s="1"/>
  <c r="F31" i="23"/>
  <c r="G31" i="23" s="1"/>
  <c r="H25" i="23"/>
  <c r="K25" i="23" s="1"/>
  <c r="M25" i="23" s="1"/>
  <c r="F25" i="23"/>
  <c r="G25" i="23" s="1"/>
  <c r="H4" i="23"/>
  <c r="K4" i="23" s="1"/>
  <c r="M4" i="23" s="1"/>
  <c r="F4" i="23"/>
  <c r="G4" i="23" s="1"/>
  <c r="F12" i="23"/>
  <c r="G12" i="23" s="1"/>
  <c r="H12" i="23"/>
  <c r="K12" i="23" s="1"/>
  <c r="M12" i="23" s="1"/>
  <c r="H20" i="23"/>
  <c r="K20" i="23" s="1"/>
  <c r="M20" i="23" s="1"/>
  <c r="F20" i="23"/>
  <c r="G20" i="23" s="1"/>
  <c r="F28" i="23"/>
  <c r="G28" i="23" s="1"/>
  <c r="H28" i="23"/>
  <c r="K28" i="23" s="1"/>
  <c r="M28" i="23" s="1"/>
  <c r="F36" i="23"/>
  <c r="G36" i="23" s="1"/>
  <c r="H36" i="23"/>
  <c r="K36" i="23" s="1"/>
  <c r="M36" i="23" s="1"/>
  <c r="H21" i="23"/>
  <c r="K21" i="23" s="1"/>
  <c r="M21" i="23" s="1"/>
  <c r="F21" i="23"/>
  <c r="G21" i="23" s="1"/>
  <c r="H37" i="23"/>
  <c r="K37" i="23" s="1"/>
  <c r="M37" i="23" s="1"/>
  <c r="F37" i="23"/>
  <c r="G37" i="23" s="1"/>
  <c r="F6" i="23"/>
  <c r="G6" i="23" s="1"/>
  <c r="H6" i="23"/>
  <c r="K6" i="23" s="1"/>
  <c r="M6" i="23" s="1"/>
  <c r="H14" i="23"/>
  <c r="F14" i="23"/>
  <c r="G14" i="23" s="1"/>
  <c r="H22" i="23"/>
  <c r="K22" i="23" s="1"/>
  <c r="M22" i="23" s="1"/>
  <c r="F22" i="23"/>
  <c r="G22" i="23" s="1"/>
  <c r="F30" i="23"/>
  <c r="G30" i="23" s="1"/>
  <c r="H30" i="23"/>
  <c r="H11" i="23"/>
  <c r="K11" i="23" s="1"/>
  <c r="M11" i="23" s="1"/>
  <c r="F11" i="23"/>
  <c r="G11" i="23" s="1"/>
  <c r="H27" i="23"/>
  <c r="K27" i="23" s="1"/>
  <c r="M27" i="23" s="1"/>
  <c r="F27" i="23"/>
  <c r="G27" i="23" s="1"/>
  <c r="H5" i="23"/>
  <c r="K5" i="23" s="1"/>
  <c r="M5" i="23" s="1"/>
  <c r="F5" i="23"/>
  <c r="G5" i="23" s="1"/>
  <c r="F29" i="23"/>
  <c r="G29" i="23" s="1"/>
  <c r="H29" i="23"/>
  <c r="J53" i="23"/>
  <c r="D2272" i="9"/>
  <c r="D2268" i="9"/>
  <c r="D2264" i="9"/>
  <c r="D2260" i="9"/>
  <c r="D2256" i="9"/>
  <c r="D2252" i="9"/>
  <c r="D2248" i="9"/>
  <c r="D2244" i="9"/>
  <c r="D2240" i="9"/>
  <c r="D2421" i="9"/>
  <c r="D2417" i="9"/>
  <c r="D2413" i="9"/>
  <c r="D2409" i="9"/>
  <c r="D2405" i="9"/>
  <c r="D2401" i="9"/>
  <c r="D2397" i="9"/>
  <c r="D2393" i="9"/>
  <c r="D2389" i="9"/>
  <c r="D2570" i="9"/>
  <c r="D2566" i="9"/>
  <c r="D2562" i="9"/>
  <c r="D2558" i="9"/>
  <c r="D2554" i="9"/>
  <c r="D2550" i="9"/>
  <c r="D2546" i="9"/>
  <c r="D2542" i="9"/>
  <c r="D2538" i="9"/>
  <c r="D484" i="9"/>
  <c r="D480" i="9"/>
  <c r="D476" i="9"/>
  <c r="D472" i="9"/>
  <c r="D468" i="9"/>
  <c r="D464" i="9"/>
  <c r="D460" i="9"/>
  <c r="D456" i="9"/>
  <c r="D452" i="9"/>
  <c r="D633" i="9"/>
  <c r="D629" i="9"/>
  <c r="D625" i="9"/>
  <c r="D621" i="9"/>
  <c r="D617" i="9"/>
  <c r="D613" i="9"/>
  <c r="D609" i="9"/>
  <c r="D605" i="9"/>
  <c r="D601" i="9"/>
  <c r="D782" i="9"/>
  <c r="D778" i="9"/>
  <c r="D774" i="9"/>
  <c r="D770" i="9"/>
  <c r="D766" i="9"/>
  <c r="D762" i="9"/>
  <c r="D758" i="9"/>
  <c r="D754" i="9"/>
  <c r="D750" i="9"/>
  <c r="D2271" i="9"/>
  <c r="D2267" i="9"/>
  <c r="D2263" i="9"/>
  <c r="D2259" i="9"/>
  <c r="D2255" i="9"/>
  <c r="D2251" i="9"/>
  <c r="D2247" i="9"/>
  <c r="D2243" i="9"/>
  <c r="D2239" i="9"/>
  <c r="D2420" i="9"/>
  <c r="D2416" i="9"/>
  <c r="D2412" i="9"/>
  <c r="D2408" i="9"/>
  <c r="D2404" i="9"/>
  <c r="D2400" i="9"/>
  <c r="D2396" i="9"/>
  <c r="D2392" i="9"/>
  <c r="D2388" i="9"/>
  <c r="D2569" i="9"/>
  <c r="D2565" i="9"/>
  <c r="D2561" i="9"/>
  <c r="D2557" i="9"/>
  <c r="D2553" i="9"/>
  <c r="D2549" i="9"/>
  <c r="D2545" i="9"/>
  <c r="D2541" i="9"/>
  <c r="D2537" i="9"/>
  <c r="D483" i="9"/>
  <c r="D479" i="9"/>
  <c r="D475" i="9"/>
  <c r="D471" i="9"/>
  <c r="D467" i="9"/>
  <c r="D463" i="9"/>
  <c r="D459" i="9"/>
  <c r="D455" i="9"/>
  <c r="D451" i="9"/>
  <c r="D632" i="9"/>
  <c r="D628" i="9"/>
  <c r="D624" i="9"/>
  <c r="D620" i="9"/>
  <c r="D616" i="9"/>
  <c r="D612" i="9"/>
  <c r="D608" i="9"/>
  <c r="D604" i="9"/>
  <c r="D600" i="9"/>
  <c r="D781" i="9"/>
  <c r="D777" i="9"/>
  <c r="D773" i="9"/>
  <c r="D769" i="9"/>
  <c r="D765" i="9"/>
  <c r="D761" i="9"/>
  <c r="D757" i="9"/>
  <c r="D753" i="9"/>
  <c r="D749" i="9"/>
  <c r="D2270" i="9"/>
  <c r="D2266" i="9"/>
  <c r="D2262" i="9"/>
  <c r="D2258" i="9"/>
  <c r="D2254" i="9"/>
  <c r="D2250" i="9"/>
  <c r="D2246" i="9"/>
  <c r="D2242" i="9"/>
  <c r="D2238" i="9"/>
  <c r="D2419" i="9"/>
  <c r="D2415" i="9"/>
  <c r="D2411" i="9"/>
  <c r="D2407" i="9"/>
  <c r="D2403" i="9"/>
  <c r="D2399" i="9"/>
  <c r="D2395" i="9"/>
  <c r="D2391" i="9"/>
  <c r="D2387" i="9"/>
  <c r="D2568" i="9"/>
  <c r="D2564" i="9"/>
  <c r="D2560" i="9"/>
  <c r="D2556" i="9"/>
  <c r="D2552" i="9"/>
  <c r="D2548" i="9"/>
  <c r="D2544" i="9"/>
  <c r="D2540" i="9"/>
  <c r="D2536" i="9"/>
  <c r="D482" i="9"/>
  <c r="D478" i="9"/>
  <c r="D474" i="9"/>
  <c r="D470" i="9"/>
  <c r="D466" i="9"/>
  <c r="D462" i="9"/>
  <c r="D458" i="9"/>
  <c r="D454" i="9"/>
  <c r="D450" i="9"/>
  <c r="D631" i="9"/>
  <c r="D627" i="9"/>
  <c r="D623" i="9"/>
  <c r="D619" i="9"/>
  <c r="D615" i="9"/>
  <c r="D611" i="9"/>
  <c r="D607" i="9"/>
  <c r="D603" i="9"/>
  <c r="D599" i="9"/>
  <c r="D780" i="9"/>
  <c r="D776" i="9"/>
  <c r="D772" i="9"/>
  <c r="D768" i="9"/>
  <c r="D764" i="9"/>
  <c r="D760" i="9"/>
  <c r="D756" i="9"/>
  <c r="D752" i="9"/>
  <c r="D748" i="9"/>
  <c r="D2237" i="9"/>
  <c r="D2269" i="9"/>
  <c r="D2265" i="9"/>
  <c r="D2261" i="9"/>
  <c r="D2257" i="9"/>
  <c r="D2253" i="9"/>
  <c r="D2249" i="9"/>
  <c r="D2245" i="9"/>
  <c r="D2241" i="9"/>
  <c r="D2386" i="9"/>
  <c r="D2418" i="9"/>
  <c r="D2414" i="9"/>
  <c r="D2410" i="9"/>
  <c r="D2406" i="9"/>
  <c r="D2402" i="9"/>
  <c r="D2398" i="9"/>
  <c r="D2394" i="9"/>
  <c r="D2390" i="9"/>
  <c r="D2535" i="9"/>
  <c r="D2567" i="9"/>
  <c r="D2563" i="9"/>
  <c r="D2559" i="9"/>
  <c r="D2555" i="9"/>
  <c r="D2551" i="9"/>
  <c r="D2547" i="9"/>
  <c r="D2543" i="9"/>
  <c r="D2539" i="9"/>
  <c r="D449" i="9"/>
  <c r="D481" i="9"/>
  <c r="D477" i="9"/>
  <c r="D473" i="9"/>
  <c r="D469" i="9"/>
  <c r="D465" i="9"/>
  <c r="D461" i="9"/>
  <c r="D457" i="9"/>
  <c r="D453" i="9"/>
  <c r="D598" i="9"/>
  <c r="D630" i="9"/>
  <c r="D626" i="9"/>
  <c r="D622" i="9"/>
  <c r="D618" i="9"/>
  <c r="D614" i="9"/>
  <c r="D610" i="9"/>
  <c r="D606" i="9"/>
  <c r="D602" i="9"/>
  <c r="D747" i="9"/>
  <c r="D779" i="9"/>
  <c r="D775" i="9"/>
  <c r="D771" i="9"/>
  <c r="D767" i="9"/>
  <c r="D763" i="9"/>
  <c r="D759" i="9"/>
  <c r="D755" i="9"/>
  <c r="D751" i="9"/>
  <c r="D1821" i="9"/>
  <c r="D1813" i="9"/>
  <c r="D1805" i="9"/>
  <c r="D1797" i="9"/>
  <c r="D1974" i="9"/>
  <c r="D1966" i="9"/>
  <c r="D1958" i="9"/>
  <c r="D1950" i="9"/>
  <c r="D1942" i="9"/>
  <c r="D2119" i="9"/>
  <c r="D2111" i="9"/>
  <c r="D2103" i="9"/>
  <c r="D2095" i="9"/>
  <c r="D33" i="9"/>
  <c r="D25" i="9"/>
  <c r="D17" i="9"/>
  <c r="D9" i="9"/>
  <c r="D186" i="9"/>
  <c r="D178" i="9"/>
  <c r="D170" i="9"/>
  <c r="D162" i="9"/>
  <c r="D154" i="9"/>
  <c r="D331" i="9"/>
  <c r="D323" i="9"/>
  <c r="D315" i="9"/>
  <c r="D307" i="9"/>
  <c r="C1674" i="9"/>
  <c r="C1670" i="9"/>
  <c r="C1666" i="9"/>
  <c r="C1662" i="9"/>
  <c r="C1658" i="9"/>
  <c r="C1654" i="9"/>
  <c r="C1650" i="9"/>
  <c r="C1646" i="9"/>
  <c r="C1642" i="9"/>
  <c r="C1525" i="9"/>
  <c r="C1521" i="9"/>
  <c r="C1517" i="9"/>
  <c r="C1513" i="9"/>
  <c r="C1509" i="9"/>
  <c r="C1505" i="9"/>
  <c r="C1501" i="9"/>
  <c r="C1497" i="9"/>
  <c r="C1493" i="9"/>
  <c r="C1376" i="9"/>
  <c r="C1372" i="9"/>
  <c r="C1368" i="9"/>
  <c r="C1364" i="9"/>
  <c r="C1360" i="9"/>
  <c r="C1356" i="9"/>
  <c r="C1352" i="9"/>
  <c r="C1348" i="9"/>
  <c r="C1344" i="9"/>
  <c r="C1227" i="9"/>
  <c r="C1223" i="9"/>
  <c r="C1219" i="9"/>
  <c r="C1215" i="9"/>
  <c r="C1211" i="9"/>
  <c r="C1207" i="9"/>
  <c r="C1203" i="9"/>
  <c r="C1199" i="9"/>
  <c r="C1195" i="9"/>
  <c r="C1078" i="9"/>
  <c r="C1074" i="9"/>
  <c r="C1070" i="9"/>
  <c r="C1066" i="9"/>
  <c r="C1062" i="9"/>
  <c r="C1058" i="9"/>
  <c r="C1054" i="9"/>
  <c r="C1050" i="9"/>
  <c r="C1046" i="9"/>
  <c r="C929" i="9"/>
  <c r="C925" i="9"/>
  <c r="C921" i="9"/>
  <c r="C917" i="9"/>
  <c r="C913" i="9"/>
  <c r="C909" i="9"/>
  <c r="C905" i="9"/>
  <c r="C901" i="9"/>
  <c r="C897" i="9"/>
  <c r="C780" i="9"/>
  <c r="C776" i="9"/>
  <c r="C772" i="9"/>
  <c r="C768" i="9"/>
  <c r="C764" i="9"/>
  <c r="C760" i="9"/>
  <c r="C756" i="9"/>
  <c r="C752" i="9"/>
  <c r="C748" i="9"/>
  <c r="C631" i="9"/>
  <c r="C627" i="9"/>
  <c r="C623" i="9"/>
  <c r="C619" i="9"/>
  <c r="C615" i="9"/>
  <c r="C611" i="9"/>
  <c r="C607" i="9"/>
  <c r="C603" i="9"/>
  <c r="C599" i="9"/>
  <c r="C482" i="9"/>
  <c r="C478" i="9"/>
  <c r="C474" i="9"/>
  <c r="C470" i="9"/>
  <c r="C466" i="9"/>
  <c r="C462" i="9"/>
  <c r="C458" i="9"/>
  <c r="C454" i="9"/>
  <c r="C450" i="9"/>
  <c r="D1820" i="9"/>
  <c r="D1812" i="9"/>
  <c r="D1804" i="9"/>
  <c r="D1796" i="9"/>
  <c r="D1973" i="9"/>
  <c r="D1965" i="9"/>
  <c r="D1957" i="9"/>
  <c r="D1949" i="9"/>
  <c r="D1941" i="9"/>
  <c r="D2118" i="9"/>
  <c r="D2110" i="9"/>
  <c r="D2102" i="9"/>
  <c r="D2094" i="9"/>
  <c r="D32" i="9"/>
  <c r="D24" i="9"/>
  <c r="D16" i="9"/>
  <c r="D8" i="9"/>
  <c r="D185" i="9"/>
  <c r="D177" i="9"/>
  <c r="D169" i="9"/>
  <c r="D161" i="9"/>
  <c r="D153" i="9"/>
  <c r="D330" i="9"/>
  <c r="D322" i="9"/>
  <c r="D314" i="9"/>
  <c r="D306" i="9"/>
  <c r="C3461" i="9"/>
  <c r="C3457" i="9"/>
  <c r="C3453" i="9"/>
  <c r="C3449" i="9"/>
  <c r="C3445" i="9"/>
  <c r="C3441" i="9"/>
  <c r="C3437" i="9"/>
  <c r="C3433" i="9"/>
  <c r="C3429" i="9"/>
  <c r="C3312" i="9"/>
  <c r="C3308" i="9"/>
  <c r="C3304" i="9"/>
  <c r="C3300" i="9"/>
  <c r="C3296" i="9"/>
  <c r="C3292" i="9"/>
  <c r="C3288" i="9"/>
  <c r="C3284" i="9"/>
  <c r="C3280" i="9"/>
  <c r="C3163" i="9"/>
  <c r="C3159" i="9"/>
  <c r="C3155" i="9"/>
  <c r="C3151" i="9"/>
  <c r="C3147" i="9"/>
  <c r="C3143" i="9"/>
  <c r="C3139" i="9"/>
  <c r="C3135" i="9"/>
  <c r="C3131" i="9"/>
  <c r="C3014" i="9"/>
  <c r="C3010" i="9"/>
  <c r="C3006" i="9"/>
  <c r="C3002" i="9"/>
  <c r="C2998" i="9"/>
  <c r="C2994" i="9"/>
  <c r="C2990" i="9"/>
  <c r="C2986" i="9"/>
  <c r="C2982" i="9"/>
  <c r="C2865" i="9"/>
  <c r="C2861" i="9"/>
  <c r="C2857" i="9"/>
  <c r="C2853" i="9"/>
  <c r="C2849" i="9"/>
  <c r="C2845" i="9"/>
  <c r="C2841" i="9"/>
  <c r="C2837" i="9"/>
  <c r="C2833" i="9"/>
  <c r="C2716" i="9"/>
  <c r="C2712" i="9"/>
  <c r="C2708" i="9"/>
  <c r="C2704" i="9"/>
  <c r="C2700" i="9"/>
  <c r="C2696" i="9"/>
  <c r="C2692" i="9"/>
  <c r="C2688" i="9"/>
  <c r="C2684" i="9"/>
  <c r="C2567" i="9"/>
  <c r="C2563" i="9"/>
  <c r="C2559" i="9"/>
  <c r="C2555" i="9"/>
  <c r="C2551" i="9"/>
  <c r="C2547" i="9"/>
  <c r="C2543" i="9"/>
  <c r="C2539" i="9"/>
  <c r="C2535" i="9"/>
  <c r="C2418" i="9"/>
  <c r="C2414" i="9"/>
  <c r="C2410" i="9"/>
  <c r="C2406" i="9"/>
  <c r="C2402" i="9"/>
  <c r="C2398" i="9"/>
  <c r="C2394" i="9"/>
  <c r="C2390" i="9"/>
  <c r="C2386" i="9"/>
  <c r="C2269" i="9"/>
  <c r="C2265" i="9"/>
  <c r="C2261" i="9"/>
  <c r="C2257" i="9"/>
  <c r="C2253" i="9"/>
  <c r="C2249" i="9"/>
  <c r="C2245" i="9"/>
  <c r="C2241" i="9"/>
  <c r="C2237" i="9"/>
  <c r="D1819" i="9"/>
  <c r="D1811" i="9"/>
  <c r="D1803" i="9"/>
  <c r="D1795" i="9"/>
  <c r="D1972" i="9"/>
  <c r="D1964" i="9"/>
  <c r="D1956" i="9"/>
  <c r="D1948" i="9"/>
  <c r="D1940" i="9"/>
  <c r="D2117" i="9"/>
  <c r="D2109" i="9"/>
  <c r="D2101" i="9"/>
  <c r="D2093" i="9"/>
  <c r="D31" i="9"/>
  <c r="D23" i="9"/>
  <c r="D15" i="9"/>
  <c r="D7" i="9"/>
  <c r="D184" i="9"/>
  <c r="D176" i="9"/>
  <c r="D168" i="9"/>
  <c r="D160" i="9"/>
  <c r="D152" i="9"/>
  <c r="D329" i="9"/>
  <c r="D321" i="9"/>
  <c r="D313" i="9"/>
  <c r="D305" i="9"/>
  <c r="C1673" i="9"/>
  <c r="C1669" i="9"/>
  <c r="C1665" i="9"/>
  <c r="C1661" i="9"/>
  <c r="C1657" i="9"/>
  <c r="C1653" i="9"/>
  <c r="C1649" i="9"/>
  <c r="C1645" i="9"/>
  <c r="C1641" i="9"/>
  <c r="C1524" i="9"/>
  <c r="C1520" i="9"/>
  <c r="C1516" i="9"/>
  <c r="C1512" i="9"/>
  <c r="C1508" i="9"/>
  <c r="C1504" i="9"/>
  <c r="C1500" i="9"/>
  <c r="C1496" i="9"/>
  <c r="C1492" i="9"/>
  <c r="C1375" i="9"/>
  <c r="C1371" i="9"/>
  <c r="C1367" i="9"/>
  <c r="C1363" i="9"/>
  <c r="C1359" i="9"/>
  <c r="C1355" i="9"/>
  <c r="C1351" i="9"/>
  <c r="C1347" i="9"/>
  <c r="C1343" i="9"/>
  <c r="C1226" i="9"/>
  <c r="C1222" i="9"/>
  <c r="C1218" i="9"/>
  <c r="C1214" i="9"/>
  <c r="C1210" i="9"/>
  <c r="C1206" i="9"/>
  <c r="C1202" i="9"/>
  <c r="C1198" i="9"/>
  <c r="C1194" i="9"/>
  <c r="C1077" i="9"/>
  <c r="C1073" i="9"/>
  <c r="C1069" i="9"/>
  <c r="C1065" i="9"/>
  <c r="C1061" i="9"/>
  <c r="C1057" i="9"/>
  <c r="C1053" i="9"/>
  <c r="C1049" i="9"/>
  <c r="C1045" i="9"/>
  <c r="C928" i="9"/>
  <c r="C924" i="9"/>
  <c r="C920" i="9"/>
  <c r="C916" i="9"/>
  <c r="C912" i="9"/>
  <c r="C908" i="9"/>
  <c r="C904" i="9"/>
  <c r="C900" i="9"/>
  <c r="C896" i="9"/>
  <c r="C779" i="9"/>
  <c r="C775" i="9"/>
  <c r="C771" i="9"/>
  <c r="C767" i="9"/>
  <c r="C763" i="9"/>
  <c r="C759" i="9"/>
  <c r="C755" i="9"/>
  <c r="C751" i="9"/>
  <c r="C747" i="9"/>
  <c r="C630" i="9"/>
  <c r="C626" i="9"/>
  <c r="C622" i="9"/>
  <c r="C618" i="9"/>
  <c r="C614" i="9"/>
  <c r="C610" i="9"/>
  <c r="C606" i="9"/>
  <c r="C602" i="9"/>
  <c r="C598" i="9"/>
  <c r="C481" i="9"/>
  <c r="C477" i="9"/>
  <c r="C473" i="9"/>
  <c r="C469" i="9"/>
  <c r="C465" i="9"/>
  <c r="C461" i="9"/>
  <c r="C457" i="9"/>
  <c r="C453" i="9"/>
  <c r="C449" i="9"/>
  <c r="D1790" i="9"/>
  <c r="D1818" i="9"/>
  <c r="D1810" i="9"/>
  <c r="D1802" i="9"/>
  <c r="D1794" i="9"/>
  <c r="D1971" i="9"/>
  <c r="D1963" i="9"/>
  <c r="D1955" i="9"/>
  <c r="D1947" i="9"/>
  <c r="D2088" i="9"/>
  <c r="D2116" i="9"/>
  <c r="D2108" i="9"/>
  <c r="D2100" i="9"/>
  <c r="D2092" i="9"/>
  <c r="D2" i="9"/>
  <c r="D30" i="9"/>
  <c r="D22" i="9"/>
  <c r="D14" i="9"/>
  <c r="D6" i="9"/>
  <c r="D183" i="9"/>
  <c r="D175" i="9"/>
  <c r="D167" i="9"/>
  <c r="D159" i="9"/>
  <c r="D300" i="9"/>
  <c r="D328" i="9"/>
  <c r="D320" i="9"/>
  <c r="D312" i="9"/>
  <c r="D304" i="9"/>
  <c r="C3464" i="9"/>
  <c r="C3460" i="9"/>
  <c r="C3456" i="9"/>
  <c r="C3452" i="9"/>
  <c r="C3448" i="9"/>
  <c r="C3444" i="9"/>
  <c r="C3440" i="9"/>
  <c r="C3436" i="9"/>
  <c r="C3432" i="9"/>
  <c r="C3315" i="9"/>
  <c r="C3311" i="9"/>
  <c r="C3307" i="9"/>
  <c r="C3303" i="9"/>
  <c r="C3299" i="9"/>
  <c r="C3295" i="9"/>
  <c r="C3291" i="9"/>
  <c r="C3287" i="9"/>
  <c r="C3283" i="9"/>
  <c r="C3166" i="9"/>
  <c r="C3162" i="9"/>
  <c r="C3158" i="9"/>
  <c r="C3154" i="9"/>
  <c r="C3150" i="9"/>
  <c r="C3146" i="9"/>
  <c r="C3142" i="9"/>
  <c r="C3138" i="9"/>
  <c r="C3134" i="9"/>
  <c r="C3017" i="9"/>
  <c r="C3013" i="9"/>
  <c r="C3009" i="9"/>
  <c r="C3005" i="9"/>
  <c r="C3001" i="9"/>
  <c r="C2997" i="9"/>
  <c r="C2993" i="9"/>
  <c r="C2989" i="9"/>
  <c r="C2985" i="9"/>
  <c r="C2868" i="9"/>
  <c r="C2864" i="9"/>
  <c r="C2860" i="9"/>
  <c r="C2856" i="9"/>
  <c r="C2852" i="9"/>
  <c r="C2848" i="9"/>
  <c r="C2844" i="9"/>
  <c r="C2840" i="9"/>
  <c r="C2836" i="9"/>
  <c r="C2719" i="9"/>
  <c r="C2715" i="9"/>
  <c r="C2711" i="9"/>
  <c r="C2707" i="9"/>
  <c r="C2703" i="9"/>
  <c r="C2699" i="9"/>
  <c r="C2695" i="9"/>
  <c r="C2691" i="9"/>
  <c r="C2687" i="9"/>
  <c r="C2570" i="9"/>
  <c r="C2566" i="9"/>
  <c r="C2562" i="9"/>
  <c r="C2558" i="9"/>
  <c r="C2554" i="9"/>
  <c r="C2550" i="9"/>
  <c r="C2546" i="9"/>
  <c r="C2542" i="9"/>
  <c r="C2538" i="9"/>
  <c r="C2421" i="9"/>
  <c r="C2417" i="9"/>
  <c r="C2413" i="9"/>
  <c r="C2409" i="9"/>
  <c r="C2405" i="9"/>
  <c r="C2401" i="9"/>
  <c r="C2397" i="9"/>
  <c r="C2393" i="9"/>
  <c r="C2389" i="9"/>
  <c r="C2272" i="9"/>
  <c r="C2268" i="9"/>
  <c r="C2264" i="9"/>
  <c r="C2260" i="9"/>
  <c r="C2256" i="9"/>
  <c r="C2252" i="9"/>
  <c r="C2248" i="9"/>
  <c r="C2244" i="9"/>
  <c r="C2240" i="9"/>
  <c r="D1825" i="9"/>
  <c r="D1817" i="9"/>
  <c r="D1809" i="9"/>
  <c r="D1801" i="9"/>
  <c r="D1793" i="9"/>
  <c r="D1970" i="9"/>
  <c r="D1962" i="9"/>
  <c r="D1954" i="9"/>
  <c r="D1946" i="9"/>
  <c r="D2123" i="9"/>
  <c r="D2115" i="9"/>
  <c r="D2107" i="9"/>
  <c r="D2099" i="9"/>
  <c r="D2091" i="9"/>
  <c r="D37" i="9"/>
  <c r="D29" i="9"/>
  <c r="D21" i="9"/>
  <c r="D13" i="9"/>
  <c r="D5" i="9"/>
  <c r="D182" i="9"/>
  <c r="D174" i="9"/>
  <c r="D166" i="9"/>
  <c r="D158" i="9"/>
  <c r="D335" i="9"/>
  <c r="D327" i="9"/>
  <c r="D319" i="9"/>
  <c r="D311" i="9"/>
  <c r="D303" i="9"/>
  <c r="C1676" i="9"/>
  <c r="C1672" i="9"/>
  <c r="C1668" i="9"/>
  <c r="C1664" i="9"/>
  <c r="C1660" i="9"/>
  <c r="C1656" i="9"/>
  <c r="C1652" i="9"/>
  <c r="C1648" i="9"/>
  <c r="C1644" i="9"/>
  <c r="C1527" i="9"/>
  <c r="C1523" i="9"/>
  <c r="C1519" i="9"/>
  <c r="C1515" i="9"/>
  <c r="C1511" i="9"/>
  <c r="C1507" i="9"/>
  <c r="C1503" i="9"/>
  <c r="C1499" i="9"/>
  <c r="C1495" i="9"/>
  <c r="C1378" i="9"/>
  <c r="C1374" i="9"/>
  <c r="C1370" i="9"/>
  <c r="C1366" i="9"/>
  <c r="C1362" i="9"/>
  <c r="C1358" i="9"/>
  <c r="C1354" i="9"/>
  <c r="C1350" i="9"/>
  <c r="C1346" i="9"/>
  <c r="C1229" i="9"/>
  <c r="C1225" i="9"/>
  <c r="C1221" i="9"/>
  <c r="C1217" i="9"/>
  <c r="C1213" i="9"/>
  <c r="C1209" i="9"/>
  <c r="C1205" i="9"/>
  <c r="C1201" i="9"/>
  <c r="C1197" i="9"/>
  <c r="C1080" i="9"/>
  <c r="C1076" i="9"/>
  <c r="C1072" i="9"/>
  <c r="C1068" i="9"/>
  <c r="C1064" i="9"/>
  <c r="C1060" i="9"/>
  <c r="C1056" i="9"/>
  <c r="C1052" i="9"/>
  <c r="C1048" i="9"/>
  <c r="C931" i="9"/>
  <c r="C927" i="9"/>
  <c r="C923" i="9"/>
  <c r="C919" i="9"/>
  <c r="C915" i="9"/>
  <c r="C911" i="9"/>
  <c r="C907" i="9"/>
  <c r="C903" i="9"/>
  <c r="C899" i="9"/>
  <c r="C782" i="9"/>
  <c r="C778" i="9"/>
  <c r="C774" i="9"/>
  <c r="C770" i="9"/>
  <c r="C766" i="9"/>
  <c r="C762" i="9"/>
  <c r="C758" i="9"/>
  <c r="C754" i="9"/>
  <c r="C750" i="9"/>
  <c r="C633" i="9"/>
  <c r="C629" i="9"/>
  <c r="C625" i="9"/>
  <c r="C621" i="9"/>
  <c r="C617" i="9"/>
  <c r="C613" i="9"/>
  <c r="C609" i="9"/>
  <c r="C605" i="9"/>
  <c r="C601" i="9"/>
  <c r="C484" i="9"/>
  <c r="C480" i="9"/>
  <c r="C476" i="9"/>
  <c r="C472" i="9"/>
  <c r="C468" i="9"/>
  <c r="C464" i="9"/>
  <c r="C460" i="9"/>
  <c r="C456" i="9"/>
  <c r="C452" i="9"/>
  <c r="D1824" i="9"/>
  <c r="D1816" i="9"/>
  <c r="D1808" i="9"/>
  <c r="D1800" i="9"/>
  <c r="D1792" i="9"/>
  <c r="D1969" i="9"/>
  <c r="D1961" i="9"/>
  <c r="D1953" i="9"/>
  <c r="D1945" i="9"/>
  <c r="D2122" i="9"/>
  <c r="D2114" i="9"/>
  <c r="D2106" i="9"/>
  <c r="D2098" i="9"/>
  <c r="D2090" i="9"/>
  <c r="D36" i="9"/>
  <c r="D28" i="9"/>
  <c r="D20" i="9"/>
  <c r="D12" i="9"/>
  <c r="D4" i="9"/>
  <c r="D181" i="9"/>
  <c r="D173" i="9"/>
  <c r="D165" i="9"/>
  <c r="D157" i="9"/>
  <c r="D334" i="9"/>
  <c r="D326" i="9"/>
  <c r="D318" i="9"/>
  <c r="D310" i="9"/>
  <c r="D302" i="9"/>
  <c r="C3463" i="9"/>
  <c r="C3459" i="9"/>
  <c r="C3455" i="9"/>
  <c r="C3451" i="9"/>
  <c r="C3447" i="9"/>
  <c r="C3443" i="9"/>
  <c r="C3439" i="9"/>
  <c r="C3435" i="9"/>
  <c r="C3431" i="9"/>
  <c r="C3314" i="9"/>
  <c r="C3310" i="9"/>
  <c r="C3306" i="9"/>
  <c r="C3302" i="9"/>
  <c r="C3298" i="9"/>
  <c r="C3294" i="9"/>
  <c r="C3290" i="9"/>
  <c r="C3286" i="9"/>
  <c r="C3282" i="9"/>
  <c r="C3165" i="9"/>
  <c r="C3161" i="9"/>
  <c r="C3157" i="9"/>
  <c r="C3153" i="9"/>
  <c r="C3149" i="9"/>
  <c r="C3145" i="9"/>
  <c r="C3141" i="9"/>
  <c r="C3137" i="9"/>
  <c r="C3133" i="9"/>
  <c r="C3016" i="9"/>
  <c r="C3012" i="9"/>
  <c r="C3008" i="9"/>
  <c r="C3004" i="9"/>
  <c r="C3000" i="9"/>
  <c r="C2996" i="9"/>
  <c r="C2992" i="9"/>
  <c r="C2988" i="9"/>
  <c r="C2984" i="9"/>
  <c r="C2867" i="9"/>
  <c r="C2863" i="9"/>
  <c r="C2859" i="9"/>
  <c r="C2855" i="9"/>
  <c r="C2851" i="9"/>
  <c r="C2847" i="9"/>
  <c r="C2843" i="9"/>
  <c r="C2839" i="9"/>
  <c r="C2835" i="9"/>
  <c r="C2718" i="9"/>
  <c r="C2714" i="9"/>
  <c r="C2710" i="9"/>
  <c r="C2706" i="9"/>
  <c r="C2702" i="9"/>
  <c r="C2698" i="9"/>
  <c r="C2694" i="9"/>
  <c r="C2690" i="9"/>
  <c r="C2569" i="9"/>
  <c r="C2565" i="9"/>
  <c r="C2561" i="9"/>
  <c r="C2557" i="9"/>
  <c r="C2553" i="9"/>
  <c r="C2549" i="9"/>
  <c r="C2545" i="9"/>
  <c r="C2541" i="9"/>
  <c r="C2420" i="9"/>
  <c r="C2416" i="9"/>
  <c r="C2412" i="9"/>
  <c r="C2408" i="9"/>
  <c r="C2404" i="9"/>
  <c r="C2400" i="9"/>
  <c r="C2396" i="9"/>
  <c r="C2392" i="9"/>
  <c r="C2271" i="9"/>
  <c r="C2267" i="9"/>
  <c r="C2263" i="9"/>
  <c r="C2259" i="9"/>
  <c r="C2255" i="9"/>
  <c r="C2251" i="9"/>
  <c r="C2247" i="9"/>
  <c r="C2243" i="9"/>
  <c r="D1823" i="9"/>
  <c r="D1815" i="9"/>
  <c r="D1807" i="9"/>
  <c r="D1799" i="9"/>
  <c r="D1791" i="9"/>
  <c r="D1968" i="9"/>
  <c r="D1960" i="9"/>
  <c r="D1952" i="9"/>
  <c r="D1944" i="9"/>
  <c r="D2121" i="9"/>
  <c r="D2113" i="9"/>
  <c r="D2105" i="9"/>
  <c r="D2097" i="9"/>
  <c r="D2089" i="9"/>
  <c r="D35" i="9"/>
  <c r="D27" i="9"/>
  <c r="D19" i="9"/>
  <c r="D11" i="9"/>
  <c r="D3" i="9"/>
  <c r="D180" i="9"/>
  <c r="D172" i="9"/>
  <c r="D164" i="9"/>
  <c r="D156" i="9"/>
  <c r="D333" i="9"/>
  <c r="D325" i="9"/>
  <c r="D317" i="9"/>
  <c r="D309" i="9"/>
  <c r="D301" i="9"/>
  <c r="C1675" i="9"/>
  <c r="C1671" i="9"/>
  <c r="C1667" i="9"/>
  <c r="C1663" i="9"/>
  <c r="C1659" i="9"/>
  <c r="C1655" i="9"/>
  <c r="C1651" i="9"/>
  <c r="C1647" i="9"/>
  <c r="C1643" i="9"/>
  <c r="C1526" i="9"/>
  <c r="C1522" i="9"/>
  <c r="C1518" i="9"/>
  <c r="C1514" i="9"/>
  <c r="C1510" i="9"/>
  <c r="C1506" i="9"/>
  <c r="C1502" i="9"/>
  <c r="C1498" i="9"/>
  <c r="C1494" i="9"/>
  <c r="C1377" i="9"/>
  <c r="C1373" i="9"/>
  <c r="C1369" i="9"/>
  <c r="C1365" i="9"/>
  <c r="C1361" i="9"/>
  <c r="C1357" i="9"/>
  <c r="C1353" i="9"/>
  <c r="C1349" i="9"/>
  <c r="C1345" i="9"/>
  <c r="C1228" i="9"/>
  <c r="C1224" i="9"/>
  <c r="C1220" i="9"/>
  <c r="C1216" i="9"/>
  <c r="C1212" i="9"/>
  <c r="C1208" i="9"/>
  <c r="C1204" i="9"/>
  <c r="C1200" i="9"/>
  <c r="C1196" i="9"/>
  <c r="C1079" i="9"/>
  <c r="C1075" i="9"/>
  <c r="C1071" i="9"/>
  <c r="C1067" i="9"/>
  <c r="C1063" i="9"/>
  <c r="C1059" i="9"/>
  <c r="C1055" i="9"/>
  <c r="C1051" i="9"/>
  <c r="C1047" i="9"/>
  <c r="C930" i="9"/>
  <c r="C926" i="9"/>
  <c r="C922" i="9"/>
  <c r="C918" i="9"/>
  <c r="C914" i="9"/>
  <c r="C910" i="9"/>
  <c r="C906" i="9"/>
  <c r="C902" i="9"/>
  <c r="C898" i="9"/>
  <c r="C781" i="9"/>
  <c r="C777" i="9"/>
  <c r="C773" i="9"/>
  <c r="C769" i="9"/>
  <c r="C765" i="9"/>
  <c r="C761" i="9"/>
  <c r="C757" i="9"/>
  <c r="C753" i="9"/>
  <c r="C632" i="9"/>
  <c r="C628" i="9"/>
  <c r="C624" i="9"/>
  <c r="C620" i="9"/>
  <c r="C616" i="9"/>
  <c r="C612" i="9"/>
  <c r="C608" i="9"/>
  <c r="C604" i="9"/>
  <c r="C600" i="9"/>
  <c r="C483" i="9"/>
  <c r="C479" i="9"/>
  <c r="C475" i="9"/>
  <c r="C471" i="9"/>
  <c r="C467" i="9"/>
  <c r="C463" i="9"/>
  <c r="C459" i="9"/>
  <c r="C455" i="9"/>
  <c r="D1822" i="9"/>
  <c r="D1814" i="9"/>
  <c r="D1806" i="9"/>
  <c r="D1798" i="9"/>
  <c r="D1939" i="9"/>
  <c r="D1967" i="9"/>
  <c r="D1959" i="9"/>
  <c r="D1951" i="9"/>
  <c r="D1943" i="9"/>
  <c r="D2120" i="9"/>
  <c r="D2112" i="9"/>
  <c r="D2104" i="9"/>
  <c r="D2096" i="9"/>
  <c r="D34" i="9"/>
  <c r="D26" i="9"/>
  <c r="D18" i="9"/>
  <c r="D10" i="9"/>
  <c r="D151" i="9"/>
  <c r="D179" i="9"/>
  <c r="D171" i="9"/>
  <c r="D163" i="9"/>
  <c r="D155" i="9"/>
  <c r="D332" i="9"/>
  <c r="D324" i="9"/>
  <c r="D316" i="9"/>
  <c r="D308" i="9"/>
  <c r="C3462" i="9"/>
  <c r="C3458" i="9"/>
  <c r="C3454" i="9"/>
  <c r="C3450" i="9"/>
  <c r="C3446" i="9"/>
  <c r="C3442" i="9"/>
  <c r="C3438" i="9"/>
  <c r="C3434" i="9"/>
  <c r="C3430" i="9"/>
  <c r="C3313" i="9"/>
  <c r="C3309" i="9"/>
  <c r="C3305" i="9"/>
  <c r="C3301" i="9"/>
  <c r="C3297" i="9"/>
  <c r="C3293" i="9"/>
  <c r="C3289" i="9"/>
  <c r="C3285" i="9"/>
  <c r="C3281" i="9"/>
  <c r="C3164" i="9"/>
  <c r="C3160" i="9"/>
  <c r="C3156" i="9"/>
  <c r="C3152" i="9"/>
  <c r="C3148" i="9"/>
  <c r="C3144" i="9"/>
  <c r="C3140" i="9"/>
  <c r="C3136" i="9"/>
  <c r="C3132" i="9"/>
  <c r="C3015" i="9"/>
  <c r="C3011" i="9"/>
  <c r="C3007" i="9"/>
  <c r="C3003" i="9"/>
  <c r="C2999" i="9"/>
  <c r="C2995" i="9"/>
  <c r="C2991" i="9"/>
  <c r="C2987" i="9"/>
  <c r="C2983" i="9"/>
  <c r="C2866" i="9"/>
  <c r="C2862" i="9"/>
  <c r="C2858" i="9"/>
  <c r="C2854" i="9"/>
  <c r="C2850" i="9"/>
  <c r="C2846" i="9"/>
  <c r="C2842" i="9"/>
  <c r="C2838" i="9"/>
  <c r="C2834" i="9"/>
  <c r="C2717" i="9"/>
  <c r="C2713" i="9"/>
  <c r="C2709" i="9"/>
  <c r="C2705" i="9"/>
  <c r="C2701" i="9"/>
  <c r="C2697" i="9"/>
  <c r="C2693" i="9"/>
  <c r="C2689" i="9"/>
  <c r="C2685" i="9"/>
  <c r="C2568" i="9"/>
  <c r="C2564" i="9"/>
  <c r="C2560" i="9"/>
  <c r="C2556" i="9"/>
  <c r="C2552" i="9"/>
  <c r="C2548" i="9"/>
  <c r="C2544" i="9"/>
  <c r="C2540" i="9"/>
  <c r="C2536" i="9"/>
  <c r="C2419" i="9"/>
  <c r="C2415" i="9"/>
  <c r="C2411" i="9"/>
  <c r="C2407" i="9"/>
  <c r="C2403" i="9"/>
  <c r="C2399" i="9"/>
  <c r="C2395" i="9"/>
  <c r="C2391" i="9"/>
  <c r="C2387" i="9"/>
  <c r="C2270" i="9"/>
  <c r="C2266" i="9"/>
  <c r="C2262" i="9"/>
  <c r="C2258" i="9"/>
  <c r="C2254" i="9"/>
  <c r="C2250" i="9"/>
  <c r="C2246" i="9"/>
  <c r="C2242" i="9"/>
  <c r="C2238" i="9"/>
  <c r="C2686" i="9"/>
  <c r="C2537" i="9"/>
  <c r="C2388" i="9"/>
  <c r="C2239" i="9"/>
  <c r="C749" i="9"/>
  <c r="C451" i="9"/>
  <c r="Z143" i="21"/>
  <c r="AL143" i="21"/>
  <c r="R152" i="1"/>
  <c r="K19" i="23" l="1"/>
  <c r="M19" i="23" s="1"/>
  <c r="AH143" i="21"/>
  <c r="AI143" i="21"/>
  <c r="J26" i="23"/>
  <c r="J92" i="23"/>
  <c r="J143" i="21"/>
  <c r="J39" i="23"/>
  <c r="J41" i="23"/>
  <c r="J27" i="23"/>
  <c r="J14" i="23"/>
  <c r="J37" i="23"/>
  <c r="J20" i="23"/>
  <c r="J4" i="23"/>
  <c r="J31" i="23"/>
  <c r="J18" i="23"/>
  <c r="J32" i="23"/>
  <c r="J16" i="23"/>
  <c r="J23" i="23"/>
  <c r="J6" i="23"/>
  <c r="J28" i="23"/>
  <c r="J12" i="23"/>
  <c r="J33" i="23"/>
  <c r="J5" i="23"/>
  <c r="J11" i="23"/>
  <c r="J22" i="23"/>
  <c r="J21" i="23"/>
  <c r="J25" i="23"/>
  <c r="J15" i="23"/>
  <c r="J17" i="23"/>
  <c r="J19" i="23"/>
  <c r="J8" i="23"/>
  <c r="J9" i="23"/>
  <c r="J29" i="23"/>
  <c r="J30" i="23"/>
  <c r="J36" i="23"/>
  <c r="J35" i="23"/>
  <c r="J3" i="23"/>
  <c r="J34" i="23"/>
  <c r="J10" i="23"/>
  <c r="J13" i="23"/>
  <c r="J7" i="23"/>
  <c r="O72" i="19"/>
  <c r="L72" i="19"/>
  <c r="O48" i="19"/>
  <c r="L48" i="19"/>
  <c r="O24" i="19"/>
  <c r="O25" i="19"/>
  <c r="O26" i="19"/>
  <c r="L26" i="19"/>
  <c r="L25" i="19"/>
  <c r="L24" i="19"/>
  <c r="K79" i="19" l="1"/>
  <c r="L74" i="19"/>
  <c r="L73" i="19"/>
  <c r="L71" i="19"/>
  <c r="L66" i="19"/>
  <c r="L56" i="19"/>
  <c r="L54" i="19"/>
  <c r="L53" i="19"/>
  <c r="L52" i="19"/>
  <c r="L50" i="19"/>
  <c r="M79" i="19"/>
  <c r="N79" i="19"/>
  <c r="O50" i="19"/>
  <c r="O74" i="19"/>
  <c r="O56" i="19"/>
  <c r="O54" i="19"/>
  <c r="O53" i="19"/>
  <c r="O52" i="19"/>
  <c r="A70" i="19"/>
  <c r="A71" i="19" s="1"/>
  <c r="A72" i="19" s="1"/>
  <c r="A73" i="19" s="1"/>
  <c r="A74" i="19" s="1"/>
  <c r="A75" i="19" s="1"/>
  <c r="A76" i="19" s="1"/>
  <c r="A77" i="19" s="1"/>
  <c r="A78" i="19" s="1"/>
  <c r="A62" i="19"/>
  <c r="A63" i="19" s="1"/>
  <c r="A64" i="19" s="1"/>
  <c r="A65" i="19" s="1"/>
  <c r="A66" i="19" s="1"/>
  <c r="A67" i="19" s="1"/>
  <c r="A68" i="19" s="1"/>
  <c r="O79" i="19" l="1"/>
  <c r="O59" i="19"/>
  <c r="L59" i="19"/>
  <c r="O39" i="19"/>
  <c r="L39" i="19"/>
  <c r="O57" i="19"/>
  <c r="L57" i="19"/>
  <c r="O60" i="19"/>
  <c r="L60" i="19"/>
  <c r="O38" i="19"/>
  <c r="L38" i="19"/>
  <c r="O36" i="19"/>
  <c r="L36" i="19"/>
  <c r="O37" i="19"/>
  <c r="L37" i="19"/>
  <c r="O34" i="19"/>
  <c r="L34" i="19"/>
  <c r="O31" i="19"/>
  <c r="L31" i="19"/>
  <c r="O41" i="19"/>
  <c r="L41" i="19"/>
  <c r="O32" i="19"/>
  <c r="L32" i="19"/>
  <c r="O33" i="19"/>
  <c r="L33" i="19"/>
  <c r="O35" i="19"/>
  <c r="L35" i="19"/>
  <c r="O49" i="19"/>
  <c r="L49" i="19"/>
  <c r="O28" i="19"/>
  <c r="L28" i="19"/>
  <c r="O29" i="19"/>
  <c r="L29" i="19"/>
  <c r="O45" i="19"/>
  <c r="L45" i="19"/>
  <c r="O46" i="19"/>
  <c r="L46" i="19"/>
  <c r="O40" i="19"/>
  <c r="L40" i="19"/>
  <c r="O47" i="19"/>
  <c r="L47" i="19"/>
  <c r="O51" i="19"/>
  <c r="L51" i="19"/>
  <c r="O44" i="19"/>
  <c r="L44" i="19"/>
  <c r="O27" i="19"/>
  <c r="L27" i="19"/>
  <c r="O42" i="19"/>
  <c r="L42" i="19"/>
  <c r="O43" i="19"/>
  <c r="L43" i="19"/>
  <c r="O30" i="19"/>
  <c r="L30" i="19"/>
  <c r="O69" i="19"/>
  <c r="L69" i="19"/>
  <c r="O61" i="19"/>
  <c r="L61" i="19"/>
  <c r="O58" i="19"/>
  <c r="L58" i="19"/>
  <c r="O13" i="19"/>
  <c r="L13" i="19"/>
  <c r="O14" i="19"/>
  <c r="L14" i="19"/>
  <c r="O5" i="19"/>
  <c r="L5" i="19"/>
  <c r="O4" i="19"/>
  <c r="L4" i="19"/>
  <c r="O9" i="19"/>
  <c r="L9" i="19"/>
  <c r="O8" i="19"/>
  <c r="L8" i="19"/>
  <c r="O11" i="19"/>
  <c r="L11" i="19"/>
  <c r="O7" i="19"/>
  <c r="L7" i="19"/>
  <c r="O21" i="19"/>
  <c r="L21" i="19"/>
  <c r="O12" i="19"/>
  <c r="L12" i="19"/>
  <c r="O2" i="19"/>
  <c r="L2" i="19"/>
  <c r="O19" i="19"/>
  <c r="L19" i="19"/>
  <c r="O3" i="19"/>
  <c r="L3" i="19"/>
  <c r="O18" i="19"/>
  <c r="L18" i="19"/>
  <c r="O10" i="19"/>
  <c r="L10" i="19"/>
  <c r="O20" i="19"/>
  <c r="L20" i="19"/>
  <c r="O15" i="19"/>
  <c r="L15" i="19"/>
  <c r="O23" i="19"/>
  <c r="L23" i="19"/>
  <c r="O16" i="19"/>
  <c r="L16" i="19"/>
  <c r="O22" i="19"/>
  <c r="L22" i="19"/>
  <c r="O6" i="19"/>
  <c r="L6" i="19"/>
  <c r="O17" i="19"/>
  <c r="L17" i="19"/>
  <c r="L79" i="19" l="1"/>
  <c r="J79" i="19" s="1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D3" i="13"/>
  <c r="D4" i="13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E3" i="13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U152" i="1" l="1"/>
  <c r="V152" i="1"/>
  <c r="S152" i="1"/>
  <c r="T152" i="1"/>
  <c r="F37" i="13" l="1"/>
  <c r="F36" i="13"/>
  <c r="F35" i="13"/>
  <c r="F34" i="13"/>
  <c r="F33" i="13"/>
  <c r="F32" i="13"/>
  <c r="F31" i="13"/>
  <c r="F30" i="13"/>
  <c r="F29" i="13"/>
  <c r="F28" i="13"/>
  <c r="F27" i="13"/>
  <c r="F26" i="13"/>
  <c r="F25" i="13"/>
  <c r="F24" i="13"/>
  <c r="F23" i="13"/>
  <c r="F22" i="13"/>
  <c r="F21" i="13"/>
  <c r="F20" i="13"/>
  <c r="F19" i="13"/>
  <c r="F18" i="13"/>
  <c r="F17" i="13"/>
  <c r="F16" i="13"/>
  <c r="F15" i="13"/>
  <c r="F14" i="13"/>
  <c r="F13" i="13"/>
  <c r="F12" i="13"/>
  <c r="F11" i="13"/>
  <c r="F10" i="13"/>
  <c r="F9" i="13"/>
  <c r="F8" i="13"/>
  <c r="F7" i="13"/>
  <c r="F6" i="13"/>
  <c r="F5" i="13"/>
  <c r="F4" i="13"/>
  <c r="F3" i="13"/>
  <c r="E1" i="13"/>
  <c r="D1" i="13"/>
  <c r="B1" i="13"/>
  <c r="A1" i="13"/>
  <c r="G5917" i="12"/>
  <c r="G5916" i="12"/>
  <c r="G5915" i="12"/>
  <c r="G5914" i="12"/>
  <c r="G5913" i="12"/>
  <c r="G5912" i="12"/>
  <c r="G5911" i="12"/>
  <c r="G5910" i="12"/>
  <c r="G5909" i="12"/>
  <c r="G5908" i="12"/>
  <c r="G5907" i="12"/>
  <c r="G5906" i="12"/>
  <c r="G5905" i="12"/>
  <c r="G5904" i="12"/>
  <c r="G5903" i="12"/>
  <c r="G5902" i="12"/>
  <c r="G5901" i="12"/>
  <c r="G5900" i="12"/>
  <c r="G5899" i="12"/>
  <c r="G5898" i="12"/>
  <c r="G5897" i="12"/>
  <c r="G5896" i="12"/>
  <c r="G5895" i="12"/>
  <c r="G5894" i="12"/>
  <c r="G5893" i="12"/>
  <c r="G5892" i="12"/>
  <c r="G5891" i="12"/>
  <c r="G5890" i="12"/>
  <c r="G5889" i="12"/>
  <c r="G5888" i="12"/>
  <c r="G5887" i="12"/>
  <c r="G5886" i="12"/>
  <c r="G5885" i="12"/>
  <c r="G5884" i="12"/>
  <c r="G5883" i="12"/>
  <c r="G5882" i="12"/>
  <c r="G5881" i="12"/>
  <c r="G5880" i="12"/>
  <c r="G5879" i="12"/>
  <c r="G5878" i="12"/>
  <c r="G5877" i="12"/>
  <c r="G5876" i="12"/>
  <c r="G5875" i="12"/>
  <c r="G5874" i="12"/>
  <c r="G5873" i="12"/>
  <c r="G5872" i="12"/>
  <c r="G5871" i="12"/>
  <c r="G5870" i="12"/>
  <c r="G5869" i="12"/>
  <c r="G5868" i="12"/>
  <c r="G5867" i="12"/>
  <c r="G5866" i="12"/>
  <c r="G5865" i="12"/>
  <c r="G5864" i="12"/>
  <c r="G5863" i="12"/>
  <c r="G5862" i="12"/>
  <c r="G5861" i="12"/>
  <c r="G5860" i="12"/>
  <c r="G5859" i="12"/>
  <c r="G5858" i="12"/>
  <c r="G5857" i="12"/>
  <c r="G5856" i="12"/>
  <c r="G5855" i="12"/>
  <c r="G5854" i="12"/>
  <c r="G5853" i="12"/>
  <c r="G5852" i="12"/>
  <c r="G5851" i="12"/>
  <c r="G5850" i="12"/>
  <c r="G5849" i="12"/>
  <c r="G5848" i="12"/>
  <c r="G5847" i="12"/>
  <c r="G5846" i="12"/>
  <c r="G5845" i="12"/>
  <c r="G5844" i="12"/>
  <c r="G5843" i="12"/>
  <c r="G5842" i="12"/>
  <c r="G5841" i="12"/>
  <c r="G5840" i="12"/>
  <c r="G5839" i="12"/>
  <c r="G5838" i="12"/>
  <c r="G5837" i="12"/>
  <c r="G5836" i="12"/>
  <c r="G5835" i="12"/>
  <c r="G5834" i="12"/>
  <c r="G5833" i="12"/>
  <c r="G5832" i="12"/>
  <c r="G5831" i="12"/>
  <c r="G5830" i="12"/>
  <c r="G5829" i="12"/>
  <c r="G5828" i="12"/>
  <c r="G5827" i="12"/>
  <c r="G5826" i="12"/>
  <c r="G5825" i="12"/>
  <c r="G5824" i="12"/>
  <c r="G5823" i="12"/>
  <c r="G5822" i="12"/>
  <c r="G5821" i="12"/>
  <c r="G5820" i="12"/>
  <c r="G5819" i="12"/>
  <c r="G5818" i="12"/>
  <c r="G5817" i="12"/>
  <c r="G5816" i="12"/>
  <c r="G5815" i="12"/>
  <c r="G5814" i="12"/>
  <c r="G5813" i="12"/>
  <c r="G5812" i="12"/>
  <c r="G5811" i="12"/>
  <c r="G5810" i="12"/>
  <c r="G5809" i="12"/>
  <c r="G5808" i="12"/>
  <c r="G5807" i="12"/>
  <c r="G5806" i="12"/>
  <c r="G5805" i="12"/>
  <c r="G5804" i="12"/>
  <c r="G5803" i="12"/>
  <c r="G5802" i="12"/>
  <c r="G5801" i="12"/>
  <c r="G5800" i="12"/>
  <c r="G5799" i="12"/>
  <c r="G5798" i="12"/>
  <c r="G5797" i="12"/>
  <c r="G5796" i="12"/>
  <c r="G5795" i="12"/>
  <c r="G5794" i="12"/>
  <c r="G5793" i="12"/>
  <c r="G5792" i="12"/>
  <c r="G5791" i="12"/>
  <c r="G5790" i="12"/>
  <c r="G5789" i="12"/>
  <c r="G5788" i="12"/>
  <c r="G5787" i="12"/>
  <c r="G5786" i="12"/>
  <c r="G5785" i="12"/>
  <c r="G5784" i="12"/>
  <c r="G5783" i="12"/>
  <c r="G5782" i="12"/>
  <c r="G5781" i="12"/>
  <c r="G5780" i="12"/>
  <c r="G5779" i="12"/>
  <c r="G5778" i="12"/>
  <c r="G5777" i="12"/>
  <c r="G5776" i="12"/>
  <c r="G5775" i="12"/>
  <c r="G5774" i="12"/>
  <c r="G5773" i="12"/>
  <c r="G5772" i="12"/>
  <c r="G5771" i="12"/>
  <c r="G5770" i="12"/>
  <c r="G5769" i="12"/>
  <c r="G5768" i="12"/>
  <c r="G5767" i="12"/>
  <c r="G5766" i="12"/>
  <c r="G5765" i="12"/>
  <c r="G5764" i="12"/>
  <c r="G5763" i="12"/>
  <c r="G5762" i="12"/>
  <c r="G5761" i="12"/>
  <c r="G5760" i="12"/>
  <c r="G5759" i="12"/>
  <c r="G5758" i="12"/>
  <c r="G5757" i="12"/>
  <c r="G5756" i="12"/>
  <c r="G5755" i="12"/>
  <c r="G5754" i="12"/>
  <c r="G5753" i="12"/>
  <c r="G5752" i="12"/>
  <c r="G5751" i="12"/>
  <c r="G5750" i="12"/>
  <c r="G5749" i="12"/>
  <c r="G5748" i="12"/>
  <c r="G5747" i="12"/>
  <c r="G5746" i="12"/>
  <c r="G5745" i="12"/>
  <c r="G5744" i="12"/>
  <c r="G5743" i="12"/>
  <c r="G5742" i="12"/>
  <c r="G5741" i="12"/>
  <c r="G5740" i="12"/>
  <c r="G5739" i="12"/>
  <c r="G5738" i="12"/>
  <c r="G5737" i="12"/>
  <c r="G5736" i="12"/>
  <c r="G5735" i="12"/>
  <c r="G5734" i="12"/>
  <c r="G5733" i="12"/>
  <c r="G5732" i="12"/>
  <c r="G5731" i="12"/>
  <c r="G5730" i="12"/>
  <c r="G5729" i="12"/>
  <c r="G5728" i="12"/>
  <c r="G5727" i="12"/>
  <c r="G5726" i="12"/>
  <c r="G5725" i="12"/>
  <c r="G5724" i="12"/>
  <c r="G5723" i="12"/>
  <c r="G5722" i="12"/>
  <c r="G5721" i="12"/>
  <c r="G5720" i="12"/>
  <c r="G5719" i="12"/>
  <c r="G5718" i="12"/>
  <c r="G5717" i="12"/>
  <c r="G5716" i="12"/>
  <c r="G5715" i="12"/>
  <c r="G5714" i="12"/>
  <c r="G5713" i="12"/>
  <c r="G5712" i="12"/>
  <c r="G5711" i="12"/>
  <c r="G5710" i="12"/>
  <c r="G5709" i="12"/>
  <c r="G5708" i="12"/>
  <c r="G5707" i="12"/>
  <c r="G5706" i="12"/>
  <c r="G5705" i="12"/>
  <c r="G5704" i="12"/>
  <c r="G5703" i="12"/>
  <c r="G5702" i="12"/>
  <c r="G5701" i="12"/>
  <c r="G5700" i="12"/>
  <c r="G5699" i="12"/>
  <c r="G5698" i="12"/>
  <c r="G5697" i="12"/>
  <c r="G5696" i="12"/>
  <c r="G5695" i="12"/>
  <c r="G5694" i="12"/>
  <c r="G5693" i="12"/>
  <c r="G5692" i="12"/>
  <c r="G5691" i="12"/>
  <c r="G5690" i="12"/>
  <c r="G5689" i="12"/>
  <c r="G5688" i="12"/>
  <c r="G5687" i="12"/>
  <c r="G5686" i="12"/>
  <c r="G5685" i="12"/>
  <c r="G5684" i="12"/>
  <c r="G5683" i="12"/>
  <c r="G5682" i="12"/>
  <c r="G5681" i="12"/>
  <c r="G5680" i="12"/>
  <c r="G5679" i="12"/>
  <c r="G5678" i="12"/>
  <c r="G5677" i="12"/>
  <c r="G5676" i="12"/>
  <c r="G5675" i="12"/>
  <c r="G5674" i="12"/>
  <c r="G5673" i="12"/>
  <c r="G5672" i="12"/>
  <c r="G5671" i="12"/>
  <c r="G5670" i="12"/>
  <c r="G5669" i="12"/>
  <c r="G5668" i="12"/>
  <c r="G5667" i="12"/>
  <c r="G5666" i="12"/>
  <c r="G5665" i="12"/>
  <c r="G5664" i="12"/>
  <c r="G5663" i="12"/>
  <c r="G5662" i="12"/>
  <c r="G5661" i="12"/>
  <c r="G5660" i="12"/>
  <c r="G5659" i="12"/>
  <c r="G5658" i="12"/>
  <c r="G5657" i="12"/>
  <c r="G5656" i="12"/>
  <c r="G5655" i="12"/>
  <c r="G5654" i="12"/>
  <c r="G5653" i="12"/>
  <c r="G5652" i="12"/>
  <c r="G5651" i="12"/>
  <c r="G5650" i="12"/>
  <c r="G5649" i="12"/>
  <c r="G5648" i="12"/>
  <c r="G5647" i="12"/>
  <c r="G5646" i="12"/>
  <c r="G5645" i="12"/>
  <c r="G5644" i="12"/>
  <c r="G5643" i="12"/>
  <c r="G5642" i="12"/>
  <c r="G5641" i="12"/>
  <c r="G5640" i="12"/>
  <c r="G5639" i="12"/>
  <c r="G5638" i="12"/>
  <c r="G5637" i="12"/>
  <c r="G5636" i="12"/>
  <c r="G5635" i="12"/>
  <c r="G5634" i="12"/>
  <c r="G5633" i="12"/>
  <c r="G5632" i="12"/>
  <c r="G5631" i="12"/>
  <c r="G5630" i="12"/>
  <c r="G5629" i="12"/>
  <c r="G5628" i="12"/>
  <c r="G5627" i="12"/>
  <c r="G5626" i="12"/>
  <c r="G5625" i="12"/>
  <c r="G5624" i="12"/>
  <c r="G5623" i="12"/>
  <c r="G5622" i="12"/>
  <c r="G5621" i="12"/>
  <c r="G5620" i="12"/>
  <c r="G5619" i="12"/>
  <c r="G5618" i="12"/>
  <c r="G5617" i="12"/>
  <c r="G5616" i="12"/>
  <c r="G5615" i="12"/>
  <c r="G5614" i="12"/>
  <c r="G5613" i="12"/>
  <c r="G5612" i="12"/>
  <c r="G5611" i="12"/>
  <c r="G5610" i="12"/>
  <c r="G5609" i="12"/>
  <c r="G5608" i="12"/>
  <c r="G5607" i="12"/>
  <c r="G5606" i="12"/>
  <c r="G5605" i="12"/>
  <c r="G5604" i="12"/>
  <c r="G5603" i="12"/>
  <c r="G5602" i="12"/>
  <c r="G5601" i="12"/>
  <c r="G5600" i="12"/>
  <c r="G5599" i="12"/>
  <c r="G5598" i="12"/>
  <c r="G5597" i="12"/>
  <c r="G5596" i="12"/>
  <c r="G5595" i="12"/>
  <c r="G5594" i="12"/>
  <c r="G5593" i="12"/>
  <c r="G5592" i="12"/>
  <c r="G5591" i="12"/>
  <c r="G5590" i="12"/>
  <c r="G5589" i="12"/>
  <c r="G5588" i="12"/>
  <c r="G5587" i="12"/>
  <c r="G5586" i="12"/>
  <c r="G5585" i="12"/>
  <c r="G5584" i="12"/>
  <c r="G5583" i="12"/>
  <c r="G5582" i="12"/>
  <c r="G5581" i="12"/>
  <c r="G5580" i="12"/>
  <c r="G5579" i="12"/>
  <c r="G5578" i="12"/>
  <c r="G5577" i="12"/>
  <c r="G5576" i="12"/>
  <c r="G5575" i="12"/>
  <c r="G5574" i="12"/>
  <c r="G5573" i="12"/>
  <c r="G5572" i="12"/>
  <c r="G5571" i="12"/>
  <c r="G5570" i="12"/>
  <c r="G5569" i="12"/>
  <c r="G5568" i="12"/>
  <c r="G5567" i="12"/>
  <c r="G5566" i="12"/>
  <c r="G5565" i="12"/>
  <c r="G5564" i="12"/>
  <c r="G5563" i="12"/>
  <c r="G5562" i="12"/>
  <c r="G5561" i="12"/>
  <c r="G5560" i="12"/>
  <c r="G5559" i="12"/>
  <c r="G5558" i="12"/>
  <c r="G5557" i="12"/>
  <c r="G5556" i="12"/>
  <c r="G5555" i="12"/>
  <c r="G5554" i="12"/>
  <c r="G5553" i="12"/>
  <c r="G5552" i="12"/>
  <c r="G5551" i="12"/>
  <c r="G5550" i="12"/>
  <c r="G5549" i="12"/>
  <c r="G5548" i="12"/>
  <c r="G5547" i="12"/>
  <c r="G5546" i="12"/>
  <c r="G5545" i="12"/>
  <c r="G5544" i="12"/>
  <c r="G5543" i="12"/>
  <c r="G5542" i="12"/>
  <c r="G5541" i="12"/>
  <c r="G5540" i="12"/>
  <c r="G5539" i="12"/>
  <c r="G5538" i="12"/>
  <c r="G5537" i="12"/>
  <c r="G5536" i="12"/>
  <c r="G5535" i="12"/>
  <c r="G5534" i="12"/>
  <c r="G5533" i="12"/>
  <c r="G5532" i="12"/>
  <c r="G5531" i="12"/>
  <c r="G5530" i="12"/>
  <c r="G5529" i="12"/>
  <c r="G5528" i="12"/>
  <c r="G5527" i="12"/>
  <c r="G5526" i="12"/>
  <c r="G5525" i="12"/>
  <c r="G5524" i="12"/>
  <c r="G5523" i="12"/>
  <c r="G5522" i="12"/>
  <c r="G5521" i="12"/>
  <c r="G5520" i="12"/>
  <c r="G5519" i="12"/>
  <c r="G5518" i="12"/>
  <c r="G5517" i="12"/>
  <c r="G5516" i="12"/>
  <c r="G5515" i="12"/>
  <c r="G5514" i="12"/>
  <c r="G5513" i="12"/>
  <c r="G5512" i="12"/>
  <c r="G5511" i="12"/>
  <c r="G5510" i="12"/>
  <c r="G5509" i="12"/>
  <c r="G5508" i="12"/>
  <c r="G5507" i="12"/>
  <c r="G5506" i="12"/>
  <c r="G5505" i="12"/>
  <c r="G5504" i="12"/>
  <c r="G5503" i="12"/>
  <c r="G5502" i="12"/>
  <c r="G5501" i="12"/>
  <c r="G5500" i="12"/>
  <c r="G5499" i="12"/>
  <c r="G5498" i="12"/>
  <c r="G5497" i="12"/>
  <c r="G5496" i="12"/>
  <c r="G5495" i="12"/>
  <c r="G5494" i="12"/>
  <c r="G5493" i="12"/>
  <c r="G5492" i="12"/>
  <c r="G5491" i="12"/>
  <c r="G5490" i="12"/>
  <c r="G5489" i="12"/>
  <c r="G5488" i="12"/>
  <c r="G5487" i="12"/>
  <c r="G5486" i="12"/>
  <c r="G5485" i="12"/>
  <c r="G5484" i="12"/>
  <c r="G5483" i="12"/>
  <c r="G5482" i="12"/>
  <c r="G5481" i="12"/>
  <c r="G5480" i="12"/>
  <c r="G5479" i="12"/>
  <c r="G5478" i="12"/>
  <c r="G5477" i="12"/>
  <c r="G5476" i="12"/>
  <c r="G5475" i="12"/>
  <c r="G5474" i="12"/>
  <c r="G5473" i="12"/>
  <c r="G5472" i="12"/>
  <c r="G5471" i="12"/>
  <c r="G5470" i="12"/>
  <c r="G5469" i="12"/>
  <c r="G5468" i="12"/>
  <c r="G5467" i="12"/>
  <c r="G5466" i="12"/>
  <c r="G5465" i="12"/>
  <c r="G5464" i="12"/>
  <c r="G5463" i="12"/>
  <c r="G5462" i="12"/>
  <c r="G5461" i="12"/>
  <c r="G5460" i="12"/>
  <c r="G5459" i="12"/>
  <c r="G5458" i="12"/>
  <c r="G5457" i="12"/>
  <c r="G5456" i="12"/>
  <c r="G5455" i="12"/>
  <c r="G5454" i="12"/>
  <c r="G5453" i="12"/>
  <c r="G5452" i="12"/>
  <c r="G5451" i="12"/>
  <c r="G5450" i="12"/>
  <c r="G5449" i="12"/>
  <c r="G5448" i="12"/>
  <c r="G5447" i="12"/>
  <c r="G5446" i="12"/>
  <c r="G5445" i="12"/>
  <c r="G5444" i="12"/>
  <c r="G5443" i="12"/>
  <c r="G5442" i="12"/>
  <c r="G5441" i="12"/>
  <c r="G5440" i="12"/>
  <c r="G5439" i="12"/>
  <c r="G5438" i="12"/>
  <c r="G5437" i="12"/>
  <c r="G5436" i="12"/>
  <c r="G5435" i="12"/>
  <c r="G5434" i="12"/>
  <c r="G5433" i="12"/>
  <c r="G5432" i="12"/>
  <c r="G5431" i="12"/>
  <c r="G5430" i="12"/>
  <c r="G5429" i="12"/>
  <c r="G5428" i="12"/>
  <c r="G5427" i="12"/>
  <c r="G5426" i="12"/>
  <c r="G5425" i="12"/>
  <c r="G5424" i="12"/>
  <c r="G5423" i="12"/>
  <c r="G5422" i="12"/>
  <c r="G5421" i="12"/>
  <c r="G5420" i="12"/>
  <c r="G5419" i="12"/>
  <c r="G5418" i="12"/>
  <c r="G5417" i="12"/>
  <c r="G5416" i="12"/>
  <c r="G5415" i="12"/>
  <c r="G5414" i="12"/>
  <c r="G5413" i="12"/>
  <c r="G5412" i="12"/>
  <c r="G5411" i="12"/>
  <c r="G5410" i="12"/>
  <c r="G5409" i="12"/>
  <c r="G5408" i="12"/>
  <c r="G5407" i="12"/>
  <c r="G5406" i="12"/>
  <c r="G5405" i="12"/>
  <c r="G5404" i="12"/>
  <c r="G5403" i="12"/>
  <c r="G5402" i="12"/>
  <c r="G5401" i="12"/>
  <c r="G5400" i="12"/>
  <c r="G5399" i="12"/>
  <c r="G5398" i="12"/>
  <c r="G5397" i="12"/>
  <c r="G5396" i="12"/>
  <c r="G5395" i="12"/>
  <c r="G5394" i="12"/>
  <c r="G5393" i="12"/>
  <c r="G5392" i="12"/>
  <c r="G5391" i="12"/>
  <c r="G5390" i="12"/>
  <c r="G5389" i="12"/>
  <c r="G5388" i="12"/>
  <c r="G5387" i="12"/>
  <c r="G5386" i="12"/>
  <c r="G5385" i="12"/>
  <c r="G5384" i="12"/>
  <c r="G5383" i="12"/>
  <c r="G5382" i="12"/>
  <c r="G5381" i="12"/>
  <c r="G5380" i="12"/>
  <c r="G5379" i="12"/>
  <c r="G5378" i="12"/>
  <c r="G5377" i="12"/>
  <c r="G5376" i="12"/>
  <c r="G5375" i="12"/>
  <c r="G5374" i="12"/>
  <c r="G5373" i="12"/>
  <c r="G5372" i="12"/>
  <c r="G5371" i="12"/>
  <c r="G5370" i="12"/>
  <c r="G5369" i="12"/>
  <c r="G5368" i="12"/>
  <c r="G5367" i="12"/>
  <c r="G5366" i="12"/>
  <c r="G5365" i="12"/>
  <c r="G5364" i="12"/>
  <c r="G5363" i="12"/>
  <c r="G5362" i="12"/>
  <c r="G5361" i="12"/>
  <c r="G5360" i="12"/>
  <c r="G5359" i="12"/>
  <c r="G5358" i="12"/>
  <c r="G5357" i="12"/>
  <c r="G5356" i="12"/>
  <c r="G5355" i="12"/>
  <c r="G5354" i="12"/>
  <c r="G5353" i="12"/>
  <c r="G5352" i="12"/>
  <c r="G5351" i="12"/>
  <c r="G5350" i="12"/>
  <c r="G5349" i="12"/>
  <c r="G5348" i="12"/>
  <c r="G5347" i="12"/>
  <c r="G5346" i="12"/>
  <c r="G5345" i="12"/>
  <c r="G5344" i="12"/>
  <c r="G5343" i="12"/>
  <c r="G5342" i="12"/>
  <c r="G5341" i="12"/>
  <c r="G5340" i="12"/>
  <c r="G5339" i="12"/>
  <c r="G5338" i="12"/>
  <c r="G5337" i="12"/>
  <c r="G5336" i="12"/>
  <c r="G5335" i="12"/>
  <c r="G5334" i="12"/>
  <c r="G5333" i="12"/>
  <c r="G5332" i="12"/>
  <c r="G5331" i="12"/>
  <c r="G5330" i="12"/>
  <c r="G5329" i="12"/>
  <c r="G5328" i="12"/>
  <c r="G5327" i="12"/>
  <c r="G5326" i="12"/>
  <c r="G5325" i="12"/>
  <c r="G5324" i="12"/>
  <c r="G5323" i="12"/>
  <c r="G5322" i="12"/>
  <c r="G5321" i="12"/>
  <c r="G5320" i="12"/>
  <c r="G5319" i="12"/>
  <c r="G5318" i="12"/>
  <c r="G5317" i="12"/>
  <c r="G5316" i="12"/>
  <c r="G5315" i="12"/>
  <c r="G5314" i="12"/>
  <c r="G5313" i="12"/>
  <c r="G5312" i="12"/>
  <c r="G5311" i="12"/>
  <c r="G5310" i="12"/>
  <c r="G5309" i="12"/>
  <c r="G5308" i="12"/>
  <c r="G5307" i="12"/>
  <c r="G5306" i="12"/>
  <c r="G5305" i="12"/>
  <c r="G5304" i="12"/>
  <c r="G5303" i="12"/>
  <c r="G5302" i="12"/>
  <c r="G5301" i="12"/>
  <c r="G5300" i="12"/>
  <c r="G5299" i="12"/>
  <c r="G5298" i="12"/>
  <c r="G5297" i="12"/>
  <c r="G5296" i="12"/>
  <c r="G5295" i="12"/>
  <c r="G5294" i="12"/>
  <c r="G5293" i="12"/>
  <c r="G5292" i="12"/>
  <c r="G5291" i="12"/>
  <c r="G5290" i="12"/>
  <c r="G5289" i="12"/>
  <c r="G5288" i="12"/>
  <c r="G5287" i="12"/>
  <c r="G5286" i="12"/>
  <c r="G5285" i="12"/>
  <c r="G5284" i="12"/>
  <c r="G5283" i="12"/>
  <c r="G5282" i="12"/>
  <c r="G5281" i="12"/>
  <c r="G5280" i="12"/>
  <c r="G5279" i="12"/>
  <c r="G5278" i="12"/>
  <c r="G5277" i="12"/>
  <c r="G5276" i="12"/>
  <c r="G5275" i="12"/>
  <c r="G5274" i="12"/>
  <c r="G5273" i="12"/>
  <c r="G5272" i="12"/>
  <c r="G5271" i="12"/>
  <c r="G5270" i="12"/>
  <c r="G5269" i="12"/>
  <c r="G5268" i="12"/>
  <c r="G5267" i="12"/>
  <c r="G5266" i="12"/>
  <c r="G5265" i="12"/>
  <c r="G5264" i="12"/>
  <c r="G5263" i="12"/>
  <c r="G5262" i="12"/>
  <c r="G5261" i="12"/>
  <c r="G5260" i="12"/>
  <c r="G5259" i="12"/>
  <c r="G5258" i="12"/>
  <c r="G5257" i="12"/>
  <c r="G5256" i="12"/>
  <c r="G5255" i="12"/>
  <c r="G5254" i="12"/>
  <c r="G5253" i="12"/>
  <c r="G5252" i="12"/>
  <c r="G5251" i="12"/>
  <c r="G5250" i="12"/>
  <c r="G5249" i="12"/>
  <c r="G5248" i="12"/>
  <c r="G5247" i="12"/>
  <c r="G5246" i="12"/>
  <c r="G5245" i="12"/>
  <c r="G5244" i="12"/>
  <c r="G5243" i="12"/>
  <c r="G5242" i="12"/>
  <c r="G5241" i="12"/>
  <c r="G5240" i="12"/>
  <c r="G5239" i="12"/>
  <c r="G5238" i="12"/>
  <c r="G5237" i="12"/>
  <c r="G5236" i="12"/>
  <c r="G5235" i="12"/>
  <c r="G5234" i="12"/>
  <c r="G5233" i="12"/>
  <c r="G5232" i="12"/>
  <c r="G5231" i="12"/>
  <c r="G5230" i="12"/>
  <c r="G5229" i="12"/>
  <c r="G5228" i="12"/>
  <c r="G5227" i="12"/>
  <c r="G5226" i="12"/>
  <c r="G5225" i="12"/>
  <c r="G5224" i="12"/>
  <c r="G5223" i="12"/>
  <c r="G5222" i="12"/>
  <c r="G5221" i="12"/>
  <c r="G5220" i="12"/>
  <c r="G5219" i="12"/>
  <c r="G5218" i="12"/>
  <c r="G5217" i="12"/>
  <c r="G5216" i="12"/>
  <c r="G5215" i="12"/>
  <c r="G5214" i="12"/>
  <c r="G5213" i="12"/>
  <c r="G5212" i="12"/>
  <c r="G5211" i="12"/>
  <c r="G5210" i="12"/>
  <c r="G5209" i="12"/>
  <c r="G5208" i="12"/>
  <c r="G5207" i="12"/>
  <c r="G5206" i="12"/>
  <c r="G5205" i="12"/>
  <c r="G5204" i="12"/>
  <c r="G5203" i="12"/>
  <c r="G5202" i="12"/>
  <c r="G5201" i="12"/>
  <c r="G5200" i="12"/>
  <c r="G5199" i="12"/>
  <c r="G5198" i="12"/>
  <c r="G5197" i="12"/>
  <c r="G5196" i="12"/>
  <c r="G5195" i="12"/>
  <c r="G5194" i="12"/>
  <c r="G5193" i="12"/>
  <c r="G5192" i="12"/>
  <c r="G5191" i="12"/>
  <c r="G5190" i="12"/>
  <c r="G5189" i="12"/>
  <c r="G5188" i="12"/>
  <c r="G5187" i="12"/>
  <c r="G5186" i="12"/>
  <c r="G5185" i="12"/>
  <c r="G5184" i="12"/>
  <c r="G5183" i="12"/>
  <c r="G5182" i="12"/>
  <c r="G5181" i="12"/>
  <c r="G5180" i="12"/>
  <c r="G5179" i="12"/>
  <c r="G5178" i="12"/>
  <c r="G5177" i="12"/>
  <c r="G5176" i="12"/>
  <c r="G5175" i="12"/>
  <c r="G5174" i="12"/>
  <c r="G5173" i="12"/>
  <c r="G5172" i="12"/>
  <c r="G5171" i="12"/>
  <c r="G5170" i="12"/>
  <c r="G5169" i="12"/>
  <c r="G5168" i="12"/>
  <c r="G5167" i="12"/>
  <c r="G5166" i="12"/>
  <c r="G5165" i="12"/>
  <c r="G5164" i="12"/>
  <c r="G5163" i="12"/>
  <c r="G5162" i="12"/>
  <c r="G5161" i="12"/>
  <c r="G5160" i="12"/>
  <c r="G5159" i="12"/>
  <c r="G5158" i="12"/>
  <c r="G5157" i="12"/>
  <c r="G5156" i="12"/>
  <c r="G5155" i="12"/>
  <c r="G5154" i="12"/>
  <c r="G5153" i="12"/>
  <c r="G5152" i="12"/>
  <c r="G5151" i="12"/>
  <c r="G5150" i="12"/>
  <c r="G5149" i="12"/>
  <c r="G5148" i="12"/>
  <c r="G5147" i="12"/>
  <c r="G5146" i="12"/>
  <c r="G5145" i="12"/>
  <c r="G5144" i="12"/>
  <c r="G5143" i="12"/>
  <c r="G5142" i="12"/>
  <c r="G5141" i="12"/>
  <c r="G5140" i="12"/>
  <c r="G5139" i="12"/>
  <c r="G5138" i="12"/>
  <c r="G5137" i="12"/>
  <c r="G5136" i="12"/>
  <c r="G5135" i="12"/>
  <c r="G5134" i="12"/>
  <c r="G5133" i="12"/>
  <c r="G5132" i="12"/>
  <c r="G5131" i="12"/>
  <c r="G5130" i="12"/>
  <c r="G5129" i="12"/>
  <c r="G5128" i="12"/>
  <c r="G5127" i="12"/>
  <c r="G5126" i="12"/>
  <c r="G5125" i="12"/>
  <c r="G5124" i="12"/>
  <c r="G5123" i="12"/>
  <c r="G5122" i="12"/>
  <c r="G5121" i="12"/>
  <c r="G5120" i="12"/>
  <c r="G5119" i="12"/>
  <c r="G5118" i="12"/>
  <c r="G5117" i="12"/>
  <c r="G5116" i="12"/>
  <c r="G5115" i="12"/>
  <c r="G5114" i="12"/>
  <c r="G5113" i="12"/>
  <c r="G5112" i="12"/>
  <c r="G5111" i="12"/>
  <c r="G5110" i="12"/>
  <c r="G5109" i="12"/>
  <c r="G5108" i="12"/>
  <c r="G5107" i="12"/>
  <c r="G5106" i="12"/>
  <c r="G5105" i="12"/>
  <c r="G5104" i="12"/>
  <c r="G5103" i="12"/>
  <c r="G5102" i="12"/>
  <c r="G5101" i="12"/>
  <c r="G5100" i="12"/>
  <c r="G5099" i="12"/>
  <c r="G5098" i="12"/>
  <c r="G5097" i="12"/>
  <c r="G5096" i="12"/>
  <c r="G5095" i="12"/>
  <c r="G5094" i="12"/>
  <c r="G5093" i="12"/>
  <c r="G5092" i="12"/>
  <c r="G5091" i="12"/>
  <c r="G5090" i="12"/>
  <c r="G5089" i="12"/>
  <c r="G5088" i="12"/>
  <c r="G5087" i="12"/>
  <c r="G5086" i="12"/>
  <c r="G5085" i="12"/>
  <c r="G5084" i="12"/>
  <c r="G5083" i="12"/>
  <c r="G5082" i="12"/>
  <c r="G5081" i="12"/>
  <c r="G5080" i="12"/>
  <c r="G5079" i="12"/>
  <c r="G5078" i="12"/>
  <c r="G5077" i="12"/>
  <c r="G5076" i="12"/>
  <c r="G5075" i="12"/>
  <c r="G5074" i="12"/>
  <c r="G5073" i="12"/>
  <c r="G5072" i="12"/>
  <c r="G5071" i="12"/>
  <c r="G5070" i="12"/>
  <c r="G5069" i="12"/>
  <c r="G5068" i="12"/>
  <c r="G5067" i="12"/>
  <c r="G5066" i="12"/>
  <c r="G5065" i="12"/>
  <c r="G5064" i="12"/>
  <c r="G5063" i="12"/>
  <c r="G5062" i="12"/>
  <c r="G5061" i="12"/>
  <c r="G5060" i="12"/>
  <c r="G5059" i="12"/>
  <c r="G5058" i="12"/>
  <c r="G5057" i="12"/>
  <c r="G5056" i="12"/>
  <c r="G5055" i="12"/>
  <c r="G5054" i="12"/>
  <c r="G5053" i="12"/>
  <c r="G5052" i="12"/>
  <c r="G5051" i="12"/>
  <c r="G5050" i="12"/>
  <c r="G5049" i="12"/>
  <c r="G5048" i="12"/>
  <c r="G5047" i="12"/>
  <c r="G5046" i="12"/>
  <c r="G5045" i="12"/>
  <c r="G5044" i="12"/>
  <c r="G5043" i="12"/>
  <c r="G5042" i="12"/>
  <c r="G5041" i="12"/>
  <c r="G5040" i="12"/>
  <c r="G5039" i="12"/>
  <c r="G5038" i="12"/>
  <c r="G5037" i="12"/>
  <c r="G5036" i="12"/>
  <c r="G5035" i="12"/>
  <c r="G5034" i="12"/>
  <c r="G5033" i="12"/>
  <c r="G5032" i="12"/>
  <c r="G5031" i="12"/>
  <c r="G5030" i="12"/>
  <c r="G5029" i="12"/>
  <c r="G5028" i="12"/>
  <c r="G5027" i="12"/>
  <c r="G5026" i="12"/>
  <c r="G5025" i="12"/>
  <c r="G5024" i="12"/>
  <c r="G5023" i="12"/>
  <c r="G5022" i="12"/>
  <c r="G5021" i="12"/>
  <c r="G5020" i="12"/>
  <c r="G5019" i="12"/>
  <c r="G5018" i="12"/>
  <c r="G5017" i="12"/>
  <c r="G5016" i="12"/>
  <c r="G5015" i="12"/>
  <c r="G5014" i="12"/>
  <c r="G5013" i="12"/>
  <c r="G5012" i="12"/>
  <c r="G5011" i="12"/>
  <c r="G5010" i="12"/>
  <c r="G5009" i="12"/>
  <c r="G5008" i="12"/>
  <c r="G5007" i="12"/>
  <c r="G5006" i="12"/>
  <c r="G5005" i="12"/>
  <c r="G5004" i="12"/>
  <c r="G5003" i="12"/>
  <c r="G5002" i="12"/>
  <c r="G5001" i="12"/>
  <c r="G5000" i="12"/>
  <c r="G4999" i="12"/>
  <c r="G4998" i="12"/>
  <c r="G4997" i="12"/>
  <c r="G4996" i="12"/>
  <c r="G4995" i="12"/>
  <c r="G4994" i="12"/>
  <c r="G4993" i="12"/>
  <c r="G4992" i="12"/>
  <c r="G4991" i="12"/>
  <c r="G4990" i="12"/>
  <c r="G4989" i="12"/>
  <c r="G4988" i="12"/>
  <c r="G4987" i="12"/>
  <c r="G4986" i="12"/>
  <c r="G4985" i="12"/>
  <c r="G4984" i="12"/>
  <c r="G4983" i="12"/>
  <c r="G4982" i="12"/>
  <c r="G4981" i="12"/>
  <c r="G4980" i="12"/>
  <c r="G4979" i="12"/>
  <c r="G4978" i="12"/>
  <c r="G4977" i="12"/>
  <c r="G4976" i="12"/>
  <c r="G4975" i="12"/>
  <c r="G4974" i="12"/>
  <c r="G4973" i="12"/>
  <c r="G4972" i="12"/>
  <c r="G4971" i="12"/>
  <c r="G4970" i="12"/>
  <c r="G4969" i="12"/>
  <c r="G4968" i="12"/>
  <c r="G4967" i="12"/>
  <c r="G4966" i="12"/>
  <c r="G4965" i="12"/>
  <c r="G4964" i="12"/>
  <c r="G4963" i="12"/>
  <c r="G4962" i="12"/>
  <c r="G4961" i="12"/>
  <c r="G4960" i="12"/>
  <c r="G4959" i="12"/>
  <c r="G4958" i="12"/>
  <c r="G4957" i="12"/>
  <c r="G4956" i="12"/>
  <c r="G4955" i="12"/>
  <c r="G4954" i="12"/>
  <c r="G4953" i="12"/>
  <c r="G4952" i="12"/>
  <c r="G4951" i="12"/>
  <c r="G4950" i="12"/>
  <c r="G4949" i="12"/>
  <c r="G4948" i="12"/>
  <c r="G4947" i="12"/>
  <c r="G4946" i="12"/>
  <c r="G4945" i="12"/>
  <c r="G4944" i="12"/>
  <c r="G4943" i="12"/>
  <c r="G4942" i="12"/>
  <c r="G4941" i="12"/>
  <c r="G4940" i="12"/>
  <c r="G4939" i="12"/>
  <c r="G4938" i="12"/>
  <c r="G4937" i="12"/>
  <c r="G4936" i="12"/>
  <c r="G4935" i="12"/>
  <c r="G4934" i="12"/>
  <c r="G4933" i="12"/>
  <c r="G4932" i="12"/>
  <c r="G4931" i="12"/>
  <c r="G4930" i="12"/>
  <c r="G4929" i="12"/>
  <c r="G4928" i="12"/>
  <c r="G4927" i="12"/>
  <c r="G4926" i="12"/>
  <c r="G4925" i="12"/>
  <c r="G4924" i="12"/>
  <c r="G4923" i="12"/>
  <c r="G4922" i="12"/>
  <c r="G4921" i="12"/>
  <c r="G4920" i="12"/>
  <c r="G4919" i="12"/>
  <c r="G4918" i="12"/>
  <c r="G4917" i="12"/>
  <c r="G4916" i="12"/>
  <c r="G4915" i="12"/>
  <c r="G4914" i="12"/>
  <c r="G4913" i="12"/>
  <c r="G4912" i="12"/>
  <c r="G4911" i="12"/>
  <c r="G4910" i="12"/>
  <c r="G4909" i="12"/>
  <c r="G4908" i="12"/>
  <c r="G4907" i="12"/>
  <c r="G4906" i="12"/>
  <c r="G4905" i="12"/>
  <c r="G4904" i="12"/>
  <c r="G4903" i="12"/>
  <c r="G4902" i="12"/>
  <c r="G4901" i="12"/>
  <c r="G4900" i="12"/>
  <c r="G4899" i="12"/>
  <c r="G4898" i="12"/>
  <c r="G4897" i="12"/>
  <c r="G4896" i="12"/>
  <c r="G4895" i="12"/>
  <c r="G4894" i="12"/>
  <c r="G4893" i="12"/>
  <c r="G4892" i="12"/>
  <c r="G4891" i="12"/>
  <c r="G4890" i="12"/>
  <c r="G4889" i="12"/>
  <c r="G4888" i="12"/>
  <c r="G4887" i="12"/>
  <c r="G4886" i="12"/>
  <c r="G4885" i="12"/>
  <c r="G4884" i="12"/>
  <c r="G4883" i="12"/>
  <c r="G4882" i="12"/>
  <c r="G4881" i="12"/>
  <c r="G4880" i="12"/>
  <c r="G4879" i="12"/>
  <c r="G4878" i="12"/>
  <c r="G4877" i="12"/>
  <c r="G4876" i="12"/>
  <c r="G4875" i="12"/>
  <c r="G4874" i="12"/>
  <c r="G4873" i="12"/>
  <c r="G4872" i="12"/>
  <c r="G4871" i="12"/>
  <c r="G4870" i="12"/>
  <c r="G4869" i="12"/>
  <c r="G4868" i="12"/>
  <c r="G4867" i="12"/>
  <c r="G4866" i="12"/>
  <c r="G4865" i="12"/>
  <c r="G4864" i="12"/>
  <c r="G4863" i="12"/>
  <c r="G4862" i="12"/>
  <c r="G4861" i="12"/>
  <c r="G4860" i="12"/>
  <c r="G4859" i="12"/>
  <c r="G4858" i="12"/>
  <c r="G4857" i="12"/>
  <c r="G4856" i="12"/>
  <c r="G4855" i="12"/>
  <c r="G4854" i="12"/>
  <c r="G4853" i="12"/>
  <c r="G4852" i="12"/>
  <c r="G4851" i="12"/>
  <c r="G4850" i="12"/>
  <c r="G4849" i="12"/>
  <c r="G4848" i="12"/>
  <c r="G4847" i="12"/>
  <c r="G4846" i="12"/>
  <c r="G4845" i="12"/>
  <c r="G4844" i="12"/>
  <c r="G4843" i="12"/>
  <c r="G4842" i="12"/>
  <c r="G4841" i="12"/>
  <c r="G4840" i="12"/>
  <c r="G4839" i="12"/>
  <c r="G4838" i="12"/>
  <c r="G4837" i="12"/>
  <c r="G4836" i="12"/>
  <c r="G4835" i="12"/>
  <c r="G4834" i="12"/>
  <c r="G4833" i="12"/>
  <c r="G4832" i="12"/>
  <c r="G4831" i="12"/>
  <c r="G4830" i="12"/>
  <c r="G4829" i="12"/>
  <c r="G4828" i="12"/>
  <c r="G4827" i="12"/>
  <c r="G4826" i="12"/>
  <c r="G4825" i="12"/>
  <c r="G4824" i="12"/>
  <c r="G4823" i="12"/>
  <c r="G4822" i="12"/>
  <c r="G4821" i="12"/>
  <c r="G4820" i="12"/>
  <c r="G4819" i="12"/>
  <c r="G4818" i="12"/>
  <c r="G4817" i="12"/>
  <c r="G4816" i="12"/>
  <c r="G4815" i="12"/>
  <c r="G4814" i="12"/>
  <c r="G4813" i="12"/>
  <c r="G4812" i="12"/>
  <c r="G4811" i="12"/>
  <c r="G4810" i="12"/>
  <c r="G4809" i="12"/>
  <c r="G4808" i="12"/>
  <c r="G4807" i="12"/>
  <c r="G4806" i="12"/>
  <c r="G4805" i="12"/>
  <c r="G4804" i="12"/>
  <c r="G4803" i="12"/>
  <c r="G4802" i="12"/>
  <c r="G4801" i="12"/>
  <c r="G4800" i="12"/>
  <c r="G4799" i="12"/>
  <c r="G4798" i="12"/>
  <c r="G4797" i="12"/>
  <c r="G4796" i="12"/>
  <c r="G4795" i="12"/>
  <c r="G4794" i="12"/>
  <c r="G4793" i="12"/>
  <c r="G4792" i="12"/>
  <c r="G4791" i="12"/>
  <c r="G4790" i="12"/>
  <c r="G4789" i="12"/>
  <c r="G4788" i="12"/>
  <c r="G4787" i="12"/>
  <c r="G4786" i="12"/>
  <c r="G4785" i="12"/>
  <c r="G4784" i="12"/>
  <c r="G4783" i="12"/>
  <c r="G4782" i="12"/>
  <c r="G4781" i="12"/>
  <c r="G4780" i="12"/>
  <c r="G4779" i="12"/>
  <c r="G4778" i="12"/>
  <c r="G4777" i="12"/>
  <c r="G4776" i="12"/>
  <c r="G4775" i="12"/>
  <c r="G4774" i="12"/>
  <c r="G4773" i="12"/>
  <c r="G4772" i="12"/>
  <c r="G4771" i="12"/>
  <c r="G4770" i="12"/>
  <c r="G4769" i="12"/>
  <c r="G4768" i="12"/>
  <c r="G4767" i="12"/>
  <c r="G4766" i="12"/>
  <c r="G4765" i="12"/>
  <c r="G4764" i="12"/>
  <c r="G4763" i="12"/>
  <c r="G4762" i="12"/>
  <c r="G4761" i="12"/>
  <c r="G4760" i="12"/>
  <c r="G4759" i="12"/>
  <c r="G4758" i="12"/>
  <c r="G4757" i="12"/>
  <c r="G4756" i="12"/>
  <c r="G4755" i="12"/>
  <c r="G4754" i="12"/>
  <c r="G4753" i="12"/>
  <c r="G4752" i="12"/>
  <c r="G4751" i="12"/>
  <c r="G4750" i="12"/>
  <c r="G4749" i="12"/>
  <c r="G4748" i="12"/>
  <c r="G4747" i="12"/>
  <c r="G4746" i="12"/>
  <c r="G4745" i="12"/>
  <c r="G4744" i="12"/>
  <c r="G4743" i="12"/>
  <c r="G4742" i="12"/>
  <c r="G4741" i="12"/>
  <c r="G4740" i="12"/>
  <c r="G4739" i="12"/>
  <c r="G4738" i="12"/>
  <c r="G4737" i="12"/>
  <c r="G4736" i="12"/>
  <c r="G4735" i="12"/>
  <c r="G4734" i="12"/>
  <c r="G4733" i="12"/>
  <c r="G4732" i="12"/>
  <c r="G4731" i="12"/>
  <c r="G4730" i="12"/>
  <c r="G4729" i="12"/>
  <c r="G4728" i="12"/>
  <c r="G4727" i="12"/>
  <c r="G4726" i="12"/>
  <c r="G4725" i="12"/>
  <c r="G4724" i="12"/>
  <c r="G4723" i="12"/>
  <c r="G4722" i="12"/>
  <c r="G4721" i="12"/>
  <c r="G4720" i="12"/>
  <c r="G4719" i="12"/>
  <c r="G4718" i="12"/>
  <c r="G4717" i="12"/>
  <c r="G4716" i="12"/>
  <c r="G4715" i="12"/>
  <c r="G4714" i="12"/>
  <c r="G4713" i="12"/>
  <c r="G4712" i="12"/>
  <c r="G4711" i="12"/>
  <c r="G4710" i="12"/>
  <c r="G4709" i="12"/>
  <c r="G4708" i="12"/>
  <c r="G4707" i="12"/>
  <c r="G4706" i="12"/>
  <c r="G4705" i="12"/>
  <c r="G4704" i="12"/>
  <c r="G4703" i="12"/>
  <c r="G4702" i="12"/>
  <c r="G4701" i="12"/>
  <c r="G4700" i="12"/>
  <c r="G4699" i="12"/>
  <c r="G4698" i="12"/>
  <c r="G4697" i="12"/>
  <c r="G4696" i="12"/>
  <c r="G4695" i="12"/>
  <c r="G4694" i="12"/>
  <c r="G4693" i="12"/>
  <c r="G4692" i="12"/>
  <c r="G4691" i="12"/>
  <c r="G4690" i="12"/>
  <c r="G4689" i="12"/>
  <c r="G4688" i="12"/>
  <c r="G4687" i="12"/>
  <c r="G4686" i="12"/>
  <c r="G4685" i="12"/>
  <c r="G4684" i="12"/>
  <c r="G4683" i="12"/>
  <c r="G4682" i="12"/>
  <c r="G4681" i="12"/>
  <c r="G4680" i="12"/>
  <c r="G4679" i="12"/>
  <c r="G4678" i="12"/>
  <c r="G4677" i="12"/>
  <c r="G4676" i="12"/>
  <c r="G4675" i="12"/>
  <c r="G4674" i="12"/>
  <c r="G4673" i="12"/>
  <c r="G4672" i="12"/>
  <c r="G4671" i="12"/>
  <c r="G4670" i="12"/>
  <c r="G4669" i="12"/>
  <c r="G4668" i="12"/>
  <c r="G4667" i="12"/>
  <c r="G4666" i="12"/>
  <c r="G4665" i="12"/>
  <c r="G4664" i="12"/>
  <c r="G4663" i="12"/>
  <c r="G4662" i="12"/>
  <c r="G4661" i="12"/>
  <c r="G4660" i="12"/>
  <c r="G4659" i="12"/>
  <c r="G4658" i="12"/>
  <c r="G4657" i="12"/>
  <c r="G4656" i="12"/>
  <c r="G4655" i="12"/>
  <c r="G4654" i="12"/>
  <c r="G4653" i="12"/>
  <c r="G4652" i="12"/>
  <c r="G4651" i="12"/>
  <c r="G4650" i="12"/>
  <c r="G4649" i="12"/>
  <c r="G4648" i="12"/>
  <c r="G4647" i="12"/>
  <c r="G4646" i="12"/>
  <c r="G4645" i="12"/>
  <c r="G4644" i="12"/>
  <c r="G4643" i="12"/>
  <c r="G4642" i="12"/>
  <c r="G4641" i="12"/>
  <c r="G4640" i="12"/>
  <c r="G4639" i="12"/>
  <c r="G4638" i="12"/>
  <c r="G4637" i="12"/>
  <c r="G4636" i="12"/>
  <c r="G4635" i="12"/>
  <c r="G4634" i="12"/>
  <c r="G4633" i="12"/>
  <c r="G4632" i="12"/>
  <c r="G4631" i="12"/>
  <c r="G4630" i="12"/>
  <c r="G4629" i="12"/>
  <c r="G4628" i="12"/>
  <c r="G4627" i="12"/>
  <c r="G4626" i="12"/>
  <c r="G4625" i="12"/>
  <c r="G4624" i="12"/>
  <c r="G4623" i="12"/>
  <c r="G4622" i="12"/>
  <c r="G4621" i="12"/>
  <c r="G4620" i="12"/>
  <c r="G4619" i="12"/>
  <c r="G4618" i="12"/>
  <c r="G4617" i="12"/>
  <c r="G4616" i="12"/>
  <c r="G4615" i="12"/>
  <c r="G4614" i="12"/>
  <c r="G4613" i="12"/>
  <c r="G4612" i="12"/>
  <c r="G4611" i="12"/>
  <c r="G4610" i="12"/>
  <c r="G4609" i="12"/>
  <c r="G4608" i="12"/>
  <c r="G4607" i="12"/>
  <c r="G4606" i="12"/>
  <c r="G4605" i="12"/>
  <c r="G4604" i="12"/>
  <c r="G4603" i="12"/>
  <c r="G4602" i="12"/>
  <c r="G4601" i="12"/>
  <c r="G4600" i="12"/>
  <c r="G4599" i="12"/>
  <c r="G4598" i="12"/>
  <c r="G4597" i="12"/>
  <c r="G4596" i="12"/>
  <c r="G4595" i="12"/>
  <c r="G4594" i="12"/>
  <c r="G4593" i="12"/>
  <c r="G4592" i="12"/>
  <c r="G4591" i="12"/>
  <c r="G4590" i="12"/>
  <c r="G4589" i="12"/>
  <c r="G4588" i="12"/>
  <c r="G4587" i="12"/>
  <c r="G4586" i="12"/>
  <c r="G4585" i="12"/>
  <c r="G4584" i="12"/>
  <c r="G4583" i="12"/>
  <c r="G4582" i="12"/>
  <c r="G4581" i="12"/>
  <c r="G4580" i="12"/>
  <c r="G4579" i="12"/>
  <c r="G4578" i="12"/>
  <c r="G4577" i="12"/>
  <c r="G4576" i="12"/>
  <c r="G4575" i="12"/>
  <c r="G4574" i="12"/>
  <c r="G4573" i="12"/>
  <c r="G4572" i="12"/>
  <c r="G4571" i="12"/>
  <c r="G4570" i="12"/>
  <c r="G4569" i="12"/>
  <c r="G4568" i="12"/>
  <c r="G4567" i="12"/>
  <c r="G4566" i="12"/>
  <c r="G4565" i="12"/>
  <c r="G4564" i="12"/>
  <c r="G4563" i="12"/>
  <c r="G4562" i="12"/>
  <c r="G4561" i="12"/>
  <c r="G4560" i="12"/>
  <c r="G4559" i="12"/>
  <c r="G4558" i="12"/>
  <c r="G4557" i="12"/>
  <c r="G4556" i="12"/>
  <c r="G4555" i="12"/>
  <c r="G4554" i="12"/>
  <c r="G4553" i="12"/>
  <c r="G4552" i="12"/>
  <c r="G4551" i="12"/>
  <c r="G4550" i="12"/>
  <c r="G4549" i="12"/>
  <c r="G4548" i="12"/>
  <c r="G4547" i="12"/>
  <c r="G4546" i="12"/>
  <c r="G4545" i="12"/>
  <c r="G4544" i="12"/>
  <c r="G4543" i="12"/>
  <c r="G4542" i="12"/>
  <c r="G4541" i="12"/>
  <c r="G4540" i="12"/>
  <c r="G4539" i="12"/>
  <c r="G4538" i="12"/>
  <c r="G4537" i="12"/>
  <c r="G4536" i="12"/>
  <c r="G4535" i="12"/>
  <c r="G4534" i="12"/>
  <c r="G4533" i="12"/>
  <c r="G4532" i="12"/>
  <c r="G4531" i="12"/>
  <c r="G4530" i="12"/>
  <c r="G4529" i="12"/>
  <c r="G4528" i="12"/>
  <c r="G4527" i="12"/>
  <c r="G4526" i="12"/>
  <c r="G4525" i="12"/>
  <c r="G4524" i="12"/>
  <c r="G4523" i="12"/>
  <c r="G4522" i="12"/>
  <c r="G4521" i="12"/>
  <c r="G4520" i="12"/>
  <c r="G4519" i="12"/>
  <c r="G4518" i="12"/>
  <c r="G4517" i="12"/>
  <c r="G4516" i="12"/>
  <c r="G4515" i="12"/>
  <c r="G4514" i="12"/>
  <c r="G4513" i="12"/>
  <c r="G4512" i="12"/>
  <c r="G4511" i="12"/>
  <c r="G4510" i="12"/>
  <c r="G4509" i="12"/>
  <c r="G4508" i="12"/>
  <c r="G4507" i="12"/>
  <c r="G4506" i="12"/>
  <c r="G4505" i="12"/>
  <c r="G4504" i="12"/>
  <c r="G4503" i="12"/>
  <c r="G4502" i="12"/>
  <c r="G4501" i="12"/>
  <c r="G4500" i="12"/>
  <c r="G4499" i="12"/>
  <c r="G4498" i="12"/>
  <c r="G4497" i="12"/>
  <c r="G4496" i="12"/>
  <c r="G4495" i="12"/>
  <c r="G4494" i="12"/>
  <c r="G4493" i="12"/>
  <c r="G4492" i="12"/>
  <c r="G4491" i="12"/>
  <c r="G4490" i="12"/>
  <c r="G4489" i="12"/>
  <c r="G4488" i="12"/>
  <c r="G4487" i="12"/>
  <c r="G4486" i="12"/>
  <c r="G4485" i="12"/>
  <c r="G4484" i="12"/>
  <c r="G4483" i="12"/>
  <c r="G4482" i="12"/>
  <c r="G4481" i="12"/>
  <c r="G4480" i="12"/>
  <c r="G4479" i="12"/>
  <c r="G4478" i="12"/>
  <c r="G4477" i="12"/>
  <c r="G4476" i="12"/>
  <c r="G4475" i="12"/>
  <c r="G4474" i="12"/>
  <c r="G4473" i="12"/>
  <c r="G4472" i="12"/>
  <c r="G4471" i="12"/>
  <c r="G4470" i="12"/>
  <c r="G4469" i="12"/>
  <c r="G4468" i="12"/>
  <c r="G4467" i="12"/>
  <c r="G4466" i="12"/>
  <c r="G4465" i="12"/>
  <c r="G4464" i="12"/>
  <c r="G4463" i="12"/>
  <c r="G4462" i="12"/>
  <c r="G4461" i="12"/>
  <c r="G4460" i="12"/>
  <c r="G4459" i="12"/>
  <c r="G4458" i="12"/>
  <c r="G4457" i="12"/>
  <c r="G4456" i="12"/>
  <c r="G4455" i="12"/>
  <c r="G4454" i="12"/>
  <c r="G4453" i="12"/>
  <c r="G4452" i="12"/>
  <c r="G4451" i="12"/>
  <c r="G4450" i="12"/>
  <c r="G4449" i="12"/>
  <c r="G4448" i="12"/>
  <c r="G4447" i="12"/>
  <c r="G4446" i="12"/>
  <c r="G4445" i="12"/>
  <c r="G4444" i="12"/>
  <c r="G4443" i="12"/>
  <c r="G4442" i="12"/>
  <c r="G4441" i="12"/>
  <c r="G4440" i="12"/>
  <c r="G4439" i="12"/>
  <c r="G4438" i="12"/>
  <c r="G4437" i="12"/>
  <c r="G4436" i="12"/>
  <c r="G4435" i="12"/>
  <c r="G4434" i="12"/>
  <c r="G4433" i="12"/>
  <c r="G4432" i="12"/>
  <c r="G4431" i="12"/>
  <c r="G4430" i="12"/>
  <c r="G4429" i="12"/>
  <c r="G4428" i="12"/>
  <c r="G4427" i="12"/>
  <c r="G4426" i="12"/>
  <c r="G4425" i="12"/>
  <c r="G4424" i="12"/>
  <c r="G4423" i="12"/>
  <c r="G4422" i="12"/>
  <c r="G4421" i="12"/>
  <c r="G4420" i="12"/>
  <c r="G4419" i="12"/>
  <c r="G4418" i="12"/>
  <c r="G4417" i="12"/>
  <c r="G4416" i="12"/>
  <c r="G4415" i="12"/>
  <c r="G4414" i="12"/>
  <c r="G4413" i="12"/>
  <c r="G4412" i="12"/>
  <c r="G4411" i="12"/>
  <c r="G4410" i="12"/>
  <c r="G4409" i="12"/>
  <c r="G4408" i="12"/>
  <c r="G4407" i="12"/>
  <c r="G4406" i="12"/>
  <c r="G4405" i="12"/>
  <c r="G4404" i="12"/>
  <c r="G4403" i="12"/>
  <c r="G4402" i="12"/>
  <c r="G4401" i="12"/>
  <c r="G4400" i="12"/>
  <c r="G4399" i="12"/>
  <c r="G4398" i="12"/>
  <c r="G4397" i="12"/>
  <c r="G4396" i="12"/>
  <c r="G4395" i="12"/>
  <c r="G4394" i="12"/>
  <c r="G4393" i="12"/>
  <c r="G4392" i="12"/>
  <c r="G4391" i="12"/>
  <c r="G4390" i="12"/>
  <c r="G4389" i="12"/>
  <c r="G4388" i="12"/>
  <c r="G4387" i="12"/>
  <c r="G4386" i="12"/>
  <c r="G4385" i="12"/>
  <c r="G4384" i="12"/>
  <c r="G4383" i="12"/>
  <c r="G4382" i="12"/>
  <c r="G4381" i="12"/>
  <c r="G4380" i="12"/>
  <c r="G4379" i="12"/>
  <c r="G4378" i="12"/>
  <c r="G4377" i="12"/>
  <c r="G4376" i="12"/>
  <c r="G4375" i="12"/>
  <c r="G4374" i="12"/>
  <c r="G4373" i="12"/>
  <c r="G4372" i="12"/>
  <c r="G4371" i="12"/>
  <c r="G4370" i="12"/>
  <c r="G4369" i="12"/>
  <c r="G4368" i="12"/>
  <c r="G4367" i="12"/>
  <c r="G4366" i="12"/>
  <c r="G4365" i="12"/>
  <c r="G4364" i="12"/>
  <c r="G4363" i="12"/>
  <c r="G4362" i="12"/>
  <c r="G4361" i="12"/>
  <c r="G4360" i="12"/>
  <c r="G4359" i="12"/>
  <c r="G4358" i="12"/>
  <c r="G4357" i="12"/>
  <c r="G4356" i="12"/>
  <c r="G4355" i="12"/>
  <c r="G4354" i="12"/>
  <c r="G4353" i="12"/>
  <c r="G4352" i="12"/>
  <c r="G4351" i="12"/>
  <c r="G4350" i="12"/>
  <c r="G4349" i="12"/>
  <c r="G4348" i="12"/>
  <c r="G4347" i="12"/>
  <c r="G4346" i="12"/>
  <c r="G4345" i="12"/>
  <c r="G4344" i="12"/>
  <c r="G4343" i="12"/>
  <c r="G4342" i="12"/>
  <c r="G4341" i="12"/>
  <c r="G4340" i="12"/>
  <c r="G4339" i="12"/>
  <c r="G4338" i="12"/>
  <c r="G4337" i="12"/>
  <c r="G4336" i="12"/>
  <c r="G4335" i="12"/>
  <c r="G4334" i="12"/>
  <c r="G4333" i="12"/>
  <c r="G4332" i="12"/>
  <c r="G4331" i="12"/>
  <c r="G4330" i="12"/>
  <c r="G4329" i="12"/>
  <c r="G4328" i="12"/>
  <c r="G4327" i="12"/>
  <c r="G4326" i="12"/>
  <c r="G4325" i="12"/>
  <c r="G4324" i="12"/>
  <c r="G4323" i="12"/>
  <c r="G4322" i="12"/>
  <c r="G4321" i="12"/>
  <c r="G4320" i="12"/>
  <c r="G4319" i="12"/>
  <c r="G4318" i="12"/>
  <c r="G4317" i="12"/>
  <c r="G4316" i="12"/>
  <c r="G4315" i="12"/>
  <c r="G4314" i="12"/>
  <c r="G4313" i="12"/>
  <c r="G4312" i="12"/>
  <c r="G4311" i="12"/>
  <c r="G4310" i="12"/>
  <c r="G4309" i="12"/>
  <c r="G4308" i="12"/>
  <c r="G4307" i="12"/>
  <c r="G4306" i="12"/>
  <c r="G4305" i="12"/>
  <c r="G4304" i="12"/>
  <c r="G4303" i="12"/>
  <c r="G4302" i="12"/>
  <c r="G4301" i="12"/>
  <c r="G4300" i="12"/>
  <c r="G4299" i="12"/>
  <c r="G4298" i="12"/>
  <c r="G4297" i="12"/>
  <c r="G4296" i="12"/>
  <c r="G4295" i="12"/>
  <c r="G4294" i="12"/>
  <c r="G4293" i="12"/>
  <c r="G4292" i="12"/>
  <c r="G4291" i="12"/>
  <c r="G4290" i="12"/>
  <c r="G4289" i="12"/>
  <c r="G4288" i="12"/>
  <c r="G4287" i="12"/>
  <c r="G4286" i="12"/>
  <c r="G4285" i="12"/>
  <c r="G4284" i="12"/>
  <c r="G4283" i="12"/>
  <c r="G4282" i="12"/>
  <c r="G4281" i="12"/>
  <c r="G4280" i="12"/>
  <c r="G4279" i="12"/>
  <c r="G4278" i="12"/>
  <c r="G4277" i="12"/>
  <c r="G4276" i="12"/>
  <c r="G4275" i="12"/>
  <c r="G4274" i="12"/>
  <c r="G4273" i="12"/>
  <c r="G4272" i="12"/>
  <c r="G4271" i="12"/>
  <c r="G4270" i="12"/>
  <c r="G4269" i="12"/>
  <c r="G4268" i="12"/>
  <c r="G4267" i="12"/>
  <c r="G4266" i="12"/>
  <c r="G4265" i="12"/>
  <c r="G4264" i="12"/>
  <c r="G4263" i="12"/>
  <c r="G4262" i="12"/>
  <c r="G4261" i="12"/>
  <c r="G4260" i="12"/>
  <c r="G4259" i="12"/>
  <c r="G4258" i="12"/>
  <c r="G4257" i="12"/>
  <c r="G4256" i="12"/>
  <c r="G4255" i="12"/>
  <c r="G4254" i="12"/>
  <c r="G4253" i="12"/>
  <c r="G4252" i="12"/>
  <c r="G4251" i="12"/>
  <c r="G4250" i="12"/>
  <c r="G4249" i="12"/>
  <c r="G4248" i="12"/>
  <c r="G4247" i="12"/>
  <c r="G4246" i="12"/>
  <c r="G4245" i="12"/>
  <c r="G4244" i="12"/>
  <c r="G4243" i="12"/>
  <c r="G4242" i="12"/>
  <c r="G4241" i="12"/>
  <c r="G4240" i="12"/>
  <c r="G4239" i="12"/>
  <c r="G4238" i="12"/>
  <c r="G4237" i="12"/>
  <c r="G4236" i="12"/>
  <c r="G4235" i="12"/>
  <c r="G4234" i="12"/>
  <c r="G4233" i="12"/>
  <c r="G4232" i="12"/>
  <c r="G4231" i="12"/>
  <c r="G4230" i="12"/>
  <c r="G4229" i="12"/>
  <c r="G4228" i="12"/>
  <c r="G4227" i="12"/>
  <c r="G4226" i="12"/>
  <c r="G4225" i="12"/>
  <c r="G4224" i="12"/>
  <c r="G4223" i="12"/>
  <c r="G4222" i="12"/>
  <c r="G4221" i="12"/>
  <c r="G4220" i="12"/>
  <c r="G4219" i="12"/>
  <c r="G4218" i="12"/>
  <c r="G4217" i="12"/>
  <c r="G4216" i="12"/>
  <c r="G4215" i="12"/>
  <c r="G4214" i="12"/>
  <c r="G4213" i="12"/>
  <c r="G4212" i="12"/>
  <c r="G4211" i="12"/>
  <c r="G4210" i="12"/>
  <c r="G4209" i="12"/>
  <c r="G4208" i="12"/>
  <c r="G4207" i="12"/>
  <c r="G4206" i="12"/>
  <c r="G4205" i="12"/>
  <c r="G4204" i="12"/>
  <c r="G4203" i="12"/>
  <c r="G4202" i="12"/>
  <c r="G4201" i="12"/>
  <c r="G4200" i="12"/>
  <c r="G4199" i="12"/>
  <c r="G4198" i="12"/>
  <c r="G4197" i="12"/>
  <c r="G4196" i="12"/>
  <c r="G4195" i="12"/>
  <c r="G4194" i="12"/>
  <c r="G4193" i="12"/>
  <c r="G4192" i="12"/>
  <c r="G4191" i="12"/>
  <c r="G4190" i="12"/>
  <c r="G4189" i="12"/>
  <c r="G4188" i="12"/>
  <c r="G4187" i="12"/>
  <c r="G4186" i="12"/>
  <c r="G4185" i="12"/>
  <c r="G4184" i="12"/>
  <c r="G4183" i="12"/>
  <c r="G4182" i="12"/>
  <c r="G4181" i="12"/>
  <c r="G4180" i="12"/>
  <c r="G4179" i="12"/>
  <c r="G4178" i="12"/>
  <c r="G4177" i="12"/>
  <c r="G4176" i="12"/>
  <c r="G4175" i="12"/>
  <c r="G4174" i="12"/>
  <c r="G4173" i="12"/>
  <c r="G4172" i="12"/>
  <c r="G4171" i="12"/>
  <c r="G4170" i="12"/>
  <c r="G4169" i="12"/>
  <c r="G4168" i="12"/>
  <c r="G4167" i="12"/>
  <c r="G4166" i="12"/>
  <c r="G4165" i="12"/>
  <c r="G4164" i="12"/>
  <c r="G4163" i="12"/>
  <c r="G4162" i="12"/>
  <c r="G4161" i="12"/>
  <c r="G4160" i="12"/>
  <c r="G4159" i="12"/>
  <c r="G4158" i="12"/>
  <c r="G4157" i="12"/>
  <c r="G4156" i="12"/>
  <c r="G4155" i="12"/>
  <c r="G4154" i="12"/>
  <c r="G4153" i="12"/>
  <c r="G4152" i="12"/>
  <c r="G4151" i="12"/>
  <c r="G4150" i="12"/>
  <c r="G4149" i="12"/>
  <c r="G4148" i="12"/>
  <c r="G4147" i="12"/>
  <c r="G4146" i="12"/>
  <c r="G4145" i="12"/>
  <c r="G4144" i="12"/>
  <c r="G4143" i="12"/>
  <c r="G4142" i="12"/>
  <c r="G4141" i="12"/>
  <c r="G4140" i="12"/>
  <c r="G4139" i="12"/>
  <c r="G4138" i="12"/>
  <c r="G4137" i="12"/>
  <c r="G4136" i="12"/>
  <c r="G4135" i="12"/>
  <c r="G4134" i="12"/>
  <c r="G4133" i="12"/>
  <c r="G4132" i="12"/>
  <c r="G4131" i="12"/>
  <c r="G4130" i="12"/>
  <c r="G4129" i="12"/>
  <c r="G4128" i="12"/>
  <c r="G4127" i="12"/>
  <c r="G4126" i="12"/>
  <c r="G4125" i="12"/>
  <c r="G4124" i="12"/>
  <c r="G4123" i="12"/>
  <c r="G4122" i="12"/>
  <c r="G4121" i="12"/>
  <c r="G4120" i="12"/>
  <c r="G4119" i="12"/>
  <c r="G4118" i="12"/>
  <c r="G4117" i="12"/>
  <c r="G4116" i="12"/>
  <c r="G4115" i="12"/>
  <c r="G4114" i="12"/>
  <c r="G4113" i="12"/>
  <c r="G4112" i="12"/>
  <c r="G4111" i="12"/>
  <c r="G4110" i="12"/>
  <c r="G4109" i="12"/>
  <c r="G4108" i="12"/>
  <c r="G4107" i="12"/>
  <c r="G4106" i="12"/>
  <c r="G4105" i="12"/>
  <c r="G4104" i="12"/>
  <c r="G4103" i="12"/>
  <c r="G4102" i="12"/>
  <c r="G4101" i="12"/>
  <c r="G4100" i="12"/>
  <c r="G4099" i="12"/>
  <c r="G4098" i="12"/>
  <c r="G4097" i="12"/>
  <c r="G4096" i="12"/>
  <c r="G4095" i="12"/>
  <c r="G4094" i="12"/>
  <c r="G4093" i="12"/>
  <c r="G4092" i="12"/>
  <c r="G4091" i="12"/>
  <c r="G4090" i="12"/>
  <c r="G4089" i="12"/>
  <c r="G4088" i="12"/>
  <c r="G4087" i="12"/>
  <c r="G4086" i="12"/>
  <c r="G4085" i="12"/>
  <c r="G4084" i="12"/>
  <c r="G4083" i="12"/>
  <c r="G4082" i="12"/>
  <c r="G4081" i="12"/>
  <c r="G4080" i="12"/>
  <c r="G4079" i="12"/>
  <c r="G4078" i="12"/>
  <c r="G4077" i="12"/>
  <c r="G4076" i="12"/>
  <c r="G4075" i="12"/>
  <c r="G4074" i="12"/>
  <c r="G4073" i="12"/>
  <c r="G4072" i="12"/>
  <c r="G4071" i="12"/>
  <c r="G4070" i="12"/>
  <c r="G4069" i="12"/>
  <c r="G4068" i="12"/>
  <c r="G4067" i="12"/>
  <c r="G4066" i="12"/>
  <c r="G4065" i="12"/>
  <c r="G4064" i="12"/>
  <c r="G4063" i="12"/>
  <c r="G4062" i="12"/>
  <c r="G4061" i="12"/>
  <c r="G4060" i="12"/>
  <c r="G4059" i="12"/>
  <c r="G4058" i="12"/>
  <c r="G4057" i="12"/>
  <c r="G4056" i="12"/>
  <c r="G4055" i="12"/>
  <c r="G4054" i="12"/>
  <c r="G4053" i="12"/>
  <c r="G4052" i="12"/>
  <c r="G4051" i="12"/>
  <c r="G4050" i="12"/>
  <c r="G4049" i="12"/>
  <c r="G4048" i="12"/>
  <c r="G4047" i="12"/>
  <c r="G4046" i="12"/>
  <c r="G4045" i="12"/>
  <c r="G4044" i="12"/>
  <c r="G4043" i="12"/>
  <c r="G4042" i="12"/>
  <c r="G4041" i="12"/>
  <c r="G4040" i="12"/>
  <c r="G4039" i="12"/>
  <c r="G4038" i="12"/>
  <c r="G4037" i="12"/>
  <c r="G4036" i="12"/>
  <c r="G4035" i="12"/>
  <c r="G4034" i="12"/>
  <c r="G4033" i="12"/>
  <c r="G4032" i="12"/>
  <c r="G4031" i="12"/>
  <c r="G4030" i="12"/>
  <c r="G4029" i="12"/>
  <c r="G4028" i="12"/>
  <c r="G4027" i="12"/>
  <c r="G4026" i="12"/>
  <c r="G4025" i="12"/>
  <c r="G4024" i="12"/>
  <c r="G4023" i="12"/>
  <c r="G4022" i="12"/>
  <c r="G4021" i="12"/>
  <c r="G4020" i="12"/>
  <c r="G4019" i="12"/>
  <c r="G4018" i="12"/>
  <c r="G4017" i="12"/>
  <c r="G4016" i="12"/>
  <c r="G4015" i="12"/>
  <c r="G4014" i="12"/>
  <c r="G4013" i="12"/>
  <c r="G4012" i="12"/>
  <c r="G4011" i="12"/>
  <c r="G4010" i="12"/>
  <c r="G4009" i="12"/>
  <c r="G4008" i="12"/>
  <c r="G4007" i="12"/>
  <c r="G4006" i="12"/>
  <c r="G4005" i="12"/>
  <c r="G4004" i="12"/>
  <c r="G4003" i="12"/>
  <c r="G4002" i="12"/>
  <c r="G4001" i="12"/>
  <c r="G4000" i="12"/>
  <c r="G3999" i="12"/>
  <c r="G3998" i="12"/>
  <c r="G3997" i="12"/>
  <c r="G3996" i="12"/>
  <c r="G3995" i="12"/>
  <c r="G3994" i="12"/>
  <c r="G3993" i="12"/>
  <c r="G3992" i="12"/>
  <c r="G3991" i="12"/>
  <c r="G3990" i="12"/>
  <c r="G3989" i="12"/>
  <c r="G3988" i="12"/>
  <c r="G3987" i="12"/>
  <c r="G3986" i="12"/>
  <c r="G3985" i="12"/>
  <c r="G3984" i="12"/>
  <c r="G3983" i="12"/>
  <c r="G3982" i="12"/>
  <c r="G3981" i="12"/>
  <c r="G3980" i="12"/>
  <c r="G3979" i="12"/>
  <c r="G3978" i="12"/>
  <c r="G3977" i="12"/>
  <c r="G3976" i="12"/>
  <c r="G3975" i="12"/>
  <c r="G3974" i="12"/>
  <c r="G3973" i="12"/>
  <c r="G3972" i="12"/>
  <c r="G3971" i="12"/>
  <c r="G3970" i="12"/>
  <c r="G3969" i="12"/>
  <c r="G3968" i="12"/>
  <c r="G3967" i="12"/>
  <c r="G3966" i="12"/>
  <c r="G3965" i="12"/>
  <c r="G3964" i="12"/>
  <c r="G3963" i="12"/>
  <c r="G3962" i="12"/>
  <c r="G3961" i="12"/>
  <c r="G3960" i="12"/>
  <c r="G3959" i="12"/>
  <c r="G3958" i="12"/>
  <c r="G3957" i="12"/>
  <c r="G3956" i="12"/>
  <c r="G3955" i="12"/>
  <c r="G3954" i="12"/>
  <c r="G3953" i="12"/>
  <c r="G3952" i="12"/>
  <c r="G3951" i="12"/>
  <c r="G3950" i="12"/>
  <c r="G3949" i="12"/>
  <c r="G3948" i="12"/>
  <c r="G3947" i="12"/>
  <c r="G3946" i="12"/>
  <c r="G3945" i="12"/>
  <c r="G3944" i="12"/>
  <c r="G3943" i="12"/>
  <c r="G3942" i="12"/>
  <c r="G3941" i="12"/>
  <c r="G3940" i="12"/>
  <c r="G3939" i="12"/>
  <c r="G3938" i="12"/>
  <c r="G3937" i="12"/>
  <c r="G3936" i="12"/>
  <c r="G3935" i="12"/>
  <c r="G3934" i="12"/>
  <c r="G3933" i="12"/>
  <c r="G3932" i="12"/>
  <c r="G3931" i="12"/>
  <c r="G3930" i="12"/>
  <c r="G3929" i="12"/>
  <c r="G3928" i="12"/>
  <c r="G3927" i="12"/>
  <c r="G3926" i="12"/>
  <c r="G3925" i="12"/>
  <c r="G3924" i="12"/>
  <c r="G3923" i="12"/>
  <c r="G3922" i="12"/>
  <c r="G3921" i="12"/>
  <c r="G3920" i="12"/>
  <c r="G3919" i="12"/>
  <c r="G3918" i="12"/>
  <c r="G3917" i="12"/>
  <c r="G3916" i="12"/>
  <c r="G3915" i="12"/>
  <c r="G3914" i="12"/>
  <c r="G3913" i="12"/>
  <c r="G3912" i="12"/>
  <c r="G3911" i="12"/>
  <c r="G3910" i="12"/>
  <c r="G3909" i="12"/>
  <c r="G3908" i="12"/>
  <c r="G3907" i="12"/>
  <c r="G3906" i="12"/>
  <c r="G3905" i="12"/>
  <c r="G3904" i="12"/>
  <c r="G3903" i="12"/>
  <c r="G3902" i="12"/>
  <c r="G3901" i="12"/>
  <c r="G3900" i="12"/>
  <c r="G3899" i="12"/>
  <c r="G3898" i="12"/>
  <c r="G3897" i="12"/>
  <c r="G3896" i="12"/>
  <c r="G3895" i="12"/>
  <c r="G3894" i="12"/>
  <c r="G3893" i="12"/>
  <c r="G3892" i="12"/>
  <c r="G3891" i="12"/>
  <c r="G3890" i="12"/>
  <c r="G3889" i="12"/>
  <c r="G3888" i="12"/>
  <c r="G3887" i="12"/>
  <c r="G3886" i="12"/>
  <c r="G3885" i="12"/>
  <c r="G3884" i="12"/>
  <c r="G3883" i="12"/>
  <c r="G3882" i="12"/>
  <c r="G3881" i="12"/>
  <c r="G3880" i="12"/>
  <c r="G3879" i="12"/>
  <c r="G3878" i="12"/>
  <c r="G3877" i="12"/>
  <c r="G3876" i="12"/>
  <c r="G3875" i="12"/>
  <c r="G3874" i="12"/>
  <c r="G3873" i="12"/>
  <c r="G3872" i="12"/>
  <c r="G3871" i="12"/>
  <c r="G3870" i="12"/>
  <c r="G3869" i="12"/>
  <c r="G3868" i="12"/>
  <c r="G3867" i="12"/>
  <c r="G3866" i="12"/>
  <c r="G3865" i="12"/>
  <c r="G3864" i="12"/>
  <c r="G3863" i="12"/>
  <c r="G3862" i="12"/>
  <c r="G3861" i="12"/>
  <c r="G3860" i="12"/>
  <c r="G3859" i="12"/>
  <c r="G3858" i="12"/>
  <c r="G3857" i="12"/>
  <c r="G3856" i="12"/>
  <c r="G3855" i="12"/>
  <c r="G3854" i="12"/>
  <c r="G3853" i="12"/>
  <c r="G3852" i="12"/>
  <c r="G3851" i="12"/>
  <c r="G3850" i="12"/>
  <c r="G3849" i="12"/>
  <c r="G3848" i="12"/>
  <c r="G3847" i="12"/>
  <c r="G3846" i="12"/>
  <c r="G3845" i="12"/>
  <c r="G3844" i="12"/>
  <c r="G3843" i="12"/>
  <c r="G3842" i="12"/>
  <c r="G3841" i="12"/>
  <c r="G3840" i="12"/>
  <c r="G3839" i="12"/>
  <c r="G3838" i="12"/>
  <c r="G3837" i="12"/>
  <c r="G3836" i="12"/>
  <c r="G3835" i="12"/>
  <c r="G3834" i="12"/>
  <c r="G3833" i="12"/>
  <c r="G3832" i="12"/>
  <c r="G3831" i="12"/>
  <c r="G3830" i="12"/>
  <c r="G3829" i="12"/>
  <c r="G3828" i="12"/>
  <c r="G3827" i="12"/>
  <c r="G3826" i="12"/>
  <c r="G3825" i="12"/>
  <c r="G3824" i="12"/>
  <c r="G3823" i="12"/>
  <c r="G3822" i="12"/>
  <c r="G3821" i="12"/>
  <c r="G3820" i="12"/>
  <c r="G3819" i="12"/>
  <c r="G3818" i="12"/>
  <c r="G3817" i="12"/>
  <c r="G3816" i="12"/>
  <c r="G3815" i="12"/>
  <c r="G3814" i="12"/>
  <c r="G3813" i="12"/>
  <c r="G3812" i="12"/>
  <c r="G3811" i="12"/>
  <c r="G3810" i="12"/>
  <c r="G3809" i="12"/>
  <c r="G3808" i="12"/>
  <c r="G3807" i="12"/>
  <c r="G3806" i="12"/>
  <c r="G3805" i="12"/>
  <c r="G3804" i="12"/>
  <c r="G3803" i="12"/>
  <c r="G3802" i="12"/>
  <c r="G3801" i="12"/>
  <c r="G3800" i="12"/>
  <c r="G3799" i="12"/>
  <c r="G3798" i="12"/>
  <c r="G3797" i="12"/>
  <c r="G3796" i="12"/>
  <c r="G3795" i="12"/>
  <c r="G3794" i="12"/>
  <c r="G3793" i="12"/>
  <c r="G3792" i="12"/>
  <c r="G3791" i="12"/>
  <c r="G3790" i="12"/>
  <c r="G3789" i="12"/>
  <c r="G3788" i="12"/>
  <c r="G3787" i="12"/>
  <c r="G3786" i="12"/>
  <c r="G3785" i="12"/>
  <c r="G3784" i="12"/>
  <c r="G3783" i="12"/>
  <c r="G3782" i="12"/>
  <c r="G3781" i="12"/>
  <c r="G3780" i="12"/>
  <c r="G3779" i="12"/>
  <c r="G3778" i="12"/>
  <c r="G3777" i="12"/>
  <c r="G3776" i="12"/>
  <c r="G3775" i="12"/>
  <c r="G3774" i="12"/>
  <c r="G3773" i="12"/>
  <c r="G3772" i="12"/>
  <c r="G3771" i="12"/>
  <c r="G3770" i="12"/>
  <c r="G3769" i="12"/>
  <c r="G3768" i="12"/>
  <c r="G3767" i="12"/>
  <c r="G3766" i="12"/>
  <c r="G3765" i="12"/>
  <c r="G3764" i="12"/>
  <c r="G3763" i="12"/>
  <c r="G3762" i="12"/>
  <c r="G3761" i="12"/>
  <c r="G3760" i="12"/>
  <c r="G3759" i="12"/>
  <c r="G3758" i="12"/>
  <c r="G3757" i="12"/>
  <c r="G3756" i="12"/>
  <c r="G3755" i="12"/>
  <c r="G3754" i="12"/>
  <c r="G3753" i="12"/>
  <c r="G3752" i="12"/>
  <c r="G3751" i="12"/>
  <c r="G3750" i="12"/>
  <c r="G3749" i="12"/>
  <c r="G3748" i="12"/>
  <c r="G3747" i="12"/>
  <c r="G3746" i="12"/>
  <c r="G3745" i="12"/>
  <c r="G3744" i="12"/>
  <c r="G3743" i="12"/>
  <c r="G3742" i="12"/>
  <c r="G3741" i="12"/>
  <c r="G3740" i="12"/>
  <c r="G3739" i="12"/>
  <c r="G3738" i="12"/>
  <c r="G3737" i="12"/>
  <c r="G3736" i="12"/>
  <c r="G3735" i="12"/>
  <c r="G3734" i="12"/>
  <c r="G3733" i="12"/>
  <c r="G3732" i="12"/>
  <c r="G3731" i="12"/>
  <c r="G3730" i="12"/>
  <c r="G3729" i="12"/>
  <c r="G3728" i="12"/>
  <c r="G3727" i="12"/>
  <c r="G3726" i="12"/>
  <c r="G3725" i="12"/>
  <c r="G3724" i="12"/>
  <c r="G3723" i="12"/>
  <c r="G3722" i="12"/>
  <c r="G3721" i="12"/>
  <c r="G3720" i="12"/>
  <c r="G3719" i="12"/>
  <c r="G3718" i="12"/>
  <c r="G3717" i="12"/>
  <c r="G3716" i="12"/>
  <c r="G3715" i="12"/>
  <c r="G3714" i="12"/>
  <c r="G3713" i="12"/>
  <c r="G3712" i="12"/>
  <c r="G3711" i="12"/>
  <c r="G3710" i="12"/>
  <c r="G3709" i="12"/>
  <c r="G3708" i="12"/>
  <c r="G3707" i="12"/>
  <c r="G3706" i="12"/>
  <c r="G3705" i="12"/>
  <c r="G3704" i="12"/>
  <c r="G3703" i="12"/>
  <c r="G3702" i="12"/>
  <c r="G3701" i="12"/>
  <c r="G3700" i="12"/>
  <c r="G3699" i="12"/>
  <c r="G3698" i="12"/>
  <c r="G3697" i="12"/>
  <c r="G3696" i="12"/>
  <c r="G3695" i="12"/>
  <c r="G3694" i="12"/>
  <c r="G3693" i="12"/>
  <c r="G3692" i="12"/>
  <c r="G3691" i="12"/>
  <c r="G3690" i="12"/>
  <c r="G3689" i="12"/>
  <c r="G3688" i="12"/>
  <c r="G3687" i="12"/>
  <c r="G3686" i="12"/>
  <c r="G3685" i="12"/>
  <c r="G3684" i="12"/>
  <c r="G3683" i="12"/>
  <c r="G3682" i="12"/>
  <c r="G3681" i="12"/>
  <c r="G3680" i="12"/>
  <c r="G3679" i="12"/>
  <c r="G3678" i="12"/>
  <c r="G3677" i="12"/>
  <c r="G3676" i="12"/>
  <c r="G3675" i="12"/>
  <c r="G3674" i="12"/>
  <c r="G3673" i="12"/>
  <c r="G3672" i="12"/>
  <c r="G3671" i="12"/>
  <c r="G3670" i="12"/>
  <c r="G3669" i="12"/>
  <c r="G3668" i="12"/>
  <c r="G3667" i="12"/>
  <c r="G3666" i="12"/>
  <c r="G3665" i="12"/>
  <c r="G3664" i="12"/>
  <c r="G3663" i="12"/>
  <c r="G3662" i="12"/>
  <c r="G3661" i="12"/>
  <c r="G3660" i="12"/>
  <c r="G3659" i="12"/>
  <c r="G3658" i="12"/>
  <c r="G3657" i="12"/>
  <c r="G3656" i="12"/>
  <c r="G3655" i="12"/>
  <c r="G3654" i="12"/>
  <c r="G3653" i="12"/>
  <c r="G3652" i="12"/>
  <c r="G3651" i="12"/>
  <c r="G3650" i="12"/>
  <c r="G3649" i="12"/>
  <c r="G3648" i="12"/>
  <c r="G3647" i="12"/>
  <c r="G3646" i="12"/>
  <c r="G3645" i="12"/>
  <c r="G3644" i="12"/>
  <c r="G3643" i="12"/>
  <c r="G3642" i="12"/>
  <c r="G3641" i="12"/>
  <c r="G3640" i="12"/>
  <c r="G3639" i="12"/>
  <c r="G3638" i="12"/>
  <c r="G3637" i="12"/>
  <c r="G3636" i="12"/>
  <c r="G3635" i="12"/>
  <c r="G3634" i="12"/>
  <c r="G3633" i="12"/>
  <c r="G3632" i="12"/>
  <c r="G3631" i="12"/>
  <c r="G3630" i="12"/>
  <c r="G3629" i="12"/>
  <c r="G3628" i="12"/>
  <c r="G3627" i="12"/>
  <c r="G3626" i="12"/>
  <c r="G3625" i="12"/>
  <c r="G3624" i="12"/>
  <c r="G3623" i="12"/>
  <c r="G3622" i="12"/>
  <c r="G3621" i="12"/>
  <c r="G3620" i="12"/>
  <c r="G3619" i="12"/>
  <c r="G3618" i="12"/>
  <c r="G3617" i="12"/>
  <c r="G3616" i="12"/>
  <c r="G3615" i="12"/>
  <c r="G3614" i="12"/>
  <c r="G3613" i="12"/>
  <c r="G3612" i="12"/>
  <c r="G3611" i="12"/>
  <c r="G3610" i="12"/>
  <c r="G3609" i="12"/>
  <c r="G3608" i="12"/>
  <c r="G3607" i="12"/>
  <c r="G3606" i="12"/>
  <c r="G3605" i="12"/>
  <c r="G3604" i="12"/>
  <c r="G3603" i="12"/>
  <c r="G3602" i="12"/>
  <c r="G3601" i="12"/>
  <c r="G3600" i="12"/>
  <c r="G3599" i="12"/>
  <c r="G3598" i="12"/>
  <c r="G3597" i="12"/>
  <c r="G3596" i="12"/>
  <c r="G3595" i="12"/>
  <c r="G3594" i="12"/>
  <c r="G3593" i="12"/>
  <c r="G3592" i="12"/>
  <c r="G3591" i="12"/>
  <c r="G3590" i="12"/>
  <c r="G3589" i="12"/>
  <c r="G3588" i="12"/>
  <c r="G3587" i="12"/>
  <c r="G3586" i="12"/>
  <c r="G3585" i="12"/>
  <c r="G3584" i="12"/>
  <c r="G3583" i="12"/>
  <c r="G3582" i="12"/>
  <c r="G3581" i="12"/>
  <c r="G3580" i="12"/>
  <c r="G3579" i="12"/>
  <c r="G3578" i="12"/>
  <c r="G3577" i="12"/>
  <c r="G3576" i="12"/>
  <c r="G3575" i="12"/>
  <c r="G3574" i="12"/>
  <c r="G3573" i="12"/>
  <c r="G3572" i="12"/>
  <c r="G3571" i="12"/>
  <c r="G3570" i="12"/>
  <c r="G3569" i="12"/>
  <c r="G3568" i="12"/>
  <c r="G3567" i="12"/>
  <c r="G3566" i="12"/>
  <c r="G3565" i="12"/>
  <c r="G3564" i="12"/>
  <c r="G3563" i="12"/>
  <c r="G3562" i="12"/>
  <c r="G3561" i="12"/>
  <c r="G3560" i="12"/>
  <c r="G3559" i="12"/>
  <c r="G3558" i="12"/>
  <c r="G3557" i="12"/>
  <c r="G3556" i="12"/>
  <c r="G3555" i="12"/>
  <c r="G3554" i="12"/>
  <c r="G3553" i="12"/>
  <c r="G3552" i="12"/>
  <c r="G3551" i="12"/>
  <c r="G3550" i="12"/>
  <c r="G3549" i="12"/>
  <c r="G3548" i="12"/>
  <c r="G3547" i="12"/>
  <c r="G3546" i="12"/>
  <c r="G3545" i="12"/>
  <c r="G3544" i="12"/>
  <c r="G3543" i="12"/>
  <c r="G3542" i="12"/>
  <c r="G3541" i="12"/>
  <c r="G3540" i="12"/>
  <c r="G3539" i="12"/>
  <c r="G3538" i="12"/>
  <c r="G3537" i="12"/>
  <c r="G3536" i="12"/>
  <c r="G3535" i="12"/>
  <c r="G3534" i="12"/>
  <c r="G3533" i="12"/>
  <c r="G3532" i="12"/>
  <c r="G3531" i="12"/>
  <c r="G3530" i="12"/>
  <c r="G3529" i="12"/>
  <c r="G3528" i="12"/>
  <c r="G3527" i="12"/>
  <c r="G3526" i="12"/>
  <c r="G3525" i="12"/>
  <c r="G3524" i="12"/>
  <c r="G3523" i="12"/>
  <c r="G3522" i="12"/>
  <c r="G3521" i="12"/>
  <c r="G3520" i="12"/>
  <c r="G3519" i="12"/>
  <c r="G3518" i="12"/>
  <c r="G3517" i="12"/>
  <c r="G3516" i="12"/>
  <c r="G3515" i="12"/>
  <c r="G3514" i="12"/>
  <c r="G3513" i="12"/>
  <c r="G3512" i="12"/>
  <c r="G3511" i="12"/>
  <c r="G3510" i="12"/>
  <c r="G3509" i="12"/>
  <c r="G3508" i="12"/>
  <c r="G3507" i="12"/>
  <c r="G3506" i="12"/>
  <c r="G3505" i="12"/>
  <c r="G3504" i="12"/>
  <c r="G3503" i="12"/>
  <c r="G3502" i="12"/>
  <c r="G3501" i="12"/>
  <c r="G3500" i="12"/>
  <c r="G3499" i="12"/>
  <c r="G3498" i="12"/>
  <c r="G3497" i="12"/>
  <c r="G3496" i="12"/>
  <c r="G3495" i="12"/>
  <c r="G3494" i="12"/>
  <c r="G3493" i="12"/>
  <c r="G3492" i="12"/>
  <c r="G3491" i="12"/>
  <c r="G3490" i="12"/>
  <c r="G3489" i="12"/>
  <c r="G3488" i="12"/>
  <c r="G3487" i="12"/>
  <c r="G3486" i="12"/>
  <c r="G3485" i="12"/>
  <c r="G3484" i="12"/>
  <c r="G3483" i="12"/>
  <c r="G3482" i="12"/>
  <c r="G3481" i="12"/>
  <c r="G3480" i="12"/>
  <c r="G3479" i="12"/>
  <c r="G3478" i="12"/>
  <c r="G3477" i="12"/>
  <c r="G3476" i="12"/>
  <c r="G3475" i="12"/>
  <c r="G3474" i="12"/>
  <c r="G3473" i="12"/>
  <c r="G3472" i="12"/>
  <c r="G3471" i="12"/>
  <c r="G3470" i="12"/>
  <c r="G3469" i="12"/>
  <c r="G3468" i="12"/>
  <c r="G3467" i="12"/>
  <c r="G3466" i="12"/>
  <c r="G3465" i="12"/>
  <c r="G3464" i="12"/>
  <c r="G3463" i="12"/>
  <c r="G3462" i="12"/>
  <c r="G3461" i="12"/>
  <c r="G3460" i="12"/>
  <c r="G3459" i="12"/>
  <c r="G3458" i="12"/>
  <c r="G3457" i="12"/>
  <c r="G3456" i="12"/>
  <c r="G3455" i="12"/>
  <c r="G3454" i="12"/>
  <c r="G3453" i="12"/>
  <c r="G3452" i="12"/>
  <c r="G3451" i="12"/>
  <c r="G3450" i="12"/>
  <c r="G3449" i="12"/>
  <c r="G3448" i="12"/>
  <c r="G3447" i="12"/>
  <c r="G3446" i="12"/>
  <c r="G3445" i="12"/>
  <c r="G3444" i="12"/>
  <c r="G3443" i="12"/>
  <c r="G3442" i="12"/>
  <c r="G3441" i="12"/>
  <c r="G3440" i="12"/>
  <c r="G3439" i="12"/>
  <c r="G3438" i="12"/>
  <c r="G3437" i="12"/>
  <c r="G3436" i="12"/>
  <c r="G3435" i="12"/>
  <c r="G3434" i="12"/>
  <c r="G3433" i="12"/>
  <c r="G3432" i="12"/>
  <c r="G3431" i="12"/>
  <c r="G3430" i="12"/>
  <c r="G3429" i="12"/>
  <c r="G3428" i="12"/>
  <c r="G3427" i="12"/>
  <c r="G3426" i="12"/>
  <c r="G3425" i="12"/>
  <c r="G3424" i="12"/>
  <c r="G3423" i="12"/>
  <c r="G3422" i="12"/>
  <c r="G3421" i="12"/>
  <c r="G3420" i="12"/>
  <c r="G3419" i="12"/>
  <c r="G3418" i="12"/>
  <c r="G3417" i="12"/>
  <c r="G3416" i="12"/>
  <c r="G3415" i="12"/>
  <c r="G3414" i="12"/>
  <c r="G3413" i="12"/>
  <c r="G3412" i="12"/>
  <c r="G3411" i="12"/>
  <c r="G3410" i="12"/>
  <c r="G3409" i="12"/>
  <c r="G3408" i="12"/>
  <c r="G3407" i="12"/>
  <c r="G3406" i="12"/>
  <c r="G3405" i="12"/>
  <c r="G3404" i="12"/>
  <c r="G3403" i="12"/>
  <c r="G3402" i="12"/>
  <c r="G3401" i="12"/>
  <c r="G3400" i="12"/>
  <c r="G3399" i="12"/>
  <c r="G3398" i="12"/>
  <c r="G3397" i="12"/>
  <c r="G3396" i="12"/>
  <c r="G3395" i="12"/>
  <c r="G3394" i="12"/>
  <c r="G3393" i="12"/>
  <c r="G3392" i="12"/>
  <c r="G3391" i="12"/>
  <c r="G3390" i="12"/>
  <c r="G3389" i="12"/>
  <c r="G3388" i="12"/>
  <c r="G3387" i="12"/>
  <c r="G3386" i="12"/>
  <c r="G3385" i="12"/>
  <c r="G3384" i="12"/>
  <c r="G3383" i="12"/>
  <c r="G3382" i="12"/>
  <c r="G3381" i="12"/>
  <c r="G3380" i="12"/>
  <c r="G3379" i="12"/>
  <c r="G3378" i="12"/>
  <c r="G3377" i="12"/>
  <c r="G3376" i="12"/>
  <c r="G3375" i="12"/>
  <c r="G3374" i="12"/>
  <c r="G3373" i="12"/>
  <c r="G3372" i="12"/>
  <c r="G3371" i="12"/>
  <c r="G3370" i="12"/>
  <c r="G3369" i="12"/>
  <c r="G3368" i="12"/>
  <c r="G3367" i="12"/>
  <c r="G3366" i="12"/>
  <c r="G3365" i="12"/>
  <c r="G3364" i="12"/>
  <c r="G3363" i="12"/>
  <c r="G3362" i="12"/>
  <c r="G3361" i="12"/>
  <c r="G3360" i="12"/>
  <c r="G3359" i="12"/>
  <c r="G3358" i="12"/>
  <c r="G3357" i="12"/>
  <c r="G3356" i="12"/>
  <c r="G3355" i="12"/>
  <c r="G3354" i="12"/>
  <c r="G3353" i="12"/>
  <c r="G3352" i="12"/>
  <c r="G3351" i="12"/>
  <c r="G3350" i="12"/>
  <c r="G3349" i="12"/>
  <c r="G3348" i="12"/>
  <c r="G3347" i="12"/>
  <c r="G3346" i="12"/>
  <c r="G3345" i="12"/>
  <c r="G3344" i="12"/>
  <c r="G3343" i="12"/>
  <c r="G3342" i="12"/>
  <c r="G3341" i="12"/>
  <c r="G3340" i="12"/>
  <c r="G3339" i="12"/>
  <c r="G3338" i="12"/>
  <c r="G3337" i="12"/>
  <c r="G3336" i="12"/>
  <c r="G3335" i="12"/>
  <c r="G3334" i="12"/>
  <c r="G3333" i="12"/>
  <c r="G3332" i="12"/>
  <c r="G3331" i="12"/>
  <c r="G3330" i="12"/>
  <c r="G3329" i="12"/>
  <c r="G3328" i="12"/>
  <c r="G3327" i="12"/>
  <c r="G3326" i="12"/>
  <c r="G3325" i="12"/>
  <c r="G3324" i="12"/>
  <c r="G3323" i="12"/>
  <c r="G3322" i="12"/>
  <c r="G3321" i="12"/>
  <c r="G3320" i="12"/>
  <c r="G3319" i="12"/>
  <c r="G3318" i="12"/>
  <c r="G3317" i="12"/>
  <c r="G3316" i="12"/>
  <c r="G3315" i="12"/>
  <c r="G3314" i="12"/>
  <c r="G3313" i="12"/>
  <c r="G3312" i="12"/>
  <c r="G3311" i="12"/>
  <c r="G3310" i="12"/>
  <c r="G3309" i="12"/>
  <c r="G3308" i="12"/>
  <c r="G3307" i="12"/>
  <c r="G3306" i="12"/>
  <c r="G3305" i="12"/>
  <c r="G3304" i="12"/>
  <c r="G3303" i="12"/>
  <c r="G3302" i="12"/>
  <c r="G3301" i="12"/>
  <c r="G3300" i="12"/>
  <c r="G3299" i="12"/>
  <c r="G3298" i="12"/>
  <c r="G3297" i="12"/>
  <c r="G3296" i="12"/>
  <c r="G3295" i="12"/>
  <c r="G3294" i="12"/>
  <c r="G3293" i="12"/>
  <c r="G3292" i="12"/>
  <c r="G3291" i="12"/>
  <c r="G3290" i="12"/>
  <c r="G3289" i="12"/>
  <c r="G3288" i="12"/>
  <c r="G3287" i="12"/>
  <c r="G3286" i="12"/>
  <c r="G3285" i="12"/>
  <c r="G3284" i="12"/>
  <c r="G3283" i="12"/>
  <c r="G3282" i="12"/>
  <c r="G3281" i="12"/>
  <c r="G3280" i="12"/>
  <c r="G3279" i="12"/>
  <c r="G3278" i="12"/>
  <c r="G3277" i="12"/>
  <c r="G3276" i="12"/>
  <c r="G3275" i="12"/>
  <c r="G3274" i="12"/>
  <c r="G3273" i="12"/>
  <c r="G3272" i="12"/>
  <c r="G3271" i="12"/>
  <c r="G3270" i="12"/>
  <c r="G3269" i="12"/>
  <c r="G3268" i="12"/>
  <c r="G3267" i="12"/>
  <c r="G3266" i="12"/>
  <c r="G3265" i="12"/>
  <c r="G3264" i="12"/>
  <c r="G3263" i="12"/>
  <c r="G3262" i="12"/>
  <c r="G3261" i="12"/>
  <c r="G3260" i="12"/>
  <c r="G3259" i="12"/>
  <c r="G3258" i="12"/>
  <c r="G3257" i="12"/>
  <c r="G3256" i="12"/>
  <c r="G3255" i="12"/>
  <c r="G3254" i="12"/>
  <c r="G3253" i="12"/>
  <c r="G3252" i="12"/>
  <c r="G3251" i="12"/>
  <c r="G3250" i="12"/>
  <c r="G3249" i="12"/>
  <c r="G3248" i="12"/>
  <c r="G3247" i="12"/>
  <c r="G3246" i="12"/>
  <c r="G3245" i="12"/>
  <c r="G3244" i="12"/>
  <c r="G3243" i="12"/>
  <c r="G3242" i="12"/>
  <c r="G3241" i="12"/>
  <c r="G3240" i="12"/>
  <c r="G3239" i="12"/>
  <c r="G3238" i="12"/>
  <c r="G3237" i="12"/>
  <c r="G3236" i="12"/>
  <c r="G3235" i="12"/>
  <c r="G3234" i="12"/>
  <c r="G3233" i="12"/>
  <c r="G3232" i="12"/>
  <c r="G3231" i="12"/>
  <c r="G3230" i="12"/>
  <c r="G3229" i="12"/>
  <c r="G3228" i="12"/>
  <c r="G3227" i="12"/>
  <c r="G3226" i="12"/>
  <c r="G3225" i="12"/>
  <c r="G3224" i="12"/>
  <c r="G3223" i="12"/>
  <c r="G3222" i="12"/>
  <c r="G3221" i="12"/>
  <c r="G3220" i="12"/>
  <c r="G3219" i="12"/>
  <c r="G3218" i="12"/>
  <c r="G3217" i="12"/>
  <c r="G3216" i="12"/>
  <c r="G3215" i="12"/>
  <c r="G3214" i="12"/>
  <c r="G3213" i="12"/>
  <c r="G3212" i="12"/>
  <c r="G3211" i="12"/>
  <c r="G3210" i="12"/>
  <c r="G3209" i="12"/>
  <c r="G3208" i="12"/>
  <c r="G3207" i="12"/>
  <c r="G3206" i="12"/>
  <c r="G3205" i="12"/>
  <c r="G3204" i="12"/>
  <c r="G3203" i="12"/>
  <c r="G3202" i="12"/>
  <c r="G3201" i="12"/>
  <c r="G3200" i="12"/>
  <c r="G3199" i="12"/>
  <c r="G3198" i="12"/>
  <c r="G3197" i="12"/>
  <c r="G3196" i="12"/>
  <c r="G3195" i="12"/>
  <c r="G3194" i="12"/>
  <c r="G3193" i="12"/>
  <c r="G3192" i="12"/>
  <c r="G3191" i="12"/>
  <c r="G3190" i="12"/>
  <c r="G3189" i="12"/>
  <c r="G3188" i="12"/>
  <c r="G3187" i="12"/>
  <c r="G3186" i="12"/>
  <c r="G3185" i="12"/>
  <c r="G3184" i="12"/>
  <c r="G3183" i="12"/>
  <c r="G3182" i="12"/>
  <c r="G3181" i="12"/>
  <c r="G3180" i="12"/>
  <c r="G3179" i="12"/>
  <c r="G3178" i="12"/>
  <c r="G3177" i="12"/>
  <c r="G3176" i="12"/>
  <c r="G3175" i="12"/>
  <c r="G3174" i="12"/>
  <c r="G3173" i="12"/>
  <c r="G3172" i="12"/>
  <c r="G3171" i="12"/>
  <c r="G3170" i="12"/>
  <c r="G3169" i="12"/>
  <c r="G3168" i="12"/>
  <c r="G3167" i="12"/>
  <c r="G3166" i="12"/>
  <c r="G3165" i="12"/>
  <c r="G3164" i="12"/>
  <c r="G3163" i="12"/>
  <c r="G3162" i="12"/>
  <c r="G3161" i="12"/>
  <c r="G3160" i="12"/>
  <c r="G3159" i="12"/>
  <c r="G3158" i="12"/>
  <c r="G3157" i="12"/>
  <c r="G3156" i="12"/>
  <c r="G3155" i="12"/>
  <c r="G3154" i="12"/>
  <c r="G3153" i="12"/>
  <c r="G3152" i="12"/>
  <c r="G3151" i="12"/>
  <c r="G3150" i="12"/>
  <c r="G3149" i="12"/>
  <c r="G3148" i="12"/>
  <c r="G3147" i="12"/>
  <c r="G3146" i="12"/>
  <c r="G3145" i="12"/>
  <c r="G3144" i="12"/>
  <c r="G3143" i="12"/>
  <c r="G3142" i="12"/>
  <c r="G3141" i="12"/>
  <c r="G3140" i="12"/>
  <c r="G3139" i="12"/>
  <c r="G3138" i="12"/>
  <c r="G3137" i="12"/>
  <c r="G3136" i="12"/>
  <c r="G3135" i="12"/>
  <c r="G3134" i="12"/>
  <c r="G3133" i="12"/>
  <c r="G3132" i="12"/>
  <c r="G3131" i="12"/>
  <c r="G3130" i="12"/>
  <c r="G3129" i="12"/>
  <c r="G3128" i="12"/>
  <c r="G3127" i="12"/>
  <c r="G3126" i="12"/>
  <c r="G3125" i="12"/>
  <c r="G3124" i="12"/>
  <c r="G3123" i="12"/>
  <c r="G3122" i="12"/>
  <c r="G3121" i="12"/>
  <c r="G3120" i="12"/>
  <c r="G3119" i="12"/>
  <c r="G3118" i="12"/>
  <c r="G3117" i="12"/>
  <c r="G3116" i="12"/>
  <c r="G3115" i="12"/>
  <c r="G3114" i="12"/>
  <c r="G3113" i="12"/>
  <c r="G3112" i="12"/>
  <c r="G3111" i="12"/>
  <c r="G3110" i="12"/>
  <c r="G3109" i="12"/>
  <c r="G3108" i="12"/>
  <c r="G3107" i="12"/>
  <c r="G3106" i="12"/>
  <c r="G3105" i="12"/>
  <c r="G3104" i="12"/>
  <c r="G3103" i="12"/>
  <c r="G3102" i="12"/>
  <c r="G3101" i="12"/>
  <c r="G3100" i="12"/>
  <c r="G3099" i="12"/>
  <c r="G3098" i="12"/>
  <c r="G3097" i="12"/>
  <c r="G3096" i="12"/>
  <c r="G3095" i="12"/>
  <c r="G3094" i="12"/>
  <c r="G3093" i="12"/>
  <c r="G3092" i="12"/>
  <c r="G3091" i="12"/>
  <c r="G3090" i="12"/>
  <c r="G3089" i="12"/>
  <c r="G3088" i="12"/>
  <c r="G3087" i="12"/>
  <c r="G3086" i="12"/>
  <c r="G3085" i="12"/>
  <c r="G3084" i="12"/>
  <c r="G3083" i="12"/>
  <c r="G3082" i="12"/>
  <c r="G3081" i="12"/>
  <c r="G3080" i="12"/>
  <c r="G3079" i="12"/>
  <c r="G3078" i="12"/>
  <c r="G3077" i="12"/>
  <c r="G3076" i="12"/>
  <c r="G3075" i="12"/>
  <c r="G3074" i="12"/>
  <c r="G3073" i="12"/>
  <c r="G3072" i="12"/>
  <c r="G3071" i="12"/>
  <c r="G3070" i="12"/>
  <c r="G3069" i="12"/>
  <c r="G3068" i="12"/>
  <c r="G3067" i="12"/>
  <c r="G3066" i="12"/>
  <c r="G3065" i="12"/>
  <c r="G3064" i="12"/>
  <c r="G3063" i="12"/>
  <c r="G3062" i="12"/>
  <c r="G3061" i="12"/>
  <c r="G3060" i="12"/>
  <c r="G3059" i="12"/>
  <c r="G3058" i="12"/>
  <c r="G3057" i="12"/>
  <c r="G3056" i="12"/>
  <c r="G3055" i="12"/>
  <c r="G3054" i="12"/>
  <c r="G3053" i="12"/>
  <c r="G3052" i="12"/>
  <c r="G3051" i="12"/>
  <c r="G3050" i="12"/>
  <c r="G3049" i="12"/>
  <c r="G3048" i="12"/>
  <c r="G3047" i="12"/>
  <c r="G3046" i="12"/>
  <c r="G3045" i="12"/>
  <c r="G3044" i="12"/>
  <c r="G3043" i="12"/>
  <c r="G3042" i="12"/>
  <c r="G3041" i="12"/>
  <c r="G3040" i="12"/>
  <c r="G3039" i="12"/>
  <c r="G3038" i="12"/>
  <c r="G3037" i="12"/>
  <c r="G3036" i="12"/>
  <c r="G3035" i="12"/>
  <c r="G3034" i="12"/>
  <c r="G3033" i="12"/>
  <c r="G3032" i="12"/>
  <c r="G3031" i="12"/>
  <c r="G3030" i="12"/>
  <c r="G3029" i="12"/>
  <c r="G3028" i="12"/>
  <c r="G3027" i="12"/>
  <c r="G3026" i="12"/>
  <c r="G3025" i="12"/>
  <c r="G3024" i="12"/>
  <c r="G3023" i="12"/>
  <c r="G3022" i="12"/>
  <c r="G3021" i="12"/>
  <c r="G3020" i="12"/>
  <c r="G3019" i="12"/>
  <c r="G3018" i="12"/>
  <c r="G3017" i="12"/>
  <c r="G3016" i="12"/>
  <c r="G3015" i="12"/>
  <c r="G3014" i="12"/>
  <c r="G3013" i="12"/>
  <c r="G3012" i="12"/>
  <c r="G3011" i="12"/>
  <c r="G3010" i="12"/>
  <c r="G3009" i="12"/>
  <c r="G3008" i="12"/>
  <c r="G3007" i="12"/>
  <c r="G3006" i="12"/>
  <c r="G3005" i="12"/>
  <c r="G3004" i="12"/>
  <c r="G3003" i="12"/>
  <c r="G3002" i="12"/>
  <c r="G3001" i="12"/>
  <c r="G3000" i="12"/>
  <c r="G2999" i="12"/>
  <c r="G2998" i="12"/>
  <c r="G2997" i="12"/>
  <c r="G2996" i="12"/>
  <c r="G2995" i="12"/>
  <c r="G2994" i="12"/>
  <c r="G2993" i="12"/>
  <c r="G2992" i="12"/>
  <c r="G2991" i="12"/>
  <c r="G2990" i="12"/>
  <c r="G2989" i="12"/>
  <c r="G2988" i="12"/>
  <c r="G2987" i="12"/>
  <c r="G2986" i="12"/>
  <c r="G2985" i="12"/>
  <c r="G2984" i="12"/>
  <c r="G2983" i="12"/>
  <c r="G2982" i="12"/>
  <c r="G2981" i="12"/>
  <c r="G2980" i="12"/>
  <c r="G2979" i="12"/>
  <c r="G2978" i="12"/>
  <c r="G2977" i="12"/>
  <c r="G2976" i="12"/>
  <c r="G2975" i="12"/>
  <c r="G2974" i="12"/>
  <c r="G2973" i="12"/>
  <c r="G2972" i="12"/>
  <c r="G2971" i="12"/>
  <c r="G2970" i="12"/>
  <c r="G2969" i="12"/>
  <c r="G2968" i="12"/>
  <c r="G2967" i="12"/>
  <c r="G2966" i="12"/>
  <c r="G2965" i="12"/>
  <c r="G2964" i="12"/>
  <c r="G2963" i="12"/>
  <c r="G2962" i="12"/>
  <c r="G2961" i="12"/>
  <c r="G2960" i="12"/>
  <c r="G2959" i="12"/>
  <c r="G2958" i="12"/>
  <c r="G2957" i="12"/>
  <c r="G2956" i="12"/>
  <c r="G2955" i="12"/>
  <c r="G2954" i="12"/>
  <c r="G2953" i="12"/>
  <c r="G2952" i="12"/>
  <c r="G2951" i="12"/>
  <c r="G2950" i="12"/>
  <c r="G2949" i="12"/>
  <c r="G2948" i="12"/>
  <c r="G2947" i="12"/>
  <c r="G2946" i="12"/>
  <c r="G2945" i="12"/>
  <c r="G2944" i="12"/>
  <c r="G2943" i="12"/>
  <c r="G2942" i="12"/>
  <c r="G2941" i="12"/>
  <c r="G2940" i="12"/>
  <c r="G2939" i="12"/>
  <c r="G2938" i="12"/>
  <c r="G2937" i="12"/>
  <c r="G2936" i="12"/>
  <c r="G2935" i="12"/>
  <c r="G2934" i="12"/>
  <c r="G2933" i="12"/>
  <c r="G2932" i="12"/>
  <c r="G2931" i="12"/>
  <c r="G2930" i="12"/>
  <c r="G2929" i="12"/>
  <c r="G2928" i="12"/>
  <c r="G2927" i="12"/>
  <c r="G2926" i="12"/>
  <c r="G2925" i="12"/>
  <c r="G2924" i="12"/>
  <c r="G2923" i="12"/>
  <c r="G2922" i="12"/>
  <c r="G2921" i="12"/>
  <c r="G2920" i="12"/>
  <c r="G2919" i="12"/>
  <c r="G2918" i="12"/>
  <c r="G2917" i="12"/>
  <c r="G2916" i="12"/>
  <c r="G2915" i="12"/>
  <c r="G2914" i="12"/>
  <c r="G2913" i="12"/>
  <c r="G2912" i="12"/>
  <c r="G2911" i="12"/>
  <c r="G2910" i="12"/>
  <c r="G2909" i="12"/>
  <c r="G2908" i="12"/>
  <c r="G2907" i="12"/>
  <c r="G2906" i="12"/>
  <c r="G2905" i="12"/>
  <c r="G2904" i="12"/>
  <c r="G2903" i="12"/>
  <c r="G2902" i="12"/>
  <c r="G2901" i="12"/>
  <c r="G2900" i="12"/>
  <c r="G2899" i="12"/>
  <c r="G2898" i="12"/>
  <c r="G2897" i="12"/>
  <c r="G2896" i="12"/>
  <c r="G2895" i="12"/>
  <c r="G2894" i="12"/>
  <c r="G2893" i="12"/>
  <c r="G2892" i="12"/>
  <c r="G2891" i="12"/>
  <c r="G2890" i="12"/>
  <c r="G2889" i="12"/>
  <c r="G2888" i="12"/>
  <c r="G2887" i="12"/>
  <c r="G2886" i="12"/>
  <c r="G2885" i="12"/>
  <c r="G2884" i="12"/>
  <c r="G2883" i="12"/>
  <c r="G2882" i="12"/>
  <c r="G2881" i="12"/>
  <c r="G2880" i="12"/>
  <c r="G2879" i="12"/>
  <c r="G2878" i="12"/>
  <c r="G2877" i="12"/>
  <c r="G2876" i="12"/>
  <c r="G2875" i="12"/>
  <c r="G2874" i="12"/>
  <c r="G2873" i="12"/>
  <c r="G2872" i="12"/>
  <c r="G2871" i="12"/>
  <c r="G2870" i="12"/>
  <c r="G2869" i="12"/>
  <c r="G2868" i="12"/>
  <c r="G2867" i="12"/>
  <c r="G2866" i="12"/>
  <c r="G2865" i="12"/>
  <c r="G2864" i="12"/>
  <c r="G2863" i="12"/>
  <c r="G2862" i="12"/>
  <c r="G2861" i="12"/>
  <c r="G2860" i="12"/>
  <c r="G2859" i="12"/>
  <c r="G2858" i="12"/>
  <c r="G2857" i="12"/>
  <c r="G2856" i="12"/>
  <c r="G2855" i="12"/>
  <c r="G2854" i="12"/>
  <c r="G2853" i="12"/>
  <c r="G2852" i="12"/>
  <c r="G2851" i="12"/>
  <c r="G2850" i="12"/>
  <c r="G2849" i="12"/>
  <c r="G2848" i="12"/>
  <c r="G2847" i="12"/>
  <c r="G2846" i="12"/>
  <c r="G2845" i="12"/>
  <c r="G2844" i="12"/>
  <c r="G2843" i="12"/>
  <c r="G2842" i="12"/>
  <c r="G2841" i="12"/>
  <c r="G2840" i="12"/>
  <c r="G2839" i="12"/>
  <c r="G2838" i="12"/>
  <c r="G2837" i="12"/>
  <c r="G2836" i="12"/>
  <c r="G2835" i="12"/>
  <c r="G2834" i="12"/>
  <c r="G2833" i="12"/>
  <c r="G2832" i="12"/>
  <c r="G2831" i="12"/>
  <c r="G2830" i="12"/>
  <c r="G2829" i="12"/>
  <c r="G2828" i="12"/>
  <c r="G2827" i="12"/>
  <c r="G2826" i="12"/>
  <c r="G2825" i="12"/>
  <c r="G2824" i="12"/>
  <c r="G2823" i="12"/>
  <c r="G2822" i="12"/>
  <c r="G2821" i="12"/>
  <c r="G2820" i="12"/>
  <c r="G2819" i="12"/>
  <c r="G2818" i="12"/>
  <c r="G2817" i="12"/>
  <c r="G2816" i="12"/>
  <c r="G2815" i="12"/>
  <c r="G2814" i="12"/>
  <c r="G2813" i="12"/>
  <c r="G2812" i="12"/>
  <c r="G2811" i="12"/>
  <c r="G2810" i="12"/>
  <c r="G2809" i="12"/>
  <c r="G2808" i="12"/>
  <c r="G2807" i="12"/>
  <c r="G2806" i="12"/>
  <c r="G2805" i="12"/>
  <c r="G2804" i="12"/>
  <c r="G2803" i="12"/>
  <c r="G2802" i="12"/>
  <c r="G2801" i="12"/>
  <c r="G2800" i="12"/>
  <c r="G2799" i="12"/>
  <c r="G2798" i="12"/>
  <c r="G2797" i="12"/>
  <c r="G2796" i="12"/>
  <c r="G2795" i="12"/>
  <c r="G2794" i="12"/>
  <c r="G2793" i="12"/>
  <c r="G2792" i="12"/>
  <c r="G2791" i="12"/>
  <c r="G2790" i="12"/>
  <c r="G2789" i="12"/>
  <c r="G2788" i="12"/>
  <c r="G2787" i="12"/>
  <c r="G2786" i="12"/>
  <c r="G2785" i="12"/>
  <c r="G2784" i="12"/>
  <c r="G2783" i="12"/>
  <c r="G2782" i="12"/>
  <c r="G2781" i="12"/>
  <c r="G2780" i="12"/>
  <c r="G2779" i="12"/>
  <c r="G2778" i="12"/>
  <c r="G2777" i="12"/>
  <c r="G2776" i="12"/>
  <c r="G2775" i="12"/>
  <c r="G2774" i="12"/>
  <c r="G2773" i="12"/>
  <c r="G2772" i="12"/>
  <c r="G2771" i="12"/>
  <c r="G2770" i="12"/>
  <c r="G2769" i="12"/>
  <c r="G2768" i="12"/>
  <c r="G2767" i="12"/>
  <c r="G2766" i="12"/>
  <c r="G2765" i="12"/>
  <c r="G2764" i="12"/>
  <c r="G2763" i="12"/>
  <c r="G2762" i="12"/>
  <c r="G2761" i="12"/>
  <c r="G2760" i="12"/>
  <c r="G2759" i="12"/>
  <c r="G2758" i="12"/>
  <c r="G2757" i="12"/>
  <c r="G2756" i="12"/>
  <c r="G2755" i="12"/>
  <c r="G2754" i="12"/>
  <c r="G2753" i="12"/>
  <c r="G2752" i="12"/>
  <c r="G2751" i="12"/>
  <c r="G2750" i="12"/>
  <c r="G2749" i="12"/>
  <c r="G2748" i="12"/>
  <c r="G2747" i="12"/>
  <c r="G2746" i="12"/>
  <c r="G2745" i="12"/>
  <c r="G2744" i="12"/>
  <c r="G2743" i="12"/>
  <c r="G2742" i="12"/>
  <c r="G2741" i="12"/>
  <c r="G2740" i="12"/>
  <c r="G2739" i="12"/>
  <c r="G2738" i="12"/>
  <c r="G2737" i="12"/>
  <c r="G2736" i="12"/>
  <c r="G2735" i="12"/>
  <c r="G2734" i="12"/>
  <c r="G2733" i="12"/>
  <c r="G2732" i="12"/>
  <c r="G2731" i="12"/>
  <c r="G2730" i="12"/>
  <c r="G2729" i="12"/>
  <c r="G2728" i="12"/>
  <c r="G2727" i="12"/>
  <c r="G2726" i="12"/>
  <c r="G2725" i="12"/>
  <c r="G2724" i="12"/>
  <c r="G2723" i="12"/>
  <c r="G2722" i="12"/>
  <c r="G2721" i="12"/>
  <c r="G2720" i="12"/>
  <c r="G2719" i="12"/>
  <c r="G2718" i="12"/>
  <c r="G2717" i="12"/>
  <c r="G2716" i="12"/>
  <c r="G2715" i="12"/>
  <c r="G2714" i="12"/>
  <c r="G2713" i="12"/>
  <c r="G2712" i="12"/>
  <c r="G2711" i="12"/>
  <c r="G2710" i="12"/>
  <c r="G2709" i="12"/>
  <c r="G2708" i="12"/>
  <c r="G2707" i="12"/>
  <c r="G2706" i="12"/>
  <c r="G2705" i="12"/>
  <c r="G2704" i="12"/>
  <c r="G2703" i="12"/>
  <c r="G2702" i="12"/>
  <c r="G2701" i="12"/>
  <c r="G2700" i="12"/>
  <c r="G2699" i="12"/>
  <c r="G2698" i="12"/>
  <c r="G2697" i="12"/>
  <c r="G2696" i="12"/>
  <c r="G2695" i="12"/>
  <c r="G2694" i="12"/>
  <c r="G2693" i="12"/>
  <c r="G2692" i="12"/>
  <c r="G2691" i="12"/>
  <c r="G2690" i="12"/>
  <c r="G2689" i="12"/>
  <c r="G2688" i="12"/>
  <c r="G2687" i="12"/>
  <c r="G2686" i="12"/>
  <c r="G2685" i="12"/>
  <c r="G2684" i="12"/>
  <c r="G2683" i="12"/>
  <c r="G2682" i="12"/>
  <c r="G2681" i="12"/>
  <c r="G2680" i="12"/>
  <c r="G2679" i="12"/>
  <c r="G2678" i="12"/>
  <c r="G2677" i="12"/>
  <c r="G2676" i="12"/>
  <c r="G2675" i="12"/>
  <c r="G2674" i="12"/>
  <c r="G2673" i="12"/>
  <c r="G2672" i="12"/>
  <c r="G2671" i="12"/>
  <c r="G2670" i="12"/>
  <c r="G2669" i="12"/>
  <c r="G2668" i="12"/>
  <c r="G2667" i="12"/>
  <c r="G2666" i="12"/>
  <c r="G2665" i="12"/>
  <c r="G2664" i="12"/>
  <c r="G2663" i="12"/>
  <c r="G2662" i="12"/>
  <c r="G2661" i="12"/>
  <c r="G2660" i="12"/>
  <c r="G2659" i="12"/>
  <c r="G2658" i="12"/>
  <c r="G2657" i="12"/>
  <c r="G2656" i="12"/>
  <c r="G2655" i="12"/>
  <c r="G2654" i="12"/>
  <c r="G2653" i="12"/>
  <c r="G2652" i="12"/>
  <c r="G2651" i="12"/>
  <c r="G2650" i="12"/>
  <c r="G2649" i="12"/>
  <c r="G2648" i="12"/>
  <c r="G2647" i="12"/>
  <c r="G2646" i="12"/>
  <c r="G2645" i="12"/>
  <c r="G2644" i="12"/>
  <c r="G2643" i="12"/>
  <c r="G2642" i="12"/>
  <c r="G2641" i="12"/>
  <c r="G2640" i="12"/>
  <c r="G2639" i="12"/>
  <c r="G2638" i="12"/>
  <c r="G2637" i="12"/>
  <c r="G2636" i="12"/>
  <c r="G2635" i="12"/>
  <c r="G2634" i="12"/>
  <c r="G2633" i="12"/>
  <c r="G2632" i="12"/>
  <c r="G2631" i="12"/>
  <c r="G2630" i="12"/>
  <c r="G2629" i="12"/>
  <c r="G2628" i="12"/>
  <c r="G2627" i="12"/>
  <c r="G2626" i="12"/>
  <c r="G2625" i="12"/>
  <c r="G2624" i="12"/>
  <c r="G2623" i="12"/>
  <c r="G2622" i="12"/>
  <c r="G2621" i="12"/>
  <c r="G2620" i="12"/>
  <c r="G2619" i="12"/>
  <c r="G2618" i="12"/>
  <c r="G2617" i="12"/>
  <c r="G2616" i="12"/>
  <c r="G2615" i="12"/>
  <c r="G2614" i="12"/>
  <c r="G2613" i="12"/>
  <c r="G2612" i="12"/>
  <c r="G2611" i="12"/>
  <c r="G2610" i="12"/>
  <c r="G2609" i="12"/>
  <c r="G2608" i="12"/>
  <c r="G2607" i="12"/>
  <c r="G2606" i="12"/>
  <c r="G2605" i="12"/>
  <c r="G2604" i="12"/>
  <c r="G2603" i="12"/>
  <c r="G2602" i="12"/>
  <c r="G2601" i="12"/>
  <c r="G2600" i="12"/>
  <c r="G2599" i="12"/>
  <c r="G2598" i="12"/>
  <c r="G2597" i="12"/>
  <c r="G2596" i="12"/>
  <c r="G2595" i="12"/>
  <c r="G2594" i="12"/>
  <c r="G2593" i="12"/>
  <c r="G2592" i="12"/>
  <c r="G2591" i="12"/>
  <c r="G2590" i="12"/>
  <c r="G2589" i="12"/>
  <c r="G2588" i="12"/>
  <c r="G2587" i="12"/>
  <c r="G2586" i="12"/>
  <c r="G2585" i="12"/>
  <c r="G2584" i="12"/>
  <c r="G2583" i="12"/>
  <c r="G2582" i="12"/>
  <c r="G2581" i="12"/>
  <c r="G2580" i="12"/>
  <c r="G2579" i="12"/>
  <c r="G2578" i="12"/>
  <c r="G2577" i="12"/>
  <c r="G2576" i="12"/>
  <c r="G2575" i="12"/>
  <c r="G2574" i="12"/>
  <c r="G2573" i="12"/>
  <c r="G2572" i="12"/>
  <c r="G2571" i="12"/>
  <c r="G2570" i="12"/>
  <c r="G2569" i="12"/>
  <c r="G2568" i="12"/>
  <c r="G2567" i="12"/>
  <c r="G2566" i="12"/>
  <c r="G2565" i="12"/>
  <c r="G2564" i="12"/>
  <c r="G2563" i="12"/>
  <c r="G2562" i="12"/>
  <c r="G2561" i="12"/>
  <c r="G2560" i="12"/>
  <c r="G2559" i="12"/>
  <c r="G2558" i="12"/>
  <c r="G2557" i="12"/>
  <c r="G2556" i="12"/>
  <c r="G2555" i="12"/>
  <c r="G2554" i="12"/>
  <c r="G2553" i="12"/>
  <c r="G2552" i="12"/>
  <c r="G2551" i="12"/>
  <c r="G2550" i="12"/>
  <c r="G2549" i="12"/>
  <c r="G2548" i="12"/>
  <c r="G2547" i="12"/>
  <c r="G2546" i="12"/>
  <c r="G2545" i="12"/>
  <c r="G2544" i="12"/>
  <c r="G2543" i="12"/>
  <c r="G2542" i="12"/>
  <c r="G2541" i="12"/>
  <c r="G2540" i="12"/>
  <c r="G2539" i="12"/>
  <c r="G2538" i="12"/>
  <c r="G2537" i="12"/>
  <c r="G2536" i="12"/>
  <c r="G2535" i="12"/>
  <c r="G2534" i="12"/>
  <c r="G2533" i="12"/>
  <c r="G2532" i="12"/>
  <c r="G2531" i="12"/>
  <c r="G2530" i="12"/>
  <c r="G2529" i="12"/>
  <c r="G2528" i="12"/>
  <c r="G2527" i="12"/>
  <c r="G2526" i="12"/>
  <c r="G2525" i="12"/>
  <c r="G2524" i="12"/>
  <c r="G2523" i="12"/>
  <c r="G2522" i="12"/>
  <c r="G2521" i="12"/>
  <c r="G2520" i="12"/>
  <c r="G2519" i="12"/>
  <c r="G2518" i="12"/>
  <c r="G2517" i="12"/>
  <c r="G2516" i="12"/>
  <c r="G2515" i="12"/>
  <c r="G2514" i="12"/>
  <c r="G2513" i="12"/>
  <c r="G2512" i="12"/>
  <c r="G2511" i="12"/>
  <c r="G2510" i="12"/>
  <c r="G2509" i="12"/>
  <c r="G2508" i="12"/>
  <c r="G2507" i="12"/>
  <c r="G2506" i="12"/>
  <c r="G2505" i="12"/>
  <c r="G2504" i="12"/>
  <c r="G2503" i="12"/>
  <c r="G2502" i="12"/>
  <c r="G2501" i="12"/>
  <c r="G2500" i="12"/>
  <c r="G2499" i="12"/>
  <c r="G2498" i="12"/>
  <c r="G2497" i="12"/>
  <c r="G2496" i="12"/>
  <c r="G2495" i="12"/>
  <c r="G2494" i="12"/>
  <c r="G2493" i="12"/>
  <c r="G2492" i="12"/>
  <c r="G2491" i="12"/>
  <c r="G2490" i="12"/>
  <c r="G2489" i="12"/>
  <c r="G2488" i="12"/>
  <c r="G2487" i="12"/>
  <c r="G2486" i="12"/>
  <c r="G2485" i="12"/>
  <c r="G2484" i="12"/>
  <c r="G2483" i="12"/>
  <c r="G2482" i="12"/>
  <c r="G2481" i="12"/>
  <c r="G2480" i="12"/>
  <c r="G2479" i="12"/>
  <c r="G2478" i="12"/>
  <c r="G2477" i="12"/>
  <c r="G2476" i="12"/>
  <c r="G2475" i="12"/>
  <c r="G2474" i="12"/>
  <c r="G2473" i="12"/>
  <c r="G2472" i="12"/>
  <c r="G2471" i="12"/>
  <c r="G2470" i="12"/>
  <c r="G2469" i="12"/>
  <c r="G2468" i="12"/>
  <c r="G2467" i="12"/>
  <c r="G2466" i="12"/>
  <c r="G2465" i="12"/>
  <c r="G2464" i="12"/>
  <c r="G2463" i="12"/>
  <c r="G2462" i="12"/>
  <c r="G2461" i="12"/>
  <c r="G2460" i="12"/>
  <c r="G2459" i="12"/>
  <c r="G2458" i="12"/>
  <c r="G2457" i="12"/>
  <c r="G2456" i="12"/>
  <c r="G2455" i="12"/>
  <c r="G2454" i="12"/>
  <c r="G2453" i="12"/>
  <c r="G2452" i="12"/>
  <c r="G2451" i="12"/>
  <c r="G2450" i="12"/>
  <c r="G2449" i="12"/>
  <c r="G2448" i="12"/>
  <c r="G2447" i="12"/>
  <c r="G2446" i="12"/>
  <c r="G2445" i="12"/>
  <c r="G2444" i="12"/>
  <c r="G2443" i="12"/>
  <c r="G2442" i="12"/>
  <c r="G2441" i="12"/>
  <c r="G2440" i="12"/>
  <c r="G2439" i="12"/>
  <c r="G2438" i="12"/>
  <c r="G2437" i="12"/>
  <c r="G2436" i="12"/>
  <c r="G2435" i="12"/>
  <c r="G2434" i="12"/>
  <c r="G2433" i="12"/>
  <c r="G2432" i="12"/>
  <c r="G2431" i="12"/>
  <c r="G2430" i="12"/>
  <c r="G2429" i="12"/>
  <c r="G2428" i="12"/>
  <c r="G2427" i="12"/>
  <c r="G2426" i="12"/>
  <c r="G2425" i="12"/>
  <c r="G2424" i="12"/>
  <c r="G2423" i="12"/>
  <c r="G2422" i="12"/>
  <c r="G2421" i="12"/>
  <c r="G2420" i="12"/>
  <c r="G2419" i="12"/>
  <c r="G2418" i="12"/>
  <c r="G2417" i="12"/>
  <c r="G2416" i="12"/>
  <c r="G2415" i="12"/>
  <c r="G2414" i="12"/>
  <c r="G2413" i="12"/>
  <c r="G2412" i="12"/>
  <c r="G2411" i="12"/>
  <c r="G2410" i="12"/>
  <c r="G2409" i="12"/>
  <c r="G2408" i="12"/>
  <c r="G2407" i="12"/>
  <c r="G2406" i="12"/>
  <c r="G2405" i="12"/>
  <c r="G2404" i="12"/>
  <c r="G2403" i="12"/>
  <c r="G2402" i="12"/>
  <c r="G2401" i="12"/>
  <c r="G2400" i="12"/>
  <c r="G2399" i="12"/>
  <c r="G2398" i="12"/>
  <c r="G2397" i="12"/>
  <c r="G2396" i="12"/>
  <c r="G2395" i="12"/>
  <c r="G2394" i="12"/>
  <c r="G2393" i="12"/>
  <c r="G2392" i="12"/>
  <c r="G2391" i="12"/>
  <c r="G2390" i="12"/>
  <c r="G2389" i="12"/>
  <c r="G2388" i="12"/>
  <c r="G2387" i="12"/>
  <c r="G2386" i="12"/>
  <c r="G2385" i="12"/>
  <c r="G2384" i="12"/>
  <c r="G2383" i="12"/>
  <c r="G2382" i="12"/>
  <c r="G2381" i="12"/>
  <c r="G2380" i="12"/>
  <c r="G2379" i="12"/>
  <c r="G2378" i="12"/>
  <c r="G2377" i="12"/>
  <c r="G2376" i="12"/>
  <c r="G2375" i="12"/>
  <c r="G2374" i="12"/>
  <c r="G2373" i="12"/>
  <c r="G2372" i="12"/>
  <c r="G2371" i="12"/>
  <c r="G2370" i="12"/>
  <c r="G2369" i="12"/>
  <c r="G2368" i="12"/>
  <c r="G2367" i="12"/>
  <c r="G2366" i="12"/>
  <c r="G2365" i="12"/>
  <c r="G2364" i="12"/>
  <c r="G2363" i="12"/>
  <c r="G2362" i="12"/>
  <c r="G2361" i="12"/>
  <c r="G2360" i="12"/>
  <c r="G2359" i="12"/>
  <c r="G2358" i="12"/>
  <c r="G2357" i="12"/>
  <c r="G2356" i="12"/>
  <c r="G2355" i="12"/>
  <c r="G2354" i="12"/>
  <c r="G2353" i="12"/>
  <c r="G2352" i="12"/>
  <c r="G2351" i="12"/>
  <c r="G2350" i="12"/>
  <c r="G2349" i="12"/>
  <c r="G2348" i="12"/>
  <c r="G2347" i="12"/>
  <c r="G2346" i="12"/>
  <c r="G2345" i="12"/>
  <c r="G2344" i="12"/>
  <c r="G2343" i="12"/>
  <c r="G2342" i="12"/>
  <c r="G2341" i="12"/>
  <c r="G2340" i="12"/>
  <c r="G2339" i="12"/>
  <c r="G2338" i="12"/>
  <c r="G2337" i="12"/>
  <c r="G2336" i="12"/>
  <c r="G2335" i="12"/>
  <c r="G2334" i="12"/>
  <c r="G2333" i="12"/>
  <c r="G2332" i="12"/>
  <c r="G2331" i="12"/>
  <c r="G2330" i="12"/>
  <c r="G2329" i="12"/>
  <c r="G2328" i="12"/>
  <c r="G2327" i="12"/>
  <c r="G2326" i="12"/>
  <c r="G2325" i="12"/>
  <c r="G2324" i="12"/>
  <c r="G2323" i="12"/>
  <c r="G2322" i="12"/>
  <c r="G2321" i="12"/>
  <c r="G2320" i="12"/>
  <c r="G2319" i="12"/>
  <c r="G2318" i="12"/>
  <c r="G2317" i="12"/>
  <c r="G2316" i="12"/>
  <c r="G2315" i="12"/>
  <c r="G2314" i="12"/>
  <c r="G2313" i="12"/>
  <c r="G2312" i="12"/>
  <c r="G2311" i="12"/>
  <c r="G2310" i="12"/>
  <c r="G2309" i="12"/>
  <c r="G2308" i="12"/>
  <c r="G2307" i="12"/>
  <c r="G2306" i="12"/>
  <c r="G2305" i="12"/>
  <c r="G2304" i="12"/>
  <c r="G2303" i="12"/>
  <c r="G2302" i="12"/>
  <c r="G2301" i="12"/>
  <c r="G2300" i="12"/>
  <c r="G2299" i="12"/>
  <c r="G2298" i="12"/>
  <c r="G2297" i="12"/>
  <c r="G2296" i="12"/>
  <c r="G2295" i="12"/>
  <c r="G2294" i="12"/>
  <c r="G2293" i="12"/>
  <c r="G2292" i="12"/>
  <c r="G2291" i="12"/>
  <c r="G2290" i="12"/>
  <c r="G2289" i="12"/>
  <c r="G2288" i="12"/>
  <c r="G2287" i="12"/>
  <c r="G2286" i="12"/>
  <c r="G2285" i="12"/>
  <c r="G2284" i="12"/>
  <c r="G2283" i="12"/>
  <c r="G2282" i="12"/>
  <c r="G2281" i="12"/>
  <c r="G2280" i="12"/>
  <c r="G2279" i="12"/>
  <c r="G2278" i="12"/>
  <c r="G2277" i="12"/>
  <c r="G2276" i="12"/>
  <c r="G2275" i="12"/>
  <c r="G2274" i="12"/>
  <c r="G2273" i="12"/>
  <c r="G2272" i="12"/>
  <c r="G2271" i="12"/>
  <c r="G2270" i="12"/>
  <c r="G2269" i="12"/>
  <c r="G2268" i="12"/>
  <c r="G2267" i="12"/>
  <c r="G2266" i="12"/>
  <c r="G2265" i="12"/>
  <c r="G2264" i="12"/>
  <c r="G2263" i="12"/>
  <c r="G2262" i="12"/>
  <c r="G2261" i="12"/>
  <c r="G2260" i="12"/>
  <c r="G2259" i="12"/>
  <c r="G2258" i="12"/>
  <c r="G2257" i="12"/>
  <c r="G2256" i="12"/>
  <c r="G2255" i="12"/>
  <c r="G2254" i="12"/>
  <c r="G2253" i="12"/>
  <c r="G2252" i="12"/>
  <c r="G2251" i="12"/>
  <c r="G2250" i="12"/>
  <c r="G2249" i="12"/>
  <c r="G2248" i="12"/>
  <c r="G2247" i="12"/>
  <c r="G2246" i="12"/>
  <c r="G2245" i="12"/>
  <c r="G2244" i="12"/>
  <c r="G2243" i="12"/>
  <c r="G2242" i="12"/>
  <c r="G2241" i="12"/>
  <c r="G2240" i="12"/>
  <c r="G2239" i="12"/>
  <c r="G2238" i="12"/>
  <c r="G2237" i="12"/>
  <c r="G2236" i="12"/>
  <c r="G2235" i="12"/>
  <c r="G2234" i="12"/>
  <c r="G2233" i="12"/>
  <c r="G2232" i="12"/>
  <c r="G2231" i="12"/>
  <c r="G2230" i="12"/>
  <c r="G2229" i="12"/>
  <c r="G2228" i="12"/>
  <c r="G2227" i="12"/>
  <c r="G2226" i="12"/>
  <c r="G2225" i="12"/>
  <c r="G2224" i="12"/>
  <c r="G2223" i="12"/>
  <c r="G2222" i="12"/>
  <c r="G2221" i="12"/>
  <c r="G2220" i="12"/>
  <c r="G2219" i="12"/>
  <c r="G2218" i="12"/>
  <c r="G2217" i="12"/>
  <c r="G2216" i="12"/>
  <c r="G2215" i="12"/>
  <c r="G2214" i="12"/>
  <c r="G2213" i="12"/>
  <c r="G2212" i="12"/>
  <c r="G2211" i="12"/>
  <c r="G2210" i="12"/>
  <c r="G2209" i="12"/>
  <c r="G2208" i="12"/>
  <c r="G2207" i="12"/>
  <c r="G2206" i="12"/>
  <c r="G2205" i="12"/>
  <c r="G2204" i="12"/>
  <c r="G2203" i="12"/>
  <c r="G2202" i="12"/>
  <c r="G2201" i="12"/>
  <c r="G2200" i="12"/>
  <c r="G2199" i="12"/>
  <c r="G2198" i="12"/>
  <c r="G2197" i="12"/>
  <c r="G2196" i="12"/>
  <c r="G2195" i="12"/>
  <c r="G2194" i="12"/>
  <c r="G2193" i="12"/>
  <c r="G2192" i="12"/>
  <c r="G2191" i="12"/>
  <c r="G2190" i="12"/>
  <c r="G2189" i="12"/>
  <c r="G2188" i="12"/>
  <c r="G2187" i="12"/>
  <c r="G2186" i="12"/>
  <c r="G2185" i="12"/>
  <c r="G2184" i="12"/>
  <c r="G2183" i="12"/>
  <c r="G2182" i="12"/>
  <c r="G2181" i="12"/>
  <c r="G2180" i="12"/>
  <c r="G2179" i="12"/>
  <c r="G2178" i="12"/>
  <c r="G2177" i="12"/>
  <c r="G2176" i="12"/>
  <c r="G2175" i="12"/>
  <c r="G2174" i="12"/>
  <c r="G2173" i="12"/>
  <c r="G2172" i="12"/>
  <c r="G2171" i="12"/>
  <c r="G2170" i="12"/>
  <c r="G2169" i="12"/>
  <c r="G2168" i="12"/>
  <c r="G2167" i="12"/>
  <c r="G2166" i="12"/>
  <c r="G2165" i="12"/>
  <c r="G2164" i="12"/>
  <c r="G2163" i="12"/>
  <c r="G2162" i="12"/>
  <c r="G2161" i="12"/>
  <c r="G2160" i="12"/>
  <c r="G2159" i="12"/>
  <c r="G2158" i="12"/>
  <c r="G2157" i="12"/>
  <c r="G2156" i="12"/>
  <c r="G2155" i="12"/>
  <c r="G2154" i="12"/>
  <c r="G2153" i="12"/>
  <c r="G2152" i="12"/>
  <c r="G2151" i="12"/>
  <c r="G2150" i="12"/>
  <c r="G2149" i="12"/>
  <c r="G2148" i="12"/>
  <c r="G2147" i="12"/>
  <c r="G2146" i="12"/>
  <c r="G2145" i="12"/>
  <c r="G2144" i="12"/>
  <c r="G2143" i="12"/>
  <c r="G2142" i="12"/>
  <c r="G2141" i="12"/>
  <c r="G2140" i="12"/>
  <c r="G2139" i="12"/>
  <c r="G2138" i="12"/>
  <c r="G2137" i="12"/>
  <c r="G2136" i="12"/>
  <c r="G2135" i="12"/>
  <c r="G2134" i="12"/>
  <c r="G2133" i="12"/>
  <c r="G2132" i="12"/>
  <c r="G2131" i="12"/>
  <c r="G2130" i="12"/>
  <c r="G2129" i="12"/>
  <c r="G2128" i="12"/>
  <c r="G2127" i="12"/>
  <c r="G2126" i="12"/>
  <c r="G2125" i="12"/>
  <c r="G2124" i="12"/>
  <c r="G2123" i="12"/>
  <c r="G2122" i="12"/>
  <c r="G2121" i="12"/>
  <c r="G2120" i="12"/>
  <c r="G2119" i="12"/>
  <c r="G2118" i="12"/>
  <c r="G2117" i="12"/>
  <c r="G2116" i="12"/>
  <c r="G2115" i="12"/>
  <c r="G2114" i="12"/>
  <c r="G2113" i="12"/>
  <c r="G2112" i="12"/>
  <c r="G2111" i="12"/>
  <c r="G2110" i="12"/>
  <c r="G2109" i="12"/>
  <c r="G2108" i="12"/>
  <c r="G2107" i="12"/>
  <c r="G2106" i="12"/>
  <c r="G2105" i="12"/>
  <c r="G2104" i="12"/>
  <c r="G2103" i="12"/>
  <c r="G2102" i="12"/>
  <c r="G2101" i="12"/>
  <c r="G2100" i="12"/>
  <c r="G2099" i="12"/>
  <c r="G2098" i="12"/>
  <c r="G2097" i="12"/>
  <c r="G2096" i="12"/>
  <c r="G2095" i="12"/>
  <c r="G2094" i="12"/>
  <c r="G2093" i="12"/>
  <c r="G2092" i="12"/>
  <c r="G2091" i="12"/>
  <c r="G2090" i="12"/>
  <c r="G2089" i="12"/>
  <c r="G2088" i="12"/>
  <c r="G2087" i="12"/>
  <c r="G2086" i="12"/>
  <c r="G2085" i="12"/>
  <c r="G2084" i="12"/>
  <c r="G2083" i="12"/>
  <c r="G2082" i="12"/>
  <c r="G2081" i="12"/>
  <c r="G2080" i="12"/>
  <c r="G2079" i="12"/>
  <c r="G2078" i="12"/>
  <c r="G2077" i="12"/>
  <c r="G2076" i="12"/>
  <c r="G2075" i="12"/>
  <c r="G2074" i="12"/>
  <c r="G2073" i="12"/>
  <c r="G2072" i="12"/>
  <c r="G2071" i="12"/>
  <c r="G2070" i="12"/>
  <c r="G2069" i="12"/>
  <c r="G2068" i="12"/>
  <c r="G2067" i="12"/>
  <c r="G2066" i="12"/>
  <c r="G2065" i="12"/>
  <c r="G2064" i="12"/>
  <c r="G2063" i="12"/>
  <c r="G2062" i="12"/>
  <c r="G2061" i="12"/>
  <c r="G2060" i="12"/>
  <c r="G2059" i="12"/>
  <c r="G2058" i="12"/>
  <c r="G2057" i="12"/>
  <c r="G2056" i="12"/>
  <c r="G2055" i="12"/>
  <c r="G2054" i="12"/>
  <c r="G2053" i="12"/>
  <c r="G2052" i="12"/>
  <c r="G2051" i="12"/>
  <c r="G2050" i="12"/>
  <c r="G2049" i="12"/>
  <c r="G2048" i="12"/>
  <c r="G2047" i="12"/>
  <c r="G2046" i="12"/>
  <c r="G2045" i="12"/>
  <c r="G2044" i="12"/>
  <c r="G2043" i="12"/>
  <c r="G2042" i="12"/>
  <c r="G2041" i="12"/>
  <c r="G2040" i="12"/>
  <c r="G2039" i="12"/>
  <c r="G2038" i="12"/>
  <c r="G2037" i="12"/>
  <c r="G2036" i="12"/>
  <c r="G2035" i="12"/>
  <c r="G2034" i="12"/>
  <c r="G2033" i="12"/>
  <c r="G2032" i="12"/>
  <c r="G2031" i="12"/>
  <c r="G2030" i="12"/>
  <c r="G2029" i="12"/>
  <c r="G2028" i="12"/>
  <c r="G2027" i="12"/>
  <c r="G2026" i="12"/>
  <c r="G2025" i="12"/>
  <c r="G2024" i="12"/>
  <c r="G2023" i="12"/>
  <c r="G2022" i="12"/>
  <c r="G2021" i="12"/>
  <c r="G2020" i="12"/>
  <c r="G2019" i="12"/>
  <c r="G2018" i="12"/>
  <c r="G2017" i="12"/>
  <c r="G2016" i="12"/>
  <c r="G2015" i="12"/>
  <c r="G2014" i="12"/>
  <c r="G2013" i="12"/>
  <c r="G2012" i="12"/>
  <c r="G2011" i="12"/>
  <c r="G2010" i="12"/>
  <c r="G2009" i="12"/>
  <c r="G2008" i="12"/>
  <c r="G2007" i="12"/>
  <c r="G2006" i="12"/>
  <c r="G2005" i="12"/>
  <c r="G2004" i="12"/>
  <c r="G2003" i="12"/>
  <c r="G2002" i="12"/>
  <c r="G2001" i="12"/>
  <c r="G2000" i="12"/>
  <c r="G1999" i="12"/>
  <c r="G1998" i="12"/>
  <c r="G1997" i="12"/>
  <c r="G1996" i="12"/>
  <c r="G1995" i="12"/>
  <c r="G1994" i="12"/>
  <c r="G1993" i="12"/>
  <c r="G1992" i="12"/>
  <c r="G1991" i="12"/>
  <c r="G1990" i="12"/>
  <c r="G1989" i="12"/>
  <c r="G1988" i="12"/>
  <c r="G1987" i="12"/>
  <c r="G1986" i="12"/>
  <c r="G1985" i="12"/>
  <c r="G1984" i="12"/>
  <c r="G1983" i="12"/>
  <c r="G1982" i="12"/>
  <c r="G1981" i="12"/>
  <c r="G1980" i="12"/>
  <c r="G1979" i="12"/>
  <c r="G1978" i="12"/>
  <c r="G1977" i="12"/>
  <c r="G1976" i="12"/>
  <c r="G1975" i="12"/>
  <c r="G1974" i="12"/>
  <c r="G1973" i="12"/>
  <c r="G1972" i="12"/>
  <c r="G1971" i="12"/>
  <c r="G1970" i="12"/>
  <c r="G1969" i="12"/>
  <c r="G1968" i="12"/>
  <c r="G1967" i="12"/>
  <c r="G1966" i="12"/>
  <c r="G1965" i="12"/>
  <c r="G1964" i="12"/>
  <c r="G1963" i="12"/>
  <c r="G1962" i="12"/>
  <c r="G1961" i="12"/>
  <c r="G1960" i="12"/>
  <c r="G1959" i="12"/>
  <c r="G1958" i="12"/>
  <c r="G1957" i="12"/>
  <c r="G1956" i="12"/>
  <c r="G1955" i="12"/>
  <c r="G1954" i="12"/>
  <c r="G1953" i="12"/>
  <c r="G1952" i="12"/>
  <c r="G1951" i="12"/>
  <c r="G1950" i="12"/>
  <c r="G1949" i="12"/>
  <c r="G1948" i="12"/>
  <c r="G1947" i="12"/>
  <c r="G1946" i="12"/>
  <c r="G1945" i="12"/>
  <c r="G1944" i="12"/>
  <c r="G1943" i="12"/>
  <c r="G1942" i="12"/>
  <c r="G1941" i="12"/>
  <c r="G1940" i="12"/>
  <c r="G1939" i="12"/>
  <c r="G1938" i="12"/>
  <c r="G1937" i="12"/>
  <c r="G1936" i="12"/>
  <c r="G1935" i="12"/>
  <c r="G1934" i="12"/>
  <c r="G1933" i="12"/>
  <c r="G1932" i="12"/>
  <c r="G1931" i="12"/>
  <c r="G1930" i="12"/>
  <c r="G1929" i="12"/>
  <c r="G1928" i="12"/>
  <c r="G1927" i="12"/>
  <c r="G1926" i="12"/>
  <c r="G1925" i="12"/>
  <c r="G1924" i="12"/>
  <c r="G1923" i="12"/>
  <c r="G1922" i="12"/>
  <c r="G1921" i="12"/>
  <c r="G1920" i="12"/>
  <c r="G1919" i="12"/>
  <c r="G1918" i="12"/>
  <c r="G1917" i="12"/>
  <c r="G1916" i="12"/>
  <c r="G1915" i="12"/>
  <c r="G1914" i="12"/>
  <c r="G1913" i="12"/>
  <c r="G1912" i="12"/>
  <c r="G1911" i="12"/>
  <c r="G1910" i="12"/>
  <c r="G1909" i="12"/>
  <c r="G1908" i="12"/>
  <c r="G1907" i="12"/>
  <c r="G1906" i="12"/>
  <c r="G1905" i="12"/>
  <c r="G1904" i="12"/>
  <c r="G1903" i="12"/>
  <c r="G1902" i="12"/>
  <c r="G1901" i="12"/>
  <c r="G1900" i="12"/>
  <c r="G1899" i="12"/>
  <c r="G1898" i="12"/>
  <c r="G1897" i="12"/>
  <c r="G1896" i="12"/>
  <c r="G1895" i="12"/>
  <c r="G1894" i="12"/>
  <c r="G1893" i="12"/>
  <c r="G1892" i="12"/>
  <c r="G1891" i="12"/>
  <c r="G1890" i="12"/>
  <c r="G1889" i="12"/>
  <c r="G1888" i="12"/>
  <c r="G1887" i="12"/>
  <c r="G1886" i="12"/>
  <c r="G1885" i="12"/>
  <c r="G1884" i="12"/>
  <c r="G1883" i="12"/>
  <c r="G1882" i="12"/>
  <c r="G1881" i="12"/>
  <c r="G1880" i="12"/>
  <c r="G1879" i="12"/>
  <c r="G1878" i="12"/>
  <c r="G1877" i="12"/>
  <c r="G1876" i="12"/>
  <c r="G1875" i="12"/>
  <c r="G1874" i="12"/>
  <c r="G1873" i="12"/>
  <c r="G1872" i="12"/>
  <c r="G1871" i="12"/>
  <c r="G1870" i="12"/>
  <c r="G1869" i="12"/>
  <c r="G1868" i="12"/>
  <c r="G1867" i="12"/>
  <c r="G1866" i="12"/>
  <c r="G1865" i="12"/>
  <c r="G1864" i="12"/>
  <c r="G1863" i="12"/>
  <c r="G1862" i="12"/>
  <c r="G1861" i="12"/>
  <c r="G1860" i="12"/>
  <c r="G1859" i="12"/>
  <c r="G1858" i="12"/>
  <c r="G1857" i="12"/>
  <c r="G1856" i="12"/>
  <c r="G1855" i="12"/>
  <c r="G1854" i="12"/>
  <c r="G1853" i="12"/>
  <c r="G1852" i="12"/>
  <c r="G1851" i="12"/>
  <c r="G1850" i="12"/>
  <c r="G1849" i="12"/>
  <c r="G1848" i="12"/>
  <c r="G1847" i="12"/>
  <c r="G1846" i="12"/>
  <c r="G1845" i="12"/>
  <c r="G1844" i="12"/>
  <c r="G1843" i="12"/>
  <c r="G1842" i="12"/>
  <c r="G1841" i="12"/>
  <c r="G1840" i="12"/>
  <c r="G1839" i="12"/>
  <c r="G1838" i="12"/>
  <c r="G1837" i="12"/>
  <c r="G1836" i="12"/>
  <c r="G1835" i="12"/>
  <c r="G1834" i="12"/>
  <c r="G1833" i="12"/>
  <c r="G1832" i="12"/>
  <c r="G1831" i="12"/>
  <c r="G1830" i="12"/>
  <c r="G1829" i="12"/>
  <c r="G1828" i="12"/>
  <c r="G1827" i="12"/>
  <c r="G1826" i="12"/>
  <c r="G1825" i="12"/>
  <c r="G1824" i="12"/>
  <c r="G1823" i="12"/>
  <c r="G1822" i="12"/>
  <c r="G1821" i="12"/>
  <c r="G1820" i="12"/>
  <c r="G1819" i="12"/>
  <c r="G1818" i="12"/>
  <c r="G1817" i="12"/>
  <c r="G1816" i="12"/>
  <c r="G1815" i="12"/>
  <c r="G1814" i="12"/>
  <c r="G1813" i="12"/>
  <c r="G1812" i="12"/>
  <c r="G1811" i="12"/>
  <c r="G1810" i="12"/>
  <c r="G1809" i="12"/>
  <c r="G1808" i="12"/>
  <c r="G1807" i="12"/>
  <c r="G1806" i="12"/>
  <c r="G1805" i="12"/>
  <c r="G1804" i="12"/>
  <c r="G1803" i="12"/>
  <c r="G1802" i="12"/>
  <c r="G1801" i="12"/>
  <c r="G1800" i="12"/>
  <c r="G1799" i="12"/>
  <c r="G1798" i="12"/>
  <c r="G1797" i="12"/>
  <c r="G1796" i="12"/>
  <c r="G1795" i="12"/>
  <c r="G1794" i="12"/>
  <c r="G1793" i="12"/>
  <c r="G1792" i="12"/>
  <c r="G1791" i="12"/>
  <c r="G1790" i="12"/>
  <c r="G1789" i="12"/>
  <c r="G1788" i="12"/>
  <c r="G1787" i="12"/>
  <c r="G1786" i="12"/>
  <c r="G1785" i="12"/>
  <c r="G1784" i="12"/>
  <c r="G1783" i="12"/>
  <c r="G1782" i="12"/>
  <c r="G1781" i="12"/>
  <c r="G1780" i="12"/>
  <c r="G1779" i="12"/>
  <c r="G1778" i="12"/>
  <c r="G1777" i="12"/>
  <c r="G1776" i="12"/>
  <c r="G1775" i="12"/>
  <c r="G1774" i="12"/>
  <c r="G1773" i="12"/>
  <c r="G1772" i="12"/>
  <c r="G1771" i="12"/>
  <c r="G1770" i="12"/>
  <c r="G1769" i="12"/>
  <c r="G1768" i="12"/>
  <c r="G1767" i="12"/>
  <c r="G1766" i="12"/>
  <c r="G1765" i="12"/>
  <c r="G1764" i="12"/>
  <c r="G1763" i="12"/>
  <c r="G1762" i="12"/>
  <c r="G1761" i="12"/>
  <c r="G1760" i="12"/>
  <c r="G1759" i="12"/>
  <c r="G1758" i="12"/>
  <c r="G1757" i="12"/>
  <c r="G1756" i="12"/>
  <c r="G1755" i="12"/>
  <c r="G1754" i="12"/>
  <c r="G1753" i="12"/>
  <c r="G1752" i="12"/>
  <c r="G1751" i="12"/>
  <c r="G1750" i="12"/>
  <c r="G1749" i="12"/>
  <c r="G1748" i="12"/>
  <c r="G1747" i="12"/>
  <c r="G1746" i="12"/>
  <c r="G1745" i="12"/>
  <c r="G1744" i="12"/>
  <c r="G1743" i="12"/>
  <c r="G1742" i="12"/>
  <c r="G1741" i="12"/>
  <c r="G1740" i="12"/>
  <c r="G1739" i="12"/>
  <c r="G1738" i="12"/>
  <c r="G1737" i="12"/>
  <c r="G1736" i="12"/>
  <c r="G1735" i="12"/>
  <c r="G1734" i="12"/>
  <c r="G1733" i="12"/>
  <c r="G1732" i="12"/>
  <c r="G1731" i="12"/>
  <c r="G1730" i="12"/>
  <c r="G1729" i="12"/>
  <c r="G1728" i="12"/>
  <c r="G1727" i="12"/>
  <c r="G1726" i="12"/>
  <c r="G1725" i="12"/>
  <c r="G1724" i="12"/>
  <c r="G1723" i="12"/>
  <c r="G1722" i="12"/>
  <c r="G1721" i="12"/>
  <c r="G1720" i="12"/>
  <c r="G1719" i="12"/>
  <c r="G1718" i="12"/>
  <c r="G1717" i="12"/>
  <c r="G1716" i="12"/>
  <c r="G1715" i="12"/>
  <c r="G1714" i="12"/>
  <c r="G1713" i="12"/>
  <c r="G1712" i="12"/>
  <c r="G1711" i="12"/>
  <c r="G1710" i="12"/>
  <c r="G1709" i="12"/>
  <c r="G1708" i="12"/>
  <c r="G1707" i="12"/>
  <c r="G1706" i="12"/>
  <c r="G1705" i="12"/>
  <c r="G1704" i="12"/>
  <c r="G1703" i="12"/>
  <c r="G1702" i="12"/>
  <c r="G1701" i="12"/>
  <c r="G1700" i="12"/>
  <c r="G1699" i="12"/>
  <c r="G1698" i="12"/>
  <c r="G1697" i="12"/>
  <c r="G1696" i="12"/>
  <c r="G1695" i="12"/>
  <c r="G1694" i="12"/>
  <c r="G1693" i="12"/>
  <c r="G1692" i="12"/>
  <c r="G1691" i="12"/>
  <c r="G1690" i="12"/>
  <c r="G1689" i="12"/>
  <c r="G1688" i="12"/>
  <c r="G1687" i="12"/>
  <c r="G1686" i="12"/>
  <c r="G1685" i="12"/>
  <c r="G1684" i="12"/>
  <c r="G1683" i="12"/>
  <c r="G1682" i="12"/>
  <c r="G1681" i="12"/>
  <c r="G1680" i="12"/>
  <c r="G1679" i="12"/>
  <c r="G1678" i="12"/>
  <c r="G1677" i="12"/>
  <c r="G1676" i="12"/>
  <c r="G1675" i="12"/>
  <c r="G1674" i="12"/>
  <c r="G1673" i="12"/>
  <c r="G1672" i="12"/>
  <c r="G1671" i="12"/>
  <c r="G1670" i="12"/>
  <c r="G1669" i="12"/>
  <c r="G1668" i="12"/>
  <c r="G1667" i="12"/>
  <c r="G1666" i="12"/>
  <c r="G1665" i="12"/>
  <c r="G1664" i="12"/>
  <c r="G1663" i="12"/>
  <c r="G1662" i="12"/>
  <c r="G1661" i="12"/>
  <c r="G1660" i="12"/>
  <c r="G1659" i="12"/>
  <c r="G1658" i="12"/>
  <c r="G1657" i="12"/>
  <c r="G1656" i="12"/>
  <c r="G1655" i="12"/>
  <c r="G1654" i="12"/>
  <c r="G1653" i="12"/>
  <c r="G1652" i="12"/>
  <c r="G1651" i="12"/>
  <c r="G1650" i="12"/>
  <c r="G1649" i="12"/>
  <c r="G1648" i="12"/>
  <c r="G1647" i="12"/>
  <c r="G1646" i="12"/>
  <c r="G1645" i="12"/>
  <c r="G1644" i="12"/>
  <c r="G1643" i="12"/>
  <c r="G1642" i="12"/>
  <c r="G1641" i="12"/>
  <c r="G1640" i="12"/>
  <c r="G1639" i="12"/>
  <c r="G1638" i="12"/>
  <c r="G1637" i="12"/>
  <c r="G1636" i="12"/>
  <c r="G1635" i="12"/>
  <c r="G1634" i="12"/>
  <c r="G1633" i="12"/>
  <c r="G1632" i="12"/>
  <c r="G1631" i="12"/>
  <c r="G1630" i="12"/>
  <c r="G1629" i="12"/>
  <c r="G1628" i="12"/>
  <c r="G1627" i="12"/>
  <c r="G1626" i="12"/>
  <c r="G1625" i="12"/>
  <c r="G1624" i="12"/>
  <c r="G1623" i="12"/>
  <c r="G1622" i="12"/>
  <c r="G1621" i="12"/>
  <c r="G1620" i="12"/>
  <c r="G1619" i="12"/>
  <c r="G1618" i="12"/>
  <c r="G1617" i="12"/>
  <c r="G1616" i="12"/>
  <c r="G1615" i="12"/>
  <c r="G1614" i="12"/>
  <c r="G1613" i="12"/>
  <c r="G1612" i="12"/>
  <c r="G1611" i="12"/>
  <c r="G1610" i="12"/>
  <c r="G1609" i="12"/>
  <c r="G1608" i="12"/>
  <c r="G1607" i="12"/>
  <c r="G1606" i="12"/>
  <c r="G1605" i="12"/>
  <c r="G1604" i="12"/>
  <c r="G1603" i="12"/>
  <c r="G1602" i="12"/>
  <c r="G1601" i="12"/>
  <c r="G1600" i="12"/>
  <c r="G1599" i="12"/>
  <c r="G1598" i="12"/>
  <c r="G1597" i="12"/>
  <c r="G1596" i="12"/>
  <c r="G1595" i="12"/>
  <c r="G1594" i="12"/>
  <c r="G1593" i="12"/>
  <c r="G1592" i="12"/>
  <c r="G1591" i="12"/>
  <c r="G1590" i="12"/>
  <c r="G1589" i="12"/>
  <c r="G1588" i="12"/>
  <c r="G1587" i="12"/>
  <c r="G1586" i="12"/>
  <c r="G1585" i="12"/>
  <c r="G1584" i="12"/>
  <c r="G1583" i="12"/>
  <c r="G1582" i="12"/>
  <c r="G1581" i="12"/>
  <c r="G1580" i="12"/>
  <c r="G1579" i="12"/>
  <c r="G1578" i="12"/>
  <c r="G1577" i="12"/>
  <c r="G1576" i="12"/>
  <c r="G1575" i="12"/>
  <c r="G1574" i="12"/>
  <c r="G1573" i="12"/>
  <c r="G1572" i="12"/>
  <c r="G1571" i="12"/>
  <c r="G1570" i="12"/>
  <c r="G1569" i="12"/>
  <c r="G1568" i="12"/>
  <c r="G1567" i="12"/>
  <c r="G1566" i="12"/>
  <c r="G1565" i="12"/>
  <c r="G1564" i="12"/>
  <c r="G1563" i="12"/>
  <c r="G1562" i="12"/>
  <c r="G1561" i="12"/>
  <c r="G1560" i="12"/>
  <c r="G1559" i="12"/>
  <c r="G1558" i="12"/>
  <c r="G1557" i="12"/>
  <c r="G1556" i="12"/>
  <c r="G1555" i="12"/>
  <c r="G1554" i="12"/>
  <c r="G1553" i="12"/>
  <c r="G1552" i="12"/>
  <c r="G1551" i="12"/>
  <c r="G1550" i="12"/>
  <c r="G1549" i="12"/>
  <c r="G1548" i="12"/>
  <c r="G1547" i="12"/>
  <c r="G1546" i="12"/>
  <c r="G1545" i="12"/>
  <c r="G1544" i="12"/>
  <c r="G1543" i="12"/>
  <c r="G1542" i="12"/>
  <c r="G1541" i="12"/>
  <c r="G1540" i="12"/>
  <c r="G1539" i="12"/>
  <c r="G1538" i="12"/>
  <c r="G1537" i="12"/>
  <c r="G1536" i="12"/>
  <c r="G1535" i="12"/>
  <c r="G1534" i="12"/>
  <c r="G1533" i="12"/>
  <c r="G1532" i="12"/>
  <c r="G1531" i="12"/>
  <c r="G1530" i="12"/>
  <c r="G1529" i="12"/>
  <c r="G1528" i="12"/>
  <c r="G1527" i="12"/>
  <c r="G1526" i="12"/>
  <c r="G1525" i="12"/>
  <c r="G1524" i="12"/>
  <c r="G1523" i="12"/>
  <c r="G1522" i="12"/>
  <c r="G1521" i="12"/>
  <c r="G1520" i="12"/>
  <c r="G1519" i="12"/>
  <c r="G1518" i="12"/>
  <c r="G1517" i="12"/>
  <c r="G1516" i="12"/>
  <c r="G1515" i="12"/>
  <c r="G1514" i="12"/>
  <c r="G1513" i="12"/>
  <c r="G1512" i="12"/>
  <c r="G1511" i="12"/>
  <c r="G1510" i="12"/>
  <c r="G1509" i="12"/>
  <c r="G1508" i="12"/>
  <c r="G1507" i="12"/>
  <c r="G1506" i="12"/>
  <c r="G1505" i="12"/>
  <c r="G1504" i="12"/>
  <c r="G1503" i="12"/>
  <c r="G1502" i="12"/>
  <c r="G1501" i="12"/>
  <c r="G1500" i="12"/>
  <c r="G1499" i="12"/>
  <c r="G1498" i="12"/>
  <c r="G1497" i="12"/>
  <c r="G1496" i="12"/>
  <c r="G1495" i="12"/>
  <c r="G1494" i="12"/>
  <c r="G1493" i="12"/>
  <c r="G1492" i="12"/>
  <c r="G1491" i="12"/>
  <c r="G1490" i="12"/>
  <c r="G1489" i="12"/>
  <c r="G1488" i="12"/>
  <c r="G1487" i="12"/>
  <c r="G1486" i="12"/>
  <c r="G1485" i="12"/>
  <c r="G1484" i="12"/>
  <c r="G1483" i="12"/>
  <c r="G1482" i="12"/>
  <c r="G1481" i="12"/>
  <c r="G1480" i="12"/>
  <c r="G1479" i="12"/>
  <c r="G1478" i="12"/>
  <c r="G1477" i="12"/>
  <c r="G1476" i="12"/>
  <c r="G1475" i="12"/>
  <c r="G1474" i="12"/>
  <c r="G1473" i="12"/>
  <c r="G1472" i="12"/>
  <c r="G1471" i="12"/>
  <c r="G1470" i="12"/>
  <c r="G1469" i="12"/>
  <c r="G1468" i="12"/>
  <c r="G1467" i="12"/>
  <c r="G1466" i="12"/>
  <c r="G1465" i="12"/>
  <c r="G1464" i="12"/>
  <c r="G1463" i="12"/>
  <c r="G1462" i="12"/>
  <c r="G1461" i="12"/>
  <c r="G1460" i="12"/>
  <c r="G1459" i="12"/>
  <c r="G1458" i="12"/>
  <c r="G1457" i="12"/>
  <c r="G1456" i="12"/>
  <c r="G1455" i="12"/>
  <c r="G1454" i="12"/>
  <c r="G1453" i="12"/>
  <c r="G1452" i="12"/>
  <c r="G1451" i="12"/>
  <c r="G1450" i="12"/>
  <c r="G1449" i="12"/>
  <c r="G1448" i="12"/>
  <c r="G1447" i="12"/>
  <c r="G1446" i="12"/>
  <c r="G1445" i="12"/>
  <c r="G1444" i="12"/>
  <c r="G1443" i="12"/>
  <c r="G1442" i="12"/>
  <c r="G1441" i="12"/>
  <c r="G1440" i="12"/>
  <c r="G1439" i="12"/>
  <c r="G1438" i="12"/>
  <c r="G1437" i="12"/>
  <c r="G1436" i="12"/>
  <c r="G1435" i="12"/>
  <c r="G1434" i="12"/>
  <c r="G1433" i="12"/>
  <c r="G1432" i="12"/>
  <c r="G1431" i="12"/>
  <c r="G1430" i="12"/>
  <c r="G1429" i="12"/>
  <c r="G1428" i="12"/>
  <c r="G1427" i="12"/>
  <c r="G1426" i="12"/>
  <c r="G1425" i="12"/>
  <c r="G1424" i="12"/>
  <c r="G1423" i="12"/>
  <c r="G1422" i="12"/>
  <c r="G1421" i="12"/>
  <c r="G1420" i="12"/>
  <c r="G1419" i="12"/>
  <c r="G1418" i="12"/>
  <c r="G1417" i="12"/>
  <c r="G1416" i="12"/>
  <c r="G1415" i="12"/>
  <c r="G1414" i="12"/>
  <c r="G1413" i="12"/>
  <c r="G1412" i="12"/>
  <c r="G1411" i="12"/>
  <c r="G1410" i="12"/>
  <c r="G1409" i="12"/>
  <c r="G1408" i="12"/>
  <c r="G1407" i="12"/>
  <c r="G1406" i="12"/>
  <c r="G1405" i="12"/>
  <c r="G1404" i="12"/>
  <c r="G1403" i="12"/>
  <c r="G1402" i="12"/>
  <c r="G1401" i="12"/>
  <c r="G1400" i="12"/>
  <c r="G1399" i="12"/>
  <c r="G1398" i="12"/>
  <c r="G1397" i="12"/>
  <c r="G1396" i="12"/>
  <c r="G1395" i="12"/>
  <c r="G1394" i="12"/>
  <c r="G1393" i="12"/>
  <c r="G1392" i="12"/>
  <c r="G1391" i="12"/>
  <c r="G1390" i="12"/>
  <c r="G1389" i="12"/>
  <c r="G1388" i="12"/>
  <c r="G1387" i="12"/>
  <c r="G1386" i="12"/>
  <c r="G1385" i="12"/>
  <c r="G1384" i="12"/>
  <c r="G1383" i="12"/>
  <c r="G1382" i="12"/>
  <c r="G1381" i="12"/>
  <c r="G1380" i="12"/>
  <c r="G1379" i="12"/>
  <c r="G1378" i="12"/>
  <c r="G1377" i="12"/>
  <c r="G1376" i="12"/>
  <c r="G1375" i="12"/>
  <c r="G1374" i="12"/>
  <c r="G1373" i="12"/>
  <c r="G1372" i="12"/>
  <c r="G1371" i="12"/>
  <c r="G1370" i="12"/>
  <c r="G1369" i="12"/>
  <c r="G1368" i="12"/>
  <c r="G1367" i="12"/>
  <c r="G1366" i="12"/>
  <c r="G1365" i="12"/>
  <c r="G1364" i="12"/>
  <c r="G1363" i="12"/>
  <c r="G1362" i="12"/>
  <c r="G1361" i="12"/>
  <c r="G1360" i="12"/>
  <c r="G1359" i="12"/>
  <c r="G1358" i="12"/>
  <c r="G1357" i="12"/>
  <c r="G1356" i="12"/>
  <c r="G1355" i="12"/>
  <c r="G1354" i="12"/>
  <c r="G1353" i="12"/>
  <c r="G1352" i="12"/>
  <c r="G1351" i="12"/>
  <c r="G1350" i="12"/>
  <c r="G1349" i="12"/>
  <c r="G1348" i="12"/>
  <c r="G1347" i="12"/>
  <c r="G1346" i="12"/>
  <c r="G1345" i="12"/>
  <c r="G1344" i="12"/>
  <c r="G1343" i="12"/>
  <c r="G1342" i="12"/>
  <c r="G1341" i="12"/>
  <c r="G1340" i="12"/>
  <c r="G1339" i="12"/>
  <c r="G1338" i="12"/>
  <c r="G1337" i="12"/>
  <c r="G1336" i="12"/>
  <c r="G1335" i="12"/>
  <c r="G1334" i="12"/>
  <c r="G1333" i="12"/>
  <c r="G1332" i="12"/>
  <c r="G1331" i="12"/>
  <c r="G1330" i="12"/>
  <c r="G1329" i="12"/>
  <c r="G1328" i="12"/>
  <c r="G1327" i="12"/>
  <c r="G1326" i="12"/>
  <c r="G1325" i="12"/>
  <c r="G1324" i="12"/>
  <c r="G1323" i="12"/>
  <c r="G1322" i="12"/>
  <c r="G1321" i="12"/>
  <c r="G1320" i="12"/>
  <c r="G1319" i="12"/>
  <c r="G1318" i="12"/>
  <c r="G1317" i="12"/>
  <c r="G1316" i="12"/>
  <c r="G1315" i="12"/>
  <c r="G1314" i="12"/>
  <c r="G1313" i="12"/>
  <c r="G1312" i="12"/>
  <c r="G1311" i="12"/>
  <c r="G1310" i="12"/>
  <c r="G1309" i="12"/>
  <c r="G1308" i="12"/>
  <c r="G1307" i="12"/>
  <c r="G1306" i="12"/>
  <c r="G1305" i="12"/>
  <c r="G1304" i="12"/>
  <c r="G1303" i="12"/>
  <c r="G1302" i="12"/>
  <c r="G1301" i="12"/>
  <c r="G1300" i="12"/>
  <c r="G1299" i="12"/>
  <c r="G1298" i="12"/>
  <c r="G1297" i="12"/>
  <c r="G1296" i="12"/>
  <c r="G1295" i="12"/>
  <c r="G1294" i="12"/>
  <c r="G1293" i="12"/>
  <c r="G1292" i="12"/>
  <c r="G1291" i="12"/>
  <c r="G1290" i="12"/>
  <c r="G1289" i="12"/>
  <c r="G1288" i="12"/>
  <c r="G1287" i="12"/>
  <c r="G1286" i="12"/>
  <c r="G1285" i="12"/>
  <c r="G1284" i="12"/>
  <c r="G1283" i="12"/>
  <c r="G1282" i="12"/>
  <c r="G1281" i="12"/>
  <c r="G1280" i="12"/>
  <c r="G1279" i="12"/>
  <c r="G1278" i="12"/>
  <c r="G1277" i="12"/>
  <c r="G1276" i="12"/>
  <c r="G1275" i="12"/>
  <c r="G1274" i="12"/>
  <c r="G1273" i="12"/>
  <c r="G1272" i="12"/>
  <c r="G1271" i="12"/>
  <c r="G1270" i="12"/>
  <c r="G1269" i="12"/>
  <c r="G1268" i="12"/>
  <c r="G1267" i="12"/>
  <c r="G1266" i="12"/>
  <c r="G1265" i="12"/>
  <c r="G1264" i="12"/>
  <c r="G1263" i="12"/>
  <c r="G1262" i="12"/>
  <c r="G1261" i="12"/>
  <c r="G1260" i="12"/>
  <c r="G1259" i="12"/>
  <c r="G1258" i="12"/>
  <c r="G1257" i="12"/>
  <c r="G1256" i="12"/>
  <c r="G1255" i="12"/>
  <c r="G1254" i="12"/>
  <c r="G1253" i="12"/>
  <c r="G1252" i="12"/>
  <c r="G1251" i="12"/>
  <c r="G1250" i="12"/>
  <c r="G1249" i="12"/>
  <c r="G1248" i="12"/>
  <c r="G1247" i="12"/>
  <c r="G1246" i="12"/>
  <c r="G1245" i="12"/>
  <c r="G1244" i="12"/>
  <c r="G1243" i="12"/>
  <c r="G1242" i="12"/>
  <c r="G1241" i="12"/>
  <c r="G1240" i="12"/>
  <c r="G1239" i="12"/>
  <c r="G1238" i="12"/>
  <c r="G1237" i="12"/>
  <c r="G1236" i="12"/>
  <c r="G1235" i="12"/>
  <c r="G1234" i="12"/>
  <c r="G1233" i="12"/>
  <c r="G1232" i="12"/>
  <c r="G1231" i="12"/>
  <c r="G1230" i="12"/>
  <c r="G1229" i="12"/>
  <c r="G1228" i="12"/>
  <c r="G1227" i="12"/>
  <c r="G1226" i="12"/>
  <c r="G1225" i="12"/>
  <c r="G1224" i="12"/>
  <c r="G1223" i="12"/>
  <c r="G1222" i="12"/>
  <c r="G1221" i="12"/>
  <c r="G1220" i="12"/>
  <c r="G1219" i="12"/>
  <c r="G1218" i="12"/>
  <c r="G1217" i="12"/>
  <c r="G1216" i="12"/>
  <c r="G1215" i="12"/>
  <c r="G1214" i="12"/>
  <c r="G1213" i="12"/>
  <c r="G1212" i="12"/>
  <c r="G1211" i="12"/>
  <c r="G1210" i="12"/>
  <c r="G1209" i="12"/>
  <c r="G1208" i="12"/>
  <c r="G1207" i="12"/>
  <c r="G1206" i="12"/>
  <c r="G1205" i="12"/>
  <c r="G1204" i="12"/>
  <c r="G1203" i="12"/>
  <c r="G1202" i="12"/>
  <c r="G1201" i="12"/>
  <c r="G1200" i="12"/>
  <c r="G1199" i="12"/>
  <c r="G1198" i="12"/>
  <c r="G1197" i="12"/>
  <c r="G1196" i="12"/>
  <c r="G1195" i="12"/>
  <c r="G1194" i="12"/>
  <c r="G1193" i="12"/>
  <c r="G1192" i="12"/>
  <c r="G1191" i="12"/>
  <c r="G1190" i="12"/>
  <c r="G1189" i="12"/>
  <c r="G1188" i="12"/>
  <c r="G1187" i="12"/>
  <c r="G1186" i="12"/>
  <c r="G1185" i="12"/>
  <c r="G1184" i="12"/>
  <c r="G1183" i="12"/>
  <c r="G1182" i="12"/>
  <c r="G1181" i="12"/>
  <c r="G1180" i="12"/>
  <c r="G1179" i="12"/>
  <c r="G1178" i="12"/>
  <c r="G1177" i="12"/>
  <c r="G1176" i="12"/>
  <c r="G1175" i="12"/>
  <c r="G1174" i="12"/>
  <c r="G1173" i="12"/>
  <c r="G1172" i="12"/>
  <c r="G1171" i="12"/>
  <c r="G1170" i="12"/>
  <c r="G1169" i="12"/>
  <c r="G1168" i="12"/>
  <c r="G1167" i="12"/>
  <c r="G1166" i="12"/>
  <c r="G1165" i="12"/>
  <c r="G1164" i="12"/>
  <c r="G1163" i="12"/>
  <c r="G1162" i="12"/>
  <c r="G1161" i="12"/>
  <c r="G1160" i="12"/>
  <c r="G1159" i="12"/>
  <c r="G1158" i="12"/>
  <c r="G1157" i="12"/>
  <c r="G1156" i="12"/>
  <c r="G1155" i="12"/>
  <c r="G1154" i="12"/>
  <c r="G1153" i="12"/>
  <c r="G1152" i="12"/>
  <c r="G1151" i="12"/>
  <c r="G1150" i="12"/>
  <c r="G1149" i="12"/>
  <c r="G1148" i="12"/>
  <c r="G1147" i="12"/>
  <c r="G1146" i="12"/>
  <c r="G1145" i="12"/>
  <c r="G1144" i="12"/>
  <c r="G1143" i="12"/>
  <c r="G1142" i="12"/>
  <c r="G1141" i="12"/>
  <c r="G1140" i="12"/>
  <c r="G1139" i="12"/>
  <c r="G1138" i="12"/>
  <c r="G1137" i="12"/>
  <c r="G1136" i="12"/>
  <c r="G1135" i="12"/>
  <c r="G1134" i="12"/>
  <c r="G1133" i="12"/>
  <c r="G1132" i="12"/>
  <c r="G1131" i="12"/>
  <c r="G1130" i="12"/>
  <c r="G1129" i="12"/>
  <c r="G1128" i="12"/>
  <c r="G1127" i="12"/>
  <c r="G1126" i="12"/>
  <c r="G1125" i="12"/>
  <c r="G1124" i="12"/>
  <c r="G1123" i="12"/>
  <c r="G1122" i="12"/>
  <c r="G1121" i="12"/>
  <c r="G1120" i="12"/>
  <c r="G1119" i="12"/>
  <c r="G1118" i="12"/>
  <c r="G1117" i="12"/>
  <c r="G1116" i="12"/>
  <c r="G1115" i="12"/>
  <c r="G1114" i="12"/>
  <c r="G1113" i="12"/>
  <c r="G1112" i="12"/>
  <c r="G1111" i="12"/>
  <c r="G1110" i="12"/>
  <c r="G1109" i="12"/>
  <c r="G1108" i="12"/>
  <c r="G1107" i="12"/>
  <c r="G1106" i="12"/>
  <c r="G1105" i="12"/>
  <c r="G1104" i="12"/>
  <c r="G1103" i="12"/>
  <c r="G1102" i="12"/>
  <c r="G1101" i="12"/>
  <c r="G1100" i="12"/>
  <c r="G1099" i="12"/>
  <c r="G1098" i="12"/>
  <c r="G1097" i="12"/>
  <c r="G1096" i="12"/>
  <c r="G1095" i="12"/>
  <c r="G1094" i="12"/>
  <c r="G1093" i="12"/>
  <c r="G1092" i="12"/>
  <c r="G1091" i="12"/>
  <c r="G1090" i="12"/>
  <c r="G1089" i="12"/>
  <c r="G1088" i="12"/>
  <c r="G1087" i="12"/>
  <c r="G1086" i="12"/>
  <c r="G1085" i="12"/>
  <c r="G1084" i="12"/>
  <c r="G1083" i="12"/>
  <c r="G1082" i="12"/>
  <c r="G1081" i="12"/>
  <c r="G1080" i="12"/>
  <c r="G1079" i="12"/>
  <c r="G1078" i="12"/>
  <c r="G1077" i="12"/>
  <c r="G1076" i="12"/>
  <c r="G1075" i="12"/>
  <c r="G1074" i="12"/>
  <c r="G1073" i="12"/>
  <c r="G1072" i="12"/>
  <c r="G1071" i="12"/>
  <c r="G1070" i="12"/>
  <c r="G1069" i="12"/>
  <c r="G1068" i="12"/>
  <c r="G1067" i="12"/>
  <c r="G1066" i="12"/>
  <c r="G1065" i="12"/>
  <c r="G1064" i="12"/>
  <c r="G1063" i="12"/>
  <c r="G1062" i="12"/>
  <c r="G1061" i="12"/>
  <c r="G1060" i="12"/>
  <c r="G1059" i="12"/>
  <c r="G1058" i="12"/>
  <c r="G1057" i="12"/>
  <c r="G1056" i="12"/>
  <c r="G1055" i="12"/>
  <c r="G1054" i="12"/>
  <c r="G1053" i="12"/>
  <c r="G1052" i="12"/>
  <c r="G1051" i="12"/>
  <c r="G1050" i="12"/>
  <c r="G1049" i="12"/>
  <c r="G1048" i="12"/>
  <c r="G1047" i="12"/>
  <c r="G1046" i="12"/>
  <c r="G1045" i="12"/>
  <c r="G1044" i="12"/>
  <c r="G1043" i="12"/>
  <c r="G1042" i="12"/>
  <c r="G1041" i="12"/>
  <c r="G1040" i="12"/>
  <c r="G1039" i="12"/>
  <c r="G1038" i="12"/>
  <c r="G1037" i="12"/>
  <c r="G1036" i="12"/>
  <c r="G1035" i="12"/>
  <c r="G1034" i="12"/>
  <c r="G1033" i="12"/>
  <c r="G1032" i="12"/>
  <c r="G1031" i="12"/>
  <c r="G1030" i="12"/>
  <c r="G1029" i="12"/>
  <c r="G1028" i="12"/>
  <c r="G1027" i="12"/>
  <c r="G1026" i="12"/>
  <c r="G1025" i="12"/>
  <c r="G1024" i="12"/>
  <c r="G1023" i="12"/>
  <c r="G1022" i="12"/>
  <c r="G1021" i="12"/>
  <c r="G1020" i="12"/>
  <c r="G1019" i="12"/>
  <c r="G1018" i="12"/>
  <c r="G1017" i="12"/>
  <c r="G1016" i="12"/>
  <c r="G1015" i="12"/>
  <c r="G1014" i="12"/>
  <c r="G1013" i="12"/>
  <c r="G1012" i="12"/>
  <c r="G1011" i="12"/>
  <c r="G1010" i="12"/>
  <c r="G1009" i="12"/>
  <c r="G1008" i="12"/>
  <c r="G1007" i="12"/>
  <c r="G1006" i="12"/>
  <c r="G1005" i="12"/>
  <c r="G1004" i="12"/>
  <c r="G1003" i="12"/>
  <c r="G1002" i="12"/>
  <c r="G1001" i="12"/>
  <c r="G1000" i="12"/>
  <c r="G999" i="12"/>
  <c r="G998" i="12"/>
  <c r="G997" i="12"/>
  <c r="G996" i="12"/>
  <c r="G995" i="12"/>
  <c r="G994" i="12"/>
  <c r="G993" i="12"/>
  <c r="G992" i="12"/>
  <c r="G991" i="12"/>
  <c r="G990" i="12"/>
  <c r="G989" i="12"/>
  <c r="G988" i="12"/>
  <c r="G987" i="12"/>
  <c r="G986" i="12"/>
  <c r="G985" i="12"/>
  <c r="G984" i="12"/>
  <c r="G983" i="12"/>
  <c r="G982" i="12"/>
  <c r="G981" i="12"/>
  <c r="G980" i="12"/>
  <c r="G979" i="12"/>
  <c r="G978" i="12"/>
  <c r="G977" i="12"/>
  <c r="G976" i="12"/>
  <c r="G975" i="12"/>
  <c r="G974" i="12"/>
  <c r="G973" i="12"/>
  <c r="G972" i="12"/>
  <c r="G971" i="12"/>
  <c r="G970" i="12"/>
  <c r="G969" i="12"/>
  <c r="G968" i="12"/>
  <c r="G967" i="12"/>
  <c r="G966" i="12"/>
  <c r="G965" i="12"/>
  <c r="G964" i="12"/>
  <c r="G963" i="12"/>
  <c r="G962" i="12"/>
  <c r="G961" i="12"/>
  <c r="G960" i="12"/>
  <c r="G959" i="12"/>
  <c r="G958" i="12"/>
  <c r="G957" i="12"/>
  <c r="G956" i="12"/>
  <c r="G955" i="12"/>
  <c r="G954" i="12"/>
  <c r="G953" i="12"/>
  <c r="G952" i="12"/>
  <c r="G951" i="12"/>
  <c r="G950" i="12"/>
  <c r="G949" i="12"/>
  <c r="G948" i="12"/>
  <c r="G947" i="12"/>
  <c r="G946" i="12"/>
  <c r="G945" i="12"/>
  <c r="G944" i="12"/>
  <c r="G943" i="12"/>
  <c r="G942" i="12"/>
  <c r="G941" i="12"/>
  <c r="G940" i="12"/>
  <c r="G939" i="12"/>
  <c r="G938" i="12"/>
  <c r="G937" i="12"/>
  <c r="G936" i="12"/>
  <c r="G935" i="12"/>
  <c r="G934" i="12"/>
  <c r="G933" i="12"/>
  <c r="G932" i="12"/>
  <c r="G931" i="12"/>
  <c r="G930" i="12"/>
  <c r="G929" i="12"/>
  <c r="G928" i="12"/>
  <c r="G927" i="12"/>
  <c r="G926" i="12"/>
  <c r="G925" i="12"/>
  <c r="G924" i="12"/>
  <c r="G923" i="12"/>
  <c r="G922" i="12"/>
  <c r="G921" i="12"/>
  <c r="G920" i="12"/>
  <c r="G919" i="12"/>
  <c r="G918" i="12"/>
  <c r="G917" i="12"/>
  <c r="G916" i="12"/>
  <c r="G915" i="12"/>
  <c r="G914" i="12"/>
  <c r="G913" i="12"/>
  <c r="G912" i="12"/>
  <c r="G911" i="12"/>
  <c r="G910" i="12"/>
  <c r="G909" i="12"/>
  <c r="G908" i="12"/>
  <c r="G907" i="12"/>
  <c r="G906" i="12"/>
  <c r="G905" i="12"/>
  <c r="G904" i="12"/>
  <c r="G903" i="12"/>
  <c r="G902" i="12"/>
  <c r="G901" i="12"/>
  <c r="G900" i="12"/>
  <c r="G899" i="12"/>
  <c r="G898" i="12"/>
  <c r="G897" i="12"/>
  <c r="G896" i="12"/>
  <c r="G895" i="12"/>
  <c r="G894" i="12"/>
  <c r="G893" i="12"/>
  <c r="G892" i="12"/>
  <c r="G891" i="12"/>
  <c r="G890" i="12"/>
  <c r="G889" i="12"/>
  <c r="G888" i="12"/>
  <c r="G887" i="12"/>
  <c r="G886" i="12"/>
  <c r="G885" i="12"/>
  <c r="G884" i="12"/>
  <c r="G883" i="12"/>
  <c r="G882" i="12"/>
  <c r="G881" i="12"/>
  <c r="G880" i="12"/>
  <c r="G879" i="12"/>
  <c r="G878" i="12"/>
  <c r="G877" i="12"/>
  <c r="G876" i="12"/>
  <c r="G875" i="12"/>
  <c r="G874" i="12"/>
  <c r="G873" i="12"/>
  <c r="G872" i="12"/>
  <c r="G871" i="12"/>
  <c r="G870" i="12"/>
  <c r="G869" i="12"/>
  <c r="G868" i="12"/>
  <c r="G867" i="12"/>
  <c r="G866" i="12"/>
  <c r="G865" i="12"/>
  <c r="G864" i="12"/>
  <c r="G863" i="12"/>
  <c r="G862" i="12"/>
  <c r="G861" i="12"/>
  <c r="G860" i="12"/>
  <c r="G859" i="12"/>
  <c r="G858" i="12"/>
  <c r="G857" i="12"/>
  <c r="G856" i="12"/>
  <c r="G855" i="12"/>
  <c r="G854" i="12"/>
  <c r="G853" i="12"/>
  <c r="G852" i="12"/>
  <c r="G851" i="12"/>
  <c r="G850" i="12"/>
  <c r="G849" i="12"/>
  <c r="G848" i="12"/>
  <c r="G847" i="12"/>
  <c r="G846" i="12"/>
  <c r="G845" i="12"/>
  <c r="G844" i="12"/>
  <c r="G843" i="12"/>
  <c r="G842" i="12"/>
  <c r="G841" i="12"/>
  <c r="G840" i="12"/>
  <c r="G839" i="12"/>
  <c r="G838" i="12"/>
  <c r="G837" i="12"/>
  <c r="G836" i="12"/>
  <c r="G835" i="12"/>
  <c r="G834" i="12"/>
  <c r="G833" i="12"/>
  <c r="G832" i="12"/>
  <c r="G831" i="12"/>
  <c r="G830" i="12"/>
  <c r="G829" i="12"/>
  <c r="G828" i="12"/>
  <c r="G827" i="12"/>
  <c r="G826" i="12"/>
  <c r="G825" i="12"/>
  <c r="G824" i="12"/>
  <c r="G823" i="12"/>
  <c r="G822" i="12"/>
  <c r="G821" i="12"/>
  <c r="G820" i="12"/>
  <c r="G819" i="12"/>
  <c r="G818" i="12"/>
  <c r="G817" i="12"/>
  <c r="G816" i="12"/>
  <c r="G815" i="12"/>
  <c r="G814" i="12"/>
  <c r="G813" i="12"/>
  <c r="G812" i="12"/>
  <c r="G811" i="12"/>
  <c r="G810" i="12"/>
  <c r="G809" i="12"/>
  <c r="G808" i="12"/>
  <c r="G807" i="12"/>
  <c r="G806" i="12"/>
  <c r="G805" i="12"/>
  <c r="G804" i="12"/>
  <c r="G803" i="12"/>
  <c r="G802" i="12"/>
  <c r="G801" i="12"/>
  <c r="G800" i="12"/>
  <c r="G799" i="12"/>
  <c r="G798" i="12"/>
  <c r="G797" i="12"/>
  <c r="G796" i="12"/>
  <c r="G795" i="12"/>
  <c r="G794" i="12"/>
  <c r="G793" i="12"/>
  <c r="G792" i="12"/>
  <c r="G791" i="12"/>
  <c r="G790" i="12"/>
  <c r="G789" i="12"/>
  <c r="G788" i="12"/>
  <c r="G787" i="12"/>
  <c r="G786" i="12"/>
  <c r="G785" i="12"/>
  <c r="G784" i="12"/>
  <c r="G783" i="12"/>
  <c r="G782" i="12"/>
  <c r="G781" i="12"/>
  <c r="G780" i="12"/>
  <c r="G779" i="12"/>
  <c r="G778" i="12"/>
  <c r="G777" i="12"/>
  <c r="G776" i="12"/>
  <c r="G775" i="12"/>
  <c r="G774" i="12"/>
  <c r="G773" i="12"/>
  <c r="G772" i="12"/>
  <c r="G771" i="12"/>
  <c r="G770" i="12"/>
  <c r="G769" i="12"/>
  <c r="G768" i="12"/>
  <c r="G767" i="12"/>
  <c r="G766" i="12"/>
  <c r="G765" i="12"/>
  <c r="G764" i="12"/>
  <c r="G763" i="12"/>
  <c r="G762" i="12"/>
  <c r="G761" i="12"/>
  <c r="G760" i="12"/>
  <c r="G759" i="12"/>
  <c r="G758" i="12"/>
  <c r="G757" i="12"/>
  <c r="G756" i="12"/>
  <c r="G755" i="12"/>
  <c r="G754" i="12"/>
  <c r="G753" i="12"/>
  <c r="G752" i="12"/>
  <c r="G751" i="12"/>
  <c r="G750" i="12"/>
  <c r="G749" i="12"/>
  <c r="G748" i="12"/>
  <c r="G747" i="12"/>
  <c r="G746" i="12"/>
  <c r="G745" i="12"/>
  <c r="G744" i="12"/>
  <c r="G743" i="12"/>
  <c r="G742" i="12"/>
  <c r="G741" i="12"/>
  <c r="G740" i="12"/>
  <c r="G739" i="12"/>
  <c r="G738" i="12"/>
  <c r="G737" i="12"/>
  <c r="G736" i="12"/>
  <c r="G735" i="12"/>
  <c r="G734" i="12"/>
  <c r="G733" i="12"/>
  <c r="G732" i="12"/>
  <c r="G731" i="12"/>
  <c r="G730" i="12"/>
  <c r="G729" i="12"/>
  <c r="G728" i="12"/>
  <c r="G727" i="12"/>
  <c r="G726" i="12"/>
  <c r="G725" i="12"/>
  <c r="G724" i="12"/>
  <c r="G723" i="12"/>
  <c r="G722" i="12"/>
  <c r="G721" i="12"/>
  <c r="G720" i="12"/>
  <c r="G719" i="12"/>
  <c r="G718" i="12"/>
  <c r="G717" i="12"/>
  <c r="G716" i="12"/>
  <c r="G715" i="12"/>
  <c r="G714" i="12"/>
  <c r="G713" i="12"/>
  <c r="G712" i="12"/>
  <c r="G711" i="12"/>
  <c r="G710" i="12"/>
  <c r="G709" i="12"/>
  <c r="G708" i="12"/>
  <c r="G707" i="12"/>
  <c r="G706" i="12"/>
  <c r="G705" i="12"/>
  <c r="G704" i="12"/>
  <c r="G703" i="12"/>
  <c r="G702" i="12"/>
  <c r="G701" i="12"/>
  <c r="G700" i="12"/>
  <c r="G699" i="12"/>
  <c r="G698" i="12"/>
  <c r="G697" i="12"/>
  <c r="G696" i="12"/>
  <c r="G695" i="12"/>
  <c r="G694" i="12"/>
  <c r="G693" i="12"/>
  <c r="G692" i="12"/>
  <c r="G691" i="12"/>
  <c r="G690" i="12"/>
  <c r="G689" i="12"/>
  <c r="G688" i="12"/>
  <c r="G687" i="12"/>
  <c r="G686" i="12"/>
  <c r="G685" i="12"/>
  <c r="G684" i="12"/>
  <c r="G683" i="12"/>
  <c r="G682" i="12"/>
  <c r="G681" i="12"/>
  <c r="G680" i="12"/>
  <c r="G679" i="12"/>
  <c r="G678" i="12"/>
  <c r="G677" i="12"/>
  <c r="G676" i="12"/>
  <c r="G675" i="12"/>
  <c r="G674" i="12"/>
  <c r="G673" i="12"/>
  <c r="G672" i="12"/>
  <c r="G671" i="12"/>
  <c r="G670" i="12"/>
  <c r="G669" i="12"/>
  <c r="G668" i="12"/>
  <c r="G667" i="12"/>
  <c r="G666" i="12"/>
  <c r="G665" i="12"/>
  <c r="G664" i="12"/>
  <c r="G663" i="12"/>
  <c r="G662" i="12"/>
  <c r="G661" i="12"/>
  <c r="G660" i="12"/>
  <c r="G659" i="12"/>
  <c r="G658" i="12"/>
  <c r="G657" i="12"/>
  <c r="G656" i="12"/>
  <c r="G655" i="12"/>
  <c r="G654" i="12"/>
  <c r="G653" i="12"/>
  <c r="G652" i="12"/>
  <c r="G651" i="12"/>
  <c r="G650" i="12"/>
  <c r="G649" i="12"/>
  <c r="G648" i="12"/>
  <c r="G647" i="12"/>
  <c r="G646" i="12"/>
  <c r="G645" i="12"/>
  <c r="G644" i="12"/>
  <c r="G643" i="12"/>
  <c r="G642" i="12"/>
  <c r="G641" i="12"/>
  <c r="G640" i="12"/>
  <c r="G639" i="12"/>
  <c r="G638" i="12"/>
  <c r="G637" i="12"/>
  <c r="G636" i="12"/>
  <c r="G635" i="12"/>
  <c r="G634" i="12"/>
  <c r="G633" i="12"/>
  <c r="G632" i="12"/>
  <c r="G631" i="12"/>
  <c r="G630" i="12"/>
  <c r="G629" i="12"/>
  <c r="G628" i="12"/>
  <c r="G627" i="12"/>
  <c r="G626" i="12"/>
  <c r="G625" i="12"/>
  <c r="G624" i="12"/>
  <c r="G623" i="12"/>
  <c r="G622" i="12"/>
  <c r="G621" i="12"/>
  <c r="G620" i="12"/>
  <c r="G619" i="12"/>
  <c r="G618" i="12"/>
  <c r="G617" i="12"/>
  <c r="G616" i="12"/>
  <c r="G615" i="12"/>
  <c r="G614" i="12"/>
  <c r="G613" i="12"/>
  <c r="G612" i="12"/>
  <c r="G611" i="12"/>
  <c r="G610" i="12"/>
  <c r="G609" i="12"/>
  <c r="G608" i="12"/>
  <c r="G607" i="12"/>
  <c r="G606" i="12"/>
  <c r="G605" i="12"/>
  <c r="G604" i="12"/>
  <c r="G603" i="12"/>
  <c r="G602" i="12"/>
  <c r="G601" i="12"/>
  <c r="G600" i="12"/>
  <c r="G599" i="12"/>
  <c r="G598" i="12"/>
  <c r="G597" i="12"/>
  <c r="G596" i="12"/>
  <c r="G595" i="12"/>
  <c r="G594" i="12"/>
  <c r="G593" i="12"/>
  <c r="G592" i="12"/>
  <c r="G591" i="12"/>
  <c r="G590" i="12"/>
  <c r="G589" i="12"/>
  <c r="G588" i="12"/>
  <c r="G587" i="12"/>
  <c r="G586" i="12"/>
  <c r="G585" i="12"/>
  <c r="G584" i="12"/>
  <c r="G583" i="12"/>
  <c r="G582" i="12"/>
  <c r="G581" i="12"/>
  <c r="G580" i="12"/>
  <c r="G579" i="12"/>
  <c r="G578" i="12"/>
  <c r="G577" i="12"/>
  <c r="G576" i="12"/>
  <c r="G575" i="12"/>
  <c r="G574" i="12"/>
  <c r="G573" i="12"/>
  <c r="G572" i="12"/>
  <c r="G571" i="12"/>
  <c r="G570" i="12"/>
  <c r="G569" i="12"/>
  <c r="G568" i="12"/>
  <c r="G567" i="12"/>
  <c r="G566" i="12"/>
  <c r="G565" i="12"/>
  <c r="G564" i="12"/>
  <c r="G563" i="12"/>
  <c r="G562" i="12"/>
  <c r="G561" i="12"/>
  <c r="G560" i="12"/>
  <c r="G559" i="12"/>
  <c r="G558" i="12"/>
  <c r="G557" i="12"/>
  <c r="G556" i="12"/>
  <c r="G555" i="12"/>
  <c r="G554" i="12"/>
  <c r="G553" i="12"/>
  <c r="G552" i="12"/>
  <c r="G551" i="12"/>
  <c r="G550" i="12"/>
  <c r="G549" i="12"/>
  <c r="G548" i="12"/>
  <c r="G547" i="12"/>
  <c r="G546" i="12"/>
  <c r="G545" i="12"/>
  <c r="G544" i="12"/>
  <c r="G543" i="12"/>
  <c r="G542" i="12"/>
  <c r="G541" i="12"/>
  <c r="G540" i="12"/>
  <c r="G539" i="12"/>
  <c r="G538" i="12"/>
  <c r="G537" i="12"/>
  <c r="G536" i="12"/>
  <c r="G535" i="12"/>
  <c r="G534" i="12"/>
  <c r="G533" i="12"/>
  <c r="G532" i="12"/>
  <c r="G531" i="12"/>
  <c r="G530" i="12"/>
  <c r="G529" i="12"/>
  <c r="G528" i="12"/>
  <c r="G527" i="12"/>
  <c r="G526" i="12"/>
  <c r="G525" i="12"/>
  <c r="G524" i="12"/>
  <c r="G523" i="12"/>
  <c r="G522" i="12"/>
  <c r="G521" i="12"/>
  <c r="G520" i="12"/>
  <c r="G519" i="12"/>
  <c r="G518" i="12"/>
  <c r="G517" i="12"/>
  <c r="G516" i="12"/>
  <c r="G515" i="12"/>
  <c r="G514" i="12"/>
  <c r="G513" i="12"/>
  <c r="G512" i="12"/>
  <c r="G511" i="12"/>
  <c r="G510" i="12"/>
  <c r="G509" i="12"/>
  <c r="G508" i="12"/>
  <c r="G507" i="12"/>
  <c r="G506" i="12"/>
  <c r="G505" i="12"/>
  <c r="G504" i="12"/>
  <c r="G503" i="12"/>
  <c r="G502" i="12"/>
  <c r="G501" i="12"/>
  <c r="G500" i="12"/>
  <c r="G499" i="12"/>
  <c r="G498" i="12"/>
  <c r="G497" i="12"/>
  <c r="G496" i="12"/>
  <c r="G495" i="12"/>
  <c r="G494" i="12"/>
  <c r="G493" i="12"/>
  <c r="G492" i="12"/>
  <c r="G491" i="12"/>
  <c r="G490" i="12"/>
  <c r="G489" i="12"/>
  <c r="G488" i="12"/>
  <c r="G487" i="12"/>
  <c r="G486" i="12"/>
  <c r="G485" i="12"/>
  <c r="G484" i="12"/>
  <c r="G483" i="12"/>
  <c r="G482" i="12"/>
  <c r="G481" i="12"/>
  <c r="G480" i="12"/>
  <c r="G479" i="12"/>
  <c r="G478" i="12"/>
  <c r="G477" i="12"/>
  <c r="G476" i="12"/>
  <c r="G475" i="12"/>
  <c r="G474" i="12"/>
  <c r="G473" i="12"/>
  <c r="G472" i="12"/>
  <c r="G471" i="12"/>
  <c r="G470" i="12"/>
  <c r="G469" i="12"/>
  <c r="G468" i="12"/>
  <c r="G467" i="12"/>
  <c r="G466" i="12"/>
  <c r="G465" i="12"/>
  <c r="G464" i="12"/>
  <c r="G463" i="12"/>
  <c r="G462" i="12"/>
  <c r="G461" i="12"/>
  <c r="G460" i="12"/>
  <c r="G459" i="12"/>
  <c r="G458" i="12"/>
  <c r="G457" i="12"/>
  <c r="G456" i="12"/>
  <c r="G455" i="12"/>
  <c r="G454" i="12"/>
  <c r="G453" i="12"/>
  <c r="G452" i="12"/>
  <c r="G451" i="12"/>
  <c r="G450" i="12"/>
  <c r="G449" i="12"/>
  <c r="G448" i="12"/>
  <c r="G447" i="12"/>
  <c r="G446" i="12"/>
  <c r="G445" i="12"/>
  <c r="G444" i="12"/>
  <c r="G443" i="12"/>
  <c r="G442" i="12"/>
  <c r="G441" i="12"/>
  <c r="G440" i="12"/>
  <c r="G439" i="12"/>
  <c r="G438" i="12"/>
  <c r="G437" i="12"/>
  <c r="G436" i="12"/>
  <c r="G435" i="12"/>
  <c r="G434" i="12"/>
  <c r="G433" i="12"/>
  <c r="G432" i="12"/>
  <c r="G431" i="12"/>
  <c r="G430" i="12"/>
  <c r="G429" i="12"/>
  <c r="G428" i="12"/>
  <c r="G427" i="12"/>
  <c r="G426" i="12"/>
  <c r="G425" i="12"/>
  <c r="G424" i="12"/>
  <c r="G423" i="12"/>
  <c r="G422" i="12"/>
  <c r="G421" i="12"/>
  <c r="G420" i="12"/>
  <c r="G419" i="12"/>
  <c r="G418" i="12"/>
  <c r="G417" i="12"/>
  <c r="G416" i="12"/>
  <c r="G415" i="12"/>
  <c r="G414" i="12"/>
  <c r="G413" i="12"/>
  <c r="G412" i="12"/>
  <c r="G411" i="12"/>
  <c r="G410" i="12"/>
  <c r="G409" i="12"/>
  <c r="G408" i="12"/>
  <c r="G407" i="12"/>
  <c r="G406" i="12"/>
  <c r="G405" i="12"/>
  <c r="G404" i="12"/>
  <c r="G403" i="12"/>
  <c r="G402" i="12"/>
  <c r="G401" i="12"/>
  <c r="G400" i="12"/>
  <c r="G399" i="12"/>
  <c r="G398" i="12"/>
  <c r="G397" i="12"/>
  <c r="G396" i="12"/>
  <c r="G395" i="12"/>
  <c r="G394" i="12"/>
  <c r="G393" i="12"/>
  <c r="G392" i="12"/>
  <c r="G391" i="12"/>
  <c r="G390" i="12"/>
  <c r="G389" i="12"/>
  <c r="G388" i="12"/>
  <c r="G387" i="12"/>
  <c r="G386" i="12"/>
  <c r="G385" i="12"/>
  <c r="G384" i="12"/>
  <c r="G383" i="12"/>
  <c r="G382" i="12"/>
  <c r="G381" i="12"/>
  <c r="G380" i="12"/>
  <c r="G379" i="12"/>
  <c r="G378" i="12"/>
  <c r="G377" i="12"/>
  <c r="G376" i="12"/>
  <c r="G375" i="12"/>
  <c r="G374" i="12"/>
  <c r="G373" i="12"/>
  <c r="G372" i="12"/>
  <c r="G371" i="12"/>
  <c r="G370" i="12"/>
  <c r="G369" i="12"/>
  <c r="G368" i="12"/>
  <c r="G367" i="12"/>
  <c r="G366" i="12"/>
  <c r="G365" i="12"/>
  <c r="G364" i="12"/>
  <c r="G363" i="12"/>
  <c r="G362" i="12"/>
  <c r="G361" i="12"/>
  <c r="G360" i="12"/>
  <c r="G359" i="12"/>
  <c r="G358" i="12"/>
  <c r="G357" i="12"/>
  <c r="G356" i="12"/>
  <c r="G355" i="12"/>
  <c r="G354" i="12"/>
  <c r="G353" i="12"/>
  <c r="G352" i="12"/>
  <c r="G351" i="12"/>
  <c r="G350" i="12"/>
  <c r="G349" i="12"/>
  <c r="G348" i="12"/>
  <c r="G347" i="12"/>
  <c r="G346" i="12"/>
  <c r="G345" i="12"/>
  <c r="G344" i="12"/>
  <c r="G343" i="12"/>
  <c r="G342" i="12"/>
  <c r="G341" i="12"/>
  <c r="G340" i="12"/>
  <c r="G339" i="12"/>
  <c r="G338" i="12"/>
  <c r="G337" i="12"/>
  <c r="G336" i="12"/>
  <c r="G335" i="12"/>
  <c r="G334" i="12"/>
  <c r="G333" i="12"/>
  <c r="G332" i="12"/>
  <c r="G331" i="12"/>
  <c r="G330" i="12"/>
  <c r="G329" i="12"/>
  <c r="G328" i="12"/>
  <c r="G327" i="12"/>
  <c r="G326" i="12"/>
  <c r="G325" i="12"/>
  <c r="G324" i="12"/>
  <c r="G323" i="12"/>
  <c r="G322" i="12"/>
  <c r="G321" i="12"/>
  <c r="G320" i="12"/>
  <c r="G319" i="12"/>
  <c r="G318" i="12"/>
  <c r="G317" i="12"/>
  <c r="G316" i="12"/>
  <c r="G315" i="12"/>
  <c r="G314" i="12"/>
  <c r="G313" i="12"/>
  <c r="G312" i="12"/>
  <c r="G311" i="12"/>
  <c r="G310" i="12"/>
  <c r="G309" i="12"/>
  <c r="G308" i="12"/>
  <c r="G307" i="12"/>
  <c r="G306" i="12"/>
  <c r="G305" i="12"/>
  <c r="G304" i="12"/>
  <c r="G303" i="12"/>
  <c r="G302" i="12"/>
  <c r="G301" i="12"/>
  <c r="G300" i="12"/>
  <c r="G299" i="12"/>
  <c r="G298" i="12"/>
  <c r="G297" i="12"/>
  <c r="G296" i="12"/>
  <c r="G295" i="12"/>
  <c r="G294" i="12"/>
  <c r="G293" i="12"/>
  <c r="G292" i="12"/>
  <c r="G291" i="12"/>
  <c r="G290" i="12"/>
  <c r="G289" i="12"/>
  <c r="G288" i="12"/>
  <c r="G287" i="12"/>
  <c r="G286" i="12"/>
  <c r="G285" i="12"/>
  <c r="G284" i="12"/>
  <c r="G283" i="12"/>
  <c r="G282" i="12"/>
  <c r="G281" i="12"/>
  <c r="G280" i="12"/>
  <c r="G279" i="12"/>
  <c r="G278" i="12"/>
  <c r="G277" i="12"/>
  <c r="G276" i="12"/>
  <c r="G275" i="12"/>
  <c r="G274" i="12"/>
  <c r="G273" i="12"/>
  <c r="G272" i="12"/>
  <c r="G271" i="12"/>
  <c r="G270" i="12"/>
  <c r="G269" i="12"/>
  <c r="G268" i="12"/>
  <c r="G267" i="12"/>
  <c r="G266" i="12"/>
  <c r="G265" i="12"/>
  <c r="G264" i="12"/>
  <c r="G263" i="12"/>
  <c r="G262" i="12"/>
  <c r="G261" i="12"/>
  <c r="G260" i="12"/>
  <c r="G259" i="12"/>
  <c r="G258" i="12"/>
  <c r="G257" i="12"/>
  <c r="G256" i="12"/>
  <c r="G255" i="12"/>
  <c r="G254" i="12"/>
  <c r="G253" i="12"/>
  <c r="G252" i="12"/>
  <c r="G251" i="12"/>
  <c r="G250" i="12"/>
  <c r="G249" i="12"/>
  <c r="G248" i="12"/>
  <c r="G247" i="12"/>
  <c r="G246" i="12"/>
  <c r="G245" i="12"/>
  <c r="G244" i="12"/>
  <c r="G243" i="12"/>
  <c r="G242" i="12"/>
  <c r="G241" i="12"/>
  <c r="G240" i="12"/>
  <c r="G239" i="12"/>
  <c r="G238" i="12"/>
  <c r="G237" i="12"/>
  <c r="G236" i="12"/>
  <c r="G235" i="12"/>
  <c r="G234" i="12"/>
  <c r="G233" i="12"/>
  <c r="G232" i="12"/>
  <c r="G231" i="12"/>
  <c r="G230" i="12"/>
  <c r="G229" i="12"/>
  <c r="G228" i="12"/>
  <c r="G227" i="12"/>
  <c r="G226" i="12"/>
  <c r="G225" i="12"/>
  <c r="G224" i="12"/>
  <c r="G223" i="12"/>
  <c r="G222" i="12"/>
  <c r="G221" i="12"/>
  <c r="G220" i="12"/>
  <c r="G219" i="12"/>
  <c r="G218" i="12"/>
  <c r="G217" i="12"/>
  <c r="G216" i="12"/>
  <c r="G215" i="12"/>
  <c r="G214" i="12"/>
  <c r="G213" i="12"/>
  <c r="G212" i="12"/>
  <c r="G211" i="12"/>
  <c r="G210" i="12"/>
  <c r="G209" i="12"/>
  <c r="G208" i="12"/>
  <c r="G207" i="12"/>
  <c r="G206" i="12"/>
  <c r="G205" i="12"/>
  <c r="G204" i="12"/>
  <c r="G203" i="12"/>
  <c r="G202" i="12"/>
  <c r="G201" i="12"/>
  <c r="G200" i="12"/>
  <c r="G199" i="12"/>
  <c r="G198" i="12"/>
  <c r="G197" i="12"/>
  <c r="G196" i="12"/>
  <c r="G195" i="12"/>
  <c r="G194" i="12"/>
  <c r="G193" i="12"/>
  <c r="G192" i="12"/>
  <c r="G191" i="12"/>
  <c r="G190" i="12"/>
  <c r="G189" i="12"/>
  <c r="G188" i="12"/>
  <c r="G187" i="12"/>
  <c r="G186" i="12"/>
  <c r="G185" i="12"/>
  <c r="G184" i="12"/>
  <c r="G183" i="12"/>
  <c r="G182" i="12"/>
  <c r="G181" i="12"/>
  <c r="G180" i="12"/>
  <c r="G179" i="12"/>
  <c r="G178" i="12"/>
  <c r="G177" i="12"/>
  <c r="G176" i="12"/>
  <c r="G175" i="12"/>
  <c r="G174" i="12"/>
  <c r="G173" i="12"/>
  <c r="G172" i="12"/>
  <c r="G171" i="12"/>
  <c r="G170" i="12"/>
  <c r="G169" i="12"/>
  <c r="G168" i="12"/>
  <c r="G167" i="12"/>
  <c r="G166" i="12"/>
  <c r="G165" i="12"/>
  <c r="G164" i="12"/>
  <c r="G163" i="12"/>
  <c r="G162" i="12"/>
  <c r="G161" i="12"/>
  <c r="G160" i="12"/>
  <c r="G159" i="12"/>
  <c r="G158" i="12"/>
  <c r="G157" i="12"/>
  <c r="G156" i="12"/>
  <c r="G155" i="12"/>
  <c r="G154" i="12"/>
  <c r="G153" i="12"/>
  <c r="G152" i="12"/>
  <c r="G151" i="12"/>
  <c r="G150" i="12"/>
  <c r="G149" i="12"/>
  <c r="G148" i="12"/>
  <c r="G147" i="12"/>
  <c r="G146" i="12"/>
  <c r="G145" i="12"/>
  <c r="G144" i="12"/>
  <c r="G143" i="12"/>
  <c r="G142" i="12"/>
  <c r="G141" i="12"/>
  <c r="G140" i="12"/>
  <c r="G139" i="12"/>
  <c r="G138" i="12"/>
  <c r="G137" i="12"/>
  <c r="G136" i="12"/>
  <c r="G135" i="12"/>
  <c r="G134" i="12"/>
  <c r="G133" i="12"/>
  <c r="G132" i="12"/>
  <c r="G131" i="12"/>
  <c r="G130" i="12"/>
  <c r="G129" i="12"/>
  <c r="G128" i="12"/>
  <c r="G127" i="12"/>
  <c r="G126" i="12"/>
  <c r="G125" i="12"/>
  <c r="G124" i="12"/>
  <c r="G123" i="12"/>
  <c r="G122" i="12"/>
  <c r="G121" i="12"/>
  <c r="G120" i="12"/>
  <c r="G119" i="12"/>
  <c r="G118" i="12"/>
  <c r="G117" i="12"/>
  <c r="G116" i="12"/>
  <c r="G115" i="12"/>
  <c r="G114" i="12"/>
  <c r="G113" i="12"/>
  <c r="G112" i="12"/>
  <c r="G111" i="12"/>
  <c r="G110" i="12"/>
  <c r="G109" i="12"/>
  <c r="G108" i="12"/>
  <c r="G107" i="12"/>
  <c r="G106" i="12"/>
  <c r="G105" i="12"/>
  <c r="G104" i="12"/>
  <c r="G103" i="12"/>
  <c r="G102" i="12"/>
  <c r="G101" i="12"/>
  <c r="G100" i="12"/>
  <c r="G99" i="12"/>
  <c r="G98" i="12"/>
  <c r="G97" i="12"/>
  <c r="G96" i="12"/>
  <c r="G95" i="12"/>
  <c r="G94" i="12"/>
  <c r="G93" i="12"/>
  <c r="G92" i="12"/>
  <c r="G91" i="12"/>
  <c r="G90" i="12"/>
  <c r="G89" i="12"/>
  <c r="G88" i="12"/>
  <c r="G87" i="12"/>
  <c r="G86" i="12"/>
  <c r="G85" i="12"/>
  <c r="G84" i="12"/>
  <c r="G83" i="12"/>
  <c r="G82" i="12"/>
  <c r="G81" i="12"/>
  <c r="G80" i="12"/>
  <c r="G79" i="12"/>
  <c r="G78" i="12"/>
  <c r="G77" i="12"/>
  <c r="G76" i="12"/>
  <c r="G75" i="12"/>
  <c r="G74" i="12"/>
  <c r="G73" i="12"/>
  <c r="G72" i="12"/>
  <c r="G71" i="12"/>
  <c r="G70" i="12"/>
  <c r="G69" i="12"/>
  <c r="G68" i="12"/>
  <c r="G67" i="12"/>
  <c r="G66" i="12"/>
  <c r="G65" i="12"/>
  <c r="G64" i="12"/>
  <c r="G63" i="12"/>
  <c r="G62" i="12"/>
  <c r="G61" i="12"/>
  <c r="G60" i="12"/>
  <c r="G59" i="12"/>
  <c r="G58" i="12"/>
  <c r="G57" i="12"/>
  <c r="G56" i="12"/>
  <c r="G55" i="12"/>
  <c r="G54" i="12"/>
  <c r="G53" i="12"/>
  <c r="G52" i="12"/>
  <c r="G51" i="12"/>
  <c r="G50" i="12"/>
  <c r="G49" i="12"/>
  <c r="G48" i="12"/>
  <c r="G47" i="12"/>
  <c r="G46" i="12"/>
  <c r="G45" i="12"/>
  <c r="G44" i="12"/>
  <c r="G43" i="12"/>
  <c r="G42" i="12"/>
  <c r="G41" i="12"/>
  <c r="G40" i="12"/>
  <c r="G39" i="12"/>
  <c r="G38" i="12"/>
  <c r="G37" i="12"/>
  <c r="G36" i="12"/>
  <c r="G35" i="12"/>
  <c r="G34" i="12"/>
  <c r="G33" i="12"/>
  <c r="G32" i="12"/>
  <c r="G31" i="12"/>
  <c r="G30" i="12"/>
  <c r="G29" i="12"/>
  <c r="G28" i="12"/>
  <c r="G27" i="12"/>
  <c r="G26" i="12"/>
  <c r="G25" i="12"/>
  <c r="G24" i="12"/>
  <c r="G23" i="12"/>
  <c r="G22" i="12"/>
  <c r="G21" i="12"/>
  <c r="G20" i="12"/>
  <c r="G19" i="12"/>
  <c r="G18" i="12"/>
  <c r="G17" i="12"/>
  <c r="G16" i="12"/>
  <c r="G15" i="12"/>
  <c r="G14" i="12"/>
  <c r="G13" i="12"/>
  <c r="G12" i="12"/>
  <c r="G11" i="12"/>
  <c r="G10" i="12"/>
  <c r="G9" i="12"/>
  <c r="G8" i="12"/>
  <c r="G7" i="12"/>
  <c r="G6" i="12"/>
  <c r="G5" i="12"/>
  <c r="G4" i="12"/>
  <c r="G3" i="12"/>
  <c r="G2" i="12"/>
  <c r="E152" i="1"/>
  <c r="Q152" i="1"/>
  <c r="P152" i="1"/>
  <c r="O152" i="1"/>
  <c r="N152" i="1" l="1"/>
  <c r="J152" i="1" l="1"/>
  <c r="I152" i="1"/>
  <c r="H152" i="1"/>
  <c r="G152" i="1"/>
  <c r="M38" i="1"/>
  <c r="AS37" i="21" s="1"/>
  <c r="M37" i="1"/>
  <c r="AS36" i="21" s="1"/>
  <c r="D1227" i="8"/>
  <c r="C3015" i="7" s="1"/>
  <c r="D1078" i="8"/>
  <c r="C2866" i="7" s="1"/>
  <c r="D929" i="8"/>
  <c r="C2717" i="7" s="1"/>
  <c r="D780" i="8"/>
  <c r="C2568" i="7" s="1"/>
  <c r="D631" i="8"/>
  <c r="C2419" i="7" s="1"/>
  <c r="D482" i="8"/>
  <c r="C2270" i="7" s="1"/>
  <c r="D333" i="8"/>
  <c r="C2121" i="7" s="1"/>
  <c r="D184" i="8"/>
  <c r="C1972" i="7" s="1"/>
  <c r="M35" i="1"/>
  <c r="AS34" i="21" s="1"/>
  <c r="M34" i="1"/>
  <c r="AS33" i="21" s="1"/>
  <c r="M33" i="1"/>
  <c r="AS32" i="21" s="1"/>
  <c r="M32" i="1"/>
  <c r="AS31" i="21" s="1"/>
  <c r="M30" i="1"/>
  <c r="AS29" i="21" s="1"/>
  <c r="M29" i="1"/>
  <c r="AS28" i="21" s="1"/>
  <c r="M27" i="1"/>
  <c r="AS26" i="21" s="1"/>
  <c r="M26" i="1"/>
  <c r="AS25" i="21" s="1"/>
  <c r="D1365" i="8"/>
  <c r="C3153" i="7" s="1"/>
  <c r="D1216" i="8"/>
  <c r="C3004" i="7" s="1"/>
  <c r="D1067" i="8"/>
  <c r="C2855" i="7" s="1"/>
  <c r="D918" i="8"/>
  <c r="C2706" i="7" s="1"/>
  <c r="D769" i="8"/>
  <c r="C2557" i="7" s="1"/>
  <c r="D173" i="8"/>
  <c r="C1961" i="7" s="1"/>
  <c r="M24" i="1"/>
  <c r="AS23" i="21" s="1"/>
  <c r="M23" i="1"/>
  <c r="AS22" i="21" s="1"/>
  <c r="M22" i="1"/>
  <c r="AS21" i="21" s="1"/>
  <c r="M21" i="1"/>
  <c r="AS20" i="21" s="1"/>
  <c r="M20" i="1"/>
  <c r="AS19" i="21" s="1"/>
  <c r="K152" i="1"/>
  <c r="M18" i="1"/>
  <c r="AS17" i="21" s="1"/>
  <c r="F152" i="1"/>
  <c r="M16" i="1"/>
  <c r="AS15" i="21" s="1"/>
  <c r="M15" i="1"/>
  <c r="AS14" i="21" s="1"/>
  <c r="M14" i="1"/>
  <c r="AS13" i="21" s="1"/>
  <c r="L12" i="1"/>
  <c r="M11" i="1"/>
  <c r="AS10" i="21" s="1"/>
  <c r="M9" i="1"/>
  <c r="AS8" i="21" s="1"/>
  <c r="M7" i="1"/>
  <c r="AS6" i="21" s="1"/>
  <c r="M6" i="1"/>
  <c r="AS5" i="21" s="1"/>
  <c r="AQ11" i="21" l="1"/>
  <c r="AO11" i="21"/>
  <c r="D1050" i="8"/>
  <c r="C2838" i="7" s="1"/>
  <c r="AR152" i="1"/>
  <c r="D12" i="8"/>
  <c r="C1800" i="7" s="1"/>
  <c r="L13" i="1"/>
  <c r="D1199" i="8"/>
  <c r="C2987" i="7" s="1"/>
  <c r="AU152" i="1"/>
  <c r="D620" i="8"/>
  <c r="C2408" i="7" s="1"/>
  <c r="AI152" i="1"/>
  <c r="D35" i="8"/>
  <c r="C1823" i="7" s="1"/>
  <c r="L36" i="1"/>
  <c r="D24" i="8"/>
  <c r="C1812" i="7" s="1"/>
  <c r="L25" i="1"/>
  <c r="D752" i="8"/>
  <c r="C2540" i="7" s="1"/>
  <c r="L8" i="1"/>
  <c r="D1348" i="8"/>
  <c r="C3136" i="7" s="1"/>
  <c r="AX152" i="1"/>
  <c r="D1376" i="8"/>
  <c r="C3164" i="7" s="1"/>
  <c r="D749" i="8"/>
  <c r="C2537" i="7" s="1"/>
  <c r="L5" i="1"/>
  <c r="AL152" i="1"/>
  <c r="D901" i="8"/>
  <c r="C2689" i="7" s="1"/>
  <c r="AO152" i="1"/>
  <c r="D1646" i="8"/>
  <c r="C3434" i="7" s="1"/>
  <c r="BD152" i="1"/>
  <c r="L19" i="1"/>
  <c r="Z152" i="1"/>
  <c r="D322" i="8"/>
  <c r="C2110" i="7" s="1"/>
  <c r="AC152" i="1"/>
  <c r="D1514" i="8"/>
  <c r="C3302" i="7" s="1"/>
  <c r="BA152" i="1"/>
  <c r="D471" i="8"/>
  <c r="C2259" i="7" s="1"/>
  <c r="AF152" i="1"/>
  <c r="D1663" i="8"/>
  <c r="C3451" i="7" s="1"/>
  <c r="M12" i="1"/>
  <c r="AS11" i="21" s="1"/>
  <c r="D11" i="8"/>
  <c r="C1799" i="7" s="1"/>
  <c r="D167" i="8"/>
  <c r="C1955" i="7" s="1"/>
  <c r="W152" i="1"/>
  <c r="M17" i="1"/>
  <c r="AS16" i="21" s="1"/>
  <c r="M8" i="1" l="1"/>
  <c r="AS7" i="21" s="1"/>
  <c r="AQ7" i="21"/>
  <c r="AO7" i="21"/>
  <c r="M36" i="1"/>
  <c r="AS35" i="21" s="1"/>
  <c r="AQ35" i="21"/>
  <c r="AO35" i="21"/>
  <c r="M19" i="1"/>
  <c r="AS18" i="21" s="1"/>
  <c r="AQ18" i="21"/>
  <c r="AO18" i="21"/>
  <c r="M25" i="1"/>
  <c r="AS24" i="21" s="1"/>
  <c r="AQ24" i="21"/>
  <c r="AO24" i="21"/>
  <c r="M13" i="1"/>
  <c r="AS12" i="21" s="1"/>
  <c r="AQ12" i="21"/>
  <c r="AO12" i="21"/>
  <c r="M5" i="1"/>
  <c r="AS4" i="21" s="1"/>
  <c r="AQ4" i="21"/>
  <c r="AO4" i="21"/>
  <c r="GZ152" i="1"/>
  <c r="GX152" i="1"/>
  <c r="L152" i="1"/>
  <c r="ED152" i="1"/>
  <c r="F277" i="8"/>
  <c r="M152" i="1" l="1"/>
  <c r="E277" i="18"/>
  <c r="F575" i="25"/>
  <c r="C277" i="9"/>
  <c r="HB152" i="1"/>
  <c r="E277" i="24"/>
</calcChain>
</file>

<file path=xl/sharedStrings.xml><?xml version="1.0" encoding="utf-8"?>
<sst xmlns="http://schemas.openxmlformats.org/spreadsheetml/2006/main" count="52472" uniqueCount="2217">
  <si>
    <t>Operation</t>
  </si>
  <si>
    <t>Serial</t>
  </si>
  <si>
    <t>Cost Center</t>
  </si>
  <si>
    <t>Project Name</t>
  </si>
  <si>
    <t>Contractual Finish Date</t>
  </si>
  <si>
    <t>Expected Finish Date</t>
  </si>
  <si>
    <t xml:space="preserve">Revised Expected Finish Date </t>
  </si>
  <si>
    <t>ORA Zed PKGs A &amp; D</t>
  </si>
  <si>
    <t>DP World Sokhna</t>
  </si>
  <si>
    <t>Sodic East - EDNC</t>
  </si>
  <si>
    <t>CFC Poduim 2</t>
  </si>
  <si>
    <t>ElSewedy HQ Internal Finishing</t>
  </si>
  <si>
    <t>Creek</t>
  </si>
  <si>
    <t>LEKELA Wind Farm</t>
  </si>
  <si>
    <t>Marassi PKG #162&amp; #163 (Marina)</t>
  </si>
  <si>
    <t>Marassi PKG #178</t>
  </si>
  <si>
    <t>Elswedy University Phase2</t>
  </si>
  <si>
    <t>Royal City Mall</t>
  </si>
  <si>
    <t>Mivida PKG #140</t>
  </si>
  <si>
    <t>Hyper One Parking</t>
  </si>
  <si>
    <t>IKEA Retail</t>
  </si>
  <si>
    <t>Duoble Tree Hilton</t>
  </si>
  <si>
    <t>Al Jazi Mall</t>
  </si>
  <si>
    <t>PKG#101</t>
  </si>
  <si>
    <t>Re-newal Cairo -Alex Rail way</t>
  </si>
  <si>
    <t xml:space="preserve">Ministry Building </t>
  </si>
  <si>
    <t>Olympic Multi-Sports Hall</t>
  </si>
  <si>
    <t>R05 District</t>
  </si>
  <si>
    <t>30-6-2021</t>
  </si>
  <si>
    <t>GOV2-Infra</t>
  </si>
  <si>
    <t>Diplomatic</t>
  </si>
  <si>
    <t>Kyan Project</t>
  </si>
  <si>
    <t>Kayan Lanscape</t>
  </si>
  <si>
    <t>New</t>
  </si>
  <si>
    <t>Ring Road Bridge</t>
  </si>
  <si>
    <t>Kafer Shoukr Bridge</t>
  </si>
  <si>
    <t>El-Hegaz Square</t>
  </si>
  <si>
    <t>Abass Akad</t>
  </si>
  <si>
    <t>10th Ramadan Bridge</t>
  </si>
  <si>
    <t xml:space="preserve">EL Shrouk Bridge </t>
  </si>
  <si>
    <t>Hassan El Mamoun Bridge</t>
  </si>
  <si>
    <t>Mohamed Ali Palace</t>
  </si>
  <si>
    <t>Sultana Malak</t>
  </si>
  <si>
    <t xml:space="preserve">Ismalia Substation  </t>
  </si>
  <si>
    <t xml:space="preserve">Tamay Elamdeed Substation </t>
  </si>
  <si>
    <t xml:space="preserve">   ++++</t>
  </si>
  <si>
    <t>Total</t>
  </si>
  <si>
    <t>Cost Centre</t>
  </si>
  <si>
    <t>Projects Manager</t>
  </si>
  <si>
    <t>Project Manager</t>
  </si>
  <si>
    <t>Operations</t>
  </si>
  <si>
    <t>Mahmoud Mahlab</t>
  </si>
  <si>
    <t>Mohamed El Saman</t>
  </si>
  <si>
    <t>Waleed Barkat</t>
  </si>
  <si>
    <t>Sayed Osman</t>
  </si>
  <si>
    <t>Amir Fathy</t>
  </si>
  <si>
    <t>Mohamed Fawzy</t>
  </si>
  <si>
    <t>Hesham Ibrahim</t>
  </si>
  <si>
    <t>Ashraf Abdelsatar</t>
  </si>
  <si>
    <t>Hassan Youssef</t>
  </si>
  <si>
    <t>Mohamed Yousry</t>
  </si>
  <si>
    <t>Mohamed Zaki</t>
  </si>
  <si>
    <t>Sherif El Sisi</t>
  </si>
  <si>
    <t>Mohamed Bassuony</t>
  </si>
  <si>
    <t>Marawan Shible</t>
  </si>
  <si>
    <t>Reda Abdelfattah</t>
  </si>
  <si>
    <t>Siemens Power Station</t>
  </si>
  <si>
    <t>Rolling Mill +EGAT</t>
  </si>
  <si>
    <t>Sodic Club House</t>
  </si>
  <si>
    <t>Elswedy University Phase1</t>
  </si>
  <si>
    <t>PKG#144,  Marassi</t>
  </si>
  <si>
    <t>Mintera Factory</t>
  </si>
  <si>
    <t>Substation Eleco</t>
  </si>
  <si>
    <t>PI Park (SLP)</t>
  </si>
  <si>
    <t>Pkg 117</t>
  </si>
  <si>
    <t>NGU2</t>
  </si>
  <si>
    <t>PKG#53</t>
  </si>
  <si>
    <t>PKG62</t>
  </si>
  <si>
    <t>George Yehia</t>
  </si>
  <si>
    <t>Wael Regaby</t>
  </si>
  <si>
    <t>Tarek Ramadan</t>
  </si>
  <si>
    <t>Mohamed Abdelfath</t>
  </si>
  <si>
    <t>Mohamed El Ashry</t>
  </si>
  <si>
    <t>Adel Rahmo</t>
  </si>
  <si>
    <t>Hussin Bahgat</t>
  </si>
  <si>
    <t>Abd El Naby Shaaban</t>
  </si>
  <si>
    <t>Hany Yassin</t>
  </si>
  <si>
    <t>Safeer Square Bridge</t>
  </si>
  <si>
    <t>Ahmed El Adawi</t>
  </si>
  <si>
    <t>Mostafa Diab</t>
  </si>
  <si>
    <t>Mariam youssef</t>
  </si>
  <si>
    <t>Mohamed Saber</t>
  </si>
  <si>
    <t>Karim Ehab</t>
  </si>
  <si>
    <t>French Fund Substations (Bani-swif)</t>
  </si>
  <si>
    <t>Alamain</t>
  </si>
  <si>
    <t>Fish Market</t>
  </si>
  <si>
    <t>hyper el-temsah</t>
  </si>
  <si>
    <t>Mehwer el Salam  L&amp;L</t>
  </si>
  <si>
    <t>Baroon Fence</t>
  </si>
  <si>
    <t>ORA Zed</t>
  </si>
  <si>
    <t>Kyan lock&amp; load</t>
  </si>
  <si>
    <t>Abu Ghazala Lock &amp; Load</t>
  </si>
  <si>
    <t>MR3</t>
  </si>
  <si>
    <t xml:space="preserve">Suez Road Tunnel </t>
  </si>
  <si>
    <t xml:space="preserve">Pyramid Tunnel </t>
  </si>
  <si>
    <t>Mohamed Aly Fahmy lock&amp;load</t>
  </si>
  <si>
    <t>Callum John</t>
  </si>
  <si>
    <t>Aly Tawfik</t>
  </si>
  <si>
    <t>Mohamed AbdelMoqtader</t>
  </si>
  <si>
    <t>Emad Habib</t>
  </si>
  <si>
    <t>Fadel Hussien</t>
  </si>
  <si>
    <t>Hyper El Solymanya</t>
  </si>
  <si>
    <t>PKG-85</t>
  </si>
  <si>
    <t xml:space="preserve">Marassi (Pkg Bp # 107)  </t>
  </si>
  <si>
    <t xml:space="preserve">TSK Solar Benban  </t>
  </si>
  <si>
    <t xml:space="preserve">Amal Bridge Lock &amp; Load  </t>
  </si>
  <si>
    <t xml:space="preserve">Emergency Bridge  </t>
  </si>
  <si>
    <t xml:space="preserve">AbuSultan Rd Bridge2 Extension  </t>
  </si>
  <si>
    <t xml:space="preserve">New Capital Tunnels  </t>
  </si>
  <si>
    <t>Central Road Lock &amp; Load</t>
  </si>
  <si>
    <t>Bani Suef Old Substation</t>
  </si>
  <si>
    <t>Sokhna Road</t>
  </si>
  <si>
    <t>Sherouk Bridge- LOCK&amp;LOAD</t>
  </si>
  <si>
    <t xml:space="preserve">Al Mostathmreen GIS Substation  </t>
  </si>
  <si>
    <t>ElMarg Ring Road</t>
  </si>
  <si>
    <t xml:space="preserve">Asher Mn Ramadan Bridge No2  </t>
  </si>
  <si>
    <t xml:space="preserve">GOE BENI SUEF 6X6000TPD  </t>
  </si>
  <si>
    <t>DEC Replanned Invoicing Revenue</t>
  </si>
  <si>
    <t>DEC Actual Invoicing Revenue</t>
  </si>
  <si>
    <t>DEC Planned Invoicing Revenue</t>
  </si>
  <si>
    <t>NOV Planned Invoicing Revenue</t>
  </si>
  <si>
    <t>OCT Planned Invoicing Revenue</t>
  </si>
  <si>
    <t>SEP Planned Invoicing Revenue</t>
  </si>
  <si>
    <t>AUG Planned Invoicing Revenue</t>
  </si>
  <si>
    <t>JUL Planned Invoicing Revenue</t>
  </si>
  <si>
    <t>JUN Planned Invoicing Revenue</t>
  </si>
  <si>
    <t>MAY Planned Invoicing Revenue</t>
  </si>
  <si>
    <t>APR Planned Invoicing Revenue</t>
  </si>
  <si>
    <t>MAR Planned Invoicing Revenue</t>
  </si>
  <si>
    <t>FEB Planned Invoicing Revenue</t>
  </si>
  <si>
    <t>JAN Planned Invoicing Revenue</t>
  </si>
  <si>
    <t>JAN Replanned Invoicing Revenue</t>
  </si>
  <si>
    <t>FEB Replanned Invoicing Revenue</t>
  </si>
  <si>
    <t>MAR Replanned Invoicing Revenue</t>
  </si>
  <si>
    <t>APR Replanned Invoicing Revenue</t>
  </si>
  <si>
    <t>MAY Replanned Invoicing Revenue</t>
  </si>
  <si>
    <t>JUN Replanned Invoicing Revenue</t>
  </si>
  <si>
    <t>JUL Replanned Invoicing Revenue</t>
  </si>
  <si>
    <t>AUG Replanned Invoicing Revenue</t>
  </si>
  <si>
    <t>SEP Replanned Invoicing Revenue</t>
  </si>
  <si>
    <t>OCT Replanned Invoicing Revenue</t>
  </si>
  <si>
    <t>NOV Replanned Invoicing Revenue</t>
  </si>
  <si>
    <t>JAN Actual Invoicing Revenue</t>
  </si>
  <si>
    <t>FEB Actual Invoicing Revenue</t>
  </si>
  <si>
    <t>MAR Actual Invoicing Revenue</t>
  </si>
  <si>
    <t>APR Actual Invoicing Revenue</t>
  </si>
  <si>
    <t>MAY Actual Invoicing Revenue</t>
  </si>
  <si>
    <t>JUN Actual Invoicing Revenue</t>
  </si>
  <si>
    <t>JUL Actual Invoicing Revenue</t>
  </si>
  <si>
    <t>AUG Actual Invoicing Revenue</t>
  </si>
  <si>
    <t>SEP Actual Invoicing Revenue</t>
  </si>
  <si>
    <t>OCT Actual Invoicing Revenue</t>
  </si>
  <si>
    <t>NOV Actual Invoicing Revenue</t>
  </si>
  <si>
    <t>JAN Planned POC Revenue</t>
  </si>
  <si>
    <t>JAN Replanned POC Revenue</t>
  </si>
  <si>
    <t>JAN Actual POC Revenue</t>
  </si>
  <si>
    <t>FEB Planned POC Revenue</t>
  </si>
  <si>
    <t>FEB Replanned POC Revenue</t>
  </si>
  <si>
    <t>FEB Actual POC Revenue</t>
  </si>
  <si>
    <t>MAR Planned POC Revenue</t>
  </si>
  <si>
    <t>MAR Replanned POC Revenue</t>
  </si>
  <si>
    <t>MAR Actual POC Revenue</t>
  </si>
  <si>
    <t>APR Planned POC Revenue</t>
  </si>
  <si>
    <t>APR Replanned POC Revenue</t>
  </si>
  <si>
    <t>APR Actual POC Revenue</t>
  </si>
  <si>
    <t>MAY Planned POC Revenue</t>
  </si>
  <si>
    <t>MAY Replanned POC Revenue</t>
  </si>
  <si>
    <t>MAY Actual POC Revenue</t>
  </si>
  <si>
    <t>JUN Planned POC Revenue</t>
  </si>
  <si>
    <t>JUN Replanned POC Revenue</t>
  </si>
  <si>
    <t>JUN Actual POC Revenue</t>
  </si>
  <si>
    <t>JUL Planned POC Revenue</t>
  </si>
  <si>
    <t>JUL Replanned POC Revenue</t>
  </si>
  <si>
    <t>JUL Actual POC Revenue</t>
  </si>
  <si>
    <t>AUG Planned POC Revenue</t>
  </si>
  <si>
    <t>AUG Replanned POC Revenue</t>
  </si>
  <si>
    <t>AUG Actual POC Revenue</t>
  </si>
  <si>
    <t>SEP Planned POC Revenue</t>
  </si>
  <si>
    <t>SEP Replanned POC Revenue</t>
  </si>
  <si>
    <t>SEP Actual POC Revenue</t>
  </si>
  <si>
    <t>OCT Planned POC Revenue</t>
  </si>
  <si>
    <t>OCT Replanned POC Revenue</t>
  </si>
  <si>
    <t>OCT Actual POC Revenue</t>
  </si>
  <si>
    <t>NOV Planned POC Revenue</t>
  </si>
  <si>
    <t>NOV Replanned POC Revenue</t>
  </si>
  <si>
    <t>NOV Actual POC Revenue</t>
  </si>
  <si>
    <t>DEC Planned POC Revenue</t>
  </si>
  <si>
    <t>DEC Replanned POC Revenue</t>
  </si>
  <si>
    <t>DEC Actual POC Revenue</t>
  </si>
  <si>
    <t>JAN Actual Cash IN</t>
  </si>
  <si>
    <t>FEB Planned Cash IN</t>
  </si>
  <si>
    <t>FEB Replanned Cash IN</t>
  </si>
  <si>
    <t>FEB Actual Cash IN</t>
  </si>
  <si>
    <t>MAR Planned Cash IN</t>
  </si>
  <si>
    <t>MAR Replanned Cash IN</t>
  </si>
  <si>
    <t>MAR Actual Cash IN</t>
  </si>
  <si>
    <t>APR Planned Cash IN</t>
  </si>
  <si>
    <t>APR Replanned Cash IN</t>
  </si>
  <si>
    <t>APR Actual Cash IN</t>
  </si>
  <si>
    <t>MAY Planned Cash IN</t>
  </si>
  <si>
    <t>MAY Replanned Cash IN</t>
  </si>
  <si>
    <t>MAY Actual Cash IN</t>
  </si>
  <si>
    <t>JUN Planned Cash IN</t>
  </si>
  <si>
    <t>JUN Replanned Cash IN</t>
  </si>
  <si>
    <t>JUN Actual Cash IN</t>
  </si>
  <si>
    <t>JUL Planned Cash IN</t>
  </si>
  <si>
    <t>JUL Replanned Cash IN</t>
  </si>
  <si>
    <t>JUL Actual Cash IN</t>
  </si>
  <si>
    <t>AUG Planned Cash IN</t>
  </si>
  <si>
    <t>AUG Replanned Cash IN</t>
  </si>
  <si>
    <t>AUG Actual Cash IN</t>
  </si>
  <si>
    <t>SEP Planned Cash IN</t>
  </si>
  <si>
    <t>SEP Replanned Cash IN</t>
  </si>
  <si>
    <t>SEP Actual Cash IN</t>
  </si>
  <si>
    <t>OCT Planned Cash IN</t>
  </si>
  <si>
    <t>OCT Replanned Cash IN</t>
  </si>
  <si>
    <t>OCT Actual Cash IN</t>
  </si>
  <si>
    <t>NOV Planned Cash IN</t>
  </si>
  <si>
    <t>NOV Replanned Cash IN</t>
  </si>
  <si>
    <t>NOV Actual Cash IN</t>
  </si>
  <si>
    <t>DEC Planned Cash IN</t>
  </si>
  <si>
    <t>DEC Replanned Cash IN</t>
  </si>
  <si>
    <t>DEC Actual Cash IN</t>
  </si>
  <si>
    <t>JAN Planned Cash OUT</t>
  </si>
  <si>
    <t>JAN Replanned Cash OUT</t>
  </si>
  <si>
    <t>JAN Actual Cash OUT</t>
  </si>
  <si>
    <t>FEB Planned Cash OUT</t>
  </si>
  <si>
    <t>FEB Replanned Cash OUT</t>
  </si>
  <si>
    <t>FEB Actual Cash OUT</t>
  </si>
  <si>
    <t>MAR Planned Cash OUT</t>
  </si>
  <si>
    <t>MAR Replanned Cash OUT</t>
  </si>
  <si>
    <t>MAR Actual Cash OUT</t>
  </si>
  <si>
    <t>APR Planned Cash OUT</t>
  </si>
  <si>
    <t>APR Replanned Cash OUT</t>
  </si>
  <si>
    <t>APR Actual Cash OUT</t>
  </si>
  <si>
    <t>MAY Planned Cash OUT</t>
  </si>
  <si>
    <t>MAY Replanned Cash OUT</t>
  </si>
  <si>
    <t>MAY Actual Cash OUT</t>
  </si>
  <si>
    <t>JUN Planned Cash OUT</t>
  </si>
  <si>
    <t>JUN Replanned Cash OUT</t>
  </si>
  <si>
    <t>JUN Actual Cash OUT</t>
  </si>
  <si>
    <t>JUL Planned Cash OUT</t>
  </si>
  <si>
    <t>JUL Replanned Cash OUT</t>
  </si>
  <si>
    <t>JUL Actual Cash OUT</t>
  </si>
  <si>
    <t>AUG Planned Cash OUT</t>
  </si>
  <si>
    <t>AUG Replanned Cash OUT</t>
  </si>
  <si>
    <t>AUG Actual Cash OUT</t>
  </si>
  <si>
    <t>SEP Planned Cash OUT</t>
  </si>
  <si>
    <t>SEP Replanned Cash OUT</t>
  </si>
  <si>
    <t>SEP Actual Cash OUT</t>
  </si>
  <si>
    <t>OCT Planned Cash OUT</t>
  </si>
  <si>
    <t>OCT Replanned Cash OUT</t>
  </si>
  <si>
    <t>OCT Actual Cash OUT</t>
  </si>
  <si>
    <t>NOV Planned Cash OUT</t>
  </si>
  <si>
    <t>NOV Replanned Cash OUT</t>
  </si>
  <si>
    <t>NOV Actual Cash OUT</t>
  </si>
  <si>
    <t>DEC Planned Cash OUT</t>
  </si>
  <si>
    <t>DEC Replanned Cash OUT</t>
  </si>
  <si>
    <t>DEC Actual Cash OUT</t>
  </si>
  <si>
    <t>Invoicing Revised Contract Amount</t>
  </si>
  <si>
    <t>POC Revised Contract Amount</t>
  </si>
  <si>
    <t>Planned</t>
  </si>
  <si>
    <t>Actual</t>
  </si>
  <si>
    <t>Date</t>
  </si>
  <si>
    <t>POC-Invoicing</t>
  </si>
  <si>
    <t>POC</t>
  </si>
  <si>
    <t>INVOICING</t>
  </si>
  <si>
    <t>Planned/Actual</t>
  </si>
  <si>
    <t>Cash IN</t>
  </si>
  <si>
    <t>Cash Out</t>
  </si>
  <si>
    <t>IN/OUT</t>
  </si>
  <si>
    <t>IN</t>
  </si>
  <si>
    <t>OUT</t>
  </si>
  <si>
    <t>Elmostaqbal Lock &amp; Load</t>
  </si>
  <si>
    <t>Green Tunnels</t>
  </si>
  <si>
    <t>Supplier Name</t>
  </si>
  <si>
    <t>Currency</t>
  </si>
  <si>
    <t>Department</t>
  </si>
  <si>
    <t xml:space="preserve">Functional Net </t>
  </si>
  <si>
    <t>Maximum</t>
  </si>
  <si>
    <t>محمد يونس عبد الحفيظ</t>
  </si>
  <si>
    <t>kayan wall lock &amp; Load</t>
  </si>
  <si>
    <t>EGP</t>
  </si>
  <si>
    <t>Not Defined</t>
  </si>
  <si>
    <t>Miscellaneous supplier</t>
  </si>
  <si>
    <t>مكتب الطيب للمقاولات</t>
  </si>
  <si>
    <t>الادهم للمقاولات العامة و التوريدات</t>
  </si>
  <si>
    <t>سامميكس لاعمال الخرسانة الجاهزة</t>
  </si>
  <si>
    <t>El Moshier ( Abu Zaid Khedr)</t>
  </si>
  <si>
    <t>Procurement</t>
  </si>
  <si>
    <t>الوطن العربى</t>
  </si>
  <si>
    <t>Amal Bridge Lock &amp; Load</t>
  </si>
  <si>
    <t>Purchasing</t>
  </si>
  <si>
    <t>اسلام عبادة محمد المرجاوى</t>
  </si>
  <si>
    <t>Operation O</t>
  </si>
  <si>
    <t>امكو للتجاره والتوريدات</t>
  </si>
  <si>
    <t>احمد محمد احمد مصطفى – شركة الوحش للمقاولات العامة</t>
  </si>
  <si>
    <t>جدار للتصميمات</t>
  </si>
  <si>
    <t>العشرى للتجاره والهندسه</t>
  </si>
  <si>
    <t>الهواريه للمقاولات</t>
  </si>
  <si>
    <t>مكتب مقاولات المقاولين المصريين</t>
  </si>
  <si>
    <t>العربى للمقاولات والتوريدات</t>
  </si>
  <si>
    <t>Nile Mix النيل للخرسانه الجاهزة</t>
  </si>
  <si>
    <t>Mehwar elsalam Lock &amp; Load</t>
  </si>
  <si>
    <t>تراست هاوس للتجاره والمقولات</t>
  </si>
  <si>
    <t>محمود عباس احمد بخيت-ذاتى</t>
  </si>
  <si>
    <t>Mohamed Aly Fahmy Lock&amp;Load</t>
  </si>
  <si>
    <t>ابناء عبد العظيم للمقاولات العموميه</t>
  </si>
  <si>
    <t>Suez Road Tunnel RES</t>
  </si>
  <si>
    <t>Automation</t>
  </si>
  <si>
    <t>ايه اند ايه كونسلت</t>
  </si>
  <si>
    <t>MR3 Bridge L&amp;L</t>
  </si>
  <si>
    <t>مدحت صالح عبد الونيس</t>
  </si>
  <si>
    <t>حسين عدلي حسين</t>
  </si>
  <si>
    <t>NREA Gulf El Zayt120 MW (FIEM)</t>
  </si>
  <si>
    <t>ميميكو MOMICO</t>
  </si>
  <si>
    <t>DPW Onshore Port &amp; Terminal</t>
  </si>
  <si>
    <t>Mechanical</t>
  </si>
  <si>
    <t>ميكا تريد ( هيليتي)</t>
  </si>
  <si>
    <t>AL-JAZI EGYPT</t>
  </si>
  <si>
    <t>المصريين للتجارة والتنمية الاقتصادية</t>
  </si>
  <si>
    <t>GOE BENI SUEF 6X6000TPD</t>
  </si>
  <si>
    <t>الفرنسية للصناعات المعدنية فرانس ميتال</t>
  </si>
  <si>
    <t>Elsewedy Univ - Enabling Works</t>
  </si>
  <si>
    <t>الفاراب للاستيراد</t>
  </si>
  <si>
    <t>IKEA Extension MoA</t>
  </si>
  <si>
    <t>Lekela 250MW Wind Farm</t>
  </si>
  <si>
    <t>CFC Podium 2</t>
  </si>
  <si>
    <t>انظمة الاتصال المتقدمة دى بى</t>
  </si>
  <si>
    <t>Royal City</t>
  </si>
  <si>
    <t>المصرية البريطانية</t>
  </si>
  <si>
    <t>دغش للتند والخيام</t>
  </si>
  <si>
    <t>PKG# 144, Marassi</t>
  </si>
  <si>
    <t>المتحدة للصناعات - السويدي</t>
  </si>
  <si>
    <t>الشروق للتجارة</t>
  </si>
  <si>
    <t>Suez Steel Factory</t>
  </si>
  <si>
    <t>النساجون الشرقيون للسجاد</t>
  </si>
  <si>
    <t>جلوبال برندز للتجاره</t>
  </si>
  <si>
    <t>USD</t>
  </si>
  <si>
    <t>الهندسية للاعمال الكهربائية والميكانيكية</t>
  </si>
  <si>
    <t>لوتس للاسقف المعلقة (جودة ابراهيم صبري)</t>
  </si>
  <si>
    <t>Village F (west) PKG53</t>
  </si>
  <si>
    <t>Operation M</t>
  </si>
  <si>
    <t>البركة للتوريدات العمومية والمقاولات-احم</t>
  </si>
  <si>
    <t>El Sewedy Stores Project</t>
  </si>
  <si>
    <t>ESU Ph2-Enabling &amp; Struc</t>
  </si>
  <si>
    <t>ايه بيلد ايجيبت للمقاولات</t>
  </si>
  <si>
    <t>Mivida Pkg 140-ITP</t>
  </si>
  <si>
    <t>نيو بيلدنج للمقاولات العامة</t>
  </si>
  <si>
    <t>HyperOne Zayed Extension</t>
  </si>
  <si>
    <t>EDNC Retail &amp; Offices Civil</t>
  </si>
  <si>
    <t>شركة نماء للاستشارات الهندسية</t>
  </si>
  <si>
    <t>شركة اليكس تريدرز جروب</t>
  </si>
  <si>
    <t>New Giza 2</t>
  </si>
  <si>
    <t>رزق عبد الله محمد( ابناء عون)</t>
  </si>
  <si>
    <t>TSK Solar Benban</t>
  </si>
  <si>
    <t>مؤسسة فيرس للتجارة والمقاولات العموميه ونقل العماله</t>
  </si>
  <si>
    <t>Pkg162 Marina Inland Marassi</t>
  </si>
  <si>
    <t>احمد عادل محمد فتحى ابو النصر</t>
  </si>
  <si>
    <t>الهدى ميتال دورز</t>
  </si>
  <si>
    <t>EGAT</t>
  </si>
  <si>
    <t>مؤسسة مكة للديكور</t>
  </si>
  <si>
    <t>محمد حسن محمد الزناتى وشركاه</t>
  </si>
  <si>
    <t>Mintra New Factory</t>
  </si>
  <si>
    <t>شركة اى تى سى للتجاره والمقاولات</t>
  </si>
  <si>
    <t>Marassi (Pkg Bp # 107)</t>
  </si>
  <si>
    <t>PKG117</t>
  </si>
  <si>
    <t>ماربل ديزاين للتوريدات العمومية</t>
  </si>
  <si>
    <t>المجموعة السويدية للاستيراد والتصدير</t>
  </si>
  <si>
    <t>ابراهيم رجب سيد حسين (الشرق للمقاولات والتجارة)</t>
  </si>
  <si>
    <t>الشرباصى جى يوتك</t>
  </si>
  <si>
    <t>الشركة العربية للمقاولات التخصصية</t>
  </si>
  <si>
    <t>النور للمقاولات - مرايف الملاح</t>
  </si>
  <si>
    <t>دنيو سامي (محمد ناجي حميده)</t>
  </si>
  <si>
    <t>النيل للالومنيوم والمعادن - الو نيل</t>
  </si>
  <si>
    <t>Siemens Tethnologies (سيمنس للتكنولوجيا)</t>
  </si>
  <si>
    <t>Village E PKG#62 "Levana"</t>
  </si>
  <si>
    <t>المصريون للكهرباء والاتصالات</t>
  </si>
  <si>
    <t>جبريل للمقاولات</t>
  </si>
  <si>
    <t>على محمود محمد علي</t>
  </si>
  <si>
    <t>محمد قرني عبد الحميد سعيد</t>
  </si>
  <si>
    <t>LRT</t>
  </si>
  <si>
    <t>جولدن ميتال للصناعات الهندسية</t>
  </si>
  <si>
    <t>ايهاب مسعد عبد الهادي تفاحه</t>
  </si>
  <si>
    <t>Gabal El-Zayt 40 MW KfW</t>
  </si>
  <si>
    <t>كونسوقرة للتوكيلات التجارية والاستشارات الفنية</t>
  </si>
  <si>
    <t>ستارت للمقاولات (نانسي نصيف حنين )</t>
  </si>
  <si>
    <t>دياموند للرخام والجرانيت</t>
  </si>
  <si>
    <t>اولاد الحاج عمر للمقاولات العمومية والتو</t>
  </si>
  <si>
    <t>زيرفون مصر (عمرو احمد الديب )</t>
  </si>
  <si>
    <t>الافق للتجارة والمقاولات</t>
  </si>
  <si>
    <t>شركة ميدو التجارية ( كريم السيد الافندي)</t>
  </si>
  <si>
    <t>البارون للهندسة والمقاولات والاستشارات الهندسيه</t>
  </si>
  <si>
    <t>ORA ZED - Ph 01B - Pkgs A&amp;D</t>
  </si>
  <si>
    <t>مصنع كرفان الشرق الاوسط –محمد رافت فهمى شبانه وشريكته</t>
  </si>
  <si>
    <t>ماستر للسقالات والتويدات</t>
  </si>
  <si>
    <t>Scaffolding</t>
  </si>
  <si>
    <t>اكرو مصر للشدات والسقالات المعدنيه</t>
  </si>
  <si>
    <t>شركة كيميت للهندسة</t>
  </si>
  <si>
    <t>شركة مصر للمعدات</t>
  </si>
  <si>
    <t>سوماك</t>
  </si>
  <si>
    <t>الصناعات الهندسية المعمارية - ايكون</t>
  </si>
  <si>
    <t>وان واى للحاسبات والنظم</t>
  </si>
  <si>
    <t>Information Technology</t>
  </si>
  <si>
    <t>باور ماركت لتجارة المهمات الكهربائية</t>
  </si>
  <si>
    <t>BICC CAbLESبى اى سى سى للكابلات</t>
  </si>
  <si>
    <t>الاخلاص للمقاولات - شعبان سعد علي</t>
  </si>
  <si>
    <t>عبدالسلام فاروق عبدالسلام وشريكه</t>
  </si>
  <si>
    <t>دوت برنت للتوريدات</t>
  </si>
  <si>
    <t>المصرية الالمانية للالومنيوم-الوتك</t>
  </si>
  <si>
    <t>عرفه محمد قرنى</t>
  </si>
  <si>
    <t>3S Ready Mix</t>
  </si>
  <si>
    <t>الهندسية للمقاولات والتجارة ECT</t>
  </si>
  <si>
    <t>مؤسسة سما للتجارة و التوريدات</t>
  </si>
  <si>
    <t>بولى تانك لصناعة التنكات</t>
  </si>
  <si>
    <t>المدار للمشروعات الهندسية والتوريدات</t>
  </si>
  <si>
    <t>اللدائن الحديثة</t>
  </si>
  <si>
    <t>المروه للتجارة والتوريدات</t>
  </si>
  <si>
    <t>نيو كونستركش NEW CONSTRUCTION CHEMICA</t>
  </si>
  <si>
    <t>الفا للصناعات والتشييد</t>
  </si>
  <si>
    <t>السيد خليفه الغرباوي</t>
  </si>
  <si>
    <t>مسك للاستشارات والخدمات الميكانيكية</t>
  </si>
  <si>
    <t>ميجا ليكتريك</t>
  </si>
  <si>
    <t>نافكو مصر لمعدات مكافحة الحريق</t>
  </si>
  <si>
    <t>باور ماركت-هانى امين احمد خليل</t>
  </si>
  <si>
    <t>جولدن لايت GOLDEN LIGHT</t>
  </si>
  <si>
    <t>احد لتاجير المعدات الثقيلة</t>
  </si>
  <si>
    <t>سيستم للمقاولات (ماجد مصطفي حافظ )</t>
  </si>
  <si>
    <t>تربل سي لتكنولوجيا المعلومات</t>
  </si>
  <si>
    <t>لكترو للصناعات الكهربائية والمقاولات</t>
  </si>
  <si>
    <t>الهندسية للدهانات الصناعية</t>
  </si>
  <si>
    <t>العالمية لانتاج الخرسانة الجاهزة</t>
  </si>
  <si>
    <t>يو بي سي للنظم المتكاملة</t>
  </si>
  <si>
    <t>مصر دبي للتجارة والمقاولات السيد سعد وشر</t>
  </si>
  <si>
    <t>تكنو ماستر -م/وجدى صبحى منير وشركاه</t>
  </si>
  <si>
    <t>بيتا مصر للاعمال الهندسية والمقاولات</t>
  </si>
  <si>
    <t>برس للتوريدات العمومية PRESS</t>
  </si>
  <si>
    <t>Stationary</t>
  </si>
  <si>
    <t>الايمان للنقل (شعبان محمد السيد العيسوي</t>
  </si>
  <si>
    <t>مصر ريموند للاساسات</t>
  </si>
  <si>
    <t>المحبه لتوريد العدد والالات ولوازم الورش والمصانع</t>
  </si>
  <si>
    <t>مكة للتوريدات الكهربائية</t>
  </si>
  <si>
    <t>شركة الخرسانة سابقة الصب (بريمكو مصر)</t>
  </si>
  <si>
    <t>سيفتي باور</t>
  </si>
  <si>
    <t>DoubleTree Mangroovy ElGouna</t>
  </si>
  <si>
    <t>PKG# 101 Slope Stabilization</t>
  </si>
  <si>
    <t>الشركة العربية للمواد العازلة والتعبئة</t>
  </si>
  <si>
    <t>طه حسن طه علي للتوريدات العمومية</t>
  </si>
  <si>
    <t>حجازي للهندسة وتجارة الادوات الصحية</t>
  </si>
  <si>
    <t>السلاب للتجاره والاستيراد –عبد العزيز السلاب</t>
  </si>
  <si>
    <t>جراند انترناشونال</t>
  </si>
  <si>
    <t>الريدانيه للمقاولات الكهروميكانيكيه</t>
  </si>
  <si>
    <t>المتحدة للتجارة والتوريدات (حمدي مصطفي</t>
  </si>
  <si>
    <t>سمارت للصناعات الكهربائيه</t>
  </si>
  <si>
    <t>سومي مصر</t>
  </si>
  <si>
    <t>النظم المتطورة للتجارة والمقاولات</t>
  </si>
  <si>
    <t>اركو للصناعات</t>
  </si>
  <si>
    <t>مدبولي عبدالله محمود حسن</t>
  </si>
  <si>
    <t>مؤسسة عباد الرحمن لتجارة الاخشاب اسامة ب</t>
  </si>
  <si>
    <t>اي وود للصناعات الخشبية I WOOD</t>
  </si>
  <si>
    <t>الوليد للنقل وتجارة العطارة (محمد ماهر</t>
  </si>
  <si>
    <t>النور للتوريدات المكتبية (هبه عبد العزيز</t>
  </si>
  <si>
    <t>مورد نيو جيزة 2</t>
  </si>
  <si>
    <t>شركة مصر لصناعة التبريد و التكييف</t>
  </si>
  <si>
    <t>فنسكو الهندسية للتجارة و التوريدات</t>
  </si>
  <si>
    <t>مكة للتجارة و التوريدات العمومية</t>
  </si>
  <si>
    <t>شركة الاتحاد للتوريدات العمومية</t>
  </si>
  <si>
    <t>قباء للتجارة و الاستيراد حسني احمد خريبه ومحمد احمد الاسيوطي وشركاهم</t>
  </si>
  <si>
    <t>مقاول - ليدز لحلول وخدمات الطاقة والكهرو</t>
  </si>
  <si>
    <t>دي ام بي - تنمية المشروعات الحديثة</t>
  </si>
  <si>
    <t>شركة ABB Arab</t>
  </si>
  <si>
    <t>شركة الغد المشرق لتجارة العدد و الامن</t>
  </si>
  <si>
    <t>ايتاكو للهندسة و التجارة</t>
  </si>
  <si>
    <t>الهلال للتجارة و التوريدات</t>
  </si>
  <si>
    <t>عاشور احمد جودة - مكتب الصديق للمقاولات</t>
  </si>
  <si>
    <t>شركة المعداوى للأدوات الصحية</t>
  </si>
  <si>
    <t>ليجند - أحمد فؤاد محمد السيد شقرة</t>
  </si>
  <si>
    <t>المتحدة للمنتجات الاسمنتيه (يوني كريت)(سيد احمد حلمى عبد الرؤوف وشركاه)</t>
  </si>
  <si>
    <t>محمود محمد عبد الهادي محمد</t>
  </si>
  <si>
    <t>شركة السلام الدولية لمعدات البناء</t>
  </si>
  <si>
    <t>التوكل الكهربائية جيلا</t>
  </si>
  <si>
    <t>احمد سلامة دخيل الله</t>
  </si>
  <si>
    <t>عابد حسين محمد</t>
  </si>
  <si>
    <t>Gabal El-Zayt JICA 220 MW WF</t>
  </si>
  <si>
    <t>شركة تريد لينك</t>
  </si>
  <si>
    <t>المؤسسة المصرية لتوريد أجهزةالاطفاء</t>
  </si>
  <si>
    <t>ماهر علي صالح محمد</t>
  </si>
  <si>
    <t>البطل للبطاطين-بدروس وهيب</t>
  </si>
  <si>
    <t>مكتب ابو عطعوط للرحالات</t>
  </si>
  <si>
    <t>العلاء للمقاولات</t>
  </si>
  <si>
    <t>ديمه-احمد محمد محمود معاذ</t>
  </si>
  <si>
    <t>بترولفت للخدمات البترولية</t>
  </si>
  <si>
    <t>كير مارى للتوريدات الهندسيه</t>
  </si>
  <si>
    <t>ميلاركو</t>
  </si>
  <si>
    <t>العربية للخرسانة كونكريت</t>
  </si>
  <si>
    <t>شركة العريش للاسمنت</t>
  </si>
  <si>
    <t>العربيه للمقاولات</t>
  </si>
  <si>
    <t>ماتيتو لمعالجة المياه</t>
  </si>
  <si>
    <t>كريم محمد على فتح الباب</t>
  </si>
  <si>
    <t>فرست للتصنيع و نظم الاوناش</t>
  </si>
  <si>
    <t>Matrix For Engineering &amp; Trading</t>
  </si>
  <si>
    <t>زيرو وان الكترونكس</t>
  </si>
  <si>
    <t>الشركة الافريقية للتجارة والهندسة</t>
  </si>
  <si>
    <t>شركة فيلومكس للخرسانة الجاهزة</t>
  </si>
  <si>
    <t>كايرو ترانس للخدمات اللوجيستية</t>
  </si>
  <si>
    <t>مكتب الخليفه -مصطفى ابراهيم محمد خليفة</t>
  </si>
  <si>
    <t>وودز جيت للاثاث</t>
  </si>
  <si>
    <t>روك للمقاولات</t>
  </si>
  <si>
    <t>البدر للاستيراد و التصدير و المقاولات ا</t>
  </si>
  <si>
    <t>فوكس للادارة و التعمير</t>
  </si>
  <si>
    <t>الشركة الاقتصادية للتوريدات الهندسية</t>
  </si>
  <si>
    <t>بكسل هاوس - محمد فؤاد محمد ابو العن</t>
  </si>
  <si>
    <t>شولح للاثاث</t>
  </si>
  <si>
    <t>حمدى محمود دياب غطاس</t>
  </si>
  <si>
    <t>شركة الاتحاد للنقل</t>
  </si>
  <si>
    <t>عمرو وشريكه اوربت تريد</t>
  </si>
  <si>
    <t>ابراهيم حسن شحات</t>
  </si>
  <si>
    <t>Green Line For Supplies Co</t>
  </si>
  <si>
    <t>مؤسسة السما لمستلزمات المحاجر والمقاولات العامة</t>
  </si>
  <si>
    <t>الاسكندرية لحلول الحاويات</t>
  </si>
  <si>
    <t>شركة النور- تامر دسوقي احمد احمد دسوقي</t>
  </si>
  <si>
    <t>شركة بيرفورمانس للتوريدات والخدمات الهندسية المتكاملة</t>
  </si>
  <si>
    <t>مؤسسة المهاجر للرحلات -احمد عبد الفتاح على امين</t>
  </si>
  <si>
    <t>فيصل عبد الجواد مهدى خليل</t>
  </si>
  <si>
    <t>الكرمه احمد محمد سعيد و شركاه</t>
  </si>
  <si>
    <t>شركة فرنسيس ترافل للرحلات</t>
  </si>
  <si>
    <t>النيل للالومنيوم والمعادن - الو نيل-مورد</t>
  </si>
  <si>
    <t>الفارس للمقاولات</t>
  </si>
  <si>
    <t>محمد فاروق ابراهيم ابو طالب</t>
  </si>
  <si>
    <t>مقاول - مكتب طيبة للاستشارات الهندسية</t>
  </si>
  <si>
    <t>المؤسسة الدولية للمقاولات</t>
  </si>
  <si>
    <t>اى فى سى للاستشارات الهندسيه</t>
  </si>
  <si>
    <t>كاتنك للتوريدات والمقاولات</t>
  </si>
  <si>
    <t>تارجت للمقاولات والاستيراد والتصدير</t>
  </si>
  <si>
    <t>اركيردون للانشاء لما وراء البحار</t>
  </si>
  <si>
    <t>الدولية لتجارة التكييف واعمال المقاولات</t>
  </si>
  <si>
    <t>شركة تكنولوجيا الاساسات للانشاءات</t>
  </si>
  <si>
    <t>البركة للاستيراد-نبيل محمود وشركاه</t>
  </si>
  <si>
    <t>مارفلز للمقاولات العامه والتوريدات</t>
  </si>
  <si>
    <t>شركة دلتا بروفلور مصر</t>
  </si>
  <si>
    <t>جولدن هاوس</t>
  </si>
  <si>
    <t>الشركة المصرية للصناعات المتطورة السويدى سيدكو</t>
  </si>
  <si>
    <t>البحر الاحمر لصناعة المنتجات الخرسانيه ومعداتها</t>
  </si>
  <si>
    <t>ام كى للتجارة المتكاملة</t>
  </si>
  <si>
    <t>العالمية للصوف الصخرى (روكال)</t>
  </si>
  <si>
    <t>النور لتشغيل وتشكيل المعادن</t>
  </si>
  <si>
    <t>دار بريكس لصناعات الطوب والبلوكات الخرسانيه</t>
  </si>
  <si>
    <t>Tax Authority-Sales Tax</t>
  </si>
  <si>
    <t>المصرية الالمانية للصناعات الانشائية</t>
  </si>
  <si>
    <t>توب فيكسينج</t>
  </si>
  <si>
    <t>نوب تورز</t>
  </si>
  <si>
    <t>سليمان سويلم محمود سلامه</t>
  </si>
  <si>
    <t>شركة نيو اريدوس - حازم  صلاح سليمان قنصوه</t>
  </si>
  <si>
    <t>حسن عبد الجواد سعد</t>
  </si>
  <si>
    <t>الموسى للكابلات المتخصصه msc مسك كيبل مصر</t>
  </si>
  <si>
    <t>فيوتشر براذر للتوريدات والمقاولات والتجاره</t>
  </si>
  <si>
    <t>الفتح للمقاولات العموميه والاعمال المتكامله--حسن سيد عياد يونس</t>
  </si>
  <si>
    <t>معمار</t>
  </si>
  <si>
    <t>مكتب مصر للاستشارات الهندسيه</t>
  </si>
  <si>
    <t>محمد يحيي مصطفى</t>
  </si>
  <si>
    <t>ميجا لتجارة انطمة التحكم والسلامه</t>
  </si>
  <si>
    <t>الجنى فوم-محمد سميح محمد عبد الهادى</t>
  </si>
  <si>
    <t>البدر للمقاولات العموميه</t>
  </si>
  <si>
    <t>الكرنك لصناعة البلاط الالى والمواد الخرسانيه</t>
  </si>
  <si>
    <t>Substation Elco Steel</t>
  </si>
  <si>
    <t>وتد للصناعه</t>
  </si>
  <si>
    <t>الخير للمقاولات العموميه - مصطفى محمد عبد الحميد</t>
  </si>
  <si>
    <t>القاهره للتجارة والانشاءات</t>
  </si>
  <si>
    <t>شركة السويس للصلب</t>
  </si>
  <si>
    <t>ترينجل للمعدات الثقيله</t>
  </si>
  <si>
    <t>هاى تيك تريدنج لمستلزمات المكاتب</t>
  </si>
  <si>
    <t>مؤسسة لايت للاستيراد</t>
  </si>
  <si>
    <t>مكتب سالم عيد</t>
  </si>
  <si>
    <t>مكتب اليسر للمقاولات العموميه</t>
  </si>
  <si>
    <t>وادى الملوك</t>
  </si>
  <si>
    <t>مؤسسة الطارق للتوريدات</t>
  </si>
  <si>
    <t>الفارس لتاجير المعدات الثقيله</t>
  </si>
  <si>
    <t>المصرية استيل للتجارة والتوريدات</t>
  </si>
  <si>
    <t>Financial</t>
  </si>
  <si>
    <t>اليكس كرينز</t>
  </si>
  <si>
    <t>ثينك تكنولوجى</t>
  </si>
  <si>
    <t>اس بى اس sbs</t>
  </si>
  <si>
    <t>خط الذكاء للتكنولوجيا</t>
  </si>
  <si>
    <t>مصر للاستيراد والمقاولات</t>
  </si>
  <si>
    <t>اوراسكوم للانشاءات</t>
  </si>
  <si>
    <t>ماستر اوف تريد</t>
  </si>
  <si>
    <t>شركة مصر للتأمين - مورد</t>
  </si>
  <si>
    <t>الحرم لتجارة الادوات والكابلات الكهربائيه مصطفى حبيب وشريكه</t>
  </si>
  <si>
    <t>New Giza Teaching Hospital</t>
  </si>
  <si>
    <t>الوطنية للتجارة والهندسه</t>
  </si>
  <si>
    <t>الوريل للألومنيوم</t>
  </si>
  <si>
    <t>الشركة العربية للصناعات الحديدية</t>
  </si>
  <si>
    <t>الزامل للمبانى الحديديه مصر</t>
  </si>
  <si>
    <t>المصرية الفنية لصيانة وخدمة السيارات</t>
  </si>
  <si>
    <t>جدة (1) لانتاج الطوب الطفلى</t>
  </si>
  <si>
    <t>الامان للخدمات والتوريدات العموميه</t>
  </si>
  <si>
    <t>كونصلت</t>
  </si>
  <si>
    <t>بيلدن للمقاولات والاعمال المتكامله</t>
  </si>
  <si>
    <t>المدثر للتوريدات العموميه</t>
  </si>
  <si>
    <t>PKG#85</t>
  </si>
  <si>
    <t>جارديان</t>
  </si>
  <si>
    <t>مصنع القاهره الجديده للمنتجات الاسمنتيه لصاحبها احمد حامد حسن على</t>
  </si>
  <si>
    <t>محمد عبد الحليم احمد عبد الحليم</t>
  </si>
  <si>
    <t>اي سى اس للطاقة والمقاولات</t>
  </si>
  <si>
    <t>المنصور للمقاولات</t>
  </si>
  <si>
    <t>بكسل لتصوير الرسومات الهندسية</t>
  </si>
  <si>
    <t>I.C.P.M الشركة الاستثمارية للانتاج والتصنيع</t>
  </si>
  <si>
    <t>ال حسن لمعدات البناء الحديثه</t>
  </si>
  <si>
    <t>السويدى للصناعات الكيماويه</t>
  </si>
  <si>
    <t>ميركل للاتصالات-ام سى سى</t>
  </si>
  <si>
    <t>الامل لتوريد العدد والامن الصناعى</t>
  </si>
  <si>
    <t>روكس ايجيبت للمقاولات العامه واعمال الطرق والكبارى</t>
  </si>
  <si>
    <t>المنصورى</t>
  </si>
  <si>
    <t>الصفوه لصناعات البلاستيكيه</t>
  </si>
  <si>
    <t>ميتاس مصر للتجاره الدوليه والتوريدات</t>
  </si>
  <si>
    <t>بيكو للخدمات الصناعيه</t>
  </si>
  <si>
    <t>الخدمات الفنيه الموثوقه ار تي اس</t>
  </si>
  <si>
    <t>السلاب للتجارة - ورثة مصطفى السلاب</t>
  </si>
  <si>
    <t>باور سوليوشنز</t>
  </si>
  <si>
    <t>القدس لتاجير المعدات</t>
  </si>
  <si>
    <t>سيراميكا كليوباترا جروب</t>
  </si>
  <si>
    <t>مكتب الاشراق للمقاولات العامه</t>
  </si>
  <si>
    <t>ثابت وردانى ثابت السيد</t>
  </si>
  <si>
    <t>network trading نيتورك للتجارة</t>
  </si>
  <si>
    <t>فايف ستارز</t>
  </si>
  <si>
    <t>Ever Green Energy E G E ايفر جرين اينرجى</t>
  </si>
  <si>
    <t>security innovationاس اى سيكيورتى اينوفاشن</t>
  </si>
  <si>
    <t>الفا بوول للاعمال الهندسية المتخصصة</t>
  </si>
  <si>
    <t>تراست للتجارة والتوريدات</t>
  </si>
  <si>
    <t>كلادكس للصناعات</t>
  </si>
  <si>
    <t>مؤسسة ماس للاستيراد والتوريدات</t>
  </si>
  <si>
    <t>هاسكونينج دى اتش فى نيدرلاند -فرع دبى</t>
  </si>
  <si>
    <t>المصرية الانظمة التهويه -م.عادل صدقى وشريكه</t>
  </si>
  <si>
    <t>A&amp;M جروب</t>
  </si>
  <si>
    <t>A.C.I-التوكيلات النموذجيه للاستيراد والتصدير</t>
  </si>
  <si>
    <t>راية للمقاولات الكهروميكانيكية والتوريدات -يحيى ممدوح وشركاه</t>
  </si>
  <si>
    <t>سامكو للمقاولات العموميه والتويدات</t>
  </si>
  <si>
    <t>شركة الحسيني للتوريدات والمقاولات</t>
  </si>
  <si>
    <t>المصرية الالمانيه للتجاره والهندسه والتوريدات والمقاولات العامه</t>
  </si>
  <si>
    <t>الخدمات التقنيه المتقدمه المصرية</t>
  </si>
  <si>
    <t>مؤسسة المصطفى للمقاولات العامة</t>
  </si>
  <si>
    <t>محمود احمد محمود عبد الله</t>
  </si>
  <si>
    <t>يونايتد تريد وائل محمد عبد العزيز امام</t>
  </si>
  <si>
    <t>solar installer سولار انستالر للطاقة الشمسيه</t>
  </si>
  <si>
    <t>الشركة الخليجيه للانشاء والتعمير</t>
  </si>
  <si>
    <t>Material Control</t>
  </si>
  <si>
    <t>الشروق للمقاولات</t>
  </si>
  <si>
    <t>injaz انجاز للمقاولات العامه وتجهيزات المواقع</t>
  </si>
  <si>
    <t>الجيوش لتجارة العدد والالات والتوريدات العموميه والاستيراد والتصدير</t>
  </si>
  <si>
    <t>EXTRA اكسترا للتجاره والهندسه</t>
  </si>
  <si>
    <t>اكواتك للتوريدات</t>
  </si>
  <si>
    <t>النيل للتجاره والتوريدات-عبد الله عامر عامر وشريكه</t>
  </si>
  <si>
    <t>جنرال ستيل لتجارة وصناعة الحديد</t>
  </si>
  <si>
    <t>فؤاد محمد فرحات عبد الرؤف الدمرداش</t>
  </si>
  <si>
    <t>النسر الذهبى للتجاره والتوريدات</t>
  </si>
  <si>
    <t>عيسي للتجاره والتوزيع</t>
  </si>
  <si>
    <t>البرنس للرخام والجرانيت -مصطفى محى الدين على احمد وشركاه</t>
  </si>
  <si>
    <t>ريدى ميكس لصناعة مواد البناء</t>
  </si>
  <si>
    <t>بروكيم للكيماويات المتخصصه</t>
  </si>
  <si>
    <t>الحمد للمقاولات العامه-رضا حامد ابو الوفا حنفى</t>
  </si>
  <si>
    <t>سمارت باور سليوشنز للصناعات</t>
  </si>
  <si>
    <t>الزمزم للنقل بالسيارات وتجارة وتوريدات مواد البناء</t>
  </si>
  <si>
    <t>فيرست كير</t>
  </si>
  <si>
    <t>الاسكندريه لتشكيل المعادن (اليكس فورم)</t>
  </si>
  <si>
    <t>سكنس وول للتجارة والتوريدات</t>
  </si>
  <si>
    <t>نيو كايرو للمقاولات</t>
  </si>
  <si>
    <t>اراك للمعدات الثقيله</t>
  </si>
  <si>
    <t>Tanefer Tours تانفر للسياحه</t>
  </si>
  <si>
    <t>كواليتي كرين</t>
  </si>
  <si>
    <t>المؤسسه المصرية للتجاره والتوريدات</t>
  </si>
  <si>
    <t>المصرية للاسواق</t>
  </si>
  <si>
    <t>الهنا للمقاولات العموميه</t>
  </si>
  <si>
    <t>جوينت ماستر ايجيبت للصناعه</t>
  </si>
  <si>
    <t>أحمد كليب محمد محمود</t>
  </si>
  <si>
    <t>باور بلوك للصناعه والتجاره</t>
  </si>
  <si>
    <t>المظلوم للتجاره والتوكيلات</t>
  </si>
  <si>
    <t>خالد فتحى احمد درويش</t>
  </si>
  <si>
    <t>مصطفى محمود الصغير محمود احمد</t>
  </si>
  <si>
    <t>تكنو فاستنرز</t>
  </si>
  <si>
    <t>احتياجات للتوريدات والاستيراد والتصدير</t>
  </si>
  <si>
    <t>النور والامل للشحن والتفريغ وتأجير المعدات الثقيله</t>
  </si>
  <si>
    <t>المكتب الدولى التخصصي</t>
  </si>
  <si>
    <t>مكتب العشرى للمقاولات العموميه</t>
  </si>
  <si>
    <t>الشندى للنقل والتوريدات</t>
  </si>
  <si>
    <t>سيجاب للهندسه والتجاره</t>
  </si>
  <si>
    <t>مينا ترادنج</t>
  </si>
  <si>
    <t>حسن عبد الله السماحى وشركاه -السماحى للبلاط الالى</t>
  </si>
  <si>
    <t>طيبه للمقاولات</t>
  </si>
  <si>
    <t>العالميه لتاجير المعدات</t>
  </si>
  <si>
    <t>رواد مصر كرفان</t>
  </si>
  <si>
    <t>الحلول المتكامله</t>
  </si>
  <si>
    <t>انترناشيونال للخدمات البتروليه والتوريدات العموميه لصاحبها نجوى عبد الحميد احمد محمد سليم</t>
  </si>
  <si>
    <t>اشراق لمحطات الخرسانه الجاهزه</t>
  </si>
  <si>
    <t>سوليرا لحلول الطاقة</t>
  </si>
  <si>
    <t>رضا صلاح سليمان محمد</t>
  </si>
  <si>
    <t>المؤسسة المصرية المتحدة</t>
  </si>
  <si>
    <t>مكتب الشروق - صابر حسن محمد ابراهيم ابو رحمه</t>
  </si>
  <si>
    <t>الاهرام للتجاره والصناعه</t>
  </si>
  <si>
    <t>تترا انجينيرنج اند كونستراكشن (تى اى سى)</t>
  </si>
  <si>
    <t>ابو عوف للمقاولات العموميه وتوريد مواد البناء</t>
  </si>
  <si>
    <t>باسكو اندستريال</t>
  </si>
  <si>
    <t>مكتب الحاتم للنقل</t>
  </si>
  <si>
    <t>مجموعة اتحاد الاستشاريين</t>
  </si>
  <si>
    <t>المصرية العالمية للاستثمارات</t>
  </si>
  <si>
    <t>سعودى تقى عبد ربه -ذاتى</t>
  </si>
  <si>
    <t>سعود عبد الله محمد حامد-ذاتى</t>
  </si>
  <si>
    <t>محمد طلعت عبد الحكيم فرج-ذاتى</t>
  </si>
  <si>
    <t>ابراهيم سعد حسن رزق-ذاتى</t>
  </si>
  <si>
    <t>للخرسانه الجاهزه C.H</t>
  </si>
  <si>
    <t>ياسر بيومي جمعه عبدربه-ذاتى</t>
  </si>
  <si>
    <t>تكنولوجيا البيئه المتكامله والخدمات البتروليه</t>
  </si>
  <si>
    <t>الادهم للمقاولات</t>
  </si>
  <si>
    <t>برفكت للمقاولات</t>
  </si>
  <si>
    <t>سيرفيينج سيستمز</t>
  </si>
  <si>
    <t>سعيد شعبان مصطفي عبد الحليم -ذاتى</t>
  </si>
  <si>
    <t>هانيمكس للاستيراد والتصدير والتوكيلات التجاريه</t>
  </si>
  <si>
    <t>المتحدة للمقاولات العموميه والتوريدات</t>
  </si>
  <si>
    <t>نجمة الشرق للمقاولات الكهروميكانيكيه</t>
  </si>
  <si>
    <t>الاستشاريون للمقاولات والاستثمار العقارى -اساس</t>
  </si>
  <si>
    <t>الدولية لتوريد المنتجات المعدنيه المستخدمه فى البناء الحديث</t>
  </si>
  <si>
    <t>تروى للمقاولات والتجاره</t>
  </si>
  <si>
    <t>كلين سيرفيس</t>
  </si>
  <si>
    <t>اليوبيلد لمقاولات اعمال الالومنيوم</t>
  </si>
  <si>
    <t>لايت واى ايجيبت (بهجت يوسف اسكاروس وشركاؤه )</t>
  </si>
  <si>
    <t>مكتب اجيبتو لاستيراد وتجارة الاخشاب والباركيه</t>
  </si>
  <si>
    <t>بى زون التجاريه</t>
  </si>
  <si>
    <t>باور بريك للمقاولات</t>
  </si>
  <si>
    <t>الايمان للمقاولات العامه والتوريدات العموميه</t>
  </si>
  <si>
    <t>لكترو الحبشى للصناعات الكهربائيه(محمد حبشى وشركاه)</t>
  </si>
  <si>
    <t>علاء خلف الله خلف-ذاتى</t>
  </si>
  <si>
    <t>الظبى للمقاولات</t>
  </si>
  <si>
    <t>وادى دجله للمشروعات الهندسيه والتجاريه-ايجى برو</t>
  </si>
  <si>
    <t>المعتصم ز للرخام والجرانيت</t>
  </si>
  <si>
    <t>المصرية للهندسة والتجارة كوول تك</t>
  </si>
  <si>
    <t>زد اف هولدينج كومبانى</t>
  </si>
  <si>
    <t>هميكس لانتاج الخرسانه الجاهزه</t>
  </si>
  <si>
    <t>كيان الصفوه للمقاولات</t>
  </si>
  <si>
    <t>رويال تنت للخيام المعدنيه</t>
  </si>
  <si>
    <t>دوتشا</t>
  </si>
  <si>
    <t>جرين لاين فور لاند سكيب ايجيبت</t>
  </si>
  <si>
    <t>ايجيبسكو للخدمات البتروليه والتوكيلات التجاريه</t>
  </si>
  <si>
    <t>الفنية الهندسيه للمقاولات</t>
  </si>
  <si>
    <t>شركة 365 ايكولوجى</t>
  </si>
  <si>
    <t>منصور ثابت سيد سليمان</t>
  </si>
  <si>
    <t>الجنه للهندسه والمقاولات جى اى سى</t>
  </si>
  <si>
    <t>اوتراك للمعدات الثقيلة</t>
  </si>
  <si>
    <t>مصر الدوليه للهندسه والمقاولات</t>
  </si>
  <si>
    <t>سيسكو ترانس للوجستيات المتطوره</t>
  </si>
  <si>
    <t>الزيد للمقاولات العامه والاستيراد والتصدير</t>
  </si>
  <si>
    <t>سيفتى كلتشر</t>
  </si>
  <si>
    <t>شركة السلام جروب لمعدات البناء</t>
  </si>
  <si>
    <t>صديق للمقاولات العامه-صديق احمد صديق قبيص</t>
  </si>
  <si>
    <t>الغول للمقاولات-حمد حسين عبد المولى الغول</t>
  </si>
  <si>
    <t>كينج ترافيل -مريت مينا فهيم ميخائيل</t>
  </si>
  <si>
    <t>رويال للخدمات اللوجيستيه</t>
  </si>
  <si>
    <t>سيذر للمقاولات</t>
  </si>
  <si>
    <t>مكتب الكرمه للمقاولات العامه</t>
  </si>
  <si>
    <t>محمد سويلم مبارك عواد</t>
  </si>
  <si>
    <t>اوميجا للهندسة والتجارة</t>
  </si>
  <si>
    <t>جى دى سى للتوريدات</t>
  </si>
  <si>
    <t>ام دبليو للتجاره والتوريدات والمقاولات العامه</t>
  </si>
  <si>
    <t>الشركة المصرية للصناعة والنظم المتقدمة</t>
  </si>
  <si>
    <t>شركة اكتوبر للمواسير البلاستيكية</t>
  </si>
  <si>
    <t>مؤسسة هانى عبد الروؤف للمنتجات الاسمنتيه-ستون تك</t>
  </si>
  <si>
    <t>( يونيفال )لمتحدة لصناعة المحابس ولوازم</t>
  </si>
  <si>
    <t>خضر للصناعات المتكامله سمير عبد الغنى خضر وشركاه</t>
  </si>
  <si>
    <t>مسابك القاهرة الكبري</t>
  </si>
  <si>
    <t>يثرب للتوريدات العموميه</t>
  </si>
  <si>
    <t>امير عبد المقصود فتحى عبد المقصود</t>
  </si>
  <si>
    <t>الشركة المتحدة للأسلاك السويدى</t>
  </si>
  <si>
    <t>تغيان عبد القادر محمد</t>
  </si>
  <si>
    <t>كاما ايجيبت للتوريدات</t>
  </si>
  <si>
    <t>بريدج ايجيبت للتجاره والتوريدات العموميه</t>
  </si>
  <si>
    <t>باور ستون كونكريت</t>
  </si>
  <si>
    <t>المصرية لتكنولوجيا الاساسات-فونتيك</t>
  </si>
  <si>
    <t>ايجي تروبيك للتجارة والتوريدات</t>
  </si>
  <si>
    <t>مدحت دردير عبدالرحمن درير-ذاتى</t>
  </si>
  <si>
    <t>عاطف احمد محمد السيد-ذاتى</t>
  </si>
  <si>
    <t>الشركة المتكاملة للتوريدات والمقاولات</t>
  </si>
  <si>
    <t>السلاب للتجاره والاستيراد مهندس احمد السلاب وشركاه</t>
  </si>
  <si>
    <t>السويدي انترناشونال للتوريدات الكهربائيه</t>
  </si>
  <si>
    <t>كمبيوتر شوب</t>
  </si>
  <si>
    <t>الصفوه للمقاولات</t>
  </si>
  <si>
    <t>الصفوه للمقاولات العموميه واعمال الديكور</t>
  </si>
  <si>
    <t>باور للتوريدات الكهربائية والعمومية والمقاولات العامة</t>
  </si>
  <si>
    <t>زمزم للصناعات الهندسية</t>
  </si>
  <si>
    <t>مارموكس مصر</t>
  </si>
  <si>
    <t>الاهرام للمقاولات</t>
  </si>
  <si>
    <t>الاهرام للتوريدات والمقاولات</t>
  </si>
  <si>
    <t>مؤسسة تعمير ستيل للتجاره والتوريدات جميع انواع الحديد والصلب</t>
  </si>
  <si>
    <t>مكتب الاندلس للمقاولات العموميه</t>
  </si>
  <si>
    <t>الفاروق للمقاولات العموميه فاروق مهدي وشريكه</t>
  </si>
  <si>
    <t>المسلة لتصنيع  ملحقات كابلات (ايمكا)</t>
  </si>
  <si>
    <t>تكنو دريل ايجيبت للتوريدات ومقاولات</t>
  </si>
  <si>
    <t>جلوبال انيرجي</t>
  </si>
  <si>
    <t>مؤسسة المؤمن للمقاولات والتوريدات العامة</t>
  </si>
  <si>
    <t>كور للاعمال الهندسية المتخصصه</t>
  </si>
  <si>
    <t>مختار هريدي للمقاولات</t>
  </si>
  <si>
    <t>احمد على عبد الله محمد عباس</t>
  </si>
  <si>
    <t>• محمد عبدالرحمن محمد عبدالرحمن-ذاتى</t>
  </si>
  <si>
    <t>سالينا للصناعه-صلاح موسى ابراهيم الصفدى وشريكه</t>
  </si>
  <si>
    <t>هيرب تريد للتجاره والتوزيع</t>
  </si>
  <si>
    <t>اليسر للخدمات</t>
  </si>
  <si>
    <t>الفاروق كونستركشن كومبنى (اى.سى.سى)</t>
  </si>
  <si>
    <t>شركة الشوربجي وشركاه</t>
  </si>
  <si>
    <t>فلوباتير للمقاولات</t>
  </si>
  <si>
    <t>الاتقى للاستيراد والتجاره</t>
  </si>
  <si>
    <t>انتركوم انتربرايزيس للحلول التكنولوجيه</t>
  </si>
  <si>
    <t>جيزه سيستمز للمقاولات الكهروميكانيكيه</t>
  </si>
  <si>
    <t>اعمار للمقاولات والتوريدات العموميه</t>
  </si>
  <si>
    <t>تبارك للانشاء والتعمير</t>
  </si>
  <si>
    <t>جيزة للانظمة</t>
  </si>
  <si>
    <t>اسلاك مصر ايجي واير</t>
  </si>
  <si>
    <t>العربية للتوريدات</t>
  </si>
  <si>
    <t>الديب للتجاره والتوريدات</t>
  </si>
  <si>
    <t>ياسر ابوالحمد حسين على-ذاتى</t>
  </si>
  <si>
    <t>الجبل الاخضر للتصدير</t>
  </si>
  <si>
    <t>الاخلاص للرخام والجرانيت</t>
  </si>
  <si>
    <t>القدس للتوريدات العمومية</t>
  </si>
  <si>
    <t>باسف للتجاره ايجيبت</t>
  </si>
  <si>
    <t>المدد لتجارة الاخشاب والتوريدات</t>
  </si>
  <si>
    <t>مؤسسة المروه للفروجيه والعدد والالات</t>
  </si>
  <si>
    <t>الكارما للمقاولات العامه وتاجير المعدات</t>
  </si>
  <si>
    <t>منصور احمد توفيق احمد اسماعيل - ذاتى</t>
  </si>
  <si>
    <t>النصر للمسبوكات</t>
  </si>
  <si>
    <t>تارجت للمقاولات والاستثمار العقارى</t>
  </si>
  <si>
    <t>الفا ايجيبت-محمد على السيد على خليل المحلاوى</t>
  </si>
  <si>
    <t>ماكلر</t>
  </si>
  <si>
    <t>توريدات مصر</t>
  </si>
  <si>
    <t>اليو ديزاين</t>
  </si>
  <si>
    <t>المكتب الهندسى لانظمة انذار الحريق</t>
  </si>
  <si>
    <t>الرايه للمقاولات العموميه وتجارة مواد البناء</t>
  </si>
  <si>
    <t>المتحدة للاستيراد والتصدير</t>
  </si>
  <si>
    <t>سبرينكلر للامن الصناعى وانظمة مكافحه الحريق</t>
  </si>
  <si>
    <t>الحازم للخدمات البتروليه</t>
  </si>
  <si>
    <t>عبد الباسط رشيد محمد عطيه</t>
  </si>
  <si>
    <t>رواد للتوكيلات التجارية والتوزيع</t>
  </si>
  <si>
    <t>الاندلس للاستثمار العقارى والمقاولات العامه</t>
  </si>
  <si>
    <t>ابراهيم رشدى محمد حسن-مؤسسة رشدى للمقاولات الثقيله</t>
  </si>
  <si>
    <t>صن لاين</t>
  </si>
  <si>
    <t>البطل ترانس تريد كونتراكتنج</t>
  </si>
  <si>
    <t>هاي سينس جروب</t>
  </si>
  <si>
    <t>احمد محمد لملوم احمد</t>
  </si>
  <si>
    <t>بى اس اس للخدمات البتروليه والقرى السياحيه</t>
  </si>
  <si>
    <t>ادهم خلف على جاد-ذاتى</t>
  </si>
  <si>
    <t>يوزر سيف للاستثمار الزراعى والمحاجر والمناجم</t>
  </si>
  <si>
    <t>المصطفي للنقل (مصطفي سعد محمد )</t>
  </si>
  <si>
    <t>شعبان مرتضي احمد ابراهيم</t>
  </si>
  <si>
    <t>الكرامه للخدمات البتروليه</t>
  </si>
  <si>
    <t>المدينة المنوره للمقاولات</t>
  </si>
  <si>
    <t>اكرامى حنفى زكريا عبد الفتاح</t>
  </si>
  <si>
    <t>بروكريشين للحلول المتكامله</t>
  </si>
  <si>
    <t>العلا لتجارة الحديد والاسمنت</t>
  </si>
  <si>
    <t>لافا للمقاولات والتوريدات</t>
  </si>
  <si>
    <t>شركة العز الدخيلة للصلب - الاسكندرية</t>
  </si>
  <si>
    <t>سامكريت لانظمة البناء</t>
  </si>
  <si>
    <t>الشركة الحديثة للمنتجات الخرسانية والاسمنتيه</t>
  </si>
  <si>
    <t>سيمكس ريديمكس للخرسانه الجاهزه</t>
  </si>
  <si>
    <t>شركة ريدى مكس ايجيبت لافارج</t>
  </si>
  <si>
    <t>الشركة الحديثه للمواد العازله</t>
  </si>
  <si>
    <t>محجوب للتجارة والاستيراد</t>
  </si>
  <si>
    <t>شركة النيل للتوريدات المعمارية</t>
  </si>
  <si>
    <t>شركة الوالى لانتاج مستلزمات البناء</t>
  </si>
  <si>
    <t>سمارت بيلد</t>
  </si>
  <si>
    <t>المصرية الامريكيه للصناعه والتجاره سامح عبد الرحيم وشريكته</t>
  </si>
  <si>
    <t>حبيش للاعمال الهندسية</t>
  </si>
  <si>
    <t>تكنو جولف للتوريدات والتوكيلات</t>
  </si>
  <si>
    <t>العصرية للمقاولات والتوريدات العموميه</t>
  </si>
  <si>
    <t>فتحى محمد عبد المحسن هديه</t>
  </si>
  <si>
    <t>السويدي للخرسانة الجاهزة</t>
  </si>
  <si>
    <t>الايمان للمقاولات العموميه والخدمات البتروليه واستغلال المحاجر</t>
  </si>
  <si>
    <t>العز للسيراميك والبورسلين الجوهره</t>
  </si>
  <si>
    <t>على حسين محمد على رفيع</t>
  </si>
  <si>
    <t>كيمافوم</t>
  </si>
  <si>
    <t>العالمية للمقاولات العموميه</t>
  </si>
  <si>
    <t>حرب تريد</t>
  </si>
  <si>
    <t>ابداع للتصميمات الهندسية والمقاولات</t>
  </si>
  <si>
    <t>احمد محمد صابر اسماعيل-ذاتى</t>
  </si>
  <si>
    <t>الخليجيه للنقل والتوريدات العموميه</t>
  </si>
  <si>
    <t>هاز مصر للمقاولات</t>
  </si>
  <si>
    <t>ال دى رى للتوريدات والمحاجر-محمد نصر الدين محمد على وشركاه</t>
  </si>
  <si>
    <t>اندراسكوم</t>
  </si>
  <si>
    <t>وادى الملوك للمقاولات العموميه</t>
  </si>
  <si>
    <t>ايمن حلمى بيومى احمد بخيت- ذاتى</t>
  </si>
  <si>
    <t>كرمكو للمقاولات والتوريدات</t>
  </si>
  <si>
    <t>انيرجيا لكابلات الطاقة-السويدي</t>
  </si>
  <si>
    <t>يثرب للمقاولات العامه والتوريدات</t>
  </si>
  <si>
    <t>سيكا مصر لكيماويات مواد البناء</t>
  </si>
  <si>
    <t>المتحدة لتاجير المعدات والتوريدات العموميه</t>
  </si>
  <si>
    <t>باسف كونستراكشن كيميكالز -ايجبت</t>
  </si>
  <si>
    <t>اسكانسا للانشاءات</t>
  </si>
  <si>
    <t>بروتيك</t>
  </si>
  <si>
    <t>شيماك</t>
  </si>
  <si>
    <t>الشريف لتاجير المعدات الثقيله</t>
  </si>
  <si>
    <t>رواج للاستثمار والتنمية</t>
  </si>
  <si>
    <t>المكتب الهندسى للمقاولات المتكامله</t>
  </si>
  <si>
    <t>مجدى عبد النعيم ابراهيم نصر</t>
  </si>
  <si>
    <t>انترناشيونال سوبر سكريد</t>
  </si>
  <si>
    <t>الخيامية لتجارة الاخشاب</t>
  </si>
  <si>
    <t>امبكس تريدينج</t>
  </si>
  <si>
    <t>وايت جروب للتوريدات العموميه والمقاولات الكهربائيه</t>
  </si>
  <si>
    <t>شركة مصر للتجاره الداخليه</t>
  </si>
  <si>
    <t>جمال ابو المجد محمد</t>
  </si>
  <si>
    <t>جلوبال لخدمات حقول البترول والطاقه</t>
  </si>
  <si>
    <t>مكتب المنى للتجارة</t>
  </si>
  <si>
    <t>الانلدس للتجارة والمقاولات</t>
  </si>
  <si>
    <t>كيماويات البناء الحديث الدولية</t>
  </si>
  <si>
    <t>ماكسيم للتوريدات العموميه</t>
  </si>
  <si>
    <t>بافاريا مصر</t>
  </si>
  <si>
    <t>الفرات للتجارة والتوريدات</t>
  </si>
  <si>
    <t>الصفا للتجاره والتوريدات العموميه</t>
  </si>
  <si>
    <t>جيكو للخدمات البتروليه محمد يوسف محمد على وشريكيه</t>
  </si>
  <si>
    <t>شركة مجاهد صدقى نصار</t>
  </si>
  <si>
    <t>البارودى للنقل وتجارة مواد البناء والتوريدات العموميه</t>
  </si>
  <si>
    <t>سامينا للاستيراد والتوكيلات التجارية</t>
  </si>
  <si>
    <t>كونكورد</t>
  </si>
  <si>
    <t>السويدى للادوات والكابلات الكهربائية</t>
  </si>
  <si>
    <t>توكل للصناعات المعدنيه /راشد توكل وشركاه</t>
  </si>
  <si>
    <t>الدولية لانظمة الامن والسلامه</t>
  </si>
  <si>
    <t>شركة الزكى للمهمات البحرية</t>
  </si>
  <si>
    <t>الشركة الدولية للاعمال الهندسية</t>
  </si>
  <si>
    <t>مقاول - شركة اراسيا بلاستيك</t>
  </si>
  <si>
    <t>اراسيا بلاستيك للعزل و التبطين</t>
  </si>
  <si>
    <t>تمكو للتجارة والتوزيع</t>
  </si>
  <si>
    <t>رامى محمد عبد العظيم دردير محمد</t>
  </si>
  <si>
    <t>ابو الهدى للاستيراد والتصدير والتوكيلات التجاريه -احمد عبد البديع محمد</t>
  </si>
  <si>
    <t>مؤسسة الحمد للتوريدات</t>
  </si>
  <si>
    <t>باور تريد ايجيبت</t>
  </si>
  <si>
    <t>الوطنية للتجارة والتوريدات الكهربائيه</t>
  </si>
  <si>
    <t>النيل للتوريدات الكهربائية</t>
  </si>
  <si>
    <t>مكتب ومعامل الاستشارات الهندسيه</t>
  </si>
  <si>
    <t>محمد عبد الونيس دسوقى</t>
  </si>
  <si>
    <t>شركة اكرو لخدمات التشييد المتكاملة</t>
  </si>
  <si>
    <t>المؤسسة الوطنية لتاجير المولدات</t>
  </si>
  <si>
    <t>شركة بيوريكم</t>
  </si>
  <si>
    <t>Pkg #22</t>
  </si>
  <si>
    <t>العسيلي للتوريدات</t>
  </si>
  <si>
    <t>الريتاج للتجارة والتوريدات</t>
  </si>
  <si>
    <t>IBSX Internatoinal Business Supplies</t>
  </si>
  <si>
    <t>Schindler - lLTD</t>
  </si>
  <si>
    <t>المصرية لنظم القيمة الهندسية (فاليو تك</t>
  </si>
  <si>
    <t>تيك اليكتريك للمقاولات</t>
  </si>
  <si>
    <t>شركة فورم للاستيراد والتصدير</t>
  </si>
  <si>
    <t>مكتب الهجرس للمقاولات</t>
  </si>
  <si>
    <t>شركة مقاولات الانظمة الحديثة</t>
  </si>
  <si>
    <t>الاتربي لتجميع وتصنيع الالات والهياكل ال</t>
  </si>
  <si>
    <t>شركة هاردوير ايجيبت للاستيراد و التصدير</t>
  </si>
  <si>
    <t>شركة الخدمات الهندسية المصرية</t>
  </si>
  <si>
    <t>جراند اير لتصنيع وتركيب مجاري الهواء</t>
  </si>
  <si>
    <t>اروميديا</t>
  </si>
  <si>
    <t>Beni Suef Substation R61</t>
  </si>
  <si>
    <t>Ministries Buildings</t>
  </si>
  <si>
    <t>Olympic Multi – Sports Hall</t>
  </si>
  <si>
    <t>Hyper El-Temsah</t>
  </si>
  <si>
    <t>NUCA R05 - Z02</t>
  </si>
  <si>
    <t>RING ROAD MARYOTIA EXPANSION</t>
  </si>
  <si>
    <t>الانارة العامة</t>
  </si>
  <si>
    <t>Kayan 3 New Cairo Capital City</t>
  </si>
  <si>
    <t>Tamey El-amdeed Substation</t>
  </si>
  <si>
    <t>بيتا التجارية الفنية</t>
  </si>
  <si>
    <t>مريتال للصناعات المعدنية</t>
  </si>
  <si>
    <t>Maxim Mall</t>
  </si>
  <si>
    <t>شركة الصخرة للاخشاب</t>
  </si>
  <si>
    <t>Ismailiya East Substation</t>
  </si>
  <si>
    <t>الشركة الاوربية لانظمة البناء</t>
  </si>
  <si>
    <t>شركة اليو مصر-المصرية لمنتجات الالومنيوم</t>
  </si>
  <si>
    <t>توينتك مصر للمقاولات</t>
  </si>
  <si>
    <t>عاطف سيد احمد رضوان</t>
  </si>
  <si>
    <t>ابو عوده للمقاولات-احمد عوده سليمان مبروك</t>
  </si>
  <si>
    <t>Al Mostathmreen GIS Substation</t>
  </si>
  <si>
    <t>الاهرام للمقاولات والتجارة (ميلاد عبد ال</t>
  </si>
  <si>
    <t>المتحدون العرب (عبد العظيم حسين )</t>
  </si>
  <si>
    <t>طيبة للصناعات الهندسية</t>
  </si>
  <si>
    <t>ابو شامة سيد ابو شامة عامر</t>
  </si>
  <si>
    <t>صقر العرب للمقاولات والتوريدات العمومية</t>
  </si>
  <si>
    <t>عوض محمد جهلان طه</t>
  </si>
  <si>
    <t>راما للانشاءوالتعمير والاستثمارات (ميسر</t>
  </si>
  <si>
    <t>مكتب علاء الدين للمقاولات(علاء الدين احم</t>
  </si>
  <si>
    <t>Cairo-Alex Railway</t>
  </si>
  <si>
    <t>Sultana Malak Restoration</t>
  </si>
  <si>
    <t>R5 Mix-Use Complex Project</t>
  </si>
  <si>
    <t>EL-Hegaz Square Bridge</t>
  </si>
  <si>
    <t>BridgeNasr Rd w Abbas El-Akkad</t>
  </si>
  <si>
    <t>Asher Mn Ramadan Bridge No2</t>
  </si>
  <si>
    <t>Shorouk Bridge-LRT</t>
  </si>
  <si>
    <t>شركة نجارة المباني العصرية موبيكا</t>
  </si>
  <si>
    <t>Mohamed Ali Palace Restoration</t>
  </si>
  <si>
    <t>Kafr Shokr Bridge</t>
  </si>
  <si>
    <t>محمد حسنى و شركاه النصر تريدنج كو</t>
  </si>
  <si>
    <t>الاولى لتجارة المعادن-برايم ستيل</t>
  </si>
  <si>
    <t>شركة يو ساب للصناعة والمقاولات</t>
  </si>
  <si>
    <t>سعيد رفاعى على السيد</t>
  </si>
  <si>
    <t>مكتب مقاولات نجلاء احمد عبد الحميد البغد</t>
  </si>
  <si>
    <t>شركة اليوسف للمقاولات - محمد رضا</t>
  </si>
  <si>
    <t>جابر جمعة عطية ابو طالب</t>
  </si>
  <si>
    <t>Mall Of Egypt</t>
  </si>
  <si>
    <t>كونتاكت انتريورز (رفيق خليل فريد حسن</t>
  </si>
  <si>
    <t>ربيع عبد الحليم عبد العظيم</t>
  </si>
  <si>
    <t>جراند ووتر تكنولوجيز</t>
  </si>
  <si>
    <t>جراحي الخرسانة للمقاولات والتجارة خالد م</t>
  </si>
  <si>
    <t>عمرو زكريا</t>
  </si>
  <si>
    <t>طارق عبد الرحيم محمد حسان</t>
  </si>
  <si>
    <t>مؤسسة بروتكس للمقاولات احمد محمد سالم</t>
  </si>
  <si>
    <t>ابوبكر سعد علي محمد</t>
  </si>
  <si>
    <t>شعبان مدبولي عبد الحفيظ عمار</t>
  </si>
  <si>
    <t>عزة محمد النبوي الحلو</t>
  </si>
  <si>
    <t>يونيتك جروب</t>
  </si>
  <si>
    <t>يوني مكس للخرسانة الجاهزة</t>
  </si>
  <si>
    <t>New Capital Tunnels</t>
  </si>
  <si>
    <t>New bridge Ismailiya Nefisha</t>
  </si>
  <si>
    <t>كويست كمبيوتر</t>
  </si>
  <si>
    <t>رامي رضا السيد عبد العليم</t>
  </si>
  <si>
    <t>ناصر عبد العزيز احمد عابدين</t>
  </si>
  <si>
    <t>سامكو الوطنية للتشييد .</t>
  </si>
  <si>
    <t>Tunnel of Sokhna Road</t>
  </si>
  <si>
    <t>محمد شعبان محمد دياب</t>
  </si>
  <si>
    <t>GOV2 - Infra</t>
  </si>
  <si>
    <t>جيو تست</t>
  </si>
  <si>
    <t>البيت المعمور للاسقف المعلقة والديكور</t>
  </si>
  <si>
    <t>اميرة نبيل محمد حسن الديب</t>
  </si>
  <si>
    <t>دار ريدي ميكس للخرسانة الجاهزة</t>
  </si>
  <si>
    <t>الهيئة الهندسية للقوات المسلحة</t>
  </si>
  <si>
    <t>AbuSultan Rd Bridge2 Extension</t>
  </si>
  <si>
    <t>Emergency Bridge</t>
  </si>
  <si>
    <t>البحر الاحمر لصناعة المواسير</t>
  </si>
  <si>
    <t>سهمان (محمود عبد العاطي وشريكه</t>
  </si>
  <si>
    <t>وول تك للمقاولات العمومية</t>
  </si>
  <si>
    <t>ستايل للديكور Style Decoration</t>
  </si>
  <si>
    <t>جيوتك-الشركة الوطنية لتدعيم التربة</t>
  </si>
  <si>
    <t>فيلو باتير للتجارة</t>
  </si>
  <si>
    <t>توكسيدو</t>
  </si>
  <si>
    <t>الاخوة للمقاولات العمومية وتأجير المعدات</t>
  </si>
  <si>
    <t>جاما للمقاولات العامة - ياسر محمد عبد ال</t>
  </si>
  <si>
    <t>الصفا للمقاولات</t>
  </si>
  <si>
    <t>شركة الفؤاد العالمية لأعمال التكييف</t>
  </si>
  <si>
    <t>المصطفى للمقاولات - م/محروس مصطفى</t>
  </si>
  <si>
    <t>Alnamaa for General Contracting</t>
  </si>
  <si>
    <t>التوكل للصناعات الكهربائيه ان تى تى</t>
  </si>
  <si>
    <t>الكترو ثروت</t>
  </si>
  <si>
    <t>المهندس للتجارة والتوريدات العامة</t>
  </si>
  <si>
    <t>مؤسسة النور للتوريدات العمومية</t>
  </si>
  <si>
    <t>مصر ديفيداج</t>
  </si>
  <si>
    <t>المسيو للمقاولات والتوريدات</t>
  </si>
  <si>
    <t>Alamein</t>
  </si>
  <si>
    <t>Tunnel of Sokhna Road (2)</t>
  </si>
  <si>
    <t>NUCA R05 - Z03</t>
  </si>
  <si>
    <t>شركة محمود ابراهيم عبد السلام ابراهيم</t>
  </si>
  <si>
    <t>الهدايا لتأجير المعدات</t>
  </si>
  <si>
    <t>ايجى تريد للتجاره والمقاولات الكهروميكان</t>
  </si>
  <si>
    <t>محمد احمد محمد محمد</t>
  </si>
  <si>
    <t>نيو ايجا للصناعات الكهربائيه</t>
  </si>
  <si>
    <t>احمد ابو زيد قرنى للمقاولات و التوريدات</t>
  </si>
  <si>
    <t>ثري واي للرحلات ونقل عمال الشركات</t>
  </si>
  <si>
    <t>شركة البناؤون للمقاولات ( الشبكشي وشركاه)</t>
  </si>
  <si>
    <t>الطاقه المتقدمه (أيه.بى.سى)</t>
  </si>
  <si>
    <t>محمد عوض محمد جمعه</t>
  </si>
  <si>
    <t>السلسبيل استيل</t>
  </si>
  <si>
    <t>السلام للمقاولات العمومية والتوريدات – محمد رمضان سلومه</t>
  </si>
  <si>
    <t>المتحدة للمقاولات -محمد احمد فؤاد</t>
  </si>
  <si>
    <t>ايادكو لتوريد مواد البناء</t>
  </si>
  <si>
    <t>زام ميكس للمقاولات والتجاره والخرسانه الجاهزه</t>
  </si>
  <si>
    <t>الشرق الاوسط للهندسه والتكييف</t>
  </si>
  <si>
    <t>المدينة للمقاولات المتكامله</t>
  </si>
  <si>
    <t>عصام نادى عبد الهادى محمد</t>
  </si>
  <si>
    <t>تاج الدين للاستيراد والتصدير</t>
  </si>
  <si>
    <t>كونسبت للانظمه الكهروميكانيكيه</t>
  </si>
  <si>
    <t>الشركه المصريه للاعمال الكهروميكانيكيه- ايميك</t>
  </si>
  <si>
    <t>علاء محمد عبد العزيزمحمد – شركة بايو نت للانشاءات</t>
  </si>
  <si>
    <t>المصرية للتجارة والتوريدات الكهرب-ايفكو</t>
  </si>
  <si>
    <t>البلبيسي للصناعة والتجارة</t>
  </si>
  <si>
    <t>ابكس مصر للتوكيلات التجاريه</t>
  </si>
  <si>
    <t>شركة الشامى للتجاره</t>
  </si>
  <si>
    <t>Ismalia Bridge</t>
  </si>
  <si>
    <t>الشركة الهندسية للمعدات</t>
  </si>
  <si>
    <t>النصر العامه للمقاولات-حسن محمد علام</t>
  </si>
  <si>
    <t>العباس للمقاولات العامه والتوريدات العموميه</t>
  </si>
  <si>
    <t>تين كيمي</t>
  </si>
  <si>
    <t>كون بيلد للبناء الحديث</t>
  </si>
  <si>
    <t>الدولية لانظمة التحكم</t>
  </si>
  <si>
    <t>ليندا لصناعة المواسير وتشغيل المعادن</t>
  </si>
  <si>
    <t>احمد محمود للتبريد والتكييف</t>
  </si>
  <si>
    <t>الهندسية للمقاولات العموميه</t>
  </si>
  <si>
    <t>احمد عبد الهادى هاشم شحاته</t>
  </si>
  <si>
    <t>ارما للمقاولات المتكاملة والتجارة والتوريدات</t>
  </si>
  <si>
    <t>طارق ابو زيد عبد الله على</t>
  </si>
  <si>
    <t>المكتب العربى للمقاولات العمومية</t>
  </si>
  <si>
    <t>المدد لتصنيع الاخشاب</t>
  </si>
  <si>
    <t>الاندلسيه لمخارج الهواء والاستيراد والتصدير</t>
  </si>
  <si>
    <t>سما لخدمات النظافه واعمال الوجهات والتوريدات العوميه</t>
  </si>
  <si>
    <t>كونى</t>
  </si>
  <si>
    <t>المصرية لتشغيل المعادن ايجي ستيل</t>
  </si>
  <si>
    <t>مصنع المهندس لتصنيع الاخشاب</t>
  </si>
  <si>
    <t>ابراهيم رضا ابراهيم امام</t>
  </si>
  <si>
    <t>المجموعة الهندسية الاستشارية سيجمان</t>
  </si>
  <si>
    <t>جنرال هيدروليك</t>
  </si>
  <si>
    <t>ريلاينس للخرسانه الجاهزه</t>
  </si>
  <si>
    <t>شركة بترمكس للمقاولات العموميه وتجارة مواد البناء</t>
  </si>
  <si>
    <t>المهندسين العرب دلما للمقاولات</t>
  </si>
  <si>
    <t>نيو فيجين للهندسة والمقاولات</t>
  </si>
  <si>
    <t>محمود جيلانى ذاتى</t>
  </si>
  <si>
    <t>ارك للمنتجات الاسمنتيه</t>
  </si>
  <si>
    <t>ابو جبل للمقاولات</t>
  </si>
  <si>
    <t>اليسر</t>
  </si>
  <si>
    <t>على محمد على يوسف</t>
  </si>
  <si>
    <t>ليزر برنت</t>
  </si>
  <si>
    <t>الهندسيه للمقاولات والتوريدات</t>
  </si>
  <si>
    <t>El Amal Bridge</t>
  </si>
  <si>
    <t>ياسر عبد الجليل حسن موافى</t>
  </si>
  <si>
    <t>قطب محمد زكريا محمد</t>
  </si>
  <si>
    <t>سيدكو لتشكيل جميع المعادن</t>
  </si>
  <si>
    <t>محمد جابر محمد عبد الله</t>
  </si>
  <si>
    <t>البناء والتنمية</t>
  </si>
  <si>
    <t>ستار وود للصناعات -مصر</t>
  </si>
  <si>
    <t>ايجيتك للكابلات</t>
  </si>
  <si>
    <t>الحديثه  لتكنولوجيا المنتجات الاسمنتيه (كريت تك )</t>
  </si>
  <si>
    <t>المعروف للمقاولات العموميه والتوريدات</t>
  </si>
  <si>
    <t>المصرية لاعمال التكييف (جيت)</t>
  </si>
  <si>
    <t>المركز السويدي لتجارة وتوريد الادوات الكهربائيه</t>
  </si>
  <si>
    <t>المقاولون العرب -فرع شمال الدلتا</t>
  </si>
  <si>
    <t>رجائى عبد العظيم عويس جوده</t>
  </si>
  <si>
    <t>الصياد للمقاولات</t>
  </si>
  <si>
    <t>الشروق للخدمات البتروليه</t>
  </si>
  <si>
    <t>وادى النيل للمقاولات</t>
  </si>
  <si>
    <t>اماكو للالومنيوم والاعمال الخشبيه (احمد محمد عبد المطلب وشركاه)</t>
  </si>
  <si>
    <t>مروان عطية حامد محمود</t>
  </si>
  <si>
    <t>عبد الناصر على محمد شحاته زياده</t>
  </si>
  <si>
    <t>السويسى للمقاولات</t>
  </si>
  <si>
    <t>سما للخدمات المتكامله</t>
  </si>
  <si>
    <t>المطراوى للمقاولات العموميه</t>
  </si>
  <si>
    <t>حسن سيد عبد الرحمن فرغلى</t>
  </si>
  <si>
    <t>هانى حسان عبد الرشيد</t>
  </si>
  <si>
    <t>الماسه للاستشارات الهندسية والمقاولات</t>
  </si>
  <si>
    <t>جراند كول لتصنيع وتركيب مجاري الهواء التكييف المركزي</t>
  </si>
  <si>
    <t>اى سيرف للمقاولات</t>
  </si>
  <si>
    <t>مؤسسة القدس للمقاولات</t>
  </si>
  <si>
    <t>العاصمه</t>
  </si>
  <si>
    <t>مؤسسة الخولى للشحن والتفريغ</t>
  </si>
  <si>
    <t>مصطفى حسن محمد حسن</t>
  </si>
  <si>
    <t>الاتحاد للمقاولات العامة</t>
  </si>
  <si>
    <t>رويال مكس للخرسانه الجاهزه والمقاولات العامه</t>
  </si>
  <si>
    <t>اوميجا اكس للمقاولات</t>
  </si>
  <si>
    <t>محمود مصطفى محمود احمد وشريكه</t>
  </si>
  <si>
    <t>فالكون للاستيراد والتصدير</t>
  </si>
  <si>
    <t>فيستا</t>
  </si>
  <si>
    <t>خالد جمال محروس يوسف النجار</t>
  </si>
  <si>
    <t>المتحد للانشاءات المعدنيه</t>
  </si>
  <si>
    <t>زهران جاد صديق</t>
  </si>
  <si>
    <t>المروه للمقاولات</t>
  </si>
  <si>
    <t>عبد الحكيم رمضان طلبه</t>
  </si>
  <si>
    <t>هانيمكس لمستلزمات المنزل الحديث والديكور</t>
  </si>
  <si>
    <t>DEEP MIX المدينة للخرسانه الجاهزه والاستيراد والتصدير</t>
  </si>
  <si>
    <t>يسرى صلاح عبد السلام عبد الكريم</t>
  </si>
  <si>
    <t>احمد صلاح محمد السيد</t>
  </si>
  <si>
    <t>موكيت سنتر</t>
  </si>
  <si>
    <t>روز هوم</t>
  </si>
  <si>
    <t>الحداد للمقاولات والتوريدات</t>
  </si>
  <si>
    <t>تاسك الدولية للتجاره والخدمات الهندسيه</t>
  </si>
  <si>
    <t>توكان مجموعة اكزايم</t>
  </si>
  <si>
    <t>الجزيرة للمقاولات والتوريدات</t>
  </si>
  <si>
    <t>سيد محمد عبده ناصر</t>
  </si>
  <si>
    <t>H.A.Roads &amp; Bridges اتش ايه للطرق والكبارى</t>
  </si>
  <si>
    <t>احمد صلاح محمود وشركاه - التيسير للخدمات الصناعية والتوريدات الداخليه والخارجيه والمقاولات</t>
  </si>
  <si>
    <t>مكتب هيرميت للمقاولات - رفيق محمد رشاد مصطفى يوسف</t>
  </si>
  <si>
    <t>طلعت فرج الله كمال على</t>
  </si>
  <si>
    <t>الشروق للمقاولات العامه</t>
  </si>
  <si>
    <t>المرمم المصرى  للمقاولات والتجاره</t>
  </si>
  <si>
    <t>مؤسسة الضياء للمقاولات</t>
  </si>
  <si>
    <t>نيو الصقر للرحلات الداخليه</t>
  </si>
  <si>
    <t>العربية للتجاره</t>
  </si>
  <si>
    <t>حماده جمعه صابر ابو خزيم</t>
  </si>
  <si>
    <t>المصرية للتوريدات والمقاولات العموميه</t>
  </si>
  <si>
    <t>دى اس سى للتشييد والبناء</t>
  </si>
  <si>
    <t>STRUKTUR ستركتور للمقاولات العامه</t>
  </si>
  <si>
    <t>ايجي ستون</t>
  </si>
  <si>
    <t>ايه .ايه .ام</t>
  </si>
  <si>
    <t>الفنار</t>
  </si>
  <si>
    <t>الندى للادوات الصحيه</t>
  </si>
  <si>
    <t>ارت لاين للمقاولات</t>
  </si>
  <si>
    <t>الهندسيه للمقاولات اليجانس</t>
  </si>
  <si>
    <t>مكتب الفهيم لمقاولات انشاء وهدم واصلاح واساسات</t>
  </si>
  <si>
    <t>الواحه للمقاولات</t>
  </si>
  <si>
    <t>عطيه عبد الباسط ابو طالب</t>
  </si>
  <si>
    <t>مينا كونترى للمقاولات</t>
  </si>
  <si>
    <t>انيرجيا للصناعات الحديديه</t>
  </si>
  <si>
    <t>المستقبل للمقاولات</t>
  </si>
  <si>
    <t>شريف خميس عدلان فرهود</t>
  </si>
  <si>
    <t>المشروعات الهندسيه م/داليا ناهص جورج ظريفه وشريكهاEEC</t>
  </si>
  <si>
    <t>النصر للصناعات المتطوره</t>
  </si>
  <si>
    <t>الالمانيه اللبنانيه للصناعه عبد الفتاح ابراهيم الحوت وشركاه</t>
  </si>
  <si>
    <t>سينا ستارز للصناعه والتجاره</t>
  </si>
  <si>
    <t>حسن عبد الحميد حسن احمد</t>
  </si>
  <si>
    <t>القدس للرخام والجرانيت</t>
  </si>
  <si>
    <t>فينوس للصناعه والتجميع والتعبئه</t>
  </si>
  <si>
    <t>الهدى للاناره</t>
  </si>
  <si>
    <t>المرجان للتوريدات العموميه والمقاولات</t>
  </si>
  <si>
    <t>انظمة الاتصالات والمعلومات والتوريدات</t>
  </si>
  <si>
    <t>محمد سعد محمد فراج</t>
  </si>
  <si>
    <t>صلاح محمد محمد مصطفى ابو ليله</t>
  </si>
  <si>
    <t>ايمن حسن عطيه طمان</t>
  </si>
  <si>
    <t>التقنيه الكهربائيه (الكتك)</t>
  </si>
  <si>
    <t>الحمد للمقاولات والتوريدات</t>
  </si>
  <si>
    <t>صدارة للمقاولات والتجاره</t>
  </si>
  <si>
    <t>دارالهندسه للخدمات الهندسيه والمقاولات</t>
  </si>
  <si>
    <t>علاء على امين توفيق-ذاتى</t>
  </si>
  <si>
    <t>جلال توفيق عبد المعبود طنطاوى -ذاتى</t>
  </si>
  <si>
    <t>مسك للمقاولات والصناعات الهندسيه</t>
  </si>
  <si>
    <t>ايجي بيلد للتوريدات المعماريه</t>
  </si>
  <si>
    <t>عماد محمد حسن على الاعصر</t>
  </si>
  <si>
    <t>احمد سعد عبد المحسن حسن</t>
  </si>
  <si>
    <t>محمد رشوان محمد محمد</t>
  </si>
  <si>
    <t>المهندسون المصريون للرخام والجرانيت ومواد البناء</t>
  </si>
  <si>
    <t>مؤسسة مصر اير</t>
  </si>
  <si>
    <t>محى الدين محمود جاد الله مزيد</t>
  </si>
  <si>
    <t>الخليجيه للتصنيع</t>
  </si>
  <si>
    <t>ايه كونستركت</t>
  </si>
  <si>
    <t>المتحدة للمقاولات العموميه</t>
  </si>
  <si>
    <t>مكتب الاخلاص للمقاولات العموميه-محمود محمد محمود محمد عيسي بديوي</t>
  </si>
  <si>
    <t>سمارت كير</t>
  </si>
  <si>
    <t>الجمال للانظمه الصناعيه</t>
  </si>
  <si>
    <t>السويدي التجارية</t>
  </si>
  <si>
    <t>لمصريه للتوريدات والاستيراد والتصدير</t>
  </si>
  <si>
    <t>اوركيد للتجاره والصناعه</t>
  </si>
  <si>
    <t>اراكو لمواد البناء و المقاولات</t>
  </si>
  <si>
    <t>اعمار اسيا للمقاولات والتوريدات</t>
  </si>
  <si>
    <t>محمد طه محمد عبد الرحمن</t>
  </si>
  <si>
    <t>Pyramid tunnel</t>
  </si>
  <si>
    <t>الجزيره للتوريدات والمقاولات العموميه</t>
  </si>
  <si>
    <t>ميراتك -اشرف وشريكة</t>
  </si>
  <si>
    <t>احمد محمد سليمان حسن</t>
  </si>
  <si>
    <t>ماس مصر للدهانات والكيماويات</t>
  </si>
  <si>
    <t>ايكو بيلدينج</t>
  </si>
  <si>
    <t>الامل لتوريد المياه والمقاولات العموميه</t>
  </si>
  <si>
    <t>ارتس لانظمة الالوميتال والاستيراد والتصدير والتوكيلات التجاريه</t>
  </si>
  <si>
    <t>انتك للاستثمار والتجاره</t>
  </si>
  <si>
    <t>العاصمه للمقاولات العموميه والتشطيباتun</t>
  </si>
  <si>
    <t>يورو تكنولوجى انترناشيونال للكيماويات المتخصصه</t>
  </si>
  <si>
    <t>مكتب النور للمقاولات</t>
  </si>
  <si>
    <t>مركز ماكينات ومستلزمات الالومنيوم</t>
  </si>
  <si>
    <t>محتار فتح الباب حسين عبدالعال-ذاتى</t>
  </si>
  <si>
    <t>ام تى كيه للمقاولات العامه</t>
  </si>
  <si>
    <t>الرحاب للمقاولات العموميه</t>
  </si>
  <si>
    <t>كيميت للمقاولات والانشاءات</t>
  </si>
  <si>
    <t>ايبك انترناشيونال</t>
  </si>
  <si>
    <t>الاصالة ليموزين لايجار السيارات</t>
  </si>
  <si>
    <t>ابراهيم عبد الباسط ابراهيم عبد الجابر</t>
  </si>
  <si>
    <t>الحمد للمقاولات العامه والتشطيبات</t>
  </si>
  <si>
    <t>الامام للهندسه والمشروعات م.نبيل امام وشركاه</t>
  </si>
  <si>
    <t>وليد رسمي خليفه محمد</t>
  </si>
  <si>
    <t>الاخلاص للمقاولات-عصام راتب عقيلي على</t>
  </si>
  <si>
    <t>كرييشن ارتس</t>
  </si>
  <si>
    <t>مصنع روكس للمنتجات المعدنيه والبلاستيكيه</t>
  </si>
  <si>
    <t>مصر البحرين للتكييفات</t>
  </si>
  <si>
    <t>المسار للتوريدات العموميه والمقاولات</t>
  </si>
  <si>
    <t>عصمكو لتجارة السيارات والموتسيكلات وقطع غيارها والمقاولات والخدمات البتروليه</t>
  </si>
  <si>
    <t>ايجل لتجارة مواد البناء والمقاولات</t>
  </si>
  <si>
    <t>نوفوفنت ايجيبت</t>
  </si>
  <si>
    <t>كونترانيل للمقاولات والاستشارات الهندسية</t>
  </si>
  <si>
    <t>ابو طالب للمقاولات العامه</t>
  </si>
  <si>
    <t>شركة تكنو نت</t>
  </si>
  <si>
    <t>شركة اوتاك للتجارة والمقاولات</t>
  </si>
  <si>
    <t>اس ايه اى اف انترناشيونال</t>
  </si>
  <si>
    <t>العالمية للادوات الصحيه</t>
  </si>
  <si>
    <t>الشركه المصرية لاعمال الحريق (صلاح الدين شافعي وحسام الشافعي وشركاهم</t>
  </si>
  <si>
    <t>سامي علي محمود عبدالقادر-ذاتى</t>
  </si>
  <si>
    <t>جذور للصناعات الاسمنتيه</t>
  </si>
  <si>
    <t>باور تك للمقاولات والتوريدات العموميه</t>
  </si>
  <si>
    <t>مودرنا لانظمه الري الحديث و الصناعات الهندسيه</t>
  </si>
  <si>
    <t>سانيتو جروب</t>
  </si>
  <si>
    <t>راجح عبد الله محمد حامد-ذاتى</t>
  </si>
  <si>
    <t>ياسر سيد احمد بدر-ذاتى</t>
  </si>
  <si>
    <t>الدلتا للتجاره والاستيراد والتصدير</t>
  </si>
  <si>
    <t>الغد للانشاءات</t>
  </si>
  <si>
    <t>مكتب اعمال للمقاولات</t>
  </si>
  <si>
    <t>Baron Fence</t>
  </si>
  <si>
    <t>افاق للتنفيذ والاستشارات الهندسيه</t>
  </si>
  <si>
    <t>نايل بريكس للمنتجات الاسمنتيه</t>
  </si>
  <si>
    <t>محمد فتح رضوان سلطان - ذاتى</t>
  </si>
  <si>
    <t>تروبيكال للمقاولات</t>
  </si>
  <si>
    <t>الكتروبايب سيستم للانابيب الكهربائيه وملحقاتها</t>
  </si>
  <si>
    <t>احمد طلعت سعيد سيد درويش-ذاتى</t>
  </si>
  <si>
    <t>سيد حسن محمد محمد</t>
  </si>
  <si>
    <t>احمد جلال محمد عيسى-ذاتى</t>
  </si>
  <si>
    <t>بلاست سيرفيس جروب للتجاره والصناعه</t>
  </si>
  <si>
    <t>الناصره جروب للصناعات الكهربائيه المتطورة</t>
  </si>
  <si>
    <t>المناهرى للمقاولات العموميه</t>
  </si>
  <si>
    <t>فيو جلاس للاستيراد والتصدير</t>
  </si>
  <si>
    <t>كمال محمد كمال عبدالنبى – ذاتى</t>
  </si>
  <si>
    <t>الصفا للشحن والتفريغ</t>
  </si>
  <si>
    <t>ماس مصر للمقاولات العموميه</t>
  </si>
  <si>
    <t>مكتب الفجر للمقاولات وتشطيبات الكهرباء</t>
  </si>
  <si>
    <t>مكتب كونستد للمقاولات</t>
  </si>
  <si>
    <t>عبد المقصود عبد الله عبد المقصود عبد الواحد</t>
  </si>
  <si>
    <t>ايجيبت فوم</t>
  </si>
  <si>
    <t>الطيب للتجارة الدولية</t>
  </si>
  <si>
    <t>المصرية لتاجير الاوناش</t>
  </si>
  <si>
    <t>بلامنج للمقاولات العموميه</t>
  </si>
  <si>
    <t>كابيتال للاساسات</t>
  </si>
  <si>
    <t>الحسن لتاجير السيارات</t>
  </si>
  <si>
    <t>مينتا للتجارة والتوكيلات</t>
  </si>
  <si>
    <t>الاخلاص لتاجير الاوناش والاستيراد والتصدير</t>
  </si>
  <si>
    <t>وادى دارا للمشروعات</t>
  </si>
  <si>
    <t>احمد جمال عبد العزيز عبد الحميد -دنيو الجمال لتاجير وتوريد المولدات والمعدات</t>
  </si>
  <si>
    <t>canobbio textile engineering</t>
  </si>
  <si>
    <t>EUR</t>
  </si>
  <si>
    <t>كينج استيل للادوات الصحيه</t>
  </si>
  <si>
    <t>الفجر للديكور</t>
  </si>
  <si>
    <t>المختار للمقاولات العموميه</t>
  </si>
  <si>
    <t>مصر الحجاز لصناعة المواسير ومنتجات البلاستيك</t>
  </si>
  <si>
    <t>طوبلاط للانتاج المعمارى</t>
  </si>
  <si>
    <t>الصوفي للبلاط الالي احمد ويسن</t>
  </si>
  <si>
    <t>مشهور غنيم احمد زكريا</t>
  </si>
  <si>
    <t>المهندس للمقاولات العموميه</t>
  </si>
  <si>
    <t>الابراهميه للمقاولات</t>
  </si>
  <si>
    <t>نيو شرم للانشاءات-ابو بكر كفافى وشركاه</t>
  </si>
  <si>
    <t>النفراوى للمقاولات</t>
  </si>
  <si>
    <t>ايجى دريل مصر لاعمال الحفر والمقاولات</t>
  </si>
  <si>
    <t>رصاص الماحى- نبيل عبد الكريم محمد حسين الماحى</t>
  </si>
  <si>
    <t>مكتب فيجن للتوريدات العموميه والاعمال الهندسيه</t>
  </si>
  <si>
    <t>اعمار للتوريدات والمقاولات العموميه-ابراهيم محمد ابراهيم محمد</t>
  </si>
  <si>
    <t>سعيد عبد الباقى جميل محمد حسن</t>
  </si>
  <si>
    <t>رضا عبد الفتاح عبد اللطيف محمد جعرابه</t>
  </si>
  <si>
    <t>المحبه للمقاولات العامه</t>
  </si>
  <si>
    <t>دلتا ايجيبت للتجارة الخارجيه</t>
  </si>
  <si>
    <t>سعيد حسين محمد عبد الحى عثمان</t>
  </si>
  <si>
    <t>اتش دى سى للمقاولات العامه والتوريدات</t>
  </si>
  <si>
    <t>الصديق للمقاولات</t>
  </si>
  <si>
    <t>منتور جروب للاستشارات</t>
  </si>
  <si>
    <t>سيتى كيم للكيماويات والدهانات</t>
  </si>
  <si>
    <t>الرواد للتجارة والمقاولات والتوريدات</t>
  </si>
  <si>
    <t>محمد محمد حامد حسن عبدربه – ذاتى</t>
  </si>
  <si>
    <t>البسيونى للمقاولات العموميه</t>
  </si>
  <si>
    <t>الفاروق عمرو وعلى</t>
  </si>
  <si>
    <t>الدلتا للاستثمار والتنميه</t>
  </si>
  <si>
    <t>ابسكيل للمقاولات</t>
  </si>
  <si>
    <t>المصرية الوطنيه للهيدروليك -هيدروليك مصر</t>
  </si>
  <si>
    <t>عصام محمود احمد حسن</t>
  </si>
  <si>
    <t>بريتى هاوس للانشاءات والاستثمار العقارى</t>
  </si>
  <si>
    <t>كيماويات البناء الحديث</t>
  </si>
  <si>
    <t>الشروق مكس للخرسانه الجاهزة</t>
  </si>
  <si>
    <t>موسى عبد اللطيف فهمى عبد اللطيف</t>
  </si>
  <si>
    <t>الشاذلى يحى فهمى محمد-ذاتى</t>
  </si>
  <si>
    <t>جى اتش ام للتوريدات</t>
  </si>
  <si>
    <t>شركة طنطا موتورز</t>
  </si>
  <si>
    <t>السبع اوتو سيرفيس</t>
  </si>
  <si>
    <t>المصرية للسيارات</t>
  </si>
  <si>
    <t>باركود</t>
  </si>
  <si>
    <t>الهندسية للاعمال الكهروميكانيكية (ايمكو</t>
  </si>
  <si>
    <t>الشركة المصرية للانشاءات المعدنية امكون</t>
  </si>
  <si>
    <t>Closed</t>
  </si>
  <si>
    <t>حسن ثابت مصطفي</t>
  </si>
  <si>
    <t>مؤسسة نور للمقاولات والتوريدات العمومية</t>
  </si>
  <si>
    <t>محمد شبانه وشركاه لخدمات النقل</t>
  </si>
  <si>
    <t>فوزي محمود الرفاعي وشركاه</t>
  </si>
  <si>
    <t>GO ON جو اون</t>
  </si>
  <si>
    <t>كونترادك للمشروعات والتجارة</t>
  </si>
  <si>
    <t>المصرية لتكنولوجيا الطاقة</t>
  </si>
  <si>
    <t>اركشن مصر ( احمد شوقي احمد حمدي)</t>
  </si>
  <si>
    <t>العربية للكهرباء والميكانيكا</t>
  </si>
  <si>
    <t>مصر لتنمية المحاجر</t>
  </si>
  <si>
    <t>المصرية للتجارة والتسويق ( ايجيتام )</t>
  </si>
  <si>
    <t>اليوسف للمقاولات والديكور والاستيراد</t>
  </si>
  <si>
    <t>بروميد للتصنيع</t>
  </si>
  <si>
    <t>ادفانس advanced construction technology</t>
  </si>
  <si>
    <t>تي اي تي للاستيراد والتصدير</t>
  </si>
  <si>
    <t>اكسيمكو للتجارة العالمية</t>
  </si>
  <si>
    <t>ترافك تريد ( مدحت رفعت فؤاد )</t>
  </si>
  <si>
    <t>نيفين للاستيراد والتوريدات</t>
  </si>
  <si>
    <t>نوفو للكيماويات (نوفو كيم)</t>
  </si>
  <si>
    <t>شركة الرحمة للتجارة والتوكيلات</t>
  </si>
  <si>
    <t>عبد الله حسان</t>
  </si>
  <si>
    <t>ايدج ديزاين هاوس</t>
  </si>
  <si>
    <t>محمود عبد الجواد محمود</t>
  </si>
  <si>
    <t>اوفيس Office(بدر دخيل الله سليمان)</t>
  </si>
  <si>
    <t>تكنو ستيل</t>
  </si>
  <si>
    <t>طيبة للتجارة والتوريدات</t>
  </si>
  <si>
    <t>شركة المشغولات المعدنية</t>
  </si>
  <si>
    <t>العربية للاعمال الهندسية كايروماتيك</t>
  </si>
  <si>
    <t>سعيد عبد الجابر حسين</t>
  </si>
  <si>
    <t>حسنى نصر فرج فرجانى</t>
  </si>
  <si>
    <t>احمد بغدادى عبده</t>
  </si>
  <si>
    <t>ناصر سعودى السيد محمد</t>
  </si>
  <si>
    <t>صابر شاكر حامد</t>
  </si>
  <si>
    <t>شركة الحمد للاعمال الالومنيوم</t>
  </si>
  <si>
    <t>شركة بايلا للاعمال البحريه</t>
  </si>
  <si>
    <t>صليب عدلى جيد</t>
  </si>
  <si>
    <t>عباد الرحمن للاسقف المعلقة</t>
  </si>
  <si>
    <t>سيد محمد كامل</t>
  </si>
  <si>
    <t>مبروك عبد الجواد مهدى</t>
  </si>
  <si>
    <t>مؤسسة الكرم</t>
  </si>
  <si>
    <t>محمد السيد فرغلى رضوان</t>
  </si>
  <si>
    <t>عبد الجواد قوية بريك</t>
  </si>
  <si>
    <t>شركة هورايزون</t>
  </si>
  <si>
    <t>يسرى هاشم محمود</t>
  </si>
  <si>
    <t>شركة الانشاءات الوطنية للمقاولات</t>
  </si>
  <si>
    <t>سيد محمد عيسى</t>
  </si>
  <si>
    <t>عبد الرحمن محمد عبد الرحمن</t>
  </si>
  <si>
    <t>احمد شعيب محمد</t>
  </si>
  <si>
    <t>شركة GMSZ</t>
  </si>
  <si>
    <t>محمد وصفى جبر</t>
  </si>
  <si>
    <t>العربية للمقاولات - احمد كمال احمد عبده</t>
  </si>
  <si>
    <t>الهندسية لخدمات المشاريع بروسرفيس</t>
  </si>
  <si>
    <t>عبد الغنى عبد الجواد مهدى</t>
  </si>
  <si>
    <t>مورد عبد الغنى عبد الجواد مهدى خليل</t>
  </si>
  <si>
    <t>شركة اليكو مصر للالومنيوم</t>
  </si>
  <si>
    <t>احمد محمد فهمى عبد المطلب</t>
  </si>
  <si>
    <t>مجدى محمد محمود على</t>
  </si>
  <si>
    <t>شركة ميكاترونكس</t>
  </si>
  <si>
    <t>رمضان محمد احمد عبد اللطيف</t>
  </si>
  <si>
    <t>شركة باور تك</t>
  </si>
  <si>
    <t>حسين حجاج بليدي</t>
  </si>
  <si>
    <t>فيجين كوتنج سوليوشنز</t>
  </si>
  <si>
    <t>محمد طلعات</t>
  </si>
  <si>
    <t>شركة تاغو الفنية المتخصصة</t>
  </si>
  <si>
    <t>سلامة دخيل الله صالح</t>
  </si>
  <si>
    <t>مورد شركة سلامة دخيل الله صالح للمقاولات</t>
  </si>
  <si>
    <t>شركة الدلتا للاساسات</t>
  </si>
  <si>
    <t>محمد عماد الدين سعد مصطفى</t>
  </si>
  <si>
    <t>التوحيد لانشاء ورصف الطرق والتوريدات</t>
  </si>
  <si>
    <t>المتحدة للمقاولات والتوريدات</t>
  </si>
  <si>
    <t>شركة فريج للهندسة والمقاولات</t>
  </si>
  <si>
    <t>الاتحاد للمقاولات والهندسة (احمد سعد عبد</t>
  </si>
  <si>
    <t>ايماس للهندسة والتركيبات</t>
  </si>
  <si>
    <t>ياسين علي عبد الرشيد</t>
  </si>
  <si>
    <t>Wood and More (وود اند مور)</t>
  </si>
  <si>
    <t>عثماكوم للصناعات الحديدية والخرسانية</t>
  </si>
  <si>
    <t>Indoorماهر رياض فانوس</t>
  </si>
  <si>
    <t>المحمودية للاعمال الرخام والجرانيت (ياسر</t>
  </si>
  <si>
    <t>دار للصناعات الخشبية (ديوود)</t>
  </si>
  <si>
    <t>مروج للانشاءات</t>
  </si>
  <si>
    <t>الظبي للأسقف المعلقة</t>
  </si>
  <si>
    <t>انتركونتريد للصناعات المعدنية والخشبية</t>
  </si>
  <si>
    <t>محمود محمد ابراهيم حامد</t>
  </si>
  <si>
    <t>الاخوة ( صبحي عبد العزيز )</t>
  </si>
  <si>
    <t>اينوفيشنز</t>
  </si>
  <si>
    <t>عامر ابراهيم سيد سالم</t>
  </si>
  <si>
    <t>عوض سعيد علي خليفة</t>
  </si>
  <si>
    <t>نسر الخليج للمقاولات والتجارة</t>
  </si>
  <si>
    <t>جويدة عبد الجواد عبد الرءوف محمود</t>
  </si>
  <si>
    <t>حماده عليوة غيط</t>
  </si>
  <si>
    <t>افينيل لهندسة التربة وتكنولوجيا الاساسات</t>
  </si>
  <si>
    <t>مصطفي محمود علي</t>
  </si>
  <si>
    <t>الحنفي للمقاولات</t>
  </si>
  <si>
    <t>ابراهيم ابو الفتوح ابراهيم</t>
  </si>
  <si>
    <t>محمد احمد محمد الصغير</t>
  </si>
  <si>
    <t>كريتف</t>
  </si>
  <si>
    <t>مكتب الهنا للمقاولات (محمد السيد بيومي )</t>
  </si>
  <si>
    <t>لاند ماسترز (نادر نبيل نشأت )</t>
  </si>
  <si>
    <t>مصطفي تهامي علي</t>
  </si>
  <si>
    <t>صابر عبد الرشيد محمد نصار</t>
  </si>
  <si>
    <t>مارموتيك</t>
  </si>
  <si>
    <t>احمد عبد الحميد سعد سليمان</t>
  </si>
  <si>
    <t>المقاولون المصرية (احمد فرحات خميس )</t>
  </si>
  <si>
    <t>شركة السلام ( محروس السباعي )</t>
  </si>
  <si>
    <t>فاين تاتش للعمارة والديكور</t>
  </si>
  <si>
    <t>جمعة سعد نصير</t>
  </si>
  <si>
    <t>المستقبل للمقاولات العمومية ( الشحات )</t>
  </si>
  <si>
    <t>اونو ستيل ( احمد بلال عبد الغني سيد )</t>
  </si>
  <si>
    <t>احمد محمود خلاف</t>
  </si>
  <si>
    <t>مكتب افق للمقاولات الزراعية</t>
  </si>
  <si>
    <t>الفنية للمشغولات المعدنية</t>
  </si>
  <si>
    <t>فلاج جروب للمقاولات والتوريدات(احمد معوض</t>
  </si>
  <si>
    <t>محمد خير الله فرج محمد</t>
  </si>
  <si>
    <t>شركة النيل الهندسية والتجارية (شمس)تكييف</t>
  </si>
  <si>
    <t>شركة القاهرة للاعمال الهندسية والفنية</t>
  </si>
  <si>
    <t>المجموعة المصرية للتوريدات</t>
  </si>
  <si>
    <t>المناهرى</t>
  </si>
  <si>
    <t>الشرق الاوسط لتكنولوجيا المساحة</t>
  </si>
  <si>
    <t>موسسة السلمي</t>
  </si>
  <si>
    <t>ستايل للطباعة ( ستايل برنت )</t>
  </si>
  <si>
    <t>الهندسية للنظم المتطورة</t>
  </si>
  <si>
    <t>المصرية لتكنولوجيا تشغيل المعادن EMBT</t>
  </si>
  <si>
    <t>الحافظ للتجارة والمقاولات - حامد محمد</t>
  </si>
  <si>
    <t>سيجما للتعدين و الخدمات الكيماوية</t>
  </si>
  <si>
    <t>شركة كام للمقاولات</t>
  </si>
  <si>
    <t>محمد حسن ابو طالب</t>
  </si>
  <si>
    <t>علي نور الدين - الشنوبي</t>
  </si>
  <si>
    <t>خالد برنس دسوقي</t>
  </si>
  <si>
    <t>دي بي لخدمات المحتوى</t>
  </si>
  <si>
    <t>مورد المستثمرين المقطم</t>
  </si>
  <si>
    <t>مورد PKG 62</t>
  </si>
  <si>
    <t>سيد حسن قرني</t>
  </si>
  <si>
    <t>الاخوة للمقاولات - عرفة محمود عطية الله</t>
  </si>
  <si>
    <t>محمود محمد بدوي محمد</t>
  </si>
  <si>
    <t>علاء خلف الله خلف</t>
  </si>
  <si>
    <t>شركة مناركو للتجارة والمقاولات</t>
  </si>
  <si>
    <t>شركة الاحمد للمقاولات</t>
  </si>
  <si>
    <t>باور تكنولوجى للاستشارات الهندسية</t>
  </si>
  <si>
    <t>شركة BPC - بي بي سي</t>
  </si>
  <si>
    <t>فيرتك</t>
  </si>
  <si>
    <t>الحمد للمقاولات - ممدوح محمود محمد فراج</t>
  </si>
  <si>
    <t>الريماس للمقاولات المتكاملة - صدام عوض</t>
  </si>
  <si>
    <t>Excel Travel</t>
  </si>
  <si>
    <t>الشركة اللبنانية السويدية للتجارة والمقا</t>
  </si>
  <si>
    <t>ابراهيم علي محمود حسن</t>
  </si>
  <si>
    <t>محمود خلف ميهوب</t>
  </si>
  <si>
    <t>محمد خير عايق طراد</t>
  </si>
  <si>
    <t>اركيتيكت مصر للهندسة و التجارة</t>
  </si>
  <si>
    <t>لينك مصر انترناشيونال لصناعة انظمة التخزين</t>
  </si>
  <si>
    <t>الدولية لأنظمة الأمن</t>
  </si>
  <si>
    <t>الصفوة للاستيراد وتاجير المعدات وخدمة ال</t>
  </si>
  <si>
    <t>شركة الاستشارات الهندسية و التصاميم</t>
  </si>
  <si>
    <t>محمود عبد الراضي خليل</t>
  </si>
  <si>
    <t>الشركة الهندسية لمعدات البناء</t>
  </si>
  <si>
    <t>ماف للتسويق والتوريد لنظم الاتصالات وفتح</t>
  </si>
  <si>
    <t>المقاولات والصناعات التخصصية</t>
  </si>
  <si>
    <t>سمارت وايز للمقاولات (رضا محمد كمال</t>
  </si>
  <si>
    <t>مكتب الروضة للمقاولات العمومية</t>
  </si>
  <si>
    <t>جمال الدين ممدوح بسطويسي البحرية</t>
  </si>
  <si>
    <t>بيشوي ناجي ونيس</t>
  </si>
  <si>
    <t>عبدالله عبد السيد محمد</t>
  </si>
  <si>
    <t>دار العمارة الحديث</t>
  </si>
  <si>
    <t>احمد فرحات شاكر</t>
  </si>
  <si>
    <t>المصرية الالمانية لمعالجة الهواء ايجات</t>
  </si>
  <si>
    <t>برو أكتيف تريدنج للمقاولات والتوريدات</t>
  </si>
  <si>
    <t>الشركة العربية لمنتجات السيراميك كيبكو</t>
  </si>
  <si>
    <t>شركة Innovo انوفو للاثاث (محمد زكريا حس</t>
  </si>
  <si>
    <t>شركة سويلم نعيمه اسماعيل احمد سويلم</t>
  </si>
  <si>
    <t>عاطف عبد الحميد غزالي محمد</t>
  </si>
  <si>
    <t>كامل احمد مناع</t>
  </si>
  <si>
    <t>ايفاب ايجيبت للصناعات الهندسية EVAP EGYP</t>
  </si>
  <si>
    <t>نورسال للتوريدات الصناعية</t>
  </si>
  <si>
    <t>مسك للتجارة والمقاولات ( محمد عبد العاطي</t>
  </si>
  <si>
    <t>المنار للصناعات المعدنية والهندسية</t>
  </si>
  <si>
    <t>سامي جورج بقطر وشركاه</t>
  </si>
  <si>
    <t>هوتيل فيرنتشر HOTEL FNRNITURE</t>
  </si>
  <si>
    <t>الفنجري للمقاولات ( نادي الفنجري)</t>
  </si>
  <si>
    <t>زمزم للمقاولات والتوريدات العمومية ( حسن</t>
  </si>
  <si>
    <t>النيل للتوريدات</t>
  </si>
  <si>
    <t>الشركة الدولية لصهر المعادن</t>
  </si>
  <si>
    <t>ام ام جروب للصناعة والتجارة العالمية</t>
  </si>
  <si>
    <t>الشركة اليابانية للانصالات</t>
  </si>
  <si>
    <t>كرييشن للتصميمات الهندسية واعمال التشطيب</t>
  </si>
  <si>
    <t>اكوينوكس ايجيبت ال ال سي EQUINOX EGYPT</t>
  </si>
  <si>
    <t>محمود حسين عمر محمد</t>
  </si>
  <si>
    <t>مدحت طلعت شفيق</t>
  </si>
  <si>
    <t>علاء فرغل محمد</t>
  </si>
  <si>
    <t>ماجتريد</t>
  </si>
  <si>
    <t>اديمكس للتجارة والاستيراد</t>
  </si>
  <si>
    <t>الشيماء للتجارة والتوريدات</t>
  </si>
  <si>
    <t>محمود حامد محمد سليمان</t>
  </si>
  <si>
    <t>خالد فتحي فرغلي عبد السلام</t>
  </si>
  <si>
    <t>مركز القاهرة التجاري العلمي</t>
  </si>
  <si>
    <t>NESITE</t>
  </si>
  <si>
    <t>المصرية الهندسية هشام محمد فؤاد وشركاه</t>
  </si>
  <si>
    <t>مينا انطون سامي انطون داود</t>
  </si>
  <si>
    <t>احمد عبد العاطي محمد عبد الفتاح</t>
  </si>
  <si>
    <t>جاد الرب للمقاولات فرج السيد عبد السلام</t>
  </si>
  <si>
    <t>PACIFIC LOCK + LOAD.INC</t>
  </si>
  <si>
    <t>كناوف المحدودة وشريكتها</t>
  </si>
  <si>
    <t>كونترا للمقاولات (خالد عبد العال هلال</t>
  </si>
  <si>
    <t>مصطفي سميح محمود علي</t>
  </si>
  <si>
    <t>احمد عاطف محمد السيد فايد</t>
  </si>
  <si>
    <t>محمد محمود للمقاولات والتوريدات (لاشين</t>
  </si>
  <si>
    <t>علي سالم عمر حسين للمقاولات والتوريدات ا</t>
  </si>
  <si>
    <t>المؤسسة العربية للتكييف موسي جاد عبد الم</t>
  </si>
  <si>
    <t>الجبروني للمقاولات العمومية</t>
  </si>
  <si>
    <t>كريم عبد النبي ابراهيم عبد النبي</t>
  </si>
  <si>
    <t>الموسي للمقاولات العمومية</t>
  </si>
  <si>
    <t>تكنو ساينت للاجهزة العلمية والبصرية</t>
  </si>
  <si>
    <t>المطراوي للمقاولات والتوريدات العمومية</t>
  </si>
  <si>
    <t>سكاي لايت SKY LIGHT</t>
  </si>
  <si>
    <t>تل الزهور الصناعية لمنتجات البلاستيك</t>
  </si>
  <si>
    <t>المستقبل للتوريدات شريف عبد المعطي محمد</t>
  </si>
  <si>
    <t>فرماوي تريدنج سنتر</t>
  </si>
  <si>
    <t>صالح محمد ياسين درويش</t>
  </si>
  <si>
    <t>جرين تكنولوجي ووتر بروفنج مصر</t>
  </si>
  <si>
    <t>المصرية للعزل</t>
  </si>
  <si>
    <t>البرج للمقاولات العمومية والتوريدات العم</t>
  </si>
  <si>
    <t>علي محمود عبد الفتاح</t>
  </si>
  <si>
    <t>حسن متولي محمد عوض</t>
  </si>
  <si>
    <t>ماش للاستيراد والتصدير</t>
  </si>
  <si>
    <t>ايليت للتجارة والمقاولات (احمد علي صلاح</t>
  </si>
  <si>
    <t>مباني مصر</t>
  </si>
  <si>
    <t>مورد مول مصر</t>
  </si>
  <si>
    <t>مورد PKG 53</t>
  </si>
  <si>
    <t>مورد كوبرى العاصمة</t>
  </si>
  <si>
    <t>مورد الاولى</t>
  </si>
  <si>
    <t>مورد السليمانية</t>
  </si>
  <si>
    <t>مورد مكسيم مول</t>
  </si>
  <si>
    <t>مورد بنى سويف</t>
  </si>
  <si>
    <t>مورد خزان مراسى</t>
  </si>
  <si>
    <t>مجدى مهتدى حافظ مصطفى</t>
  </si>
  <si>
    <t>شركة اسيك للتصنيع و المشروعات الصناعية</t>
  </si>
  <si>
    <t>المقاول محمد سيد عمر</t>
  </si>
  <si>
    <t>المقاول وليد حمدى محمود دياب</t>
  </si>
  <si>
    <t>ربيع محمد طلعت اسماعيل امال</t>
  </si>
  <si>
    <t>شاكر مرزوق فوزي " الرضا "</t>
  </si>
  <si>
    <t>تيرا للاستيراد و التصدير</t>
  </si>
  <si>
    <t>ايتاج - المصرية المتحدة للهندسة والتشييد</t>
  </si>
  <si>
    <t>اليو جرانتي لاعمال الالومنيوم</t>
  </si>
  <si>
    <t>الدالي للمقاولات - شعبان نادي علي</t>
  </si>
  <si>
    <t>شركة ميتال وود كونسيبت للمقاولات</t>
  </si>
  <si>
    <t>علي فتحي ابو زيد</t>
  </si>
  <si>
    <t>المنشأة العربية للخدمات احمد عبد العزيز</t>
  </si>
  <si>
    <t>الشحات للخدمات البترولية والبحرية</t>
  </si>
  <si>
    <t>محمد ربيع محمد حسنين</t>
  </si>
  <si>
    <t>الماهر للمقاولات</t>
  </si>
  <si>
    <t>مورد مصنع اسمنت بني سويف</t>
  </si>
  <si>
    <t>الشركة المصرية للتكييف و التبريد</t>
  </si>
  <si>
    <t>كرم الزاهر ابراهيم</t>
  </si>
  <si>
    <t>احمد فؤاد مصطفى</t>
  </si>
  <si>
    <t>المؤسسة العربية الالمانية للاستيراد</t>
  </si>
  <si>
    <t>عاطف كردي علي سعد</t>
  </si>
  <si>
    <t>شركة مصر للتأمين</t>
  </si>
  <si>
    <t>ايجل للاعلان والديكور - بكر عثمان</t>
  </si>
  <si>
    <t>شركة مصر الخير للسيارات</t>
  </si>
  <si>
    <t>تى ان تى</t>
  </si>
  <si>
    <t>شركة المصطفى لتأجير المعدات الثقيله-مصطفى ماهر</t>
  </si>
  <si>
    <t>شركة اوفر سيز لتأجير المعدات الثقيله</t>
  </si>
  <si>
    <t>اورنج مصر للاتصالات</t>
  </si>
  <si>
    <t>Vodafone Egypt</t>
  </si>
  <si>
    <t>مختار هاشم عبد الرحمن محمد</t>
  </si>
  <si>
    <t>الاسراء للمقاولات</t>
  </si>
  <si>
    <t>كراون بيد</t>
  </si>
  <si>
    <t>مكتب الصدق للمقاولات العمومية</t>
  </si>
  <si>
    <t>سفيور لاعمال الادراة وتادية الخدمات</t>
  </si>
  <si>
    <t>بريمين premiun</t>
  </si>
  <si>
    <t>يونيفرسال للتجاره يو تى سى</t>
  </si>
  <si>
    <t>اول السواح للتوزيع</t>
  </si>
  <si>
    <t>egress international</t>
  </si>
  <si>
    <t>محمد عبد الرحمن محمد عبد الرحمن</t>
  </si>
  <si>
    <t>الفا باور محمد قاسم محمد قاسم وشريكه</t>
  </si>
  <si>
    <t>مؤسسة الاندلس للمقاولات</t>
  </si>
  <si>
    <t>هيئة التأمينات الاجتماعيه على العاملين</t>
  </si>
  <si>
    <t>ان اف تى اخصائيون بالروافع البرجيه</t>
  </si>
  <si>
    <t>الفارس العربى-محمد خميس عبد العزيز</t>
  </si>
  <si>
    <t>مصر للمنتجات الخرسانية</t>
  </si>
  <si>
    <t>محمد بدوى للانشاء والصناعة</t>
  </si>
  <si>
    <t>كوميتك انتجريتد سوليوشن</t>
  </si>
  <si>
    <t>برايم للتجارة و التوريدات</t>
  </si>
  <si>
    <t>المختار للمقاولات العمومية و التوريدات</t>
  </si>
  <si>
    <t>مورد كوبري الامل لوك &amp; لود</t>
  </si>
  <si>
    <t>المصرية للخدمات البترولية و التوريدا</t>
  </si>
  <si>
    <t>بدر درديرى عبد الرحمن</t>
  </si>
  <si>
    <t>محمد صالح عواد عيد</t>
  </si>
  <si>
    <t>احمد عبد الرحيم عبد الهادى</t>
  </si>
  <si>
    <t>الدوليه رمسيس للطيران و الرش الزراع</t>
  </si>
  <si>
    <t>الصفا للتوكيلات التجارية و بيع اجهزة</t>
  </si>
  <si>
    <t>البطل الرومانى للتجارة و الاستيراد</t>
  </si>
  <si>
    <t>الورشة الفنية</t>
  </si>
  <si>
    <t>الهبة للمقاولات العمومية</t>
  </si>
  <si>
    <t>الوميتالو للصناعات و التصميمات المعما</t>
  </si>
  <si>
    <t>الحبيب للاستيراد</t>
  </si>
  <si>
    <t>مورد كوبري دوران الاسماعيلية</t>
  </si>
  <si>
    <t>زمزم لاستيراد و تصدير و تجارة المعاد</t>
  </si>
  <si>
    <t>جلفا ايجيبت</t>
  </si>
  <si>
    <t>روزنبرج ايجيبت</t>
  </si>
  <si>
    <t>نظم الخدمات المتكاملة</t>
  </si>
  <si>
    <t>المجموعة المتحدة للتكييف و التجارة-اي</t>
  </si>
  <si>
    <t>Forbo Sarlino SAS</t>
  </si>
  <si>
    <t>احمد عبد الرحيم عبد الرحمن محمد</t>
  </si>
  <si>
    <t>مكتب هانى جاب الله سليمان</t>
  </si>
  <si>
    <t>يو ام ار للصناعه</t>
  </si>
  <si>
    <t>مورد نفق محمد بن زايد</t>
  </si>
  <si>
    <t>وليد عبد الحليم عبد اللاه</t>
  </si>
  <si>
    <t>شركة الدموكى</t>
  </si>
  <si>
    <t>شركة الشلالات انترناشيونال</t>
  </si>
  <si>
    <t>مصطفى حسين محمد عبد النبى</t>
  </si>
  <si>
    <t>البدر للمقاولات العامة - احمد محمد بدر</t>
  </si>
  <si>
    <t>حازم احمد محمد احمد</t>
  </si>
  <si>
    <t>مورد تانك 107</t>
  </si>
  <si>
    <t>شركة تو ام للمقاولات</t>
  </si>
  <si>
    <t>g.s.t ايجيبت</t>
  </si>
  <si>
    <t>مؤسسة الاصيل للتجارة والتوريدات</t>
  </si>
  <si>
    <t>المقاولون العرب-ادارة الشدات والاعمال التخصصية</t>
  </si>
  <si>
    <t>المصرية للتأمين التكافلى</t>
  </si>
  <si>
    <t>المصرية البريطانيه-اعتماد مستندى</t>
  </si>
  <si>
    <t>المصرية لطقع غيار السيارات</t>
  </si>
  <si>
    <t>العالمية لقطع غيار السيارات</t>
  </si>
  <si>
    <t>الدولية للتجارة والهندسه</t>
  </si>
  <si>
    <t>يونيسكو مصر المتحدة (كاوتشبرا)</t>
  </si>
  <si>
    <t>Maffeis Engineering S.P.A</t>
  </si>
  <si>
    <t>ام تى للاتصالات والاعلان</t>
  </si>
  <si>
    <t>مكانك لحلول واستشارات الاعمال</t>
  </si>
  <si>
    <t>بى سى اس مانجمنت سليوشنز pcs solutions</t>
  </si>
  <si>
    <t>وليد مصطفى فايز احمد النمر</t>
  </si>
  <si>
    <t>مصنع النهر للبلاط الالى</t>
  </si>
  <si>
    <t>غرفة التجارة والصناعه الفرنيسة بمصر</t>
  </si>
  <si>
    <t>يوسى سوليوشنز</t>
  </si>
  <si>
    <t>BIM SOLUTIONSبيم سوليوشن</t>
  </si>
  <si>
    <t>ماستر اويل</t>
  </si>
  <si>
    <t>طيبة للتوريدات و الهندسة</t>
  </si>
  <si>
    <t>بيسر للاستشارات</t>
  </si>
  <si>
    <t>المتكامله للحلول الهندسيه</t>
  </si>
  <si>
    <t>المهر لتجارة واستيراد السيارات والتوكيلات التجاريه (ابو غالى موتورز)</t>
  </si>
  <si>
    <t>البراء للتوريدات</t>
  </si>
  <si>
    <t>كارتك ايجيبت</t>
  </si>
  <si>
    <t>روك كوتنج للدهانات والصناعات الكيماويه</t>
  </si>
  <si>
    <t>يحيى محمد يحيى محمد</t>
  </si>
  <si>
    <t>المتحدة لايجار وتوريد السيارات</t>
  </si>
  <si>
    <t>oldcastle APG</t>
  </si>
  <si>
    <t>الخليج للمقاولات واستغلال المحاجر</t>
  </si>
  <si>
    <t>يسرى عبد اللاه عارف محمد</t>
  </si>
  <si>
    <t>موباكو للصناعه والتجاره</t>
  </si>
  <si>
    <t>فايكن لكيماويات البناء</t>
  </si>
  <si>
    <t>ممدوح صلاح عبد المنعم</t>
  </si>
  <si>
    <t>سيد فتحي سيد</t>
  </si>
  <si>
    <t>انتجريتي كوربوريشن</t>
  </si>
  <si>
    <t>حسين عرفه</t>
  </si>
  <si>
    <t>ايه وان للتجاره والتوريدات والمقاولات</t>
  </si>
  <si>
    <t>محمد علي محمد</t>
  </si>
  <si>
    <t>سيد سليمان عبد السلام</t>
  </si>
  <si>
    <t>مكتب الخالدية للتصميمات الهندسية</t>
  </si>
  <si>
    <t>ثري برازرز للصناعات الهندسية والكهربائية-ارت لاين</t>
  </si>
  <si>
    <t>شركة سويلم للمواسير الفخار الحجرى</t>
  </si>
  <si>
    <t>شركة هيتكو انترناشيونال</t>
  </si>
  <si>
    <t>patterson pump company</t>
  </si>
  <si>
    <t>مصر للاعمال الهندسية</t>
  </si>
  <si>
    <t>شام</t>
  </si>
  <si>
    <t>مزنة للمقاولات وتشغيل المعادن</t>
  </si>
  <si>
    <t>كونكريت تك للتصنيع والاستيراد والتصدير لصاحبها عاصم كمال حامد</t>
  </si>
  <si>
    <t>mena water</t>
  </si>
  <si>
    <t>مالتى اوفيس سبلايز</t>
  </si>
  <si>
    <t>Contracts Administration</t>
  </si>
  <si>
    <t>شعبان محمد السيد محمد العيسوي</t>
  </si>
  <si>
    <t>انيرجيا للكابلات الخاصة</t>
  </si>
  <si>
    <t>خدمات المياه الحديثة</t>
  </si>
  <si>
    <t>الامانة جروب</t>
  </si>
  <si>
    <t>المصرية للحاسبات والتكنولوجيا (احمد محمود عبد الوهاب وشركاه)</t>
  </si>
  <si>
    <t>هاى مكس للخرسانه الجاهزه</t>
  </si>
  <si>
    <t>السعودية للمقاولات والتوريدات العموميه</t>
  </si>
  <si>
    <t>المؤسسة العربيه للمقاولات العامه والتوريدات</t>
  </si>
  <si>
    <t>تكنولوجيا الهواء المضغوط –الحجار مصر</t>
  </si>
  <si>
    <t>تارجت مصر للتجارة والاستثمار والنقل</t>
  </si>
  <si>
    <t>النصر لصناعة المواسير الصلب ولوازمها</t>
  </si>
  <si>
    <t>صناعات همام وشركاه</t>
  </si>
  <si>
    <t>مصر انتريورز</t>
  </si>
  <si>
    <t>international geosynthetics society in egypt</t>
  </si>
  <si>
    <t>الشرق الاوسط للهندسه الهيدروليكيه</t>
  </si>
  <si>
    <t>الحجاز التجارية</t>
  </si>
  <si>
    <t>سكيور نتوركس</t>
  </si>
  <si>
    <t>اليكتريك سنتر</t>
  </si>
  <si>
    <t>انسيا Anasia</t>
  </si>
  <si>
    <t>فابريكون الهندسية</t>
  </si>
  <si>
    <t>عزه عرفه عبده السيد اللاهونى</t>
  </si>
  <si>
    <t>مؤسسة البركه للمقاولات العموميه والاستثمار العقارى</t>
  </si>
  <si>
    <t>المتحدة للعوازل والتوريدات</t>
  </si>
  <si>
    <t>الفهد لتجارة مواد البناء</t>
  </si>
  <si>
    <t>ان هاوس للمقاولات العامه والتوريدات</t>
  </si>
  <si>
    <t>محمد محمود محمد</t>
  </si>
  <si>
    <t>احمد خالد عبد العظيم للشحن والتفري</t>
  </si>
  <si>
    <t>عمرو حسن عبد الحميد</t>
  </si>
  <si>
    <t>الفاروق للنقل (عبدالعزيز طلعت خروب )</t>
  </si>
  <si>
    <t>سعيد محمد احمد</t>
  </si>
  <si>
    <t>زبروكس مصر</t>
  </si>
  <si>
    <t>المكتب الفنى للخدمات والتجارة</t>
  </si>
  <si>
    <t>اسلام محمد عبد العزيز</t>
  </si>
  <si>
    <t>الاقصى لتشغيل المعادن والتوريدات</t>
  </si>
  <si>
    <t>جنوب القاهره لتوزيع الكهرباء</t>
  </si>
  <si>
    <t>ممدوح مجدي عبد اللطيف</t>
  </si>
  <si>
    <t>سامح احمد جاد احمد الخولي</t>
  </si>
  <si>
    <t>شركة فاليو انجينيرنج - توريد</t>
  </si>
  <si>
    <t>شركة اسيك للخرسانة الجاهزة</t>
  </si>
  <si>
    <t>اولاد المرعوش /هويدا عبد النعيم</t>
  </si>
  <si>
    <t>السلاب للتجارة</t>
  </si>
  <si>
    <t>شركة ايزى للخرسانة الجاهزة</t>
  </si>
  <si>
    <t>شركة الابحر للتجارة</t>
  </si>
  <si>
    <t>هيما بلاستيك -هيما فوم</t>
  </si>
  <si>
    <t>المصرية لاستيراد وتجارة مواد البناء</t>
  </si>
  <si>
    <t>ابو سيفين (ايجل جروب )</t>
  </si>
  <si>
    <t>بريك بلس لتصنيع المنتجات الاسمنية</t>
  </si>
  <si>
    <t>STRATA</t>
  </si>
  <si>
    <t>رتاج للمنتجات الاسمنتية</t>
  </si>
  <si>
    <t>شروق للمنتجات الاسمنتيه</t>
  </si>
  <si>
    <t>القاهرة للصناعات الانشائية</t>
  </si>
  <si>
    <t>المصرية الايطالية للمنتجات الخرسانية-محمد يونس وشركاه</t>
  </si>
  <si>
    <t>مجموعة تريدرز للتجارة</t>
  </si>
  <si>
    <t>المؤسسة التجارية المتحدة</t>
  </si>
  <si>
    <t>فرست تريد ياسر محمد محمد عثمان و شركاه</t>
  </si>
  <si>
    <t>الميكانيكية الهندسية - حسن عبده هلودة</t>
  </si>
  <si>
    <t>ابناء داوود سليمان بقطر - ايفانكو</t>
  </si>
  <si>
    <t>تكنو بلاست للصناعات البلاستيكية</t>
  </si>
  <si>
    <t>مكتب الهلال للمقاولات العموميه وتاجير معدات خرسانيه واستيراد وتصدير</t>
  </si>
  <si>
    <t>مؤسسة الهدى</t>
  </si>
  <si>
    <t>نوشن للمقاولات</t>
  </si>
  <si>
    <t>الاخلاص لتوريد جميع انواع العدد</t>
  </si>
  <si>
    <t>شركة الامل للصيانة</t>
  </si>
  <si>
    <t>شركة أليكس برنت</t>
  </si>
  <si>
    <t>الشركة العربية للتجارة - مكتبة بدران</t>
  </si>
  <si>
    <t>شركة سلسبيل للتوريدات الكهربائية</t>
  </si>
  <si>
    <t>سيفتي هاوس</t>
  </si>
  <si>
    <t>الشرق للهندسة والتوكيلات (كالبيدا)</t>
  </si>
  <si>
    <t>اشرف توفيق</t>
  </si>
  <si>
    <t>الشركة الهندسية للخراطة الميكانيكية</t>
  </si>
  <si>
    <t>ابراهيم انور على السيد</t>
  </si>
  <si>
    <t>شركة ادفانس لمعالجة المياه</t>
  </si>
  <si>
    <t>ماهر محمد لخدمات النقل</t>
  </si>
  <si>
    <t>وحيد عبد الغفار وشركاه</t>
  </si>
  <si>
    <t>شركة اية اند اية اند اى كونستركت</t>
  </si>
  <si>
    <t>احمد محمد الملط</t>
  </si>
  <si>
    <t>شركة ميجا لتأجير المولدات الكهربائية</t>
  </si>
  <si>
    <t>محمد يحيى حماد</t>
  </si>
  <si>
    <t>الجامعة الامريكية بالقاهرة</t>
  </si>
  <si>
    <t>عايد حمادى حامد</t>
  </si>
  <si>
    <t>شركة ارامكس</t>
  </si>
  <si>
    <t>اردمان ايس لهندسة التربه واختبار المواد والتثقيب</t>
  </si>
  <si>
    <t>شركة امون للنقل السياحى</t>
  </si>
  <si>
    <t>المدينة المنورة للنقل والتجارة</t>
  </si>
  <si>
    <t>بان عرب تورز</t>
  </si>
  <si>
    <t>على عرفة محمد عبد الحميد</t>
  </si>
  <si>
    <t>ابو كريم للرحلات</t>
  </si>
  <si>
    <t>شركة كونتننتال للسياحة</t>
  </si>
  <si>
    <t>A T Auto</t>
  </si>
  <si>
    <t>شهيب للتصميم والانشاءات</t>
  </si>
  <si>
    <t>ستار الينز تورز</t>
  </si>
  <si>
    <t>هانى عبد العزيز احمد</t>
  </si>
  <si>
    <t>وليد حمدى محمود دياب</t>
  </si>
  <si>
    <t>موبي سوفت للحلول التكنولوجية</t>
  </si>
  <si>
    <t>عبد الفتاح محمد عبد العظيم</t>
  </si>
  <si>
    <t>محمد احمد الشربينى</t>
  </si>
  <si>
    <t>المعادى للاطارات والبطاريات</t>
  </si>
  <si>
    <t>هشام حسين ابو ضيف</t>
  </si>
  <si>
    <t>فيرجى تك</t>
  </si>
  <si>
    <t>احمد سرور محمد سليمان</t>
  </si>
  <si>
    <t>احمد عبد اللطيف لخدمات الشحن</t>
  </si>
  <si>
    <t>اسماعيل عبد الله احمد محمد</t>
  </si>
  <si>
    <t>هويدي للاستشارات الهندسية</t>
  </si>
  <si>
    <t>الهندسية المتكاملة</t>
  </si>
  <si>
    <t>باص للسياحة</t>
  </si>
  <si>
    <t>محمد سرور محمد سليمان</t>
  </si>
  <si>
    <t>(نور داتا سنتر)Noor data Center</t>
  </si>
  <si>
    <t>Etislat Misr</t>
  </si>
  <si>
    <t>الدكروري دنيو (محمود محمد عبد الجواد)</t>
  </si>
  <si>
    <t>بلوسكاي للسياحة</t>
  </si>
  <si>
    <t>اطلس كوبكو للمعدات مصر</t>
  </si>
  <si>
    <t>اديليس للتأجير التمويلي</t>
  </si>
  <si>
    <t>مانتراك</t>
  </si>
  <si>
    <t>هاي تك تريدنج</t>
  </si>
  <si>
    <t>كوربليس للتأجير التمويلي مصر</t>
  </si>
  <si>
    <t>الشركة العالمية للاثاث (رياضكو 2000)</t>
  </si>
  <si>
    <t>فريش اير للتكييف والتبريد</t>
  </si>
  <si>
    <t>المنصور للسيارات (منصور شيفروليه )</t>
  </si>
  <si>
    <t>الدولية للاستثمار التجاري والصناعي الصيا</t>
  </si>
  <si>
    <t>سوزوكي ايجيبت</t>
  </si>
  <si>
    <t>نصر بدوي محمد حسين</t>
  </si>
  <si>
    <t>محمد محمد عصمت</t>
  </si>
  <si>
    <t>قناة السويس لاصلاح وصيانة السيارات</t>
  </si>
  <si>
    <t>ايجيتيك للكابلات - صيانة</t>
  </si>
  <si>
    <t>خالد سيد عبد العزيز</t>
  </si>
  <si>
    <t>تي جي تك</t>
  </si>
  <si>
    <t>السلام للشحن والتفريغ وتشغيل المعدات الث</t>
  </si>
  <si>
    <t>انبورج ستيل</t>
  </si>
  <si>
    <t>اون روود تورز</t>
  </si>
  <si>
    <t>Energia</t>
  </si>
  <si>
    <t>نور لمركز المعلومات</t>
  </si>
  <si>
    <t>ACO SYSTEMS EZE</t>
  </si>
  <si>
    <t>حواس لتجارة مواد البناء</t>
  </si>
  <si>
    <t>ثابت جروب ( عبد الرحمن احمد ثابت )</t>
  </si>
  <si>
    <t>مصر للرعاية الصحية والخدمات ايجيكير</t>
  </si>
  <si>
    <t>احمد سعد كامل محمود</t>
  </si>
  <si>
    <t>Original Contract Amount</t>
  </si>
  <si>
    <t>difference</t>
  </si>
  <si>
    <t>Cash out Headoffice</t>
  </si>
  <si>
    <t>JAN Planned Cash IN</t>
  </si>
  <si>
    <t>JAN Replanned Cash IN</t>
  </si>
  <si>
    <t>JAN Planned POC Cost</t>
  </si>
  <si>
    <t>JAN Replanned POC Cost</t>
  </si>
  <si>
    <t>JAN Actual POC Cost</t>
  </si>
  <si>
    <t>FEB Planned POC Cost</t>
  </si>
  <si>
    <t>FEB Replanned POC Cost</t>
  </si>
  <si>
    <t>FEB Actual POC Cost</t>
  </si>
  <si>
    <t>MAR Planned POC Cost</t>
  </si>
  <si>
    <t>MAR Replanned POC Cost</t>
  </si>
  <si>
    <t>MAR Actual POC Cost</t>
  </si>
  <si>
    <t>APR Planned POC Cost</t>
  </si>
  <si>
    <t>APR Replanned POC Cost</t>
  </si>
  <si>
    <t>APR Actual POC Cost</t>
  </si>
  <si>
    <t>MAY Planned POC Cost</t>
  </si>
  <si>
    <t>MAY Replanned POC Cost</t>
  </si>
  <si>
    <t>MAY Actual POC Cost</t>
  </si>
  <si>
    <t>JUN Planned POC Cost</t>
  </si>
  <si>
    <t>JUN Replanned POC Cost</t>
  </si>
  <si>
    <t>JUN Actual POC Cost</t>
  </si>
  <si>
    <t>JUL Planned POC Cost</t>
  </si>
  <si>
    <t>JUL Replanned POC Cost</t>
  </si>
  <si>
    <t>JUL Actual POC Cost</t>
  </si>
  <si>
    <t>AUG Planned POC Cost</t>
  </si>
  <si>
    <t>AUG Replanned POC Cost</t>
  </si>
  <si>
    <t>AUG Actual POC Cost</t>
  </si>
  <si>
    <t>SEP Planned POC Cost</t>
  </si>
  <si>
    <t>SEP Replanned POC Cost</t>
  </si>
  <si>
    <t>SEP Actual POC Cost</t>
  </si>
  <si>
    <t>OCT Planned POC Cost</t>
  </si>
  <si>
    <t>OCT Replanned POC Cost</t>
  </si>
  <si>
    <t>OCT Actual POC Cost</t>
  </si>
  <si>
    <t>NOV Planned POC Cost</t>
  </si>
  <si>
    <t>NOV Replanned POC Cost</t>
  </si>
  <si>
    <t>NOV Actual POC Cost</t>
  </si>
  <si>
    <t>DEC Planned POC Cost</t>
  </si>
  <si>
    <t>DEC Replanned POC Cost</t>
  </si>
  <si>
    <t>DEC Actual POC Cost</t>
  </si>
  <si>
    <t>POC Total EAC Cost</t>
  </si>
  <si>
    <t>POC Revenue</t>
  </si>
  <si>
    <t>POC Cost</t>
  </si>
  <si>
    <t>Gross Margin %</t>
  </si>
  <si>
    <t>To Date/ At Forecast</t>
  </si>
  <si>
    <t>Contribution %</t>
  </si>
  <si>
    <t>To Date</t>
  </si>
  <si>
    <t>Remaining</t>
  </si>
  <si>
    <t>Original Contract</t>
  </si>
  <si>
    <t>Revised Contract</t>
  </si>
  <si>
    <t>Original Gross Margin %</t>
  </si>
  <si>
    <t>Planned Revised Gross Margin %</t>
  </si>
  <si>
    <t>2020 POC Revenues</t>
  </si>
  <si>
    <t>Virtual Cost</t>
  </si>
  <si>
    <t>2020 POC Cost</t>
  </si>
  <si>
    <t>Actual Gross Margin %</t>
  </si>
  <si>
    <t xml:space="preserve">SODIC Club house </t>
  </si>
  <si>
    <t>SLP Logistic Center</t>
  </si>
  <si>
    <t>Rolling Mill ( ELCO Steel)</t>
  </si>
  <si>
    <t>Marrasi PKG #117</t>
  </si>
  <si>
    <t>Marwan Shibl</t>
  </si>
  <si>
    <t>Siemens Ramsis 2</t>
  </si>
  <si>
    <t>Mintra new factory</t>
  </si>
  <si>
    <t>Salah Rashad</t>
  </si>
  <si>
    <t>El Sweedy University</t>
  </si>
  <si>
    <t xml:space="preserve">EDNC Offices and Retail project </t>
  </si>
  <si>
    <t>MPORIUM &amp; structure parking  project Pkg#144</t>
  </si>
  <si>
    <t xml:space="preserve">Port of Sokhna container terminal - basin 2 onshore works project </t>
  </si>
  <si>
    <t xml:space="preserve">PKg#101  project </t>
  </si>
  <si>
    <t>Pkg 140 Mivida Irrigation TP</t>
  </si>
  <si>
    <t>DOUBLE TREE BY HILTON MANGROOVY EL GOUNA</t>
  </si>
  <si>
    <t xml:space="preserve"> Hyper Zayed</t>
  </si>
  <si>
    <t xml:space="preserve"> IKEA Retail</t>
  </si>
  <si>
    <t xml:space="preserve"> CFC Podium 2</t>
  </si>
  <si>
    <t xml:space="preserve"> El Sewedy University PH2</t>
  </si>
  <si>
    <t xml:space="preserve"> Marine Marrasi Island</t>
  </si>
  <si>
    <t>ORA ZED PKGs A&amp;D</t>
  </si>
  <si>
    <t>Kattameya Creeks</t>
  </si>
  <si>
    <t>Kayan 110</t>
  </si>
  <si>
    <t>Tamey El-Amdeed Substation</t>
  </si>
  <si>
    <t>Ismalia substation (Alostom )</t>
  </si>
  <si>
    <t>Ministries</t>
  </si>
  <si>
    <t>Banisuief substation (Alostom )</t>
  </si>
  <si>
    <t>Kayan Lock and load Project</t>
  </si>
  <si>
    <t>Adham Edward</t>
  </si>
  <si>
    <t>Hyper El Temsah</t>
  </si>
  <si>
    <t xml:space="preserve">Fish Market </t>
  </si>
  <si>
    <t>R05 Residential District Project 2</t>
  </si>
  <si>
    <t xml:space="preserve">Olympic Multi-Sports Hall </t>
  </si>
  <si>
    <t>Baron Palace Project</t>
  </si>
  <si>
    <t>El Hegaz Square Bridge</t>
  </si>
  <si>
    <t>Ring Road Project</t>
  </si>
  <si>
    <t>Sultana Malak Budget</t>
  </si>
  <si>
    <t>Kayan 110 Landscape</t>
  </si>
  <si>
    <t>Abbas Akaad Bridge Project</t>
  </si>
  <si>
    <t>10 th of Ramadan Bridge</t>
  </si>
  <si>
    <t>Kafr Shoukr Bridge</t>
  </si>
  <si>
    <t>El shourk bridge Bridge</t>
  </si>
  <si>
    <t>Gov2 Infra</t>
  </si>
  <si>
    <t>Cairo Alex Railway</t>
  </si>
  <si>
    <t>Hassan El Maamoun Bridge</t>
  </si>
  <si>
    <t>Khaled Abdelkereem</t>
  </si>
  <si>
    <t>Mohamed Abdel Raouf</t>
  </si>
  <si>
    <t>Alaa Mahran</t>
  </si>
  <si>
    <t>Mohamed Ragab</t>
  </si>
  <si>
    <t>Planned Diff</t>
  </si>
  <si>
    <t>Actual Diff</t>
  </si>
  <si>
    <t>2020 Planned POC Revenues</t>
  </si>
  <si>
    <t>2020 Actual POC Revenues</t>
  </si>
  <si>
    <t>Invoicing Revenue To Date</t>
  </si>
  <si>
    <t>Invoicing Revenue @ Forecasr</t>
  </si>
  <si>
    <t>POC Revenue To Date</t>
  </si>
  <si>
    <t>POC Revenue @ Forecast</t>
  </si>
  <si>
    <t>POC Cost To Date</t>
  </si>
  <si>
    <t>POC Cost @ Forecast</t>
  </si>
  <si>
    <t>Cash In To Date</t>
  </si>
  <si>
    <t>Cash In @ Forecast</t>
  </si>
  <si>
    <t>Cash Out To Date</t>
  </si>
  <si>
    <t>Cash Out @ Forecast</t>
  </si>
  <si>
    <t>Al khattatba Bridge</t>
  </si>
  <si>
    <t>Khaled Tawfek</t>
  </si>
  <si>
    <t>Mansoura University</t>
  </si>
  <si>
    <t>Adel Reyad</t>
  </si>
  <si>
    <t>Rolling Mill Eleco Steel Egat Ph02</t>
  </si>
  <si>
    <t>Head Office</t>
  </si>
  <si>
    <t>Management</t>
  </si>
  <si>
    <t>Mohamed yosry</t>
  </si>
  <si>
    <t>Status</t>
  </si>
  <si>
    <t>Invoice No.</t>
  </si>
  <si>
    <t>S</t>
  </si>
  <si>
    <t>3</t>
  </si>
  <si>
    <t>1</t>
  </si>
  <si>
    <t>2</t>
  </si>
  <si>
    <t>S/S</t>
  </si>
  <si>
    <t>12</t>
  </si>
  <si>
    <t>A</t>
  </si>
  <si>
    <t>10</t>
  </si>
  <si>
    <t>16</t>
  </si>
  <si>
    <t>Backlog 2021</t>
  </si>
  <si>
    <t>Invoicing Revenue</t>
  </si>
  <si>
    <t>MDF</t>
  </si>
  <si>
    <t>KEMET</t>
  </si>
  <si>
    <t xml:space="preserve">Port of Sokhna </t>
  </si>
  <si>
    <t>Marassi PKG #162,#163 &amp;#177 (Marina)</t>
  </si>
  <si>
    <t>Amal Lock &amp; Load</t>
  </si>
  <si>
    <t xml:space="preserve">El Moshier ( Abu Zaid Khedr)  </t>
  </si>
  <si>
    <t>Mohamed Kamaly</t>
  </si>
  <si>
    <t>,</t>
  </si>
  <si>
    <t>N</t>
  </si>
  <si>
    <t>O</t>
  </si>
  <si>
    <t>P</t>
  </si>
  <si>
    <t>Q</t>
  </si>
  <si>
    <t>Actual Cash Out befor 2021</t>
  </si>
  <si>
    <t>Suppliers Aging till end of Month</t>
  </si>
  <si>
    <t>OP#</t>
  </si>
  <si>
    <t>Cost
 Center</t>
  </si>
  <si>
    <t>Paying 
Period
(Month)</t>
  </si>
  <si>
    <t>Advance
 Payment %</t>
  </si>
  <si>
    <t>Retention %</t>
  </si>
  <si>
    <t>Expected Finsh Date</t>
  </si>
  <si>
    <t>Revised Contract Value</t>
  </si>
  <si>
    <t>POC Total Revenue</t>
  </si>
  <si>
    <t>POC
EAC</t>
  </si>
  <si>
    <t>POC Total cost</t>
  </si>
  <si>
    <t>Total Cash Out</t>
  </si>
  <si>
    <t>Suppliers
Aging till
end of
Month</t>
  </si>
  <si>
    <t>2021
%</t>
  </si>
  <si>
    <t>2022
%</t>
  </si>
  <si>
    <t>Remaining IN</t>
  </si>
  <si>
    <t>Remaining OUT</t>
  </si>
  <si>
    <t>PKG 22</t>
  </si>
  <si>
    <t>Benisueif Cement</t>
  </si>
  <si>
    <t>Shoubra Banha Bridge L&amp;L</t>
  </si>
  <si>
    <t>Abu Sultan Road Extension</t>
  </si>
  <si>
    <t>Middle Tunnel Lock Load</t>
  </si>
  <si>
    <t>20 %(Civil) &amp; 30% (MEP)</t>
  </si>
  <si>
    <t>30% &amp; 30% of VO#1</t>
  </si>
  <si>
    <t>10% (Part 1), 5% (Part 2)</t>
  </si>
  <si>
    <t>Mostafa Kamel Bridge L&amp;L</t>
  </si>
  <si>
    <t>ابناء مصر للتعمير</t>
  </si>
  <si>
    <t xml:space="preserve">Total </t>
  </si>
  <si>
    <t>Cumulative 
Cash IN
 before 2019</t>
  </si>
  <si>
    <t>2019
 Cash IN</t>
  </si>
  <si>
    <t>2020 
Cash IN</t>
  </si>
  <si>
    <t>2021 
Cash IN</t>
  </si>
  <si>
    <t>Total Cash IN</t>
  </si>
  <si>
    <t>14/10</t>
  </si>
  <si>
    <t>24</t>
  </si>
  <si>
    <t>18</t>
  </si>
  <si>
    <t>40/20</t>
  </si>
  <si>
    <t>Sector</t>
  </si>
  <si>
    <t>4</t>
  </si>
  <si>
    <t>25</t>
  </si>
  <si>
    <t>15</t>
  </si>
  <si>
    <t>21</t>
  </si>
  <si>
    <t>27/11</t>
  </si>
  <si>
    <t>6</t>
  </si>
  <si>
    <t>8</t>
  </si>
  <si>
    <t>Inventory</t>
  </si>
  <si>
    <t>Due &amp; O.Due Amount</t>
  </si>
  <si>
    <t>Expected Amount</t>
  </si>
  <si>
    <t>Waldorf Astoria Mock-up Room</t>
  </si>
  <si>
    <t>Olympic City Lock&amp;Load</t>
  </si>
  <si>
    <t>TB2</t>
  </si>
  <si>
    <t>Air Defense College</t>
  </si>
  <si>
    <t>ORA ZED-Ph 2-Pkgs A&amp;D</t>
  </si>
  <si>
    <t xml:space="preserve">Total Army Forced Supplying Amounts  </t>
  </si>
  <si>
    <t>Sokhna Bridges</t>
  </si>
  <si>
    <t>October Dry Port</t>
  </si>
  <si>
    <t>Mohamed Ghobara</t>
  </si>
  <si>
    <t>Osama Mezayn</t>
  </si>
  <si>
    <t>Total POC Revenues</t>
  </si>
  <si>
    <t>Global</t>
  </si>
  <si>
    <t>Contibution to GM %</t>
  </si>
  <si>
    <t>Alfa New Central Labs</t>
  </si>
  <si>
    <t>R06 Loack &amp; Load</t>
  </si>
  <si>
    <t>Waslet Om Amar Bridge</t>
  </si>
  <si>
    <t>Egyptian Exchange Building</t>
  </si>
  <si>
    <t>Port Said Port Silos</t>
  </si>
  <si>
    <t>The Open Channel Project</t>
  </si>
  <si>
    <t>Ras El Teen Hangar</t>
  </si>
  <si>
    <t>CIP SODIC HEAD OFFICE</t>
  </si>
  <si>
    <t>Abou Ghaleb Bridge</t>
  </si>
  <si>
    <t>Waleed Amer</t>
  </si>
  <si>
    <t>Asmarat Roads L&amp;L</t>
  </si>
  <si>
    <t>El Shohadaa Mosque No.006</t>
  </si>
  <si>
    <t>Waldorf Astoria Cairo</t>
  </si>
  <si>
    <t>King Mariout  Bridge’</t>
  </si>
  <si>
    <t>Alamein Coastal Road Bridge</t>
  </si>
  <si>
    <t>Wady El Natroon Bridge</t>
  </si>
  <si>
    <t>HST El Mahager Bridge</t>
  </si>
  <si>
    <t>New Giza Hospital</t>
  </si>
  <si>
    <t>Hussein Foda</t>
  </si>
  <si>
    <t>Sherif El-Sisi</t>
  </si>
  <si>
    <t>Yasser Rizk</t>
  </si>
  <si>
    <t>Mohamed Ramadan</t>
  </si>
  <si>
    <t>Mahmoud Diab</t>
  </si>
  <si>
    <t>Saleh Anwar</t>
  </si>
  <si>
    <t>EGAt Load &amp; Load</t>
  </si>
  <si>
    <t>Rolling Mill#4</t>
  </si>
  <si>
    <t>Mivida BP#189</t>
  </si>
  <si>
    <t>Sokhna Culverts</t>
  </si>
  <si>
    <t xml:space="preserve">EDNC Landscape </t>
  </si>
  <si>
    <t>EgAt Load &amp; Load</t>
  </si>
  <si>
    <t>POC-IN-OUT</t>
  </si>
  <si>
    <t>Cash OUT</t>
  </si>
  <si>
    <t>Sherine Morsy</t>
  </si>
  <si>
    <t>Other</t>
  </si>
  <si>
    <t>Qani bay Al rammah Mosque</t>
  </si>
  <si>
    <t>October Under-Railway Tunnel</t>
  </si>
  <si>
    <t>2022
Cash IN</t>
  </si>
  <si>
    <t>Radamis City</t>
  </si>
  <si>
    <t>Jawhar al-lala Mosque</t>
  </si>
  <si>
    <t>El-Hussein Mosque</t>
  </si>
  <si>
    <t xml:space="preserve">                                             -  </t>
  </si>
  <si>
    <t>POC
Revenue
befor
2021</t>
  </si>
  <si>
    <t>2021 POC
Revenue</t>
  </si>
  <si>
    <t>2021 POC Revenue
Target</t>
  </si>
  <si>
    <t>2022 POC Revenue backlog</t>
  </si>
  <si>
    <t>POC
Actual
before
2021</t>
  </si>
  <si>
    <t>2021 POC
Actual</t>
  </si>
  <si>
    <t>Actual
Cash Out
befor
2021</t>
  </si>
  <si>
    <t>2021
Actual
Cash Out</t>
  </si>
  <si>
    <t>Army Forced Supplying Amounts before 2021</t>
  </si>
  <si>
    <t xml:space="preserve">2021 Army Forced Supplying Amounts  </t>
  </si>
  <si>
    <t>Q1 Planned</t>
  </si>
  <si>
    <t>Q1 Actual</t>
  </si>
  <si>
    <t>Q2-3-4 Planned</t>
  </si>
  <si>
    <t>Q2-3-4 Replanned</t>
  </si>
  <si>
    <t>Replanned &amp; Actual</t>
  </si>
  <si>
    <t>Type Displayed</t>
  </si>
  <si>
    <t>Planned POC Revenue</t>
  </si>
  <si>
    <t>Planned POC Cost</t>
  </si>
  <si>
    <t>Planned Gross Margin %</t>
  </si>
  <si>
    <t>Planned Contribution %</t>
  </si>
  <si>
    <t>Total Planned POC Revenues</t>
  </si>
  <si>
    <t>Planned Global</t>
  </si>
  <si>
    <t>Planned Contibution to GM %</t>
  </si>
  <si>
    <t>Type of Project</t>
  </si>
  <si>
    <t>Client</t>
  </si>
  <si>
    <t>Residential</t>
  </si>
  <si>
    <t>Private</t>
  </si>
  <si>
    <t>Industrial</t>
  </si>
  <si>
    <t>Commercial</t>
  </si>
  <si>
    <t>Infrastructure</t>
  </si>
  <si>
    <t>Bridges</t>
  </si>
  <si>
    <t>Railway</t>
  </si>
  <si>
    <t>Government</t>
  </si>
  <si>
    <t>Armed Forces</t>
  </si>
  <si>
    <t>Restoration</t>
  </si>
  <si>
    <t>Hotels</t>
  </si>
  <si>
    <t>Lock &amp; Load</t>
  </si>
  <si>
    <t>Mohamed Fathy</t>
  </si>
  <si>
    <t>Salma Maged</t>
  </si>
  <si>
    <t>Yehia Mounir</t>
  </si>
  <si>
    <t>HO</t>
  </si>
  <si>
    <t>Kayan Lock Load</t>
  </si>
  <si>
    <t>SODIC Allegria Villa f100</t>
  </si>
  <si>
    <t>Endowments Building</t>
  </si>
  <si>
    <t>Beymen Fit Out</t>
  </si>
  <si>
    <t xml:space="preserve">                            -  </t>
  </si>
  <si>
    <t>Astoria Sharm elSheikh</t>
  </si>
  <si>
    <t>Wadi Halfa Port</t>
  </si>
  <si>
    <t>Suez Steel Intake &amp; P Stations</t>
  </si>
  <si>
    <t>Ora Zed Landscape Ph1</t>
  </si>
  <si>
    <t>Null</t>
  </si>
  <si>
    <t>L&amp;L El-Awsaty Tunnel</t>
  </si>
  <si>
    <t>EPICO 3 Facility</t>
  </si>
  <si>
    <t>Ring Road - El Qawmiya</t>
  </si>
  <si>
    <t>Ring Road - Service Road</t>
  </si>
  <si>
    <t>Sahary El AhramTunnel</t>
  </si>
  <si>
    <t>Darb Allabana Bldgs Ph1</t>
  </si>
  <si>
    <t>Creeks URBN-K</t>
  </si>
  <si>
    <t>DP World Basin 2 Ph2</t>
  </si>
  <si>
    <t>Seashell Playa 5 Villas</t>
  </si>
  <si>
    <t>Abo Shanab El Agamien</t>
  </si>
  <si>
    <t>Invoicing Target Revenue 2023</t>
  </si>
  <si>
    <t>Invoicing Amount Achieved before 2023</t>
  </si>
  <si>
    <t>Revised Invoicing Target revenue 2023</t>
  </si>
  <si>
    <t>Invoicing BackLog 2024</t>
  </si>
  <si>
    <t>POC Amount Achieved before 2023</t>
  </si>
  <si>
    <t>POC Target Revenue 2023</t>
  </si>
  <si>
    <t>Revised POC Target revenue 2023</t>
  </si>
  <si>
    <t>POC BackLog 2024</t>
  </si>
  <si>
    <t>POC AC before 2023</t>
  </si>
  <si>
    <t>POC ETC 2023</t>
  </si>
  <si>
    <t>POC Revised ETC 2023</t>
  </si>
  <si>
    <t>POC ETC 2024</t>
  </si>
  <si>
    <t>Carrefour Head office Renovation</t>
  </si>
  <si>
    <t>Mechanical Installation</t>
  </si>
  <si>
    <t xml:space="preserve">Comoros </t>
  </si>
  <si>
    <t>KSA Tarek Abdelhakim Center</t>
  </si>
  <si>
    <t>KSA Haramein Columns</t>
  </si>
  <si>
    <t>`</t>
  </si>
  <si>
    <t>Invoicing Target 2023</t>
  </si>
  <si>
    <t>POC Target 2023</t>
  </si>
  <si>
    <t>Backlog POC 2024</t>
  </si>
  <si>
    <t>Backlog Invoicing 2023</t>
  </si>
  <si>
    <t>Total Invoicing Revenue before 2023</t>
  </si>
  <si>
    <t>Total POC Revenue before 2023</t>
  </si>
  <si>
    <t>Planned Invoicing Revenue</t>
  </si>
  <si>
    <t>Actual Invoicing Revenue</t>
  </si>
  <si>
    <t>Remaining Invoicing Revenue</t>
  </si>
  <si>
    <t>Remaining POC Revenue</t>
  </si>
  <si>
    <t>Actual POC Revenue</t>
  </si>
  <si>
    <t>+</t>
  </si>
  <si>
    <t>British International School</t>
  </si>
  <si>
    <t>Mohamed Nader Villa's</t>
  </si>
  <si>
    <t>0203</t>
  </si>
  <si>
    <t>0204</t>
  </si>
  <si>
    <t>Hosh Eissa Hospital</t>
  </si>
  <si>
    <t>Jawhara Palace Restoratio</t>
  </si>
  <si>
    <t>SOL Town PKG.220</t>
  </si>
  <si>
    <t>0201</t>
  </si>
  <si>
    <t>0200</t>
  </si>
  <si>
    <t>0205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</si>
</sst>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73">
    <numFmt numFmtId="5" formatCode="&quot;$&quot;#,##0_);\(&quot;$&quot;#,##0\)"/>
    <numFmt numFmtId="6" formatCode="&quot;$&quot;#,##0_);[Red]\(&quot;$&quot;#,##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_-;\-* #,##0_-;_-* &quot;-&quot;_-;_-@_-"/>
    <numFmt numFmtId="165" formatCode="_-* #,##0.00_-;\-* #,##0.00_-;_-* &quot;-&quot;??_-;_-@_-"/>
    <numFmt numFmtId="166" formatCode="_(* #,##0_);_(* \(#,##0\);_(* &quot;-&quot;??_);_(@_)"/>
    <numFmt numFmtId="167" formatCode="[$-409]d\-mmm\-yy;@"/>
    <numFmt numFmtId="168" formatCode="0.0%"/>
    <numFmt numFmtId="169" formatCode="0.0000%"/>
    <numFmt numFmtId="170" formatCode="_-* #,##0.00_-;_-* #,##0.00\-;_-* &quot;-&quot;??_-;_-@_-"/>
    <numFmt numFmtId="171" formatCode="_-* #,##0_-;_-* #,##0\-;_-* &quot;-&quot;??_-;_-@_-"/>
    <numFmt numFmtId="172" formatCode="&quot;ج.م.‏&quot;\ #,##0_-;[Red]&quot;ج.م.‏&quot;\ #,##0\-"/>
    <numFmt numFmtId="173" formatCode="&quot;ج.م.‏&quot;\ #,##0.00_-;&quot;ج.م.‏&quot;\ #,##0.00\-"/>
    <numFmt numFmtId="174" formatCode="_-* #,##0_-;_-* #,##0\-;_-* &quot;-&quot;_-;_-@_-"/>
    <numFmt numFmtId="175" formatCode="_-&quot;ج.م.‏&quot;\ * #,##0.00_-;_-&quot;ج.م.‏&quot;\ * #,##0.00\-;_-&quot;ج.م.‏&quot;\ * &quot;-&quot;??_-;_-@_-"/>
    <numFmt numFmtId="176" formatCode="0.000"/>
    <numFmt numFmtId="177" formatCode="#."/>
    <numFmt numFmtId="178" formatCode="&quot;\&quot;#,##0.00;[Red]&quot;\&quot;\-#,##0.00"/>
    <numFmt numFmtId="179" formatCode="&quot;\&quot;#,##0;[Red]&quot;\&quot;\-#,##0"/>
    <numFmt numFmtId="180" formatCode="_ &quot;ج.م.‏&quot;* #,##0.00_ ;_ &quot;ج.م.‏&quot;* \-#,##0.00_ ;_ &quot;ج.م.‏&quot;* &quot;-&quot;??_ ;_ @_ "/>
    <numFmt numFmtId="181" formatCode="hh"/>
    <numFmt numFmtId="182" formatCode="_(&quot;ر.س.&quot;* #,##0_);_(&quot;ر.س.&quot;* \(#,##0\);_(&quot;ر.س.&quot;* &quot;-&quot;_);_(@_)"/>
    <numFmt numFmtId="183" formatCode="m\o\n\th\ d\,\ yyyy"/>
    <numFmt numFmtId="184" formatCode="_ * #,##0.00_ ;_ * \-#,##0.00_ ;_ * &quot;-&quot;??_ ;_ @_ "/>
    <numFmt numFmtId="185" formatCode="_-* #,##0.00[$€]_-;\-* #,##0.00[$€]_-;_-* &quot;-&quot;??[$€]_-;_-@_-"/>
    <numFmt numFmtId="186" formatCode="General_)"/>
    <numFmt numFmtId="187" formatCode="0.00_)"/>
    <numFmt numFmtId="188" formatCode="_ * #,##0_ ;_ * \-#,##0_ ;_ * &quot;-&quot;_ ;_ @_ "/>
    <numFmt numFmtId="189" formatCode="0.00&quot;%&quot;"/>
    <numFmt numFmtId="190" formatCode="[Red]&quot;£&quot;#,##0.00&quot;/mhr&quot;"/>
    <numFmt numFmtId="191" formatCode="#,##0&quot; m2&quot;_);\(#,##0&quot; m2&quot;\)"/>
    <numFmt numFmtId="192" formatCode="mmmm\-yy"/>
    <numFmt numFmtId="193" formatCode="00\-00"/>
    <numFmt numFmtId="194" formatCode="0.000_)"/>
    <numFmt numFmtId="195" formatCode="0.00;[Red]0.00"/>
    <numFmt numFmtId="196" formatCode="#,##0.0"/>
    <numFmt numFmtId="197" formatCode="#,##0.00000"/>
    <numFmt numFmtId="198" formatCode="&quot;£&quot;#,##0.00;[Red]\-&quot;£&quot;#,##0.00"/>
    <numFmt numFmtId="199" formatCode="&quot;£&quot;#,##0;\-&quot;£&quot;#,##0"/>
    <numFmt numFmtId="200" formatCode="[$-1010000]yyyy/mm/dd;@"/>
    <numFmt numFmtId="201" formatCode="_ * #,##0.00_)\ _S_R_ ;_ * \(#,##0.00\)\ _S_R_ ;_ * &quot;-&quot;??_)\ _S_R_ ;_ @_ "/>
    <numFmt numFmtId="202" formatCode="_-* #,##0.00\ _€_-;\-* #,##0.00\ _€_-;_-* &quot;-&quot;??\ _€_-;_-@_-"/>
    <numFmt numFmtId="203" formatCode="_-* #,##0.000000000_-;_-* #,##0.000000000\-;_-* &quot;-&quot;??_-;_-@_-"/>
    <numFmt numFmtId="204" formatCode="#,##0.0_);[Red]\(#,##0.0\)"/>
    <numFmt numFmtId="205" formatCode="#,##0.00;\-#,##0.00;"/>
    <numFmt numFmtId="206" formatCode="&quot;Dhs &quot;* #,##0,&quot; K&quot;_);\(&quot;Dhs &quot;* #,##0,&quot; K&quot;\)"/>
    <numFmt numFmtId="207" formatCode="&quot;Dhs &quot;* #,##0,,&quot; M&quot;_);\(&quot;Dhs &quot;\ #,##0,,&quot; M&quot;\)"/>
    <numFmt numFmtId="208" formatCode="_-&quot;£&quot;* #,##0.00_-;\-&quot;£&quot;* #,##0.00_-;_-&quot;£&quot;* &quot;-&quot;??_-;_-@_-"/>
    <numFmt numFmtId="209" formatCode="mmmm\ d\,\ yyyy"/>
    <numFmt numFmtId="210" formatCode="#,##0.000"/>
    <numFmt numFmtId="211" formatCode="_-[$€-2]* #,##0.00_-;\-[$€-2]* #,##0.00_-;_-[$€-2]* &quot;-&quot;??_-"/>
    <numFmt numFmtId="212" formatCode=";;;"/>
    <numFmt numFmtId="213" formatCode="_-&quot;£&quot;* #,##0_-;\-&quot;£&quot;* #,##0_-;_-&quot;£&quot;* &quot;-&quot;_-;_-@_-"/>
    <numFmt numFmtId="214" formatCode="#,##0\ &quot;F&quot;;[Red]\-#,##0\ &quot;F&quot;"/>
    <numFmt numFmtId="215" formatCode="_-* #,##0.00\ &quot;€&quot;_-;\-* #,##0.00\ &quot;€&quot;_-;_-* &quot;-&quot;??\ &quot;€&quot;_-;_-@_-"/>
    <numFmt numFmtId="216" formatCode="_-* #,##0_-;\-* #,##0_-;_-* &quot;-&quot;??_-;_-@_-"/>
    <numFmt numFmtId="217" formatCode="_-&quot;L.E.&quot;* #,##0.00_-;\-&quot;L.E.&quot;* #,##0.00_-;_-&quot;L.E.&quot;* &quot;-&quot;??_-;_-@_-"/>
    <numFmt numFmtId="218" formatCode="m/yy;@"/>
    <numFmt numFmtId="219" formatCode="#,##0;[Red]\(#,##0\)"/>
    <numFmt numFmtId="220" formatCode="&quot;£&quot;#,##0;[Red]\-&quot;£&quot;#,##0"/>
    <numFmt numFmtId="221" formatCode="mm/dd/yy"/>
    <numFmt numFmtId="222" formatCode="&quot;Dhs &quot;* #,##0_-;\(&quot;Dhs &quot;\ #,##0_-\);_-&quot;Dhs &quot;\ &quot;-&quot;_-;_-@_-"/>
    <numFmt numFmtId="223" formatCode="&quot;Dhs &quot;* #,##0&quot; /m2&quot;_);\(&quot;Dhs &quot;* #,##0&quot; /m2&quot;\)"/>
    <numFmt numFmtId="224" formatCode="00000"/>
    <numFmt numFmtId="225" formatCode="_-&quot;ر.س.&quot;\ * #,##0_-;_-&quot;ر.س.&quot;\ * #,##0\-;_-&quot;ر.س.&quot;\ * &quot;-&quot;_-;_-@_-"/>
    <numFmt numFmtId="226" formatCode="_-&quot;ر.س.&quot;\ * #,##0.00_-;_-&quot;ر.س.&quot;\ * #,##0.00\-;_-&quot;ر.س.&quot;\ * &quot;-&quot;??_-;_-@_-"/>
    <numFmt numFmtId="227" formatCode="0.00;\-0.00"/>
    <numFmt numFmtId="228" formatCode="[$-409]dd\-mmm\-yy;@"/>
    <numFmt numFmtId="229" formatCode="_-* #,##0.00\ _ج_._م_._‏_-;\-* #,##0.00\ _ج_._م_._‏_-;_-* &quot;-&quot;??\ _ج_._م_._‏_-;_-@_-"/>
    <numFmt numFmtId="230" formatCode="&quot;ج.م.‏&quot;\ #,##0_-;&quot;ج.م.‏&quot;\ #,##0\-"/>
    <numFmt numFmtId="231" formatCode="_-&quot;$&quot;* #,##0_-;\-&quot;$&quot;* #,##0_-;_-&quot;$&quot;* &quot;-&quot;_-;_-@_-"/>
    <numFmt numFmtId="232" formatCode="_-&quot;$&quot;* #,##0.00_-;\-&quot;$&quot;* #,##0.00_-;_-&quot;$&quot;* &quot;-&quot;??_-;_-@_-"/>
    <numFmt numFmtId="233" formatCode="0.0"/>
    <numFmt numFmtId="234" formatCode="[$€-2]\ #,##0.00_);\([$€-2]\ #,##0.00\)"/>
    <numFmt numFmtId="235" formatCode="[$€-2]\ #,##0.00"/>
    <numFmt numFmtId="236" formatCode="00"/>
    <numFmt numFmtId="237" formatCode="0.0\ \°\C"/>
    <numFmt numFmtId="238" formatCode="000"/>
    <numFmt numFmtId="239" formatCode="\$#,##0\ ;\(\$#,##0\)"/>
    <numFmt numFmtId="240" formatCode="&quot;L.&quot;\ #,##0;[Red]\-&quot;L.&quot;\ #,##0"/>
    <numFmt numFmtId="241" formatCode="_-* #,##0.00\ _P_t_s_-;\-* #,##0.00\ _P_t_s_-;_-* &quot;-&quot;??\ _P_t_s_-;_-@_-"/>
    <numFmt numFmtId="242" formatCode="&quot;R&quot;\ #,##0;&quot;R&quot;\ \-#,##0"/>
    <numFmt numFmtId="243" formatCode="_-* #,##0.00\ [$€]_-;\-* #,##0.00\ [$€]_-;_-* &quot;-&quot;??\ [$€]_-;_-@_-"/>
    <numFmt numFmtId="244" formatCode="_-* #,##0.00&quot; €&quot;_-;\-* #,##0.00&quot; €&quot;_-;_-* \-??&quot; €&quot;_-;_-@_-"/>
    <numFmt numFmtId="245" formatCode="#,##0.0_);\(#,##0.0\)"/>
    <numFmt numFmtId="246" formatCode="_-* #,##0.00\ _p_t_a_-;\-* #,##0.00\ _p_t_a_-;_-* &quot;-&quot;??\ _p_t_a_-;_-@_-"/>
    <numFmt numFmtId="247" formatCode="_-&quot;€&quot;* #,##0.00_-;\-&quot;€&quot;* #,##0.00_-;_-&quot;€&quot;* &quot;-&quot;??_-;_-@_-"/>
    <numFmt numFmtId="248" formatCode="_(* #,##0.00000_);_(* \(#,##0.00000\);_(* &quot;-&quot;??_);_(@_)"/>
    <numFmt numFmtId="249" formatCode="_(&quot;N&quot;* #,##0.00_);_(&quot;N&quot;* \(#,##0.00\);_(&quot;N&quot;* &quot;-&quot;??_);_(@_)"/>
    <numFmt numFmtId="250" formatCode="_(* #,##0.000_);_(* \(#,##0.000\);_(* &quot;-&quot;??_);_(@_)"/>
    <numFmt numFmtId="251" formatCode="_-* #,##0\ _D_M_-;\-* #,##0\ _D_M_-;_-* &quot;-&quot;\ _D_M_-;_-@_-"/>
    <numFmt numFmtId="252" formatCode="_-&quot;€&quot;\ * #,##0.00_-;\-&quot;€&quot;\ * #,##0.00_-;_-&quot;€&quot;\ * &quot;-&quot;??_-;_-@_-"/>
    <numFmt numFmtId="253" formatCode="&quot;\&quot;#,##0.00;[Red]&quot;\&quot;&quot;\&quot;&quot;\&quot;&quot;\&quot;&quot;\&quot;&quot;\&quot;\-#,##0.00"/>
    <numFmt numFmtId="254" formatCode="&quot;\&quot;#,##0;[Red]&quot;\&quot;&quot;\&quot;\-#,##0"/>
    <numFmt numFmtId="255" formatCode="_-* #,##0\ _F_-;\-* #,##0\ _F_-;_-* &quot;-&quot;\ _F_-;_-@_-"/>
    <numFmt numFmtId="256" formatCode="_ &quot;\&quot;* #,##0_ ;_ &quot;\&quot;* \-#,##0_ ;_ &quot;\&quot;* &quot;-&quot;_ ;_ @_ "/>
    <numFmt numFmtId="257" formatCode="_ &quot;\&quot;* #,##0.00_ ;_ &quot;\&quot;* \-#,##0.00_ ;_ &quot;\&quot;* &quot;-&quot;??_ ;_ @_ "/>
    <numFmt numFmtId="258" formatCode="#,##0;\-#,##0;&quot;-&quot;"/>
    <numFmt numFmtId="259" formatCode="&quot;$&quot;#.;\(&quot;$&quot;#,\)"/>
    <numFmt numFmtId="260" formatCode="#,##0.00;\-#,##0.00;&quot;-&quot;"/>
    <numFmt numFmtId="261" formatCode="#,##0%;\-#,##0%;&quot;- &quot;"/>
    <numFmt numFmtId="262" formatCode="#,##0.0%;\-#,##0.0%;&quot;- &quot;"/>
    <numFmt numFmtId="263" formatCode="#,##0.00%;\-#,##0.00%;&quot;- &quot;"/>
    <numFmt numFmtId="264" formatCode="#,##0.0;\-#,##0.0;&quot;-&quot;"/>
    <numFmt numFmtId="265" formatCode="_-* #,##0.00\ _T_L_-;\-* #,##0.00\ _T_L_-;_-* &quot;-&quot;??\ _T_L_-;_-@_-"/>
    <numFmt numFmtId="266" formatCode="&quot;تشغيل&quot;\,\ &quot;تشغيل&quot;\,\ &quot;إيقاف تشغيل&quot;"/>
    <numFmt numFmtId="267" formatCode="&quot;रु&quot;\ #,##0;[Red]&quot;रु&quot;\ \-#,##0"/>
    <numFmt numFmtId="268" formatCode="#,##0;\(#,##0\)"/>
    <numFmt numFmtId="269" formatCode="&quot;$&quot;#,##0\ ;\(&quot;$&quot;#,##0\)"/>
    <numFmt numFmtId="270" formatCode="\t0.00%"/>
    <numFmt numFmtId="271" formatCode="\t#\ ??/??"/>
    <numFmt numFmtId="272" formatCode="_-* #,##0\ _₫_-;\-* #,##0\ _₫_-;_-* &quot;-&quot;\ _₫_-;_-@_-"/>
    <numFmt numFmtId="273" formatCode="_-* #,##0.00\ _₫_-;\-* #,##0.00\ _₫_-;_-* &quot;-&quot;??\ _₫_-;_-@_-"/>
    <numFmt numFmtId="274" formatCode="#,"/>
    <numFmt numFmtId="275" formatCode="_-&quot;€&quot;\ * #,##0.00_-;_-&quot;€&quot;\ * #,##0.00\-;_-&quot;€&quot;\ * &quot;-&quot;??_-;_-@_-"/>
    <numFmt numFmtId="276" formatCode="_-* #,##0.00\ [$€-C0A]_-;\-* #,##0.00\ [$€-C0A]_-;_-* &quot;-&quot;??\ [$€-C0A]_-;_-@_-"/>
    <numFmt numFmtId="277" formatCode="#,#00"/>
    <numFmt numFmtId="278" formatCode="#.##000"/>
    <numFmt numFmtId="279" formatCode="#"/>
    <numFmt numFmtId="280" formatCode="_-* #,##0.00\ _D_M_-;\-* #,##0.00\ _D_M_-;_-* &quot;-&quot;??\ _D_M_-;_-@_-"/>
    <numFmt numFmtId="281" formatCode="#,###"/>
    <numFmt numFmtId="282" formatCode="_-&quot;$&quot;\ * #,##0_-;\-&quot;$&quot;\ * #,##0_-;_-&quot;$&quot;\ * &quot;-&quot;_-;_-@_-"/>
    <numFmt numFmtId="283" formatCode="_-&quot;$&quot;\ * #,##0.00_-;\-&quot;$&quot;\ * #,##0.00_-;_-&quot;$&quot;\ * &quot;-&quot;??_-;_-@_-"/>
    <numFmt numFmtId="284" formatCode="_-* #,##0\ \-;\-* #,##0\ _-;_-* &quot;-&quot;\ _-;_-@_-"/>
    <numFmt numFmtId="285" formatCode="&quot;$&quot;#,#00"/>
    <numFmt numFmtId="286" formatCode="[Red]0%;[Red]\(0%\)"/>
    <numFmt numFmtId="287" formatCode="&quot;SFr.&quot;#,##0.00;[Red]&quot;SFr.&quot;\-#,##0.00"/>
    <numFmt numFmtId="288" formatCode="[$-C0A]mmm\-yy;@"/>
    <numFmt numFmtId="289" formatCode="[$-409]mmm/yy;@"/>
    <numFmt numFmtId="290" formatCode="0%;\(0%\)"/>
    <numFmt numFmtId="291" formatCode="#,##0.00[$YTL-41F];[Red]&quot;-&quot;#,##0.00[$YTL-41F]"/>
    <numFmt numFmtId="292" formatCode="&quot;Last Revision:  &quot;dd/mm/yy"/>
    <numFmt numFmtId="293" formatCode="_-* #,##0.0\ _F_-;\-* #,##0.0\ _F_-;_-* &quot;-&quot;??\ _F_-;_-@_-"/>
    <numFmt numFmtId="294" formatCode="&quot;\&quot;#,##0;&quot;\&quot;\-#,##0"/>
    <numFmt numFmtId="295" formatCode="#,##0.00\ &quot;F&quot;;[Red]\-#,##0.00\ &quot;F&quot;"/>
    <numFmt numFmtId="296" formatCode="_-* ###,0&quot;.&quot;00\ _F_B_-;\-* ###,0&quot;.&quot;00\ _F_B_-;_-* &quot;-&quot;??\ _F_B_-;_-@_-"/>
    <numFmt numFmtId="297" formatCode="###\'"/>
    <numFmt numFmtId="298" formatCode="\ \ @"/>
    <numFmt numFmtId="299" formatCode="\ \ \ \ @"/>
    <numFmt numFmtId="300" formatCode="_-* #,##0\ &quot;F&quot;_-;\-* #,##0\ &quot;F&quot;_-;_-* &quot;-&quot;\ &quot;F&quot;_-;_-@_-"/>
    <numFmt numFmtId="301" formatCode="#,##0.00\ &quot;F&quot;;\-#,##0.00\ &quot;F&quot;"/>
    <numFmt numFmtId="302" formatCode="&quot;¥&quot;#,##0;&quot;¥&quot;\-#,##0"/>
    <numFmt numFmtId="303" formatCode="00.000"/>
    <numFmt numFmtId="304" formatCode="#,##0&quot;$&quot;_);[Red]\(#,##0&quot;$&quot;\)"/>
    <numFmt numFmtId="305" formatCode="_ * #,##0_)_£_ ;_ * \(#,##0\)_£_ ;_ * &quot;-&quot;_)_£_ ;_ @_ "/>
    <numFmt numFmtId="306" formatCode="_-* #,##0.00\ _Y_T_L_-;\-* #,##0.00\ _Y_T_L_-;_-* &quot;-&quot;??\ _Y_T_L_-;_-@_-"/>
    <numFmt numFmtId="307" formatCode="* #,##0.00;* \-#,##0.00;* &quot;-&quot;??;@"/>
    <numFmt numFmtId="308" formatCode="0.00000"/>
    <numFmt numFmtId="309" formatCode="_-* #,##0.00\ _E_G_P_-;\-* #,##0.00\ _E_G_P_-;_-* &quot;-&quot;??\ _E_G_P_-;_-@_-"/>
    <numFmt numFmtId="310" formatCode="mm/dd/yy;@"/>
    <numFmt numFmtId="311" formatCode="[$-C09]d\ mmmm\ yyyy;@"/>
    <numFmt numFmtId="312" formatCode="&quot;$&quot;* #,##0,&quot; K&quot;_);\(&quot;$&quot;* #,##0,&quot; K&quot;\)"/>
    <numFmt numFmtId="313" formatCode="&quot;$&quot;* #,##0,,&quot; M&quot;_);\(&quot;$&quot;* #,##0,,&quot; M&quot;\)"/>
    <numFmt numFmtId="314" formatCode="0.0#"/>
    <numFmt numFmtId="315" formatCode="_([$€-2]* #,##0.00_);_([$€-2]* \(#,##0.00\);_([$€-2]* &quot;-&quot;??_)"/>
    <numFmt numFmtId="316" formatCode="&quot;ج.م.‏&quot;#,##0_-;&quot;ج.م.‏&quot;#,##0\-"/>
    <numFmt numFmtId="317" formatCode="&quot;$&quot;#,##0;\-&quot;$&quot;#,##0"/>
    <numFmt numFmtId="318" formatCode="&quot;$&quot;\ \ #,##0&quot; / m2&quot;"/>
    <numFmt numFmtId="319" formatCode="_-[$€-2]\ * #,##0_-;\-[$€-2]\ * #,##0_-;_-[$€-2]\ * &quot;-&quot;??_-;_-@_-"/>
    <numFmt numFmtId="320" formatCode="#,##0\ &quot;F&quot;;\-#,##0\ &quot;F&quot;"/>
    <numFmt numFmtId="321" formatCode="[$-F800]dddd\,\ mmmm\ dd\,\ yyyy"/>
    <numFmt numFmtId="322" formatCode="dd\-mmm\-yy;@"/>
    <numFmt numFmtId="323" formatCode="[$-40C]General"/>
    <numFmt numFmtId="324" formatCode="#0"/>
    <numFmt numFmtId="325" formatCode="_-&quot;ر.س.‏&quot;\ * #,##0.00_-;_-&quot;ر.س.‏&quot;\ * #,##0.00\-;_-&quot;ر.س.‏&quot;\ * &quot;-&quot;??_-;_-@_-"/>
    <numFmt numFmtId="326" formatCode="_-[$€]* #,##0.00_-;\-[$€]* #,##0.00_-;_-[$€]* &quot;-&quot;??_-;_-@_-"/>
    <numFmt numFmtId="327" formatCode="_-[$€]\ * #,##0.00_-;_-[$€]\ * #,##0.00\-;_-[$€]\ * &quot;-&quot;??_-;_-@_-"/>
    <numFmt numFmtId="328" formatCode="#.00"/>
    <numFmt numFmtId="329" formatCode="0.000%"/>
  </numFmts>
  <fonts count="43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rgb="FF000000"/>
      <name val="Times New Roman"/>
      <family val="1"/>
    </font>
    <font>
      <sz val="8"/>
      <color rgb="FF000000"/>
      <name val="Times New Roman"/>
      <family val="1"/>
    </font>
    <font>
      <b/>
      <i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charset val="178"/>
      <scheme val="minor"/>
    </font>
    <font>
      <sz val="11"/>
      <name val="Arial"/>
      <family val="2"/>
    </font>
    <font>
      <sz val="12"/>
      <name val="Arial"/>
      <family val="2"/>
    </font>
    <font>
      <sz val="10"/>
      <name val="Arial"/>
      <family val="2"/>
    </font>
    <font>
      <u/>
      <sz val="10"/>
      <color indexed="12"/>
      <name val="Arial"/>
      <family val="2"/>
    </font>
    <font>
      <b/>
      <sz val="10"/>
      <name val="Arial"/>
      <family val="2"/>
    </font>
    <font>
      <sz val="11"/>
      <color theme="1"/>
      <name val="Arial"/>
      <family val="2"/>
    </font>
    <font>
      <b/>
      <sz val="15"/>
      <color theme="3"/>
      <name val="Calibri"/>
      <family val="2"/>
      <charset val="178"/>
      <scheme val="minor"/>
    </font>
    <font>
      <sz val="11"/>
      <color theme="0"/>
      <name val="Calibri"/>
      <family val="2"/>
      <charset val="178"/>
      <scheme val="minor"/>
    </font>
    <font>
      <sz val="11"/>
      <color theme="1"/>
      <name val="Calibri"/>
      <family val="2"/>
      <charset val="238"/>
      <scheme val="minor"/>
    </font>
    <font>
      <sz val="10"/>
      <name val="Times New Roman"/>
      <family val="1"/>
    </font>
    <font>
      <sz val="11"/>
      <color indexed="8"/>
      <name val="Arial"/>
      <family val="2"/>
      <charset val="178"/>
    </font>
    <font>
      <sz val="11"/>
      <color indexed="9"/>
      <name val="Arial"/>
      <family val="2"/>
      <charset val="178"/>
    </font>
    <font>
      <sz val="11"/>
      <color indexed="16"/>
      <name val="Arial"/>
      <family val="2"/>
      <charset val="178"/>
    </font>
    <font>
      <b/>
      <sz val="11"/>
      <color indexed="53"/>
      <name val="Arial"/>
      <family val="2"/>
      <charset val="178"/>
    </font>
    <font>
      <b/>
      <sz val="11"/>
      <color indexed="9"/>
      <name val="Arial"/>
      <family val="2"/>
      <charset val="178"/>
    </font>
    <font>
      <b/>
      <sz val="11"/>
      <color indexed="8"/>
      <name val="Arial"/>
      <family val="2"/>
      <charset val="178"/>
    </font>
    <font>
      <sz val="11"/>
      <color indexed="17"/>
      <name val="Arial"/>
      <family val="2"/>
      <charset val="178"/>
    </font>
    <font>
      <b/>
      <sz val="15"/>
      <color indexed="62"/>
      <name val="Arial"/>
      <family val="2"/>
      <charset val="178"/>
    </font>
    <font>
      <b/>
      <sz val="13"/>
      <color indexed="62"/>
      <name val="Arial"/>
      <family val="2"/>
      <charset val="178"/>
    </font>
    <font>
      <b/>
      <sz val="11"/>
      <color indexed="62"/>
      <name val="Arial"/>
      <family val="2"/>
      <charset val="178"/>
    </font>
    <font>
      <sz val="11"/>
      <color indexed="62"/>
      <name val="Arial"/>
      <family val="2"/>
      <charset val="178"/>
    </font>
    <font>
      <sz val="11"/>
      <color indexed="53"/>
      <name val="Arial"/>
      <family val="2"/>
      <charset val="178"/>
    </font>
    <font>
      <sz val="11"/>
      <color indexed="60"/>
      <name val="Arial"/>
      <family val="2"/>
      <charset val="178"/>
    </font>
    <font>
      <sz val="10"/>
      <name val="Helv"/>
      <charset val="178"/>
    </font>
    <font>
      <b/>
      <sz val="11"/>
      <color indexed="63"/>
      <name val="Arial"/>
      <family val="2"/>
      <charset val="178"/>
    </font>
    <font>
      <b/>
      <sz val="18"/>
      <color indexed="62"/>
      <name val="Times New Roman"/>
      <family val="2"/>
      <charset val="178"/>
    </font>
    <font>
      <sz val="11"/>
      <color indexed="10"/>
      <name val="Arial"/>
      <family val="2"/>
      <charset val="178"/>
    </font>
    <font>
      <b/>
      <sz val="1"/>
      <color indexed="8"/>
      <name val="Courier"/>
      <family val="3"/>
      <charset val="178"/>
    </font>
    <font>
      <u/>
      <sz val="8.25"/>
      <color indexed="12"/>
      <name val="MS P????"/>
      <family val="3"/>
      <charset val="128"/>
    </font>
    <font>
      <u/>
      <sz val="8.25"/>
      <color indexed="36"/>
      <name val="MS P????"/>
      <family val="3"/>
      <charset val="128"/>
    </font>
    <font>
      <sz val="10"/>
      <name val="MS Sans Serif"/>
      <family val="2"/>
      <charset val="178"/>
    </font>
    <font>
      <sz val="11"/>
      <name val="‍¤¯ٌ"/>
      <charset val="178"/>
    </font>
    <font>
      <sz val="11"/>
      <name val="û®"/>
      <family val="3"/>
      <charset val="128"/>
    </font>
    <font>
      <sz val="12"/>
      <name val="Courier"/>
      <family val="3"/>
      <charset val="178"/>
    </font>
    <font>
      <sz val="1"/>
      <color indexed="8"/>
      <name val="Courier"/>
      <family val="3"/>
      <charset val="178"/>
    </font>
    <font>
      <sz val="9"/>
      <name val="Geneva"/>
    </font>
    <font>
      <b/>
      <u/>
      <sz val="12"/>
      <name val="Times New Roman"/>
      <family val="1"/>
      <charset val="178"/>
    </font>
    <font>
      <u/>
      <sz val="12"/>
      <name val="Times New Roman"/>
      <family val="1"/>
      <charset val="178"/>
    </font>
    <font>
      <b/>
      <sz val="1"/>
      <color indexed="16"/>
      <name val="Courier"/>
      <family val="3"/>
      <charset val="178"/>
    </font>
    <font>
      <b/>
      <sz val="11"/>
      <name val="Arial"/>
      <family val="2"/>
      <charset val="178"/>
    </font>
    <font>
      <sz val="10"/>
      <name val="Times New Roman"/>
      <family val="1"/>
      <charset val="178"/>
    </font>
    <font>
      <sz val="10"/>
      <name val="Arabic Transparent"/>
      <family val="2"/>
      <charset val="178"/>
    </font>
    <font>
      <sz val="10"/>
      <name val="Arabic Transparent"/>
      <charset val="178"/>
    </font>
    <font>
      <b/>
      <sz val="1"/>
      <color indexed="8"/>
      <name val="Courier"/>
      <family val="3"/>
    </font>
    <font>
      <u/>
      <sz val="8.25"/>
      <color indexed="12"/>
      <name val="ＭＳ Ｐゴシック"/>
      <family val="3"/>
      <charset val="128"/>
    </font>
    <font>
      <sz val="12"/>
      <name val="바탕체"/>
      <family val="1"/>
      <charset val="129"/>
    </font>
    <font>
      <u/>
      <sz val="8.25"/>
      <color indexed="36"/>
      <name val="ＭＳ Ｐゴシック"/>
      <family val="3"/>
      <charset val="128"/>
    </font>
    <font>
      <sz val="10"/>
      <name val="MS Sans Serif"/>
      <family val="2"/>
    </font>
    <font>
      <sz val="12"/>
      <name val="|??´¸ⓒ"/>
      <family val="1"/>
      <charset val="129"/>
    </font>
    <font>
      <sz val="10"/>
      <name val="Helv"/>
      <charset val="204"/>
    </font>
    <font>
      <sz val="10"/>
      <name val="Helv"/>
      <family val="2"/>
    </font>
    <font>
      <sz val="10"/>
      <name val="Helv"/>
    </font>
    <font>
      <sz val="11"/>
      <color indexed="8"/>
      <name val="Arial"/>
      <family val="2"/>
    </font>
    <font>
      <sz val="11"/>
      <color indexed="9"/>
      <name val="Arial"/>
      <family val="2"/>
    </font>
    <font>
      <sz val="12"/>
      <color indexed="12"/>
      <name val="Palatino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2"/>
      <color indexed="18"/>
      <name val="Arial"/>
      <family val="2"/>
    </font>
    <font>
      <sz val="11"/>
      <color indexed="20"/>
      <name val="Arial"/>
      <family val="2"/>
    </font>
    <font>
      <sz val="12"/>
      <name val="Tms Rmn"/>
    </font>
    <font>
      <b/>
      <sz val="11"/>
      <color indexed="52"/>
      <name val="Arial"/>
      <family val="2"/>
    </font>
    <font>
      <b/>
      <sz val="11"/>
      <color indexed="52"/>
      <name val="Calibri"/>
      <family val="2"/>
    </font>
    <font>
      <b/>
      <sz val="10"/>
      <name val="Helv"/>
      <family val="2"/>
    </font>
    <font>
      <sz val="8"/>
      <color indexed="39"/>
      <name val="Times New Roman"/>
      <family val="1"/>
    </font>
    <font>
      <b/>
      <sz val="11"/>
      <color indexed="9"/>
      <name val="Arial"/>
      <family val="2"/>
    </font>
    <font>
      <u/>
      <sz val="10"/>
      <color indexed="12"/>
      <name val="Arial"/>
      <family val="2"/>
      <charset val="178"/>
    </font>
    <font>
      <b/>
      <sz val="8"/>
      <name val="Arial"/>
      <family val="2"/>
    </font>
    <font>
      <sz val="11"/>
      <name val="Tms Rmn"/>
      <charset val="178"/>
    </font>
    <font>
      <b/>
      <i/>
      <sz val="12"/>
      <color indexed="12"/>
      <name val="Arial"/>
      <family val="2"/>
    </font>
    <font>
      <sz val="12"/>
      <name val="Times New Roman"/>
      <family val="1"/>
    </font>
    <font>
      <sz val="11"/>
      <name val="Times New Roman"/>
      <family val="1"/>
    </font>
    <font>
      <sz val="12"/>
      <color theme="1"/>
      <name val="Arial"/>
      <family val="2"/>
      <charset val="178"/>
    </font>
    <font>
      <sz val="10"/>
      <name val="Geneva"/>
      <family val="2"/>
      <charset val="178"/>
    </font>
    <font>
      <sz val="10"/>
      <color rgb="FF000000"/>
      <name val="Times New Roman"/>
      <family val="1"/>
    </font>
    <font>
      <sz val="8"/>
      <name val="Courier"/>
      <family val="3"/>
    </font>
    <font>
      <sz val="10"/>
      <name val="MS Serif"/>
      <family val="1"/>
    </font>
    <font>
      <sz val="1"/>
      <color indexed="8"/>
      <name val="Courier"/>
      <family val="3"/>
    </font>
    <font>
      <sz val="12"/>
      <name val="SWISS"/>
    </font>
    <font>
      <sz val="10"/>
      <name val="Tahoma"/>
      <family val="2"/>
    </font>
    <font>
      <b/>
      <sz val="11"/>
      <color indexed="8"/>
      <name val="Calibri"/>
      <family val="2"/>
    </font>
    <font>
      <sz val="24"/>
      <color indexed="13"/>
      <name val="SWISS"/>
    </font>
    <font>
      <sz val="10"/>
      <color indexed="16"/>
      <name val="MS Serif"/>
      <family val="1"/>
    </font>
    <font>
      <sz val="10"/>
      <name val="SwitzerlandLight"/>
    </font>
    <font>
      <i/>
      <sz val="11"/>
      <color indexed="23"/>
      <name val="Arial"/>
      <family val="2"/>
    </font>
    <font>
      <u/>
      <sz val="10"/>
      <color theme="11"/>
      <name val="Arial"/>
      <family val="2"/>
    </font>
    <font>
      <b/>
      <sz val="14"/>
      <color indexed="8"/>
      <name val="SWISS"/>
    </font>
    <font>
      <sz val="11"/>
      <color indexed="17"/>
      <name val="Arial"/>
      <family val="2"/>
    </font>
    <font>
      <sz val="8"/>
      <name val="Arial"/>
      <family val="2"/>
    </font>
    <font>
      <b/>
      <sz val="12"/>
      <name val="Helv"/>
      <family val="2"/>
    </font>
    <font>
      <b/>
      <sz val="12"/>
      <name val="Arial"/>
      <family val="2"/>
    </font>
    <font>
      <b/>
      <i/>
      <sz val="10"/>
      <name val="Arial"/>
      <family val="2"/>
    </font>
    <font>
      <b/>
      <sz val="18"/>
      <name val="Arial"/>
      <family val="2"/>
    </font>
    <font>
      <b/>
      <sz val="10"/>
      <color indexed="16"/>
      <name val="Arial"/>
      <family val="2"/>
      <charset val="178"/>
    </font>
    <font>
      <b/>
      <sz val="11"/>
      <color indexed="56"/>
      <name val="Arial"/>
      <family val="2"/>
    </font>
    <font>
      <b/>
      <sz val="1"/>
      <color indexed="16"/>
      <name val="Courier"/>
      <family val="3"/>
    </font>
    <font>
      <b/>
      <sz val="9"/>
      <name val="Helv"/>
    </font>
    <font>
      <sz val="9"/>
      <name val="Helv"/>
    </font>
    <font>
      <u/>
      <sz val="10"/>
      <color theme="10"/>
      <name val="Arial"/>
      <family val="2"/>
    </font>
    <font>
      <u/>
      <sz val="11"/>
      <color theme="10"/>
      <name val="Calibri"/>
      <family val="2"/>
    </font>
    <font>
      <u/>
      <sz val="11"/>
      <color theme="10"/>
      <name val="Arial"/>
      <family val="2"/>
    </font>
    <font>
      <sz val="11"/>
      <color indexed="62"/>
      <name val="Arial"/>
      <family val="2"/>
    </font>
    <font>
      <sz val="18"/>
      <name val="Times New Roman"/>
      <family val="1"/>
    </font>
    <font>
      <b/>
      <sz val="13"/>
      <name val="Times New Roman"/>
      <family val="1"/>
    </font>
    <font>
      <b/>
      <i/>
      <sz val="12"/>
      <name val="Times New Roman"/>
      <family val="1"/>
    </font>
    <font>
      <i/>
      <sz val="12"/>
      <name val="Times New Roman"/>
      <family val="1"/>
    </font>
    <font>
      <sz val="11"/>
      <color indexed="52"/>
      <name val="Arial"/>
      <family val="2"/>
    </font>
    <font>
      <sz val="10"/>
      <name val="Courier"/>
      <family val="3"/>
      <charset val="178"/>
    </font>
    <font>
      <b/>
      <sz val="11"/>
      <name val="Helv"/>
      <family val="2"/>
    </font>
    <font>
      <sz val="11"/>
      <color indexed="60"/>
      <name val="Arial"/>
      <family val="2"/>
    </font>
    <font>
      <sz val="7"/>
      <name val="Small Fonts"/>
      <family val="2"/>
    </font>
    <font>
      <sz val="12"/>
      <name val="바탕체"/>
      <family val="3"/>
      <charset val="129"/>
    </font>
    <font>
      <b/>
      <i/>
      <sz val="16"/>
      <name val="Helv"/>
      <charset val="178"/>
    </font>
    <font>
      <sz val="12"/>
      <name val="Helv"/>
    </font>
    <font>
      <sz val="11"/>
      <color theme="1"/>
      <name val="Calibri"/>
      <family val="2"/>
    </font>
    <font>
      <sz val="10"/>
      <color theme="1"/>
      <name val="Arial"/>
      <family val="2"/>
    </font>
    <font>
      <sz val="11"/>
      <color theme="1"/>
      <name val="Arial"/>
      <family val="2"/>
      <charset val="178"/>
    </font>
    <font>
      <sz val="10"/>
      <name val="Arial"/>
      <family val="2"/>
      <charset val="178"/>
    </font>
    <font>
      <sz val="11"/>
      <color indexed="8"/>
      <name val="Calibri"/>
      <family val="2"/>
      <charset val="178"/>
    </font>
    <font>
      <sz val="14"/>
      <name val="Arabic Transparent"/>
      <charset val="178"/>
    </font>
    <font>
      <sz val="10"/>
      <color indexed="8"/>
      <name val="Stone Sans"/>
      <family val="2"/>
    </font>
    <font>
      <b/>
      <sz val="11"/>
      <color indexed="63"/>
      <name val="Arial"/>
      <family val="2"/>
    </font>
    <font>
      <b/>
      <sz val="10"/>
      <name val="MS Sans Serif"/>
      <family val="2"/>
      <charset val="178"/>
    </font>
    <font>
      <sz val="8"/>
      <color indexed="8"/>
      <name val="Arial"/>
      <family val="2"/>
    </font>
    <font>
      <sz val="8"/>
      <name val="Helv"/>
    </font>
    <font>
      <b/>
      <sz val="18"/>
      <color indexed="62"/>
      <name val="Cambria"/>
      <family val="2"/>
    </font>
    <font>
      <sz val="10"/>
      <color indexed="12"/>
      <name val="Times New Roman"/>
      <family val="1"/>
      <charset val="178"/>
    </font>
    <font>
      <b/>
      <sz val="18"/>
      <color indexed="56"/>
      <name val="Times New Roman"/>
      <family val="2"/>
    </font>
    <font>
      <sz val="11"/>
      <color indexed="10"/>
      <name val="Arial"/>
      <family val="2"/>
    </font>
    <font>
      <u/>
      <sz val="8.25"/>
      <color indexed="12"/>
      <name val="ＭＳ Ｐゴシック"/>
      <family val="2"/>
      <charset val="128"/>
    </font>
    <font>
      <b/>
      <sz val="11"/>
      <color indexed="10"/>
      <name val="Arial"/>
      <family val="2"/>
      <charset val="178"/>
    </font>
    <font>
      <sz val="11"/>
      <color indexed="20"/>
      <name val="Arial"/>
      <family val="2"/>
      <charset val="178"/>
    </font>
    <font>
      <sz val="11"/>
      <color indexed="19"/>
      <name val="Arial"/>
      <family val="2"/>
      <charset val="178"/>
    </font>
    <font>
      <sz val="12"/>
      <name val="Simplified Arabic"/>
      <family val="1"/>
    </font>
    <font>
      <i/>
      <sz val="11"/>
      <color indexed="23"/>
      <name val="Arial"/>
      <family val="2"/>
      <charset val="178"/>
    </font>
    <font>
      <sz val="11"/>
      <name val="돋움"/>
      <family val="2"/>
    </font>
    <font>
      <sz val="8"/>
      <name val="Times New Roman"/>
      <family val="1"/>
    </font>
    <font>
      <b/>
      <sz val="10"/>
      <name val="Times New Roman"/>
      <family val="1"/>
    </font>
    <font>
      <sz val="11"/>
      <color indexed="17"/>
      <name val="Calibri"/>
      <family val="2"/>
    </font>
    <font>
      <sz val="11"/>
      <color indexed="20"/>
      <name val="Calibri"/>
      <family val="2"/>
    </font>
    <font>
      <sz val="12"/>
      <name val="宋体"/>
      <charset val="134"/>
    </font>
    <font>
      <sz val="10"/>
      <name val="Courier"/>
      <family val="3"/>
    </font>
    <font>
      <sz val="14"/>
      <name val="ＭＳ 明朝"/>
      <family val="3"/>
      <charset val="128"/>
    </font>
    <font>
      <sz val="14"/>
      <name val="ＭＳ 明朝"/>
      <family val="1"/>
      <charset val="128"/>
    </font>
    <font>
      <u/>
      <sz val="8.25"/>
      <color indexed="36"/>
      <name val="ＭＳ Ｐゴシック"/>
      <family val="2"/>
      <charset val="128"/>
    </font>
    <font>
      <sz val="10"/>
      <name val="ＭＳ 明朝"/>
      <family val="3"/>
      <charset val="128"/>
    </font>
    <font>
      <b/>
      <sz val="11"/>
      <color theme="1"/>
      <name val="Arial"/>
      <family val="2"/>
    </font>
    <font>
      <sz val="11"/>
      <color theme="1"/>
      <name val="Calibri"/>
      <family val="2"/>
      <charset val="178"/>
    </font>
    <font>
      <sz val="11"/>
      <color rgb="FFFF0000"/>
      <name val="Calibri"/>
      <family val="2"/>
      <charset val="178"/>
      <scheme val="minor"/>
    </font>
    <font>
      <b/>
      <sz val="18"/>
      <color theme="3"/>
      <name val="Cambria"/>
      <family val="2"/>
      <charset val="178"/>
      <scheme val="major"/>
    </font>
    <font>
      <b/>
      <sz val="13"/>
      <color theme="3"/>
      <name val="Calibri"/>
      <family val="2"/>
      <charset val="178"/>
      <scheme val="minor"/>
    </font>
    <font>
      <b/>
      <sz val="11"/>
      <color theme="3"/>
      <name val="Calibri"/>
      <family val="2"/>
      <charset val="178"/>
      <scheme val="minor"/>
    </font>
    <font>
      <sz val="11"/>
      <color rgb="FF006100"/>
      <name val="Calibri"/>
      <family val="2"/>
      <charset val="178"/>
      <scheme val="minor"/>
    </font>
    <font>
      <sz val="11"/>
      <color rgb="FF9C0006"/>
      <name val="Calibri"/>
      <family val="2"/>
      <charset val="178"/>
      <scheme val="minor"/>
    </font>
    <font>
      <sz val="11"/>
      <color rgb="FF9C6500"/>
      <name val="Calibri"/>
      <family val="2"/>
      <charset val="178"/>
      <scheme val="minor"/>
    </font>
    <font>
      <sz val="11"/>
      <color rgb="FF3F3F76"/>
      <name val="Calibri"/>
      <family val="2"/>
      <charset val="178"/>
      <scheme val="minor"/>
    </font>
    <font>
      <b/>
      <sz val="11"/>
      <color rgb="FF3F3F3F"/>
      <name val="Calibri"/>
      <family val="2"/>
      <charset val="178"/>
      <scheme val="minor"/>
    </font>
    <font>
      <b/>
      <sz val="11"/>
      <color rgb="FFFA7D00"/>
      <name val="Calibri"/>
      <family val="2"/>
      <charset val="178"/>
      <scheme val="minor"/>
    </font>
    <font>
      <sz val="11"/>
      <color rgb="FFFA7D00"/>
      <name val="Calibri"/>
      <family val="2"/>
      <charset val="178"/>
      <scheme val="minor"/>
    </font>
    <font>
      <b/>
      <sz val="11"/>
      <color theme="0"/>
      <name val="Calibri"/>
      <family val="2"/>
      <charset val="178"/>
      <scheme val="minor"/>
    </font>
    <font>
      <i/>
      <sz val="11"/>
      <color rgb="FF7F7F7F"/>
      <name val="Calibri"/>
      <family val="2"/>
      <charset val="178"/>
      <scheme val="minor"/>
    </font>
    <font>
      <b/>
      <sz val="11"/>
      <color theme="1"/>
      <name val="Calibri"/>
      <family val="2"/>
      <charset val="178"/>
      <scheme val="minor"/>
    </font>
    <font>
      <b/>
      <sz val="9"/>
      <name val="Arial"/>
      <family val="2"/>
    </font>
    <font>
      <u/>
      <sz val="11"/>
      <color theme="10"/>
      <name val="Calibri"/>
      <family val="2"/>
      <charset val="178"/>
      <scheme val="minor"/>
    </font>
    <font>
      <sz val="11"/>
      <color rgb="FF9C6500"/>
      <name val="Calibri"/>
      <family val="2"/>
      <scheme val="minor"/>
    </font>
    <font>
      <sz val="12"/>
      <name val="Courier"/>
      <family val="3"/>
    </font>
    <font>
      <sz val="12"/>
      <name val="Arabic Transparent"/>
      <charset val="178"/>
    </font>
    <font>
      <sz val="9"/>
      <name val="Geneva"/>
      <family val="2"/>
    </font>
    <font>
      <sz val="14"/>
      <color indexed="24"/>
      <name val="Arial"/>
      <family val="2"/>
    </font>
    <font>
      <sz val="12"/>
      <name val="MS Sans Serif"/>
      <family val="2"/>
    </font>
    <font>
      <sz val="12"/>
      <name val="MS Sans Serif"/>
      <family val="2"/>
      <charset val="178"/>
    </font>
    <font>
      <u/>
      <sz val="10"/>
      <color indexed="36"/>
      <name val="Arial"/>
      <family val="2"/>
    </font>
    <font>
      <sz val="18"/>
      <color indexed="24"/>
      <name val="Arial"/>
      <family val="2"/>
    </font>
    <font>
      <b/>
      <i/>
      <sz val="16"/>
      <color indexed="24"/>
      <name val="Times New Roman"/>
      <family val="1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color theme="1"/>
      <name val="Times New Roman"/>
      <family val="2"/>
    </font>
    <font>
      <sz val="10"/>
      <name val="Comic Sans MS"/>
      <family val="4"/>
    </font>
    <font>
      <sz val="7"/>
      <name val="Arial"/>
      <family val="2"/>
    </font>
    <font>
      <sz val="10"/>
      <color indexed="62"/>
      <name val="Arial"/>
      <family val="2"/>
    </font>
    <font>
      <sz val="11"/>
      <color indexed="60"/>
      <name val="Calibri"/>
      <family val="2"/>
    </font>
    <font>
      <sz val="6"/>
      <color indexed="8"/>
      <name val="Arial MT"/>
    </font>
    <font>
      <sz val="11"/>
      <name val="–¾’©"/>
      <charset val="128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4"/>
      <color indexed="18"/>
      <name val="Frutiger 55 Roman"/>
      <family val="2"/>
    </font>
    <font>
      <b/>
      <i/>
      <sz val="12"/>
      <color indexed="62"/>
      <name val="Frutiger 55 Roman"/>
      <family val="2"/>
    </font>
    <font>
      <b/>
      <sz val="11"/>
      <color indexed="12"/>
      <name val="Frutiger 55 Roman"/>
      <family val="2"/>
    </font>
    <font>
      <sz val="12"/>
      <name val="Frutiger 55 Roman"/>
      <family val="2"/>
    </font>
    <font>
      <sz val="10"/>
      <name val="Arial Narrow"/>
      <family val="2"/>
    </font>
    <font>
      <sz val="11"/>
      <color theme="1"/>
      <name val="Calibri"/>
      <family val="3"/>
      <charset val="129"/>
      <scheme val="minor"/>
    </font>
    <font>
      <b/>
      <sz val="11"/>
      <color indexed="10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0"/>
      <name val="Century Gothic"/>
      <family val="2"/>
    </font>
    <font>
      <sz val="10"/>
      <color rgb="FF000000"/>
      <name val="Arial"/>
      <family val="2"/>
    </font>
    <font>
      <sz val="9"/>
      <color indexed="8"/>
      <name val="Arial"/>
      <family val="2"/>
    </font>
    <font>
      <b/>
      <u/>
      <sz val="10"/>
      <name val="Times New Roman"/>
      <family val="1"/>
    </font>
    <font>
      <i/>
      <u/>
      <sz val="10"/>
      <name val="Times New Roman"/>
      <family val="1"/>
    </font>
    <font>
      <b/>
      <sz val="11"/>
      <color indexed="63"/>
      <name val="Calibri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sz val="12"/>
      <name val="Arial MT"/>
    </font>
    <font>
      <sz val="10"/>
      <color indexed="8"/>
      <name val="Tahoma"/>
      <family val="2"/>
    </font>
    <font>
      <sz val="11"/>
      <color indexed="8"/>
      <name val="Calibri"/>
      <family val="2"/>
      <scheme val="minor"/>
    </font>
    <font>
      <sz val="12"/>
      <name val=".VnTime"/>
      <family val="2"/>
    </font>
    <font>
      <sz val="10"/>
      <color indexed="8"/>
      <name val="MS Sans Serif"/>
      <family val="2"/>
    </font>
    <font>
      <sz val="11"/>
      <color indexed="10"/>
      <name val="Calibri"/>
      <family val="2"/>
      <charset val="178"/>
    </font>
    <font>
      <i/>
      <sz val="11"/>
      <color indexed="23"/>
      <name val="Calibri"/>
      <family val="2"/>
      <charset val="178"/>
    </font>
    <font>
      <sz val="10"/>
      <name val="?? ??"/>
      <family val="1"/>
      <charset val="136"/>
    </font>
    <font>
      <sz val="11"/>
      <color indexed="20"/>
      <name val="Calibri"/>
      <family val="2"/>
      <charset val="178"/>
    </font>
    <font>
      <b/>
      <sz val="11"/>
      <color indexed="52"/>
      <name val="Calibri"/>
      <family val="2"/>
      <charset val="178"/>
    </font>
    <font>
      <b/>
      <sz val="11"/>
      <color indexed="9"/>
      <name val="Calibri"/>
      <family val="2"/>
      <charset val="178"/>
    </font>
    <font>
      <sz val="11"/>
      <color indexed="52"/>
      <name val="Calibri"/>
      <family val="2"/>
      <charset val="178"/>
    </font>
    <font>
      <sz val="14"/>
      <name val="??"/>
      <family val="3"/>
    </font>
    <font>
      <sz val="11"/>
      <color indexed="60"/>
      <name val="Calibri"/>
      <family val="2"/>
      <charset val="178"/>
    </font>
    <font>
      <b/>
      <sz val="15"/>
      <color indexed="56"/>
      <name val="Calibri"/>
      <family val="2"/>
      <charset val="178"/>
    </font>
    <font>
      <b/>
      <sz val="13"/>
      <color indexed="56"/>
      <name val="Calibri"/>
      <family val="2"/>
      <charset val="178"/>
    </font>
    <font>
      <b/>
      <sz val="11"/>
      <color indexed="56"/>
      <name val="Calibri"/>
      <family val="2"/>
      <charset val="178"/>
    </font>
    <font>
      <sz val="10"/>
      <name val="Arial"/>
      <family val="2"/>
      <charset val="162"/>
    </font>
    <font>
      <b/>
      <sz val="11"/>
      <color indexed="8"/>
      <name val="Calibri"/>
      <family val="2"/>
      <charset val="178"/>
    </font>
    <font>
      <sz val="11"/>
      <color indexed="9"/>
      <name val="Calibri"/>
      <family val="2"/>
      <charset val="178"/>
    </font>
    <font>
      <sz val="12"/>
      <name val="????"/>
      <family val="1"/>
      <charset val="136"/>
    </font>
    <font>
      <sz val="12"/>
      <name val="|??¢¥¢¬¨Ï"/>
      <family val="1"/>
      <charset val="129"/>
    </font>
    <font>
      <sz val="10"/>
      <name val=".VnTime"/>
      <family val="2"/>
    </font>
    <font>
      <sz val="10"/>
      <name val="Geneva"/>
      <family val="2"/>
    </font>
    <font>
      <sz val="12"/>
      <name val="???"/>
      <family val="2"/>
    </font>
    <font>
      <sz val="11"/>
      <name val="–¾’©"/>
      <family val="1"/>
      <charset val="128"/>
    </font>
    <font>
      <b/>
      <sz val="12"/>
      <name val="Times New Roman"/>
      <family val="1"/>
    </font>
    <font>
      <b/>
      <u/>
      <sz val="14"/>
      <color indexed="8"/>
      <name val=".VnBook-AntiquaH"/>
      <family val="2"/>
    </font>
    <font>
      <sz val="11"/>
      <name val=".VnTime"/>
      <family val="2"/>
    </font>
    <font>
      <i/>
      <sz val="12"/>
      <color indexed="8"/>
      <name val=".VnBook-AntiquaH"/>
      <family val="2"/>
    </font>
    <font>
      <sz val="11"/>
      <color indexed="8"/>
      <name val="Calibri"/>
      <family val="2"/>
      <charset val="238"/>
    </font>
    <font>
      <sz val="11"/>
      <color indexed="8"/>
      <name val="Czcionka tekstu podstawowego"/>
      <family val="2"/>
      <charset val="238"/>
    </font>
    <font>
      <b/>
      <sz val="12"/>
      <color indexed="8"/>
      <name val=".VnBook-Antiqua"/>
      <family val="2"/>
    </font>
    <font>
      <i/>
      <sz val="12"/>
      <color indexed="8"/>
      <name val=".VnBook-Antiqua"/>
      <family val="2"/>
    </font>
    <font>
      <sz val="11"/>
      <color indexed="9"/>
      <name val="Calibri"/>
      <family val="2"/>
      <charset val="238"/>
    </font>
    <font>
      <sz val="11"/>
      <color indexed="9"/>
      <name val="Czcionka tekstu podstawowego"/>
      <family val="2"/>
      <charset val="238"/>
    </font>
    <font>
      <sz val="12"/>
      <color indexed="12"/>
      <name val="Palatino"/>
      <family val="1"/>
    </font>
    <font>
      <sz val="11"/>
      <name val="±¼¸²Ã¼"/>
      <family val="3"/>
      <charset val="129"/>
    </font>
    <font>
      <sz val="12"/>
      <name val="¹UAAA¼"/>
      <family val="3"/>
      <charset val="129"/>
    </font>
    <font>
      <sz val="11"/>
      <color indexed="62"/>
      <name val="Calibri"/>
      <family val="2"/>
      <charset val="238"/>
    </font>
    <font>
      <sz val="12"/>
      <name val="µ¸¿òÃ¼"/>
      <family val="3"/>
      <charset val="129"/>
    </font>
    <font>
      <sz val="8"/>
      <color indexed="24"/>
      <name val="Arial"/>
      <family val="2"/>
    </font>
    <font>
      <sz val="10"/>
      <color indexed="8"/>
      <name val="Arial"/>
      <family val="2"/>
      <charset val="178"/>
    </font>
    <font>
      <b/>
      <sz val="11"/>
      <color indexed="8"/>
      <name val="Calibri"/>
      <family val="2"/>
      <charset val="238"/>
    </font>
    <font>
      <sz val="10"/>
      <name val=".VnArial"/>
      <family val="2"/>
    </font>
    <font>
      <sz val="11"/>
      <color indexed="20"/>
      <name val="Calibri"/>
      <family val="2"/>
      <charset val="238"/>
    </font>
    <font>
      <b/>
      <sz val="18"/>
      <color indexed="62"/>
      <name val="Cambria"/>
      <family val="2"/>
      <charset val="238"/>
    </font>
    <font>
      <b/>
      <sz val="15"/>
      <color indexed="62"/>
      <name val="Calibri"/>
      <family val="2"/>
      <charset val="238"/>
    </font>
    <font>
      <b/>
      <sz val="13"/>
      <color indexed="62"/>
      <name val="Calibri"/>
      <family val="2"/>
      <charset val="238"/>
    </font>
    <font>
      <b/>
      <sz val="11"/>
      <color indexed="62"/>
      <name val="Calibri"/>
      <family val="2"/>
      <charset val="238"/>
    </font>
    <font>
      <sz val="10"/>
      <name val="Arial Tur"/>
      <charset val="162"/>
    </font>
    <font>
      <sz val="11"/>
      <color indexed="62"/>
      <name val="Czcionka tekstu podstawowego"/>
      <family val="2"/>
      <charset val="238"/>
    </font>
    <font>
      <b/>
      <sz val="11"/>
      <color indexed="63"/>
      <name val="Czcionka tekstu podstawowego"/>
      <family val="2"/>
      <charset val="238"/>
    </font>
    <font>
      <sz val="11"/>
      <color indexed="17"/>
      <name val="Czcionka tekstu podstawowego"/>
      <family val="2"/>
      <charset val="238"/>
    </font>
    <font>
      <sz val="10"/>
      <name val="Arial CE"/>
      <family val="2"/>
      <charset val="238"/>
    </font>
    <font>
      <b/>
      <sz val="11"/>
      <color indexed="9"/>
      <name val="Calibri"/>
      <family val="2"/>
      <charset val="238"/>
    </font>
    <font>
      <sz val="10"/>
      <color indexed="12"/>
      <name val="Arial"/>
      <family val="2"/>
      <charset val="178"/>
    </font>
    <font>
      <sz val="12"/>
      <color indexed="24"/>
      <name val="Arial"/>
      <family val="2"/>
    </font>
    <font>
      <sz val="11"/>
      <color indexed="10"/>
      <name val="Calibri"/>
      <family val="2"/>
      <charset val="238"/>
    </font>
    <font>
      <sz val="12"/>
      <color indexed="8"/>
      <name val="Courier"/>
      <family val="3"/>
    </font>
    <font>
      <sz val="8"/>
      <name val="Arial"/>
      <family val="2"/>
      <charset val="178"/>
    </font>
    <font>
      <b/>
      <sz val="12"/>
      <name val="Arial"/>
      <family val="2"/>
      <charset val="178"/>
    </font>
    <font>
      <b/>
      <sz val="18"/>
      <color indexed="8"/>
      <name val="Courier"/>
      <family val="3"/>
    </font>
    <font>
      <b/>
      <sz val="12"/>
      <color indexed="8"/>
      <name val="Courier"/>
      <family val="3"/>
    </font>
    <font>
      <b/>
      <sz val="8"/>
      <name val="MS Sans Serif"/>
      <family val="2"/>
    </font>
    <font>
      <b/>
      <sz val="10"/>
      <name val=".VnTime"/>
      <family val="2"/>
    </font>
    <font>
      <u/>
      <sz val="11"/>
      <color theme="10"/>
      <name val="Calibri"/>
      <family val="2"/>
      <scheme val="minor"/>
    </font>
    <font>
      <sz val="11"/>
      <color indexed="52"/>
      <name val="Calibri"/>
      <family val="2"/>
      <charset val="238"/>
    </font>
    <font>
      <b/>
      <sz val="14"/>
      <name val=".VnTimeH"/>
      <family val="2"/>
    </font>
    <font>
      <sz val="11"/>
      <color indexed="17"/>
      <name val="Calibri"/>
      <family val="2"/>
      <charset val="238"/>
    </font>
    <font>
      <b/>
      <sz val="11"/>
      <color indexed="63"/>
      <name val="Calibri"/>
      <family val="2"/>
      <charset val="238"/>
    </font>
    <font>
      <sz val="10"/>
      <color indexed="8"/>
      <name val="Arial"/>
      <family val="2"/>
    </font>
    <font>
      <sz val="11"/>
      <color indexed="52"/>
      <name val="Czcionka tekstu podstawowego"/>
      <family val="2"/>
      <charset val="238"/>
    </font>
    <font>
      <b/>
      <sz val="11"/>
      <color indexed="9"/>
      <name val="Czcionka tekstu podstawowego"/>
      <family val="2"/>
      <charset val="238"/>
    </font>
    <font>
      <sz val="10"/>
      <color indexed="14"/>
      <name val="Arial"/>
      <family val="2"/>
      <charset val="178"/>
    </font>
    <font>
      <i/>
      <sz val="11"/>
      <color indexed="23"/>
      <name val="Calibri"/>
      <family val="2"/>
      <charset val="238"/>
    </font>
    <font>
      <sz val="8"/>
      <color indexed="8"/>
      <name val="Arial Narrow"/>
      <family val="2"/>
    </font>
    <font>
      <sz val="10"/>
      <name val=".VnAvant"/>
      <family val="2"/>
    </font>
    <font>
      <b/>
      <sz val="15"/>
      <color indexed="56"/>
      <name val="Czcionka tekstu podstawowego"/>
      <family val="2"/>
      <charset val="238"/>
    </font>
    <font>
      <b/>
      <sz val="13"/>
      <color indexed="56"/>
      <name val="Czcionka tekstu podstawowego"/>
      <family val="2"/>
      <charset val="238"/>
    </font>
    <font>
      <b/>
      <sz val="11"/>
      <color indexed="56"/>
      <name val="Czcionka tekstu podstawowego"/>
      <family val="2"/>
      <charset val="238"/>
    </font>
    <font>
      <sz val="11"/>
      <color indexed="19"/>
      <name val="Calibri"/>
      <family val="2"/>
    </font>
    <font>
      <sz val="11"/>
      <color indexed="60"/>
      <name val="Czcionka tekstu podstawowego"/>
      <family val="2"/>
      <charset val="238"/>
    </font>
    <font>
      <sz val="11"/>
      <color indexed="19"/>
      <name val="Calibri"/>
      <family val="2"/>
      <charset val="238"/>
    </font>
    <font>
      <sz val="13"/>
      <name val=".VnTime"/>
      <family val="2"/>
    </font>
    <font>
      <sz val="8"/>
      <name val="Arial Narrow"/>
      <family val="2"/>
    </font>
    <font>
      <sz val="12"/>
      <color indexed="8"/>
      <name val="Garamond"/>
      <family val="2"/>
    </font>
    <font>
      <sz val="11"/>
      <color theme="1"/>
      <name val="Calibri"/>
      <family val="2"/>
      <charset val="162"/>
      <scheme val="minor"/>
    </font>
    <font>
      <b/>
      <sz val="11"/>
      <color indexed="52"/>
      <name val="Czcionka tekstu podstawowego"/>
      <family val="2"/>
      <charset val="238"/>
    </font>
    <font>
      <sz val="11"/>
      <name val="Arial"/>
      <family val="2"/>
      <charset val="238"/>
    </font>
    <font>
      <sz val="10"/>
      <color indexed="10"/>
      <name val="Arial"/>
      <family val="2"/>
      <charset val="178"/>
    </font>
    <font>
      <sz val="8"/>
      <name val="Wingdings"/>
      <charset val="2"/>
    </font>
    <font>
      <b/>
      <i/>
      <u/>
      <sz val="11"/>
      <color theme="1"/>
      <name val="Arial"/>
      <family val="2"/>
      <charset val="162"/>
    </font>
    <font>
      <b/>
      <sz val="12"/>
      <color indexed="8"/>
      <name val="Arial"/>
      <family val="2"/>
    </font>
    <font>
      <b/>
      <i/>
      <sz val="12"/>
      <color indexed="8"/>
      <name val="Arial"/>
      <family val="2"/>
    </font>
    <font>
      <sz val="12"/>
      <color indexed="8"/>
      <name val="Arial"/>
      <family val="2"/>
    </font>
    <font>
      <i/>
      <sz val="12"/>
      <color indexed="8"/>
      <name val="Arial"/>
      <family val="2"/>
    </font>
    <font>
      <sz val="19"/>
      <color indexed="48"/>
      <name val="Arial"/>
      <family val="2"/>
    </font>
    <font>
      <sz val="12"/>
      <color indexed="14"/>
      <name val="Arial"/>
      <family val="2"/>
    </font>
    <font>
      <sz val="11"/>
      <color indexed="60"/>
      <name val="Calibri"/>
      <family val="2"/>
      <charset val="238"/>
    </font>
    <font>
      <sz val="10"/>
      <color indexed="12"/>
      <name val="Times New Roman"/>
      <family val="1"/>
    </font>
    <font>
      <sz val="8"/>
      <name val="MS Sans Serif"/>
      <family val="2"/>
    </font>
    <font>
      <sz val="9"/>
      <name val="Arial"/>
      <family val="2"/>
    </font>
    <font>
      <b/>
      <sz val="8"/>
      <color indexed="8"/>
      <name val="Helv"/>
    </font>
    <font>
      <b/>
      <sz val="11"/>
      <color indexed="8"/>
      <name val="Czcionka tekstu podstawowego"/>
      <family val="2"/>
      <charset val="238"/>
    </font>
    <font>
      <sz val="11"/>
      <color indexed="12"/>
      <name val="Times New Roman"/>
      <family val="1"/>
    </font>
    <font>
      <b/>
      <sz val="11"/>
      <name val="Times New Roman"/>
      <family val="1"/>
    </font>
    <font>
      <sz val="11"/>
      <color indexed="16"/>
      <name val="Times New Roman"/>
      <family val="1"/>
    </font>
    <font>
      <b/>
      <sz val="11"/>
      <color indexed="52"/>
      <name val="Calibri"/>
      <family val="2"/>
      <charset val="238"/>
    </font>
    <font>
      <sz val="14"/>
      <name val=".VnTime"/>
      <family val="2"/>
    </font>
    <font>
      <i/>
      <sz val="11"/>
      <color indexed="23"/>
      <name val="Czcionka tekstu podstawowego"/>
      <family val="2"/>
      <charset val="238"/>
    </font>
    <font>
      <sz val="11"/>
      <color indexed="10"/>
      <name val="Czcionka tekstu podstawowego"/>
      <family val="2"/>
      <charset val="238"/>
    </font>
    <font>
      <sz val="12"/>
      <name val="VNTime"/>
      <family val="2"/>
    </font>
    <font>
      <b/>
      <sz val="18"/>
      <color indexed="56"/>
      <name val="Cambria"/>
      <family val="2"/>
      <charset val="238"/>
    </font>
    <font>
      <sz val="8"/>
      <name val=".VnTime"/>
      <family val="2"/>
    </font>
    <font>
      <b/>
      <sz val="8"/>
      <name val="VN Helvetica"/>
      <family val="2"/>
    </font>
    <font>
      <b/>
      <sz val="12"/>
      <name val=".VnTime"/>
      <family val="2"/>
    </font>
    <font>
      <b/>
      <sz val="10"/>
      <name val="VN AvantGBook"/>
      <family val="2"/>
    </font>
    <font>
      <b/>
      <sz val="16"/>
      <name val=".VnTime"/>
      <family val="2"/>
    </font>
    <font>
      <sz val="9"/>
      <name val=".VnTime"/>
      <family val="2"/>
    </font>
    <font>
      <b/>
      <sz val="11"/>
      <color indexed="10"/>
      <name val="Calibri"/>
      <family val="2"/>
      <charset val="238"/>
    </font>
    <font>
      <sz val="14"/>
      <name val=".VnArial"/>
      <family val="2"/>
    </font>
    <font>
      <sz val="11"/>
      <color indexed="20"/>
      <name val="Czcionka tekstu podstawowego"/>
      <family val="2"/>
      <charset val="238"/>
    </font>
    <font>
      <b/>
      <sz val="11"/>
      <color indexed="63"/>
      <name val="Calibri"/>
      <family val="2"/>
      <charset val="178"/>
    </font>
    <font>
      <sz val="11"/>
      <color indexed="62"/>
      <name val="Calibri"/>
      <family val="2"/>
      <charset val="178"/>
    </font>
    <font>
      <sz val="10"/>
      <name val="Calibri"/>
      <family val="2"/>
    </font>
    <font>
      <sz val="10"/>
      <name val=" "/>
      <family val="1"/>
      <charset val="136"/>
    </font>
    <font>
      <sz val="14"/>
      <name val="뼻뮝"/>
      <family val="3"/>
    </font>
    <font>
      <sz val="12"/>
      <name val="바탕체"/>
      <family val="3"/>
    </font>
    <font>
      <sz val="12"/>
      <name val="뼻뮝"/>
      <family val="3"/>
    </font>
    <font>
      <sz val="10"/>
      <name val="굴림체"/>
      <family val="3"/>
    </font>
    <font>
      <sz val="11"/>
      <color indexed="8"/>
      <name val="宋体"/>
      <family val="3"/>
      <charset val="134"/>
    </font>
    <font>
      <sz val="11"/>
      <color theme="1"/>
      <name val="Calibri"/>
      <family val="3"/>
      <charset val="134"/>
      <scheme val="minor"/>
    </font>
    <font>
      <sz val="12"/>
      <name val="宋体"/>
      <family val="3"/>
      <charset val="134"/>
    </font>
    <font>
      <sz val="11"/>
      <color indexed="8"/>
      <name val="宋体"/>
      <charset val="134"/>
    </font>
    <font>
      <sz val="10"/>
      <color indexed="9"/>
      <name val="Arial"/>
      <family val="2"/>
    </font>
    <font>
      <sz val="11"/>
      <color theme="1"/>
      <name val="Calibri"/>
      <family val="2"/>
      <charset val="134"/>
      <scheme val="minor"/>
    </font>
    <font>
      <sz val="10"/>
      <name val="Times New Roman"/>
      <family val="1"/>
      <charset val="204"/>
    </font>
    <font>
      <sz val="11"/>
      <color theme="1"/>
      <name val="Trebuchet MS"/>
      <family val="2"/>
    </font>
    <font>
      <sz val="11"/>
      <color rgb="FF000000"/>
      <name val="Calibri"/>
      <family val="2"/>
      <charset val="204"/>
    </font>
    <font>
      <sz val="16"/>
      <color theme="1"/>
      <name val="Times New Roman"/>
      <family val="2"/>
      <charset val="178"/>
    </font>
    <font>
      <sz val="8"/>
      <name val="Helv"/>
      <family val="2"/>
    </font>
    <font>
      <b/>
      <sz val="8"/>
      <color indexed="8"/>
      <name val="Helv"/>
      <family val="2"/>
    </font>
    <font>
      <sz val="11"/>
      <color indexed="17"/>
      <name val="Calibri"/>
      <family val="2"/>
      <charset val="178"/>
    </font>
    <font>
      <b/>
      <sz val="18"/>
      <color indexed="56"/>
      <name val="Cambria"/>
      <family val="2"/>
      <charset val="178"/>
    </font>
    <font>
      <b/>
      <sz val="12"/>
      <name val="Arial (Arabic)"/>
      <family val="2"/>
      <charset val="178"/>
    </font>
    <font>
      <sz val="10"/>
      <name val="Courier New"/>
      <family val="3"/>
    </font>
    <font>
      <sz val="10"/>
      <name val="Letter Gothic"/>
      <family val="3"/>
    </font>
    <font>
      <sz val="12"/>
      <name val="Times New Roman"/>
      <family val="1"/>
      <charset val="178"/>
    </font>
    <font>
      <sz val="10"/>
      <name val="Verdana"/>
      <family val="2"/>
    </font>
    <font>
      <sz val="10"/>
      <name val="MS Serif"/>
      <family val="1"/>
      <charset val="178"/>
    </font>
    <font>
      <sz val="10"/>
      <name val="Tahoma"/>
      <family val="2"/>
      <charset val="178"/>
    </font>
    <font>
      <sz val="8"/>
      <color indexed="14"/>
      <name val="Arial"/>
      <family val="2"/>
    </font>
    <font>
      <sz val="10"/>
      <color indexed="12"/>
      <name val="Arial"/>
      <family val="2"/>
    </font>
    <font>
      <sz val="10"/>
      <color indexed="16"/>
      <name val="MS Serif"/>
      <family val="1"/>
      <charset val="178"/>
    </font>
    <font>
      <b/>
      <sz val="15"/>
      <color indexed="56"/>
      <name val="Calibri"/>
      <family val="2"/>
      <charset val="136"/>
    </font>
    <font>
      <b/>
      <sz val="15"/>
      <color indexed="56"/>
      <name val="Arial"/>
      <family val="2"/>
      <charset val="178"/>
    </font>
    <font>
      <b/>
      <sz val="13"/>
      <color indexed="56"/>
      <name val="Calibri"/>
      <family val="2"/>
      <charset val="136"/>
    </font>
    <font>
      <b/>
      <sz val="13"/>
      <color indexed="56"/>
      <name val="Arial"/>
      <family val="2"/>
      <charset val="178"/>
    </font>
    <font>
      <b/>
      <sz val="11"/>
      <color indexed="56"/>
      <name val="Arial"/>
      <family val="2"/>
      <charset val="178"/>
    </font>
    <font>
      <sz val="10"/>
      <color indexed="14"/>
      <name val="Arial"/>
      <family val="2"/>
    </font>
    <font>
      <sz val="11"/>
      <color indexed="52"/>
      <name val="Arial"/>
      <family val="2"/>
      <charset val="178"/>
    </font>
    <font>
      <sz val="10"/>
      <color indexed="10"/>
      <name val="Arial"/>
      <family val="2"/>
    </font>
    <font>
      <sz val="10"/>
      <name val="Tms Rmn"/>
      <charset val="178"/>
    </font>
    <font>
      <sz val="8"/>
      <name val="Helv"/>
      <charset val="178"/>
    </font>
    <font>
      <b/>
      <sz val="8"/>
      <color indexed="8"/>
      <name val="Helv"/>
      <charset val="178"/>
    </font>
    <font>
      <b/>
      <sz val="18"/>
      <color indexed="56"/>
      <name val="Times New Roman"/>
      <family val="2"/>
      <charset val="178"/>
    </font>
    <font>
      <b/>
      <sz val="18"/>
      <name val="Times New Roman"/>
      <family val="1"/>
    </font>
    <font>
      <sz val="10"/>
      <color indexed="8"/>
      <name val="Times New Roman"/>
      <family val="1"/>
    </font>
    <font>
      <sz val="12"/>
      <color theme="1"/>
      <name val="Tw Cen MT"/>
      <family val="2"/>
    </font>
    <font>
      <sz val="10"/>
      <name val="Garamond"/>
      <family val="1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theme="0"/>
      <name val="Arial"/>
      <family val="2"/>
    </font>
    <font>
      <sz val="11"/>
      <color indexed="20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1"/>
      <color indexed="9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17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sz val="11"/>
      <color indexed="62"/>
      <name val="Calibri"/>
      <family val="2"/>
      <charset val="204"/>
    </font>
    <font>
      <sz val="11"/>
      <color indexed="52"/>
      <name val="Calibri"/>
      <family val="2"/>
      <charset val="204"/>
    </font>
    <font>
      <sz val="10"/>
      <color theme="1"/>
      <name val="Cambria"/>
      <family val="2"/>
    </font>
    <font>
      <sz val="11"/>
      <color indexed="60"/>
      <name val="Calibri"/>
      <family val="2"/>
      <charset val="204"/>
    </font>
    <font>
      <sz val="10"/>
      <name val="Arial Cyr"/>
      <charset val="204"/>
    </font>
    <font>
      <b/>
      <sz val="11"/>
      <color indexed="63"/>
      <name val="Calibri"/>
      <family val="2"/>
      <charset val="204"/>
    </font>
    <font>
      <sz val="10"/>
      <color indexed="12"/>
      <name val="Garamond"/>
      <family val="1"/>
    </font>
    <font>
      <b/>
      <sz val="18"/>
      <color indexed="56"/>
      <name val="Cambria"/>
      <family val="2"/>
      <charset val="204"/>
    </font>
    <font>
      <b/>
      <sz val="11"/>
      <color indexed="8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8"/>
      <name val="Tahoma"/>
      <family val="2"/>
      <charset val="204"/>
    </font>
    <font>
      <sz val="10"/>
      <name val="Gill Sans"/>
      <charset val="238"/>
    </font>
    <font>
      <sz val="10"/>
      <name val="Garamond"/>
      <family val="1"/>
      <charset val="204"/>
    </font>
    <font>
      <sz val="11"/>
      <color rgb="FF000000"/>
      <name val="Calibri"/>
      <family val="2"/>
    </font>
    <font>
      <b/>
      <i/>
      <sz val="16"/>
      <color theme="1"/>
      <name val="Arial"/>
      <family val="2"/>
    </font>
    <font>
      <b/>
      <i/>
      <u/>
      <sz val="11"/>
      <color theme="1"/>
      <name val="Arial"/>
      <family val="2"/>
    </font>
    <font>
      <sz val="11"/>
      <color theme="1"/>
      <name val="Frutiger-Light"/>
      <family val="2"/>
    </font>
    <font>
      <sz val="13"/>
      <color indexed="12"/>
      <name val="Times New Roman"/>
      <family val="1"/>
    </font>
    <font>
      <u/>
      <sz val="11"/>
      <color indexed="12"/>
      <name val="Arial"/>
      <family val="2"/>
    </font>
    <font>
      <sz val="10"/>
      <name val="Geneva"/>
    </font>
    <font>
      <sz val="11"/>
      <name val="Calibri"/>
      <family val="2"/>
    </font>
    <font>
      <sz val="11"/>
      <color indexed="8"/>
      <name val="Helvetica Neue"/>
    </font>
    <font>
      <sz val="11"/>
      <name val="Arial Narrow"/>
      <family val="2"/>
    </font>
    <font>
      <b/>
      <sz val="10"/>
      <name val="MS Sans Serif"/>
      <family val="2"/>
    </font>
    <font>
      <b/>
      <sz val="18"/>
      <color theme="3"/>
      <name val="Cambria"/>
      <family val="2"/>
      <scheme val="major"/>
    </font>
    <font>
      <b/>
      <i/>
      <sz val="12"/>
      <color theme="1"/>
      <name val="Calibri"/>
      <family val="2"/>
      <scheme val="minor"/>
    </font>
  </fonts>
  <fills count="12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E7F3FD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54"/>
        <bgColor indexed="5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25"/>
        <bgColor indexed="2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9"/>
        <bgColor indexed="49"/>
      </patternFill>
    </fill>
    <fill>
      <patternFill patternType="solid">
        <fgColor indexed="47"/>
        <bgColor indexed="47"/>
      </patternFill>
    </fill>
    <fill>
      <patternFill patternType="solid">
        <fgColor indexed="52"/>
        <bgColor indexed="52"/>
      </patternFill>
    </fill>
    <fill>
      <patternFill patternType="solid">
        <fgColor indexed="45"/>
        <bgColor indexed="45"/>
      </patternFill>
    </fill>
    <fill>
      <patternFill patternType="solid">
        <fgColor indexed="9"/>
        <bgColor indexed="9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43"/>
        <bgColor indexed="43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53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1"/>
        <bgColor indexed="64"/>
      </patternFill>
    </fill>
    <fill>
      <patternFill patternType="solid">
        <fgColor indexed="9"/>
      </patternFill>
    </fill>
    <fill>
      <patternFill patternType="solid">
        <fgColor indexed="12"/>
      </patternFill>
    </fill>
    <fill>
      <patternFill patternType="solid">
        <fgColor indexed="13"/>
      </patternFill>
    </fill>
    <fill>
      <patternFill patternType="solid">
        <fgColor indexed="9"/>
        <bgColor indexed="64"/>
      </patternFill>
    </fill>
    <fill>
      <patternFill patternType="mediumGray">
        <fgColor indexed="22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2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gray0625">
        <fgColor indexed="22"/>
        <bgColor indexed="9"/>
      </patternFill>
    </fill>
    <fill>
      <patternFill patternType="gray0625"/>
    </fill>
    <fill>
      <patternFill patternType="solid">
        <fgColor indexed="65"/>
        <bgColor indexed="64"/>
      </patternFill>
    </fill>
    <fill>
      <patternFill patternType="darkVertical"/>
    </fill>
    <fill>
      <patternFill patternType="solid">
        <fgColor indexed="54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21"/>
        <bgColor indexed="64"/>
      </patternFill>
    </fill>
    <fill>
      <patternFill patternType="lightUp">
        <fgColor indexed="48"/>
        <bgColor indexed="44"/>
      </patternFill>
    </fill>
    <fill>
      <patternFill patternType="solid">
        <fgColor indexed="35"/>
        <bgColor indexed="64"/>
      </patternFill>
    </fill>
    <fill>
      <patternFill patternType="gray125">
        <fgColor indexed="35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10"/>
      </patternFill>
    </fill>
    <fill>
      <patternFill patternType="solid">
        <fgColor rgb="FFFFFFFF"/>
        <bgColor rgb="FF000000"/>
      </patternFill>
    </fill>
    <fill>
      <patternFill patternType="solid">
        <fgColor indexed="8"/>
      </patternFill>
    </fill>
    <fill>
      <patternFill patternType="darkHorizontal">
        <fgColor indexed="10"/>
      </patternFill>
    </fill>
    <fill>
      <patternFill patternType="solid">
        <fgColor theme="9" tint="0.59999389629810485"/>
        <bgColor indexed="64"/>
      </patternFill>
    </fill>
  </fills>
  <borders count="131">
    <border>
      <left/>
      <right/>
      <top/>
      <bottom/>
      <diagonal/>
    </border>
    <border>
      <left style="medium">
        <color auto="1"/>
      </left>
      <right style="double">
        <color auto="1"/>
      </right>
      <top style="medium">
        <color auto="1"/>
      </top>
      <bottom style="dashed">
        <color auto="1"/>
      </bottom>
      <diagonal/>
    </border>
    <border>
      <left style="double">
        <color auto="1"/>
      </left>
      <right style="double">
        <color auto="1"/>
      </right>
      <top style="medium">
        <color auto="1"/>
      </top>
      <bottom style="dashed">
        <color auto="1"/>
      </bottom>
      <diagonal/>
    </border>
    <border>
      <left style="double">
        <color auto="1"/>
      </left>
      <right style="medium">
        <color auto="1"/>
      </right>
      <top style="medium">
        <color auto="1"/>
      </top>
      <bottom style="dashed">
        <color auto="1"/>
      </bottom>
      <diagonal/>
    </border>
    <border>
      <left style="medium">
        <color auto="1"/>
      </left>
      <right style="double">
        <color auto="1"/>
      </right>
      <top style="dashed">
        <color auto="1"/>
      </top>
      <bottom style="dashed">
        <color auto="1"/>
      </bottom>
      <diagonal/>
    </border>
    <border>
      <left style="double">
        <color auto="1"/>
      </left>
      <right style="double">
        <color auto="1"/>
      </right>
      <top style="dashed">
        <color auto="1"/>
      </top>
      <bottom style="dashed">
        <color auto="1"/>
      </bottom>
      <diagonal/>
    </border>
    <border>
      <left style="double">
        <color auto="1"/>
      </left>
      <right style="medium">
        <color auto="1"/>
      </right>
      <top style="dashed">
        <color auto="1"/>
      </top>
      <bottom style="dashed">
        <color auto="1"/>
      </bottom>
      <diagonal/>
    </border>
    <border>
      <left style="double">
        <color auto="1"/>
      </left>
      <right style="double">
        <color auto="1"/>
      </right>
      <top style="dashed">
        <color auto="1"/>
      </top>
      <bottom/>
      <diagonal/>
    </border>
    <border>
      <left style="medium">
        <color auto="1"/>
      </left>
      <right style="double">
        <color auto="1"/>
      </right>
      <top style="dashed">
        <color auto="1"/>
      </top>
      <bottom/>
      <diagonal/>
    </border>
    <border>
      <left style="double">
        <color auto="1"/>
      </left>
      <right style="medium">
        <color auto="1"/>
      </right>
      <top style="dashed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double">
        <color auto="1"/>
      </left>
      <right/>
      <top style="dashed">
        <color auto="1"/>
      </top>
      <bottom style="dashed">
        <color auto="1"/>
      </bottom>
      <diagonal/>
    </border>
    <border>
      <left style="double">
        <color auto="1"/>
      </left>
      <right/>
      <top style="dashed">
        <color auto="1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medium">
        <color auto="1"/>
      </right>
      <top style="medium">
        <color auto="1"/>
      </top>
      <bottom/>
      <diagonal/>
    </border>
    <border>
      <left style="double">
        <color auto="1"/>
      </left>
      <right style="medium">
        <color indexed="64"/>
      </right>
      <top/>
      <bottom style="medium">
        <color indexed="64"/>
      </bottom>
      <diagonal/>
    </border>
    <border>
      <left style="double">
        <color theme="0"/>
      </left>
      <right style="double">
        <color theme="0"/>
      </right>
      <top style="double">
        <color theme="0"/>
      </top>
      <bottom style="double">
        <color theme="0"/>
      </bottom>
      <diagonal/>
    </border>
    <border>
      <left style="double">
        <color auto="1"/>
      </left>
      <right style="double">
        <color auto="1"/>
      </right>
      <top/>
      <bottom style="dashed">
        <color auto="1"/>
      </bottom>
      <diagonal/>
    </border>
    <border>
      <left/>
      <right style="double">
        <color auto="1"/>
      </right>
      <top style="dashed">
        <color auto="1"/>
      </top>
      <bottom style="dashed">
        <color auto="1"/>
      </bottom>
      <diagonal/>
    </border>
    <border>
      <left/>
      <right style="double">
        <color auto="1"/>
      </right>
      <top style="dashed">
        <color auto="1"/>
      </top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54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4"/>
      </top>
      <bottom style="double">
        <color indexed="54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64"/>
      </top>
      <bottom style="thin">
        <color indexed="22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double">
        <color indexed="64"/>
      </left>
      <right style="thin">
        <color indexed="8"/>
      </right>
      <top/>
      <bottom/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0"/>
      </right>
      <top/>
      <bottom/>
      <diagonal/>
    </border>
    <border>
      <left/>
      <right/>
      <top/>
      <bottom style="medium">
        <color auto="1"/>
      </bottom>
      <diagonal/>
    </border>
    <border>
      <left/>
      <right/>
      <top style="double">
        <color indexed="0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/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64"/>
      </top>
      <bottom style="thin">
        <color indexed="2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54"/>
      </top>
      <bottom style="double">
        <color indexed="5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9380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0" fontId="20" fillId="0" borderId="0"/>
    <xf numFmtId="0" fontId="24" fillId="0" borderId="0" applyNumberFormat="0" applyFill="0" applyBorder="0" applyAlignment="0" applyProtection="0">
      <alignment vertical="top"/>
      <protection locked="0"/>
    </xf>
    <xf numFmtId="0" fontId="26" fillId="0" borderId="0"/>
    <xf numFmtId="0" fontId="1" fillId="0" borderId="0"/>
    <xf numFmtId="0" fontId="2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9" fillId="0" borderId="0"/>
    <xf numFmtId="0" fontId="20" fillId="0" borderId="0"/>
    <xf numFmtId="0" fontId="20" fillId="0" borderId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2" fillId="50" borderId="0" applyNumberFormat="0" applyBorder="0" applyAlignment="0" applyProtection="0"/>
    <xf numFmtId="0" fontId="32" fillId="51" borderId="0" applyNumberFormat="0" applyBorder="0" applyAlignment="0" applyProtection="0"/>
    <xf numFmtId="0" fontId="32" fillId="51" borderId="0" applyNumberFormat="0" applyBorder="0" applyAlignment="0" applyProtection="0"/>
    <xf numFmtId="0" fontId="32" fillId="51" borderId="0" applyNumberFormat="0" applyBorder="0" applyAlignment="0" applyProtection="0"/>
    <xf numFmtId="0" fontId="32" fillId="51" borderId="0" applyNumberFormat="0" applyBorder="0" applyAlignment="0" applyProtection="0"/>
    <xf numFmtId="0" fontId="32" fillId="51" borderId="0" applyNumberFormat="0" applyBorder="0" applyAlignment="0" applyProtection="0"/>
    <xf numFmtId="0" fontId="32" fillId="51" borderId="0" applyNumberFormat="0" applyBorder="0" applyAlignment="0" applyProtection="0"/>
    <xf numFmtId="0" fontId="32" fillId="51" borderId="0" applyNumberFormat="0" applyBorder="0" applyAlignment="0" applyProtection="0"/>
    <xf numFmtId="0" fontId="32" fillId="51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2" fillId="54" borderId="0" applyNumberFormat="0" applyBorder="0" applyAlignment="0" applyProtection="0"/>
    <xf numFmtId="0" fontId="32" fillId="55" borderId="0" applyNumberFormat="0" applyBorder="0" applyAlignment="0" applyProtection="0"/>
    <xf numFmtId="0" fontId="32" fillId="55" borderId="0" applyNumberFormat="0" applyBorder="0" applyAlignment="0" applyProtection="0"/>
    <xf numFmtId="0" fontId="32" fillId="55" borderId="0" applyNumberFormat="0" applyBorder="0" applyAlignment="0" applyProtection="0"/>
    <xf numFmtId="0" fontId="32" fillId="55" borderId="0" applyNumberFormat="0" applyBorder="0" applyAlignment="0" applyProtection="0"/>
    <xf numFmtId="0" fontId="31" fillId="52" borderId="0" applyNumberFormat="0" applyBorder="0" applyAlignment="0" applyProtection="0"/>
    <xf numFmtId="0" fontId="31" fillId="56" borderId="0" applyNumberFormat="0" applyBorder="0" applyAlignment="0" applyProtection="0"/>
    <xf numFmtId="0" fontId="32" fillId="53" borderId="0" applyNumberFormat="0" applyBorder="0" applyAlignment="0" applyProtection="0"/>
    <xf numFmtId="0" fontId="32" fillId="54" borderId="0" applyNumberFormat="0" applyBorder="0" applyAlignment="0" applyProtection="0"/>
    <xf numFmtId="0" fontId="32" fillId="54" borderId="0" applyNumberFormat="0" applyBorder="0" applyAlignment="0" applyProtection="0"/>
    <xf numFmtId="0" fontId="32" fillId="54" borderId="0" applyNumberFormat="0" applyBorder="0" applyAlignment="0" applyProtection="0"/>
    <xf numFmtId="0" fontId="32" fillId="54" borderId="0" applyNumberFormat="0" applyBorder="0" applyAlignment="0" applyProtection="0"/>
    <xf numFmtId="0" fontId="31" fillId="49" borderId="0" applyNumberFormat="0" applyBorder="0" applyAlignment="0" applyProtection="0"/>
    <xf numFmtId="0" fontId="31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1" borderId="0" applyNumberFormat="0" applyBorder="0" applyAlignment="0" applyProtection="0"/>
    <xf numFmtId="0" fontId="32" fillId="51" borderId="0" applyNumberFormat="0" applyBorder="0" applyAlignment="0" applyProtection="0"/>
    <xf numFmtId="0" fontId="32" fillId="51" borderId="0" applyNumberFormat="0" applyBorder="0" applyAlignment="0" applyProtection="0"/>
    <xf numFmtId="0" fontId="32" fillId="51" borderId="0" applyNumberFormat="0" applyBorder="0" applyAlignment="0" applyProtection="0"/>
    <xf numFmtId="0" fontId="31" fillId="57" borderId="0" applyNumberFormat="0" applyBorder="0" applyAlignment="0" applyProtection="0"/>
    <xf numFmtId="0" fontId="31" fillId="49" borderId="0" applyNumberFormat="0" applyBorder="0" applyAlignment="0" applyProtection="0"/>
    <xf numFmtId="0" fontId="32" fillId="50" borderId="0" applyNumberFormat="0" applyBorder="0" applyAlignment="0" applyProtection="0"/>
    <xf numFmtId="0" fontId="32" fillId="58" borderId="0" applyNumberFormat="0" applyBorder="0" applyAlignment="0" applyProtection="0"/>
    <xf numFmtId="0" fontId="32" fillId="58" borderId="0" applyNumberFormat="0" applyBorder="0" applyAlignment="0" applyProtection="0"/>
    <xf numFmtId="0" fontId="32" fillId="58" borderId="0" applyNumberFormat="0" applyBorder="0" applyAlignment="0" applyProtection="0"/>
    <xf numFmtId="0" fontId="32" fillId="58" borderId="0" applyNumberFormat="0" applyBorder="0" applyAlignment="0" applyProtection="0"/>
    <xf numFmtId="0" fontId="31" fillId="52" borderId="0" applyNumberFormat="0" applyBorder="0" applyAlignment="0" applyProtection="0"/>
    <xf numFmtId="0" fontId="31" fillId="59" borderId="0" applyNumberFormat="0" applyBorder="0" applyAlignment="0" applyProtection="0"/>
    <xf numFmtId="0" fontId="32" fillId="59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3" fillId="61" borderId="0" applyNumberFormat="0" applyBorder="0" applyAlignment="0" applyProtection="0"/>
    <xf numFmtId="0" fontId="33" fillId="61" borderId="0" applyNumberFormat="0" applyBorder="0" applyAlignment="0" applyProtection="0"/>
    <xf numFmtId="0" fontId="33" fillId="61" borderId="0" applyNumberFormat="0" applyBorder="0" applyAlignment="0" applyProtection="0"/>
    <xf numFmtId="0" fontId="33" fillId="61" borderId="0" applyNumberFormat="0" applyBorder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5" fillId="54" borderId="38" applyNumberFormat="0" applyAlignment="0" applyProtection="0"/>
    <xf numFmtId="0" fontId="35" fillId="54" borderId="38" applyNumberFormat="0" applyAlignment="0" applyProtection="0"/>
    <xf numFmtId="0" fontId="35" fillId="54" borderId="38" applyNumberFormat="0" applyAlignment="0" applyProtection="0"/>
    <xf numFmtId="0" fontId="35" fillId="54" borderId="38" applyNumberFormat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6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6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0" fontId="36" fillId="63" borderId="0" applyNumberFormat="0" applyBorder="0" applyAlignment="0" applyProtection="0"/>
    <xf numFmtId="0" fontId="36" fillId="64" borderId="0" applyNumberFormat="0" applyBorder="0" applyAlignment="0" applyProtection="0"/>
    <xf numFmtId="0" fontId="36" fillId="65" borderId="0" applyNumberFormat="0" applyBorder="0" applyAlignment="0" applyProtection="0"/>
    <xf numFmtId="0" fontId="37" fillId="56" borderId="0" applyNumberFormat="0" applyBorder="0" applyAlignment="0" applyProtection="0"/>
    <xf numFmtId="0" fontId="37" fillId="56" borderId="0" applyNumberFormat="0" applyBorder="0" applyAlignment="0" applyProtection="0"/>
    <xf numFmtId="0" fontId="37" fillId="56" borderId="0" applyNumberFormat="0" applyBorder="0" applyAlignment="0" applyProtection="0"/>
    <xf numFmtId="0" fontId="37" fillId="56" borderId="0" applyNumberFormat="0" applyBorder="0" applyAlignment="0" applyProtection="0"/>
    <xf numFmtId="0" fontId="38" fillId="0" borderId="39" applyNumberFormat="0" applyFill="0" applyAlignment="0" applyProtection="0"/>
    <xf numFmtId="0" fontId="38" fillId="0" borderId="39" applyNumberFormat="0" applyFill="0" applyAlignment="0" applyProtection="0"/>
    <xf numFmtId="0" fontId="38" fillId="0" borderId="39" applyNumberFormat="0" applyFill="0" applyAlignment="0" applyProtection="0"/>
    <xf numFmtId="0" fontId="38" fillId="0" borderId="39" applyNumberFormat="0" applyFill="0" applyAlignment="0" applyProtection="0"/>
    <xf numFmtId="0" fontId="39" fillId="0" borderId="40" applyNumberFormat="0" applyFill="0" applyAlignment="0" applyProtection="0"/>
    <xf numFmtId="0" fontId="39" fillId="0" borderId="40" applyNumberFormat="0" applyFill="0" applyAlignment="0" applyProtection="0"/>
    <xf numFmtId="0" fontId="39" fillId="0" borderId="40" applyNumberFormat="0" applyFill="0" applyAlignment="0" applyProtection="0"/>
    <xf numFmtId="0" fontId="39" fillId="0" borderId="40" applyNumberFormat="0" applyFill="0" applyAlignment="0" applyProtection="0"/>
    <xf numFmtId="0" fontId="40" fillId="0" borderId="41" applyNumberFormat="0" applyFill="0" applyAlignment="0" applyProtection="0"/>
    <xf numFmtId="0" fontId="40" fillId="0" borderId="41" applyNumberFormat="0" applyFill="0" applyAlignment="0" applyProtection="0"/>
    <xf numFmtId="0" fontId="40" fillId="0" borderId="41" applyNumberFormat="0" applyFill="0" applyAlignment="0" applyProtection="0"/>
    <xf numFmtId="0" fontId="40" fillId="0" borderId="41" applyNumberFormat="0" applyFill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2" fillId="0" borderId="42" applyNumberFormat="0" applyFill="0" applyAlignment="0" applyProtection="0"/>
    <xf numFmtId="0" fontId="42" fillId="0" borderId="42" applyNumberFormat="0" applyFill="0" applyAlignment="0" applyProtection="0"/>
    <xf numFmtId="0" fontId="42" fillId="0" borderId="42" applyNumberFormat="0" applyFill="0" applyAlignment="0" applyProtection="0"/>
    <xf numFmtId="0" fontId="42" fillId="0" borderId="42" applyNumberFormat="0" applyFill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23" fillId="0" borderId="0" applyNumberFormat="0"/>
    <xf numFmtId="0" fontId="23" fillId="0" borderId="0" applyNumberFormat="0"/>
    <xf numFmtId="0" fontId="23" fillId="0" borderId="0" applyNumberFormat="0"/>
    <xf numFmtId="0" fontId="23" fillId="0" borderId="0" applyNumberFormat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46" fillId="0" borderId="0" applyNumberFormat="0" applyFill="0" applyBorder="0" applyAlignment="0" applyProtection="0"/>
    <xf numFmtId="0" fontId="44" fillId="0" borderId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20" fillId="0" borderId="0"/>
    <xf numFmtId="177" fontId="48" fillId="0" borderId="0"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40" fontId="51" fillId="0" borderId="0" applyFont="0" applyFill="0" applyBorder="0" applyAlignment="0" applyProtection="0"/>
    <xf numFmtId="0" fontId="52" fillId="0" borderId="0"/>
    <xf numFmtId="178" fontId="53" fillId="0" borderId="0" applyFont="0" applyFill="0" applyBorder="0" applyAlignment="0" applyProtection="0"/>
    <xf numFmtId="179" fontId="53" fillId="0" borderId="0" applyFont="0" applyFill="0" applyBorder="0" applyAlignment="0" applyProtection="0"/>
    <xf numFmtId="180" fontId="23" fillId="0" borderId="0" applyFont="0" applyFill="0" applyBorder="0" applyAlignment="0" applyProtection="0"/>
    <xf numFmtId="181" fontId="54" fillId="0" borderId="0"/>
    <xf numFmtId="182" fontId="23" fillId="0" borderId="0">
      <protection locked="0"/>
    </xf>
    <xf numFmtId="174" fontId="23" fillId="0" borderId="0">
      <protection locked="0"/>
    </xf>
    <xf numFmtId="183" fontId="55" fillId="0" borderId="0">
      <alignment readingOrder="1"/>
      <protection locked="0"/>
    </xf>
    <xf numFmtId="184" fontId="23" fillId="0" borderId="0" applyFont="0" applyFill="0" applyBorder="0" applyAlignment="0" applyProtection="0"/>
    <xf numFmtId="185" fontId="56" fillId="0" borderId="0" applyFont="0" applyFill="0" applyBorder="0" applyAlignment="0" applyProtection="0"/>
    <xf numFmtId="4" fontId="55" fillId="0" borderId="0" applyFont="0" applyFill="0" applyBorder="0" applyAlignment="0" applyProtection="0">
      <alignment readingOrder="1"/>
      <protection locked="0"/>
    </xf>
    <xf numFmtId="0" fontId="57" fillId="0" borderId="0">
      <alignment vertical="top" wrapText="1"/>
    </xf>
    <xf numFmtId="0" fontId="58" fillId="0" borderId="0">
      <alignment vertical="top" wrapText="1"/>
    </xf>
    <xf numFmtId="0" fontId="58" fillId="0" borderId="0">
      <alignment wrapText="1"/>
    </xf>
    <xf numFmtId="177" fontId="59" fillId="0" borderId="0">
      <protection locked="0"/>
    </xf>
    <xf numFmtId="177" fontId="48" fillId="0" borderId="0">
      <alignment readingOrder="1"/>
      <protection locked="0"/>
    </xf>
    <xf numFmtId="177" fontId="48" fillId="0" borderId="0">
      <alignment readingOrder="1"/>
      <protection locked="0"/>
    </xf>
    <xf numFmtId="186" fontId="60" fillId="0" borderId="0" applyNumberFormat="0" applyFill="0" applyBorder="0">
      <alignment horizontal="left"/>
    </xf>
    <xf numFmtId="187" fontId="30" fillId="0" borderId="11" applyFill="0" applyBorder="0" applyProtection="0">
      <alignment horizontal="left" vertical="center" wrapText="1"/>
    </xf>
    <xf numFmtId="0" fontId="24" fillId="0" borderId="0" applyNumberFormat="0" applyFill="0" applyBorder="0" applyAlignment="0" applyProtection="0">
      <alignment vertical="top"/>
      <protection locked="0"/>
    </xf>
    <xf numFmtId="184" fontId="61" fillId="0" borderId="0" applyFont="0" applyFill="0" applyBorder="0" applyAlignment="0" applyProtection="0"/>
    <xf numFmtId="188" fontId="61" fillId="0" borderId="0" applyFont="0" applyFill="0" applyBorder="0" applyAlignment="0" applyProtection="0"/>
    <xf numFmtId="0" fontId="62" fillId="0" borderId="0" applyNumberFormat="0">
      <alignment horizontal="right"/>
    </xf>
    <xf numFmtId="180" fontId="23" fillId="0" borderId="0" applyFont="0" applyFill="0" applyBorder="0" applyAlignment="0" applyProtection="0"/>
    <xf numFmtId="0" fontId="63" fillId="0" borderId="0" applyNumberFormat="0">
      <alignment horizontal="right"/>
    </xf>
    <xf numFmtId="0" fontId="23" fillId="0" borderId="0"/>
    <xf numFmtId="0" fontId="1" fillId="0" borderId="0"/>
    <xf numFmtId="180" fontId="23" fillId="0" borderId="0" applyFont="0" applyFill="0" applyBorder="0" applyAlignment="0" applyProtection="0"/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48" fillId="0" borderId="0">
      <protection locked="0"/>
    </xf>
    <xf numFmtId="177" fontId="48" fillId="0" borderId="0">
      <protection locked="0"/>
    </xf>
    <xf numFmtId="177" fontId="48" fillId="0" borderId="0">
      <protection locked="0"/>
    </xf>
    <xf numFmtId="177" fontId="48" fillId="0" borderId="0">
      <protection locked="0"/>
    </xf>
    <xf numFmtId="177" fontId="64" fillId="0" borderId="0">
      <protection locked="0"/>
    </xf>
    <xf numFmtId="177" fontId="48" fillId="0" borderId="0">
      <protection locked="0"/>
    </xf>
    <xf numFmtId="177" fontId="48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48" fillId="0" borderId="0">
      <protection locked="0"/>
    </xf>
    <xf numFmtId="0" fontId="63" fillId="0" borderId="0" applyNumberFormat="0">
      <alignment horizontal="right"/>
    </xf>
    <xf numFmtId="0" fontId="63" fillId="0" borderId="0" applyNumberFormat="0">
      <alignment horizontal="right"/>
    </xf>
    <xf numFmtId="172" fontId="51" fillId="0" borderId="0" applyFont="0" applyFill="0" applyBorder="0" applyAlignment="0" applyProtection="0"/>
    <xf numFmtId="0" fontId="65" fillId="0" borderId="0" applyNumberFormat="0" applyFill="0" applyBorder="0" applyAlignment="0" applyProtection="0">
      <alignment vertical="top"/>
      <protection locked="0"/>
    </xf>
    <xf numFmtId="170" fontId="23" fillId="0" borderId="0" applyFont="0" applyFill="0" applyBorder="0" applyAlignment="0" applyProtection="0"/>
    <xf numFmtId="174" fontId="23" fillId="0" borderId="0" applyFont="0" applyFill="0" applyBorder="0" applyAlignment="0" applyProtection="0"/>
    <xf numFmtId="0" fontId="67" fillId="0" borderId="0" applyNumberFormat="0" applyFill="0" applyBorder="0" applyAlignment="0" applyProtection="0">
      <alignment vertical="top"/>
      <protection locked="0"/>
    </xf>
    <xf numFmtId="0" fontId="1" fillId="0" borderId="0"/>
    <xf numFmtId="170" fontId="20" fillId="0" borderId="0" applyFont="0" applyFill="0" applyBorder="0" applyAlignment="0" applyProtection="0"/>
    <xf numFmtId="9" fontId="1" fillId="0" borderId="0" applyFont="0" applyFill="0" applyBorder="0" applyAlignment="0" applyProtection="0"/>
    <xf numFmtId="177" fontId="48" fillId="0" borderId="0">
      <protection locked="0"/>
    </xf>
    <xf numFmtId="177" fontId="48" fillId="0" borderId="0">
      <protection locked="0"/>
    </xf>
    <xf numFmtId="177" fontId="48" fillId="0" borderId="0">
      <protection locked="0"/>
    </xf>
    <xf numFmtId="177" fontId="48" fillId="0" borderId="0">
      <protection locked="0"/>
    </xf>
    <xf numFmtId="177" fontId="48" fillId="0" borderId="0">
      <protection locked="0"/>
    </xf>
    <xf numFmtId="177" fontId="64" fillId="0" borderId="0">
      <protection locked="0"/>
    </xf>
    <xf numFmtId="189" fontId="68" fillId="0" borderId="0" applyFon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69" fillId="0" borderId="0"/>
    <xf numFmtId="0" fontId="23" fillId="0" borderId="0" applyNumberFormat="0" applyFill="0" applyBorder="0" applyAlignment="0" applyProtection="0"/>
    <xf numFmtId="0" fontId="70" fillId="0" borderId="0"/>
    <xf numFmtId="0" fontId="71" fillId="0" borderId="0"/>
    <xf numFmtId="177" fontId="48" fillId="0" borderId="0">
      <protection locked="0"/>
    </xf>
    <xf numFmtId="177" fontId="48" fillId="0" borderId="0">
      <protection locked="0"/>
    </xf>
    <xf numFmtId="0" fontId="44" fillId="0" borderId="0"/>
    <xf numFmtId="0" fontId="71" fillId="0" borderId="0"/>
    <xf numFmtId="0" fontId="71" fillId="0" borderId="0"/>
    <xf numFmtId="177" fontId="64" fillId="0" borderId="0">
      <protection locked="0"/>
    </xf>
    <xf numFmtId="177" fontId="48" fillId="0" borderId="0">
      <protection locked="0"/>
    </xf>
    <xf numFmtId="177" fontId="48" fillId="0" borderId="0">
      <protection locked="0"/>
    </xf>
    <xf numFmtId="0" fontId="71" fillId="0" borderId="0"/>
    <xf numFmtId="177" fontId="48" fillId="0" borderId="0">
      <protection locked="0"/>
    </xf>
    <xf numFmtId="0" fontId="44" fillId="0" borderId="0"/>
    <xf numFmtId="0" fontId="72" fillId="0" borderId="0"/>
    <xf numFmtId="177" fontId="48" fillId="0" borderId="0">
      <protection locked="0"/>
    </xf>
    <xf numFmtId="0" fontId="72" fillId="0" borderId="0"/>
    <xf numFmtId="177" fontId="48" fillId="0" borderId="0">
      <protection locked="0"/>
    </xf>
    <xf numFmtId="0" fontId="70" fillId="0" borderId="0"/>
    <xf numFmtId="0" fontId="70" fillId="0" borderId="0"/>
    <xf numFmtId="0" fontId="70" fillId="0" borderId="0"/>
    <xf numFmtId="0" fontId="72" fillId="0" borderId="0"/>
    <xf numFmtId="40" fontId="68" fillId="0" borderId="0" applyFont="0" applyFill="0" applyBorder="0" applyAlignment="0" applyProtection="0"/>
    <xf numFmtId="190" fontId="68" fillId="0" borderId="0" applyFont="0" applyFill="0" applyBorder="0" applyAlignment="0" applyProtection="0"/>
    <xf numFmtId="180" fontId="23" fillId="0" borderId="0" applyFont="0" applyFill="0" applyBorder="0" applyAlignment="0" applyProtection="0"/>
    <xf numFmtId="0" fontId="73" fillId="67" borderId="0" applyNumberFormat="0" applyBorder="0" applyAlignment="0" applyProtection="0"/>
    <xf numFmtId="0" fontId="73" fillId="68" borderId="0" applyNumberFormat="0" applyBorder="0" applyAlignment="0" applyProtection="0"/>
    <xf numFmtId="0" fontId="73" fillId="69" borderId="0" applyNumberFormat="0" applyBorder="0" applyAlignment="0" applyProtection="0"/>
    <xf numFmtId="0" fontId="73" fillId="70" borderId="0" applyNumberFormat="0" applyBorder="0" applyAlignment="0" applyProtection="0"/>
    <xf numFmtId="0" fontId="73" fillId="71" borderId="0" applyNumberFormat="0" applyBorder="0" applyAlignment="0" applyProtection="0"/>
    <xf numFmtId="0" fontId="73" fillId="72" borderId="0" applyNumberFormat="0" applyBorder="0" applyAlignment="0" applyProtection="0"/>
    <xf numFmtId="0" fontId="31" fillId="73" borderId="0" applyNumberFormat="0" applyBorder="0" applyAlignment="0" applyProtection="0"/>
    <xf numFmtId="0" fontId="31" fillId="74" borderId="0" applyNumberFormat="0" applyBorder="0" applyAlignment="0" applyProtection="0"/>
    <xf numFmtId="0" fontId="31" fillId="75" borderId="0" applyNumberFormat="0" applyBorder="0" applyAlignment="0" applyProtection="0"/>
    <xf numFmtId="0" fontId="31" fillId="72" borderId="0" applyNumberFormat="0" applyBorder="0" applyAlignment="0" applyProtection="0"/>
    <xf numFmtId="0" fontId="31" fillId="71" borderId="0" applyNumberFormat="0" applyBorder="0" applyAlignment="0" applyProtection="0"/>
    <xf numFmtId="0" fontId="31" fillId="75" borderId="0" applyNumberFormat="0" applyBorder="0" applyAlignment="0" applyProtection="0"/>
    <xf numFmtId="0" fontId="73" fillId="73" borderId="0" applyNumberFormat="0" applyBorder="0" applyAlignment="0" applyProtection="0"/>
    <xf numFmtId="0" fontId="73" fillId="74" borderId="0" applyNumberFormat="0" applyBorder="0" applyAlignment="0" applyProtection="0"/>
    <xf numFmtId="0" fontId="73" fillId="76" borderId="0" applyNumberFormat="0" applyBorder="0" applyAlignment="0" applyProtection="0"/>
    <xf numFmtId="0" fontId="73" fillId="70" borderId="0" applyNumberFormat="0" applyBorder="0" applyAlignment="0" applyProtection="0"/>
    <xf numFmtId="0" fontId="73" fillId="73" borderId="0" applyNumberFormat="0" applyBorder="0" applyAlignment="0" applyProtection="0"/>
    <xf numFmtId="0" fontId="73" fillId="77" borderId="0" applyNumberFormat="0" applyBorder="0" applyAlignment="0" applyProtection="0"/>
    <xf numFmtId="0" fontId="31" fillId="71" borderId="0" applyNumberFormat="0" applyBorder="0" applyAlignment="0" applyProtection="0"/>
    <xf numFmtId="0" fontId="31" fillId="74" borderId="0" applyNumberFormat="0" applyBorder="0" applyAlignment="0" applyProtection="0"/>
    <xf numFmtId="0" fontId="31" fillId="78" borderId="0" applyNumberFormat="0" applyBorder="0" applyAlignment="0" applyProtection="0"/>
    <xf numFmtId="0" fontId="31" fillId="68" borderId="0" applyNumberFormat="0" applyBorder="0" applyAlignment="0" applyProtection="0"/>
    <xf numFmtId="0" fontId="31" fillId="71" borderId="0" applyNumberFormat="0" applyBorder="0" applyAlignment="0" applyProtection="0"/>
    <xf numFmtId="0" fontId="31" fillId="75" borderId="0" applyNumberFormat="0" applyBorder="0" applyAlignment="0" applyProtection="0"/>
    <xf numFmtId="0" fontId="74" fillId="79" borderId="0" applyNumberFormat="0" applyBorder="0" applyAlignment="0" applyProtection="0"/>
    <xf numFmtId="0" fontId="74" fillId="74" borderId="0" applyNumberFormat="0" applyBorder="0" applyAlignment="0" applyProtection="0"/>
    <xf numFmtId="0" fontId="74" fillId="76" borderId="0" applyNumberFormat="0" applyBorder="0" applyAlignment="0" applyProtection="0"/>
    <xf numFmtId="0" fontId="74" fillId="80" borderId="0" applyNumberFormat="0" applyBorder="0" applyAlignment="0" applyProtection="0"/>
    <xf numFmtId="0" fontId="74" fillId="81" borderId="0" applyNumberFormat="0" applyBorder="0" applyAlignment="0" applyProtection="0"/>
    <xf numFmtId="0" fontId="74" fillId="82" borderId="0" applyNumberFormat="0" applyBorder="0" applyAlignment="0" applyProtection="0"/>
    <xf numFmtId="0" fontId="32" fillId="71" borderId="0" applyNumberFormat="0" applyBorder="0" applyAlignment="0" applyProtection="0"/>
    <xf numFmtId="0" fontId="32" fillId="83" borderId="0" applyNumberFormat="0" applyBorder="0" applyAlignment="0" applyProtection="0"/>
    <xf numFmtId="0" fontId="32" fillId="77" borderId="0" applyNumberFormat="0" applyBorder="0" applyAlignment="0" applyProtection="0"/>
    <xf numFmtId="0" fontId="32" fillId="68" borderId="0" applyNumberFormat="0" applyBorder="0" applyAlignment="0" applyProtection="0"/>
    <xf numFmtId="0" fontId="32" fillId="71" borderId="0" applyNumberFormat="0" applyBorder="0" applyAlignment="0" applyProtection="0"/>
    <xf numFmtId="0" fontId="32" fillId="74" borderId="0" applyNumberFormat="0" applyBorder="0" applyAlignment="0" applyProtection="0"/>
    <xf numFmtId="174" fontId="75" fillId="1" borderId="35" applyFont="0" applyFill="0" applyBorder="0" applyAlignment="0" applyProtection="0">
      <alignment horizontal="right"/>
    </xf>
    <xf numFmtId="0" fontId="76" fillId="49" borderId="0" applyNumberFormat="0" applyBorder="0" applyAlignment="0" applyProtection="0"/>
    <xf numFmtId="0" fontId="76" fillId="49" borderId="0" applyNumberFormat="0" applyBorder="0" applyAlignment="0" applyProtection="0"/>
    <xf numFmtId="0" fontId="77" fillId="50" borderId="0" applyNumberFormat="0" applyBorder="0" applyAlignment="0" applyProtection="0"/>
    <xf numFmtId="0" fontId="74" fillId="84" borderId="0" applyNumberFormat="0" applyBorder="0" applyAlignment="0" applyProtection="0"/>
    <xf numFmtId="0" fontId="74" fillId="84" borderId="0" applyNumberFormat="0" applyBorder="0" applyAlignment="0" applyProtection="0"/>
    <xf numFmtId="0" fontId="78" fillId="51" borderId="0" applyNumberFormat="0" applyBorder="0" applyAlignment="0" applyProtection="0"/>
    <xf numFmtId="0" fontId="32" fillId="51" borderId="0" applyNumberFormat="0" applyBorder="0" applyAlignment="0" applyProtection="0"/>
    <xf numFmtId="0" fontId="28" fillId="25" borderId="0" applyNumberFormat="0" applyBorder="0" applyAlignment="0" applyProtection="0"/>
    <xf numFmtId="0" fontId="32" fillId="51" borderId="0" applyNumberFormat="0" applyBorder="0" applyAlignment="0" applyProtection="0"/>
    <xf numFmtId="0" fontId="32" fillId="51" borderId="0" applyNumberFormat="0" applyBorder="0" applyAlignment="0" applyProtection="0"/>
    <xf numFmtId="0" fontId="76" fillId="52" borderId="0" applyNumberFormat="0" applyBorder="0" applyAlignment="0" applyProtection="0"/>
    <xf numFmtId="0" fontId="76" fillId="53" borderId="0" applyNumberFormat="0" applyBorder="0" applyAlignment="0" applyProtection="0"/>
    <xf numFmtId="0" fontId="77" fillId="54" borderId="0" applyNumberFormat="0" applyBorder="0" applyAlignment="0" applyProtection="0"/>
    <xf numFmtId="0" fontId="74" fillId="85" borderId="0" applyNumberFormat="0" applyBorder="0" applyAlignment="0" applyProtection="0"/>
    <xf numFmtId="0" fontId="74" fillId="85" borderId="0" applyNumberFormat="0" applyBorder="0" applyAlignment="0" applyProtection="0"/>
    <xf numFmtId="0" fontId="32" fillId="55" borderId="0" applyNumberFormat="0" applyBorder="0" applyAlignment="0" applyProtection="0"/>
    <xf numFmtId="0" fontId="76" fillId="52" borderId="0" applyNumberFormat="0" applyBorder="0" applyAlignment="0" applyProtection="0"/>
    <xf numFmtId="0" fontId="76" fillId="56" borderId="0" applyNumberFormat="0" applyBorder="0" applyAlignment="0" applyProtection="0"/>
    <xf numFmtId="0" fontId="77" fillId="53" borderId="0" applyNumberFormat="0" applyBorder="0" applyAlignment="0" applyProtection="0"/>
    <xf numFmtId="0" fontId="74" fillId="86" borderId="0" applyNumberFormat="0" applyBorder="0" applyAlignment="0" applyProtection="0"/>
    <xf numFmtId="0" fontId="74" fillId="86" borderId="0" applyNumberFormat="0" applyBorder="0" applyAlignment="0" applyProtection="0"/>
    <xf numFmtId="0" fontId="32" fillId="54" borderId="0" applyNumberFormat="0" applyBorder="0" applyAlignment="0" applyProtection="0"/>
    <xf numFmtId="0" fontId="76" fillId="49" borderId="0" applyNumberFormat="0" applyBorder="0" applyAlignment="0" applyProtection="0"/>
    <xf numFmtId="0" fontId="76" fillId="53" borderId="0" applyNumberFormat="0" applyBorder="0" applyAlignment="0" applyProtection="0"/>
    <xf numFmtId="0" fontId="77" fillId="53" borderId="0" applyNumberFormat="0" applyBorder="0" applyAlignment="0" applyProtection="0"/>
    <xf numFmtId="0" fontId="74" fillId="80" borderId="0" applyNumberFormat="0" applyBorder="0" applyAlignment="0" applyProtection="0"/>
    <xf numFmtId="0" fontId="74" fillId="80" borderId="0" applyNumberFormat="0" applyBorder="0" applyAlignment="0" applyProtection="0"/>
    <xf numFmtId="0" fontId="32" fillId="51" borderId="0" applyNumberFormat="0" applyBorder="0" applyAlignment="0" applyProtection="0"/>
    <xf numFmtId="0" fontId="76" fillId="57" borderId="0" applyNumberFormat="0" applyBorder="0" applyAlignment="0" applyProtection="0"/>
    <xf numFmtId="0" fontId="76" fillId="49" borderId="0" applyNumberFormat="0" applyBorder="0" applyAlignment="0" applyProtection="0"/>
    <xf numFmtId="0" fontId="77" fillId="50" borderId="0" applyNumberFormat="0" applyBorder="0" applyAlignment="0" applyProtection="0"/>
    <xf numFmtId="0" fontId="74" fillId="81" borderId="0" applyNumberFormat="0" applyBorder="0" applyAlignment="0" applyProtection="0"/>
    <xf numFmtId="0" fontId="74" fillId="81" borderId="0" applyNumberFormat="0" applyBorder="0" applyAlignment="0" applyProtection="0"/>
    <xf numFmtId="0" fontId="32" fillId="58" borderId="0" applyNumberFormat="0" applyBorder="0" applyAlignment="0" applyProtection="0"/>
    <xf numFmtId="0" fontId="76" fillId="52" borderId="0" applyNumberFormat="0" applyBorder="0" applyAlignment="0" applyProtection="0"/>
    <xf numFmtId="0" fontId="76" fillId="59" borderId="0" applyNumberFormat="0" applyBorder="0" applyAlignment="0" applyProtection="0"/>
    <xf numFmtId="0" fontId="77" fillId="59" borderId="0" applyNumberFormat="0" applyBorder="0" applyAlignment="0" applyProtection="0"/>
    <xf numFmtId="0" fontId="74" fillId="83" borderId="0" applyNumberFormat="0" applyBorder="0" applyAlignment="0" applyProtection="0"/>
    <xf numFmtId="0" fontId="74" fillId="83" borderId="0" applyNumberFormat="0" applyBorder="0" applyAlignment="0" applyProtection="0"/>
    <xf numFmtId="0" fontId="32" fillId="60" borderId="0" applyNumberFormat="0" applyBorder="0" applyAlignment="0" applyProtection="0"/>
    <xf numFmtId="191" fontId="23" fillId="0" borderId="36" applyFont="0" applyFill="0" applyBorder="0" applyAlignment="0" applyProtection="0"/>
    <xf numFmtId="191" fontId="23" fillId="0" borderId="36" applyFont="0" applyFill="0" applyBorder="0" applyAlignment="0" applyProtection="0"/>
    <xf numFmtId="0" fontId="79" fillId="68" borderId="0" applyNumberFormat="0" applyBorder="0" applyAlignment="0" applyProtection="0"/>
    <xf numFmtId="0" fontId="80" fillId="0" borderId="0" applyNumberFormat="0" applyFill="0" applyBorder="0" applyAlignment="0" applyProtection="0"/>
    <xf numFmtId="192" fontId="23" fillId="0" borderId="0" applyFill="0" applyBorder="0" applyAlignment="0"/>
    <xf numFmtId="0" fontId="81" fillId="87" borderId="37" applyNumberFormat="0" applyAlignment="0" applyProtection="0"/>
    <xf numFmtId="0" fontId="82" fillId="87" borderId="37" applyNumberFormat="0" applyAlignment="0" applyProtection="0"/>
    <xf numFmtId="0" fontId="83" fillId="0" borderId="0"/>
    <xf numFmtId="193" fontId="84" fillId="0" borderId="11"/>
    <xf numFmtId="0" fontId="85" fillId="88" borderId="38" applyNumberFormat="0" applyAlignment="0" applyProtection="0"/>
    <xf numFmtId="0" fontId="86" fillId="0" borderId="0" applyNumberFormat="0" applyFill="0" applyBorder="0" applyAlignment="0" applyProtection="0">
      <alignment vertical="top"/>
      <protection locked="0"/>
    </xf>
    <xf numFmtId="0" fontId="87" fillId="89" borderId="10">
      <alignment horizontal="center" vertical="center" wrapText="1"/>
    </xf>
    <xf numFmtId="194" fontId="88" fillId="0" borderId="0"/>
    <xf numFmtId="194" fontId="88" fillId="0" borderId="0"/>
    <xf numFmtId="194" fontId="88" fillId="0" borderId="0"/>
    <xf numFmtId="194" fontId="88" fillId="0" borderId="0"/>
    <xf numFmtId="194" fontId="88" fillId="0" borderId="0"/>
    <xf numFmtId="194" fontId="88" fillId="0" borderId="0"/>
    <xf numFmtId="194" fontId="88" fillId="0" borderId="0"/>
    <xf numFmtId="194" fontId="88" fillId="0" borderId="0"/>
    <xf numFmtId="4" fontId="89" fillId="0" borderId="46" applyFont="0" applyFill="0" applyBorder="0" applyAlignment="0">
      <alignment horizontal="center" vertical="center"/>
    </xf>
    <xf numFmtId="195" fontId="23" fillId="0" borderId="0" applyFont="0" applyFill="0" applyBorder="0" applyAlignment="0" applyProtection="0"/>
    <xf numFmtId="170" fontId="41" fillId="0" borderId="0" applyFont="0" applyFill="0" applyBorder="0" applyAlignment="0" applyProtection="0"/>
    <xf numFmtId="170" fontId="23" fillId="0" borderId="0" applyFont="0" applyFill="0" applyBorder="0" applyAlignment="0" applyProtection="0"/>
    <xf numFmtId="196" fontId="23" fillId="0" borderId="0" applyFont="0" applyFill="0" applyBorder="0" applyAlignment="0" applyProtection="0"/>
    <xf numFmtId="14" fontId="23" fillId="0" borderId="0" applyFont="0" applyFill="0" applyBorder="0" applyAlignment="0" applyProtection="0"/>
    <xf numFmtId="196" fontId="23" fillId="0" borderId="0" applyFont="0" applyFill="0" applyBorder="0" applyAlignment="0" applyProtection="0"/>
    <xf numFmtId="197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76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76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98" fontId="90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96" fontId="1" fillId="0" borderId="0" applyFont="0" applyFill="0" applyBorder="0" applyAlignment="0" applyProtection="0"/>
    <xf numFmtId="170" fontId="20" fillId="0" borderId="0" applyFont="0" applyFill="0" applyBorder="0" applyAlignment="0" applyProtection="0"/>
    <xf numFmtId="165" fontId="23" fillId="0" borderId="0" applyFont="0" applyFill="0" applyBorder="0" applyAlignment="0" applyProtection="0"/>
    <xf numFmtId="176" fontId="23" fillId="0" borderId="0" applyFont="0" applyFill="0" applyBorder="0" applyAlignment="0" applyProtection="0"/>
    <xf numFmtId="170" fontId="20" fillId="0" borderId="0" applyFont="0" applyFill="0" applyBorder="0" applyAlignment="0" applyProtection="0"/>
    <xf numFmtId="195" fontId="1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1" fillId="0" borderId="0" applyFont="0" applyFill="0" applyBorder="0" applyAlignment="0" applyProtection="0"/>
    <xf numFmtId="19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0" fontId="40" fillId="0" borderId="0" applyFont="0" applyFill="0" applyBorder="0" applyAlignment="0" applyProtection="0"/>
    <xf numFmtId="165" fontId="1" fillId="0" borderId="0" applyFont="0" applyFill="0" applyBorder="0" applyAlignment="0" applyProtection="0"/>
    <xf numFmtId="195" fontId="1" fillId="0" borderId="0" applyFont="0" applyFill="0" applyBorder="0" applyAlignment="0" applyProtection="0"/>
    <xf numFmtId="170" fontId="41" fillId="0" borderId="0" applyFont="0" applyFill="0" applyBorder="0" applyAlignment="0" applyProtection="0"/>
    <xf numFmtId="170" fontId="41" fillId="0" borderId="0" applyFont="0" applyFill="0" applyBorder="0" applyAlignment="0" applyProtection="0"/>
    <xf numFmtId="195" fontId="23" fillId="0" borderId="0" applyFont="0" applyFill="0" applyBorder="0" applyAlignment="0" applyProtection="0"/>
    <xf numFmtId="195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95" fontId="23" fillId="0" borderId="0" applyFont="0" applyFill="0" applyBorder="0" applyAlignment="0" applyProtection="0"/>
    <xf numFmtId="195" fontId="23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20" fillId="0" borderId="0" applyFont="0" applyFill="0" applyBorder="0" applyAlignment="0" applyProtection="0"/>
    <xf numFmtId="199" fontId="91" fillId="0" borderId="0" applyFont="0" applyFill="0" applyBorder="0" applyAlignment="0" applyProtection="0"/>
    <xf numFmtId="199" fontId="91" fillId="0" borderId="0" applyFont="0" applyFill="0" applyBorder="0" applyAlignment="0" applyProtection="0"/>
    <xf numFmtId="199" fontId="91" fillId="0" borderId="0" applyFont="0" applyFill="0" applyBorder="0" applyAlignment="0" applyProtection="0"/>
    <xf numFmtId="199" fontId="91" fillId="0" borderId="0" applyFont="0" applyFill="0" applyBorder="0" applyAlignment="0" applyProtection="0"/>
    <xf numFmtId="199" fontId="91" fillId="0" borderId="0" applyFont="0" applyFill="0" applyBorder="0" applyAlignment="0" applyProtection="0"/>
    <xf numFmtId="199" fontId="91" fillId="0" borderId="0" applyFont="0" applyFill="0" applyBorder="0" applyAlignment="0" applyProtection="0"/>
    <xf numFmtId="199" fontId="91" fillId="0" borderId="0" applyFont="0" applyFill="0" applyBorder="0" applyAlignment="0" applyProtection="0"/>
    <xf numFmtId="199" fontId="91" fillId="0" borderId="0" applyFont="0" applyFill="0" applyBorder="0" applyAlignment="0" applyProtection="0"/>
    <xf numFmtId="199" fontId="91" fillId="0" borderId="0" applyFont="0" applyFill="0" applyBorder="0" applyAlignment="0" applyProtection="0"/>
    <xf numFmtId="199" fontId="91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76" fillId="0" borderId="0" applyFont="0" applyFill="0" applyBorder="0" applyAlignment="0" applyProtection="0"/>
    <xf numFmtId="199" fontId="91" fillId="0" borderId="0" applyFont="0" applyFill="0" applyBorder="0" applyAlignment="0" applyProtection="0"/>
    <xf numFmtId="199" fontId="91" fillId="0" borderId="0" applyFont="0" applyFill="0" applyBorder="0" applyAlignment="0" applyProtection="0"/>
    <xf numFmtId="199" fontId="91" fillId="0" borderId="0" applyFont="0" applyFill="0" applyBorder="0" applyAlignment="0" applyProtection="0"/>
    <xf numFmtId="199" fontId="91" fillId="0" borderId="0" applyFont="0" applyFill="0" applyBorder="0" applyAlignment="0" applyProtection="0"/>
    <xf numFmtId="199" fontId="91" fillId="0" borderId="0" applyFont="0" applyFill="0" applyBorder="0" applyAlignment="0" applyProtection="0"/>
    <xf numFmtId="170" fontId="1" fillId="0" borderId="0" applyFont="0" applyFill="0" applyBorder="0" applyAlignment="0" applyProtection="0"/>
    <xf numFmtId="0" fontId="23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76" fillId="0" borderId="0" applyFont="0" applyFill="0" applyBorder="0" applyAlignment="0" applyProtection="0"/>
    <xf numFmtId="176" fontId="31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6" fontId="31" fillId="0" borderId="0" applyFont="0" applyFill="0" applyBorder="0" applyAlignment="0" applyProtection="0"/>
    <xf numFmtId="170" fontId="23" fillId="0" borderId="0" applyFont="0" applyFill="0" applyBorder="0" applyAlignment="0" applyProtection="0"/>
    <xf numFmtId="176" fontId="31" fillId="0" borderId="0" applyFont="0" applyFill="0" applyBorder="0" applyAlignment="0" applyProtection="0"/>
    <xf numFmtId="170" fontId="23" fillId="0" borderId="0" applyFont="0" applyFill="0" applyBorder="0" applyAlignment="0" applyProtection="0"/>
    <xf numFmtId="200" fontId="20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200" fontId="20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201" fontId="90" fillId="0" borderId="0" applyFont="0" applyFill="0" applyBorder="0" applyAlignment="0" applyProtection="0"/>
    <xf numFmtId="182" fontId="90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23" fillId="0" borderId="0" applyFont="0" applyFill="0" applyBorder="0" applyAlignment="0" applyProtection="0"/>
    <xf numFmtId="202" fontId="20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92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65" fontId="92" fillId="0" borderId="0" applyFont="0" applyFill="0" applyBorder="0" applyAlignment="0" applyProtection="0"/>
    <xf numFmtId="20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4" fontId="93" fillId="0" borderId="0" applyFont="0" applyFill="0" applyBorder="0" applyAlignment="0" applyProtection="0"/>
    <xf numFmtId="197" fontId="23" fillId="0" borderId="0" applyFont="0" applyFill="0" applyBorder="0" applyAlignment="0" applyProtection="0"/>
    <xf numFmtId="170" fontId="92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76" fillId="0" borderId="0" applyFont="0" applyFill="0" applyBorder="0" applyAlignment="0" applyProtection="0"/>
    <xf numFmtId="165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204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65" fontId="23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92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94" fillId="0" borderId="0" applyFont="0" applyFill="0" applyBorder="0" applyAlignment="0" applyProtection="0"/>
    <xf numFmtId="170" fontId="94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41" fillId="0" borderId="0" applyFont="0" applyFill="0" applyBorder="0" applyAlignment="0" applyProtection="0"/>
    <xf numFmtId="165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205" fontId="1" fillId="0" borderId="0" applyFont="0" applyFill="0" applyBorder="0" applyAlignment="0" applyProtection="0"/>
    <xf numFmtId="196" fontId="23" fillId="0" borderId="0" applyFont="0" applyFill="0" applyBorder="0" applyAlignment="0" applyProtection="0"/>
    <xf numFmtId="170" fontId="1" fillId="0" borderId="0" applyFont="0" applyFill="0" applyBorder="0" applyAlignment="0" applyProtection="0"/>
    <xf numFmtId="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205" fontId="1" fillId="0" borderId="0" applyFont="0" applyFill="0" applyBorder="0" applyAlignment="0" applyProtection="0"/>
    <xf numFmtId="187" fontId="23" fillId="0" borderId="0" applyFont="0" applyFill="0" applyBorder="0" applyAlignment="0" applyProtection="0"/>
    <xf numFmtId="205" fontId="1" fillId="0" borderId="0" applyFont="0" applyFill="0" applyBorder="0" applyAlignment="0" applyProtection="0"/>
    <xf numFmtId="176" fontId="23" fillId="0" borderId="0" applyFont="0" applyFill="0" applyBorder="0" applyAlignment="0" applyProtection="0"/>
    <xf numFmtId="1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70" fontId="1" fillId="0" borderId="0" applyFont="0" applyFill="0" applyBorder="0" applyAlignment="0" applyProtection="0"/>
    <xf numFmtId="3" fontId="23" fillId="0" borderId="0" applyFill="0" applyBorder="0" applyAlignment="0" applyProtection="0"/>
    <xf numFmtId="3" fontId="23" fillId="0" borderId="0" applyFill="0" applyBorder="0" applyAlignment="0" applyProtection="0"/>
    <xf numFmtId="3" fontId="23" fillId="0" borderId="0" applyFill="0" applyBorder="0" applyAlignment="0" applyProtection="0"/>
    <xf numFmtId="3" fontId="23" fillId="0" borderId="0"/>
    <xf numFmtId="3" fontId="23" fillId="0" borderId="0" applyFill="0" applyBorder="0" applyAlignment="0" applyProtection="0"/>
    <xf numFmtId="0" fontId="22" fillId="75" borderId="43" applyNumberFormat="0" applyFont="0" applyAlignment="0" applyProtection="0"/>
    <xf numFmtId="186" fontId="95" fillId="0" borderId="0" applyNumberFormat="0" applyBorder="0">
      <protection locked="0"/>
    </xf>
    <xf numFmtId="0" fontId="96" fillId="0" borderId="0" applyNumberFormat="0" applyAlignment="0">
      <alignment horizontal="left"/>
    </xf>
    <xf numFmtId="206" fontId="23" fillId="0" borderId="0" applyFont="0" applyFill="0" applyBorder="0" applyAlignment="0" applyProtection="0"/>
    <xf numFmtId="206" fontId="23" fillId="0" borderId="0" applyFont="0" applyFill="0" applyBorder="0" applyAlignment="0" applyProtection="0"/>
    <xf numFmtId="207" fontId="23" fillId="0" borderId="47" applyFont="0" applyFill="0" applyBorder="0" applyAlignment="0" applyProtection="0"/>
    <xf numFmtId="207" fontId="23" fillId="0" borderId="47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208" fontId="23" fillId="0" borderId="0" applyFont="0" applyFill="0" applyBorder="0" applyAlignment="0" applyProtection="0"/>
    <xf numFmtId="199" fontId="23" fillId="0" borderId="0" applyFill="0" applyBorder="0" applyAlignment="0" applyProtection="0"/>
    <xf numFmtId="199" fontId="23" fillId="0" borderId="0" applyFill="0" applyBorder="0" applyAlignment="0" applyProtection="0"/>
    <xf numFmtId="199" fontId="23" fillId="0" borderId="0" applyFill="0" applyBorder="0" applyAlignment="0" applyProtection="0"/>
    <xf numFmtId="199" fontId="23" fillId="0" borderId="0" applyFill="0" applyBorder="0" applyAlignment="0" applyProtection="0"/>
    <xf numFmtId="183" fontId="55" fillId="0" borderId="0">
      <alignment readingOrder="1"/>
      <protection locked="0"/>
    </xf>
    <xf numFmtId="209" fontId="23" fillId="0" borderId="0" applyFill="0" applyBorder="0" applyAlignment="0" applyProtection="0"/>
    <xf numFmtId="183" fontId="55" fillId="0" borderId="0">
      <alignment readingOrder="1"/>
      <protection locked="0"/>
    </xf>
    <xf numFmtId="183" fontId="97" fillId="0" borderId="0">
      <protection locked="0"/>
    </xf>
    <xf numFmtId="183" fontId="55" fillId="0" borderId="0">
      <alignment readingOrder="1"/>
      <protection locked="0"/>
    </xf>
    <xf numFmtId="183" fontId="55" fillId="0" borderId="0">
      <alignment readingOrder="1"/>
      <protection locked="0"/>
    </xf>
    <xf numFmtId="183" fontId="55" fillId="0" borderId="0">
      <alignment readingOrder="1"/>
      <protection locked="0"/>
    </xf>
    <xf numFmtId="209" fontId="23" fillId="0" borderId="0" applyFill="0" applyBorder="0" applyAlignment="0" applyProtection="0"/>
    <xf numFmtId="183" fontId="97" fillId="0" borderId="0">
      <alignment readingOrder="1"/>
      <protection locked="0"/>
    </xf>
    <xf numFmtId="209" fontId="23" fillId="0" borderId="0" applyFill="0" applyBorder="0" applyAlignment="0" applyProtection="0"/>
    <xf numFmtId="37" fontId="98" fillId="90" borderId="0"/>
    <xf numFmtId="37" fontId="98" fillId="90" borderId="48"/>
    <xf numFmtId="37" fontId="98" fillId="90" borderId="48"/>
    <xf numFmtId="210" fontId="99" fillId="0" borderId="0">
      <alignment horizontal="center" vertical="center"/>
    </xf>
    <xf numFmtId="0" fontId="100" fillId="63" borderId="0" applyNumberFormat="0" applyBorder="0" applyAlignment="0" applyProtection="0"/>
    <xf numFmtId="0" fontId="100" fillId="64" borderId="0" applyNumberFormat="0" applyBorder="0" applyAlignment="0" applyProtection="0"/>
    <xf numFmtId="0" fontId="100" fillId="65" borderId="0" applyNumberFormat="0" applyBorder="0" applyAlignment="0" applyProtection="0"/>
    <xf numFmtId="37" fontId="101" fillId="91" borderId="0"/>
    <xf numFmtId="0" fontId="102" fillId="0" borderId="0" applyNumberFormat="0" applyAlignment="0">
      <alignment horizontal="left"/>
    </xf>
    <xf numFmtId="211" fontId="103" fillId="0" borderId="0" applyFont="0" applyFill="0" applyBorder="0" applyAlignment="0" applyProtection="0"/>
    <xf numFmtId="173" fontId="23" fillId="0" borderId="0" applyFont="0" applyFill="0" applyBorder="0" applyAlignment="0" applyProtection="0"/>
    <xf numFmtId="0" fontId="104" fillId="0" borderId="0" applyNumberFormat="0" applyFill="0" applyBorder="0" applyAlignment="0" applyProtection="0"/>
    <xf numFmtId="4" fontId="55" fillId="0" borderId="0" applyFont="0" applyFill="0" applyBorder="0" applyAlignment="0" applyProtection="0">
      <alignment readingOrder="1"/>
      <protection locked="0"/>
    </xf>
    <xf numFmtId="2" fontId="23" fillId="0" borderId="0" applyFill="0" applyBorder="0" applyAlignment="0" applyProtection="0"/>
    <xf numFmtId="4" fontId="55" fillId="0" borderId="0" applyFont="0" applyFill="0" applyBorder="0" applyAlignment="0" applyProtection="0">
      <alignment readingOrder="1"/>
      <protection locked="0"/>
    </xf>
    <xf numFmtId="4" fontId="97" fillId="0" borderId="0" applyFont="0" applyFill="0" applyBorder="0" applyAlignment="0" applyProtection="0">
      <protection locked="0"/>
    </xf>
    <xf numFmtId="4" fontId="55" fillId="0" borderId="0" applyFont="0" applyFill="0" applyBorder="0" applyAlignment="0" applyProtection="0">
      <alignment readingOrder="1"/>
      <protection locked="0"/>
    </xf>
    <xf numFmtId="4" fontId="55" fillId="0" borderId="0" applyFont="0" applyFill="0" applyBorder="0" applyAlignment="0" applyProtection="0">
      <alignment readingOrder="1"/>
      <protection locked="0"/>
    </xf>
    <xf numFmtId="4" fontId="55" fillId="0" borderId="0" applyFont="0" applyFill="0" applyBorder="0" applyAlignment="0" applyProtection="0">
      <alignment readingOrder="1"/>
      <protection locked="0"/>
    </xf>
    <xf numFmtId="2" fontId="23" fillId="0" borderId="0" applyFill="0" applyBorder="0" applyAlignment="0" applyProtection="0"/>
    <xf numFmtId="4" fontId="97" fillId="0" borderId="0" applyFont="0" applyFill="0" applyBorder="0" applyAlignment="0" applyProtection="0">
      <alignment readingOrder="1"/>
      <protection locked="0"/>
    </xf>
    <xf numFmtId="2" fontId="23" fillId="0" borderId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37" fontId="106" fillId="90" borderId="49"/>
    <xf numFmtId="37" fontId="106" fillId="90" borderId="48"/>
    <xf numFmtId="37" fontId="106" fillId="92" borderId="48"/>
    <xf numFmtId="0" fontId="107" fillId="69" borderId="0" applyNumberFormat="0" applyBorder="0" applyAlignment="0" applyProtection="0"/>
    <xf numFmtId="38" fontId="108" fillId="93" borderId="0" applyNumberFormat="0" applyBorder="0" applyAlignment="0" applyProtection="0"/>
    <xf numFmtId="0" fontId="109" fillId="0" borderId="0">
      <alignment horizontal="left"/>
    </xf>
    <xf numFmtId="0" fontId="110" fillId="0" borderId="50" applyNumberFormat="0" applyAlignment="0" applyProtection="0">
      <alignment horizontal="left" vertical="center"/>
    </xf>
    <xf numFmtId="0" fontId="110" fillId="0" borderId="51">
      <alignment horizontal="left" vertical="center"/>
    </xf>
    <xf numFmtId="0" fontId="111" fillId="0" borderId="0"/>
    <xf numFmtId="0" fontId="112" fillId="0" borderId="0" applyNumberFormat="0" applyFill="0" applyBorder="0" applyAlignment="0" applyProtection="0"/>
    <xf numFmtId="0" fontId="113" fillId="0" borderId="39" applyNumberFormat="0" applyFill="0" applyAlignment="0" applyProtection="0"/>
    <xf numFmtId="0" fontId="27" fillId="0" borderId="26" applyNumberFormat="0" applyFill="0" applyAlignment="0" applyProtection="0"/>
    <xf numFmtId="0" fontId="110" fillId="0" borderId="0" applyNumberFormat="0" applyFill="0" applyBorder="0" applyAlignment="0" applyProtection="0"/>
    <xf numFmtId="0" fontId="114" fillId="0" borderId="52" applyNumberFormat="0" applyFill="0" applyAlignment="0" applyProtection="0"/>
    <xf numFmtId="0" fontId="114" fillId="0" borderId="0" applyNumberFormat="0" applyFill="0" applyBorder="0" applyAlignment="0" applyProtection="0"/>
    <xf numFmtId="177" fontId="59" fillId="0" borderId="0">
      <protection locked="0"/>
    </xf>
    <xf numFmtId="177" fontId="59" fillId="0" borderId="0">
      <protection locked="0"/>
    </xf>
    <xf numFmtId="177" fontId="59" fillId="0" borderId="0">
      <protection locked="0"/>
    </xf>
    <xf numFmtId="177" fontId="59" fillId="0" borderId="0">
      <protection locked="0"/>
    </xf>
    <xf numFmtId="177" fontId="59" fillId="0" borderId="0">
      <protection locked="0"/>
    </xf>
    <xf numFmtId="177" fontId="115" fillId="0" borderId="0">
      <protection locked="0"/>
    </xf>
    <xf numFmtId="177" fontId="48" fillId="0" borderId="0">
      <alignment readingOrder="1"/>
      <protection locked="0"/>
    </xf>
    <xf numFmtId="177" fontId="48" fillId="0" borderId="0">
      <alignment readingOrder="1"/>
      <protection locked="0"/>
    </xf>
    <xf numFmtId="177" fontId="48" fillId="0" borderId="0">
      <alignment readingOrder="1"/>
      <protection locked="0"/>
    </xf>
    <xf numFmtId="177" fontId="48" fillId="0" borderId="0">
      <alignment readingOrder="1"/>
      <protection locked="0"/>
    </xf>
    <xf numFmtId="177" fontId="48" fillId="0" borderId="0">
      <alignment readingOrder="1"/>
      <protection locked="0"/>
    </xf>
    <xf numFmtId="177" fontId="64" fillId="0" borderId="0">
      <alignment readingOrder="1"/>
      <protection locked="0"/>
    </xf>
    <xf numFmtId="177" fontId="48" fillId="0" borderId="0">
      <alignment readingOrder="1"/>
      <protection locked="0"/>
    </xf>
    <xf numFmtId="177" fontId="48" fillId="0" borderId="0">
      <alignment readingOrder="1"/>
      <protection locked="0"/>
    </xf>
    <xf numFmtId="177" fontId="48" fillId="0" borderId="0">
      <alignment readingOrder="1"/>
      <protection locked="0"/>
    </xf>
    <xf numFmtId="177" fontId="48" fillId="0" borderId="0">
      <alignment readingOrder="1"/>
      <protection locked="0"/>
    </xf>
    <xf numFmtId="177" fontId="48" fillId="0" borderId="0">
      <alignment readingOrder="1"/>
      <protection locked="0"/>
    </xf>
    <xf numFmtId="177" fontId="64" fillId="0" borderId="0">
      <alignment readingOrder="1"/>
      <protection locked="0"/>
    </xf>
    <xf numFmtId="0" fontId="116" fillId="0" borderId="0">
      <alignment vertical="center"/>
    </xf>
    <xf numFmtId="0" fontId="116" fillId="0" borderId="0"/>
    <xf numFmtId="0" fontId="117" fillId="0" borderId="0"/>
    <xf numFmtId="181" fontId="60" fillId="0" borderId="0" applyNumberFormat="0" applyFill="0" applyBorder="0">
      <alignment horizontal="left"/>
    </xf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>
      <alignment vertical="top"/>
      <protection locked="0"/>
    </xf>
    <xf numFmtId="0" fontId="120" fillId="0" borderId="0" applyNumberFormat="0" applyFill="0" applyBorder="0" applyAlignment="0" applyProtection="0">
      <alignment vertical="top"/>
      <protection locked="0"/>
    </xf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63" fillId="0" borderId="0" applyNumberFormat="0">
      <alignment horizontal="right"/>
    </xf>
    <xf numFmtId="10" fontId="108" fillId="93" borderId="10" applyNumberFormat="0" applyBorder="0" applyAlignment="0" applyProtection="0"/>
    <xf numFmtId="0" fontId="121" fillId="72" borderId="37" applyNumberFormat="0" applyAlignment="0" applyProtection="0"/>
    <xf numFmtId="0" fontId="41" fillId="59" borderId="37" applyNumberFormat="0" applyAlignment="0" applyProtection="0"/>
    <xf numFmtId="38" fontId="122" fillId="0" borderId="0"/>
    <xf numFmtId="38" fontId="123" fillId="0" borderId="0"/>
    <xf numFmtId="38" fontId="124" fillId="0" borderId="0"/>
    <xf numFmtId="38" fontId="125" fillId="0" borderId="0"/>
    <xf numFmtId="0" fontId="91" fillId="0" borderId="0"/>
    <xf numFmtId="0" fontId="91" fillId="0" borderId="0"/>
    <xf numFmtId="0" fontId="126" fillId="0" borderId="42" applyNumberFormat="0" applyFill="0" applyAlignment="0" applyProtection="0"/>
    <xf numFmtId="0" fontId="127" fillId="0" borderId="0"/>
    <xf numFmtId="0" fontId="128" fillId="0" borderId="53"/>
    <xf numFmtId="0" fontId="128" fillId="0" borderId="53"/>
    <xf numFmtId="215" fontId="23" fillId="0" borderId="0" applyFont="0" applyFill="0" applyBorder="0" applyAlignment="0" applyProtection="0"/>
    <xf numFmtId="0" fontId="129" fillId="78" borderId="0" applyNumberFormat="0" applyBorder="0" applyAlignment="0" applyProtection="0"/>
    <xf numFmtId="37" fontId="130" fillId="0" borderId="0"/>
    <xf numFmtId="0" fontId="131" fillId="0" borderId="0"/>
    <xf numFmtId="187" fontId="132" fillId="0" borderId="0"/>
    <xf numFmtId="0" fontId="66" fillId="0" borderId="0"/>
    <xf numFmtId="0" fontId="72" fillId="0" borderId="0"/>
    <xf numFmtId="0" fontId="23" fillId="0" borderId="0"/>
    <xf numFmtId="216" fontId="133" fillId="0" borderId="0"/>
    <xf numFmtId="0" fontId="23" fillId="0" borderId="0" applyNumberFormat="0" applyFont="0" applyFill="0" applyBorder="0" applyAlignment="0" applyProtection="0">
      <alignment vertical="top"/>
    </xf>
    <xf numFmtId="0" fontId="23" fillId="0" borderId="0"/>
    <xf numFmtId="217" fontId="133" fillId="0" borderId="0"/>
    <xf numFmtId="0" fontId="23" fillId="0" borderId="0"/>
    <xf numFmtId="0" fontId="20" fillId="0" borderId="0"/>
    <xf numFmtId="0" fontId="20" fillId="0" borderId="0"/>
    <xf numFmtId="217" fontId="133" fillId="0" borderId="0"/>
    <xf numFmtId="0" fontId="23" fillId="0" borderId="0"/>
    <xf numFmtId="217" fontId="133" fillId="0" borderId="0"/>
    <xf numFmtId="0" fontId="23" fillId="0" borderId="0"/>
    <xf numFmtId="0" fontId="134" fillId="0" borderId="0"/>
    <xf numFmtId="0" fontId="23" fillId="0" borderId="0"/>
    <xf numFmtId="0" fontId="23" fillId="0" borderId="0"/>
    <xf numFmtId="0" fontId="30" fillId="0" borderId="0"/>
    <xf numFmtId="0" fontId="93" fillId="0" borderId="0"/>
    <xf numFmtId="0" fontId="20" fillId="0" borderId="0"/>
    <xf numFmtId="0" fontId="20" fillId="0" borderId="0"/>
    <xf numFmtId="0" fontId="1" fillId="0" borderId="0"/>
    <xf numFmtId="0" fontId="23" fillId="0" borderId="0"/>
    <xf numFmtId="0" fontId="23" fillId="0" borderId="0"/>
    <xf numFmtId="0" fontId="1" fillId="0" borderId="0"/>
    <xf numFmtId="0" fontId="23" fillId="0" borderId="0"/>
    <xf numFmtId="0" fontId="135" fillId="0" borderId="0"/>
    <xf numFmtId="0" fontId="23" fillId="0" borderId="0"/>
    <xf numFmtId="0" fontId="20" fillId="0" borderId="0"/>
    <xf numFmtId="0" fontId="20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 applyNumberFormat="0" applyFont="0" applyFill="0" applyBorder="0" applyAlignment="0" applyProtection="0">
      <alignment vertical="top"/>
    </xf>
    <xf numFmtId="0" fontId="23" fillId="0" borderId="0"/>
    <xf numFmtId="0" fontId="23" fillId="0" borderId="0"/>
    <xf numFmtId="0" fontId="2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0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" fillId="0" borderId="0"/>
    <xf numFmtId="0" fontId="2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0" fillId="0" borderId="0"/>
    <xf numFmtId="0" fontId="136" fillId="0" borderId="0"/>
    <xf numFmtId="0" fontId="41" fillId="0" borderId="0"/>
    <xf numFmtId="0" fontId="137" fillId="0" borderId="0"/>
    <xf numFmtId="0" fontId="20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90" fillId="0" borderId="0"/>
    <xf numFmtId="0" fontId="9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18" fontId="13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" fillId="0" borderId="0"/>
    <xf numFmtId="0" fontId="2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" fillId="0" borderId="0"/>
    <xf numFmtId="0" fontId="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51" fillId="0" borderId="0"/>
    <xf numFmtId="0" fontId="23" fillId="0" borderId="0"/>
    <xf numFmtId="0" fontId="22" fillId="0" borderId="0"/>
    <xf numFmtId="0" fontId="23" fillId="0" borderId="0"/>
    <xf numFmtId="0" fontId="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92" fillId="0" borderId="0"/>
    <xf numFmtId="0" fontId="20" fillId="0" borderId="0"/>
    <xf numFmtId="0" fontId="20" fillId="0" borderId="0"/>
    <xf numFmtId="0" fontId="23" fillId="0" borderId="0"/>
    <xf numFmtId="0" fontId="1" fillId="0" borderId="0"/>
    <xf numFmtId="0" fontId="1" fillId="0" borderId="0"/>
    <xf numFmtId="0" fontId="23" fillId="0" borderId="0"/>
    <xf numFmtId="0" fontId="20" fillId="0" borderId="0"/>
    <xf numFmtId="0" fontId="23" fillId="0" borderId="0"/>
    <xf numFmtId="0" fontId="20" fillId="0" borderId="0"/>
    <xf numFmtId="0" fontId="23" fillId="0" borderId="0" applyNumberFormat="0" applyFont="0" applyFill="0" applyBorder="0" applyAlignment="0" applyProtection="0">
      <alignment vertical="top"/>
    </xf>
    <xf numFmtId="0" fontId="20" fillId="0" borderId="0"/>
    <xf numFmtId="0" fontId="23" fillId="0" borderId="0"/>
    <xf numFmtId="0" fontId="20" fillId="0" borderId="0"/>
    <xf numFmtId="0" fontId="1" fillId="0" borderId="0"/>
    <xf numFmtId="0" fontId="23" fillId="0" borderId="0" applyNumberFormat="0" applyFont="0" applyFill="0" applyBorder="0" applyAlignment="0" applyProtection="0">
      <alignment vertical="top"/>
    </xf>
    <xf numFmtId="0" fontId="20" fillId="0" borderId="0"/>
    <xf numFmtId="0" fontId="94" fillId="0" borderId="0"/>
    <xf numFmtId="0" fontId="20" fillId="0" borderId="0"/>
    <xf numFmtId="0" fontId="23" fillId="0" borderId="0"/>
    <xf numFmtId="0" fontId="23" fillId="0" borderId="0"/>
    <xf numFmtId="0" fontId="20" fillId="0" borderId="0"/>
    <xf numFmtId="0" fontId="23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138" fillId="0" borderId="0"/>
    <xf numFmtId="0" fontId="138" fillId="0" borderId="0"/>
    <xf numFmtId="0" fontId="138" fillId="0" borderId="0"/>
    <xf numFmtId="0" fontId="138" fillId="0" borderId="0"/>
    <xf numFmtId="0" fontId="138" fillId="0" borderId="0"/>
    <xf numFmtId="0" fontId="76" fillId="0" borderId="0"/>
    <xf numFmtId="0" fontId="23" fillId="0" borderId="0"/>
    <xf numFmtId="0" fontId="23" fillId="0" borderId="0" applyNumberFormat="0" applyFont="0" applyFill="0" applyBorder="0" applyAlignment="0" applyProtection="0">
      <alignment vertical="top"/>
    </xf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139" fillId="0" borderId="0"/>
    <xf numFmtId="0" fontId="1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39" fillId="0" borderId="0"/>
    <xf numFmtId="0" fontId="91" fillId="0" borderId="0"/>
    <xf numFmtId="0" fontId="23" fillId="0" borderId="0"/>
    <xf numFmtId="0" fontId="91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23" fillId="0" borderId="0"/>
    <xf numFmtId="0" fontId="94" fillId="0" borderId="0"/>
    <xf numFmtId="0" fontId="23" fillId="0" borderId="0"/>
    <xf numFmtId="0" fontId="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36" fillId="0" borderId="0"/>
    <xf numFmtId="0" fontId="23" fillId="0" borderId="0"/>
    <xf numFmtId="0" fontId="23" fillId="0" borderId="0"/>
    <xf numFmtId="0" fontId="23" fillId="0" borderId="0"/>
    <xf numFmtId="0" fontId="20" fillId="0" borderId="0"/>
    <xf numFmtId="0" fontId="20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0" fillId="0" borderId="0"/>
    <xf numFmtId="0" fontId="92" fillId="0" borderId="0"/>
    <xf numFmtId="0" fontId="1" fillId="0" borderId="0"/>
    <xf numFmtId="0" fontId="23" fillId="0" borderId="0" applyNumberFormat="0" applyFont="0" applyFill="0" applyBorder="0" applyAlignment="0" applyProtection="0">
      <alignment vertical="top"/>
    </xf>
    <xf numFmtId="0" fontId="1" fillId="0" borderId="0"/>
    <xf numFmtId="0" fontId="103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23" fillId="0" borderId="0"/>
    <xf numFmtId="0" fontId="23" fillId="0" borderId="0"/>
    <xf numFmtId="216" fontId="133" fillId="0" borderId="0"/>
    <xf numFmtId="0" fontId="40" fillId="0" borderId="0"/>
    <xf numFmtId="0" fontId="23" fillId="0" borderId="0"/>
    <xf numFmtId="0" fontId="23" fillId="52" borderId="43" applyNumberFormat="0" applyFont="0" applyAlignment="0" applyProtection="0"/>
    <xf numFmtId="0" fontId="23" fillId="75" borderId="43" applyNumberFormat="0" applyFont="0" applyAlignment="0" applyProtection="0"/>
    <xf numFmtId="0" fontId="76" fillId="75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219" fontId="23" fillId="0" borderId="0"/>
    <xf numFmtId="0" fontId="140" fillId="0" borderId="0"/>
    <xf numFmtId="0" fontId="141" fillId="87" borderId="44" applyNumberFormat="0" applyAlignment="0" applyProtection="0"/>
    <xf numFmtId="10" fontId="23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9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94" fillId="0" borderId="0" applyFont="0" applyFill="0" applyBorder="0" applyAlignment="0" applyProtection="0"/>
    <xf numFmtId="9" fontId="94" fillId="0" borderId="0" applyFont="0" applyFill="0" applyBorder="0" applyAlignment="0" applyProtection="0"/>
    <xf numFmtId="9" fontId="9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" fillId="0" borderId="0" applyFont="0" applyFill="0" applyBorder="0" applyAlignment="0" applyProtection="0"/>
    <xf numFmtId="220" fontId="68" fillId="0" borderId="0" applyFont="0" applyFill="0" applyBorder="0" applyAlignment="0" applyProtection="0"/>
    <xf numFmtId="0" fontId="25" fillId="0" borderId="54" applyFont="0" applyBorder="0" applyAlignment="0"/>
    <xf numFmtId="0" fontId="51" fillId="0" borderId="0" applyNumberFormat="0" applyFont="0" applyFill="0" applyBorder="0" applyAlignment="0" applyProtection="0">
      <alignment horizontal="left"/>
    </xf>
    <xf numFmtId="15" fontId="68" fillId="0" borderId="0" applyFont="0" applyFill="0" applyBorder="0" applyAlignment="0" applyProtection="0"/>
    <xf numFmtId="4" fontId="68" fillId="0" borderId="0" applyFont="0" applyFill="0" applyBorder="0" applyAlignment="0" applyProtection="0"/>
    <xf numFmtId="0" fontId="142" fillId="0" borderId="53">
      <alignment horizontal="center"/>
    </xf>
    <xf numFmtId="0" fontId="142" fillId="0" borderId="53">
      <alignment horizontal="center"/>
    </xf>
    <xf numFmtId="3" fontId="68" fillId="0" borderId="0" applyFont="0" applyFill="0" applyBorder="0" applyAlignment="0" applyProtection="0"/>
    <xf numFmtId="0" fontId="68" fillId="94" borderId="0" applyNumberFormat="0" applyFont="0" applyBorder="0" applyAlignment="0" applyProtection="0"/>
    <xf numFmtId="3" fontId="143" fillId="0" borderId="55" applyBorder="0">
      <alignment horizontal="right" wrapText="1"/>
    </xf>
    <xf numFmtId="4" fontId="143" fillId="0" borderId="56" applyBorder="0">
      <alignment horizontal="right" wrapText="1"/>
    </xf>
    <xf numFmtId="37" fontId="98" fillId="90" borderId="0"/>
    <xf numFmtId="221" fontId="144" fillId="0" borderId="0" applyNumberFormat="0" applyFill="0" applyBorder="0" applyAlignment="0" applyProtection="0">
      <alignment horizontal="left"/>
    </xf>
    <xf numFmtId="0" fontId="145" fillId="0" borderId="0" applyNumberFormat="0" applyFill="0" applyBorder="0" applyAlignment="0" applyProtection="0"/>
    <xf numFmtId="0" fontId="44" fillId="0" borderId="0"/>
    <xf numFmtId="0" fontId="44" fillId="0" borderId="0"/>
    <xf numFmtId="0" fontId="70" fillId="0" borderId="0"/>
    <xf numFmtId="177" fontId="48" fillId="0" borderId="0">
      <protection locked="0"/>
    </xf>
    <xf numFmtId="177" fontId="48" fillId="0" borderId="0">
      <protection locked="0"/>
    </xf>
    <xf numFmtId="177" fontId="48" fillId="0" borderId="0">
      <protection locked="0"/>
    </xf>
    <xf numFmtId="177" fontId="48" fillId="0" borderId="0">
      <protection locked="0"/>
    </xf>
    <xf numFmtId="177" fontId="48" fillId="0" borderId="0">
      <protection locked="0"/>
    </xf>
    <xf numFmtId="177" fontId="48" fillId="0" borderId="0">
      <protection locked="0"/>
    </xf>
    <xf numFmtId="177" fontId="48" fillId="0" borderId="0">
      <protection locked="0"/>
    </xf>
    <xf numFmtId="177" fontId="48" fillId="0" borderId="0">
      <protection locked="0"/>
    </xf>
    <xf numFmtId="177" fontId="48" fillId="0" borderId="0">
      <protection locked="0"/>
    </xf>
    <xf numFmtId="177" fontId="48" fillId="0" borderId="0">
      <protection locked="0"/>
    </xf>
    <xf numFmtId="177" fontId="64" fillId="0" borderId="0">
      <protection locked="0"/>
    </xf>
    <xf numFmtId="177" fontId="48" fillId="0" borderId="0">
      <protection locked="0"/>
    </xf>
    <xf numFmtId="177" fontId="48" fillId="0" borderId="0">
      <protection locked="0"/>
    </xf>
    <xf numFmtId="177" fontId="48" fillId="0" borderId="0">
      <protection locked="0"/>
    </xf>
    <xf numFmtId="177" fontId="48" fillId="0" borderId="0">
      <protection locked="0"/>
    </xf>
    <xf numFmtId="177" fontId="48" fillId="0" borderId="0">
      <protection locked="0"/>
    </xf>
    <xf numFmtId="177" fontId="48" fillId="0" borderId="0">
      <protection locked="0"/>
    </xf>
    <xf numFmtId="177" fontId="48" fillId="0" borderId="0">
      <protection locked="0"/>
    </xf>
    <xf numFmtId="177" fontId="48" fillId="0" borderId="0">
      <protection locked="0"/>
    </xf>
    <xf numFmtId="177" fontId="48" fillId="0" borderId="0">
      <protection locked="0"/>
    </xf>
    <xf numFmtId="177" fontId="48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48" fillId="0" borderId="0">
      <protection locked="0"/>
    </xf>
    <xf numFmtId="177" fontId="48" fillId="0" borderId="0">
      <protection locked="0"/>
    </xf>
    <xf numFmtId="177" fontId="48" fillId="0" borderId="0">
      <protection locked="0"/>
    </xf>
    <xf numFmtId="177" fontId="48" fillId="0" borderId="0">
      <protection locked="0"/>
    </xf>
    <xf numFmtId="177" fontId="48" fillId="0" borderId="0">
      <protection locked="0"/>
    </xf>
    <xf numFmtId="177" fontId="48" fillId="0" borderId="0">
      <protection locked="0"/>
    </xf>
    <xf numFmtId="177" fontId="48" fillId="0" borderId="0">
      <protection locked="0"/>
    </xf>
    <xf numFmtId="177" fontId="48" fillId="0" borderId="0">
      <protection locked="0"/>
    </xf>
    <xf numFmtId="177" fontId="48" fillId="0" borderId="0">
      <protection locked="0"/>
    </xf>
    <xf numFmtId="177" fontId="48" fillId="0" borderId="0">
      <protection locked="0"/>
    </xf>
    <xf numFmtId="177" fontId="64" fillId="0" borderId="0">
      <protection locked="0"/>
    </xf>
    <xf numFmtId="177" fontId="48" fillId="0" borderId="0">
      <protection locked="0"/>
    </xf>
    <xf numFmtId="177" fontId="48" fillId="0" borderId="0">
      <protection locked="0"/>
    </xf>
    <xf numFmtId="177" fontId="48" fillId="0" borderId="0">
      <protection locked="0"/>
    </xf>
    <xf numFmtId="177" fontId="48" fillId="0" borderId="0">
      <protection locked="0"/>
    </xf>
    <xf numFmtId="177" fontId="48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0" fontId="128" fillId="0" borderId="0"/>
    <xf numFmtId="222" fontId="25" fillId="0" borderId="57"/>
    <xf numFmtId="37" fontId="116" fillId="0" borderId="0"/>
    <xf numFmtId="40" fontId="146" fillId="0" borderId="25" applyFont="0" applyFill="0" applyBorder="0" applyAlignment="0" applyProtection="0">
      <alignment vertical="top" wrapText="1"/>
      <protection locked="0"/>
    </xf>
    <xf numFmtId="0" fontId="62" fillId="0" borderId="0" applyNumberFormat="0">
      <alignment horizontal="right"/>
    </xf>
    <xf numFmtId="0" fontId="63" fillId="0" borderId="0" applyNumberFormat="0">
      <alignment horizontal="right"/>
    </xf>
    <xf numFmtId="0" fontId="62" fillId="0" borderId="0" applyNumberFormat="0">
      <alignment horizontal="right"/>
    </xf>
    <xf numFmtId="0" fontId="147" fillId="0" borderId="0" applyNumberFormat="0" applyFill="0" applyBorder="0" applyAlignment="0" applyProtection="0"/>
    <xf numFmtId="0" fontId="23" fillId="0" borderId="58" applyNumberFormat="0" applyFill="0" applyAlignment="0" applyProtection="0"/>
    <xf numFmtId="223" fontId="23" fillId="0" borderId="0" applyFont="0" applyFill="0" applyBorder="0" applyAlignment="0" applyProtection="0"/>
    <xf numFmtId="223" fontId="23" fillId="0" borderId="0" applyFont="0" applyFill="0" applyBorder="0" applyAlignment="0" applyProtection="0"/>
    <xf numFmtId="0" fontId="148" fillId="0" borderId="0" applyNumberFormat="0" applyFill="0" applyBorder="0" applyAlignment="0" applyProtection="0"/>
    <xf numFmtId="0" fontId="149" fillId="0" borderId="0" applyNumberFormat="0" applyFill="0" applyBorder="0" applyAlignment="0" applyProtection="0">
      <alignment vertical="top"/>
      <protection locked="0"/>
    </xf>
    <xf numFmtId="0" fontId="45" fillId="90" borderId="44" applyNumberFormat="0" applyAlignment="0" applyProtection="0"/>
    <xf numFmtId="0" fontId="41" fillId="78" borderId="37" applyNumberFormat="0" applyAlignment="0" applyProtection="0"/>
    <xf numFmtId="0" fontId="36" fillId="0" borderId="59" applyNumberFormat="0" applyFill="0" applyAlignment="0" applyProtection="0"/>
    <xf numFmtId="224" fontId="90" fillId="0" borderId="60" applyFont="0" applyFill="0" applyBorder="0" applyProtection="0">
      <alignment horizontal="center" vertical="top" wrapText="1" readingOrder="2"/>
    </xf>
    <xf numFmtId="0" fontId="32" fillId="95" borderId="0" applyNumberFormat="0" applyBorder="0" applyAlignment="0" applyProtection="0"/>
    <xf numFmtId="0" fontId="32" fillId="83" borderId="0" applyNumberFormat="0" applyBorder="0" applyAlignment="0" applyProtection="0"/>
    <xf numFmtId="0" fontId="32" fillId="77" borderId="0" applyNumberFormat="0" applyBorder="0" applyAlignment="0" applyProtection="0"/>
    <xf numFmtId="0" fontId="32" fillId="96" borderId="0" applyNumberFormat="0" applyBorder="0" applyAlignment="0" applyProtection="0"/>
    <xf numFmtId="0" fontId="32" fillId="81" borderId="0" applyNumberFormat="0" applyBorder="0" applyAlignment="0" applyProtection="0"/>
    <xf numFmtId="0" fontId="32" fillId="85" borderId="0" applyNumberFormat="0" applyBorder="0" applyAlignment="0" applyProtection="0"/>
    <xf numFmtId="0" fontId="37" fillId="71" borderId="0" applyNumberFormat="0" applyBorder="0" applyAlignment="0" applyProtection="0"/>
    <xf numFmtId="0" fontId="150" fillId="90" borderId="37" applyNumberFormat="0" applyAlignment="0" applyProtection="0"/>
    <xf numFmtId="0" fontId="35" fillId="88" borderId="38" applyNumberFormat="0" applyAlignment="0" applyProtection="0"/>
    <xf numFmtId="0" fontId="47" fillId="0" borderId="61" applyNumberFormat="0" applyFill="0" applyAlignment="0" applyProtection="0"/>
    <xf numFmtId="0" fontId="151" fillId="70" borderId="0" applyNumberFormat="0" applyBorder="0" applyAlignment="0" applyProtection="0"/>
    <xf numFmtId="225" fontId="23" fillId="0" borderId="0" applyFont="0" applyFill="0" applyBorder="0" applyAlignment="0" applyProtection="0"/>
    <xf numFmtId="225" fontId="23" fillId="0" borderId="0" applyFont="0" applyFill="0" applyBorder="0" applyAlignment="0" applyProtection="0"/>
    <xf numFmtId="226" fontId="23" fillId="0" borderId="0" applyFont="0" applyFill="0" applyBorder="0" applyAlignment="0" applyProtection="0"/>
    <xf numFmtId="0" fontId="46" fillId="0" borderId="0" applyNumberFormat="0" applyFill="0" applyBorder="0" applyAlignment="0" applyProtection="0"/>
    <xf numFmtId="0" fontId="38" fillId="0" borderId="62" applyNumberFormat="0" applyFill="0" applyAlignment="0" applyProtection="0"/>
    <xf numFmtId="0" fontId="39" fillId="0" borderId="63" applyNumberFormat="0" applyFill="0" applyAlignment="0" applyProtection="0"/>
    <xf numFmtId="0" fontId="40" fillId="0" borderId="64" applyNumberFormat="0" applyFill="0" applyAlignment="0" applyProtection="0"/>
    <xf numFmtId="0" fontId="40" fillId="0" borderId="0" applyNumberFormat="0" applyFill="0" applyBorder="0" applyAlignment="0" applyProtection="0"/>
    <xf numFmtId="174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0" fontId="152" fillId="78" borderId="0" applyNumberFormat="0" applyBorder="0" applyAlignment="0" applyProtection="0"/>
    <xf numFmtId="0" fontId="153" fillId="75" borderId="43" applyNumberFormat="0" applyFont="0" applyAlignment="0" applyProtection="0"/>
    <xf numFmtId="0" fontId="47" fillId="0" borderId="0" applyNumberFormat="0" applyFill="0" applyBorder="0" applyAlignment="0" applyProtection="0"/>
    <xf numFmtId="0" fontId="154" fillId="0" borderId="0" applyNumberFormat="0" applyFill="0" applyBorder="0" applyAlignment="0" applyProtection="0"/>
    <xf numFmtId="0" fontId="44" fillId="0" borderId="0"/>
    <xf numFmtId="2" fontId="156" fillId="0" borderId="65">
      <protection locked="0"/>
    </xf>
    <xf numFmtId="1" fontId="156" fillId="0" borderId="65">
      <protection locked="0"/>
    </xf>
    <xf numFmtId="227" fontId="156" fillId="0" borderId="65">
      <alignment horizontal="right"/>
    </xf>
    <xf numFmtId="0" fontId="157" fillId="0" borderId="0" applyNumberFormat="0" applyFill="0" applyBorder="0" applyAlignment="0" applyProtection="0"/>
    <xf numFmtId="174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49" fontId="156" fillId="0" borderId="65">
      <alignment horizontal="center"/>
      <protection locked="0"/>
    </xf>
    <xf numFmtId="0" fontId="156" fillId="0" borderId="65">
      <protection locked="0"/>
    </xf>
    <xf numFmtId="0" fontId="158" fillId="69" borderId="0" applyNumberFormat="0" applyBorder="0" applyAlignment="0" applyProtection="0">
      <alignment vertical="center"/>
    </xf>
    <xf numFmtId="49" fontId="156" fillId="0" borderId="65">
      <alignment horizontal="left"/>
      <protection locked="0"/>
    </xf>
    <xf numFmtId="0" fontId="159" fillId="68" borderId="0" applyNumberFormat="0" applyBorder="0" applyAlignment="0" applyProtection="0">
      <alignment vertical="center"/>
    </xf>
    <xf numFmtId="49" fontId="156" fillId="0" borderId="66">
      <alignment horizontal="center"/>
      <protection locked="0"/>
    </xf>
    <xf numFmtId="0" fontId="156" fillId="0" borderId="65">
      <alignment horizontal="center"/>
      <protection locked="0"/>
    </xf>
    <xf numFmtId="0" fontId="161" fillId="0" borderId="0"/>
    <xf numFmtId="0" fontId="162" fillId="0" borderId="0"/>
    <xf numFmtId="0" fontId="163" fillId="0" borderId="0"/>
    <xf numFmtId="0" fontId="90" fillId="0" borderId="0">
      <alignment vertical="center"/>
    </xf>
    <xf numFmtId="10" fontId="30" fillId="0" borderId="10"/>
    <xf numFmtId="49" fontId="30" fillId="0" borderId="10"/>
    <xf numFmtId="0" fontId="164" fillId="0" borderId="0" applyNumberFormat="0" applyFill="0" applyBorder="0" applyAlignment="0" applyProtection="0">
      <alignment vertical="top"/>
      <protection locked="0"/>
    </xf>
    <xf numFmtId="0" fontId="165" fillId="0" borderId="0" applyFont="0" applyFill="0" applyBorder="0" applyAlignment="0" applyProtection="0"/>
    <xf numFmtId="0" fontId="165" fillId="0" borderId="0" applyFont="0" applyFill="0" applyBorder="0" applyAlignment="0" applyProtection="0"/>
    <xf numFmtId="2" fontId="156" fillId="0" borderId="65">
      <protection locked="0"/>
    </xf>
    <xf numFmtId="170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20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1" fontId="23" fillId="0" borderId="0">
      <protection locked="0"/>
    </xf>
    <xf numFmtId="43" fontId="2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1" fontId="75" fillId="1" borderId="35" applyFont="0" applyFill="0" applyBorder="0" applyAlignment="0" applyProtection="0">
      <alignment horizontal="right"/>
    </xf>
    <xf numFmtId="43" fontId="4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76" fillId="0" borderId="0" applyFont="0" applyFill="0" applyBorder="0" applyAlignment="0" applyProtection="0"/>
    <xf numFmtId="43" fontId="7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9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9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170" fontId="23" fillId="0" borderId="0" applyFont="0" applyFill="0" applyBorder="0" applyAlignment="0" applyProtection="0"/>
    <xf numFmtId="0" fontId="23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220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0" fontId="31" fillId="0" borderId="0" applyFont="0" applyFill="0" applyBorder="0" applyAlignment="0" applyProtection="0"/>
    <xf numFmtId="0" fontId="136" fillId="0" borderId="0"/>
    <xf numFmtId="205" fontId="1" fillId="0" borderId="0" applyFont="0" applyFill="0" applyBorder="0" applyAlignment="0" applyProtection="0"/>
    <xf numFmtId="205" fontId="1" fillId="0" borderId="0" applyFont="0" applyFill="0" applyBorder="0" applyAlignment="0" applyProtection="0"/>
    <xf numFmtId="0" fontId="20" fillId="0" borderId="0"/>
    <xf numFmtId="176" fontId="31" fillId="0" borderId="0" applyFont="0" applyFill="0" applyBorder="0" applyAlignment="0" applyProtection="0"/>
    <xf numFmtId="0" fontId="136" fillId="0" borderId="0"/>
    <xf numFmtId="0" fontId="136" fillId="0" borderId="0"/>
    <xf numFmtId="43" fontId="76" fillId="0" borderId="0" applyFont="0" applyFill="0" applyBorder="0" applyAlignment="0" applyProtection="0"/>
    <xf numFmtId="0" fontId="136" fillId="0" borderId="0"/>
    <xf numFmtId="0" fontId="136" fillId="0" borderId="0"/>
    <xf numFmtId="172" fontId="1" fillId="0" borderId="0" applyFont="0" applyFill="0" applyBorder="0" applyAlignment="0" applyProtection="0"/>
    <xf numFmtId="0" fontId="136" fillId="0" borderId="0"/>
    <xf numFmtId="0" fontId="23" fillId="0" borderId="0"/>
    <xf numFmtId="0" fontId="23" fillId="0" borderId="0"/>
    <xf numFmtId="170" fontId="3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139" fillId="0" borderId="0"/>
    <xf numFmtId="172" fontId="1" fillId="0" borderId="0" applyFont="0" applyFill="0" applyBorder="0" applyAlignment="0" applyProtection="0"/>
    <xf numFmtId="0" fontId="136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0" fontId="3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3" fillId="0" borderId="0"/>
    <xf numFmtId="170" fontId="31" fillId="0" borderId="0" applyFont="0" applyFill="0" applyBorder="0" applyAlignment="0" applyProtection="0"/>
    <xf numFmtId="0" fontId="136" fillId="0" borderId="0"/>
    <xf numFmtId="205" fontId="1" fillId="0" borderId="0" applyFont="0" applyFill="0" applyBorder="0" applyAlignment="0" applyProtection="0"/>
    <xf numFmtId="176" fontId="31" fillId="0" borderId="0" applyFont="0" applyFill="0" applyBorder="0" applyAlignment="0" applyProtection="0"/>
    <xf numFmtId="197" fontId="23" fillId="0" borderId="0" applyFont="0" applyFill="0" applyBorder="0" applyAlignment="0" applyProtection="0"/>
    <xf numFmtId="172" fontId="1" fillId="0" borderId="0" applyFont="0" applyFill="0" applyBorder="0" applyAlignment="0" applyProtection="0"/>
    <xf numFmtId="43" fontId="76" fillId="0" borderId="0" applyFont="0" applyFill="0" applyBorder="0" applyAlignment="0" applyProtection="0"/>
    <xf numFmtId="172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0" fontId="136" fillId="0" borderId="0"/>
    <xf numFmtId="172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36" fillId="0" borderId="0"/>
    <xf numFmtId="205" fontId="1" fillId="0" borderId="0" applyFont="0" applyFill="0" applyBorder="0" applyAlignment="0" applyProtection="0"/>
    <xf numFmtId="176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0" fontId="136" fillId="0" borderId="0"/>
    <xf numFmtId="165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0" fontId="3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36" fillId="0" borderId="0"/>
    <xf numFmtId="176" fontId="31" fillId="0" borderId="0" applyFont="0" applyFill="0" applyBorder="0" applyAlignment="0" applyProtection="0"/>
    <xf numFmtId="165" fontId="1" fillId="0" borderId="0" applyFont="0" applyFill="0" applyBorder="0" applyAlignment="0" applyProtection="0"/>
    <xf numFmtId="170" fontId="3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3" fillId="0" borderId="0"/>
    <xf numFmtId="172" fontId="1" fillId="0" borderId="0" applyFont="0" applyFill="0" applyBorder="0" applyAlignment="0" applyProtection="0"/>
    <xf numFmtId="0" fontId="136" fillId="0" borderId="0"/>
    <xf numFmtId="0" fontId="23" fillId="0" borderId="0"/>
    <xf numFmtId="170" fontId="31" fillId="0" borderId="0" applyFont="0" applyFill="0" applyBorder="0" applyAlignment="0" applyProtection="0"/>
    <xf numFmtId="220" fontId="1" fillId="0" borderId="0" applyFont="0" applyFill="0" applyBorder="0" applyAlignment="0" applyProtection="0"/>
    <xf numFmtId="220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36" fillId="0" borderId="0"/>
    <xf numFmtId="172" fontId="1" fillId="0" borderId="0" applyFont="0" applyFill="0" applyBorder="0" applyAlignment="0" applyProtection="0"/>
    <xf numFmtId="170" fontId="31" fillId="0" borderId="0" applyFont="0" applyFill="0" applyBorder="0" applyAlignment="0" applyProtection="0"/>
    <xf numFmtId="165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2" fontId="1" fillId="0" borderId="0" applyFont="0" applyFill="0" applyBorder="0" applyAlignment="0" applyProtection="0"/>
    <xf numFmtId="170" fontId="3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0" fontId="3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3" fillId="0" borderId="0"/>
    <xf numFmtId="0" fontId="136" fillId="0" borderId="0"/>
    <xf numFmtId="0" fontId="136" fillId="0" borderId="0"/>
    <xf numFmtId="176" fontId="31" fillId="0" borderId="0" applyFont="0" applyFill="0" applyBorder="0" applyAlignment="0" applyProtection="0"/>
    <xf numFmtId="0" fontId="136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18" fillId="0" borderId="0" applyNumberFormat="0" applyFill="0" applyBorder="0" applyAlignment="0" applyProtection="0">
      <alignment vertical="top"/>
      <protection locked="0"/>
    </xf>
    <xf numFmtId="0" fontId="23" fillId="0" borderId="0"/>
    <xf numFmtId="170" fontId="23" fillId="0" borderId="0" applyFont="0" applyFill="0" applyBorder="0" applyAlignment="0" applyProtection="0"/>
    <xf numFmtId="0" fontId="23" fillId="0" borderId="0"/>
    <xf numFmtId="0" fontId="23" fillId="0" borderId="0"/>
    <xf numFmtId="170" fontId="23" fillId="0" borderId="0" applyFont="0" applyFill="0" applyBorder="0" applyAlignment="0" applyProtection="0"/>
    <xf numFmtId="0" fontId="23" fillId="0" borderId="0"/>
    <xf numFmtId="0" fontId="23" fillId="0" borderId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0" fontId="23" fillId="0" borderId="0"/>
    <xf numFmtId="0" fontId="23" fillId="0" borderId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0" fillId="0" borderId="0" applyFont="0" applyFill="0" applyBorder="0" applyAlignment="0" applyProtection="0"/>
    <xf numFmtId="0" fontId="1" fillId="0" borderId="0"/>
    <xf numFmtId="170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136" fillId="0" borderId="0"/>
    <xf numFmtId="176" fontId="31" fillId="0" borderId="0" applyFont="0" applyFill="0" applyBorder="0" applyAlignment="0" applyProtection="0"/>
    <xf numFmtId="205" fontId="1" fillId="0" borderId="0" applyFont="0" applyFill="0" applyBorder="0" applyAlignment="0" applyProtection="0"/>
    <xf numFmtId="176" fontId="31" fillId="0" borderId="0" applyFont="0" applyFill="0" applyBorder="0" applyAlignment="0" applyProtection="0"/>
    <xf numFmtId="205" fontId="1" fillId="0" borderId="0" applyFont="0" applyFill="0" applyBorder="0" applyAlignment="0" applyProtection="0"/>
    <xf numFmtId="205" fontId="1" fillId="0" borderId="0" applyFont="0" applyFill="0" applyBorder="0" applyAlignment="0" applyProtection="0"/>
    <xf numFmtId="176" fontId="31" fillId="0" borderId="0" applyFont="0" applyFill="0" applyBorder="0" applyAlignment="0" applyProtection="0"/>
    <xf numFmtId="0" fontId="71" fillId="0" borderId="0"/>
    <xf numFmtId="165" fontId="1" fillId="0" borderId="0" applyFont="0" applyFill="0" applyBorder="0" applyAlignment="0" applyProtection="0"/>
    <xf numFmtId="0" fontId="23" fillId="0" borderId="0"/>
    <xf numFmtId="172" fontId="1" fillId="0" borderId="0" applyFont="0" applyFill="0" applyBorder="0" applyAlignment="0" applyProtection="0"/>
    <xf numFmtId="170" fontId="31" fillId="0" borderId="0" applyFont="0" applyFill="0" applyBorder="0" applyAlignment="0" applyProtection="0"/>
    <xf numFmtId="0" fontId="136" fillId="0" borderId="0"/>
    <xf numFmtId="0" fontId="136" fillId="0" borderId="0"/>
    <xf numFmtId="0" fontId="136" fillId="0" borderId="0"/>
    <xf numFmtId="0" fontId="136" fillId="0" borderId="0"/>
    <xf numFmtId="220" fontId="1" fillId="0" borderId="0" applyFont="0" applyFill="0" applyBorder="0" applyAlignment="0" applyProtection="0"/>
    <xf numFmtId="0" fontId="23" fillId="0" borderId="0"/>
    <xf numFmtId="0" fontId="136" fillId="0" borderId="0"/>
    <xf numFmtId="172" fontId="1" fillId="0" borderId="0" applyFont="0" applyFill="0" applyBorder="0" applyAlignment="0" applyProtection="0"/>
    <xf numFmtId="0" fontId="23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136" fillId="0" borderId="0"/>
    <xf numFmtId="0" fontId="23" fillId="0" borderId="0"/>
    <xf numFmtId="172" fontId="1" fillId="0" borderId="0" applyFont="0" applyFill="0" applyBorder="0" applyAlignment="0" applyProtection="0"/>
    <xf numFmtId="0" fontId="23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36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0" fontId="3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23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0" fontId="23" fillId="0" borderId="0"/>
    <xf numFmtId="172" fontId="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0" fontId="23" fillId="0" borderId="0"/>
    <xf numFmtId="0" fontId="136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0" fontId="31" fillId="0" borderId="0" applyFont="0" applyFill="0" applyBorder="0" applyAlignment="0" applyProtection="0"/>
    <xf numFmtId="0" fontId="136" fillId="0" borderId="0"/>
    <xf numFmtId="165" fontId="1" fillId="0" borderId="0" applyFont="0" applyFill="0" applyBorder="0" applyAlignment="0" applyProtection="0"/>
    <xf numFmtId="0" fontId="23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0" fontId="3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36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0" fontId="31" fillId="0" borderId="0" applyFont="0" applyFill="0" applyBorder="0" applyAlignment="0" applyProtection="0"/>
    <xf numFmtId="0" fontId="136" fillId="0" borderId="0"/>
    <xf numFmtId="0" fontId="23" fillId="0" borderId="0"/>
    <xf numFmtId="0" fontId="136" fillId="0" borderId="0"/>
    <xf numFmtId="170" fontId="3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136" fillId="0" borderId="0"/>
    <xf numFmtId="0" fontId="23" fillId="0" borderId="0"/>
    <xf numFmtId="0" fontId="136" fillId="0" borderId="0"/>
    <xf numFmtId="0" fontId="23" fillId="0" borderId="0"/>
    <xf numFmtId="0" fontId="136" fillId="0" borderId="0"/>
    <xf numFmtId="170" fontId="3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136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3" fillId="0" borderId="0"/>
    <xf numFmtId="172" fontId="1" fillId="0" borderId="0" applyFont="0" applyFill="0" applyBorder="0" applyAlignment="0" applyProtection="0"/>
    <xf numFmtId="0" fontId="136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0" fontId="31" fillId="0" borderId="0" applyFont="0" applyFill="0" applyBorder="0" applyAlignment="0" applyProtection="0"/>
    <xf numFmtId="0" fontId="136" fillId="0" borderId="0"/>
    <xf numFmtId="0" fontId="23" fillId="0" borderId="0"/>
    <xf numFmtId="0" fontId="136" fillId="0" borderId="0"/>
    <xf numFmtId="0" fontId="136" fillId="0" borderId="0"/>
    <xf numFmtId="0" fontId="23" fillId="0" borderId="0"/>
    <xf numFmtId="0" fontId="136" fillId="0" borderId="0"/>
    <xf numFmtId="170" fontId="31" fillId="0" borderId="0" applyFont="0" applyFill="0" applyBorder="0" applyAlignment="0" applyProtection="0"/>
    <xf numFmtId="0" fontId="136" fillId="0" borderId="0"/>
    <xf numFmtId="220" fontId="1" fillId="0" borderId="0" applyFont="0" applyFill="0" applyBorder="0" applyAlignment="0" applyProtection="0"/>
    <xf numFmtId="220" fontId="1" fillId="0" borderId="0" applyFont="0" applyFill="0" applyBorder="0" applyAlignment="0" applyProtection="0"/>
    <xf numFmtId="220" fontId="1" fillId="0" borderId="0" applyFont="0" applyFill="0" applyBorder="0" applyAlignment="0" applyProtection="0"/>
    <xf numFmtId="220" fontId="1" fillId="0" borderId="0" applyFont="0" applyFill="0" applyBorder="0" applyAlignment="0" applyProtection="0"/>
    <xf numFmtId="220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0" fontId="31" fillId="0" borderId="0" applyFont="0" applyFill="0" applyBorder="0" applyAlignment="0" applyProtection="0"/>
    <xf numFmtId="0" fontId="136" fillId="0" borderId="0"/>
    <xf numFmtId="0" fontId="23" fillId="0" borderId="0"/>
    <xf numFmtId="170" fontId="31" fillId="0" borderId="0" applyFont="0" applyFill="0" applyBorder="0" applyAlignment="0" applyProtection="0"/>
    <xf numFmtId="0" fontId="136" fillId="0" borderId="0"/>
    <xf numFmtId="0" fontId="136" fillId="0" borderId="0"/>
    <xf numFmtId="0" fontId="23" fillId="0" borderId="0"/>
    <xf numFmtId="0" fontId="136" fillId="0" borderId="0"/>
    <xf numFmtId="170" fontId="31" fillId="0" borderId="0" applyFont="0" applyFill="0" applyBorder="0" applyAlignment="0" applyProtection="0"/>
    <xf numFmtId="0" fontId="1" fillId="0" borderId="0"/>
    <xf numFmtId="0" fontId="23" fillId="0" borderId="0"/>
    <xf numFmtId="170" fontId="31" fillId="0" borderId="0" applyFont="0" applyFill="0" applyBorder="0" applyAlignment="0" applyProtection="0"/>
    <xf numFmtId="176" fontId="31" fillId="0" borderId="0" applyFont="0" applyFill="0" applyBorder="0" applyAlignment="0" applyProtection="0"/>
    <xf numFmtId="176" fontId="31" fillId="0" borderId="0" applyFont="0" applyFill="0" applyBorder="0" applyAlignment="0" applyProtection="0"/>
    <xf numFmtId="176" fontId="31" fillId="0" borderId="0" applyFont="0" applyFill="0" applyBorder="0" applyAlignment="0" applyProtection="0"/>
    <xf numFmtId="176" fontId="31" fillId="0" borderId="0" applyFont="0" applyFill="0" applyBorder="0" applyAlignment="0" applyProtection="0"/>
    <xf numFmtId="176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0" fontId="1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0" fontId="3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76" fillId="0" borderId="0" applyFont="0" applyFill="0" applyBorder="0" applyAlignment="0" applyProtection="0"/>
    <xf numFmtId="0" fontId="1" fillId="0" borderId="0"/>
    <xf numFmtId="0" fontId="136" fillId="0" borderId="0"/>
    <xf numFmtId="0" fontId="136" fillId="0" borderId="0"/>
    <xf numFmtId="0" fontId="1" fillId="0" borderId="0"/>
    <xf numFmtId="197" fontId="23" fillId="0" borderId="0" applyFont="0" applyFill="0" applyBorder="0" applyAlignment="0" applyProtection="0"/>
    <xf numFmtId="0" fontId="20" fillId="0" borderId="0"/>
    <xf numFmtId="176" fontId="31" fillId="0" borderId="0" applyFont="0" applyFill="0" applyBorder="0" applyAlignment="0" applyProtection="0"/>
    <xf numFmtId="0" fontId="1" fillId="0" borderId="0"/>
    <xf numFmtId="176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0" fontId="1" fillId="0" borderId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97" fontId="23" fillId="0" borderId="0" applyFont="0" applyFill="0" applyBorder="0" applyAlignment="0" applyProtection="0"/>
    <xf numFmtId="176" fontId="31" fillId="0" borderId="0" applyFont="0" applyFill="0" applyBorder="0" applyAlignment="0" applyProtection="0"/>
    <xf numFmtId="0" fontId="1" fillId="0" borderId="0"/>
    <xf numFmtId="0" fontId="136" fillId="0" borderId="0"/>
    <xf numFmtId="172" fontId="1" fillId="0" borderId="0" applyFont="0" applyFill="0" applyBorder="0" applyAlignment="0" applyProtection="0"/>
    <xf numFmtId="0" fontId="20" fillId="0" borderId="0"/>
    <xf numFmtId="0" fontId="23" fillId="0" borderId="0"/>
    <xf numFmtId="172" fontId="1" fillId="0" borderId="0" applyFont="0" applyFill="0" applyBorder="0" applyAlignment="0" applyProtection="0"/>
    <xf numFmtId="176" fontId="31" fillId="0" borderId="0" applyFont="0" applyFill="0" applyBorder="0" applyAlignment="0" applyProtection="0"/>
    <xf numFmtId="176" fontId="31" fillId="0" borderId="0" applyFont="0" applyFill="0" applyBorder="0" applyAlignment="0" applyProtection="0"/>
    <xf numFmtId="0" fontId="20" fillId="0" borderId="0"/>
    <xf numFmtId="0" fontId="23" fillId="0" borderId="0"/>
    <xf numFmtId="170" fontId="31" fillId="0" borderId="0" applyFont="0" applyFill="0" applyBorder="0" applyAlignment="0" applyProtection="0"/>
    <xf numFmtId="197" fontId="23" fillId="0" borderId="0" applyFont="0" applyFill="0" applyBorder="0" applyAlignment="0" applyProtection="0"/>
    <xf numFmtId="170" fontId="31" fillId="0" borderId="0" applyFont="0" applyFill="0" applyBorder="0" applyAlignment="0" applyProtection="0"/>
    <xf numFmtId="176" fontId="3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3" fillId="0" borderId="0"/>
    <xf numFmtId="0" fontId="1" fillId="0" borderId="0"/>
    <xf numFmtId="197" fontId="23" fillId="0" borderId="0" applyFont="0" applyFill="0" applyBorder="0" applyAlignment="0" applyProtection="0"/>
    <xf numFmtId="43" fontId="76" fillId="0" borderId="0" applyFont="0" applyFill="0" applyBorder="0" applyAlignment="0" applyProtection="0"/>
    <xf numFmtId="0" fontId="136" fillId="0" borderId="0"/>
    <xf numFmtId="197" fontId="23" fillId="0" borderId="0" applyFont="0" applyFill="0" applyBorder="0" applyAlignment="0" applyProtection="0"/>
    <xf numFmtId="0" fontId="1" fillId="0" borderId="0"/>
    <xf numFmtId="0" fontId="23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76" fillId="0" borderId="0" applyFont="0" applyFill="0" applyBorder="0" applyAlignment="0" applyProtection="0"/>
    <xf numFmtId="0" fontId="136" fillId="0" borderId="0"/>
    <xf numFmtId="172" fontId="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36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136" fillId="0" borderId="0"/>
    <xf numFmtId="0" fontId="136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76" fillId="0" borderId="0" applyFont="0" applyFill="0" applyBorder="0" applyAlignment="0" applyProtection="0"/>
    <xf numFmtId="0" fontId="136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0" fontId="31" fillId="0" borderId="0" applyFont="0" applyFill="0" applyBorder="0" applyAlignment="0" applyProtection="0"/>
    <xf numFmtId="0" fontId="136" fillId="0" borderId="0"/>
    <xf numFmtId="170" fontId="31" fillId="0" borderId="0" applyFont="0" applyFill="0" applyBorder="0" applyAlignment="0" applyProtection="0"/>
    <xf numFmtId="0" fontId="136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36" fillId="0" borderId="0"/>
    <xf numFmtId="176" fontId="31" fillId="0" borderId="0" applyFont="0" applyFill="0" applyBorder="0" applyAlignment="0" applyProtection="0"/>
    <xf numFmtId="0" fontId="23" fillId="0" borderId="0"/>
    <xf numFmtId="9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138" fillId="0" borderId="0" applyFont="0" applyFill="0" applyBorder="0" applyAlignment="0" applyProtection="0"/>
    <xf numFmtId="0" fontId="167" fillId="0" borderId="0"/>
    <xf numFmtId="0" fontId="136" fillId="0" borderId="0"/>
    <xf numFmtId="170" fontId="23" fillId="0" borderId="0" applyFont="0" applyFill="0" applyBorder="0" applyAlignment="0" applyProtection="0"/>
    <xf numFmtId="170" fontId="1" fillId="0" borderId="0" applyFont="0" applyFill="0" applyBorder="0" applyAlignment="0" applyProtection="0"/>
    <xf numFmtId="205" fontId="1" fillId="0" borderId="0" applyFont="0" applyFill="0" applyBorder="0" applyAlignment="0" applyProtection="0"/>
    <xf numFmtId="176" fontId="31" fillId="0" borderId="0" applyFont="0" applyFill="0" applyBorder="0" applyAlignment="0" applyProtection="0"/>
    <xf numFmtId="205" fontId="1" fillId="0" borderId="0" applyFont="0" applyFill="0" applyBorder="0" applyAlignment="0" applyProtection="0"/>
    <xf numFmtId="0" fontId="23" fillId="0" borderId="0"/>
    <xf numFmtId="0" fontId="136" fillId="0" borderId="0"/>
    <xf numFmtId="165" fontId="1" fillId="0" borderId="0" applyFont="0" applyFill="0" applyBorder="0" applyAlignment="0" applyProtection="0"/>
    <xf numFmtId="170" fontId="31" fillId="0" borderId="0" applyFont="0" applyFill="0" applyBorder="0" applyAlignment="0" applyProtection="0"/>
    <xf numFmtId="0" fontId="136" fillId="0" borderId="0"/>
    <xf numFmtId="165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136" fillId="0" borderId="0"/>
    <xf numFmtId="0" fontId="136" fillId="0" borderId="0"/>
    <xf numFmtId="0" fontId="23" fillId="0" borderId="0"/>
    <xf numFmtId="172" fontId="1" fillId="0" borderId="0" applyFont="0" applyFill="0" applyBorder="0" applyAlignment="0" applyProtection="0"/>
    <xf numFmtId="170" fontId="31" fillId="0" borderId="0" applyFont="0" applyFill="0" applyBorder="0" applyAlignment="0" applyProtection="0"/>
    <xf numFmtId="0" fontId="23" fillId="0" borderId="0"/>
    <xf numFmtId="0" fontId="136" fillId="0" borderId="0"/>
    <xf numFmtId="170" fontId="3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3" fillId="0" borderId="0"/>
    <xf numFmtId="172" fontId="1" fillId="0" borderId="0" applyFont="0" applyFill="0" applyBorder="0" applyAlignment="0" applyProtection="0"/>
    <xf numFmtId="0" fontId="136" fillId="0" borderId="0"/>
    <xf numFmtId="0" fontId="23" fillId="0" borderId="0"/>
    <xf numFmtId="220" fontId="1" fillId="0" borderId="0" applyFont="0" applyFill="0" applyBorder="0" applyAlignment="0" applyProtection="0"/>
    <xf numFmtId="220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76" fillId="0" borderId="0" applyFont="0" applyFill="0" applyBorder="0" applyAlignment="0" applyProtection="0"/>
    <xf numFmtId="170" fontId="31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0" fontId="136" fillId="0" borderId="0"/>
    <xf numFmtId="0" fontId="136" fillId="0" borderId="0"/>
    <xf numFmtId="165" fontId="1" fillId="0" borderId="0" applyFont="0" applyFill="0" applyBorder="0" applyAlignment="0" applyProtection="0"/>
    <xf numFmtId="170" fontId="3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1" fillId="0" borderId="0"/>
    <xf numFmtId="0" fontId="136" fillId="0" borderId="0"/>
    <xf numFmtId="0" fontId="136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0" fontId="31" fillId="0" borderId="0" applyFont="0" applyFill="0" applyBorder="0" applyAlignment="0" applyProtection="0"/>
    <xf numFmtId="176" fontId="31" fillId="0" borderId="0" applyFont="0" applyFill="0" applyBorder="0" applyAlignment="0" applyProtection="0"/>
    <xf numFmtId="172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3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0" fontId="23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0" fontId="136" fillId="0" borderId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2" fontId="1" fillId="0" borderId="0" applyFont="0" applyFill="0" applyBorder="0" applyAlignment="0" applyProtection="0"/>
    <xf numFmtId="170" fontId="23" fillId="0" borderId="0" applyFont="0" applyFill="0" applyBorder="0" applyAlignment="0" applyProtection="0"/>
    <xf numFmtId="0" fontId="23" fillId="0" borderId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0" fontId="136" fillId="0" borderId="0"/>
    <xf numFmtId="170" fontId="3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3" fillId="0" borderId="0"/>
    <xf numFmtId="220" fontId="1" fillId="0" borderId="0" applyFont="0" applyFill="0" applyBorder="0" applyAlignment="0" applyProtection="0"/>
    <xf numFmtId="0" fontId="136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3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136" fillId="0" borderId="0"/>
    <xf numFmtId="0" fontId="136" fillId="0" borderId="0"/>
    <xf numFmtId="165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170" fontId="23" fillId="0" borderId="0" applyFont="0" applyFill="0" applyBorder="0" applyAlignment="0" applyProtection="0"/>
    <xf numFmtId="0" fontId="23" fillId="0" borderId="0"/>
    <xf numFmtId="43" fontId="1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3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96" fontId="1" fillId="0" borderId="0" applyFont="0" applyFill="0" applyBorder="0" applyAlignment="0" applyProtection="0"/>
    <xf numFmtId="195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9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95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20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205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205" fontId="1" fillId="0" borderId="0" applyFont="0" applyFill="0" applyBorder="0" applyAlignment="0" applyProtection="0"/>
    <xf numFmtId="20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220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205" fontId="1" fillId="0" borderId="0" applyFont="0" applyFill="0" applyBorder="0" applyAlignment="0" applyProtection="0"/>
    <xf numFmtId="205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205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172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20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220" fontId="1" fillId="0" borderId="0" applyFont="0" applyFill="0" applyBorder="0" applyAlignment="0" applyProtection="0"/>
    <xf numFmtId="220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205" fontId="1" fillId="0" borderId="0" applyFont="0" applyFill="0" applyBorder="0" applyAlignment="0" applyProtection="0"/>
    <xf numFmtId="205" fontId="1" fillId="0" borderId="0" applyFont="0" applyFill="0" applyBorder="0" applyAlignment="0" applyProtection="0"/>
    <xf numFmtId="20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220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220" fontId="1" fillId="0" borderId="0" applyFont="0" applyFill="0" applyBorder="0" applyAlignment="0" applyProtection="0"/>
    <xf numFmtId="220" fontId="1" fillId="0" borderId="0" applyFont="0" applyFill="0" applyBorder="0" applyAlignment="0" applyProtection="0"/>
    <xf numFmtId="220" fontId="1" fillId="0" borderId="0" applyFont="0" applyFill="0" applyBorder="0" applyAlignment="0" applyProtection="0"/>
    <xf numFmtId="220" fontId="1" fillId="0" borderId="0" applyFont="0" applyFill="0" applyBorder="0" applyAlignment="0" applyProtection="0"/>
    <xf numFmtId="220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0" fontId="1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1" fillId="0" borderId="0"/>
    <xf numFmtId="0" fontId="1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205" fontId="1" fillId="0" borderId="0" applyFont="0" applyFill="0" applyBorder="0" applyAlignment="0" applyProtection="0"/>
    <xf numFmtId="20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220" fontId="1" fillId="0" borderId="0" applyFont="0" applyFill="0" applyBorder="0" applyAlignment="0" applyProtection="0"/>
    <xf numFmtId="220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1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220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228" fontId="23" fillId="0" borderId="0"/>
    <xf numFmtId="0" fontId="90" fillId="0" borderId="0"/>
    <xf numFmtId="9" fontId="1" fillId="0" borderId="0" applyFont="0" applyFill="0" applyBorder="0" applyAlignment="0" applyProtection="0"/>
    <xf numFmtId="0" fontId="169" fillId="0" borderId="0" applyNumberFormat="0" applyFill="0" applyBorder="0" applyAlignment="0" applyProtection="0"/>
    <xf numFmtId="0" fontId="27" fillId="0" borderId="26" applyNumberFormat="0" applyFill="0" applyAlignment="0" applyProtection="0"/>
    <xf numFmtId="0" fontId="170" fillId="0" borderId="27" applyNumberFormat="0" applyFill="0" applyAlignment="0" applyProtection="0"/>
    <xf numFmtId="0" fontId="171" fillId="0" borderId="28" applyNumberFormat="0" applyFill="0" applyAlignment="0" applyProtection="0"/>
    <xf numFmtId="0" fontId="171" fillId="0" borderId="0" applyNumberFormat="0" applyFill="0" applyBorder="0" applyAlignment="0" applyProtection="0"/>
    <xf numFmtId="0" fontId="172" fillId="18" borderId="0" applyNumberFormat="0" applyBorder="0" applyAlignment="0" applyProtection="0"/>
    <xf numFmtId="0" fontId="173" fillId="19" borderId="0" applyNumberFormat="0" applyBorder="0" applyAlignment="0" applyProtection="0"/>
    <xf numFmtId="0" fontId="174" fillId="20" borderId="0" applyNumberFormat="0" applyBorder="0" applyAlignment="0" applyProtection="0"/>
    <xf numFmtId="0" fontId="175" fillId="21" borderId="29" applyNumberFormat="0" applyAlignment="0" applyProtection="0"/>
    <xf numFmtId="0" fontId="176" fillId="22" borderId="30" applyNumberFormat="0" applyAlignment="0" applyProtection="0"/>
    <xf numFmtId="0" fontId="177" fillId="22" borderId="29" applyNumberFormat="0" applyAlignment="0" applyProtection="0"/>
    <xf numFmtId="0" fontId="178" fillId="0" borderId="31" applyNumberFormat="0" applyFill="0" applyAlignment="0" applyProtection="0"/>
    <xf numFmtId="0" fontId="179" fillId="23" borderId="32" applyNumberFormat="0" applyAlignment="0" applyProtection="0"/>
    <xf numFmtId="0" fontId="168" fillId="0" borderId="0" applyNumberFormat="0" applyFill="0" applyBorder="0" applyAlignment="0" applyProtection="0"/>
    <xf numFmtId="0" fontId="20" fillId="24" borderId="33" applyNumberFormat="0" applyFont="0" applyAlignment="0" applyProtection="0"/>
    <xf numFmtId="0" fontId="180" fillId="0" borderId="0" applyNumberFormat="0" applyFill="0" applyBorder="0" applyAlignment="0" applyProtection="0"/>
    <xf numFmtId="0" fontId="181" fillId="0" borderId="34" applyNumberFormat="0" applyFill="0" applyAlignment="0" applyProtection="0"/>
    <xf numFmtId="0" fontId="28" fillId="25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29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3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7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1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5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8" fillId="4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3" fillId="0" borderId="0"/>
    <xf numFmtId="170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43" fontId="23" fillId="0" borderId="0" applyFont="0" applyFill="0" applyBorder="0" applyAlignment="0" applyProtection="0"/>
    <xf numFmtId="176" fontId="23" fillId="0" borderId="0" applyFont="0" applyFill="0" applyBorder="0" applyAlignment="0" applyProtection="0"/>
    <xf numFmtId="176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6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216" fontId="76" fillId="0" borderId="0" applyFont="0" applyFill="0" applyBorder="0" applyAlignment="0" applyProtection="0"/>
    <xf numFmtId="0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2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76" fontId="23" fillId="0" borderId="0" applyFont="0" applyFill="0" applyBorder="0" applyAlignment="0" applyProtection="0"/>
    <xf numFmtId="176" fontId="23" fillId="0" borderId="0" applyFont="0" applyFill="0" applyBorder="0" applyAlignment="0" applyProtection="0"/>
    <xf numFmtId="176" fontId="23" fillId="0" borderId="0" applyFont="0" applyFill="0" applyBorder="0" applyAlignment="0" applyProtection="0"/>
    <xf numFmtId="176" fontId="23" fillId="0" borderId="0" applyFont="0" applyFill="0" applyBorder="0" applyAlignment="0" applyProtection="0"/>
    <xf numFmtId="176" fontId="23" fillId="0" borderId="0" applyFont="0" applyFill="0" applyBorder="0" applyAlignment="0" applyProtection="0"/>
    <xf numFmtId="184" fontId="186" fillId="0" borderId="0" applyFont="0" applyFill="0" applyBorder="0" applyAlignment="0" applyProtection="0"/>
    <xf numFmtId="43" fontId="23" fillId="0" borderId="0" applyFont="0" applyFill="0" applyBorder="0" applyAlignment="0" applyProtection="0"/>
    <xf numFmtId="185" fontId="187" fillId="0" borderId="0" applyFont="0" applyFill="0" applyBorder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1" fillId="0" borderId="0"/>
    <xf numFmtId="0" fontId="186" fillId="0" borderId="0"/>
    <xf numFmtId="0" fontId="23" fillId="0" borderId="0"/>
    <xf numFmtId="0" fontId="3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77" fontId="64" fillId="0" borderId="0">
      <protection locked="0"/>
    </xf>
    <xf numFmtId="177" fontId="64" fillId="0" borderId="0">
      <protection locked="0"/>
    </xf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1" fillId="0" borderId="0"/>
    <xf numFmtId="9" fontId="1" fillId="0" borderId="0" applyFont="0" applyFill="0" applyBorder="0" applyAlignment="0" applyProtection="0"/>
    <xf numFmtId="6" fontId="76" fillId="0" borderId="0" applyFont="0" applyFill="0" applyBorder="0" applyAlignment="0" applyProtection="0"/>
    <xf numFmtId="9" fontId="93" fillId="0" borderId="0" applyFont="0" applyFill="0" applyBorder="0" applyAlignment="0" applyProtection="0"/>
    <xf numFmtId="170" fontId="1" fillId="0" borderId="0" applyFont="0" applyFill="0" applyBorder="0" applyAlignment="0" applyProtection="0"/>
    <xf numFmtId="0" fontId="93" fillId="0" borderId="0"/>
    <xf numFmtId="3" fontId="188" fillId="0" borderId="25"/>
    <xf numFmtId="0" fontId="189" fillId="0" borderId="0"/>
    <xf numFmtId="0" fontId="190" fillId="0" borderId="0"/>
    <xf numFmtId="0" fontId="190" fillId="0" borderId="0"/>
    <xf numFmtId="0" fontId="76" fillId="67" borderId="0" applyNumberFormat="0" applyBorder="0" applyAlignment="0" applyProtection="0"/>
    <xf numFmtId="0" fontId="76" fillId="68" borderId="0" applyNumberFormat="0" applyBorder="0" applyAlignment="0" applyProtection="0"/>
    <xf numFmtId="0" fontId="76" fillId="69" borderId="0" applyNumberFormat="0" applyBorder="0" applyAlignment="0" applyProtection="0"/>
    <xf numFmtId="0" fontId="76" fillId="70" borderId="0" applyNumberFormat="0" applyBorder="0" applyAlignment="0" applyProtection="0"/>
    <xf numFmtId="0" fontId="76" fillId="71" borderId="0" applyNumberFormat="0" applyBorder="0" applyAlignment="0" applyProtection="0"/>
    <xf numFmtId="0" fontId="76" fillId="72" borderId="0" applyNumberFormat="0" applyBorder="0" applyAlignment="0" applyProtection="0"/>
    <xf numFmtId="0" fontId="76" fillId="73" borderId="0" applyNumberFormat="0" applyBorder="0" applyAlignment="0" applyProtection="0"/>
    <xf numFmtId="0" fontId="76" fillId="74" borderId="0" applyNumberFormat="0" applyBorder="0" applyAlignment="0" applyProtection="0"/>
    <xf numFmtId="0" fontId="76" fillId="76" borderId="0" applyNumberFormat="0" applyBorder="0" applyAlignment="0" applyProtection="0"/>
    <xf numFmtId="0" fontId="76" fillId="70" borderId="0" applyNumberFormat="0" applyBorder="0" applyAlignment="0" applyProtection="0"/>
    <xf numFmtId="0" fontId="76" fillId="73" borderId="0" applyNumberFormat="0" applyBorder="0" applyAlignment="0" applyProtection="0"/>
    <xf numFmtId="0" fontId="76" fillId="77" borderId="0" applyNumberFormat="0" applyBorder="0" applyAlignment="0" applyProtection="0"/>
    <xf numFmtId="0" fontId="77" fillId="79" borderId="0" applyNumberFormat="0" applyBorder="0" applyAlignment="0" applyProtection="0"/>
    <xf numFmtId="0" fontId="77" fillId="74" borderId="0" applyNumberFormat="0" applyBorder="0" applyAlignment="0" applyProtection="0"/>
    <xf numFmtId="0" fontId="77" fillId="76" borderId="0" applyNumberFormat="0" applyBorder="0" applyAlignment="0" applyProtection="0"/>
    <xf numFmtId="0" fontId="77" fillId="80" borderId="0" applyNumberFormat="0" applyBorder="0" applyAlignment="0" applyProtection="0"/>
    <xf numFmtId="0" fontId="77" fillId="81" borderId="0" applyNumberFormat="0" applyBorder="0" applyAlignment="0" applyProtection="0"/>
    <xf numFmtId="0" fontId="77" fillId="82" borderId="0" applyNumberFormat="0" applyBorder="0" applyAlignment="0" applyProtection="0"/>
    <xf numFmtId="0" fontId="191" fillId="0" borderId="0" applyNumberFormat="0" applyFill="0" applyBorder="0" applyAlignment="0" applyProtection="0">
      <alignment vertical="top"/>
      <protection locked="0"/>
    </xf>
    <xf numFmtId="0" fontId="192" fillId="0" borderId="0" applyNumberFormat="0" applyFill="0" applyBorder="0" applyAlignment="0" applyProtection="0"/>
    <xf numFmtId="0" fontId="193" fillId="0" borderId="0" applyNumberFormat="0" applyFill="0" applyBorder="0" applyAlignment="0" applyProtection="0"/>
    <xf numFmtId="0" fontId="82" fillId="87" borderId="37" applyNumberFormat="0" applyAlignment="0" applyProtection="0"/>
    <xf numFmtId="14" fontId="23" fillId="89" borderId="10">
      <alignment horizontal="center" vertical="center" wrapText="1"/>
      <protection hidden="1"/>
    </xf>
    <xf numFmtId="0" fontId="194" fillId="0" borderId="42" applyNumberFormat="0" applyFill="0" applyAlignment="0" applyProtection="0"/>
    <xf numFmtId="0" fontId="195" fillId="88" borderId="38" applyNumberFormat="0" applyAlignment="0" applyProtection="0"/>
    <xf numFmtId="0" fontId="23" fillId="89" borderId="10">
      <alignment vertical="center" wrapText="1"/>
      <protection hidden="1"/>
    </xf>
    <xf numFmtId="3" fontId="23" fillId="89" borderId="10">
      <alignment vertical="center" wrapText="1"/>
      <protection hidden="1"/>
    </xf>
    <xf numFmtId="196" fontId="23" fillId="89" borderId="10">
      <alignment vertical="center" wrapText="1"/>
      <protection hidden="1"/>
    </xf>
    <xf numFmtId="4" fontId="23" fillId="89" borderId="10">
      <alignment vertical="center" wrapText="1"/>
      <protection hidden="1"/>
    </xf>
    <xf numFmtId="210" fontId="23" fillId="89" borderId="10">
      <alignment vertical="center" wrapText="1"/>
      <protection hidden="1"/>
    </xf>
    <xf numFmtId="197" fontId="23" fillId="89" borderId="10">
      <alignment vertical="center" wrapText="1"/>
      <protection hidden="1"/>
    </xf>
    <xf numFmtId="0" fontId="77" fillId="84" borderId="0" applyNumberFormat="0" applyBorder="0" applyAlignment="0" applyProtection="0"/>
    <xf numFmtId="0" fontId="77" fillId="85" borderId="0" applyNumberFormat="0" applyBorder="0" applyAlignment="0" applyProtection="0"/>
    <xf numFmtId="0" fontId="77" fillId="86" borderId="0" applyNumberFormat="0" applyBorder="0" applyAlignment="0" applyProtection="0"/>
    <xf numFmtId="0" fontId="77" fillId="80" borderId="0" applyNumberFormat="0" applyBorder="0" applyAlignment="0" applyProtection="0"/>
    <xf numFmtId="0" fontId="77" fillId="81" borderId="0" applyNumberFormat="0" applyBorder="0" applyAlignment="0" applyProtection="0"/>
    <xf numFmtId="0" fontId="77" fillId="83" borderId="0" applyNumberFormat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43" fontId="196" fillId="0" borderId="0" applyFont="0" applyFill="0" applyBorder="0" applyAlignment="0" applyProtection="0"/>
    <xf numFmtId="43" fontId="196" fillId="0" borderId="0" applyFont="0" applyFill="0" applyBorder="0" applyAlignment="0" applyProtection="0"/>
    <xf numFmtId="43" fontId="196" fillId="0" borderId="0" applyFont="0" applyFill="0" applyBorder="0" applyAlignment="0" applyProtection="0"/>
    <xf numFmtId="184" fontId="197" fillId="0" borderId="0" applyFont="0" applyFill="0" applyBorder="0" applyAlignment="0" applyProtection="0"/>
    <xf numFmtId="184" fontId="197" fillId="0" borderId="0" applyFont="0" applyFill="0" applyBorder="0" applyAlignment="0" applyProtection="0"/>
    <xf numFmtId="234" fontId="23" fillId="0" borderId="0" applyFont="0" applyFill="0" applyBorder="0" applyAlignment="0" applyProtection="0"/>
    <xf numFmtId="203" fontId="1" fillId="0" borderId="0" applyFont="0" applyFill="0" applyBorder="0" applyAlignment="0" applyProtection="0"/>
    <xf numFmtId="235" fontId="1" fillId="0" borderId="0" applyFont="0" applyFill="0" applyBorder="0" applyAlignment="0" applyProtection="0"/>
    <xf numFmtId="235" fontId="1" fillId="0" borderId="0" applyFont="0" applyFill="0" applyBorder="0" applyAlignment="0" applyProtection="0"/>
    <xf numFmtId="235" fontId="1" fillId="0" borderId="0" applyFont="0" applyFill="0" applyBorder="0" applyAlignment="0" applyProtection="0"/>
    <xf numFmtId="235" fontId="1" fillId="0" borderId="0" applyFont="0" applyFill="0" applyBorder="0" applyAlignment="0" applyProtection="0"/>
    <xf numFmtId="235" fontId="1" fillId="0" borderId="0" applyFont="0" applyFill="0" applyBorder="0" applyAlignment="0" applyProtection="0"/>
    <xf numFmtId="236" fontId="197" fillId="0" borderId="0" applyFont="0" applyFill="0" applyBorder="0" applyAlignment="0" applyProtection="0"/>
    <xf numFmtId="170" fontId="23" fillId="0" borderId="0" applyFont="0" applyFill="0" applyBorder="0" applyAlignment="0" applyProtection="0"/>
    <xf numFmtId="9" fontId="23" fillId="89" borderId="10">
      <alignment vertical="center" wrapText="1"/>
      <protection hidden="1"/>
    </xf>
    <xf numFmtId="168" fontId="23" fillId="89" borderId="10">
      <alignment vertical="center" wrapText="1"/>
      <protection hidden="1"/>
    </xf>
    <xf numFmtId="10" fontId="23" fillId="89" borderId="10">
      <alignment vertical="center" wrapText="1"/>
      <protection hidden="1"/>
    </xf>
    <xf numFmtId="237" fontId="23" fillId="89" borderId="10">
      <alignment vertical="center" wrapText="1"/>
      <protection hidden="1"/>
    </xf>
    <xf numFmtId="0" fontId="23" fillId="89" borderId="10">
      <alignment vertical="center" wrapText="1"/>
      <protection hidden="1"/>
    </xf>
    <xf numFmtId="0" fontId="23" fillId="89" borderId="10">
      <alignment horizontal="center" vertical="center" wrapText="1"/>
      <protection hidden="1"/>
    </xf>
    <xf numFmtId="44" fontId="1" fillId="0" borderId="0" applyFont="0" applyFill="0" applyBorder="0" applyAlignment="0" applyProtection="0"/>
    <xf numFmtId="14" fontId="182" fillId="98" borderId="51" applyBorder="0">
      <alignment horizontal="center" vertical="center"/>
      <protection locked="0"/>
    </xf>
    <xf numFmtId="0" fontId="198" fillId="99" borderId="71" applyBorder="0">
      <alignment horizontal="center" vertical="center"/>
      <protection locked="0"/>
    </xf>
    <xf numFmtId="0" fontId="198" fillId="100" borderId="72" applyBorder="0">
      <alignment horizontal="center" vertical="center"/>
      <protection locked="0"/>
    </xf>
    <xf numFmtId="164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0" fontId="188" fillId="0" borderId="0" applyFont="0" applyFill="0" applyBorder="0" applyAlignment="0" applyProtection="0"/>
    <xf numFmtId="2" fontId="188" fillId="0" borderId="0" applyFont="0" applyFill="0" applyBorder="0" applyAlignment="0" applyProtection="0"/>
    <xf numFmtId="14" fontId="23" fillId="0" borderId="10">
      <alignment horizontal="center" vertical="center" wrapText="1"/>
      <protection locked="0"/>
    </xf>
    <xf numFmtId="0" fontId="182" fillId="98" borderId="71" applyBorder="0">
      <alignment horizontal="left"/>
      <protection locked="0"/>
    </xf>
    <xf numFmtId="0" fontId="23" fillId="0" borderId="10">
      <alignment vertical="center"/>
      <protection locked="0"/>
    </xf>
    <xf numFmtId="3" fontId="23" fillId="0" borderId="10">
      <alignment vertical="center"/>
      <protection locked="0"/>
    </xf>
    <xf numFmtId="236" fontId="23" fillId="0" borderId="10">
      <alignment vertical="center"/>
      <protection locked="0"/>
    </xf>
    <xf numFmtId="238" fontId="23" fillId="0" borderId="10">
      <alignment vertical="center"/>
      <protection locked="0"/>
    </xf>
    <xf numFmtId="196" fontId="23" fillId="0" borderId="10">
      <alignment vertical="center"/>
      <protection locked="0"/>
    </xf>
    <xf numFmtId="4" fontId="23" fillId="0" borderId="10">
      <alignment vertical="center"/>
      <protection locked="0"/>
    </xf>
    <xf numFmtId="210" fontId="23" fillId="0" borderId="10">
      <alignment vertical="center"/>
      <protection locked="0"/>
    </xf>
    <xf numFmtId="197" fontId="199" fillId="0" borderId="10">
      <alignment vertical="center"/>
      <protection locked="0"/>
    </xf>
    <xf numFmtId="9" fontId="23" fillId="0" borderId="10">
      <alignment vertical="center" wrapText="1"/>
      <protection locked="0"/>
    </xf>
    <xf numFmtId="168" fontId="23" fillId="0" borderId="10">
      <alignment vertical="center" wrapText="1"/>
      <protection locked="0"/>
    </xf>
    <xf numFmtId="10" fontId="23" fillId="0" borderId="10">
      <alignment vertical="center" wrapText="1"/>
      <protection locked="0"/>
    </xf>
    <xf numFmtId="237" fontId="23" fillId="0" borderId="10">
      <alignment vertical="center" wrapText="1"/>
      <protection locked="0"/>
    </xf>
    <xf numFmtId="0" fontId="23" fillId="0" borderId="10">
      <alignment vertical="center" wrapText="1"/>
      <protection locked="0"/>
    </xf>
    <xf numFmtId="0" fontId="23" fillId="0" borderId="10">
      <alignment horizontal="center" vertical="center" wrapText="1"/>
      <protection locked="0"/>
    </xf>
    <xf numFmtId="38" fontId="68" fillId="0" borderId="0" applyFont="0" applyFill="0" applyBorder="0" applyAlignment="0" applyProtection="0"/>
    <xf numFmtId="41" fontId="23" fillId="0" borderId="0" applyFont="0" applyFill="0" applyBorder="0" applyAlignment="0" applyProtection="0"/>
    <xf numFmtId="239" fontId="188" fillId="0" borderId="0" applyFont="0" applyFill="0" applyBorder="0" applyAlignment="0" applyProtection="0"/>
    <xf numFmtId="0" fontId="200" fillId="78" borderId="0" applyNumberFormat="0" applyBorder="0" applyAlignment="0" applyProtection="0"/>
    <xf numFmtId="0" fontId="161" fillId="0" borderId="0"/>
    <xf numFmtId="0" fontId="1" fillId="0" borderId="0"/>
    <xf numFmtId="0" fontId="1" fillId="0" borderId="0"/>
    <xf numFmtId="0" fontId="196" fillId="0" borderId="0"/>
    <xf numFmtId="0" fontId="196" fillId="0" borderId="0"/>
    <xf numFmtId="0" fontId="23" fillId="0" borderId="0"/>
    <xf numFmtId="0" fontId="20" fillId="0" borderId="0"/>
    <xf numFmtId="0" fontId="196" fillId="0" borderId="0"/>
    <xf numFmtId="0" fontId="23" fillId="0" borderId="0"/>
    <xf numFmtId="0" fontId="196" fillId="0" borderId="0"/>
    <xf numFmtId="0" fontId="1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8" fillId="0" borderId="0"/>
    <xf numFmtId="0" fontId="1" fillId="0" borderId="0"/>
    <xf numFmtId="0" fontId="23" fillId="0" borderId="0"/>
    <xf numFmtId="0" fontId="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75" borderId="43" applyNumberFormat="0" applyFont="0" applyAlignment="0" applyProtection="0"/>
    <xf numFmtId="0" fontId="182" fillId="98" borderId="46" applyBorder="0">
      <alignment horizontal="left" vertical="top"/>
      <protection locked="0"/>
    </xf>
    <xf numFmtId="0" fontId="201" fillId="0" borderId="36" applyFont="0" applyAlignment="0" applyProtection="0">
      <alignment horizontal="right"/>
    </xf>
    <xf numFmtId="43" fontId="202" fillId="0" borderId="0" applyFont="0" applyFill="0" applyBorder="0" applyAlignment="0" applyProtection="0"/>
    <xf numFmtId="41" fontId="202" fillId="0" borderId="0" applyFont="0" applyFill="0" applyBorder="0" applyAlignment="0" applyProtection="0"/>
    <xf numFmtId="9" fontId="1" fillId="0" borderId="0" applyFont="0" applyFill="0" applyBorder="0" applyAlignment="0" applyProtection="0"/>
    <xf numFmtId="3" fontId="188" fillId="0" borderId="0" applyFont="0" applyFill="0" applyBorder="0" applyAlignment="0" applyProtection="0"/>
    <xf numFmtId="236" fontId="182" fillId="98" borderId="70" applyBorder="0">
      <alignment horizontal="center" vertical="center"/>
      <protection locked="0"/>
    </xf>
    <xf numFmtId="0" fontId="203" fillId="0" borderId="0" applyNumberFormat="0" applyFill="0" applyBorder="0" applyAlignment="0" applyProtection="0"/>
    <xf numFmtId="0" fontId="204" fillId="0" borderId="0" applyNumberFormat="0" applyFill="0" applyBorder="0" applyAlignment="0" applyProtection="0"/>
    <xf numFmtId="0" fontId="25" fillId="0" borderId="10">
      <alignment horizontal="centerContinuous" vertical="center" wrapText="1"/>
    </xf>
    <xf numFmtId="0" fontId="205" fillId="0" borderId="0" applyNumberFormat="0" applyFill="0" applyBorder="0" applyAlignment="0" applyProtection="0"/>
    <xf numFmtId="0" fontId="206" fillId="0" borderId="73" applyNumberFormat="0" applyFill="0" applyAlignment="0" applyProtection="0"/>
    <xf numFmtId="0" fontId="207" fillId="0" borderId="40" applyNumberFormat="0" applyFill="0" applyAlignment="0" applyProtection="0"/>
    <xf numFmtId="0" fontId="208" fillId="0" borderId="52" applyNumberFormat="0" applyFill="0" applyAlignment="0" applyProtection="0"/>
    <xf numFmtId="0" fontId="208" fillId="0" borderId="0" applyNumberFormat="0" applyFill="0" applyBorder="0" applyAlignment="0" applyProtection="0"/>
    <xf numFmtId="0" fontId="209" fillId="0" borderId="0">
      <alignment horizontal="left" vertical="center"/>
      <protection hidden="1"/>
    </xf>
    <xf numFmtId="0" fontId="210" fillId="0" borderId="0">
      <alignment horizontal="left" vertical="center"/>
      <protection hidden="1"/>
    </xf>
    <xf numFmtId="0" fontId="211" fillId="0" borderId="0">
      <alignment horizontal="left" vertical="center"/>
      <protection hidden="1"/>
    </xf>
    <xf numFmtId="0" fontId="212" fillId="0" borderId="0">
      <alignment vertical="center"/>
      <protection hidden="1"/>
    </xf>
    <xf numFmtId="0" fontId="23" fillId="101" borderId="10">
      <alignment horizontal="centerContinuous" vertical="center" wrapText="1"/>
      <protection hidden="1"/>
    </xf>
    <xf numFmtId="0" fontId="23" fillId="101" borderId="10">
      <alignment horizontal="center" vertical="center" textRotation="90" wrapText="1"/>
      <protection hidden="1"/>
    </xf>
    <xf numFmtId="0" fontId="213" fillId="102" borderId="10">
      <alignment horizontal="center" vertical="center" textRotation="90" wrapText="1"/>
      <protection hidden="1"/>
    </xf>
    <xf numFmtId="3" fontId="25" fillId="101" borderId="10">
      <alignment horizontal="center" vertical="center" wrapText="1"/>
      <protection hidden="1"/>
    </xf>
    <xf numFmtId="0" fontId="23" fillId="101" borderId="10">
      <alignment horizontal="center" vertical="center" wrapText="1"/>
      <protection hidden="1"/>
    </xf>
    <xf numFmtId="0" fontId="100" fillId="0" borderId="74" applyNumberFormat="0" applyFill="0" applyAlignment="0" applyProtection="0"/>
    <xf numFmtId="0" fontId="159" fillId="68" borderId="0" applyNumberFormat="0" applyBorder="0" applyAlignment="0" applyProtection="0"/>
    <xf numFmtId="0" fontId="158" fillId="69" borderId="0" applyNumberFormat="0" applyBorder="0" applyAlignment="0" applyProtection="0"/>
    <xf numFmtId="240" fontId="68" fillId="0" borderId="0" applyFont="0" applyFill="0" applyBorder="0" applyAlignment="0" applyProtection="0"/>
    <xf numFmtId="213" fontId="23" fillId="0" borderId="0" applyFont="0" applyFill="0" applyBorder="0" applyAlignment="0" applyProtection="0"/>
    <xf numFmtId="208" fontId="23" fillId="0" borderId="0" applyFont="0" applyFill="0" applyBorder="0" applyAlignment="0" applyProtection="0"/>
    <xf numFmtId="164" fontId="214" fillId="0" borderId="0" applyFont="0" applyFill="0" applyBorder="0" applyAlignment="0" applyProtection="0">
      <alignment vertical="center"/>
    </xf>
    <xf numFmtId="0" fontId="214" fillId="0" borderId="0">
      <alignment vertical="center"/>
    </xf>
    <xf numFmtId="0" fontId="23" fillId="0" borderId="0"/>
    <xf numFmtId="0" fontId="76" fillId="73" borderId="0" applyNumberFormat="0" applyBorder="0" applyAlignment="0" applyProtection="0"/>
    <xf numFmtId="0" fontId="76" fillId="74" borderId="0" applyNumberFormat="0" applyBorder="0" applyAlignment="0" applyProtection="0"/>
    <xf numFmtId="0" fontId="76" fillId="75" borderId="0" applyNumberFormat="0" applyBorder="0" applyAlignment="0" applyProtection="0"/>
    <xf numFmtId="0" fontId="76" fillId="72" borderId="0" applyNumberFormat="0" applyBorder="0" applyAlignment="0" applyProtection="0"/>
    <xf numFmtId="0" fontId="76" fillId="71" borderId="0" applyNumberFormat="0" applyBorder="0" applyAlignment="0" applyProtection="0"/>
    <xf numFmtId="0" fontId="76" fillId="75" borderId="0" applyNumberFormat="0" applyBorder="0" applyAlignment="0" applyProtection="0"/>
    <xf numFmtId="0" fontId="76" fillId="71" borderId="0" applyNumberFormat="0" applyBorder="0" applyAlignment="0" applyProtection="0"/>
    <xf numFmtId="0" fontId="76" fillId="74" borderId="0" applyNumberFormat="0" applyBorder="0" applyAlignment="0" applyProtection="0"/>
    <xf numFmtId="0" fontId="76" fillId="78" borderId="0" applyNumberFormat="0" applyBorder="0" applyAlignment="0" applyProtection="0"/>
    <xf numFmtId="0" fontId="76" fillId="68" borderId="0" applyNumberFormat="0" applyBorder="0" applyAlignment="0" applyProtection="0"/>
    <xf numFmtId="0" fontId="76" fillId="71" borderId="0" applyNumberFormat="0" applyBorder="0" applyAlignment="0" applyProtection="0"/>
    <xf numFmtId="0" fontId="76" fillId="75" borderId="0" applyNumberFormat="0" applyBorder="0" applyAlignment="0" applyProtection="0"/>
    <xf numFmtId="0" fontId="77" fillId="71" borderId="0" applyNumberFormat="0" applyBorder="0" applyAlignment="0" applyProtection="0"/>
    <xf numFmtId="0" fontId="77" fillId="83" borderId="0" applyNumberFormat="0" applyBorder="0" applyAlignment="0" applyProtection="0"/>
    <xf numFmtId="0" fontId="77" fillId="77" borderId="0" applyNumberFormat="0" applyBorder="0" applyAlignment="0" applyProtection="0"/>
    <xf numFmtId="0" fontId="77" fillId="68" borderId="0" applyNumberFormat="0" applyBorder="0" applyAlignment="0" applyProtection="0"/>
    <xf numFmtId="0" fontId="77" fillId="71" borderId="0" applyNumberFormat="0" applyBorder="0" applyAlignment="0" applyProtection="0"/>
    <xf numFmtId="0" fontId="77" fillId="74" borderId="0" applyNumberFormat="0" applyBorder="0" applyAlignment="0" applyProtection="0"/>
    <xf numFmtId="0" fontId="156" fillId="0" borderId="0">
      <alignment horizontal="center" wrapText="1"/>
      <protection locked="0"/>
    </xf>
    <xf numFmtId="0" fontId="156" fillId="0" borderId="0">
      <alignment horizontal="center" wrapText="1"/>
      <protection locked="0"/>
    </xf>
    <xf numFmtId="0" fontId="156" fillId="0" borderId="0">
      <alignment horizontal="center" wrapText="1"/>
      <protection locked="0"/>
    </xf>
    <xf numFmtId="0" fontId="156" fillId="0" borderId="0">
      <alignment horizontal="center" wrapText="1"/>
      <protection locked="0"/>
    </xf>
    <xf numFmtId="0" fontId="156" fillId="0" borderId="0">
      <alignment horizontal="center" wrapText="1"/>
      <protection locked="0"/>
    </xf>
    <xf numFmtId="0" fontId="156" fillId="0" borderId="0">
      <alignment horizontal="center" wrapText="1"/>
      <protection locked="0"/>
    </xf>
    <xf numFmtId="0" fontId="156" fillId="0" borderId="0">
      <alignment horizontal="center" wrapText="1"/>
      <protection locked="0"/>
    </xf>
    <xf numFmtId="0" fontId="156" fillId="0" borderId="0">
      <alignment horizontal="center" wrapText="1"/>
      <protection locked="0"/>
    </xf>
    <xf numFmtId="0" fontId="156" fillId="0" borderId="0">
      <alignment horizontal="center" wrapText="1"/>
      <protection locked="0"/>
    </xf>
    <xf numFmtId="0" fontId="156" fillId="0" borderId="0">
      <alignment horizontal="center" wrapText="1"/>
      <protection locked="0"/>
    </xf>
    <xf numFmtId="0" fontId="156" fillId="0" borderId="0">
      <alignment horizontal="center" wrapText="1"/>
      <protection locked="0"/>
    </xf>
    <xf numFmtId="0" fontId="156" fillId="0" borderId="0">
      <alignment horizontal="center" wrapText="1"/>
      <protection locked="0"/>
    </xf>
    <xf numFmtId="0" fontId="156" fillId="0" borderId="0">
      <alignment horizontal="center" wrapText="1"/>
      <protection locked="0"/>
    </xf>
    <xf numFmtId="0" fontId="156" fillId="0" borderId="0">
      <alignment horizontal="center" wrapText="1"/>
      <protection locked="0"/>
    </xf>
    <xf numFmtId="0" fontId="156" fillId="0" borderId="0">
      <alignment horizontal="center" wrapText="1"/>
      <protection locked="0"/>
    </xf>
    <xf numFmtId="0" fontId="156" fillId="0" borderId="0">
      <alignment horizontal="center" wrapText="1"/>
      <protection locked="0"/>
    </xf>
    <xf numFmtId="0" fontId="156" fillId="0" borderId="0">
      <alignment horizontal="center" wrapText="1"/>
      <protection locked="0"/>
    </xf>
    <xf numFmtId="0" fontId="156" fillId="0" borderId="0">
      <alignment horizontal="center" wrapText="1"/>
      <protection locked="0"/>
    </xf>
    <xf numFmtId="0" fontId="156" fillId="0" borderId="0">
      <alignment horizontal="center" wrapText="1"/>
      <protection locked="0"/>
    </xf>
    <xf numFmtId="0" fontId="158" fillId="71" borderId="0" applyNumberFormat="0" applyBorder="0" applyAlignment="0" applyProtection="0"/>
    <xf numFmtId="0" fontId="215" fillId="90" borderId="37" applyNumberFormat="0" applyAlignment="0" applyProtection="0"/>
    <xf numFmtId="0" fontId="195" fillId="88" borderId="38" applyNumberFormat="0" applyAlignment="0" applyProtection="0"/>
    <xf numFmtId="0" fontId="203" fillId="0" borderId="61" applyNumberFormat="0" applyFill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241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84" fontId="30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84" fontId="30" fillId="0" borderId="0" applyFont="0" applyFill="0" applyBorder="0" applyAlignment="0" applyProtection="0"/>
    <xf numFmtId="184" fontId="30" fillId="0" borderId="0" applyFont="0" applyFill="0" applyBorder="0" applyAlignment="0" applyProtection="0"/>
    <xf numFmtId="184" fontId="30" fillId="0" borderId="0" applyFont="0" applyFill="0" applyBorder="0" applyAlignment="0" applyProtection="0"/>
    <xf numFmtId="184" fontId="30" fillId="0" borderId="0" applyFont="0" applyFill="0" applyBorder="0" applyAlignment="0" applyProtection="0"/>
    <xf numFmtId="184" fontId="30" fillId="0" borderId="0" applyFont="0" applyFill="0" applyBorder="0" applyAlignment="0" applyProtection="0"/>
    <xf numFmtId="184" fontId="30" fillId="0" borderId="0" applyFont="0" applyFill="0" applyBorder="0" applyAlignment="0" applyProtection="0"/>
    <xf numFmtId="184" fontId="30" fillId="0" borderId="0" applyFont="0" applyFill="0" applyBorder="0" applyAlignment="0" applyProtection="0"/>
    <xf numFmtId="184" fontId="30" fillId="0" borderId="0" applyFont="0" applyFill="0" applyBorder="0" applyAlignment="0" applyProtection="0"/>
    <xf numFmtId="184" fontId="30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84" fontId="30" fillId="0" borderId="0" applyFont="0" applyFill="0" applyBorder="0" applyAlignment="0" applyProtection="0"/>
    <xf numFmtId="184" fontId="30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84" fontId="30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84" fontId="30" fillId="0" borderId="0" applyFont="0" applyFill="0" applyBorder="0" applyAlignment="0" applyProtection="0"/>
    <xf numFmtId="184" fontId="30" fillId="0" borderId="0" applyFont="0" applyFill="0" applyBorder="0" applyAlignment="0" applyProtection="0"/>
    <xf numFmtId="184" fontId="30" fillId="0" borderId="0" applyFont="0" applyFill="0" applyBorder="0" applyAlignment="0" applyProtection="0"/>
    <xf numFmtId="184" fontId="30" fillId="0" borderId="0" applyFont="0" applyFill="0" applyBorder="0" applyAlignment="0" applyProtection="0"/>
    <xf numFmtId="184" fontId="30" fillId="0" borderId="0" applyFont="0" applyFill="0" applyBorder="0" applyAlignment="0" applyProtection="0"/>
    <xf numFmtId="184" fontId="30" fillId="0" borderId="0" applyFont="0" applyFill="0" applyBorder="0" applyAlignment="0" applyProtection="0"/>
    <xf numFmtId="184" fontId="30" fillId="0" borderId="0" applyFont="0" applyFill="0" applyBorder="0" applyAlignment="0" applyProtection="0"/>
    <xf numFmtId="184" fontId="30" fillId="0" borderId="0" applyFont="0" applyFill="0" applyBorder="0" applyAlignment="0" applyProtection="0"/>
    <xf numFmtId="184" fontId="30" fillId="0" borderId="0" applyFont="0" applyFill="0" applyBorder="0" applyAlignment="0" applyProtection="0"/>
    <xf numFmtId="184" fontId="30" fillId="0" borderId="0" applyFont="0" applyFill="0" applyBorder="0" applyAlignment="0" applyProtection="0"/>
    <xf numFmtId="184" fontId="30" fillId="0" borderId="0" applyFont="0" applyFill="0" applyBorder="0" applyAlignment="0" applyProtection="0"/>
    <xf numFmtId="184" fontId="30" fillId="0" borderId="0" applyFont="0" applyFill="0" applyBorder="0" applyAlignment="0" applyProtection="0"/>
    <xf numFmtId="184" fontId="30" fillId="0" borderId="0" applyFont="0" applyFill="0" applyBorder="0" applyAlignment="0" applyProtection="0"/>
    <xf numFmtId="184" fontId="30" fillId="0" borderId="0" applyFont="0" applyFill="0" applyBorder="0" applyAlignment="0" applyProtection="0"/>
    <xf numFmtId="184" fontId="30" fillId="0" borderId="0" applyFont="0" applyFill="0" applyBorder="0" applyAlignment="0" applyProtection="0"/>
    <xf numFmtId="184" fontId="30" fillId="0" borderId="0" applyFont="0" applyFill="0" applyBorder="0" applyAlignment="0" applyProtection="0"/>
    <xf numFmtId="184" fontId="30" fillId="0" borderId="0" applyFont="0" applyFill="0" applyBorder="0" applyAlignment="0" applyProtection="0"/>
    <xf numFmtId="184" fontId="30" fillId="0" borderId="0" applyFont="0" applyFill="0" applyBorder="0" applyAlignment="0" applyProtection="0"/>
    <xf numFmtId="184" fontId="30" fillId="0" borderId="0" applyFont="0" applyFill="0" applyBorder="0" applyAlignment="0" applyProtection="0"/>
    <xf numFmtId="184" fontId="30" fillId="0" borderId="0" applyFont="0" applyFill="0" applyBorder="0" applyAlignment="0" applyProtection="0"/>
    <xf numFmtId="184" fontId="30" fillId="0" borderId="0" applyFont="0" applyFill="0" applyBorder="0" applyAlignment="0" applyProtection="0"/>
    <xf numFmtId="184" fontId="30" fillId="0" borderId="0" applyFont="0" applyFill="0" applyBorder="0" applyAlignment="0" applyProtection="0"/>
    <xf numFmtId="184" fontId="30" fillId="0" borderId="0" applyFont="0" applyFill="0" applyBorder="0" applyAlignment="0" applyProtection="0"/>
    <xf numFmtId="184" fontId="30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3" fontId="23" fillId="0" borderId="76" applyProtection="0"/>
    <xf numFmtId="3" fontId="23" fillId="0" borderId="76" applyProtection="0"/>
    <xf numFmtId="3" fontId="23" fillId="0" borderId="76" applyProtection="0"/>
    <xf numFmtId="3" fontId="23" fillId="0" borderId="76" applyProtection="0"/>
    <xf numFmtId="3" fontId="23" fillId="0" borderId="76" applyProtection="0"/>
    <xf numFmtId="3" fontId="23" fillId="0" borderId="76" applyProtection="0"/>
    <xf numFmtId="3" fontId="23" fillId="0" borderId="76" applyProtection="0"/>
    <xf numFmtId="3" fontId="23" fillId="0" borderId="76" applyProtection="0"/>
    <xf numFmtId="3" fontId="23" fillId="0" borderId="76" applyProtection="0"/>
    <xf numFmtId="3" fontId="23" fillId="0" borderId="76" applyProtection="0"/>
    <xf numFmtId="3" fontId="23" fillId="0" borderId="76" applyProtection="0"/>
    <xf numFmtId="3" fontId="23" fillId="0" borderId="76" applyProtection="0"/>
    <xf numFmtId="3" fontId="23" fillId="0" borderId="76" applyProtection="0"/>
    <xf numFmtId="3" fontId="23" fillId="0" borderId="76" applyProtection="0"/>
    <xf numFmtId="3" fontId="23" fillId="0" borderId="76" applyProtection="0"/>
    <xf numFmtId="3" fontId="23" fillId="0" borderId="76" applyProtection="0"/>
    <xf numFmtId="3" fontId="23" fillId="0" borderId="76" applyProtection="0"/>
    <xf numFmtId="3" fontId="23" fillId="0" borderId="76" applyProtection="0"/>
    <xf numFmtId="3" fontId="23" fillId="0" borderId="76" applyProtection="0"/>
    <xf numFmtId="3" fontId="23" fillId="0" borderId="76" applyProtection="0"/>
    <xf numFmtId="3" fontId="23" fillId="0" borderId="76" applyProtection="0"/>
    <xf numFmtId="3" fontId="23" fillId="0" borderId="76" applyProtection="0"/>
    <xf numFmtId="3" fontId="23" fillId="0" borderId="0" applyFont="0" applyFill="0" applyBorder="0" applyAlignment="0" applyProtection="0"/>
    <xf numFmtId="3" fontId="23" fillId="0" borderId="0" applyFont="0" applyFill="0" applyBorder="0" applyAlignment="0" applyProtection="0"/>
    <xf numFmtId="3" fontId="23" fillId="0" borderId="0" applyFont="0" applyFill="0" applyBorder="0" applyAlignment="0" applyProtection="0"/>
    <xf numFmtId="3" fontId="23" fillId="0" borderId="0" applyFont="0" applyFill="0" applyBorder="0" applyAlignment="0" applyProtection="0"/>
    <xf numFmtId="3" fontId="23" fillId="0" borderId="0" applyFont="0" applyFill="0" applyBorder="0" applyAlignment="0" applyProtection="0"/>
    <xf numFmtId="3" fontId="23" fillId="0" borderId="0" applyFont="0" applyFill="0" applyBorder="0" applyAlignment="0" applyProtection="0"/>
    <xf numFmtId="3" fontId="23" fillId="0" borderId="0" applyFont="0" applyFill="0" applyBorder="0" applyAlignment="0" applyProtection="0"/>
    <xf numFmtId="3" fontId="23" fillId="0" borderId="0" applyFont="0" applyFill="0" applyBorder="0" applyAlignment="0" applyProtection="0"/>
    <xf numFmtId="3" fontId="23" fillId="0" borderId="76" applyProtection="0"/>
    <xf numFmtId="3" fontId="23" fillId="0" borderId="76" applyProtection="0"/>
    <xf numFmtId="3" fontId="23" fillId="0" borderId="76" applyProtection="0"/>
    <xf numFmtId="3" fontId="23" fillId="0" borderId="76" applyProtection="0"/>
    <xf numFmtId="3" fontId="23" fillId="0" borderId="76" applyProtection="0"/>
    <xf numFmtId="3" fontId="23" fillId="0" borderId="76" applyProtection="0"/>
    <xf numFmtId="3" fontId="23" fillId="0" borderId="76" applyProtection="0"/>
    <xf numFmtId="3" fontId="23" fillId="0" borderId="76" applyProtection="0"/>
    <xf numFmtId="3" fontId="23" fillId="0" borderId="76" applyProtection="0"/>
    <xf numFmtId="3" fontId="23" fillId="0" borderId="76" applyProtection="0"/>
    <xf numFmtId="3" fontId="23" fillId="0" borderId="76" applyProtection="0"/>
    <xf numFmtId="3" fontId="23" fillId="0" borderId="76" applyProtection="0"/>
    <xf numFmtId="3" fontId="23" fillId="0" borderId="76" applyProtection="0"/>
    <xf numFmtId="3" fontId="23" fillId="0" borderId="76" applyProtection="0"/>
    <xf numFmtId="3" fontId="23" fillId="0" borderId="76" applyProtection="0"/>
    <xf numFmtId="3" fontId="23" fillId="0" borderId="76" applyProtection="0"/>
    <xf numFmtId="3" fontId="23" fillId="0" borderId="76" applyProtection="0"/>
    <xf numFmtId="3" fontId="23" fillId="0" borderId="76" applyProtection="0"/>
    <xf numFmtId="3" fontId="23" fillId="0" borderId="76" applyProtection="0"/>
    <xf numFmtId="196" fontId="23" fillId="0" borderId="77" applyProtection="0"/>
    <xf numFmtId="196" fontId="23" fillId="0" borderId="77" applyProtection="0"/>
    <xf numFmtId="196" fontId="23" fillId="0" borderId="77" applyProtection="0"/>
    <xf numFmtId="196" fontId="23" fillId="0" borderId="77" applyProtection="0"/>
    <xf numFmtId="196" fontId="23" fillId="0" borderId="77" applyProtection="0"/>
    <xf numFmtId="196" fontId="23" fillId="0" borderId="77" applyProtection="0"/>
    <xf numFmtId="196" fontId="23" fillId="0" borderId="77" applyProtection="0"/>
    <xf numFmtId="196" fontId="23" fillId="0" borderId="77" applyProtection="0"/>
    <xf numFmtId="196" fontId="23" fillId="0" borderId="77" applyProtection="0"/>
    <xf numFmtId="196" fontId="23" fillId="0" borderId="77" applyProtection="0"/>
    <xf numFmtId="196" fontId="23" fillId="0" borderId="77" applyProtection="0"/>
    <xf numFmtId="196" fontId="23" fillId="0" borderId="77" applyProtection="0"/>
    <xf numFmtId="196" fontId="23" fillId="0" borderId="77" applyProtection="0"/>
    <xf numFmtId="196" fontId="23" fillId="0" borderId="77" applyProtection="0"/>
    <xf numFmtId="196" fontId="23" fillId="0" borderId="77" applyProtection="0"/>
    <xf numFmtId="196" fontId="23" fillId="0" borderId="77" applyProtection="0"/>
    <xf numFmtId="196" fontId="23" fillId="0" borderId="77" applyProtection="0"/>
    <xf numFmtId="196" fontId="23" fillId="0" borderId="77" applyProtection="0"/>
    <xf numFmtId="196" fontId="23" fillId="0" borderId="77" applyProtection="0"/>
    <xf numFmtId="196" fontId="23" fillId="0" borderId="77" applyProtection="0"/>
    <xf numFmtId="196" fontId="23" fillId="0" borderId="77" applyProtection="0"/>
    <xf numFmtId="196" fontId="23" fillId="0" borderId="77" applyProtection="0"/>
    <xf numFmtId="196" fontId="23" fillId="0" borderId="77" applyProtection="0"/>
    <xf numFmtId="196" fontId="23" fillId="0" borderId="77" applyProtection="0"/>
    <xf numFmtId="196" fontId="23" fillId="0" borderId="77" applyProtection="0"/>
    <xf numFmtId="196" fontId="23" fillId="0" borderId="77" applyProtection="0"/>
    <xf numFmtId="196" fontId="23" fillId="0" borderId="77" applyProtection="0"/>
    <xf numFmtId="196" fontId="23" fillId="0" borderId="77" applyProtection="0"/>
    <xf numFmtId="196" fontId="23" fillId="0" borderId="77" applyProtection="0"/>
    <xf numFmtId="196" fontId="23" fillId="0" borderId="77" applyProtection="0"/>
    <xf numFmtId="196" fontId="23" fillId="0" borderId="77" applyProtection="0"/>
    <xf numFmtId="196" fontId="23" fillId="0" borderId="77" applyProtection="0"/>
    <xf numFmtId="196" fontId="23" fillId="0" borderId="77" applyProtection="0"/>
    <xf numFmtId="196" fontId="23" fillId="0" borderId="77" applyProtection="0"/>
    <xf numFmtId="196" fontId="23" fillId="0" borderId="77" applyProtection="0"/>
    <xf numFmtId="196" fontId="23" fillId="0" borderId="77" applyProtection="0"/>
    <xf numFmtId="196" fontId="23" fillId="0" borderId="77" applyProtection="0"/>
    <xf numFmtId="196" fontId="23" fillId="0" borderId="77" applyProtection="0"/>
    <xf numFmtId="196" fontId="23" fillId="0" borderId="77" applyProtection="0"/>
    <xf numFmtId="196" fontId="23" fillId="0" borderId="77" applyProtection="0"/>
    <xf numFmtId="196" fontId="23" fillId="0" borderId="77" applyProtection="0"/>
    <xf numFmtId="196" fontId="23" fillId="0" borderId="77" applyProtection="0"/>
    <xf numFmtId="4" fontId="30" fillId="0" borderId="77" applyProtection="0"/>
    <xf numFmtId="4" fontId="30" fillId="0" borderId="77" applyProtection="0"/>
    <xf numFmtId="4" fontId="30" fillId="0" borderId="77" applyProtection="0"/>
    <xf numFmtId="4" fontId="30" fillId="0" borderId="77" applyProtection="0"/>
    <xf numFmtId="4" fontId="30" fillId="0" borderId="77" applyProtection="0"/>
    <xf numFmtId="4" fontId="30" fillId="0" borderId="77" applyProtection="0"/>
    <xf numFmtId="4" fontId="30" fillId="0" borderId="77" applyProtection="0"/>
    <xf numFmtId="4" fontId="30" fillId="0" borderId="77" applyProtection="0"/>
    <xf numFmtId="4" fontId="30" fillId="0" borderId="77" applyProtection="0"/>
    <xf numFmtId="210" fontId="23" fillId="0" borderId="77" applyProtection="0"/>
    <xf numFmtId="210" fontId="23" fillId="0" borderId="77" applyProtection="0"/>
    <xf numFmtId="210" fontId="23" fillId="0" borderId="77" applyProtection="0"/>
    <xf numFmtId="210" fontId="23" fillId="0" borderId="77" applyProtection="0"/>
    <xf numFmtId="210" fontId="23" fillId="0" borderId="77" applyProtection="0"/>
    <xf numFmtId="210" fontId="23" fillId="0" borderId="77" applyProtection="0"/>
    <xf numFmtId="210" fontId="23" fillId="0" borderId="77" applyProtection="0"/>
    <xf numFmtId="210" fontId="23" fillId="0" borderId="77" applyProtection="0"/>
    <xf numFmtId="210" fontId="23" fillId="0" borderId="77" applyProtection="0"/>
    <xf numFmtId="210" fontId="23" fillId="0" borderId="77" applyProtection="0"/>
    <xf numFmtId="210" fontId="23" fillId="0" borderId="77" applyProtection="0"/>
    <xf numFmtId="210" fontId="23" fillId="0" borderId="77" applyProtection="0"/>
    <xf numFmtId="210" fontId="23" fillId="0" borderId="77" applyProtection="0"/>
    <xf numFmtId="210" fontId="23" fillId="0" borderId="77" applyProtection="0"/>
    <xf numFmtId="210" fontId="23" fillId="0" borderId="77" applyProtection="0"/>
    <xf numFmtId="210" fontId="23" fillId="0" borderId="77" applyProtection="0"/>
    <xf numFmtId="210" fontId="23" fillId="0" borderId="77" applyProtection="0"/>
    <xf numFmtId="210" fontId="23" fillId="0" borderId="77" applyProtection="0"/>
    <xf numFmtId="210" fontId="23" fillId="0" borderId="77" applyProtection="0"/>
    <xf numFmtId="210" fontId="23" fillId="0" borderId="77" applyProtection="0"/>
    <xf numFmtId="210" fontId="23" fillId="0" borderId="77" applyProtection="0"/>
    <xf numFmtId="210" fontId="23" fillId="0" borderId="77" applyProtection="0"/>
    <xf numFmtId="210" fontId="23" fillId="0" borderId="77" applyProtection="0"/>
    <xf numFmtId="210" fontId="23" fillId="0" borderId="77" applyProtection="0"/>
    <xf numFmtId="210" fontId="23" fillId="0" borderId="77" applyProtection="0"/>
    <xf numFmtId="210" fontId="23" fillId="0" borderId="77" applyProtection="0"/>
    <xf numFmtId="210" fontId="23" fillId="0" borderId="77" applyProtection="0"/>
    <xf numFmtId="210" fontId="23" fillId="0" borderId="77" applyProtection="0"/>
    <xf numFmtId="210" fontId="23" fillId="0" borderId="77" applyProtection="0"/>
    <xf numFmtId="210" fontId="23" fillId="0" borderId="77" applyProtection="0"/>
    <xf numFmtId="210" fontId="23" fillId="0" borderId="77" applyProtection="0"/>
    <xf numFmtId="210" fontId="23" fillId="0" borderId="77" applyProtection="0"/>
    <xf numFmtId="210" fontId="23" fillId="0" borderId="77" applyProtection="0"/>
    <xf numFmtId="210" fontId="23" fillId="0" borderId="77" applyProtection="0"/>
    <xf numFmtId="210" fontId="23" fillId="0" borderId="77" applyProtection="0"/>
    <xf numFmtId="210" fontId="23" fillId="0" borderId="77" applyProtection="0"/>
    <xf numFmtId="210" fontId="23" fillId="0" borderId="77" applyProtection="0"/>
    <xf numFmtId="210" fontId="23" fillId="0" borderId="77" applyProtection="0"/>
    <xf numFmtId="210" fontId="23" fillId="0" borderId="77" applyProtection="0"/>
    <xf numFmtId="210" fontId="23" fillId="0" borderId="77" applyProtection="0"/>
    <xf numFmtId="210" fontId="23" fillId="0" borderId="77" applyProtection="0"/>
    <xf numFmtId="210" fontId="23" fillId="0" borderId="77" applyProtection="0"/>
    <xf numFmtId="239" fontId="23" fillId="0" borderId="0" applyFont="0" applyFill="0" applyBorder="0" applyAlignment="0" applyProtection="0"/>
    <xf numFmtId="239" fontId="23" fillId="0" borderId="0" applyFont="0" applyFill="0" applyBorder="0" applyAlignment="0" applyProtection="0"/>
    <xf numFmtId="239" fontId="23" fillId="0" borderId="0" applyFont="0" applyFill="0" applyBorder="0" applyAlignment="0" applyProtection="0"/>
    <xf numFmtId="239" fontId="23" fillId="0" borderId="0" applyFont="0" applyFill="0" applyBorder="0" applyAlignment="0" applyProtection="0"/>
    <xf numFmtId="239" fontId="23" fillId="0" borderId="0" applyFont="0" applyFill="0" applyBorder="0" applyAlignment="0" applyProtection="0"/>
    <xf numFmtId="239" fontId="23" fillId="0" borderId="0" applyFont="0" applyFill="0" applyBorder="0" applyAlignment="0" applyProtection="0"/>
    <xf numFmtId="239" fontId="23" fillId="0" borderId="0" applyFont="0" applyFill="0" applyBorder="0" applyAlignment="0" applyProtection="0"/>
    <xf numFmtId="239" fontId="23" fillId="0" borderId="0" applyFont="0" applyFill="0" applyBorder="0" applyAlignment="0" applyProtection="0"/>
    <xf numFmtId="239" fontId="23" fillId="0" borderId="0" applyFont="0" applyFill="0" applyBorder="0" applyAlignment="0" applyProtection="0"/>
    <xf numFmtId="239" fontId="23" fillId="0" borderId="0" applyFont="0" applyFill="0" applyBorder="0" applyAlignment="0" applyProtection="0"/>
    <xf numFmtId="239" fontId="23" fillId="0" borderId="0" applyFont="0" applyFill="0" applyBorder="0" applyAlignment="0" applyProtection="0"/>
    <xf numFmtId="239" fontId="23" fillId="0" borderId="0" applyFont="0" applyFill="0" applyBorder="0" applyAlignment="0" applyProtection="0"/>
    <xf numFmtId="239" fontId="23" fillId="0" borderId="0" applyFont="0" applyFill="0" applyBorder="0" applyAlignment="0" applyProtection="0"/>
    <xf numFmtId="239" fontId="23" fillId="0" borderId="0" applyFont="0" applyFill="0" applyBorder="0" applyAlignment="0" applyProtection="0"/>
    <xf numFmtId="239" fontId="23" fillId="0" borderId="0" applyFont="0" applyFill="0" applyBorder="0" applyAlignment="0" applyProtection="0"/>
    <xf numFmtId="239" fontId="23" fillId="0" borderId="0" applyFont="0" applyFill="0" applyBorder="0" applyAlignment="0" applyProtection="0"/>
    <xf numFmtId="239" fontId="23" fillId="0" borderId="0" applyFont="0" applyFill="0" applyBorder="0" applyAlignment="0" applyProtection="0"/>
    <xf numFmtId="239" fontId="23" fillId="0" borderId="0" applyFont="0" applyFill="0" applyBorder="0" applyAlignment="0" applyProtection="0"/>
    <xf numFmtId="239" fontId="23" fillId="0" borderId="0" applyFont="0" applyFill="0" applyBorder="0" applyAlignment="0" applyProtection="0"/>
    <xf numFmtId="239" fontId="23" fillId="0" borderId="0" applyFont="0" applyFill="0" applyBorder="0" applyAlignment="0" applyProtection="0"/>
    <xf numFmtId="239" fontId="23" fillId="0" borderId="0" applyFont="0" applyFill="0" applyBorder="0" applyAlignment="0" applyProtection="0"/>
    <xf numFmtId="239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42" fontId="23" fillId="0" borderId="0" applyFont="0" applyFill="0" applyBorder="0" applyAlignment="0" applyProtection="0"/>
    <xf numFmtId="239" fontId="23" fillId="0" borderId="0" applyFont="0" applyFill="0" applyBorder="0" applyAlignment="0" applyProtection="0"/>
    <xf numFmtId="239" fontId="23" fillId="0" borderId="0" applyFont="0" applyFill="0" applyBorder="0" applyAlignment="0" applyProtection="0"/>
    <xf numFmtId="239" fontId="23" fillId="0" borderId="0" applyFont="0" applyFill="0" applyBorder="0" applyAlignment="0" applyProtection="0"/>
    <xf numFmtId="239" fontId="23" fillId="0" borderId="0" applyFont="0" applyFill="0" applyBorder="0" applyAlignment="0" applyProtection="0"/>
    <xf numFmtId="239" fontId="23" fillId="0" borderId="0" applyFont="0" applyFill="0" applyBorder="0" applyAlignment="0" applyProtection="0"/>
    <xf numFmtId="239" fontId="23" fillId="0" borderId="0" applyFont="0" applyFill="0" applyBorder="0" applyAlignment="0" applyProtection="0"/>
    <xf numFmtId="239" fontId="23" fillId="0" borderId="0" applyFont="0" applyFill="0" applyBorder="0" applyAlignment="0" applyProtection="0"/>
    <xf numFmtId="239" fontId="23" fillId="0" borderId="0" applyFont="0" applyFill="0" applyBorder="0" applyAlignment="0" applyProtection="0"/>
    <xf numFmtId="239" fontId="23" fillId="0" borderId="0" applyFont="0" applyFill="0" applyBorder="0" applyAlignment="0" applyProtection="0"/>
    <xf numFmtId="239" fontId="23" fillId="0" borderId="0" applyFont="0" applyFill="0" applyBorder="0" applyAlignment="0" applyProtection="0"/>
    <xf numFmtId="239" fontId="23" fillId="0" borderId="0" applyFont="0" applyFill="0" applyBorder="0" applyAlignment="0" applyProtection="0"/>
    <xf numFmtId="239" fontId="23" fillId="0" borderId="0" applyFont="0" applyFill="0" applyBorder="0" applyAlignment="0" applyProtection="0"/>
    <xf numFmtId="239" fontId="23" fillId="0" borderId="0" applyFont="0" applyFill="0" applyBorder="0" applyAlignment="0" applyProtection="0"/>
    <xf numFmtId="239" fontId="23" fillId="0" borderId="0" applyFont="0" applyFill="0" applyBorder="0" applyAlignment="0" applyProtection="0"/>
    <xf numFmtId="239" fontId="23" fillId="0" borderId="0" applyFont="0" applyFill="0" applyBorder="0" applyAlignment="0" applyProtection="0"/>
    <xf numFmtId="239" fontId="23" fillId="0" borderId="0" applyFont="0" applyFill="0" applyBorder="0" applyAlignment="0" applyProtection="0"/>
    <xf numFmtId="239" fontId="23" fillId="0" borderId="0" applyFont="0" applyFill="0" applyBorder="0" applyAlignment="0" applyProtection="0"/>
    <xf numFmtId="239" fontId="23" fillId="0" borderId="0" applyFont="0" applyFill="0" applyBorder="0" applyAlignment="0" applyProtection="0"/>
    <xf numFmtId="239" fontId="23" fillId="0" borderId="0" applyFont="0" applyFill="0" applyBorder="0" applyAlignment="0" applyProtection="0"/>
    <xf numFmtId="0" fontId="22" fillId="0" borderId="0" applyProtection="0"/>
    <xf numFmtId="0" fontId="22" fillId="0" borderId="0" applyProtection="0"/>
    <xf numFmtId="0" fontId="22" fillId="0" borderId="0" applyProtection="0"/>
    <xf numFmtId="0" fontId="22" fillId="0" borderId="0" applyProtection="0"/>
    <xf numFmtId="0" fontId="22" fillId="0" borderId="0" applyProtection="0"/>
    <xf numFmtId="0" fontId="22" fillId="0" borderId="0" applyProtection="0"/>
    <xf numFmtId="0" fontId="22" fillId="0" borderId="0" applyProtection="0"/>
    <xf numFmtId="0" fontId="22" fillId="0" borderId="0" applyProtection="0"/>
    <xf numFmtId="0" fontId="22" fillId="0" borderId="0" applyProtection="0"/>
    <xf numFmtId="0" fontId="22" fillId="0" borderId="0" applyProtection="0"/>
    <xf numFmtId="14" fontId="23" fillId="0" borderId="0" applyFont="0" applyFill="0" applyBorder="0" applyAlignment="0" applyProtection="0"/>
    <xf numFmtId="14" fontId="23" fillId="0" borderId="0" applyFont="0" applyFill="0" applyBorder="0" applyAlignment="0" applyProtection="0"/>
    <xf numFmtId="14" fontId="23" fillId="0" borderId="0" applyFont="0" applyFill="0" applyBorder="0" applyAlignment="0" applyProtection="0"/>
    <xf numFmtId="0" fontId="22" fillId="0" borderId="0" applyProtection="0"/>
    <xf numFmtId="0" fontId="22" fillId="0" borderId="0" applyProtection="0"/>
    <xf numFmtId="0" fontId="22" fillId="0" borderId="0" applyProtection="0"/>
    <xf numFmtId="0" fontId="22" fillId="0" borderId="0" applyProtection="0"/>
    <xf numFmtId="0" fontId="22" fillId="0" borderId="0" applyProtection="0"/>
    <xf numFmtId="0" fontId="216" fillId="0" borderId="0" applyNumberFormat="0" applyFill="0" applyBorder="0" applyAlignment="0" applyProtection="0"/>
    <xf numFmtId="0" fontId="77" fillId="95" borderId="0" applyNumberFormat="0" applyBorder="0" applyAlignment="0" applyProtection="0"/>
    <xf numFmtId="0" fontId="77" fillId="83" borderId="0" applyNumberFormat="0" applyBorder="0" applyAlignment="0" applyProtection="0"/>
    <xf numFmtId="0" fontId="77" fillId="77" borderId="0" applyNumberFormat="0" applyBorder="0" applyAlignment="0" applyProtection="0"/>
    <xf numFmtId="0" fontId="77" fillId="96" borderId="0" applyNumberFormat="0" applyBorder="0" applyAlignment="0" applyProtection="0"/>
    <xf numFmtId="0" fontId="77" fillId="81" borderId="0" applyNumberFormat="0" applyBorder="0" applyAlignment="0" applyProtection="0"/>
    <xf numFmtId="0" fontId="77" fillId="85" borderId="0" applyNumberFormat="0" applyBorder="0" applyAlignment="0" applyProtection="0"/>
    <xf numFmtId="0" fontId="217" fillId="78" borderId="37" applyNumberFormat="0" applyAlignment="0" applyProtection="0"/>
    <xf numFmtId="0" fontId="70" fillId="0" borderId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4" fontId="23" fillId="0" borderId="0" applyFill="0" applyBorder="0" applyAlignment="0" applyProtection="0"/>
    <xf numFmtId="2" fontId="22" fillId="0" borderId="0" applyProtection="0"/>
    <xf numFmtId="2" fontId="22" fillId="0" borderId="0" applyProtection="0"/>
    <xf numFmtId="2" fontId="22" fillId="0" borderId="0" applyProtection="0"/>
    <xf numFmtId="2" fontId="22" fillId="0" borderId="0" applyProtection="0"/>
    <xf numFmtId="2" fontId="22" fillId="0" borderId="0" applyProtection="0"/>
    <xf numFmtId="2" fontId="22" fillId="0" borderId="0" applyProtection="0"/>
    <xf numFmtId="2" fontId="22" fillId="0" borderId="0" applyProtection="0"/>
    <xf numFmtId="2" fontId="22" fillId="0" borderId="0" applyProtection="0"/>
    <xf numFmtId="2" fontId="22" fillId="0" borderId="0" applyProtection="0"/>
    <xf numFmtId="2" fontId="22" fillId="0" borderId="0" applyProtection="0"/>
    <xf numFmtId="2" fontId="23" fillId="0" borderId="0" applyFont="0" applyFill="0" applyBorder="0" applyAlignment="0" applyProtection="0"/>
    <xf numFmtId="2" fontId="23" fillId="0" borderId="0" applyFont="0" applyFill="0" applyBorder="0" applyAlignment="0" applyProtection="0"/>
    <xf numFmtId="2" fontId="23" fillId="0" borderId="0" applyFont="0" applyFill="0" applyBorder="0" applyAlignment="0" applyProtection="0"/>
    <xf numFmtId="2" fontId="22" fillId="0" borderId="0" applyProtection="0"/>
    <xf numFmtId="2" fontId="22" fillId="0" borderId="0" applyProtection="0"/>
    <xf numFmtId="2" fontId="22" fillId="0" borderId="0" applyProtection="0"/>
    <xf numFmtId="2" fontId="22" fillId="0" borderId="0" applyProtection="0"/>
    <xf numFmtId="2" fontId="22" fillId="0" borderId="0" applyProtection="0"/>
    <xf numFmtId="0" fontId="30" fillId="0" borderId="0" applyNumberFormat="0" applyFont="0" applyFill="0" applyBorder="0" applyAlignment="0" applyProtection="0">
      <protection locked="0"/>
    </xf>
    <xf numFmtId="0" fontId="30" fillId="0" borderId="0" applyNumberFormat="0" applyFont="0" applyFill="0" applyBorder="0" applyAlignment="0" applyProtection="0">
      <protection locked="0"/>
    </xf>
    <xf numFmtId="0" fontId="30" fillId="0" borderId="0" applyNumberFormat="0" applyFont="0" applyFill="0" applyBorder="0" applyAlignment="0" applyProtection="0">
      <protection locked="0"/>
    </xf>
    <xf numFmtId="0" fontId="110" fillId="0" borderId="0" applyProtection="0"/>
    <xf numFmtId="0" fontId="110" fillId="0" borderId="0" applyProtection="0"/>
    <xf numFmtId="0" fontId="110" fillId="0" borderId="0" applyProtection="0"/>
    <xf numFmtId="0" fontId="159" fillId="70" borderId="0" applyNumberFormat="0" applyBorder="0" applyAlignment="0" applyProtection="0"/>
    <xf numFmtId="245" fontId="133" fillId="103" borderId="0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41" fontId="23" fillId="0" borderId="0" applyFont="0" applyFill="0" applyBorder="0" applyAlignment="0" applyProtection="0"/>
    <xf numFmtId="241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1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15" fontId="23" fillId="0" borderId="0" applyFont="0" applyFill="0" applyBorder="0" applyAlignment="0" applyProtection="0"/>
    <xf numFmtId="247" fontId="23" fillId="0" borderId="0" applyFont="0" applyFill="0" applyBorder="0" applyAlignment="0" applyProtection="0"/>
    <xf numFmtId="247" fontId="23" fillId="0" borderId="0" applyFont="0" applyFill="0" applyBorder="0" applyAlignment="0" applyProtection="0"/>
    <xf numFmtId="247" fontId="23" fillId="0" borderId="0" applyFont="0" applyFill="0" applyBorder="0" applyAlignment="0" applyProtection="0"/>
    <xf numFmtId="247" fontId="23" fillId="0" borderId="0" applyFont="0" applyFill="0" applyBorder="0" applyAlignment="0" applyProtection="0"/>
    <xf numFmtId="247" fontId="23" fillId="0" borderId="0" applyFont="0" applyFill="0" applyBorder="0" applyAlignment="0" applyProtection="0"/>
    <xf numFmtId="247" fontId="23" fillId="0" borderId="0" applyFont="0" applyFill="0" applyBorder="0" applyAlignment="0" applyProtection="0"/>
    <xf numFmtId="247" fontId="23" fillId="0" borderId="0" applyFont="0" applyFill="0" applyBorder="0" applyAlignment="0" applyProtection="0"/>
    <xf numFmtId="247" fontId="23" fillId="0" borderId="0" applyFont="0" applyFill="0" applyBorder="0" applyAlignment="0" applyProtection="0"/>
    <xf numFmtId="247" fontId="23" fillId="0" borderId="0" applyFont="0" applyFill="0" applyBorder="0" applyAlignment="0" applyProtection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219" fillId="0" borderId="0" applyNumberFormat="0" applyBorder="0" applyProtection="0"/>
    <xf numFmtId="0" fontId="23" fillId="0" borderId="0"/>
    <xf numFmtId="0" fontId="23" fillId="0" borderId="0"/>
    <xf numFmtId="0" fontId="7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19" fillId="0" borderId="0" applyNumberFormat="0" applyBorder="0" applyProtection="0"/>
    <xf numFmtId="243" fontId="23" fillId="0" borderId="0"/>
    <xf numFmtId="243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3" fillId="0" borderId="0"/>
    <xf numFmtId="0" fontId="73" fillId="0" borderId="0"/>
    <xf numFmtId="0" fontId="73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/>
    <xf numFmtId="0" fontId="23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/>
    <xf numFmtId="0" fontId="23" fillId="0" borderId="0"/>
    <xf numFmtId="0" fontId="23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73" fillId="0" borderId="0"/>
    <xf numFmtId="0" fontId="73" fillId="0" borderId="0"/>
    <xf numFmtId="0" fontId="7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23" fillId="0" borderId="0"/>
    <xf numFmtId="0" fontId="7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20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3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86" fontId="7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75" borderId="43" applyNumberFormat="0" applyFont="0" applyAlignment="0" applyProtection="0"/>
    <xf numFmtId="0" fontId="23" fillId="75" borderId="43" applyNumberFormat="0" applyFont="0" applyAlignment="0" applyProtection="0"/>
    <xf numFmtId="0" fontId="23" fillId="75" borderId="43" applyNumberFormat="0" applyFont="0" applyAlignment="0" applyProtection="0"/>
    <xf numFmtId="0" fontId="221" fillId="0" borderId="0"/>
    <xf numFmtId="0" fontId="221" fillId="0" borderId="0"/>
    <xf numFmtId="0" fontId="221" fillId="0" borderId="0"/>
    <xf numFmtId="0" fontId="221" fillId="0" borderId="0"/>
    <xf numFmtId="0" fontId="221" fillId="0" borderId="0"/>
    <xf numFmtId="0" fontId="221" fillId="0" borderId="0"/>
    <xf numFmtId="0" fontId="221" fillId="0" borderId="0"/>
    <xf numFmtId="0" fontId="221" fillId="0" borderId="0"/>
    <xf numFmtId="0" fontId="221" fillId="0" borderId="0"/>
    <xf numFmtId="0" fontId="221" fillId="0" borderId="0"/>
    <xf numFmtId="0" fontId="221" fillId="0" borderId="0"/>
    <xf numFmtId="0" fontId="221" fillId="0" borderId="0"/>
    <xf numFmtId="0" fontId="221" fillId="0" borderId="0"/>
    <xf numFmtId="0" fontId="221" fillId="0" borderId="0"/>
    <xf numFmtId="0" fontId="221" fillId="0" borderId="0"/>
    <xf numFmtId="0" fontId="221" fillId="0" borderId="0"/>
    <xf numFmtId="0" fontId="221" fillId="0" borderId="0"/>
    <xf numFmtId="0" fontId="222" fillId="0" borderId="76"/>
    <xf numFmtId="0" fontId="222" fillId="0" borderId="76"/>
    <xf numFmtId="0" fontId="222" fillId="0" borderId="76"/>
    <xf numFmtId="0" fontId="222" fillId="0" borderId="76"/>
    <xf numFmtId="0" fontId="222" fillId="0" borderId="76"/>
    <xf numFmtId="0" fontId="222" fillId="0" borderId="76"/>
    <xf numFmtId="0" fontId="222" fillId="0" borderId="76"/>
    <xf numFmtId="0" fontId="222" fillId="0" borderId="76"/>
    <xf numFmtId="0" fontId="222" fillId="0" borderId="76"/>
    <xf numFmtId="0" fontId="222" fillId="0" borderId="76"/>
    <xf numFmtId="0" fontId="222" fillId="0" borderId="76"/>
    <xf numFmtId="0" fontId="222" fillId="0" borderId="76"/>
    <xf numFmtId="0" fontId="222" fillId="0" borderId="76"/>
    <xf numFmtId="0" fontId="222" fillId="0" borderId="76"/>
    <xf numFmtId="0" fontId="222" fillId="0" borderId="76"/>
    <xf numFmtId="0" fontId="222" fillId="0" borderId="76"/>
    <xf numFmtId="0" fontId="222" fillId="0" borderId="76"/>
    <xf numFmtId="14" fontId="156" fillId="0" borderId="0">
      <alignment horizontal="center" wrapText="1"/>
      <protection locked="0"/>
    </xf>
    <xf numFmtId="14" fontId="156" fillId="0" borderId="0">
      <alignment horizontal="center" wrapText="1"/>
      <protection locked="0"/>
    </xf>
    <xf numFmtId="14" fontId="156" fillId="0" borderId="0">
      <alignment horizontal="center" wrapText="1"/>
      <protection locked="0"/>
    </xf>
    <xf numFmtId="14" fontId="156" fillId="0" borderId="0">
      <alignment horizontal="center" wrapText="1"/>
      <protection locked="0"/>
    </xf>
    <xf numFmtId="14" fontId="156" fillId="0" borderId="0">
      <alignment horizontal="center" wrapText="1"/>
      <protection locked="0"/>
    </xf>
    <xf numFmtId="14" fontId="156" fillId="0" borderId="0">
      <alignment horizontal="center" wrapText="1"/>
      <protection locked="0"/>
    </xf>
    <xf numFmtId="14" fontId="156" fillId="0" borderId="0">
      <alignment horizontal="center" wrapText="1"/>
      <protection locked="0"/>
    </xf>
    <xf numFmtId="14" fontId="156" fillId="0" borderId="0">
      <alignment horizontal="center" wrapText="1"/>
      <protection locked="0"/>
    </xf>
    <xf numFmtId="14" fontId="156" fillId="0" borderId="0">
      <alignment horizontal="center" wrapText="1"/>
      <protection locked="0"/>
    </xf>
    <xf numFmtId="14" fontId="156" fillId="0" borderId="0">
      <alignment horizontal="center" wrapText="1"/>
      <protection locked="0"/>
    </xf>
    <xf numFmtId="14" fontId="156" fillId="0" borderId="0">
      <alignment horizontal="center" wrapText="1"/>
      <protection locked="0"/>
    </xf>
    <xf numFmtId="14" fontId="156" fillId="0" borderId="0">
      <alignment horizontal="center" wrapText="1"/>
      <protection locked="0"/>
    </xf>
    <xf numFmtId="14" fontId="156" fillId="0" borderId="0">
      <alignment horizontal="center" wrapText="1"/>
      <protection locked="0"/>
    </xf>
    <xf numFmtId="14" fontId="156" fillId="0" borderId="0">
      <alignment horizontal="center" wrapText="1"/>
      <protection locked="0"/>
    </xf>
    <xf numFmtId="14" fontId="156" fillId="0" borderId="0">
      <alignment horizontal="center" wrapText="1"/>
      <protection locked="0"/>
    </xf>
    <xf numFmtId="14" fontId="156" fillId="0" borderId="0">
      <alignment horizontal="center" wrapText="1"/>
      <protection locked="0"/>
    </xf>
    <xf numFmtId="14" fontId="156" fillId="0" borderId="0">
      <alignment horizontal="center" wrapText="1"/>
      <protection locked="0"/>
    </xf>
    <xf numFmtId="14" fontId="156" fillId="0" borderId="0">
      <alignment horizontal="center" wrapText="1"/>
      <protection locked="0"/>
    </xf>
    <xf numFmtId="14" fontId="156" fillId="0" borderId="0">
      <alignment horizontal="center" wrapText="1"/>
      <protection locked="0"/>
    </xf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9" fontId="108" fillId="0" borderId="0">
      <alignment horizontal="justify" vertical="top" wrapText="1"/>
    </xf>
    <xf numFmtId="0" fontId="223" fillId="90" borderId="44" applyNumberFormat="0" applyAlignment="0" applyProtection="0"/>
    <xf numFmtId="0" fontId="203" fillId="0" borderId="0" applyNumberFormat="0" applyFill="0" applyBorder="0" applyAlignment="0" applyProtection="0"/>
    <xf numFmtId="0" fontId="204" fillId="0" borderId="0" applyNumberFormat="0" applyFill="0" applyBorder="0" applyAlignment="0" applyProtection="0"/>
    <xf numFmtId="0" fontId="224" fillId="0" borderId="62" applyNumberFormat="0" applyFill="0" applyAlignment="0" applyProtection="0"/>
    <xf numFmtId="0" fontId="225" fillId="0" borderId="63" applyNumberFormat="0" applyFill="0" applyAlignment="0" applyProtection="0"/>
    <xf numFmtId="0" fontId="216" fillId="0" borderId="64" applyNumberFormat="0" applyFill="0" applyAlignment="0" applyProtection="0"/>
    <xf numFmtId="0" fontId="145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18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0" fontId="82" fillId="87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14" fontId="23" fillId="89" borderId="75">
      <alignment horizontal="center" vertical="center" wrapText="1"/>
      <protection hidden="1"/>
    </xf>
    <xf numFmtId="14" fontId="23" fillId="89" borderId="75">
      <alignment horizontal="center" vertical="center" wrapText="1"/>
      <protection hidden="1"/>
    </xf>
    <xf numFmtId="0" fontId="23" fillId="89" borderId="75">
      <alignment vertical="center" wrapText="1"/>
      <protection hidden="1"/>
    </xf>
    <xf numFmtId="0" fontId="23" fillId="89" borderId="75">
      <alignment vertical="center" wrapText="1"/>
      <protection hidden="1"/>
    </xf>
    <xf numFmtId="3" fontId="23" fillId="89" borderId="75">
      <alignment vertical="center" wrapText="1"/>
      <protection hidden="1"/>
    </xf>
    <xf numFmtId="3" fontId="23" fillId="89" borderId="75">
      <alignment vertical="center" wrapText="1"/>
      <protection hidden="1"/>
    </xf>
    <xf numFmtId="196" fontId="23" fillId="89" borderId="75">
      <alignment vertical="center" wrapText="1"/>
      <protection hidden="1"/>
    </xf>
    <xf numFmtId="196" fontId="23" fillId="89" borderId="75">
      <alignment vertical="center" wrapText="1"/>
      <protection hidden="1"/>
    </xf>
    <xf numFmtId="4" fontId="23" fillId="89" borderId="75">
      <alignment vertical="center" wrapText="1"/>
      <protection hidden="1"/>
    </xf>
    <xf numFmtId="4" fontId="23" fillId="89" borderId="75">
      <alignment vertical="center" wrapText="1"/>
      <protection hidden="1"/>
    </xf>
    <xf numFmtId="210" fontId="23" fillId="89" borderId="75">
      <alignment vertical="center" wrapText="1"/>
      <protection hidden="1"/>
    </xf>
    <xf numFmtId="210" fontId="23" fillId="89" borderId="75">
      <alignment vertical="center" wrapText="1"/>
      <protection hidden="1"/>
    </xf>
    <xf numFmtId="197" fontId="23" fillId="89" borderId="75">
      <alignment vertical="center" wrapText="1"/>
      <protection hidden="1"/>
    </xf>
    <xf numFmtId="197" fontId="23" fillId="89" borderId="75">
      <alignment vertical="center" wrapText="1"/>
      <protection hidden="1"/>
    </xf>
    <xf numFmtId="43" fontId="23" fillId="0" borderId="0" applyFont="0" applyFill="0" applyBorder="0" applyAlignment="0" applyProtection="0"/>
    <xf numFmtId="14" fontId="23" fillId="0" borderId="0" applyFont="0" applyFill="0" applyBorder="0" applyAlignment="0" applyProtection="0"/>
    <xf numFmtId="196" fontId="23" fillId="0" borderId="0" applyFont="0" applyFill="0" applyBorder="0" applyAlignment="0" applyProtection="0"/>
    <xf numFmtId="196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76" fontId="23" fillId="0" borderId="0" applyFont="0" applyFill="0" applyBorder="0" applyAlignment="0" applyProtection="0"/>
    <xf numFmtId="176" fontId="23" fillId="0" borderId="0" applyFont="0" applyFill="0" applyBorder="0" applyAlignment="0" applyProtection="0"/>
    <xf numFmtId="176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76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76" fontId="23" fillId="0" borderId="0" applyFont="0" applyFill="0" applyBorder="0" applyAlignment="0" applyProtection="0"/>
    <xf numFmtId="170" fontId="20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195" fontId="23" fillId="0" borderId="0" applyFont="0" applyFill="0" applyBorder="0" applyAlignment="0" applyProtection="0"/>
    <xf numFmtId="195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6" fontId="31" fillId="0" borderId="0" applyFont="0" applyFill="0" applyBorder="0" applyAlignment="0" applyProtection="0"/>
    <xf numFmtId="43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70" fontId="20" fillId="0" borderId="0" applyFont="0" applyFill="0" applyBorder="0" applyAlignment="0" applyProtection="0"/>
    <xf numFmtId="43" fontId="23" fillId="0" borderId="0" applyFont="0" applyFill="0" applyBorder="0" applyAlignment="0" applyProtection="0"/>
    <xf numFmtId="170" fontId="20" fillId="0" borderId="0" applyFont="0" applyFill="0" applyBorder="0" applyAlignment="0" applyProtection="0"/>
    <xf numFmtId="43" fontId="23" fillId="0" borderId="0" applyFont="0" applyFill="0" applyBorder="0" applyAlignment="0" applyProtection="0"/>
    <xf numFmtId="234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2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205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205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205" fontId="1" fillId="0" borderId="0" applyFont="0" applyFill="0" applyBorder="0" applyAlignment="0" applyProtection="0"/>
    <xf numFmtId="205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205" fontId="1" fillId="0" borderId="0" applyFont="0" applyFill="0" applyBorder="0" applyAlignment="0" applyProtection="0"/>
    <xf numFmtId="176" fontId="23" fillId="0" borderId="0" applyFont="0" applyFill="0" applyBorder="0" applyAlignment="0" applyProtection="0"/>
    <xf numFmtId="176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9" fontId="23" fillId="89" borderId="75">
      <alignment vertical="center" wrapText="1"/>
      <protection hidden="1"/>
    </xf>
    <xf numFmtId="9" fontId="23" fillId="89" borderId="75">
      <alignment vertical="center" wrapText="1"/>
      <protection hidden="1"/>
    </xf>
    <xf numFmtId="168" fontId="23" fillId="89" borderId="75">
      <alignment vertical="center" wrapText="1"/>
      <protection hidden="1"/>
    </xf>
    <xf numFmtId="168" fontId="23" fillId="89" borderId="75">
      <alignment vertical="center" wrapText="1"/>
      <protection hidden="1"/>
    </xf>
    <xf numFmtId="10" fontId="23" fillId="89" borderId="75">
      <alignment vertical="center" wrapText="1"/>
      <protection hidden="1"/>
    </xf>
    <xf numFmtId="10" fontId="23" fillId="89" borderId="75">
      <alignment vertical="center" wrapText="1"/>
      <protection hidden="1"/>
    </xf>
    <xf numFmtId="237" fontId="23" fillId="89" borderId="75">
      <alignment vertical="center" wrapText="1"/>
      <protection hidden="1"/>
    </xf>
    <xf numFmtId="237" fontId="23" fillId="89" borderId="75">
      <alignment vertical="center" wrapText="1"/>
      <protection hidden="1"/>
    </xf>
    <xf numFmtId="0" fontId="23" fillId="89" borderId="75">
      <alignment vertical="center" wrapText="1"/>
      <protection hidden="1"/>
    </xf>
    <xf numFmtId="0" fontId="23" fillId="89" borderId="75">
      <alignment vertical="center" wrapText="1"/>
      <protection hidden="1"/>
    </xf>
    <xf numFmtId="0" fontId="23" fillId="89" borderId="75">
      <alignment horizontal="center" vertical="center" wrapText="1"/>
      <protection hidden="1"/>
    </xf>
    <xf numFmtId="0" fontId="23" fillId="89" borderId="75">
      <alignment horizontal="center" vertical="center" wrapText="1"/>
      <protection hidden="1"/>
    </xf>
    <xf numFmtId="184" fontId="1" fillId="0" borderId="0" applyFont="0" applyFill="0" applyBorder="0" applyAlignment="0" applyProtection="0"/>
    <xf numFmtId="248" fontId="1" fillId="0" borderId="0" applyFont="0" applyFill="0" applyBorder="0" applyAlignment="0" applyProtection="0"/>
    <xf numFmtId="249" fontId="1" fillId="0" borderId="0" applyFont="0" applyFill="0" applyBorder="0" applyAlignment="0" applyProtection="0"/>
    <xf numFmtId="44" fontId="23" fillId="0" borderId="0" applyFont="0" applyFill="0" applyBorder="0" applyAlignment="0" applyProtection="0"/>
    <xf numFmtId="250" fontId="76" fillId="0" borderId="0" applyFont="0" applyFill="0" applyBorder="0" applyAlignment="0" applyProtection="0"/>
    <xf numFmtId="250" fontId="76" fillId="0" borderId="0" applyFont="0" applyFill="0" applyBorder="0" applyAlignment="0" applyProtection="0"/>
    <xf numFmtId="250" fontId="76" fillId="0" borderId="0" applyFont="0" applyFill="0" applyBorder="0" applyAlignment="0" applyProtection="0"/>
    <xf numFmtId="249" fontId="23" fillId="0" borderId="0" applyFont="0" applyFill="0" applyBorder="0" applyAlignment="0" applyProtection="0"/>
    <xf numFmtId="250" fontId="23" fillId="0" borderId="77" applyProtection="0">
      <alignment horizontal="right"/>
    </xf>
    <xf numFmtId="14" fontId="182" fillId="98" borderId="51" applyBorder="0">
      <alignment horizontal="center" vertical="center"/>
      <protection locked="0"/>
    </xf>
    <xf numFmtId="14" fontId="182" fillId="98" borderId="51" applyBorder="0">
      <alignment horizontal="center" vertical="center"/>
      <protection locked="0"/>
    </xf>
    <xf numFmtId="209" fontId="23" fillId="0" borderId="0" applyFill="0" applyBorder="0" applyAlignment="0" applyProtection="0"/>
    <xf numFmtId="184" fontId="23" fillId="0" borderId="0" applyFont="0" applyFill="0" applyBorder="0" applyAlignment="0" applyProtection="0"/>
    <xf numFmtId="2" fontId="23" fillId="0" borderId="0" applyFill="0" applyBorder="0" applyAlignment="0" applyProtection="0"/>
    <xf numFmtId="0" fontId="110" fillId="0" borderId="51">
      <alignment horizontal="left" vertical="center"/>
    </xf>
    <xf numFmtId="0" fontId="110" fillId="0" borderId="51">
      <alignment horizontal="left" vertical="center"/>
    </xf>
    <xf numFmtId="14" fontId="23" fillId="0" borderId="75">
      <alignment horizontal="center" vertical="center" wrapText="1"/>
      <protection locked="0"/>
    </xf>
    <xf numFmtId="14" fontId="23" fillId="0" borderId="75">
      <alignment horizontal="center" vertical="center" wrapText="1"/>
      <protection locked="0"/>
    </xf>
    <xf numFmtId="10" fontId="108" fillId="93" borderId="75" applyNumberFormat="0" applyBorder="0" applyAlignment="0" applyProtection="0"/>
    <xf numFmtId="10" fontId="108" fillId="93" borderId="75" applyNumberFormat="0" applyBorder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23" fillId="0" borderId="75">
      <alignment vertical="center"/>
      <protection locked="0"/>
    </xf>
    <xf numFmtId="0" fontId="23" fillId="0" borderId="75">
      <alignment vertical="center"/>
      <protection locked="0"/>
    </xf>
    <xf numFmtId="3" fontId="23" fillId="0" borderId="75">
      <alignment vertical="center"/>
      <protection locked="0"/>
    </xf>
    <xf numFmtId="3" fontId="23" fillId="0" borderId="75">
      <alignment vertical="center"/>
      <protection locked="0"/>
    </xf>
    <xf numFmtId="236" fontId="23" fillId="0" borderId="75">
      <alignment vertical="center"/>
      <protection locked="0"/>
    </xf>
    <xf numFmtId="236" fontId="23" fillId="0" borderId="75">
      <alignment vertical="center"/>
      <protection locked="0"/>
    </xf>
    <xf numFmtId="238" fontId="23" fillId="0" borderId="75">
      <alignment vertical="center"/>
      <protection locked="0"/>
    </xf>
    <xf numFmtId="238" fontId="23" fillId="0" borderId="75">
      <alignment vertical="center"/>
      <protection locked="0"/>
    </xf>
    <xf numFmtId="196" fontId="23" fillId="0" borderId="75">
      <alignment vertical="center"/>
      <protection locked="0"/>
    </xf>
    <xf numFmtId="196" fontId="23" fillId="0" borderId="75">
      <alignment vertical="center"/>
      <protection locked="0"/>
    </xf>
    <xf numFmtId="4" fontId="23" fillId="0" borderId="75">
      <alignment vertical="center"/>
      <protection locked="0"/>
    </xf>
    <xf numFmtId="4" fontId="23" fillId="0" borderId="75">
      <alignment vertical="center"/>
      <protection locked="0"/>
    </xf>
    <xf numFmtId="210" fontId="23" fillId="0" borderId="75">
      <alignment vertical="center"/>
      <protection locked="0"/>
    </xf>
    <xf numFmtId="210" fontId="23" fillId="0" borderId="75">
      <alignment vertical="center"/>
      <protection locked="0"/>
    </xf>
    <xf numFmtId="197" fontId="199" fillId="0" borderId="75">
      <alignment vertical="center"/>
      <protection locked="0"/>
    </xf>
    <xf numFmtId="197" fontId="199" fillId="0" borderId="75">
      <alignment vertical="center"/>
      <protection locked="0"/>
    </xf>
    <xf numFmtId="9" fontId="23" fillId="0" borderId="75">
      <alignment vertical="center" wrapText="1"/>
      <protection locked="0"/>
    </xf>
    <xf numFmtId="9" fontId="23" fillId="0" borderId="75">
      <alignment vertical="center" wrapText="1"/>
      <protection locked="0"/>
    </xf>
    <xf numFmtId="168" fontId="23" fillId="0" borderId="75">
      <alignment vertical="center" wrapText="1"/>
      <protection locked="0"/>
    </xf>
    <xf numFmtId="168" fontId="23" fillId="0" borderId="75">
      <alignment vertical="center" wrapText="1"/>
      <protection locked="0"/>
    </xf>
    <xf numFmtId="10" fontId="23" fillId="0" borderId="75">
      <alignment vertical="center" wrapText="1"/>
      <protection locked="0"/>
    </xf>
    <xf numFmtId="10" fontId="23" fillId="0" borderId="75">
      <alignment vertical="center" wrapText="1"/>
      <protection locked="0"/>
    </xf>
    <xf numFmtId="237" fontId="23" fillId="0" borderId="75">
      <alignment vertical="center" wrapText="1"/>
      <protection locked="0"/>
    </xf>
    <xf numFmtId="237" fontId="23" fillId="0" borderId="75">
      <alignment vertical="center" wrapText="1"/>
      <protection locked="0"/>
    </xf>
    <xf numFmtId="0" fontId="23" fillId="0" borderId="75">
      <alignment vertical="center" wrapText="1"/>
      <protection locked="0"/>
    </xf>
    <xf numFmtId="0" fontId="23" fillId="0" borderId="75">
      <alignment vertical="center" wrapText="1"/>
      <protection locked="0"/>
    </xf>
    <xf numFmtId="0" fontId="23" fillId="0" borderId="75">
      <alignment horizontal="center" vertical="center" wrapText="1"/>
      <protection locked="0"/>
    </xf>
    <xf numFmtId="0" fontId="23" fillId="0" borderId="75">
      <alignment horizontal="center" vertical="center" wrapText="1"/>
      <protection locked="0"/>
    </xf>
    <xf numFmtId="180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25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5" fontId="76" fillId="0" borderId="0" applyFont="0" applyFill="0" applyBorder="0" applyAlignment="0" applyProtection="0"/>
    <xf numFmtId="165" fontId="76" fillId="0" borderId="0" applyFont="0" applyFill="0" applyBorder="0" applyAlignment="0" applyProtection="0"/>
    <xf numFmtId="215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37" fontId="22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0" fillId="0" borderId="0"/>
    <xf numFmtId="0" fontId="20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37" fontId="226" fillId="0" borderId="0"/>
    <xf numFmtId="37" fontId="226" fillId="0" borderId="0"/>
    <xf numFmtId="0" fontId="23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0" fontId="23" fillId="0" borderId="0"/>
    <xf numFmtId="0" fontId="23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0" fontId="23" fillId="0" borderId="0"/>
    <xf numFmtId="37" fontId="226" fillId="0" borderId="0"/>
    <xf numFmtId="37" fontId="226" fillId="0" borderId="0"/>
    <xf numFmtId="37" fontId="226" fillId="0" borderId="0"/>
    <xf numFmtId="0" fontId="23" fillId="0" borderId="0"/>
    <xf numFmtId="0" fontId="23" fillId="0" borderId="0"/>
    <xf numFmtId="0" fontId="23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37" fontId="22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31" fillId="0" borderId="0"/>
    <xf numFmtId="0" fontId="3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3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3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3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3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3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3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3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0" fontId="20" fillId="0" borderId="0"/>
    <xf numFmtId="0" fontId="139" fillId="0" borderId="0"/>
    <xf numFmtId="0" fontId="2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0" fontId="3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37" fontId="226" fillId="0" borderId="0"/>
    <xf numFmtId="37" fontId="22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37" fontId="226" fillId="0" borderId="0"/>
    <xf numFmtId="37" fontId="226" fillId="0" borderId="0"/>
    <xf numFmtId="37" fontId="22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37" fontId="226" fillId="0" borderId="0"/>
    <xf numFmtId="37" fontId="22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37" fontId="226" fillId="0" borderId="0"/>
    <xf numFmtId="37" fontId="226" fillId="0" borderId="0"/>
    <xf numFmtId="37" fontId="22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37" fontId="226" fillId="0" borderId="0"/>
    <xf numFmtId="37" fontId="22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37" fontId="226" fillId="0" borderId="0"/>
    <xf numFmtId="37" fontId="226" fillId="0" borderId="0"/>
    <xf numFmtId="37" fontId="22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37" fontId="226" fillId="0" borderId="0"/>
    <xf numFmtId="37" fontId="22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37" fontId="226" fillId="0" borderId="0"/>
    <xf numFmtId="37" fontId="226" fillId="0" borderId="0"/>
    <xf numFmtId="37" fontId="22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37" fontId="226" fillId="0" borderId="0"/>
    <xf numFmtId="37" fontId="22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37" fontId="226" fillId="0" borderId="0"/>
    <xf numFmtId="37" fontId="226" fillId="0" borderId="0"/>
    <xf numFmtId="37" fontId="22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37" fontId="226" fillId="0" borderId="0"/>
    <xf numFmtId="37" fontId="22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37" fontId="226" fillId="0" borderId="0"/>
    <xf numFmtId="37" fontId="226" fillId="0" borderId="0"/>
    <xf numFmtId="37" fontId="22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36" fillId="0" borderId="0"/>
    <xf numFmtId="0" fontId="13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37" fontId="226" fillId="0" borderId="0"/>
    <xf numFmtId="37" fontId="22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37" fontId="226" fillId="0" borderId="0"/>
    <xf numFmtId="37" fontId="226" fillId="0" borderId="0"/>
    <xf numFmtId="37" fontId="22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37" fontId="226" fillId="0" borderId="0"/>
    <xf numFmtId="37" fontId="22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37" fontId="226" fillId="0" borderId="0"/>
    <xf numFmtId="37" fontId="226" fillId="0" borderId="0"/>
    <xf numFmtId="37" fontId="22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37" fontId="226" fillId="0" borderId="0"/>
    <xf numFmtId="37" fontId="22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37" fontId="226" fillId="0" borderId="0"/>
    <xf numFmtId="37" fontId="226" fillId="0" borderId="0"/>
    <xf numFmtId="37" fontId="22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0" fontId="3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" fillId="0" borderId="0"/>
    <xf numFmtId="0" fontId="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" fillId="0" borderId="0"/>
    <xf numFmtId="0" fontId="23" fillId="0" borderId="0"/>
    <xf numFmtId="0" fontId="23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27" fillId="0" borderId="0"/>
    <xf numFmtId="0" fontId="23" fillId="0" borderId="0"/>
    <xf numFmtId="0" fontId="76" fillId="0" borderId="0"/>
    <xf numFmtId="0" fontId="23" fillId="75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182" fillId="98" borderId="46" applyBorder="0">
      <alignment horizontal="left" vertical="top"/>
      <protection locked="0"/>
    </xf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10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236" fontId="182" fillId="98" borderId="70" applyBorder="0">
      <alignment horizontal="center" vertical="center"/>
      <protection locked="0"/>
    </xf>
    <xf numFmtId="236" fontId="182" fillId="98" borderId="70" applyBorder="0">
      <alignment horizontal="center" vertical="center"/>
      <protection locked="0"/>
    </xf>
    <xf numFmtId="180" fontId="23" fillId="0" borderId="0" applyFont="0" applyFill="0" applyBorder="0" applyAlignment="0" applyProtection="0"/>
    <xf numFmtId="0" fontId="25" fillId="0" borderId="75">
      <alignment horizontal="centerContinuous" vertical="center" wrapText="1"/>
    </xf>
    <xf numFmtId="0" fontId="25" fillId="0" borderId="75">
      <alignment horizontal="centerContinuous" vertical="center" wrapText="1"/>
    </xf>
    <xf numFmtId="0" fontId="23" fillId="101" borderId="75">
      <alignment horizontal="centerContinuous" vertical="center" wrapText="1"/>
      <protection hidden="1"/>
    </xf>
    <xf numFmtId="0" fontId="23" fillId="101" borderId="75">
      <alignment horizontal="centerContinuous" vertical="center" wrapText="1"/>
      <protection hidden="1"/>
    </xf>
    <xf numFmtId="0" fontId="23" fillId="101" borderId="75">
      <alignment horizontal="center" vertical="center" textRotation="90" wrapText="1"/>
      <protection hidden="1"/>
    </xf>
    <xf numFmtId="0" fontId="23" fillId="101" borderId="75">
      <alignment horizontal="center" vertical="center" textRotation="90" wrapText="1"/>
      <protection hidden="1"/>
    </xf>
    <xf numFmtId="0" fontId="213" fillId="102" borderId="75">
      <alignment horizontal="center" vertical="center" textRotation="90" wrapText="1"/>
      <protection hidden="1"/>
    </xf>
    <xf numFmtId="0" fontId="213" fillId="102" borderId="75">
      <alignment horizontal="center" vertical="center" textRotation="90" wrapText="1"/>
      <protection hidden="1"/>
    </xf>
    <xf numFmtId="3" fontId="25" fillId="101" borderId="75">
      <alignment horizontal="center" vertical="center" wrapText="1"/>
      <protection hidden="1"/>
    </xf>
    <xf numFmtId="3" fontId="25" fillId="101" borderId="75">
      <alignment horizontal="center" vertical="center" wrapText="1"/>
      <protection hidden="1"/>
    </xf>
    <xf numFmtId="0" fontId="23" fillId="101" borderId="75">
      <alignment horizontal="center" vertical="center" wrapText="1"/>
      <protection hidden="1"/>
    </xf>
    <xf numFmtId="0" fontId="23" fillId="101" borderId="75">
      <alignment horizontal="center" vertical="center" wrapText="1"/>
      <protection hidden="1"/>
    </xf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100" fillId="0" borderId="74" applyNumberFormat="0" applyFill="0" applyAlignment="0" applyProtection="0"/>
    <xf numFmtId="252" fontId="76" fillId="0" borderId="0" applyFont="0" applyFill="0" applyBorder="0" applyAlignment="0" applyProtection="0"/>
    <xf numFmtId="0" fontId="45" fillId="90" borderId="44" applyNumberFormat="0" applyAlignment="0" applyProtection="0"/>
    <xf numFmtId="0" fontId="41" fillId="78" borderId="37" applyNumberFormat="0" applyAlignment="0" applyProtection="0"/>
    <xf numFmtId="0" fontId="36" fillId="0" borderId="59" applyNumberFormat="0" applyFill="0" applyAlignment="0" applyProtection="0"/>
    <xf numFmtId="0" fontId="150" fillId="90" borderId="37" applyNumberFormat="0" applyAlignment="0" applyProtection="0"/>
    <xf numFmtId="225" fontId="23" fillId="0" borderId="0" applyFont="0" applyFill="0" applyBorder="0" applyAlignment="0" applyProtection="0"/>
    <xf numFmtId="38" fontId="23" fillId="0" borderId="0" applyFont="0" applyFill="0" applyBorder="0" applyAlignment="0" applyProtection="0">
      <alignment vertical="center"/>
    </xf>
    <xf numFmtId="10" fontId="30" fillId="0" borderId="75"/>
    <xf numFmtId="10" fontId="30" fillId="0" borderId="75"/>
    <xf numFmtId="49" fontId="30" fillId="0" borderId="75"/>
    <xf numFmtId="49" fontId="30" fillId="0" borderId="75"/>
    <xf numFmtId="0" fontId="1" fillId="0" borderId="0"/>
    <xf numFmtId="0" fontId="1" fillId="0" borderId="0"/>
    <xf numFmtId="0" fontId="228" fillId="0" borderId="0"/>
    <xf numFmtId="0" fontId="94" fillId="0" borderId="0"/>
    <xf numFmtId="0" fontId="30" fillId="0" borderId="0" applyFill="0" applyBorder="0" applyProtection="0">
      <alignment wrapText="1"/>
    </xf>
    <xf numFmtId="170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92" fillId="0" borderId="0" applyFont="0" applyFill="0" applyBorder="0" applyAlignment="0" applyProtection="0"/>
    <xf numFmtId="0" fontId="20" fillId="0" borderId="0"/>
    <xf numFmtId="0" fontId="92" fillId="0" borderId="0"/>
    <xf numFmtId="170" fontId="20" fillId="0" borderId="0" applyFont="0" applyFill="0" applyBorder="0" applyAlignment="0" applyProtection="0"/>
    <xf numFmtId="0" fontId="20" fillId="0" borderId="0"/>
    <xf numFmtId="0" fontId="135" fillId="0" borderId="0"/>
    <xf numFmtId="0" fontId="94" fillId="0" borderId="0"/>
    <xf numFmtId="0" fontId="22" fillId="0" borderId="0"/>
    <xf numFmtId="0" fontId="1" fillId="0" borderId="0"/>
    <xf numFmtId="9" fontId="1" fillId="0" borderId="0" applyFont="0" applyFill="0" applyBorder="0" applyAlignment="0" applyProtection="0"/>
    <xf numFmtId="170" fontId="23" fillId="0" borderId="0" applyFont="0" applyFill="0" applyBorder="0" applyAlignment="0" applyProtection="0"/>
    <xf numFmtId="0" fontId="22" fillId="0" borderId="0"/>
    <xf numFmtId="0" fontId="229" fillId="0" borderId="0" applyNumberFormat="0" applyFill="0" applyBorder="0" applyAlignment="0" applyProtection="0"/>
    <xf numFmtId="0" fontId="230" fillId="0" borderId="0"/>
    <xf numFmtId="253" fontId="23" fillId="0" borderId="0" applyFont="0" applyFill="0" applyBorder="0" applyAlignment="0" applyProtection="0"/>
    <xf numFmtId="0" fontId="231" fillId="0" borderId="0" applyNumberFormat="0" applyFill="0" applyBorder="0" applyAlignment="0" applyProtection="0"/>
    <xf numFmtId="0" fontId="232" fillId="0" borderId="0" applyNumberFormat="0" applyFill="0" applyBorder="0" applyAlignment="0" applyProtection="0"/>
    <xf numFmtId="0" fontId="233" fillId="0" borderId="0" applyFont="0" applyFill="0" applyBorder="0" applyAlignment="0" applyProtection="0"/>
    <xf numFmtId="254" fontId="23" fillId="0" borderId="0" applyFont="0" applyFill="0" applyBorder="0" applyAlignment="0" applyProtection="0"/>
    <xf numFmtId="254" fontId="23" fillId="0" borderId="0" applyFont="0" applyFill="0" applyBorder="0" applyAlignment="0" applyProtection="0"/>
    <xf numFmtId="253" fontId="23" fillId="0" borderId="0" applyFont="0" applyFill="0" applyBorder="0" applyAlignment="0" applyProtection="0"/>
    <xf numFmtId="253" fontId="23" fillId="0" borderId="0" applyFont="0" applyFill="0" applyBorder="0" applyAlignment="0" applyProtection="0"/>
    <xf numFmtId="253" fontId="23" fillId="0" borderId="0" applyFont="0" applyFill="0" applyBorder="0" applyAlignment="0" applyProtection="0"/>
    <xf numFmtId="0" fontId="234" fillId="68" borderId="0" applyNumberFormat="0" applyBorder="0" applyAlignment="0" applyProtection="0"/>
    <xf numFmtId="0" fontId="44" fillId="0" borderId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5" fillId="87" borderId="37" applyNumberFormat="0" applyAlignment="0" applyProtection="0"/>
    <xf numFmtId="0" fontId="236" fillId="88" borderId="38" applyNumberFormat="0" applyAlignment="0" applyProtection="0"/>
    <xf numFmtId="0" fontId="237" fillId="0" borderId="42" applyNumberFormat="0" applyFill="0" applyAlignment="0" applyProtection="0"/>
    <xf numFmtId="0" fontId="237" fillId="0" borderId="42" applyNumberFormat="0" applyFill="0" applyAlignment="0" applyProtection="0"/>
    <xf numFmtId="40" fontId="238" fillId="0" borderId="0" applyFont="0" applyFill="0" applyBorder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9" fillId="78" borderId="0" applyNumberFormat="0" applyBorder="0" applyAlignment="0" applyProtection="0"/>
    <xf numFmtId="0" fontId="240" fillId="0" borderId="73" applyNumberFormat="0" applyFill="0" applyAlignment="0" applyProtection="0"/>
    <xf numFmtId="0" fontId="241" fillId="0" borderId="40" applyNumberFormat="0" applyFill="0" applyAlignment="0" applyProtection="0"/>
    <xf numFmtId="0" fontId="242" fillId="0" borderId="52" applyNumberFormat="0" applyFill="0" applyAlignment="0" applyProtection="0"/>
    <xf numFmtId="0" fontId="242" fillId="0" borderId="0" applyNumberFormat="0" applyFill="0" applyBorder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5" fillId="84" borderId="0" applyNumberFormat="0" applyBorder="0" applyAlignment="0" applyProtection="0"/>
    <xf numFmtId="0" fontId="245" fillId="85" borderId="0" applyNumberFormat="0" applyBorder="0" applyAlignment="0" applyProtection="0"/>
    <xf numFmtId="0" fontId="245" fillId="86" borderId="0" applyNumberFormat="0" applyBorder="0" applyAlignment="0" applyProtection="0"/>
    <xf numFmtId="0" fontId="245" fillId="80" borderId="0" applyNumberFormat="0" applyBorder="0" applyAlignment="0" applyProtection="0"/>
    <xf numFmtId="0" fontId="245" fillId="81" borderId="0" applyNumberFormat="0" applyBorder="0" applyAlignment="0" applyProtection="0"/>
    <xf numFmtId="0" fontId="245" fillId="83" borderId="0" applyNumberFormat="0" applyBorder="0" applyAlignment="0" applyProtection="0"/>
    <xf numFmtId="38" fontId="238" fillId="0" borderId="0" applyFont="0" applyFill="0" applyBorder="0" applyAlignment="0" applyProtection="0"/>
    <xf numFmtId="164" fontId="246" fillId="0" borderId="0" applyFont="0" applyFill="0" applyBorder="0" applyAlignment="0" applyProtection="0"/>
    <xf numFmtId="165" fontId="246" fillId="0" borderId="0" applyFont="0" applyFill="0" applyBorder="0" applyAlignment="0" applyProtection="0"/>
    <xf numFmtId="6" fontId="185" fillId="0" borderId="0" applyFont="0" applyFill="0" applyBorder="0" applyAlignment="0" applyProtection="0"/>
    <xf numFmtId="0" fontId="90" fillId="0" borderId="0">
      <alignment vertical="center"/>
    </xf>
    <xf numFmtId="0" fontId="247" fillId="0" borderId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72" fillId="0" borderId="0"/>
    <xf numFmtId="255" fontId="229" fillId="0" borderId="0" applyFont="0" applyFill="0" applyBorder="0" applyAlignment="0" applyProtection="0"/>
    <xf numFmtId="0" fontId="248" fillId="0" borderId="0" applyNumberFormat="0" applyFill="0" applyBorder="0" applyAlignment="0" applyProtection="0"/>
    <xf numFmtId="0" fontId="249" fillId="0" borderId="0"/>
    <xf numFmtId="0" fontId="249" fillId="0" borderId="0"/>
    <xf numFmtId="0" fontId="249" fillId="0" borderId="0"/>
    <xf numFmtId="0" fontId="44" fillId="0" borderId="0"/>
    <xf numFmtId="256" fontId="250" fillId="0" borderId="0" applyFont="0" applyFill="0" applyBorder="0" applyAlignment="0" applyProtection="0"/>
    <xf numFmtId="0" fontId="23" fillId="0" borderId="0"/>
    <xf numFmtId="0" fontId="25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56" fontId="250" fillId="0" borderId="0" applyFont="0" applyFill="0" applyBorder="0" applyAlignment="0" applyProtection="0"/>
    <xf numFmtId="0" fontId="252" fillId="0" borderId="0" applyFill="0" applyBorder="0" applyProtection="0">
      <alignment horizontal="center"/>
    </xf>
    <xf numFmtId="0" fontId="253" fillId="97" borderId="0"/>
    <xf numFmtId="0" fontId="254" fillId="97" borderId="0"/>
    <xf numFmtId="233" fontId="90" fillId="93" borderId="80" applyFill="0" applyBorder="0" applyProtection="0">
      <alignment horizontal="center"/>
    </xf>
    <xf numFmtId="0" fontId="255" fillId="97" borderId="0"/>
    <xf numFmtId="0" fontId="256" fillId="73" borderId="0" applyNumberFormat="0" applyBorder="0" applyAlignment="0" applyProtection="0"/>
    <xf numFmtId="0" fontId="256" fillId="74" borderId="0" applyNumberFormat="0" applyBorder="0" applyAlignment="0" applyProtection="0"/>
    <xf numFmtId="0" fontId="256" fillId="75" borderId="0" applyNumberFormat="0" applyBorder="0" applyAlignment="0" applyProtection="0"/>
    <xf numFmtId="0" fontId="256" fillId="72" borderId="0" applyNumberFormat="0" applyBorder="0" applyAlignment="0" applyProtection="0"/>
    <xf numFmtId="0" fontId="256" fillId="71" borderId="0" applyNumberFormat="0" applyBorder="0" applyAlignment="0" applyProtection="0"/>
    <xf numFmtId="0" fontId="256" fillId="75" borderId="0" applyNumberFormat="0" applyBorder="0" applyAlignment="0" applyProtection="0"/>
    <xf numFmtId="0" fontId="138" fillId="67" borderId="0" applyNumberFormat="0" applyBorder="0" applyAlignment="0" applyProtection="0"/>
    <xf numFmtId="0" fontId="138" fillId="68" borderId="0" applyNumberFormat="0" applyBorder="0" applyAlignment="0" applyProtection="0"/>
    <xf numFmtId="0" fontId="138" fillId="69" borderId="0" applyNumberFormat="0" applyBorder="0" applyAlignment="0" applyProtection="0"/>
    <xf numFmtId="0" fontId="138" fillId="70" borderId="0" applyNumberFormat="0" applyBorder="0" applyAlignment="0" applyProtection="0"/>
    <xf numFmtId="0" fontId="138" fillId="71" borderId="0" applyNumberFormat="0" applyBorder="0" applyAlignment="0" applyProtection="0"/>
    <xf numFmtId="0" fontId="138" fillId="72" borderId="0" applyNumberFormat="0" applyBorder="0" applyAlignment="0" applyProtection="0"/>
    <xf numFmtId="0" fontId="256" fillId="72" borderId="0" applyNumberFormat="0" applyBorder="0" applyAlignment="0" applyProtection="0"/>
    <xf numFmtId="0" fontId="256" fillId="74" borderId="0" applyNumberFormat="0" applyBorder="0" applyAlignment="0" applyProtection="0"/>
    <xf numFmtId="0" fontId="256" fillId="75" borderId="0" applyNumberFormat="0" applyBorder="0" applyAlignment="0" applyProtection="0"/>
    <xf numFmtId="0" fontId="256" fillId="72" borderId="0" applyNumberFormat="0" applyBorder="0" applyAlignment="0" applyProtection="0"/>
    <xf numFmtId="0" fontId="256" fillId="71" borderId="0" applyNumberFormat="0" applyBorder="0" applyAlignment="0" applyProtection="0"/>
    <xf numFmtId="0" fontId="256" fillId="75" borderId="0" applyNumberFormat="0" applyBorder="0" applyAlignment="0" applyProtection="0"/>
    <xf numFmtId="0" fontId="257" fillId="67" borderId="0" applyNumberFormat="0" applyBorder="0" applyAlignment="0" applyProtection="0"/>
    <xf numFmtId="0" fontId="257" fillId="68" borderId="0" applyNumberFormat="0" applyBorder="0" applyAlignment="0" applyProtection="0"/>
    <xf numFmtId="0" fontId="257" fillId="69" borderId="0" applyNumberFormat="0" applyBorder="0" applyAlignment="0" applyProtection="0"/>
    <xf numFmtId="0" fontId="257" fillId="70" borderId="0" applyNumberFormat="0" applyBorder="0" applyAlignment="0" applyProtection="0"/>
    <xf numFmtId="0" fontId="257" fillId="71" borderId="0" applyNumberFormat="0" applyBorder="0" applyAlignment="0" applyProtection="0"/>
    <xf numFmtId="0" fontId="257" fillId="72" borderId="0" applyNumberFormat="0" applyBorder="0" applyAlignment="0" applyProtection="0"/>
    <xf numFmtId="0" fontId="76" fillId="67" borderId="0" applyNumberFormat="0" applyBorder="0" applyAlignment="0" applyProtection="0"/>
    <xf numFmtId="0" fontId="76" fillId="67" borderId="0" applyNumberFormat="0" applyBorder="0" applyAlignment="0" applyProtection="0"/>
    <xf numFmtId="0" fontId="76" fillId="67" borderId="0" applyNumberFormat="0" applyBorder="0" applyAlignment="0" applyProtection="0"/>
    <xf numFmtId="0" fontId="76" fillId="68" borderId="0" applyNumberFormat="0" applyBorder="0" applyAlignment="0" applyProtection="0"/>
    <xf numFmtId="0" fontId="76" fillId="68" borderId="0" applyNumberFormat="0" applyBorder="0" applyAlignment="0" applyProtection="0"/>
    <xf numFmtId="0" fontId="76" fillId="68" borderId="0" applyNumberFormat="0" applyBorder="0" applyAlignment="0" applyProtection="0"/>
    <xf numFmtId="0" fontId="76" fillId="69" borderId="0" applyNumberFormat="0" applyBorder="0" applyAlignment="0" applyProtection="0"/>
    <xf numFmtId="0" fontId="76" fillId="69" borderId="0" applyNumberFormat="0" applyBorder="0" applyAlignment="0" applyProtection="0"/>
    <xf numFmtId="0" fontId="76" fillId="69" borderId="0" applyNumberFormat="0" applyBorder="0" applyAlignment="0" applyProtection="0"/>
    <xf numFmtId="0" fontId="76" fillId="70" borderId="0" applyNumberFormat="0" applyBorder="0" applyAlignment="0" applyProtection="0"/>
    <xf numFmtId="0" fontId="76" fillId="70" borderId="0" applyNumberFormat="0" applyBorder="0" applyAlignment="0" applyProtection="0"/>
    <xf numFmtId="0" fontId="76" fillId="70" borderId="0" applyNumberFormat="0" applyBorder="0" applyAlignment="0" applyProtection="0"/>
    <xf numFmtId="0" fontId="76" fillId="71" borderId="0" applyNumberFormat="0" applyBorder="0" applyAlignment="0" applyProtection="0"/>
    <xf numFmtId="0" fontId="76" fillId="71" borderId="0" applyNumberFormat="0" applyBorder="0" applyAlignment="0" applyProtection="0"/>
    <xf numFmtId="0" fontId="76" fillId="71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67" borderId="0" applyNumberFormat="0" applyBorder="0" applyAlignment="0" applyProtection="0"/>
    <xf numFmtId="0" fontId="76" fillId="68" borderId="0" applyNumberFormat="0" applyBorder="0" applyAlignment="0" applyProtection="0"/>
    <xf numFmtId="0" fontId="76" fillId="69" borderId="0" applyNumberFormat="0" applyBorder="0" applyAlignment="0" applyProtection="0"/>
    <xf numFmtId="0" fontId="76" fillId="70" borderId="0" applyNumberFormat="0" applyBorder="0" applyAlignment="0" applyProtection="0"/>
    <xf numFmtId="0" fontId="76" fillId="71" borderId="0" applyNumberFormat="0" applyBorder="0" applyAlignment="0" applyProtection="0"/>
    <xf numFmtId="0" fontId="76" fillId="72" borderId="0" applyNumberFormat="0" applyBorder="0" applyAlignment="0" applyProtection="0"/>
    <xf numFmtId="0" fontId="76" fillId="73" borderId="0" applyNumberFormat="0" applyBorder="0" applyAlignment="0" applyProtection="0"/>
    <xf numFmtId="0" fontId="76" fillId="67" borderId="0" applyNumberFormat="0" applyBorder="0" applyAlignment="0" applyProtection="0"/>
    <xf numFmtId="0" fontId="76" fillId="74" borderId="0" applyNumberFormat="0" applyBorder="0" applyAlignment="0" applyProtection="0"/>
    <xf numFmtId="0" fontId="76" fillId="68" borderId="0" applyNumberFormat="0" applyBorder="0" applyAlignment="0" applyProtection="0"/>
    <xf numFmtId="0" fontId="76" fillId="75" borderId="0" applyNumberFormat="0" applyBorder="0" applyAlignment="0" applyProtection="0"/>
    <xf numFmtId="0" fontId="76" fillId="69" borderId="0" applyNumberFormat="0" applyBorder="0" applyAlignment="0" applyProtection="0"/>
    <xf numFmtId="0" fontId="76" fillId="72" borderId="0" applyNumberFormat="0" applyBorder="0" applyAlignment="0" applyProtection="0"/>
    <xf numFmtId="0" fontId="76" fillId="70" borderId="0" applyNumberFormat="0" applyBorder="0" applyAlignment="0" applyProtection="0"/>
    <xf numFmtId="0" fontId="76" fillId="71" borderId="0" applyNumberFormat="0" applyBorder="0" applyAlignment="0" applyProtection="0"/>
    <xf numFmtId="0" fontId="76" fillId="75" borderId="0" applyNumberFormat="0" applyBorder="0" applyAlignment="0" applyProtection="0"/>
    <xf numFmtId="0" fontId="76" fillId="72" borderId="0" applyNumberFormat="0" applyBorder="0" applyAlignment="0" applyProtection="0"/>
    <xf numFmtId="2" fontId="23" fillId="0" borderId="0" applyFont="0" applyFill="0" applyBorder="0" applyAlignment="0" applyProtection="0"/>
    <xf numFmtId="0" fontId="254" fillId="97" borderId="0"/>
    <xf numFmtId="0" fontId="252" fillId="93" borderId="75" applyFill="0" applyBorder="0" applyProtection="0">
      <alignment wrapText="1"/>
    </xf>
    <xf numFmtId="0" fontId="258" fillId="97" borderId="0"/>
    <xf numFmtId="0" fontId="254" fillId="0" borderId="0">
      <alignment wrapText="1"/>
    </xf>
    <xf numFmtId="0" fontId="90" fillId="93" borderId="75" applyFill="0" applyBorder="0" applyProtection="0">
      <alignment wrapText="1"/>
    </xf>
    <xf numFmtId="0" fontId="259" fillId="0" borderId="0">
      <alignment wrapText="1"/>
    </xf>
    <xf numFmtId="0" fontId="256" fillId="71" borderId="0" applyNumberFormat="0" applyBorder="0" applyAlignment="0" applyProtection="0"/>
    <xf numFmtId="0" fontId="256" fillId="74" borderId="0" applyNumberFormat="0" applyBorder="0" applyAlignment="0" applyProtection="0"/>
    <xf numFmtId="0" fontId="256" fillId="78" borderId="0" applyNumberFormat="0" applyBorder="0" applyAlignment="0" applyProtection="0"/>
    <xf numFmtId="0" fontId="256" fillId="68" borderId="0" applyNumberFormat="0" applyBorder="0" applyAlignment="0" applyProtection="0"/>
    <xf numFmtId="0" fontId="256" fillId="71" borderId="0" applyNumberFormat="0" applyBorder="0" applyAlignment="0" applyProtection="0"/>
    <xf numFmtId="0" fontId="256" fillId="75" borderId="0" applyNumberFormat="0" applyBorder="0" applyAlignment="0" applyProtection="0"/>
    <xf numFmtId="0" fontId="138" fillId="73" borderId="0" applyNumberFormat="0" applyBorder="0" applyAlignment="0" applyProtection="0"/>
    <xf numFmtId="0" fontId="138" fillId="74" borderId="0" applyNumberFormat="0" applyBorder="0" applyAlignment="0" applyProtection="0"/>
    <xf numFmtId="0" fontId="138" fillId="76" borderId="0" applyNumberFormat="0" applyBorder="0" applyAlignment="0" applyProtection="0"/>
    <xf numFmtId="0" fontId="138" fillId="70" borderId="0" applyNumberFormat="0" applyBorder="0" applyAlignment="0" applyProtection="0"/>
    <xf numFmtId="0" fontId="138" fillId="73" borderId="0" applyNumberFormat="0" applyBorder="0" applyAlignment="0" applyProtection="0"/>
    <xf numFmtId="0" fontId="138" fillId="77" borderId="0" applyNumberFormat="0" applyBorder="0" applyAlignment="0" applyProtection="0"/>
    <xf numFmtId="0" fontId="256" fillId="87" borderId="0" applyNumberFormat="0" applyBorder="0" applyAlignment="0" applyProtection="0"/>
    <xf numFmtId="0" fontId="256" fillId="74" borderId="0" applyNumberFormat="0" applyBorder="0" applyAlignment="0" applyProtection="0"/>
    <xf numFmtId="0" fontId="256" fillId="78" borderId="0" applyNumberFormat="0" applyBorder="0" applyAlignment="0" applyProtection="0"/>
    <xf numFmtId="0" fontId="256" fillId="87" borderId="0" applyNumberFormat="0" applyBorder="0" applyAlignment="0" applyProtection="0"/>
    <xf numFmtId="0" fontId="256" fillId="73" borderId="0" applyNumberFormat="0" applyBorder="0" applyAlignment="0" applyProtection="0"/>
    <xf numFmtId="0" fontId="256" fillId="78" borderId="0" applyNumberFormat="0" applyBorder="0" applyAlignment="0" applyProtection="0"/>
    <xf numFmtId="0" fontId="257" fillId="73" borderId="0" applyNumberFormat="0" applyBorder="0" applyAlignment="0" applyProtection="0"/>
    <xf numFmtId="0" fontId="257" fillId="74" borderId="0" applyNumberFormat="0" applyBorder="0" applyAlignment="0" applyProtection="0"/>
    <xf numFmtId="0" fontId="257" fillId="76" borderId="0" applyNumberFormat="0" applyBorder="0" applyAlignment="0" applyProtection="0"/>
    <xf numFmtId="0" fontId="257" fillId="70" borderId="0" applyNumberFormat="0" applyBorder="0" applyAlignment="0" applyProtection="0"/>
    <xf numFmtId="0" fontId="257" fillId="73" borderId="0" applyNumberFormat="0" applyBorder="0" applyAlignment="0" applyProtection="0"/>
    <xf numFmtId="0" fontId="257" fillId="77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4" borderId="0" applyNumberFormat="0" applyBorder="0" applyAlignment="0" applyProtection="0"/>
    <xf numFmtId="0" fontId="76" fillId="74" borderId="0" applyNumberFormat="0" applyBorder="0" applyAlignment="0" applyProtection="0"/>
    <xf numFmtId="0" fontId="76" fillId="74" borderId="0" applyNumberFormat="0" applyBorder="0" applyAlignment="0" applyProtection="0"/>
    <xf numFmtId="0" fontId="76" fillId="76" borderId="0" applyNumberFormat="0" applyBorder="0" applyAlignment="0" applyProtection="0"/>
    <xf numFmtId="0" fontId="76" fillId="76" borderId="0" applyNumberFormat="0" applyBorder="0" applyAlignment="0" applyProtection="0"/>
    <xf numFmtId="0" fontId="76" fillId="76" borderId="0" applyNumberFormat="0" applyBorder="0" applyAlignment="0" applyProtection="0"/>
    <xf numFmtId="0" fontId="76" fillId="70" borderId="0" applyNumberFormat="0" applyBorder="0" applyAlignment="0" applyProtection="0"/>
    <xf numFmtId="0" fontId="76" fillId="70" borderId="0" applyNumberFormat="0" applyBorder="0" applyAlignment="0" applyProtection="0"/>
    <xf numFmtId="0" fontId="76" fillId="70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7" borderId="0" applyNumberFormat="0" applyBorder="0" applyAlignment="0" applyProtection="0"/>
    <xf numFmtId="0" fontId="76" fillId="77" borderId="0" applyNumberFormat="0" applyBorder="0" applyAlignment="0" applyProtection="0"/>
    <xf numFmtId="0" fontId="76" fillId="77" borderId="0" applyNumberFormat="0" applyBorder="0" applyAlignment="0" applyProtection="0"/>
    <xf numFmtId="2" fontId="23" fillId="0" borderId="0" applyFont="0" applyFill="0" applyBorder="0" applyAlignment="0" applyProtection="0"/>
    <xf numFmtId="0" fontId="76" fillId="73" borderId="0" applyNumberFormat="0" applyBorder="0" applyAlignment="0" applyProtection="0"/>
    <xf numFmtId="0" fontId="76" fillId="74" borderId="0" applyNumberFormat="0" applyBorder="0" applyAlignment="0" applyProtection="0"/>
    <xf numFmtId="0" fontId="76" fillId="76" borderId="0" applyNumberFormat="0" applyBorder="0" applyAlignment="0" applyProtection="0"/>
    <xf numFmtId="0" fontId="76" fillId="70" borderId="0" applyNumberFormat="0" applyBorder="0" applyAlignment="0" applyProtection="0"/>
    <xf numFmtId="0" fontId="76" fillId="73" borderId="0" applyNumberFormat="0" applyBorder="0" applyAlignment="0" applyProtection="0"/>
    <xf numFmtId="0" fontId="76" fillId="77" borderId="0" applyNumberFormat="0" applyBorder="0" applyAlignment="0" applyProtection="0"/>
    <xf numFmtId="0" fontId="76" fillId="71" borderId="0" applyNumberFormat="0" applyBorder="0" applyAlignment="0" applyProtection="0"/>
    <xf numFmtId="0" fontId="76" fillId="73" borderId="0" applyNumberFormat="0" applyBorder="0" applyAlignment="0" applyProtection="0"/>
    <xf numFmtId="0" fontId="76" fillId="74" borderId="0" applyNumberFormat="0" applyBorder="0" applyAlignment="0" applyProtection="0"/>
    <xf numFmtId="0" fontId="76" fillId="78" borderId="0" applyNumberFormat="0" applyBorder="0" applyAlignment="0" applyProtection="0"/>
    <xf numFmtId="0" fontId="76" fillId="76" borderId="0" applyNumberFormat="0" applyBorder="0" applyAlignment="0" applyProtection="0"/>
    <xf numFmtId="0" fontId="76" fillId="68" borderId="0" applyNumberFormat="0" applyBorder="0" applyAlignment="0" applyProtection="0"/>
    <xf numFmtId="0" fontId="76" fillId="70" borderId="0" applyNumberFormat="0" applyBorder="0" applyAlignment="0" applyProtection="0"/>
    <xf numFmtId="0" fontId="76" fillId="71" borderId="0" applyNumberFormat="0" applyBorder="0" applyAlignment="0" applyProtection="0"/>
    <xf numFmtId="0" fontId="76" fillId="73" borderId="0" applyNumberFormat="0" applyBorder="0" applyAlignment="0" applyProtection="0"/>
    <xf numFmtId="0" fontId="76" fillId="75" borderId="0" applyNumberFormat="0" applyBorder="0" applyAlignment="0" applyProtection="0"/>
    <xf numFmtId="0" fontId="76" fillId="77" borderId="0" applyNumberFormat="0" applyBorder="0" applyAlignment="0" applyProtection="0"/>
    <xf numFmtId="0" fontId="90" fillId="93" borderId="75" applyFill="0" applyBorder="0" applyProtection="0">
      <alignment horizontal="left" wrapText="1" indent="1"/>
    </xf>
    <xf numFmtId="0" fontId="90" fillId="93" borderId="75" applyFill="0" applyBorder="0" applyProtection="0">
      <alignment horizontal="left" wrapText="1" indent="2"/>
    </xf>
    <xf numFmtId="0" fontId="248" fillId="0" borderId="0"/>
    <xf numFmtId="0" fontId="260" fillId="71" borderId="0" applyNumberFormat="0" applyBorder="0" applyAlignment="0" applyProtection="0"/>
    <xf numFmtId="0" fontId="260" fillId="83" borderId="0" applyNumberFormat="0" applyBorder="0" applyAlignment="0" applyProtection="0"/>
    <xf numFmtId="0" fontId="260" fillId="77" borderId="0" applyNumberFormat="0" applyBorder="0" applyAlignment="0" applyProtection="0"/>
    <xf numFmtId="0" fontId="260" fillId="68" borderId="0" applyNumberFormat="0" applyBorder="0" applyAlignment="0" applyProtection="0"/>
    <xf numFmtId="0" fontId="260" fillId="71" borderId="0" applyNumberFormat="0" applyBorder="0" applyAlignment="0" applyProtection="0"/>
    <xf numFmtId="0" fontId="260" fillId="74" borderId="0" applyNumberFormat="0" applyBorder="0" applyAlignment="0" applyProtection="0"/>
    <xf numFmtId="0" fontId="245" fillId="79" borderId="0" applyNumberFormat="0" applyBorder="0" applyAlignment="0" applyProtection="0"/>
    <xf numFmtId="0" fontId="245" fillId="74" borderId="0" applyNumberFormat="0" applyBorder="0" applyAlignment="0" applyProtection="0"/>
    <xf numFmtId="0" fontId="245" fillId="76" borderId="0" applyNumberFormat="0" applyBorder="0" applyAlignment="0" applyProtection="0"/>
    <xf numFmtId="0" fontId="245" fillId="80" borderId="0" applyNumberFormat="0" applyBorder="0" applyAlignment="0" applyProtection="0"/>
    <xf numFmtId="0" fontId="245" fillId="81" borderId="0" applyNumberFormat="0" applyBorder="0" applyAlignment="0" applyProtection="0"/>
    <xf numFmtId="0" fontId="245" fillId="82" borderId="0" applyNumberFormat="0" applyBorder="0" applyAlignment="0" applyProtection="0"/>
    <xf numFmtId="0" fontId="260" fillId="81" borderId="0" applyNumberFormat="0" applyBorder="0" applyAlignment="0" applyProtection="0"/>
    <xf numFmtId="0" fontId="260" fillId="74" borderId="0" applyNumberFormat="0" applyBorder="0" applyAlignment="0" applyProtection="0"/>
    <xf numFmtId="0" fontId="260" fillId="78" borderId="0" applyNumberFormat="0" applyBorder="0" applyAlignment="0" applyProtection="0"/>
    <xf numFmtId="0" fontId="260" fillId="87" borderId="0" applyNumberFormat="0" applyBorder="0" applyAlignment="0" applyProtection="0"/>
    <xf numFmtId="0" fontId="260" fillId="81" borderId="0" applyNumberFormat="0" applyBorder="0" applyAlignment="0" applyProtection="0"/>
    <xf numFmtId="0" fontId="260" fillId="74" borderId="0" applyNumberFormat="0" applyBorder="0" applyAlignment="0" applyProtection="0"/>
    <xf numFmtId="0" fontId="261" fillId="79" borderId="0" applyNumberFormat="0" applyBorder="0" applyAlignment="0" applyProtection="0"/>
    <xf numFmtId="0" fontId="261" fillId="74" borderId="0" applyNumberFormat="0" applyBorder="0" applyAlignment="0" applyProtection="0"/>
    <xf numFmtId="0" fontId="261" fillId="76" borderId="0" applyNumberFormat="0" applyBorder="0" applyAlignment="0" applyProtection="0"/>
    <xf numFmtId="0" fontId="261" fillId="80" borderId="0" applyNumberFormat="0" applyBorder="0" applyAlignment="0" applyProtection="0"/>
    <xf numFmtId="0" fontId="261" fillId="81" borderId="0" applyNumberFormat="0" applyBorder="0" applyAlignment="0" applyProtection="0"/>
    <xf numFmtId="0" fontId="261" fillId="82" borderId="0" applyNumberFormat="0" applyBorder="0" applyAlignment="0" applyProtection="0"/>
    <xf numFmtId="0" fontId="77" fillId="79" borderId="0" applyNumberFormat="0" applyBorder="0" applyAlignment="0" applyProtection="0"/>
    <xf numFmtId="0" fontId="77" fillId="74" borderId="0" applyNumberFormat="0" applyBorder="0" applyAlignment="0" applyProtection="0"/>
    <xf numFmtId="0" fontId="77" fillId="76" borderId="0" applyNumberFormat="0" applyBorder="0" applyAlignment="0" applyProtection="0"/>
    <xf numFmtId="0" fontId="77" fillId="80" borderId="0" applyNumberFormat="0" applyBorder="0" applyAlignment="0" applyProtection="0"/>
    <xf numFmtId="0" fontId="77" fillId="81" borderId="0" applyNumberFormat="0" applyBorder="0" applyAlignment="0" applyProtection="0"/>
    <xf numFmtId="0" fontId="77" fillId="82" borderId="0" applyNumberFormat="0" applyBorder="0" applyAlignment="0" applyProtection="0"/>
    <xf numFmtId="0" fontId="77" fillId="79" borderId="0" applyNumberFormat="0" applyBorder="0" applyAlignment="0" applyProtection="0"/>
    <xf numFmtId="0" fontId="77" fillId="74" borderId="0" applyNumberFormat="0" applyBorder="0" applyAlignment="0" applyProtection="0"/>
    <xf numFmtId="0" fontId="77" fillId="76" borderId="0" applyNumberFormat="0" applyBorder="0" applyAlignment="0" applyProtection="0"/>
    <xf numFmtId="0" fontId="77" fillId="80" borderId="0" applyNumberFormat="0" applyBorder="0" applyAlignment="0" applyProtection="0"/>
    <xf numFmtId="0" fontId="77" fillId="81" borderId="0" applyNumberFormat="0" applyBorder="0" applyAlignment="0" applyProtection="0"/>
    <xf numFmtId="0" fontId="77" fillId="82" borderId="0" applyNumberFormat="0" applyBorder="0" applyAlignment="0" applyProtection="0"/>
    <xf numFmtId="0" fontId="77" fillId="71" borderId="0" applyNumberFormat="0" applyBorder="0" applyAlignment="0" applyProtection="0"/>
    <xf numFmtId="0" fontId="77" fillId="79" borderId="0" applyNumberFormat="0" applyBorder="0" applyAlignment="0" applyProtection="0"/>
    <xf numFmtId="0" fontId="77" fillId="83" borderId="0" applyNumberFormat="0" applyBorder="0" applyAlignment="0" applyProtection="0"/>
    <xf numFmtId="0" fontId="77" fillId="74" borderId="0" applyNumberFormat="0" applyBorder="0" applyAlignment="0" applyProtection="0"/>
    <xf numFmtId="0" fontId="77" fillId="77" borderId="0" applyNumberFormat="0" applyBorder="0" applyAlignment="0" applyProtection="0"/>
    <xf numFmtId="0" fontId="77" fillId="76" borderId="0" applyNumberFormat="0" applyBorder="0" applyAlignment="0" applyProtection="0"/>
    <xf numFmtId="0" fontId="77" fillId="68" borderId="0" applyNumberFormat="0" applyBorder="0" applyAlignment="0" applyProtection="0"/>
    <xf numFmtId="0" fontId="77" fillId="80" borderId="0" applyNumberFormat="0" applyBorder="0" applyAlignment="0" applyProtection="0"/>
    <xf numFmtId="0" fontId="77" fillId="71" borderId="0" applyNumberFormat="0" applyBorder="0" applyAlignment="0" applyProtection="0"/>
    <xf numFmtId="0" fontId="77" fillId="81" borderId="0" applyNumberFormat="0" applyBorder="0" applyAlignment="0" applyProtection="0"/>
    <xf numFmtId="0" fontId="77" fillId="74" borderId="0" applyNumberFormat="0" applyBorder="0" applyAlignment="0" applyProtection="0"/>
    <xf numFmtId="0" fontId="77" fillId="82" borderId="0" applyNumberFormat="0" applyBorder="0" applyAlignment="0" applyProtection="0"/>
    <xf numFmtId="41" fontId="262" fillId="1" borderId="83" applyFont="0" applyFill="0" applyBorder="0" applyAlignment="0" applyProtection="0">
      <alignment horizontal="right"/>
    </xf>
    <xf numFmtId="2" fontId="23" fillId="0" borderId="0" applyFont="0" applyFill="0" applyBorder="0" applyAlignment="0" applyProtection="0"/>
    <xf numFmtId="256" fontId="263" fillId="0" borderId="0" applyFont="0" applyFill="0" applyBorder="0" applyAlignment="0" applyProtection="0"/>
    <xf numFmtId="0" fontId="264" fillId="0" borderId="0" applyFont="0" applyFill="0" applyBorder="0" applyAlignment="0" applyProtection="0"/>
    <xf numFmtId="256" fontId="263" fillId="0" borderId="0" applyFont="0" applyFill="0" applyBorder="0" applyAlignment="0" applyProtection="0"/>
    <xf numFmtId="257" fontId="263" fillId="0" borderId="0" applyFont="0" applyFill="0" applyBorder="0" applyAlignment="0" applyProtection="0"/>
    <xf numFmtId="0" fontId="264" fillId="0" borderId="0" applyFont="0" applyFill="0" applyBorder="0" applyAlignment="0" applyProtection="0"/>
    <xf numFmtId="257" fontId="263" fillId="0" borderId="0" applyFont="0" applyFill="0" applyBorder="0" applyAlignment="0" applyProtection="0"/>
    <xf numFmtId="0" fontId="23" fillId="107" borderId="0">
      <alignment textRotation="90"/>
    </xf>
    <xf numFmtId="0" fontId="23" fillId="107" borderId="0">
      <alignment textRotation="90"/>
    </xf>
    <xf numFmtId="0" fontId="261" fillId="84" borderId="0" applyNumberFormat="0" applyBorder="0" applyAlignment="0" applyProtection="0"/>
    <xf numFmtId="0" fontId="261" fillId="85" borderId="0" applyNumberFormat="0" applyBorder="0" applyAlignment="0" applyProtection="0"/>
    <xf numFmtId="0" fontId="261" fillId="86" borderId="0" applyNumberFormat="0" applyBorder="0" applyAlignment="0" applyProtection="0"/>
    <xf numFmtId="0" fontId="261" fillId="80" borderId="0" applyNumberFormat="0" applyBorder="0" applyAlignment="0" applyProtection="0"/>
    <xf numFmtId="0" fontId="261" fillId="81" borderId="0" applyNumberFormat="0" applyBorder="0" applyAlignment="0" applyProtection="0"/>
    <xf numFmtId="0" fontId="261" fillId="83" borderId="0" applyNumberFormat="0" applyBorder="0" applyAlignment="0" applyProtection="0"/>
    <xf numFmtId="0" fontId="77" fillId="84" borderId="0" applyNumberFormat="0" applyBorder="0" applyAlignment="0" applyProtection="0"/>
    <xf numFmtId="0" fontId="77" fillId="85" borderId="0" applyNumberFormat="0" applyBorder="0" applyAlignment="0" applyProtection="0"/>
    <xf numFmtId="0" fontId="77" fillId="86" borderId="0" applyNumberFormat="0" applyBorder="0" applyAlignment="0" applyProtection="0"/>
    <xf numFmtId="0" fontId="77" fillId="80" borderId="0" applyNumberFormat="0" applyBorder="0" applyAlignment="0" applyProtection="0"/>
    <xf numFmtId="0" fontId="77" fillId="81" borderId="0" applyNumberFormat="0" applyBorder="0" applyAlignment="0" applyProtection="0"/>
    <xf numFmtId="0" fontId="77" fillId="83" borderId="0" applyNumberFormat="0" applyBorder="0" applyAlignment="0" applyProtection="0"/>
    <xf numFmtId="191" fontId="23" fillId="0" borderId="36" applyFont="0" applyFill="0" applyBorder="0" applyAlignment="0" applyProtection="0"/>
    <xf numFmtId="191" fontId="23" fillId="0" borderId="36" applyFont="0" applyFill="0" applyBorder="0" applyAlignment="0" applyProtection="0"/>
    <xf numFmtId="224" fontId="90" fillId="0" borderId="60" applyFont="0" applyFill="0" applyBorder="0" applyAlignment="0" applyProtection="0">
      <alignment horizontal="center" vertical="top" wrapText="1"/>
    </xf>
    <xf numFmtId="188" fontId="263" fillId="0" borderId="0" applyFont="0" applyFill="0" applyBorder="0" applyAlignment="0" applyProtection="0"/>
    <xf numFmtId="0" fontId="264" fillId="0" borderId="0" applyFont="0" applyFill="0" applyBorder="0" applyAlignment="0" applyProtection="0"/>
    <xf numFmtId="188" fontId="263" fillId="0" borderId="0" applyFont="0" applyFill="0" applyBorder="0" applyAlignment="0" applyProtection="0"/>
    <xf numFmtId="184" fontId="263" fillId="0" borderId="0" applyFont="0" applyFill="0" applyBorder="0" applyAlignment="0" applyProtection="0"/>
    <xf numFmtId="0" fontId="264" fillId="0" borderId="0" applyFont="0" applyFill="0" applyBorder="0" applyAlignment="0" applyProtection="0"/>
    <xf numFmtId="184" fontId="263" fillId="0" borderId="0" applyFont="0" applyFill="0" applyBorder="0" applyAlignment="0" applyProtection="0"/>
    <xf numFmtId="2" fontId="30" fillId="108" borderId="65">
      <alignment horizontal="right" vertical="center"/>
      <protection locked="0"/>
    </xf>
    <xf numFmtId="4" fontId="30" fillId="108" borderId="65">
      <alignment horizontal="right" vertical="center"/>
      <protection locked="0"/>
    </xf>
    <xf numFmtId="2" fontId="30" fillId="108" borderId="65">
      <alignment horizontal="left" vertical="center"/>
      <protection locked="0"/>
    </xf>
    <xf numFmtId="2" fontId="30" fillId="108" borderId="65">
      <alignment horizontal="right" vertical="center"/>
      <protection locked="0"/>
    </xf>
    <xf numFmtId="0" fontId="223" fillId="87" borderId="44" applyNumberFormat="0" applyAlignment="0" applyProtection="0"/>
    <xf numFmtId="0" fontId="82" fillId="87" borderId="37" applyNumberFormat="0" applyAlignment="0" applyProtection="0"/>
    <xf numFmtId="0" fontId="82" fillId="90" borderId="37" applyNumberFormat="0" applyAlignment="0" applyProtection="0"/>
    <xf numFmtId="0" fontId="82" fillId="90" borderId="37" applyNumberFormat="0" applyAlignment="0" applyProtection="0"/>
    <xf numFmtId="0" fontId="265" fillId="78" borderId="37" applyNumberFormat="0" applyAlignment="0" applyProtection="0"/>
    <xf numFmtId="0" fontId="265" fillId="78" borderId="37" applyNumberFormat="0" applyAlignment="0" applyProtection="0"/>
    <xf numFmtId="3" fontId="23" fillId="0" borderId="75">
      <alignment wrapText="1"/>
    </xf>
    <xf numFmtId="3" fontId="23" fillId="0" borderId="75">
      <alignment wrapText="1"/>
    </xf>
    <xf numFmtId="196" fontId="23" fillId="0" borderId="11">
      <alignment wrapText="1"/>
    </xf>
    <xf numFmtId="196" fontId="23" fillId="0" borderId="11">
      <alignment wrapText="1"/>
    </xf>
    <xf numFmtId="0" fontId="158" fillId="69" borderId="0" applyNumberFormat="0" applyBorder="0" applyAlignment="0" applyProtection="0"/>
    <xf numFmtId="0" fontId="158" fillId="71" borderId="0" applyNumberFormat="0" applyBorder="0" applyAlignment="0" applyProtection="0"/>
    <xf numFmtId="0" fontId="158" fillId="69" borderId="0" applyNumberFormat="0" applyBorder="0" applyAlignment="0" applyProtection="0"/>
    <xf numFmtId="0" fontId="264" fillId="0" borderId="0"/>
    <xf numFmtId="0" fontId="263" fillId="0" borderId="0"/>
    <xf numFmtId="0" fontId="264" fillId="0" borderId="0"/>
    <xf numFmtId="0" fontId="266" fillId="0" borderId="0"/>
    <xf numFmtId="0" fontId="254" fillId="0" borderId="0"/>
    <xf numFmtId="0" fontId="267" fillId="0" borderId="0" applyNumberFormat="0" applyFill="0" applyBorder="0" applyAlignment="0" applyProtection="0"/>
    <xf numFmtId="258" fontId="268" fillId="0" borderId="0" applyFill="0" applyBorder="0" applyAlignment="0"/>
    <xf numFmtId="259" fontId="23" fillId="0" borderId="0" applyFill="0" applyBorder="0" applyAlignment="0"/>
    <xf numFmtId="259" fontId="23" fillId="0" borderId="0" applyFill="0" applyBorder="0" applyAlignment="0"/>
    <xf numFmtId="259" fontId="23" fillId="0" borderId="0" applyFill="0" applyBorder="0" applyAlignment="0"/>
    <xf numFmtId="260" fontId="268" fillId="0" borderId="0" applyFill="0" applyBorder="0" applyAlignment="0"/>
    <xf numFmtId="261" fontId="268" fillId="0" borderId="0" applyFill="0" applyBorder="0" applyAlignment="0"/>
    <xf numFmtId="262" fontId="268" fillId="0" borderId="0" applyFill="0" applyBorder="0" applyAlignment="0"/>
    <xf numFmtId="263" fontId="268" fillId="0" borderId="0" applyFill="0" applyBorder="0" applyAlignment="0"/>
    <xf numFmtId="258" fontId="268" fillId="0" borderId="0" applyFill="0" applyBorder="0" applyAlignment="0"/>
    <xf numFmtId="264" fontId="268" fillId="0" borderId="0" applyFill="0" applyBorder="0" applyAlignment="0"/>
    <xf numFmtId="260" fontId="268" fillId="0" borderId="0" applyFill="0" applyBorder="0" applyAlignment="0"/>
    <xf numFmtId="0" fontId="82" fillId="87" borderId="37" applyNumberFormat="0" applyAlignment="0" applyProtection="0"/>
    <xf numFmtId="0" fontId="81" fillId="87" borderId="37" applyNumberFormat="0" applyAlignment="0" applyProtection="0"/>
    <xf numFmtId="0" fontId="81" fillId="87" borderId="37" applyNumberFormat="0" applyAlignment="0" applyProtection="0"/>
    <xf numFmtId="0" fontId="81" fillId="87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215" fillId="90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215" fillId="90" borderId="37" applyNumberFormat="0" applyAlignment="0" applyProtection="0"/>
    <xf numFmtId="0" fontId="23" fillId="0" borderId="0"/>
    <xf numFmtId="0" fontId="23" fillId="0" borderId="0"/>
    <xf numFmtId="0" fontId="195" fillId="88" borderId="38" applyNumberFormat="0" applyAlignment="0" applyProtection="0"/>
    <xf numFmtId="0" fontId="203" fillId="0" borderId="61" applyNumberFormat="0" applyFill="0" applyAlignment="0" applyProtection="0"/>
    <xf numFmtId="0" fontId="194" fillId="0" borderId="42" applyNumberFormat="0" applyFill="0" applyAlignment="0" applyProtection="0"/>
    <xf numFmtId="0" fontId="194" fillId="0" borderId="42" applyNumberFormat="0" applyFill="0" applyAlignment="0" applyProtection="0"/>
    <xf numFmtId="0" fontId="203" fillId="0" borderId="61" applyNumberFormat="0" applyFill="0" applyAlignment="0" applyProtection="0"/>
    <xf numFmtId="0" fontId="269" fillId="0" borderId="59" applyNumberFormat="0" applyFill="0" applyAlignment="0" applyProtection="0"/>
    <xf numFmtId="0" fontId="269" fillId="0" borderId="59" applyNumberFormat="0" applyFill="0" applyAlignment="0" applyProtection="0"/>
    <xf numFmtId="0" fontId="195" fillId="88" borderId="38" applyNumberFormat="0" applyAlignment="0" applyProtection="0"/>
    <xf numFmtId="0" fontId="194" fillId="0" borderId="42" applyNumberFormat="0" applyFill="0" applyAlignment="0" applyProtection="0"/>
    <xf numFmtId="0" fontId="194" fillId="0" borderId="42" applyNumberFormat="0" applyFill="0" applyAlignment="0" applyProtection="0"/>
    <xf numFmtId="193" fontId="84" fillId="0" borderId="11"/>
    <xf numFmtId="166" fontId="270" fillId="0" borderId="0" applyFont="0" applyFill="0" applyBorder="0" applyAlignment="0" applyProtection="0"/>
    <xf numFmtId="0" fontId="271" fillId="70" borderId="0" applyNumberFormat="0" applyBorder="0" applyAlignment="0" applyProtection="0"/>
    <xf numFmtId="0" fontId="272" fillId="0" borderId="0" applyNumberFormat="0" applyFill="0" applyBorder="0" applyAlignment="0" applyProtection="0"/>
    <xf numFmtId="0" fontId="273" fillId="0" borderId="87" applyNumberFormat="0" applyFill="0" applyAlignment="0" applyProtection="0"/>
    <xf numFmtId="0" fontId="274" fillId="0" borderId="40" applyNumberFormat="0" applyFill="0" applyAlignment="0" applyProtection="0"/>
    <xf numFmtId="0" fontId="275" fillId="0" borderId="88" applyNumberFormat="0" applyFill="0" applyAlignment="0" applyProtection="0"/>
    <xf numFmtId="0" fontId="275" fillId="0" borderId="0" applyNumberFormat="0" applyFill="0" applyBorder="0" applyAlignment="0" applyProtection="0"/>
    <xf numFmtId="164" fontId="139" fillId="0" borderId="0" applyFont="0" applyFill="0" applyBorder="0" applyAlignment="0" applyProtection="0"/>
    <xf numFmtId="258" fontId="137" fillId="0" borderId="0" applyFont="0" applyFill="0" applyBorder="0" applyAlignment="0" applyProtection="0"/>
    <xf numFmtId="4" fontId="89" fillId="0" borderId="89" applyFont="0" applyFill="0" applyBorder="0" applyAlignment="0">
      <alignment horizontal="center" vertical="center"/>
    </xf>
    <xf numFmtId="170" fontId="23" fillId="0" borderId="0" applyFont="0" applyFill="0" applyBorder="0" applyAlignment="0" applyProtection="0"/>
    <xf numFmtId="14" fontId="23" fillId="0" borderId="0" applyFont="0" applyFill="0" applyBorder="0" applyAlignment="0" applyProtection="0"/>
    <xf numFmtId="265" fontId="276" fillId="0" borderId="0" applyFont="0" applyFill="0" applyBorder="0" applyAlignment="0" applyProtection="0"/>
    <xf numFmtId="2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76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96" fontId="1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19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9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0" fillId="0" borderId="0" applyFont="0" applyFill="0" applyBorder="0" applyAlignment="0" applyProtection="0"/>
    <xf numFmtId="4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70" fontId="9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43" fontId="76" fillId="0" borderId="0" applyFont="0" applyFill="0" applyBorder="0" applyAlignment="0" applyProtection="0"/>
    <xf numFmtId="4" fontId="23" fillId="0" borderId="0" applyFont="0" applyFill="0" applyBorder="0" applyAlignment="0" applyProtection="0"/>
    <xf numFmtId="176" fontId="23" fillId="0" borderId="0" applyFont="0" applyFill="0" applyBorder="0" applyAlignment="0" applyProtection="0"/>
    <xf numFmtId="176" fontId="23" fillId="0" borderId="0" applyFont="0" applyFill="0" applyBorder="0" applyAlignment="0" applyProtection="0"/>
    <xf numFmtId="4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266" fontId="23" fillId="0" borderId="0" applyFont="0" applyFill="0" applyBorder="0" applyAlignment="0" applyProtection="0"/>
    <xf numFmtId="266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77" fontId="48" fillId="0" borderId="0">
      <alignment readingOrder="1"/>
      <protection locked="0"/>
    </xf>
    <xf numFmtId="177" fontId="48" fillId="0" borderId="0">
      <alignment readingOrder="1"/>
      <protection locked="0"/>
    </xf>
    <xf numFmtId="177" fontId="48" fillId="0" borderId="0">
      <alignment readingOrder="1"/>
      <protection locked="0"/>
    </xf>
    <xf numFmtId="184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7" fontId="48" fillId="0" borderId="0">
      <alignment readingOrder="1"/>
      <protection locked="0"/>
    </xf>
    <xf numFmtId="184" fontId="23" fillId="0" borderId="0" applyFont="0" applyFill="0" applyBorder="0" applyAlignment="0" applyProtection="0"/>
    <xf numFmtId="200" fontId="20" fillId="0" borderId="0" applyFont="0" applyFill="0" applyBorder="0" applyAlignment="0" applyProtection="0"/>
    <xf numFmtId="200" fontId="20" fillId="0" borderId="0" applyFont="0" applyFill="0" applyBorder="0" applyAlignment="0" applyProtection="0"/>
    <xf numFmtId="177" fontId="48" fillId="0" borderId="0">
      <alignment readingOrder="1"/>
      <protection locked="0"/>
    </xf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82" fontId="90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177" fontId="48" fillId="0" borderId="0">
      <alignment readingOrder="1"/>
      <protection locked="0"/>
    </xf>
    <xf numFmtId="202" fontId="20" fillId="0" borderId="0" applyFont="0" applyFill="0" applyBorder="0" applyAlignment="0" applyProtection="0"/>
    <xf numFmtId="43" fontId="92" fillId="0" borderId="0" applyFont="0" applyFill="0" applyBorder="0" applyAlignment="0" applyProtection="0"/>
    <xf numFmtId="165" fontId="92" fillId="0" borderId="0" applyFont="0" applyFill="0" applyBorder="0" applyAlignment="0" applyProtection="0"/>
    <xf numFmtId="170" fontId="20" fillId="0" borderId="0" applyFont="0" applyFill="0" applyBorder="0" applyAlignment="0" applyProtection="0"/>
    <xf numFmtId="43" fontId="23" fillId="0" borderId="0" applyFont="0" applyFill="0" applyBorder="0" applyAlignment="0" applyProtection="0"/>
    <xf numFmtId="202" fontId="135" fillId="0" borderId="0" applyFont="0" applyFill="0" applyBorder="0" applyAlignment="0" applyProtection="0"/>
    <xf numFmtId="170" fontId="1" fillId="0" borderId="0" applyFont="0" applyFill="0" applyBorder="0" applyAlignment="0" applyProtection="0"/>
    <xf numFmtId="184" fontId="23" fillId="0" borderId="0" applyFont="0" applyFill="0" applyBorder="0" applyAlignment="0" applyProtection="0"/>
    <xf numFmtId="170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230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267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267" fontId="23" fillId="0" borderId="0" applyFont="0" applyFill="0" applyBorder="0" applyAlignment="0" applyProtection="0"/>
    <xf numFmtId="0" fontId="157" fillId="109" borderId="10">
      <alignment horizontal="left" vertical="center"/>
      <protection locked="0"/>
    </xf>
    <xf numFmtId="0" fontId="157" fillId="110" borderId="10">
      <alignment horizontal="center" vertical="center"/>
      <protection locked="0"/>
    </xf>
    <xf numFmtId="0" fontId="157" fillId="0" borderId="51">
      <alignment horizontal="right" vertical="center"/>
    </xf>
    <xf numFmtId="0" fontId="287" fillId="0" borderId="51">
      <alignment horizontal="left" vertical="center"/>
    </xf>
    <xf numFmtId="184" fontId="160" fillId="0" borderId="0" applyFont="0" applyFill="0" applyBorder="0" applyAlignment="0" applyProtection="0">
      <alignment vertical="center"/>
    </xf>
    <xf numFmtId="170" fontId="20" fillId="0" borderId="0" applyFont="0" applyFill="0" applyBorder="0" applyAlignment="0" applyProtection="0"/>
    <xf numFmtId="0" fontId="110" fillId="0" borderId="51">
      <alignment horizontal="left" vertical="center"/>
    </xf>
    <xf numFmtId="43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70" fontId="20" fillId="0" borderId="0" applyFont="0" applyFill="0" applyBorder="0" applyAlignment="0" applyProtection="0"/>
    <xf numFmtId="43" fontId="94" fillId="0" borderId="0" applyFont="0" applyFill="0" applyBorder="0" applyAlignment="0" applyProtection="0"/>
    <xf numFmtId="170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92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43" fontId="41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92" fillId="0" borderId="0" applyFont="0" applyFill="0" applyBorder="0" applyAlignment="0" applyProtection="0"/>
    <xf numFmtId="170" fontId="92" fillId="0" borderId="0" applyFont="0" applyFill="0" applyBorder="0" applyAlignment="0" applyProtection="0"/>
    <xf numFmtId="170" fontId="92" fillId="0" borderId="0" applyFont="0" applyFill="0" applyBorder="0" applyAlignment="0" applyProtection="0"/>
    <xf numFmtId="170" fontId="92" fillId="0" borderId="0" applyFont="0" applyFill="0" applyBorder="0" applyAlignment="0" applyProtection="0"/>
    <xf numFmtId="170" fontId="92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23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228" fillId="0" borderId="0" applyFont="0" applyFill="0" applyBorder="0" applyAlignment="0" applyProtection="0"/>
    <xf numFmtId="187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77" fontId="48" fillId="0" borderId="0">
      <alignment readingOrder="1"/>
      <protection locked="0"/>
    </xf>
    <xf numFmtId="177" fontId="48" fillId="0" borderId="0">
      <alignment readingOrder="1"/>
      <protection locked="0"/>
    </xf>
    <xf numFmtId="176" fontId="23" fillId="0" borderId="0" applyFont="0" applyFill="0" applyBorder="0" applyAlignment="0" applyProtection="0"/>
    <xf numFmtId="176" fontId="23" fillId="0" borderId="0" applyFont="0" applyFill="0" applyBorder="0" applyAlignment="0" applyProtection="0"/>
    <xf numFmtId="5" fontId="291" fillId="107" borderId="10" applyNumberFormat="0" applyAlignment="0">
      <alignment horizontal="left" vertical="top"/>
    </xf>
    <xf numFmtId="176" fontId="23" fillId="0" borderId="0" applyFont="0" applyFill="0" applyBorder="0" applyAlignment="0" applyProtection="0"/>
    <xf numFmtId="49" fontId="294" fillId="0" borderId="10">
      <alignment vertical="center"/>
    </xf>
    <xf numFmtId="176" fontId="23" fillId="0" borderId="0" applyFont="0" applyFill="0" applyBorder="0" applyAlignment="0" applyProtection="0"/>
    <xf numFmtId="202" fontId="73" fillId="0" borderId="0" applyFont="0" applyFill="0" applyBorder="0" applyAlignment="0" applyProtection="0"/>
    <xf numFmtId="14" fontId="23" fillId="0" borderId="0" applyFont="0" applyFill="0" applyBorder="0" applyAlignment="0" applyProtection="0"/>
    <xf numFmtId="14" fontId="23" fillId="0" borderId="0" applyFont="0" applyFill="0" applyBorder="0" applyAlignment="0" applyProtection="0"/>
    <xf numFmtId="176" fontId="23" fillId="0" borderId="0" applyFont="0" applyFill="0" applyBorder="0" applyAlignment="0" applyProtection="0"/>
    <xf numFmtId="176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268" fontId="30" fillId="0" borderId="0"/>
    <xf numFmtId="3" fontId="23" fillId="0" borderId="76" applyProtection="0"/>
    <xf numFmtId="3" fontId="23" fillId="0" borderId="0" applyFill="0" applyBorder="0" applyAlignment="0" applyProtection="0"/>
    <xf numFmtId="3" fontId="23" fillId="0" borderId="0" applyFill="0" applyBorder="0" applyAlignment="0" applyProtection="0"/>
    <xf numFmtId="3" fontId="23" fillId="0" borderId="0" applyFill="0" applyBorder="0" applyAlignment="0" applyProtection="0"/>
    <xf numFmtId="3" fontId="23" fillId="0" borderId="0" applyFont="0" applyFill="0" applyBorder="0" applyAlignment="0" applyProtection="0"/>
    <xf numFmtId="3" fontId="23" fillId="0" borderId="0" applyFill="0" applyBorder="0" applyAlignment="0" applyProtection="0"/>
    <xf numFmtId="3" fontId="23" fillId="0" borderId="0" applyFont="0" applyFill="0" applyBorder="0" applyAlignment="0" applyProtection="0"/>
    <xf numFmtId="3" fontId="23" fillId="0" borderId="0"/>
    <xf numFmtId="0" fontId="22" fillId="75" borderId="43" applyNumberFormat="0" applyFont="0" applyAlignment="0" applyProtection="0"/>
    <xf numFmtId="0" fontId="22" fillId="75" borderId="43" applyNumberFormat="0" applyFont="0" applyAlignment="0" applyProtection="0"/>
    <xf numFmtId="0" fontId="195" fillId="88" borderId="38" applyNumberFormat="0" applyAlignment="0" applyProtection="0"/>
    <xf numFmtId="260" fontId="137" fillId="0" borderId="0" applyFont="0" applyFill="0" applyBorder="0" applyAlignment="0" applyProtection="0"/>
    <xf numFmtId="206" fontId="23" fillId="0" borderId="0" applyFont="0" applyFill="0" applyBorder="0" applyAlignment="0" applyProtection="0"/>
    <xf numFmtId="206" fontId="23" fillId="0" borderId="0" applyFont="0" applyFill="0" applyBorder="0" applyAlignment="0" applyProtection="0"/>
    <xf numFmtId="207" fontId="23" fillId="0" borderId="47" applyFont="0" applyFill="0" applyBorder="0" applyAlignment="0" applyProtection="0"/>
    <xf numFmtId="207" fontId="23" fillId="0" borderId="47" applyFont="0" applyFill="0" applyBorder="0" applyAlignment="0" applyProtection="0"/>
    <xf numFmtId="208" fontId="23" fillId="0" borderId="0" applyFont="0" applyFill="0" applyBorder="0" applyAlignment="0" applyProtection="0"/>
    <xf numFmtId="208" fontId="23" fillId="0" borderId="0" applyFont="0" applyFill="0" applyBorder="0" applyAlignment="0" applyProtection="0"/>
    <xf numFmtId="269" fontId="23" fillId="0" borderId="0" applyFont="0" applyFill="0" applyBorder="0" applyAlignment="0" applyProtection="0"/>
    <xf numFmtId="239" fontId="23" fillId="0" borderId="0" applyFont="0" applyFill="0" applyBorder="0" applyAlignment="0" applyProtection="0"/>
    <xf numFmtId="199" fontId="23" fillId="0" borderId="0" applyFill="0" applyBorder="0" applyAlignment="0" applyProtection="0"/>
    <xf numFmtId="242" fontId="23" fillId="0" borderId="0" applyFont="0" applyFill="0" applyBorder="0" applyAlignment="0" applyProtection="0"/>
    <xf numFmtId="199" fontId="23" fillId="0" borderId="0" applyFill="0" applyBorder="0" applyAlignment="0" applyProtection="0"/>
    <xf numFmtId="14" fontId="23" fillId="0" borderId="10">
      <alignment horizontal="center" vertical="center" wrapText="1"/>
      <protection locked="0"/>
    </xf>
    <xf numFmtId="10" fontId="286" fillId="100" borderId="10" applyNumberFormat="0" applyBorder="0" applyAlignment="0" applyProtection="0"/>
    <xf numFmtId="0" fontId="23" fillId="0" borderId="10">
      <alignment vertical="center"/>
      <protection locked="0"/>
    </xf>
    <xf numFmtId="3" fontId="23" fillId="0" borderId="10">
      <alignment vertical="center"/>
      <protection locked="0"/>
    </xf>
    <xf numFmtId="236" fontId="23" fillId="0" borderId="10">
      <alignment vertical="center"/>
      <protection locked="0"/>
    </xf>
    <xf numFmtId="238" fontId="23" fillId="0" borderId="10">
      <alignment vertical="center"/>
      <protection locked="0"/>
    </xf>
    <xf numFmtId="196" fontId="23" fillId="0" borderId="10">
      <alignment vertical="center"/>
      <protection locked="0"/>
    </xf>
    <xf numFmtId="4" fontId="23" fillId="0" borderId="10">
      <alignment vertical="center"/>
      <protection locked="0"/>
    </xf>
    <xf numFmtId="210" fontId="23" fillId="0" borderId="10">
      <alignment vertical="center"/>
      <protection locked="0"/>
    </xf>
    <xf numFmtId="197" fontId="199" fillId="0" borderId="10">
      <alignment vertical="center"/>
      <protection locked="0"/>
    </xf>
    <xf numFmtId="9" fontId="23" fillId="0" borderId="10">
      <alignment vertical="center" wrapText="1"/>
      <protection locked="0"/>
    </xf>
    <xf numFmtId="168" fontId="23" fillId="0" borderId="10">
      <alignment vertical="center" wrapText="1"/>
      <protection locked="0"/>
    </xf>
    <xf numFmtId="10" fontId="23" fillId="0" borderId="10">
      <alignment vertical="center" wrapText="1"/>
      <protection locked="0"/>
    </xf>
    <xf numFmtId="237" fontId="23" fillId="0" borderId="10">
      <alignment vertical="center" wrapText="1"/>
      <protection locked="0"/>
    </xf>
    <xf numFmtId="0" fontId="23" fillId="0" borderId="10">
      <alignment vertical="center" wrapText="1"/>
      <protection locked="0"/>
    </xf>
    <xf numFmtId="0" fontId="23" fillId="0" borderId="10">
      <alignment horizontal="center" vertical="center" wrapText="1"/>
      <protection locked="0"/>
    </xf>
    <xf numFmtId="0" fontId="296" fillId="90" borderId="44" applyNumberFormat="0" applyAlignment="0" applyProtection="0"/>
    <xf numFmtId="0" fontId="296" fillId="90" borderId="44" applyNumberFormat="0" applyAlignment="0" applyProtection="0"/>
    <xf numFmtId="199" fontId="23" fillId="0" borderId="0" applyFill="0" applyBorder="0" applyAlignment="0" applyProtection="0"/>
    <xf numFmtId="242" fontId="23" fillId="0" borderId="0" applyFont="0" applyFill="0" applyBorder="0" applyAlignment="0" applyProtection="0"/>
    <xf numFmtId="0" fontId="30" fillId="0" borderId="0"/>
    <xf numFmtId="0" fontId="30" fillId="0" borderId="0"/>
    <xf numFmtId="0" fontId="310" fillId="0" borderId="10"/>
    <xf numFmtId="0" fontId="30" fillId="0" borderId="0"/>
    <xf numFmtId="0" fontId="1" fillId="0" borderId="0"/>
    <xf numFmtId="0" fontId="3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70" fontId="23" fillId="0" borderId="0"/>
    <xf numFmtId="270" fontId="23" fillId="0" borderId="0"/>
    <xf numFmtId="0" fontId="277" fillId="72" borderId="37" applyNumberFormat="0" applyAlignment="0" applyProtection="0"/>
    <xf numFmtId="0" fontId="277" fillId="72" borderId="37" applyNumberFormat="0" applyAlignment="0" applyProtection="0"/>
    <xf numFmtId="0" fontId="278" fillId="87" borderId="44" applyNumberFormat="0" applyAlignment="0" applyProtection="0"/>
    <xf numFmtId="0" fontId="278" fillId="87" borderId="44" applyNumberFormat="0" applyAlignment="0" applyProtection="0"/>
    <xf numFmtId="0" fontId="23" fillId="0" borderId="0" applyFont="0" applyFill="0" applyBorder="0" applyAlignment="0" applyProtection="0"/>
    <xf numFmtId="0" fontId="22" fillId="0" borderId="0" applyProtection="0"/>
    <xf numFmtId="14" fontId="23" fillId="0" borderId="0" applyFont="0" applyFill="0" applyBorder="0" applyAlignment="0" applyProtection="0"/>
    <xf numFmtId="14" fontId="23" fillId="0" borderId="0" applyFont="0" applyFill="0" applyBorder="0" applyAlignment="0" applyProtection="0"/>
    <xf numFmtId="14" fontId="23" fillId="0" borderId="0" applyFont="0" applyFill="0" applyBorder="0" applyAlignment="0" applyProtection="0"/>
    <xf numFmtId="14" fontId="23" fillId="0" borderId="0" applyFont="0" applyFill="0" applyBorder="0" applyAlignment="0" applyProtection="0"/>
    <xf numFmtId="209" fontId="23" fillId="0" borderId="0" applyFill="0" applyBorder="0" applyAlignment="0" applyProtection="0"/>
    <xf numFmtId="14" fontId="23" fillId="0" borderId="0" applyFont="0" applyFill="0" applyBorder="0" applyAlignment="0" applyProtection="0"/>
    <xf numFmtId="14" fontId="23" fillId="0" borderId="0" applyFont="0" applyFill="0" applyBorder="0" applyAlignment="0" applyProtection="0"/>
    <xf numFmtId="14" fontId="23" fillId="0" borderId="0" applyFont="0" applyFill="0" applyBorder="0" applyAlignment="0" applyProtection="0"/>
    <xf numFmtId="209" fontId="23" fillId="0" borderId="0" applyFill="0" applyBorder="0" applyAlignment="0" applyProtection="0"/>
    <xf numFmtId="0" fontId="22" fillId="0" borderId="0" applyProtection="0"/>
    <xf numFmtId="14" fontId="268" fillId="0" borderId="0" applyFill="0" applyBorder="0" applyAlignment="0"/>
    <xf numFmtId="14" fontId="23" fillId="0" borderId="0">
      <alignment horizontal="left"/>
      <protection locked="0"/>
    </xf>
    <xf numFmtId="14" fontId="23" fillId="0" borderId="0">
      <alignment horizontal="left"/>
      <protection locked="0"/>
    </xf>
    <xf numFmtId="0" fontId="97" fillId="0" borderId="0">
      <protection locked="0"/>
    </xf>
    <xf numFmtId="4" fontId="23" fillId="0" borderId="82">
      <alignment horizontal="left" wrapText="1"/>
      <protection locked="0"/>
    </xf>
    <xf numFmtId="4" fontId="23" fillId="0" borderId="82">
      <alignment horizontal="left" wrapText="1"/>
      <protection locked="0"/>
    </xf>
    <xf numFmtId="0" fontId="279" fillId="69" borderId="0" applyNumberFormat="0" applyBorder="0" applyAlignment="0" applyProtection="0"/>
    <xf numFmtId="271" fontId="23" fillId="0" borderId="0"/>
    <xf numFmtId="271" fontId="23" fillId="0" borderId="0"/>
    <xf numFmtId="164" fontId="280" fillId="0" borderId="0" applyFont="0" applyFill="0" applyBorder="0" applyAlignment="0" applyProtection="0"/>
    <xf numFmtId="165" fontId="280" fillId="0" borderId="0" applyFont="0" applyFill="0" applyBorder="0" applyAlignment="0" applyProtection="0"/>
    <xf numFmtId="164" fontId="280" fillId="0" borderId="0" applyFont="0" applyFill="0" applyBorder="0" applyAlignment="0" applyProtection="0"/>
    <xf numFmtId="41" fontId="280" fillId="0" borderId="0" applyFont="0" applyFill="0" applyBorder="0" applyAlignment="0" applyProtection="0"/>
    <xf numFmtId="164" fontId="280" fillId="0" borderId="0" applyFont="0" applyFill="0" applyBorder="0" applyAlignment="0" applyProtection="0"/>
    <xf numFmtId="164" fontId="280" fillId="0" borderId="0" applyFont="0" applyFill="0" applyBorder="0" applyAlignment="0" applyProtection="0"/>
    <xf numFmtId="41" fontId="280" fillId="0" borderId="0" applyFont="0" applyFill="0" applyBorder="0" applyAlignment="0" applyProtection="0"/>
    <xf numFmtId="41" fontId="280" fillId="0" borderId="0" applyFont="0" applyFill="0" applyBorder="0" applyAlignment="0" applyProtection="0"/>
    <xf numFmtId="41" fontId="280" fillId="0" borderId="0" applyFont="0" applyFill="0" applyBorder="0" applyAlignment="0" applyProtection="0"/>
    <xf numFmtId="164" fontId="280" fillId="0" borderId="0" applyFont="0" applyFill="0" applyBorder="0" applyAlignment="0" applyProtection="0"/>
    <xf numFmtId="164" fontId="280" fillId="0" borderId="0" applyFont="0" applyFill="0" applyBorder="0" applyAlignment="0" applyProtection="0"/>
    <xf numFmtId="164" fontId="280" fillId="0" borderId="0" applyFont="0" applyFill="0" applyBorder="0" applyAlignment="0" applyProtection="0"/>
    <xf numFmtId="41" fontId="280" fillId="0" borderId="0" applyFont="0" applyFill="0" applyBorder="0" applyAlignment="0" applyProtection="0"/>
    <xf numFmtId="41" fontId="280" fillId="0" borderId="0" applyFont="0" applyFill="0" applyBorder="0" applyAlignment="0" applyProtection="0"/>
    <xf numFmtId="272" fontId="280" fillId="0" borderId="0" applyFont="0" applyFill="0" applyBorder="0" applyAlignment="0" applyProtection="0"/>
    <xf numFmtId="272" fontId="280" fillId="0" borderId="0" applyFont="0" applyFill="0" applyBorder="0" applyAlignment="0" applyProtection="0"/>
    <xf numFmtId="41" fontId="280" fillId="0" borderId="0" applyFont="0" applyFill="0" applyBorder="0" applyAlignment="0" applyProtection="0"/>
    <xf numFmtId="165" fontId="280" fillId="0" borderId="0" applyFont="0" applyFill="0" applyBorder="0" applyAlignment="0" applyProtection="0"/>
    <xf numFmtId="43" fontId="280" fillId="0" borderId="0" applyFont="0" applyFill="0" applyBorder="0" applyAlignment="0" applyProtection="0"/>
    <xf numFmtId="165" fontId="280" fillId="0" borderId="0" applyFont="0" applyFill="0" applyBorder="0" applyAlignment="0" applyProtection="0"/>
    <xf numFmtId="165" fontId="280" fillId="0" borderId="0" applyFont="0" applyFill="0" applyBorder="0" applyAlignment="0" applyProtection="0"/>
    <xf numFmtId="43" fontId="280" fillId="0" borderId="0" applyFont="0" applyFill="0" applyBorder="0" applyAlignment="0" applyProtection="0"/>
    <xf numFmtId="43" fontId="280" fillId="0" borderId="0" applyFont="0" applyFill="0" applyBorder="0" applyAlignment="0" applyProtection="0"/>
    <xf numFmtId="43" fontId="280" fillId="0" borderId="0" applyFont="0" applyFill="0" applyBorder="0" applyAlignment="0" applyProtection="0"/>
    <xf numFmtId="165" fontId="280" fillId="0" borderId="0" applyFont="0" applyFill="0" applyBorder="0" applyAlignment="0" applyProtection="0"/>
    <xf numFmtId="165" fontId="280" fillId="0" borderId="0" applyFont="0" applyFill="0" applyBorder="0" applyAlignment="0" applyProtection="0"/>
    <xf numFmtId="165" fontId="280" fillId="0" borderId="0" applyFont="0" applyFill="0" applyBorder="0" applyAlignment="0" applyProtection="0"/>
    <xf numFmtId="43" fontId="280" fillId="0" borderId="0" applyFont="0" applyFill="0" applyBorder="0" applyAlignment="0" applyProtection="0"/>
    <xf numFmtId="43" fontId="280" fillId="0" borderId="0" applyFont="0" applyFill="0" applyBorder="0" applyAlignment="0" applyProtection="0"/>
    <xf numFmtId="273" fontId="280" fillId="0" borderId="0" applyFont="0" applyFill="0" applyBorder="0" applyAlignment="0" applyProtection="0"/>
    <xf numFmtId="273" fontId="280" fillId="0" borderId="0" applyFont="0" applyFill="0" applyBorder="0" applyAlignment="0" applyProtection="0"/>
    <xf numFmtId="43" fontId="280" fillId="0" borderId="0" applyFont="0" applyFill="0" applyBorder="0" applyAlignment="0" applyProtection="0"/>
    <xf numFmtId="3" fontId="229" fillId="0" borderId="0" applyFont="0" applyBorder="0" applyAlignment="0"/>
    <xf numFmtId="196" fontId="23" fillId="0" borderId="0">
      <alignment wrapText="1"/>
      <protection locked="0"/>
    </xf>
    <xf numFmtId="196" fontId="23" fillId="0" borderId="0">
      <alignment wrapText="1"/>
      <protection locked="0"/>
    </xf>
    <xf numFmtId="196" fontId="108" fillId="0" borderId="0">
      <alignment horizontal="right"/>
    </xf>
    <xf numFmtId="0" fontId="217" fillId="72" borderId="37" applyNumberFormat="0" applyAlignment="0" applyProtection="0"/>
    <xf numFmtId="0" fontId="281" fillId="88" borderId="38" applyNumberFormat="0" applyAlignment="0" applyProtection="0"/>
    <xf numFmtId="274" fontId="64" fillId="0" borderId="0">
      <protection locked="0"/>
    </xf>
    <xf numFmtId="274" fontId="64" fillId="0" borderId="0">
      <protection locked="0"/>
    </xf>
    <xf numFmtId="0" fontId="216" fillId="0" borderId="0" applyNumberFormat="0" applyFill="0" applyBorder="0" applyAlignment="0" applyProtection="0"/>
    <xf numFmtId="0" fontId="208" fillId="0" borderId="0" applyNumberFormat="0" applyFill="0" applyBorder="0" applyAlignment="0" applyProtection="0"/>
    <xf numFmtId="0" fontId="77" fillId="84" borderId="0" applyNumberFormat="0" applyBorder="0" applyAlignment="0" applyProtection="0"/>
    <xf numFmtId="0" fontId="77" fillId="85" borderId="0" applyNumberFormat="0" applyBorder="0" applyAlignment="0" applyProtection="0"/>
    <xf numFmtId="0" fontId="77" fillId="86" borderId="0" applyNumberFormat="0" applyBorder="0" applyAlignment="0" applyProtection="0"/>
    <xf numFmtId="0" fontId="77" fillId="80" borderId="0" applyNumberFormat="0" applyBorder="0" applyAlignment="0" applyProtection="0"/>
    <xf numFmtId="0" fontId="77" fillId="81" borderId="0" applyNumberFormat="0" applyBorder="0" applyAlignment="0" applyProtection="0"/>
    <xf numFmtId="0" fontId="77" fillId="83" borderId="0" applyNumberFormat="0" applyBorder="0" applyAlignment="0" applyProtection="0"/>
    <xf numFmtId="0" fontId="77" fillId="95" borderId="0" applyNumberFormat="0" applyBorder="0" applyAlignment="0" applyProtection="0"/>
    <xf numFmtId="0" fontId="77" fillId="84" borderId="0" applyNumberFormat="0" applyBorder="0" applyAlignment="0" applyProtection="0"/>
    <xf numFmtId="0" fontId="77" fillId="83" borderId="0" applyNumberFormat="0" applyBorder="0" applyAlignment="0" applyProtection="0"/>
    <xf numFmtId="0" fontId="77" fillId="85" borderId="0" applyNumberFormat="0" applyBorder="0" applyAlignment="0" applyProtection="0"/>
    <xf numFmtId="0" fontId="77" fillId="77" borderId="0" applyNumberFormat="0" applyBorder="0" applyAlignment="0" applyProtection="0"/>
    <xf numFmtId="0" fontId="77" fillId="86" borderId="0" applyNumberFormat="0" applyBorder="0" applyAlignment="0" applyProtection="0"/>
    <xf numFmtId="0" fontId="77" fillId="96" borderId="0" applyNumberFormat="0" applyBorder="0" applyAlignment="0" applyProtection="0"/>
    <xf numFmtId="0" fontId="77" fillId="80" borderId="0" applyNumberFormat="0" applyBorder="0" applyAlignment="0" applyProtection="0"/>
    <xf numFmtId="0" fontId="77" fillId="81" borderId="0" applyNumberFormat="0" applyBorder="0" applyAlignment="0" applyProtection="0"/>
    <xf numFmtId="0" fontId="77" fillId="85" borderId="0" applyNumberFormat="0" applyBorder="0" applyAlignment="0" applyProtection="0"/>
    <xf numFmtId="0" fontId="77" fillId="83" borderId="0" applyNumberFormat="0" applyBorder="0" applyAlignment="0" applyProtection="0"/>
    <xf numFmtId="258" fontId="282" fillId="0" borderId="0" applyFill="0" applyBorder="0" applyAlignment="0"/>
    <xf numFmtId="260" fontId="282" fillId="0" borderId="0" applyFill="0" applyBorder="0" applyAlignment="0"/>
    <xf numFmtId="258" fontId="282" fillId="0" borderId="0" applyFill="0" applyBorder="0" applyAlignment="0"/>
    <xf numFmtId="264" fontId="282" fillId="0" borderId="0" applyFill="0" applyBorder="0" applyAlignment="0"/>
    <xf numFmtId="260" fontId="282" fillId="0" borderId="0" applyFill="0" applyBorder="0" applyAlignment="0"/>
    <xf numFmtId="0" fontId="217" fillId="78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8" borderId="37" applyNumberFormat="0" applyAlignment="0" applyProtection="0"/>
    <xf numFmtId="0" fontId="100" fillId="0" borderId="74" applyNumberFormat="0" applyFill="0" applyAlignment="0" applyProtection="0"/>
    <xf numFmtId="0" fontId="204" fillId="0" borderId="0" applyNumberFormat="0" applyFill="0" applyBorder="0" applyAlignment="0" applyProtection="0"/>
    <xf numFmtId="0" fontId="72" fillId="0" borderId="0"/>
    <xf numFmtId="0" fontId="72" fillId="0" borderId="0"/>
    <xf numFmtId="275" fontId="23" fillId="0" borderId="0" applyFont="0" applyFill="0" applyBorder="0" applyAlignment="0" applyProtection="0"/>
    <xf numFmtId="0" fontId="1" fillId="0" borderId="0"/>
    <xf numFmtId="0" fontId="1" fillId="0" borderId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76" fontId="23" fillId="0" borderId="0" applyFont="0" applyFill="0" applyBorder="0" applyAlignment="0" applyProtection="0"/>
    <xf numFmtId="211" fontId="103" fillId="0" borderId="0" applyFont="0" applyFill="0" applyBorder="0" applyAlignment="0" applyProtection="0"/>
    <xf numFmtId="3" fontId="229" fillId="0" borderId="0" applyFont="0" applyBorder="0" applyAlignment="0"/>
    <xf numFmtId="210" fontId="23" fillId="0" borderId="67">
      <alignment horizontal="right"/>
      <protection locked="0"/>
    </xf>
    <xf numFmtId="210" fontId="23" fillId="0" borderId="67">
      <alignment horizontal="right"/>
      <protection locked="0"/>
    </xf>
    <xf numFmtId="210" fontId="23" fillId="0" borderId="11">
      <alignment horizontal="right"/>
    </xf>
    <xf numFmtId="210" fontId="23" fillId="0" borderId="11">
      <alignment horizontal="right"/>
    </xf>
    <xf numFmtId="0" fontId="283" fillId="0" borderId="0" applyFont="0" applyFill="0" applyBorder="0" applyAlignment="0" applyProtection="0"/>
    <xf numFmtId="0" fontId="284" fillId="0" borderId="0" applyNumberFormat="0" applyFill="0" applyBorder="0" applyAlignment="0" applyProtection="0"/>
    <xf numFmtId="277" fontId="97" fillId="0" borderId="0">
      <protection locked="0"/>
    </xf>
    <xf numFmtId="278" fontId="97" fillId="0" borderId="0">
      <protection locked="0"/>
    </xf>
    <xf numFmtId="277" fontId="285" fillId="0" borderId="0">
      <protection locked="0"/>
    </xf>
    <xf numFmtId="2" fontId="22" fillId="0" borderId="0" applyProtection="0"/>
    <xf numFmtId="2" fontId="23" fillId="0" borderId="0" applyFont="0" applyFill="0" applyBorder="0" applyAlignment="0" applyProtection="0"/>
    <xf numFmtId="2" fontId="23" fillId="0" borderId="0" applyFont="0" applyFill="0" applyBorder="0" applyAlignment="0" applyProtection="0"/>
    <xf numFmtId="2" fontId="23" fillId="0" borderId="0" applyFont="0" applyFill="0" applyBorder="0" applyAlignment="0" applyProtection="0"/>
    <xf numFmtId="2" fontId="23" fillId="0" borderId="0" applyFont="0" applyFill="0" applyBorder="0" applyAlignment="0" applyProtection="0"/>
    <xf numFmtId="2" fontId="23" fillId="0" borderId="0" applyFill="0" applyBorder="0" applyAlignment="0" applyProtection="0"/>
    <xf numFmtId="2" fontId="23" fillId="0" borderId="0" applyFont="0" applyFill="0" applyBorder="0" applyAlignment="0" applyProtection="0"/>
    <xf numFmtId="2" fontId="23" fillId="0" borderId="0" applyFont="0" applyFill="0" applyBorder="0" applyAlignment="0" applyProtection="0"/>
    <xf numFmtId="2" fontId="23" fillId="0" borderId="0" applyFont="0" applyFill="0" applyBorder="0" applyAlignment="0" applyProtection="0"/>
    <xf numFmtId="2" fontId="23" fillId="0" borderId="0" applyFill="0" applyBorder="0" applyAlignment="0" applyProtection="0"/>
    <xf numFmtId="2" fontId="22" fillId="0" borderId="0" applyProtection="0"/>
    <xf numFmtId="0" fontId="157" fillId="109" borderId="75">
      <alignment horizontal="left" vertical="center"/>
      <protection locked="0"/>
    </xf>
    <xf numFmtId="0" fontId="157" fillId="110" borderId="75">
      <alignment horizontal="center" vertical="center"/>
      <protection locked="0"/>
    </xf>
    <xf numFmtId="0" fontId="194" fillId="0" borderId="42" applyNumberFormat="0" applyFill="0" applyAlignment="0" applyProtection="0"/>
    <xf numFmtId="0" fontId="194" fillId="0" borderId="42" applyNumberFormat="0" applyFill="0" applyAlignment="0" applyProtection="0"/>
    <xf numFmtId="0" fontId="157" fillId="0" borderId="51">
      <alignment horizontal="right" vertical="center"/>
    </xf>
    <xf numFmtId="0" fontId="158" fillId="69" borderId="0" applyNumberFormat="0" applyBorder="0" applyAlignment="0" applyProtection="0"/>
    <xf numFmtId="38" fontId="286" fillId="97" borderId="0" applyNumberFormat="0" applyBorder="0" applyAlignment="0" applyProtection="0"/>
    <xf numFmtId="4" fontId="30" fillId="0" borderId="0">
      <alignment horizontal="right" vertical="center"/>
    </xf>
    <xf numFmtId="0" fontId="158" fillId="69" borderId="0" applyNumberFormat="0" applyBorder="0" applyAlignment="0" applyProtection="0"/>
    <xf numFmtId="0" fontId="287" fillId="0" borderId="50" applyNumberFormat="0" applyAlignment="0" applyProtection="0">
      <alignment horizontal="left" vertical="center"/>
    </xf>
    <xf numFmtId="0" fontId="287" fillId="0" borderId="51">
      <alignment horizontal="left" vertical="center"/>
    </xf>
    <xf numFmtId="0" fontId="208" fillId="0" borderId="52" applyNumberFormat="0" applyFill="0" applyAlignment="0" applyProtection="0"/>
    <xf numFmtId="279" fontId="288" fillId="0" borderId="0">
      <protection locked="0"/>
    </xf>
    <xf numFmtId="0" fontId="30" fillId="0" borderId="0" applyNumberFormat="0" applyFont="0" applyFill="0" applyBorder="0" applyAlignment="0" applyProtection="0">
      <protection locked="0"/>
    </xf>
    <xf numFmtId="0" fontId="30" fillId="0" borderId="0" applyNumberFormat="0" applyFont="0" applyFill="0" applyBorder="0" applyAlignment="0" applyProtection="0">
      <protection locked="0"/>
    </xf>
    <xf numFmtId="0" fontId="30" fillId="0" borderId="0" applyNumberFormat="0" applyFont="0" applyFill="0" applyBorder="0" applyAlignment="0" applyProtection="0">
      <protection locked="0"/>
    </xf>
    <xf numFmtId="0" fontId="30" fillId="0" borderId="0" applyNumberFormat="0" applyFont="0" applyFill="0" applyBorder="0" applyAlignment="0" applyProtection="0">
      <protection locked="0"/>
    </xf>
    <xf numFmtId="0" fontId="30" fillId="0" borderId="0" applyNumberFormat="0" applyFont="0" applyFill="0" applyBorder="0" applyAlignment="0" applyProtection="0">
      <protection locked="0"/>
    </xf>
    <xf numFmtId="0" fontId="30" fillId="0" borderId="0" applyNumberFormat="0" applyFont="0" applyFill="0" applyBorder="0" applyAlignment="0" applyProtection="0">
      <protection locked="0"/>
    </xf>
    <xf numFmtId="279" fontId="289" fillId="0" borderId="0">
      <protection locked="0"/>
    </xf>
    <xf numFmtId="0" fontId="110" fillId="0" borderId="0" applyProtection="0"/>
    <xf numFmtId="0" fontId="110" fillId="0" borderId="0" applyProtection="0"/>
    <xf numFmtId="0" fontId="110" fillId="0" borderId="0" applyProtection="0"/>
    <xf numFmtId="0" fontId="110" fillId="0" borderId="0" applyProtection="0"/>
    <xf numFmtId="0" fontId="110" fillId="0" borderId="0" applyProtection="0"/>
    <xf numFmtId="0" fontId="110" fillId="0" borderId="0" applyProtection="0"/>
    <xf numFmtId="0" fontId="290" fillId="0" borderId="53">
      <alignment horizontal="center"/>
    </xf>
    <xf numFmtId="0" fontId="290" fillId="0" borderId="0">
      <alignment horizontal="center"/>
    </xf>
    <xf numFmtId="5" fontId="291" fillId="107" borderId="75" applyNumberFormat="0" applyAlignment="0">
      <alignment horizontal="left" vertical="top"/>
    </xf>
    <xf numFmtId="187" fontId="30" fillId="0" borderId="11" applyFill="0" applyBorder="0" applyProtection="0">
      <alignment horizontal="left" vertical="center" wrapText="1"/>
    </xf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0" fontId="292" fillId="0" borderId="0" applyNumberFormat="0" applyFill="0" applyBorder="0" applyAlignment="0" applyProtection="0"/>
    <xf numFmtId="0" fontId="293" fillId="0" borderId="42" applyNumberFormat="0" applyFill="0" applyAlignment="0" applyProtection="0"/>
    <xf numFmtId="0" fontId="293" fillId="0" borderId="42" applyNumberFormat="0" applyFill="0" applyAlignment="0" applyProtection="0"/>
    <xf numFmtId="49" fontId="294" fillId="0" borderId="75">
      <alignment vertical="center"/>
    </xf>
    <xf numFmtId="0" fontId="159" fillId="70" borderId="0" applyNumberFormat="0" applyBorder="0" applyAlignment="0" applyProtection="0"/>
    <xf numFmtId="0" fontId="159" fillId="68" borderId="0" applyNumberFormat="0" applyBorder="0" applyAlignment="0" applyProtection="0"/>
    <xf numFmtId="0" fontId="159" fillId="68" borderId="0" applyNumberFormat="0" applyBorder="0" applyAlignment="0" applyProtection="0"/>
    <xf numFmtId="10" fontId="286" fillId="100" borderId="75" applyNumberFormat="0" applyBorder="0" applyAlignment="0" applyProtection="0"/>
    <xf numFmtId="0" fontId="121" fillId="72" borderId="37" applyNumberFormat="0" applyAlignment="0" applyProtection="0"/>
    <xf numFmtId="0" fontId="121" fillId="72" borderId="37" applyNumberFormat="0" applyAlignment="0" applyProtection="0"/>
    <xf numFmtId="0" fontId="121" fillId="72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217" fillId="78" borderId="37" applyNumberFormat="0" applyAlignment="0" applyProtection="0"/>
    <xf numFmtId="0" fontId="217" fillId="78" borderId="37" applyNumberFormat="0" applyAlignment="0" applyProtection="0"/>
    <xf numFmtId="0" fontId="108" fillId="75" borderId="43" applyNumberFormat="0" applyFont="0" applyAlignment="0" applyProtection="0"/>
    <xf numFmtId="0" fontId="108" fillId="75" borderId="43" applyNumberFormat="0" applyFont="0" applyAlignment="0" applyProtection="0"/>
    <xf numFmtId="0" fontId="260" fillId="81" borderId="0" applyNumberFormat="0" applyBorder="0" applyAlignment="0" applyProtection="0"/>
    <xf numFmtId="0" fontId="260" fillId="85" borderId="0" applyNumberFormat="0" applyBorder="0" applyAlignment="0" applyProtection="0"/>
    <xf numFmtId="0" fontId="260" fillId="86" borderId="0" applyNumberFormat="0" applyBorder="0" applyAlignment="0" applyProtection="0"/>
    <xf numFmtId="0" fontId="260" fillId="96" borderId="0" applyNumberFormat="0" applyBorder="0" applyAlignment="0" applyProtection="0"/>
    <xf numFmtId="0" fontId="260" fillId="81" borderId="0" applyNumberFormat="0" applyBorder="0" applyAlignment="0" applyProtection="0"/>
    <xf numFmtId="0" fontId="260" fillId="83" borderId="0" applyNumberFormat="0" applyBorder="0" applyAlignment="0" applyProtection="0"/>
    <xf numFmtId="0" fontId="295" fillId="69" borderId="0" applyNumberFormat="0" applyBorder="0" applyAlignment="0" applyProtection="0"/>
    <xf numFmtId="0" fontId="229" fillId="0" borderId="0"/>
    <xf numFmtId="0" fontId="296" fillId="90" borderId="44" applyNumberFormat="0" applyAlignment="0" applyProtection="0"/>
    <xf numFmtId="0" fontId="296" fillId="90" borderId="44" applyNumberFormat="0" applyAlignment="0" applyProtection="0"/>
    <xf numFmtId="0" fontId="23" fillId="0" borderId="81">
      <alignment horizontal="centerContinuous" vertical="center" wrapText="1"/>
      <protection locked="0"/>
    </xf>
    <xf numFmtId="0" fontId="23" fillId="0" borderId="81">
      <alignment horizontal="centerContinuous" vertical="center" wrapText="1"/>
      <protection locked="0"/>
    </xf>
    <xf numFmtId="0" fontId="297" fillId="0" borderId="80">
      <alignment horizontal="centerContinuous"/>
      <protection locked="0"/>
    </xf>
    <xf numFmtId="280" fontId="108" fillId="0" borderId="0" applyFont="0" applyFill="0" applyBorder="0" applyAlignment="0" applyProtection="0"/>
    <xf numFmtId="0" fontId="298" fillId="0" borderId="42" applyNumberFormat="0" applyFill="0" applyAlignment="0" applyProtection="0"/>
    <xf numFmtId="0" fontId="298" fillId="0" borderId="42" applyNumberFormat="0" applyFill="0" applyAlignment="0" applyProtection="0"/>
    <xf numFmtId="0" fontId="299" fillId="88" borderId="38" applyNumberFormat="0" applyAlignment="0" applyProtection="0"/>
    <xf numFmtId="0" fontId="281" fillId="88" borderId="38" applyNumberFormat="0" applyAlignment="0" applyProtection="0"/>
    <xf numFmtId="0" fontId="224" fillId="0" borderId="87" applyNumberFormat="0" applyFill="0" applyAlignment="0" applyProtection="0"/>
    <xf numFmtId="0" fontId="225" fillId="0" borderId="40" applyNumberFormat="0" applyFill="0" applyAlignment="0" applyProtection="0"/>
    <xf numFmtId="0" fontId="216" fillId="0" borderId="88" applyNumberFormat="0" applyFill="0" applyAlignment="0" applyProtection="0"/>
    <xf numFmtId="0" fontId="216" fillId="0" borderId="0" applyNumberFormat="0" applyFill="0" applyBorder="0" applyAlignment="0" applyProtection="0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258" fontId="300" fillId="0" borderId="0" applyFill="0" applyBorder="0" applyAlignment="0"/>
    <xf numFmtId="260" fontId="300" fillId="0" borderId="0" applyFill="0" applyBorder="0" applyAlignment="0"/>
    <xf numFmtId="258" fontId="300" fillId="0" borderId="0" applyFill="0" applyBorder="0" applyAlignment="0"/>
    <xf numFmtId="264" fontId="300" fillId="0" borderId="0" applyFill="0" applyBorder="0" applyAlignment="0"/>
    <xf numFmtId="260" fontId="300" fillId="0" borderId="0" applyFill="0" applyBorder="0" applyAlignment="0"/>
    <xf numFmtId="0" fontId="126" fillId="0" borderId="42" applyNumberFormat="0" applyFill="0" applyAlignment="0" applyProtection="0"/>
    <xf numFmtId="0" fontId="42" fillId="0" borderId="42" applyNumberFormat="0" applyFill="0" applyAlignment="0" applyProtection="0"/>
    <xf numFmtId="0" fontId="42" fillId="0" borderId="42" applyNumberFormat="0" applyFill="0" applyAlignment="0" applyProtection="0"/>
    <xf numFmtId="0" fontId="42" fillId="0" borderId="42" applyNumberFormat="0" applyFill="0" applyAlignment="0" applyProtection="0"/>
    <xf numFmtId="0" fontId="42" fillId="0" borderId="42" applyNumberFormat="0" applyFill="0" applyAlignment="0" applyProtection="0"/>
    <xf numFmtId="196" fontId="23" fillId="0" borderId="69"/>
    <xf numFmtId="196" fontId="23" fillId="0" borderId="69"/>
    <xf numFmtId="0" fontId="301" fillId="0" borderId="0" applyNumberFormat="0" applyFill="0" applyBorder="0" applyAlignment="0" applyProtection="0"/>
    <xf numFmtId="164" fontId="302" fillId="0" borderId="0" applyFont="0" applyFill="0" applyBorder="0" applyAlignment="0" applyProtection="0"/>
    <xf numFmtId="202" fontId="73" fillId="0" borderId="0" applyFont="0" applyFill="0" applyBorder="0" applyAlignment="0" applyProtection="0"/>
    <xf numFmtId="202" fontId="73" fillId="0" borderId="0" applyFont="0" applyFill="0" applyBorder="0" applyAlignment="0" applyProtection="0"/>
    <xf numFmtId="202" fontId="73" fillId="0" borderId="0" applyFont="0" applyFill="0" applyBorder="0" applyAlignment="0" applyProtection="0"/>
    <xf numFmtId="202" fontId="73" fillId="0" borderId="0" applyFont="0" applyFill="0" applyBorder="0" applyAlignment="0" applyProtection="0"/>
    <xf numFmtId="202" fontId="73" fillId="0" borderId="0" applyFont="0" applyFill="0" applyBorder="0" applyAlignment="0" applyProtection="0"/>
    <xf numFmtId="202" fontId="73" fillId="0" borderId="0" applyFont="0" applyFill="0" applyBorder="0" applyAlignment="0" applyProtection="0"/>
    <xf numFmtId="202" fontId="73" fillId="0" borderId="0" applyFont="0" applyFill="0" applyBorder="0" applyAlignment="0" applyProtection="0"/>
    <xf numFmtId="202" fontId="73" fillId="0" borderId="0" applyFont="0" applyFill="0" applyBorder="0" applyAlignment="0" applyProtection="0"/>
    <xf numFmtId="202" fontId="73" fillId="0" borderId="0" applyFont="0" applyFill="0" applyBorder="0" applyAlignment="0" applyProtection="0"/>
    <xf numFmtId="202" fontId="73" fillId="0" borderId="0" applyFont="0" applyFill="0" applyBorder="0" applyAlignment="0" applyProtection="0"/>
    <xf numFmtId="165" fontId="23" fillId="0" borderId="0" applyFont="0" applyFill="0" applyBorder="0" applyAlignment="0" applyProtection="0"/>
    <xf numFmtId="202" fontId="73" fillId="0" borderId="0" applyFont="0" applyFill="0" applyBorder="0" applyAlignment="0" applyProtection="0"/>
    <xf numFmtId="202" fontId="73" fillId="0" borderId="0" applyFont="0" applyFill="0" applyBorder="0" applyAlignment="0" applyProtection="0"/>
    <xf numFmtId="202" fontId="73" fillId="0" borderId="0" applyFont="0" applyFill="0" applyBorder="0" applyAlignment="0" applyProtection="0"/>
    <xf numFmtId="202" fontId="73" fillId="0" borderId="0" applyFont="0" applyFill="0" applyBorder="0" applyAlignment="0" applyProtection="0"/>
    <xf numFmtId="202" fontId="73" fillId="0" borderId="0" applyFont="0" applyFill="0" applyBorder="0" applyAlignment="0" applyProtection="0"/>
    <xf numFmtId="202" fontId="73" fillId="0" borderId="0" applyFont="0" applyFill="0" applyBorder="0" applyAlignment="0" applyProtection="0"/>
    <xf numFmtId="202" fontId="73" fillId="0" borderId="0" applyFont="0" applyFill="0" applyBorder="0" applyAlignment="0" applyProtection="0"/>
    <xf numFmtId="202" fontId="73" fillId="0" borderId="0" applyFont="0" applyFill="0" applyBorder="0" applyAlignment="0" applyProtection="0"/>
    <xf numFmtId="202" fontId="73" fillId="0" borderId="0" applyFont="0" applyFill="0" applyBorder="0" applyAlignment="0" applyProtection="0"/>
    <xf numFmtId="202" fontId="73" fillId="0" borderId="0" applyFont="0" applyFill="0" applyBorder="0" applyAlignment="0" applyProtection="0"/>
    <xf numFmtId="202" fontId="73" fillId="0" borderId="0" applyFont="0" applyFill="0" applyBorder="0" applyAlignment="0" applyProtection="0"/>
    <xf numFmtId="202" fontId="73" fillId="0" borderId="0" applyFont="0" applyFill="0" applyBorder="0" applyAlignment="0" applyProtection="0"/>
    <xf numFmtId="202" fontId="73" fillId="0" borderId="0" applyFont="0" applyFill="0" applyBorder="0" applyAlignment="0" applyProtection="0"/>
    <xf numFmtId="202" fontId="73" fillId="0" borderId="0" applyFont="0" applyFill="0" applyBorder="0" applyAlignment="0" applyProtection="0"/>
    <xf numFmtId="202" fontId="73" fillId="0" borderId="0" applyFont="0" applyFill="0" applyBorder="0" applyAlignment="0" applyProtection="0"/>
    <xf numFmtId="281" fontId="303" fillId="0" borderId="90"/>
    <xf numFmtId="282" fontId="302" fillId="0" borderId="0" applyFont="0" applyFill="0" applyBorder="0" applyAlignment="0" applyProtection="0"/>
    <xf numFmtId="216" fontId="23" fillId="0" borderId="0" applyFont="0" applyFill="0" applyBorder="0" applyAlignment="0" applyProtection="0"/>
    <xf numFmtId="283" fontId="99" fillId="0" borderId="0" applyFont="0" applyFill="0" applyBorder="0" applyAlignment="0" applyProtection="0"/>
    <xf numFmtId="216" fontId="23" fillId="0" borderId="0" applyFont="0" applyFill="0" applyBorder="0" applyAlignment="0" applyProtection="0"/>
    <xf numFmtId="216" fontId="23" fillId="0" borderId="0" applyFont="0" applyFill="0" applyBorder="0" applyAlignment="0" applyProtection="0"/>
    <xf numFmtId="216" fontId="23" fillId="0" borderId="0" applyFont="0" applyFill="0" applyBorder="0" applyAlignment="0" applyProtection="0"/>
    <xf numFmtId="216" fontId="23" fillId="0" borderId="0" applyFont="0" applyFill="0" applyBorder="0" applyAlignment="0" applyProtection="0"/>
    <xf numFmtId="216" fontId="23" fillId="0" borderId="0" applyFont="0" applyFill="0" applyBorder="0" applyAlignment="0" applyProtection="0"/>
    <xf numFmtId="216" fontId="23" fillId="0" borderId="0" applyFont="0" applyFill="0" applyBorder="0" applyAlignment="0" applyProtection="0"/>
    <xf numFmtId="216" fontId="23" fillId="0" borderId="0" applyFont="0" applyFill="0" applyBorder="0" applyAlignment="0" applyProtection="0"/>
    <xf numFmtId="216" fontId="23" fillId="0" borderId="0" applyFont="0" applyFill="0" applyBorder="0" applyAlignment="0" applyProtection="0"/>
    <xf numFmtId="216" fontId="23" fillId="0" borderId="0" applyFont="0" applyFill="0" applyBorder="0" applyAlignment="0" applyProtection="0"/>
    <xf numFmtId="216" fontId="23" fillId="0" borderId="0" applyFont="0" applyFill="0" applyBorder="0" applyAlignment="0" applyProtection="0"/>
    <xf numFmtId="215" fontId="76" fillId="0" borderId="0" applyFont="0" applyFill="0" applyBorder="0" applyAlignment="0" applyProtection="0"/>
    <xf numFmtId="284" fontId="133" fillId="0" borderId="91" applyFont="0" applyBorder="0" applyAlignment="0"/>
    <xf numFmtId="285" fontId="97" fillId="0" borderId="0">
      <protection locked="0"/>
    </xf>
    <xf numFmtId="269" fontId="283" fillId="0" borderId="0" applyFont="0" applyFill="0" applyBorder="0" applyAlignment="0" applyProtection="0"/>
    <xf numFmtId="0" fontId="22" fillId="0" borderId="0" applyNumberFormat="0" applyFont="0" applyFill="0" applyAlignment="0"/>
    <xf numFmtId="0" fontId="273" fillId="0" borderId="62" applyNumberFormat="0" applyFill="0" applyAlignment="0" applyProtection="0"/>
    <xf numFmtId="0" fontId="274" fillId="0" borderId="63" applyNumberFormat="0" applyFill="0" applyAlignment="0" applyProtection="0"/>
    <xf numFmtId="0" fontId="275" fillId="0" borderId="64" applyNumberFormat="0" applyFill="0" applyAlignment="0" applyProtection="0"/>
    <xf numFmtId="0" fontId="275" fillId="0" borderId="0" applyNumberFormat="0" applyFill="0" applyBorder="0" applyAlignment="0" applyProtection="0"/>
    <xf numFmtId="0" fontId="304" fillId="0" borderId="73" applyNumberFormat="0" applyFill="0" applyAlignment="0" applyProtection="0"/>
    <xf numFmtId="0" fontId="305" fillId="0" borderId="40" applyNumberFormat="0" applyFill="0" applyAlignment="0" applyProtection="0"/>
    <xf numFmtId="0" fontId="306" fillId="0" borderId="52" applyNumberFormat="0" applyFill="0" applyAlignment="0" applyProtection="0"/>
    <xf numFmtId="0" fontId="306" fillId="0" borderId="0" applyNumberFormat="0" applyFill="0" applyBorder="0" applyAlignment="0" applyProtection="0"/>
    <xf numFmtId="0" fontId="272" fillId="0" borderId="0" applyNumberFormat="0" applyFill="0" applyBorder="0" applyAlignment="0" applyProtection="0"/>
    <xf numFmtId="0" fontId="200" fillId="78" borderId="0" applyNumberFormat="0" applyBorder="0" applyAlignment="0" applyProtection="0"/>
    <xf numFmtId="0" fontId="200" fillId="78" borderId="0" applyNumberFormat="0" applyBorder="0" applyAlignment="0" applyProtection="0"/>
    <xf numFmtId="0" fontId="200" fillId="78" borderId="0" applyNumberFormat="0" applyBorder="0" applyAlignment="0" applyProtection="0"/>
    <xf numFmtId="0" fontId="307" fillId="78" borderId="0" applyNumberFormat="0" applyBorder="0" applyAlignment="0" applyProtection="0"/>
    <xf numFmtId="0" fontId="308" fillId="78" borderId="0" applyNumberFormat="0" applyBorder="0" applyAlignment="0" applyProtection="0"/>
    <xf numFmtId="0" fontId="309" fillId="78" borderId="0" applyNumberFormat="0" applyBorder="0" applyAlignment="0" applyProtection="0"/>
    <xf numFmtId="0" fontId="310" fillId="0" borderId="75"/>
    <xf numFmtId="0" fontId="30" fillId="0" borderId="0"/>
    <xf numFmtId="286" fontId="311" fillId="0" borderId="0"/>
    <xf numFmtId="287" fontId="23" fillId="0" borderId="0"/>
    <xf numFmtId="287" fontId="23" fillId="0" borderId="0"/>
    <xf numFmtId="187" fontId="132" fillId="0" borderId="0"/>
    <xf numFmtId="0" fontId="23" fillId="0" borderId="0"/>
    <xf numFmtId="0" fontId="76" fillId="0" borderId="0"/>
    <xf numFmtId="0" fontId="137" fillId="0" borderId="0"/>
    <xf numFmtId="0" fontId="76" fillId="0" borderId="0"/>
    <xf numFmtId="0" fontId="23" fillId="0" borderId="0"/>
    <xf numFmtId="0" fontId="23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20" fillId="0" borderId="0"/>
    <xf numFmtId="288" fontId="23" fillId="0" borderId="0"/>
    <xf numFmtId="288" fontId="23" fillId="0" borderId="0"/>
    <xf numFmtId="0" fontId="23" fillId="0" borderId="0"/>
    <xf numFmtId="217" fontId="133" fillId="0" borderId="0"/>
    <xf numFmtId="0" fontId="20" fillId="0" borderId="0"/>
    <xf numFmtId="0" fontId="20" fillId="0" borderId="0"/>
    <xf numFmtId="0" fontId="276" fillId="0" borderId="0"/>
    <xf numFmtId="0" fontId="1" fillId="0" borderId="0"/>
    <xf numFmtId="0" fontId="1" fillId="0" borderId="0"/>
    <xf numFmtId="0" fontId="20" fillId="0" borderId="0"/>
    <xf numFmtId="0" fontId="30" fillId="0" borderId="0"/>
    <xf numFmtId="0" fontId="23" fillId="0" borderId="0"/>
    <xf numFmtId="0" fontId="5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2" fillId="0" borderId="0"/>
    <xf numFmtId="0" fontId="23" fillId="0" borderId="0"/>
    <xf numFmtId="0" fontId="23" fillId="0" borderId="0"/>
    <xf numFmtId="0" fontId="23" fillId="0" borderId="0"/>
    <xf numFmtId="0" fontId="30" fillId="0" borderId="0" applyFill="0" applyBorder="0" applyProtection="0">
      <alignment wrapText="1"/>
    </xf>
    <xf numFmtId="0" fontId="3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" fillId="0" borderId="0"/>
    <xf numFmtId="0" fontId="23" fillId="0" borderId="0"/>
    <xf numFmtId="0" fontId="20" fillId="0" borderId="0"/>
    <xf numFmtId="0" fontId="20" fillId="0" borderId="0"/>
    <xf numFmtId="233" fontId="1" fillId="0" borderId="0"/>
    <xf numFmtId="0" fontId="20" fillId="0" borderId="0"/>
    <xf numFmtId="0" fontId="20" fillId="0" borderId="0"/>
    <xf numFmtId="0" fontId="23" fillId="0" borderId="0"/>
    <xf numFmtId="0" fontId="23" fillId="0" borderId="0"/>
    <xf numFmtId="0" fontId="1" fillId="0" borderId="0"/>
    <xf numFmtId="0" fontId="23" fillId="0" borderId="0">
      <alignment vertical="top"/>
    </xf>
    <xf numFmtId="0" fontId="22" fillId="0" borderId="0"/>
    <xf numFmtId="0" fontId="23" fillId="0" borderId="0"/>
    <xf numFmtId="0" fontId="134" fillId="0" borderId="0"/>
    <xf numFmtId="0" fontId="1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" fontId="23" fillId="0" borderId="0"/>
    <xf numFmtId="0" fontId="23" fillId="0" borderId="0">
      <alignment vertical="top"/>
    </xf>
    <xf numFmtId="0" fontId="23" fillId="0" borderId="0"/>
    <xf numFmtId="0" fontId="23" fillId="0" borderId="0">
      <alignment vertical="top"/>
    </xf>
    <xf numFmtId="3" fontId="23" fillId="0" borderId="0"/>
    <xf numFmtId="0" fontId="23" fillId="0" borderId="0">
      <alignment vertical="top"/>
    </xf>
    <xf numFmtId="0" fontId="23" fillId="0" borderId="0"/>
    <xf numFmtId="0" fontId="23" fillId="0" borderId="0">
      <alignment vertical="top"/>
    </xf>
    <xf numFmtId="0" fontId="23" fillId="0" borderId="0" applyNumberFormat="0"/>
    <xf numFmtId="0" fontId="23" fillId="0" borderId="0" applyNumberFormat="0"/>
    <xf numFmtId="0" fontId="23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36" fillId="0" borderId="0"/>
    <xf numFmtId="0" fontId="30" fillId="0" borderId="0"/>
    <xf numFmtId="0" fontId="23" fillId="0" borderId="0"/>
    <xf numFmtId="0" fontId="20" fillId="0" borderId="0"/>
    <xf numFmtId="0" fontId="30" fillId="0" borderId="0"/>
    <xf numFmtId="0" fontId="30" fillId="0" borderId="0"/>
    <xf numFmtId="0" fontId="30" fillId="0" borderId="0"/>
    <xf numFmtId="0" fontId="134" fillId="0" borderId="0"/>
    <xf numFmtId="0" fontId="20" fillId="0" borderId="0"/>
    <xf numFmtId="0" fontId="23" fillId="0" borderId="0"/>
    <xf numFmtId="0" fontId="23" fillId="0" borderId="0"/>
    <xf numFmtId="0" fontId="1" fillId="0" borderId="0"/>
    <xf numFmtId="0" fontId="23" fillId="0" borderId="0"/>
    <xf numFmtId="0" fontId="1" fillId="0" borderId="0"/>
    <xf numFmtId="0" fontId="23" fillId="0" borderId="0"/>
    <xf numFmtId="0" fontId="108" fillId="75" borderId="43" applyNumberFormat="0" applyFont="0" applyAlignment="0" applyProtection="0"/>
    <xf numFmtId="0" fontId="108" fillId="75" borderId="43" applyNumberFormat="0" applyFont="0" applyAlignment="0" applyProtection="0"/>
    <xf numFmtId="0" fontId="1" fillId="0" borderId="0"/>
    <xf numFmtId="0" fontId="217" fillId="78" borderId="37" applyNumberFormat="0" applyAlignment="0" applyProtection="0"/>
    <xf numFmtId="0" fontId="217" fillId="78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23" fillId="0" borderId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1" fillId="0" borderId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121" fillId="72" borderId="37" applyNumberFormat="0" applyAlignment="0" applyProtection="0"/>
    <xf numFmtId="0" fontId="121" fillId="72" borderId="37" applyNumberFormat="0" applyAlignment="0" applyProtection="0"/>
    <xf numFmtId="0" fontId="121" fillId="72" borderId="37" applyNumberFormat="0" applyAlignment="0" applyProtection="0"/>
    <xf numFmtId="0" fontId="20" fillId="0" borderId="0"/>
    <xf numFmtId="0" fontId="23" fillId="0" borderId="0"/>
    <xf numFmtId="0" fontId="1" fillId="0" borderId="0"/>
    <xf numFmtId="0" fontId="23" fillId="0" borderId="0"/>
    <xf numFmtId="0" fontId="1" fillId="0" borderId="0"/>
    <xf numFmtId="0" fontId="23" fillId="0" borderId="0"/>
    <xf numFmtId="0" fontId="23" fillId="0" borderId="81">
      <alignment horizontal="centerContinuous" vertical="center" wrapText="1"/>
      <protection locked="0"/>
    </xf>
    <xf numFmtId="0" fontId="23" fillId="0" borderId="81">
      <alignment horizontal="centerContinuous" vertical="center" wrapText="1"/>
      <protection locked="0"/>
    </xf>
    <xf numFmtId="0" fontId="1" fillId="0" borderId="0"/>
    <xf numFmtId="0" fontId="1" fillId="0" borderId="0"/>
    <xf numFmtId="177" fontId="48" fillId="0" borderId="0">
      <alignment readingOrder="1"/>
      <protection locked="0"/>
    </xf>
    <xf numFmtId="177" fontId="48" fillId="0" borderId="0">
      <alignment readingOrder="1"/>
      <protection locked="0"/>
    </xf>
    <xf numFmtId="0" fontId="23" fillId="0" borderId="0"/>
    <xf numFmtId="0" fontId="23" fillId="0" borderId="0"/>
    <xf numFmtId="0" fontId="1" fillId="0" borderId="0"/>
    <xf numFmtId="177" fontId="48" fillId="0" borderId="0">
      <alignment readingOrder="1"/>
      <protection locked="0"/>
    </xf>
    <xf numFmtId="177" fontId="48" fillId="0" borderId="0">
      <alignment readingOrder="1"/>
      <protection locked="0"/>
    </xf>
    <xf numFmtId="177" fontId="48" fillId="0" borderId="0">
      <alignment readingOrder="1"/>
      <protection locked="0"/>
    </xf>
    <xf numFmtId="177" fontId="48" fillId="0" borderId="0">
      <alignment readingOrder="1"/>
      <protection locked="0"/>
    </xf>
    <xf numFmtId="0" fontId="30" fillId="0" borderId="0"/>
    <xf numFmtId="177" fontId="48" fillId="0" borderId="0">
      <alignment readingOrder="1"/>
      <protection locked="0"/>
    </xf>
    <xf numFmtId="177" fontId="48" fillId="0" borderId="0">
      <alignment readingOrder="1"/>
      <protection locked="0"/>
    </xf>
    <xf numFmtId="0" fontId="20" fillId="0" borderId="0"/>
    <xf numFmtId="0" fontId="1" fillId="0" borderId="0"/>
    <xf numFmtId="0" fontId="30" fillId="0" borderId="0"/>
    <xf numFmtId="218" fontId="133" fillId="0" borderId="0"/>
    <xf numFmtId="0" fontId="1" fillId="0" borderId="0"/>
    <xf numFmtId="0" fontId="1" fillId="0" borderId="0"/>
    <xf numFmtId="0" fontId="1" fillId="0" borderId="0"/>
    <xf numFmtId="0" fontId="135" fillId="0" borderId="0"/>
    <xf numFmtId="0" fontId="94" fillId="0" borderId="0"/>
    <xf numFmtId="0" fontId="1" fillId="0" borderId="0"/>
    <xf numFmtId="177" fontId="48" fillId="0" borderId="0">
      <alignment readingOrder="1"/>
      <protection locked="0"/>
    </xf>
    <xf numFmtId="177" fontId="48" fillId="0" borderId="0">
      <alignment readingOrder="1"/>
      <protection locked="0"/>
    </xf>
    <xf numFmtId="0" fontId="23" fillId="0" borderId="0"/>
    <xf numFmtId="0" fontId="23" fillId="0" borderId="0"/>
    <xf numFmtId="0" fontId="1" fillId="0" borderId="0"/>
    <xf numFmtId="0" fontId="1" fillId="0" borderId="0"/>
    <xf numFmtId="2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51" fillId="0" borderId="0"/>
    <xf numFmtId="0" fontId="20" fillId="0" borderId="0"/>
    <xf numFmtId="0" fontId="20" fillId="0" borderId="0"/>
    <xf numFmtId="0" fontId="108" fillId="0" borderId="0"/>
    <xf numFmtId="0" fontId="30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1" fillId="0" borderId="0"/>
    <xf numFmtId="0" fontId="20" fillId="0" borderId="0"/>
    <xf numFmtId="2" fontId="23" fillId="0" borderId="0" applyFont="0" applyFill="0" applyBorder="0" applyAlignment="0" applyProtection="0"/>
    <xf numFmtId="2" fontId="23" fillId="0" borderId="0" applyFont="0" applyFill="0" applyBorder="0" applyAlignment="0" applyProtection="0"/>
    <xf numFmtId="2" fontId="23" fillId="0" borderId="0" applyFont="0" applyFill="0" applyBorder="0" applyAlignment="0" applyProtection="0"/>
    <xf numFmtId="0" fontId="139" fillId="0" borderId="0"/>
    <xf numFmtId="0" fontId="1" fillId="0" borderId="0"/>
    <xf numFmtId="2" fontId="23" fillId="0" borderId="0" applyFont="0" applyFill="0" applyBorder="0" applyAlignment="0" applyProtection="0"/>
    <xf numFmtId="0" fontId="20" fillId="0" borderId="0"/>
    <xf numFmtId="0" fontId="20" fillId="0" borderId="0"/>
    <xf numFmtId="3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3" fontId="23" fillId="0" borderId="0"/>
    <xf numFmtId="3" fontId="23" fillId="0" borderId="0"/>
    <xf numFmtId="0" fontId="1" fillId="0" borderId="0"/>
    <xf numFmtId="0" fontId="1" fillId="0" borderId="0"/>
    <xf numFmtId="3" fontId="23" fillId="0" borderId="0"/>
    <xf numFmtId="0" fontId="9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7" fillId="78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8" borderId="37" applyNumberFormat="0" applyAlignment="0" applyProtection="0"/>
    <xf numFmtId="0" fontId="30" fillId="0" borderId="0" applyFill="0" applyBorder="0" applyProtection="0">
      <alignment wrapText="1"/>
    </xf>
    <xf numFmtId="0" fontId="1" fillId="0" borderId="0"/>
    <xf numFmtId="0" fontId="1" fillId="0" borderId="0"/>
    <xf numFmtId="0" fontId="23" fillId="0" borderId="0"/>
    <xf numFmtId="0" fontId="1" fillId="0" borderId="0"/>
    <xf numFmtId="0" fontId="23" fillId="0" borderId="0"/>
    <xf numFmtId="0" fontId="23" fillId="0" borderId="0"/>
    <xf numFmtId="0" fontId="23" fillId="0" borderId="0"/>
    <xf numFmtId="0" fontId="1" fillId="0" borderId="0"/>
    <xf numFmtId="0" fontId="217" fillId="72" borderId="37" applyNumberFormat="0" applyAlignment="0" applyProtection="0"/>
    <xf numFmtId="0" fontId="23" fillId="0" borderId="0"/>
    <xf numFmtId="0" fontId="94" fillId="0" borderId="0"/>
    <xf numFmtId="0" fontId="1" fillId="0" borderId="0"/>
    <xf numFmtId="0" fontId="277" fillId="72" borderId="37" applyNumberFormat="0" applyAlignment="0" applyProtection="0"/>
    <xf numFmtId="0" fontId="277" fillId="72" borderId="37" applyNumberFormat="0" applyAlignment="0" applyProtection="0"/>
    <xf numFmtId="0" fontId="1" fillId="0" borderId="0"/>
    <xf numFmtId="0" fontId="23" fillId="0" borderId="0" applyNumberFormat="0" applyFont="0" applyFill="0" applyBorder="0" applyAlignment="0" applyProtection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 applyNumberFormat="0" applyFont="0" applyFill="0" applyBorder="0" applyAlignment="0" applyProtection="0">
      <alignment vertical="top"/>
    </xf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3" fillId="0" borderId="0"/>
    <xf numFmtId="0" fontId="20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13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3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1" fillId="0" borderId="0"/>
    <xf numFmtId="0" fontId="23" fillId="0" borderId="0"/>
    <xf numFmtId="0" fontId="91" fillId="0" borderId="0"/>
    <xf numFmtId="0" fontId="23" fillId="0" borderId="0"/>
    <xf numFmtId="0" fontId="91" fillId="0" borderId="0"/>
    <xf numFmtId="0" fontId="30" fillId="0" borderId="0" applyFill="0" applyBorder="0" applyProtection="0">
      <alignment wrapText="1"/>
    </xf>
    <xf numFmtId="0" fontId="1" fillId="0" borderId="0"/>
    <xf numFmtId="0" fontId="23" fillId="0" borderId="0"/>
    <xf numFmtId="0" fontId="1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1" fillId="0" borderId="0"/>
    <xf numFmtId="0" fontId="22" fillId="75" borderId="43" applyNumberFormat="0" applyFont="0" applyAlignment="0" applyProtection="0"/>
    <xf numFmtId="0" fontId="22" fillId="75" borderId="43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23" fillId="0" borderId="0"/>
    <xf numFmtId="0" fontId="1" fillId="0" borderId="0"/>
    <xf numFmtId="0" fontId="23" fillId="0" borderId="0"/>
    <xf numFmtId="0" fontId="1" fillId="0" borderId="0"/>
    <xf numFmtId="0" fontId="23" fillId="0" borderId="0"/>
    <xf numFmtId="0" fontId="1" fillId="0" borderId="0"/>
    <xf numFmtId="0" fontId="23" fillId="0" borderId="0"/>
    <xf numFmtId="0" fontId="1" fillId="0" borderId="0"/>
    <xf numFmtId="0" fontId="23" fillId="0" borderId="0"/>
    <xf numFmtId="0" fontId="1" fillId="0" borderId="0"/>
    <xf numFmtId="0" fontId="23" fillId="0" borderId="0"/>
    <xf numFmtId="0" fontId="1" fillId="0" borderId="0"/>
    <xf numFmtId="0" fontId="23" fillId="0" borderId="0"/>
    <xf numFmtId="0" fontId="30" fillId="0" borderId="0"/>
    <xf numFmtId="0" fontId="23" fillId="0" borderId="0"/>
    <xf numFmtId="0" fontId="23" fillId="0" borderId="0"/>
    <xf numFmtId="0" fontId="20" fillId="0" borderId="0"/>
    <xf numFmtId="0" fontId="313" fillId="0" borderId="0"/>
    <xf numFmtId="0" fontId="23" fillId="0" borderId="0"/>
    <xf numFmtId="0" fontId="313" fillId="0" borderId="0"/>
    <xf numFmtId="0" fontId="20" fillId="0" borderId="0"/>
    <xf numFmtId="0" fontId="313" fillId="0" borderId="0"/>
    <xf numFmtId="0" fontId="20" fillId="0" borderId="0"/>
    <xf numFmtId="0" fontId="20" fillId="0" borderId="0"/>
    <xf numFmtId="0" fontId="1" fillId="0" borderId="0"/>
    <xf numFmtId="0" fontId="23" fillId="0" borderId="0"/>
    <xf numFmtId="0" fontId="228" fillId="0" borderId="0"/>
    <xf numFmtId="0" fontId="23" fillId="0" borderId="0"/>
    <xf numFmtId="37" fontId="226" fillId="0" borderId="0"/>
    <xf numFmtId="0" fontId="215" fillId="90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215" fillId="90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23" fillId="0" borderId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37" fontId="226" fillId="0" borderId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81" fillId="87" borderId="37" applyNumberFormat="0" applyAlignment="0" applyProtection="0"/>
    <xf numFmtId="0" fontId="81" fillId="87" borderId="37" applyNumberFormat="0" applyAlignment="0" applyProtection="0"/>
    <xf numFmtId="0" fontId="81" fillId="87" borderId="37" applyNumberFormat="0" applyAlignment="0" applyProtection="0"/>
    <xf numFmtId="0" fontId="82" fillId="87" borderId="37" applyNumberFormat="0" applyAlignment="0" applyProtection="0"/>
    <xf numFmtId="0" fontId="265" fillId="78" borderId="37" applyNumberFormat="0" applyAlignment="0" applyProtection="0"/>
    <xf numFmtId="0" fontId="265" fillId="78" borderId="37" applyNumberFormat="0" applyAlignment="0" applyProtection="0"/>
    <xf numFmtId="0" fontId="82" fillId="90" borderId="37" applyNumberFormat="0" applyAlignment="0" applyProtection="0"/>
    <xf numFmtId="0" fontId="82" fillId="90" borderId="37" applyNumberFormat="0" applyAlignment="0" applyProtection="0"/>
    <xf numFmtId="0" fontId="82" fillId="87" borderId="37" applyNumberFormat="0" applyAlignment="0" applyProtection="0"/>
    <xf numFmtId="0" fontId="23" fillId="0" borderId="0"/>
    <xf numFmtId="37" fontId="226" fillId="0" borderId="0"/>
    <xf numFmtId="0" fontId="23" fillId="0" borderId="0"/>
    <xf numFmtId="37" fontId="226" fillId="0" borderId="0"/>
    <xf numFmtId="0" fontId="23" fillId="0" borderId="0"/>
    <xf numFmtId="37" fontId="226" fillId="0" borderId="0"/>
    <xf numFmtId="41" fontId="262" fillId="1" borderId="35" applyFont="0" applyFill="0" applyBorder="0" applyAlignment="0" applyProtection="0">
      <alignment horizontal="right"/>
    </xf>
    <xf numFmtId="0" fontId="23" fillId="0" borderId="0"/>
    <xf numFmtId="0" fontId="182" fillId="98" borderId="46" applyBorder="0">
      <alignment horizontal="left" vertical="top"/>
      <protection locked="0"/>
    </xf>
    <xf numFmtId="37" fontId="226" fillId="0" borderId="0"/>
    <xf numFmtId="0" fontId="269" fillId="0" borderId="92" applyNumberFormat="0" applyFill="0" applyAlignment="0" applyProtection="0"/>
    <xf numFmtId="0" fontId="269" fillId="0" borderId="92" applyNumberFormat="0" applyFill="0" applyAlignment="0" applyProtection="0"/>
    <xf numFmtId="0" fontId="141" fillId="87" borderId="44" applyNumberFormat="0" applyAlignment="0" applyProtection="0"/>
    <xf numFmtId="0" fontId="141" fillId="87" borderId="44" applyNumberFormat="0" applyAlignment="0" applyProtection="0"/>
    <xf numFmtId="0" fontId="23" fillId="0" borderId="0"/>
    <xf numFmtId="0" fontId="141" fillId="87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20" fillId="0" borderId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1" fillId="0" borderId="0"/>
    <xf numFmtId="0" fontId="45" fillId="62" borderId="44" applyNumberFormat="0" applyAlignment="0" applyProtection="0"/>
    <xf numFmtId="0" fontId="23" fillId="0" borderId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20" fillId="0" borderId="0"/>
    <xf numFmtId="0" fontId="23" fillId="0" borderId="0"/>
    <xf numFmtId="0" fontId="20" fillId="0" borderId="0"/>
    <xf numFmtId="0" fontId="1" fillId="0" borderId="0"/>
    <xf numFmtId="191" fontId="23" fillId="0" borderId="36" applyFont="0" applyFill="0" applyBorder="0" applyAlignment="0" applyProtection="0"/>
    <xf numFmtId="191" fontId="23" fillId="0" borderId="36" applyFont="0" applyFill="0" applyBorder="0" applyAlignment="0" applyProtection="0"/>
    <xf numFmtId="191" fontId="23" fillId="0" borderId="36" applyFont="0" applyFill="0" applyBorder="0" applyAlignment="0" applyProtection="0"/>
    <xf numFmtId="191" fontId="23" fillId="0" borderId="36" applyFont="0" applyFill="0" applyBorder="0" applyAlignment="0" applyProtection="0"/>
    <xf numFmtId="0" fontId="23" fillId="0" borderId="0"/>
    <xf numFmtId="0" fontId="30" fillId="0" borderId="0"/>
    <xf numFmtId="0" fontId="23" fillId="0" borderId="0" applyNumberFormat="0" applyFont="0" applyFill="0" applyBorder="0" applyAlignment="0" applyProtection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 applyNumberFormat="0" applyFont="0" applyFill="0" applyBorder="0" applyAlignment="0" applyProtection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 applyNumberFormat="0" applyFont="0" applyFill="0" applyBorder="0" applyAlignment="0" applyProtection="0">
      <alignment vertical="top"/>
    </xf>
    <xf numFmtId="0" fontId="3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" fontId="23" fillId="0" borderId="0"/>
    <xf numFmtId="0" fontId="1" fillId="0" borderId="0"/>
    <xf numFmtId="0" fontId="1" fillId="0" borderId="0"/>
    <xf numFmtId="0" fontId="1" fillId="0" borderId="0"/>
    <xf numFmtId="3" fontId="23" fillId="0" borderId="0"/>
    <xf numFmtId="0" fontId="1" fillId="0" borderId="0"/>
    <xf numFmtId="0" fontId="1" fillId="0" borderId="0"/>
    <xf numFmtId="0" fontId="30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1" fillId="0" borderId="0"/>
    <xf numFmtId="0" fontId="23" fillId="0" borderId="0"/>
    <xf numFmtId="0" fontId="23" fillId="0" borderId="0"/>
    <xf numFmtId="0" fontId="1" fillId="0" borderId="0"/>
    <xf numFmtId="0" fontId="23" fillId="0" borderId="0"/>
    <xf numFmtId="0" fontId="1" fillId="0" borderId="0"/>
    <xf numFmtId="0" fontId="23" fillId="0" borderId="0"/>
    <xf numFmtId="0" fontId="1" fillId="0" borderId="0"/>
    <xf numFmtId="0" fontId="23" fillId="0" borderId="0"/>
    <xf numFmtId="0" fontId="1" fillId="0" borderId="0"/>
    <xf numFmtId="0" fontId="23" fillId="0" borderId="0"/>
    <xf numFmtId="0" fontId="1" fillId="0" borderId="0"/>
    <xf numFmtId="0" fontId="23" fillId="0" borderId="0"/>
    <xf numFmtId="0" fontId="1" fillId="0" borderId="0"/>
    <xf numFmtId="0" fontId="23" fillId="0" borderId="0"/>
    <xf numFmtId="0" fontId="1" fillId="0" borderId="0"/>
    <xf numFmtId="0" fontId="23" fillId="0" borderId="0"/>
    <xf numFmtId="0" fontId="134" fillId="0" borderId="0"/>
    <xf numFmtId="0" fontId="23" fillId="0" borderId="0"/>
    <xf numFmtId="3" fontId="23" fillId="0" borderId="0"/>
    <xf numFmtId="3" fontId="23" fillId="0" borderId="0"/>
    <xf numFmtId="0" fontId="1" fillId="0" borderId="0"/>
    <xf numFmtId="0" fontId="23" fillId="0" borderId="0"/>
    <xf numFmtId="0" fontId="1" fillId="0" borderId="0"/>
    <xf numFmtId="0" fontId="23" fillId="0" borderId="0"/>
    <xf numFmtId="0" fontId="1" fillId="0" borderId="0"/>
    <xf numFmtId="0" fontId="23" fillId="0" borderId="0"/>
    <xf numFmtId="0" fontId="1" fillId="0" borderId="0"/>
    <xf numFmtId="0" fontId="23" fillId="0" borderId="0"/>
    <xf numFmtId="0" fontId="1" fillId="0" borderId="0"/>
    <xf numFmtId="0" fontId="23" fillId="0" borderId="0"/>
    <xf numFmtId="0" fontId="1" fillId="0" borderId="0"/>
    <xf numFmtId="0" fontId="23" fillId="0" borderId="0"/>
    <xf numFmtId="0" fontId="1" fillId="0" borderId="0"/>
    <xf numFmtId="0" fontId="23" fillId="0" borderId="0"/>
    <xf numFmtId="0" fontId="1" fillId="0" borderId="0"/>
    <xf numFmtId="0" fontId="23" fillId="0" borderId="0"/>
    <xf numFmtId="0" fontId="1" fillId="0" borderId="0"/>
    <xf numFmtId="0" fontId="23" fillId="0" borderId="0"/>
    <xf numFmtId="0" fontId="1" fillId="0" borderId="0"/>
    <xf numFmtId="0" fontId="23" fillId="0" borderId="0"/>
    <xf numFmtId="216" fontId="133" fillId="0" borderId="0"/>
    <xf numFmtId="0" fontId="23" fillId="0" borderId="0"/>
    <xf numFmtId="289" fontId="134" fillId="0" borderId="0"/>
    <xf numFmtId="3" fontId="23" fillId="0" borderId="0"/>
    <xf numFmtId="3" fontId="23" fillId="0" borderId="0"/>
    <xf numFmtId="0" fontId="1" fillId="0" borderId="0"/>
    <xf numFmtId="0" fontId="23" fillId="0" borderId="0"/>
    <xf numFmtId="0" fontId="1" fillId="0" borderId="0"/>
    <xf numFmtId="0" fontId="23" fillId="0" borderId="0"/>
    <xf numFmtId="0" fontId="1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108" fillId="0" borderId="0"/>
    <xf numFmtId="0" fontId="229" fillId="0" borderId="0"/>
    <xf numFmtId="0" fontId="21" fillId="0" borderId="0"/>
    <xf numFmtId="0" fontId="280" fillId="0" borderId="0"/>
    <xf numFmtId="0" fontId="23" fillId="75" borderId="43" applyNumberFormat="0" applyFont="0" applyAlignment="0" applyProtection="0"/>
    <xf numFmtId="0" fontId="23" fillId="75" borderId="43" applyNumberFormat="0" applyFont="0" applyAlignment="0" applyProtection="0"/>
    <xf numFmtId="0" fontId="68" fillId="75" borderId="43" applyNumberFormat="0" applyFont="0" applyAlignment="0" applyProtection="0"/>
    <xf numFmtId="0" fontId="23" fillId="75" borderId="43" applyNumberFormat="0" applyFont="0" applyAlignment="0" applyProtection="0"/>
    <xf numFmtId="0" fontId="23" fillId="75" borderId="43" applyNumberFormat="0" applyFont="0" applyAlignment="0" applyProtection="0"/>
    <xf numFmtId="0" fontId="23" fillId="75" borderId="43" applyNumberFormat="0" applyFont="0" applyAlignment="0" applyProtection="0"/>
    <xf numFmtId="0" fontId="23" fillId="75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75" borderId="43" applyNumberFormat="0" applyFont="0" applyAlignment="0" applyProtection="0"/>
    <xf numFmtId="0" fontId="23" fillId="75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75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68" fillId="75" borderId="43" applyNumberFormat="0" applyFont="0" applyAlignment="0" applyProtection="0"/>
    <xf numFmtId="0" fontId="68" fillId="75" borderId="43" applyNumberFormat="0" applyFont="0" applyAlignment="0" applyProtection="0"/>
    <xf numFmtId="0" fontId="23" fillId="75" borderId="43" applyNumberFormat="0" applyFont="0" applyAlignment="0" applyProtection="0"/>
    <xf numFmtId="0" fontId="182" fillId="98" borderId="46" applyBorder="0">
      <alignment horizontal="left" vertical="top"/>
      <protection locked="0"/>
    </xf>
    <xf numFmtId="219" fontId="23" fillId="0" borderId="0"/>
    <xf numFmtId="224" fontId="90" fillId="0" borderId="60" applyFont="0" applyFill="0" applyBorder="0" applyProtection="0">
      <alignment horizontal="center" vertical="top" wrapText="1"/>
    </xf>
    <xf numFmtId="0" fontId="314" fillId="87" borderId="37" applyNumberFormat="0" applyAlignment="0" applyProtection="0"/>
    <xf numFmtId="0" fontId="314" fillId="87" borderId="37" applyNumberFormat="0" applyAlignment="0" applyProtection="0"/>
    <xf numFmtId="0" fontId="310" fillId="0" borderId="0" applyNumberFormat="0" applyFill="0" applyBorder="0" applyAlignment="0" applyProtection="0"/>
    <xf numFmtId="0" fontId="229" fillId="0" borderId="0" applyNumberFormat="0" applyFill="0" applyBorder="0" applyAlignment="0" applyProtection="0"/>
    <xf numFmtId="0" fontId="23" fillId="0" borderId="0" applyFont="0" applyFill="0" applyBorder="0" applyAlignment="0" applyProtection="0"/>
    <xf numFmtId="0" fontId="159" fillId="68" borderId="0" applyNumberFormat="0" applyBorder="0" applyAlignment="0" applyProtection="0"/>
    <xf numFmtId="0" fontId="30" fillId="0" borderId="0"/>
    <xf numFmtId="0" fontId="269" fillId="0" borderId="92" applyNumberFormat="0" applyFill="0" applyAlignment="0" applyProtection="0"/>
    <xf numFmtId="0" fontId="269" fillId="0" borderId="92" applyNumberFormat="0" applyFill="0" applyAlignment="0" applyProtection="0"/>
    <xf numFmtId="0" fontId="141" fillId="87" borderId="44" applyNumberFormat="0" applyAlignment="0" applyProtection="0"/>
    <xf numFmtId="0" fontId="141" fillId="87" borderId="44" applyNumberFormat="0" applyAlignment="0" applyProtection="0"/>
    <xf numFmtId="0" fontId="141" fillId="87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263" fontId="137" fillId="0" borderId="0" applyFont="0" applyFill="0" applyBorder="0" applyAlignment="0" applyProtection="0"/>
    <xf numFmtId="290" fontId="137" fillId="0" borderId="0" applyFont="0" applyFill="0" applyBorder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10" fontId="23" fillId="0" borderId="0" applyFont="0" applyFill="0" applyBorder="0" applyAlignment="0" applyProtection="0"/>
    <xf numFmtId="10" fontId="23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6" fillId="0" borderId="0" applyFont="0" applyFill="0" applyBorder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6" fillId="0" borderId="0" applyFont="0" applyFill="0" applyBorder="0" applyAlignment="0" applyProtection="0"/>
    <xf numFmtId="0" fontId="243" fillId="75" borderId="43" applyNumberFormat="0" applyFont="0" applyAlignment="0" applyProtection="0"/>
    <xf numFmtId="9" fontId="76" fillId="0" borderId="0" applyFont="0" applyFill="0" applyBorder="0" applyAlignment="0" applyProtection="0"/>
    <xf numFmtId="0" fontId="243" fillId="75" borderId="43" applyNumberFormat="0" applyFont="0" applyAlignment="0" applyProtection="0"/>
    <xf numFmtId="9" fontId="76" fillId="0" borderId="0" applyFont="0" applyFill="0" applyBorder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9" fontId="76" fillId="0" borderId="0" applyFont="0" applyFill="0" applyBorder="0" applyAlignment="0" applyProtection="0"/>
    <xf numFmtId="0" fontId="243" fillId="75" borderId="43" applyNumberFormat="0" applyFont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9" fontId="7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9" fontId="76" fillId="0" borderId="0" applyFont="0" applyFill="0" applyBorder="0" applyAlignment="0" applyProtection="0"/>
    <xf numFmtId="0" fontId="235" fillId="87" borderId="37" applyNumberFormat="0" applyAlignment="0" applyProtection="0"/>
    <xf numFmtId="9" fontId="76" fillId="0" borderId="0" applyFont="0" applyFill="0" applyBorder="0" applyAlignment="0" applyProtection="0"/>
    <xf numFmtId="0" fontId="235" fillId="87" borderId="37" applyNumberFormat="0" applyAlignment="0" applyProtection="0"/>
    <xf numFmtId="9" fontId="76" fillId="0" borderId="0" applyFont="0" applyFill="0" applyBorder="0" applyAlignment="0" applyProtection="0"/>
    <xf numFmtId="0" fontId="235" fillId="87" borderId="37" applyNumberFormat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0" fontId="235" fillId="87" borderId="37" applyNumberFormat="0" applyAlignment="0" applyProtection="0"/>
    <xf numFmtId="9" fontId="23" fillId="0" borderId="0" applyFont="0" applyFill="0" applyBorder="0" applyAlignment="0" applyProtection="0"/>
    <xf numFmtId="9" fontId="135" fillId="0" borderId="0" applyFont="0" applyFill="0" applyBorder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9" fontId="20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228" fillId="0" borderId="0" applyFont="0" applyFill="0" applyBorder="0" applyAlignment="0" applyProtection="0"/>
    <xf numFmtId="9" fontId="76" fillId="0" borderId="0" applyFont="0" applyFill="0" applyBorder="0" applyAlignment="0" applyProtection="0"/>
    <xf numFmtId="0" fontId="235" fillId="87" borderId="37" applyNumberFormat="0" applyAlignment="0" applyProtection="0"/>
    <xf numFmtId="9" fontId="20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35" fillId="87" borderId="37" applyNumberFormat="0" applyAlignment="0" applyProtection="0"/>
    <xf numFmtId="9" fontId="76" fillId="0" borderId="0" applyFont="0" applyFill="0" applyBorder="0" applyAlignment="0" applyProtection="0"/>
    <xf numFmtId="0" fontId="235" fillId="87" borderId="37" applyNumberFormat="0" applyAlignment="0" applyProtection="0"/>
    <xf numFmtId="9" fontId="76" fillId="0" borderId="0" applyFont="0" applyFill="0" applyBorder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9" fontId="76" fillId="0" borderId="0" applyFont="0" applyFill="0" applyBorder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02" fillId="0" borderId="0" applyFont="0" applyFill="0" applyBorder="0" applyAlignment="0" applyProtection="0"/>
    <xf numFmtId="0" fontId="315" fillId="75" borderId="43" applyNumberFormat="0" applyFont="0" applyAlignment="0" applyProtection="0"/>
    <xf numFmtId="0" fontId="315" fillId="75" borderId="43" applyNumberFormat="0" applyFont="0" applyAlignment="0" applyProtection="0"/>
    <xf numFmtId="258" fontId="316" fillId="0" borderId="0" applyFill="0" applyBorder="0" applyAlignment="0"/>
    <xf numFmtId="260" fontId="316" fillId="0" borderId="0" applyFill="0" applyBorder="0" applyAlignment="0"/>
    <xf numFmtId="258" fontId="316" fillId="0" borderId="0" applyFill="0" applyBorder="0" applyAlignment="0"/>
    <xf numFmtId="264" fontId="316" fillId="0" borderId="0" applyFill="0" applyBorder="0" applyAlignment="0"/>
    <xf numFmtId="260" fontId="316" fillId="0" borderId="0" applyFill="0" applyBorder="0" applyAlignment="0"/>
    <xf numFmtId="0" fontId="235" fillId="87" borderId="37" applyNumberFormat="0" applyAlignment="0" applyProtection="0"/>
    <xf numFmtId="0" fontId="235" fillId="87" borderId="37" applyNumberFormat="0" applyAlignment="0" applyProtection="0"/>
    <xf numFmtId="196" fontId="23" fillId="0" borderId="77">
      <alignment horizontal="right"/>
    </xf>
    <xf numFmtId="196" fontId="23" fillId="0" borderId="77">
      <alignment horizontal="right"/>
    </xf>
    <xf numFmtId="196" fontId="23" fillId="93" borderId="77">
      <alignment horizontal="right"/>
      <protection locked="0"/>
    </xf>
    <xf numFmtId="196" fontId="23" fillId="93" borderId="77">
      <alignment horizontal="right"/>
      <protection locked="0"/>
    </xf>
    <xf numFmtId="196" fontId="23" fillId="100" borderId="93">
      <alignment horizontal="right"/>
    </xf>
    <xf numFmtId="196" fontId="23" fillId="100" borderId="93">
      <alignment horizontal="right"/>
    </xf>
    <xf numFmtId="0" fontId="284" fillId="0" borderId="61" applyNumberFormat="0" applyFill="0" applyAlignment="0" applyProtection="0"/>
    <xf numFmtId="0" fontId="284" fillId="0" borderId="61" applyNumberFormat="0" applyFill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35" fillId="0" borderId="0" applyFont="0" applyFill="0" applyBorder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3" fontId="283" fillId="0" borderId="0" applyFont="0" applyFill="0" applyBorder="0" applyAlignment="0" applyProtection="0"/>
    <xf numFmtId="0" fontId="23" fillId="0" borderId="0">
      <alignment horizontal="left" textRotation="90" wrapText="1"/>
      <protection locked="0"/>
    </xf>
    <xf numFmtId="0" fontId="23" fillId="0" borderId="0">
      <alignment horizontal="left" textRotation="90" wrapText="1"/>
      <protection locked="0"/>
    </xf>
    <xf numFmtId="0" fontId="317" fillId="111" borderId="0" applyNumberFormat="0" applyFont="0" applyBorder="0" applyAlignment="0">
      <alignment horizontal="center"/>
    </xf>
    <xf numFmtId="3" fontId="143" fillId="0" borderId="94" applyBorder="0">
      <alignment horizontal="right" wrapText="1"/>
    </xf>
    <xf numFmtId="0" fontId="318" fillId="0" borderId="0"/>
    <xf numFmtId="291" fontId="318" fillId="0" borderId="0"/>
    <xf numFmtId="292" fontId="108" fillId="93" borderId="86">
      <alignment vertical="center"/>
      <protection locked="0"/>
    </xf>
    <xf numFmtId="14" fontId="144" fillId="0" borderId="0" applyNumberFormat="0" applyFill="0" applyBorder="0" applyAlignment="0" applyProtection="0">
      <alignment horizontal="left"/>
    </xf>
    <xf numFmtId="236" fontId="182" fillId="98" borderId="85" applyBorder="0">
      <alignment horizontal="center" vertical="center"/>
      <protection locked="0"/>
    </xf>
    <xf numFmtId="0" fontId="271" fillId="68" borderId="0" applyNumberFormat="0" applyBorder="0" applyAlignment="0" applyProtection="0"/>
    <xf numFmtId="0" fontId="229" fillId="0" borderId="0" applyNumberFormat="0" applyFill="0" applyBorder="0" applyAlignment="0" applyProtection="0"/>
    <xf numFmtId="0" fontId="223" fillId="87" borderId="44" applyNumberFormat="0" applyAlignment="0" applyProtection="0"/>
    <xf numFmtId="0" fontId="223" fillId="90" borderId="44" applyNumberFormat="0" applyAlignment="0" applyProtection="0"/>
    <xf numFmtId="0" fontId="223" fillId="87" borderId="44" applyNumberFormat="0" applyAlignment="0" applyProtection="0"/>
    <xf numFmtId="4" fontId="319" fillId="101" borderId="95" applyNumberFormat="0" applyProtection="0">
      <alignment vertical="center"/>
    </xf>
    <xf numFmtId="4" fontId="320" fillId="101" borderId="95" applyNumberFormat="0" applyProtection="0">
      <alignment vertical="center"/>
    </xf>
    <xf numFmtId="4" fontId="321" fillId="101" borderId="95" applyNumberFormat="0" applyProtection="0">
      <alignment horizontal="left" vertical="center" indent="1"/>
    </xf>
    <xf numFmtId="4" fontId="321" fillId="112" borderId="0" applyNumberFormat="0" applyProtection="0">
      <alignment horizontal="left" vertical="center" indent="1"/>
    </xf>
    <xf numFmtId="4" fontId="321" fillId="104" borderId="95" applyNumberFormat="0" applyProtection="0">
      <alignment horizontal="right" vertical="center"/>
    </xf>
    <xf numFmtId="4" fontId="321" fillId="105" borderId="95" applyNumberFormat="0" applyProtection="0">
      <alignment horizontal="right" vertical="center"/>
    </xf>
    <xf numFmtId="4" fontId="321" fillId="113" borderId="95" applyNumberFormat="0" applyProtection="0">
      <alignment horizontal="right" vertical="center"/>
    </xf>
    <xf numFmtId="4" fontId="321" fillId="102" borderId="95" applyNumberFormat="0" applyProtection="0">
      <alignment horizontal="right" vertical="center"/>
    </xf>
    <xf numFmtId="4" fontId="321" fillId="114" borderId="95" applyNumberFormat="0" applyProtection="0">
      <alignment horizontal="right" vertical="center"/>
    </xf>
    <xf numFmtId="4" fontId="321" fillId="98" borderId="95" applyNumberFormat="0" applyProtection="0">
      <alignment horizontal="right" vertical="center"/>
    </xf>
    <xf numFmtId="4" fontId="321" fillId="115" borderId="95" applyNumberFormat="0" applyProtection="0">
      <alignment horizontal="right" vertical="center"/>
    </xf>
    <xf numFmtId="4" fontId="321" fillId="116" borderId="95" applyNumberFormat="0" applyProtection="0">
      <alignment horizontal="right" vertical="center"/>
    </xf>
    <xf numFmtId="4" fontId="321" fillId="117" borderId="95" applyNumberFormat="0" applyProtection="0">
      <alignment horizontal="right" vertical="center"/>
    </xf>
    <xf numFmtId="4" fontId="319" fillId="118" borderId="96" applyNumberFormat="0" applyProtection="0">
      <alignment horizontal="left" vertical="center" indent="1"/>
    </xf>
    <xf numFmtId="4" fontId="319" fillId="106" borderId="0" applyNumberFormat="0" applyProtection="0">
      <alignment horizontal="left" vertical="center" indent="1"/>
    </xf>
    <xf numFmtId="4" fontId="319" fillId="112" borderId="0" applyNumberFormat="0" applyProtection="0">
      <alignment horizontal="left" vertical="center" indent="1"/>
    </xf>
    <xf numFmtId="4" fontId="321" fillId="106" borderId="95" applyNumberFormat="0" applyProtection="0">
      <alignment horizontal="right" vertical="center"/>
    </xf>
    <xf numFmtId="4" fontId="297" fillId="106" borderId="0" applyNumberFormat="0" applyProtection="0">
      <alignment horizontal="left" vertical="center" indent="1"/>
    </xf>
    <xf numFmtId="4" fontId="297" fillId="112" borderId="0" applyNumberFormat="0" applyProtection="0">
      <alignment horizontal="left" vertical="center" indent="1"/>
    </xf>
    <xf numFmtId="4" fontId="321" fillId="89" borderId="95" applyNumberFormat="0" applyProtection="0">
      <alignment vertical="center"/>
    </xf>
    <xf numFmtId="4" fontId="322" fillId="89" borderId="95" applyNumberFormat="0" applyProtection="0">
      <alignment vertical="center"/>
    </xf>
    <xf numFmtId="4" fontId="319" fillId="106" borderId="97" applyNumberFormat="0" applyProtection="0">
      <alignment horizontal="left" vertical="center" indent="1"/>
    </xf>
    <xf numFmtId="4" fontId="321" fillId="89" borderId="95" applyNumberFormat="0" applyProtection="0">
      <alignment horizontal="right" vertical="center"/>
    </xf>
    <xf numFmtId="4" fontId="322" fillId="89" borderId="95" applyNumberFormat="0" applyProtection="0">
      <alignment horizontal="right" vertical="center"/>
    </xf>
    <xf numFmtId="4" fontId="319" fillId="106" borderId="95" applyNumberFormat="0" applyProtection="0">
      <alignment horizontal="left" vertical="center" indent="1"/>
    </xf>
    <xf numFmtId="4" fontId="323" fillId="107" borderId="97" applyNumberFormat="0" applyProtection="0">
      <alignment horizontal="left" vertical="center" indent="1"/>
    </xf>
    <xf numFmtId="4" fontId="324" fillId="89" borderId="95" applyNumberFormat="0" applyProtection="0">
      <alignment horizontal="right" vertical="center"/>
    </xf>
    <xf numFmtId="0" fontId="159" fillId="68" borderId="0" applyNumberFormat="0" applyBorder="0" applyAlignment="0" applyProtection="0"/>
    <xf numFmtId="0" fontId="325" fillId="78" borderId="0" applyNumberFormat="0" applyBorder="0" applyAlignment="0" applyProtection="0"/>
    <xf numFmtId="0" fontId="317" fillId="1" borderId="51" applyNumberFormat="0" applyFont="0" applyAlignment="0">
      <alignment horizontal="center"/>
    </xf>
    <xf numFmtId="0" fontId="235" fillId="87" borderId="37" applyNumberFormat="0" applyAlignment="0" applyProtection="0"/>
    <xf numFmtId="0" fontId="235" fillId="87" borderId="37" applyNumberFormat="0" applyAlignment="0" applyProtection="0"/>
    <xf numFmtId="0" fontId="326" fillId="0" borderId="0" applyFill="0" applyBorder="0" applyProtection="0">
      <alignment wrapText="1"/>
    </xf>
    <xf numFmtId="0" fontId="327" fillId="0" borderId="0" applyNumberFormat="0" applyFill="0" applyBorder="0" applyAlignment="0">
      <alignment horizontal="center"/>
    </xf>
    <xf numFmtId="0" fontId="235" fillId="87" borderId="37" applyNumberFormat="0" applyAlignment="0" applyProtection="0"/>
    <xf numFmtId="0" fontId="235" fillId="87" borderId="37" applyNumberFormat="0" applyAlignment="0" applyProtection="0"/>
    <xf numFmtId="0" fontId="295" fillId="71" borderId="0" applyNumberFormat="0" applyBorder="0" applyAlignment="0" applyProtection="0"/>
    <xf numFmtId="0" fontId="30" fillId="0" borderId="0">
      <alignment vertical="center"/>
    </xf>
    <xf numFmtId="0" fontId="23" fillId="0" borderId="0"/>
    <xf numFmtId="0" fontId="108" fillId="0" borderId="0"/>
    <xf numFmtId="0" fontId="23" fillId="0" borderId="0"/>
    <xf numFmtId="0" fontId="108" fillId="0" borderId="0"/>
    <xf numFmtId="0" fontId="23" fillId="0" borderId="0"/>
    <xf numFmtId="0" fontId="108" fillId="0" borderId="0"/>
    <xf numFmtId="0" fontId="135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0" fillId="0" borderId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177" fontId="48" fillId="0" borderId="0">
      <protection locked="0"/>
    </xf>
    <xf numFmtId="177" fontId="48" fillId="0" borderId="0">
      <protection locked="0"/>
    </xf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177" fontId="48" fillId="0" borderId="0">
      <protection locked="0"/>
    </xf>
    <xf numFmtId="177" fontId="48" fillId="0" borderId="0">
      <protection locked="0"/>
    </xf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177" fontId="48" fillId="0" borderId="0">
      <protection locked="0"/>
    </xf>
    <xf numFmtId="177" fontId="48" fillId="0" borderId="0">
      <protection locked="0"/>
    </xf>
    <xf numFmtId="0" fontId="235" fillId="87" borderId="37" applyNumberFormat="0" applyAlignment="0" applyProtection="0"/>
    <xf numFmtId="40" fontId="329" fillId="0" borderId="0" applyBorder="0">
      <alignment horizontal="right"/>
    </xf>
    <xf numFmtId="196" fontId="22" fillId="0" borderId="36"/>
    <xf numFmtId="0" fontId="330" fillId="0" borderId="74" applyNumberFormat="0" applyFill="0" applyAlignment="0" applyProtection="0"/>
    <xf numFmtId="0" fontId="331" fillId="0" borderId="85" applyFill="0" applyBorder="0" applyProtection="0">
      <alignment horizontal="left" wrapText="1"/>
    </xf>
    <xf numFmtId="0" fontId="332" fillId="0" borderId="85" applyFill="0" applyBorder="0" applyProtection="0">
      <alignment horizontal="left" wrapText="1"/>
    </xf>
    <xf numFmtId="233" fontId="91" fillId="0" borderId="80" applyFill="0" applyBorder="0" applyProtection="0">
      <alignment horizontal="center"/>
    </xf>
    <xf numFmtId="233" fontId="332" fillId="0" borderId="80" applyFill="0" applyBorder="0" applyProtection="0">
      <alignment horizontal="center"/>
    </xf>
    <xf numFmtId="3" fontId="332" fillId="0" borderId="98" applyFill="0" applyBorder="0" applyProtection="0"/>
    <xf numFmtId="0" fontId="333" fillId="0" borderId="85" applyFill="0" applyBorder="0" applyProtection="0">
      <alignment horizontal="left" wrapText="1" indent="1"/>
    </xf>
    <xf numFmtId="0" fontId="91" fillId="0" borderId="85" applyFill="0" applyBorder="0" applyProtection="0">
      <alignment horizontal="left" wrapText="1" indent="2"/>
    </xf>
    <xf numFmtId="0" fontId="235" fillId="87" borderId="37" applyNumberFormat="0" applyAlignment="0" applyProtection="0"/>
    <xf numFmtId="0" fontId="334" fillId="90" borderId="37" applyNumberFormat="0" applyAlignment="0" applyProtection="0"/>
    <xf numFmtId="0" fontId="235" fillId="87" borderId="37" applyNumberFormat="0" applyAlignment="0" applyProtection="0"/>
    <xf numFmtId="293" fontId="229" fillId="0" borderId="85">
      <alignment horizontal="right" vertical="center"/>
    </xf>
    <xf numFmtId="208" fontId="248" fillId="0" borderId="85">
      <alignment horizontal="right" vertical="center"/>
    </xf>
    <xf numFmtId="0" fontId="235" fillId="87" borderId="37" applyNumberFormat="0" applyAlignment="0" applyProtection="0"/>
    <xf numFmtId="294" fontId="229" fillId="0" borderId="85">
      <alignment horizontal="right" vertical="center"/>
    </xf>
    <xf numFmtId="0" fontId="235" fillId="87" borderId="37" applyNumberFormat="0" applyAlignment="0" applyProtection="0"/>
    <xf numFmtId="0" fontId="235" fillId="87" borderId="37" applyNumberFormat="0" applyAlignment="0" applyProtection="0"/>
    <xf numFmtId="295" fontId="310" fillId="0" borderId="85">
      <alignment horizontal="right" vertical="center"/>
    </xf>
    <xf numFmtId="296" fontId="335" fillId="0" borderId="85">
      <alignment horizontal="right" vertical="center"/>
    </xf>
    <xf numFmtId="208" fontId="248" fillId="0" borderId="85">
      <alignment horizontal="right" vertical="center"/>
    </xf>
    <xf numFmtId="208" fontId="248" fillId="0" borderId="85">
      <alignment horizontal="right" vertical="center"/>
    </xf>
    <xf numFmtId="297" fontId="23" fillId="0" borderId="75">
      <alignment horizontal="right" vertical="center"/>
    </xf>
    <xf numFmtId="297" fontId="23" fillId="0" borderId="75">
      <alignment horizontal="right" vertical="center"/>
    </xf>
    <xf numFmtId="0" fontId="336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30" fillId="0" borderId="0" applyNumberFormat="0" applyFont="0" applyFill="0" applyBorder="0">
      <alignment horizontal="left" vertical="center"/>
      <protection locked="0"/>
    </xf>
    <xf numFmtId="49" fontId="268" fillId="0" borderId="0" applyFill="0" applyBorder="0" applyAlignment="0"/>
    <xf numFmtId="298" fontId="268" fillId="0" borderId="0" applyFill="0" applyBorder="0" applyAlignment="0"/>
    <xf numFmtId="299" fontId="268" fillId="0" borderId="0" applyFill="0" applyBorder="0" applyAlignment="0"/>
    <xf numFmtId="0" fontId="284" fillId="0" borderId="0" applyNumberFormat="0" applyFill="0" applyBorder="0" applyAlignment="0" applyProtection="0"/>
    <xf numFmtId="0" fontId="203" fillId="0" borderId="0" applyNumberFormat="0" applyFill="0" applyBorder="0" applyAlignment="0" applyProtection="0"/>
    <xf numFmtId="0" fontId="235" fillId="87" borderId="37" applyNumberFormat="0" applyAlignment="0" applyProtection="0"/>
    <xf numFmtId="0" fontId="203" fillId="0" borderId="0" applyNumberFormat="0" applyFill="0" applyBorder="0" applyAlignment="0" applyProtection="0"/>
    <xf numFmtId="0" fontId="204" fillId="0" borderId="0" applyNumberFormat="0" applyFill="0" applyBorder="0" applyAlignment="0" applyProtection="0"/>
    <xf numFmtId="0" fontId="235" fillId="87" borderId="37" applyNumberFormat="0" applyAlignment="0" applyProtection="0"/>
    <xf numFmtId="300" fontId="310" fillId="0" borderId="85">
      <alignment horizontal="center"/>
    </xf>
    <xf numFmtId="0" fontId="338" fillId="0" borderId="99"/>
    <xf numFmtId="0" fontId="310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11" fontId="23" fillId="0" borderId="75"/>
    <xf numFmtId="11" fontId="23" fillId="0" borderId="75"/>
    <xf numFmtId="0" fontId="235" fillId="87" borderId="37" applyNumberFormat="0" applyAlignment="0" applyProtection="0"/>
    <xf numFmtId="0" fontId="25" fillId="0" borderId="75">
      <alignment horizontal="centerContinuous" vertical="center" wrapText="1"/>
    </xf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" fillId="101" borderId="75">
      <alignment horizontal="centerContinuous" vertical="center" wrapText="1"/>
      <protection hidden="1"/>
    </xf>
    <xf numFmtId="0" fontId="23" fillId="101" borderId="75">
      <alignment horizontal="center" vertical="center" textRotation="90" wrapText="1"/>
      <protection hidden="1"/>
    </xf>
    <xf numFmtId="0" fontId="213" fillId="102" borderId="75">
      <alignment horizontal="center" vertical="center" textRotation="90" wrapText="1"/>
      <protection hidden="1"/>
    </xf>
    <xf numFmtId="3" fontId="25" fillId="101" borderId="75">
      <alignment horizontal="center" vertical="center" wrapText="1"/>
      <protection hidden="1"/>
    </xf>
    <xf numFmtId="0" fontId="23" fillId="101" borderId="75">
      <alignment horizontal="center" vertical="center" wrapText="1"/>
      <protection hidden="1"/>
    </xf>
    <xf numFmtId="0" fontId="145" fillId="0" borderId="0" applyNumberFormat="0" applyFill="0" applyBorder="0" applyAlignment="0" applyProtection="0"/>
    <xf numFmtId="0" fontId="224" fillId="0" borderId="62" applyNumberFormat="0" applyFill="0" applyAlignment="0" applyProtection="0"/>
    <xf numFmtId="0" fontId="206" fillId="0" borderId="73" applyNumberFormat="0" applyFill="0" applyAlignment="0" applyProtection="0"/>
    <xf numFmtId="0" fontId="225" fillId="0" borderId="63" applyNumberFormat="0" applyFill="0" applyAlignment="0" applyProtection="0"/>
    <xf numFmtId="0" fontId="207" fillId="0" borderId="40" applyNumberFormat="0" applyFill="0" applyAlignment="0" applyProtection="0"/>
    <xf numFmtId="0" fontId="216" fillId="0" borderId="64" applyNumberFormat="0" applyFill="0" applyAlignment="0" applyProtection="0"/>
    <xf numFmtId="0" fontId="208" fillId="0" borderId="52" applyNumberFormat="0" applyFill="0" applyAlignment="0" applyProtection="0"/>
    <xf numFmtId="0" fontId="205" fillId="0" borderId="0" applyNumberFormat="0" applyFill="0" applyBorder="0" applyAlignment="0" applyProtection="0"/>
    <xf numFmtId="0" fontId="100" fillId="0" borderId="92" applyNumberFormat="0" applyFill="0" applyAlignment="0" applyProtection="0"/>
    <xf numFmtId="0" fontId="100" fillId="0" borderId="74" applyNumberFormat="0" applyFill="0" applyAlignment="0" applyProtection="0"/>
    <xf numFmtId="0" fontId="23" fillId="0" borderId="58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100" fillId="0" borderId="74" applyNumberFormat="0" applyFill="0" applyAlignment="0" applyProtection="0"/>
    <xf numFmtId="0" fontId="339" fillId="0" borderId="0" applyNumberFormat="0" applyFill="0" applyBorder="0" applyAlignment="0" applyProtection="0"/>
    <xf numFmtId="0" fontId="205" fillId="0" borderId="0" applyNumberFormat="0" applyFill="0" applyBorder="0" applyAlignment="0" applyProtection="0"/>
    <xf numFmtId="0" fontId="206" fillId="0" borderId="73" applyNumberFormat="0" applyFill="0" applyAlignment="0" applyProtection="0"/>
    <xf numFmtId="0" fontId="207" fillId="0" borderId="40" applyNumberFormat="0" applyFill="0" applyAlignment="0" applyProtection="0"/>
    <xf numFmtId="0" fontId="208" fillId="0" borderId="52" applyNumberFormat="0" applyFill="0" applyAlignment="0" applyProtection="0"/>
    <xf numFmtId="0" fontId="208" fillId="0" borderId="52" applyNumberFormat="0" applyFill="0" applyAlignment="0" applyProtection="0"/>
    <xf numFmtId="0" fontId="208" fillId="0" borderId="0" applyNumberFormat="0" applyFill="0" applyBorder="0" applyAlignment="0" applyProtection="0"/>
    <xf numFmtId="0" fontId="252" fillId="0" borderId="69">
      <alignment horizontal="centerContinuous" vertical="center"/>
    </xf>
    <xf numFmtId="0" fontId="223" fillId="90" borderId="44" applyNumberFormat="0" applyAlignment="0" applyProtection="0"/>
    <xf numFmtId="0" fontId="23" fillId="0" borderId="11">
      <alignment horizontal="center" wrapText="1"/>
    </xf>
    <xf numFmtId="0" fontId="23" fillId="0" borderId="11">
      <alignment horizontal="center" wrapText="1"/>
    </xf>
    <xf numFmtId="223" fontId="23" fillId="0" borderId="0" applyFont="0" applyFill="0" applyBorder="0" applyAlignment="0" applyProtection="0"/>
    <xf numFmtId="223" fontId="23" fillId="0" borderId="0" applyFont="0" applyFill="0" applyBorder="0" applyAlignment="0" applyProtection="0"/>
    <xf numFmtId="0" fontId="235" fillId="87" borderId="37" applyNumberFormat="0" applyAlignment="0" applyProtection="0"/>
    <xf numFmtId="0" fontId="21" fillId="75" borderId="43" applyNumberFormat="0" applyFont="0" applyAlignment="0" applyProtection="0"/>
    <xf numFmtId="0" fontId="235" fillId="87" borderId="37" applyNumberFormat="0" applyAlignment="0" applyProtection="0"/>
    <xf numFmtId="236" fontId="182" fillId="98" borderId="70" applyBorder="0">
      <alignment horizontal="center" vertical="center"/>
      <protection locked="0"/>
    </xf>
    <xf numFmtId="0" fontId="204" fillId="0" borderId="0" applyNumberFormat="0" applyFill="0" applyBorder="0" applyAlignment="0" applyProtection="0"/>
    <xf numFmtId="0" fontId="194" fillId="0" borderId="42" applyNumberFormat="0" applyFill="0" applyAlignment="0" applyProtection="0"/>
    <xf numFmtId="214" fontId="310" fillId="0" borderId="0"/>
    <xf numFmtId="301" fontId="310" fillId="0" borderId="75"/>
    <xf numFmtId="170" fontId="243" fillId="0" borderId="0" applyFont="0" applyFill="0" applyBorder="0" applyAlignment="0" applyProtection="0"/>
    <xf numFmtId="170" fontId="243" fillId="0" borderId="0" applyFont="0" applyFill="0" applyBorder="0" applyAlignment="0" applyProtection="0"/>
    <xf numFmtId="170" fontId="24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43" fillId="0" borderId="0" applyFont="0" applyFill="0" applyBorder="0" applyAlignment="0" applyProtection="0"/>
    <xf numFmtId="170" fontId="23" fillId="0" borderId="0" applyFont="0" applyFill="0" applyBorder="0" applyAlignment="0" applyProtection="0"/>
    <xf numFmtId="0" fontId="340" fillId="0" borderId="78" applyFill="0" applyBorder="0" applyAlignment="0">
      <alignment horizontal="center"/>
    </xf>
    <xf numFmtId="5" fontId="341" fillId="119" borderId="83">
      <alignment vertical="top"/>
    </xf>
    <xf numFmtId="0" fontId="342" fillId="120" borderId="75">
      <alignment horizontal="left" vertical="center"/>
    </xf>
    <xf numFmtId="6" fontId="343" fillId="121" borderId="83"/>
    <xf numFmtId="5" fontId="291" fillId="0" borderId="83">
      <alignment horizontal="left" vertical="top"/>
    </xf>
    <xf numFmtId="0" fontId="344" fillId="122" borderId="0">
      <alignment horizontal="left" vertical="center"/>
    </xf>
    <xf numFmtId="5" fontId="248" fillId="0" borderId="11">
      <alignment horizontal="left" vertical="top"/>
    </xf>
    <xf numFmtId="5" fontId="248" fillId="0" borderId="11">
      <alignment horizontal="left" vertical="top"/>
    </xf>
    <xf numFmtId="0" fontId="345" fillId="0" borderId="11">
      <alignment horizontal="left" vertical="center"/>
    </xf>
    <xf numFmtId="0" fontId="345" fillId="0" borderId="11">
      <alignment horizontal="left" vertical="center"/>
    </xf>
    <xf numFmtId="0" fontId="265" fillId="78" borderId="37" applyNumberFormat="0" applyAlignment="0" applyProtection="0"/>
    <xf numFmtId="0" fontId="346" fillId="90" borderId="37" applyNumberFormat="0" applyAlignment="0" applyProtection="0"/>
    <xf numFmtId="0" fontId="296" fillId="90" borderId="44" applyNumberFormat="0" applyAlignment="0" applyProtection="0"/>
    <xf numFmtId="0" fontId="301" fillId="0" borderId="0" applyNumberFormat="0" applyFill="0" applyBorder="0" applyAlignment="0" applyProtection="0"/>
    <xf numFmtId="0" fontId="203" fillId="0" borderId="0" applyNumberFormat="0" applyFill="0" applyBorder="0" applyAlignment="0" applyProtection="0"/>
    <xf numFmtId="42" fontId="280" fillId="0" borderId="0" applyFont="0" applyFill="0" applyBorder="0" applyAlignment="0" applyProtection="0"/>
    <xf numFmtId="44" fontId="280" fillId="0" borderId="0" applyFont="0" applyFill="0" applyBorder="0" applyAlignment="0" applyProtection="0"/>
    <xf numFmtId="0" fontId="203" fillId="0" borderId="0" applyNumberFormat="0" applyFill="0" applyBorder="0" applyAlignment="0" applyProtection="0"/>
    <xf numFmtId="0" fontId="235" fillId="87" borderId="37" applyNumberFormat="0" applyAlignment="0" applyProtection="0"/>
    <xf numFmtId="0" fontId="223" fillId="87" borderId="44" applyNumberFormat="0" applyAlignment="0" applyProtection="0"/>
    <xf numFmtId="0" fontId="223" fillId="90" borderId="44" applyNumberFormat="0" applyAlignment="0" applyProtection="0"/>
    <xf numFmtId="0" fontId="347" fillId="0" borderId="0" applyNumberFormat="0" applyFill="0" applyBorder="0" applyAlignment="0" applyProtection="0"/>
    <xf numFmtId="9" fontId="243" fillId="0" borderId="0" applyFont="0" applyFill="0" applyBorder="0" applyAlignment="0" applyProtection="0"/>
    <xf numFmtId="9" fontId="313" fillId="0" borderId="0" applyFont="0" applyFill="0" applyBorder="0" applyAlignment="0" applyProtection="0"/>
    <xf numFmtId="9" fontId="313" fillId="0" borderId="0" applyFont="0" applyFill="0" applyBorder="0" applyAlignment="0" applyProtection="0"/>
    <xf numFmtId="9" fontId="313" fillId="0" borderId="0" applyFont="0" applyFill="0" applyBorder="0" applyAlignment="0" applyProtection="0"/>
    <xf numFmtId="9" fontId="313" fillId="0" borderId="0" applyFont="0" applyFill="0" applyBorder="0" applyAlignment="0" applyProtection="0"/>
    <xf numFmtId="4" fontId="30" fillId="0" borderId="0" applyFill="0" applyBorder="0">
      <alignment horizontal="right" vertical="center"/>
    </xf>
    <xf numFmtId="2" fontId="30" fillId="0" borderId="0" applyFill="0" applyBorder="0" applyProtection="0">
      <alignment horizontal="right" vertical="center"/>
    </xf>
    <xf numFmtId="0" fontId="195" fillId="88" borderId="38" applyNumberFormat="0" applyAlignment="0" applyProtection="0"/>
    <xf numFmtId="0" fontId="348" fillId="68" borderId="0" applyNumberFormat="0" applyBorder="0" applyAlignment="0" applyProtection="0"/>
    <xf numFmtId="0" fontId="260" fillId="95" borderId="0" applyNumberFormat="0" applyBorder="0" applyAlignment="0" applyProtection="0"/>
    <xf numFmtId="0" fontId="260" fillId="83" borderId="0" applyNumberFormat="0" applyBorder="0" applyAlignment="0" applyProtection="0"/>
    <xf numFmtId="0" fontId="260" fillId="77" borderId="0" applyNumberFormat="0" applyBorder="0" applyAlignment="0" applyProtection="0"/>
    <xf numFmtId="0" fontId="260" fillId="96" borderId="0" applyNumberFormat="0" applyBorder="0" applyAlignment="0" applyProtection="0"/>
    <xf numFmtId="0" fontId="260" fillId="81" borderId="0" applyNumberFormat="0" applyBorder="0" applyAlignment="0" applyProtection="0"/>
    <xf numFmtId="0" fontId="260" fillId="85" borderId="0" applyNumberFormat="0" applyBorder="0" applyAlignment="0" applyProtection="0"/>
    <xf numFmtId="0" fontId="223" fillId="87" borderId="44" applyNumberFormat="0" applyAlignment="0" applyProtection="0"/>
    <xf numFmtId="0" fontId="45" fillId="90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41" fillId="78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6" fillId="0" borderId="59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150" fillId="90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47" fillId="0" borderId="61" applyNumberFormat="0" applyFill="0" applyAlignment="0" applyProtection="0"/>
    <xf numFmtId="0" fontId="242" fillId="0" borderId="52" applyNumberFormat="0" applyFill="0" applyAlignment="0" applyProtection="0"/>
    <xf numFmtId="0" fontId="15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351" fillId="123" borderId="75">
      <alignment horizontal="left" vertical="top" wrapText="1" readingOrder="1"/>
    </xf>
    <xf numFmtId="0" fontId="44" fillId="0" borderId="0"/>
    <xf numFmtId="0" fontId="352" fillId="0" borderId="0" applyFont="0" applyFill="0" applyBorder="0" applyAlignment="0" applyProtection="0"/>
    <xf numFmtId="0" fontId="352" fillId="0" borderId="0" applyFont="0" applyFill="0" applyBorder="0" applyAlignment="0" applyProtection="0"/>
    <xf numFmtId="0" fontId="90" fillId="0" borderId="0">
      <alignment vertical="center"/>
    </xf>
    <xf numFmtId="40" fontId="353" fillId="0" borderId="0" applyFont="0" applyFill="0" applyBorder="0" applyAlignment="0" applyProtection="0"/>
    <xf numFmtId="38" fontId="353" fillId="0" borderId="0" applyFont="0" applyFill="0" applyBorder="0" applyAlignment="0" applyProtection="0"/>
    <xf numFmtId="0" fontId="353" fillId="0" borderId="0" applyFont="0" applyFill="0" applyBorder="0" applyAlignment="0" applyProtection="0"/>
    <xf numFmtId="0" fontId="353" fillId="0" borderId="0" applyFont="0" applyFill="0" applyBorder="0" applyAlignment="0" applyProtection="0"/>
    <xf numFmtId="9" fontId="354" fillId="0" borderId="0" applyFont="0" applyFill="0" applyBorder="0" applyAlignment="0" applyProtection="0"/>
    <xf numFmtId="0" fontId="355" fillId="0" borderId="0"/>
    <xf numFmtId="0" fontId="131" fillId="0" borderId="0" applyFont="0" applyFill="0" applyBorder="0" applyAlignment="0" applyProtection="0"/>
    <xf numFmtId="0" fontId="131" fillId="0" borderId="0" applyFont="0" applyFill="0" applyBorder="0" applyAlignment="0" applyProtection="0"/>
    <xf numFmtId="302" fontId="155" fillId="0" borderId="0" applyFont="0" applyFill="0" applyBorder="0" applyAlignment="0" applyProtection="0"/>
    <xf numFmtId="303" fontId="155" fillId="0" borderId="0" applyFont="0" applyFill="0" applyBorder="0" applyAlignment="0" applyProtection="0"/>
    <xf numFmtId="177" fontId="48" fillId="0" borderId="0">
      <protection locked="0"/>
    </xf>
    <xf numFmtId="0" fontId="356" fillId="0" borderId="0"/>
    <xf numFmtId="0" fontId="22" fillId="0" borderId="0"/>
    <xf numFmtId="40" fontId="357" fillId="0" borderId="0" applyFont="0" applyFill="0" applyBorder="0" applyAlignment="0" applyProtection="0">
      <alignment vertical="center"/>
    </xf>
    <xf numFmtId="40" fontId="357" fillId="0" borderId="0" applyFont="0" applyFill="0" applyBorder="0" applyAlignment="0" applyProtection="0">
      <alignment vertical="center"/>
    </xf>
    <xf numFmtId="40" fontId="357" fillId="0" borderId="0" applyFont="0" applyFill="0" applyBorder="0" applyAlignment="0" applyProtection="0">
      <alignment vertical="center"/>
    </xf>
    <xf numFmtId="40" fontId="357" fillId="0" borderId="0" applyFont="0" applyFill="0" applyBorder="0" applyAlignment="0" applyProtection="0">
      <alignment vertical="center"/>
    </xf>
    <xf numFmtId="40" fontId="357" fillId="0" borderId="0" applyFont="0" applyFill="0" applyBorder="0" applyAlignment="0" applyProtection="0">
      <alignment vertical="center"/>
    </xf>
    <xf numFmtId="40" fontId="357" fillId="0" borderId="0" applyFont="0" applyFill="0" applyBorder="0" applyAlignment="0" applyProtection="0">
      <alignment vertical="center"/>
    </xf>
    <xf numFmtId="40" fontId="357" fillId="0" borderId="0" applyFont="0" applyFill="0" applyBorder="0" applyAlignment="0" applyProtection="0">
      <alignment vertical="center"/>
    </xf>
    <xf numFmtId="40" fontId="357" fillId="0" borderId="0" applyFont="0" applyFill="0" applyBorder="0" applyAlignment="0" applyProtection="0">
      <alignment vertical="center"/>
    </xf>
    <xf numFmtId="40" fontId="357" fillId="0" borderId="0" applyFont="0" applyFill="0" applyBorder="0" applyAlignment="0" applyProtection="0">
      <alignment vertical="center"/>
    </xf>
    <xf numFmtId="40" fontId="357" fillId="0" borderId="0" applyFont="0" applyFill="0" applyBorder="0" applyAlignment="0" applyProtection="0">
      <alignment vertical="center"/>
    </xf>
    <xf numFmtId="164" fontId="328" fillId="0" borderId="0" applyFont="0" applyFill="0" applyBorder="0" applyAlignment="0" applyProtection="0"/>
    <xf numFmtId="165" fontId="328" fillId="0" borderId="0" applyFont="0" applyFill="0" applyBorder="0" applyAlignment="0" applyProtection="0"/>
    <xf numFmtId="0" fontId="358" fillId="0" borderId="0">
      <alignment vertical="center"/>
    </xf>
    <xf numFmtId="0" fontId="359" fillId="0" borderId="0"/>
    <xf numFmtId="0" fontId="359" fillId="0" borderId="0">
      <alignment vertical="center"/>
    </xf>
    <xf numFmtId="0" fontId="359" fillId="0" borderId="0">
      <alignment vertical="center"/>
    </xf>
    <xf numFmtId="0" fontId="359" fillId="0" borderId="0">
      <alignment vertical="center"/>
    </xf>
    <xf numFmtId="0" fontId="357" fillId="0" borderId="0">
      <alignment vertical="center"/>
    </xf>
    <xf numFmtId="0" fontId="357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357" fillId="0" borderId="0">
      <alignment vertical="center"/>
    </xf>
    <xf numFmtId="0" fontId="359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360" fillId="0" borderId="0">
      <alignment vertical="center"/>
    </xf>
    <xf numFmtId="0" fontId="357" fillId="0" borderId="0">
      <alignment vertical="center"/>
    </xf>
    <xf numFmtId="0" fontId="357" fillId="0" borderId="0">
      <alignment vertical="center"/>
    </xf>
    <xf numFmtId="4" fontId="321" fillId="98" borderId="95" applyNumberFormat="0" applyProtection="0">
      <alignment horizontal="right" vertical="center"/>
    </xf>
    <xf numFmtId="4" fontId="319" fillId="101" borderId="95" applyNumberFormat="0" applyProtection="0">
      <alignment vertical="center"/>
    </xf>
    <xf numFmtId="0" fontId="23" fillId="0" borderId="0"/>
    <xf numFmtId="0" fontId="23" fillId="0" borderId="0"/>
    <xf numFmtId="166" fontId="270" fillId="0" borderId="0" applyFont="0" applyFill="0" applyBorder="0" applyAlignment="0" applyProtection="0"/>
    <xf numFmtId="231" fontId="328" fillId="0" borderId="0" applyFont="0" applyFill="0" applyBorder="0" applyAlignment="0" applyProtection="0"/>
    <xf numFmtId="304" fontId="185" fillId="0" borderId="0" applyFont="0" applyFill="0" applyBorder="0" applyAlignment="0" applyProtection="0"/>
    <xf numFmtId="232" fontId="328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00" fillId="0" borderId="74" applyNumberFormat="0" applyFill="0" applyAlignment="0" applyProtection="0"/>
    <xf numFmtId="4" fontId="23" fillId="0" borderId="15">
      <alignment horizontal="left" wrapText="1"/>
      <protection locked="0"/>
    </xf>
    <xf numFmtId="4" fontId="23" fillId="0" borderId="15">
      <alignment horizontal="left" wrapText="1"/>
      <protection locked="0"/>
    </xf>
    <xf numFmtId="14" fontId="182" fillId="98" borderId="51" applyBorder="0">
      <alignment horizontal="center" vertical="center"/>
      <protection locked="0"/>
    </xf>
    <xf numFmtId="0" fontId="278" fillId="87" borderId="44" applyNumberFormat="0" applyAlignment="0" applyProtection="0"/>
    <xf numFmtId="0" fontId="278" fillId="87" borderId="44" applyNumberFormat="0" applyAlignment="0" applyProtection="0"/>
    <xf numFmtId="0" fontId="23" fillId="89" borderId="10">
      <alignment horizontal="center" vertical="center" wrapText="1"/>
      <protection hidden="1"/>
    </xf>
    <xf numFmtId="0" fontId="23" fillId="89" borderId="10">
      <alignment vertical="center" wrapText="1"/>
      <protection hidden="1"/>
    </xf>
    <xf numFmtId="237" fontId="23" fillId="89" borderId="10">
      <alignment vertical="center" wrapText="1"/>
      <protection hidden="1"/>
    </xf>
    <xf numFmtId="10" fontId="23" fillId="89" borderId="10">
      <alignment vertical="center" wrapText="1"/>
      <protection hidden="1"/>
    </xf>
    <xf numFmtId="168" fontId="23" fillId="89" borderId="10">
      <alignment vertical="center" wrapText="1"/>
      <protection hidden="1"/>
    </xf>
    <xf numFmtId="9" fontId="23" fillId="89" borderId="10">
      <alignment vertical="center" wrapText="1"/>
      <protection hidden="1"/>
    </xf>
    <xf numFmtId="197" fontId="23" fillId="89" borderId="10">
      <alignment vertical="center" wrapText="1"/>
      <protection hidden="1"/>
    </xf>
    <xf numFmtId="210" fontId="23" fillId="89" borderId="10">
      <alignment vertical="center" wrapText="1"/>
      <protection hidden="1"/>
    </xf>
    <xf numFmtId="4" fontId="23" fillId="89" borderId="10">
      <alignment vertical="center" wrapText="1"/>
      <protection hidden="1"/>
    </xf>
    <xf numFmtId="196" fontId="23" fillId="89" borderId="10">
      <alignment vertical="center" wrapText="1"/>
      <protection hidden="1"/>
    </xf>
    <xf numFmtId="3" fontId="23" fillId="89" borderId="10">
      <alignment vertical="center" wrapText="1"/>
      <protection hidden="1"/>
    </xf>
    <xf numFmtId="0" fontId="23" fillId="89" borderId="10">
      <alignment vertical="center" wrapText="1"/>
      <protection hidden="1"/>
    </xf>
    <xf numFmtId="0" fontId="182" fillId="98" borderId="89" applyBorder="0">
      <alignment horizontal="left" vertical="top"/>
      <protection locked="0"/>
    </xf>
    <xf numFmtId="0" fontId="201" fillId="0" borderId="36" applyFont="0" applyAlignment="0" applyProtection="0">
      <alignment horizontal="right"/>
    </xf>
    <xf numFmtId="0" fontId="269" fillId="0" borderId="59" applyNumberFormat="0" applyFill="0" applyAlignment="0" applyProtection="0"/>
    <xf numFmtId="0" fontId="269" fillId="0" borderId="59" applyNumberFormat="0" applyFill="0" applyAlignment="0" applyProtection="0"/>
    <xf numFmtId="14" fontId="23" fillId="89" borderId="10">
      <alignment horizontal="center" vertical="center" wrapText="1"/>
      <protection hidden="1"/>
    </xf>
    <xf numFmtId="3" fontId="23" fillId="0" borderId="10">
      <alignment wrapText="1"/>
    </xf>
    <xf numFmtId="3" fontId="23" fillId="0" borderId="10">
      <alignment wrapText="1"/>
    </xf>
    <xf numFmtId="0" fontId="223" fillId="87" borderId="44" applyNumberFormat="0" applyAlignment="0" applyProtection="0"/>
    <xf numFmtId="0" fontId="23" fillId="75" borderId="43" applyNumberFormat="0" applyFont="0" applyAlignment="0" applyProtection="0"/>
    <xf numFmtId="0" fontId="23" fillId="75" borderId="43" applyNumberFormat="0" applyFont="0" applyAlignment="0" applyProtection="0"/>
    <xf numFmtId="0" fontId="68" fillId="75" borderId="43" applyNumberFormat="0" applyFont="0" applyAlignment="0" applyProtection="0"/>
    <xf numFmtId="0" fontId="23" fillId="75" borderId="43" applyNumberFormat="0" applyFont="0" applyAlignment="0" applyProtection="0"/>
    <xf numFmtId="0" fontId="23" fillId="75" borderId="43" applyNumberFormat="0" applyFont="0" applyAlignment="0" applyProtection="0"/>
    <xf numFmtId="0" fontId="23" fillId="75" borderId="43" applyNumberFormat="0" applyFont="0" applyAlignment="0" applyProtection="0"/>
    <xf numFmtId="0" fontId="23" fillId="75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75" borderId="43" applyNumberFormat="0" applyFont="0" applyAlignment="0" applyProtection="0"/>
    <xf numFmtId="0" fontId="23" fillId="75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75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68" fillId="75" borderId="43" applyNumberFormat="0" applyFont="0" applyAlignment="0" applyProtection="0"/>
    <xf numFmtId="0" fontId="68" fillId="75" borderId="43" applyNumberFormat="0" applyFont="0" applyAlignment="0" applyProtection="0"/>
    <xf numFmtId="0" fontId="23" fillId="75" borderId="43" applyNumberFormat="0" applyFont="0" applyAlignment="0" applyProtection="0"/>
    <xf numFmtId="0" fontId="314" fillId="87" borderId="37" applyNumberFormat="0" applyAlignment="0" applyProtection="0"/>
    <xf numFmtId="0" fontId="314" fillId="87" borderId="37" applyNumberFormat="0" applyAlignment="0" applyProtection="0"/>
    <xf numFmtId="41" fontId="262" fillId="1" borderId="35" applyFont="0" applyFill="0" applyBorder="0" applyAlignment="0" applyProtection="0">
      <alignment horizontal="right"/>
    </xf>
    <xf numFmtId="4" fontId="143" fillId="0" borderId="56" applyBorder="0">
      <alignment horizontal="right" wrapText="1"/>
    </xf>
    <xf numFmtId="0" fontId="90" fillId="93" borderId="10" applyFill="0" applyBorder="0" applyProtection="0">
      <alignment horizontal="left" wrapText="1" indent="2"/>
    </xf>
    <xf numFmtId="0" fontId="90" fillId="93" borderId="10" applyFill="0" applyBorder="0" applyProtection="0">
      <alignment horizontal="left" wrapText="1" indent="1"/>
    </xf>
    <xf numFmtId="4" fontId="320" fillId="101" borderId="95" applyNumberFormat="0" applyProtection="0">
      <alignment vertical="center"/>
    </xf>
    <xf numFmtId="4" fontId="321" fillId="101" borderId="95" applyNumberFormat="0" applyProtection="0">
      <alignment horizontal="left" vertical="center" indent="1"/>
    </xf>
    <xf numFmtId="4" fontId="321" fillId="104" borderId="95" applyNumberFormat="0" applyProtection="0">
      <alignment horizontal="right" vertical="center"/>
    </xf>
    <xf numFmtId="4" fontId="321" fillId="105" borderId="95" applyNumberFormat="0" applyProtection="0">
      <alignment horizontal="right" vertical="center"/>
    </xf>
    <xf numFmtId="4" fontId="321" fillId="113" borderId="95" applyNumberFormat="0" applyProtection="0">
      <alignment horizontal="right" vertical="center"/>
    </xf>
    <xf numFmtId="4" fontId="321" fillId="102" borderId="95" applyNumberFormat="0" applyProtection="0">
      <alignment horizontal="right" vertical="center"/>
    </xf>
    <xf numFmtId="4" fontId="321" fillId="114" borderId="95" applyNumberFormat="0" applyProtection="0">
      <alignment horizontal="right" vertical="center"/>
    </xf>
    <xf numFmtId="4" fontId="321" fillId="115" borderId="95" applyNumberFormat="0" applyProtection="0">
      <alignment horizontal="right" vertical="center"/>
    </xf>
    <xf numFmtId="4" fontId="321" fillId="116" borderId="95" applyNumberFormat="0" applyProtection="0">
      <alignment horizontal="right" vertical="center"/>
    </xf>
    <xf numFmtId="4" fontId="321" fillId="117" borderId="95" applyNumberFormat="0" applyProtection="0">
      <alignment horizontal="right" vertical="center"/>
    </xf>
    <xf numFmtId="4" fontId="321" fillId="106" borderId="95" applyNumberFormat="0" applyProtection="0">
      <alignment horizontal="right" vertical="center"/>
    </xf>
    <xf numFmtId="4" fontId="321" fillId="89" borderId="95" applyNumberFormat="0" applyProtection="0">
      <alignment vertical="center"/>
    </xf>
    <xf numFmtId="4" fontId="322" fillId="89" borderId="95" applyNumberFormat="0" applyProtection="0">
      <alignment vertical="center"/>
    </xf>
    <xf numFmtId="4" fontId="319" fillId="106" borderId="97" applyNumberFormat="0" applyProtection="0">
      <alignment horizontal="left" vertical="center" indent="1"/>
    </xf>
    <xf numFmtId="4" fontId="321" fillId="89" borderId="95" applyNumberFormat="0" applyProtection="0">
      <alignment horizontal="right" vertical="center"/>
    </xf>
    <xf numFmtId="4" fontId="322" fillId="89" borderId="95" applyNumberFormat="0" applyProtection="0">
      <alignment horizontal="right" vertical="center"/>
    </xf>
    <xf numFmtId="4" fontId="319" fillId="106" borderId="95" applyNumberFormat="0" applyProtection="0">
      <alignment horizontal="left" vertical="center" indent="1"/>
    </xf>
    <xf numFmtId="4" fontId="323" fillId="107" borderId="97" applyNumberFormat="0" applyProtection="0">
      <alignment horizontal="left" vertical="center" indent="1"/>
    </xf>
    <xf numFmtId="4" fontId="324" fillId="89" borderId="95" applyNumberFormat="0" applyProtection="0">
      <alignment horizontal="right" vertical="center"/>
    </xf>
    <xf numFmtId="0" fontId="90" fillId="93" borderId="10" applyFill="0" applyBorder="0" applyProtection="0">
      <alignment wrapText="1"/>
    </xf>
    <xf numFmtId="0" fontId="252" fillId="93" borderId="10" applyFill="0" applyBorder="0" applyProtection="0">
      <alignment wrapText="1"/>
    </xf>
    <xf numFmtId="0" fontId="315" fillId="75" borderId="43" applyNumberFormat="0" applyFont="0" applyAlignment="0" applyProtection="0"/>
    <xf numFmtId="0" fontId="315" fillId="75" borderId="43" applyNumberFormat="0" applyFont="0" applyAlignment="0" applyProtection="0"/>
    <xf numFmtId="196" fontId="22" fillId="0" borderId="36"/>
    <xf numFmtId="3" fontId="143" fillId="0" borderId="94" applyBorder="0">
      <alignment horizontal="right" wrapText="1"/>
    </xf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34" fillId="90" borderId="37" applyNumberFormat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1" fillId="75" borderId="43" applyNumberFormat="0" applyFont="0" applyAlignment="0" applyProtection="0"/>
    <xf numFmtId="5" fontId="341" fillId="119" borderId="35">
      <alignment vertical="top"/>
    </xf>
    <xf numFmtId="6" fontId="343" fillId="121" borderId="35"/>
    <xf numFmtId="5" fontId="291" fillId="0" borderId="35">
      <alignment horizontal="left" vertical="top"/>
    </xf>
    <xf numFmtId="0" fontId="265" fillId="78" borderId="37" applyNumberFormat="0" applyAlignment="0" applyProtection="0"/>
    <xf numFmtId="0" fontId="346" fillId="90" borderId="37" applyNumberFormat="0" applyAlignment="0" applyProtection="0"/>
    <xf numFmtId="0" fontId="41" fillId="78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150" fillId="90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15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177" fontId="48" fillId="0" borderId="0">
      <protection locked="0"/>
    </xf>
    <xf numFmtId="177" fontId="48" fillId="0" borderId="0">
      <protection locked="0"/>
    </xf>
    <xf numFmtId="0" fontId="1" fillId="0" borderId="0"/>
    <xf numFmtId="43" fontId="1" fillId="0" borderId="0" applyFont="0" applyFill="0" applyBorder="0" applyAlignment="0" applyProtection="0"/>
    <xf numFmtId="0" fontId="317" fillId="1" borderId="51" applyNumberFormat="0" applyFont="0" applyAlignment="0">
      <alignment horizontal="center"/>
    </xf>
    <xf numFmtId="0" fontId="330" fillId="0" borderId="74" applyNumberFormat="0" applyFill="0" applyAlignment="0" applyProtection="0"/>
    <xf numFmtId="0" fontId="331" fillId="0" borderId="70" applyFill="0" applyBorder="0" applyProtection="0">
      <alignment horizontal="left" wrapText="1"/>
    </xf>
    <xf numFmtId="0" fontId="332" fillId="0" borderId="70" applyFill="0" applyBorder="0" applyProtection="0">
      <alignment horizontal="left" wrapText="1"/>
    </xf>
    <xf numFmtId="0" fontId="333" fillId="0" borderId="70" applyFill="0" applyBorder="0" applyProtection="0">
      <alignment horizontal="left" wrapText="1" indent="1"/>
    </xf>
    <xf numFmtId="0" fontId="91" fillId="0" borderId="70" applyFill="0" applyBorder="0" applyProtection="0">
      <alignment horizontal="left" wrapText="1" indent="2"/>
    </xf>
    <xf numFmtId="293" fontId="229" fillId="0" borderId="70">
      <alignment horizontal="right" vertical="center"/>
    </xf>
    <xf numFmtId="208" fontId="248" fillId="0" borderId="70">
      <alignment horizontal="right" vertical="center"/>
    </xf>
    <xf numFmtId="294" fontId="229" fillId="0" borderId="70">
      <alignment horizontal="right" vertical="center"/>
    </xf>
    <xf numFmtId="295" fontId="310" fillId="0" borderId="70">
      <alignment horizontal="right" vertical="center"/>
    </xf>
    <xf numFmtId="296" fontId="335" fillId="0" borderId="70">
      <alignment horizontal="right" vertical="center"/>
    </xf>
    <xf numFmtId="208" fontId="248" fillId="0" borderId="70">
      <alignment horizontal="right" vertical="center"/>
    </xf>
    <xf numFmtId="208" fontId="248" fillId="0" borderId="70">
      <alignment horizontal="right" vertical="center"/>
    </xf>
    <xf numFmtId="297" fontId="23" fillId="0" borderId="10">
      <alignment horizontal="right" vertical="center"/>
    </xf>
    <xf numFmtId="297" fontId="23" fillId="0" borderId="10">
      <alignment horizontal="right" vertical="center"/>
    </xf>
    <xf numFmtId="300" fontId="310" fillId="0" borderId="70">
      <alignment horizontal="center"/>
    </xf>
    <xf numFmtId="11" fontId="23" fillId="0" borderId="10"/>
    <xf numFmtId="11" fontId="23" fillId="0" borderId="10"/>
    <xf numFmtId="0" fontId="25" fillId="0" borderId="10">
      <alignment horizontal="centerContinuous" vertical="center" wrapText="1"/>
    </xf>
    <xf numFmtId="0" fontId="23" fillId="101" borderId="10">
      <alignment horizontal="centerContinuous" vertical="center" wrapText="1"/>
      <protection hidden="1"/>
    </xf>
    <xf numFmtId="0" fontId="23" fillId="101" borderId="10">
      <alignment horizontal="center" vertical="center" textRotation="90" wrapText="1"/>
      <protection hidden="1"/>
    </xf>
    <xf numFmtId="0" fontId="213" fillId="102" borderId="10">
      <alignment horizontal="center" vertical="center" textRotation="90" wrapText="1"/>
      <protection hidden="1"/>
    </xf>
    <xf numFmtId="3" fontId="25" fillId="101" borderId="10">
      <alignment horizontal="center" vertical="center" wrapText="1"/>
      <protection hidden="1"/>
    </xf>
    <xf numFmtId="0" fontId="23" fillId="101" borderId="10">
      <alignment horizontal="center" vertical="center" wrapText="1"/>
      <protection hidden="1"/>
    </xf>
    <xf numFmtId="0" fontId="100" fillId="0" borderId="92" applyNumberFormat="0" applyFill="0" applyAlignment="0" applyProtection="0"/>
    <xf numFmtId="0" fontId="100" fillId="0" borderId="74" applyNumberFormat="0" applyFill="0" applyAlignment="0" applyProtection="0"/>
    <xf numFmtId="0" fontId="100" fillId="0" borderId="74" applyNumberFormat="0" applyFill="0" applyAlignment="0" applyProtection="0"/>
    <xf numFmtId="0" fontId="223" fillId="90" borderId="44" applyNumberFormat="0" applyAlignment="0" applyProtection="0"/>
    <xf numFmtId="301" fontId="310" fillId="0" borderId="10"/>
    <xf numFmtId="5" fontId="341" fillId="119" borderId="35">
      <alignment vertical="top"/>
    </xf>
    <xf numFmtId="0" fontId="342" fillId="120" borderId="10">
      <alignment horizontal="left" vertical="center"/>
    </xf>
    <xf numFmtId="6" fontId="343" fillId="121" borderId="35"/>
    <xf numFmtId="5" fontId="291" fillId="0" borderId="35">
      <alignment horizontal="left" vertical="top"/>
    </xf>
    <xf numFmtId="0" fontId="296" fillId="90" borderId="44" applyNumberFormat="0" applyAlignment="0" applyProtection="0"/>
    <xf numFmtId="0" fontId="45" fillId="90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6" fillId="0" borderId="59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35" fillId="87" borderId="37" applyNumberFormat="0" applyAlignment="0" applyProtection="0"/>
    <xf numFmtId="177" fontId="48" fillId="0" borderId="0">
      <protection locked="0"/>
    </xf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235" fillId="87" borderId="37" applyNumberFormat="0" applyAlignment="0" applyProtection="0"/>
    <xf numFmtId="0" fontId="351" fillId="123" borderId="10">
      <alignment horizontal="left" vertical="top" wrapText="1" readingOrder="1"/>
    </xf>
    <xf numFmtId="0" fontId="235" fillId="87" borderId="37" applyNumberFormat="0" applyAlignment="0" applyProtection="0"/>
    <xf numFmtId="177" fontId="48" fillId="0" borderId="0">
      <protection locked="0"/>
    </xf>
    <xf numFmtId="0" fontId="235" fillId="87" borderId="37" applyNumberFormat="0" applyAlignment="0" applyProtection="0"/>
    <xf numFmtId="177" fontId="48" fillId="0" borderId="0">
      <protection locked="0"/>
    </xf>
    <xf numFmtId="177" fontId="48" fillId="0" borderId="0">
      <protection locked="0"/>
    </xf>
    <xf numFmtId="10" fontId="30" fillId="0" borderId="10"/>
    <xf numFmtId="49" fontId="30" fillId="0" borderId="10"/>
    <xf numFmtId="0" fontId="1" fillId="0" borderId="0"/>
    <xf numFmtId="43" fontId="1" fillId="0" borderId="0" applyFont="0" applyFill="0" applyBorder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177" fontId="48" fillId="0" borderId="0">
      <protection locked="0"/>
    </xf>
    <xf numFmtId="177" fontId="48" fillId="0" borderId="0">
      <protection locked="0"/>
    </xf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165" fontId="23" fillId="0" borderId="0" applyFont="0" applyFill="0" applyBorder="0" applyAlignment="0" applyProtection="0"/>
    <xf numFmtId="182" fontId="23" fillId="0" borderId="0">
      <protection locked="0"/>
    </xf>
    <xf numFmtId="174" fontId="23" fillId="0" borderId="0">
      <protection locked="0"/>
    </xf>
    <xf numFmtId="185" fontId="187" fillId="0" borderId="0" applyFont="0" applyFill="0" applyBorder="0" applyAlignment="0" applyProtection="0"/>
    <xf numFmtId="10" fontId="108" fillId="93" borderId="10" applyNumberFormat="0" applyBorder="0" applyAlignment="0" applyProtection="0"/>
    <xf numFmtId="0" fontId="91" fillId="0" borderId="0"/>
    <xf numFmtId="174" fontId="280" fillId="0" borderId="0" applyFont="0" applyFill="0" applyBorder="0" applyAlignment="0" applyProtection="0"/>
    <xf numFmtId="174" fontId="280" fillId="0" borderId="0" applyFont="0" applyFill="0" applyBorder="0" applyAlignment="0" applyProtection="0"/>
    <xf numFmtId="174" fontId="280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0" fontId="1" fillId="0" borderId="0"/>
    <xf numFmtId="170" fontId="23" fillId="0" borderId="0" applyFont="0" applyFill="0" applyBorder="0" applyAlignment="0" applyProtection="0"/>
    <xf numFmtId="170" fontId="1" fillId="0" borderId="0" applyFont="0" applyFill="0" applyBorder="0" applyAlignment="0" applyProtection="0"/>
    <xf numFmtId="0" fontId="134" fillId="0" borderId="0"/>
    <xf numFmtId="9" fontId="1" fillId="0" borderId="0" applyFont="0" applyFill="0" applyBorder="0" applyAlignment="0" applyProtection="0"/>
    <xf numFmtId="0" fontId="1" fillId="0" borderId="0"/>
    <xf numFmtId="0" fontId="20" fillId="0" borderId="0"/>
    <xf numFmtId="0" fontId="297" fillId="67" borderId="0" applyNumberFormat="0" applyBorder="0" applyAlignment="0" applyProtection="0"/>
    <xf numFmtId="0" fontId="297" fillId="68" borderId="0" applyNumberFormat="0" applyBorder="0" applyAlignment="0" applyProtection="0"/>
    <xf numFmtId="0" fontId="297" fillId="69" borderId="0" applyNumberFormat="0" applyBorder="0" applyAlignment="0" applyProtection="0"/>
    <xf numFmtId="0" fontId="297" fillId="70" borderId="0" applyNumberFormat="0" applyBorder="0" applyAlignment="0" applyProtection="0"/>
    <xf numFmtId="0" fontId="297" fillId="71" borderId="0" applyNumberFormat="0" applyBorder="0" applyAlignment="0" applyProtection="0"/>
    <xf numFmtId="0" fontId="297" fillId="72" borderId="0" applyNumberFormat="0" applyBorder="0" applyAlignment="0" applyProtection="0"/>
    <xf numFmtId="0" fontId="1" fillId="0" borderId="0"/>
    <xf numFmtId="0" fontId="297" fillId="73" borderId="0" applyNumberFormat="0" applyBorder="0" applyAlignment="0" applyProtection="0"/>
    <xf numFmtId="0" fontId="297" fillId="74" borderId="0" applyNumberFormat="0" applyBorder="0" applyAlignment="0" applyProtection="0"/>
    <xf numFmtId="0" fontId="297" fillId="76" borderId="0" applyNumberFormat="0" applyBorder="0" applyAlignment="0" applyProtection="0"/>
    <xf numFmtId="0" fontId="297" fillId="70" borderId="0" applyNumberFormat="0" applyBorder="0" applyAlignment="0" applyProtection="0"/>
    <xf numFmtId="0" fontId="297" fillId="73" borderId="0" applyNumberFormat="0" applyBorder="0" applyAlignment="0" applyProtection="0"/>
    <xf numFmtId="0" fontId="297" fillId="77" borderId="0" applyNumberFormat="0" applyBorder="0" applyAlignment="0" applyProtection="0"/>
    <xf numFmtId="0" fontId="361" fillId="79" borderId="0" applyNumberFormat="0" applyBorder="0" applyAlignment="0" applyProtection="0"/>
    <xf numFmtId="0" fontId="361" fillId="74" borderId="0" applyNumberFormat="0" applyBorder="0" applyAlignment="0" applyProtection="0"/>
    <xf numFmtId="0" fontId="361" fillId="76" borderId="0" applyNumberFormat="0" applyBorder="0" applyAlignment="0" applyProtection="0"/>
    <xf numFmtId="0" fontId="361" fillId="80" borderId="0" applyNumberFormat="0" applyBorder="0" applyAlignment="0" applyProtection="0"/>
    <xf numFmtId="0" fontId="361" fillId="81" borderId="0" applyNumberFormat="0" applyBorder="0" applyAlignment="0" applyProtection="0"/>
    <xf numFmtId="0" fontId="361" fillId="82" borderId="0" applyNumberFormat="0" applyBorder="0" applyAlignment="0" applyProtection="0"/>
    <xf numFmtId="174" fontId="280" fillId="0" borderId="0" applyFont="0" applyFill="0" applyBorder="0" applyAlignment="0" applyProtection="0"/>
    <xf numFmtId="174" fontId="280" fillId="0" borderId="0" applyFont="0" applyFill="0" applyBorder="0" applyAlignment="0" applyProtection="0"/>
    <xf numFmtId="199" fontId="91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0" fillId="0" borderId="0" applyFont="0" applyFill="0" applyBorder="0" applyAlignment="0" applyProtection="0"/>
    <xf numFmtId="199" fontId="91" fillId="0" borderId="0" applyFont="0" applyFill="0" applyBorder="0" applyAlignment="0" applyProtection="0"/>
    <xf numFmtId="199" fontId="91" fillId="0" borderId="0" applyFont="0" applyFill="0" applyBorder="0" applyAlignment="0" applyProtection="0"/>
    <xf numFmtId="199" fontId="91" fillId="0" borderId="0" applyFont="0" applyFill="0" applyBorder="0" applyAlignment="0" applyProtection="0"/>
    <xf numFmtId="199" fontId="91" fillId="0" borderId="0" applyFont="0" applyFill="0" applyBorder="0" applyAlignment="0" applyProtection="0"/>
    <xf numFmtId="199" fontId="91" fillId="0" borderId="0" applyFont="0" applyFill="0" applyBorder="0" applyAlignment="0" applyProtection="0"/>
    <xf numFmtId="199" fontId="91" fillId="0" borderId="0" applyFont="0" applyFill="0" applyBorder="0" applyAlignment="0" applyProtection="0"/>
    <xf numFmtId="199" fontId="91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94" fillId="0" borderId="0" applyFont="0" applyFill="0" applyBorder="0" applyAlignment="0" applyProtection="0"/>
    <xf numFmtId="170" fontId="1" fillId="0" borderId="0" applyFont="0" applyFill="0" applyBorder="0" applyAlignment="0" applyProtection="0"/>
    <xf numFmtId="174" fontId="280" fillId="0" borderId="0" applyFont="0" applyFill="0" applyBorder="0" applyAlignment="0" applyProtection="0"/>
    <xf numFmtId="0" fontId="297" fillId="0" borderId="68">
      <alignment horizontal="centerContinuous"/>
      <protection locked="0"/>
    </xf>
    <xf numFmtId="0" fontId="20" fillId="0" borderId="0"/>
    <xf numFmtId="0" fontId="20" fillId="0" borderId="0"/>
    <xf numFmtId="0" fontId="20" fillId="0" borderId="0"/>
    <xf numFmtId="0" fontId="76" fillId="0" borderId="0"/>
    <xf numFmtId="0" fontId="20" fillId="0" borderId="0"/>
    <xf numFmtId="0" fontId="20" fillId="0" borderId="0"/>
    <xf numFmtId="0" fontId="91" fillId="0" borderId="0"/>
    <xf numFmtId="0" fontId="91" fillId="0" borderId="0"/>
    <xf numFmtId="0" fontId="20" fillId="0" borderId="0"/>
    <xf numFmtId="0" fontId="20" fillId="0" borderId="0"/>
    <xf numFmtId="170" fontId="280" fillId="0" borderId="0" applyFont="0" applyFill="0" applyBorder="0" applyAlignment="0" applyProtection="0"/>
    <xf numFmtId="170" fontId="280" fillId="0" borderId="0" applyFont="0" applyFill="0" applyBorder="0" applyAlignment="0" applyProtection="0"/>
    <xf numFmtId="0" fontId="235" fillId="87" borderId="37" applyNumberFormat="0" applyAlignment="0" applyProtection="0"/>
    <xf numFmtId="174" fontId="262" fillId="1" borderId="35" applyFont="0" applyFill="0" applyBorder="0" applyAlignment="0" applyProtection="0">
      <alignment horizontal="right"/>
    </xf>
    <xf numFmtId="191" fontId="23" fillId="0" borderId="36" applyFont="0" applyFill="0" applyBorder="0" applyAlignment="0" applyProtection="0"/>
    <xf numFmtId="191" fontId="23" fillId="0" borderId="36" applyFont="0" applyFill="0" applyBorder="0" applyAlignment="0" applyProtection="0"/>
    <xf numFmtId="174" fontId="262" fillId="1" borderId="83" applyFont="0" applyFill="0" applyBorder="0" applyAlignment="0" applyProtection="0">
      <alignment horizontal="right"/>
    </xf>
    <xf numFmtId="0" fontId="235" fillId="87" borderId="37" applyNumberFormat="0" applyAlignment="0" applyProtection="0"/>
    <xf numFmtId="170" fontId="1" fillId="0" borderId="0" applyFont="0" applyFill="0" applyBorder="0" applyAlignment="0" applyProtection="0"/>
    <xf numFmtId="174" fontId="280" fillId="0" borderId="0" applyFont="0" applyFill="0" applyBorder="0" applyAlignment="0" applyProtection="0"/>
    <xf numFmtId="174" fontId="280" fillId="0" borderId="0" applyFont="0" applyFill="0" applyBorder="0" applyAlignment="0" applyProtection="0"/>
    <xf numFmtId="170" fontId="280" fillId="0" borderId="0" applyFont="0" applyFill="0" applyBorder="0" applyAlignment="0" applyProtection="0"/>
    <xf numFmtId="170" fontId="280" fillId="0" borderId="0" applyFont="0" applyFill="0" applyBorder="0" applyAlignment="0" applyProtection="0"/>
    <xf numFmtId="170" fontId="280" fillId="0" borderId="0" applyFont="0" applyFill="0" applyBorder="0" applyAlignment="0" applyProtection="0"/>
    <xf numFmtId="170" fontId="280" fillId="0" borderId="0" applyFont="0" applyFill="0" applyBorder="0" applyAlignment="0" applyProtection="0"/>
    <xf numFmtId="170" fontId="41" fillId="0" borderId="0" applyFont="0" applyFill="0" applyBorder="0" applyAlignment="0" applyProtection="0"/>
    <xf numFmtId="170" fontId="41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1" fillId="0" borderId="0" applyFont="0" applyFill="0" applyBorder="0" applyAlignment="0" applyProtection="0"/>
    <xf numFmtId="170" fontId="41" fillId="0" borderId="0" applyFont="0" applyFill="0" applyBorder="0" applyAlignment="0" applyProtection="0"/>
    <xf numFmtId="170" fontId="4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76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1" fillId="0" borderId="0" applyFont="0" applyFill="0" applyBorder="0" applyAlignment="0" applyProtection="0"/>
    <xf numFmtId="202" fontId="20" fillId="0" borderId="0" applyFont="0" applyFill="0" applyBorder="0" applyAlignment="0" applyProtection="0"/>
    <xf numFmtId="170" fontId="92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230" fontId="23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41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4" fontId="280" fillId="0" borderId="0" applyFont="0" applyFill="0" applyBorder="0" applyAlignment="0" applyProtection="0"/>
    <xf numFmtId="174" fontId="280" fillId="0" borderId="0" applyFont="0" applyFill="0" applyBorder="0" applyAlignment="0" applyProtection="0"/>
    <xf numFmtId="174" fontId="280" fillId="0" borderId="0" applyFont="0" applyFill="0" applyBorder="0" applyAlignment="0" applyProtection="0"/>
    <xf numFmtId="174" fontId="280" fillId="0" borderId="0" applyFont="0" applyFill="0" applyBorder="0" applyAlignment="0" applyProtection="0"/>
    <xf numFmtId="170" fontId="280" fillId="0" borderId="0" applyFont="0" applyFill="0" applyBorder="0" applyAlignment="0" applyProtection="0"/>
    <xf numFmtId="170" fontId="280" fillId="0" borderId="0" applyFont="0" applyFill="0" applyBorder="0" applyAlignment="0" applyProtection="0"/>
    <xf numFmtId="170" fontId="280" fillId="0" borderId="0" applyFont="0" applyFill="0" applyBorder="0" applyAlignment="0" applyProtection="0"/>
    <xf numFmtId="170" fontId="28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80" fillId="0" borderId="0" applyFont="0" applyFill="0" applyBorder="0" applyAlignment="0" applyProtection="0"/>
    <xf numFmtId="170" fontId="280" fillId="0" borderId="0" applyFont="0" applyFill="0" applyBorder="0" applyAlignment="0" applyProtection="0"/>
    <xf numFmtId="170" fontId="280" fillId="0" borderId="0" applyFont="0" applyFill="0" applyBorder="0" applyAlignment="0" applyProtection="0"/>
    <xf numFmtId="170" fontId="280" fillId="0" borderId="0" applyFont="0" applyFill="0" applyBorder="0" applyAlignment="0" applyProtection="0"/>
    <xf numFmtId="174" fontId="280" fillId="0" borderId="0" applyFont="0" applyFill="0" applyBorder="0" applyAlignment="0" applyProtection="0"/>
    <xf numFmtId="174" fontId="280" fillId="0" borderId="0" applyFont="0" applyFill="0" applyBorder="0" applyAlignment="0" applyProtection="0"/>
    <xf numFmtId="174" fontId="280" fillId="0" borderId="0" applyFont="0" applyFill="0" applyBorder="0" applyAlignment="0" applyProtection="0"/>
    <xf numFmtId="174" fontId="28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1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08" fillId="0" borderId="0" applyFont="0" applyFill="0" applyBorder="0" applyAlignment="0" applyProtection="0"/>
    <xf numFmtId="170" fontId="280" fillId="0" borderId="0" applyFont="0" applyFill="0" applyBorder="0" applyAlignment="0" applyProtection="0"/>
    <xf numFmtId="170" fontId="280" fillId="0" borderId="0" applyFont="0" applyFill="0" applyBorder="0" applyAlignment="0" applyProtection="0"/>
    <xf numFmtId="170" fontId="243" fillId="0" borderId="0" applyFont="0" applyFill="0" applyBorder="0" applyAlignment="0" applyProtection="0"/>
    <xf numFmtId="170" fontId="243" fillId="0" borderId="0" applyFont="0" applyFill="0" applyBorder="0" applyAlignment="0" applyProtection="0"/>
    <xf numFmtId="170" fontId="24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43" fillId="0" borderId="0" applyFont="0" applyFill="0" applyBorder="0" applyAlignment="0" applyProtection="0"/>
    <xf numFmtId="9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0" fontId="1" fillId="0" borderId="0"/>
    <xf numFmtId="0" fontId="362" fillId="0" borderId="0">
      <alignment vertical="center"/>
    </xf>
    <xf numFmtId="0" fontId="20" fillId="0" borderId="0"/>
    <xf numFmtId="170" fontId="23" fillId="0" borderId="0" applyFont="0" applyFill="0" applyBorder="0" applyAlignment="0" applyProtection="0"/>
    <xf numFmtId="0" fontId="363" fillId="0" borderId="0" applyNumberFormat="0" applyFill="0" applyBorder="0" applyProtection="0">
      <alignment vertical="top" wrapText="1"/>
    </xf>
    <xf numFmtId="0" fontId="20" fillId="0" borderId="0"/>
    <xf numFmtId="170" fontId="20" fillId="0" borderId="0" applyFont="0" applyFill="0" applyBorder="0" applyAlignment="0" applyProtection="0"/>
    <xf numFmtId="170" fontId="363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0" fontId="141" fillId="87" borderId="44" applyNumberFormat="0" applyAlignment="0" applyProtection="0"/>
    <xf numFmtId="0" fontId="141" fillId="87" borderId="44" applyNumberFormat="0" applyAlignment="0" applyProtection="0"/>
    <xf numFmtId="170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75" borderId="43" applyNumberFormat="0" applyFont="0" applyAlignment="0" applyProtection="0"/>
    <xf numFmtId="0" fontId="23" fillId="75" borderId="43" applyNumberFormat="0" applyFont="0" applyAlignment="0" applyProtection="0"/>
    <xf numFmtId="0" fontId="23" fillId="52" borderId="43" applyNumberFormat="0" applyFont="0" applyAlignment="0" applyProtection="0"/>
    <xf numFmtId="0" fontId="23" fillId="75" borderId="43" applyNumberFormat="0" applyFont="0" applyAlignment="0" applyProtection="0"/>
    <xf numFmtId="0" fontId="23" fillId="75" borderId="43" applyNumberFormat="0" applyFont="0" applyAlignment="0" applyProtection="0"/>
    <xf numFmtId="0" fontId="23" fillId="75" borderId="43" applyNumberFormat="0" applyFont="0" applyAlignment="0" applyProtection="0"/>
    <xf numFmtId="3" fontId="143" fillId="0" borderId="94" applyBorder="0">
      <alignment horizontal="right" wrapText="1"/>
    </xf>
    <xf numFmtId="0" fontId="203" fillId="0" borderId="61" applyNumberFormat="0" applyFill="0" applyAlignment="0" applyProtection="0"/>
    <xf numFmtId="0" fontId="194" fillId="0" borderId="42" applyNumberFormat="0" applyFill="0" applyAlignment="0" applyProtection="0"/>
    <xf numFmtId="0" fontId="194" fillId="0" borderId="42" applyNumberFormat="0" applyFill="0" applyAlignment="0" applyProtection="0"/>
    <xf numFmtId="0" fontId="82" fillId="90" borderId="37" applyNumberFormat="0" applyAlignment="0" applyProtection="0"/>
    <xf numFmtId="0" fontId="265" fillId="78" borderId="37" applyNumberFormat="0" applyAlignment="0" applyProtection="0"/>
    <xf numFmtId="0" fontId="81" fillId="87" borderId="37" applyNumberFormat="0" applyAlignment="0" applyProtection="0"/>
    <xf numFmtId="0" fontId="81" fillId="87" borderId="37" applyNumberFormat="0" applyAlignment="0" applyProtection="0"/>
    <xf numFmtId="174" fontId="262" fillId="1" borderId="83" applyFont="0" applyFill="0" applyBorder="0" applyAlignment="0" applyProtection="0">
      <alignment horizontal="right"/>
    </xf>
    <xf numFmtId="0" fontId="277" fillId="72" borderId="37" applyNumberFormat="0" applyAlignment="0" applyProtection="0"/>
    <xf numFmtId="170" fontId="280" fillId="0" borderId="0" applyFont="0" applyFill="0" applyBorder="0" applyAlignment="0" applyProtection="0"/>
    <xf numFmtId="2" fontId="23" fillId="0" borderId="0" applyFont="0" applyFill="0" applyBorder="0" applyAlignment="0" applyProtection="0"/>
    <xf numFmtId="0" fontId="81" fillId="87" borderId="37" applyNumberFormat="0" applyAlignment="0" applyProtection="0"/>
    <xf numFmtId="2" fontId="23" fillId="0" borderId="0" applyFont="0" applyFill="0" applyBorder="0" applyAlignment="0" applyProtection="0"/>
    <xf numFmtId="2" fontId="23" fillId="0" borderId="0" applyFont="0" applyFill="0" applyBorder="0" applyAlignment="0" applyProtection="0"/>
    <xf numFmtId="4" fontId="89" fillId="0" borderId="46" applyFont="0" applyFill="0" applyBorder="0" applyAlignment="0">
      <alignment horizontal="center" vertical="center"/>
    </xf>
    <xf numFmtId="170" fontId="23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202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108" fillId="0" borderId="0" applyFont="0" applyFill="0" applyBorder="0" applyAlignment="0" applyProtection="0"/>
    <xf numFmtId="170" fontId="94" fillId="0" borderId="0" applyFont="0" applyFill="0" applyBorder="0" applyAlignment="0" applyProtection="0"/>
    <xf numFmtId="170" fontId="228" fillId="0" borderId="0" applyFont="0" applyFill="0" applyBorder="0" applyAlignment="0" applyProtection="0"/>
    <xf numFmtId="202" fontId="73" fillId="0" borderId="0" applyFont="0" applyFill="0" applyBorder="0" applyAlignment="0" applyProtection="0"/>
    <xf numFmtId="269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209" fontId="23" fillId="0" borderId="0" applyFill="0" applyBorder="0" applyAlignment="0" applyProtection="0"/>
    <xf numFmtId="37" fontId="98" fillId="90" borderId="48"/>
    <xf numFmtId="37" fontId="98" fillId="90" borderId="48"/>
    <xf numFmtId="0" fontId="194" fillId="0" borderId="42" applyNumberFormat="0" applyFill="0" applyAlignment="0" applyProtection="0"/>
    <xf numFmtId="177" fontId="48" fillId="0" borderId="0">
      <alignment readingOrder="1"/>
      <protection locked="0"/>
    </xf>
    <xf numFmtId="177" fontId="48" fillId="0" borderId="0">
      <alignment readingOrder="1"/>
      <protection locked="0"/>
    </xf>
    <xf numFmtId="0" fontId="42" fillId="0" borderId="42" applyNumberFormat="0" applyFill="0" applyAlignment="0" applyProtection="0"/>
    <xf numFmtId="0" fontId="42" fillId="0" borderId="42" applyNumberFormat="0" applyFill="0" applyAlignment="0" applyProtection="0"/>
    <xf numFmtId="0" fontId="42" fillId="0" borderId="42" applyNumberFormat="0" applyFill="0" applyAlignment="0" applyProtection="0"/>
    <xf numFmtId="0" fontId="126" fillId="0" borderId="42" applyNumberFormat="0" applyFill="0" applyAlignment="0" applyProtection="0"/>
    <xf numFmtId="0" fontId="126" fillId="0" borderId="42" applyNumberFormat="0" applyFill="0" applyAlignment="0" applyProtection="0"/>
    <xf numFmtId="0" fontId="293" fillId="0" borderId="42" applyNumberFormat="0" applyFill="0" applyAlignment="0" applyProtection="0"/>
    <xf numFmtId="275" fontId="23" fillId="0" borderId="0" applyFont="0" applyFill="0" applyBorder="0" applyAlignment="0" applyProtection="0"/>
    <xf numFmtId="0" fontId="293" fillId="0" borderId="42" applyNumberFormat="0" applyFill="0" applyAlignment="0" applyProtection="0"/>
    <xf numFmtId="0" fontId="298" fillId="0" borderId="42" applyNumberFormat="0" applyFill="0" applyAlignment="0" applyProtection="0"/>
    <xf numFmtId="2" fontId="23" fillId="0" borderId="0" applyFont="0" applyFill="0" applyBorder="0" applyAlignment="0" applyProtection="0"/>
    <xf numFmtId="2" fontId="23" fillId="0" borderId="0" applyFill="0" applyBorder="0" applyAlignment="0" applyProtection="0"/>
    <xf numFmtId="0" fontId="41" fillId="59" borderId="37" applyNumberFormat="0" applyAlignment="0" applyProtection="0"/>
    <xf numFmtId="0" fontId="121" fillId="72" borderId="37" applyNumberFormat="0" applyAlignment="0" applyProtection="0"/>
    <xf numFmtId="0" fontId="121" fillId="72" borderId="37" applyNumberFormat="0" applyAlignment="0" applyProtection="0"/>
    <xf numFmtId="0" fontId="23" fillId="0" borderId="81">
      <alignment horizontal="centerContinuous" vertical="center" wrapText="1"/>
      <protection locked="0"/>
    </xf>
    <xf numFmtId="0" fontId="121" fillId="72" borderId="37" applyNumberFormat="0" applyAlignment="0" applyProtection="0"/>
    <xf numFmtId="0" fontId="121" fillId="72" borderId="37" applyNumberFormat="0" applyAlignment="0" applyProtection="0"/>
    <xf numFmtId="0" fontId="217" fillId="78" borderId="37" applyNumberFormat="0" applyAlignment="0" applyProtection="0"/>
    <xf numFmtId="0" fontId="108" fillId="75" borderId="43" applyNumberFormat="0" applyFont="0" applyAlignment="0" applyProtection="0"/>
    <xf numFmtId="37" fontId="106" fillId="90" borderId="48"/>
    <xf numFmtId="37" fontId="106" fillId="92" borderId="48"/>
    <xf numFmtId="0" fontId="298" fillId="0" borderId="42" applyNumberFormat="0" applyFill="0" applyAlignment="0" applyProtection="0"/>
    <xf numFmtId="38" fontId="108" fillId="97" borderId="0" applyNumberFormat="0" applyBorder="0" applyAlignment="0" applyProtection="0"/>
    <xf numFmtId="0" fontId="293" fillId="0" borderId="42" applyNumberFormat="0" applyFill="0" applyAlignment="0" applyProtection="0"/>
    <xf numFmtId="0" fontId="298" fillId="0" borderId="42" applyNumberFormat="0" applyFill="0" applyAlignment="0" applyProtection="0"/>
    <xf numFmtId="0" fontId="126" fillId="0" borderId="42" applyNumberFormat="0" applyFill="0" applyAlignment="0" applyProtection="0"/>
    <xf numFmtId="0" fontId="126" fillId="0" borderId="42" applyNumberFormat="0" applyFill="0" applyAlignment="0" applyProtection="0"/>
    <xf numFmtId="0" fontId="42" fillId="0" borderId="42" applyNumberFormat="0" applyFill="0" applyAlignment="0" applyProtection="0"/>
    <xf numFmtId="0" fontId="42" fillId="0" borderId="42" applyNumberFormat="0" applyFill="0" applyAlignment="0" applyProtection="0"/>
    <xf numFmtId="0" fontId="42" fillId="0" borderId="42" applyNumberFormat="0" applyFill="0" applyAlignment="0" applyProtection="0"/>
    <xf numFmtId="177" fontId="48" fillId="0" borderId="0">
      <alignment readingOrder="1"/>
      <protection locked="0"/>
    </xf>
    <xf numFmtId="0" fontId="126" fillId="0" borderId="42" applyNumberFormat="0" applyFill="0" applyAlignment="0" applyProtection="0"/>
    <xf numFmtId="0" fontId="126" fillId="0" borderId="42" applyNumberFormat="0" applyFill="0" applyAlignment="0" applyProtection="0"/>
    <xf numFmtId="0" fontId="42" fillId="0" borderId="42" applyNumberFormat="0" applyFill="0" applyAlignment="0" applyProtection="0"/>
    <xf numFmtId="0" fontId="42" fillId="0" borderId="42" applyNumberFormat="0" applyFill="0" applyAlignment="0" applyProtection="0"/>
    <xf numFmtId="177" fontId="48" fillId="0" borderId="0">
      <alignment readingOrder="1"/>
      <protection locked="0"/>
    </xf>
    <xf numFmtId="0" fontId="42" fillId="0" borderId="42" applyNumberFormat="0" applyFill="0" applyAlignment="0" applyProtection="0"/>
    <xf numFmtId="177" fontId="48" fillId="0" borderId="0">
      <alignment readingOrder="1"/>
      <protection locked="0"/>
    </xf>
    <xf numFmtId="177" fontId="48" fillId="0" borderId="0">
      <alignment readingOrder="1"/>
      <protection locked="0"/>
    </xf>
    <xf numFmtId="0" fontId="194" fillId="0" borderId="42" applyNumberFormat="0" applyFill="0" applyAlignment="0" applyProtection="0"/>
    <xf numFmtId="177" fontId="48" fillId="0" borderId="0">
      <alignment readingOrder="1"/>
      <protection locked="0"/>
    </xf>
    <xf numFmtId="177" fontId="48" fillId="0" borderId="0">
      <alignment readingOrder="1"/>
      <protection locked="0"/>
    </xf>
    <xf numFmtId="10" fontId="108" fillId="100" borderId="10" applyNumberFormat="0" applyBorder="0" applyAlignment="0" applyProtection="0"/>
    <xf numFmtId="0" fontId="121" fillId="72" borderId="37" applyNumberFormat="0" applyAlignment="0" applyProtection="0"/>
    <xf numFmtId="0" fontId="126" fillId="0" borderId="42" applyNumberFormat="0" applyFill="0" applyAlignment="0" applyProtection="0"/>
    <xf numFmtId="2" fontId="23" fillId="0" borderId="0" applyFont="0" applyFill="0" applyBorder="0" applyAlignment="0" applyProtection="0"/>
    <xf numFmtId="0" fontId="217" fillId="72" borderId="37" applyNumberFormat="0" applyAlignment="0" applyProtection="0"/>
    <xf numFmtId="0" fontId="90" fillId="0" borderId="0"/>
    <xf numFmtId="0" fontId="90" fillId="0" borderId="0"/>
    <xf numFmtId="0" fontId="20" fillId="0" borderId="0"/>
    <xf numFmtId="0" fontId="90" fillId="0" borderId="0"/>
    <xf numFmtId="0" fontId="90" fillId="0" borderId="0"/>
    <xf numFmtId="0" fontId="9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90" fillId="0" borderId="0"/>
    <xf numFmtId="0" fontId="20" fillId="0" borderId="0"/>
    <xf numFmtId="0" fontId="90" fillId="0" borderId="0"/>
    <xf numFmtId="0" fontId="90" fillId="0" borderId="0"/>
    <xf numFmtId="2" fontId="23" fillId="0" borderId="0" applyFont="0" applyFill="0" applyBorder="0" applyAlignment="0" applyProtection="0"/>
    <xf numFmtId="0" fontId="90" fillId="0" borderId="0"/>
    <xf numFmtId="0" fontId="20" fillId="0" borderId="0"/>
    <xf numFmtId="0" fontId="20" fillId="0" borderId="0"/>
    <xf numFmtId="2" fontId="23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4" fontId="89" fillId="0" borderId="89" applyFont="0" applyFill="0" applyBorder="0" applyAlignment="0">
      <alignment horizontal="center" vertical="center"/>
    </xf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194" fillId="0" borderId="42" applyNumberFormat="0" applyFill="0" applyAlignment="0" applyProtection="0"/>
    <xf numFmtId="0" fontId="203" fillId="0" borderId="61" applyNumberFormat="0" applyFill="0" applyAlignment="0" applyProtection="0"/>
    <xf numFmtId="0" fontId="82" fillId="87" borderId="37" applyNumberFormat="0" applyAlignment="0" applyProtection="0"/>
    <xf numFmtId="0" fontId="81" fillId="87" borderId="37" applyNumberFormat="0" applyAlignment="0" applyProtection="0"/>
    <xf numFmtId="0" fontId="81" fillId="87" borderId="37" applyNumberFormat="0" applyAlignment="0" applyProtection="0"/>
    <xf numFmtId="0" fontId="68" fillId="75" borderId="43" applyNumberFormat="0" applyFont="0" applyAlignment="0" applyProtection="0"/>
    <xf numFmtId="0" fontId="20" fillId="0" borderId="0"/>
    <xf numFmtId="0" fontId="23" fillId="75" borderId="43" applyNumberFormat="0" applyFont="0" applyAlignment="0" applyProtection="0"/>
    <xf numFmtId="0" fontId="23" fillId="52" borderId="43" applyNumberFormat="0" applyFont="0" applyAlignment="0" applyProtection="0"/>
    <xf numFmtId="0" fontId="23" fillId="75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68" fillId="75" borderId="43" applyNumberFormat="0" applyFont="0" applyAlignment="0" applyProtection="0"/>
    <xf numFmtId="0" fontId="1" fillId="0" borderId="0"/>
    <xf numFmtId="0" fontId="364" fillId="0" borderId="0"/>
    <xf numFmtId="0" fontId="315" fillId="75" borderId="43" applyNumberFormat="0" applyFont="0" applyAlignment="0" applyProtection="0"/>
    <xf numFmtId="0" fontId="284" fillId="0" borderId="61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51" fillId="0" borderId="0"/>
    <xf numFmtId="0" fontId="20" fillId="0" borderId="0"/>
    <xf numFmtId="0" fontId="20" fillId="0" borderId="0"/>
    <xf numFmtId="0" fontId="108" fillId="0" borderId="0"/>
    <xf numFmtId="0" fontId="22" fillId="0" borderId="0"/>
    <xf numFmtId="3" fontId="143" fillId="0" borderId="94" applyBorder="0">
      <alignment horizontal="right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94" fillId="0" borderId="0"/>
    <xf numFmtId="0" fontId="20" fillId="0" borderId="0"/>
    <xf numFmtId="191" fontId="23" fillId="0" borderId="36" applyFont="0" applyFill="0" applyBorder="0" applyAlignment="0" applyProtection="0"/>
    <xf numFmtId="174" fontId="262" fillId="1" borderId="83" applyFont="0" applyFill="0" applyBorder="0" applyAlignment="0" applyProtection="0">
      <alignment horizontal="right"/>
    </xf>
    <xf numFmtId="0" fontId="20" fillId="0" borderId="0"/>
    <xf numFmtId="0" fontId="91" fillId="0" borderId="0"/>
    <xf numFmtId="0" fontId="20" fillId="0" borderId="0"/>
    <xf numFmtId="0" fontId="1" fillId="0" borderId="0"/>
    <xf numFmtId="0" fontId="94" fillId="0" borderId="0"/>
    <xf numFmtId="0" fontId="20" fillId="0" borderId="0"/>
    <xf numFmtId="0" fontId="20" fillId="0" borderId="0"/>
    <xf numFmtId="0" fontId="160" fillId="0" borderId="0">
      <alignment vertical="center"/>
    </xf>
    <xf numFmtId="0" fontId="22" fillId="0" borderId="0"/>
    <xf numFmtId="0" fontId="284" fillId="0" borderId="61" applyNumberFormat="0" applyFill="0" applyAlignment="0" applyProtection="0"/>
    <xf numFmtId="0" fontId="9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90" fillId="0" borderId="0"/>
    <xf numFmtId="3" fontId="143" fillId="0" borderId="94" applyBorder="0">
      <alignment horizontal="right" wrapText="1"/>
    </xf>
    <xf numFmtId="196" fontId="22" fillId="0" borderId="36"/>
    <xf numFmtId="0" fontId="90" fillId="0" borderId="0"/>
    <xf numFmtId="0" fontId="90" fillId="0" borderId="0"/>
    <xf numFmtId="0" fontId="68" fillId="75" borderId="43" applyNumberFormat="0" applyFont="0" applyAlignment="0" applyProtection="0"/>
    <xf numFmtId="0" fontId="23" fillId="75" borderId="43" applyNumberFormat="0" applyFont="0" applyAlignment="0" applyProtection="0"/>
    <xf numFmtId="0" fontId="23" fillId="75" borderId="43" applyNumberFormat="0" applyFont="0" applyAlignment="0" applyProtection="0"/>
    <xf numFmtId="0" fontId="235" fillId="87" borderId="37" applyNumberFormat="0" applyAlignment="0" applyProtection="0"/>
    <xf numFmtId="0" fontId="141" fillId="87" borderId="44" applyNumberFormat="0" applyAlignment="0" applyProtection="0"/>
    <xf numFmtId="9" fontId="20" fillId="0" borderId="0" applyFont="0" applyFill="0" applyBorder="0" applyAlignment="0" applyProtection="0"/>
    <xf numFmtId="196" fontId="22" fillId="0" borderId="36"/>
    <xf numFmtId="3" fontId="143" fillId="0" borderId="94" applyBorder="0">
      <alignment horizontal="right" wrapText="1"/>
    </xf>
    <xf numFmtId="0" fontId="223" fillId="87" borderId="44" applyNumberFormat="0" applyAlignment="0" applyProtection="0"/>
    <xf numFmtId="196" fontId="22" fillId="0" borderId="36"/>
    <xf numFmtId="0" fontId="100" fillId="0" borderId="74" applyNumberFormat="0" applyFill="0" applyAlignment="0" applyProtection="0"/>
    <xf numFmtId="5" fontId="341" fillId="119" borderId="35">
      <alignment vertical="top"/>
    </xf>
    <xf numFmtId="6" fontId="343" fillId="121" borderId="35"/>
    <xf numFmtId="5" fontId="291" fillId="0" borderId="35">
      <alignment horizontal="left" vertical="top"/>
    </xf>
    <xf numFmtId="0" fontId="45" fillId="90" borderId="44" applyNumberFormat="0" applyAlignment="0" applyProtection="0"/>
    <xf numFmtId="0" fontId="349" fillId="87" borderId="44" applyNumberFormat="0" applyAlignment="0" applyProtection="0"/>
    <xf numFmtId="0" fontId="41" fillId="78" borderId="37" applyNumberFormat="0" applyAlignment="0" applyProtection="0"/>
    <xf numFmtId="0" fontId="350" fillId="72" borderId="37" applyNumberFormat="0" applyAlignment="0" applyProtection="0"/>
    <xf numFmtId="0" fontId="36" fillId="0" borderId="59" applyNumberFormat="0" applyFill="0" applyAlignment="0" applyProtection="0"/>
    <xf numFmtId="0" fontId="244" fillId="0" borderId="74" applyNumberFormat="0" applyFill="0" applyAlignment="0" applyProtection="0"/>
    <xf numFmtId="224" fontId="90" fillId="0" borderId="60" applyFont="0" applyFill="0" applyBorder="0" applyProtection="0">
      <alignment horizontal="center" vertical="top" wrapText="1" readingOrder="2"/>
    </xf>
    <xf numFmtId="0" fontId="150" fillId="90" borderId="37" applyNumberFormat="0" applyAlignment="0" applyProtection="0"/>
    <xf numFmtId="0" fontId="235" fillId="87" borderId="37" applyNumberFormat="0" applyAlignment="0" applyProtection="0"/>
    <xf numFmtId="0" fontId="237" fillId="0" borderId="42" applyNumberFormat="0" applyFill="0" applyAlignment="0" applyProtection="0"/>
    <xf numFmtId="0" fontId="153" fillId="75" borderId="43" applyNumberFormat="0" applyFont="0" applyAlignment="0" applyProtection="0"/>
    <xf numFmtId="170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1" fillId="0" borderId="0"/>
    <xf numFmtId="196" fontId="22" fillId="0" borderId="36"/>
    <xf numFmtId="0" fontId="284" fillId="0" borderId="61" applyNumberFormat="0" applyFill="0" applyAlignment="0" applyProtection="0"/>
    <xf numFmtId="196" fontId="22" fillId="0" borderId="36"/>
    <xf numFmtId="0" fontId="223" fillId="87" borderId="44" applyNumberFormat="0" applyAlignment="0" applyProtection="0"/>
    <xf numFmtId="0" fontId="223" fillId="90" borderId="44" applyNumberFormat="0" applyAlignment="0" applyProtection="0"/>
    <xf numFmtId="0" fontId="330" fillId="0" borderId="74" applyNumberFormat="0" applyFill="0" applyAlignment="0" applyProtection="0"/>
    <xf numFmtId="0" fontId="235" fillId="87" borderId="37" applyNumberFormat="0" applyAlignment="0" applyProtection="0"/>
    <xf numFmtId="0" fontId="100" fillId="0" borderId="74" applyNumberFormat="0" applyFill="0" applyAlignment="0" applyProtection="0"/>
    <xf numFmtId="0" fontId="223" fillId="90" borderId="44" applyNumberFormat="0" applyAlignment="0" applyProtection="0"/>
    <xf numFmtId="224" fontId="90" fillId="0" borderId="60" applyFont="0" applyFill="0" applyBorder="0" applyProtection="0">
      <alignment horizontal="center" vertical="top" wrapText="1" readingOrder="2"/>
    </xf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96" fillId="90" borderId="44" applyNumberForma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7" fillId="0" borderId="42" applyNumberFormat="0" applyFill="0" applyAlignment="0" applyProtection="0"/>
    <xf numFmtId="0" fontId="47" fillId="0" borderId="61" applyNumberFormat="0" applyFill="0" applyAlignment="0" applyProtection="0"/>
    <xf numFmtId="170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7" fillId="0" borderId="42" applyNumberFormat="0" applyFill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3" fontId="143" fillId="0" borderId="94" applyBorder="0">
      <alignment horizontal="right" wrapText="1"/>
    </xf>
    <xf numFmtId="174" fontId="262" fillId="1" borderId="35" applyFont="0" applyFill="0" applyBorder="0" applyAlignment="0" applyProtection="0">
      <alignment horizontal="right"/>
    </xf>
    <xf numFmtId="0" fontId="47" fillId="0" borderId="61" applyNumberFormat="0" applyFill="0" applyAlignment="0" applyProtection="0"/>
    <xf numFmtId="0" fontId="47" fillId="0" borderId="61" applyNumberFormat="0" applyFill="0" applyAlignment="0" applyProtection="0"/>
    <xf numFmtId="9" fontId="23" fillId="0" borderId="0" applyFont="0" applyFill="0" applyBorder="0" applyAlignment="0" applyProtection="0"/>
    <xf numFmtId="0" fontId="217" fillId="78" borderId="37" applyNumberFormat="0" applyAlignment="0" applyProtection="0"/>
    <xf numFmtId="0" fontId="194" fillId="0" borderId="42" applyNumberFormat="0" applyFill="0" applyAlignment="0" applyProtection="0"/>
    <xf numFmtId="0" fontId="23" fillId="75" borderId="43" applyNumberFormat="0" applyFont="0" applyAlignment="0" applyProtection="0"/>
    <xf numFmtId="170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0" fontId="215" fillId="90" borderId="37" applyNumberFormat="0" applyAlignment="0" applyProtection="0"/>
    <xf numFmtId="0" fontId="194" fillId="0" borderId="42" applyNumberFormat="0" applyFill="0" applyAlignment="0" applyProtection="0"/>
    <xf numFmtId="9" fontId="23" fillId="0" borderId="0" applyFont="0" applyFill="0" applyBorder="0" applyAlignment="0" applyProtection="0"/>
    <xf numFmtId="191" fontId="23" fillId="0" borderId="36" applyFont="0" applyFill="0" applyBorder="0" applyAlignment="0" applyProtection="0"/>
    <xf numFmtId="0" fontId="314" fillId="87" borderId="37" applyNumberFormat="0" applyAlignment="0" applyProtection="0"/>
    <xf numFmtId="9" fontId="23" fillId="0" borderId="0" applyFont="0" applyFill="0" applyBorder="0" applyAlignment="0" applyProtection="0"/>
    <xf numFmtId="0" fontId="194" fillId="0" borderId="42" applyNumberFormat="0" applyFill="0" applyAlignment="0" applyProtection="0"/>
    <xf numFmtId="0" fontId="203" fillId="0" borderId="61" applyNumberFormat="0" applyFill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170" fontId="23" fillId="0" borderId="0" applyFont="0" applyFill="0" applyBorder="0" applyAlignment="0" applyProtection="0"/>
    <xf numFmtId="0" fontId="20" fillId="0" borderId="0"/>
    <xf numFmtId="170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4" fontId="262" fillId="1" borderId="83" applyFont="0" applyFill="0" applyBorder="0" applyAlignment="0" applyProtection="0">
      <alignment horizontal="right"/>
    </xf>
    <xf numFmtId="196" fontId="23" fillId="0" borderId="11">
      <alignment wrapText="1"/>
    </xf>
    <xf numFmtId="193" fontId="84" fillId="0" borderId="11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202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210" fontId="23" fillId="0" borderId="11">
      <alignment horizontal="right"/>
    </xf>
    <xf numFmtId="2" fontId="23" fillId="0" borderId="0" applyFont="0" applyFill="0" applyBorder="0" applyAlignment="0" applyProtection="0"/>
    <xf numFmtId="187" fontId="30" fillId="0" borderId="11" applyFill="0" applyBorder="0" applyProtection="0">
      <alignment horizontal="left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330" fillId="0" borderId="74" applyNumberFormat="0" applyFill="0" applyAlignment="0" applyProtection="0"/>
    <xf numFmtId="0" fontId="334" fillId="90" borderId="37" applyNumberFormat="0" applyAlignment="0" applyProtection="0"/>
    <xf numFmtId="0" fontId="100" fillId="0" borderId="74" applyNumberFormat="0" applyFill="0" applyAlignment="0" applyProtection="0"/>
    <xf numFmtId="0" fontId="23" fillId="0" borderId="11">
      <alignment horizontal="center" wrapText="1"/>
    </xf>
    <xf numFmtId="0" fontId="21" fillId="75" borderId="43" applyNumberFormat="0" applyFont="0" applyAlignment="0" applyProtection="0"/>
    <xf numFmtId="5" fontId="248" fillId="0" borderId="11">
      <alignment horizontal="left" vertical="top"/>
    </xf>
    <xf numFmtId="0" fontId="345" fillId="0" borderId="11">
      <alignment horizontal="left" vertical="center"/>
    </xf>
    <xf numFmtId="0" fontId="265" fillId="78" borderId="37" applyNumberFormat="0" applyAlignment="0" applyProtection="0"/>
    <xf numFmtId="0" fontId="346" fillId="90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9" fontId="23" fillId="0" borderId="0" applyFont="0" applyFill="0" applyBorder="0" applyAlignment="0" applyProtection="0"/>
    <xf numFmtId="0" fontId="20" fillId="0" borderId="0"/>
    <xf numFmtId="170" fontId="23" fillId="0" borderId="0" applyFont="0" applyFill="0" applyBorder="0" applyAlignment="0" applyProtection="0"/>
    <xf numFmtId="0" fontId="20" fillId="0" borderId="0"/>
    <xf numFmtId="170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174" fontId="262" fillId="1" borderId="83" applyFont="0" applyFill="0" applyBorder="0" applyAlignment="0" applyProtection="0">
      <alignment horizontal="right"/>
    </xf>
    <xf numFmtId="0" fontId="82" fillId="90" borderId="37" applyNumberFormat="0" applyAlignment="0" applyProtection="0"/>
    <xf numFmtId="0" fontId="265" fillId="78" borderId="37" applyNumberFormat="0" applyAlignment="0" applyProtection="0"/>
    <xf numFmtId="196" fontId="23" fillId="0" borderId="11">
      <alignment wrapText="1"/>
    </xf>
    <xf numFmtId="0" fontId="81" fillId="87" borderId="37" applyNumberFormat="0" applyAlignment="0" applyProtection="0"/>
    <xf numFmtId="0" fontId="81" fillId="87" borderId="37" applyNumberFormat="0" applyAlignment="0" applyProtection="0"/>
    <xf numFmtId="0" fontId="215" fillId="90" borderId="37" applyNumberFormat="0" applyAlignment="0" applyProtection="0"/>
    <xf numFmtId="0" fontId="82" fillId="87" borderId="37" applyNumberFormat="0" applyAlignment="0" applyProtection="0"/>
    <xf numFmtId="0" fontId="269" fillId="0" borderId="59" applyNumberFormat="0" applyFill="0" applyAlignment="0" applyProtection="0"/>
    <xf numFmtId="193" fontId="84" fillId="0" borderId="11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202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0" fontId="277" fillId="72" borderId="37" applyNumberFormat="0" applyAlignment="0" applyProtection="0"/>
    <xf numFmtId="0" fontId="278" fillId="87" borderId="44" applyNumberFormat="0" applyAlignment="0" applyProtection="0"/>
    <xf numFmtId="37" fontId="98" fillId="90" borderId="48"/>
    <xf numFmtId="37" fontId="98" fillId="90" borderId="48"/>
    <xf numFmtId="0" fontId="217" fillId="78" borderId="37" applyNumberFormat="0" applyAlignment="0" applyProtection="0"/>
    <xf numFmtId="0" fontId="217" fillId="72" borderId="37" applyNumberFormat="0" applyAlignment="0" applyProtection="0"/>
    <xf numFmtId="210" fontId="23" fillId="0" borderId="11">
      <alignment horizontal="right"/>
    </xf>
    <xf numFmtId="37" fontId="106" fillId="90" borderId="48"/>
    <xf numFmtId="37" fontId="106" fillId="92" borderId="48"/>
    <xf numFmtId="174" fontId="280" fillId="0" borderId="0" applyFont="0" applyFill="0" applyBorder="0" applyAlignment="0" applyProtection="0"/>
    <xf numFmtId="187" fontId="30" fillId="0" borderId="11" applyFill="0" applyBorder="0" applyProtection="0">
      <alignment horizontal="left" vertical="center" wrapText="1"/>
    </xf>
    <xf numFmtId="0" fontId="121" fillId="72" borderId="37" applyNumberFormat="0" applyAlignment="0" applyProtection="0"/>
    <xf numFmtId="0" fontId="121" fillId="72" borderId="37" applyNumberFormat="0" applyAlignment="0" applyProtection="0"/>
    <xf numFmtId="0" fontId="41" fillId="59" borderId="37" applyNumberFormat="0" applyAlignment="0" applyProtection="0"/>
    <xf numFmtId="0" fontId="217" fillId="78" borderId="37" applyNumberFormat="0" applyAlignment="0" applyProtection="0"/>
    <xf numFmtId="0" fontId="108" fillId="75" borderId="43" applyNumberFormat="0" applyFont="0" applyAlignment="0" applyProtection="0"/>
    <xf numFmtId="0" fontId="296" fillId="90" borderId="44" applyNumberFormat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3" fillId="75" borderId="43" applyNumberFormat="0" applyFont="0" applyAlignment="0" applyProtection="0"/>
    <xf numFmtId="0" fontId="68" fillId="75" borderId="43" applyNumberFormat="0" applyFont="0" applyAlignment="0" applyProtection="0"/>
    <xf numFmtId="0" fontId="23" fillId="75" borderId="43" applyNumberFormat="0" applyFont="0" applyAlignment="0" applyProtection="0"/>
    <xf numFmtId="0" fontId="23" fillId="75" borderId="43" applyNumberFormat="0" applyFont="0" applyAlignment="0" applyProtection="0"/>
    <xf numFmtId="0" fontId="23" fillId="75" borderId="43" applyNumberFormat="0" applyFont="0" applyAlignment="0" applyProtection="0"/>
    <xf numFmtId="0" fontId="23" fillId="75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68" fillId="75" borderId="43" applyNumberFormat="0" applyFont="0" applyAlignment="0" applyProtection="0"/>
    <xf numFmtId="0" fontId="314" fillId="87" borderId="37" applyNumberFormat="0" applyAlignment="0" applyProtection="0"/>
    <xf numFmtId="0" fontId="141" fillId="87" borderId="44" applyNumberFormat="0" applyAlignment="0" applyProtection="0"/>
    <xf numFmtId="0" fontId="141" fillId="87" borderId="44" applyNumberFormat="0" applyAlignment="0" applyProtection="0"/>
    <xf numFmtId="9" fontId="20" fillId="0" borderId="0" applyFont="0" applyFill="0" applyBorder="0" applyAlignment="0" applyProtection="0"/>
    <xf numFmtId="0" fontId="315" fillId="75" borderId="43" applyNumberFormat="0" applyFont="0" applyAlignment="0" applyProtection="0"/>
    <xf numFmtId="3" fontId="143" fillId="0" borderId="94" applyBorder="0">
      <alignment horizontal="right" wrapText="1"/>
    </xf>
    <xf numFmtId="0" fontId="223" fillId="87" borderId="44" applyNumberFormat="0" applyAlignment="0" applyProtection="0"/>
    <xf numFmtId="0" fontId="223" fillId="90" borderId="44" applyNumberFormat="0" applyAlignment="0" applyProtection="0"/>
    <xf numFmtId="0" fontId="223" fillId="87" borderId="44" applyNumberFormat="0" applyAlignment="0" applyProtection="0"/>
    <xf numFmtId="4" fontId="319" fillId="101" borderId="95" applyNumberFormat="0" applyProtection="0">
      <alignment vertical="center"/>
    </xf>
    <xf numFmtId="4" fontId="320" fillId="101" borderId="95" applyNumberFormat="0" applyProtection="0">
      <alignment vertical="center"/>
    </xf>
    <xf numFmtId="4" fontId="321" fillId="101" borderId="95" applyNumberFormat="0" applyProtection="0">
      <alignment horizontal="left" vertical="center" indent="1"/>
    </xf>
    <xf numFmtId="4" fontId="321" fillId="104" borderId="95" applyNumberFormat="0" applyProtection="0">
      <alignment horizontal="right" vertical="center"/>
    </xf>
    <xf numFmtId="4" fontId="321" fillId="105" borderId="95" applyNumberFormat="0" applyProtection="0">
      <alignment horizontal="right" vertical="center"/>
    </xf>
    <xf numFmtId="4" fontId="321" fillId="113" borderId="95" applyNumberFormat="0" applyProtection="0">
      <alignment horizontal="right" vertical="center"/>
    </xf>
    <xf numFmtId="4" fontId="321" fillId="102" borderId="95" applyNumberFormat="0" applyProtection="0">
      <alignment horizontal="right" vertical="center"/>
    </xf>
    <xf numFmtId="4" fontId="321" fillId="114" borderId="95" applyNumberFormat="0" applyProtection="0">
      <alignment horizontal="right" vertical="center"/>
    </xf>
    <xf numFmtId="4" fontId="321" fillId="98" borderId="95" applyNumberFormat="0" applyProtection="0">
      <alignment horizontal="right" vertical="center"/>
    </xf>
    <xf numFmtId="4" fontId="321" fillId="115" borderId="95" applyNumberFormat="0" applyProtection="0">
      <alignment horizontal="right" vertical="center"/>
    </xf>
    <xf numFmtId="4" fontId="321" fillId="116" borderId="95" applyNumberFormat="0" applyProtection="0">
      <alignment horizontal="right" vertical="center"/>
    </xf>
    <xf numFmtId="4" fontId="321" fillId="117" borderId="95" applyNumberFormat="0" applyProtection="0">
      <alignment horizontal="right" vertical="center"/>
    </xf>
    <xf numFmtId="4" fontId="321" fillId="106" borderId="95" applyNumberFormat="0" applyProtection="0">
      <alignment horizontal="right" vertical="center"/>
    </xf>
    <xf numFmtId="4" fontId="321" fillId="89" borderId="95" applyNumberFormat="0" applyProtection="0">
      <alignment vertical="center"/>
    </xf>
    <xf numFmtId="4" fontId="322" fillId="89" borderId="95" applyNumberFormat="0" applyProtection="0">
      <alignment vertical="center"/>
    </xf>
    <xf numFmtId="4" fontId="319" fillId="106" borderId="97" applyNumberFormat="0" applyProtection="0">
      <alignment horizontal="left" vertical="center" indent="1"/>
    </xf>
    <xf numFmtId="4" fontId="321" fillId="89" borderId="95" applyNumberFormat="0" applyProtection="0">
      <alignment horizontal="right" vertical="center"/>
    </xf>
    <xf numFmtId="4" fontId="322" fillId="89" borderId="95" applyNumberFormat="0" applyProtection="0">
      <alignment horizontal="right" vertical="center"/>
    </xf>
    <xf numFmtId="4" fontId="319" fillId="106" borderId="95" applyNumberFormat="0" applyProtection="0">
      <alignment horizontal="left" vertical="center" indent="1"/>
    </xf>
    <xf numFmtId="4" fontId="323" fillId="107" borderId="97" applyNumberFormat="0" applyProtection="0">
      <alignment horizontal="left" vertical="center" indent="1"/>
    </xf>
    <xf numFmtId="4" fontId="324" fillId="89" borderId="95" applyNumberFormat="0" applyProtection="0">
      <alignment horizontal="right" vertical="center"/>
    </xf>
    <xf numFmtId="196" fontId="22" fillId="0" borderId="36"/>
    <xf numFmtId="0" fontId="330" fillId="0" borderId="74" applyNumberFormat="0" applyFill="0" applyAlignment="0" applyProtection="0"/>
    <xf numFmtId="0" fontId="334" fillId="90" borderId="37" applyNumberFormat="0" applyAlignment="0" applyProtection="0"/>
    <xf numFmtId="0" fontId="100" fillId="0" borderId="92" applyNumberFormat="0" applyFill="0" applyAlignment="0" applyProtection="0"/>
    <xf numFmtId="0" fontId="100" fillId="0" borderId="74" applyNumberFormat="0" applyFill="0" applyAlignment="0" applyProtection="0"/>
    <xf numFmtId="0" fontId="223" fillId="90" borderId="44" applyNumberFormat="0" applyAlignment="0" applyProtection="0"/>
    <xf numFmtId="0" fontId="23" fillId="0" borderId="11">
      <alignment horizontal="center" wrapText="1"/>
    </xf>
    <xf numFmtId="0" fontId="21" fillId="75" borderId="43" applyNumberFormat="0" applyFont="0" applyAlignment="0" applyProtection="0"/>
    <xf numFmtId="5" fontId="248" fillId="0" borderId="11">
      <alignment horizontal="left" vertical="top"/>
    </xf>
    <xf numFmtId="0" fontId="345" fillId="0" borderId="11">
      <alignment horizontal="left" vertical="center"/>
    </xf>
    <xf numFmtId="0" fontId="265" fillId="78" borderId="37" applyNumberFormat="0" applyAlignment="0" applyProtection="0"/>
    <xf numFmtId="0" fontId="346" fillId="90" borderId="37" applyNumberFormat="0" applyAlignment="0" applyProtection="0"/>
    <xf numFmtId="0" fontId="296" fillId="90" borderId="44" applyNumberFormat="0" applyAlignment="0" applyProtection="0"/>
    <xf numFmtId="0" fontId="45" fillId="90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41" fillId="78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150" fillId="90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15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9" fontId="23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4" fontId="280" fillId="0" borderId="0" applyFont="0" applyFill="0" applyBorder="0" applyAlignment="0" applyProtection="0"/>
    <xf numFmtId="170" fontId="280" fillId="0" borderId="0" applyFont="0" applyFill="0" applyBorder="0" applyAlignment="0" applyProtection="0"/>
    <xf numFmtId="0" fontId="235" fillId="87" borderId="37" applyNumberFormat="0" applyAlignment="0" applyProtection="0"/>
    <xf numFmtId="170" fontId="280" fillId="0" borderId="0" applyFont="0" applyFill="0" applyBorder="0" applyAlignment="0" applyProtection="0"/>
    <xf numFmtId="174" fontId="280" fillId="0" borderId="0" applyFont="0" applyFill="0" applyBorder="0" applyAlignment="0" applyProtection="0"/>
    <xf numFmtId="174" fontId="280" fillId="0" borderId="0" applyFont="0" applyFill="0" applyBorder="0" applyAlignment="0" applyProtection="0"/>
    <xf numFmtId="9" fontId="1" fillId="0" borderId="0" applyFont="0" applyFill="0" applyBorder="0" applyAlignment="0" applyProtection="0"/>
    <xf numFmtId="170" fontId="280" fillId="0" borderId="0" applyFont="0" applyFill="0" applyBorder="0" applyAlignment="0" applyProtection="0"/>
    <xf numFmtId="170" fontId="1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170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43" fontId="20" fillId="0" borderId="0" applyFont="0" applyFill="0" applyBorder="0" applyAlignment="0" applyProtection="0"/>
    <xf numFmtId="0" fontId="94" fillId="0" borderId="0"/>
    <xf numFmtId="170" fontId="94" fillId="0" borderId="0" applyFont="0" applyFill="0" applyBorder="0" applyAlignment="0" applyProtection="0"/>
    <xf numFmtId="0" fontId="20" fillId="0" borderId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0" fillId="0" borderId="0"/>
    <xf numFmtId="0" fontId="365" fillId="0" borderId="0"/>
    <xf numFmtId="9" fontId="20" fillId="0" borderId="0" applyFont="0" applyFill="0" applyBorder="0" applyAlignment="0" applyProtection="0"/>
    <xf numFmtId="170" fontId="365" fillId="0" borderId="0" applyFont="0" applyFill="0" applyBorder="0" applyAlignment="0" applyProtection="0"/>
    <xf numFmtId="0" fontId="235" fillId="87" borderId="37" applyNumberFormat="0" applyAlignment="0" applyProtection="0"/>
    <xf numFmtId="170" fontId="362" fillId="0" borderId="0" applyFont="0" applyFill="0" applyBorder="0" applyAlignment="0" applyProtection="0"/>
    <xf numFmtId="0" fontId="362" fillId="0" borderId="0">
      <alignment vertical="center"/>
    </xf>
    <xf numFmtId="43" fontId="1" fillId="0" borderId="0" applyFont="0" applyFill="0" applyBorder="0" applyAlignment="0" applyProtection="0"/>
    <xf numFmtId="0" fontId="1" fillId="0" borderId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233" fontId="90" fillId="93" borderId="80" applyFill="0" applyBorder="0" applyProtection="0">
      <alignment horizontal="center"/>
    </xf>
    <xf numFmtId="0" fontId="76" fillId="67" borderId="0" applyNumberFormat="0" applyBorder="0" applyAlignment="0" applyProtection="0"/>
    <xf numFmtId="0" fontId="76" fillId="68" borderId="0" applyNumberFormat="0" applyBorder="0" applyAlignment="0" applyProtection="0"/>
    <xf numFmtId="0" fontId="76" fillId="69" borderId="0" applyNumberFormat="0" applyBorder="0" applyAlignment="0" applyProtection="0"/>
    <xf numFmtId="0" fontId="76" fillId="70" borderId="0" applyNumberFormat="0" applyBorder="0" applyAlignment="0" applyProtection="0"/>
    <xf numFmtId="0" fontId="76" fillId="71" borderId="0" applyNumberFormat="0" applyBorder="0" applyAlignment="0" applyProtection="0"/>
    <xf numFmtId="0" fontId="76" fillId="72" borderId="0" applyNumberFormat="0" applyBorder="0" applyAlignment="0" applyProtection="0"/>
    <xf numFmtId="0" fontId="76" fillId="73" borderId="0" applyNumberFormat="0" applyBorder="0" applyAlignment="0" applyProtection="0"/>
    <xf numFmtId="0" fontId="76" fillId="74" borderId="0" applyNumberFormat="0" applyBorder="0" applyAlignment="0" applyProtection="0"/>
    <xf numFmtId="0" fontId="76" fillId="75" borderId="0" applyNumberFormat="0" applyBorder="0" applyAlignment="0" applyProtection="0"/>
    <xf numFmtId="0" fontId="76" fillId="72" borderId="0" applyNumberFormat="0" applyBorder="0" applyAlignment="0" applyProtection="0"/>
    <xf numFmtId="0" fontId="76" fillId="75" borderId="0" applyNumberFormat="0" applyBorder="0" applyAlignment="0" applyProtection="0"/>
    <xf numFmtId="0" fontId="138" fillId="67" borderId="0" applyNumberFormat="0" applyBorder="0" applyAlignment="0" applyProtection="0"/>
    <xf numFmtId="0" fontId="138" fillId="68" borderId="0" applyNumberFormat="0" applyBorder="0" applyAlignment="0" applyProtection="0"/>
    <xf numFmtId="0" fontId="138" fillId="69" borderId="0" applyNumberFormat="0" applyBorder="0" applyAlignment="0" applyProtection="0"/>
    <xf numFmtId="0" fontId="138" fillId="70" borderId="0" applyNumberFormat="0" applyBorder="0" applyAlignment="0" applyProtection="0"/>
    <xf numFmtId="0" fontId="138" fillId="71" borderId="0" applyNumberFormat="0" applyBorder="0" applyAlignment="0" applyProtection="0"/>
    <xf numFmtId="0" fontId="138" fillId="72" borderId="0" applyNumberFormat="0" applyBorder="0" applyAlignment="0" applyProtection="0"/>
    <xf numFmtId="0" fontId="252" fillId="93" borderId="75" applyFill="0" applyBorder="0" applyProtection="0">
      <alignment wrapText="1"/>
    </xf>
    <xf numFmtId="0" fontId="90" fillId="93" borderId="75" applyFill="0" applyBorder="0" applyProtection="0">
      <alignment wrapText="1"/>
    </xf>
    <xf numFmtId="0" fontId="76" fillId="73" borderId="0" applyNumberFormat="0" applyBorder="0" applyAlignment="0" applyProtection="0"/>
    <xf numFmtId="0" fontId="76" fillId="74" borderId="0" applyNumberFormat="0" applyBorder="0" applyAlignment="0" applyProtection="0"/>
    <xf numFmtId="0" fontId="76" fillId="76" borderId="0" applyNumberFormat="0" applyBorder="0" applyAlignment="0" applyProtection="0"/>
    <xf numFmtId="0" fontId="76" fillId="70" borderId="0" applyNumberFormat="0" applyBorder="0" applyAlignment="0" applyProtection="0"/>
    <xf numFmtId="0" fontId="76" fillId="73" borderId="0" applyNumberFormat="0" applyBorder="0" applyAlignment="0" applyProtection="0"/>
    <xf numFmtId="0" fontId="76" fillId="77" borderId="0" applyNumberFormat="0" applyBorder="0" applyAlignment="0" applyProtection="0"/>
    <xf numFmtId="0" fontId="76" fillId="71" borderId="0" applyNumberFormat="0" applyBorder="0" applyAlignment="0" applyProtection="0"/>
    <xf numFmtId="0" fontId="76" fillId="78" borderId="0" applyNumberFormat="0" applyBorder="0" applyAlignment="0" applyProtection="0"/>
    <xf numFmtId="0" fontId="76" fillId="68" borderId="0" applyNumberFormat="0" applyBorder="0" applyAlignment="0" applyProtection="0"/>
    <xf numFmtId="0" fontId="76" fillId="71" borderId="0" applyNumberFormat="0" applyBorder="0" applyAlignment="0" applyProtection="0"/>
    <xf numFmtId="0" fontId="76" fillId="75" borderId="0" applyNumberFormat="0" applyBorder="0" applyAlignment="0" applyProtection="0"/>
    <xf numFmtId="0" fontId="138" fillId="73" borderId="0" applyNumberFormat="0" applyBorder="0" applyAlignment="0" applyProtection="0"/>
    <xf numFmtId="0" fontId="138" fillId="74" borderId="0" applyNumberFormat="0" applyBorder="0" applyAlignment="0" applyProtection="0"/>
    <xf numFmtId="0" fontId="138" fillId="76" borderId="0" applyNumberFormat="0" applyBorder="0" applyAlignment="0" applyProtection="0"/>
    <xf numFmtId="0" fontId="138" fillId="70" borderId="0" applyNumberFormat="0" applyBorder="0" applyAlignment="0" applyProtection="0"/>
    <xf numFmtId="0" fontId="138" fillId="73" borderId="0" applyNumberFormat="0" applyBorder="0" applyAlignment="0" applyProtection="0"/>
    <xf numFmtId="0" fontId="138" fillId="77" borderId="0" applyNumberFormat="0" applyBorder="0" applyAlignment="0" applyProtection="0"/>
    <xf numFmtId="0" fontId="90" fillId="93" borderId="75" applyFill="0" applyBorder="0" applyProtection="0">
      <alignment horizontal="left" wrapText="1" indent="1"/>
    </xf>
    <xf numFmtId="0" fontId="90" fillId="93" borderId="75" applyFill="0" applyBorder="0" applyProtection="0">
      <alignment horizontal="left" wrapText="1" indent="2"/>
    </xf>
    <xf numFmtId="0" fontId="77" fillId="79" borderId="0" applyNumberFormat="0" applyBorder="0" applyAlignment="0" applyProtection="0"/>
    <xf numFmtId="0" fontId="77" fillId="74" borderId="0" applyNumberFormat="0" applyBorder="0" applyAlignment="0" applyProtection="0"/>
    <xf numFmtId="0" fontId="77" fillId="76" borderId="0" applyNumberFormat="0" applyBorder="0" applyAlignment="0" applyProtection="0"/>
    <xf numFmtId="0" fontId="77" fillId="80" borderId="0" applyNumberFormat="0" applyBorder="0" applyAlignment="0" applyProtection="0"/>
    <xf numFmtId="0" fontId="77" fillId="81" borderId="0" applyNumberFormat="0" applyBorder="0" applyAlignment="0" applyProtection="0"/>
    <xf numFmtId="0" fontId="77" fillId="82" borderId="0" applyNumberFormat="0" applyBorder="0" applyAlignment="0" applyProtection="0"/>
    <xf numFmtId="0" fontId="77" fillId="71" borderId="0" applyNumberFormat="0" applyBorder="0" applyAlignment="0" applyProtection="0"/>
    <xf numFmtId="0" fontId="77" fillId="83" borderId="0" applyNumberFormat="0" applyBorder="0" applyAlignment="0" applyProtection="0"/>
    <xf numFmtId="0" fontId="77" fillId="77" borderId="0" applyNumberFormat="0" applyBorder="0" applyAlignment="0" applyProtection="0"/>
    <xf numFmtId="0" fontId="77" fillId="68" borderId="0" applyNumberFormat="0" applyBorder="0" applyAlignment="0" applyProtection="0"/>
    <xf numFmtId="0" fontId="77" fillId="71" borderId="0" applyNumberFormat="0" applyBorder="0" applyAlignment="0" applyProtection="0"/>
    <xf numFmtId="0" fontId="77" fillId="74" borderId="0" applyNumberFormat="0" applyBorder="0" applyAlignment="0" applyProtection="0"/>
    <xf numFmtId="0" fontId="245" fillId="79" borderId="0" applyNumberFormat="0" applyBorder="0" applyAlignment="0" applyProtection="0"/>
    <xf numFmtId="0" fontId="245" fillId="74" borderId="0" applyNumberFormat="0" applyBorder="0" applyAlignment="0" applyProtection="0"/>
    <xf numFmtId="0" fontId="245" fillId="76" borderId="0" applyNumberFormat="0" applyBorder="0" applyAlignment="0" applyProtection="0"/>
    <xf numFmtId="0" fontId="245" fillId="80" borderId="0" applyNumberFormat="0" applyBorder="0" applyAlignment="0" applyProtection="0"/>
    <xf numFmtId="0" fontId="245" fillId="81" borderId="0" applyNumberFormat="0" applyBorder="0" applyAlignment="0" applyProtection="0"/>
    <xf numFmtId="0" fontId="245" fillId="82" borderId="0" applyNumberFormat="0" applyBorder="0" applyAlignment="0" applyProtection="0"/>
    <xf numFmtId="41" fontId="262" fillId="1" borderId="83" applyFont="0" applyFill="0" applyBorder="0" applyAlignment="0" applyProtection="0">
      <alignment horizontal="right"/>
    </xf>
    <xf numFmtId="41" fontId="262" fillId="1" borderId="83" applyFont="0" applyFill="0" applyBorder="0" applyAlignment="0" applyProtection="0">
      <alignment horizontal="right"/>
    </xf>
    <xf numFmtId="41" fontId="262" fillId="1" borderId="83" applyFont="0" applyFill="0" applyBorder="0" applyAlignment="0" applyProtection="0">
      <alignment horizontal="right"/>
    </xf>
    <xf numFmtId="41" fontId="262" fillId="1" borderId="83" applyFont="0" applyFill="0" applyBorder="0" applyAlignment="0" applyProtection="0">
      <alignment horizontal="right"/>
    </xf>
    <xf numFmtId="41" fontId="262" fillId="1" borderId="83" applyFont="0" applyFill="0" applyBorder="0" applyAlignment="0" applyProtection="0">
      <alignment horizontal="right"/>
    </xf>
    <xf numFmtId="41" fontId="262" fillId="1" borderId="83" applyFont="0" applyFill="0" applyBorder="0" applyAlignment="0" applyProtection="0">
      <alignment horizontal="right"/>
    </xf>
    <xf numFmtId="0" fontId="32" fillId="51" borderId="0" applyNumberFormat="0" applyBorder="0" applyAlignment="0" applyProtection="0"/>
    <xf numFmtId="0" fontId="32" fillId="51" borderId="0" applyNumberFormat="0" applyBorder="0" applyAlignment="0" applyProtection="0"/>
    <xf numFmtId="0" fontId="32" fillId="55" borderId="0" applyNumberFormat="0" applyBorder="0" applyAlignment="0" applyProtection="0"/>
    <xf numFmtId="0" fontId="32" fillId="54" borderId="0" applyNumberFormat="0" applyBorder="0" applyAlignment="0" applyProtection="0"/>
    <xf numFmtId="0" fontId="32" fillId="51" borderId="0" applyNumberFormat="0" applyBorder="0" applyAlignment="0" applyProtection="0"/>
    <xf numFmtId="0" fontId="32" fillId="58" borderId="0" applyNumberFormat="0" applyBorder="0" applyAlignment="0" applyProtection="0"/>
    <xf numFmtId="0" fontId="32" fillId="60" borderId="0" applyNumberFormat="0" applyBorder="0" applyAlignment="0" applyProtection="0"/>
    <xf numFmtId="191" fontId="23" fillId="0" borderId="36" applyFont="0" applyFill="0" applyBorder="0" applyAlignment="0" applyProtection="0"/>
    <xf numFmtId="191" fontId="23" fillId="0" borderId="36" applyFont="0" applyFill="0" applyBorder="0" applyAlignment="0" applyProtection="0"/>
    <xf numFmtId="0" fontId="223" fillId="87" borderId="44" applyNumberFormat="0" applyAlignment="0" applyProtection="0"/>
    <xf numFmtId="0" fontId="82" fillId="87" borderId="37" applyNumberFormat="0" applyAlignment="0" applyProtection="0"/>
    <xf numFmtId="0" fontId="82" fillId="90" borderId="37" applyNumberFormat="0" applyAlignment="0" applyProtection="0"/>
    <xf numFmtId="0" fontId="82" fillId="90" borderId="37" applyNumberFormat="0" applyAlignment="0" applyProtection="0"/>
    <xf numFmtId="0" fontId="82" fillId="90" borderId="37" applyNumberFormat="0" applyAlignment="0" applyProtection="0"/>
    <xf numFmtId="0" fontId="82" fillId="90" borderId="37" applyNumberFormat="0" applyAlignment="0" applyProtection="0"/>
    <xf numFmtId="0" fontId="82" fillId="90" borderId="37" applyNumberFormat="0" applyAlignment="0" applyProtection="0"/>
    <xf numFmtId="0" fontId="265" fillId="78" borderId="37" applyNumberFormat="0" applyAlignment="0" applyProtection="0"/>
    <xf numFmtId="0" fontId="265" fillId="78" borderId="37" applyNumberFormat="0" applyAlignment="0" applyProtection="0"/>
    <xf numFmtId="0" fontId="265" fillId="78" borderId="37" applyNumberFormat="0" applyAlignment="0" applyProtection="0"/>
    <xf numFmtId="0" fontId="265" fillId="78" borderId="37" applyNumberFormat="0" applyAlignment="0" applyProtection="0"/>
    <xf numFmtId="0" fontId="265" fillId="78" borderId="37" applyNumberFormat="0" applyAlignment="0" applyProtection="0"/>
    <xf numFmtId="3" fontId="23" fillId="0" borderId="75">
      <alignment wrapText="1"/>
    </xf>
    <xf numFmtId="0" fontId="158" fillId="71" borderId="0" applyNumberFormat="0" applyBorder="0" applyAlignment="0" applyProtection="0"/>
    <xf numFmtId="0" fontId="193" fillId="0" borderId="0" applyNumberFormat="0" applyFill="0" applyBorder="0" applyAlignment="0" applyProtection="0"/>
    <xf numFmtId="258" fontId="297" fillId="0" borderId="0" applyFill="0" applyBorder="0" applyAlignment="0"/>
    <xf numFmtId="258" fontId="268" fillId="0" borderId="0" applyFill="0" applyBorder="0" applyAlignment="0"/>
    <xf numFmtId="0" fontId="82" fillId="87" borderId="37" applyNumberFormat="0" applyAlignment="0" applyProtection="0"/>
    <xf numFmtId="0" fontId="81" fillId="87" borderId="37" applyNumberFormat="0" applyAlignment="0" applyProtection="0"/>
    <xf numFmtId="0" fontId="81" fillId="87" borderId="37" applyNumberFormat="0" applyAlignment="0" applyProtection="0"/>
    <xf numFmtId="0" fontId="81" fillId="87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81" fillId="87" borderId="37" applyNumberFormat="0" applyAlignment="0" applyProtection="0"/>
    <xf numFmtId="0" fontId="81" fillId="87" borderId="37" applyNumberFormat="0" applyAlignment="0" applyProtection="0"/>
    <xf numFmtId="0" fontId="81" fillId="87" borderId="37" applyNumberFormat="0" applyAlignment="0" applyProtection="0"/>
    <xf numFmtId="0" fontId="81" fillId="87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81" fillId="87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81" fillId="87" borderId="37" applyNumberFormat="0" applyAlignment="0" applyProtection="0"/>
    <xf numFmtId="0" fontId="81" fillId="87" borderId="37" applyNumberFormat="0" applyAlignment="0" applyProtection="0"/>
    <xf numFmtId="0" fontId="82" fillId="87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215" fillId="90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215" fillId="90" borderId="37" applyNumberFormat="0" applyAlignment="0" applyProtection="0"/>
    <xf numFmtId="0" fontId="215" fillId="90" borderId="37" applyNumberFormat="0" applyAlignment="0" applyProtection="0"/>
    <xf numFmtId="0" fontId="215" fillId="90" borderId="37" applyNumberFormat="0" applyAlignment="0" applyProtection="0"/>
    <xf numFmtId="0" fontId="215" fillId="90" borderId="37" applyNumberFormat="0" applyAlignment="0" applyProtection="0"/>
    <xf numFmtId="14" fontId="23" fillId="89" borderId="75">
      <alignment horizontal="center" vertical="center" wrapText="1"/>
      <protection hidden="1"/>
    </xf>
    <xf numFmtId="0" fontId="269" fillId="0" borderId="59" applyNumberFormat="0" applyFill="0" applyAlignment="0" applyProtection="0"/>
    <xf numFmtId="0" fontId="269" fillId="0" borderId="59" applyNumberFormat="0" applyFill="0" applyAlignment="0" applyProtection="0"/>
    <xf numFmtId="0" fontId="269" fillId="0" borderId="59" applyNumberFormat="0" applyFill="0" applyAlignment="0" applyProtection="0"/>
    <xf numFmtId="0" fontId="269" fillId="0" borderId="59" applyNumberFormat="0" applyFill="0" applyAlignment="0" applyProtection="0"/>
    <xf numFmtId="0" fontId="23" fillId="89" borderId="75">
      <alignment vertical="center" wrapText="1"/>
      <protection hidden="1"/>
    </xf>
    <xf numFmtId="3" fontId="23" fillId="89" borderId="75">
      <alignment vertical="center" wrapText="1"/>
      <protection hidden="1"/>
    </xf>
    <xf numFmtId="196" fontId="23" fillId="89" borderId="75">
      <alignment vertical="center" wrapText="1"/>
      <protection hidden="1"/>
    </xf>
    <xf numFmtId="4" fontId="23" fillId="89" borderId="75">
      <alignment vertical="center" wrapText="1"/>
      <protection hidden="1"/>
    </xf>
    <xf numFmtId="210" fontId="23" fillId="89" borderId="75">
      <alignment vertical="center" wrapText="1"/>
      <protection hidden="1"/>
    </xf>
    <xf numFmtId="197" fontId="23" fillId="89" borderId="75">
      <alignment vertical="center" wrapText="1"/>
      <protection hidden="1"/>
    </xf>
    <xf numFmtId="4" fontId="89" fillId="0" borderId="89" applyFont="0" applyFill="0" applyBorder="0" applyAlignment="0">
      <alignment horizontal="center" vertical="center"/>
    </xf>
    <xf numFmtId="4" fontId="89" fillId="0" borderId="89" applyFont="0" applyFill="0" applyBorder="0" applyAlignment="0">
      <alignment horizontal="center" vertical="center"/>
    </xf>
    <xf numFmtId="4" fontId="89" fillId="0" borderId="89" applyFont="0" applyFill="0" applyBorder="0" applyAlignment="0">
      <alignment horizontal="center" vertical="center"/>
    </xf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98" fontId="90" fillId="0" borderId="0" applyFont="0" applyFill="0" applyBorder="0" applyAlignment="0" applyProtection="0"/>
    <xf numFmtId="165" fontId="23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65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43" fontId="76" fillId="0" borderId="0" applyFont="0" applyFill="0" applyBorder="0" applyAlignment="0" applyProtection="0"/>
    <xf numFmtId="165" fontId="23" fillId="0" borderId="0" applyFont="0" applyFill="0" applyBorder="0" applyAlignment="0" applyProtection="0"/>
    <xf numFmtId="19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43" fontId="76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4" fontId="23" fillId="0" borderId="0" applyFont="0" applyFill="0" applyBorder="0" applyAlignment="0" applyProtection="0"/>
    <xf numFmtId="4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" fontId="23" fillId="0" borderId="0" applyFont="0" applyFill="0" applyBorder="0" applyAlignment="0" applyProtection="0"/>
    <xf numFmtId="4" fontId="23" fillId="0" borderId="0" applyFont="0" applyFill="0" applyBorder="0" applyAlignment="0" applyProtection="0"/>
    <xf numFmtId="200" fontId="20" fillId="0" borderId="0" applyFont="0" applyFill="0" applyBorder="0" applyAlignment="0" applyProtection="0"/>
    <xf numFmtId="200" fontId="20" fillId="0" borderId="0" applyFont="0" applyFill="0" applyBorder="0" applyAlignment="0" applyProtection="0"/>
    <xf numFmtId="43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43" fontId="23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202" fontId="20" fillId="0" borderId="0" applyFont="0" applyFill="0" applyBorder="0" applyAlignment="0" applyProtection="0"/>
    <xf numFmtId="202" fontId="20" fillId="0" borderId="0" applyFont="0" applyFill="0" applyBorder="0" applyAlignment="0" applyProtection="0"/>
    <xf numFmtId="202" fontId="20" fillId="0" borderId="0" applyFont="0" applyFill="0" applyBorder="0" applyAlignment="0" applyProtection="0"/>
    <xf numFmtId="202" fontId="20" fillId="0" borderId="0" applyFont="0" applyFill="0" applyBorder="0" applyAlignment="0" applyProtection="0"/>
    <xf numFmtId="203" fontId="1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43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70" fontId="1" fillId="0" borderId="0" applyFont="0" applyFill="0" applyBorder="0" applyAlignment="0" applyProtection="0"/>
    <xf numFmtId="267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108" fillId="0" borderId="0" applyFont="0" applyFill="0" applyBorder="0" applyAlignment="0" applyProtection="0"/>
    <xf numFmtId="43" fontId="362" fillId="0" borderId="0" applyFont="0" applyFill="0" applyBorder="0" applyAlignment="0" applyProtection="0"/>
    <xf numFmtId="170" fontId="366" fillId="0" borderId="0" applyFont="0" applyFill="0" applyBorder="0" applyAlignment="0" applyProtection="0"/>
    <xf numFmtId="184" fontId="359" fillId="0" borderId="0" applyFont="0" applyFill="0" applyBorder="0" applyAlignment="0" applyProtection="0">
      <alignment vertical="center"/>
    </xf>
    <xf numFmtId="165" fontId="23" fillId="0" borderId="0" applyFont="0" applyFill="0" applyBorder="0" applyAlignment="0" applyProtection="0"/>
    <xf numFmtId="43" fontId="108" fillId="0" borderId="0" applyFont="0" applyFill="0" applyBorder="0" applyAlignment="0" applyProtection="0"/>
    <xf numFmtId="165" fontId="23" fillId="0" borderId="0" applyFont="0" applyFill="0" applyBorder="0" applyAlignment="0" applyProtection="0"/>
    <xf numFmtId="43" fontId="362" fillId="0" borderId="0" applyFont="0" applyFill="0" applyBorder="0" applyAlignment="0" applyProtection="0"/>
    <xf numFmtId="184" fontId="359" fillId="0" borderId="0" applyFont="0" applyFill="0" applyBorder="0" applyAlignment="0" applyProtection="0">
      <alignment vertical="center"/>
    </xf>
    <xf numFmtId="43" fontId="76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43" fontId="94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43" fontId="228" fillId="0" borderId="0" applyFont="0" applyFill="0" applyBorder="0" applyAlignment="0" applyProtection="0"/>
    <xf numFmtId="184" fontId="186" fillId="0" borderId="0" applyFont="0" applyFill="0" applyBorder="0" applyAlignment="0" applyProtection="0"/>
    <xf numFmtId="3" fontId="23" fillId="0" borderId="0" applyFont="0" applyFill="0" applyBorder="0" applyAlignment="0" applyProtection="0"/>
    <xf numFmtId="3" fontId="23" fillId="0" borderId="0" applyFont="0" applyFill="0" applyBorder="0" applyAlignment="0" applyProtection="0"/>
    <xf numFmtId="0" fontId="22" fillId="75" borderId="43" applyNumberFormat="0" applyFont="0" applyAlignment="0" applyProtection="0"/>
    <xf numFmtId="0" fontId="22" fillId="75" borderId="43" applyNumberFormat="0" applyFont="0" applyAlignment="0" applyProtection="0"/>
    <xf numFmtId="9" fontId="23" fillId="89" borderId="75">
      <alignment vertical="center" wrapText="1"/>
      <protection hidden="1"/>
    </xf>
    <xf numFmtId="168" fontId="23" fillId="89" borderId="75">
      <alignment vertical="center" wrapText="1"/>
      <protection hidden="1"/>
    </xf>
    <xf numFmtId="10" fontId="23" fillId="89" borderId="75">
      <alignment vertical="center" wrapText="1"/>
      <protection hidden="1"/>
    </xf>
    <xf numFmtId="237" fontId="23" fillId="89" borderId="75">
      <alignment vertical="center" wrapText="1"/>
      <protection hidden="1"/>
    </xf>
    <xf numFmtId="0" fontId="23" fillId="89" borderId="75">
      <alignment vertical="center" wrapText="1"/>
      <protection hidden="1"/>
    </xf>
    <xf numFmtId="0" fontId="23" fillId="89" borderId="75">
      <alignment horizontal="center" vertical="center" wrapText="1"/>
      <protection hidden="1"/>
    </xf>
    <xf numFmtId="44" fontId="76" fillId="0" borderId="0" applyFont="0" applyFill="0" applyBorder="0" applyAlignment="0" applyProtection="0"/>
    <xf numFmtId="41" fontId="23" fillId="0" borderId="0">
      <protection locked="0"/>
    </xf>
    <xf numFmtId="242" fontId="23" fillId="0" borderId="0" applyFont="0" applyFill="0" applyBorder="0" applyAlignment="0" applyProtection="0"/>
    <xf numFmtId="0" fontId="277" fillId="72" borderId="37" applyNumberFormat="0" applyAlignment="0" applyProtection="0"/>
    <xf numFmtId="0" fontId="277" fillId="72" borderId="37" applyNumberFormat="0" applyAlignment="0" applyProtection="0"/>
    <xf numFmtId="0" fontId="277" fillId="72" borderId="37" applyNumberFormat="0" applyAlignment="0" applyProtection="0"/>
    <xf numFmtId="0" fontId="277" fillId="72" borderId="37" applyNumberFormat="0" applyAlignment="0" applyProtection="0"/>
    <xf numFmtId="0" fontId="277" fillId="72" borderId="37" applyNumberFormat="0" applyAlignment="0" applyProtection="0"/>
    <xf numFmtId="0" fontId="278" fillId="87" borderId="44" applyNumberFormat="0" applyAlignment="0" applyProtection="0"/>
    <xf numFmtId="0" fontId="278" fillId="87" borderId="44" applyNumberFormat="0" applyAlignment="0" applyProtection="0"/>
    <xf numFmtId="0" fontId="278" fillId="87" borderId="44" applyNumberFormat="0" applyAlignment="0" applyProtection="0"/>
    <xf numFmtId="0" fontId="278" fillId="87" borderId="44" applyNumberFormat="0" applyAlignment="0" applyProtection="0"/>
    <xf numFmtId="14" fontId="182" fillId="98" borderId="51" applyBorder="0">
      <alignment horizontal="center" vertical="center"/>
      <protection locked="0"/>
    </xf>
    <xf numFmtId="183" fontId="55" fillId="0" borderId="0">
      <alignment readingOrder="1"/>
      <protection locked="0"/>
    </xf>
    <xf numFmtId="183" fontId="55" fillId="0" borderId="0">
      <alignment readingOrder="1"/>
      <protection locked="0"/>
    </xf>
    <xf numFmtId="183" fontId="55" fillId="0" borderId="0">
      <alignment readingOrder="1"/>
      <protection locked="0"/>
    </xf>
    <xf numFmtId="4" fontId="23" fillId="0" borderId="82">
      <alignment horizontal="left" wrapText="1"/>
      <protection locked="0"/>
    </xf>
    <xf numFmtId="4" fontId="23" fillId="0" borderId="82">
      <alignment horizontal="left" wrapText="1"/>
      <protection locked="0"/>
    </xf>
    <xf numFmtId="37" fontId="98" fillId="90" borderId="48"/>
    <xf numFmtId="37" fontId="98" fillId="90" borderId="48"/>
    <xf numFmtId="37" fontId="98" fillId="90" borderId="48"/>
    <xf numFmtId="37" fontId="98" fillId="90" borderId="48"/>
    <xf numFmtId="37" fontId="98" fillId="90" borderId="48"/>
    <xf numFmtId="37" fontId="98" fillId="90" borderId="48"/>
    <xf numFmtId="0" fontId="217" fillId="72" borderId="37" applyNumberFormat="0" applyAlignment="0" applyProtection="0"/>
    <xf numFmtId="0" fontId="216" fillId="0" borderId="0" applyNumberFormat="0" applyFill="0" applyBorder="0" applyAlignment="0" applyProtection="0"/>
    <xf numFmtId="0" fontId="77" fillId="95" borderId="0" applyNumberFormat="0" applyBorder="0" applyAlignment="0" applyProtection="0"/>
    <xf numFmtId="0" fontId="77" fillId="83" borderId="0" applyNumberFormat="0" applyBorder="0" applyAlignment="0" applyProtection="0"/>
    <xf numFmtId="0" fontId="77" fillId="77" borderId="0" applyNumberFormat="0" applyBorder="0" applyAlignment="0" applyProtection="0"/>
    <xf numFmtId="0" fontId="77" fillId="96" borderId="0" applyNumberFormat="0" applyBorder="0" applyAlignment="0" applyProtection="0"/>
    <xf numFmtId="0" fontId="77" fillId="85" borderId="0" applyNumberFormat="0" applyBorder="0" applyAlignment="0" applyProtection="0"/>
    <xf numFmtId="0" fontId="217" fillId="78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8" borderId="37" applyNumberFormat="0" applyAlignment="0" applyProtection="0"/>
    <xf numFmtId="0" fontId="217" fillId="78" borderId="37" applyNumberFormat="0" applyAlignment="0" applyProtection="0"/>
    <xf numFmtId="0" fontId="217" fillId="78" borderId="37" applyNumberFormat="0" applyAlignment="0" applyProtection="0"/>
    <xf numFmtId="0" fontId="217" fillId="78" borderId="37" applyNumberFormat="0" applyAlignment="0" applyProtection="0"/>
    <xf numFmtId="0" fontId="100" fillId="0" borderId="74" applyNumberFormat="0" applyFill="0" applyAlignment="0" applyProtection="0"/>
    <xf numFmtId="0" fontId="70" fillId="0" borderId="0"/>
    <xf numFmtId="185" fontId="187" fillId="0" borderId="0" applyFont="0" applyFill="0" applyBorder="0" applyAlignment="0" applyProtection="0"/>
    <xf numFmtId="211" fontId="103" fillId="0" borderId="0" applyFont="0" applyFill="0" applyBorder="0" applyAlignment="0" applyProtection="0"/>
    <xf numFmtId="24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243" fontId="23" fillId="0" borderId="0" applyFont="0" applyFill="0" applyBorder="0" applyAlignment="0" applyProtection="0"/>
    <xf numFmtId="0" fontId="188" fillId="0" borderId="0" applyFont="0" applyFill="0" applyBorder="0" applyAlignment="0" applyProtection="0"/>
    <xf numFmtId="2" fontId="188" fillId="0" borderId="0" applyFont="0" applyFill="0" applyBorder="0" applyAlignment="0" applyProtection="0"/>
    <xf numFmtId="2" fontId="23" fillId="0" borderId="0" applyFont="0" applyFill="0" applyBorder="0" applyAlignment="0" applyProtection="0"/>
    <xf numFmtId="4" fontId="55" fillId="0" borderId="0" applyFont="0" applyFill="0" applyBorder="0" applyAlignment="0" applyProtection="0">
      <alignment readingOrder="1"/>
      <protection locked="0"/>
    </xf>
    <xf numFmtId="4" fontId="55" fillId="0" borderId="0" applyFont="0" applyFill="0" applyBorder="0" applyAlignment="0" applyProtection="0">
      <alignment readingOrder="1"/>
      <protection locked="0"/>
    </xf>
    <xf numFmtId="4" fontId="55" fillId="0" borderId="0" applyFont="0" applyFill="0" applyBorder="0" applyAlignment="0" applyProtection="0">
      <alignment readingOrder="1"/>
      <protection locked="0"/>
    </xf>
    <xf numFmtId="4" fontId="55" fillId="0" borderId="0" applyFont="0" applyFill="0" applyBorder="0" applyAlignment="0" applyProtection="0">
      <alignment readingOrder="1"/>
      <protection locked="0"/>
    </xf>
    <xf numFmtId="37" fontId="106" fillId="90" borderId="48"/>
    <xf numFmtId="37" fontId="106" fillId="90" borderId="48"/>
    <xf numFmtId="37" fontId="106" fillId="90" borderId="48"/>
    <xf numFmtId="37" fontId="106" fillId="92" borderId="48"/>
    <xf numFmtId="37" fontId="106" fillId="92" borderId="48"/>
    <xf numFmtId="37" fontId="106" fillId="92" borderId="48"/>
    <xf numFmtId="0" fontId="157" fillId="109" borderId="75">
      <alignment horizontal="left" vertical="center"/>
      <protection locked="0"/>
    </xf>
    <xf numFmtId="0" fontId="157" fillId="109" borderId="75">
      <alignment horizontal="left" vertical="center"/>
      <protection locked="0"/>
    </xf>
    <xf numFmtId="0" fontId="157" fillId="110" borderId="75">
      <alignment horizontal="center" vertical="center"/>
      <protection locked="0"/>
    </xf>
    <xf numFmtId="0" fontId="157" fillId="110" borderId="75">
      <alignment horizontal="center" vertical="center"/>
      <protection locked="0"/>
    </xf>
    <xf numFmtId="0" fontId="157" fillId="0" borderId="51">
      <alignment horizontal="right" vertical="center"/>
    </xf>
    <xf numFmtId="0" fontId="110" fillId="0" borderId="51">
      <alignment horizontal="left" vertical="center"/>
    </xf>
    <xf numFmtId="0" fontId="110" fillId="0" borderId="51">
      <alignment horizontal="left" vertical="center"/>
    </xf>
    <xf numFmtId="0" fontId="38" fillId="0" borderId="39" applyNumberFormat="0" applyFill="0" applyAlignment="0" applyProtection="0"/>
    <xf numFmtId="177" fontId="64" fillId="0" borderId="0">
      <protection locked="0"/>
    </xf>
    <xf numFmtId="177" fontId="64" fillId="0" borderId="0">
      <protection locked="0"/>
    </xf>
    <xf numFmtId="5" fontId="291" fillId="107" borderId="75" applyNumberFormat="0" applyAlignment="0">
      <alignment horizontal="left" vertical="top"/>
    </xf>
    <xf numFmtId="5" fontId="291" fillId="107" borderId="75" applyNumberFormat="0" applyAlignment="0">
      <alignment horizontal="left" vertical="top"/>
    </xf>
    <xf numFmtId="186" fontId="60" fillId="0" borderId="0" applyNumberFormat="0" applyFill="0" applyBorder="0">
      <alignment horizontal="left"/>
    </xf>
    <xf numFmtId="49" fontId="294" fillId="0" borderId="75">
      <alignment vertical="center"/>
    </xf>
    <xf numFmtId="49" fontId="294" fillId="0" borderId="75">
      <alignment vertical="center"/>
    </xf>
    <xf numFmtId="0" fontId="183" fillId="0" borderId="0" applyNumberFormat="0" applyFill="0" applyBorder="0" applyAlignment="0" applyProtection="0"/>
    <xf numFmtId="14" fontId="23" fillId="0" borderId="75">
      <alignment horizontal="center" vertical="center" wrapText="1"/>
      <protection locked="0"/>
    </xf>
    <xf numFmtId="0" fontId="62" fillId="0" borderId="0" applyNumberFormat="0">
      <alignment horizontal="right"/>
    </xf>
    <xf numFmtId="0" fontId="159" fillId="70" borderId="0" applyNumberFormat="0" applyBorder="0" applyAlignment="0" applyProtection="0"/>
    <xf numFmtId="10" fontId="108" fillId="100" borderId="75" applyNumberFormat="0" applyBorder="0" applyAlignment="0" applyProtection="0"/>
    <xf numFmtId="10" fontId="108" fillId="100" borderId="75" applyNumberFormat="0" applyBorder="0" applyAlignment="0" applyProtection="0"/>
    <xf numFmtId="0" fontId="121" fillId="72" borderId="37" applyNumberFormat="0" applyAlignment="0" applyProtection="0"/>
    <xf numFmtId="0" fontId="121" fillId="72" borderId="37" applyNumberFormat="0" applyAlignment="0" applyProtection="0"/>
    <xf numFmtId="0" fontId="121" fillId="72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121" fillId="72" borderId="37" applyNumberFormat="0" applyAlignment="0" applyProtection="0"/>
    <xf numFmtId="0" fontId="121" fillId="72" borderId="37" applyNumberFormat="0" applyAlignment="0" applyProtection="0"/>
    <xf numFmtId="0" fontId="121" fillId="72" borderId="37" applyNumberFormat="0" applyAlignment="0" applyProtection="0"/>
    <xf numFmtId="0" fontId="121" fillId="72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121" fillId="72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121" fillId="72" borderId="37" applyNumberFormat="0" applyAlignment="0" applyProtection="0"/>
    <xf numFmtId="0" fontId="121" fillId="72" borderId="37" applyNumberFormat="0" applyAlignment="0" applyProtection="0"/>
    <xf numFmtId="0" fontId="217" fillId="72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217" fillId="72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217" fillId="72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23" fillId="0" borderId="75">
      <alignment vertical="center"/>
      <protection locked="0"/>
    </xf>
    <xf numFmtId="3" fontId="23" fillId="0" borderId="75">
      <alignment vertical="center"/>
      <protection locked="0"/>
    </xf>
    <xf numFmtId="236" fontId="23" fillId="0" borderId="75">
      <alignment vertical="center"/>
      <protection locked="0"/>
    </xf>
    <xf numFmtId="238" fontId="23" fillId="0" borderId="75">
      <alignment vertical="center"/>
      <protection locked="0"/>
    </xf>
    <xf numFmtId="196" fontId="23" fillId="0" borderId="75">
      <alignment vertical="center"/>
      <protection locked="0"/>
    </xf>
    <xf numFmtId="4" fontId="23" fillId="0" borderId="75">
      <alignment vertical="center"/>
      <protection locked="0"/>
    </xf>
    <xf numFmtId="210" fontId="23" fillId="0" borderId="75">
      <alignment vertical="center"/>
      <protection locked="0"/>
    </xf>
    <xf numFmtId="197" fontId="199" fillId="0" borderId="75">
      <alignment vertical="center"/>
      <protection locked="0"/>
    </xf>
    <xf numFmtId="0" fontId="217" fillId="78" borderId="37" applyNumberFormat="0" applyAlignment="0" applyProtection="0"/>
    <xf numFmtId="0" fontId="217" fillId="78" borderId="37" applyNumberFormat="0" applyAlignment="0" applyProtection="0"/>
    <xf numFmtId="0" fontId="217" fillId="78" borderId="37" applyNumberFormat="0" applyAlignment="0" applyProtection="0"/>
    <xf numFmtId="0" fontId="217" fillId="78" borderId="37" applyNumberFormat="0" applyAlignment="0" applyProtection="0"/>
    <xf numFmtId="0" fontId="217" fillId="78" borderId="37" applyNumberFormat="0" applyAlignment="0" applyProtection="0"/>
    <xf numFmtId="9" fontId="23" fillId="0" borderId="75">
      <alignment vertical="center" wrapText="1"/>
      <protection locked="0"/>
    </xf>
    <xf numFmtId="168" fontId="23" fillId="0" borderId="75">
      <alignment vertical="center" wrapText="1"/>
      <protection locked="0"/>
    </xf>
    <xf numFmtId="10" fontId="23" fillId="0" borderId="75">
      <alignment vertical="center" wrapText="1"/>
      <protection locked="0"/>
    </xf>
    <xf numFmtId="237" fontId="23" fillId="0" borderId="75">
      <alignment vertical="center" wrapText="1"/>
      <protection locked="0"/>
    </xf>
    <xf numFmtId="0" fontId="23" fillId="0" borderId="75">
      <alignment vertical="center" wrapText="1"/>
      <protection locked="0"/>
    </xf>
    <xf numFmtId="0" fontId="23" fillId="0" borderId="75">
      <alignment horizontal="center" vertical="center" wrapText="1"/>
      <protection locked="0"/>
    </xf>
    <xf numFmtId="0" fontId="108" fillId="75" borderId="43" applyNumberFormat="0" applyFont="0" applyAlignment="0" applyProtection="0"/>
    <xf numFmtId="0" fontId="108" fillId="75" borderId="43" applyNumberFormat="0" applyFont="0" applyAlignment="0" applyProtection="0"/>
    <xf numFmtId="0" fontId="108" fillId="75" borderId="43" applyNumberFormat="0" applyFont="0" applyAlignment="0" applyProtection="0"/>
    <xf numFmtId="0" fontId="108" fillId="75" borderId="43" applyNumberFormat="0" applyFont="0" applyAlignment="0" applyProtection="0"/>
    <xf numFmtId="0" fontId="108" fillId="75" borderId="43" applyNumberFormat="0" applyFont="0" applyAlignment="0" applyProtection="0"/>
    <xf numFmtId="0" fontId="296" fillId="90" borderId="44" applyNumberFormat="0" applyAlignment="0" applyProtection="0"/>
    <xf numFmtId="0" fontId="296" fillId="90" borderId="44" applyNumberFormat="0" applyAlignment="0" applyProtection="0"/>
    <xf numFmtId="0" fontId="296" fillId="90" borderId="44" applyNumberFormat="0" applyAlignment="0" applyProtection="0"/>
    <xf numFmtId="0" fontId="296" fillId="90" borderId="44" applyNumberFormat="0" applyAlignment="0" applyProtection="0"/>
    <xf numFmtId="0" fontId="297" fillId="0" borderId="80">
      <alignment horizontal="centerContinuous"/>
      <protection locked="0"/>
    </xf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43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6" fontId="23" fillId="0" borderId="0" applyFont="0" applyFill="0" applyBorder="0" applyAlignment="0" applyProtection="0"/>
    <xf numFmtId="247" fontId="23" fillId="0" borderId="0" applyFont="0" applyFill="0" applyBorder="0" applyAlignment="0" applyProtection="0"/>
    <xf numFmtId="215" fontId="23" fillId="0" borderId="0" applyFont="0" applyFill="0" applyBorder="0" applyAlignment="0" applyProtection="0"/>
    <xf numFmtId="247" fontId="23" fillId="0" borderId="0" applyFont="0" applyFill="0" applyBorder="0" applyAlignment="0" applyProtection="0"/>
    <xf numFmtId="247" fontId="23" fillId="0" borderId="0" applyFont="0" applyFill="0" applyBorder="0" applyAlignment="0" applyProtection="0"/>
    <xf numFmtId="239" fontId="188" fillId="0" borderId="0" applyFont="0" applyFill="0" applyBorder="0" applyAlignment="0" applyProtection="0"/>
    <xf numFmtId="0" fontId="310" fillId="0" borderId="75"/>
    <xf numFmtId="305" fontId="310" fillId="0" borderId="0"/>
    <xf numFmtId="187" fontId="132" fillId="0" borderId="0"/>
    <xf numFmtId="0" fontId="359" fillId="0" borderId="0">
      <alignment vertical="center"/>
    </xf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92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0" fontId="20" fillId="0" borderId="0"/>
    <xf numFmtId="0" fontId="23" fillId="0" borderId="0"/>
    <xf numFmtId="0" fontId="20" fillId="0" borderId="0"/>
    <xf numFmtId="0" fontId="23" fillId="0" borderId="0"/>
    <xf numFmtId="0" fontId="2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0" fontId="23" fillId="0" borderId="0"/>
    <xf numFmtId="37" fontId="226" fillId="0" borderId="0"/>
    <xf numFmtId="0" fontId="23" fillId="0" borderId="0"/>
    <xf numFmtId="0" fontId="23" fillId="0" borderId="0"/>
    <xf numFmtId="0" fontId="23" fillId="0" borderId="0"/>
    <xf numFmtId="0" fontId="20" fillId="0" borderId="0"/>
    <xf numFmtId="0" fontId="20" fillId="0" borderId="0"/>
    <xf numFmtId="0" fontId="23" fillId="0" borderId="0"/>
    <xf numFmtId="0" fontId="20" fillId="0" borderId="0"/>
    <xf numFmtId="0" fontId="20" fillId="0" borderId="0"/>
    <xf numFmtId="0" fontId="20" fillId="0" borderId="0"/>
    <xf numFmtId="0" fontId="2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3" fillId="0" borderId="0"/>
    <xf numFmtId="0" fontId="20" fillId="0" borderId="0"/>
    <xf numFmtId="0" fontId="1" fillId="0" borderId="0"/>
    <xf numFmtId="0" fontId="23" fillId="0" borderId="0"/>
    <xf numFmtId="0" fontId="1" fillId="0" borderId="0"/>
    <xf numFmtId="0" fontId="23" fillId="0" borderId="0"/>
    <xf numFmtId="0" fontId="23" fillId="0" borderId="0"/>
    <xf numFmtId="0" fontId="20" fillId="0" borderId="0"/>
    <xf numFmtId="0" fontId="23" fillId="0" borderId="0"/>
    <xf numFmtId="0" fontId="20" fillId="0" borderId="0"/>
    <xf numFmtId="0" fontId="20" fillId="0" borderId="0"/>
    <xf numFmtId="0" fontId="20" fillId="0" borderId="0"/>
    <xf numFmtId="0" fontId="30" fillId="0" borderId="0" applyFill="0" applyBorder="0" applyProtection="0">
      <alignment wrapText="1"/>
    </xf>
    <xf numFmtId="0" fontId="1" fillId="0" borderId="0"/>
    <xf numFmtId="0" fontId="36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33" fontId="134" fillId="0" borderId="0"/>
    <xf numFmtId="0" fontId="2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3" fillId="0" borderId="0"/>
    <xf numFmtId="49" fontId="23" fillId="0" borderId="0"/>
    <xf numFmtId="0" fontId="23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 applyNumberFormat="0"/>
    <xf numFmtId="0" fontId="23" fillId="0" borderId="0">
      <alignment vertical="top"/>
    </xf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3" fillId="0" borderId="0"/>
    <xf numFmtId="0" fontId="23" fillId="0" borderId="0" applyNumberFormat="0" applyFont="0" applyFill="0" applyBorder="0" applyAlignment="0" applyProtection="0">
      <alignment vertical="top"/>
    </xf>
    <xf numFmtId="0" fontId="13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3" fillId="0" borderId="0"/>
    <xf numFmtId="0" fontId="23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3" fillId="0" borderId="0"/>
    <xf numFmtId="0" fontId="31" fillId="0" borderId="0"/>
    <xf numFmtId="0" fontId="31" fillId="0" borderId="0"/>
    <xf numFmtId="0" fontId="134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59" fillId="0" borderId="0">
      <alignment vertical="center"/>
    </xf>
    <xf numFmtId="0" fontId="23" fillId="0" borderId="0"/>
    <xf numFmtId="0" fontId="31" fillId="0" borderId="0"/>
    <xf numFmtId="0" fontId="2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3" fillId="0" borderId="0"/>
    <xf numFmtId="0" fontId="108" fillId="75" borderId="43" applyNumberFormat="0" applyFont="0" applyAlignment="0" applyProtection="0"/>
    <xf numFmtId="0" fontId="108" fillId="75" borderId="43" applyNumberFormat="0" applyFont="0" applyAlignment="0" applyProtection="0"/>
    <xf numFmtId="0" fontId="108" fillId="75" borderId="43" applyNumberFormat="0" applyFont="0" applyAlignment="0" applyProtection="0"/>
    <xf numFmtId="0" fontId="108" fillId="75" borderId="43" applyNumberFormat="0" applyFont="0" applyAlignment="0" applyProtection="0"/>
    <xf numFmtId="0" fontId="108" fillId="75" borderId="43" applyNumberFormat="0" applyFont="0" applyAlignment="0" applyProtection="0"/>
    <xf numFmtId="0" fontId="31" fillId="0" borderId="0"/>
    <xf numFmtId="0" fontId="23" fillId="0" borderId="0"/>
    <xf numFmtId="0" fontId="217" fillId="78" borderId="37" applyNumberFormat="0" applyAlignment="0" applyProtection="0"/>
    <xf numFmtId="0" fontId="217" fillId="78" borderId="37" applyNumberFormat="0" applyAlignment="0" applyProtection="0"/>
    <xf numFmtId="0" fontId="217" fillId="78" borderId="37" applyNumberFormat="0" applyAlignment="0" applyProtection="0"/>
    <xf numFmtId="0" fontId="217" fillId="78" borderId="37" applyNumberFormat="0" applyAlignment="0" applyProtection="0"/>
    <xf numFmtId="0" fontId="217" fillId="78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23" fillId="0" borderId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217" fillId="72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217" fillId="72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23" fillId="0" borderId="0"/>
    <xf numFmtId="0" fontId="31" fillId="0" borderId="0"/>
    <xf numFmtId="0" fontId="217" fillId="72" borderId="37" applyNumberFormat="0" applyAlignment="0" applyProtection="0"/>
    <xf numFmtId="0" fontId="31" fillId="0" borderId="0"/>
    <xf numFmtId="0" fontId="121" fillId="72" borderId="37" applyNumberFormat="0" applyAlignment="0" applyProtection="0"/>
    <xf numFmtId="0" fontId="31" fillId="0" borderId="0"/>
    <xf numFmtId="0" fontId="121" fillId="72" borderId="37" applyNumberFormat="0" applyAlignment="0" applyProtection="0"/>
    <xf numFmtId="0" fontId="31" fillId="0" borderId="0"/>
    <xf numFmtId="0" fontId="41" fillId="59" borderId="37" applyNumberFormat="0" applyAlignment="0" applyProtection="0"/>
    <xf numFmtId="0" fontId="31" fillId="0" borderId="0"/>
    <xf numFmtId="0" fontId="41" fillId="59" borderId="37" applyNumberFormat="0" applyAlignment="0" applyProtection="0"/>
    <xf numFmtId="0" fontId="121" fillId="72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121" fillId="72" borderId="37" applyNumberFormat="0" applyAlignment="0" applyProtection="0"/>
    <xf numFmtId="0" fontId="121" fillId="72" borderId="37" applyNumberFormat="0" applyAlignment="0" applyProtection="0"/>
    <xf numFmtId="0" fontId="121" fillId="72" borderId="37" applyNumberFormat="0" applyAlignment="0" applyProtection="0"/>
    <xf numFmtId="0" fontId="121" fillId="72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121" fillId="72" borderId="37" applyNumberFormat="0" applyAlignment="0" applyProtection="0"/>
    <xf numFmtId="0" fontId="121" fillId="72" borderId="37" applyNumberFormat="0" applyAlignment="0" applyProtection="0"/>
    <xf numFmtId="0" fontId="121" fillId="72" borderId="37" applyNumberFormat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3" fillId="0" borderId="0"/>
    <xf numFmtId="0" fontId="23" fillId="0" borderId="0"/>
    <xf numFmtId="0" fontId="23" fillId="0" borderId="0"/>
    <xf numFmtId="0" fontId="94" fillId="0" borderId="0"/>
    <xf numFmtId="0" fontId="23" fillId="0" borderId="0"/>
    <xf numFmtId="0" fontId="1" fillId="0" borderId="0"/>
    <xf numFmtId="0" fontId="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3" fillId="0" borderId="0"/>
    <xf numFmtId="0" fontId="20" fillId="0" borderId="0"/>
    <xf numFmtId="0" fontId="23" fillId="0" borderId="0"/>
    <xf numFmtId="0" fontId="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0" fillId="0" borderId="0"/>
    <xf numFmtId="0" fontId="20" fillId="0" borderId="0"/>
    <xf numFmtId="177" fontId="64" fillId="0" borderId="0">
      <protection locked="0"/>
    </xf>
    <xf numFmtId="0" fontId="1" fillId="0" borderId="0"/>
    <xf numFmtId="0" fontId="31" fillId="0" borderId="0"/>
    <xf numFmtId="0" fontId="31" fillId="0" borderId="0"/>
    <xf numFmtId="177" fontId="64" fillId="0" borderId="0">
      <protection locked="0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110" fillId="0" borderId="50" applyNumberFormat="0" applyAlignment="0" applyProtection="0">
      <alignment horizontal="left" vertical="center"/>
    </xf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3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" fontId="23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3" fillId="0" borderId="0"/>
    <xf numFmtId="0" fontId="20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08" fillId="0" borderId="0"/>
    <xf numFmtId="0" fontId="23" fillId="0" borderId="0"/>
    <xf numFmtId="0" fontId="138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0" fillId="0" borderId="0"/>
    <xf numFmtId="0" fontId="20" fillId="0" borderId="0"/>
    <xf numFmtId="0" fontId="23" fillId="0" borderId="0"/>
    <xf numFmtId="0" fontId="20" fillId="0" borderId="0"/>
    <xf numFmtId="0" fontId="23" fillId="0" borderId="0"/>
    <xf numFmtId="0" fontId="100" fillId="0" borderId="74" applyNumberFormat="0" applyFill="0" applyAlignment="0" applyProtection="0"/>
    <xf numFmtId="0" fontId="217" fillId="78" borderId="37" applyNumberFormat="0" applyAlignment="0" applyProtection="0"/>
    <xf numFmtId="0" fontId="217" fillId="78" borderId="37" applyNumberFormat="0" applyAlignment="0" applyProtection="0"/>
    <xf numFmtId="0" fontId="217" fillId="78" borderId="37" applyNumberFormat="0" applyAlignment="0" applyProtection="0"/>
    <xf numFmtId="0" fontId="217" fillId="78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3" fillId="0" borderId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8" borderId="37" applyNumberForma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37" fontId="226" fillId="0" borderId="0"/>
    <xf numFmtId="0" fontId="217" fillId="72" borderId="37" applyNumberFormat="0" applyAlignment="0" applyProtection="0"/>
    <xf numFmtId="0" fontId="20" fillId="0" borderId="0"/>
    <xf numFmtId="37" fontId="226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37" fontId="226" fillId="0" borderId="0"/>
    <xf numFmtId="37" fontId="226" fillId="0" borderId="0"/>
    <xf numFmtId="0" fontId="277" fillId="72" borderId="37" applyNumberFormat="0" applyAlignment="0" applyProtection="0"/>
    <xf numFmtId="0" fontId="277" fillId="72" borderId="37" applyNumberFormat="0" applyAlignment="0" applyProtection="0"/>
    <xf numFmtId="0" fontId="277" fillId="72" borderId="37" applyNumberFormat="0" applyAlignment="0" applyProtection="0"/>
    <xf numFmtId="0" fontId="277" fillId="72" borderId="37" applyNumberFormat="0" applyAlignment="0" applyProtection="0"/>
    <xf numFmtId="0" fontId="277" fillId="72" borderId="37" applyNumberFormat="0" applyAlignment="0" applyProtection="0"/>
    <xf numFmtId="37" fontId="226" fillId="0" borderId="0"/>
    <xf numFmtId="0" fontId="20" fillId="0" borderId="0"/>
    <xf numFmtId="37" fontId="226" fillId="0" borderId="0"/>
    <xf numFmtId="0" fontId="20" fillId="0" borderId="0"/>
    <xf numFmtId="0" fontId="20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37" fontId="226" fillId="0" borderId="0"/>
    <xf numFmtId="0" fontId="359" fillId="0" borderId="0"/>
    <xf numFmtId="0" fontId="1" fillId="0" borderId="0"/>
    <xf numFmtId="37" fontId="226" fillId="0" borderId="0"/>
    <xf numFmtId="37" fontId="226" fillId="0" borderId="0"/>
    <xf numFmtId="37" fontId="226" fillId="0" borderId="0"/>
    <xf numFmtId="0" fontId="22" fillId="75" borderId="43" applyNumberFormat="0" applyFont="0" applyAlignment="0" applyProtection="0"/>
    <xf numFmtId="0" fontId="22" fillId="75" borderId="43" applyNumberFormat="0" applyFont="0" applyAlignment="0" applyProtection="0"/>
    <xf numFmtId="37" fontId="22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37" fontId="22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37" fontId="22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37" fontId="226" fillId="0" borderId="0"/>
    <xf numFmtId="0" fontId="31" fillId="0" borderId="0"/>
    <xf numFmtId="37" fontId="22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37" fontId="22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37" fontId="226" fillId="0" borderId="0"/>
    <xf numFmtId="0" fontId="31" fillId="0" borderId="0"/>
    <xf numFmtId="37" fontId="22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37" fontId="22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37" fontId="22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37" fontId="226" fillId="0" borderId="0"/>
    <xf numFmtId="37" fontId="226" fillId="0" borderId="0"/>
    <xf numFmtId="37" fontId="22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15" fillId="90" borderId="37" applyNumberFormat="0" applyAlignment="0" applyProtection="0"/>
    <xf numFmtId="0" fontId="215" fillId="90" borderId="37" applyNumberFormat="0" applyAlignment="0" applyProtection="0"/>
    <xf numFmtId="0" fontId="215" fillId="90" borderId="37" applyNumberFormat="0" applyAlignment="0" applyProtection="0"/>
    <xf numFmtId="0" fontId="215" fillId="90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215" fillId="90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82" fillId="87" borderId="37" applyNumberFormat="0" applyAlignment="0" applyProtection="0"/>
    <xf numFmtId="0" fontId="81" fillId="87" borderId="37" applyNumberFormat="0" applyAlignment="0" applyProtection="0"/>
    <xf numFmtId="0" fontId="81" fillId="87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81" fillId="87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81" fillId="87" borderId="37" applyNumberFormat="0" applyAlignment="0" applyProtection="0"/>
    <xf numFmtId="0" fontId="81" fillId="87" borderId="37" applyNumberFormat="0" applyAlignment="0" applyProtection="0"/>
    <xf numFmtId="0" fontId="81" fillId="87" borderId="37" applyNumberFormat="0" applyAlignment="0" applyProtection="0"/>
    <xf numFmtId="0" fontId="81" fillId="87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81" fillId="87" borderId="37" applyNumberFormat="0" applyAlignment="0" applyProtection="0"/>
    <xf numFmtId="0" fontId="81" fillId="87" borderId="37" applyNumberFormat="0" applyAlignment="0" applyProtection="0"/>
    <xf numFmtId="0" fontId="81" fillId="87" borderId="37" applyNumberFormat="0" applyAlignment="0" applyProtection="0"/>
    <xf numFmtId="0" fontId="82" fillId="87" borderId="37" applyNumberFormat="0" applyAlignment="0" applyProtection="0"/>
    <xf numFmtId="0" fontId="265" fillId="78" borderId="37" applyNumberFormat="0" applyAlignment="0" applyProtection="0"/>
    <xf numFmtId="0" fontId="265" fillId="78" borderId="37" applyNumberFormat="0" applyAlignment="0" applyProtection="0"/>
    <xf numFmtId="0" fontId="265" fillId="78" borderId="37" applyNumberFormat="0" applyAlignment="0" applyProtection="0"/>
    <xf numFmtId="0" fontId="265" fillId="78" borderId="37" applyNumberFormat="0" applyAlignment="0" applyProtection="0"/>
    <xf numFmtId="0" fontId="265" fillId="78" borderId="37" applyNumberFormat="0" applyAlignment="0" applyProtection="0"/>
    <xf numFmtId="0" fontId="82" fillId="90" borderId="37" applyNumberFormat="0" applyAlignment="0" applyProtection="0"/>
    <xf numFmtId="0" fontId="82" fillId="90" borderId="37" applyNumberFormat="0" applyAlignment="0" applyProtection="0"/>
    <xf numFmtId="0" fontId="82" fillId="90" borderId="37" applyNumberFormat="0" applyAlignment="0" applyProtection="0"/>
    <xf numFmtId="0" fontId="82" fillId="90" borderId="37" applyNumberFormat="0" applyAlignment="0" applyProtection="0"/>
    <xf numFmtId="0" fontId="82" fillId="90" borderId="37" applyNumberFormat="0" applyAlignment="0" applyProtection="0"/>
    <xf numFmtId="0" fontId="82" fillId="87" borderId="37" applyNumberFormat="0" applyAlignment="0" applyProtection="0"/>
    <xf numFmtId="0" fontId="20" fillId="0" borderId="0"/>
    <xf numFmtId="0" fontId="20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37" fontId="226" fillId="0" borderId="0"/>
    <xf numFmtId="0" fontId="20" fillId="0" borderId="0"/>
    <xf numFmtId="0" fontId="20" fillId="0" borderId="0"/>
    <xf numFmtId="0" fontId="228" fillId="0" borderId="0"/>
    <xf numFmtId="0" fontId="2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3" fillId="0" borderId="0"/>
    <xf numFmtId="0" fontId="23" fillId="0" borderId="0"/>
    <xf numFmtId="0" fontId="244" fillId="0" borderId="74" applyNumberFormat="0" applyFill="0" applyAlignment="0" applyProtection="0"/>
    <xf numFmtId="0" fontId="23" fillId="0" borderId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0" fillId="0" borderId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0" fillId="0" borderId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3" fillId="0" borderId="0"/>
    <xf numFmtId="0" fontId="244" fillId="0" borderId="74" applyNumberFormat="0" applyFill="0" applyAlignment="0" applyProtection="0"/>
    <xf numFmtId="0" fontId="23" fillId="0" borderId="0"/>
    <xf numFmtId="37" fontId="226" fillId="0" borderId="0"/>
    <xf numFmtId="0" fontId="244" fillId="0" borderId="74" applyNumberFormat="0" applyFill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3" fillId="75" borderId="43" applyNumberFormat="0" applyFont="0" applyAlignment="0" applyProtection="0"/>
    <xf numFmtId="0" fontId="23" fillId="75" borderId="43" applyNumberFormat="0" applyFont="0" applyAlignment="0" applyProtection="0"/>
    <xf numFmtId="0" fontId="23" fillId="75" borderId="43" applyNumberFormat="0" applyFont="0" applyAlignment="0" applyProtection="0"/>
    <xf numFmtId="0" fontId="23" fillId="75" borderId="43" applyNumberFormat="0" applyFont="0" applyAlignment="0" applyProtection="0"/>
    <xf numFmtId="0" fontId="23" fillId="75" borderId="43" applyNumberFormat="0" applyFont="0" applyAlignment="0" applyProtection="0"/>
    <xf numFmtId="0" fontId="68" fillId="75" borderId="43" applyNumberFormat="0" applyFont="0" applyAlignment="0" applyProtection="0"/>
    <xf numFmtId="0" fontId="23" fillId="75" borderId="43" applyNumberFormat="0" applyFont="0" applyAlignment="0" applyProtection="0"/>
    <xf numFmtId="0" fontId="23" fillId="75" borderId="43" applyNumberFormat="0" applyFont="0" applyAlignment="0" applyProtection="0"/>
    <xf numFmtId="0" fontId="23" fillId="75" borderId="43" applyNumberFormat="0" applyFont="0" applyAlignment="0" applyProtection="0"/>
    <xf numFmtId="0" fontId="23" fillId="75" borderId="43" applyNumberFormat="0" applyFont="0" applyAlignment="0" applyProtection="0"/>
    <xf numFmtId="0" fontId="23" fillId="75" borderId="43" applyNumberFormat="0" applyFont="0" applyAlignment="0" applyProtection="0"/>
    <xf numFmtId="0" fontId="68" fillId="75" borderId="43" applyNumberFormat="0" applyFont="0" applyAlignment="0" applyProtection="0"/>
    <xf numFmtId="0" fontId="68" fillId="75" borderId="43" applyNumberFormat="0" applyFont="0" applyAlignment="0" applyProtection="0"/>
    <xf numFmtId="0" fontId="68" fillId="75" borderId="43" applyNumberFormat="0" applyFont="0" applyAlignment="0" applyProtection="0"/>
    <xf numFmtId="0" fontId="68" fillId="75" borderId="43" applyNumberFormat="0" applyFont="0" applyAlignment="0" applyProtection="0"/>
    <xf numFmtId="0" fontId="23" fillId="75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75" borderId="43" applyNumberFormat="0" applyFont="0" applyAlignment="0" applyProtection="0"/>
    <xf numFmtId="0" fontId="23" fillId="75" borderId="43" applyNumberFormat="0" applyFont="0" applyAlignment="0" applyProtection="0"/>
    <xf numFmtId="0" fontId="23" fillId="75" borderId="43" applyNumberFormat="0" applyFont="0" applyAlignment="0" applyProtection="0"/>
    <xf numFmtId="0" fontId="23" fillId="75" borderId="43" applyNumberFormat="0" applyFont="0" applyAlignment="0" applyProtection="0"/>
    <xf numFmtId="0" fontId="23" fillId="75" borderId="43" applyNumberFormat="0" applyFont="0" applyAlignment="0" applyProtection="0"/>
    <xf numFmtId="0" fontId="23" fillId="75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75" borderId="43" applyNumberFormat="0" applyFont="0" applyAlignment="0" applyProtection="0"/>
    <xf numFmtId="0" fontId="23" fillId="75" borderId="43" applyNumberFormat="0" applyFont="0" applyAlignment="0" applyProtection="0"/>
    <xf numFmtId="0" fontId="23" fillId="75" borderId="43" applyNumberFormat="0" applyFont="0" applyAlignment="0" applyProtection="0"/>
    <xf numFmtId="0" fontId="23" fillId="75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75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75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75" borderId="43" applyNumberFormat="0" applyFont="0" applyAlignment="0" applyProtection="0"/>
    <xf numFmtId="0" fontId="23" fillId="75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68" fillId="75" borderId="43" applyNumberFormat="0" applyFont="0" applyAlignment="0" applyProtection="0"/>
    <xf numFmtId="0" fontId="68" fillId="75" borderId="43" applyNumberFormat="0" applyFont="0" applyAlignment="0" applyProtection="0"/>
    <xf numFmtId="0" fontId="68" fillId="75" borderId="43" applyNumberFormat="0" applyFont="0" applyAlignment="0" applyProtection="0"/>
    <xf numFmtId="0" fontId="68" fillId="75" borderId="43" applyNumberFormat="0" applyFont="0" applyAlignment="0" applyProtection="0"/>
    <xf numFmtId="0" fontId="68" fillId="75" borderId="43" applyNumberFormat="0" applyFont="0" applyAlignment="0" applyProtection="0"/>
    <xf numFmtId="0" fontId="23" fillId="75" borderId="43" applyNumberFormat="0" applyFont="0" applyAlignment="0" applyProtection="0"/>
    <xf numFmtId="0" fontId="182" fillId="98" borderId="89" applyBorder="0">
      <alignment horizontal="left" vertical="top"/>
      <protection locked="0"/>
    </xf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01" fillId="0" borderId="36" applyFont="0" applyAlignment="0" applyProtection="0">
      <alignment horizontal="right"/>
    </xf>
    <xf numFmtId="0" fontId="314" fillId="87" borderId="37" applyNumberFormat="0" applyAlignment="0" applyProtection="0"/>
    <xf numFmtId="0" fontId="314" fillId="87" borderId="37" applyNumberFormat="0" applyAlignment="0" applyProtection="0"/>
    <xf numFmtId="0" fontId="314" fillId="87" borderId="37" applyNumberFormat="0" applyAlignment="0" applyProtection="0"/>
    <xf numFmtId="0" fontId="314" fillId="87" borderId="37" applyNumberFormat="0" applyAlignment="0" applyProtection="0"/>
    <xf numFmtId="0" fontId="314" fillId="87" borderId="37" applyNumberForma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69" fillId="0" borderId="92" applyNumberFormat="0" applyFill="0" applyAlignment="0" applyProtection="0"/>
    <xf numFmtId="0" fontId="269" fillId="0" borderId="92" applyNumberFormat="0" applyFill="0" applyAlignment="0" applyProtection="0"/>
    <xf numFmtId="0" fontId="269" fillId="0" borderId="92" applyNumberFormat="0" applyFill="0" applyAlignment="0" applyProtection="0"/>
    <xf numFmtId="0" fontId="141" fillId="87" borderId="44" applyNumberFormat="0" applyAlignment="0" applyProtection="0"/>
    <xf numFmtId="0" fontId="141" fillId="87" borderId="44" applyNumberFormat="0" applyAlignment="0" applyProtection="0"/>
    <xf numFmtId="0" fontId="141" fillId="87" borderId="44" applyNumberFormat="0" applyAlignment="0" applyProtection="0"/>
    <xf numFmtId="0" fontId="141" fillId="87" borderId="44" applyNumberFormat="0" applyAlignment="0" applyProtection="0"/>
    <xf numFmtId="0" fontId="141" fillId="87" borderId="44" applyNumberFormat="0" applyAlignment="0" applyProtection="0"/>
    <xf numFmtId="0" fontId="141" fillId="87" borderId="44" applyNumberFormat="0" applyAlignment="0" applyProtection="0"/>
    <xf numFmtId="0" fontId="141" fillId="87" borderId="44" applyNumberFormat="0" applyAlignment="0" applyProtection="0"/>
    <xf numFmtId="0" fontId="141" fillId="87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223" fillId="87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43" fillId="75" borderId="43" applyNumberFormat="0" applyFont="0" applyAlignment="0" applyProtection="0"/>
    <xf numFmtId="9" fontId="90" fillId="0" borderId="0" applyFont="0" applyFill="0" applyBorder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9" fontId="1" fillId="0" borderId="0" applyFont="0" applyFill="0" applyBorder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9" fontId="30" fillId="0" borderId="0" applyFont="0" applyFill="0" applyBorder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60" fillId="0" borderId="0" applyFont="0" applyFill="0" applyBorder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315" fillId="75" borderId="43" applyNumberFormat="0" applyFont="0" applyAlignment="0" applyProtection="0"/>
    <xf numFmtId="0" fontId="315" fillId="75" borderId="43" applyNumberFormat="0" applyFont="0" applyAlignment="0" applyProtection="0"/>
    <xf numFmtId="0" fontId="315" fillId="75" borderId="43" applyNumberFormat="0" applyFont="0" applyAlignment="0" applyProtection="0"/>
    <xf numFmtId="0" fontId="315" fillId="75" borderId="43" applyNumberFormat="0" applyFont="0" applyAlignment="0" applyProtection="0"/>
    <xf numFmtId="0" fontId="315" fillId="75" borderId="43" applyNumberFormat="0" applyFon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196" fontId="23" fillId="100" borderId="93">
      <alignment horizontal="right"/>
    </xf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3" fontId="188" fillId="0" borderId="0" applyFont="0" applyFill="0" applyBorder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4" fontId="143" fillId="0" borderId="56" applyBorder="0">
      <alignment horizontal="right" wrapText="1"/>
    </xf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221" fontId="367" fillId="0" borderId="0" applyNumberFormat="0" applyFill="0" applyBorder="0" applyAlignment="0" applyProtection="0">
      <alignment horizontal="left"/>
    </xf>
    <xf numFmtId="236" fontId="182" fillId="98" borderId="85" applyBorder="0">
      <alignment horizontal="center" vertical="center"/>
      <protection locked="0"/>
    </xf>
    <xf numFmtId="0" fontId="235" fillId="87" borderId="37" applyNumberFormat="0" applyAlignment="0" applyProtection="0"/>
    <xf numFmtId="0" fontId="235" fillId="87" borderId="37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90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90" borderId="44" applyNumberFormat="0" applyAlignment="0" applyProtection="0"/>
    <xf numFmtId="0" fontId="223" fillId="90" borderId="44" applyNumberFormat="0" applyAlignment="0" applyProtection="0"/>
    <xf numFmtId="0" fontId="223" fillId="90" borderId="44" applyNumberFormat="0" applyAlignment="0" applyProtection="0"/>
    <xf numFmtId="4" fontId="319" fillId="101" borderId="95" applyNumberFormat="0" applyProtection="0">
      <alignment vertical="center"/>
    </xf>
    <xf numFmtId="4" fontId="319" fillId="101" borderId="95" applyNumberFormat="0" applyProtection="0">
      <alignment vertical="center"/>
    </xf>
    <xf numFmtId="4" fontId="319" fillId="101" borderId="95" applyNumberFormat="0" applyProtection="0">
      <alignment vertical="center"/>
    </xf>
    <xf numFmtId="4" fontId="319" fillId="101" borderId="95" applyNumberFormat="0" applyProtection="0">
      <alignment vertical="center"/>
    </xf>
    <xf numFmtId="4" fontId="320" fillId="101" borderId="95" applyNumberFormat="0" applyProtection="0">
      <alignment vertical="center"/>
    </xf>
    <xf numFmtId="4" fontId="320" fillId="101" borderId="95" applyNumberFormat="0" applyProtection="0">
      <alignment vertical="center"/>
    </xf>
    <xf numFmtId="4" fontId="320" fillId="101" borderId="95" applyNumberFormat="0" applyProtection="0">
      <alignment vertical="center"/>
    </xf>
    <xf numFmtId="4" fontId="320" fillId="101" borderId="95" applyNumberFormat="0" applyProtection="0">
      <alignment vertical="center"/>
    </xf>
    <xf numFmtId="4" fontId="321" fillId="101" borderId="95" applyNumberFormat="0" applyProtection="0">
      <alignment horizontal="left" vertical="center" indent="1"/>
    </xf>
    <xf numFmtId="4" fontId="321" fillId="101" borderId="95" applyNumberFormat="0" applyProtection="0">
      <alignment horizontal="left" vertical="center" indent="1"/>
    </xf>
    <xf numFmtId="4" fontId="321" fillId="101" borderId="95" applyNumberFormat="0" applyProtection="0">
      <alignment horizontal="left" vertical="center" indent="1"/>
    </xf>
    <xf numFmtId="4" fontId="321" fillId="101" borderId="95" applyNumberFormat="0" applyProtection="0">
      <alignment horizontal="left" vertical="center" indent="1"/>
    </xf>
    <xf numFmtId="0" fontId="235" fillId="87" borderId="37" applyNumberFormat="0" applyAlignment="0" applyProtection="0"/>
    <xf numFmtId="4" fontId="321" fillId="104" borderId="95" applyNumberFormat="0" applyProtection="0">
      <alignment horizontal="right" vertical="center"/>
    </xf>
    <xf numFmtId="4" fontId="321" fillId="104" borderId="95" applyNumberFormat="0" applyProtection="0">
      <alignment horizontal="right" vertical="center"/>
    </xf>
    <xf numFmtId="4" fontId="321" fillId="104" borderId="95" applyNumberFormat="0" applyProtection="0">
      <alignment horizontal="right" vertical="center"/>
    </xf>
    <xf numFmtId="4" fontId="321" fillId="104" borderId="95" applyNumberFormat="0" applyProtection="0">
      <alignment horizontal="right" vertical="center"/>
    </xf>
    <xf numFmtId="4" fontId="321" fillId="105" borderId="95" applyNumberFormat="0" applyProtection="0">
      <alignment horizontal="right" vertical="center"/>
    </xf>
    <xf numFmtId="4" fontId="321" fillId="105" borderId="95" applyNumberFormat="0" applyProtection="0">
      <alignment horizontal="right" vertical="center"/>
    </xf>
    <xf numFmtId="4" fontId="321" fillId="105" borderId="95" applyNumberFormat="0" applyProtection="0">
      <alignment horizontal="right" vertical="center"/>
    </xf>
    <xf numFmtId="4" fontId="321" fillId="105" borderId="95" applyNumberFormat="0" applyProtection="0">
      <alignment horizontal="right" vertical="center"/>
    </xf>
    <xf numFmtId="4" fontId="321" fillId="113" borderId="95" applyNumberFormat="0" applyProtection="0">
      <alignment horizontal="right" vertical="center"/>
    </xf>
    <xf numFmtId="4" fontId="321" fillId="113" borderId="95" applyNumberFormat="0" applyProtection="0">
      <alignment horizontal="right" vertical="center"/>
    </xf>
    <xf numFmtId="4" fontId="321" fillId="113" borderId="95" applyNumberFormat="0" applyProtection="0">
      <alignment horizontal="right" vertical="center"/>
    </xf>
    <xf numFmtId="4" fontId="321" fillId="113" borderId="95" applyNumberFormat="0" applyProtection="0">
      <alignment horizontal="right" vertical="center"/>
    </xf>
    <xf numFmtId="4" fontId="321" fillId="102" borderId="95" applyNumberFormat="0" applyProtection="0">
      <alignment horizontal="right" vertical="center"/>
    </xf>
    <xf numFmtId="4" fontId="321" fillId="102" borderId="95" applyNumberFormat="0" applyProtection="0">
      <alignment horizontal="right" vertical="center"/>
    </xf>
    <xf numFmtId="4" fontId="321" fillId="102" borderId="95" applyNumberFormat="0" applyProtection="0">
      <alignment horizontal="right" vertical="center"/>
    </xf>
    <xf numFmtId="4" fontId="321" fillId="102" borderId="95" applyNumberFormat="0" applyProtection="0">
      <alignment horizontal="right" vertical="center"/>
    </xf>
    <xf numFmtId="4" fontId="321" fillId="114" borderId="95" applyNumberFormat="0" applyProtection="0">
      <alignment horizontal="right" vertical="center"/>
    </xf>
    <xf numFmtId="4" fontId="321" fillId="114" borderId="95" applyNumberFormat="0" applyProtection="0">
      <alignment horizontal="right" vertical="center"/>
    </xf>
    <xf numFmtId="4" fontId="321" fillId="114" borderId="95" applyNumberFormat="0" applyProtection="0">
      <alignment horizontal="right" vertical="center"/>
    </xf>
    <xf numFmtId="4" fontId="321" fillId="114" borderId="95" applyNumberFormat="0" applyProtection="0">
      <alignment horizontal="right" vertical="center"/>
    </xf>
    <xf numFmtId="4" fontId="321" fillId="98" borderId="95" applyNumberFormat="0" applyProtection="0">
      <alignment horizontal="right" vertical="center"/>
    </xf>
    <xf numFmtId="4" fontId="321" fillId="98" borderId="95" applyNumberFormat="0" applyProtection="0">
      <alignment horizontal="right" vertical="center"/>
    </xf>
    <xf numFmtId="4" fontId="321" fillId="98" borderId="95" applyNumberFormat="0" applyProtection="0">
      <alignment horizontal="right" vertical="center"/>
    </xf>
    <xf numFmtId="4" fontId="321" fillId="98" borderId="95" applyNumberFormat="0" applyProtection="0">
      <alignment horizontal="right" vertical="center"/>
    </xf>
    <xf numFmtId="4" fontId="321" fillId="115" borderId="95" applyNumberFormat="0" applyProtection="0">
      <alignment horizontal="right" vertical="center"/>
    </xf>
    <xf numFmtId="4" fontId="321" fillId="115" borderId="95" applyNumberFormat="0" applyProtection="0">
      <alignment horizontal="right" vertical="center"/>
    </xf>
    <xf numFmtId="4" fontId="321" fillId="115" borderId="95" applyNumberFormat="0" applyProtection="0">
      <alignment horizontal="right" vertical="center"/>
    </xf>
    <xf numFmtId="4" fontId="321" fillId="115" borderId="95" applyNumberFormat="0" applyProtection="0">
      <alignment horizontal="right" vertical="center"/>
    </xf>
    <xf numFmtId="4" fontId="321" fillId="116" borderId="95" applyNumberFormat="0" applyProtection="0">
      <alignment horizontal="right" vertical="center"/>
    </xf>
    <xf numFmtId="4" fontId="321" fillId="116" borderId="95" applyNumberFormat="0" applyProtection="0">
      <alignment horizontal="right" vertical="center"/>
    </xf>
    <xf numFmtId="4" fontId="321" fillId="116" borderId="95" applyNumberFormat="0" applyProtection="0">
      <alignment horizontal="right" vertical="center"/>
    </xf>
    <xf numFmtId="4" fontId="321" fillId="116" borderId="95" applyNumberFormat="0" applyProtection="0">
      <alignment horizontal="right" vertical="center"/>
    </xf>
    <xf numFmtId="4" fontId="321" fillId="117" borderId="95" applyNumberFormat="0" applyProtection="0">
      <alignment horizontal="right" vertical="center"/>
    </xf>
    <xf numFmtId="4" fontId="321" fillId="117" borderId="95" applyNumberFormat="0" applyProtection="0">
      <alignment horizontal="right" vertical="center"/>
    </xf>
    <xf numFmtId="4" fontId="321" fillId="117" borderId="95" applyNumberFormat="0" applyProtection="0">
      <alignment horizontal="right" vertical="center"/>
    </xf>
    <xf numFmtId="4" fontId="321" fillId="117" borderId="95" applyNumberFormat="0" applyProtection="0">
      <alignment horizontal="right" vertical="center"/>
    </xf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4" fontId="321" fillId="106" borderId="95" applyNumberFormat="0" applyProtection="0">
      <alignment horizontal="right" vertical="center"/>
    </xf>
    <xf numFmtId="4" fontId="321" fillId="106" borderId="95" applyNumberFormat="0" applyProtection="0">
      <alignment horizontal="right" vertical="center"/>
    </xf>
    <xf numFmtId="4" fontId="321" fillId="106" borderId="95" applyNumberFormat="0" applyProtection="0">
      <alignment horizontal="right" vertical="center"/>
    </xf>
    <xf numFmtId="4" fontId="321" fillId="106" borderId="95" applyNumberFormat="0" applyProtection="0">
      <alignment horizontal="right" vertical="center"/>
    </xf>
    <xf numFmtId="0" fontId="235" fillId="87" borderId="37" applyNumberFormat="0" applyAlignment="0" applyProtection="0"/>
    <xf numFmtId="0" fontId="235" fillId="87" borderId="37" applyNumberFormat="0" applyAlignment="0" applyProtection="0"/>
    <xf numFmtId="4" fontId="321" fillId="89" borderId="95" applyNumberFormat="0" applyProtection="0">
      <alignment vertical="center"/>
    </xf>
    <xf numFmtId="4" fontId="321" fillId="89" borderId="95" applyNumberFormat="0" applyProtection="0">
      <alignment vertical="center"/>
    </xf>
    <xf numFmtId="4" fontId="321" fillId="89" borderId="95" applyNumberFormat="0" applyProtection="0">
      <alignment vertical="center"/>
    </xf>
    <xf numFmtId="4" fontId="321" fillId="89" borderId="95" applyNumberFormat="0" applyProtection="0">
      <alignment vertical="center"/>
    </xf>
    <xf numFmtId="4" fontId="322" fillId="89" borderId="95" applyNumberFormat="0" applyProtection="0">
      <alignment vertical="center"/>
    </xf>
    <xf numFmtId="4" fontId="322" fillId="89" borderId="95" applyNumberFormat="0" applyProtection="0">
      <alignment vertical="center"/>
    </xf>
    <xf numFmtId="4" fontId="322" fillId="89" borderId="95" applyNumberFormat="0" applyProtection="0">
      <alignment vertical="center"/>
    </xf>
    <xf numFmtId="4" fontId="322" fillId="89" borderId="95" applyNumberFormat="0" applyProtection="0">
      <alignment vertical="center"/>
    </xf>
    <xf numFmtId="4" fontId="319" fillId="106" borderId="97" applyNumberFormat="0" applyProtection="0">
      <alignment horizontal="left" vertical="center" indent="1"/>
    </xf>
    <xf numFmtId="4" fontId="319" fillId="106" borderId="97" applyNumberFormat="0" applyProtection="0">
      <alignment horizontal="left" vertical="center" indent="1"/>
    </xf>
    <xf numFmtId="4" fontId="319" fillId="106" borderId="97" applyNumberFormat="0" applyProtection="0">
      <alignment horizontal="left" vertical="center" indent="1"/>
    </xf>
    <xf numFmtId="4" fontId="319" fillId="106" borderId="97" applyNumberFormat="0" applyProtection="0">
      <alignment horizontal="left" vertical="center" indent="1"/>
    </xf>
    <xf numFmtId="4" fontId="321" fillId="89" borderId="95" applyNumberFormat="0" applyProtection="0">
      <alignment horizontal="right" vertical="center"/>
    </xf>
    <xf numFmtId="4" fontId="321" fillId="89" borderId="95" applyNumberFormat="0" applyProtection="0">
      <alignment horizontal="right" vertical="center"/>
    </xf>
    <xf numFmtId="4" fontId="321" fillId="89" borderId="95" applyNumberFormat="0" applyProtection="0">
      <alignment horizontal="right" vertical="center"/>
    </xf>
    <xf numFmtId="4" fontId="321" fillId="89" borderId="95" applyNumberFormat="0" applyProtection="0">
      <alignment horizontal="right" vertical="center"/>
    </xf>
    <xf numFmtId="4" fontId="322" fillId="89" borderId="95" applyNumberFormat="0" applyProtection="0">
      <alignment horizontal="right" vertical="center"/>
    </xf>
    <xf numFmtId="4" fontId="322" fillId="89" borderId="95" applyNumberFormat="0" applyProtection="0">
      <alignment horizontal="right" vertical="center"/>
    </xf>
    <xf numFmtId="4" fontId="322" fillId="89" borderId="95" applyNumberFormat="0" applyProtection="0">
      <alignment horizontal="right" vertical="center"/>
    </xf>
    <xf numFmtId="4" fontId="322" fillId="89" borderId="95" applyNumberFormat="0" applyProtection="0">
      <alignment horizontal="right" vertical="center"/>
    </xf>
    <xf numFmtId="4" fontId="319" fillId="106" borderId="95" applyNumberFormat="0" applyProtection="0">
      <alignment horizontal="left" vertical="center" indent="1"/>
    </xf>
    <xf numFmtId="4" fontId="319" fillId="106" borderId="95" applyNumberFormat="0" applyProtection="0">
      <alignment horizontal="left" vertical="center" indent="1"/>
    </xf>
    <xf numFmtId="4" fontId="319" fillId="106" borderId="95" applyNumberFormat="0" applyProtection="0">
      <alignment horizontal="left" vertical="center" indent="1"/>
    </xf>
    <xf numFmtId="4" fontId="319" fillId="106" borderId="95" applyNumberFormat="0" applyProtection="0">
      <alignment horizontal="left" vertical="center" indent="1"/>
    </xf>
    <xf numFmtId="4" fontId="323" fillId="107" borderId="97" applyNumberFormat="0" applyProtection="0">
      <alignment horizontal="left" vertical="center" indent="1"/>
    </xf>
    <xf numFmtId="4" fontId="323" fillId="107" borderId="97" applyNumberFormat="0" applyProtection="0">
      <alignment horizontal="left" vertical="center" indent="1"/>
    </xf>
    <xf numFmtId="4" fontId="323" fillId="107" borderId="97" applyNumberFormat="0" applyProtection="0">
      <alignment horizontal="left" vertical="center" indent="1"/>
    </xf>
    <xf numFmtId="4" fontId="323" fillId="107" borderId="97" applyNumberFormat="0" applyProtection="0">
      <alignment horizontal="left" vertical="center" indent="1"/>
    </xf>
    <xf numFmtId="4" fontId="324" fillId="89" borderId="95" applyNumberFormat="0" applyProtection="0">
      <alignment horizontal="right" vertical="center"/>
    </xf>
    <xf numFmtId="4" fontId="324" fillId="89" borderId="95" applyNumberFormat="0" applyProtection="0">
      <alignment horizontal="right" vertical="center"/>
    </xf>
    <xf numFmtId="4" fontId="324" fillId="89" borderId="95" applyNumberFormat="0" applyProtection="0">
      <alignment horizontal="right" vertical="center"/>
    </xf>
    <xf numFmtId="4" fontId="324" fillId="89" borderId="95" applyNumberFormat="0" applyProtection="0">
      <alignment horizontal="right" vertical="center"/>
    </xf>
    <xf numFmtId="0" fontId="235" fillId="87" borderId="37" applyNumberFormat="0" applyAlignment="0" applyProtection="0"/>
    <xf numFmtId="0" fontId="235" fillId="87" borderId="37" applyNumberFormat="0" applyAlignment="0" applyProtection="0"/>
    <xf numFmtId="0" fontId="317" fillId="1" borderId="51" applyNumberFormat="0" applyFont="0" applyAlignment="0">
      <alignment horizontal="center"/>
    </xf>
    <xf numFmtId="0" fontId="317" fillId="1" borderId="51" applyNumberFormat="0" applyFont="0" applyAlignment="0">
      <alignment horizontal="center"/>
    </xf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177" fontId="64" fillId="0" borderId="0">
      <protection locked="0"/>
    </xf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177" fontId="64" fillId="0" borderId="0">
      <protection locked="0"/>
    </xf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177" fontId="64" fillId="0" borderId="0">
      <protection locked="0"/>
    </xf>
    <xf numFmtId="0" fontId="235" fillId="87" borderId="37" applyNumberFormat="0" applyAlignment="0" applyProtection="0"/>
    <xf numFmtId="40" fontId="368" fillId="0" borderId="0" applyBorder="0">
      <alignment horizontal="right"/>
    </xf>
    <xf numFmtId="196" fontId="22" fillId="0" borderId="36"/>
    <xf numFmtId="196" fontId="22" fillId="0" borderId="36"/>
    <xf numFmtId="196" fontId="22" fillId="0" borderId="36"/>
    <xf numFmtId="196" fontId="22" fillId="0" borderId="36"/>
    <xf numFmtId="196" fontId="22" fillId="0" borderId="36"/>
    <xf numFmtId="196" fontId="22" fillId="0" borderId="36"/>
    <xf numFmtId="196" fontId="22" fillId="0" borderId="36"/>
    <xf numFmtId="0" fontId="330" fillId="0" borderId="74" applyNumberFormat="0" applyFill="0" applyAlignment="0" applyProtection="0"/>
    <xf numFmtId="0" fontId="330" fillId="0" borderId="74" applyNumberFormat="0" applyFill="0" applyAlignment="0" applyProtection="0"/>
    <xf numFmtId="0" fontId="330" fillId="0" borderId="74" applyNumberFormat="0" applyFill="0" applyAlignment="0" applyProtection="0"/>
    <xf numFmtId="0" fontId="330" fillId="0" borderId="74" applyNumberFormat="0" applyFill="0" applyAlignment="0" applyProtection="0"/>
    <xf numFmtId="0" fontId="330" fillId="0" borderId="74" applyNumberFormat="0" applyFill="0" applyAlignment="0" applyProtection="0"/>
    <xf numFmtId="0" fontId="331" fillId="0" borderId="85" applyFill="0" applyBorder="0" applyProtection="0">
      <alignment horizontal="left" wrapText="1"/>
    </xf>
    <xf numFmtId="0" fontId="332" fillId="0" borderId="85" applyFill="0" applyBorder="0" applyProtection="0">
      <alignment horizontal="left" wrapText="1"/>
    </xf>
    <xf numFmtId="233" fontId="91" fillId="0" borderId="80" applyFill="0" applyBorder="0" applyProtection="0">
      <alignment horizontal="center"/>
    </xf>
    <xf numFmtId="233" fontId="332" fillId="0" borderId="80" applyFill="0" applyBorder="0" applyProtection="0">
      <alignment horizontal="center"/>
    </xf>
    <xf numFmtId="0" fontId="235" fillId="87" borderId="37" applyNumberFormat="0" applyAlignment="0" applyProtection="0"/>
    <xf numFmtId="0" fontId="235" fillId="87" borderId="37" applyNumberFormat="0" applyAlignment="0" applyProtection="0"/>
    <xf numFmtId="0" fontId="333" fillId="0" borderId="85" applyFill="0" applyBorder="0" applyProtection="0">
      <alignment horizontal="left" wrapText="1" indent="1"/>
    </xf>
    <xf numFmtId="0" fontId="91" fillId="0" borderId="85" applyFill="0" applyBorder="0" applyProtection="0">
      <alignment horizontal="left" wrapText="1" indent="2"/>
    </xf>
    <xf numFmtId="0" fontId="235" fillId="87" borderId="37" applyNumberFormat="0" applyAlignment="0" applyProtection="0"/>
    <xf numFmtId="0" fontId="334" fillId="90" borderId="37" applyNumberFormat="0" applyAlignment="0" applyProtection="0"/>
    <xf numFmtId="0" fontId="334" fillId="90" borderId="37" applyNumberFormat="0" applyAlignment="0" applyProtection="0"/>
    <xf numFmtId="0" fontId="334" fillId="90" borderId="37" applyNumberFormat="0" applyAlignment="0" applyProtection="0"/>
    <xf numFmtId="0" fontId="334" fillId="90" borderId="37" applyNumberFormat="0" applyAlignment="0" applyProtection="0"/>
    <xf numFmtId="295" fontId="310" fillId="0" borderId="85">
      <alignment horizontal="right" vertical="center"/>
    </xf>
    <xf numFmtId="293" fontId="229" fillId="0" borderId="85">
      <alignment horizontal="right" vertical="center"/>
    </xf>
    <xf numFmtId="208" fontId="248" fillId="0" borderId="85">
      <alignment horizontal="right" vertical="center"/>
    </xf>
    <xf numFmtId="0" fontId="235" fillId="87" borderId="37" applyNumberFormat="0" applyAlignment="0" applyProtection="0"/>
    <xf numFmtId="294" fontId="229" fillId="0" borderId="85">
      <alignment horizontal="right" vertical="center"/>
    </xf>
    <xf numFmtId="0" fontId="235" fillId="87" borderId="37" applyNumberFormat="0" applyAlignment="0" applyProtection="0"/>
    <xf numFmtId="0" fontId="235" fillId="87" borderId="37" applyNumberFormat="0" applyAlignment="0" applyProtection="0"/>
    <xf numFmtId="295" fontId="310" fillId="0" borderId="85">
      <alignment horizontal="right" vertical="center"/>
    </xf>
    <xf numFmtId="296" fontId="335" fillId="0" borderId="85">
      <alignment horizontal="right" vertical="center"/>
    </xf>
    <xf numFmtId="208" fontId="248" fillId="0" borderId="85">
      <alignment horizontal="right" vertical="center"/>
    </xf>
    <xf numFmtId="208" fontId="248" fillId="0" borderId="85">
      <alignment horizontal="right" vertical="center"/>
    </xf>
    <xf numFmtId="297" fontId="23" fillId="0" borderId="75">
      <alignment horizontal="right" vertical="center"/>
    </xf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300" fontId="310" fillId="0" borderId="85">
      <alignment horizontal="center"/>
    </xf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11" fontId="23" fillId="0" borderId="75"/>
    <xf numFmtId="0" fontId="235" fillId="87" borderId="37" applyNumberFormat="0" applyAlignment="0" applyProtection="0"/>
    <xf numFmtId="0" fontId="25" fillId="0" borderId="75">
      <alignment horizontal="centerContinuous" vertical="center" wrapText="1"/>
    </xf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" fillId="101" borderId="75">
      <alignment horizontal="centerContinuous" vertical="center" wrapText="1"/>
      <protection hidden="1"/>
    </xf>
    <xf numFmtId="0" fontId="23" fillId="101" borderId="75">
      <alignment horizontal="center" vertical="center" textRotation="90" wrapText="1"/>
      <protection hidden="1"/>
    </xf>
    <xf numFmtId="0" fontId="213" fillId="102" borderId="75">
      <alignment horizontal="center" vertical="center" textRotation="90" wrapText="1"/>
      <protection hidden="1"/>
    </xf>
    <xf numFmtId="3" fontId="25" fillId="101" borderId="75">
      <alignment horizontal="center" vertical="center" wrapText="1"/>
      <protection hidden="1"/>
    </xf>
    <xf numFmtId="0" fontId="23" fillId="101" borderId="75">
      <alignment horizontal="center" vertical="center" wrapText="1"/>
      <protection hidden="1"/>
    </xf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24" fillId="0" borderId="62" applyNumberFormat="0" applyFill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25" fillId="0" borderId="63" applyNumberFormat="0" applyFill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16" fillId="0" borderId="64" applyNumberFormat="0" applyFill="0" applyAlignment="0" applyProtection="0"/>
    <xf numFmtId="0" fontId="235" fillId="87" borderId="37" applyNumberFormat="0" applyAlignment="0" applyProtection="0"/>
    <xf numFmtId="0" fontId="145" fillId="0" borderId="0" applyNumberFormat="0" applyFill="0" applyBorder="0" applyAlignment="0" applyProtection="0"/>
    <xf numFmtId="0" fontId="100" fillId="0" borderId="92" applyNumberFormat="0" applyFill="0" applyAlignment="0" applyProtection="0"/>
    <xf numFmtId="0" fontId="100" fillId="0" borderId="92" applyNumberFormat="0" applyFill="0" applyAlignment="0" applyProtection="0"/>
    <xf numFmtId="0" fontId="100" fillId="0" borderId="92" applyNumberFormat="0" applyFill="0" applyAlignment="0" applyProtection="0"/>
    <xf numFmtId="0" fontId="100" fillId="0" borderId="74" applyNumberFormat="0" applyFill="0" applyAlignment="0" applyProtection="0"/>
    <xf numFmtId="0" fontId="235" fillId="87" borderId="37" applyNumberFormat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23" fillId="0" borderId="58" applyNumberFormat="0" applyFill="0" applyAlignment="0" applyProtection="0"/>
    <xf numFmtId="0" fontId="100" fillId="0" borderId="74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100" fillId="0" borderId="74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100" fillId="0" borderId="74" applyNumberFormat="0" applyFill="0" applyAlignment="0" applyProtection="0"/>
    <xf numFmtId="0" fontId="100" fillId="0" borderId="74" applyNumberFormat="0" applyFill="0" applyAlignment="0" applyProtection="0"/>
    <xf numFmtId="0" fontId="100" fillId="0" borderId="74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100" fillId="0" borderId="74" applyNumberFormat="0" applyFill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23" fillId="90" borderId="44" applyNumberFormat="0" applyAlignment="0" applyProtection="0"/>
    <xf numFmtId="0" fontId="223" fillId="90" borderId="44" applyNumberFormat="0" applyAlignment="0" applyProtection="0"/>
    <xf numFmtId="0" fontId="223" fillId="90" borderId="44" applyNumberFormat="0" applyAlignment="0" applyProtection="0"/>
    <xf numFmtId="0" fontId="223" fillId="90" borderId="44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1" fillId="75" borderId="43" applyNumberFormat="0" applyFont="0" applyAlignment="0" applyProtection="0"/>
    <xf numFmtId="0" fontId="21" fillId="75" borderId="43" applyNumberFormat="0" applyFont="0" applyAlignment="0" applyProtection="0"/>
    <xf numFmtId="0" fontId="21" fillId="75" borderId="43" applyNumberFormat="0" applyFont="0" applyAlignment="0" applyProtection="0"/>
    <xf numFmtId="0" fontId="21" fillId="75" borderId="43" applyNumberFormat="0" applyFon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301" fontId="310" fillId="0" borderId="75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5" fontId="341" fillId="119" borderId="35">
      <alignment vertical="top"/>
    </xf>
    <xf numFmtId="5" fontId="341" fillId="119" borderId="35">
      <alignment vertical="top"/>
    </xf>
    <xf numFmtId="5" fontId="341" fillId="119" borderId="35">
      <alignment vertical="top"/>
    </xf>
    <xf numFmtId="5" fontId="341" fillId="119" borderId="35">
      <alignment vertical="top"/>
    </xf>
    <xf numFmtId="0" fontId="342" fillId="120" borderId="75">
      <alignment horizontal="left" vertical="center"/>
    </xf>
    <xf numFmtId="6" fontId="343" fillId="121" borderId="35"/>
    <xf numFmtId="6" fontId="343" fillId="121" borderId="35"/>
    <xf numFmtId="6" fontId="343" fillId="121" borderId="35"/>
    <xf numFmtId="6" fontId="343" fillId="121" borderId="35"/>
    <xf numFmtId="5" fontId="291" fillId="0" borderId="35">
      <alignment horizontal="left" vertical="top"/>
    </xf>
    <xf numFmtId="5" fontId="291" fillId="0" borderId="35">
      <alignment horizontal="left" vertical="top"/>
    </xf>
    <xf numFmtId="5" fontId="291" fillId="0" borderId="35">
      <alignment horizontal="left" vertical="top"/>
    </xf>
    <xf numFmtId="5" fontId="291" fillId="0" borderId="35">
      <alignment horizontal="left" vertical="top"/>
    </xf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65" fillId="78" borderId="37" applyNumberFormat="0" applyAlignment="0" applyProtection="0"/>
    <xf numFmtId="0" fontId="265" fillId="78" borderId="37" applyNumberFormat="0" applyAlignment="0" applyProtection="0"/>
    <xf numFmtId="0" fontId="265" fillId="78" borderId="37" applyNumberFormat="0" applyAlignment="0" applyProtection="0"/>
    <xf numFmtId="0" fontId="265" fillId="78" borderId="37" applyNumberFormat="0" applyAlignment="0" applyProtection="0"/>
    <xf numFmtId="0" fontId="346" fillId="90" borderId="37" applyNumberFormat="0" applyAlignment="0" applyProtection="0"/>
    <xf numFmtId="0" fontId="346" fillId="90" borderId="37" applyNumberFormat="0" applyAlignment="0" applyProtection="0"/>
    <xf numFmtId="0" fontId="346" fillId="90" borderId="37" applyNumberFormat="0" applyAlignment="0" applyProtection="0"/>
    <xf numFmtId="0" fontId="346" fillId="90" borderId="37" applyNumberFormat="0" applyAlignment="0" applyProtection="0"/>
    <xf numFmtId="0" fontId="296" fillId="90" borderId="44" applyNumberFormat="0" applyAlignment="0" applyProtection="0"/>
    <xf numFmtId="0" fontId="296" fillId="90" borderId="44" applyNumberFormat="0" applyAlignment="0" applyProtection="0"/>
    <xf numFmtId="0" fontId="296" fillId="90" borderId="44" applyNumberFormat="0" applyAlignment="0" applyProtection="0"/>
    <xf numFmtId="0" fontId="296" fillId="90" borderId="44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45" fillId="90" borderId="44" applyNumberFormat="0" applyAlignment="0" applyProtection="0"/>
    <xf numFmtId="0" fontId="45" fillId="90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45" fillId="90" borderId="44" applyNumberFormat="0" applyAlignment="0" applyProtection="0"/>
    <xf numFmtId="0" fontId="45" fillId="90" borderId="44" applyNumberFormat="0" applyAlignment="0" applyProtection="0"/>
    <xf numFmtId="0" fontId="41" fillId="78" borderId="37" applyNumberFormat="0" applyAlignment="0" applyProtection="0"/>
    <xf numFmtId="0" fontId="41" fillId="78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41" fillId="78" borderId="37" applyNumberFormat="0" applyAlignment="0" applyProtection="0"/>
    <xf numFmtId="0" fontId="41" fillId="78" borderId="37" applyNumberFormat="0" applyAlignment="0" applyProtection="0"/>
    <xf numFmtId="0" fontId="36" fillId="0" borderId="59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36" fillId="0" borderId="59" applyNumberFormat="0" applyFill="0" applyAlignment="0" applyProtection="0"/>
    <xf numFmtId="0" fontId="36" fillId="0" borderId="59" applyNumberFormat="0" applyFill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45" fillId="84" borderId="0" applyNumberFormat="0" applyBorder="0" applyAlignment="0" applyProtection="0"/>
    <xf numFmtId="0" fontId="235" fillId="87" borderId="37" applyNumberFormat="0" applyAlignment="0" applyProtection="0"/>
    <xf numFmtId="0" fontId="245" fillId="85" borderId="0" applyNumberFormat="0" applyBorder="0" applyAlignment="0" applyProtection="0"/>
    <xf numFmtId="0" fontId="235" fillId="87" borderId="37" applyNumberFormat="0" applyAlignment="0" applyProtection="0"/>
    <xf numFmtId="0" fontId="245" fillId="86" borderId="0" applyNumberFormat="0" applyBorder="0" applyAlignment="0" applyProtection="0"/>
    <xf numFmtId="0" fontId="235" fillId="87" borderId="37" applyNumberFormat="0" applyAlignment="0" applyProtection="0"/>
    <xf numFmtId="0" fontId="245" fillId="80" borderId="0" applyNumberFormat="0" applyBorder="0" applyAlignment="0" applyProtection="0"/>
    <xf numFmtId="0" fontId="235" fillId="87" borderId="37" applyNumberFormat="0" applyAlignment="0" applyProtection="0"/>
    <xf numFmtId="0" fontId="245" fillId="81" borderId="0" applyNumberFormat="0" applyBorder="0" applyAlignment="0" applyProtection="0"/>
    <xf numFmtId="0" fontId="235" fillId="87" borderId="37" applyNumberFormat="0" applyAlignment="0" applyProtection="0"/>
    <xf numFmtId="0" fontId="245" fillId="83" borderId="0" applyNumberFormat="0" applyBorder="0" applyAlignment="0" applyProtection="0"/>
    <xf numFmtId="0" fontId="235" fillId="87" borderId="37" applyNumberFormat="0" applyAlignment="0" applyProtection="0"/>
    <xf numFmtId="0" fontId="369" fillId="69" borderId="0" applyNumberFormat="0" applyBorder="0" applyAlignment="0" applyProtection="0"/>
    <xf numFmtId="0" fontId="150" fillId="90" borderId="37" applyNumberFormat="0" applyAlignment="0" applyProtection="0"/>
    <xf numFmtId="0" fontId="150" fillId="90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150" fillId="90" borderId="37" applyNumberFormat="0" applyAlignment="0" applyProtection="0"/>
    <xf numFmtId="0" fontId="150" fillId="90" borderId="37" applyNumberFormat="0" applyAlignment="0" applyProtection="0"/>
    <xf numFmtId="0" fontId="235" fillId="87" borderId="37" applyNumberFormat="0" applyAlignment="0" applyProtection="0"/>
    <xf numFmtId="0" fontId="236" fillId="88" borderId="38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4" fillId="68" borderId="0" applyNumberFormat="0" applyBorder="0" applyAlignment="0" applyProtection="0"/>
    <xf numFmtId="0" fontId="23" fillId="0" borderId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40" fillId="0" borderId="73" applyNumberFormat="0" applyFill="0" applyAlignment="0" applyProtection="0"/>
    <xf numFmtId="0" fontId="235" fillId="87" borderId="37" applyNumberFormat="0" applyAlignment="0" applyProtection="0"/>
    <xf numFmtId="0" fontId="241" fillId="0" borderId="40" applyNumberFormat="0" applyFill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42" fillId="0" borderId="0" applyNumberFormat="0" applyFill="0" applyBorder="0" applyAlignment="0" applyProtection="0"/>
    <xf numFmtId="0" fontId="370" fillId="0" borderId="0" applyNumberFormat="0" applyFill="0" applyBorder="0" applyAlignment="0" applyProtection="0"/>
    <xf numFmtId="0" fontId="371" fillId="0" borderId="0"/>
    <xf numFmtId="0" fontId="235" fillId="87" borderId="37" applyNumberFormat="0" applyAlignment="0" applyProtection="0"/>
    <xf numFmtId="0" fontId="239" fillId="78" borderId="0" applyNumberFormat="0" applyBorder="0" applyAlignment="0" applyProtection="0"/>
    <xf numFmtId="0" fontId="153" fillId="75" borderId="43" applyNumberFormat="0" applyFont="0" applyAlignment="0" applyProtection="0"/>
    <xf numFmtId="0" fontId="15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153" fillId="75" borderId="43" applyNumberFormat="0" applyFont="0" applyAlignment="0" applyProtection="0"/>
    <xf numFmtId="0" fontId="153" fillId="75" borderId="43" applyNumberFormat="0" applyFont="0" applyAlignment="0" applyProtection="0"/>
    <xf numFmtId="0" fontId="235" fillId="87" borderId="37" applyNumberFormat="0" applyAlignment="0" applyProtection="0"/>
    <xf numFmtId="0" fontId="231" fillId="0" borderId="0" applyNumberFormat="0" applyFill="0" applyBorder="0" applyAlignment="0" applyProtection="0"/>
    <xf numFmtId="0" fontId="235" fillId="87" borderId="37" applyNumberFormat="0" applyAlignment="0" applyProtection="0"/>
    <xf numFmtId="0" fontId="232" fillId="0" borderId="0" applyNumberFormat="0" applyFill="0" applyBorder="0" applyAlignment="0" applyProtection="0"/>
    <xf numFmtId="0" fontId="351" fillId="123" borderId="75">
      <alignment horizontal="left" vertical="top" wrapText="1" readingOrder="1"/>
    </xf>
    <xf numFmtId="0" fontId="235" fillId="87" borderId="37" applyNumberFormat="0" applyAlignment="0" applyProtection="0"/>
    <xf numFmtId="184" fontId="359" fillId="0" borderId="0" applyFont="0" applyFill="0" applyBorder="0" applyAlignment="0" applyProtection="0">
      <alignment vertical="center"/>
    </xf>
    <xf numFmtId="289" fontId="359" fillId="0" borderId="0">
      <alignment vertical="center"/>
    </xf>
    <xf numFmtId="0" fontId="359" fillId="0" borderId="0">
      <alignment vertical="center"/>
    </xf>
    <xf numFmtId="0" fontId="249" fillId="0" borderId="0"/>
    <xf numFmtId="0" fontId="359" fillId="0" borderId="0">
      <alignment vertical="center"/>
    </xf>
    <xf numFmtId="10" fontId="30" fillId="0" borderId="75"/>
    <xf numFmtId="49" fontId="30" fillId="0" borderId="75"/>
    <xf numFmtId="170" fontId="94" fillId="0" borderId="0" applyFont="0" applyFill="0" applyBorder="0" applyAlignment="0" applyProtection="0"/>
    <xf numFmtId="0" fontId="94" fillId="0" borderId="0"/>
    <xf numFmtId="9" fontId="94" fillId="0" borderId="0" applyFont="0" applyFill="0" applyBorder="0" applyAlignment="0" applyProtection="0"/>
    <xf numFmtId="0" fontId="362" fillId="0" borderId="0">
      <alignment vertical="center"/>
    </xf>
    <xf numFmtId="184" fontId="359" fillId="0" borderId="0" applyFont="0" applyFill="0" applyBorder="0" applyAlignment="0" applyProtection="0"/>
    <xf numFmtId="0" fontId="110" fillId="0" borderId="50" applyNumberFormat="0" applyAlignment="0" applyProtection="0">
      <alignment horizontal="left" vertical="center"/>
    </xf>
    <xf numFmtId="0" fontId="134" fillId="0" borderId="0"/>
    <xf numFmtId="4" fontId="319" fillId="118" borderId="96" applyNumberFormat="0" applyProtection="0">
      <alignment horizontal="left" vertical="center" indent="1"/>
    </xf>
    <xf numFmtId="0" fontId="20" fillId="0" borderId="0"/>
    <xf numFmtId="9" fontId="20" fillId="0" borderId="0" applyFont="0" applyFill="0" applyBorder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41" fontId="262" fillId="1" borderId="35" applyFont="0" applyFill="0" applyBorder="0" applyAlignment="0" applyProtection="0">
      <alignment horizontal="right"/>
    </xf>
    <xf numFmtId="41" fontId="262" fillId="1" borderId="35" applyFont="0" applyFill="0" applyBorder="0" applyAlignment="0" applyProtection="0">
      <alignment horizontal="right"/>
    </xf>
    <xf numFmtId="41" fontId="262" fillId="1" borderId="35" applyFont="0" applyFill="0" applyBorder="0" applyAlignment="0" applyProtection="0">
      <alignment horizontal="right"/>
    </xf>
    <xf numFmtId="41" fontId="262" fillId="1" borderId="35" applyFont="0" applyFill="0" applyBorder="0" applyAlignment="0" applyProtection="0">
      <alignment horizontal="right"/>
    </xf>
    <xf numFmtId="41" fontId="262" fillId="1" borderId="35" applyFont="0" applyFill="0" applyBorder="0" applyAlignment="0" applyProtection="0">
      <alignment horizontal="right"/>
    </xf>
    <xf numFmtId="41" fontId="262" fillId="1" borderId="35" applyFont="0" applyFill="0" applyBorder="0" applyAlignment="0" applyProtection="0">
      <alignment horizontal="right"/>
    </xf>
    <xf numFmtId="0" fontId="82" fillId="90" borderId="37" applyNumberFormat="0" applyAlignment="0" applyProtection="0"/>
    <xf numFmtId="0" fontId="82" fillId="90" borderId="37" applyNumberFormat="0" applyAlignment="0" applyProtection="0"/>
    <xf numFmtId="0" fontId="82" fillId="90" borderId="37" applyNumberFormat="0" applyAlignment="0" applyProtection="0"/>
    <xf numFmtId="0" fontId="82" fillId="90" borderId="37" applyNumberFormat="0" applyAlignment="0" applyProtection="0"/>
    <xf numFmtId="0" fontId="82" fillId="90" borderId="37" applyNumberFormat="0" applyAlignment="0" applyProtection="0"/>
    <xf numFmtId="0" fontId="265" fillId="78" borderId="37" applyNumberFormat="0" applyAlignment="0" applyProtection="0"/>
    <xf numFmtId="0" fontId="265" fillId="78" borderId="37" applyNumberFormat="0" applyAlignment="0" applyProtection="0"/>
    <xf numFmtId="0" fontId="265" fillId="78" borderId="37" applyNumberFormat="0" applyAlignment="0" applyProtection="0"/>
    <xf numFmtId="0" fontId="265" fillId="78" borderId="37" applyNumberFormat="0" applyAlignment="0" applyProtection="0"/>
    <xf numFmtId="0" fontId="265" fillId="78" borderId="37" applyNumberFormat="0" applyAlignment="0" applyProtection="0"/>
    <xf numFmtId="0" fontId="81" fillId="87" borderId="37" applyNumberFormat="0" applyAlignment="0" applyProtection="0"/>
    <xf numFmtId="0" fontId="81" fillId="87" borderId="37" applyNumberFormat="0" applyAlignment="0" applyProtection="0"/>
    <xf numFmtId="0" fontId="81" fillId="87" borderId="37" applyNumberFormat="0" applyAlignment="0" applyProtection="0"/>
    <xf numFmtId="0" fontId="81" fillId="87" borderId="37" applyNumberFormat="0" applyAlignment="0" applyProtection="0"/>
    <xf numFmtId="0" fontId="81" fillId="87" borderId="37" applyNumberFormat="0" applyAlignment="0" applyProtection="0"/>
    <xf numFmtId="0" fontId="81" fillId="87" borderId="37" applyNumberFormat="0" applyAlignment="0" applyProtection="0"/>
    <xf numFmtId="0" fontId="81" fillId="87" borderId="37" applyNumberFormat="0" applyAlignment="0" applyProtection="0"/>
    <xf numFmtId="0" fontId="81" fillId="87" borderId="37" applyNumberFormat="0" applyAlignment="0" applyProtection="0"/>
    <xf numFmtId="0" fontId="81" fillId="87" borderId="37" applyNumberFormat="0" applyAlignment="0" applyProtection="0"/>
    <xf numFmtId="0" fontId="81" fillId="87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215" fillId="90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215" fillId="90" borderId="37" applyNumberFormat="0" applyAlignment="0" applyProtection="0"/>
    <xf numFmtId="0" fontId="215" fillId="90" borderId="37" applyNumberFormat="0" applyAlignment="0" applyProtection="0"/>
    <xf numFmtId="0" fontId="215" fillId="90" borderId="37" applyNumberFormat="0" applyAlignment="0" applyProtection="0"/>
    <xf numFmtId="0" fontId="215" fillId="90" borderId="37" applyNumberFormat="0" applyAlignment="0" applyProtection="0"/>
    <xf numFmtId="0" fontId="269" fillId="0" borderId="59" applyNumberFormat="0" applyFill="0" applyAlignment="0" applyProtection="0"/>
    <xf numFmtId="0" fontId="269" fillId="0" borderId="59" applyNumberFormat="0" applyFill="0" applyAlignment="0" applyProtection="0"/>
    <xf numFmtId="0" fontId="269" fillId="0" borderId="59" applyNumberFormat="0" applyFill="0" applyAlignment="0" applyProtection="0"/>
    <xf numFmtId="0" fontId="269" fillId="0" borderId="59" applyNumberFormat="0" applyFill="0" applyAlignment="0" applyProtection="0"/>
    <xf numFmtId="4" fontId="89" fillId="0" borderId="89" applyFont="0" applyFill="0" applyBorder="0" applyAlignment="0">
      <alignment horizontal="center" vertical="center"/>
    </xf>
    <xf numFmtId="4" fontId="89" fillId="0" borderId="89" applyFont="0" applyFill="0" applyBorder="0" applyAlignment="0">
      <alignment horizontal="center" vertical="center"/>
    </xf>
    <xf numFmtId="4" fontId="89" fillId="0" borderId="89" applyFont="0" applyFill="0" applyBorder="0" applyAlignment="0">
      <alignment horizontal="center" vertical="center"/>
    </xf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202" fontId="20" fillId="0" borderId="0" applyFont="0" applyFill="0" applyBorder="0" applyAlignment="0" applyProtection="0"/>
    <xf numFmtId="202" fontId="20" fillId="0" borderId="0" applyFont="0" applyFill="0" applyBorder="0" applyAlignment="0" applyProtection="0"/>
    <xf numFmtId="202" fontId="20" fillId="0" borderId="0" applyFont="0" applyFill="0" applyBorder="0" applyAlignment="0" applyProtection="0"/>
    <xf numFmtId="202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0" fontId="277" fillId="72" borderId="37" applyNumberFormat="0" applyAlignment="0" applyProtection="0"/>
    <xf numFmtId="0" fontId="277" fillId="72" borderId="37" applyNumberFormat="0" applyAlignment="0" applyProtection="0"/>
    <xf numFmtId="0" fontId="277" fillId="72" borderId="37" applyNumberFormat="0" applyAlignment="0" applyProtection="0"/>
    <xf numFmtId="0" fontId="277" fillId="72" borderId="37" applyNumberFormat="0" applyAlignment="0" applyProtection="0"/>
    <xf numFmtId="0" fontId="277" fillId="72" borderId="37" applyNumberFormat="0" applyAlignment="0" applyProtection="0"/>
    <xf numFmtId="0" fontId="278" fillId="87" borderId="44" applyNumberFormat="0" applyAlignment="0" applyProtection="0"/>
    <xf numFmtId="0" fontId="278" fillId="87" borderId="44" applyNumberFormat="0" applyAlignment="0" applyProtection="0"/>
    <xf numFmtId="0" fontId="278" fillId="87" borderId="44" applyNumberFormat="0" applyAlignment="0" applyProtection="0"/>
    <xf numFmtId="0" fontId="278" fillId="87" borderId="44" applyNumberFormat="0" applyAlignment="0" applyProtection="0"/>
    <xf numFmtId="37" fontId="98" fillId="90" borderId="48"/>
    <xf numFmtId="37" fontId="98" fillId="90" borderId="48"/>
    <xf numFmtId="37" fontId="98" fillId="90" borderId="48"/>
    <xf numFmtId="37" fontId="98" fillId="90" borderId="48"/>
    <xf numFmtId="37" fontId="98" fillId="90" borderId="48"/>
    <xf numFmtId="37" fontId="98" fillId="90" borderId="48"/>
    <xf numFmtId="0" fontId="217" fillId="78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8" borderId="37" applyNumberFormat="0" applyAlignment="0" applyProtection="0"/>
    <xf numFmtId="0" fontId="217" fillId="78" borderId="37" applyNumberFormat="0" applyAlignment="0" applyProtection="0"/>
    <xf numFmtId="0" fontId="217" fillId="78" borderId="37" applyNumberFormat="0" applyAlignment="0" applyProtection="0"/>
    <xf numFmtId="0" fontId="217" fillId="78" borderId="37" applyNumberFormat="0" applyAlignment="0" applyProtection="0"/>
    <xf numFmtId="37" fontId="106" fillId="90" borderId="48"/>
    <xf numFmtId="37" fontId="106" fillId="90" borderId="48"/>
    <xf numFmtId="37" fontId="106" fillId="90" borderId="48"/>
    <xf numFmtId="37" fontId="106" fillId="92" borderId="48"/>
    <xf numFmtId="37" fontId="106" fillId="92" borderId="48"/>
    <xf numFmtId="37" fontId="106" fillId="92" borderId="48"/>
    <xf numFmtId="0" fontId="121" fillId="72" borderId="37" applyNumberFormat="0" applyAlignment="0" applyProtection="0"/>
    <xf numFmtId="0" fontId="121" fillId="72" borderId="37" applyNumberFormat="0" applyAlignment="0" applyProtection="0"/>
    <xf numFmtId="0" fontId="121" fillId="72" borderId="37" applyNumberFormat="0" applyAlignment="0" applyProtection="0"/>
    <xf numFmtId="0" fontId="121" fillId="72" borderId="37" applyNumberFormat="0" applyAlignment="0" applyProtection="0"/>
    <xf numFmtId="0" fontId="121" fillId="72" borderId="37" applyNumberFormat="0" applyAlignment="0" applyProtection="0"/>
    <xf numFmtId="0" fontId="121" fillId="72" borderId="37" applyNumberFormat="0" applyAlignment="0" applyProtection="0"/>
    <xf numFmtId="0" fontId="121" fillId="72" borderId="37" applyNumberFormat="0" applyAlignment="0" applyProtection="0"/>
    <xf numFmtId="0" fontId="121" fillId="72" borderId="37" applyNumberFormat="0" applyAlignment="0" applyProtection="0"/>
    <xf numFmtId="0" fontId="121" fillId="72" borderId="37" applyNumberFormat="0" applyAlignment="0" applyProtection="0"/>
    <xf numFmtId="0" fontId="121" fillId="72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217" fillId="78" borderId="37" applyNumberFormat="0" applyAlignment="0" applyProtection="0"/>
    <xf numFmtId="0" fontId="217" fillId="78" borderId="37" applyNumberFormat="0" applyAlignment="0" applyProtection="0"/>
    <xf numFmtId="0" fontId="217" fillId="78" borderId="37" applyNumberFormat="0" applyAlignment="0" applyProtection="0"/>
    <xf numFmtId="0" fontId="217" fillId="78" borderId="37" applyNumberFormat="0" applyAlignment="0" applyProtection="0"/>
    <xf numFmtId="0" fontId="217" fillId="78" borderId="37" applyNumberFormat="0" applyAlignment="0" applyProtection="0"/>
    <xf numFmtId="0" fontId="108" fillId="75" borderId="43" applyNumberFormat="0" applyFont="0" applyAlignment="0" applyProtection="0"/>
    <xf numFmtId="0" fontId="108" fillId="75" borderId="43" applyNumberFormat="0" applyFont="0" applyAlignment="0" applyProtection="0"/>
    <xf numFmtId="0" fontId="108" fillId="75" borderId="43" applyNumberFormat="0" applyFont="0" applyAlignment="0" applyProtection="0"/>
    <xf numFmtId="0" fontId="108" fillId="75" borderId="43" applyNumberFormat="0" applyFont="0" applyAlignment="0" applyProtection="0"/>
    <xf numFmtId="0" fontId="108" fillId="75" borderId="43" applyNumberFormat="0" applyFont="0" applyAlignment="0" applyProtection="0"/>
    <xf numFmtId="0" fontId="296" fillId="90" borderId="44" applyNumberFormat="0" applyAlignment="0" applyProtection="0"/>
    <xf numFmtId="0" fontId="296" fillId="90" borderId="44" applyNumberFormat="0" applyAlignment="0" applyProtection="0"/>
    <xf numFmtId="0" fontId="296" fillId="90" borderId="44" applyNumberFormat="0" applyAlignment="0" applyProtection="0"/>
    <xf numFmtId="0" fontId="296" fillId="90" borderId="44" applyNumberFormat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3" fillId="75" borderId="43" applyNumberFormat="0" applyFont="0" applyAlignment="0" applyProtection="0"/>
    <xf numFmtId="0" fontId="23" fillId="75" borderId="43" applyNumberFormat="0" applyFont="0" applyAlignment="0" applyProtection="0"/>
    <xf numFmtId="0" fontId="23" fillId="75" borderId="43" applyNumberFormat="0" applyFont="0" applyAlignment="0" applyProtection="0"/>
    <xf numFmtId="0" fontId="23" fillId="75" borderId="43" applyNumberFormat="0" applyFont="0" applyAlignment="0" applyProtection="0"/>
    <xf numFmtId="0" fontId="23" fillId="75" borderId="43" applyNumberFormat="0" applyFont="0" applyAlignment="0" applyProtection="0"/>
    <xf numFmtId="0" fontId="68" fillId="75" borderId="43" applyNumberFormat="0" applyFont="0" applyAlignment="0" applyProtection="0"/>
    <xf numFmtId="0" fontId="23" fillId="75" borderId="43" applyNumberFormat="0" applyFont="0" applyAlignment="0" applyProtection="0"/>
    <xf numFmtId="0" fontId="23" fillId="75" borderId="43" applyNumberFormat="0" applyFont="0" applyAlignment="0" applyProtection="0"/>
    <xf numFmtId="0" fontId="23" fillId="75" borderId="43" applyNumberFormat="0" applyFont="0" applyAlignment="0" applyProtection="0"/>
    <xf numFmtId="0" fontId="23" fillId="75" borderId="43" applyNumberFormat="0" applyFont="0" applyAlignment="0" applyProtection="0"/>
    <xf numFmtId="0" fontId="23" fillId="75" borderId="43" applyNumberFormat="0" applyFont="0" applyAlignment="0" applyProtection="0"/>
    <xf numFmtId="0" fontId="68" fillId="75" borderId="43" applyNumberFormat="0" applyFont="0" applyAlignment="0" applyProtection="0"/>
    <xf numFmtId="0" fontId="68" fillId="75" borderId="43" applyNumberFormat="0" applyFont="0" applyAlignment="0" applyProtection="0"/>
    <xf numFmtId="0" fontId="68" fillId="75" borderId="43" applyNumberFormat="0" applyFont="0" applyAlignment="0" applyProtection="0"/>
    <xf numFmtId="0" fontId="68" fillId="75" borderId="43" applyNumberFormat="0" applyFont="0" applyAlignment="0" applyProtection="0"/>
    <xf numFmtId="0" fontId="23" fillId="75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75" borderId="43" applyNumberFormat="0" applyFont="0" applyAlignment="0" applyProtection="0"/>
    <xf numFmtId="0" fontId="23" fillId="75" borderId="43" applyNumberFormat="0" applyFont="0" applyAlignment="0" applyProtection="0"/>
    <xf numFmtId="0" fontId="23" fillId="75" borderId="43" applyNumberFormat="0" applyFont="0" applyAlignment="0" applyProtection="0"/>
    <xf numFmtId="0" fontId="23" fillId="75" borderId="43" applyNumberFormat="0" applyFont="0" applyAlignment="0" applyProtection="0"/>
    <xf numFmtId="0" fontId="23" fillId="75" borderId="43" applyNumberFormat="0" applyFont="0" applyAlignment="0" applyProtection="0"/>
    <xf numFmtId="0" fontId="23" fillId="75" borderId="43" applyNumberFormat="0" applyFont="0" applyAlignment="0" applyProtection="0"/>
    <xf numFmtId="0" fontId="23" fillId="75" borderId="43" applyNumberFormat="0" applyFont="0" applyAlignment="0" applyProtection="0"/>
    <xf numFmtId="0" fontId="23" fillId="75" borderId="43" applyNumberFormat="0" applyFont="0" applyAlignment="0" applyProtection="0"/>
    <xf numFmtId="0" fontId="23" fillId="75" borderId="43" applyNumberFormat="0" applyFont="0" applyAlignment="0" applyProtection="0"/>
    <xf numFmtId="0" fontId="23" fillId="75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75" borderId="43" applyNumberFormat="0" applyFont="0" applyAlignment="0" applyProtection="0"/>
    <xf numFmtId="0" fontId="23" fillId="75" borderId="43" applyNumberFormat="0" applyFont="0" applyAlignment="0" applyProtection="0"/>
    <xf numFmtId="0" fontId="23" fillId="75" borderId="43" applyNumberFormat="0" applyFont="0" applyAlignment="0" applyProtection="0"/>
    <xf numFmtId="0" fontId="23" fillId="75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68" fillId="75" borderId="43" applyNumberFormat="0" applyFont="0" applyAlignment="0" applyProtection="0"/>
    <xf numFmtId="0" fontId="68" fillId="75" borderId="43" applyNumberFormat="0" applyFont="0" applyAlignment="0" applyProtection="0"/>
    <xf numFmtId="0" fontId="68" fillId="75" borderId="43" applyNumberFormat="0" applyFont="0" applyAlignment="0" applyProtection="0"/>
    <xf numFmtId="0" fontId="68" fillId="75" borderId="43" applyNumberFormat="0" applyFont="0" applyAlignment="0" applyProtection="0"/>
    <xf numFmtId="0" fontId="68" fillId="75" borderId="43" applyNumberFormat="0" applyFont="0" applyAlignment="0" applyProtection="0"/>
    <xf numFmtId="0" fontId="314" fillId="87" borderId="37" applyNumberFormat="0" applyAlignment="0" applyProtection="0"/>
    <xf numFmtId="0" fontId="314" fillId="87" borderId="37" applyNumberFormat="0" applyAlignment="0" applyProtection="0"/>
    <xf numFmtId="0" fontId="314" fillId="87" borderId="37" applyNumberFormat="0" applyAlignment="0" applyProtection="0"/>
    <xf numFmtId="0" fontId="314" fillId="87" borderId="37" applyNumberFormat="0" applyAlignment="0" applyProtection="0"/>
    <xf numFmtId="0" fontId="314" fillId="87" borderId="37" applyNumberFormat="0" applyAlignment="0" applyProtection="0"/>
    <xf numFmtId="0" fontId="269" fillId="0" borderId="92" applyNumberFormat="0" applyFill="0" applyAlignment="0" applyProtection="0"/>
    <xf numFmtId="0" fontId="269" fillId="0" borderId="92" applyNumberFormat="0" applyFill="0" applyAlignment="0" applyProtection="0"/>
    <xf numFmtId="0" fontId="269" fillId="0" borderId="92" applyNumberFormat="0" applyFill="0" applyAlignment="0" applyProtection="0"/>
    <xf numFmtId="0" fontId="141" fillId="87" borderId="44" applyNumberFormat="0" applyAlignment="0" applyProtection="0"/>
    <xf numFmtId="0" fontId="141" fillId="87" borderId="44" applyNumberFormat="0" applyAlignment="0" applyProtection="0"/>
    <xf numFmtId="0" fontId="141" fillId="87" borderId="44" applyNumberFormat="0" applyAlignment="0" applyProtection="0"/>
    <xf numFmtId="0" fontId="141" fillId="87" borderId="44" applyNumberFormat="0" applyAlignment="0" applyProtection="0"/>
    <xf numFmtId="0" fontId="141" fillId="87" borderId="44" applyNumberFormat="0" applyAlignment="0" applyProtection="0"/>
    <xf numFmtId="0" fontId="141" fillId="87" borderId="44" applyNumberFormat="0" applyAlignment="0" applyProtection="0"/>
    <xf numFmtId="0" fontId="141" fillId="87" borderId="44" applyNumberFormat="0" applyAlignment="0" applyProtection="0"/>
    <xf numFmtId="0" fontId="141" fillId="87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315" fillId="75" borderId="43" applyNumberFormat="0" applyFont="0" applyAlignment="0" applyProtection="0"/>
    <xf numFmtId="0" fontId="315" fillId="75" borderId="43" applyNumberFormat="0" applyFont="0" applyAlignment="0" applyProtection="0"/>
    <xf numFmtId="0" fontId="315" fillId="75" borderId="43" applyNumberFormat="0" applyFont="0" applyAlignment="0" applyProtection="0"/>
    <xf numFmtId="0" fontId="315" fillId="75" borderId="43" applyNumberFormat="0" applyFont="0" applyAlignment="0" applyProtection="0"/>
    <xf numFmtId="0" fontId="315" fillId="75" borderId="43" applyNumberFormat="0" applyFon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90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90" borderId="44" applyNumberFormat="0" applyAlignment="0" applyProtection="0"/>
    <xf numFmtId="0" fontId="223" fillId="90" borderId="44" applyNumberFormat="0" applyAlignment="0" applyProtection="0"/>
    <xf numFmtId="0" fontId="223" fillId="90" borderId="44" applyNumberFormat="0" applyAlignment="0" applyProtection="0"/>
    <xf numFmtId="4" fontId="319" fillId="101" borderId="95" applyNumberFormat="0" applyProtection="0">
      <alignment vertical="center"/>
    </xf>
    <xf numFmtId="4" fontId="319" fillId="101" borderId="95" applyNumberFormat="0" applyProtection="0">
      <alignment vertical="center"/>
    </xf>
    <xf numFmtId="4" fontId="320" fillId="101" borderId="95" applyNumberFormat="0" applyProtection="0">
      <alignment vertical="center"/>
    </xf>
    <xf numFmtId="4" fontId="320" fillId="101" borderId="95" applyNumberFormat="0" applyProtection="0">
      <alignment vertical="center"/>
    </xf>
    <xf numFmtId="4" fontId="321" fillId="101" borderId="95" applyNumberFormat="0" applyProtection="0">
      <alignment horizontal="left" vertical="center" indent="1"/>
    </xf>
    <xf numFmtId="4" fontId="321" fillId="101" borderId="95" applyNumberFormat="0" applyProtection="0">
      <alignment horizontal="left" vertical="center" indent="1"/>
    </xf>
    <xf numFmtId="4" fontId="321" fillId="104" borderId="95" applyNumberFormat="0" applyProtection="0">
      <alignment horizontal="right" vertical="center"/>
    </xf>
    <xf numFmtId="4" fontId="321" fillId="104" borderId="95" applyNumberFormat="0" applyProtection="0">
      <alignment horizontal="right" vertical="center"/>
    </xf>
    <xf numFmtId="4" fontId="321" fillId="105" borderId="95" applyNumberFormat="0" applyProtection="0">
      <alignment horizontal="right" vertical="center"/>
    </xf>
    <xf numFmtId="4" fontId="321" fillId="105" borderId="95" applyNumberFormat="0" applyProtection="0">
      <alignment horizontal="right" vertical="center"/>
    </xf>
    <xf numFmtId="4" fontId="321" fillId="113" borderId="95" applyNumberFormat="0" applyProtection="0">
      <alignment horizontal="right" vertical="center"/>
    </xf>
    <xf numFmtId="4" fontId="321" fillId="113" borderId="95" applyNumberFormat="0" applyProtection="0">
      <alignment horizontal="right" vertical="center"/>
    </xf>
    <xf numFmtId="4" fontId="321" fillId="102" borderId="95" applyNumberFormat="0" applyProtection="0">
      <alignment horizontal="right" vertical="center"/>
    </xf>
    <xf numFmtId="4" fontId="321" fillId="102" borderId="95" applyNumberFormat="0" applyProtection="0">
      <alignment horizontal="right" vertical="center"/>
    </xf>
    <xf numFmtId="4" fontId="321" fillId="114" borderId="95" applyNumberFormat="0" applyProtection="0">
      <alignment horizontal="right" vertical="center"/>
    </xf>
    <xf numFmtId="4" fontId="321" fillId="114" borderId="95" applyNumberFormat="0" applyProtection="0">
      <alignment horizontal="right" vertical="center"/>
    </xf>
    <xf numFmtId="4" fontId="321" fillId="98" borderId="95" applyNumberFormat="0" applyProtection="0">
      <alignment horizontal="right" vertical="center"/>
    </xf>
    <xf numFmtId="4" fontId="321" fillId="98" borderId="95" applyNumberFormat="0" applyProtection="0">
      <alignment horizontal="right" vertical="center"/>
    </xf>
    <xf numFmtId="4" fontId="321" fillId="115" borderId="95" applyNumberFormat="0" applyProtection="0">
      <alignment horizontal="right" vertical="center"/>
    </xf>
    <xf numFmtId="4" fontId="321" fillId="115" borderId="95" applyNumberFormat="0" applyProtection="0">
      <alignment horizontal="right" vertical="center"/>
    </xf>
    <xf numFmtId="4" fontId="321" fillId="116" borderId="95" applyNumberFormat="0" applyProtection="0">
      <alignment horizontal="right" vertical="center"/>
    </xf>
    <xf numFmtId="4" fontId="321" fillId="116" borderId="95" applyNumberFormat="0" applyProtection="0">
      <alignment horizontal="right" vertical="center"/>
    </xf>
    <xf numFmtId="4" fontId="321" fillId="117" borderId="95" applyNumberFormat="0" applyProtection="0">
      <alignment horizontal="right" vertical="center"/>
    </xf>
    <xf numFmtId="4" fontId="321" fillId="117" borderId="95" applyNumberFormat="0" applyProtection="0">
      <alignment horizontal="right" vertical="center"/>
    </xf>
    <xf numFmtId="4" fontId="321" fillId="106" borderId="95" applyNumberFormat="0" applyProtection="0">
      <alignment horizontal="right" vertical="center"/>
    </xf>
    <xf numFmtId="4" fontId="321" fillId="106" borderId="95" applyNumberFormat="0" applyProtection="0">
      <alignment horizontal="right" vertical="center"/>
    </xf>
    <xf numFmtId="4" fontId="321" fillId="89" borderId="95" applyNumberFormat="0" applyProtection="0">
      <alignment vertical="center"/>
    </xf>
    <xf numFmtId="4" fontId="321" fillId="89" borderId="95" applyNumberFormat="0" applyProtection="0">
      <alignment vertical="center"/>
    </xf>
    <xf numFmtId="4" fontId="322" fillId="89" borderId="95" applyNumberFormat="0" applyProtection="0">
      <alignment vertical="center"/>
    </xf>
    <xf numFmtId="4" fontId="322" fillId="89" borderId="95" applyNumberFormat="0" applyProtection="0">
      <alignment vertical="center"/>
    </xf>
    <xf numFmtId="4" fontId="319" fillId="106" borderId="97" applyNumberFormat="0" applyProtection="0">
      <alignment horizontal="left" vertical="center" indent="1"/>
    </xf>
    <xf numFmtId="4" fontId="319" fillId="106" borderId="97" applyNumberFormat="0" applyProtection="0">
      <alignment horizontal="left" vertical="center" indent="1"/>
    </xf>
    <xf numFmtId="4" fontId="321" fillId="89" borderId="95" applyNumberFormat="0" applyProtection="0">
      <alignment horizontal="right" vertical="center"/>
    </xf>
    <xf numFmtId="4" fontId="321" fillId="89" borderId="95" applyNumberFormat="0" applyProtection="0">
      <alignment horizontal="right" vertical="center"/>
    </xf>
    <xf numFmtId="4" fontId="322" fillId="89" borderId="95" applyNumberFormat="0" applyProtection="0">
      <alignment horizontal="right" vertical="center"/>
    </xf>
    <xf numFmtId="4" fontId="322" fillId="89" borderId="95" applyNumberFormat="0" applyProtection="0">
      <alignment horizontal="right" vertical="center"/>
    </xf>
    <xf numFmtId="4" fontId="319" fillId="106" borderId="95" applyNumberFormat="0" applyProtection="0">
      <alignment horizontal="left" vertical="center" indent="1"/>
    </xf>
    <xf numFmtId="4" fontId="319" fillId="106" borderId="95" applyNumberFormat="0" applyProtection="0">
      <alignment horizontal="left" vertical="center" indent="1"/>
    </xf>
    <xf numFmtId="4" fontId="323" fillId="107" borderId="97" applyNumberFormat="0" applyProtection="0">
      <alignment horizontal="left" vertical="center" indent="1"/>
    </xf>
    <xf numFmtId="4" fontId="323" fillId="107" borderId="97" applyNumberFormat="0" applyProtection="0">
      <alignment horizontal="left" vertical="center" indent="1"/>
    </xf>
    <xf numFmtId="4" fontId="324" fillId="89" borderId="95" applyNumberFormat="0" applyProtection="0">
      <alignment horizontal="right" vertical="center"/>
    </xf>
    <xf numFmtId="4" fontId="324" fillId="89" borderId="95" applyNumberFormat="0" applyProtection="0">
      <alignment horizontal="right" vertical="center"/>
    </xf>
    <xf numFmtId="0" fontId="330" fillId="0" borderId="74" applyNumberFormat="0" applyFill="0" applyAlignment="0" applyProtection="0"/>
    <xf numFmtId="0" fontId="330" fillId="0" borderId="74" applyNumberFormat="0" applyFill="0" applyAlignment="0" applyProtection="0"/>
    <xf numFmtId="0" fontId="330" fillId="0" borderId="74" applyNumberFormat="0" applyFill="0" applyAlignment="0" applyProtection="0"/>
    <xf numFmtId="0" fontId="330" fillId="0" borderId="74" applyNumberFormat="0" applyFill="0" applyAlignment="0" applyProtection="0"/>
    <xf numFmtId="0" fontId="330" fillId="0" borderId="74" applyNumberFormat="0" applyFill="0" applyAlignment="0" applyProtection="0"/>
    <xf numFmtId="0" fontId="334" fillId="90" borderId="37" applyNumberFormat="0" applyAlignment="0" applyProtection="0"/>
    <xf numFmtId="0" fontId="334" fillId="90" borderId="37" applyNumberFormat="0" applyAlignment="0" applyProtection="0"/>
    <xf numFmtId="0" fontId="334" fillId="90" borderId="37" applyNumberFormat="0" applyAlignment="0" applyProtection="0"/>
    <xf numFmtId="0" fontId="334" fillId="90" borderId="37" applyNumberFormat="0" applyAlignment="0" applyProtection="0"/>
    <xf numFmtId="0" fontId="100" fillId="0" borderId="92" applyNumberFormat="0" applyFill="0" applyAlignment="0" applyProtection="0"/>
    <xf numFmtId="0" fontId="100" fillId="0" borderId="92" applyNumberFormat="0" applyFill="0" applyAlignment="0" applyProtection="0"/>
    <xf numFmtId="0" fontId="100" fillId="0" borderId="92" applyNumberFormat="0" applyFill="0" applyAlignment="0" applyProtection="0"/>
    <xf numFmtId="0" fontId="100" fillId="0" borderId="74" applyNumberFormat="0" applyFill="0" applyAlignment="0" applyProtection="0"/>
    <xf numFmtId="0" fontId="100" fillId="0" borderId="74" applyNumberFormat="0" applyFill="0" applyAlignment="0" applyProtection="0"/>
    <xf numFmtId="0" fontId="100" fillId="0" borderId="74" applyNumberFormat="0" applyFill="0" applyAlignment="0" applyProtection="0"/>
    <xf numFmtId="0" fontId="100" fillId="0" borderId="74" applyNumberFormat="0" applyFill="0" applyAlignment="0" applyProtection="0"/>
    <xf numFmtId="0" fontId="100" fillId="0" borderId="74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223" fillId="90" borderId="44" applyNumberFormat="0" applyAlignment="0" applyProtection="0"/>
    <xf numFmtId="0" fontId="223" fillId="90" borderId="44" applyNumberFormat="0" applyAlignment="0" applyProtection="0"/>
    <xf numFmtId="0" fontId="223" fillId="90" borderId="44" applyNumberFormat="0" applyAlignment="0" applyProtection="0"/>
    <xf numFmtId="0" fontId="223" fillId="90" borderId="44" applyNumberFormat="0" applyAlignment="0" applyProtection="0"/>
    <xf numFmtId="0" fontId="21" fillId="75" borderId="43" applyNumberFormat="0" applyFont="0" applyAlignment="0" applyProtection="0"/>
    <xf numFmtId="0" fontId="21" fillId="75" borderId="43" applyNumberFormat="0" applyFont="0" applyAlignment="0" applyProtection="0"/>
    <xf numFmtId="0" fontId="21" fillId="75" borderId="43" applyNumberFormat="0" applyFont="0" applyAlignment="0" applyProtection="0"/>
    <xf numFmtId="0" fontId="21" fillId="75" borderId="43" applyNumberFormat="0" applyFont="0" applyAlignment="0" applyProtection="0"/>
    <xf numFmtId="5" fontId="341" fillId="119" borderId="35">
      <alignment vertical="top"/>
    </xf>
    <xf numFmtId="5" fontId="341" fillId="119" borderId="35">
      <alignment vertical="top"/>
    </xf>
    <xf numFmtId="6" fontId="343" fillId="121" borderId="35"/>
    <xf numFmtId="6" fontId="343" fillId="121" borderId="35"/>
    <xf numFmtId="5" fontId="291" fillId="0" borderId="35">
      <alignment horizontal="left" vertical="top"/>
    </xf>
    <xf numFmtId="5" fontId="291" fillId="0" borderId="35">
      <alignment horizontal="left" vertical="top"/>
    </xf>
    <xf numFmtId="0" fontId="265" fillId="78" borderId="37" applyNumberFormat="0" applyAlignment="0" applyProtection="0"/>
    <xf numFmtId="0" fontId="265" fillId="78" borderId="37" applyNumberFormat="0" applyAlignment="0" applyProtection="0"/>
    <xf numFmtId="0" fontId="265" fillId="78" borderId="37" applyNumberFormat="0" applyAlignment="0" applyProtection="0"/>
    <xf numFmtId="0" fontId="265" fillId="78" borderId="37" applyNumberFormat="0" applyAlignment="0" applyProtection="0"/>
    <xf numFmtId="0" fontId="346" fillId="90" borderId="37" applyNumberFormat="0" applyAlignment="0" applyProtection="0"/>
    <xf numFmtId="0" fontId="346" fillId="90" borderId="37" applyNumberFormat="0" applyAlignment="0" applyProtection="0"/>
    <xf numFmtId="0" fontId="346" fillId="90" borderId="37" applyNumberFormat="0" applyAlignment="0" applyProtection="0"/>
    <xf numFmtId="0" fontId="346" fillId="90" borderId="37" applyNumberFormat="0" applyAlignment="0" applyProtection="0"/>
    <xf numFmtId="0" fontId="296" fillId="90" borderId="44" applyNumberFormat="0" applyAlignment="0" applyProtection="0"/>
    <xf numFmtId="0" fontId="296" fillId="90" borderId="44" applyNumberFormat="0" applyAlignment="0" applyProtection="0"/>
    <xf numFmtId="0" fontId="296" fillId="90" borderId="44" applyNumberFormat="0" applyAlignment="0" applyProtection="0"/>
    <xf numFmtId="0" fontId="296" fillId="90" borderId="44" applyNumberFormat="0" applyAlignment="0" applyProtection="0"/>
    <xf numFmtId="0" fontId="45" fillId="90" borderId="44" applyNumberFormat="0" applyAlignment="0" applyProtection="0"/>
    <xf numFmtId="0" fontId="45" fillId="90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45" fillId="90" borderId="44" applyNumberFormat="0" applyAlignment="0" applyProtection="0"/>
    <xf numFmtId="0" fontId="45" fillId="90" borderId="44" applyNumberFormat="0" applyAlignment="0" applyProtection="0"/>
    <xf numFmtId="0" fontId="41" fillId="78" borderId="37" applyNumberFormat="0" applyAlignment="0" applyProtection="0"/>
    <xf numFmtId="0" fontId="41" fillId="78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41" fillId="78" borderId="37" applyNumberFormat="0" applyAlignment="0" applyProtection="0"/>
    <xf numFmtId="0" fontId="41" fillId="78" borderId="37" applyNumberFormat="0" applyAlignment="0" applyProtection="0"/>
    <xf numFmtId="0" fontId="36" fillId="0" borderId="59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36" fillId="0" borderId="59" applyNumberFormat="0" applyFill="0" applyAlignment="0" applyProtection="0"/>
    <xf numFmtId="0" fontId="36" fillId="0" borderId="59" applyNumberFormat="0" applyFill="0" applyAlignment="0" applyProtection="0"/>
    <xf numFmtId="0" fontId="150" fillId="90" borderId="37" applyNumberFormat="0" applyAlignment="0" applyProtection="0"/>
    <xf numFmtId="0" fontId="150" fillId="90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150" fillId="90" borderId="37" applyNumberFormat="0" applyAlignment="0" applyProtection="0"/>
    <xf numFmtId="0" fontId="150" fillId="90" borderId="37" applyNumberFormat="0" applyAlignment="0" applyProtection="0"/>
    <xf numFmtId="0" fontId="153" fillId="75" borderId="43" applyNumberFormat="0" applyFont="0" applyAlignment="0" applyProtection="0"/>
    <xf numFmtId="0" fontId="15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153" fillId="75" borderId="43" applyNumberFormat="0" applyFont="0" applyAlignment="0" applyProtection="0"/>
    <xf numFmtId="0" fontId="153" fillId="75" borderId="43" applyNumberFormat="0" applyFont="0" applyAlignment="0" applyProtection="0"/>
    <xf numFmtId="9" fontId="362" fillId="0" borderId="0" applyFont="0" applyFill="0" applyBorder="0" applyAlignment="0" applyProtection="0"/>
    <xf numFmtId="0" fontId="223" fillId="87" borderId="44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82" fillId="87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170" fontId="20" fillId="0" borderId="0" applyFont="0" applyFill="0" applyBorder="0" applyAlignment="0" applyProtection="0"/>
    <xf numFmtId="200" fontId="20" fillId="0" borderId="0" applyFont="0" applyFill="0" applyBorder="0" applyAlignment="0" applyProtection="0"/>
    <xf numFmtId="20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0" fontId="22" fillId="75" borderId="43" applyNumberFormat="0" applyFont="0" applyAlignment="0" applyProtection="0"/>
    <xf numFmtId="0" fontId="22" fillId="75" borderId="43" applyNumberFormat="0" applyFont="0" applyAlignment="0" applyProtection="0"/>
    <xf numFmtId="0" fontId="217" fillId="72" borderId="37" applyNumberFormat="0" applyAlignment="0" applyProtection="0"/>
    <xf numFmtId="0" fontId="100" fillId="0" borderId="74" applyNumberFormat="0" applyFill="0" applyAlignment="0" applyProtection="0"/>
    <xf numFmtId="0" fontId="157" fillId="109" borderId="75">
      <alignment horizontal="left" vertical="center"/>
      <protection locked="0"/>
    </xf>
    <xf numFmtId="0" fontId="157" fillId="110" borderId="75">
      <alignment horizontal="center" vertical="center"/>
      <protection locked="0"/>
    </xf>
    <xf numFmtId="0" fontId="110" fillId="0" borderId="51">
      <alignment horizontal="left" vertical="center"/>
    </xf>
    <xf numFmtId="14" fontId="23" fillId="0" borderId="75">
      <alignment horizontal="center" vertical="center" wrapText="1"/>
      <protection locked="0"/>
    </xf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217" fillId="72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217" fillId="72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217" fillId="72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23" fillId="0" borderId="75">
      <alignment vertical="center"/>
      <protection locked="0"/>
    </xf>
    <xf numFmtId="3" fontId="23" fillId="0" borderId="75">
      <alignment vertical="center"/>
      <protection locked="0"/>
    </xf>
    <xf numFmtId="236" fontId="23" fillId="0" borderId="75">
      <alignment vertical="center"/>
      <protection locked="0"/>
    </xf>
    <xf numFmtId="238" fontId="23" fillId="0" borderId="75">
      <alignment vertical="center"/>
      <protection locked="0"/>
    </xf>
    <xf numFmtId="196" fontId="23" fillId="0" borderId="75">
      <alignment vertical="center"/>
      <protection locked="0"/>
    </xf>
    <xf numFmtId="4" fontId="23" fillId="0" borderId="75">
      <alignment vertical="center"/>
      <protection locked="0"/>
    </xf>
    <xf numFmtId="210" fontId="23" fillId="0" borderId="75">
      <alignment vertical="center"/>
      <protection locked="0"/>
    </xf>
    <xf numFmtId="197" fontId="199" fillId="0" borderId="75">
      <alignment vertical="center"/>
      <protection locked="0"/>
    </xf>
    <xf numFmtId="9" fontId="23" fillId="0" borderId="75">
      <alignment vertical="center" wrapText="1"/>
      <protection locked="0"/>
    </xf>
    <xf numFmtId="168" fontId="23" fillId="0" borderId="75">
      <alignment vertical="center" wrapText="1"/>
      <protection locked="0"/>
    </xf>
    <xf numFmtId="10" fontId="23" fillId="0" borderId="75">
      <alignment vertical="center" wrapText="1"/>
      <protection locked="0"/>
    </xf>
    <xf numFmtId="237" fontId="23" fillId="0" borderId="75">
      <alignment vertical="center" wrapText="1"/>
      <protection locked="0"/>
    </xf>
    <xf numFmtId="0" fontId="23" fillId="0" borderId="75">
      <alignment vertical="center" wrapText="1"/>
      <protection locked="0"/>
    </xf>
    <xf numFmtId="0" fontId="23" fillId="0" borderId="75">
      <alignment horizontal="center" vertical="center" wrapText="1"/>
      <protection locked="0"/>
    </xf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186" fontId="218" fillId="0" borderId="48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75" borderId="43" applyNumberFormat="0" applyFont="0" applyAlignment="0" applyProtection="0"/>
    <xf numFmtId="0" fontId="182" fillId="98" borderId="89" applyBorder="0">
      <alignment horizontal="left" vertical="top"/>
      <protection locked="0"/>
    </xf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223" fillId="87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3" fontId="332" fillId="0" borderId="98" applyFill="0" applyBorder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100" fillId="0" borderId="74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36" fillId="0" borderId="45" applyNumberFormat="0" applyFill="0" applyAlignment="0" applyProtection="0"/>
    <xf numFmtId="0" fontId="100" fillId="0" borderId="74" applyNumberFormat="0" applyFill="0" applyAlignment="0" applyProtection="0"/>
    <xf numFmtId="0" fontId="20" fillId="0" borderId="0"/>
    <xf numFmtId="9" fontId="20" fillId="0" borderId="0" applyFont="0" applyFill="0" applyBorder="0" applyAlignment="0" applyProtection="0"/>
    <xf numFmtId="170" fontId="362" fillId="0" borderId="0" applyFont="0" applyFill="0" applyBorder="0" applyAlignment="0" applyProtection="0"/>
    <xf numFmtId="4" fontId="319" fillId="101" borderId="95" applyNumberFormat="0" applyProtection="0">
      <alignment vertical="center"/>
    </xf>
    <xf numFmtId="4" fontId="320" fillId="101" borderId="95" applyNumberFormat="0" applyProtection="0">
      <alignment vertical="center"/>
    </xf>
    <xf numFmtId="4" fontId="321" fillId="101" borderId="95" applyNumberFormat="0" applyProtection="0">
      <alignment horizontal="left" vertical="center" indent="1"/>
    </xf>
    <xf numFmtId="4" fontId="321" fillId="104" borderId="95" applyNumberFormat="0" applyProtection="0">
      <alignment horizontal="right" vertical="center"/>
    </xf>
    <xf numFmtId="4" fontId="321" fillId="105" borderId="95" applyNumberFormat="0" applyProtection="0">
      <alignment horizontal="right" vertical="center"/>
    </xf>
    <xf numFmtId="4" fontId="321" fillId="113" borderId="95" applyNumberFormat="0" applyProtection="0">
      <alignment horizontal="right" vertical="center"/>
    </xf>
    <xf numFmtId="4" fontId="321" fillId="102" borderId="95" applyNumberFormat="0" applyProtection="0">
      <alignment horizontal="right" vertical="center"/>
    </xf>
    <xf numFmtId="4" fontId="321" fillId="114" borderId="95" applyNumberFormat="0" applyProtection="0">
      <alignment horizontal="right" vertical="center"/>
    </xf>
    <xf numFmtId="4" fontId="321" fillId="98" borderId="95" applyNumberFormat="0" applyProtection="0">
      <alignment horizontal="right" vertical="center"/>
    </xf>
    <xf numFmtId="4" fontId="321" fillId="115" borderId="95" applyNumberFormat="0" applyProtection="0">
      <alignment horizontal="right" vertical="center"/>
    </xf>
    <xf numFmtId="4" fontId="321" fillId="116" borderId="95" applyNumberFormat="0" applyProtection="0">
      <alignment horizontal="right" vertical="center"/>
    </xf>
    <xf numFmtId="4" fontId="321" fillId="117" borderId="95" applyNumberFormat="0" applyProtection="0">
      <alignment horizontal="right" vertical="center"/>
    </xf>
    <xf numFmtId="4" fontId="321" fillId="106" borderId="95" applyNumberFormat="0" applyProtection="0">
      <alignment horizontal="right" vertical="center"/>
    </xf>
    <xf numFmtId="4" fontId="321" fillId="89" borderId="95" applyNumberFormat="0" applyProtection="0">
      <alignment vertical="center"/>
    </xf>
    <xf numFmtId="4" fontId="322" fillId="89" borderId="95" applyNumberFormat="0" applyProtection="0">
      <alignment vertical="center"/>
    </xf>
    <xf numFmtId="4" fontId="319" fillId="106" borderId="97" applyNumberFormat="0" applyProtection="0">
      <alignment horizontal="left" vertical="center" indent="1"/>
    </xf>
    <xf numFmtId="4" fontId="321" fillId="89" borderId="95" applyNumberFormat="0" applyProtection="0">
      <alignment horizontal="right" vertical="center"/>
    </xf>
    <xf numFmtId="4" fontId="322" fillId="89" borderId="95" applyNumberFormat="0" applyProtection="0">
      <alignment horizontal="right" vertical="center"/>
    </xf>
    <xf numFmtId="4" fontId="319" fillId="106" borderId="95" applyNumberFormat="0" applyProtection="0">
      <alignment horizontal="left" vertical="center" indent="1"/>
    </xf>
    <xf numFmtId="4" fontId="323" fillId="107" borderId="97" applyNumberFormat="0" applyProtection="0">
      <alignment horizontal="left" vertical="center" indent="1"/>
    </xf>
    <xf numFmtId="4" fontId="324" fillId="89" borderId="95" applyNumberFormat="0" applyProtection="0">
      <alignment horizontal="right" vertical="center"/>
    </xf>
    <xf numFmtId="0" fontId="317" fillId="1" borderId="51" applyNumberFormat="0" applyFont="0" applyAlignment="0">
      <alignment horizontal="center"/>
    </xf>
    <xf numFmtId="0" fontId="243" fillId="75" borderId="43" applyNumberFormat="0" applyFont="0" applyAlignment="0" applyProtection="0"/>
    <xf numFmtId="0" fontId="23" fillId="75" borderId="43" applyNumberFormat="0" applyFont="0" applyAlignment="0" applyProtection="0"/>
    <xf numFmtId="0" fontId="23" fillId="75" borderId="43" applyNumberFormat="0" applyFont="0" applyAlignment="0" applyProtection="0"/>
    <xf numFmtId="0" fontId="23" fillId="75" borderId="43" applyNumberFormat="0" applyFont="0" applyAlignment="0" applyProtection="0"/>
    <xf numFmtId="0" fontId="23" fillId="75" borderId="43" applyNumberFormat="0" applyFont="0" applyAlignment="0" applyProtection="0"/>
    <xf numFmtId="0" fontId="23" fillId="75" borderId="43" applyNumberFormat="0" applyFont="0" applyAlignment="0" applyProtection="0"/>
    <xf numFmtId="0" fontId="68" fillId="75" borderId="43" applyNumberFormat="0" applyFont="0" applyAlignment="0" applyProtection="0"/>
    <xf numFmtId="0" fontId="23" fillId="75" borderId="43" applyNumberFormat="0" applyFont="0" applyAlignment="0" applyProtection="0"/>
    <xf numFmtId="0" fontId="23" fillId="75" borderId="43" applyNumberFormat="0" applyFont="0" applyAlignment="0" applyProtection="0"/>
    <xf numFmtId="0" fontId="23" fillId="75" borderId="43" applyNumberFormat="0" applyFont="0" applyAlignment="0" applyProtection="0"/>
    <xf numFmtId="0" fontId="23" fillId="75" borderId="43" applyNumberFormat="0" applyFont="0" applyAlignment="0" applyProtection="0"/>
    <xf numFmtId="0" fontId="23" fillId="75" borderId="43" applyNumberFormat="0" applyFont="0" applyAlignment="0" applyProtection="0"/>
    <xf numFmtId="0" fontId="68" fillId="75" borderId="43" applyNumberFormat="0" applyFont="0" applyAlignment="0" applyProtection="0"/>
    <xf numFmtId="0" fontId="68" fillId="75" borderId="43" applyNumberFormat="0" applyFont="0" applyAlignment="0" applyProtection="0"/>
    <xf numFmtId="0" fontId="68" fillId="75" borderId="43" applyNumberFormat="0" applyFont="0" applyAlignment="0" applyProtection="0"/>
    <xf numFmtId="0" fontId="68" fillId="75" borderId="43" applyNumberFormat="0" applyFont="0" applyAlignment="0" applyProtection="0"/>
    <xf numFmtId="0" fontId="23" fillId="75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75" borderId="43" applyNumberFormat="0" applyFont="0" applyAlignment="0" applyProtection="0"/>
    <xf numFmtId="0" fontId="23" fillId="75" borderId="43" applyNumberFormat="0" applyFont="0" applyAlignment="0" applyProtection="0"/>
    <xf numFmtId="0" fontId="23" fillId="75" borderId="43" applyNumberFormat="0" applyFont="0" applyAlignment="0" applyProtection="0"/>
    <xf numFmtId="0" fontId="23" fillId="75" borderId="43" applyNumberFormat="0" applyFont="0" applyAlignment="0" applyProtection="0"/>
    <xf numFmtId="0" fontId="23" fillId="75" borderId="43" applyNumberFormat="0" applyFont="0" applyAlignment="0" applyProtection="0"/>
    <xf numFmtId="0" fontId="23" fillId="75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75" borderId="43" applyNumberFormat="0" applyFont="0" applyAlignment="0" applyProtection="0"/>
    <xf numFmtId="0" fontId="23" fillId="75" borderId="43" applyNumberFormat="0" applyFont="0" applyAlignment="0" applyProtection="0"/>
    <xf numFmtId="0" fontId="23" fillId="75" borderId="43" applyNumberFormat="0" applyFont="0" applyAlignment="0" applyProtection="0"/>
    <xf numFmtId="0" fontId="23" fillId="75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75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75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75" borderId="43" applyNumberFormat="0" applyFont="0" applyAlignment="0" applyProtection="0"/>
    <xf numFmtId="0" fontId="23" fillId="75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68" fillId="75" borderId="43" applyNumberFormat="0" applyFont="0" applyAlignment="0" applyProtection="0"/>
    <xf numFmtId="0" fontId="68" fillId="75" borderId="43" applyNumberFormat="0" applyFont="0" applyAlignment="0" applyProtection="0"/>
    <xf numFmtId="0" fontId="68" fillId="75" borderId="43" applyNumberFormat="0" applyFont="0" applyAlignment="0" applyProtection="0"/>
    <xf numFmtId="0" fontId="68" fillId="75" borderId="43" applyNumberFormat="0" applyFont="0" applyAlignment="0" applyProtection="0"/>
    <xf numFmtId="0" fontId="68" fillId="75" borderId="43" applyNumberFormat="0" applyFont="0" applyAlignment="0" applyProtection="0"/>
    <xf numFmtId="0" fontId="23" fillId="75" borderId="43" applyNumberFormat="0" applyFont="0" applyAlignment="0" applyProtection="0"/>
    <xf numFmtId="0" fontId="314" fillId="87" borderId="37" applyNumberFormat="0" applyAlignment="0" applyProtection="0"/>
    <xf numFmtId="0" fontId="314" fillId="87" borderId="37" applyNumberFormat="0" applyAlignment="0" applyProtection="0"/>
    <xf numFmtId="0" fontId="314" fillId="87" borderId="37" applyNumberFormat="0" applyAlignment="0" applyProtection="0"/>
    <xf numFmtId="0" fontId="314" fillId="87" borderId="37" applyNumberFormat="0" applyAlignment="0" applyProtection="0"/>
    <xf numFmtId="0" fontId="314" fillId="87" borderId="37" applyNumberFormat="0" applyAlignment="0" applyProtection="0"/>
    <xf numFmtId="0" fontId="315" fillId="75" borderId="43" applyNumberFormat="0" applyFont="0" applyAlignment="0" applyProtection="0"/>
    <xf numFmtId="0" fontId="315" fillId="75" borderId="43" applyNumberFormat="0" applyFont="0" applyAlignment="0" applyProtection="0"/>
    <xf numFmtId="0" fontId="315" fillId="75" borderId="43" applyNumberFormat="0" applyFont="0" applyAlignment="0" applyProtection="0"/>
    <xf numFmtId="0" fontId="315" fillId="75" borderId="43" applyNumberFormat="0" applyFont="0" applyAlignment="0" applyProtection="0"/>
    <xf numFmtId="0" fontId="315" fillId="75" borderId="43" applyNumberFormat="0" applyFon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90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90" borderId="44" applyNumberFormat="0" applyAlignment="0" applyProtection="0"/>
    <xf numFmtId="0" fontId="223" fillId="90" borderId="44" applyNumberFormat="0" applyAlignment="0" applyProtection="0"/>
    <xf numFmtId="0" fontId="223" fillId="90" borderId="44" applyNumberFormat="0" applyAlignment="0" applyProtection="0"/>
    <xf numFmtId="4" fontId="319" fillId="118" borderId="96" applyNumberFormat="0" applyProtection="0">
      <alignment horizontal="left" vertical="center" indent="1"/>
    </xf>
    <xf numFmtId="196" fontId="22" fillId="0" borderId="36"/>
    <xf numFmtId="196" fontId="22" fillId="0" borderId="36"/>
    <xf numFmtId="196" fontId="22" fillId="0" borderId="36"/>
    <xf numFmtId="196" fontId="22" fillId="0" borderId="36"/>
    <xf numFmtId="196" fontId="22" fillId="0" borderId="36"/>
    <xf numFmtId="0" fontId="330" fillId="0" borderId="74" applyNumberFormat="0" applyFill="0" applyAlignment="0" applyProtection="0"/>
    <xf numFmtId="0" fontId="330" fillId="0" borderId="74" applyNumberFormat="0" applyFill="0" applyAlignment="0" applyProtection="0"/>
    <xf numFmtId="0" fontId="330" fillId="0" borderId="74" applyNumberFormat="0" applyFill="0" applyAlignment="0" applyProtection="0"/>
    <xf numFmtId="0" fontId="330" fillId="0" borderId="74" applyNumberFormat="0" applyFill="0" applyAlignment="0" applyProtection="0"/>
    <xf numFmtId="0" fontId="330" fillId="0" borderId="74" applyNumberFormat="0" applyFill="0" applyAlignment="0" applyProtection="0"/>
    <xf numFmtId="3" fontId="332" fillId="0" borderId="98" applyFill="0" applyBorder="0" applyProtection="0"/>
    <xf numFmtId="0" fontId="100" fillId="0" borderId="74" applyNumberFormat="0" applyFill="0" applyAlignment="0" applyProtection="0"/>
    <xf numFmtId="0" fontId="100" fillId="0" borderId="74" applyNumberFormat="0" applyFill="0" applyAlignment="0" applyProtection="0"/>
    <xf numFmtId="0" fontId="100" fillId="0" borderId="74" applyNumberFormat="0" applyFill="0" applyAlignment="0" applyProtection="0"/>
    <xf numFmtId="0" fontId="100" fillId="0" borderId="74" applyNumberFormat="0" applyFill="0" applyAlignment="0" applyProtection="0"/>
    <xf numFmtId="0" fontId="100" fillId="0" borderId="74" applyNumberFormat="0" applyFill="0" applyAlignment="0" applyProtection="0"/>
    <xf numFmtId="0" fontId="100" fillId="0" borderId="74" applyNumberFormat="0" applyFill="0" applyAlignment="0" applyProtection="0"/>
    <xf numFmtId="0" fontId="100" fillId="0" borderId="74" applyNumberFormat="0" applyFill="0" applyAlignment="0" applyProtection="0"/>
    <xf numFmtId="0" fontId="223" fillId="90" borderId="44" applyNumberFormat="0" applyAlignment="0" applyProtection="0"/>
    <xf numFmtId="0" fontId="223" fillId="90" borderId="44" applyNumberFormat="0" applyAlignment="0" applyProtection="0"/>
    <xf numFmtId="0" fontId="223" fillId="90" borderId="44" applyNumberFormat="0" applyAlignment="0" applyProtection="0"/>
    <xf numFmtId="0" fontId="223" fillId="90" borderId="44" applyNumberFormat="0" applyAlignment="0" applyProtection="0"/>
    <xf numFmtId="5" fontId="341" fillId="119" borderId="35">
      <alignment vertical="top"/>
    </xf>
    <xf numFmtId="5" fontId="341" fillId="119" borderId="35">
      <alignment vertical="top"/>
    </xf>
    <xf numFmtId="5" fontId="341" fillId="119" borderId="35">
      <alignment vertical="top"/>
    </xf>
    <xf numFmtId="5" fontId="341" fillId="119" borderId="35">
      <alignment vertical="top"/>
    </xf>
    <xf numFmtId="6" fontId="343" fillId="121" borderId="35"/>
    <xf numFmtId="6" fontId="343" fillId="121" borderId="35"/>
    <xf numFmtId="6" fontId="343" fillId="121" borderId="35"/>
    <xf numFmtId="6" fontId="343" fillId="121" borderId="35"/>
    <xf numFmtId="5" fontId="291" fillId="0" borderId="35">
      <alignment horizontal="left" vertical="top"/>
    </xf>
    <xf numFmtId="5" fontId="291" fillId="0" borderId="35">
      <alignment horizontal="left" vertical="top"/>
    </xf>
    <xf numFmtId="5" fontId="291" fillId="0" borderId="35">
      <alignment horizontal="left" vertical="top"/>
    </xf>
    <xf numFmtId="5" fontId="291" fillId="0" borderId="35">
      <alignment horizontal="left" vertical="top"/>
    </xf>
    <xf numFmtId="0" fontId="296" fillId="90" borderId="44" applyNumberFormat="0" applyAlignment="0" applyProtection="0"/>
    <xf numFmtId="0" fontId="296" fillId="90" borderId="44" applyNumberFormat="0" applyAlignment="0" applyProtection="0"/>
    <xf numFmtId="0" fontId="296" fillId="90" borderId="44" applyNumberFormat="0" applyAlignment="0" applyProtection="0"/>
    <xf numFmtId="0" fontId="296" fillId="90" borderId="44" applyNumberFormat="0" applyAlignment="0" applyProtection="0"/>
    <xf numFmtId="0" fontId="45" fillId="90" borderId="44" applyNumberFormat="0" applyAlignment="0" applyProtection="0"/>
    <xf numFmtId="0" fontId="45" fillId="90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45" fillId="90" borderId="44" applyNumberFormat="0" applyAlignment="0" applyProtection="0"/>
    <xf numFmtId="0" fontId="45" fillId="90" borderId="44" applyNumberFormat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9" fontId="94" fillId="0" borderId="0" applyFont="0" applyFill="0" applyBorder="0" applyAlignment="0" applyProtection="0"/>
    <xf numFmtId="0" fontId="110" fillId="0" borderId="50" applyNumberFormat="0" applyAlignment="0" applyProtection="0">
      <alignment horizontal="left" vertical="center"/>
    </xf>
    <xf numFmtId="4" fontId="319" fillId="118" borderId="96" applyNumberFormat="0" applyProtection="0">
      <alignment horizontal="left" vertical="center" indent="1"/>
    </xf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41" fontId="262" fillId="1" borderId="35" applyFont="0" applyFill="0" applyBorder="0" applyAlignment="0" applyProtection="0">
      <alignment horizontal="right"/>
    </xf>
    <xf numFmtId="41" fontId="262" fillId="1" borderId="35" applyFont="0" applyFill="0" applyBorder="0" applyAlignment="0" applyProtection="0">
      <alignment horizontal="right"/>
    </xf>
    <xf numFmtId="41" fontId="262" fillId="1" borderId="35" applyFont="0" applyFill="0" applyBorder="0" applyAlignment="0" applyProtection="0">
      <alignment horizontal="right"/>
    </xf>
    <xf numFmtId="41" fontId="262" fillId="1" borderId="35" applyFont="0" applyFill="0" applyBorder="0" applyAlignment="0" applyProtection="0">
      <alignment horizontal="right"/>
    </xf>
    <xf numFmtId="41" fontId="262" fillId="1" borderId="35" applyFont="0" applyFill="0" applyBorder="0" applyAlignment="0" applyProtection="0">
      <alignment horizontal="right"/>
    </xf>
    <xf numFmtId="41" fontId="262" fillId="1" borderId="35" applyFont="0" applyFill="0" applyBorder="0" applyAlignment="0" applyProtection="0">
      <alignment horizontal="right"/>
    </xf>
    <xf numFmtId="0" fontId="82" fillId="90" borderId="37" applyNumberFormat="0" applyAlignment="0" applyProtection="0"/>
    <xf numFmtId="0" fontId="82" fillId="90" borderId="37" applyNumberFormat="0" applyAlignment="0" applyProtection="0"/>
    <xf numFmtId="0" fontId="82" fillId="90" borderId="37" applyNumberFormat="0" applyAlignment="0" applyProtection="0"/>
    <xf numFmtId="0" fontId="82" fillId="90" borderId="37" applyNumberFormat="0" applyAlignment="0" applyProtection="0"/>
    <xf numFmtId="0" fontId="82" fillId="90" borderId="37" applyNumberFormat="0" applyAlignment="0" applyProtection="0"/>
    <xf numFmtId="0" fontId="265" fillId="78" borderId="37" applyNumberFormat="0" applyAlignment="0" applyProtection="0"/>
    <xf numFmtId="0" fontId="265" fillId="78" borderId="37" applyNumberFormat="0" applyAlignment="0" applyProtection="0"/>
    <xf numFmtId="0" fontId="265" fillId="78" borderId="37" applyNumberFormat="0" applyAlignment="0" applyProtection="0"/>
    <xf numFmtId="0" fontId="265" fillId="78" borderId="37" applyNumberFormat="0" applyAlignment="0" applyProtection="0"/>
    <xf numFmtId="0" fontId="265" fillId="78" borderId="37" applyNumberFormat="0" applyAlignment="0" applyProtection="0"/>
    <xf numFmtId="0" fontId="81" fillId="87" borderId="37" applyNumberFormat="0" applyAlignment="0" applyProtection="0"/>
    <xf numFmtId="0" fontId="81" fillId="87" borderId="37" applyNumberFormat="0" applyAlignment="0" applyProtection="0"/>
    <xf numFmtId="0" fontId="81" fillId="87" borderId="37" applyNumberFormat="0" applyAlignment="0" applyProtection="0"/>
    <xf numFmtId="0" fontId="81" fillId="87" borderId="37" applyNumberFormat="0" applyAlignment="0" applyProtection="0"/>
    <xf numFmtId="0" fontId="81" fillId="87" borderId="37" applyNumberFormat="0" applyAlignment="0" applyProtection="0"/>
    <xf numFmtId="0" fontId="81" fillId="87" borderId="37" applyNumberFormat="0" applyAlignment="0" applyProtection="0"/>
    <xf numFmtId="0" fontId="81" fillId="87" borderId="37" applyNumberFormat="0" applyAlignment="0" applyProtection="0"/>
    <xf numFmtId="0" fontId="81" fillId="87" borderId="37" applyNumberFormat="0" applyAlignment="0" applyProtection="0"/>
    <xf numFmtId="0" fontId="81" fillId="87" borderId="37" applyNumberFormat="0" applyAlignment="0" applyProtection="0"/>
    <xf numFmtId="0" fontId="81" fillId="87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215" fillId="90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215" fillId="90" borderId="37" applyNumberFormat="0" applyAlignment="0" applyProtection="0"/>
    <xf numFmtId="0" fontId="215" fillId="90" borderId="37" applyNumberFormat="0" applyAlignment="0" applyProtection="0"/>
    <xf numFmtId="0" fontId="215" fillId="90" borderId="37" applyNumberFormat="0" applyAlignment="0" applyProtection="0"/>
    <xf numFmtId="0" fontId="215" fillId="90" borderId="37" applyNumberFormat="0" applyAlignment="0" applyProtection="0"/>
    <xf numFmtId="0" fontId="277" fillId="72" borderId="37" applyNumberFormat="0" applyAlignment="0" applyProtection="0"/>
    <xf numFmtId="0" fontId="277" fillId="72" borderId="37" applyNumberFormat="0" applyAlignment="0" applyProtection="0"/>
    <xf numFmtId="0" fontId="277" fillId="72" borderId="37" applyNumberFormat="0" applyAlignment="0" applyProtection="0"/>
    <xf numFmtId="0" fontId="277" fillId="72" borderId="37" applyNumberFormat="0" applyAlignment="0" applyProtection="0"/>
    <xf numFmtId="0" fontId="277" fillId="72" borderId="37" applyNumberFormat="0" applyAlignment="0" applyProtection="0"/>
    <xf numFmtId="0" fontId="278" fillId="87" borderId="44" applyNumberFormat="0" applyAlignment="0" applyProtection="0"/>
    <xf numFmtId="0" fontId="278" fillId="87" borderId="44" applyNumberFormat="0" applyAlignment="0" applyProtection="0"/>
    <xf numFmtId="0" fontId="278" fillId="87" borderId="44" applyNumberFormat="0" applyAlignment="0" applyProtection="0"/>
    <xf numFmtId="0" fontId="278" fillId="87" borderId="44" applyNumberFormat="0" applyAlignment="0" applyProtection="0"/>
    <xf numFmtId="0" fontId="217" fillId="78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8" borderId="37" applyNumberFormat="0" applyAlignment="0" applyProtection="0"/>
    <xf numFmtId="0" fontId="217" fillId="78" borderId="37" applyNumberFormat="0" applyAlignment="0" applyProtection="0"/>
    <xf numFmtId="0" fontId="217" fillId="78" borderId="37" applyNumberFormat="0" applyAlignment="0" applyProtection="0"/>
    <xf numFmtId="0" fontId="217" fillId="78" borderId="37" applyNumberFormat="0" applyAlignment="0" applyProtection="0"/>
    <xf numFmtId="0" fontId="121" fillId="72" borderId="37" applyNumberFormat="0" applyAlignment="0" applyProtection="0"/>
    <xf numFmtId="0" fontId="121" fillId="72" borderId="37" applyNumberFormat="0" applyAlignment="0" applyProtection="0"/>
    <xf numFmtId="0" fontId="121" fillId="72" borderId="37" applyNumberFormat="0" applyAlignment="0" applyProtection="0"/>
    <xf numFmtId="0" fontId="121" fillId="72" borderId="37" applyNumberFormat="0" applyAlignment="0" applyProtection="0"/>
    <xf numFmtId="0" fontId="121" fillId="72" borderId="37" applyNumberFormat="0" applyAlignment="0" applyProtection="0"/>
    <xf numFmtId="0" fontId="121" fillId="72" borderId="37" applyNumberFormat="0" applyAlignment="0" applyProtection="0"/>
    <xf numFmtId="0" fontId="121" fillId="72" borderId="37" applyNumberFormat="0" applyAlignment="0" applyProtection="0"/>
    <xf numFmtId="0" fontId="121" fillId="72" borderId="37" applyNumberFormat="0" applyAlignment="0" applyProtection="0"/>
    <xf numFmtId="0" fontId="121" fillId="72" borderId="37" applyNumberFormat="0" applyAlignment="0" applyProtection="0"/>
    <xf numFmtId="0" fontId="121" fillId="72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217" fillId="78" borderId="37" applyNumberFormat="0" applyAlignment="0" applyProtection="0"/>
    <xf numFmtId="0" fontId="217" fillId="78" borderId="37" applyNumberFormat="0" applyAlignment="0" applyProtection="0"/>
    <xf numFmtId="0" fontId="217" fillId="78" borderId="37" applyNumberFormat="0" applyAlignment="0" applyProtection="0"/>
    <xf numFmtId="0" fontId="217" fillId="78" borderId="37" applyNumberFormat="0" applyAlignment="0" applyProtection="0"/>
    <xf numFmtId="0" fontId="217" fillId="78" borderId="37" applyNumberFormat="0" applyAlignment="0" applyProtection="0"/>
    <xf numFmtId="0" fontId="108" fillId="75" borderId="43" applyNumberFormat="0" applyFont="0" applyAlignment="0" applyProtection="0"/>
    <xf numFmtId="0" fontId="108" fillId="75" borderId="43" applyNumberFormat="0" applyFont="0" applyAlignment="0" applyProtection="0"/>
    <xf numFmtId="0" fontId="108" fillId="75" borderId="43" applyNumberFormat="0" applyFont="0" applyAlignment="0" applyProtection="0"/>
    <xf numFmtId="0" fontId="108" fillId="75" borderId="43" applyNumberFormat="0" applyFont="0" applyAlignment="0" applyProtection="0"/>
    <xf numFmtId="0" fontId="108" fillId="75" borderId="43" applyNumberFormat="0" applyFont="0" applyAlignment="0" applyProtection="0"/>
    <xf numFmtId="0" fontId="296" fillId="90" borderId="44" applyNumberFormat="0" applyAlignment="0" applyProtection="0"/>
    <xf numFmtId="0" fontId="296" fillId="90" borderId="44" applyNumberFormat="0" applyAlignment="0" applyProtection="0"/>
    <xf numFmtId="0" fontId="296" fillId="90" borderId="44" applyNumberFormat="0" applyAlignment="0" applyProtection="0"/>
    <xf numFmtId="0" fontId="296" fillId="90" borderId="44" applyNumberFormat="0" applyAlignment="0" applyProtection="0"/>
    <xf numFmtId="0" fontId="23" fillId="75" borderId="43" applyNumberFormat="0" applyFont="0" applyAlignment="0" applyProtection="0"/>
    <xf numFmtId="0" fontId="23" fillId="75" borderId="43" applyNumberFormat="0" applyFont="0" applyAlignment="0" applyProtection="0"/>
    <xf numFmtId="0" fontId="23" fillId="75" borderId="43" applyNumberFormat="0" applyFont="0" applyAlignment="0" applyProtection="0"/>
    <xf numFmtId="0" fontId="23" fillId="75" borderId="43" applyNumberFormat="0" applyFont="0" applyAlignment="0" applyProtection="0"/>
    <xf numFmtId="0" fontId="23" fillId="75" borderId="43" applyNumberFormat="0" applyFont="0" applyAlignment="0" applyProtection="0"/>
    <xf numFmtId="0" fontId="68" fillId="75" borderId="43" applyNumberFormat="0" applyFont="0" applyAlignment="0" applyProtection="0"/>
    <xf numFmtId="0" fontId="23" fillId="75" borderId="43" applyNumberFormat="0" applyFont="0" applyAlignment="0" applyProtection="0"/>
    <xf numFmtId="0" fontId="23" fillId="75" borderId="43" applyNumberFormat="0" applyFont="0" applyAlignment="0" applyProtection="0"/>
    <xf numFmtId="0" fontId="23" fillId="75" borderId="43" applyNumberFormat="0" applyFont="0" applyAlignment="0" applyProtection="0"/>
    <xf numFmtId="0" fontId="23" fillId="75" borderId="43" applyNumberFormat="0" applyFont="0" applyAlignment="0" applyProtection="0"/>
    <xf numFmtId="0" fontId="23" fillId="75" borderId="43" applyNumberFormat="0" applyFont="0" applyAlignment="0" applyProtection="0"/>
    <xf numFmtId="0" fontId="68" fillId="75" borderId="43" applyNumberFormat="0" applyFont="0" applyAlignment="0" applyProtection="0"/>
    <xf numFmtId="0" fontId="68" fillId="75" borderId="43" applyNumberFormat="0" applyFont="0" applyAlignment="0" applyProtection="0"/>
    <xf numFmtId="0" fontId="68" fillId="75" borderId="43" applyNumberFormat="0" applyFont="0" applyAlignment="0" applyProtection="0"/>
    <xf numFmtId="0" fontId="68" fillId="75" borderId="43" applyNumberFormat="0" applyFont="0" applyAlignment="0" applyProtection="0"/>
    <xf numFmtId="0" fontId="23" fillId="75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75" borderId="43" applyNumberFormat="0" applyFont="0" applyAlignment="0" applyProtection="0"/>
    <xf numFmtId="0" fontId="23" fillId="75" borderId="43" applyNumberFormat="0" applyFont="0" applyAlignment="0" applyProtection="0"/>
    <xf numFmtId="0" fontId="23" fillId="75" borderId="43" applyNumberFormat="0" applyFont="0" applyAlignment="0" applyProtection="0"/>
    <xf numFmtId="0" fontId="23" fillId="75" borderId="43" applyNumberFormat="0" applyFont="0" applyAlignment="0" applyProtection="0"/>
    <xf numFmtId="0" fontId="23" fillId="75" borderId="43" applyNumberFormat="0" applyFont="0" applyAlignment="0" applyProtection="0"/>
    <xf numFmtId="0" fontId="23" fillId="75" borderId="43" applyNumberFormat="0" applyFont="0" applyAlignment="0" applyProtection="0"/>
    <xf numFmtId="0" fontId="23" fillId="75" borderId="43" applyNumberFormat="0" applyFont="0" applyAlignment="0" applyProtection="0"/>
    <xf numFmtId="0" fontId="23" fillId="75" borderId="43" applyNumberFormat="0" applyFont="0" applyAlignment="0" applyProtection="0"/>
    <xf numFmtId="0" fontId="23" fillId="75" borderId="43" applyNumberFormat="0" applyFont="0" applyAlignment="0" applyProtection="0"/>
    <xf numFmtId="0" fontId="23" fillId="75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75" borderId="43" applyNumberFormat="0" applyFont="0" applyAlignment="0" applyProtection="0"/>
    <xf numFmtId="0" fontId="23" fillId="75" borderId="43" applyNumberFormat="0" applyFont="0" applyAlignment="0" applyProtection="0"/>
    <xf numFmtId="0" fontId="23" fillId="75" borderId="43" applyNumberFormat="0" applyFont="0" applyAlignment="0" applyProtection="0"/>
    <xf numFmtId="0" fontId="23" fillId="75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68" fillId="75" borderId="43" applyNumberFormat="0" applyFont="0" applyAlignment="0" applyProtection="0"/>
    <xf numFmtId="0" fontId="68" fillId="75" borderId="43" applyNumberFormat="0" applyFont="0" applyAlignment="0" applyProtection="0"/>
    <xf numFmtId="0" fontId="68" fillId="75" borderId="43" applyNumberFormat="0" applyFont="0" applyAlignment="0" applyProtection="0"/>
    <xf numFmtId="0" fontId="68" fillId="75" borderId="43" applyNumberFormat="0" applyFont="0" applyAlignment="0" applyProtection="0"/>
    <xf numFmtId="0" fontId="68" fillId="75" borderId="43" applyNumberFormat="0" applyFont="0" applyAlignment="0" applyProtection="0"/>
    <xf numFmtId="0" fontId="314" fillId="87" borderId="37" applyNumberFormat="0" applyAlignment="0" applyProtection="0"/>
    <xf numFmtId="0" fontId="314" fillId="87" borderId="37" applyNumberFormat="0" applyAlignment="0" applyProtection="0"/>
    <xf numFmtId="0" fontId="314" fillId="87" borderId="37" applyNumberFormat="0" applyAlignment="0" applyProtection="0"/>
    <xf numFmtId="0" fontId="314" fillId="87" borderId="37" applyNumberFormat="0" applyAlignment="0" applyProtection="0"/>
    <xf numFmtId="0" fontId="314" fillId="87" borderId="37" applyNumberFormat="0" applyAlignment="0" applyProtection="0"/>
    <xf numFmtId="0" fontId="141" fillId="87" borderId="44" applyNumberFormat="0" applyAlignment="0" applyProtection="0"/>
    <xf numFmtId="0" fontId="141" fillId="87" borderId="44" applyNumberFormat="0" applyAlignment="0" applyProtection="0"/>
    <xf numFmtId="0" fontId="141" fillId="87" borderId="44" applyNumberFormat="0" applyAlignment="0" applyProtection="0"/>
    <xf numFmtId="0" fontId="141" fillId="87" borderId="44" applyNumberFormat="0" applyAlignment="0" applyProtection="0"/>
    <xf numFmtId="0" fontId="141" fillId="87" borderId="44" applyNumberFormat="0" applyAlignment="0" applyProtection="0"/>
    <xf numFmtId="0" fontId="141" fillId="87" borderId="44" applyNumberFormat="0" applyAlignment="0" applyProtection="0"/>
    <xf numFmtId="0" fontId="141" fillId="87" borderId="44" applyNumberFormat="0" applyAlignment="0" applyProtection="0"/>
    <xf numFmtId="0" fontId="141" fillId="87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315" fillId="75" borderId="43" applyNumberFormat="0" applyFont="0" applyAlignment="0" applyProtection="0"/>
    <xf numFmtId="0" fontId="315" fillId="75" borderId="43" applyNumberFormat="0" applyFont="0" applyAlignment="0" applyProtection="0"/>
    <xf numFmtId="0" fontId="315" fillId="75" borderId="43" applyNumberFormat="0" applyFont="0" applyAlignment="0" applyProtection="0"/>
    <xf numFmtId="0" fontId="315" fillId="75" borderId="43" applyNumberFormat="0" applyFont="0" applyAlignment="0" applyProtection="0"/>
    <xf numFmtId="0" fontId="315" fillId="75" borderId="43" applyNumberFormat="0" applyFon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90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90" borderId="44" applyNumberFormat="0" applyAlignment="0" applyProtection="0"/>
    <xf numFmtId="0" fontId="223" fillId="90" borderId="44" applyNumberFormat="0" applyAlignment="0" applyProtection="0"/>
    <xf numFmtId="0" fontId="223" fillId="90" borderId="44" applyNumberFormat="0" applyAlignment="0" applyProtection="0"/>
    <xf numFmtId="0" fontId="330" fillId="0" borderId="74" applyNumberFormat="0" applyFill="0" applyAlignment="0" applyProtection="0"/>
    <xf numFmtId="0" fontId="330" fillId="0" borderId="74" applyNumberFormat="0" applyFill="0" applyAlignment="0" applyProtection="0"/>
    <xf numFmtId="0" fontId="330" fillId="0" borderId="74" applyNumberFormat="0" applyFill="0" applyAlignment="0" applyProtection="0"/>
    <xf numFmtId="0" fontId="330" fillId="0" borderId="74" applyNumberFormat="0" applyFill="0" applyAlignment="0" applyProtection="0"/>
    <xf numFmtId="0" fontId="330" fillId="0" borderId="74" applyNumberFormat="0" applyFill="0" applyAlignment="0" applyProtection="0"/>
    <xf numFmtId="0" fontId="334" fillId="90" borderId="37" applyNumberFormat="0" applyAlignment="0" applyProtection="0"/>
    <xf numFmtId="0" fontId="334" fillId="90" borderId="37" applyNumberFormat="0" applyAlignment="0" applyProtection="0"/>
    <xf numFmtId="0" fontId="334" fillId="90" borderId="37" applyNumberFormat="0" applyAlignment="0" applyProtection="0"/>
    <xf numFmtId="0" fontId="334" fillId="90" borderId="37" applyNumberFormat="0" applyAlignment="0" applyProtection="0"/>
    <xf numFmtId="0" fontId="100" fillId="0" borderId="74" applyNumberFormat="0" applyFill="0" applyAlignment="0" applyProtection="0"/>
    <xf numFmtId="0" fontId="100" fillId="0" borderId="74" applyNumberFormat="0" applyFill="0" applyAlignment="0" applyProtection="0"/>
    <xf numFmtId="0" fontId="100" fillId="0" borderId="74" applyNumberFormat="0" applyFill="0" applyAlignment="0" applyProtection="0"/>
    <xf numFmtId="0" fontId="100" fillId="0" borderId="74" applyNumberFormat="0" applyFill="0" applyAlignment="0" applyProtection="0"/>
    <xf numFmtId="0" fontId="100" fillId="0" borderId="74" applyNumberFormat="0" applyFill="0" applyAlignment="0" applyProtection="0"/>
    <xf numFmtId="0" fontId="223" fillId="90" borderId="44" applyNumberFormat="0" applyAlignment="0" applyProtection="0"/>
    <xf numFmtId="0" fontId="223" fillId="90" borderId="44" applyNumberFormat="0" applyAlignment="0" applyProtection="0"/>
    <xf numFmtId="0" fontId="223" fillId="90" borderId="44" applyNumberFormat="0" applyAlignment="0" applyProtection="0"/>
    <xf numFmtId="0" fontId="223" fillId="90" borderId="44" applyNumberFormat="0" applyAlignment="0" applyProtection="0"/>
    <xf numFmtId="0" fontId="21" fillId="75" borderId="43" applyNumberFormat="0" applyFont="0" applyAlignment="0" applyProtection="0"/>
    <xf numFmtId="0" fontId="21" fillId="75" borderId="43" applyNumberFormat="0" applyFont="0" applyAlignment="0" applyProtection="0"/>
    <xf numFmtId="0" fontId="21" fillId="75" borderId="43" applyNumberFormat="0" applyFont="0" applyAlignment="0" applyProtection="0"/>
    <xf numFmtId="0" fontId="21" fillId="75" borderId="43" applyNumberFormat="0" applyFont="0" applyAlignment="0" applyProtection="0"/>
    <xf numFmtId="5" fontId="341" fillId="119" borderId="35">
      <alignment vertical="top"/>
    </xf>
    <xf numFmtId="5" fontId="341" fillId="119" borderId="35">
      <alignment vertical="top"/>
    </xf>
    <xf numFmtId="6" fontId="343" fillId="121" borderId="35"/>
    <xf numFmtId="6" fontId="343" fillId="121" borderId="35"/>
    <xf numFmtId="5" fontId="291" fillId="0" borderId="35">
      <alignment horizontal="left" vertical="top"/>
    </xf>
    <xf numFmtId="5" fontId="291" fillId="0" borderId="35">
      <alignment horizontal="left" vertical="top"/>
    </xf>
    <xf numFmtId="0" fontId="265" fillId="78" borderId="37" applyNumberFormat="0" applyAlignment="0" applyProtection="0"/>
    <xf numFmtId="0" fontId="265" fillId="78" borderId="37" applyNumberFormat="0" applyAlignment="0" applyProtection="0"/>
    <xf numFmtId="0" fontId="265" fillId="78" borderId="37" applyNumberFormat="0" applyAlignment="0" applyProtection="0"/>
    <xf numFmtId="0" fontId="265" fillId="78" borderId="37" applyNumberFormat="0" applyAlignment="0" applyProtection="0"/>
    <xf numFmtId="0" fontId="346" fillId="90" borderId="37" applyNumberFormat="0" applyAlignment="0" applyProtection="0"/>
    <xf numFmtId="0" fontId="346" fillId="90" borderId="37" applyNumberFormat="0" applyAlignment="0" applyProtection="0"/>
    <xf numFmtId="0" fontId="346" fillId="90" borderId="37" applyNumberFormat="0" applyAlignment="0" applyProtection="0"/>
    <xf numFmtId="0" fontId="346" fillId="90" borderId="37" applyNumberFormat="0" applyAlignment="0" applyProtection="0"/>
    <xf numFmtId="0" fontId="296" fillId="90" borderId="44" applyNumberFormat="0" applyAlignment="0" applyProtection="0"/>
    <xf numFmtId="0" fontId="296" fillId="90" borderId="44" applyNumberFormat="0" applyAlignment="0" applyProtection="0"/>
    <xf numFmtId="0" fontId="296" fillId="90" borderId="44" applyNumberFormat="0" applyAlignment="0" applyProtection="0"/>
    <xf numFmtId="0" fontId="296" fillId="90" borderId="44" applyNumberFormat="0" applyAlignment="0" applyProtection="0"/>
    <xf numFmtId="0" fontId="45" fillId="90" borderId="44" applyNumberFormat="0" applyAlignment="0" applyProtection="0"/>
    <xf numFmtId="0" fontId="45" fillId="90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349" fillId="87" borderId="44" applyNumberFormat="0" applyAlignment="0" applyProtection="0"/>
    <xf numFmtId="0" fontId="45" fillId="90" borderId="44" applyNumberFormat="0" applyAlignment="0" applyProtection="0"/>
    <xf numFmtId="0" fontId="45" fillId="90" borderId="44" applyNumberFormat="0" applyAlignment="0" applyProtection="0"/>
    <xf numFmtId="0" fontId="41" fillId="78" borderId="37" applyNumberFormat="0" applyAlignment="0" applyProtection="0"/>
    <xf numFmtId="0" fontId="41" fillId="78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41" fillId="78" borderId="37" applyNumberFormat="0" applyAlignment="0" applyProtection="0"/>
    <xf numFmtId="0" fontId="41" fillId="78" borderId="37" applyNumberFormat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244" fillId="0" borderId="74" applyNumberFormat="0" applyFill="0" applyAlignment="0" applyProtection="0"/>
    <xf numFmtId="0" fontId="150" fillId="90" borderId="37" applyNumberFormat="0" applyAlignment="0" applyProtection="0"/>
    <xf numFmtId="0" fontId="150" fillId="90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150" fillId="90" borderId="37" applyNumberFormat="0" applyAlignment="0" applyProtection="0"/>
    <xf numFmtId="0" fontId="150" fillId="90" borderId="37" applyNumberFormat="0" applyAlignment="0" applyProtection="0"/>
    <xf numFmtId="0" fontId="153" fillId="75" borderId="43" applyNumberFormat="0" applyFont="0" applyAlignment="0" applyProtection="0"/>
    <xf numFmtId="0" fontId="15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243" fillId="75" borderId="43" applyNumberFormat="0" applyFont="0" applyAlignment="0" applyProtection="0"/>
    <xf numFmtId="0" fontId="153" fillId="75" borderId="43" applyNumberFormat="0" applyFont="0" applyAlignment="0" applyProtection="0"/>
    <xf numFmtId="0" fontId="153" fillId="75" borderId="43" applyNumberFormat="0" applyFont="0" applyAlignment="0" applyProtection="0"/>
    <xf numFmtId="0" fontId="223" fillId="87" borderId="44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82" fillId="87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22" fillId="75" borderId="43" applyNumberFormat="0" applyFont="0" applyAlignment="0" applyProtection="0"/>
    <xf numFmtId="0" fontId="22" fillId="75" borderId="43" applyNumberFormat="0" applyFont="0" applyAlignment="0" applyProtection="0"/>
    <xf numFmtId="0" fontId="217" fillId="72" borderId="37" applyNumberFormat="0" applyAlignment="0" applyProtection="0"/>
    <xf numFmtId="0" fontId="100" fillId="0" borderId="74" applyNumberFormat="0" applyFill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217" fillId="72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217" fillId="72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217" fillId="72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75" borderId="43" applyNumberFormat="0" applyFon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223" fillId="87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3" fontId="332" fillId="0" borderId="98" applyFill="0" applyBorder="0" applyProtection="0"/>
    <xf numFmtId="0" fontId="100" fillId="0" borderId="74" applyNumberFormat="0" applyFill="0" applyAlignment="0" applyProtection="0"/>
    <xf numFmtId="0" fontId="100" fillId="0" borderId="74" applyNumberFormat="0" applyFill="0" applyAlignment="0" applyProtection="0"/>
    <xf numFmtId="0" fontId="1" fillId="0" borderId="0"/>
    <xf numFmtId="43" fontId="91" fillId="0" borderId="0" applyFont="0" applyFill="0" applyBorder="0" applyAlignment="0" applyProtection="0"/>
    <xf numFmtId="0" fontId="91" fillId="0" borderId="0"/>
    <xf numFmtId="165" fontId="23" fillId="0" borderId="0" applyFont="0" applyFill="0" applyBorder="0" applyAlignment="0" applyProtection="0"/>
    <xf numFmtId="182" fontId="23" fillId="0" borderId="0">
      <protection locked="0"/>
    </xf>
    <xf numFmtId="0" fontId="110" fillId="0" borderId="51">
      <alignment horizontal="left" vertical="center"/>
    </xf>
    <xf numFmtId="10" fontId="108" fillId="93" borderId="10" applyNumberFormat="0" applyBorder="0" applyAlignment="0" applyProtection="0"/>
    <xf numFmtId="0" fontId="128" fillId="0" borderId="100"/>
    <xf numFmtId="1" fontId="374" fillId="0" borderId="15">
      <alignment horizontal="justify" wrapText="1"/>
    </xf>
    <xf numFmtId="0" fontId="217" fillId="72" borderId="37" applyNumberFormat="0" applyAlignment="0" applyProtection="0"/>
    <xf numFmtId="9" fontId="25" fillId="0" borderId="0" applyFont="0" applyFill="0" applyBorder="0" applyAlignment="0" applyProtection="0"/>
    <xf numFmtId="0" fontId="194" fillId="0" borderId="42" applyNumberFormat="0" applyFill="0" applyAlignment="0" applyProtection="0"/>
    <xf numFmtId="0" fontId="208" fillId="0" borderId="0" applyNumberFormat="0" applyFill="0" applyBorder="0" applyAlignment="0" applyProtection="0"/>
    <xf numFmtId="0" fontId="110" fillId="0" borderId="0" applyNumberFormat="0" applyFont="0" applyFill="0" applyAlignment="0" applyProtection="0"/>
    <xf numFmtId="0" fontId="112" fillId="0" borderId="0" applyNumberFormat="0" applyFont="0" applyFill="0" applyAlignment="0" applyProtection="0"/>
    <xf numFmtId="0" fontId="158" fillId="69" borderId="0" applyNumberFormat="0" applyBorder="0" applyAlignment="0" applyProtection="0"/>
    <xf numFmtId="2" fontId="23" fillId="0" borderId="0" applyFont="0" applyFill="0" applyBorder="0" applyAlignment="0" applyProtection="0"/>
    <xf numFmtId="0" fontId="204" fillId="0" borderId="0" applyNumberFormat="0" applyFill="0" applyBorder="0" applyAlignment="0" applyProtection="0"/>
    <xf numFmtId="14" fontId="23" fillId="0" borderId="0" applyFont="0" applyFill="0" applyBorder="0" applyAlignment="0" applyProtection="0"/>
    <xf numFmtId="5" fontId="23" fillId="0" borderId="0" applyFont="0" applyFill="0" applyBorder="0" applyAlignment="0" applyProtection="0"/>
    <xf numFmtId="307" fontId="25" fillId="0" borderId="0" applyFont="0" applyFill="0" applyBorder="0" applyAlignment="0" applyProtection="0"/>
    <xf numFmtId="307" fontId="25" fillId="0" borderId="0" applyFont="0" applyFill="0" applyBorder="0" applyAlignment="0" applyProtection="0"/>
    <xf numFmtId="43" fontId="91" fillId="0" borderId="0" applyFont="0" applyFill="0" applyBorder="0" applyAlignment="0" applyProtection="0"/>
    <xf numFmtId="0" fontId="195" fillId="88" borderId="38" applyNumberFormat="0" applyAlignment="0" applyProtection="0"/>
    <xf numFmtId="0" fontId="82" fillId="87" borderId="37" applyNumberFormat="0" applyAlignment="0" applyProtection="0"/>
    <xf numFmtId="0" fontId="159" fillId="68" borderId="0" applyNumberFormat="0" applyBorder="0" applyAlignment="0" applyProtection="0"/>
    <xf numFmtId="0" fontId="77" fillId="83" borderId="0" applyNumberFormat="0" applyBorder="0" applyAlignment="0" applyProtection="0"/>
    <xf numFmtId="0" fontId="77" fillId="81" borderId="0" applyNumberFormat="0" applyBorder="0" applyAlignment="0" applyProtection="0"/>
    <xf numFmtId="0" fontId="77" fillId="80" borderId="0" applyNumberFormat="0" applyBorder="0" applyAlignment="0" applyProtection="0"/>
    <xf numFmtId="0" fontId="77" fillId="86" borderId="0" applyNumberFormat="0" applyBorder="0" applyAlignment="0" applyProtection="0"/>
    <xf numFmtId="0" fontId="77" fillId="85" borderId="0" applyNumberFormat="0" applyBorder="0" applyAlignment="0" applyProtection="0"/>
    <xf numFmtId="0" fontId="77" fillId="84" borderId="0" applyNumberFormat="0" applyBorder="0" applyAlignment="0" applyProtection="0"/>
    <xf numFmtId="0" fontId="77" fillId="82" borderId="0" applyNumberFormat="0" applyBorder="0" applyAlignment="0" applyProtection="0"/>
    <xf numFmtId="0" fontId="77" fillId="81" borderId="0" applyNumberFormat="0" applyBorder="0" applyAlignment="0" applyProtection="0"/>
    <xf numFmtId="0" fontId="77" fillId="80" borderId="0" applyNumberFormat="0" applyBorder="0" applyAlignment="0" applyProtection="0"/>
    <xf numFmtId="0" fontId="77" fillId="76" borderId="0" applyNumberFormat="0" applyBorder="0" applyAlignment="0" applyProtection="0"/>
    <xf numFmtId="0" fontId="77" fillId="74" borderId="0" applyNumberFormat="0" applyBorder="0" applyAlignment="0" applyProtection="0"/>
    <xf numFmtId="0" fontId="77" fillId="79" borderId="0" applyNumberFormat="0" applyBorder="0" applyAlignment="0" applyProtection="0"/>
    <xf numFmtId="0" fontId="76" fillId="77" borderId="0" applyNumberFormat="0" applyBorder="0" applyAlignment="0" applyProtection="0"/>
    <xf numFmtId="0" fontId="76" fillId="73" borderId="0" applyNumberFormat="0" applyBorder="0" applyAlignment="0" applyProtection="0"/>
    <xf numFmtId="0" fontId="76" fillId="70" borderId="0" applyNumberFormat="0" applyBorder="0" applyAlignment="0" applyProtection="0"/>
    <xf numFmtId="0" fontId="76" fillId="76" borderId="0" applyNumberFormat="0" applyBorder="0" applyAlignment="0" applyProtection="0"/>
    <xf numFmtId="0" fontId="76" fillId="74" borderId="0" applyNumberFormat="0" applyBorder="0" applyAlignment="0" applyProtection="0"/>
    <xf numFmtId="0" fontId="76" fillId="73" borderId="0" applyNumberFormat="0" applyBorder="0" applyAlignment="0" applyProtection="0"/>
    <xf numFmtId="0" fontId="76" fillId="72" borderId="0" applyNumberFormat="0" applyBorder="0" applyAlignment="0" applyProtection="0"/>
    <xf numFmtId="0" fontId="76" fillId="71" borderId="0" applyNumberFormat="0" applyBorder="0" applyAlignment="0" applyProtection="0"/>
    <xf numFmtId="0" fontId="76" fillId="70" borderId="0" applyNumberFormat="0" applyBorder="0" applyAlignment="0" applyProtection="0"/>
    <xf numFmtId="0" fontId="76" fillId="69" borderId="0" applyNumberFormat="0" applyBorder="0" applyAlignment="0" applyProtection="0"/>
    <xf numFmtId="0" fontId="76" fillId="68" borderId="0" applyNumberFormat="0" applyBorder="0" applyAlignment="0" applyProtection="0"/>
    <xf numFmtId="0" fontId="76" fillId="67" borderId="0" applyNumberFormat="0" applyBorder="0" applyAlignment="0" applyProtection="0"/>
    <xf numFmtId="0" fontId="91" fillId="0" borderId="0"/>
    <xf numFmtId="0" fontId="243" fillId="0" borderId="0"/>
    <xf numFmtId="306" fontId="243" fillId="0" borderId="0" applyFont="0" applyFill="0" applyBorder="0" applyAlignment="0" applyProtection="0"/>
    <xf numFmtId="306" fontId="243" fillId="0" borderId="0" applyFont="0" applyFill="0" applyBorder="0" applyAlignment="0" applyProtection="0"/>
    <xf numFmtId="0" fontId="82" fillId="87" borderId="37" applyNumberFormat="0" applyAlignment="0" applyProtection="0"/>
    <xf numFmtId="0" fontId="217" fillId="72" borderId="37" applyNumberFormat="0" applyAlignment="0" applyProtection="0"/>
    <xf numFmtId="1" fontId="374" fillId="0" borderId="15">
      <alignment horizontal="justify" wrapText="1"/>
    </xf>
    <xf numFmtId="0" fontId="223" fillId="87" borderId="44" applyNumberFormat="0" applyAlignment="0" applyProtection="0"/>
    <xf numFmtId="0" fontId="76" fillId="75" borderId="43" applyNumberFormat="0" applyFont="0" applyAlignment="0" applyProtection="0"/>
    <xf numFmtId="0" fontId="217" fillId="72" borderId="37" applyNumberFormat="0" applyAlignment="0" applyProtection="0"/>
    <xf numFmtId="0" fontId="82" fillId="87" borderId="37" applyNumberFormat="0" applyAlignment="0" applyProtection="0"/>
    <xf numFmtId="1" fontId="374" fillId="0" borderId="15">
      <alignment horizontal="justify" wrapText="1"/>
    </xf>
    <xf numFmtId="1" fontId="374" fillId="0" borderId="15">
      <alignment horizontal="justify" wrapText="1"/>
    </xf>
    <xf numFmtId="0" fontId="223" fillId="87" borderId="44" applyNumberFormat="0" applyAlignment="0" applyProtection="0"/>
    <xf numFmtId="0" fontId="76" fillId="75" borderId="43" applyNumberFormat="0" applyFont="0" applyAlignment="0" applyProtection="0"/>
    <xf numFmtId="0" fontId="217" fillId="72" borderId="37" applyNumberFormat="0" applyAlignment="0" applyProtection="0"/>
    <xf numFmtId="0" fontId="82" fillId="87" borderId="37" applyNumberFormat="0" applyAlignment="0" applyProtection="0"/>
    <xf numFmtId="0" fontId="223" fillId="87" borderId="44" applyNumberFormat="0" applyAlignment="0" applyProtection="0"/>
    <xf numFmtId="0" fontId="76" fillId="75" borderId="43" applyNumberFormat="0" applyFont="0" applyAlignment="0" applyProtection="0"/>
    <xf numFmtId="0" fontId="223" fillId="87" borderId="44" applyNumberFormat="0" applyAlignment="0" applyProtection="0"/>
    <xf numFmtId="1" fontId="374" fillId="0" borderId="15">
      <alignment horizontal="justify" wrapText="1"/>
    </xf>
    <xf numFmtId="1" fontId="374" fillId="0" borderId="15">
      <alignment horizontal="justify" wrapText="1"/>
    </xf>
    <xf numFmtId="0" fontId="223" fillId="87" borderId="44" applyNumberFormat="0" applyAlignment="0" applyProtection="0"/>
    <xf numFmtId="0" fontId="76" fillId="75" borderId="43" applyNumberFormat="0" applyFont="0" applyAlignment="0" applyProtection="0"/>
    <xf numFmtId="0" fontId="217" fillId="72" borderId="37" applyNumberFormat="0" applyAlignment="0" applyProtection="0"/>
    <xf numFmtId="0" fontId="82" fillId="87" borderId="37" applyNumberFormat="0" applyAlignment="0" applyProtection="0"/>
    <xf numFmtId="0" fontId="223" fillId="87" borderId="44" applyNumberFormat="0" applyAlignment="0" applyProtection="0"/>
    <xf numFmtId="0" fontId="76" fillId="75" borderId="43" applyNumberFormat="0" applyFont="0" applyAlignment="0" applyProtection="0"/>
    <xf numFmtId="0" fontId="217" fillId="72" borderId="37" applyNumberFormat="0" applyAlignment="0" applyProtection="0"/>
    <xf numFmtId="0" fontId="82" fillId="87" borderId="37" applyNumberFormat="0" applyAlignment="0" applyProtection="0"/>
    <xf numFmtId="1" fontId="374" fillId="0" borderId="15">
      <alignment horizontal="justify" wrapText="1"/>
    </xf>
    <xf numFmtId="1" fontId="374" fillId="0" borderId="15">
      <alignment horizontal="justify" wrapText="1"/>
    </xf>
    <xf numFmtId="0" fontId="223" fillId="87" borderId="44" applyNumberFormat="0" applyAlignment="0" applyProtection="0"/>
    <xf numFmtId="0" fontId="76" fillId="75" borderId="43" applyNumberFormat="0" applyFont="0" applyAlignment="0" applyProtection="0"/>
    <xf numFmtId="0" fontId="217" fillId="72" borderId="37" applyNumberFormat="0" applyAlignment="0" applyProtection="0"/>
    <xf numFmtId="0" fontId="82" fillId="87" borderId="37" applyNumberFormat="0" applyAlignment="0" applyProtection="0"/>
    <xf numFmtId="1" fontId="374" fillId="0" borderId="11">
      <alignment horizontal="justify" wrapText="1"/>
    </xf>
    <xf numFmtId="49" fontId="137" fillId="0" borderId="0">
      <alignment horizontal="justify" wrapText="1"/>
    </xf>
    <xf numFmtId="1" fontId="374" fillId="0" borderId="15">
      <alignment horizontal="justify" wrapText="1"/>
    </xf>
    <xf numFmtId="1" fontId="374" fillId="0" borderId="11">
      <alignment horizontal="justify" vertical="top" wrapText="1"/>
    </xf>
    <xf numFmtId="0" fontId="208" fillId="0" borderId="52" applyNumberFormat="0" applyFill="0" applyAlignment="0" applyProtection="0"/>
    <xf numFmtId="0" fontId="203" fillId="0" borderId="0" applyNumberFormat="0" applyFill="0" applyBorder="0" applyAlignment="0" applyProtection="0"/>
    <xf numFmtId="0" fontId="373" fillId="0" borderId="0"/>
    <xf numFmtId="0" fontId="23" fillId="0" borderId="101" applyNumberFormat="0" applyFont="0" applyBorder="0" applyAlignment="0" applyProtection="0"/>
    <xf numFmtId="0" fontId="205" fillId="0" borderId="0" applyNumberFormat="0" applyFill="0" applyBorder="0" applyAlignment="0" applyProtection="0"/>
    <xf numFmtId="1" fontId="372" fillId="0" borderId="0" applyFill="0" applyBorder="0" applyProtection="0">
      <alignment horizontal="center" textRotation="255"/>
    </xf>
    <xf numFmtId="0" fontId="223" fillId="87" borderId="44" applyNumberFormat="0" applyAlignment="0" applyProtection="0"/>
    <xf numFmtId="0" fontId="76" fillId="75" borderId="43" applyNumberFormat="0" applyFont="0" applyAlignment="0" applyProtection="0"/>
    <xf numFmtId="10" fontId="108" fillId="93" borderId="10" applyNumberFormat="0" applyBorder="0" applyAlignment="0" applyProtection="0"/>
    <xf numFmtId="0" fontId="91" fillId="0" borderId="0"/>
    <xf numFmtId="0" fontId="110" fillId="0" borderId="51">
      <alignment horizontal="left" vertical="center"/>
    </xf>
    <xf numFmtId="10" fontId="108" fillId="93" borderId="10" applyNumberFormat="0" applyBorder="0" applyAlignment="0" applyProtection="0"/>
    <xf numFmtId="0" fontId="110" fillId="0" borderId="51">
      <alignment horizontal="left" vertical="center"/>
    </xf>
    <xf numFmtId="10" fontId="108" fillId="93" borderId="10" applyNumberFormat="0" applyBorder="0" applyAlignment="0" applyProtection="0"/>
    <xf numFmtId="1" fontId="374" fillId="0" borderId="15">
      <alignment horizontal="justify" wrapText="1"/>
    </xf>
    <xf numFmtId="0" fontId="217" fillId="72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217" fillId="72" borderId="37" applyNumberFormat="0" applyAlignment="0" applyProtection="0"/>
    <xf numFmtId="1" fontId="374" fillId="0" borderId="15">
      <alignment horizontal="justify" wrapText="1"/>
    </xf>
    <xf numFmtId="0" fontId="223" fillId="87" borderId="44" applyNumberFormat="0" applyAlignment="0" applyProtection="0"/>
    <xf numFmtId="0" fontId="76" fillId="75" borderId="43" applyNumberFormat="0" applyFont="0" applyAlignment="0" applyProtection="0"/>
    <xf numFmtId="0" fontId="217" fillId="72" borderId="37" applyNumberFormat="0" applyAlignment="0" applyProtection="0"/>
    <xf numFmtId="0" fontId="82" fillId="87" borderId="37" applyNumberFormat="0" applyAlignment="0" applyProtection="0"/>
    <xf numFmtId="1" fontId="374" fillId="0" borderId="15">
      <alignment horizontal="justify" wrapText="1"/>
    </xf>
    <xf numFmtId="1" fontId="374" fillId="0" borderId="15">
      <alignment horizontal="justify" wrapText="1"/>
    </xf>
    <xf numFmtId="0" fontId="223" fillId="87" borderId="44" applyNumberFormat="0" applyAlignment="0" applyProtection="0"/>
    <xf numFmtId="0" fontId="76" fillId="75" borderId="43" applyNumberFormat="0" applyFont="0" applyAlignment="0" applyProtection="0"/>
    <xf numFmtId="0" fontId="217" fillId="72" borderId="37" applyNumberFormat="0" applyAlignment="0" applyProtection="0"/>
    <xf numFmtId="0" fontId="82" fillId="87" borderId="37" applyNumberFormat="0" applyAlignment="0" applyProtection="0"/>
    <xf numFmtId="0" fontId="223" fillId="87" borderId="44" applyNumberFormat="0" applyAlignment="0" applyProtection="0"/>
    <xf numFmtId="0" fontId="76" fillId="75" borderId="43" applyNumberFormat="0" applyFont="0" applyAlignment="0" applyProtection="0"/>
    <xf numFmtId="0" fontId="223" fillId="87" borderId="44" applyNumberFormat="0" applyAlignment="0" applyProtection="0"/>
    <xf numFmtId="1" fontId="374" fillId="0" borderId="15">
      <alignment horizontal="justify" wrapText="1"/>
    </xf>
    <xf numFmtId="1" fontId="374" fillId="0" borderId="15">
      <alignment horizontal="justify" wrapText="1"/>
    </xf>
    <xf numFmtId="0" fontId="223" fillId="87" borderId="44" applyNumberFormat="0" applyAlignment="0" applyProtection="0"/>
    <xf numFmtId="0" fontId="76" fillId="75" borderId="43" applyNumberFormat="0" applyFont="0" applyAlignment="0" applyProtection="0"/>
    <xf numFmtId="0" fontId="217" fillId="72" borderId="37" applyNumberFormat="0" applyAlignment="0" applyProtection="0"/>
    <xf numFmtId="0" fontId="82" fillId="87" borderId="37" applyNumberFormat="0" applyAlignment="0" applyProtection="0"/>
    <xf numFmtId="0" fontId="223" fillId="87" borderId="44" applyNumberFormat="0" applyAlignment="0" applyProtection="0"/>
    <xf numFmtId="0" fontId="76" fillId="75" borderId="43" applyNumberFormat="0" applyFont="0" applyAlignment="0" applyProtection="0"/>
    <xf numFmtId="0" fontId="217" fillId="72" borderId="37" applyNumberFormat="0" applyAlignment="0" applyProtection="0"/>
    <xf numFmtId="0" fontId="82" fillId="87" borderId="37" applyNumberFormat="0" applyAlignment="0" applyProtection="0"/>
    <xf numFmtId="1" fontId="374" fillId="0" borderId="15">
      <alignment horizontal="justify" wrapText="1"/>
    </xf>
    <xf numFmtId="1" fontId="374" fillId="0" borderId="15">
      <alignment horizontal="justify" wrapText="1"/>
    </xf>
    <xf numFmtId="0" fontId="223" fillId="87" borderId="44" applyNumberFormat="0" applyAlignment="0" applyProtection="0"/>
    <xf numFmtId="0" fontId="76" fillId="75" borderId="43" applyNumberFormat="0" applyFont="0" applyAlignment="0" applyProtection="0"/>
    <xf numFmtId="0" fontId="217" fillId="72" borderId="37" applyNumberFormat="0" applyAlignment="0" applyProtection="0"/>
    <xf numFmtId="0" fontId="82" fillId="87" borderId="37" applyNumberFormat="0" applyAlignment="0" applyProtection="0"/>
    <xf numFmtId="1" fontId="374" fillId="0" borderId="15">
      <alignment horizontal="justify" wrapText="1"/>
    </xf>
    <xf numFmtId="0" fontId="208" fillId="0" borderId="52" applyNumberFormat="0" applyFill="0" applyAlignment="0" applyProtection="0"/>
    <xf numFmtId="0" fontId="223" fillId="87" borderId="44" applyNumberFormat="0" applyAlignment="0" applyProtection="0"/>
    <xf numFmtId="0" fontId="76" fillId="75" borderId="43" applyNumberFormat="0" applyFont="0" applyAlignment="0" applyProtection="0"/>
    <xf numFmtId="10" fontId="108" fillId="93" borderId="10" applyNumberFormat="0" applyBorder="0" applyAlignment="0" applyProtection="0"/>
    <xf numFmtId="0" fontId="128" fillId="0" borderId="53"/>
    <xf numFmtId="0" fontId="110" fillId="0" borderId="51">
      <alignment horizontal="left" vertical="center"/>
    </xf>
    <xf numFmtId="10" fontId="108" fillId="93" borderId="10" applyNumberFormat="0" applyBorder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110" fillId="0" borderId="51">
      <alignment horizontal="left" vertical="center"/>
    </xf>
    <xf numFmtId="10" fontId="108" fillId="93" borderId="10" applyNumberFormat="0" applyBorder="0" applyAlignment="0" applyProtection="0"/>
    <xf numFmtId="10" fontId="108" fillId="93" borderId="10" applyNumberFormat="0" applyBorder="0" applyAlignment="0" applyProtection="0"/>
    <xf numFmtId="10" fontId="108" fillId="93" borderId="10" applyNumberFormat="0" applyBorder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217" fillId="72" borderId="37" applyNumberFormat="0" applyAlignment="0" applyProtection="0"/>
    <xf numFmtId="0" fontId="76" fillId="75" borderId="43" applyNumberFormat="0" applyFont="0" applyAlignment="0" applyProtection="0"/>
    <xf numFmtId="0" fontId="223" fillId="87" borderId="44" applyNumberFormat="0" applyAlignment="0" applyProtection="0"/>
    <xf numFmtId="0" fontId="91" fillId="0" borderId="0"/>
    <xf numFmtId="0" fontId="91" fillId="0" borderId="0"/>
    <xf numFmtId="0" fontId="110" fillId="0" borderId="51">
      <alignment horizontal="left" vertical="center"/>
    </xf>
    <xf numFmtId="10" fontId="108" fillId="93" borderId="10" applyNumberFormat="0" applyBorder="0" applyAlignment="0" applyProtection="0"/>
    <xf numFmtId="0" fontId="72" fillId="0" borderId="0"/>
    <xf numFmtId="0" fontId="375" fillId="0" borderId="0"/>
    <xf numFmtId="0" fontId="136" fillId="0" borderId="0"/>
    <xf numFmtId="0" fontId="375" fillId="0" borderId="0"/>
    <xf numFmtId="0" fontId="68" fillId="0" borderId="0"/>
    <xf numFmtId="0" fontId="68" fillId="0" borderId="0"/>
    <xf numFmtId="0" fontId="136" fillId="0" borderId="0"/>
    <xf numFmtId="0" fontId="91" fillId="0" borderId="0"/>
    <xf numFmtId="0" fontId="223" fillId="87" borderId="44" applyNumberFormat="0" applyAlignment="0" applyProtection="0"/>
    <xf numFmtId="1" fontId="374" fillId="0" borderId="15">
      <alignment horizontal="justify" wrapText="1"/>
    </xf>
    <xf numFmtId="0" fontId="217" fillId="72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208" fillId="0" borderId="52" applyNumberFormat="0" applyFill="0" applyAlignment="0" applyProtection="0"/>
    <xf numFmtId="0" fontId="217" fillId="72" borderId="37" applyNumberFormat="0" applyAlignment="0" applyProtection="0"/>
    <xf numFmtId="10" fontId="108" fillId="93" borderId="10" applyNumberFormat="0" applyBorder="0" applyAlignment="0" applyProtection="0"/>
    <xf numFmtId="0" fontId="110" fillId="0" borderId="51">
      <alignment horizontal="left" vertical="center"/>
    </xf>
    <xf numFmtId="0" fontId="128" fillId="0" borderId="53"/>
    <xf numFmtId="0" fontId="208" fillId="0" borderId="52" applyNumberFormat="0" applyFill="0" applyAlignment="0" applyProtection="0"/>
    <xf numFmtId="1" fontId="374" fillId="0" borderId="107">
      <alignment horizontal="justify" wrapText="1"/>
    </xf>
    <xf numFmtId="0" fontId="208" fillId="0" borderId="52" applyNumberFormat="0" applyFill="0" applyAlignment="0" applyProtection="0"/>
    <xf numFmtId="226" fontId="23" fillId="0" borderId="0" applyFont="0" applyFill="0" applyBorder="0" applyAlignment="0" applyProtection="0"/>
    <xf numFmtId="1" fontId="374" fillId="0" borderId="107">
      <alignment horizontal="justify" wrapText="1"/>
    </xf>
    <xf numFmtId="0" fontId="110" fillId="0" borderId="108">
      <alignment horizontal="left" vertical="center"/>
    </xf>
    <xf numFmtId="1" fontId="374" fillId="0" borderId="107">
      <alignment horizontal="justify" wrapText="1"/>
    </xf>
    <xf numFmtId="1" fontId="374" fillId="0" borderId="15">
      <alignment horizontal="justify" wrapText="1"/>
    </xf>
    <xf numFmtId="0" fontId="217" fillId="72" borderId="37" applyNumberFormat="0" applyAlignment="0" applyProtection="0"/>
    <xf numFmtId="1" fontId="374" fillId="0" borderId="107">
      <alignment horizontal="justify" wrapText="1"/>
    </xf>
    <xf numFmtId="0" fontId="217" fillId="72" borderId="37" applyNumberFormat="0" applyAlignment="0" applyProtection="0"/>
    <xf numFmtId="0" fontId="223" fillId="87" borderId="44" applyNumberFormat="0" applyAlignment="0" applyProtection="0"/>
    <xf numFmtId="0" fontId="76" fillId="75" borderId="43" applyNumberFormat="0" applyFont="0" applyAlignment="0" applyProtection="0"/>
    <xf numFmtId="0" fontId="217" fillId="72" borderId="37" applyNumberFormat="0" applyAlignment="0" applyProtection="0"/>
    <xf numFmtId="0" fontId="223" fillId="87" borderId="44" applyNumberFormat="0" applyAlignment="0" applyProtection="0"/>
    <xf numFmtId="0" fontId="76" fillId="75" borderId="43" applyNumberFormat="0" applyFont="0" applyAlignment="0" applyProtection="0"/>
    <xf numFmtId="0" fontId="217" fillId="72" borderId="37" applyNumberFormat="0" applyAlignment="0" applyProtection="0"/>
    <xf numFmtId="0" fontId="223" fillId="87" borderId="44" applyNumberFormat="0" applyAlignment="0" applyProtection="0"/>
    <xf numFmtId="0" fontId="76" fillId="75" borderId="43" applyNumberFormat="0" applyFon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76" fillId="75" borderId="43" applyNumberFormat="0" applyFont="0" applyAlignment="0" applyProtection="0"/>
    <xf numFmtId="0" fontId="217" fillId="72" borderId="37" applyNumberFormat="0" applyAlignment="0" applyProtection="0"/>
    <xf numFmtId="0" fontId="223" fillId="87" borderId="44" applyNumberFormat="0" applyAlignment="0" applyProtection="0"/>
    <xf numFmtId="0" fontId="76" fillId="75" borderId="43" applyNumberFormat="0" applyFont="0" applyAlignment="0" applyProtection="0"/>
    <xf numFmtId="0" fontId="217" fillId="72" borderId="37" applyNumberFormat="0" applyAlignment="0" applyProtection="0"/>
    <xf numFmtId="0" fontId="223" fillId="87" borderId="44" applyNumberFormat="0" applyAlignment="0" applyProtection="0"/>
    <xf numFmtId="0" fontId="76" fillId="75" borderId="43" applyNumberFormat="0" applyFont="0" applyAlignment="0" applyProtection="0"/>
    <xf numFmtId="0" fontId="217" fillId="72" borderId="37" applyNumberFormat="0" applyAlignment="0" applyProtection="0"/>
    <xf numFmtId="1" fontId="374" fillId="0" borderId="11">
      <alignment horizontal="justify" wrapText="1"/>
    </xf>
    <xf numFmtId="1" fontId="374" fillId="0" borderId="107">
      <alignment horizontal="justify" wrapText="1"/>
    </xf>
    <xf numFmtId="1" fontId="374" fillId="0" borderId="11">
      <alignment horizontal="justify" vertical="top" wrapText="1"/>
    </xf>
    <xf numFmtId="0" fontId="110" fillId="0" borderId="108">
      <alignment horizontal="left" vertical="center"/>
    </xf>
    <xf numFmtId="0" fontId="223" fillId="87" borderId="44" applyNumberFormat="0" applyAlignment="0" applyProtection="0"/>
    <xf numFmtId="0" fontId="76" fillId="75" borderId="43" applyNumberFormat="0" applyFont="0" applyAlignment="0" applyProtection="0"/>
    <xf numFmtId="10" fontId="108" fillId="93" borderId="10" applyNumberFormat="0" applyBorder="0" applyAlignment="0" applyProtection="0"/>
    <xf numFmtId="0" fontId="110" fillId="0" borderId="51">
      <alignment horizontal="left" vertical="center"/>
    </xf>
    <xf numFmtId="10" fontId="108" fillId="93" borderId="10" applyNumberFormat="0" applyBorder="0" applyAlignment="0" applyProtection="0"/>
    <xf numFmtId="0" fontId="110" fillId="0" borderId="51">
      <alignment horizontal="left" vertical="center"/>
    </xf>
    <xf numFmtId="10" fontId="108" fillId="93" borderId="10" applyNumberFormat="0" applyBorder="0" applyAlignment="0" applyProtection="0"/>
    <xf numFmtId="1" fontId="374" fillId="0" borderId="15">
      <alignment horizontal="justify" wrapText="1"/>
    </xf>
    <xf numFmtId="0" fontId="217" fillId="72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217" fillId="72" borderId="37" applyNumberFormat="0" applyAlignment="0" applyProtection="0"/>
    <xf numFmtId="1" fontId="374" fillId="0" borderId="15">
      <alignment horizontal="justify" wrapText="1"/>
    </xf>
    <xf numFmtId="0" fontId="223" fillId="87" borderId="44" applyNumberFormat="0" applyAlignment="0" applyProtection="0"/>
    <xf numFmtId="0" fontId="76" fillId="75" borderId="43" applyNumberFormat="0" applyFont="0" applyAlignment="0" applyProtection="0"/>
    <xf numFmtId="0" fontId="217" fillId="72" borderId="37" applyNumberFormat="0" applyAlignment="0" applyProtection="0"/>
    <xf numFmtId="0" fontId="82" fillId="87" borderId="37" applyNumberFormat="0" applyAlignment="0" applyProtection="0"/>
    <xf numFmtId="1" fontId="374" fillId="0" borderId="15">
      <alignment horizontal="justify" wrapText="1"/>
    </xf>
    <xf numFmtId="1" fontId="374" fillId="0" borderId="15">
      <alignment horizontal="justify" wrapText="1"/>
    </xf>
    <xf numFmtId="0" fontId="223" fillId="87" borderId="44" applyNumberFormat="0" applyAlignment="0" applyProtection="0"/>
    <xf numFmtId="0" fontId="76" fillId="75" borderId="43" applyNumberFormat="0" applyFont="0" applyAlignment="0" applyProtection="0"/>
    <xf numFmtId="0" fontId="217" fillId="72" borderId="37" applyNumberFormat="0" applyAlignment="0" applyProtection="0"/>
    <xf numFmtId="0" fontId="82" fillId="87" borderId="37" applyNumberFormat="0" applyAlignment="0" applyProtection="0"/>
    <xf numFmtId="0" fontId="223" fillId="87" borderId="44" applyNumberFormat="0" applyAlignment="0" applyProtection="0"/>
    <xf numFmtId="0" fontId="76" fillId="75" borderId="43" applyNumberFormat="0" applyFont="0" applyAlignment="0" applyProtection="0"/>
    <xf numFmtId="0" fontId="223" fillId="87" borderId="44" applyNumberFormat="0" applyAlignment="0" applyProtection="0"/>
    <xf numFmtId="1" fontId="374" fillId="0" borderId="15">
      <alignment horizontal="justify" wrapText="1"/>
    </xf>
    <xf numFmtId="1" fontId="374" fillId="0" borderId="15">
      <alignment horizontal="justify" wrapText="1"/>
    </xf>
    <xf numFmtId="0" fontId="223" fillId="87" borderId="44" applyNumberFormat="0" applyAlignment="0" applyProtection="0"/>
    <xf numFmtId="0" fontId="76" fillId="75" borderId="43" applyNumberFormat="0" applyFont="0" applyAlignment="0" applyProtection="0"/>
    <xf numFmtId="0" fontId="217" fillId="72" borderId="37" applyNumberFormat="0" applyAlignment="0" applyProtection="0"/>
    <xf numFmtId="0" fontId="82" fillId="87" borderId="37" applyNumberFormat="0" applyAlignment="0" applyProtection="0"/>
    <xf numFmtId="0" fontId="223" fillId="87" borderId="44" applyNumberFormat="0" applyAlignment="0" applyProtection="0"/>
    <xf numFmtId="0" fontId="76" fillId="75" borderId="43" applyNumberFormat="0" applyFont="0" applyAlignment="0" applyProtection="0"/>
    <xf numFmtId="0" fontId="217" fillId="72" borderId="37" applyNumberFormat="0" applyAlignment="0" applyProtection="0"/>
    <xf numFmtId="0" fontId="82" fillId="87" borderId="37" applyNumberFormat="0" applyAlignment="0" applyProtection="0"/>
    <xf numFmtId="1" fontId="374" fillId="0" borderId="15">
      <alignment horizontal="justify" wrapText="1"/>
    </xf>
    <xf numFmtId="1" fontId="374" fillId="0" borderId="15">
      <alignment horizontal="justify" wrapText="1"/>
    </xf>
    <xf numFmtId="0" fontId="223" fillId="87" borderId="44" applyNumberFormat="0" applyAlignment="0" applyProtection="0"/>
    <xf numFmtId="0" fontId="76" fillId="75" borderId="43" applyNumberFormat="0" applyFont="0" applyAlignment="0" applyProtection="0"/>
    <xf numFmtId="0" fontId="217" fillId="72" borderId="37" applyNumberFormat="0" applyAlignment="0" applyProtection="0"/>
    <xf numFmtId="0" fontId="82" fillId="87" borderId="37" applyNumberFormat="0" applyAlignment="0" applyProtection="0"/>
    <xf numFmtId="1" fontId="374" fillId="0" borderId="15">
      <alignment horizontal="justify" wrapText="1"/>
    </xf>
    <xf numFmtId="0" fontId="223" fillId="87" borderId="44" applyNumberFormat="0" applyAlignment="0" applyProtection="0"/>
    <xf numFmtId="0" fontId="76" fillId="75" borderId="43" applyNumberFormat="0" applyFont="0" applyAlignment="0" applyProtection="0"/>
    <xf numFmtId="10" fontId="108" fillId="93" borderId="10" applyNumberFormat="0" applyBorder="0" applyAlignment="0" applyProtection="0"/>
    <xf numFmtId="0" fontId="110" fillId="0" borderId="51">
      <alignment horizontal="left" vertical="center"/>
    </xf>
    <xf numFmtId="10" fontId="108" fillId="93" borderId="10" applyNumberFormat="0" applyBorder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110" fillId="0" borderId="51">
      <alignment horizontal="left" vertical="center"/>
    </xf>
    <xf numFmtId="10" fontId="108" fillId="93" borderId="10" applyNumberFormat="0" applyBorder="0" applyAlignment="0" applyProtection="0"/>
    <xf numFmtId="10" fontId="108" fillId="93" borderId="10" applyNumberFormat="0" applyBorder="0" applyAlignment="0" applyProtection="0"/>
    <xf numFmtId="10" fontId="108" fillId="93" borderId="10" applyNumberFormat="0" applyBorder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91" fillId="0" borderId="0"/>
    <xf numFmtId="0" fontId="217" fillId="72" borderId="37" applyNumberFormat="0" applyAlignment="0" applyProtection="0"/>
    <xf numFmtId="0" fontId="76" fillId="75" borderId="43" applyNumberFormat="0" applyFont="0" applyAlignment="0" applyProtection="0"/>
    <xf numFmtId="0" fontId="91" fillId="0" borderId="0"/>
    <xf numFmtId="0" fontId="76" fillId="75" borderId="43" applyNumberFormat="0" applyFont="0" applyAlignment="0" applyProtection="0"/>
    <xf numFmtId="0" fontId="217" fillId="72" borderId="37" applyNumberFormat="0" applyAlignment="0" applyProtection="0"/>
    <xf numFmtId="0" fontId="82" fillId="87" borderId="37" applyNumberFormat="0" applyAlignment="0" applyProtection="0"/>
    <xf numFmtId="1" fontId="374" fillId="0" borderId="15">
      <alignment horizontal="justify" wrapText="1"/>
    </xf>
    <xf numFmtId="1" fontId="374" fillId="0" borderId="15">
      <alignment horizontal="justify" wrapText="1"/>
    </xf>
    <xf numFmtId="0" fontId="223" fillId="87" borderId="44" applyNumberFormat="0" applyAlignment="0" applyProtection="0"/>
    <xf numFmtId="0" fontId="76" fillId="75" borderId="43" applyNumberFormat="0" applyFont="0" applyAlignment="0" applyProtection="0"/>
    <xf numFmtId="0" fontId="217" fillId="72" borderId="37" applyNumberFormat="0" applyAlignment="0" applyProtection="0"/>
    <xf numFmtId="0" fontId="82" fillId="87" borderId="37" applyNumberFormat="0" applyAlignment="0" applyProtection="0"/>
    <xf numFmtId="0" fontId="223" fillId="87" borderId="44" applyNumberFormat="0" applyAlignment="0" applyProtection="0"/>
    <xf numFmtId="0" fontId="76" fillId="75" borderId="43" applyNumberFormat="0" applyFont="0" applyAlignment="0" applyProtection="0"/>
    <xf numFmtId="0" fontId="223" fillId="87" borderId="44" applyNumberFormat="0" applyAlignment="0" applyProtection="0"/>
    <xf numFmtId="1" fontId="374" fillId="0" borderId="15">
      <alignment horizontal="justify" wrapText="1"/>
    </xf>
    <xf numFmtId="1" fontId="374" fillId="0" borderId="15">
      <alignment horizontal="justify" wrapText="1"/>
    </xf>
    <xf numFmtId="0" fontId="223" fillId="87" borderId="44" applyNumberFormat="0" applyAlignment="0" applyProtection="0"/>
    <xf numFmtId="0" fontId="76" fillId="75" borderId="43" applyNumberFormat="0" applyFont="0" applyAlignment="0" applyProtection="0"/>
    <xf numFmtId="0" fontId="217" fillId="72" borderId="37" applyNumberFormat="0" applyAlignment="0" applyProtection="0"/>
    <xf numFmtId="0" fontId="82" fillId="87" borderId="37" applyNumberFormat="0" applyAlignment="0" applyProtection="0"/>
    <xf numFmtId="0" fontId="223" fillId="87" borderId="44" applyNumberFormat="0" applyAlignment="0" applyProtection="0"/>
    <xf numFmtId="0" fontId="76" fillId="75" borderId="43" applyNumberFormat="0" applyFont="0" applyAlignment="0" applyProtection="0"/>
    <xf numFmtId="0" fontId="217" fillId="72" borderId="37" applyNumberFormat="0" applyAlignment="0" applyProtection="0"/>
    <xf numFmtId="0" fontId="82" fillId="87" borderId="37" applyNumberFormat="0" applyAlignment="0" applyProtection="0"/>
    <xf numFmtId="1" fontId="374" fillId="0" borderId="15">
      <alignment horizontal="justify" wrapText="1"/>
    </xf>
    <xf numFmtId="1" fontId="374" fillId="0" borderId="15">
      <alignment horizontal="justify" wrapText="1"/>
    </xf>
    <xf numFmtId="0" fontId="223" fillId="87" borderId="44" applyNumberFormat="0" applyAlignment="0" applyProtection="0"/>
    <xf numFmtId="0" fontId="76" fillId="75" borderId="43" applyNumberFormat="0" applyFont="0" applyAlignment="0" applyProtection="0"/>
    <xf numFmtId="0" fontId="217" fillId="72" borderId="37" applyNumberFormat="0" applyAlignment="0" applyProtection="0"/>
    <xf numFmtId="0" fontId="82" fillId="87" borderId="37" applyNumberFormat="0" applyAlignment="0" applyProtection="0"/>
    <xf numFmtId="1" fontId="374" fillId="0" borderId="15">
      <alignment horizontal="justify" wrapText="1"/>
    </xf>
    <xf numFmtId="0" fontId="208" fillId="0" borderId="52" applyNumberFormat="0" applyFill="0" applyAlignment="0" applyProtection="0"/>
    <xf numFmtId="0" fontId="223" fillId="87" borderId="44" applyNumberFormat="0" applyAlignment="0" applyProtection="0"/>
    <xf numFmtId="0" fontId="76" fillId="75" borderId="43" applyNumberFormat="0" applyFont="0" applyAlignment="0" applyProtection="0"/>
    <xf numFmtId="10" fontId="108" fillId="93" borderId="10" applyNumberFormat="0" applyBorder="0" applyAlignment="0" applyProtection="0"/>
    <xf numFmtId="0" fontId="128" fillId="0" borderId="53"/>
    <xf numFmtId="0" fontId="110" fillId="0" borderId="51">
      <alignment horizontal="left" vertical="center"/>
    </xf>
    <xf numFmtId="10" fontId="108" fillId="93" borderId="75" applyNumberFormat="0" applyBorder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110" fillId="0" borderId="51">
      <alignment horizontal="left" vertical="center"/>
    </xf>
    <xf numFmtId="10" fontId="108" fillId="93" borderId="75" applyNumberFormat="0" applyBorder="0" applyAlignment="0" applyProtection="0"/>
    <xf numFmtId="10" fontId="108" fillId="93" borderId="75" applyNumberFormat="0" applyBorder="0" applyAlignment="0" applyProtection="0"/>
    <xf numFmtId="10" fontId="108" fillId="93" borderId="75" applyNumberFormat="0" applyBorder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17" fillId="72" borderId="37" applyNumberFormat="0" applyAlignment="0" applyProtection="0"/>
    <xf numFmtId="0" fontId="76" fillId="75" borderId="43" applyNumberFormat="0" applyFont="0" applyAlignment="0" applyProtection="0"/>
    <xf numFmtId="1" fontId="374" fillId="0" borderId="15">
      <alignment horizontal="justify" wrapText="1"/>
    </xf>
    <xf numFmtId="1" fontId="374" fillId="0" borderId="82">
      <alignment horizontal="justify" wrapText="1"/>
    </xf>
    <xf numFmtId="0" fontId="217" fillId="72" borderId="37" applyNumberFormat="0" applyAlignment="0" applyProtection="0"/>
    <xf numFmtId="0" fontId="76" fillId="75" borderId="43" applyNumberFormat="0" applyFont="0" applyAlignment="0" applyProtection="0"/>
    <xf numFmtId="1" fontId="374" fillId="0" borderId="15">
      <alignment horizontal="justify" wrapText="1"/>
    </xf>
    <xf numFmtId="0" fontId="217" fillId="72" borderId="37" applyNumberFormat="0" applyAlignment="0" applyProtection="0"/>
    <xf numFmtId="0" fontId="76" fillId="75" borderId="43" applyNumberFormat="0" applyFont="0" applyAlignment="0" applyProtection="0"/>
    <xf numFmtId="0" fontId="217" fillId="72" borderId="37" applyNumberFormat="0" applyAlignment="0" applyProtection="0"/>
    <xf numFmtId="0" fontId="76" fillId="75" borderId="43" applyNumberFormat="0" applyFont="0" applyAlignment="0" applyProtection="0"/>
    <xf numFmtId="0" fontId="217" fillId="72" borderId="37" applyNumberFormat="0" applyAlignment="0" applyProtection="0"/>
    <xf numFmtId="0" fontId="76" fillId="75" borderId="43" applyNumberFormat="0" applyFont="0" applyAlignment="0" applyProtection="0"/>
    <xf numFmtId="0" fontId="217" fillId="72" borderId="37" applyNumberFormat="0" applyAlignment="0" applyProtection="0"/>
    <xf numFmtId="0" fontId="76" fillId="75" borderId="43" applyNumberFormat="0" applyFont="0" applyAlignment="0" applyProtection="0"/>
    <xf numFmtId="0" fontId="217" fillId="72" borderId="37" applyNumberFormat="0" applyAlignment="0" applyProtection="0"/>
    <xf numFmtId="0" fontId="76" fillId="75" borderId="43" applyNumberFormat="0" applyFont="0" applyAlignment="0" applyProtection="0"/>
    <xf numFmtId="0" fontId="23" fillId="0" borderId="0" applyNumberFormat="0"/>
    <xf numFmtId="0" fontId="82" fillId="87" borderId="37" applyNumberFormat="0" applyAlignment="0" applyProtection="0"/>
    <xf numFmtId="0" fontId="208" fillId="0" borderId="52" applyNumberFormat="0" applyFill="0" applyAlignment="0" applyProtection="0"/>
    <xf numFmtId="0" fontId="76" fillId="75" borderId="43" applyNumberFormat="0" applyFont="0" applyAlignment="0" applyProtection="0"/>
    <xf numFmtId="0" fontId="223" fillId="87" borderId="44" applyNumberFormat="0" applyAlignment="0" applyProtection="0"/>
    <xf numFmtId="165" fontId="23" fillId="0" borderId="0" applyFont="0" applyFill="0" applyBorder="0" applyAlignment="0" applyProtection="0"/>
    <xf numFmtId="41" fontId="23" fillId="0" borderId="0">
      <protection locked="0"/>
    </xf>
    <xf numFmtId="183" fontId="97" fillId="0" borderId="0">
      <alignment readingOrder="1"/>
      <protection locked="0"/>
    </xf>
    <xf numFmtId="4" fontId="97" fillId="0" borderId="0" applyFont="0" applyFill="0" applyBorder="0" applyAlignment="0" applyProtection="0">
      <alignment readingOrder="1"/>
      <protection locked="0"/>
    </xf>
    <xf numFmtId="0" fontId="110" fillId="0" borderId="51">
      <alignment horizontal="left" vertical="center"/>
    </xf>
    <xf numFmtId="10" fontId="108" fillId="93" borderId="10" applyNumberFormat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0" fontId="23" fillId="0" borderId="0"/>
    <xf numFmtId="0" fontId="82" fillId="87" borderId="37" applyNumberFormat="0" applyAlignment="0" applyProtection="0"/>
    <xf numFmtId="0" fontId="208" fillId="0" borderId="52" applyNumberFormat="0" applyFill="0" applyAlignment="0" applyProtection="0"/>
    <xf numFmtId="0" fontId="217" fillId="72" borderId="37" applyNumberFormat="0" applyAlignment="0" applyProtection="0"/>
    <xf numFmtId="0" fontId="76" fillId="75" borderId="43" applyNumberFormat="0" applyFont="0" applyAlignment="0" applyProtection="0"/>
    <xf numFmtId="0" fontId="223" fillId="87" borderId="44" applyNumberFormat="0" applyAlignment="0" applyProtection="0"/>
    <xf numFmtId="0" fontId="208" fillId="0" borderId="52" applyNumberFormat="0" applyFill="0" applyAlignment="0" applyProtection="0"/>
    <xf numFmtId="1" fontId="374" fillId="0" borderId="11">
      <alignment horizontal="justify" vertical="top" wrapText="1"/>
    </xf>
    <xf numFmtId="1" fontId="374" fillId="0" borderId="11">
      <alignment horizontal="justify" wrapText="1"/>
    </xf>
    <xf numFmtId="0" fontId="82" fillId="87" borderId="37" applyNumberFormat="0" applyAlignment="0" applyProtection="0"/>
    <xf numFmtId="0" fontId="217" fillId="72" borderId="37" applyNumberFormat="0" applyAlignment="0" applyProtection="0"/>
    <xf numFmtId="0" fontId="76" fillId="75" borderId="43" applyNumberFormat="0" applyFont="0" applyAlignment="0" applyProtection="0"/>
    <xf numFmtId="0" fontId="223" fillId="87" borderId="44" applyNumberFormat="0" applyAlignment="0" applyProtection="0"/>
    <xf numFmtId="0" fontId="82" fillId="87" borderId="37" applyNumberFormat="0" applyAlignment="0" applyProtection="0"/>
    <xf numFmtId="0" fontId="217" fillId="72" borderId="37" applyNumberFormat="0" applyAlignment="0" applyProtection="0"/>
    <xf numFmtId="0" fontId="76" fillId="75" borderId="43" applyNumberFormat="0" applyFont="0" applyAlignment="0" applyProtection="0"/>
    <xf numFmtId="0" fontId="223" fillId="87" borderId="44" applyNumberFormat="0" applyAlignment="0" applyProtection="0"/>
    <xf numFmtId="0" fontId="82" fillId="87" borderId="37" applyNumberFormat="0" applyAlignment="0" applyProtection="0"/>
    <xf numFmtId="0" fontId="217" fillId="72" borderId="37" applyNumberFormat="0" applyAlignment="0" applyProtection="0"/>
    <xf numFmtId="0" fontId="76" fillId="75" borderId="43" applyNumberFormat="0" applyFont="0" applyAlignment="0" applyProtection="0"/>
    <xf numFmtId="0" fontId="223" fillId="87" borderId="44" applyNumberFormat="0" applyAlignment="0" applyProtection="0"/>
    <xf numFmtId="1" fontId="374" fillId="0" borderId="15">
      <alignment horizontal="justify" wrapText="1"/>
    </xf>
    <xf numFmtId="1" fontId="374" fillId="0" borderId="15">
      <alignment horizontal="justify" wrapText="1"/>
    </xf>
    <xf numFmtId="0" fontId="223" fillId="87" borderId="44" applyNumberFormat="0" applyAlignment="0" applyProtection="0"/>
    <xf numFmtId="0" fontId="82" fillId="87" borderId="37" applyNumberFormat="0" applyAlignment="0" applyProtection="0"/>
    <xf numFmtId="0" fontId="217" fillId="72" borderId="37" applyNumberFormat="0" applyAlignment="0" applyProtection="0"/>
    <xf numFmtId="0" fontId="76" fillId="75" borderId="43" applyNumberFormat="0" applyFont="0" applyAlignment="0" applyProtection="0"/>
    <xf numFmtId="0" fontId="223" fillId="87" borderId="44" applyNumberFormat="0" applyAlignment="0" applyProtection="0"/>
    <xf numFmtId="0" fontId="82" fillId="87" borderId="37" applyNumberFormat="0" applyAlignment="0" applyProtection="0"/>
    <xf numFmtId="0" fontId="217" fillId="72" borderId="37" applyNumberFormat="0" applyAlignment="0" applyProtection="0"/>
    <xf numFmtId="0" fontId="76" fillId="75" borderId="43" applyNumberFormat="0" applyFont="0" applyAlignment="0" applyProtection="0"/>
    <xf numFmtId="0" fontId="223" fillId="87" borderId="44" applyNumberFormat="0" applyAlignment="0" applyProtection="0"/>
    <xf numFmtId="1" fontId="374" fillId="0" borderId="15">
      <alignment horizontal="justify" wrapText="1"/>
    </xf>
    <xf numFmtId="1" fontId="374" fillId="0" borderId="15">
      <alignment horizontal="justify" wrapText="1"/>
    </xf>
    <xf numFmtId="0" fontId="82" fillId="87" borderId="37" applyNumberFormat="0" applyAlignment="0" applyProtection="0"/>
    <xf numFmtId="0" fontId="217" fillId="72" borderId="37" applyNumberFormat="0" applyAlignment="0" applyProtection="0"/>
    <xf numFmtId="0" fontId="76" fillId="75" borderId="43" applyNumberFormat="0" applyFont="0" applyAlignment="0" applyProtection="0"/>
    <xf numFmtId="0" fontId="223" fillId="87" borderId="44" applyNumberFormat="0" applyAlignment="0" applyProtection="0"/>
    <xf numFmtId="0" fontId="128" fillId="0" borderId="53"/>
    <xf numFmtId="0" fontId="208" fillId="0" borderId="52" applyNumberFormat="0" applyFill="0" applyAlignment="0" applyProtection="0"/>
    <xf numFmtId="0" fontId="208" fillId="0" borderId="52" applyNumberFormat="0" applyFill="0" applyAlignment="0" applyProtection="0"/>
    <xf numFmtId="0" fontId="208" fillId="0" borderId="52" applyNumberFormat="0" applyFill="0" applyAlignment="0" applyProtection="0"/>
    <xf numFmtId="0" fontId="208" fillId="0" borderId="52" applyNumberFormat="0" applyFill="0" applyAlignment="0" applyProtection="0"/>
    <xf numFmtId="0" fontId="128" fillId="0" borderId="53"/>
    <xf numFmtId="0" fontId="128" fillId="0" borderId="53"/>
    <xf numFmtId="0" fontId="208" fillId="0" borderId="52" applyNumberFormat="0" applyFill="0" applyAlignment="0" applyProtection="0"/>
    <xf numFmtId="0" fontId="208" fillId="0" borderId="52" applyNumberFormat="0" applyFill="0" applyAlignment="0" applyProtection="0"/>
    <xf numFmtId="0" fontId="208" fillId="0" borderId="52" applyNumberFormat="0" applyFill="0" applyAlignment="0" applyProtection="0"/>
    <xf numFmtId="0" fontId="128" fillId="0" borderId="53"/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0" fontId="128" fillId="0" borderId="53"/>
    <xf numFmtId="0" fontId="128" fillId="0" borderId="53"/>
    <xf numFmtId="0" fontId="110" fillId="0" borderId="51">
      <alignment horizontal="left" vertical="center"/>
    </xf>
    <xf numFmtId="0" fontId="76" fillId="75" borderId="43" applyNumberFormat="0" applyFont="0" applyAlignment="0" applyProtection="0"/>
    <xf numFmtId="0" fontId="217" fillId="72" borderId="37" applyNumberFormat="0" applyAlignment="0" applyProtection="0"/>
    <xf numFmtId="1" fontId="374" fillId="0" borderId="82">
      <alignment horizontal="justify" wrapText="1"/>
    </xf>
    <xf numFmtId="10" fontId="108" fillId="93" borderId="75" applyNumberFormat="0" applyBorder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23" fillId="87" borderId="44" applyNumberFormat="0" applyAlignment="0" applyProtection="0"/>
    <xf numFmtId="1" fontId="374" fillId="0" borderId="82">
      <alignment horizontal="justify" wrapText="1"/>
    </xf>
    <xf numFmtId="10" fontId="108" fillId="93" borderId="10" applyNumberFormat="0" applyBorder="0" applyAlignment="0" applyProtection="0"/>
    <xf numFmtId="10" fontId="108" fillId="93" borderId="75" applyNumberFormat="0" applyBorder="0" applyAlignment="0" applyProtection="0"/>
    <xf numFmtId="0" fontId="110" fillId="0" borderId="51">
      <alignment horizontal="left" vertical="center"/>
    </xf>
    <xf numFmtId="0" fontId="82" fillId="87" borderId="37" applyNumberFormat="0" applyAlignment="0" applyProtection="0"/>
    <xf numFmtId="183" fontId="97" fillId="0" borderId="0">
      <alignment readingOrder="1"/>
      <protection locked="0"/>
    </xf>
    <xf numFmtId="1" fontId="374" fillId="0" borderId="15">
      <alignment horizontal="justify" wrapText="1"/>
    </xf>
    <xf numFmtId="0" fontId="223" fillId="87" borderId="44" applyNumberFormat="0" applyAlignment="0" applyProtection="0"/>
    <xf numFmtId="0" fontId="223" fillId="87" borderId="44" applyNumberFormat="0" applyAlignment="0" applyProtection="0"/>
    <xf numFmtId="10" fontId="108" fillId="93" borderId="10" applyNumberFormat="0" applyBorder="0" applyAlignment="0" applyProtection="0"/>
    <xf numFmtId="0" fontId="217" fillId="72" borderId="37" applyNumberFormat="0" applyAlignment="0" applyProtection="0"/>
    <xf numFmtId="0" fontId="76" fillId="75" borderId="43" applyNumberFormat="0" applyFon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43" fontId="91" fillId="0" borderId="0" applyFont="0" applyFill="0" applyBorder="0" applyAlignment="0" applyProtection="0"/>
    <xf numFmtId="0" fontId="223" fillId="87" borderId="44" applyNumberFormat="0" applyAlignment="0" applyProtection="0"/>
    <xf numFmtId="0" fontId="217" fillId="72" borderId="37" applyNumberFormat="0" applyAlignment="0" applyProtection="0"/>
    <xf numFmtId="0" fontId="76" fillId="75" borderId="43" applyNumberFormat="0" applyFont="0" applyAlignment="0" applyProtection="0"/>
    <xf numFmtId="0" fontId="223" fillId="87" borderId="44" applyNumberFormat="0" applyAlignment="0" applyProtection="0"/>
    <xf numFmtId="0" fontId="110" fillId="0" borderId="102">
      <alignment horizontal="left" vertical="center"/>
    </xf>
    <xf numFmtId="0" fontId="223" fillId="87" borderId="44" applyNumberFormat="0" applyAlignment="0" applyProtection="0"/>
    <xf numFmtId="1" fontId="374" fillId="0" borderId="15">
      <alignment horizontal="justify" wrapText="1"/>
    </xf>
    <xf numFmtId="0" fontId="76" fillId="75" borderId="43" applyNumberFormat="0" applyFont="0" applyAlignment="0" applyProtection="0"/>
    <xf numFmtId="0" fontId="82" fillId="87" borderId="37" applyNumberFormat="0" applyAlignment="0" applyProtection="0"/>
    <xf numFmtId="1" fontId="374" fillId="0" borderId="82">
      <alignment horizontal="justify" wrapText="1"/>
    </xf>
    <xf numFmtId="0" fontId="76" fillId="75" borderId="43" applyNumberFormat="0" applyFont="0" applyAlignment="0" applyProtection="0"/>
    <xf numFmtId="0" fontId="223" fillId="87" borderId="44" applyNumberFormat="0" applyAlignment="0" applyProtection="0"/>
    <xf numFmtId="1" fontId="374" fillId="0" borderId="15">
      <alignment horizontal="justify" wrapText="1"/>
    </xf>
    <xf numFmtId="1" fontId="374" fillId="0" borderId="15">
      <alignment horizontal="justify" wrapText="1"/>
    </xf>
    <xf numFmtId="0" fontId="82" fillId="87" borderId="37" applyNumberFormat="0" applyAlignment="0" applyProtection="0"/>
    <xf numFmtId="0" fontId="217" fillId="72" borderId="37" applyNumberFormat="0" applyAlignment="0" applyProtection="0"/>
    <xf numFmtId="0" fontId="76" fillId="75" borderId="43" applyNumberFormat="0" applyFont="0" applyAlignment="0" applyProtection="0"/>
    <xf numFmtId="0" fontId="223" fillId="87" borderId="44" applyNumberFormat="0" applyAlignment="0" applyProtection="0"/>
    <xf numFmtId="0" fontId="82" fillId="87" borderId="37" applyNumberFormat="0" applyAlignment="0" applyProtection="0"/>
    <xf numFmtId="0" fontId="217" fillId="72" borderId="37" applyNumberFormat="0" applyAlignment="0" applyProtection="0"/>
    <xf numFmtId="0" fontId="76" fillId="75" borderId="43" applyNumberFormat="0" applyFont="0" applyAlignment="0" applyProtection="0"/>
    <xf numFmtId="0" fontId="223" fillId="87" borderId="44" applyNumberFormat="0" applyAlignment="0" applyProtection="0"/>
    <xf numFmtId="1" fontId="374" fillId="0" borderId="15">
      <alignment horizontal="justify" wrapText="1"/>
    </xf>
    <xf numFmtId="1" fontId="374" fillId="0" borderId="15">
      <alignment horizontal="justify" wrapText="1"/>
    </xf>
    <xf numFmtId="0" fontId="223" fillId="87" borderId="44" applyNumberFormat="0" applyAlignment="0" applyProtection="0"/>
    <xf numFmtId="0" fontId="82" fillId="87" borderId="37" applyNumberFormat="0" applyAlignment="0" applyProtection="0"/>
    <xf numFmtId="0" fontId="217" fillId="72" borderId="37" applyNumberFormat="0" applyAlignment="0" applyProtection="0"/>
    <xf numFmtId="0" fontId="76" fillId="75" borderId="43" applyNumberFormat="0" applyFont="0" applyAlignment="0" applyProtection="0"/>
    <xf numFmtId="0" fontId="223" fillId="87" borderId="44" applyNumberFormat="0" applyAlignment="0" applyProtection="0"/>
    <xf numFmtId="0" fontId="82" fillId="87" borderId="37" applyNumberFormat="0" applyAlignment="0" applyProtection="0"/>
    <xf numFmtId="0" fontId="217" fillId="72" borderId="37" applyNumberFormat="0" applyAlignment="0" applyProtection="0"/>
    <xf numFmtId="0" fontId="76" fillId="75" borderId="43" applyNumberFormat="0" applyFont="0" applyAlignment="0" applyProtection="0"/>
    <xf numFmtId="0" fontId="223" fillId="87" borderId="44" applyNumberFormat="0" applyAlignment="0" applyProtection="0"/>
    <xf numFmtId="1" fontId="374" fillId="0" borderId="15">
      <alignment horizontal="justify" wrapText="1"/>
    </xf>
    <xf numFmtId="1" fontId="374" fillId="0" borderId="15">
      <alignment horizontal="justify" wrapText="1"/>
    </xf>
    <xf numFmtId="0" fontId="82" fillId="87" borderId="37" applyNumberFormat="0" applyAlignment="0" applyProtection="0"/>
    <xf numFmtId="0" fontId="217" fillId="72" borderId="37" applyNumberFormat="0" applyAlignment="0" applyProtection="0"/>
    <xf numFmtId="0" fontId="76" fillId="75" borderId="43" applyNumberFormat="0" applyFont="0" applyAlignment="0" applyProtection="0"/>
    <xf numFmtId="0" fontId="223" fillId="87" borderId="44" applyNumberFormat="0" applyAlignment="0" applyProtection="0"/>
    <xf numFmtId="1" fontId="374" fillId="0" borderId="15">
      <alignment horizontal="justify" wrapText="1"/>
    </xf>
    <xf numFmtId="1" fontId="374" fillId="0" borderId="15">
      <alignment horizontal="justify" wrapText="1"/>
    </xf>
    <xf numFmtId="0" fontId="82" fillId="87" borderId="37" applyNumberFormat="0" applyAlignment="0" applyProtection="0"/>
    <xf numFmtId="0" fontId="82" fillId="87" borderId="37" applyNumberFormat="0" applyAlignment="0" applyProtection="0"/>
    <xf numFmtId="0" fontId="76" fillId="75" borderId="43" applyNumberFormat="0" applyFont="0" applyAlignment="0" applyProtection="0"/>
    <xf numFmtId="0" fontId="223" fillId="87" borderId="44" applyNumberFormat="0" applyAlignment="0" applyProtection="0"/>
    <xf numFmtId="1" fontId="374" fillId="0" borderId="15">
      <alignment horizontal="justify" wrapText="1"/>
    </xf>
    <xf numFmtId="1" fontId="374" fillId="0" borderId="82">
      <alignment horizontal="justify" wrapText="1"/>
    </xf>
    <xf numFmtId="0" fontId="217" fillId="72" borderId="37" applyNumberFormat="0" applyAlignment="0" applyProtection="0"/>
    <xf numFmtId="0" fontId="223" fillId="87" borderId="44" applyNumberFormat="0" applyAlignment="0" applyProtection="0"/>
    <xf numFmtId="0" fontId="82" fillId="87" borderId="37" applyNumberFormat="0" applyAlignment="0" applyProtection="0"/>
    <xf numFmtId="0" fontId="23" fillId="0" borderId="0"/>
    <xf numFmtId="10" fontId="108" fillId="93" borderId="10" applyNumberFormat="0" applyBorder="0" applyAlignment="0" applyProtection="0"/>
    <xf numFmtId="1" fontId="374" fillId="0" borderId="15">
      <alignment horizontal="justify" wrapText="1"/>
    </xf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82" fillId="87" borderId="37" applyNumberFormat="0" applyAlignment="0" applyProtection="0"/>
    <xf numFmtId="0" fontId="110" fillId="0" borderId="51">
      <alignment horizontal="left" vertical="center"/>
    </xf>
    <xf numFmtId="0" fontId="217" fillId="72" borderId="37" applyNumberFormat="0" applyAlignment="0" applyProtection="0"/>
    <xf numFmtId="0" fontId="82" fillId="87" borderId="37" applyNumberFormat="0" applyAlignment="0" applyProtection="0"/>
    <xf numFmtId="10" fontId="108" fillId="93" borderId="10" applyNumberFormat="0" applyBorder="0" applyAlignment="0" applyProtection="0"/>
    <xf numFmtId="0" fontId="82" fillId="87" borderId="37" applyNumberFormat="0" applyAlignment="0" applyProtection="0"/>
    <xf numFmtId="1" fontId="374" fillId="0" borderId="15">
      <alignment horizontal="justify" wrapText="1"/>
    </xf>
    <xf numFmtId="0" fontId="110" fillId="0" borderId="51">
      <alignment horizontal="left" vertical="center"/>
    </xf>
    <xf numFmtId="1" fontId="374" fillId="0" borderId="15">
      <alignment horizontal="justify" wrapText="1"/>
    </xf>
    <xf numFmtId="0" fontId="223" fillId="87" borderId="44" applyNumberFormat="0" applyAlignment="0" applyProtection="0"/>
    <xf numFmtId="0" fontId="217" fillId="72" borderId="37" applyNumberFormat="0" applyAlignment="0" applyProtection="0"/>
    <xf numFmtId="0" fontId="223" fillId="87" borderId="44" applyNumberFormat="0" applyAlignment="0" applyProtection="0"/>
    <xf numFmtId="0" fontId="76" fillId="75" borderId="43" applyNumberFormat="0" applyFont="0" applyAlignment="0" applyProtection="0"/>
    <xf numFmtId="0" fontId="110" fillId="0" borderId="51">
      <alignment horizontal="left" vertical="center"/>
    </xf>
    <xf numFmtId="0" fontId="110" fillId="0" borderId="51">
      <alignment horizontal="left" vertical="center"/>
    </xf>
    <xf numFmtId="0" fontId="82" fillId="87" borderId="37" applyNumberFormat="0" applyAlignment="0" applyProtection="0"/>
    <xf numFmtId="1" fontId="374" fillId="0" borderId="15">
      <alignment horizontal="justify" wrapText="1"/>
    </xf>
    <xf numFmtId="0" fontId="82" fillId="87" borderId="37" applyNumberFormat="0" applyAlignment="0" applyProtection="0"/>
    <xf numFmtId="1" fontId="374" fillId="0" borderId="104">
      <alignment horizontal="justify" wrapText="1"/>
    </xf>
    <xf numFmtId="0" fontId="223" fillId="87" borderId="44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10" fontId="108" fillId="93" borderId="75" applyNumberFormat="0" applyBorder="0" applyAlignment="0" applyProtection="0"/>
    <xf numFmtId="10" fontId="108" fillId="93" borderId="10" applyNumberFormat="0" applyBorder="0" applyAlignment="0" applyProtection="0"/>
    <xf numFmtId="0" fontId="82" fillId="87" borderId="37" applyNumberFormat="0" applyAlignment="0" applyProtection="0"/>
    <xf numFmtId="1" fontId="374" fillId="0" borderId="15">
      <alignment horizontal="justify" wrapText="1"/>
    </xf>
    <xf numFmtId="0" fontId="76" fillId="75" borderId="43" applyNumberFormat="0" applyFont="0" applyAlignment="0" applyProtection="0"/>
    <xf numFmtId="1" fontId="374" fillId="0" borderId="15">
      <alignment horizontal="justify" wrapText="1"/>
    </xf>
    <xf numFmtId="0" fontId="223" fillId="87" borderId="44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82" fillId="87" borderId="37" applyNumberFormat="0" applyAlignment="0" applyProtection="0"/>
    <xf numFmtId="1" fontId="374" fillId="0" borderId="15">
      <alignment horizontal="justify" wrapText="1"/>
    </xf>
    <xf numFmtId="0" fontId="223" fillId="87" borderId="44" applyNumberFormat="0" applyAlignment="0" applyProtection="0"/>
    <xf numFmtId="1" fontId="374" fillId="0" borderId="15">
      <alignment horizontal="justify" wrapText="1"/>
    </xf>
    <xf numFmtId="0" fontId="217" fillId="72" borderId="37" applyNumberFormat="0" applyAlignment="0" applyProtection="0"/>
    <xf numFmtId="0" fontId="82" fillId="87" borderId="37" applyNumberFormat="0" applyAlignment="0" applyProtection="0"/>
    <xf numFmtId="10" fontId="108" fillId="93" borderId="10" applyNumberFormat="0" applyBorder="0" applyAlignment="0" applyProtection="0"/>
    <xf numFmtId="0" fontId="223" fillId="87" borderId="44" applyNumberFormat="0" applyAlignment="0" applyProtection="0"/>
    <xf numFmtId="1" fontId="374" fillId="0" borderId="15">
      <alignment horizontal="justify" wrapText="1"/>
    </xf>
    <xf numFmtId="1" fontId="374" fillId="0" borderId="15">
      <alignment horizontal="justify" wrapText="1"/>
    </xf>
    <xf numFmtId="0" fontId="217" fillId="72" borderId="37" applyNumberFormat="0" applyAlignment="0" applyProtection="0"/>
    <xf numFmtId="0" fontId="82" fillId="87" borderId="37" applyNumberFormat="0" applyAlignment="0" applyProtection="0"/>
    <xf numFmtId="0" fontId="76" fillId="75" borderId="43" applyNumberFormat="0" applyFont="0" applyAlignment="0" applyProtection="0"/>
    <xf numFmtId="0" fontId="82" fillId="87" borderId="37" applyNumberFormat="0" applyAlignment="0" applyProtection="0"/>
    <xf numFmtId="0" fontId="76" fillId="75" borderId="43" applyNumberFormat="0" applyFon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1" fontId="374" fillId="0" borderId="82">
      <alignment horizontal="justify" wrapText="1"/>
    </xf>
    <xf numFmtId="0" fontId="217" fillId="72" borderId="37" applyNumberFormat="0" applyAlignment="0" applyProtection="0"/>
    <xf numFmtId="0" fontId="76" fillId="75" borderId="43" applyNumberFormat="0" applyFont="0" applyAlignment="0" applyProtection="0"/>
    <xf numFmtId="165" fontId="23" fillId="0" borderId="0" applyFont="0" applyFill="0" applyBorder="0" applyAlignment="0" applyProtection="0"/>
    <xf numFmtId="1" fontId="374" fillId="0" borderId="15">
      <alignment horizontal="justify" wrapText="1"/>
    </xf>
    <xf numFmtId="0" fontId="217" fillId="72" borderId="37" applyNumberForma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76" fillId="75" borderId="43" applyNumberFormat="0" applyFont="0" applyAlignment="0" applyProtection="0"/>
    <xf numFmtId="10" fontId="108" fillId="93" borderId="75" applyNumberFormat="0" applyBorder="0" applyAlignment="0" applyProtection="0"/>
    <xf numFmtId="0" fontId="82" fillId="87" borderId="37" applyNumberFormat="0" applyAlignment="0" applyProtection="0"/>
    <xf numFmtId="1" fontId="374" fillId="0" borderId="15">
      <alignment horizontal="justify" wrapText="1"/>
    </xf>
    <xf numFmtId="0" fontId="217" fillId="72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1" fontId="374" fillId="0" borderId="15">
      <alignment horizontal="justify" wrapText="1"/>
    </xf>
    <xf numFmtId="0" fontId="82" fillId="87" borderId="37" applyNumberFormat="0" applyAlignment="0" applyProtection="0"/>
    <xf numFmtId="0" fontId="223" fillId="87" borderId="44" applyNumberFormat="0" applyAlignment="0" applyProtection="0"/>
    <xf numFmtId="10" fontId="108" fillId="93" borderId="75" applyNumberFormat="0" applyBorder="0" applyAlignment="0" applyProtection="0"/>
    <xf numFmtId="0" fontId="82" fillId="87" borderId="37" applyNumberFormat="0" applyAlignment="0" applyProtection="0"/>
    <xf numFmtId="1" fontId="374" fillId="0" borderId="104">
      <alignment horizontal="justify" wrapText="1"/>
    </xf>
    <xf numFmtId="0" fontId="217" fillId="72" borderId="37" applyNumberFormat="0" applyAlignment="0" applyProtection="0"/>
    <xf numFmtId="0" fontId="110" fillId="0" borderId="51">
      <alignment horizontal="left" vertical="center"/>
    </xf>
    <xf numFmtId="10" fontId="108" fillId="93" borderId="75" applyNumberFormat="0" applyBorder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10" fontId="108" fillId="93" borderId="10" applyNumberFormat="0" applyBorder="0" applyAlignment="0" applyProtection="0"/>
    <xf numFmtId="1" fontId="374" fillId="0" borderId="15">
      <alignment horizontal="justify" wrapText="1"/>
    </xf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10" fontId="108" fillId="93" borderId="75" applyNumberFormat="0" applyBorder="0" applyAlignment="0" applyProtection="0"/>
    <xf numFmtId="1" fontId="374" fillId="0" borderId="15">
      <alignment horizontal="justify" wrapText="1"/>
    </xf>
    <xf numFmtId="10" fontId="108" fillId="93" borderId="10" applyNumberFormat="0" applyBorder="0" applyAlignment="0" applyProtection="0"/>
    <xf numFmtId="0" fontId="82" fillId="87" borderId="37" applyNumberFormat="0" applyAlignment="0" applyProtection="0"/>
    <xf numFmtId="0" fontId="223" fillId="87" borderId="44" applyNumberFormat="0" applyAlignment="0" applyProtection="0"/>
    <xf numFmtId="0" fontId="91" fillId="0" borderId="0"/>
    <xf numFmtId="4" fontId="97" fillId="0" borderId="0" applyFont="0" applyFill="0" applyBorder="0" applyAlignment="0" applyProtection="0">
      <alignment readingOrder="1"/>
      <protection locked="0"/>
    </xf>
    <xf numFmtId="0" fontId="82" fillId="87" borderId="37" applyNumberFormat="0" applyAlignment="0" applyProtection="0"/>
    <xf numFmtId="1" fontId="374" fillId="0" borderId="15">
      <alignment horizontal="justify" wrapText="1"/>
    </xf>
    <xf numFmtId="41" fontId="23" fillId="0" borderId="0">
      <protection locked="0"/>
    </xf>
    <xf numFmtId="1" fontId="374" fillId="0" borderId="11">
      <alignment horizontal="justify" vertical="top" wrapText="1"/>
    </xf>
    <xf numFmtId="0" fontId="223" fillId="87" borderId="44" applyNumberFormat="0" applyAlignment="0" applyProtection="0"/>
    <xf numFmtId="1" fontId="374" fillId="0" borderId="15">
      <alignment horizontal="justify" wrapText="1"/>
    </xf>
    <xf numFmtId="0" fontId="76" fillId="75" borderId="43" applyNumberFormat="0" applyFont="0" applyAlignment="0" applyProtection="0"/>
    <xf numFmtId="0" fontId="217" fillId="72" borderId="37" applyNumberFormat="0" applyAlignment="0" applyProtection="0"/>
    <xf numFmtId="0" fontId="82" fillId="87" borderId="37" applyNumberFormat="0" applyAlignment="0" applyProtection="0"/>
    <xf numFmtId="0" fontId="217" fillId="72" borderId="37" applyNumberFormat="0" applyAlignment="0" applyProtection="0"/>
    <xf numFmtId="0" fontId="82" fillId="87" borderId="37" applyNumberFormat="0" applyAlignment="0" applyProtection="0"/>
    <xf numFmtId="1" fontId="374" fillId="0" borderId="15">
      <alignment horizontal="justify" wrapText="1"/>
    </xf>
    <xf numFmtId="0" fontId="217" fillId="72" borderId="37" applyNumberFormat="0" applyAlignment="0" applyProtection="0"/>
    <xf numFmtId="0" fontId="217" fillId="72" borderId="37" applyNumberFormat="0" applyAlignment="0" applyProtection="0"/>
    <xf numFmtId="0" fontId="223" fillId="87" borderId="44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23" fillId="87" borderId="44" applyNumberFormat="0" applyAlignment="0" applyProtection="0"/>
    <xf numFmtId="0" fontId="82" fillId="87" borderId="37" applyNumberFormat="0" applyAlignment="0" applyProtection="0"/>
    <xf numFmtId="0" fontId="223" fillId="87" borderId="44" applyNumberFormat="0" applyAlignment="0" applyProtection="0"/>
    <xf numFmtId="0" fontId="82" fillId="87" borderId="37" applyNumberFormat="0" applyAlignment="0" applyProtection="0"/>
    <xf numFmtId="0" fontId="223" fillId="87" borderId="44" applyNumberFormat="0" applyAlignment="0" applyProtection="0"/>
    <xf numFmtId="0" fontId="76" fillId="75" borderId="43" applyNumberFormat="0" applyFont="0" applyAlignment="0" applyProtection="0"/>
    <xf numFmtId="0" fontId="82" fillId="87" borderId="37" applyNumberFormat="0" applyAlignment="0" applyProtection="0"/>
    <xf numFmtId="0" fontId="76" fillId="75" borderId="43" applyNumberFormat="0" applyFont="0" applyAlignment="0" applyProtection="0"/>
    <xf numFmtId="0" fontId="82" fillId="87" borderId="37" applyNumberFormat="0" applyAlignment="0" applyProtection="0"/>
    <xf numFmtId="0" fontId="217" fillId="72" borderId="37" applyNumberFormat="0" applyAlignment="0" applyProtection="0"/>
    <xf numFmtId="0" fontId="76" fillId="75" borderId="43" applyNumberFormat="0" applyFont="0" applyAlignment="0" applyProtection="0"/>
    <xf numFmtId="0" fontId="223" fillId="87" borderId="44" applyNumberFormat="0" applyAlignment="0" applyProtection="0"/>
    <xf numFmtId="0" fontId="82" fillId="87" borderId="37" applyNumberFormat="0" applyAlignment="0" applyProtection="0"/>
    <xf numFmtId="0" fontId="217" fillId="72" borderId="37" applyNumberFormat="0" applyAlignment="0" applyProtection="0"/>
    <xf numFmtId="0" fontId="76" fillId="75" borderId="43" applyNumberFormat="0" applyFont="0" applyAlignment="0" applyProtection="0"/>
    <xf numFmtId="0" fontId="223" fillId="87" borderId="44" applyNumberFormat="0" applyAlignment="0" applyProtection="0"/>
    <xf numFmtId="0" fontId="82" fillId="87" borderId="37" applyNumberFormat="0" applyAlignment="0" applyProtection="0"/>
    <xf numFmtId="0" fontId="217" fillId="72" borderId="37" applyNumberFormat="0" applyAlignment="0" applyProtection="0"/>
    <xf numFmtId="0" fontId="76" fillId="75" borderId="43" applyNumberFormat="0" applyFont="0" applyAlignment="0" applyProtection="0"/>
    <xf numFmtId="0" fontId="223" fillId="87" borderId="44" applyNumberFormat="0" applyAlignment="0" applyProtection="0"/>
    <xf numFmtId="0" fontId="82" fillId="87" borderId="37" applyNumberFormat="0" applyAlignment="0" applyProtection="0"/>
    <xf numFmtId="0" fontId="217" fillId="72" borderId="37" applyNumberFormat="0" applyAlignment="0" applyProtection="0"/>
    <xf numFmtId="0" fontId="76" fillId="75" borderId="43" applyNumberFormat="0" applyFont="0" applyAlignment="0" applyProtection="0"/>
    <xf numFmtId="0" fontId="223" fillId="87" borderId="44" applyNumberFormat="0" applyAlignment="0" applyProtection="0"/>
    <xf numFmtId="1" fontId="374" fillId="0" borderId="15">
      <alignment horizontal="justify" wrapText="1"/>
    </xf>
    <xf numFmtId="1" fontId="374" fillId="0" borderId="15">
      <alignment horizontal="justify" wrapText="1"/>
    </xf>
    <xf numFmtId="0" fontId="223" fillId="87" borderId="44" applyNumberFormat="0" applyAlignment="0" applyProtection="0"/>
    <xf numFmtId="0" fontId="82" fillId="87" borderId="37" applyNumberFormat="0" applyAlignment="0" applyProtection="0"/>
    <xf numFmtId="0" fontId="217" fillId="72" borderId="37" applyNumberFormat="0" applyAlignment="0" applyProtection="0"/>
    <xf numFmtId="0" fontId="76" fillId="75" borderId="43" applyNumberFormat="0" applyFont="0" applyAlignment="0" applyProtection="0"/>
    <xf numFmtId="0" fontId="223" fillId="87" borderId="44" applyNumberFormat="0" applyAlignment="0" applyProtection="0"/>
    <xf numFmtId="0" fontId="82" fillId="87" borderId="37" applyNumberFormat="0" applyAlignment="0" applyProtection="0"/>
    <xf numFmtId="0" fontId="217" fillId="72" borderId="37" applyNumberFormat="0" applyAlignment="0" applyProtection="0"/>
    <xf numFmtId="0" fontId="76" fillId="75" borderId="43" applyNumberFormat="0" applyFont="0" applyAlignment="0" applyProtection="0"/>
    <xf numFmtId="0" fontId="223" fillId="87" borderId="44" applyNumberFormat="0" applyAlignment="0" applyProtection="0"/>
    <xf numFmtId="1" fontId="374" fillId="0" borderId="15">
      <alignment horizontal="justify" wrapText="1"/>
    </xf>
    <xf numFmtId="1" fontId="374" fillId="0" borderId="15">
      <alignment horizontal="justify" wrapText="1"/>
    </xf>
    <xf numFmtId="0" fontId="82" fillId="87" borderId="37" applyNumberFormat="0" applyAlignment="0" applyProtection="0"/>
    <xf numFmtId="0" fontId="217" fillId="72" borderId="37" applyNumberFormat="0" applyAlignment="0" applyProtection="0"/>
    <xf numFmtId="0" fontId="76" fillId="75" borderId="43" applyNumberFormat="0" applyFont="0" applyAlignment="0" applyProtection="0"/>
    <xf numFmtId="0" fontId="223" fillId="87" borderId="44" applyNumberFormat="0" applyAlignment="0" applyProtection="0"/>
    <xf numFmtId="0" fontId="91" fillId="0" borderId="0"/>
    <xf numFmtId="0" fontId="217" fillId="72" borderId="37" applyNumberForma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223" fillId="87" borderId="44" applyNumberFormat="0" applyAlignment="0" applyProtection="0"/>
    <xf numFmtId="1" fontId="374" fillId="0" borderId="107">
      <alignment horizontal="justify" wrapText="1"/>
    </xf>
    <xf numFmtId="0" fontId="76" fillId="75" borderId="43" applyNumberFormat="0" applyFont="0" applyAlignment="0" applyProtection="0"/>
    <xf numFmtId="0" fontId="110" fillId="0" borderId="51">
      <alignment horizontal="left" vertical="center"/>
    </xf>
    <xf numFmtId="0" fontId="223" fillId="87" borderId="44" applyNumberFormat="0" applyAlignment="0" applyProtection="0"/>
    <xf numFmtId="0" fontId="76" fillId="75" borderId="43" applyNumberFormat="0" applyFont="0" applyAlignment="0" applyProtection="0"/>
    <xf numFmtId="0" fontId="223" fillId="87" borderId="44" applyNumberFormat="0" applyAlignment="0" applyProtection="0"/>
    <xf numFmtId="1" fontId="374" fillId="0" borderId="82">
      <alignment horizontal="justify" wrapText="1"/>
    </xf>
    <xf numFmtId="0" fontId="76" fillId="75" borderId="43" applyNumberFormat="0" applyFont="0" applyAlignment="0" applyProtection="0"/>
    <xf numFmtId="1" fontId="374" fillId="0" borderId="107">
      <alignment horizontal="justify" wrapText="1"/>
    </xf>
    <xf numFmtId="1" fontId="374" fillId="0" borderId="82">
      <alignment horizontal="justify" wrapText="1"/>
    </xf>
    <xf numFmtId="0" fontId="217" fillId="72" borderId="37" applyNumberFormat="0" applyAlignment="0" applyProtection="0"/>
    <xf numFmtId="0" fontId="223" fillId="87" borderId="44" applyNumberFormat="0" applyAlignment="0" applyProtection="0"/>
    <xf numFmtId="0" fontId="217" fillId="72" borderId="37" applyNumberFormat="0" applyAlignment="0" applyProtection="0"/>
    <xf numFmtId="1" fontId="374" fillId="0" borderId="104">
      <alignment horizontal="justify" wrapText="1"/>
    </xf>
    <xf numFmtId="0" fontId="76" fillId="75" borderId="43" applyNumberFormat="0" applyFont="0" applyAlignment="0" applyProtection="0"/>
    <xf numFmtId="1" fontId="374" fillId="0" borderId="82">
      <alignment horizontal="justify" wrapText="1"/>
    </xf>
    <xf numFmtId="0" fontId="217" fillId="72" borderId="37" applyNumberFormat="0" applyAlignment="0" applyProtection="0"/>
    <xf numFmtId="0" fontId="208" fillId="0" borderId="52" applyNumberFormat="0" applyFill="0" applyAlignment="0" applyProtection="0"/>
    <xf numFmtId="0" fontId="217" fillId="72" borderId="37" applyNumberFormat="0" applyAlignment="0" applyProtection="0"/>
    <xf numFmtId="0" fontId="223" fillId="87" borderId="44" applyNumberFormat="0" applyAlignment="0" applyProtection="0"/>
    <xf numFmtId="1" fontId="374" fillId="0" borderId="15">
      <alignment horizontal="justify" wrapText="1"/>
    </xf>
    <xf numFmtId="0" fontId="76" fillId="75" borderId="43" applyNumberFormat="0" applyFont="0" applyAlignment="0" applyProtection="0"/>
    <xf numFmtId="0" fontId="208" fillId="0" borderId="52" applyNumberFormat="0" applyFill="0" applyAlignment="0" applyProtection="0"/>
    <xf numFmtId="1" fontId="374" fillId="0" borderId="15">
      <alignment horizontal="justify" wrapText="1"/>
    </xf>
    <xf numFmtId="0" fontId="223" fillId="87" borderId="44" applyNumberFormat="0" applyAlignment="0" applyProtection="0"/>
    <xf numFmtId="0" fontId="76" fillId="75" borderId="43" applyNumberFormat="0" applyFont="0" applyAlignment="0" applyProtection="0"/>
    <xf numFmtId="0" fontId="223" fillId="87" borderId="44" applyNumberFormat="0" applyAlignment="0" applyProtection="0"/>
    <xf numFmtId="10" fontId="108" fillId="93" borderId="10" applyNumberFormat="0" applyBorder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76" fillId="75" borderId="43" applyNumberFormat="0" applyFont="0" applyAlignment="0" applyProtection="0"/>
    <xf numFmtId="0" fontId="217" fillId="72" borderId="37" applyNumberFormat="0" applyAlignment="0" applyProtection="0"/>
    <xf numFmtId="0" fontId="223" fillId="87" borderId="44" applyNumberFormat="0" applyAlignment="0" applyProtection="0"/>
    <xf numFmtId="0" fontId="217" fillId="72" borderId="37" applyNumberFormat="0" applyAlignment="0" applyProtection="0"/>
    <xf numFmtId="0" fontId="223" fillId="87" borderId="44" applyNumberFormat="0" applyAlignment="0" applyProtection="0"/>
    <xf numFmtId="0" fontId="82" fillId="87" borderId="37" applyNumberFormat="0" applyAlignment="0" applyProtection="0"/>
    <xf numFmtId="1" fontId="374" fillId="0" borderId="104">
      <alignment horizontal="justify" wrapText="1"/>
    </xf>
    <xf numFmtId="1" fontId="374" fillId="0" borderId="82">
      <alignment horizontal="justify" wrapText="1"/>
    </xf>
    <xf numFmtId="0" fontId="217" fillId="72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223" fillId="87" borderId="44" applyNumberFormat="0" applyAlignment="0" applyProtection="0"/>
    <xf numFmtId="0" fontId="208" fillId="0" borderId="52" applyNumberFormat="0" applyFill="0" applyAlignment="0" applyProtection="0"/>
    <xf numFmtId="0" fontId="76" fillId="75" borderId="43" applyNumberFormat="0" applyFont="0" applyAlignment="0" applyProtection="0"/>
    <xf numFmtId="0" fontId="82" fillId="87" borderId="37" applyNumberFormat="0" applyAlignment="0" applyProtection="0"/>
    <xf numFmtId="0" fontId="223" fillId="87" borderId="44" applyNumberFormat="0" applyAlignment="0" applyProtection="0"/>
    <xf numFmtId="0" fontId="76" fillId="75" borderId="43" applyNumberFormat="0" applyFont="0" applyAlignment="0" applyProtection="0"/>
    <xf numFmtId="1" fontId="374" fillId="0" borderId="15">
      <alignment horizontal="justify" wrapText="1"/>
    </xf>
    <xf numFmtId="0" fontId="223" fillId="87" borderId="44" applyNumberFormat="0" applyAlignment="0" applyProtection="0"/>
    <xf numFmtId="0" fontId="223" fillId="87" borderId="44" applyNumberFormat="0" applyAlignment="0" applyProtection="0"/>
    <xf numFmtId="1" fontId="374" fillId="0" borderId="15">
      <alignment horizontal="justify" wrapText="1"/>
    </xf>
    <xf numFmtId="1" fontId="374" fillId="0" borderId="15">
      <alignment horizontal="justify" wrapText="1"/>
    </xf>
    <xf numFmtId="0" fontId="223" fillId="87" borderId="44" applyNumberFormat="0" applyAlignment="0" applyProtection="0"/>
    <xf numFmtId="1" fontId="374" fillId="0" borderId="15">
      <alignment horizontal="justify" wrapText="1"/>
    </xf>
    <xf numFmtId="0" fontId="82" fillId="87" borderId="37" applyNumberFormat="0" applyAlignment="0" applyProtection="0"/>
    <xf numFmtId="0" fontId="82" fillId="87" borderId="37" applyNumberFormat="0" applyAlignment="0" applyProtection="0"/>
    <xf numFmtId="0" fontId="217" fillId="72" borderId="37" applyNumberFormat="0" applyAlignment="0" applyProtection="0"/>
    <xf numFmtId="1" fontId="374" fillId="0" borderId="15">
      <alignment horizontal="justify" wrapText="1"/>
    </xf>
    <xf numFmtId="0" fontId="217" fillId="72" borderId="37" applyNumberFormat="0" applyAlignment="0" applyProtection="0"/>
    <xf numFmtId="0" fontId="82" fillId="87" borderId="37" applyNumberFormat="0" applyAlignment="0" applyProtection="0"/>
    <xf numFmtId="0" fontId="76" fillId="75" borderId="43" applyNumberFormat="0" applyFont="0" applyAlignment="0" applyProtection="0"/>
    <xf numFmtId="0" fontId="223" fillId="87" borderId="44" applyNumberFormat="0" applyAlignment="0" applyProtection="0"/>
    <xf numFmtId="0" fontId="76" fillId="75" borderId="43" applyNumberFormat="0" applyFont="0" applyAlignment="0" applyProtection="0"/>
    <xf numFmtId="1" fontId="374" fillId="0" borderId="104">
      <alignment horizontal="justify" wrapText="1"/>
    </xf>
    <xf numFmtId="0" fontId="217" fillId="72" borderId="37" applyNumberFormat="0" applyAlignment="0" applyProtection="0"/>
    <xf numFmtId="0" fontId="82" fillId="87" borderId="37" applyNumberFormat="0" applyAlignment="0" applyProtection="0"/>
    <xf numFmtId="0" fontId="76" fillId="75" borderId="43" applyNumberFormat="0" applyFont="0" applyAlignment="0" applyProtection="0"/>
    <xf numFmtId="10" fontId="108" fillId="93" borderId="10" applyNumberFormat="0" applyBorder="0" applyAlignment="0" applyProtection="0"/>
    <xf numFmtId="0" fontId="110" fillId="0" borderId="51">
      <alignment horizontal="left" vertical="center"/>
    </xf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110" fillId="0" borderId="51">
      <alignment horizontal="left" vertical="center"/>
    </xf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17" fillId="72" borderId="37" applyNumberFormat="0" applyAlignment="0" applyProtection="0"/>
    <xf numFmtId="0" fontId="76" fillId="75" borderId="43" applyNumberFormat="0" applyFont="0" applyAlignment="0" applyProtection="0"/>
    <xf numFmtId="1" fontId="374" fillId="0" borderId="15">
      <alignment horizontal="justify" wrapText="1"/>
    </xf>
    <xf numFmtId="1" fontId="374" fillId="0" borderId="15">
      <alignment horizontal="justify" wrapText="1"/>
    </xf>
    <xf numFmtId="0" fontId="217" fillId="72" borderId="37" applyNumberFormat="0" applyAlignment="0" applyProtection="0"/>
    <xf numFmtId="0" fontId="76" fillId="75" borderId="43" applyNumberFormat="0" applyFont="0" applyAlignment="0" applyProtection="0"/>
    <xf numFmtId="1" fontId="374" fillId="0" borderId="15">
      <alignment horizontal="justify" wrapText="1"/>
    </xf>
    <xf numFmtId="0" fontId="217" fillId="72" borderId="37" applyNumberFormat="0" applyAlignment="0" applyProtection="0"/>
    <xf numFmtId="0" fontId="76" fillId="75" borderId="43" applyNumberFormat="0" applyFont="0" applyAlignment="0" applyProtection="0"/>
    <xf numFmtId="0" fontId="217" fillId="72" borderId="37" applyNumberFormat="0" applyAlignment="0" applyProtection="0"/>
    <xf numFmtId="0" fontId="76" fillId="75" borderId="43" applyNumberFormat="0" applyFont="0" applyAlignment="0" applyProtection="0"/>
    <xf numFmtId="0" fontId="217" fillId="72" borderId="37" applyNumberFormat="0" applyAlignment="0" applyProtection="0"/>
    <xf numFmtId="0" fontId="76" fillId="75" borderId="43" applyNumberFormat="0" applyFont="0" applyAlignment="0" applyProtection="0"/>
    <xf numFmtId="0" fontId="217" fillId="72" borderId="37" applyNumberFormat="0" applyAlignment="0" applyProtection="0"/>
    <xf numFmtId="0" fontId="76" fillId="75" borderId="43" applyNumberFormat="0" applyFont="0" applyAlignment="0" applyProtection="0"/>
    <xf numFmtId="0" fontId="217" fillId="72" borderId="37" applyNumberForma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82" fillId="87" borderId="37" applyNumberFormat="0" applyAlignment="0" applyProtection="0"/>
    <xf numFmtId="0" fontId="223" fillId="87" borderId="44" applyNumberFormat="0" applyAlignment="0" applyProtection="0"/>
    <xf numFmtId="1" fontId="374" fillId="0" borderId="15">
      <alignment horizontal="justify" wrapText="1"/>
    </xf>
    <xf numFmtId="0" fontId="110" fillId="0" borderId="51">
      <alignment horizontal="left" vertical="center"/>
    </xf>
    <xf numFmtId="10" fontId="108" fillId="93" borderId="10" applyNumberFormat="0" applyBorder="0" applyAlignment="0" applyProtection="0"/>
    <xf numFmtId="1" fontId="374" fillId="0" borderId="107">
      <alignment horizontal="justify" wrapText="1"/>
    </xf>
    <xf numFmtId="0" fontId="217" fillId="72" borderId="37" applyNumberFormat="0" applyAlignment="0" applyProtection="0"/>
    <xf numFmtId="0" fontId="223" fillId="87" borderId="44" applyNumberFormat="0" applyAlignment="0" applyProtection="0"/>
    <xf numFmtId="0" fontId="82" fillId="87" borderId="37" applyNumberFormat="0" applyAlignment="0" applyProtection="0"/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0" fontId="82" fillId="87" borderId="37" applyNumberFormat="0" applyAlignment="0" applyProtection="0"/>
    <xf numFmtId="0" fontId="217" fillId="72" borderId="37" applyNumberFormat="0" applyAlignment="0" applyProtection="0"/>
    <xf numFmtId="0" fontId="76" fillId="75" borderId="43" applyNumberFormat="0" applyFon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82" fillId="87" borderId="37" applyNumberFormat="0" applyAlignment="0" applyProtection="0"/>
    <xf numFmtId="0" fontId="217" fillId="72" borderId="37" applyNumberFormat="0" applyAlignment="0" applyProtection="0"/>
    <xf numFmtId="0" fontId="76" fillId="75" borderId="43" applyNumberFormat="0" applyFont="0" applyAlignment="0" applyProtection="0"/>
    <xf numFmtId="0" fontId="223" fillId="87" borderId="44" applyNumberFormat="0" applyAlignment="0" applyProtection="0"/>
    <xf numFmtId="0" fontId="82" fillId="87" borderId="37" applyNumberFormat="0" applyAlignment="0" applyProtection="0"/>
    <xf numFmtId="0" fontId="217" fillId="72" borderId="37" applyNumberFormat="0" applyAlignment="0" applyProtection="0"/>
    <xf numFmtId="0" fontId="76" fillId="75" borderId="43" applyNumberFormat="0" applyFont="0" applyAlignment="0" applyProtection="0"/>
    <xf numFmtId="0" fontId="223" fillId="87" borderId="44" applyNumberFormat="0" applyAlignment="0" applyProtection="0"/>
    <xf numFmtId="0" fontId="82" fillId="87" borderId="37" applyNumberFormat="0" applyAlignment="0" applyProtection="0"/>
    <xf numFmtId="0" fontId="217" fillId="72" borderId="37" applyNumberFormat="0" applyAlignment="0" applyProtection="0"/>
    <xf numFmtId="0" fontId="76" fillId="75" borderId="43" applyNumberFormat="0" applyFont="0" applyAlignment="0" applyProtection="0"/>
    <xf numFmtId="0" fontId="223" fillId="87" borderId="44" applyNumberFormat="0" applyAlignment="0" applyProtection="0"/>
    <xf numFmtId="1" fontId="374" fillId="0" borderId="15">
      <alignment horizontal="justify" wrapText="1"/>
    </xf>
    <xf numFmtId="1" fontId="374" fillId="0" borderId="15">
      <alignment horizontal="justify" wrapText="1"/>
    </xf>
    <xf numFmtId="0" fontId="223" fillId="87" borderId="44" applyNumberFormat="0" applyAlignment="0" applyProtection="0"/>
    <xf numFmtId="0" fontId="82" fillId="87" borderId="37" applyNumberFormat="0" applyAlignment="0" applyProtection="0"/>
    <xf numFmtId="0" fontId="217" fillId="72" borderId="37" applyNumberFormat="0" applyAlignment="0" applyProtection="0"/>
    <xf numFmtId="0" fontId="76" fillId="75" borderId="43" applyNumberFormat="0" applyFont="0" applyAlignment="0" applyProtection="0"/>
    <xf numFmtId="0" fontId="223" fillId="87" borderId="44" applyNumberFormat="0" applyAlignment="0" applyProtection="0"/>
    <xf numFmtId="0" fontId="82" fillId="87" borderId="37" applyNumberFormat="0" applyAlignment="0" applyProtection="0"/>
    <xf numFmtId="0" fontId="217" fillId="72" borderId="37" applyNumberFormat="0" applyAlignment="0" applyProtection="0"/>
    <xf numFmtId="0" fontId="76" fillId="75" borderId="43" applyNumberFormat="0" applyFont="0" applyAlignment="0" applyProtection="0"/>
    <xf numFmtId="0" fontId="223" fillId="87" borderId="44" applyNumberFormat="0" applyAlignment="0" applyProtection="0"/>
    <xf numFmtId="1" fontId="374" fillId="0" borderId="15">
      <alignment horizontal="justify" wrapText="1"/>
    </xf>
    <xf numFmtId="1" fontId="374" fillId="0" borderId="15">
      <alignment horizontal="justify" wrapText="1"/>
    </xf>
    <xf numFmtId="0" fontId="82" fillId="87" borderId="37" applyNumberFormat="0" applyAlignment="0" applyProtection="0"/>
    <xf numFmtId="0" fontId="217" fillId="72" borderId="37" applyNumberFormat="0" applyAlignment="0" applyProtection="0"/>
    <xf numFmtId="0" fontId="76" fillId="75" borderId="43" applyNumberFormat="0" applyFont="0" applyAlignment="0" applyProtection="0"/>
    <xf numFmtId="0" fontId="223" fillId="87" borderId="44" applyNumberFormat="0" applyAlignment="0" applyProtection="0"/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0" fontId="110" fillId="0" borderId="105">
      <alignment horizontal="left" vertical="center"/>
    </xf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17" fillId="72" borderId="37" applyNumberFormat="0" applyAlignment="0" applyProtection="0"/>
    <xf numFmtId="0" fontId="76" fillId="75" borderId="43" applyNumberFormat="0" applyFont="0" applyAlignment="0" applyProtection="0"/>
    <xf numFmtId="1" fontId="374" fillId="0" borderId="15">
      <alignment horizontal="justify" wrapText="1"/>
    </xf>
    <xf numFmtId="1" fontId="374" fillId="0" borderId="82">
      <alignment horizontal="justify" wrapText="1"/>
    </xf>
    <xf numFmtId="0" fontId="217" fillId="72" borderId="37" applyNumberFormat="0" applyAlignment="0" applyProtection="0"/>
    <xf numFmtId="0" fontId="76" fillId="75" borderId="43" applyNumberFormat="0" applyFont="0" applyAlignment="0" applyProtection="0"/>
    <xf numFmtId="1" fontId="374" fillId="0" borderId="15">
      <alignment horizontal="justify" wrapText="1"/>
    </xf>
    <xf numFmtId="0" fontId="217" fillId="72" borderId="37" applyNumberFormat="0" applyAlignment="0" applyProtection="0"/>
    <xf numFmtId="0" fontId="76" fillId="75" borderId="43" applyNumberFormat="0" applyFont="0" applyAlignment="0" applyProtection="0"/>
    <xf numFmtId="0" fontId="217" fillId="72" borderId="37" applyNumberFormat="0" applyAlignment="0" applyProtection="0"/>
    <xf numFmtId="0" fontId="76" fillId="75" borderId="43" applyNumberFormat="0" applyFont="0" applyAlignment="0" applyProtection="0"/>
    <xf numFmtId="0" fontId="217" fillId="72" borderId="37" applyNumberFormat="0" applyAlignment="0" applyProtection="0"/>
    <xf numFmtId="0" fontId="76" fillId="75" borderId="43" applyNumberFormat="0" applyFont="0" applyAlignment="0" applyProtection="0"/>
    <xf numFmtId="0" fontId="217" fillId="72" borderId="37" applyNumberFormat="0" applyAlignment="0" applyProtection="0"/>
    <xf numFmtId="0" fontId="76" fillId="75" borderId="43" applyNumberFormat="0" applyFont="0" applyAlignment="0" applyProtection="0"/>
    <xf numFmtId="0" fontId="217" fillId="72" borderId="37" applyNumberFormat="0" applyAlignment="0" applyProtection="0"/>
    <xf numFmtId="0" fontId="76" fillId="75" borderId="43" applyNumberFormat="0" applyFont="0" applyAlignment="0" applyProtection="0"/>
    <xf numFmtId="0" fontId="82" fillId="87" borderId="37" applyNumberFormat="0" applyAlignment="0" applyProtection="0"/>
    <xf numFmtId="0" fontId="217" fillId="72" borderId="37" applyNumberFormat="0" applyAlignment="0" applyProtection="0"/>
    <xf numFmtId="0" fontId="76" fillId="75" borderId="43" applyNumberFormat="0" applyFont="0" applyAlignment="0" applyProtection="0"/>
    <xf numFmtId="0" fontId="223" fillId="87" borderId="44" applyNumberFormat="0" applyAlignment="0" applyProtection="0"/>
    <xf numFmtId="0" fontId="110" fillId="0" borderId="51">
      <alignment horizontal="left" vertical="center"/>
    </xf>
    <xf numFmtId="10" fontId="108" fillId="93" borderId="10" applyNumberFormat="0" applyBorder="0" applyAlignment="0" applyProtection="0"/>
    <xf numFmtId="1" fontId="374" fillId="0" borderId="104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0" fontId="82" fillId="87" borderId="37" applyNumberFormat="0" applyAlignment="0" applyProtection="0"/>
    <xf numFmtId="0" fontId="217" fillId="72" borderId="37" applyNumberFormat="0" applyAlignment="0" applyProtection="0"/>
    <xf numFmtId="0" fontId="76" fillId="75" borderId="43" applyNumberFormat="0" applyFont="0" applyAlignment="0" applyProtection="0"/>
    <xf numFmtId="0" fontId="223" fillId="87" borderId="44" applyNumberFormat="0" applyAlignment="0" applyProtection="0"/>
    <xf numFmtId="0" fontId="82" fillId="87" borderId="37" applyNumberFormat="0" applyAlignment="0" applyProtection="0"/>
    <xf numFmtId="0" fontId="217" fillId="72" borderId="37" applyNumberFormat="0" applyAlignment="0" applyProtection="0"/>
    <xf numFmtId="0" fontId="76" fillId="75" borderId="43" applyNumberFormat="0" applyFont="0" applyAlignment="0" applyProtection="0"/>
    <xf numFmtId="0" fontId="223" fillId="87" borderId="44" applyNumberFormat="0" applyAlignment="0" applyProtection="0"/>
    <xf numFmtId="0" fontId="82" fillId="87" borderId="37" applyNumberFormat="0" applyAlignment="0" applyProtection="0"/>
    <xf numFmtId="0" fontId="217" fillId="72" borderId="37" applyNumberFormat="0" applyAlignment="0" applyProtection="0"/>
    <xf numFmtId="0" fontId="76" fillId="75" borderId="43" applyNumberFormat="0" applyFont="0" applyAlignment="0" applyProtection="0"/>
    <xf numFmtId="0" fontId="223" fillId="87" borderId="44" applyNumberFormat="0" applyAlignment="0" applyProtection="0"/>
    <xf numFmtId="0" fontId="82" fillId="87" borderId="37" applyNumberFormat="0" applyAlignment="0" applyProtection="0"/>
    <xf numFmtId="0" fontId="217" fillId="72" borderId="37" applyNumberFormat="0" applyAlignment="0" applyProtection="0"/>
    <xf numFmtId="0" fontId="76" fillId="75" borderId="43" applyNumberFormat="0" applyFont="0" applyAlignment="0" applyProtection="0"/>
    <xf numFmtId="0" fontId="223" fillId="87" borderId="44" applyNumberFormat="0" applyAlignment="0" applyProtection="0"/>
    <xf numFmtId="1" fontId="374" fillId="0" borderId="15">
      <alignment horizontal="justify" wrapText="1"/>
    </xf>
    <xf numFmtId="1" fontId="374" fillId="0" borderId="15">
      <alignment horizontal="justify" wrapText="1"/>
    </xf>
    <xf numFmtId="0" fontId="223" fillId="87" borderId="44" applyNumberFormat="0" applyAlignment="0" applyProtection="0"/>
    <xf numFmtId="0" fontId="82" fillId="87" borderId="37" applyNumberFormat="0" applyAlignment="0" applyProtection="0"/>
    <xf numFmtId="0" fontId="217" fillId="72" borderId="37" applyNumberFormat="0" applyAlignment="0" applyProtection="0"/>
    <xf numFmtId="0" fontId="76" fillId="75" borderId="43" applyNumberFormat="0" applyFont="0" applyAlignment="0" applyProtection="0"/>
    <xf numFmtId="0" fontId="223" fillId="87" borderId="44" applyNumberFormat="0" applyAlignment="0" applyProtection="0"/>
    <xf numFmtId="0" fontId="82" fillId="87" borderId="37" applyNumberFormat="0" applyAlignment="0" applyProtection="0"/>
    <xf numFmtId="0" fontId="217" fillId="72" borderId="37" applyNumberFormat="0" applyAlignment="0" applyProtection="0"/>
    <xf numFmtId="0" fontId="76" fillId="75" borderId="43" applyNumberFormat="0" applyFont="0" applyAlignment="0" applyProtection="0"/>
    <xf numFmtId="0" fontId="223" fillId="87" borderId="44" applyNumberFormat="0" applyAlignment="0" applyProtection="0"/>
    <xf numFmtId="1" fontId="374" fillId="0" borderId="15">
      <alignment horizontal="justify" wrapText="1"/>
    </xf>
    <xf numFmtId="1" fontId="374" fillId="0" borderId="15">
      <alignment horizontal="justify" wrapText="1"/>
    </xf>
    <xf numFmtId="0" fontId="82" fillId="87" borderId="37" applyNumberFormat="0" applyAlignment="0" applyProtection="0"/>
    <xf numFmtId="0" fontId="217" fillId="72" borderId="37" applyNumberFormat="0" applyAlignment="0" applyProtection="0"/>
    <xf numFmtId="0" fontId="76" fillId="75" borderId="43" applyNumberFormat="0" applyFont="0" applyAlignment="0" applyProtection="0"/>
    <xf numFmtId="0" fontId="223" fillId="87" borderId="44" applyNumberFormat="0" applyAlignment="0" applyProtection="0"/>
    <xf numFmtId="0" fontId="128" fillId="0" borderId="53"/>
    <xf numFmtId="0" fontId="110" fillId="0" borderId="108">
      <alignment horizontal="left" vertical="center"/>
    </xf>
    <xf numFmtId="0" fontId="128" fillId="0" borderId="53"/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1" fontId="374" fillId="0" borderId="15">
      <alignment horizontal="justify" wrapText="1"/>
    </xf>
    <xf numFmtId="0" fontId="128" fillId="0" borderId="53"/>
    <xf numFmtId="0" fontId="128" fillId="0" borderId="53"/>
    <xf numFmtId="1" fontId="374" fillId="0" borderId="107">
      <alignment horizontal="justify" wrapText="1"/>
    </xf>
    <xf numFmtId="0" fontId="76" fillId="75" borderId="43" applyNumberFormat="0" applyFon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76" fillId="75" borderId="43" applyNumberFormat="0" applyFont="0" applyAlignment="0" applyProtection="0"/>
    <xf numFmtId="10" fontId="108" fillId="93" borderId="75" applyNumberFormat="0" applyBorder="0" applyAlignment="0" applyProtection="0"/>
    <xf numFmtId="0" fontId="128" fillId="0" borderId="53"/>
    <xf numFmtId="0" fontId="110" fillId="0" borderId="102">
      <alignment horizontal="left" vertical="center"/>
    </xf>
    <xf numFmtId="10" fontId="108" fillId="93" borderId="75" applyNumberFormat="0" applyBorder="0" applyAlignment="0" applyProtection="0"/>
    <xf numFmtId="0" fontId="110" fillId="0" borderId="102">
      <alignment horizontal="left" vertical="center"/>
    </xf>
    <xf numFmtId="10" fontId="108" fillId="93" borderId="75" applyNumberFormat="0" applyBorder="0" applyAlignment="0" applyProtection="0"/>
    <xf numFmtId="1" fontId="374" fillId="0" borderId="82">
      <alignment horizontal="justify" wrapText="1"/>
    </xf>
    <xf numFmtId="0" fontId="217" fillId="72" borderId="37" applyNumberFormat="0" applyAlignment="0" applyProtection="0"/>
    <xf numFmtId="0" fontId="208" fillId="0" borderId="52" applyNumberFormat="0" applyFill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217" fillId="72" borderId="37" applyNumberFormat="0" applyAlignment="0" applyProtection="0"/>
    <xf numFmtId="1" fontId="374" fillId="0" borderId="82">
      <alignment horizontal="justify" wrapText="1"/>
    </xf>
    <xf numFmtId="0" fontId="223" fillId="87" borderId="44" applyNumberFormat="0" applyAlignment="0" applyProtection="0"/>
    <xf numFmtId="0" fontId="76" fillId="75" borderId="43" applyNumberFormat="0" applyFont="0" applyAlignment="0" applyProtection="0"/>
    <xf numFmtId="0" fontId="217" fillId="72" borderId="37" applyNumberFormat="0" applyAlignment="0" applyProtection="0"/>
    <xf numFmtId="0" fontId="82" fillId="87" borderId="37" applyNumberFormat="0" applyAlignment="0" applyProtection="0"/>
    <xf numFmtId="1" fontId="374" fillId="0" borderId="82">
      <alignment horizontal="justify" wrapText="1"/>
    </xf>
    <xf numFmtId="1" fontId="374" fillId="0" borderId="82">
      <alignment horizontal="justify" wrapText="1"/>
    </xf>
    <xf numFmtId="0" fontId="223" fillId="87" borderId="44" applyNumberFormat="0" applyAlignment="0" applyProtection="0"/>
    <xf numFmtId="0" fontId="76" fillId="75" borderId="43" applyNumberFormat="0" applyFont="0" applyAlignment="0" applyProtection="0"/>
    <xf numFmtId="0" fontId="217" fillId="72" borderId="37" applyNumberFormat="0" applyAlignment="0" applyProtection="0"/>
    <xf numFmtId="0" fontId="82" fillId="87" borderId="37" applyNumberFormat="0" applyAlignment="0" applyProtection="0"/>
    <xf numFmtId="0" fontId="223" fillId="87" borderId="44" applyNumberFormat="0" applyAlignment="0" applyProtection="0"/>
    <xf numFmtId="0" fontId="76" fillId="75" borderId="43" applyNumberFormat="0" applyFont="0" applyAlignment="0" applyProtection="0"/>
    <xf numFmtId="0" fontId="223" fillId="87" borderId="44" applyNumberFormat="0" applyAlignment="0" applyProtection="0"/>
    <xf numFmtId="1" fontId="374" fillId="0" borderId="82">
      <alignment horizontal="justify" wrapText="1"/>
    </xf>
    <xf numFmtId="1" fontId="374" fillId="0" borderId="82">
      <alignment horizontal="justify" wrapText="1"/>
    </xf>
    <xf numFmtId="0" fontId="223" fillId="87" borderId="44" applyNumberFormat="0" applyAlignment="0" applyProtection="0"/>
    <xf numFmtId="0" fontId="76" fillId="75" borderId="43" applyNumberFormat="0" applyFont="0" applyAlignment="0" applyProtection="0"/>
    <xf numFmtId="0" fontId="217" fillId="72" borderId="37" applyNumberFormat="0" applyAlignment="0" applyProtection="0"/>
    <xf numFmtId="0" fontId="82" fillId="87" borderId="37" applyNumberFormat="0" applyAlignment="0" applyProtection="0"/>
    <xf numFmtId="0" fontId="223" fillId="87" borderId="44" applyNumberFormat="0" applyAlignment="0" applyProtection="0"/>
    <xf numFmtId="0" fontId="76" fillId="75" borderId="43" applyNumberFormat="0" applyFont="0" applyAlignment="0" applyProtection="0"/>
    <xf numFmtId="0" fontId="217" fillId="72" borderId="37" applyNumberFormat="0" applyAlignment="0" applyProtection="0"/>
    <xf numFmtId="0" fontId="82" fillId="87" borderId="37" applyNumberFormat="0" applyAlignment="0" applyProtection="0"/>
    <xf numFmtId="1" fontId="374" fillId="0" borderId="82">
      <alignment horizontal="justify" wrapText="1"/>
    </xf>
    <xf numFmtId="1" fontId="374" fillId="0" borderId="82">
      <alignment horizontal="justify" wrapText="1"/>
    </xf>
    <xf numFmtId="0" fontId="223" fillId="87" borderId="44" applyNumberFormat="0" applyAlignment="0" applyProtection="0"/>
    <xf numFmtId="0" fontId="76" fillId="75" borderId="43" applyNumberFormat="0" applyFont="0" applyAlignment="0" applyProtection="0"/>
    <xf numFmtId="0" fontId="217" fillId="72" borderId="37" applyNumberFormat="0" applyAlignment="0" applyProtection="0"/>
    <xf numFmtId="0" fontId="82" fillId="87" borderId="37" applyNumberFormat="0" applyAlignment="0" applyProtection="0"/>
    <xf numFmtId="1" fontId="374" fillId="0" borderId="82">
      <alignment horizontal="justify" wrapText="1"/>
    </xf>
    <xf numFmtId="0" fontId="208" fillId="0" borderId="52" applyNumberFormat="0" applyFill="0" applyAlignment="0" applyProtection="0"/>
    <xf numFmtId="0" fontId="223" fillId="87" borderId="44" applyNumberFormat="0" applyAlignment="0" applyProtection="0"/>
    <xf numFmtId="0" fontId="76" fillId="75" borderId="43" applyNumberFormat="0" applyFont="0" applyAlignment="0" applyProtection="0"/>
    <xf numFmtId="10" fontId="108" fillId="93" borderId="75" applyNumberFormat="0" applyBorder="0" applyAlignment="0" applyProtection="0"/>
    <xf numFmtId="0" fontId="128" fillId="0" borderId="53"/>
    <xf numFmtId="0" fontId="110" fillId="0" borderId="102">
      <alignment horizontal="left" vertical="center"/>
    </xf>
    <xf numFmtId="10" fontId="108" fillId="93" borderId="75" applyNumberFormat="0" applyBorder="0" applyAlignment="0" applyProtection="0"/>
    <xf numFmtId="0" fontId="82" fillId="87" borderId="103" applyNumberFormat="0" applyAlignment="0" applyProtection="0"/>
    <xf numFmtId="0" fontId="82" fillId="87" borderId="103" applyNumberFormat="0" applyAlignment="0" applyProtection="0"/>
    <xf numFmtId="0" fontId="82" fillId="87" borderId="103" applyNumberFormat="0" applyAlignment="0" applyProtection="0"/>
    <xf numFmtId="0" fontId="82" fillId="87" borderId="103" applyNumberFormat="0" applyAlignment="0" applyProtection="0"/>
    <xf numFmtId="0" fontId="82" fillId="87" borderId="103" applyNumberFormat="0" applyAlignment="0" applyProtection="0"/>
    <xf numFmtId="0" fontId="82" fillId="87" borderId="103" applyNumberFormat="0" applyAlignment="0" applyProtection="0"/>
    <xf numFmtId="0" fontId="82" fillId="87" borderId="103" applyNumberFormat="0" applyAlignment="0" applyProtection="0"/>
    <xf numFmtId="0" fontId="82" fillId="87" borderId="103" applyNumberFormat="0" applyAlignment="0" applyProtection="0"/>
    <xf numFmtId="0" fontId="82" fillId="87" borderId="103" applyNumberFormat="0" applyAlignment="0" applyProtection="0"/>
    <xf numFmtId="0" fontId="82" fillId="87" borderId="103" applyNumberFormat="0" applyAlignment="0" applyProtection="0"/>
    <xf numFmtId="0" fontId="82" fillId="87" borderId="103" applyNumberFormat="0" applyAlignment="0" applyProtection="0"/>
    <xf numFmtId="0" fontId="82" fillId="87" borderId="103" applyNumberFormat="0" applyAlignment="0" applyProtection="0"/>
    <xf numFmtId="0" fontId="82" fillId="87" borderId="103" applyNumberFormat="0" applyAlignment="0" applyProtection="0"/>
    <xf numFmtId="0" fontId="82" fillId="87" borderId="103" applyNumberFormat="0" applyAlignment="0" applyProtection="0"/>
    <xf numFmtId="0" fontId="110" fillId="0" borderId="102">
      <alignment horizontal="left" vertical="center"/>
    </xf>
    <xf numFmtId="10" fontId="108" fillId="93" borderId="75" applyNumberFormat="0" applyBorder="0" applyAlignment="0" applyProtection="0"/>
    <xf numFmtId="10" fontId="108" fillId="93" borderId="75" applyNumberFormat="0" applyBorder="0" applyAlignment="0" applyProtection="0"/>
    <xf numFmtId="10" fontId="108" fillId="93" borderId="75" applyNumberFormat="0" applyBorder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1" fontId="374" fillId="0" borderId="82">
      <alignment horizontal="justify" wrapText="1"/>
    </xf>
    <xf numFmtId="1" fontId="374" fillId="0" borderId="82">
      <alignment horizontal="justify" wrapText="1"/>
    </xf>
    <xf numFmtId="1" fontId="374" fillId="0" borderId="82">
      <alignment horizontal="justify" wrapText="1"/>
    </xf>
    <xf numFmtId="1" fontId="374" fillId="0" borderId="82">
      <alignment horizontal="justify" wrapText="1"/>
    </xf>
    <xf numFmtId="1" fontId="374" fillId="0" borderId="82">
      <alignment horizontal="justify" wrapText="1"/>
    </xf>
    <xf numFmtId="1" fontId="374" fillId="0" borderId="82">
      <alignment horizontal="justify" wrapText="1"/>
    </xf>
    <xf numFmtId="1" fontId="374" fillId="0" borderId="82">
      <alignment horizontal="justify" wrapText="1"/>
    </xf>
    <xf numFmtId="1" fontId="374" fillId="0" borderId="82">
      <alignment horizontal="justify" wrapText="1"/>
    </xf>
    <xf numFmtId="1" fontId="374" fillId="0" borderId="82">
      <alignment horizontal="justify" wrapText="1"/>
    </xf>
    <xf numFmtId="1" fontId="374" fillId="0" borderId="82">
      <alignment horizontal="justify" wrapText="1"/>
    </xf>
    <xf numFmtId="1" fontId="374" fillId="0" borderId="82">
      <alignment horizontal="justify" wrapText="1"/>
    </xf>
    <xf numFmtId="1" fontId="374" fillId="0" borderId="82">
      <alignment horizontal="justify" wrapText="1"/>
    </xf>
    <xf numFmtId="1" fontId="374" fillId="0" borderId="82">
      <alignment horizontal="justify" wrapText="1"/>
    </xf>
    <xf numFmtId="1" fontId="374" fillId="0" borderId="82">
      <alignment horizontal="justify" wrapText="1"/>
    </xf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17" fillId="72" borderId="103" applyNumberFormat="0" applyAlignment="0" applyProtection="0"/>
    <xf numFmtId="0" fontId="76" fillId="75" borderId="43" applyNumberFormat="0" applyFont="0" applyAlignment="0" applyProtection="0"/>
    <xf numFmtId="1" fontId="374" fillId="0" borderId="82">
      <alignment horizontal="justify" wrapText="1"/>
    </xf>
    <xf numFmtId="1" fontId="374" fillId="0" borderId="104">
      <alignment horizontal="justify" wrapText="1"/>
    </xf>
    <xf numFmtId="0" fontId="217" fillId="72" borderId="103" applyNumberFormat="0" applyAlignment="0" applyProtection="0"/>
    <xf numFmtId="0" fontId="76" fillId="75" borderId="43" applyNumberFormat="0" applyFont="0" applyAlignment="0" applyProtection="0"/>
    <xf numFmtId="1" fontId="374" fillId="0" borderId="82">
      <alignment horizontal="justify" wrapText="1"/>
    </xf>
    <xf numFmtId="0" fontId="217" fillId="72" borderId="103" applyNumberFormat="0" applyAlignment="0" applyProtection="0"/>
    <xf numFmtId="0" fontId="76" fillId="75" borderId="43" applyNumberFormat="0" applyFont="0" applyAlignment="0" applyProtection="0"/>
    <xf numFmtId="0" fontId="217" fillId="72" borderId="103" applyNumberFormat="0" applyAlignment="0" applyProtection="0"/>
    <xf numFmtId="0" fontId="76" fillId="75" borderId="43" applyNumberFormat="0" applyFont="0" applyAlignment="0" applyProtection="0"/>
    <xf numFmtId="0" fontId="217" fillId="72" borderId="103" applyNumberFormat="0" applyAlignment="0" applyProtection="0"/>
    <xf numFmtId="0" fontId="76" fillId="75" borderId="43" applyNumberFormat="0" applyFont="0" applyAlignment="0" applyProtection="0"/>
    <xf numFmtId="0" fontId="217" fillId="72" borderId="103" applyNumberFormat="0" applyAlignment="0" applyProtection="0"/>
    <xf numFmtId="0" fontId="76" fillId="75" borderId="43" applyNumberFormat="0" applyFont="0" applyAlignment="0" applyProtection="0"/>
    <xf numFmtId="0" fontId="217" fillId="72" borderId="103" applyNumberFormat="0" applyAlignment="0" applyProtection="0"/>
    <xf numFmtId="0" fontId="76" fillId="75" borderId="43" applyNumberFormat="0" applyFont="0" applyAlignment="0" applyProtection="0"/>
    <xf numFmtId="0" fontId="82" fillId="87" borderId="37" applyNumberFormat="0" applyAlignment="0" applyProtection="0"/>
    <xf numFmtId="0" fontId="208" fillId="0" borderId="52" applyNumberFormat="0" applyFill="0" applyAlignment="0" applyProtection="0"/>
    <xf numFmtId="0" fontId="217" fillId="72" borderId="37" applyNumberFormat="0" applyAlignment="0" applyProtection="0"/>
    <xf numFmtId="0" fontId="76" fillId="75" borderId="43" applyNumberFormat="0" applyFont="0" applyAlignment="0" applyProtection="0"/>
    <xf numFmtId="0" fontId="223" fillId="87" borderId="44" applyNumberFormat="0" applyAlignment="0" applyProtection="0"/>
    <xf numFmtId="0" fontId="110" fillId="0" borderId="102">
      <alignment horizontal="left" vertical="center"/>
    </xf>
    <xf numFmtId="10" fontId="108" fillId="93" borderId="75" applyNumberFormat="0" applyBorder="0" applyAlignment="0" applyProtection="0"/>
    <xf numFmtId="1" fontId="374" fillId="0" borderId="107">
      <alignment horizontal="justify" wrapText="1"/>
    </xf>
    <xf numFmtId="1" fontId="374" fillId="0" borderId="82">
      <alignment horizontal="justify" wrapText="1"/>
    </xf>
    <xf numFmtId="1" fontId="374" fillId="0" borderId="82">
      <alignment horizontal="justify" wrapText="1"/>
    </xf>
    <xf numFmtId="1" fontId="374" fillId="0" borderId="82">
      <alignment horizontal="justify" wrapText="1"/>
    </xf>
    <xf numFmtId="1" fontId="374" fillId="0" borderId="82">
      <alignment horizontal="justify" wrapText="1"/>
    </xf>
    <xf numFmtId="1" fontId="374" fillId="0" borderId="82">
      <alignment horizontal="justify" wrapText="1"/>
    </xf>
    <xf numFmtId="1" fontId="374" fillId="0" borderId="82">
      <alignment horizontal="justify" wrapText="1"/>
    </xf>
    <xf numFmtId="0" fontId="82" fillId="87" borderId="37" applyNumberFormat="0" applyAlignment="0" applyProtection="0"/>
    <xf numFmtId="0" fontId="208" fillId="0" borderId="52" applyNumberFormat="0" applyFill="0" applyAlignment="0" applyProtection="0"/>
    <xf numFmtId="0" fontId="217" fillId="72" borderId="37" applyNumberFormat="0" applyAlignment="0" applyProtection="0"/>
    <xf numFmtId="0" fontId="76" fillId="75" borderId="43" applyNumberFormat="0" applyFont="0" applyAlignment="0" applyProtection="0"/>
    <xf numFmtId="0" fontId="223" fillId="87" borderId="44" applyNumberFormat="0" applyAlignment="0" applyProtection="0"/>
    <xf numFmtId="0" fontId="208" fillId="0" borderId="52" applyNumberFormat="0" applyFill="0" applyAlignment="0" applyProtection="0"/>
    <xf numFmtId="0" fontId="82" fillId="87" borderId="37" applyNumberFormat="0" applyAlignment="0" applyProtection="0"/>
    <xf numFmtId="0" fontId="217" fillId="72" borderId="37" applyNumberFormat="0" applyAlignment="0" applyProtection="0"/>
    <xf numFmtId="0" fontId="76" fillId="75" borderId="43" applyNumberFormat="0" applyFont="0" applyAlignment="0" applyProtection="0"/>
    <xf numFmtId="0" fontId="223" fillId="87" borderId="44" applyNumberFormat="0" applyAlignment="0" applyProtection="0"/>
    <xf numFmtId="0" fontId="82" fillId="87" borderId="37" applyNumberFormat="0" applyAlignment="0" applyProtection="0"/>
    <xf numFmtId="0" fontId="217" fillId="72" borderId="37" applyNumberFormat="0" applyAlignment="0" applyProtection="0"/>
    <xf numFmtId="0" fontId="76" fillId="75" borderId="43" applyNumberFormat="0" applyFont="0" applyAlignment="0" applyProtection="0"/>
    <xf numFmtId="0" fontId="223" fillId="87" borderId="44" applyNumberFormat="0" applyAlignment="0" applyProtection="0"/>
    <xf numFmtId="0" fontId="82" fillId="87" borderId="37" applyNumberFormat="0" applyAlignment="0" applyProtection="0"/>
    <xf numFmtId="0" fontId="217" fillId="72" borderId="37" applyNumberFormat="0" applyAlignment="0" applyProtection="0"/>
    <xf numFmtId="0" fontId="76" fillId="75" borderId="43" applyNumberFormat="0" applyFont="0" applyAlignment="0" applyProtection="0"/>
    <xf numFmtId="0" fontId="223" fillId="87" borderId="44" applyNumberFormat="0" applyAlignment="0" applyProtection="0"/>
    <xf numFmtId="1" fontId="374" fillId="0" borderId="82">
      <alignment horizontal="justify" wrapText="1"/>
    </xf>
    <xf numFmtId="1" fontId="374" fillId="0" borderId="82">
      <alignment horizontal="justify" wrapText="1"/>
    </xf>
    <xf numFmtId="0" fontId="223" fillId="87" borderId="44" applyNumberFormat="0" applyAlignment="0" applyProtection="0"/>
    <xf numFmtId="0" fontId="82" fillId="87" borderId="37" applyNumberFormat="0" applyAlignment="0" applyProtection="0"/>
    <xf numFmtId="0" fontId="217" fillId="72" borderId="37" applyNumberFormat="0" applyAlignment="0" applyProtection="0"/>
    <xf numFmtId="0" fontId="76" fillId="75" borderId="43" applyNumberFormat="0" applyFont="0" applyAlignment="0" applyProtection="0"/>
    <xf numFmtId="0" fontId="223" fillId="87" borderId="44" applyNumberFormat="0" applyAlignment="0" applyProtection="0"/>
    <xf numFmtId="0" fontId="82" fillId="87" borderId="37" applyNumberFormat="0" applyAlignment="0" applyProtection="0"/>
    <xf numFmtId="0" fontId="217" fillId="72" borderId="37" applyNumberFormat="0" applyAlignment="0" applyProtection="0"/>
    <xf numFmtId="0" fontId="76" fillId="75" borderId="43" applyNumberFormat="0" applyFont="0" applyAlignment="0" applyProtection="0"/>
    <xf numFmtId="0" fontId="223" fillId="87" borderId="44" applyNumberFormat="0" applyAlignment="0" applyProtection="0"/>
    <xf numFmtId="1" fontId="374" fillId="0" borderId="82">
      <alignment horizontal="justify" wrapText="1"/>
    </xf>
    <xf numFmtId="1" fontId="374" fillId="0" borderId="82">
      <alignment horizontal="justify" wrapText="1"/>
    </xf>
    <xf numFmtId="0" fontId="82" fillId="87" borderId="37" applyNumberFormat="0" applyAlignment="0" applyProtection="0"/>
    <xf numFmtId="0" fontId="217" fillId="72" borderId="37" applyNumberFormat="0" applyAlignment="0" applyProtection="0"/>
    <xf numFmtId="0" fontId="76" fillId="75" borderId="43" applyNumberFormat="0" applyFont="0" applyAlignment="0" applyProtection="0"/>
    <xf numFmtId="0" fontId="223" fillId="87" borderId="44" applyNumberFormat="0" applyAlignment="0" applyProtection="0"/>
    <xf numFmtId="0" fontId="128" fillId="0" borderId="53"/>
    <xf numFmtId="0" fontId="208" fillId="0" borderId="52" applyNumberFormat="0" applyFill="0" applyAlignment="0" applyProtection="0"/>
    <xf numFmtId="0" fontId="208" fillId="0" borderId="52" applyNumberFormat="0" applyFill="0" applyAlignment="0" applyProtection="0"/>
    <xf numFmtId="0" fontId="208" fillId="0" borderId="52" applyNumberFormat="0" applyFill="0" applyAlignment="0" applyProtection="0"/>
    <xf numFmtId="0" fontId="208" fillId="0" borderId="52" applyNumberFormat="0" applyFill="0" applyAlignment="0" applyProtection="0"/>
    <xf numFmtId="0" fontId="128" fillId="0" borderId="53"/>
    <xf numFmtId="0" fontId="208" fillId="0" borderId="52" applyNumberFormat="0" applyFill="0" applyAlignment="0" applyProtection="0"/>
    <xf numFmtId="0" fontId="208" fillId="0" borderId="52" applyNumberFormat="0" applyFill="0" applyAlignment="0" applyProtection="0"/>
    <xf numFmtId="0" fontId="208" fillId="0" borderId="52" applyNumberFormat="0" applyFill="0" applyAlignment="0" applyProtection="0"/>
    <xf numFmtId="1" fontId="374" fillId="0" borderId="82">
      <alignment horizontal="justify" wrapText="1"/>
    </xf>
    <xf numFmtId="1" fontId="374" fillId="0" borderId="82">
      <alignment horizontal="justify" wrapText="1"/>
    </xf>
    <xf numFmtId="1" fontId="374" fillId="0" borderId="82">
      <alignment horizontal="justify" wrapText="1"/>
    </xf>
    <xf numFmtId="1" fontId="374" fillId="0" borderId="82">
      <alignment horizontal="justify" wrapText="1"/>
    </xf>
    <xf numFmtId="0" fontId="82" fillId="87" borderId="37" applyNumberFormat="0" applyAlignment="0" applyProtection="0"/>
    <xf numFmtId="1" fontId="374" fillId="0" borderId="104">
      <alignment horizontal="justify" wrapText="1"/>
    </xf>
    <xf numFmtId="1" fontId="374" fillId="0" borderId="104">
      <alignment horizontal="justify" wrapText="1"/>
    </xf>
    <xf numFmtId="0" fontId="223" fillId="87" borderId="44" applyNumberFormat="0" applyAlignment="0" applyProtection="0"/>
    <xf numFmtId="0" fontId="76" fillId="75" borderId="43" applyNumberFormat="0" applyFont="0" applyAlignment="0" applyProtection="0"/>
    <xf numFmtId="0" fontId="217" fillId="72" borderId="37" applyNumberFormat="0" applyAlignment="0" applyProtection="0"/>
    <xf numFmtId="0" fontId="82" fillId="87" borderId="37" applyNumberFormat="0" applyAlignment="0" applyProtection="0"/>
    <xf numFmtId="1" fontId="374" fillId="0" borderId="104">
      <alignment horizontal="justify" wrapText="1"/>
    </xf>
    <xf numFmtId="1" fontId="374" fillId="0" borderId="107">
      <alignment horizontal="justify" wrapText="1"/>
    </xf>
    <xf numFmtId="0" fontId="208" fillId="0" borderId="52" applyNumberFormat="0" applyFill="0" applyAlignment="0" applyProtection="0"/>
    <xf numFmtId="0" fontId="223" fillId="87" borderId="44" applyNumberFormat="0" applyAlignment="0" applyProtection="0"/>
    <xf numFmtId="0" fontId="76" fillId="75" borderId="43" applyNumberFormat="0" applyFont="0" applyAlignment="0" applyProtection="0"/>
    <xf numFmtId="10" fontId="108" fillId="93" borderId="75" applyNumberFormat="0" applyBorder="0" applyAlignment="0" applyProtection="0"/>
    <xf numFmtId="0" fontId="128" fillId="0" borderId="53"/>
    <xf numFmtId="0" fontId="110" fillId="0" borderId="105">
      <alignment horizontal="left" vertical="center"/>
    </xf>
    <xf numFmtId="10" fontId="108" fillId="93" borderId="75" applyNumberFormat="0" applyBorder="0" applyAlignment="0" applyProtection="0"/>
    <xf numFmtId="0" fontId="110" fillId="0" borderId="105">
      <alignment horizontal="left" vertical="center"/>
    </xf>
    <xf numFmtId="10" fontId="108" fillId="93" borderId="75" applyNumberFormat="0" applyBorder="0" applyAlignment="0" applyProtection="0"/>
    <xf numFmtId="1" fontId="374" fillId="0" borderId="104">
      <alignment horizontal="justify" wrapText="1"/>
    </xf>
    <xf numFmtId="0" fontId="217" fillId="72" borderId="37" applyNumberFormat="0" applyAlignment="0" applyProtection="0"/>
    <xf numFmtId="0" fontId="208" fillId="0" borderId="52" applyNumberFormat="0" applyFill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217" fillId="72" borderId="37" applyNumberFormat="0" applyAlignment="0" applyProtection="0"/>
    <xf numFmtId="1" fontId="374" fillId="0" borderId="104">
      <alignment horizontal="justify" wrapText="1"/>
    </xf>
    <xf numFmtId="0" fontId="223" fillId="87" borderId="44" applyNumberFormat="0" applyAlignment="0" applyProtection="0"/>
    <xf numFmtId="0" fontId="76" fillId="75" borderId="43" applyNumberFormat="0" applyFont="0" applyAlignment="0" applyProtection="0"/>
    <xf numFmtId="0" fontId="217" fillId="72" borderId="37" applyNumberFormat="0" applyAlignment="0" applyProtection="0"/>
    <xf numFmtId="0" fontId="82" fillId="87" borderId="37" applyNumberFormat="0" applyAlignment="0" applyProtection="0"/>
    <xf numFmtId="1" fontId="374" fillId="0" borderId="104">
      <alignment horizontal="justify" wrapText="1"/>
    </xf>
    <xf numFmtId="1" fontId="374" fillId="0" borderId="104">
      <alignment horizontal="justify" wrapText="1"/>
    </xf>
    <xf numFmtId="0" fontId="223" fillId="87" borderId="44" applyNumberFormat="0" applyAlignment="0" applyProtection="0"/>
    <xf numFmtId="0" fontId="76" fillId="75" borderId="43" applyNumberFormat="0" applyFont="0" applyAlignment="0" applyProtection="0"/>
    <xf numFmtId="0" fontId="217" fillId="72" borderId="37" applyNumberFormat="0" applyAlignment="0" applyProtection="0"/>
    <xf numFmtId="0" fontId="82" fillId="87" borderId="37" applyNumberFormat="0" applyAlignment="0" applyProtection="0"/>
    <xf numFmtId="0" fontId="223" fillId="87" borderId="44" applyNumberFormat="0" applyAlignment="0" applyProtection="0"/>
    <xf numFmtId="0" fontId="76" fillId="75" borderId="43" applyNumberFormat="0" applyFont="0" applyAlignment="0" applyProtection="0"/>
    <xf numFmtId="0" fontId="223" fillId="87" borderId="44" applyNumberFormat="0" applyAlignment="0" applyProtection="0"/>
    <xf numFmtId="1" fontId="374" fillId="0" borderId="104">
      <alignment horizontal="justify" wrapText="1"/>
    </xf>
    <xf numFmtId="1" fontId="374" fillId="0" borderId="104">
      <alignment horizontal="justify" wrapText="1"/>
    </xf>
    <xf numFmtId="0" fontId="223" fillId="87" borderId="44" applyNumberFormat="0" applyAlignment="0" applyProtection="0"/>
    <xf numFmtId="0" fontId="76" fillId="75" borderId="43" applyNumberFormat="0" applyFont="0" applyAlignment="0" applyProtection="0"/>
    <xf numFmtId="0" fontId="217" fillId="72" borderId="37" applyNumberFormat="0" applyAlignment="0" applyProtection="0"/>
    <xf numFmtId="0" fontId="82" fillId="87" borderId="37" applyNumberFormat="0" applyAlignment="0" applyProtection="0"/>
    <xf numFmtId="0" fontId="223" fillId="87" borderId="44" applyNumberFormat="0" applyAlignment="0" applyProtection="0"/>
    <xf numFmtId="0" fontId="76" fillId="75" borderId="43" applyNumberFormat="0" applyFont="0" applyAlignment="0" applyProtection="0"/>
    <xf numFmtId="0" fontId="217" fillId="72" borderId="37" applyNumberFormat="0" applyAlignment="0" applyProtection="0"/>
    <xf numFmtId="0" fontId="82" fillId="87" borderId="37" applyNumberFormat="0" applyAlignment="0" applyProtection="0"/>
    <xf numFmtId="1" fontId="374" fillId="0" borderId="104">
      <alignment horizontal="justify" wrapText="1"/>
    </xf>
    <xf numFmtId="1" fontId="374" fillId="0" borderId="104">
      <alignment horizontal="justify" wrapText="1"/>
    </xf>
    <xf numFmtId="0" fontId="223" fillId="87" borderId="44" applyNumberFormat="0" applyAlignment="0" applyProtection="0"/>
    <xf numFmtId="0" fontId="76" fillId="75" borderId="43" applyNumberFormat="0" applyFont="0" applyAlignment="0" applyProtection="0"/>
    <xf numFmtId="0" fontId="217" fillId="72" borderId="37" applyNumberFormat="0" applyAlignment="0" applyProtection="0"/>
    <xf numFmtId="0" fontId="82" fillId="87" borderId="37" applyNumberFormat="0" applyAlignment="0" applyProtection="0"/>
    <xf numFmtId="1" fontId="374" fillId="0" borderId="104">
      <alignment horizontal="justify" wrapText="1"/>
    </xf>
    <xf numFmtId="0" fontId="208" fillId="0" borderId="52" applyNumberFormat="0" applyFill="0" applyAlignment="0" applyProtection="0"/>
    <xf numFmtId="0" fontId="223" fillId="87" borderId="44" applyNumberFormat="0" applyAlignment="0" applyProtection="0"/>
    <xf numFmtId="0" fontId="76" fillId="75" borderId="43" applyNumberFormat="0" applyFont="0" applyAlignment="0" applyProtection="0"/>
    <xf numFmtId="10" fontId="108" fillId="93" borderId="75" applyNumberFormat="0" applyBorder="0" applyAlignment="0" applyProtection="0"/>
    <xf numFmtId="0" fontId="128" fillId="0" borderId="53"/>
    <xf numFmtId="0" fontId="110" fillId="0" borderId="105">
      <alignment horizontal="left" vertical="center"/>
    </xf>
    <xf numFmtId="10" fontId="108" fillId="93" borderId="75" applyNumberFormat="0" applyBorder="0" applyAlignment="0" applyProtection="0"/>
    <xf numFmtId="0" fontId="82" fillId="87" borderId="106" applyNumberFormat="0" applyAlignment="0" applyProtection="0"/>
    <xf numFmtId="0" fontId="82" fillId="87" borderId="106" applyNumberFormat="0" applyAlignment="0" applyProtection="0"/>
    <xf numFmtId="0" fontId="82" fillId="87" borderId="106" applyNumberFormat="0" applyAlignment="0" applyProtection="0"/>
    <xf numFmtId="0" fontId="82" fillId="87" borderId="106" applyNumberFormat="0" applyAlignment="0" applyProtection="0"/>
    <xf numFmtId="0" fontId="82" fillId="87" borderId="106" applyNumberFormat="0" applyAlignment="0" applyProtection="0"/>
    <xf numFmtId="0" fontId="82" fillId="87" borderId="106" applyNumberFormat="0" applyAlignment="0" applyProtection="0"/>
    <xf numFmtId="0" fontId="82" fillId="87" borderId="106" applyNumberFormat="0" applyAlignment="0" applyProtection="0"/>
    <xf numFmtId="0" fontId="82" fillId="87" borderId="106" applyNumberFormat="0" applyAlignment="0" applyProtection="0"/>
    <xf numFmtId="0" fontId="82" fillId="87" borderId="106" applyNumberFormat="0" applyAlignment="0" applyProtection="0"/>
    <xf numFmtId="0" fontId="82" fillId="87" borderId="106" applyNumberFormat="0" applyAlignment="0" applyProtection="0"/>
    <xf numFmtId="0" fontId="82" fillId="87" borderId="106" applyNumberFormat="0" applyAlignment="0" applyProtection="0"/>
    <xf numFmtId="0" fontId="82" fillId="87" borderId="106" applyNumberFormat="0" applyAlignment="0" applyProtection="0"/>
    <xf numFmtId="0" fontId="82" fillId="87" borderId="106" applyNumberFormat="0" applyAlignment="0" applyProtection="0"/>
    <xf numFmtId="0" fontId="82" fillId="87" borderId="106" applyNumberFormat="0" applyAlignment="0" applyProtection="0"/>
    <xf numFmtId="0" fontId="110" fillId="0" borderId="105">
      <alignment horizontal="left" vertical="center"/>
    </xf>
    <xf numFmtId="10" fontId="108" fillId="93" borderId="75" applyNumberFormat="0" applyBorder="0" applyAlignment="0" applyProtection="0"/>
    <xf numFmtId="10" fontId="108" fillId="93" borderId="75" applyNumberFormat="0" applyBorder="0" applyAlignment="0" applyProtection="0"/>
    <xf numFmtId="10" fontId="108" fillId="93" borderId="75" applyNumberFormat="0" applyBorder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1" fontId="374" fillId="0" borderId="104">
      <alignment horizontal="justify" wrapText="1"/>
    </xf>
    <xf numFmtId="1" fontId="374" fillId="0" borderId="104">
      <alignment horizontal="justify" wrapText="1"/>
    </xf>
    <xf numFmtId="1" fontId="374" fillId="0" borderId="104">
      <alignment horizontal="justify" wrapText="1"/>
    </xf>
    <xf numFmtId="1" fontId="374" fillId="0" borderId="104">
      <alignment horizontal="justify" wrapText="1"/>
    </xf>
    <xf numFmtId="1" fontId="374" fillId="0" borderId="104">
      <alignment horizontal="justify" wrapText="1"/>
    </xf>
    <xf numFmtId="1" fontId="374" fillId="0" borderId="104">
      <alignment horizontal="justify" wrapText="1"/>
    </xf>
    <xf numFmtId="1" fontId="374" fillId="0" borderId="104">
      <alignment horizontal="justify" wrapText="1"/>
    </xf>
    <xf numFmtId="1" fontId="374" fillId="0" borderId="104">
      <alignment horizontal="justify" wrapText="1"/>
    </xf>
    <xf numFmtId="1" fontId="374" fillId="0" borderId="104">
      <alignment horizontal="justify" wrapText="1"/>
    </xf>
    <xf numFmtId="1" fontId="374" fillId="0" borderId="104">
      <alignment horizontal="justify" wrapText="1"/>
    </xf>
    <xf numFmtId="1" fontId="374" fillId="0" borderId="104">
      <alignment horizontal="justify" wrapText="1"/>
    </xf>
    <xf numFmtId="1" fontId="374" fillId="0" borderId="104">
      <alignment horizontal="justify" wrapText="1"/>
    </xf>
    <xf numFmtId="1" fontId="374" fillId="0" borderId="104">
      <alignment horizontal="justify" wrapText="1"/>
    </xf>
    <xf numFmtId="1" fontId="374" fillId="0" borderId="104">
      <alignment horizontal="justify" wrapText="1"/>
    </xf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17" fillId="72" borderId="106" applyNumberFormat="0" applyAlignment="0" applyProtection="0"/>
    <xf numFmtId="0" fontId="76" fillId="75" borderId="43" applyNumberFormat="0" applyFont="0" applyAlignment="0" applyProtection="0"/>
    <xf numFmtId="1" fontId="374" fillId="0" borderId="104">
      <alignment horizontal="justify" wrapText="1"/>
    </xf>
    <xf numFmtId="1" fontId="374" fillId="0" borderId="107">
      <alignment horizontal="justify" wrapText="1"/>
    </xf>
    <xf numFmtId="0" fontId="217" fillId="72" borderId="106" applyNumberFormat="0" applyAlignment="0" applyProtection="0"/>
    <xf numFmtId="0" fontId="76" fillId="75" borderId="43" applyNumberFormat="0" applyFont="0" applyAlignment="0" applyProtection="0"/>
    <xf numFmtId="1" fontId="374" fillId="0" borderId="104">
      <alignment horizontal="justify" wrapText="1"/>
    </xf>
    <xf numFmtId="0" fontId="217" fillId="72" borderId="106" applyNumberFormat="0" applyAlignment="0" applyProtection="0"/>
    <xf numFmtId="0" fontId="76" fillId="75" borderId="43" applyNumberFormat="0" applyFont="0" applyAlignment="0" applyProtection="0"/>
    <xf numFmtId="0" fontId="217" fillId="72" borderId="106" applyNumberFormat="0" applyAlignment="0" applyProtection="0"/>
    <xf numFmtId="0" fontId="76" fillId="75" borderId="43" applyNumberFormat="0" applyFont="0" applyAlignment="0" applyProtection="0"/>
    <xf numFmtId="0" fontId="217" fillId="72" borderId="106" applyNumberFormat="0" applyAlignment="0" applyProtection="0"/>
    <xf numFmtId="0" fontId="76" fillId="75" borderId="43" applyNumberFormat="0" applyFont="0" applyAlignment="0" applyProtection="0"/>
    <xf numFmtId="0" fontId="217" fillId="72" borderId="106" applyNumberFormat="0" applyAlignment="0" applyProtection="0"/>
    <xf numFmtId="0" fontId="76" fillId="75" borderId="43" applyNumberFormat="0" applyFont="0" applyAlignment="0" applyProtection="0"/>
    <xf numFmtId="0" fontId="217" fillId="72" borderId="106" applyNumberFormat="0" applyAlignment="0" applyProtection="0"/>
    <xf numFmtId="0" fontId="76" fillId="75" borderId="43" applyNumberFormat="0" applyFont="0" applyAlignment="0" applyProtection="0"/>
    <xf numFmtId="0" fontId="82" fillId="87" borderId="37" applyNumberFormat="0" applyAlignment="0" applyProtection="0"/>
    <xf numFmtId="0" fontId="208" fillId="0" borderId="52" applyNumberFormat="0" applyFill="0" applyAlignment="0" applyProtection="0"/>
    <xf numFmtId="0" fontId="217" fillId="72" borderId="37" applyNumberFormat="0" applyAlignment="0" applyProtection="0"/>
    <xf numFmtId="0" fontId="76" fillId="75" borderId="43" applyNumberFormat="0" applyFont="0" applyAlignment="0" applyProtection="0"/>
    <xf numFmtId="0" fontId="223" fillId="87" borderId="44" applyNumberFormat="0" applyAlignment="0" applyProtection="0"/>
    <xf numFmtId="0" fontId="110" fillId="0" borderId="105">
      <alignment horizontal="left" vertical="center"/>
    </xf>
    <xf numFmtId="10" fontId="108" fillId="93" borderId="75" applyNumberFormat="0" applyBorder="0" applyAlignment="0" applyProtection="0"/>
    <xf numFmtId="1" fontId="374" fillId="0" borderId="104">
      <alignment horizontal="justify" wrapText="1"/>
    </xf>
    <xf numFmtId="1" fontId="374" fillId="0" borderId="104">
      <alignment horizontal="justify" wrapText="1"/>
    </xf>
    <xf numFmtId="1" fontId="374" fillId="0" borderId="104">
      <alignment horizontal="justify" wrapText="1"/>
    </xf>
    <xf numFmtId="1" fontId="374" fillId="0" borderId="104">
      <alignment horizontal="justify" wrapText="1"/>
    </xf>
    <xf numFmtId="1" fontId="374" fillId="0" borderId="104">
      <alignment horizontal="justify" wrapText="1"/>
    </xf>
    <xf numFmtId="1" fontId="374" fillId="0" borderId="104">
      <alignment horizontal="justify" wrapText="1"/>
    </xf>
    <xf numFmtId="0" fontId="82" fillId="87" borderId="37" applyNumberFormat="0" applyAlignment="0" applyProtection="0"/>
    <xf numFmtId="0" fontId="208" fillId="0" borderId="52" applyNumberFormat="0" applyFill="0" applyAlignment="0" applyProtection="0"/>
    <xf numFmtId="0" fontId="217" fillId="72" borderId="37" applyNumberFormat="0" applyAlignment="0" applyProtection="0"/>
    <xf numFmtId="0" fontId="76" fillId="75" borderId="43" applyNumberFormat="0" applyFont="0" applyAlignment="0" applyProtection="0"/>
    <xf numFmtId="0" fontId="223" fillId="87" borderId="44" applyNumberFormat="0" applyAlignment="0" applyProtection="0"/>
    <xf numFmtId="0" fontId="208" fillId="0" borderId="52" applyNumberFormat="0" applyFill="0" applyAlignment="0" applyProtection="0"/>
    <xf numFmtId="0" fontId="82" fillId="87" borderId="37" applyNumberFormat="0" applyAlignment="0" applyProtection="0"/>
    <xf numFmtId="0" fontId="217" fillId="72" borderId="37" applyNumberFormat="0" applyAlignment="0" applyProtection="0"/>
    <xf numFmtId="0" fontId="76" fillId="75" borderId="43" applyNumberFormat="0" applyFont="0" applyAlignment="0" applyProtection="0"/>
    <xf numFmtId="0" fontId="223" fillId="87" borderId="44" applyNumberFormat="0" applyAlignment="0" applyProtection="0"/>
    <xf numFmtId="0" fontId="82" fillId="87" borderId="37" applyNumberFormat="0" applyAlignment="0" applyProtection="0"/>
    <xf numFmtId="0" fontId="217" fillId="72" borderId="37" applyNumberFormat="0" applyAlignment="0" applyProtection="0"/>
    <xf numFmtId="0" fontId="76" fillId="75" borderId="43" applyNumberFormat="0" applyFont="0" applyAlignment="0" applyProtection="0"/>
    <xf numFmtId="0" fontId="223" fillId="87" borderId="44" applyNumberFormat="0" applyAlignment="0" applyProtection="0"/>
    <xf numFmtId="0" fontId="82" fillId="87" borderId="37" applyNumberFormat="0" applyAlignment="0" applyProtection="0"/>
    <xf numFmtId="0" fontId="217" fillId="72" borderId="37" applyNumberFormat="0" applyAlignment="0" applyProtection="0"/>
    <xf numFmtId="0" fontId="76" fillId="75" borderId="43" applyNumberFormat="0" applyFont="0" applyAlignment="0" applyProtection="0"/>
    <xf numFmtId="0" fontId="223" fillId="87" borderId="44" applyNumberFormat="0" applyAlignment="0" applyProtection="0"/>
    <xf numFmtId="1" fontId="374" fillId="0" borderId="104">
      <alignment horizontal="justify" wrapText="1"/>
    </xf>
    <xf numFmtId="1" fontId="374" fillId="0" borderId="104">
      <alignment horizontal="justify" wrapText="1"/>
    </xf>
    <xf numFmtId="0" fontId="223" fillId="87" borderId="44" applyNumberFormat="0" applyAlignment="0" applyProtection="0"/>
    <xf numFmtId="0" fontId="82" fillId="87" borderId="37" applyNumberFormat="0" applyAlignment="0" applyProtection="0"/>
    <xf numFmtId="0" fontId="217" fillId="72" borderId="37" applyNumberFormat="0" applyAlignment="0" applyProtection="0"/>
    <xf numFmtId="0" fontId="76" fillId="75" borderId="43" applyNumberFormat="0" applyFont="0" applyAlignment="0" applyProtection="0"/>
    <xf numFmtId="0" fontId="223" fillId="87" borderId="44" applyNumberFormat="0" applyAlignment="0" applyProtection="0"/>
    <xf numFmtId="0" fontId="82" fillId="87" borderId="37" applyNumberFormat="0" applyAlignment="0" applyProtection="0"/>
    <xf numFmtId="0" fontId="217" fillId="72" borderId="37" applyNumberFormat="0" applyAlignment="0" applyProtection="0"/>
    <xf numFmtId="0" fontId="76" fillId="75" borderId="43" applyNumberFormat="0" applyFont="0" applyAlignment="0" applyProtection="0"/>
    <xf numFmtId="0" fontId="223" fillId="87" borderId="44" applyNumberFormat="0" applyAlignment="0" applyProtection="0"/>
    <xf numFmtId="1" fontId="374" fillId="0" borderId="104">
      <alignment horizontal="justify" wrapText="1"/>
    </xf>
    <xf numFmtId="1" fontId="374" fillId="0" borderId="104">
      <alignment horizontal="justify" wrapText="1"/>
    </xf>
    <xf numFmtId="0" fontId="82" fillId="87" borderId="37" applyNumberFormat="0" applyAlignment="0" applyProtection="0"/>
    <xf numFmtId="0" fontId="217" fillId="72" borderId="37" applyNumberFormat="0" applyAlignment="0" applyProtection="0"/>
    <xf numFmtId="0" fontId="76" fillId="75" borderId="43" applyNumberFormat="0" applyFont="0" applyAlignment="0" applyProtection="0"/>
    <xf numFmtId="0" fontId="223" fillId="87" borderId="44" applyNumberFormat="0" applyAlignment="0" applyProtection="0"/>
    <xf numFmtId="0" fontId="128" fillId="0" borderId="53"/>
    <xf numFmtId="0" fontId="208" fillId="0" borderId="52" applyNumberFormat="0" applyFill="0" applyAlignment="0" applyProtection="0"/>
    <xf numFmtId="0" fontId="208" fillId="0" borderId="52" applyNumberFormat="0" applyFill="0" applyAlignment="0" applyProtection="0"/>
    <xf numFmtId="0" fontId="208" fillId="0" borderId="52" applyNumberFormat="0" applyFill="0" applyAlignment="0" applyProtection="0"/>
    <xf numFmtId="0" fontId="208" fillId="0" borderId="52" applyNumberFormat="0" applyFill="0" applyAlignment="0" applyProtection="0"/>
    <xf numFmtId="0" fontId="128" fillId="0" borderId="53"/>
    <xf numFmtId="0" fontId="208" fillId="0" borderId="52" applyNumberFormat="0" applyFill="0" applyAlignment="0" applyProtection="0"/>
    <xf numFmtId="0" fontId="208" fillId="0" borderId="52" applyNumberFormat="0" applyFill="0" applyAlignment="0" applyProtection="0"/>
    <xf numFmtId="0" fontId="208" fillId="0" borderId="52" applyNumberFormat="0" applyFill="0" applyAlignment="0" applyProtection="0"/>
    <xf numFmtId="1" fontId="374" fillId="0" borderId="104">
      <alignment horizontal="justify" wrapText="1"/>
    </xf>
    <xf numFmtId="1" fontId="374" fillId="0" borderId="104">
      <alignment horizontal="justify" wrapText="1"/>
    </xf>
    <xf numFmtId="1" fontId="374" fillId="0" borderId="104">
      <alignment horizontal="justify" wrapText="1"/>
    </xf>
    <xf numFmtId="1" fontId="374" fillId="0" borderId="104">
      <alignment horizontal="justify" wrapText="1"/>
    </xf>
    <xf numFmtId="0" fontId="82" fillId="87" borderId="37" applyNumberFormat="0" applyAlignment="0" applyProtection="0"/>
    <xf numFmtId="1" fontId="374" fillId="0" borderId="107">
      <alignment horizontal="justify" wrapText="1"/>
    </xf>
    <xf numFmtId="1" fontId="374" fillId="0" borderId="107">
      <alignment horizontal="justify" wrapText="1"/>
    </xf>
    <xf numFmtId="0" fontId="223" fillId="87" borderId="44" applyNumberFormat="0" applyAlignment="0" applyProtection="0"/>
    <xf numFmtId="0" fontId="76" fillId="75" borderId="43" applyNumberFormat="0" applyFont="0" applyAlignment="0" applyProtection="0"/>
    <xf numFmtId="0" fontId="217" fillId="72" borderId="37" applyNumberFormat="0" applyAlignment="0" applyProtection="0"/>
    <xf numFmtId="0" fontId="82" fillId="87" borderId="37" applyNumberFormat="0" applyAlignment="0" applyProtection="0"/>
    <xf numFmtId="1" fontId="374" fillId="0" borderId="107">
      <alignment horizontal="justify" wrapText="1"/>
    </xf>
    <xf numFmtId="0" fontId="223" fillId="87" borderId="44" applyNumberFormat="0" applyAlignment="0" applyProtection="0"/>
    <xf numFmtId="0" fontId="76" fillId="75" borderId="43" applyNumberFormat="0" applyFont="0" applyAlignment="0" applyProtection="0"/>
    <xf numFmtId="10" fontId="108" fillId="93" borderId="75" applyNumberFormat="0" applyBorder="0" applyAlignment="0" applyProtection="0"/>
    <xf numFmtId="0" fontId="110" fillId="0" borderId="108">
      <alignment horizontal="left" vertical="center"/>
    </xf>
    <xf numFmtId="10" fontId="108" fillId="93" borderId="75" applyNumberFormat="0" applyBorder="0" applyAlignment="0" applyProtection="0"/>
    <xf numFmtId="0" fontId="110" fillId="0" borderId="108">
      <alignment horizontal="left" vertical="center"/>
    </xf>
    <xf numFmtId="10" fontId="108" fillId="93" borderId="75" applyNumberFormat="0" applyBorder="0" applyAlignment="0" applyProtection="0"/>
    <xf numFmtId="1" fontId="374" fillId="0" borderId="107">
      <alignment horizontal="justify" wrapText="1"/>
    </xf>
    <xf numFmtId="0" fontId="217" fillId="72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217" fillId="72" borderId="37" applyNumberFormat="0" applyAlignment="0" applyProtection="0"/>
    <xf numFmtId="1" fontId="374" fillId="0" borderId="107">
      <alignment horizontal="justify" wrapText="1"/>
    </xf>
    <xf numFmtId="0" fontId="223" fillId="87" borderId="44" applyNumberFormat="0" applyAlignment="0" applyProtection="0"/>
    <xf numFmtId="0" fontId="76" fillId="75" borderId="43" applyNumberFormat="0" applyFont="0" applyAlignment="0" applyProtection="0"/>
    <xf numFmtId="0" fontId="217" fillId="72" borderId="37" applyNumberFormat="0" applyAlignment="0" applyProtection="0"/>
    <xf numFmtId="0" fontId="82" fillId="87" borderId="37" applyNumberFormat="0" applyAlignment="0" applyProtection="0"/>
    <xf numFmtId="1" fontId="374" fillId="0" borderId="107">
      <alignment horizontal="justify" wrapText="1"/>
    </xf>
    <xf numFmtId="1" fontId="374" fillId="0" borderId="107">
      <alignment horizontal="justify" wrapText="1"/>
    </xf>
    <xf numFmtId="0" fontId="223" fillId="87" borderId="44" applyNumberFormat="0" applyAlignment="0" applyProtection="0"/>
    <xf numFmtId="0" fontId="76" fillId="75" borderId="43" applyNumberFormat="0" applyFont="0" applyAlignment="0" applyProtection="0"/>
    <xf numFmtId="0" fontId="217" fillId="72" borderId="37" applyNumberFormat="0" applyAlignment="0" applyProtection="0"/>
    <xf numFmtId="0" fontId="82" fillId="87" borderId="37" applyNumberFormat="0" applyAlignment="0" applyProtection="0"/>
    <xf numFmtId="0" fontId="223" fillId="87" borderId="44" applyNumberFormat="0" applyAlignment="0" applyProtection="0"/>
    <xf numFmtId="0" fontId="76" fillId="75" borderId="43" applyNumberFormat="0" applyFont="0" applyAlignment="0" applyProtection="0"/>
    <xf numFmtId="0" fontId="223" fillId="87" borderId="44" applyNumberFormat="0" applyAlignment="0" applyProtection="0"/>
    <xf numFmtId="1" fontId="374" fillId="0" borderId="107">
      <alignment horizontal="justify" wrapText="1"/>
    </xf>
    <xf numFmtId="1" fontId="374" fillId="0" borderId="107">
      <alignment horizontal="justify" wrapText="1"/>
    </xf>
    <xf numFmtId="0" fontId="223" fillId="87" borderId="44" applyNumberFormat="0" applyAlignment="0" applyProtection="0"/>
    <xf numFmtId="0" fontId="76" fillId="75" borderId="43" applyNumberFormat="0" applyFont="0" applyAlignment="0" applyProtection="0"/>
    <xf numFmtId="0" fontId="217" fillId="72" borderId="37" applyNumberFormat="0" applyAlignment="0" applyProtection="0"/>
    <xf numFmtId="0" fontId="82" fillId="87" borderId="37" applyNumberFormat="0" applyAlignment="0" applyProtection="0"/>
    <xf numFmtId="0" fontId="223" fillId="87" borderId="44" applyNumberFormat="0" applyAlignment="0" applyProtection="0"/>
    <xf numFmtId="0" fontId="76" fillId="75" borderId="43" applyNumberFormat="0" applyFont="0" applyAlignment="0" applyProtection="0"/>
    <xf numFmtId="0" fontId="217" fillId="72" borderId="37" applyNumberFormat="0" applyAlignment="0" applyProtection="0"/>
    <xf numFmtId="0" fontId="82" fillId="87" borderId="37" applyNumberFormat="0" applyAlignment="0" applyProtection="0"/>
    <xf numFmtId="1" fontId="374" fillId="0" borderId="107">
      <alignment horizontal="justify" wrapText="1"/>
    </xf>
    <xf numFmtId="1" fontId="374" fillId="0" borderId="107">
      <alignment horizontal="justify" wrapText="1"/>
    </xf>
    <xf numFmtId="0" fontId="223" fillId="87" borderId="44" applyNumberFormat="0" applyAlignment="0" applyProtection="0"/>
    <xf numFmtId="0" fontId="76" fillId="75" borderId="43" applyNumberFormat="0" applyFont="0" applyAlignment="0" applyProtection="0"/>
    <xf numFmtId="0" fontId="217" fillId="72" borderId="37" applyNumberFormat="0" applyAlignment="0" applyProtection="0"/>
    <xf numFmtId="0" fontId="82" fillId="87" borderId="37" applyNumberFormat="0" applyAlignment="0" applyProtection="0"/>
    <xf numFmtId="1" fontId="374" fillId="0" borderId="107">
      <alignment horizontal="justify" wrapText="1"/>
    </xf>
    <xf numFmtId="0" fontId="223" fillId="87" borderId="44" applyNumberFormat="0" applyAlignment="0" applyProtection="0"/>
    <xf numFmtId="0" fontId="76" fillId="75" borderId="43" applyNumberFormat="0" applyFont="0" applyAlignment="0" applyProtection="0"/>
    <xf numFmtId="10" fontId="108" fillId="93" borderId="75" applyNumberFormat="0" applyBorder="0" applyAlignment="0" applyProtection="0"/>
    <xf numFmtId="0" fontId="110" fillId="0" borderId="108">
      <alignment horizontal="left" vertical="center"/>
    </xf>
    <xf numFmtId="10" fontId="108" fillId="93" borderId="75" applyNumberFormat="0" applyBorder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110" fillId="0" borderId="108">
      <alignment horizontal="left" vertical="center"/>
    </xf>
    <xf numFmtId="10" fontId="108" fillId="93" borderId="75" applyNumberFormat="0" applyBorder="0" applyAlignment="0" applyProtection="0"/>
    <xf numFmtId="10" fontId="108" fillId="93" borderId="75" applyNumberFormat="0" applyBorder="0" applyAlignment="0" applyProtection="0"/>
    <xf numFmtId="10" fontId="108" fillId="93" borderId="75" applyNumberFormat="0" applyBorder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1" fontId="374" fillId="0" borderId="107">
      <alignment horizontal="justify" wrapText="1"/>
    </xf>
    <xf numFmtId="1" fontId="374" fillId="0" borderId="107">
      <alignment horizontal="justify" wrapText="1"/>
    </xf>
    <xf numFmtId="1" fontId="374" fillId="0" borderId="107">
      <alignment horizontal="justify" wrapText="1"/>
    </xf>
    <xf numFmtId="1" fontId="374" fillId="0" borderId="107">
      <alignment horizontal="justify" wrapText="1"/>
    </xf>
    <xf numFmtId="1" fontId="374" fillId="0" borderId="107">
      <alignment horizontal="justify" wrapText="1"/>
    </xf>
    <xf numFmtId="1" fontId="374" fillId="0" borderId="107">
      <alignment horizontal="justify" wrapText="1"/>
    </xf>
    <xf numFmtId="1" fontId="374" fillId="0" borderId="107">
      <alignment horizontal="justify" wrapText="1"/>
    </xf>
    <xf numFmtId="1" fontId="374" fillId="0" borderId="107">
      <alignment horizontal="justify" wrapText="1"/>
    </xf>
    <xf numFmtId="1" fontId="374" fillId="0" borderId="107">
      <alignment horizontal="justify" wrapText="1"/>
    </xf>
    <xf numFmtId="1" fontId="374" fillId="0" borderId="107">
      <alignment horizontal="justify" wrapText="1"/>
    </xf>
    <xf numFmtId="1" fontId="374" fillId="0" borderId="107">
      <alignment horizontal="justify" wrapText="1"/>
    </xf>
    <xf numFmtId="1" fontId="374" fillId="0" borderId="107">
      <alignment horizontal="justify" wrapText="1"/>
    </xf>
    <xf numFmtId="1" fontId="374" fillId="0" borderId="107">
      <alignment horizontal="justify" wrapText="1"/>
    </xf>
    <xf numFmtId="1" fontId="374" fillId="0" borderId="107">
      <alignment horizontal="justify" wrapText="1"/>
    </xf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17" fillId="72" borderId="37" applyNumberFormat="0" applyAlignment="0" applyProtection="0"/>
    <xf numFmtId="0" fontId="76" fillId="75" borderId="43" applyNumberFormat="0" applyFont="0" applyAlignment="0" applyProtection="0"/>
    <xf numFmtId="1" fontId="374" fillId="0" borderId="107">
      <alignment horizontal="justify" wrapText="1"/>
    </xf>
    <xf numFmtId="1" fontId="374" fillId="0" borderId="107">
      <alignment horizontal="justify" wrapText="1"/>
    </xf>
    <xf numFmtId="0" fontId="217" fillId="72" borderId="37" applyNumberFormat="0" applyAlignment="0" applyProtection="0"/>
    <xf numFmtId="0" fontId="76" fillId="75" borderId="43" applyNumberFormat="0" applyFont="0" applyAlignment="0" applyProtection="0"/>
    <xf numFmtId="1" fontId="374" fillId="0" borderId="107">
      <alignment horizontal="justify" wrapText="1"/>
    </xf>
    <xf numFmtId="0" fontId="217" fillId="72" borderId="37" applyNumberFormat="0" applyAlignment="0" applyProtection="0"/>
    <xf numFmtId="0" fontId="76" fillId="75" borderId="43" applyNumberFormat="0" applyFont="0" applyAlignment="0" applyProtection="0"/>
    <xf numFmtId="0" fontId="217" fillId="72" borderId="37" applyNumberFormat="0" applyAlignment="0" applyProtection="0"/>
    <xf numFmtId="0" fontId="76" fillId="75" borderId="43" applyNumberFormat="0" applyFont="0" applyAlignment="0" applyProtection="0"/>
    <xf numFmtId="0" fontId="217" fillId="72" borderId="37" applyNumberFormat="0" applyAlignment="0" applyProtection="0"/>
    <xf numFmtId="0" fontId="76" fillId="75" borderId="43" applyNumberFormat="0" applyFont="0" applyAlignment="0" applyProtection="0"/>
    <xf numFmtId="0" fontId="217" fillId="72" borderId="37" applyNumberFormat="0" applyAlignment="0" applyProtection="0"/>
    <xf numFmtId="0" fontId="76" fillId="75" borderId="43" applyNumberFormat="0" applyFont="0" applyAlignment="0" applyProtection="0"/>
    <xf numFmtId="0" fontId="217" fillId="72" borderId="37" applyNumberFormat="0" applyAlignment="0" applyProtection="0"/>
    <xf numFmtId="0" fontId="76" fillId="75" borderId="43" applyNumberFormat="0" applyFont="0" applyAlignment="0" applyProtection="0"/>
    <xf numFmtId="0" fontId="82" fillId="87" borderId="37" applyNumberFormat="0" applyAlignment="0" applyProtection="0"/>
    <xf numFmtId="0" fontId="217" fillId="72" borderId="37" applyNumberFormat="0" applyAlignment="0" applyProtection="0"/>
    <xf numFmtId="0" fontId="76" fillId="75" borderId="43" applyNumberFormat="0" applyFont="0" applyAlignment="0" applyProtection="0"/>
    <xf numFmtId="0" fontId="223" fillId="87" borderId="44" applyNumberFormat="0" applyAlignment="0" applyProtection="0"/>
    <xf numFmtId="0" fontId="110" fillId="0" borderId="108">
      <alignment horizontal="left" vertical="center"/>
    </xf>
    <xf numFmtId="10" fontId="108" fillId="93" borderId="75" applyNumberFormat="0" applyBorder="0" applyAlignment="0" applyProtection="0"/>
    <xf numFmtId="1" fontId="374" fillId="0" borderId="107">
      <alignment horizontal="justify" wrapText="1"/>
    </xf>
    <xf numFmtId="1" fontId="374" fillId="0" borderId="107">
      <alignment horizontal="justify" wrapText="1"/>
    </xf>
    <xf numFmtId="1" fontId="374" fillId="0" borderId="107">
      <alignment horizontal="justify" wrapText="1"/>
    </xf>
    <xf numFmtId="1" fontId="374" fillId="0" borderId="107">
      <alignment horizontal="justify" wrapText="1"/>
    </xf>
    <xf numFmtId="1" fontId="374" fillId="0" borderId="107">
      <alignment horizontal="justify" wrapText="1"/>
    </xf>
    <xf numFmtId="1" fontId="374" fillId="0" borderId="107">
      <alignment horizontal="justify" wrapText="1"/>
    </xf>
    <xf numFmtId="0" fontId="82" fillId="87" borderId="37" applyNumberFormat="0" applyAlignment="0" applyProtection="0"/>
    <xf numFmtId="0" fontId="217" fillId="72" borderId="37" applyNumberFormat="0" applyAlignment="0" applyProtection="0"/>
    <xf numFmtId="0" fontId="76" fillId="75" borderId="43" applyNumberFormat="0" applyFont="0" applyAlignment="0" applyProtection="0"/>
    <xf numFmtId="0" fontId="223" fillId="87" borderId="44" applyNumberFormat="0" applyAlignment="0" applyProtection="0"/>
    <xf numFmtId="0" fontId="82" fillId="87" borderId="37" applyNumberFormat="0" applyAlignment="0" applyProtection="0"/>
    <xf numFmtId="0" fontId="217" fillId="72" borderId="37" applyNumberFormat="0" applyAlignment="0" applyProtection="0"/>
    <xf numFmtId="0" fontId="76" fillId="75" borderId="43" applyNumberFormat="0" applyFont="0" applyAlignment="0" applyProtection="0"/>
    <xf numFmtId="0" fontId="223" fillId="87" borderId="44" applyNumberFormat="0" applyAlignment="0" applyProtection="0"/>
    <xf numFmtId="0" fontId="82" fillId="87" borderId="37" applyNumberFormat="0" applyAlignment="0" applyProtection="0"/>
    <xf numFmtId="0" fontId="217" fillId="72" borderId="37" applyNumberFormat="0" applyAlignment="0" applyProtection="0"/>
    <xf numFmtId="0" fontId="76" fillId="75" borderId="43" applyNumberFormat="0" applyFont="0" applyAlignment="0" applyProtection="0"/>
    <xf numFmtId="0" fontId="223" fillId="87" borderId="44" applyNumberFormat="0" applyAlignment="0" applyProtection="0"/>
    <xf numFmtId="0" fontId="82" fillId="87" borderId="37" applyNumberFormat="0" applyAlignment="0" applyProtection="0"/>
    <xf numFmtId="0" fontId="217" fillId="72" borderId="37" applyNumberFormat="0" applyAlignment="0" applyProtection="0"/>
    <xf numFmtId="0" fontId="76" fillId="75" borderId="43" applyNumberFormat="0" applyFont="0" applyAlignment="0" applyProtection="0"/>
    <xf numFmtId="0" fontId="223" fillId="87" borderId="44" applyNumberFormat="0" applyAlignment="0" applyProtection="0"/>
    <xf numFmtId="1" fontId="374" fillId="0" borderId="107">
      <alignment horizontal="justify" wrapText="1"/>
    </xf>
    <xf numFmtId="1" fontId="374" fillId="0" borderId="107">
      <alignment horizontal="justify" wrapText="1"/>
    </xf>
    <xf numFmtId="0" fontId="223" fillId="87" borderId="44" applyNumberFormat="0" applyAlignment="0" applyProtection="0"/>
    <xf numFmtId="0" fontId="82" fillId="87" borderId="37" applyNumberFormat="0" applyAlignment="0" applyProtection="0"/>
    <xf numFmtId="0" fontId="217" fillId="72" borderId="37" applyNumberFormat="0" applyAlignment="0" applyProtection="0"/>
    <xf numFmtId="0" fontId="76" fillId="75" borderId="43" applyNumberFormat="0" applyFont="0" applyAlignment="0" applyProtection="0"/>
    <xf numFmtId="0" fontId="223" fillId="87" borderId="44" applyNumberFormat="0" applyAlignment="0" applyProtection="0"/>
    <xf numFmtId="0" fontId="82" fillId="87" borderId="37" applyNumberFormat="0" applyAlignment="0" applyProtection="0"/>
    <xf numFmtId="0" fontId="217" fillId="72" borderId="37" applyNumberFormat="0" applyAlignment="0" applyProtection="0"/>
    <xf numFmtId="0" fontId="76" fillId="75" borderId="43" applyNumberFormat="0" applyFont="0" applyAlignment="0" applyProtection="0"/>
    <xf numFmtId="0" fontId="223" fillId="87" borderId="44" applyNumberFormat="0" applyAlignment="0" applyProtection="0"/>
    <xf numFmtId="1" fontId="374" fillId="0" borderId="107">
      <alignment horizontal="justify" wrapText="1"/>
    </xf>
    <xf numFmtId="1" fontId="374" fillId="0" borderId="107">
      <alignment horizontal="justify" wrapText="1"/>
    </xf>
    <xf numFmtId="0" fontId="82" fillId="87" borderId="37" applyNumberFormat="0" applyAlignment="0" applyProtection="0"/>
    <xf numFmtId="0" fontId="217" fillId="72" borderId="37" applyNumberFormat="0" applyAlignment="0" applyProtection="0"/>
    <xf numFmtId="0" fontId="76" fillId="75" borderId="43" applyNumberFormat="0" applyFont="0" applyAlignment="0" applyProtection="0"/>
    <xf numFmtId="0" fontId="223" fillId="87" borderId="44" applyNumberFormat="0" applyAlignment="0" applyProtection="0"/>
    <xf numFmtId="1" fontId="374" fillId="0" borderId="107">
      <alignment horizontal="justify" wrapText="1"/>
    </xf>
    <xf numFmtId="1" fontId="374" fillId="0" borderId="107">
      <alignment horizontal="justify" wrapText="1"/>
    </xf>
    <xf numFmtId="1" fontId="374" fillId="0" borderId="107">
      <alignment horizontal="justify" wrapText="1"/>
    </xf>
    <xf numFmtId="1" fontId="374" fillId="0" borderId="107">
      <alignment horizontal="justify" wrapText="1"/>
    </xf>
    <xf numFmtId="0" fontId="223" fillId="87" borderId="44" applyNumberFormat="0" applyAlignment="0" applyProtection="0"/>
    <xf numFmtId="0" fontId="76" fillId="75" borderId="43" applyNumberFormat="0" applyFont="0" applyAlignment="0" applyProtection="0"/>
    <xf numFmtId="0" fontId="110" fillId="0" borderId="108">
      <alignment horizontal="left" vertical="center"/>
    </xf>
    <xf numFmtId="0" fontId="217" fillId="72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217" fillId="72" borderId="37" applyNumberFormat="0" applyAlignment="0" applyProtection="0"/>
    <xf numFmtId="0" fontId="223" fillId="87" borderId="44" applyNumberFormat="0" applyAlignment="0" applyProtection="0"/>
    <xf numFmtId="0" fontId="76" fillId="75" borderId="43" applyNumberFormat="0" applyFont="0" applyAlignment="0" applyProtection="0"/>
    <xf numFmtId="0" fontId="217" fillId="72" borderId="37" applyNumberFormat="0" applyAlignment="0" applyProtection="0"/>
    <xf numFmtId="0" fontId="82" fillId="87" borderId="37" applyNumberFormat="0" applyAlignment="0" applyProtection="0"/>
    <xf numFmtId="0" fontId="223" fillId="87" borderId="44" applyNumberFormat="0" applyAlignment="0" applyProtection="0"/>
    <xf numFmtId="0" fontId="76" fillId="75" borderId="43" applyNumberFormat="0" applyFont="0" applyAlignment="0" applyProtection="0"/>
    <xf numFmtId="0" fontId="217" fillId="72" borderId="37" applyNumberFormat="0" applyAlignment="0" applyProtection="0"/>
    <xf numFmtId="0" fontId="82" fillId="87" borderId="37" applyNumberFormat="0" applyAlignment="0" applyProtection="0"/>
    <xf numFmtId="0" fontId="223" fillId="87" borderId="44" applyNumberFormat="0" applyAlignment="0" applyProtection="0"/>
    <xf numFmtId="0" fontId="76" fillId="75" borderId="43" applyNumberFormat="0" applyFon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76" fillId="75" borderId="43" applyNumberFormat="0" applyFont="0" applyAlignment="0" applyProtection="0"/>
    <xf numFmtId="0" fontId="217" fillId="72" borderId="37" applyNumberFormat="0" applyAlignment="0" applyProtection="0"/>
    <xf numFmtId="0" fontId="82" fillId="87" borderId="37" applyNumberFormat="0" applyAlignment="0" applyProtection="0"/>
    <xf numFmtId="0" fontId="223" fillId="87" borderId="44" applyNumberFormat="0" applyAlignment="0" applyProtection="0"/>
    <xf numFmtId="0" fontId="76" fillId="75" borderId="43" applyNumberFormat="0" applyFont="0" applyAlignment="0" applyProtection="0"/>
    <xf numFmtId="0" fontId="217" fillId="72" borderId="37" applyNumberFormat="0" applyAlignment="0" applyProtection="0"/>
    <xf numFmtId="0" fontId="82" fillId="87" borderId="37" applyNumberFormat="0" applyAlignment="0" applyProtection="0"/>
    <xf numFmtId="0" fontId="223" fillId="87" borderId="44" applyNumberFormat="0" applyAlignment="0" applyProtection="0"/>
    <xf numFmtId="0" fontId="76" fillId="75" borderId="43" applyNumberFormat="0" applyFont="0" applyAlignment="0" applyProtection="0"/>
    <xf numFmtId="0" fontId="217" fillId="72" borderId="37" applyNumberFormat="0" applyAlignment="0" applyProtection="0"/>
    <xf numFmtId="0" fontId="82" fillId="87" borderId="37" applyNumberFormat="0" applyAlignment="0" applyProtection="0"/>
    <xf numFmtId="0" fontId="223" fillId="87" borderId="44" applyNumberFormat="0" applyAlignment="0" applyProtection="0"/>
    <xf numFmtId="0" fontId="76" fillId="75" borderId="43" applyNumberFormat="0" applyFont="0" applyAlignment="0" applyProtection="0"/>
    <xf numFmtId="0" fontId="110" fillId="0" borderId="108">
      <alignment horizontal="left" vertical="center"/>
    </xf>
    <xf numFmtId="10" fontId="108" fillId="93" borderId="75" applyNumberFormat="0" applyBorder="0" applyAlignment="0" applyProtection="0"/>
    <xf numFmtId="0" fontId="82" fillId="87" borderId="109" applyNumberFormat="0" applyAlignment="0" applyProtection="0"/>
    <xf numFmtId="0" fontId="82" fillId="87" borderId="109" applyNumberFormat="0" applyAlignment="0" applyProtection="0"/>
    <xf numFmtId="0" fontId="82" fillId="87" borderId="109" applyNumberFormat="0" applyAlignment="0" applyProtection="0"/>
    <xf numFmtId="0" fontId="82" fillId="87" borderId="109" applyNumberFormat="0" applyAlignment="0" applyProtection="0"/>
    <xf numFmtId="0" fontId="82" fillId="87" borderId="109" applyNumberFormat="0" applyAlignment="0" applyProtection="0"/>
    <xf numFmtId="0" fontId="82" fillId="87" borderId="109" applyNumberFormat="0" applyAlignment="0" applyProtection="0"/>
    <xf numFmtId="0" fontId="82" fillId="87" borderId="109" applyNumberFormat="0" applyAlignment="0" applyProtection="0"/>
    <xf numFmtId="0" fontId="82" fillId="87" borderId="109" applyNumberFormat="0" applyAlignment="0" applyProtection="0"/>
    <xf numFmtId="0" fontId="82" fillId="87" borderId="109" applyNumberFormat="0" applyAlignment="0" applyProtection="0"/>
    <xf numFmtId="0" fontId="82" fillId="87" borderId="109" applyNumberFormat="0" applyAlignment="0" applyProtection="0"/>
    <xf numFmtId="0" fontId="82" fillId="87" borderId="109" applyNumberFormat="0" applyAlignment="0" applyProtection="0"/>
    <xf numFmtId="0" fontId="82" fillId="87" borderId="109" applyNumberFormat="0" applyAlignment="0" applyProtection="0"/>
    <xf numFmtId="0" fontId="82" fillId="87" borderId="109" applyNumberFormat="0" applyAlignment="0" applyProtection="0"/>
    <xf numFmtId="0" fontId="82" fillId="87" borderId="109" applyNumberFormat="0" applyAlignment="0" applyProtection="0"/>
    <xf numFmtId="0" fontId="110" fillId="0" borderId="108">
      <alignment horizontal="left" vertical="center"/>
    </xf>
    <xf numFmtId="10" fontId="108" fillId="93" borderId="75" applyNumberFormat="0" applyBorder="0" applyAlignment="0" applyProtection="0"/>
    <xf numFmtId="10" fontId="108" fillId="93" borderId="75" applyNumberFormat="0" applyBorder="0" applyAlignment="0" applyProtection="0"/>
    <xf numFmtId="10" fontId="108" fillId="93" borderId="75" applyNumberFormat="0" applyBorder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76" fillId="75" borderId="43" applyNumberFormat="0" applyFon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217" fillId="72" borderId="109" applyNumberFormat="0" applyAlignment="0" applyProtection="0"/>
    <xf numFmtId="0" fontId="76" fillId="75" borderId="43" applyNumberFormat="0" applyFont="0" applyAlignment="0" applyProtection="0"/>
    <xf numFmtId="1" fontId="374" fillId="0" borderId="110">
      <alignment horizontal="justify" wrapText="1"/>
    </xf>
    <xf numFmtId="0" fontId="217" fillId="72" borderId="109" applyNumberFormat="0" applyAlignment="0" applyProtection="0"/>
    <xf numFmtId="0" fontId="76" fillId="75" borderId="43" applyNumberFormat="0" applyFont="0" applyAlignment="0" applyProtection="0"/>
    <xf numFmtId="0" fontId="217" fillId="72" borderId="109" applyNumberFormat="0" applyAlignment="0" applyProtection="0"/>
    <xf numFmtId="0" fontId="76" fillId="75" borderId="43" applyNumberFormat="0" applyFont="0" applyAlignment="0" applyProtection="0"/>
    <xf numFmtId="0" fontId="217" fillId="72" borderId="109" applyNumberFormat="0" applyAlignment="0" applyProtection="0"/>
    <xf numFmtId="0" fontId="76" fillId="75" borderId="43" applyNumberFormat="0" applyFont="0" applyAlignment="0" applyProtection="0"/>
    <xf numFmtId="0" fontId="217" fillId="72" borderId="109" applyNumberFormat="0" applyAlignment="0" applyProtection="0"/>
    <xf numFmtId="0" fontId="76" fillId="75" borderId="43" applyNumberFormat="0" applyFont="0" applyAlignment="0" applyProtection="0"/>
    <xf numFmtId="0" fontId="217" fillId="72" borderId="109" applyNumberFormat="0" applyAlignment="0" applyProtection="0"/>
    <xf numFmtId="0" fontId="76" fillId="75" borderId="43" applyNumberFormat="0" applyFont="0" applyAlignment="0" applyProtection="0"/>
    <xf numFmtId="0" fontId="217" fillId="72" borderId="109" applyNumberFormat="0" applyAlignment="0" applyProtection="0"/>
    <xf numFmtId="0" fontId="76" fillId="75" borderId="43" applyNumberFormat="0" applyFont="0" applyAlignment="0" applyProtection="0"/>
    <xf numFmtId="0" fontId="82" fillId="87" borderId="37" applyNumberFormat="0" applyAlignment="0" applyProtection="0"/>
    <xf numFmtId="0" fontId="217" fillId="72" borderId="37" applyNumberFormat="0" applyAlignment="0" applyProtection="0"/>
    <xf numFmtId="0" fontId="76" fillId="75" borderId="43" applyNumberFormat="0" applyFont="0" applyAlignment="0" applyProtection="0"/>
    <xf numFmtId="0" fontId="223" fillId="87" borderId="44" applyNumberFormat="0" applyAlignment="0" applyProtection="0"/>
    <xf numFmtId="0" fontId="110" fillId="0" borderId="108">
      <alignment horizontal="left" vertical="center"/>
    </xf>
    <xf numFmtId="0" fontId="82" fillId="87" borderId="37" applyNumberFormat="0" applyAlignment="0" applyProtection="0"/>
    <xf numFmtId="0" fontId="217" fillId="72" borderId="37" applyNumberFormat="0" applyAlignment="0" applyProtection="0"/>
    <xf numFmtId="0" fontId="76" fillId="75" borderId="43" applyNumberFormat="0" applyFont="0" applyAlignment="0" applyProtection="0"/>
    <xf numFmtId="0" fontId="223" fillId="87" borderId="44" applyNumberFormat="0" applyAlignment="0" applyProtection="0"/>
    <xf numFmtId="0" fontId="82" fillId="87" borderId="37" applyNumberFormat="0" applyAlignment="0" applyProtection="0"/>
    <xf numFmtId="0" fontId="217" fillId="72" borderId="37" applyNumberFormat="0" applyAlignment="0" applyProtection="0"/>
    <xf numFmtId="0" fontId="76" fillId="75" borderId="43" applyNumberFormat="0" applyFont="0" applyAlignment="0" applyProtection="0"/>
    <xf numFmtId="0" fontId="223" fillId="87" borderId="44" applyNumberFormat="0" applyAlignment="0" applyProtection="0"/>
    <xf numFmtId="0" fontId="82" fillId="87" borderId="37" applyNumberFormat="0" applyAlignment="0" applyProtection="0"/>
    <xf numFmtId="0" fontId="217" fillId="72" borderId="37" applyNumberFormat="0" applyAlignment="0" applyProtection="0"/>
    <xf numFmtId="0" fontId="76" fillId="75" borderId="43" applyNumberFormat="0" applyFont="0" applyAlignment="0" applyProtection="0"/>
    <xf numFmtId="0" fontId="223" fillId="87" borderId="44" applyNumberFormat="0" applyAlignment="0" applyProtection="0"/>
    <xf numFmtId="0" fontId="82" fillId="87" borderId="37" applyNumberFormat="0" applyAlignment="0" applyProtection="0"/>
    <xf numFmtId="0" fontId="217" fillId="72" borderId="37" applyNumberFormat="0" applyAlignment="0" applyProtection="0"/>
    <xf numFmtId="0" fontId="76" fillId="75" borderId="43" applyNumberFormat="0" applyFont="0" applyAlignment="0" applyProtection="0"/>
    <xf numFmtId="0" fontId="223" fillId="87" borderId="44" applyNumberFormat="0" applyAlignment="0" applyProtection="0"/>
    <xf numFmtId="0" fontId="223" fillId="87" borderId="44" applyNumberFormat="0" applyAlignment="0" applyProtection="0"/>
    <xf numFmtId="0" fontId="82" fillId="87" borderId="37" applyNumberFormat="0" applyAlignment="0" applyProtection="0"/>
    <xf numFmtId="0" fontId="217" fillId="72" borderId="37" applyNumberFormat="0" applyAlignment="0" applyProtection="0"/>
    <xf numFmtId="0" fontId="76" fillId="75" borderId="43" applyNumberFormat="0" applyFont="0" applyAlignment="0" applyProtection="0"/>
    <xf numFmtId="0" fontId="223" fillId="87" borderId="44" applyNumberFormat="0" applyAlignment="0" applyProtection="0"/>
    <xf numFmtId="0" fontId="82" fillId="87" borderId="37" applyNumberFormat="0" applyAlignment="0" applyProtection="0"/>
    <xf numFmtId="0" fontId="217" fillId="72" borderId="37" applyNumberFormat="0" applyAlignment="0" applyProtection="0"/>
    <xf numFmtId="0" fontId="76" fillId="75" borderId="43" applyNumberFormat="0" applyFont="0" applyAlignment="0" applyProtection="0"/>
    <xf numFmtId="0" fontId="223" fillId="87" borderId="44" applyNumberFormat="0" applyAlignment="0" applyProtection="0"/>
    <xf numFmtId="0" fontId="82" fillId="87" borderId="37" applyNumberFormat="0" applyAlignment="0" applyProtection="0"/>
    <xf numFmtId="0" fontId="217" fillId="72" borderId="37" applyNumberFormat="0" applyAlignment="0" applyProtection="0"/>
    <xf numFmtId="0" fontId="76" fillId="75" borderId="43" applyNumberFormat="0" applyFont="0" applyAlignment="0" applyProtection="0"/>
    <xf numFmtId="0" fontId="223" fillId="87" borderId="44" applyNumberFormat="0" applyAlignment="0" applyProtection="0"/>
    <xf numFmtId="0" fontId="128" fillId="0" borderId="53"/>
    <xf numFmtId="0" fontId="128" fillId="0" borderId="53"/>
    <xf numFmtId="0" fontId="128" fillId="0" borderId="53"/>
    <xf numFmtId="0" fontId="128" fillId="0" borderId="53"/>
    <xf numFmtId="0" fontId="82" fillId="87" borderId="109" applyNumberFormat="0" applyAlignment="0" applyProtection="0"/>
    <xf numFmtId="0" fontId="208" fillId="0" borderId="52" applyNumberFormat="0" applyFill="0" applyAlignment="0" applyProtection="0"/>
    <xf numFmtId="0" fontId="217" fillId="72" borderId="109" applyNumberFormat="0" applyAlignment="0" applyProtection="0"/>
    <xf numFmtId="0" fontId="76" fillId="75" borderId="111" applyNumberFormat="0" applyFont="0" applyAlignment="0" applyProtection="0"/>
    <xf numFmtId="0" fontId="223" fillId="87" borderId="112" applyNumberFormat="0" applyAlignment="0" applyProtection="0"/>
    <xf numFmtId="0" fontId="208" fillId="0" borderId="52" applyNumberFormat="0" applyFill="0" applyAlignment="0" applyProtection="0"/>
    <xf numFmtId="0" fontId="82" fillId="87" borderId="109" applyNumberFormat="0" applyAlignment="0" applyProtection="0"/>
    <xf numFmtId="0" fontId="217" fillId="72" borderId="109" applyNumberFormat="0" applyAlignment="0" applyProtection="0"/>
    <xf numFmtId="0" fontId="76" fillId="75" borderId="111" applyNumberFormat="0" applyFont="0" applyAlignment="0" applyProtection="0"/>
    <xf numFmtId="0" fontId="223" fillId="87" borderId="112" applyNumberFormat="0" applyAlignment="0" applyProtection="0"/>
    <xf numFmtId="0" fontId="110" fillId="0" borderId="108">
      <alignment horizontal="left" vertical="center"/>
    </xf>
    <xf numFmtId="1" fontId="374" fillId="0" borderId="107">
      <alignment horizontal="justify" wrapText="1"/>
    </xf>
    <xf numFmtId="0" fontId="217" fillId="72" borderId="109" applyNumberFormat="0" applyAlignment="0" applyProtection="0"/>
    <xf numFmtId="0" fontId="82" fillId="87" borderId="109" applyNumberFormat="0" applyAlignment="0" applyProtection="0"/>
    <xf numFmtId="1" fontId="374" fillId="0" borderId="107">
      <alignment horizontal="justify" wrapText="1"/>
    </xf>
    <xf numFmtId="0" fontId="223" fillId="87" borderId="112" applyNumberFormat="0" applyAlignment="0" applyProtection="0"/>
    <xf numFmtId="0" fontId="76" fillId="75" borderId="111" applyNumberFormat="0" applyFont="0" applyAlignment="0" applyProtection="0"/>
    <xf numFmtId="0" fontId="217" fillId="72" borderId="109" applyNumberFormat="0" applyAlignment="0" applyProtection="0"/>
    <xf numFmtId="0" fontId="82" fillId="87" borderId="109" applyNumberFormat="0" applyAlignment="0" applyProtection="0"/>
    <xf numFmtId="1" fontId="374" fillId="0" borderId="107">
      <alignment horizontal="justify" wrapText="1"/>
    </xf>
    <xf numFmtId="1" fontId="374" fillId="0" borderId="107">
      <alignment horizontal="justify" wrapText="1"/>
    </xf>
    <xf numFmtId="0" fontId="223" fillId="87" borderId="112" applyNumberFormat="0" applyAlignment="0" applyProtection="0"/>
    <xf numFmtId="0" fontId="76" fillId="75" borderId="111" applyNumberFormat="0" applyFont="0" applyAlignment="0" applyProtection="0"/>
    <xf numFmtId="0" fontId="217" fillId="72" borderId="109" applyNumberFormat="0" applyAlignment="0" applyProtection="0"/>
    <xf numFmtId="0" fontId="82" fillId="87" borderId="109" applyNumberFormat="0" applyAlignment="0" applyProtection="0"/>
    <xf numFmtId="0" fontId="223" fillId="87" borderId="112" applyNumberFormat="0" applyAlignment="0" applyProtection="0"/>
    <xf numFmtId="0" fontId="76" fillId="75" borderId="111" applyNumberFormat="0" applyFont="0" applyAlignment="0" applyProtection="0"/>
    <xf numFmtId="0" fontId="223" fillId="87" borderId="112" applyNumberFormat="0" applyAlignment="0" applyProtection="0"/>
    <xf numFmtId="0" fontId="223" fillId="87" borderId="112" applyNumberFormat="0" applyAlignment="0" applyProtection="0"/>
    <xf numFmtId="0" fontId="76" fillId="75" borderId="111" applyNumberFormat="0" applyFont="0" applyAlignment="0" applyProtection="0"/>
    <xf numFmtId="0" fontId="217" fillId="72" borderId="109" applyNumberFormat="0" applyAlignment="0" applyProtection="0"/>
    <xf numFmtId="0" fontId="82" fillId="87" borderId="109" applyNumberFormat="0" applyAlignment="0" applyProtection="0"/>
    <xf numFmtId="0" fontId="223" fillId="87" borderId="112" applyNumberFormat="0" applyAlignment="0" applyProtection="0"/>
    <xf numFmtId="0" fontId="76" fillId="75" borderId="111" applyNumberFormat="0" applyFont="0" applyAlignment="0" applyProtection="0"/>
    <xf numFmtId="0" fontId="217" fillId="72" borderId="109" applyNumberFormat="0" applyAlignment="0" applyProtection="0"/>
    <xf numFmtId="0" fontId="82" fillId="87" borderId="109" applyNumberFormat="0" applyAlignment="0" applyProtection="0"/>
    <xf numFmtId="0" fontId="110" fillId="0" borderId="108">
      <alignment horizontal="left" vertical="center"/>
    </xf>
    <xf numFmtId="1" fontId="374" fillId="0" borderId="107">
      <alignment horizontal="justify" wrapText="1"/>
    </xf>
    <xf numFmtId="1" fontId="374" fillId="0" borderId="107">
      <alignment horizontal="justify" wrapText="1"/>
    </xf>
    <xf numFmtId="1" fontId="374" fillId="0" borderId="107">
      <alignment horizontal="justify" wrapText="1"/>
    </xf>
    <xf numFmtId="1" fontId="374" fillId="0" borderId="107">
      <alignment horizontal="justify" wrapText="1"/>
    </xf>
    <xf numFmtId="1" fontId="374" fillId="0" borderId="107">
      <alignment horizontal="justify" wrapText="1"/>
    </xf>
    <xf numFmtId="1" fontId="374" fillId="0" borderId="107">
      <alignment horizontal="justify" wrapText="1"/>
    </xf>
    <xf numFmtId="1" fontId="374" fillId="0" borderId="107">
      <alignment horizontal="justify" wrapText="1"/>
    </xf>
    <xf numFmtId="1" fontId="374" fillId="0" borderId="107">
      <alignment horizontal="justify" wrapText="1"/>
    </xf>
    <xf numFmtId="1" fontId="374" fillId="0" borderId="107">
      <alignment horizontal="justify" wrapText="1"/>
    </xf>
    <xf numFmtId="1" fontId="374" fillId="0" borderId="107">
      <alignment horizontal="justify" wrapText="1"/>
    </xf>
    <xf numFmtId="1" fontId="374" fillId="0" borderId="107">
      <alignment horizontal="justify" wrapText="1"/>
    </xf>
    <xf numFmtId="1" fontId="374" fillId="0" borderId="107">
      <alignment horizontal="justify" wrapText="1"/>
    </xf>
    <xf numFmtId="1" fontId="374" fillId="0" borderId="107">
      <alignment horizontal="justify" wrapText="1"/>
    </xf>
    <xf numFmtId="1" fontId="374" fillId="0" borderId="107">
      <alignment horizontal="justify" wrapText="1"/>
    </xf>
    <xf numFmtId="1" fontId="374" fillId="0" borderId="107">
      <alignment horizontal="justify" wrapText="1"/>
    </xf>
    <xf numFmtId="1" fontId="374" fillId="0" borderId="107">
      <alignment horizontal="justify" wrapText="1"/>
    </xf>
    <xf numFmtId="1" fontId="374" fillId="0" borderId="107">
      <alignment horizontal="justify" wrapText="1"/>
    </xf>
    <xf numFmtId="1" fontId="374" fillId="0" borderId="107">
      <alignment horizontal="justify" wrapText="1"/>
    </xf>
    <xf numFmtId="1" fontId="374" fillId="0" borderId="107">
      <alignment horizontal="justify" wrapText="1"/>
    </xf>
    <xf numFmtId="1" fontId="374" fillId="0" borderId="107">
      <alignment horizontal="justify" wrapText="1"/>
    </xf>
    <xf numFmtId="1" fontId="374" fillId="0" borderId="107">
      <alignment horizontal="justify" wrapText="1"/>
    </xf>
    <xf numFmtId="1" fontId="374" fillId="0" borderId="107">
      <alignment horizontal="justify" wrapText="1"/>
    </xf>
    <xf numFmtId="1" fontId="374" fillId="0" borderId="107">
      <alignment horizontal="justify" wrapText="1"/>
    </xf>
    <xf numFmtId="1" fontId="374" fillId="0" borderId="107">
      <alignment horizontal="justify" wrapText="1"/>
    </xf>
    <xf numFmtId="1" fontId="374" fillId="0" borderId="107">
      <alignment horizontal="justify" wrapText="1"/>
    </xf>
    <xf numFmtId="1" fontId="374" fillId="0" borderId="107">
      <alignment horizontal="justify" wrapText="1"/>
    </xf>
    <xf numFmtId="0" fontId="110" fillId="0" borderId="108">
      <alignment horizontal="left" vertical="center"/>
    </xf>
    <xf numFmtId="0" fontId="20" fillId="0" borderId="0"/>
    <xf numFmtId="0" fontId="167" fillId="0" borderId="0"/>
    <xf numFmtId="0" fontId="90" fillId="0" borderId="0"/>
    <xf numFmtId="0" fontId="9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0" fontId="72" fillId="0" borderId="0"/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0" fontId="297" fillId="0" borderId="0">
      <alignment vertical="top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0" fontId="70" fillId="0" borderId="0"/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0" fontId="297" fillId="0" borderId="0">
      <alignment vertical="top"/>
    </xf>
    <xf numFmtId="0" fontId="72" fillId="0" borderId="0"/>
    <xf numFmtId="0" fontId="70" fillId="0" borderId="0"/>
    <xf numFmtId="0" fontId="72" fillId="0" borderId="0"/>
    <xf numFmtId="0" fontId="70" fillId="0" borderId="0"/>
    <xf numFmtId="0" fontId="72" fillId="0" borderId="0"/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177" fontId="64" fillId="0" borderId="0">
      <protection locked="0"/>
    </xf>
    <xf numFmtId="0" fontId="31" fillId="67" borderId="0" applyNumberFormat="0" applyBorder="0" applyAlignment="0" applyProtection="0"/>
    <xf numFmtId="0" fontId="31" fillId="68" borderId="0" applyNumberFormat="0" applyBorder="0" applyAlignment="0" applyProtection="0"/>
    <xf numFmtId="0" fontId="31" fillId="69" borderId="0" applyNumberFormat="0" applyBorder="0" applyAlignment="0" applyProtection="0"/>
    <xf numFmtId="0" fontId="31" fillId="70" borderId="0" applyNumberFormat="0" applyBorder="0" applyAlignment="0" applyProtection="0"/>
    <xf numFmtId="0" fontId="31" fillId="71" borderId="0" applyNumberFormat="0" applyBorder="0" applyAlignment="0" applyProtection="0"/>
    <xf numFmtId="0" fontId="31" fillId="72" borderId="0" applyNumberFormat="0" applyBorder="0" applyAlignment="0" applyProtection="0"/>
    <xf numFmtId="0" fontId="252" fillId="93" borderId="10" applyFill="0" applyBorder="0" applyProtection="0">
      <alignment wrapText="1"/>
    </xf>
    <xf numFmtId="0" fontId="90" fillId="93" borderId="10" applyFill="0" applyBorder="0" applyProtection="0">
      <alignment wrapText="1"/>
    </xf>
    <xf numFmtId="0" fontId="31" fillId="73" borderId="0" applyNumberFormat="0" applyBorder="0" applyAlignment="0" applyProtection="0"/>
    <xf numFmtId="0" fontId="31" fillId="74" borderId="0" applyNumberFormat="0" applyBorder="0" applyAlignment="0" applyProtection="0"/>
    <xf numFmtId="0" fontId="31" fillId="76" borderId="0" applyNumberFormat="0" applyBorder="0" applyAlignment="0" applyProtection="0"/>
    <xf numFmtId="0" fontId="31" fillId="70" borderId="0" applyNumberFormat="0" applyBorder="0" applyAlignment="0" applyProtection="0"/>
    <xf numFmtId="0" fontId="31" fillId="73" borderId="0" applyNumberFormat="0" applyBorder="0" applyAlignment="0" applyProtection="0"/>
    <xf numFmtId="0" fontId="31" fillId="77" borderId="0" applyNumberFormat="0" applyBorder="0" applyAlignment="0" applyProtection="0"/>
    <xf numFmtId="0" fontId="90" fillId="93" borderId="10" applyFill="0" applyBorder="0" applyProtection="0">
      <alignment horizontal="left" wrapText="1" indent="1"/>
    </xf>
    <xf numFmtId="0" fontId="90" fillId="93" borderId="10" applyFill="0" applyBorder="0" applyProtection="0">
      <alignment horizontal="left" wrapText="1" indent="2"/>
    </xf>
    <xf numFmtId="0" fontId="32" fillId="79" borderId="0" applyNumberFormat="0" applyBorder="0" applyAlignment="0" applyProtection="0"/>
    <xf numFmtId="0" fontId="32" fillId="74" borderId="0" applyNumberFormat="0" applyBorder="0" applyAlignment="0" applyProtection="0"/>
    <xf numFmtId="0" fontId="32" fillId="76" borderId="0" applyNumberFormat="0" applyBorder="0" applyAlignment="0" applyProtection="0"/>
    <xf numFmtId="0" fontId="32" fillId="80" borderId="0" applyNumberFormat="0" applyBorder="0" applyAlignment="0" applyProtection="0"/>
    <xf numFmtId="0" fontId="32" fillId="81" borderId="0" applyNumberFormat="0" applyBorder="0" applyAlignment="0" applyProtection="0"/>
    <xf numFmtId="0" fontId="32" fillId="82" borderId="0" applyNumberFormat="0" applyBorder="0" applyAlignment="0" applyProtection="0"/>
    <xf numFmtId="41" fontId="262" fillId="1" borderId="113" applyFont="0" applyFill="0" applyBorder="0" applyAlignment="0" applyProtection="0">
      <alignment horizontal="right"/>
    </xf>
    <xf numFmtId="41" fontId="262" fillId="1" borderId="113" applyFont="0" applyFill="0" applyBorder="0" applyAlignment="0" applyProtection="0">
      <alignment horizontal="right"/>
    </xf>
    <xf numFmtId="41" fontId="262" fillId="1" borderId="113" applyFont="0" applyFill="0" applyBorder="0" applyAlignment="0" applyProtection="0">
      <alignment horizontal="right"/>
    </xf>
    <xf numFmtId="41" fontId="262" fillId="1" borderId="113" applyFont="0" applyFill="0" applyBorder="0" applyAlignment="0" applyProtection="0">
      <alignment horizontal="right"/>
    </xf>
    <xf numFmtId="41" fontId="262" fillId="1" borderId="113" applyFont="0" applyFill="0" applyBorder="0" applyAlignment="0" applyProtection="0">
      <alignment horizontal="right"/>
    </xf>
    <xf numFmtId="41" fontId="262" fillId="1" borderId="113" applyFont="0" applyFill="0" applyBorder="0" applyAlignment="0" applyProtection="0">
      <alignment horizontal="right"/>
    </xf>
    <xf numFmtId="41" fontId="262" fillId="1" borderId="113" applyFont="0" applyFill="0" applyBorder="0" applyAlignment="0" applyProtection="0">
      <alignment horizontal="right"/>
    </xf>
    <xf numFmtId="41" fontId="262" fillId="1" borderId="113" applyFont="0" applyFill="0" applyBorder="0" applyAlignment="0" applyProtection="0">
      <alignment horizontal="right"/>
    </xf>
    <xf numFmtId="41" fontId="262" fillId="1" borderId="113" applyFont="0" applyFill="0" applyBorder="0" applyAlignment="0" applyProtection="0">
      <alignment horizontal="right"/>
    </xf>
    <xf numFmtId="41" fontId="262" fillId="1" borderId="113" applyFont="0" applyFill="0" applyBorder="0" applyAlignment="0" applyProtection="0">
      <alignment horizontal="right"/>
    </xf>
    <xf numFmtId="41" fontId="262" fillId="1" borderId="113" applyFont="0" applyFill="0" applyBorder="0" applyAlignment="0" applyProtection="0">
      <alignment horizontal="right"/>
    </xf>
    <xf numFmtId="41" fontId="262" fillId="1" borderId="113" applyFont="0" applyFill="0" applyBorder="0" applyAlignment="0" applyProtection="0">
      <alignment horizontal="right"/>
    </xf>
    <xf numFmtId="0" fontId="32" fillId="84" borderId="0" applyNumberFormat="0" applyBorder="0" applyAlignment="0" applyProtection="0"/>
    <xf numFmtId="0" fontId="32" fillId="84" borderId="0" applyNumberFormat="0" applyBorder="0" applyAlignment="0" applyProtection="0"/>
    <xf numFmtId="0" fontId="32" fillId="84" borderId="0" applyNumberFormat="0" applyBorder="0" applyAlignment="0" applyProtection="0"/>
    <xf numFmtId="0" fontId="32" fillId="84" borderId="0" applyNumberFormat="0" applyBorder="0" applyAlignment="0" applyProtection="0"/>
    <xf numFmtId="0" fontId="32" fillId="84" borderId="0" applyNumberFormat="0" applyBorder="0" applyAlignment="0" applyProtection="0"/>
    <xf numFmtId="0" fontId="32" fillId="84" borderId="0" applyNumberFormat="0" applyBorder="0" applyAlignment="0" applyProtection="0"/>
    <xf numFmtId="0" fontId="32" fillId="84" borderId="0" applyNumberFormat="0" applyBorder="0" applyAlignment="0" applyProtection="0"/>
    <xf numFmtId="0" fontId="32" fillId="84" borderId="0" applyNumberFormat="0" applyBorder="0" applyAlignment="0" applyProtection="0"/>
    <xf numFmtId="0" fontId="32" fillId="84" borderId="0" applyNumberFormat="0" applyBorder="0" applyAlignment="0" applyProtection="0"/>
    <xf numFmtId="0" fontId="32" fillId="84" borderId="0" applyNumberFormat="0" applyBorder="0" applyAlignment="0" applyProtection="0"/>
    <xf numFmtId="0" fontId="32" fillId="84" borderId="0" applyNumberFormat="0" applyBorder="0" applyAlignment="0" applyProtection="0"/>
    <xf numFmtId="0" fontId="32" fillId="85" borderId="0" applyNumberFormat="0" applyBorder="0" applyAlignment="0" applyProtection="0"/>
    <xf numFmtId="0" fontId="32" fillId="85" borderId="0" applyNumberFormat="0" applyBorder="0" applyAlignment="0" applyProtection="0"/>
    <xf numFmtId="0" fontId="32" fillId="85" borderId="0" applyNumberFormat="0" applyBorder="0" applyAlignment="0" applyProtection="0"/>
    <xf numFmtId="0" fontId="32" fillId="85" borderId="0" applyNumberFormat="0" applyBorder="0" applyAlignment="0" applyProtection="0"/>
    <xf numFmtId="0" fontId="32" fillId="85" borderId="0" applyNumberFormat="0" applyBorder="0" applyAlignment="0" applyProtection="0"/>
    <xf numFmtId="0" fontId="32" fillId="85" borderId="0" applyNumberFormat="0" applyBorder="0" applyAlignment="0" applyProtection="0"/>
    <xf numFmtId="0" fontId="32" fillId="85" borderId="0" applyNumberFormat="0" applyBorder="0" applyAlignment="0" applyProtection="0"/>
    <xf numFmtId="0" fontId="32" fillId="85" borderId="0" applyNumberFormat="0" applyBorder="0" applyAlignment="0" applyProtection="0"/>
    <xf numFmtId="0" fontId="32" fillId="85" borderId="0" applyNumberFormat="0" applyBorder="0" applyAlignment="0" applyProtection="0"/>
    <xf numFmtId="0" fontId="32" fillId="85" borderId="0" applyNumberFormat="0" applyBorder="0" applyAlignment="0" applyProtection="0"/>
    <xf numFmtId="0" fontId="32" fillId="85" borderId="0" applyNumberFormat="0" applyBorder="0" applyAlignment="0" applyProtection="0"/>
    <xf numFmtId="0" fontId="32" fillId="86" borderId="0" applyNumberFormat="0" applyBorder="0" applyAlignment="0" applyProtection="0"/>
    <xf numFmtId="0" fontId="32" fillId="86" borderId="0" applyNumberFormat="0" applyBorder="0" applyAlignment="0" applyProtection="0"/>
    <xf numFmtId="0" fontId="32" fillId="86" borderId="0" applyNumberFormat="0" applyBorder="0" applyAlignment="0" applyProtection="0"/>
    <xf numFmtId="0" fontId="32" fillId="86" borderId="0" applyNumberFormat="0" applyBorder="0" applyAlignment="0" applyProtection="0"/>
    <xf numFmtId="0" fontId="32" fillId="86" borderId="0" applyNumberFormat="0" applyBorder="0" applyAlignment="0" applyProtection="0"/>
    <xf numFmtId="0" fontId="32" fillId="86" borderId="0" applyNumberFormat="0" applyBorder="0" applyAlignment="0" applyProtection="0"/>
    <xf numFmtId="0" fontId="32" fillId="86" borderId="0" applyNumberFormat="0" applyBorder="0" applyAlignment="0" applyProtection="0"/>
    <xf numFmtId="0" fontId="32" fillId="86" borderId="0" applyNumberFormat="0" applyBorder="0" applyAlignment="0" applyProtection="0"/>
    <xf numFmtId="0" fontId="32" fillId="86" borderId="0" applyNumberFormat="0" applyBorder="0" applyAlignment="0" applyProtection="0"/>
    <xf numFmtId="0" fontId="32" fillId="86" borderId="0" applyNumberFormat="0" applyBorder="0" applyAlignment="0" applyProtection="0"/>
    <xf numFmtId="0" fontId="32" fillId="86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1" borderId="0" applyNumberFormat="0" applyBorder="0" applyAlignment="0" applyProtection="0"/>
    <xf numFmtId="0" fontId="32" fillId="81" borderId="0" applyNumberFormat="0" applyBorder="0" applyAlignment="0" applyProtection="0"/>
    <xf numFmtId="0" fontId="32" fillId="81" borderId="0" applyNumberFormat="0" applyBorder="0" applyAlignment="0" applyProtection="0"/>
    <xf numFmtId="0" fontId="32" fillId="81" borderId="0" applyNumberFormat="0" applyBorder="0" applyAlignment="0" applyProtection="0"/>
    <xf numFmtId="0" fontId="32" fillId="81" borderId="0" applyNumberFormat="0" applyBorder="0" applyAlignment="0" applyProtection="0"/>
    <xf numFmtId="0" fontId="32" fillId="81" borderId="0" applyNumberFormat="0" applyBorder="0" applyAlignment="0" applyProtection="0"/>
    <xf numFmtId="0" fontId="32" fillId="81" borderId="0" applyNumberFormat="0" applyBorder="0" applyAlignment="0" applyProtection="0"/>
    <xf numFmtId="0" fontId="32" fillId="81" borderId="0" applyNumberFormat="0" applyBorder="0" applyAlignment="0" applyProtection="0"/>
    <xf numFmtId="0" fontId="32" fillId="81" borderId="0" applyNumberFormat="0" applyBorder="0" applyAlignment="0" applyProtection="0"/>
    <xf numFmtId="0" fontId="32" fillId="81" borderId="0" applyNumberFormat="0" applyBorder="0" applyAlignment="0" applyProtection="0"/>
    <xf numFmtId="0" fontId="32" fillId="81" borderId="0" applyNumberFormat="0" applyBorder="0" applyAlignment="0" applyProtection="0"/>
    <xf numFmtId="0" fontId="32" fillId="83" borderId="0" applyNumberFormat="0" applyBorder="0" applyAlignment="0" applyProtection="0"/>
    <xf numFmtId="0" fontId="32" fillId="83" borderId="0" applyNumberFormat="0" applyBorder="0" applyAlignment="0" applyProtection="0"/>
    <xf numFmtId="0" fontId="32" fillId="83" borderId="0" applyNumberFormat="0" applyBorder="0" applyAlignment="0" applyProtection="0"/>
    <xf numFmtId="0" fontId="32" fillId="83" borderId="0" applyNumberFormat="0" applyBorder="0" applyAlignment="0" applyProtection="0"/>
    <xf numFmtId="0" fontId="32" fillId="83" borderId="0" applyNumberFormat="0" applyBorder="0" applyAlignment="0" applyProtection="0"/>
    <xf numFmtId="0" fontId="32" fillId="83" borderId="0" applyNumberFormat="0" applyBorder="0" applyAlignment="0" applyProtection="0"/>
    <xf numFmtId="0" fontId="32" fillId="83" borderId="0" applyNumberFormat="0" applyBorder="0" applyAlignment="0" applyProtection="0"/>
    <xf numFmtId="0" fontId="32" fillId="83" borderId="0" applyNumberFormat="0" applyBorder="0" applyAlignment="0" applyProtection="0"/>
    <xf numFmtId="0" fontId="32" fillId="83" borderId="0" applyNumberFormat="0" applyBorder="0" applyAlignment="0" applyProtection="0"/>
    <xf numFmtId="0" fontId="32" fillId="83" borderId="0" applyNumberFormat="0" applyBorder="0" applyAlignment="0" applyProtection="0"/>
    <xf numFmtId="0" fontId="32" fillId="83" borderId="0" applyNumberFormat="0" applyBorder="0" applyAlignment="0" applyProtection="0"/>
    <xf numFmtId="186" fontId="108" fillId="124" borderId="0" applyNumberFormat="0" applyFont="0" applyBorder="0" applyAlignment="0" applyProtection="0">
      <alignment vertical="center"/>
    </xf>
    <xf numFmtId="0" fontId="223" fillId="87" borderId="112" applyNumberFormat="0" applyAlignment="0" applyProtection="0"/>
    <xf numFmtId="0" fontId="223" fillId="87" borderId="112" applyNumberFormat="0" applyAlignment="0" applyProtection="0"/>
    <xf numFmtId="0" fontId="151" fillId="68" borderId="0" applyNumberFormat="0" applyBorder="0" applyAlignment="0" applyProtection="0"/>
    <xf numFmtId="0" fontId="82" fillId="87" borderId="109" applyNumberFormat="0" applyAlignment="0" applyProtection="0"/>
    <xf numFmtId="0" fontId="82" fillId="87" borderId="109" applyNumberFormat="0" applyAlignment="0" applyProtection="0"/>
    <xf numFmtId="0" fontId="82" fillId="90" borderId="109" applyNumberFormat="0" applyAlignment="0" applyProtection="0"/>
    <xf numFmtId="0" fontId="82" fillId="90" borderId="109" applyNumberFormat="0" applyAlignment="0" applyProtection="0"/>
    <xf numFmtId="0" fontId="82" fillId="90" borderId="109" applyNumberFormat="0" applyAlignment="0" applyProtection="0"/>
    <xf numFmtId="0" fontId="82" fillId="90" borderId="109" applyNumberFormat="0" applyAlignment="0" applyProtection="0"/>
    <xf numFmtId="0" fontId="82" fillId="90" borderId="109" applyNumberFormat="0" applyAlignment="0" applyProtection="0"/>
    <xf numFmtId="0" fontId="82" fillId="90" borderId="109" applyNumberFormat="0" applyAlignment="0" applyProtection="0"/>
    <xf numFmtId="0" fontId="82" fillId="90" borderId="109" applyNumberFormat="0" applyAlignment="0" applyProtection="0"/>
    <xf numFmtId="0" fontId="82" fillId="90" borderId="109" applyNumberFormat="0" applyAlignment="0" applyProtection="0"/>
    <xf numFmtId="0" fontId="82" fillId="90" borderId="109" applyNumberFormat="0" applyAlignment="0" applyProtection="0"/>
    <xf numFmtId="0" fontId="82" fillId="90" borderId="109" applyNumberFormat="0" applyAlignment="0" applyProtection="0"/>
    <xf numFmtId="0" fontId="265" fillId="78" borderId="109" applyNumberFormat="0" applyAlignment="0" applyProtection="0"/>
    <xf numFmtId="0" fontId="265" fillId="78" borderId="109" applyNumberFormat="0" applyAlignment="0" applyProtection="0"/>
    <xf numFmtId="0" fontId="265" fillId="78" borderId="109" applyNumberFormat="0" applyAlignment="0" applyProtection="0"/>
    <xf numFmtId="0" fontId="265" fillId="78" borderId="109" applyNumberFormat="0" applyAlignment="0" applyProtection="0"/>
    <xf numFmtId="0" fontId="265" fillId="78" borderId="109" applyNumberFormat="0" applyAlignment="0" applyProtection="0"/>
    <xf numFmtId="0" fontId="265" fillId="78" borderId="109" applyNumberFormat="0" applyAlignment="0" applyProtection="0"/>
    <xf numFmtId="0" fontId="265" fillId="78" borderId="109" applyNumberFormat="0" applyAlignment="0" applyProtection="0"/>
    <xf numFmtId="0" fontId="265" fillId="78" borderId="109" applyNumberFormat="0" applyAlignment="0" applyProtection="0"/>
    <xf numFmtId="0" fontId="265" fillId="78" borderId="109" applyNumberFormat="0" applyAlignment="0" applyProtection="0"/>
    <xf numFmtId="0" fontId="265" fillId="78" borderId="109" applyNumberFormat="0" applyAlignment="0" applyProtection="0"/>
    <xf numFmtId="3" fontId="23" fillId="0" borderId="10">
      <alignment wrapText="1"/>
    </xf>
    <xf numFmtId="308" fontId="23" fillId="0" borderId="0" applyFill="0" applyBorder="0" applyAlignment="0"/>
    <xf numFmtId="260" fontId="297" fillId="0" borderId="0" applyFill="0" applyBorder="0" applyAlignment="0"/>
    <xf numFmtId="261" fontId="297" fillId="0" borderId="0" applyFill="0" applyBorder="0" applyAlignment="0"/>
    <xf numFmtId="262" fontId="297" fillId="0" borderId="0" applyFill="0" applyBorder="0" applyAlignment="0"/>
    <xf numFmtId="263" fontId="297" fillId="0" borderId="0" applyFill="0" applyBorder="0" applyAlignment="0"/>
    <xf numFmtId="258" fontId="297" fillId="0" borderId="0" applyFill="0" applyBorder="0" applyAlignment="0"/>
    <xf numFmtId="264" fontId="297" fillId="0" borderId="0" applyFill="0" applyBorder="0" applyAlignment="0"/>
    <xf numFmtId="260" fontId="297" fillId="0" borderId="0" applyFill="0" applyBorder="0" applyAlignment="0"/>
    <xf numFmtId="0" fontId="82" fillId="87" borderId="109" applyNumberFormat="0" applyAlignment="0" applyProtection="0"/>
    <xf numFmtId="0" fontId="82" fillId="87" borderId="109" applyNumberFormat="0" applyAlignment="0" applyProtection="0"/>
    <xf numFmtId="0" fontId="34" fillId="62" borderId="109" applyNumberFormat="0" applyAlignment="0" applyProtection="0"/>
    <xf numFmtId="0" fontId="34" fillId="62" borderId="109" applyNumberFormat="0" applyAlignment="0" applyProtection="0"/>
    <xf numFmtId="0" fontId="34" fillId="62" borderId="109" applyNumberFormat="0" applyAlignment="0" applyProtection="0"/>
    <xf numFmtId="0" fontId="34" fillId="62" borderId="109" applyNumberFormat="0" applyAlignment="0" applyProtection="0"/>
    <xf numFmtId="0" fontId="34" fillId="62" borderId="109" applyNumberFormat="0" applyAlignment="0" applyProtection="0"/>
    <xf numFmtId="0" fontId="34" fillId="62" borderId="109" applyNumberFormat="0" applyAlignment="0" applyProtection="0"/>
    <xf numFmtId="0" fontId="34" fillId="62" borderId="109" applyNumberFormat="0" applyAlignment="0" applyProtection="0"/>
    <xf numFmtId="0" fontId="34" fillId="62" borderId="109" applyNumberFormat="0" applyAlignment="0" applyProtection="0"/>
    <xf numFmtId="0" fontId="34" fillId="62" borderId="109" applyNumberFormat="0" applyAlignment="0" applyProtection="0"/>
    <xf numFmtId="0" fontId="34" fillId="62" borderId="109" applyNumberFormat="0" applyAlignment="0" applyProtection="0"/>
    <xf numFmtId="0" fontId="34" fillId="62" borderId="109" applyNumberFormat="0" applyAlignment="0" applyProtection="0"/>
    <xf numFmtId="0" fontId="34" fillId="62" borderId="109" applyNumberFormat="0" applyAlignment="0" applyProtection="0"/>
    <xf numFmtId="0" fontId="34" fillId="62" borderId="109" applyNumberFormat="0" applyAlignment="0" applyProtection="0"/>
    <xf numFmtId="0" fontId="34" fillId="62" borderId="109" applyNumberFormat="0" applyAlignment="0" applyProtection="0"/>
    <xf numFmtId="0" fontId="34" fillId="62" borderId="109" applyNumberFormat="0" applyAlignment="0" applyProtection="0"/>
    <xf numFmtId="0" fontId="34" fillId="62" borderId="109" applyNumberFormat="0" applyAlignment="0" applyProtection="0"/>
    <xf numFmtId="0" fontId="34" fillId="62" borderId="109" applyNumberFormat="0" applyAlignment="0" applyProtection="0"/>
    <xf numFmtId="0" fontId="34" fillId="62" borderId="109" applyNumberFormat="0" applyAlignment="0" applyProtection="0"/>
    <xf numFmtId="0" fontId="34" fillId="62" borderId="109" applyNumberFormat="0" applyAlignment="0" applyProtection="0"/>
    <xf numFmtId="0" fontId="34" fillId="62" borderId="109" applyNumberFormat="0" applyAlignment="0" applyProtection="0"/>
    <xf numFmtId="0" fontId="34" fillId="62" borderId="109" applyNumberFormat="0" applyAlignment="0" applyProtection="0"/>
    <xf numFmtId="0" fontId="34" fillId="62" borderId="109" applyNumberFormat="0" applyAlignment="0" applyProtection="0"/>
    <xf numFmtId="0" fontId="34" fillId="62" borderId="109" applyNumberFormat="0" applyAlignment="0" applyProtection="0"/>
    <xf numFmtId="0" fontId="34" fillId="62" borderId="109" applyNumberFormat="0" applyAlignment="0" applyProtection="0"/>
    <xf numFmtId="0" fontId="34" fillId="62" borderId="109" applyNumberFormat="0" applyAlignment="0" applyProtection="0"/>
    <xf numFmtId="0" fontId="34" fillId="62" borderId="109" applyNumberFormat="0" applyAlignment="0" applyProtection="0"/>
    <xf numFmtId="0" fontId="34" fillId="62" borderId="109" applyNumberFormat="0" applyAlignment="0" applyProtection="0"/>
    <xf numFmtId="0" fontId="34" fillId="62" borderId="109" applyNumberFormat="0" applyAlignment="0" applyProtection="0"/>
    <xf numFmtId="0" fontId="34" fillId="62" borderId="109" applyNumberFormat="0" applyAlignment="0" applyProtection="0"/>
    <xf numFmtId="0" fontId="34" fillId="62" borderId="109" applyNumberFormat="0" applyAlignment="0" applyProtection="0"/>
    <xf numFmtId="0" fontId="34" fillId="62" borderId="109" applyNumberFormat="0" applyAlignment="0" applyProtection="0"/>
    <xf numFmtId="0" fontId="34" fillId="62" borderId="109" applyNumberFormat="0" applyAlignment="0" applyProtection="0"/>
    <xf numFmtId="0" fontId="34" fillId="62" borderId="109" applyNumberFormat="0" applyAlignment="0" applyProtection="0"/>
    <xf numFmtId="0" fontId="34" fillId="62" borderId="109" applyNumberFormat="0" applyAlignment="0" applyProtection="0"/>
    <xf numFmtId="0" fontId="34" fillId="62" borderId="109" applyNumberFormat="0" applyAlignment="0" applyProtection="0"/>
    <xf numFmtId="0" fontId="34" fillId="62" borderId="109" applyNumberFormat="0" applyAlignment="0" applyProtection="0"/>
    <xf numFmtId="0" fontId="34" fillId="62" borderId="109" applyNumberFormat="0" applyAlignment="0" applyProtection="0"/>
    <xf numFmtId="0" fontId="34" fillId="62" borderId="109" applyNumberFormat="0" applyAlignment="0" applyProtection="0"/>
    <xf numFmtId="0" fontId="34" fillId="62" borderId="109" applyNumberFormat="0" applyAlignment="0" applyProtection="0"/>
    <xf numFmtId="0" fontId="34" fillId="62" borderId="109" applyNumberFormat="0" applyAlignment="0" applyProtection="0"/>
    <xf numFmtId="0" fontId="34" fillId="62" borderId="109" applyNumberFormat="0" applyAlignment="0" applyProtection="0"/>
    <xf numFmtId="0" fontId="34" fillId="62" borderId="109" applyNumberFormat="0" applyAlignment="0" applyProtection="0"/>
    <xf numFmtId="0" fontId="34" fillId="62" borderId="109" applyNumberFormat="0" applyAlignment="0" applyProtection="0"/>
    <xf numFmtId="0" fontId="34" fillId="62" borderId="109" applyNumberFormat="0" applyAlignment="0" applyProtection="0"/>
    <xf numFmtId="0" fontId="34" fillId="62" borderId="109" applyNumberFormat="0" applyAlignment="0" applyProtection="0"/>
    <xf numFmtId="0" fontId="34" fillId="62" borderId="109" applyNumberFormat="0" applyAlignment="0" applyProtection="0"/>
    <xf numFmtId="0" fontId="34" fillId="62" borderId="109" applyNumberFormat="0" applyAlignment="0" applyProtection="0"/>
    <xf numFmtId="0" fontId="34" fillId="62" borderId="109" applyNumberFormat="0" applyAlignment="0" applyProtection="0"/>
    <xf numFmtId="0" fontId="34" fillId="62" borderId="109" applyNumberFormat="0" applyAlignment="0" applyProtection="0"/>
    <xf numFmtId="0" fontId="34" fillId="62" borderId="109" applyNumberFormat="0" applyAlignment="0" applyProtection="0"/>
    <xf numFmtId="0" fontId="34" fillId="62" borderId="109" applyNumberFormat="0" applyAlignment="0" applyProtection="0"/>
    <xf numFmtId="0" fontId="34" fillId="62" borderId="109" applyNumberFormat="0" applyAlignment="0" applyProtection="0"/>
    <xf numFmtId="0" fontId="34" fillId="62" borderId="109" applyNumberFormat="0" applyAlignment="0" applyProtection="0"/>
    <xf numFmtId="0" fontId="34" fillId="62" borderId="109" applyNumberFormat="0" applyAlignment="0" applyProtection="0"/>
    <xf numFmtId="0" fontId="34" fillId="62" borderId="109" applyNumberFormat="0" applyAlignment="0" applyProtection="0"/>
    <xf numFmtId="0" fontId="34" fillId="62" borderId="109" applyNumberFormat="0" applyAlignment="0" applyProtection="0"/>
    <xf numFmtId="0" fontId="34" fillId="62" borderId="109" applyNumberFormat="0" applyAlignment="0" applyProtection="0"/>
    <xf numFmtId="0" fontId="34" fillId="62" borderId="109" applyNumberFormat="0" applyAlignment="0" applyProtection="0"/>
    <xf numFmtId="0" fontId="34" fillId="62" borderId="109" applyNumberFormat="0" applyAlignment="0" applyProtection="0"/>
    <xf numFmtId="0" fontId="34" fillId="62" borderId="109" applyNumberFormat="0" applyAlignment="0" applyProtection="0"/>
    <xf numFmtId="0" fontId="34" fillId="62" borderId="109" applyNumberFormat="0" applyAlignment="0" applyProtection="0"/>
    <xf numFmtId="0" fontId="34" fillId="62" borderId="109" applyNumberFormat="0" applyAlignment="0" applyProtection="0"/>
    <xf numFmtId="0" fontId="34" fillId="62" borderId="109" applyNumberFormat="0" applyAlignment="0" applyProtection="0"/>
    <xf numFmtId="0" fontId="34" fillId="62" borderId="109" applyNumberFormat="0" applyAlignment="0" applyProtection="0"/>
    <xf numFmtId="0" fontId="34" fillId="62" borderId="109" applyNumberFormat="0" applyAlignment="0" applyProtection="0"/>
    <xf numFmtId="0" fontId="34" fillId="62" borderId="109" applyNumberFormat="0" applyAlignment="0" applyProtection="0"/>
    <xf numFmtId="0" fontId="34" fillId="62" borderId="109" applyNumberFormat="0" applyAlignment="0" applyProtection="0"/>
    <xf numFmtId="0" fontId="34" fillId="62" borderId="109" applyNumberFormat="0" applyAlignment="0" applyProtection="0"/>
    <xf numFmtId="0" fontId="34" fillId="62" borderId="109" applyNumberFormat="0" applyAlignment="0" applyProtection="0"/>
    <xf numFmtId="0" fontId="34" fillId="62" borderId="109" applyNumberFormat="0" applyAlignment="0" applyProtection="0"/>
    <xf numFmtId="0" fontId="34" fillId="62" borderId="109" applyNumberFormat="0" applyAlignment="0" applyProtection="0"/>
    <xf numFmtId="0" fontId="34" fillId="62" borderId="109" applyNumberFormat="0" applyAlignment="0" applyProtection="0"/>
    <xf numFmtId="0" fontId="34" fillId="62" borderId="109" applyNumberFormat="0" applyAlignment="0" applyProtection="0"/>
    <xf numFmtId="0" fontId="34" fillId="62" borderId="109" applyNumberFormat="0" applyAlignment="0" applyProtection="0"/>
    <xf numFmtId="0" fontId="34" fillId="62" borderId="109" applyNumberFormat="0" applyAlignment="0" applyProtection="0"/>
    <xf numFmtId="0" fontId="34" fillId="62" borderId="109" applyNumberFormat="0" applyAlignment="0" applyProtection="0"/>
    <xf numFmtId="0" fontId="34" fillId="62" borderId="109" applyNumberFormat="0" applyAlignment="0" applyProtection="0"/>
    <xf numFmtId="0" fontId="82" fillId="87" borderId="109" applyNumberFormat="0" applyAlignment="0" applyProtection="0"/>
    <xf numFmtId="0" fontId="82" fillId="87" borderId="109" applyNumberFormat="0" applyAlignment="0" applyProtection="0"/>
    <xf numFmtId="0" fontId="82" fillId="87" borderId="109" applyNumberFormat="0" applyAlignment="0" applyProtection="0"/>
    <xf numFmtId="0" fontId="82" fillId="87" borderId="109" applyNumberFormat="0" applyAlignment="0" applyProtection="0"/>
    <xf numFmtId="0" fontId="82" fillId="87" borderId="109" applyNumberFormat="0" applyAlignment="0" applyProtection="0"/>
    <xf numFmtId="0" fontId="82" fillId="87" borderId="109" applyNumberFormat="0" applyAlignment="0" applyProtection="0"/>
    <xf numFmtId="0" fontId="82" fillId="87" borderId="109" applyNumberFormat="0" applyAlignment="0" applyProtection="0"/>
    <xf numFmtId="0" fontId="82" fillId="87" borderId="109" applyNumberFormat="0" applyAlignment="0" applyProtection="0"/>
    <xf numFmtId="0" fontId="82" fillId="87" borderId="109" applyNumberFormat="0" applyAlignment="0" applyProtection="0"/>
    <xf numFmtId="0" fontId="82" fillId="87" borderId="109" applyNumberFormat="0" applyAlignment="0" applyProtection="0"/>
    <xf numFmtId="0" fontId="82" fillId="87" borderId="109" applyNumberFormat="0" applyAlignment="0" applyProtection="0"/>
    <xf numFmtId="0" fontId="215" fillId="90" borderId="109" applyNumberFormat="0" applyAlignment="0" applyProtection="0"/>
    <xf numFmtId="0" fontId="215" fillId="90" borderId="109" applyNumberFormat="0" applyAlignment="0" applyProtection="0"/>
    <xf numFmtId="0" fontId="215" fillId="90" borderId="109" applyNumberFormat="0" applyAlignment="0" applyProtection="0"/>
    <xf numFmtId="0" fontId="215" fillId="90" borderId="109" applyNumberFormat="0" applyAlignment="0" applyProtection="0"/>
    <xf numFmtId="0" fontId="215" fillId="90" borderId="109" applyNumberFormat="0" applyAlignment="0" applyProtection="0"/>
    <xf numFmtId="0" fontId="215" fillId="90" borderId="109" applyNumberFormat="0" applyAlignment="0" applyProtection="0"/>
    <xf numFmtId="0" fontId="215" fillId="90" borderId="109" applyNumberFormat="0" applyAlignment="0" applyProtection="0"/>
    <xf numFmtId="0" fontId="215" fillId="90" borderId="109" applyNumberFormat="0" applyAlignment="0" applyProtection="0"/>
    <xf numFmtId="0" fontId="215" fillId="90" borderId="109" applyNumberFormat="0" applyAlignment="0" applyProtection="0"/>
    <xf numFmtId="14" fontId="23" fillId="89" borderId="10">
      <alignment horizontal="center" vertical="center" wrapText="1"/>
      <protection hidden="1"/>
    </xf>
    <xf numFmtId="0" fontId="269" fillId="0" borderId="116" applyNumberFormat="0" applyFill="0" applyAlignment="0" applyProtection="0"/>
    <xf numFmtId="0" fontId="269" fillId="0" borderId="116" applyNumberFormat="0" applyFill="0" applyAlignment="0" applyProtection="0"/>
    <xf numFmtId="0" fontId="269" fillId="0" borderId="116" applyNumberFormat="0" applyFill="0" applyAlignment="0" applyProtection="0"/>
    <xf numFmtId="0" fontId="269" fillId="0" borderId="116" applyNumberFormat="0" applyFill="0" applyAlignment="0" applyProtection="0"/>
    <xf numFmtId="0" fontId="269" fillId="0" borderId="116" applyNumberFormat="0" applyFill="0" applyAlignment="0" applyProtection="0"/>
    <xf numFmtId="0" fontId="269" fillId="0" borderId="116" applyNumberFormat="0" applyFill="0" applyAlignment="0" applyProtection="0"/>
    <xf numFmtId="0" fontId="269" fillId="0" borderId="116" applyNumberFormat="0" applyFill="0" applyAlignment="0" applyProtection="0"/>
    <xf numFmtId="0" fontId="269" fillId="0" borderId="116" applyNumberFormat="0" applyFill="0" applyAlignment="0" applyProtection="0"/>
    <xf numFmtId="0" fontId="35" fillId="88" borderId="38" applyNumberFormat="0" applyAlignment="0" applyProtection="0"/>
    <xf numFmtId="0" fontId="23" fillId="89" borderId="10">
      <alignment vertical="center" wrapText="1"/>
      <protection hidden="1"/>
    </xf>
    <xf numFmtId="3" fontId="23" fillId="89" borderId="10">
      <alignment vertical="center" wrapText="1"/>
      <protection hidden="1"/>
    </xf>
    <xf numFmtId="196" fontId="23" fillId="89" borderId="10">
      <alignment vertical="center" wrapText="1"/>
      <protection hidden="1"/>
    </xf>
    <xf numFmtId="4" fontId="23" fillId="89" borderId="10">
      <alignment vertical="center" wrapText="1"/>
      <protection hidden="1"/>
    </xf>
    <xf numFmtId="210" fontId="23" fillId="89" borderId="10">
      <alignment vertical="center" wrapText="1"/>
      <protection hidden="1"/>
    </xf>
    <xf numFmtId="197" fontId="23" fillId="89" borderId="10">
      <alignment vertical="center" wrapText="1"/>
      <protection hidden="1"/>
    </xf>
    <xf numFmtId="164" fontId="23" fillId="0" borderId="0" applyFont="0" applyFill="0" applyBorder="0" applyAlignment="0" applyProtection="0"/>
    <xf numFmtId="258" fontId="23" fillId="0" borderId="0" applyFont="0" applyFill="0" applyBorder="0" applyAlignment="0" applyProtection="0"/>
    <xf numFmtId="4" fontId="89" fillId="0" borderId="114" applyFont="0" applyFill="0" applyBorder="0" applyAlignment="0">
      <alignment horizontal="center" vertical="center"/>
    </xf>
    <xf numFmtId="4" fontId="89" fillId="0" borderId="114" applyFont="0" applyFill="0" applyBorder="0" applyAlignment="0">
      <alignment horizontal="center" vertical="center"/>
    </xf>
    <xf numFmtId="4" fontId="89" fillId="0" borderId="114" applyFont="0" applyFill="0" applyBorder="0" applyAlignment="0">
      <alignment horizontal="center" vertical="center"/>
    </xf>
    <xf numFmtId="4" fontId="89" fillId="0" borderId="114" applyFont="0" applyFill="0" applyBorder="0" applyAlignment="0">
      <alignment horizontal="center" vertical="center"/>
    </xf>
    <xf numFmtId="4" fontId="89" fillId="0" borderId="114" applyFont="0" applyFill="0" applyBorder="0" applyAlignment="0">
      <alignment horizontal="center" vertical="center"/>
    </xf>
    <xf numFmtId="4" fontId="89" fillId="0" borderId="114" applyFont="0" applyFill="0" applyBorder="0" applyAlignment="0">
      <alignment horizontal="center" vertical="center"/>
    </xf>
    <xf numFmtId="198" fontId="90" fillId="0" borderId="0" applyFont="0" applyFill="0" applyBorder="0" applyAlignment="0" applyProtection="0"/>
    <xf numFmtId="198" fontId="90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98" fontId="90" fillId="0" borderId="0" applyFont="0" applyFill="0" applyBorder="0" applyAlignment="0" applyProtection="0"/>
    <xf numFmtId="198" fontId="90" fillId="0" borderId="0" applyFont="0" applyFill="0" applyBorder="0" applyAlignment="0" applyProtection="0"/>
    <xf numFmtId="43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65" fontId="23" fillId="0" borderId="0" applyFont="0" applyFill="0" applyBorder="0" applyAlignment="0" applyProtection="0"/>
    <xf numFmtId="198" fontId="90" fillId="0" borderId="0" applyFont="0" applyFill="0" applyBorder="0" applyAlignment="0" applyProtection="0"/>
    <xf numFmtId="6" fontId="23" fillId="0" borderId="0" applyFont="0" applyFill="0" applyBorder="0" applyAlignment="0" applyProtection="0"/>
    <xf numFmtId="309" fontId="23" fillId="0" borderId="0" applyFont="0" applyFill="0" applyBorder="0" applyAlignment="0" applyProtection="0"/>
    <xf numFmtId="177" fontId="23" fillId="0" borderId="0" applyFont="0" applyFill="0" applyBorder="0" applyAlignment="0" applyProtection="0"/>
    <xf numFmtId="6" fontId="23" fillId="0" borderId="0" applyFont="0" applyFill="0" applyBorder="0" applyAlignment="0" applyProtection="0"/>
    <xf numFmtId="310" fontId="23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310" fontId="23" fillId="0" borderId="0" applyFont="0" applyFill="0" applyBorder="0" applyAlignment="0" applyProtection="0"/>
    <xf numFmtId="200" fontId="20" fillId="0" borderId="0" applyFont="0" applyFill="0" applyBorder="0" applyAlignment="0" applyProtection="0"/>
    <xf numFmtId="200" fontId="20" fillId="0" borderId="0" applyFont="0" applyFill="0" applyBorder="0" applyAlignment="0" applyProtection="0"/>
    <xf numFmtId="200" fontId="20" fillId="0" borderId="0" applyFont="0" applyFill="0" applyBorder="0" applyAlignment="0" applyProtection="0"/>
    <xf numFmtId="200" fontId="20" fillId="0" borderId="0" applyFont="0" applyFill="0" applyBorder="0" applyAlignment="0" applyProtection="0"/>
    <xf numFmtId="14" fontId="23" fillId="0" borderId="0" applyFont="0" applyFill="0" applyBorder="0" applyAlignment="0" applyProtection="0"/>
    <xf numFmtId="6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6" fontId="23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65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65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65" fontId="23" fillId="0" borderId="0" applyFont="0" applyFill="0" applyBorder="0" applyAlignment="0" applyProtection="0"/>
    <xf numFmtId="309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8" fontId="23" fillId="0" borderId="0" applyFont="0" applyFill="0" applyBorder="0" applyAlignment="0" applyProtection="0"/>
    <xf numFmtId="202" fontId="20" fillId="0" borderId="0" applyFont="0" applyFill="0" applyBorder="0" applyAlignment="0" applyProtection="0"/>
    <xf numFmtId="202" fontId="20" fillId="0" borderId="0" applyFont="0" applyFill="0" applyBorder="0" applyAlignment="0" applyProtection="0"/>
    <xf numFmtId="202" fontId="20" fillId="0" borderId="0" applyFont="0" applyFill="0" applyBorder="0" applyAlignment="0" applyProtection="0"/>
    <xf numFmtId="202" fontId="20" fillId="0" borderId="0" applyFont="0" applyFill="0" applyBorder="0" applyAlignment="0" applyProtection="0"/>
    <xf numFmtId="202" fontId="20" fillId="0" borderId="0" applyFont="0" applyFill="0" applyBorder="0" applyAlignment="0" applyProtection="0"/>
    <xf numFmtId="202" fontId="20" fillId="0" borderId="0" applyFont="0" applyFill="0" applyBorder="0" applyAlignment="0" applyProtection="0"/>
    <xf numFmtId="165" fontId="23" fillId="0" borderId="0" applyFont="0" applyFill="0" applyBorder="0" applyAlignment="0" applyProtection="0"/>
    <xf numFmtId="8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8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8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311" fontId="23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65" fontId="23" fillId="0" borderId="0" applyFont="0" applyFill="0" applyBorder="0" applyAlignment="0" applyProtection="0"/>
    <xf numFmtId="310" fontId="23" fillId="0" borderId="0" applyFont="0" applyFill="0" applyBorder="0" applyAlignment="0" applyProtection="0"/>
    <xf numFmtId="6" fontId="23" fillId="0" borderId="0" applyFont="0" applyFill="0" applyBorder="0" applyAlignment="0" applyProtection="0"/>
    <xf numFmtId="6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311" fontId="23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65" fontId="23" fillId="0" borderId="0" applyFont="0" applyFill="0" applyBorder="0" applyAlignment="0" applyProtection="0"/>
    <xf numFmtId="43" fontId="7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0" fontId="94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43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43" fontId="20" fillId="0" borderId="0" applyFont="0" applyFill="0" applyBorder="0" applyAlignment="0" applyProtection="0"/>
    <xf numFmtId="165" fontId="23" fillId="0" borderId="0" applyFont="0" applyFill="0" applyBorder="0" applyAlignment="0" applyProtection="0"/>
    <xf numFmtId="43" fontId="20" fillId="0" borderId="0" applyFont="0" applyFill="0" applyBorder="0" applyAlignment="0" applyProtection="0"/>
    <xf numFmtId="165" fontId="23" fillId="0" borderId="0" applyFont="0" applyFill="0" applyBorder="0" applyAlignment="0" applyProtection="0"/>
    <xf numFmtId="170" fontId="20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221" fontId="23" fillId="0" borderId="0" applyFont="0" applyFill="0" applyBorder="0" applyAlignment="0" applyProtection="0"/>
    <xf numFmtId="221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221" fontId="23" fillId="0" borderId="0" applyFont="0" applyFill="0" applyBorder="0" applyAlignment="0" applyProtection="0"/>
    <xf numFmtId="221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98" fontId="90" fillId="0" borderId="0" applyFont="0" applyFill="0" applyBorder="0" applyAlignment="0" applyProtection="0"/>
    <xf numFmtId="3" fontId="23" fillId="0" borderId="0" applyFill="0" applyBorder="0" applyAlignment="0" applyProtection="0"/>
    <xf numFmtId="0" fontId="22" fillId="75" borderId="111" applyNumberFormat="0" applyFont="0" applyAlignment="0" applyProtection="0"/>
    <xf numFmtId="0" fontId="22" fillId="75" borderId="111" applyNumberFormat="0" applyFont="0" applyAlignment="0" applyProtection="0"/>
    <xf numFmtId="0" fontId="22" fillId="75" borderId="111" applyNumberFormat="0" applyFont="0" applyAlignment="0" applyProtection="0"/>
    <xf numFmtId="0" fontId="22" fillId="75" borderId="111" applyNumberFormat="0" applyFont="0" applyAlignment="0" applyProtection="0"/>
    <xf numFmtId="0" fontId="376" fillId="0" borderId="0" applyNumberFormat="0" applyAlignment="0">
      <alignment horizontal="left"/>
    </xf>
    <xf numFmtId="0" fontId="161" fillId="0" borderId="0" applyNumberFormat="0" applyAlignment="0"/>
    <xf numFmtId="9" fontId="23" fillId="89" borderId="10">
      <alignment vertical="center" wrapText="1"/>
      <protection hidden="1"/>
    </xf>
    <xf numFmtId="168" fontId="23" fillId="89" borderId="10">
      <alignment vertical="center" wrapText="1"/>
      <protection hidden="1"/>
    </xf>
    <xf numFmtId="10" fontId="23" fillId="89" borderId="10">
      <alignment vertical="center" wrapText="1"/>
      <protection hidden="1"/>
    </xf>
    <xf numFmtId="237" fontId="23" fillId="89" borderId="10">
      <alignment vertical="center" wrapText="1"/>
      <protection hidden="1"/>
    </xf>
    <xf numFmtId="0" fontId="23" fillId="89" borderId="10">
      <alignment vertical="center" wrapText="1"/>
      <protection hidden="1"/>
    </xf>
    <xf numFmtId="0" fontId="23" fillId="89" borderId="10">
      <alignment horizontal="center" vertical="center" wrapText="1"/>
      <protection hidden="1"/>
    </xf>
    <xf numFmtId="260" fontId="23" fillId="0" borderId="0" applyFont="0" applyFill="0" applyBorder="0" applyAlignment="0" applyProtection="0"/>
    <xf numFmtId="312" fontId="23" fillId="0" borderId="0" applyFont="0" applyFill="0" applyBorder="0" applyAlignment="0" applyProtection="0"/>
    <xf numFmtId="312" fontId="23" fillId="0" borderId="0" applyFont="0" applyFill="0" applyBorder="0" applyAlignment="0" applyProtection="0"/>
    <xf numFmtId="313" fontId="23" fillId="0" borderId="47" applyFont="0" applyFill="0" applyBorder="0" applyAlignment="0" applyProtection="0"/>
    <xf numFmtId="313" fontId="23" fillId="0" borderId="47" applyFont="0" applyFill="0" applyBorder="0" applyAlignment="0" applyProtection="0"/>
    <xf numFmtId="199" fontId="23" fillId="0" borderId="0" applyFill="0" applyBorder="0" applyAlignment="0" applyProtection="0"/>
    <xf numFmtId="314" fontId="23" fillId="97" borderId="0" applyFont="0" applyBorder="0"/>
    <xf numFmtId="0" fontId="277" fillId="72" borderId="109" applyNumberFormat="0" applyAlignment="0" applyProtection="0"/>
    <xf numFmtId="0" fontId="277" fillId="72" borderId="109" applyNumberFormat="0" applyAlignment="0" applyProtection="0"/>
    <xf numFmtId="0" fontId="277" fillId="72" borderId="109" applyNumberFormat="0" applyAlignment="0" applyProtection="0"/>
    <xf numFmtId="0" fontId="277" fillId="72" borderId="109" applyNumberFormat="0" applyAlignment="0" applyProtection="0"/>
    <xf numFmtId="0" fontId="277" fillId="72" borderId="109" applyNumberFormat="0" applyAlignment="0" applyProtection="0"/>
    <xf numFmtId="0" fontId="277" fillId="72" borderId="109" applyNumberFormat="0" applyAlignment="0" applyProtection="0"/>
    <xf numFmtId="0" fontId="277" fillId="72" borderId="109" applyNumberFormat="0" applyAlignment="0" applyProtection="0"/>
    <xf numFmtId="0" fontId="277" fillId="72" borderId="109" applyNumberFormat="0" applyAlignment="0" applyProtection="0"/>
    <xf numFmtId="0" fontId="277" fillId="72" borderId="109" applyNumberFormat="0" applyAlignment="0" applyProtection="0"/>
    <xf numFmtId="0" fontId="277" fillId="72" borderId="109" applyNumberFormat="0" applyAlignment="0" applyProtection="0"/>
    <xf numFmtId="0" fontId="278" fillId="87" borderId="112" applyNumberFormat="0" applyAlignment="0" applyProtection="0"/>
    <xf numFmtId="0" fontId="278" fillId="87" borderId="112" applyNumberFormat="0" applyAlignment="0" applyProtection="0"/>
    <xf numFmtId="0" fontId="278" fillId="87" borderId="112" applyNumberFormat="0" applyAlignment="0" applyProtection="0"/>
    <xf numFmtId="0" fontId="278" fillId="87" borderId="112" applyNumberFormat="0" applyAlignment="0" applyProtection="0"/>
    <xf numFmtId="0" fontId="278" fillId="87" borderId="112" applyNumberFormat="0" applyAlignment="0" applyProtection="0"/>
    <xf numFmtId="0" fontId="278" fillId="87" borderId="112" applyNumberFormat="0" applyAlignment="0" applyProtection="0"/>
    <xf numFmtId="0" fontId="278" fillId="87" borderId="112" applyNumberFormat="0" applyAlignment="0" applyProtection="0"/>
    <xf numFmtId="0" fontId="278" fillId="87" borderId="112" applyNumberFormat="0" applyAlignment="0" applyProtection="0"/>
    <xf numFmtId="14" fontId="182" fillId="98" borderId="51" applyBorder="0">
      <alignment horizontal="center" vertical="center"/>
      <protection locked="0"/>
    </xf>
    <xf numFmtId="209" fontId="23" fillId="0" borderId="0" applyFill="0" applyBorder="0" applyAlignment="0" applyProtection="0"/>
    <xf numFmtId="14" fontId="297" fillId="0" borderId="0" applyFill="0" applyBorder="0" applyAlignment="0"/>
    <xf numFmtId="4" fontId="23" fillId="0" borderId="110">
      <alignment horizontal="left" wrapText="1"/>
      <protection locked="0"/>
    </xf>
    <xf numFmtId="4" fontId="23" fillId="0" borderId="110">
      <alignment horizontal="left" wrapText="1"/>
      <protection locked="0"/>
    </xf>
    <xf numFmtId="37" fontId="98" fillId="90" borderId="117"/>
    <xf numFmtId="37" fontId="98" fillId="90" borderId="117"/>
    <xf numFmtId="37" fontId="98" fillId="90" borderId="117"/>
    <xf numFmtId="37" fontId="98" fillId="90" borderId="117"/>
    <xf numFmtId="37" fontId="98" fillId="90" borderId="117"/>
    <xf numFmtId="37" fontId="98" fillId="90" borderId="117"/>
    <xf numFmtId="37" fontId="98" fillId="90" borderId="117"/>
    <xf numFmtId="37" fontId="98" fillId="90" borderId="117"/>
    <xf numFmtId="37" fontId="98" fillId="90" borderId="117"/>
    <xf numFmtId="37" fontId="98" fillId="90" borderId="117"/>
    <xf numFmtId="37" fontId="98" fillId="90" borderId="117"/>
    <xf numFmtId="37" fontId="98" fillId="90" borderId="117"/>
    <xf numFmtId="0" fontId="217" fillId="72" borderId="109" applyNumberFormat="0" applyAlignment="0" applyProtection="0"/>
    <xf numFmtId="0" fontId="217" fillId="72" borderId="109" applyNumberFormat="0" applyAlignment="0" applyProtection="0"/>
    <xf numFmtId="210" fontId="377" fillId="0" borderId="0">
      <alignment horizontal="center" vertical="center"/>
    </xf>
    <xf numFmtId="186" fontId="378" fillId="0" borderId="86">
      <alignment vertical="center"/>
    </xf>
    <xf numFmtId="258" fontId="379" fillId="0" borderId="0" applyFill="0" applyBorder="0" applyAlignment="0"/>
    <xf numFmtId="260" fontId="379" fillId="0" borderId="0" applyFill="0" applyBorder="0" applyAlignment="0"/>
    <xf numFmtId="258" fontId="379" fillId="0" borderId="0" applyFill="0" applyBorder="0" applyAlignment="0"/>
    <xf numFmtId="264" fontId="379" fillId="0" borderId="0" applyFill="0" applyBorder="0" applyAlignment="0"/>
    <xf numFmtId="260" fontId="379" fillId="0" borderId="0" applyFill="0" applyBorder="0" applyAlignment="0"/>
    <xf numFmtId="0" fontId="380" fillId="0" borderId="0" applyNumberFormat="0" applyAlignment="0">
      <alignment horizontal="left"/>
    </xf>
    <xf numFmtId="0" fontId="217" fillId="72" borderId="109" applyNumberFormat="0" applyAlignment="0" applyProtection="0"/>
    <xf numFmtId="0" fontId="217" fillId="72" borderId="109" applyNumberFormat="0" applyAlignment="0" applyProtection="0"/>
    <xf numFmtId="0" fontId="217" fillId="72" borderId="109" applyNumberFormat="0" applyAlignment="0" applyProtection="0"/>
    <xf numFmtId="0" fontId="217" fillId="72" borderId="109" applyNumberFormat="0" applyAlignment="0" applyProtection="0"/>
    <xf numFmtId="0" fontId="217" fillId="72" borderId="109" applyNumberFormat="0" applyAlignment="0" applyProtection="0"/>
    <xf numFmtId="0" fontId="217" fillId="72" borderId="109" applyNumberFormat="0" applyAlignment="0" applyProtection="0"/>
    <xf numFmtId="0" fontId="217" fillId="72" borderId="109" applyNumberFormat="0" applyAlignment="0" applyProtection="0"/>
    <xf numFmtId="0" fontId="217" fillId="72" borderId="109" applyNumberFormat="0" applyAlignment="0" applyProtection="0"/>
    <xf numFmtId="0" fontId="217" fillId="72" borderId="109" applyNumberFormat="0" applyAlignment="0" applyProtection="0"/>
    <xf numFmtId="0" fontId="217" fillId="72" borderId="109" applyNumberFormat="0" applyAlignment="0" applyProtection="0"/>
    <xf numFmtId="0" fontId="217" fillId="72" borderId="109" applyNumberFormat="0" applyAlignment="0" applyProtection="0"/>
    <xf numFmtId="0" fontId="217" fillId="78" borderId="109" applyNumberFormat="0" applyAlignment="0" applyProtection="0"/>
    <xf numFmtId="0" fontId="217" fillId="78" borderId="109" applyNumberFormat="0" applyAlignment="0" applyProtection="0"/>
    <xf numFmtId="0" fontId="217" fillId="78" borderId="109" applyNumberFormat="0" applyAlignment="0" applyProtection="0"/>
    <xf numFmtId="0" fontId="217" fillId="78" borderId="109" applyNumberFormat="0" applyAlignment="0" applyProtection="0"/>
    <xf numFmtId="0" fontId="217" fillId="78" borderId="109" applyNumberFormat="0" applyAlignment="0" applyProtection="0"/>
    <xf numFmtId="0" fontId="217" fillId="78" borderId="109" applyNumberFormat="0" applyAlignment="0" applyProtection="0"/>
    <xf numFmtId="0" fontId="217" fillId="78" borderId="109" applyNumberFormat="0" applyAlignment="0" applyProtection="0"/>
    <xf numFmtId="0" fontId="217" fillId="78" borderId="109" applyNumberFormat="0" applyAlignment="0" applyProtection="0"/>
    <xf numFmtId="0" fontId="217" fillId="78" borderId="109" applyNumberFormat="0" applyAlignment="0" applyProtection="0"/>
    <xf numFmtId="0" fontId="100" fillId="0" borderId="115" applyNumberFormat="0" applyFill="0" applyAlignment="0" applyProtection="0"/>
    <xf numFmtId="0" fontId="100" fillId="0" borderId="115" applyNumberFormat="0" applyFill="0" applyAlignment="0" applyProtection="0"/>
    <xf numFmtId="315" fontId="23" fillId="0" borderId="0" applyFont="0" applyFill="0" applyBorder="0" applyAlignment="0" applyProtection="0"/>
    <xf numFmtId="0" fontId="154" fillId="0" borderId="0" applyNumberFormat="0" applyFill="0" applyBorder="0" applyAlignment="0" applyProtection="0"/>
    <xf numFmtId="2" fontId="23" fillId="0" borderId="0" applyFill="0" applyBorder="0" applyAlignment="0" applyProtection="0"/>
    <xf numFmtId="37" fontId="106" fillId="90" borderId="117"/>
    <xf numFmtId="37" fontId="106" fillId="90" borderId="117"/>
    <xf numFmtId="37" fontId="106" fillId="90" borderId="117"/>
    <xf numFmtId="37" fontId="106" fillId="90" borderId="117"/>
    <xf numFmtId="37" fontId="106" fillId="90" borderId="117"/>
    <xf numFmtId="37" fontId="106" fillId="90" borderId="117"/>
    <xf numFmtId="37" fontId="106" fillId="92" borderId="117"/>
    <xf numFmtId="37" fontId="106" fillId="92" borderId="117"/>
    <xf numFmtId="37" fontId="106" fillId="92" borderId="117"/>
    <xf numFmtId="37" fontId="106" fillId="92" borderId="117"/>
    <xf numFmtId="37" fontId="106" fillId="92" borderId="117"/>
    <xf numFmtId="37" fontId="106" fillId="92" borderId="117"/>
    <xf numFmtId="0" fontId="157" fillId="109" borderId="10">
      <alignment horizontal="left" vertical="center"/>
      <protection locked="0"/>
    </xf>
    <xf numFmtId="0" fontId="157" fillId="109" borderId="10">
      <alignment horizontal="left" vertical="center"/>
      <protection locked="0"/>
    </xf>
    <xf numFmtId="0" fontId="157" fillId="109" borderId="10">
      <alignment horizontal="left" vertical="center"/>
      <protection locked="0"/>
    </xf>
    <xf numFmtId="0" fontId="157" fillId="110" borderId="10">
      <alignment horizontal="center" vertical="center"/>
      <protection locked="0"/>
    </xf>
    <xf numFmtId="0" fontId="157" fillId="110" borderId="10">
      <alignment horizontal="center" vertical="center"/>
      <protection locked="0"/>
    </xf>
    <xf numFmtId="0" fontId="157" fillId="110" borderId="10">
      <alignment horizontal="center" vertical="center"/>
      <protection locked="0"/>
    </xf>
    <xf numFmtId="0" fontId="157" fillId="0" borderId="51">
      <alignment horizontal="right" vertical="center"/>
    </xf>
    <xf numFmtId="0" fontId="37" fillId="69" borderId="0" applyNumberFormat="0" applyBorder="0" applyAlignment="0" applyProtection="0"/>
    <xf numFmtId="0" fontId="381" fillId="0" borderId="73" applyNumberFormat="0" applyFill="0" applyAlignment="0" applyProtection="0"/>
    <xf numFmtId="0" fontId="382" fillId="0" borderId="73" applyNumberFormat="0" applyFill="0" applyAlignment="0" applyProtection="0"/>
    <xf numFmtId="0" fontId="383" fillId="0" borderId="40" applyNumberFormat="0" applyFill="0" applyAlignment="0" applyProtection="0"/>
    <xf numFmtId="0" fontId="384" fillId="0" borderId="40" applyNumberFormat="0" applyFill="0" applyAlignment="0" applyProtection="0"/>
    <xf numFmtId="0" fontId="385" fillId="0" borderId="0" applyNumberFormat="0" applyFill="0" applyBorder="0" applyAlignment="0" applyProtection="0"/>
    <xf numFmtId="177" fontId="64" fillId="0" borderId="0">
      <alignment readingOrder="1"/>
      <protection locked="0"/>
    </xf>
    <xf numFmtId="177" fontId="64" fillId="0" borderId="0">
      <alignment readingOrder="1"/>
      <protection locked="0"/>
    </xf>
    <xf numFmtId="177" fontId="64" fillId="0" borderId="0">
      <alignment readingOrder="1"/>
      <protection locked="0"/>
    </xf>
    <xf numFmtId="177" fontId="64" fillId="0" borderId="0">
      <alignment readingOrder="1"/>
      <protection locked="0"/>
    </xf>
    <xf numFmtId="177" fontId="64" fillId="0" borderId="0">
      <alignment readingOrder="1"/>
      <protection locked="0"/>
    </xf>
    <xf numFmtId="177" fontId="64" fillId="0" borderId="0">
      <alignment readingOrder="1"/>
      <protection locked="0"/>
    </xf>
    <xf numFmtId="177" fontId="64" fillId="0" borderId="0">
      <alignment readingOrder="1"/>
      <protection locked="0"/>
    </xf>
    <xf numFmtId="177" fontId="64" fillId="0" borderId="0">
      <alignment readingOrder="1"/>
      <protection locked="0"/>
    </xf>
    <xf numFmtId="5" fontId="291" fillId="107" borderId="10" applyNumberFormat="0" applyAlignment="0">
      <alignment horizontal="left" vertical="top"/>
    </xf>
    <xf numFmtId="5" fontId="291" fillId="107" borderId="10" applyNumberFormat="0" applyAlignment="0">
      <alignment horizontal="left" vertical="top"/>
    </xf>
    <xf numFmtId="49" fontId="294" fillId="0" borderId="10">
      <alignment vertical="center"/>
    </xf>
    <xf numFmtId="49" fontId="294" fillId="0" borderId="10">
      <alignment vertical="center"/>
    </xf>
    <xf numFmtId="0" fontId="24" fillId="0" borderId="0" applyNumberFormat="0" applyFill="0" applyBorder="0" applyAlignment="0" applyProtection="0">
      <alignment vertical="top"/>
      <protection locked="0"/>
    </xf>
    <xf numFmtId="14" fontId="23" fillId="0" borderId="10">
      <alignment horizontal="center" vertical="center" wrapText="1"/>
      <protection locked="0"/>
    </xf>
    <xf numFmtId="14" fontId="23" fillId="0" borderId="10">
      <alignment horizontal="center" vertical="center" wrapText="1"/>
      <protection locked="0"/>
    </xf>
    <xf numFmtId="0" fontId="41" fillId="72" borderId="109" applyNumberFormat="0" applyAlignment="0" applyProtection="0"/>
    <xf numFmtId="0" fontId="41" fillId="72" borderId="109" applyNumberFormat="0" applyAlignment="0" applyProtection="0"/>
    <xf numFmtId="0" fontId="41" fillId="72" borderId="109" applyNumberFormat="0" applyAlignment="0" applyProtection="0"/>
    <xf numFmtId="0" fontId="41" fillId="72" borderId="109" applyNumberFormat="0" applyAlignment="0" applyProtection="0"/>
    <xf numFmtId="0" fontId="41" fillId="59" borderId="109" applyNumberFormat="0" applyAlignment="0" applyProtection="0"/>
    <xf numFmtId="0" fontId="41" fillId="59" borderId="109" applyNumberFormat="0" applyAlignment="0" applyProtection="0"/>
    <xf numFmtId="0" fontId="41" fillId="59" borderId="109" applyNumberFormat="0" applyAlignment="0" applyProtection="0"/>
    <xf numFmtId="0" fontId="41" fillId="59" borderId="109" applyNumberFormat="0" applyAlignment="0" applyProtection="0"/>
    <xf numFmtId="0" fontId="41" fillId="59" borderId="109" applyNumberFormat="0" applyAlignment="0" applyProtection="0"/>
    <xf numFmtId="0" fontId="41" fillId="59" borderId="109" applyNumberFormat="0" applyAlignment="0" applyProtection="0"/>
    <xf numFmtId="0" fontId="41" fillId="59" borderId="109" applyNumberFormat="0" applyAlignment="0" applyProtection="0"/>
    <xf numFmtId="0" fontId="41" fillId="59" borderId="109" applyNumberFormat="0" applyAlignment="0" applyProtection="0"/>
    <xf numFmtId="0" fontId="41" fillId="59" borderId="109" applyNumberFormat="0" applyAlignment="0" applyProtection="0"/>
    <xf numFmtId="0" fontId="41" fillId="59" borderId="109" applyNumberFormat="0" applyAlignment="0" applyProtection="0"/>
    <xf numFmtId="0" fontId="41" fillId="59" borderId="109" applyNumberFormat="0" applyAlignment="0" applyProtection="0"/>
    <xf numFmtId="0" fontId="41" fillId="59" borderId="109" applyNumberFormat="0" applyAlignment="0" applyProtection="0"/>
    <xf numFmtId="0" fontId="41" fillId="59" borderId="109" applyNumberFormat="0" applyAlignment="0" applyProtection="0"/>
    <xf numFmtId="0" fontId="41" fillId="59" borderId="109" applyNumberFormat="0" applyAlignment="0" applyProtection="0"/>
    <xf numFmtId="0" fontId="41" fillId="59" borderId="109" applyNumberFormat="0" applyAlignment="0" applyProtection="0"/>
    <xf numFmtId="0" fontId="41" fillId="59" borderId="109" applyNumberFormat="0" applyAlignment="0" applyProtection="0"/>
    <xf numFmtId="0" fontId="41" fillId="59" borderId="109" applyNumberFormat="0" applyAlignment="0" applyProtection="0"/>
    <xf numFmtId="0" fontId="41" fillId="59" borderId="109" applyNumberFormat="0" applyAlignment="0" applyProtection="0"/>
    <xf numFmtId="0" fontId="41" fillId="59" borderId="109" applyNumberFormat="0" applyAlignment="0" applyProtection="0"/>
    <xf numFmtId="0" fontId="217" fillId="72" borderId="109" applyNumberFormat="0" applyAlignment="0" applyProtection="0"/>
    <xf numFmtId="0" fontId="41" fillId="59" borderId="109" applyNumberFormat="0" applyAlignment="0" applyProtection="0"/>
    <xf numFmtId="0" fontId="41" fillId="72" borderId="109" applyNumberFormat="0" applyAlignment="0" applyProtection="0"/>
    <xf numFmtId="0" fontId="41" fillId="59" borderId="109" applyNumberFormat="0" applyAlignment="0" applyProtection="0"/>
    <xf numFmtId="0" fontId="41" fillId="59" borderId="109" applyNumberFormat="0" applyAlignment="0" applyProtection="0"/>
    <xf numFmtId="0" fontId="41" fillId="59" borderId="109" applyNumberFormat="0" applyAlignment="0" applyProtection="0"/>
    <xf numFmtId="0" fontId="41" fillId="59" borderId="109" applyNumberFormat="0" applyAlignment="0" applyProtection="0"/>
    <xf numFmtId="0" fontId="41" fillId="59" borderId="109" applyNumberFormat="0" applyAlignment="0" applyProtection="0"/>
    <xf numFmtId="0" fontId="41" fillId="59" borderId="109" applyNumberFormat="0" applyAlignment="0" applyProtection="0"/>
    <xf numFmtId="0" fontId="41" fillId="59" borderId="109" applyNumberFormat="0" applyAlignment="0" applyProtection="0"/>
    <xf numFmtId="0" fontId="41" fillId="59" borderId="109" applyNumberFormat="0" applyAlignment="0" applyProtection="0"/>
    <xf numFmtId="0" fontId="41" fillId="59" borderId="109" applyNumberFormat="0" applyAlignment="0" applyProtection="0"/>
    <xf numFmtId="0" fontId="41" fillId="59" borderId="109" applyNumberFormat="0" applyAlignment="0" applyProtection="0"/>
    <xf numFmtId="0" fontId="41" fillId="59" borderId="109" applyNumberFormat="0" applyAlignment="0" applyProtection="0"/>
    <xf numFmtId="0" fontId="41" fillId="59" borderId="109" applyNumberFormat="0" applyAlignment="0" applyProtection="0"/>
    <xf numFmtId="0" fontId="41" fillId="59" borderId="109" applyNumberFormat="0" applyAlignment="0" applyProtection="0"/>
    <xf numFmtId="0" fontId="41" fillId="59" borderId="109" applyNumberFormat="0" applyAlignment="0" applyProtection="0"/>
    <xf numFmtId="0" fontId="41" fillId="59" borderId="109" applyNumberFormat="0" applyAlignment="0" applyProtection="0"/>
    <xf numFmtId="0" fontId="41" fillId="59" borderId="109" applyNumberFormat="0" applyAlignment="0" applyProtection="0"/>
    <xf numFmtId="0" fontId="41" fillId="59" borderId="109" applyNumberFormat="0" applyAlignment="0" applyProtection="0"/>
    <xf numFmtId="0" fontId="41" fillId="59" borderId="109" applyNumberFormat="0" applyAlignment="0" applyProtection="0"/>
    <xf numFmtId="0" fontId="41" fillId="59" borderId="109" applyNumberFormat="0" applyAlignment="0" applyProtection="0"/>
    <xf numFmtId="0" fontId="41" fillId="59" borderId="109" applyNumberFormat="0" applyAlignment="0" applyProtection="0"/>
    <xf numFmtId="0" fontId="41" fillId="59" borderId="109" applyNumberFormat="0" applyAlignment="0" applyProtection="0"/>
    <xf numFmtId="0" fontId="41" fillId="59" borderId="109" applyNumberFormat="0" applyAlignment="0" applyProtection="0"/>
    <xf numFmtId="0" fontId="41" fillId="59" borderId="109" applyNumberFormat="0" applyAlignment="0" applyProtection="0"/>
    <xf numFmtId="0" fontId="41" fillId="59" borderId="109" applyNumberFormat="0" applyAlignment="0" applyProtection="0"/>
    <xf numFmtId="0" fontId="217" fillId="72" borderId="109" applyNumberFormat="0" applyAlignment="0" applyProtection="0"/>
    <xf numFmtId="0" fontId="217" fillId="72" borderId="109" applyNumberFormat="0" applyAlignment="0" applyProtection="0"/>
    <xf numFmtId="0" fontId="41" fillId="59" borderId="109" applyNumberFormat="0" applyAlignment="0" applyProtection="0"/>
    <xf numFmtId="0" fontId="41" fillId="72" borderId="109" applyNumberFormat="0" applyAlignment="0" applyProtection="0"/>
    <xf numFmtId="0" fontId="41" fillId="59" borderId="109" applyNumberFormat="0" applyAlignment="0" applyProtection="0"/>
    <xf numFmtId="0" fontId="41" fillId="59" borderId="109" applyNumberFormat="0" applyAlignment="0" applyProtection="0"/>
    <xf numFmtId="0" fontId="41" fillId="59" borderId="109" applyNumberFormat="0" applyAlignment="0" applyProtection="0"/>
    <xf numFmtId="0" fontId="41" fillId="59" borderId="109" applyNumberFormat="0" applyAlignment="0" applyProtection="0"/>
    <xf numFmtId="0" fontId="41" fillId="59" borderId="109" applyNumberFormat="0" applyAlignment="0" applyProtection="0"/>
    <xf numFmtId="0" fontId="41" fillId="59" borderId="109" applyNumberFormat="0" applyAlignment="0" applyProtection="0"/>
    <xf numFmtId="0" fontId="41" fillId="59" borderId="109" applyNumberFormat="0" applyAlignment="0" applyProtection="0"/>
    <xf numFmtId="0" fontId="41" fillId="59" borderId="109" applyNumberFormat="0" applyAlignment="0" applyProtection="0"/>
    <xf numFmtId="0" fontId="41" fillId="59" borderId="109" applyNumberFormat="0" applyAlignment="0" applyProtection="0"/>
    <xf numFmtId="0" fontId="41" fillId="59" borderId="109" applyNumberFormat="0" applyAlignment="0" applyProtection="0"/>
    <xf numFmtId="0" fontId="41" fillId="59" borderId="109" applyNumberFormat="0" applyAlignment="0" applyProtection="0"/>
    <xf numFmtId="0" fontId="41" fillId="59" borderId="109" applyNumberFormat="0" applyAlignment="0" applyProtection="0"/>
    <xf numFmtId="0" fontId="41" fillId="59" borderId="109" applyNumberFormat="0" applyAlignment="0" applyProtection="0"/>
    <xf numFmtId="0" fontId="41" fillId="59" borderId="109" applyNumberFormat="0" applyAlignment="0" applyProtection="0"/>
    <xf numFmtId="0" fontId="41" fillId="59" borderId="109" applyNumberFormat="0" applyAlignment="0" applyProtection="0"/>
    <xf numFmtId="0" fontId="41" fillId="59" borderId="109" applyNumberFormat="0" applyAlignment="0" applyProtection="0"/>
    <xf numFmtId="0" fontId="41" fillId="59" borderId="109" applyNumberFormat="0" applyAlignment="0" applyProtection="0"/>
    <xf numFmtId="0" fontId="41" fillId="59" borderId="109" applyNumberFormat="0" applyAlignment="0" applyProtection="0"/>
    <xf numFmtId="0" fontId="41" fillId="59" borderId="109" applyNumberFormat="0" applyAlignment="0" applyProtection="0"/>
    <xf numFmtId="0" fontId="41" fillId="59" borderId="109" applyNumberFormat="0" applyAlignment="0" applyProtection="0"/>
    <xf numFmtId="0" fontId="41" fillId="59" borderId="109" applyNumberFormat="0" applyAlignment="0" applyProtection="0"/>
    <xf numFmtId="0" fontId="41" fillId="59" borderId="109" applyNumberFormat="0" applyAlignment="0" applyProtection="0"/>
    <xf numFmtId="0" fontId="41" fillId="59" borderId="109" applyNumberFormat="0" applyAlignment="0" applyProtection="0"/>
    <xf numFmtId="0" fontId="41" fillId="59" borderId="109" applyNumberFormat="0" applyAlignment="0" applyProtection="0"/>
    <xf numFmtId="0" fontId="41" fillId="59" borderId="109" applyNumberFormat="0" applyAlignment="0" applyProtection="0"/>
    <xf numFmtId="0" fontId="41" fillId="59" borderId="109" applyNumberFormat="0" applyAlignment="0" applyProtection="0"/>
    <xf numFmtId="0" fontId="41" fillId="59" borderId="109" applyNumberFormat="0" applyAlignment="0" applyProtection="0"/>
    <xf numFmtId="0" fontId="41" fillId="72" borderId="109" applyNumberFormat="0" applyAlignment="0" applyProtection="0"/>
    <xf numFmtId="0" fontId="41" fillId="59" borderId="109" applyNumberFormat="0" applyAlignment="0" applyProtection="0"/>
    <xf numFmtId="0" fontId="41" fillId="59" borderId="109" applyNumberFormat="0" applyAlignment="0" applyProtection="0"/>
    <xf numFmtId="0" fontId="41" fillId="59" borderId="109" applyNumberFormat="0" applyAlignment="0" applyProtection="0"/>
    <xf numFmtId="0" fontId="41" fillId="59" borderId="109" applyNumberFormat="0" applyAlignment="0" applyProtection="0"/>
    <xf numFmtId="0" fontId="41" fillId="59" borderId="109" applyNumberFormat="0" applyAlignment="0" applyProtection="0"/>
    <xf numFmtId="0" fontId="41" fillId="59" borderId="109" applyNumberFormat="0" applyAlignment="0" applyProtection="0"/>
    <xf numFmtId="0" fontId="41" fillId="59" borderId="109" applyNumberFormat="0" applyAlignment="0" applyProtection="0"/>
    <xf numFmtId="0" fontId="41" fillId="59" borderId="109" applyNumberFormat="0" applyAlignment="0" applyProtection="0"/>
    <xf numFmtId="0" fontId="41" fillId="59" borderId="109" applyNumberFormat="0" applyAlignment="0" applyProtection="0"/>
    <xf numFmtId="0" fontId="41" fillId="72" borderId="109" applyNumberFormat="0" applyAlignment="0" applyProtection="0"/>
    <xf numFmtId="0" fontId="41" fillId="72" borderId="109" applyNumberFormat="0" applyAlignment="0" applyProtection="0"/>
    <xf numFmtId="0" fontId="41" fillId="72" borderId="109" applyNumberFormat="0" applyAlignment="0" applyProtection="0"/>
    <xf numFmtId="316" fontId="23" fillId="103" borderId="0"/>
    <xf numFmtId="0" fontId="23" fillId="0" borderId="10">
      <alignment vertical="center"/>
      <protection locked="0"/>
    </xf>
    <xf numFmtId="0" fontId="23" fillId="0" borderId="10">
      <alignment vertical="center"/>
      <protection locked="0"/>
    </xf>
    <xf numFmtId="3" fontId="23" fillId="0" borderId="10">
      <alignment vertical="center"/>
      <protection locked="0"/>
    </xf>
    <xf numFmtId="3" fontId="23" fillId="0" borderId="10">
      <alignment vertical="center"/>
      <protection locked="0"/>
    </xf>
    <xf numFmtId="236" fontId="23" fillId="0" borderId="10">
      <alignment vertical="center"/>
      <protection locked="0"/>
    </xf>
    <xf numFmtId="236" fontId="23" fillId="0" borderId="10">
      <alignment vertical="center"/>
      <protection locked="0"/>
    </xf>
    <xf numFmtId="238" fontId="23" fillId="0" borderId="10">
      <alignment vertical="center"/>
      <protection locked="0"/>
    </xf>
    <xf numFmtId="238" fontId="23" fillId="0" borderId="10">
      <alignment vertical="center"/>
      <protection locked="0"/>
    </xf>
    <xf numFmtId="196" fontId="23" fillId="0" borderId="10">
      <alignment vertical="center"/>
      <protection locked="0"/>
    </xf>
    <xf numFmtId="196" fontId="23" fillId="0" borderId="10">
      <alignment vertical="center"/>
      <protection locked="0"/>
    </xf>
    <xf numFmtId="4" fontId="23" fillId="0" borderId="10">
      <alignment vertical="center"/>
      <protection locked="0"/>
    </xf>
    <xf numFmtId="4" fontId="23" fillId="0" borderId="10">
      <alignment vertical="center"/>
      <protection locked="0"/>
    </xf>
    <xf numFmtId="210" fontId="23" fillId="0" borderId="10">
      <alignment vertical="center"/>
      <protection locked="0"/>
    </xf>
    <xf numFmtId="210" fontId="23" fillId="0" borderId="10">
      <alignment vertical="center"/>
      <protection locked="0"/>
    </xf>
    <xf numFmtId="197" fontId="199" fillId="0" borderId="10">
      <alignment vertical="center"/>
      <protection locked="0"/>
    </xf>
    <xf numFmtId="197" fontId="199" fillId="0" borderId="10">
      <alignment vertical="center"/>
      <protection locked="0"/>
    </xf>
    <xf numFmtId="0" fontId="217" fillId="78" borderId="109" applyNumberFormat="0" applyAlignment="0" applyProtection="0"/>
    <xf numFmtId="0" fontId="217" fillId="78" borderId="109" applyNumberFormat="0" applyAlignment="0" applyProtection="0"/>
    <xf numFmtId="0" fontId="217" fillId="78" borderId="109" applyNumberFormat="0" applyAlignment="0" applyProtection="0"/>
    <xf numFmtId="0" fontId="217" fillId="78" borderId="109" applyNumberFormat="0" applyAlignment="0" applyProtection="0"/>
    <xf numFmtId="0" fontId="217" fillId="78" borderId="109" applyNumberFormat="0" applyAlignment="0" applyProtection="0"/>
    <xf numFmtId="0" fontId="217" fillId="78" borderId="109" applyNumberFormat="0" applyAlignment="0" applyProtection="0"/>
    <xf numFmtId="0" fontId="217" fillId="78" borderId="109" applyNumberFormat="0" applyAlignment="0" applyProtection="0"/>
    <xf numFmtId="0" fontId="217" fillId="78" borderId="109" applyNumberFormat="0" applyAlignment="0" applyProtection="0"/>
    <xf numFmtId="0" fontId="217" fillId="78" borderId="109" applyNumberFormat="0" applyAlignment="0" applyProtection="0"/>
    <xf numFmtId="0" fontId="217" fillId="78" borderId="109" applyNumberFormat="0" applyAlignment="0" applyProtection="0"/>
    <xf numFmtId="9" fontId="23" fillId="0" borderId="118">
      <alignment vertical="center" wrapText="1"/>
      <protection locked="0"/>
    </xf>
    <xf numFmtId="9" fontId="23" fillId="0" borderId="118">
      <alignment vertical="center" wrapText="1"/>
      <protection locked="0"/>
    </xf>
    <xf numFmtId="168" fontId="23" fillId="0" borderId="118">
      <alignment vertical="center" wrapText="1"/>
      <protection locked="0"/>
    </xf>
    <xf numFmtId="168" fontId="23" fillId="0" borderId="118">
      <alignment vertical="center" wrapText="1"/>
      <protection locked="0"/>
    </xf>
    <xf numFmtId="10" fontId="23" fillId="0" borderId="118">
      <alignment vertical="center" wrapText="1"/>
      <protection locked="0"/>
    </xf>
    <xf numFmtId="10" fontId="23" fillId="0" borderId="118">
      <alignment vertical="center" wrapText="1"/>
      <protection locked="0"/>
    </xf>
    <xf numFmtId="237" fontId="23" fillId="0" borderId="118">
      <alignment vertical="center" wrapText="1"/>
      <protection locked="0"/>
    </xf>
    <xf numFmtId="237" fontId="23" fillId="0" borderId="118">
      <alignment vertical="center" wrapText="1"/>
      <protection locked="0"/>
    </xf>
    <xf numFmtId="0" fontId="23" fillId="0" borderId="118">
      <alignment vertical="center" wrapText="1"/>
      <protection locked="0"/>
    </xf>
    <xf numFmtId="0" fontId="23" fillId="0" borderId="118">
      <alignment vertical="center" wrapText="1"/>
      <protection locked="0"/>
    </xf>
    <xf numFmtId="0" fontId="23" fillId="0" borderId="118">
      <alignment horizontal="center" vertical="center" wrapText="1"/>
      <protection locked="0"/>
    </xf>
    <xf numFmtId="0" fontId="23" fillId="0" borderId="118">
      <alignment horizontal="center" vertical="center" wrapText="1"/>
      <protection locked="0"/>
    </xf>
    <xf numFmtId="0" fontId="108" fillId="75" borderId="111" applyNumberFormat="0" applyFont="0" applyAlignment="0" applyProtection="0"/>
    <xf numFmtId="0" fontId="108" fillId="75" borderId="111" applyNumberFormat="0" applyFont="0" applyAlignment="0" applyProtection="0"/>
    <xf numFmtId="0" fontId="108" fillId="75" borderId="111" applyNumberFormat="0" applyFont="0" applyAlignment="0" applyProtection="0"/>
    <xf numFmtId="0" fontId="108" fillId="75" borderId="111" applyNumberFormat="0" applyFont="0" applyAlignment="0" applyProtection="0"/>
    <xf numFmtId="0" fontId="108" fillId="75" borderId="111" applyNumberFormat="0" applyFont="0" applyAlignment="0" applyProtection="0"/>
    <xf numFmtId="0" fontId="108" fillId="75" borderId="111" applyNumberFormat="0" applyFont="0" applyAlignment="0" applyProtection="0"/>
    <xf numFmtId="0" fontId="108" fillId="75" borderId="111" applyNumberFormat="0" applyFont="0" applyAlignment="0" applyProtection="0"/>
    <xf numFmtId="0" fontId="108" fillId="75" borderId="111" applyNumberFormat="0" applyFont="0" applyAlignment="0" applyProtection="0"/>
    <xf numFmtId="0" fontId="108" fillId="75" borderId="111" applyNumberFormat="0" applyFont="0" applyAlignment="0" applyProtection="0"/>
    <xf numFmtId="0" fontId="108" fillId="75" borderId="111" applyNumberFormat="0" applyFont="0" applyAlignment="0" applyProtection="0"/>
    <xf numFmtId="0" fontId="296" fillId="90" borderId="112" applyNumberFormat="0" applyAlignment="0" applyProtection="0"/>
    <xf numFmtId="0" fontId="296" fillId="90" borderId="112" applyNumberFormat="0" applyAlignment="0" applyProtection="0"/>
    <xf numFmtId="0" fontId="296" fillId="90" borderId="112" applyNumberFormat="0" applyAlignment="0" applyProtection="0"/>
    <xf numFmtId="0" fontId="296" fillId="90" borderId="112" applyNumberFormat="0" applyAlignment="0" applyProtection="0"/>
    <xf numFmtId="0" fontId="296" fillId="90" borderId="112" applyNumberFormat="0" applyAlignment="0" applyProtection="0"/>
    <xf numFmtId="0" fontId="296" fillId="90" borderId="112" applyNumberFormat="0" applyAlignment="0" applyProtection="0"/>
    <xf numFmtId="0" fontId="296" fillId="90" borderId="112" applyNumberFormat="0" applyAlignment="0" applyProtection="0"/>
    <xf numFmtId="0" fontId="296" fillId="90" borderId="112" applyNumberFormat="0" applyAlignment="0" applyProtection="0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258" fontId="386" fillId="0" borderId="0" applyFill="0" applyBorder="0" applyAlignment="0"/>
    <xf numFmtId="260" fontId="386" fillId="0" borderId="0" applyFill="0" applyBorder="0" applyAlignment="0"/>
    <xf numFmtId="258" fontId="386" fillId="0" borderId="0" applyFill="0" applyBorder="0" applyAlignment="0"/>
    <xf numFmtId="264" fontId="386" fillId="0" borderId="0" applyFill="0" applyBorder="0" applyAlignment="0"/>
    <xf numFmtId="260" fontId="386" fillId="0" borderId="0" applyFill="0" applyBorder="0" applyAlignment="0"/>
    <xf numFmtId="0" fontId="387" fillId="0" borderId="42" applyNumberFormat="0" applyFill="0" applyAlignment="0" applyProtection="0"/>
    <xf numFmtId="316" fontId="23" fillId="91" borderId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42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43" fillId="78" borderId="0" applyNumberFormat="0" applyBorder="0" applyAlignment="0" applyProtection="0"/>
    <xf numFmtId="0" fontId="310" fillId="0" borderId="1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0" fillId="0" borderId="0" applyFill="0" applyBorder="0" applyProtection="0">
      <alignment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309" fontId="133" fillId="0" borderId="0"/>
    <xf numFmtId="309" fontId="133" fillId="0" borderId="0"/>
    <xf numFmtId="311" fontId="13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8" fontId="133" fillId="0" borderId="0"/>
    <xf numFmtId="0" fontId="20" fillId="0" borderId="0"/>
    <xf numFmtId="0" fontId="20" fillId="0" borderId="0"/>
    <xf numFmtId="216" fontId="13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3" fillId="75" borderId="111" applyNumberFormat="0" applyFont="0" applyAlignment="0" applyProtection="0"/>
    <xf numFmtId="0" fontId="23" fillId="75" borderId="111" applyNumberFormat="0" applyFont="0" applyAlignment="0" applyProtection="0"/>
    <xf numFmtId="0" fontId="23" fillId="75" borderId="111" applyNumberFormat="0" applyFont="0" applyAlignment="0" applyProtection="0"/>
    <xf numFmtId="0" fontId="23" fillId="75" borderId="111" applyNumberFormat="0" applyFont="0" applyAlignment="0" applyProtection="0"/>
    <xf numFmtId="0" fontId="23" fillId="75" borderId="111" applyNumberFormat="0" applyFont="0" applyAlignment="0" applyProtection="0"/>
    <xf numFmtId="0" fontId="23" fillId="75" borderId="111" applyNumberFormat="0" applyFont="0" applyAlignment="0" applyProtection="0"/>
    <xf numFmtId="0" fontId="23" fillId="75" borderId="111" applyNumberFormat="0" applyFont="0" applyAlignment="0" applyProtection="0"/>
    <xf numFmtId="0" fontId="23" fillId="75" borderId="111" applyNumberFormat="0" applyFont="0" applyAlignment="0" applyProtection="0"/>
    <xf numFmtId="0" fontId="23" fillId="75" borderId="111" applyNumberFormat="0" applyFont="0" applyAlignment="0" applyProtection="0"/>
    <xf numFmtId="0" fontId="23" fillId="75" borderId="111" applyNumberFormat="0" applyFont="0" applyAlignment="0" applyProtection="0"/>
    <xf numFmtId="0" fontId="76" fillId="75" borderId="111" applyNumberFormat="0" applyFont="0" applyAlignment="0" applyProtection="0"/>
    <xf numFmtId="0" fontId="23" fillId="75" borderId="111" applyNumberFormat="0" applyFont="0" applyAlignment="0" applyProtection="0"/>
    <xf numFmtId="0" fontId="23" fillId="75" borderId="111" applyNumberFormat="0" applyFont="0" applyAlignment="0" applyProtection="0"/>
    <xf numFmtId="0" fontId="23" fillId="75" borderId="111" applyNumberFormat="0" applyFont="0" applyAlignment="0" applyProtection="0"/>
    <xf numFmtId="0" fontId="23" fillId="75" borderId="111" applyNumberFormat="0" applyFont="0" applyAlignment="0" applyProtection="0"/>
    <xf numFmtId="0" fontId="23" fillId="75" borderId="111" applyNumberFormat="0" applyFont="0" applyAlignment="0" applyProtection="0"/>
    <xf numFmtId="0" fontId="23" fillId="75" borderId="111" applyNumberFormat="0" applyFont="0" applyAlignment="0" applyProtection="0"/>
    <xf numFmtId="0" fontId="23" fillId="75" borderId="111" applyNumberFormat="0" applyFont="0" applyAlignment="0" applyProtection="0"/>
    <xf numFmtId="0" fontId="23" fillId="75" borderId="111" applyNumberFormat="0" applyFont="0" applyAlignment="0" applyProtection="0"/>
    <xf numFmtId="0" fontId="23" fillId="75" borderId="111" applyNumberFormat="0" applyFont="0" applyAlignment="0" applyProtection="0"/>
    <xf numFmtId="0" fontId="23" fillId="75" borderId="111" applyNumberFormat="0" applyFont="0" applyAlignment="0" applyProtection="0"/>
    <xf numFmtId="0" fontId="68" fillId="75" borderId="111" applyNumberFormat="0" applyFont="0" applyAlignment="0" applyProtection="0"/>
    <xf numFmtId="0" fontId="68" fillId="75" borderId="111" applyNumberFormat="0" applyFont="0" applyAlignment="0" applyProtection="0"/>
    <xf numFmtId="0" fontId="68" fillId="75" borderId="111" applyNumberFormat="0" applyFont="0" applyAlignment="0" applyProtection="0"/>
    <xf numFmtId="0" fontId="68" fillId="75" borderId="111" applyNumberFormat="0" applyFont="0" applyAlignment="0" applyProtection="0"/>
    <xf numFmtId="0" fontId="68" fillId="75" borderId="111" applyNumberFormat="0" applyFont="0" applyAlignment="0" applyProtection="0"/>
    <xf numFmtId="0" fontId="68" fillId="75" borderId="111" applyNumberFormat="0" applyFont="0" applyAlignment="0" applyProtection="0"/>
    <xf numFmtId="0" fontId="68" fillId="75" borderId="111" applyNumberFormat="0" applyFont="0" applyAlignment="0" applyProtection="0"/>
    <xf numFmtId="0" fontId="68" fillId="75" borderId="111" applyNumberFormat="0" applyFont="0" applyAlignment="0" applyProtection="0"/>
    <xf numFmtId="0" fontId="68" fillId="75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75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75" borderId="111" applyNumberFormat="0" applyFont="0" applyAlignment="0" applyProtection="0"/>
    <xf numFmtId="0" fontId="23" fillId="75" borderId="111" applyNumberFormat="0" applyFont="0" applyAlignment="0" applyProtection="0"/>
    <xf numFmtId="0" fontId="23" fillId="75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68" fillId="75" borderId="111" applyNumberFormat="0" applyFont="0" applyAlignment="0" applyProtection="0"/>
    <xf numFmtId="0" fontId="68" fillId="75" borderId="111" applyNumberFormat="0" applyFont="0" applyAlignment="0" applyProtection="0"/>
    <xf numFmtId="0" fontId="68" fillId="75" borderId="111" applyNumberFormat="0" applyFont="0" applyAlignment="0" applyProtection="0"/>
    <xf numFmtId="0" fontId="68" fillId="75" borderId="111" applyNumberFormat="0" applyFont="0" applyAlignment="0" applyProtection="0"/>
    <xf numFmtId="0" fontId="68" fillId="75" borderId="111" applyNumberFormat="0" applyFont="0" applyAlignment="0" applyProtection="0"/>
    <xf numFmtId="0" fontId="68" fillId="75" borderId="111" applyNumberFormat="0" applyFont="0" applyAlignment="0" applyProtection="0"/>
    <xf numFmtId="0" fontId="68" fillId="75" borderId="111" applyNumberFormat="0" applyFont="0" applyAlignment="0" applyProtection="0"/>
    <xf numFmtId="0" fontId="68" fillId="75" borderId="111" applyNumberFormat="0" applyFont="0" applyAlignment="0" applyProtection="0"/>
    <xf numFmtId="0" fontId="68" fillId="75" borderId="111" applyNumberFormat="0" applyFont="0" applyAlignment="0" applyProtection="0"/>
    <xf numFmtId="0" fontId="68" fillId="75" borderId="111" applyNumberFormat="0" applyFont="0" applyAlignment="0" applyProtection="0"/>
    <xf numFmtId="0" fontId="23" fillId="75" borderId="111" applyNumberFormat="0" applyFont="0" applyAlignment="0" applyProtection="0"/>
    <xf numFmtId="0" fontId="23" fillId="75" borderId="111" applyNumberFormat="0" applyFont="0" applyAlignment="0" applyProtection="0"/>
    <xf numFmtId="0" fontId="182" fillId="98" borderId="114" applyBorder="0">
      <alignment horizontal="left" vertical="top"/>
      <protection locked="0"/>
    </xf>
    <xf numFmtId="0" fontId="182" fillId="98" borderId="114" applyBorder="0">
      <alignment horizontal="left" vertical="top"/>
      <protection locked="0"/>
    </xf>
    <xf numFmtId="0" fontId="314" fillId="87" borderId="109" applyNumberFormat="0" applyAlignment="0" applyProtection="0"/>
    <xf numFmtId="0" fontId="314" fillId="87" borderId="109" applyNumberFormat="0" applyAlignment="0" applyProtection="0"/>
    <xf numFmtId="0" fontId="314" fillId="87" borderId="109" applyNumberFormat="0" applyAlignment="0" applyProtection="0"/>
    <xf numFmtId="0" fontId="314" fillId="87" borderId="109" applyNumberFormat="0" applyAlignment="0" applyProtection="0"/>
    <xf numFmtId="0" fontId="314" fillId="87" borderId="109" applyNumberFormat="0" applyAlignment="0" applyProtection="0"/>
    <xf numFmtId="0" fontId="314" fillId="87" borderId="109" applyNumberFormat="0" applyAlignment="0" applyProtection="0"/>
    <xf numFmtId="0" fontId="314" fillId="87" borderId="109" applyNumberFormat="0" applyAlignment="0" applyProtection="0"/>
    <xf numFmtId="0" fontId="314" fillId="87" borderId="109" applyNumberFormat="0" applyAlignment="0" applyProtection="0"/>
    <xf numFmtId="0" fontId="314" fillId="87" borderId="109" applyNumberFormat="0" applyAlignment="0" applyProtection="0"/>
    <xf numFmtId="0" fontId="314" fillId="87" borderId="109" applyNumberFormat="0" applyAlignment="0" applyProtection="0"/>
    <xf numFmtId="0" fontId="269" fillId="0" borderId="119" applyNumberFormat="0" applyFill="0" applyAlignment="0" applyProtection="0"/>
    <xf numFmtId="0" fontId="269" fillId="0" borderId="119" applyNumberFormat="0" applyFill="0" applyAlignment="0" applyProtection="0"/>
    <xf numFmtId="0" fontId="269" fillId="0" borderId="119" applyNumberFormat="0" applyFill="0" applyAlignment="0" applyProtection="0"/>
    <xf numFmtId="0" fontId="269" fillId="0" borderId="119" applyNumberFormat="0" applyFill="0" applyAlignment="0" applyProtection="0"/>
    <xf numFmtId="0" fontId="269" fillId="0" borderId="119" applyNumberFormat="0" applyFill="0" applyAlignment="0" applyProtection="0"/>
    <xf numFmtId="0" fontId="269" fillId="0" borderId="119" applyNumberFormat="0" applyFill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263" fontId="23" fillId="0" borderId="0" applyFont="0" applyFill="0" applyBorder="0" applyAlignment="0" applyProtection="0"/>
    <xf numFmtId="290" fontId="23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86" fontId="108" fillId="125" borderId="120" applyNumberFormat="0" applyFont="0" applyAlignment="0" applyProtection="0">
      <alignment vertical="center"/>
    </xf>
    <xf numFmtId="0" fontId="315" fillId="75" borderId="111" applyNumberFormat="0" applyFont="0" applyAlignment="0" applyProtection="0"/>
    <xf numFmtId="0" fontId="315" fillId="75" borderId="111" applyNumberFormat="0" applyFont="0" applyAlignment="0" applyProtection="0"/>
    <xf numFmtId="0" fontId="315" fillId="75" borderId="111" applyNumberFormat="0" applyFont="0" applyAlignment="0" applyProtection="0"/>
    <xf numFmtId="0" fontId="315" fillId="75" borderId="111" applyNumberFormat="0" applyFont="0" applyAlignment="0" applyProtection="0"/>
    <xf numFmtId="0" fontId="315" fillId="75" borderId="111" applyNumberFormat="0" applyFont="0" applyAlignment="0" applyProtection="0"/>
    <xf numFmtId="0" fontId="315" fillId="75" borderId="111" applyNumberFormat="0" applyFont="0" applyAlignment="0" applyProtection="0"/>
    <xf numFmtId="0" fontId="315" fillId="75" borderId="111" applyNumberFormat="0" applyFont="0" applyAlignment="0" applyProtection="0"/>
    <xf numFmtId="0" fontId="315" fillId="75" borderId="111" applyNumberFormat="0" applyFont="0" applyAlignment="0" applyProtection="0"/>
    <xf numFmtId="0" fontId="315" fillId="75" borderId="111" applyNumberFormat="0" applyFont="0" applyAlignment="0" applyProtection="0"/>
    <xf numFmtId="0" fontId="315" fillId="75" borderId="111" applyNumberFormat="0" applyFont="0" applyAlignment="0" applyProtection="0"/>
    <xf numFmtId="258" fontId="388" fillId="0" borderId="0" applyFill="0" applyBorder="0" applyAlignment="0"/>
    <xf numFmtId="260" fontId="388" fillId="0" borderId="0" applyFill="0" applyBorder="0" applyAlignment="0"/>
    <xf numFmtId="258" fontId="388" fillId="0" borderId="0" applyFill="0" applyBorder="0" applyAlignment="0"/>
    <xf numFmtId="264" fontId="388" fillId="0" borderId="0" applyFill="0" applyBorder="0" applyAlignment="0"/>
    <xf numFmtId="260" fontId="388" fillId="0" borderId="0" applyFill="0" applyBorder="0" applyAlignment="0"/>
    <xf numFmtId="317" fontId="389" fillId="0" borderId="0"/>
    <xf numFmtId="0" fontId="68" fillId="0" borderId="0" applyNumberFormat="0" applyFont="0" applyFill="0" applyBorder="0" applyAlignment="0" applyProtection="0">
      <alignment horizontal="left"/>
    </xf>
    <xf numFmtId="0" fontId="51" fillId="0" borderId="0" applyNumberFormat="0" applyFont="0" applyFill="0" applyBorder="0" applyAlignment="0" applyProtection="0">
      <alignment horizontal="left"/>
    </xf>
    <xf numFmtId="0" fontId="142" fillId="0" borderId="100">
      <alignment horizontal="center"/>
    </xf>
    <xf numFmtId="4" fontId="143" fillId="0" borderId="121" applyBorder="0">
      <alignment horizontal="right" wrapText="1"/>
    </xf>
    <xf numFmtId="221" fontId="390" fillId="0" borderId="0" applyNumberFormat="0" applyFill="0" applyBorder="0" applyAlignment="0" applyProtection="0">
      <alignment horizontal="left"/>
    </xf>
    <xf numFmtId="236" fontId="182" fillId="98" borderId="70" applyBorder="0">
      <alignment horizontal="center" vertical="center"/>
      <protection locked="0"/>
    </xf>
    <xf numFmtId="0" fontId="223" fillId="87" borderId="112" applyNumberFormat="0" applyAlignment="0" applyProtection="0"/>
    <xf numFmtId="0" fontId="223" fillId="87" borderId="112" applyNumberFormat="0" applyAlignment="0" applyProtection="0"/>
    <xf numFmtId="0" fontId="223" fillId="87" borderId="112" applyNumberFormat="0" applyAlignment="0" applyProtection="0"/>
    <xf numFmtId="0" fontId="223" fillId="87" borderId="112" applyNumberFormat="0" applyAlignment="0" applyProtection="0"/>
    <xf numFmtId="0" fontId="223" fillId="87" borderId="112" applyNumberFormat="0" applyAlignment="0" applyProtection="0"/>
    <xf numFmtId="0" fontId="223" fillId="87" borderId="112" applyNumberFormat="0" applyAlignment="0" applyProtection="0"/>
    <xf numFmtId="0" fontId="223" fillId="87" borderId="112" applyNumberFormat="0" applyAlignment="0" applyProtection="0"/>
    <xf numFmtId="0" fontId="223" fillId="87" borderId="112" applyNumberFormat="0" applyAlignment="0" applyProtection="0"/>
    <xf numFmtId="0" fontId="223" fillId="87" borderId="112" applyNumberFormat="0" applyAlignment="0" applyProtection="0"/>
    <xf numFmtId="0" fontId="223" fillId="87" borderId="112" applyNumberFormat="0" applyAlignment="0" applyProtection="0"/>
    <xf numFmtId="0" fontId="223" fillId="87" borderId="112" applyNumberFormat="0" applyAlignment="0" applyProtection="0"/>
    <xf numFmtId="0" fontId="223" fillId="87" borderId="112" applyNumberFormat="0" applyAlignment="0" applyProtection="0"/>
    <xf numFmtId="0" fontId="223" fillId="87" borderId="112" applyNumberFormat="0" applyAlignment="0" applyProtection="0"/>
    <xf numFmtId="0" fontId="223" fillId="87" borderId="112" applyNumberFormat="0" applyAlignment="0" applyProtection="0"/>
    <xf numFmtId="0" fontId="223" fillId="87" borderId="112" applyNumberFormat="0" applyAlignment="0" applyProtection="0"/>
    <xf numFmtId="0" fontId="223" fillId="87" borderId="112" applyNumberFormat="0" applyAlignment="0" applyProtection="0"/>
    <xf numFmtId="0" fontId="223" fillId="87" borderId="112" applyNumberFormat="0" applyAlignment="0" applyProtection="0"/>
    <xf numFmtId="0" fontId="223" fillId="90" borderId="112" applyNumberFormat="0" applyAlignment="0" applyProtection="0"/>
    <xf numFmtId="0" fontId="223" fillId="90" borderId="112" applyNumberFormat="0" applyAlignment="0" applyProtection="0"/>
    <xf numFmtId="0" fontId="223" fillId="90" borderId="112" applyNumberFormat="0" applyAlignment="0" applyProtection="0"/>
    <xf numFmtId="0" fontId="223" fillId="90" borderId="112" applyNumberFormat="0" applyAlignment="0" applyProtection="0"/>
    <xf numFmtId="0" fontId="223" fillId="90" borderId="112" applyNumberFormat="0" applyAlignment="0" applyProtection="0"/>
    <xf numFmtId="0" fontId="223" fillId="90" borderId="112" applyNumberFormat="0" applyAlignment="0" applyProtection="0"/>
    <xf numFmtId="0" fontId="223" fillId="90" borderId="112" applyNumberFormat="0" applyAlignment="0" applyProtection="0"/>
    <xf numFmtId="4" fontId="319" fillId="101" borderId="122" applyNumberFormat="0" applyProtection="0">
      <alignment vertical="center"/>
    </xf>
    <xf numFmtId="4" fontId="319" fillId="101" borderId="122" applyNumberFormat="0" applyProtection="0">
      <alignment vertical="center"/>
    </xf>
    <xf numFmtId="4" fontId="319" fillId="101" borderId="122" applyNumberFormat="0" applyProtection="0">
      <alignment vertical="center"/>
    </xf>
    <xf numFmtId="4" fontId="319" fillId="101" borderId="122" applyNumberFormat="0" applyProtection="0">
      <alignment vertical="center"/>
    </xf>
    <xf numFmtId="4" fontId="319" fillId="101" borderId="122" applyNumberFormat="0" applyProtection="0">
      <alignment vertical="center"/>
    </xf>
    <xf numFmtId="4" fontId="319" fillId="101" borderId="122" applyNumberFormat="0" applyProtection="0">
      <alignment vertical="center"/>
    </xf>
    <xf numFmtId="4" fontId="319" fillId="101" borderId="122" applyNumberFormat="0" applyProtection="0">
      <alignment vertical="center"/>
    </xf>
    <xf numFmtId="4" fontId="320" fillId="101" borderId="122" applyNumberFormat="0" applyProtection="0">
      <alignment vertical="center"/>
    </xf>
    <xf numFmtId="4" fontId="320" fillId="101" borderId="122" applyNumberFormat="0" applyProtection="0">
      <alignment vertical="center"/>
    </xf>
    <xf numFmtId="4" fontId="320" fillId="101" borderId="122" applyNumberFormat="0" applyProtection="0">
      <alignment vertical="center"/>
    </xf>
    <xf numFmtId="4" fontId="320" fillId="101" borderId="122" applyNumberFormat="0" applyProtection="0">
      <alignment vertical="center"/>
    </xf>
    <xf numFmtId="4" fontId="320" fillId="101" borderId="122" applyNumberFormat="0" applyProtection="0">
      <alignment vertical="center"/>
    </xf>
    <xf numFmtId="4" fontId="320" fillId="101" borderId="122" applyNumberFormat="0" applyProtection="0">
      <alignment vertical="center"/>
    </xf>
    <xf numFmtId="4" fontId="320" fillId="101" borderId="122" applyNumberFormat="0" applyProtection="0">
      <alignment vertical="center"/>
    </xf>
    <xf numFmtId="4" fontId="321" fillId="101" borderId="122" applyNumberFormat="0" applyProtection="0">
      <alignment horizontal="left" vertical="center" indent="1"/>
    </xf>
    <xf numFmtId="4" fontId="321" fillId="101" borderId="122" applyNumberFormat="0" applyProtection="0">
      <alignment horizontal="left" vertical="center" indent="1"/>
    </xf>
    <xf numFmtId="4" fontId="321" fillId="101" borderId="122" applyNumberFormat="0" applyProtection="0">
      <alignment horizontal="left" vertical="center" indent="1"/>
    </xf>
    <xf numFmtId="4" fontId="321" fillId="101" borderId="122" applyNumberFormat="0" applyProtection="0">
      <alignment horizontal="left" vertical="center" indent="1"/>
    </xf>
    <xf numFmtId="4" fontId="321" fillId="101" borderId="122" applyNumberFormat="0" applyProtection="0">
      <alignment horizontal="left" vertical="center" indent="1"/>
    </xf>
    <xf numFmtId="4" fontId="321" fillId="101" borderId="122" applyNumberFormat="0" applyProtection="0">
      <alignment horizontal="left" vertical="center" indent="1"/>
    </xf>
    <xf numFmtId="4" fontId="321" fillId="101" borderId="122" applyNumberFormat="0" applyProtection="0">
      <alignment horizontal="left" vertical="center" indent="1"/>
    </xf>
    <xf numFmtId="4" fontId="321" fillId="104" borderId="122" applyNumberFormat="0" applyProtection="0">
      <alignment horizontal="right" vertical="center"/>
    </xf>
    <xf numFmtId="4" fontId="321" fillId="104" borderId="122" applyNumberFormat="0" applyProtection="0">
      <alignment horizontal="right" vertical="center"/>
    </xf>
    <xf numFmtId="4" fontId="321" fillId="104" borderId="122" applyNumberFormat="0" applyProtection="0">
      <alignment horizontal="right" vertical="center"/>
    </xf>
    <xf numFmtId="4" fontId="321" fillId="104" borderId="122" applyNumberFormat="0" applyProtection="0">
      <alignment horizontal="right" vertical="center"/>
    </xf>
    <xf numFmtId="4" fontId="321" fillId="104" borderId="122" applyNumberFormat="0" applyProtection="0">
      <alignment horizontal="right" vertical="center"/>
    </xf>
    <xf numFmtId="4" fontId="321" fillId="104" borderId="122" applyNumberFormat="0" applyProtection="0">
      <alignment horizontal="right" vertical="center"/>
    </xf>
    <xf numFmtId="4" fontId="321" fillId="104" borderId="122" applyNumberFormat="0" applyProtection="0">
      <alignment horizontal="right" vertical="center"/>
    </xf>
    <xf numFmtId="4" fontId="321" fillId="105" borderId="122" applyNumberFormat="0" applyProtection="0">
      <alignment horizontal="right" vertical="center"/>
    </xf>
    <xf numFmtId="4" fontId="321" fillId="105" borderId="122" applyNumberFormat="0" applyProtection="0">
      <alignment horizontal="right" vertical="center"/>
    </xf>
    <xf numFmtId="4" fontId="321" fillId="105" borderId="122" applyNumberFormat="0" applyProtection="0">
      <alignment horizontal="right" vertical="center"/>
    </xf>
    <xf numFmtId="4" fontId="321" fillId="105" borderId="122" applyNumberFormat="0" applyProtection="0">
      <alignment horizontal="right" vertical="center"/>
    </xf>
    <xf numFmtId="4" fontId="321" fillId="105" borderId="122" applyNumberFormat="0" applyProtection="0">
      <alignment horizontal="right" vertical="center"/>
    </xf>
    <xf numFmtId="4" fontId="321" fillId="105" borderId="122" applyNumberFormat="0" applyProtection="0">
      <alignment horizontal="right" vertical="center"/>
    </xf>
    <xf numFmtId="4" fontId="321" fillId="105" borderId="122" applyNumberFormat="0" applyProtection="0">
      <alignment horizontal="right" vertical="center"/>
    </xf>
    <xf numFmtId="4" fontId="321" fillId="113" borderId="122" applyNumberFormat="0" applyProtection="0">
      <alignment horizontal="right" vertical="center"/>
    </xf>
    <xf numFmtId="4" fontId="321" fillId="113" borderId="122" applyNumberFormat="0" applyProtection="0">
      <alignment horizontal="right" vertical="center"/>
    </xf>
    <xf numFmtId="4" fontId="321" fillId="113" borderId="122" applyNumberFormat="0" applyProtection="0">
      <alignment horizontal="right" vertical="center"/>
    </xf>
    <xf numFmtId="4" fontId="321" fillId="113" borderId="122" applyNumberFormat="0" applyProtection="0">
      <alignment horizontal="right" vertical="center"/>
    </xf>
    <xf numFmtId="4" fontId="321" fillId="113" borderId="122" applyNumberFormat="0" applyProtection="0">
      <alignment horizontal="right" vertical="center"/>
    </xf>
    <xf numFmtId="4" fontId="321" fillId="113" borderId="122" applyNumberFormat="0" applyProtection="0">
      <alignment horizontal="right" vertical="center"/>
    </xf>
    <xf numFmtId="4" fontId="321" fillId="113" borderId="122" applyNumberFormat="0" applyProtection="0">
      <alignment horizontal="right" vertical="center"/>
    </xf>
    <xf numFmtId="4" fontId="321" fillId="102" borderId="122" applyNumberFormat="0" applyProtection="0">
      <alignment horizontal="right" vertical="center"/>
    </xf>
    <xf numFmtId="4" fontId="321" fillId="102" borderId="122" applyNumberFormat="0" applyProtection="0">
      <alignment horizontal="right" vertical="center"/>
    </xf>
    <xf numFmtId="4" fontId="321" fillId="102" borderId="122" applyNumberFormat="0" applyProtection="0">
      <alignment horizontal="right" vertical="center"/>
    </xf>
    <xf numFmtId="4" fontId="321" fillId="102" borderId="122" applyNumberFormat="0" applyProtection="0">
      <alignment horizontal="right" vertical="center"/>
    </xf>
    <xf numFmtId="4" fontId="321" fillId="102" borderId="122" applyNumberFormat="0" applyProtection="0">
      <alignment horizontal="right" vertical="center"/>
    </xf>
    <xf numFmtId="4" fontId="321" fillId="102" borderId="122" applyNumberFormat="0" applyProtection="0">
      <alignment horizontal="right" vertical="center"/>
    </xf>
    <xf numFmtId="4" fontId="321" fillId="102" borderId="122" applyNumberFormat="0" applyProtection="0">
      <alignment horizontal="right" vertical="center"/>
    </xf>
    <xf numFmtId="4" fontId="321" fillId="114" borderId="122" applyNumberFormat="0" applyProtection="0">
      <alignment horizontal="right" vertical="center"/>
    </xf>
    <xf numFmtId="4" fontId="321" fillId="114" borderId="122" applyNumberFormat="0" applyProtection="0">
      <alignment horizontal="right" vertical="center"/>
    </xf>
    <xf numFmtId="4" fontId="321" fillId="114" borderId="122" applyNumberFormat="0" applyProtection="0">
      <alignment horizontal="right" vertical="center"/>
    </xf>
    <xf numFmtId="4" fontId="321" fillId="114" borderId="122" applyNumberFormat="0" applyProtection="0">
      <alignment horizontal="right" vertical="center"/>
    </xf>
    <xf numFmtId="4" fontId="321" fillId="114" borderId="122" applyNumberFormat="0" applyProtection="0">
      <alignment horizontal="right" vertical="center"/>
    </xf>
    <xf numFmtId="4" fontId="321" fillId="114" borderId="122" applyNumberFormat="0" applyProtection="0">
      <alignment horizontal="right" vertical="center"/>
    </xf>
    <xf numFmtId="4" fontId="321" fillId="114" borderId="122" applyNumberFormat="0" applyProtection="0">
      <alignment horizontal="right" vertical="center"/>
    </xf>
    <xf numFmtId="4" fontId="321" fillId="98" borderId="122" applyNumberFormat="0" applyProtection="0">
      <alignment horizontal="right" vertical="center"/>
    </xf>
    <xf numFmtId="4" fontId="321" fillId="98" borderId="122" applyNumberFormat="0" applyProtection="0">
      <alignment horizontal="right" vertical="center"/>
    </xf>
    <xf numFmtId="4" fontId="321" fillId="98" borderId="122" applyNumberFormat="0" applyProtection="0">
      <alignment horizontal="right" vertical="center"/>
    </xf>
    <xf numFmtId="4" fontId="321" fillId="98" borderId="122" applyNumberFormat="0" applyProtection="0">
      <alignment horizontal="right" vertical="center"/>
    </xf>
    <xf numFmtId="4" fontId="321" fillId="98" borderId="122" applyNumberFormat="0" applyProtection="0">
      <alignment horizontal="right" vertical="center"/>
    </xf>
    <xf numFmtId="4" fontId="321" fillId="98" borderId="122" applyNumberFormat="0" applyProtection="0">
      <alignment horizontal="right" vertical="center"/>
    </xf>
    <xf numFmtId="4" fontId="321" fillId="98" borderId="122" applyNumberFormat="0" applyProtection="0">
      <alignment horizontal="right" vertical="center"/>
    </xf>
    <xf numFmtId="4" fontId="321" fillId="115" borderId="122" applyNumberFormat="0" applyProtection="0">
      <alignment horizontal="right" vertical="center"/>
    </xf>
    <xf numFmtId="4" fontId="321" fillId="115" borderId="122" applyNumberFormat="0" applyProtection="0">
      <alignment horizontal="right" vertical="center"/>
    </xf>
    <xf numFmtId="4" fontId="321" fillId="115" borderId="122" applyNumberFormat="0" applyProtection="0">
      <alignment horizontal="right" vertical="center"/>
    </xf>
    <xf numFmtId="4" fontId="321" fillId="115" borderId="122" applyNumberFormat="0" applyProtection="0">
      <alignment horizontal="right" vertical="center"/>
    </xf>
    <xf numFmtId="4" fontId="321" fillId="115" borderId="122" applyNumberFormat="0" applyProtection="0">
      <alignment horizontal="right" vertical="center"/>
    </xf>
    <xf numFmtId="4" fontId="321" fillId="115" borderId="122" applyNumberFormat="0" applyProtection="0">
      <alignment horizontal="right" vertical="center"/>
    </xf>
    <xf numFmtId="4" fontId="321" fillId="115" borderId="122" applyNumberFormat="0" applyProtection="0">
      <alignment horizontal="right" vertical="center"/>
    </xf>
    <xf numFmtId="4" fontId="321" fillId="116" borderId="122" applyNumberFormat="0" applyProtection="0">
      <alignment horizontal="right" vertical="center"/>
    </xf>
    <xf numFmtId="4" fontId="321" fillId="116" borderId="122" applyNumberFormat="0" applyProtection="0">
      <alignment horizontal="right" vertical="center"/>
    </xf>
    <xf numFmtId="4" fontId="321" fillId="116" borderId="122" applyNumberFormat="0" applyProtection="0">
      <alignment horizontal="right" vertical="center"/>
    </xf>
    <xf numFmtId="4" fontId="321" fillId="116" borderId="122" applyNumberFormat="0" applyProtection="0">
      <alignment horizontal="right" vertical="center"/>
    </xf>
    <xf numFmtId="4" fontId="321" fillId="116" borderId="122" applyNumberFormat="0" applyProtection="0">
      <alignment horizontal="right" vertical="center"/>
    </xf>
    <xf numFmtId="4" fontId="321" fillId="116" borderId="122" applyNumberFormat="0" applyProtection="0">
      <alignment horizontal="right" vertical="center"/>
    </xf>
    <xf numFmtId="4" fontId="321" fillId="116" borderId="122" applyNumberFormat="0" applyProtection="0">
      <alignment horizontal="right" vertical="center"/>
    </xf>
    <xf numFmtId="4" fontId="321" fillId="117" borderId="122" applyNumberFormat="0" applyProtection="0">
      <alignment horizontal="right" vertical="center"/>
    </xf>
    <xf numFmtId="4" fontId="321" fillId="117" borderId="122" applyNumberFormat="0" applyProtection="0">
      <alignment horizontal="right" vertical="center"/>
    </xf>
    <xf numFmtId="4" fontId="321" fillId="117" borderId="122" applyNumberFormat="0" applyProtection="0">
      <alignment horizontal="right" vertical="center"/>
    </xf>
    <xf numFmtId="4" fontId="321" fillId="117" borderId="122" applyNumberFormat="0" applyProtection="0">
      <alignment horizontal="right" vertical="center"/>
    </xf>
    <xf numFmtId="4" fontId="321" fillId="117" borderId="122" applyNumberFormat="0" applyProtection="0">
      <alignment horizontal="right" vertical="center"/>
    </xf>
    <xf numFmtId="4" fontId="321" fillId="117" borderId="122" applyNumberFormat="0" applyProtection="0">
      <alignment horizontal="right" vertical="center"/>
    </xf>
    <xf numFmtId="4" fontId="321" fillId="117" borderId="122" applyNumberFormat="0" applyProtection="0">
      <alignment horizontal="right" vertical="center"/>
    </xf>
    <xf numFmtId="4" fontId="321" fillId="106" borderId="122" applyNumberFormat="0" applyProtection="0">
      <alignment horizontal="right" vertical="center"/>
    </xf>
    <xf numFmtId="4" fontId="321" fillId="106" borderId="122" applyNumberFormat="0" applyProtection="0">
      <alignment horizontal="right" vertical="center"/>
    </xf>
    <xf numFmtId="4" fontId="321" fillId="106" borderId="122" applyNumberFormat="0" applyProtection="0">
      <alignment horizontal="right" vertical="center"/>
    </xf>
    <xf numFmtId="4" fontId="321" fillId="106" borderId="122" applyNumberFormat="0" applyProtection="0">
      <alignment horizontal="right" vertical="center"/>
    </xf>
    <xf numFmtId="4" fontId="321" fillId="106" borderId="122" applyNumberFormat="0" applyProtection="0">
      <alignment horizontal="right" vertical="center"/>
    </xf>
    <xf numFmtId="4" fontId="321" fillId="106" borderId="122" applyNumberFormat="0" applyProtection="0">
      <alignment horizontal="right" vertical="center"/>
    </xf>
    <xf numFmtId="4" fontId="321" fillId="106" borderId="122" applyNumberFormat="0" applyProtection="0">
      <alignment horizontal="right" vertical="center"/>
    </xf>
    <xf numFmtId="4" fontId="321" fillId="89" borderId="122" applyNumberFormat="0" applyProtection="0">
      <alignment vertical="center"/>
    </xf>
    <xf numFmtId="4" fontId="321" fillId="89" borderId="122" applyNumberFormat="0" applyProtection="0">
      <alignment vertical="center"/>
    </xf>
    <xf numFmtId="4" fontId="321" fillId="89" borderId="122" applyNumberFormat="0" applyProtection="0">
      <alignment vertical="center"/>
    </xf>
    <xf numFmtId="4" fontId="321" fillId="89" borderId="122" applyNumberFormat="0" applyProtection="0">
      <alignment vertical="center"/>
    </xf>
    <xf numFmtId="4" fontId="321" fillId="89" borderId="122" applyNumberFormat="0" applyProtection="0">
      <alignment vertical="center"/>
    </xf>
    <xf numFmtId="4" fontId="321" fillId="89" borderId="122" applyNumberFormat="0" applyProtection="0">
      <alignment vertical="center"/>
    </xf>
    <xf numFmtId="4" fontId="321" fillId="89" borderId="122" applyNumberFormat="0" applyProtection="0">
      <alignment vertical="center"/>
    </xf>
    <xf numFmtId="4" fontId="322" fillId="89" borderId="122" applyNumberFormat="0" applyProtection="0">
      <alignment vertical="center"/>
    </xf>
    <xf numFmtId="4" fontId="322" fillId="89" borderId="122" applyNumberFormat="0" applyProtection="0">
      <alignment vertical="center"/>
    </xf>
    <xf numFmtId="4" fontId="322" fillId="89" borderId="122" applyNumberFormat="0" applyProtection="0">
      <alignment vertical="center"/>
    </xf>
    <xf numFmtId="4" fontId="322" fillId="89" borderId="122" applyNumberFormat="0" applyProtection="0">
      <alignment vertical="center"/>
    </xf>
    <xf numFmtId="4" fontId="322" fillId="89" borderId="122" applyNumberFormat="0" applyProtection="0">
      <alignment vertical="center"/>
    </xf>
    <xf numFmtId="4" fontId="322" fillId="89" borderId="122" applyNumberFormat="0" applyProtection="0">
      <alignment vertical="center"/>
    </xf>
    <xf numFmtId="4" fontId="322" fillId="89" borderId="122" applyNumberFormat="0" applyProtection="0">
      <alignment vertical="center"/>
    </xf>
    <xf numFmtId="4" fontId="319" fillId="106" borderId="123" applyNumberFormat="0" applyProtection="0">
      <alignment horizontal="left" vertical="center" indent="1"/>
    </xf>
    <xf numFmtId="4" fontId="319" fillId="106" borderId="123" applyNumberFormat="0" applyProtection="0">
      <alignment horizontal="left" vertical="center" indent="1"/>
    </xf>
    <xf numFmtId="4" fontId="319" fillId="106" borderId="123" applyNumberFormat="0" applyProtection="0">
      <alignment horizontal="left" vertical="center" indent="1"/>
    </xf>
    <xf numFmtId="4" fontId="319" fillId="106" borderId="123" applyNumberFormat="0" applyProtection="0">
      <alignment horizontal="left" vertical="center" indent="1"/>
    </xf>
    <xf numFmtId="4" fontId="319" fillId="106" borderId="123" applyNumberFormat="0" applyProtection="0">
      <alignment horizontal="left" vertical="center" indent="1"/>
    </xf>
    <xf numFmtId="4" fontId="319" fillId="106" borderId="123" applyNumberFormat="0" applyProtection="0">
      <alignment horizontal="left" vertical="center" indent="1"/>
    </xf>
    <xf numFmtId="4" fontId="319" fillId="106" borderId="123" applyNumberFormat="0" applyProtection="0">
      <alignment horizontal="left" vertical="center" indent="1"/>
    </xf>
    <xf numFmtId="4" fontId="321" fillId="89" borderId="122" applyNumberFormat="0" applyProtection="0">
      <alignment horizontal="right" vertical="center"/>
    </xf>
    <xf numFmtId="4" fontId="321" fillId="89" borderId="122" applyNumberFormat="0" applyProtection="0">
      <alignment horizontal="right" vertical="center"/>
    </xf>
    <xf numFmtId="4" fontId="321" fillId="89" borderId="122" applyNumberFormat="0" applyProtection="0">
      <alignment horizontal="right" vertical="center"/>
    </xf>
    <xf numFmtId="4" fontId="321" fillId="89" borderId="122" applyNumberFormat="0" applyProtection="0">
      <alignment horizontal="right" vertical="center"/>
    </xf>
    <xf numFmtId="4" fontId="321" fillId="89" borderId="122" applyNumberFormat="0" applyProtection="0">
      <alignment horizontal="right" vertical="center"/>
    </xf>
    <xf numFmtId="4" fontId="321" fillId="89" borderId="122" applyNumberFormat="0" applyProtection="0">
      <alignment horizontal="right" vertical="center"/>
    </xf>
    <xf numFmtId="4" fontId="321" fillId="89" borderId="122" applyNumberFormat="0" applyProtection="0">
      <alignment horizontal="right" vertical="center"/>
    </xf>
    <xf numFmtId="4" fontId="322" fillId="89" borderId="122" applyNumberFormat="0" applyProtection="0">
      <alignment horizontal="right" vertical="center"/>
    </xf>
    <xf numFmtId="4" fontId="322" fillId="89" borderId="122" applyNumberFormat="0" applyProtection="0">
      <alignment horizontal="right" vertical="center"/>
    </xf>
    <xf numFmtId="4" fontId="322" fillId="89" borderId="122" applyNumberFormat="0" applyProtection="0">
      <alignment horizontal="right" vertical="center"/>
    </xf>
    <xf numFmtId="4" fontId="322" fillId="89" borderId="122" applyNumberFormat="0" applyProtection="0">
      <alignment horizontal="right" vertical="center"/>
    </xf>
    <xf numFmtId="4" fontId="322" fillId="89" borderId="122" applyNumberFormat="0" applyProtection="0">
      <alignment horizontal="right" vertical="center"/>
    </xf>
    <xf numFmtId="4" fontId="322" fillId="89" borderId="122" applyNumberFormat="0" applyProtection="0">
      <alignment horizontal="right" vertical="center"/>
    </xf>
    <xf numFmtId="4" fontId="322" fillId="89" borderId="122" applyNumberFormat="0" applyProtection="0">
      <alignment horizontal="right" vertical="center"/>
    </xf>
    <xf numFmtId="4" fontId="319" fillId="106" borderId="122" applyNumberFormat="0" applyProtection="0">
      <alignment horizontal="left" vertical="center" indent="1"/>
    </xf>
    <xf numFmtId="4" fontId="319" fillId="106" borderId="122" applyNumberFormat="0" applyProtection="0">
      <alignment horizontal="left" vertical="center" indent="1"/>
    </xf>
    <xf numFmtId="4" fontId="319" fillId="106" borderId="122" applyNumberFormat="0" applyProtection="0">
      <alignment horizontal="left" vertical="center" indent="1"/>
    </xf>
    <xf numFmtId="4" fontId="319" fillId="106" borderId="122" applyNumberFormat="0" applyProtection="0">
      <alignment horizontal="left" vertical="center" indent="1"/>
    </xf>
    <xf numFmtId="4" fontId="319" fillId="106" borderId="122" applyNumberFormat="0" applyProtection="0">
      <alignment horizontal="left" vertical="center" indent="1"/>
    </xf>
    <xf numFmtId="4" fontId="319" fillId="106" borderId="122" applyNumberFormat="0" applyProtection="0">
      <alignment horizontal="left" vertical="center" indent="1"/>
    </xf>
    <xf numFmtId="4" fontId="319" fillId="106" borderId="122" applyNumberFormat="0" applyProtection="0">
      <alignment horizontal="left" vertical="center" indent="1"/>
    </xf>
    <xf numFmtId="4" fontId="323" fillId="107" borderId="123" applyNumberFormat="0" applyProtection="0">
      <alignment horizontal="left" vertical="center" indent="1"/>
    </xf>
    <xf numFmtId="4" fontId="323" fillId="107" borderId="123" applyNumberFormat="0" applyProtection="0">
      <alignment horizontal="left" vertical="center" indent="1"/>
    </xf>
    <xf numFmtId="4" fontId="323" fillId="107" borderId="123" applyNumberFormat="0" applyProtection="0">
      <alignment horizontal="left" vertical="center" indent="1"/>
    </xf>
    <xf numFmtId="4" fontId="323" fillId="107" borderId="123" applyNumberFormat="0" applyProtection="0">
      <alignment horizontal="left" vertical="center" indent="1"/>
    </xf>
    <xf numFmtId="4" fontId="323" fillId="107" borderId="123" applyNumberFormat="0" applyProtection="0">
      <alignment horizontal="left" vertical="center" indent="1"/>
    </xf>
    <xf numFmtId="4" fontId="323" fillId="107" borderId="123" applyNumberFormat="0" applyProtection="0">
      <alignment horizontal="left" vertical="center" indent="1"/>
    </xf>
    <xf numFmtId="4" fontId="323" fillId="107" borderId="123" applyNumberFormat="0" applyProtection="0">
      <alignment horizontal="left" vertical="center" indent="1"/>
    </xf>
    <xf numFmtId="4" fontId="324" fillId="89" borderId="122" applyNumberFormat="0" applyProtection="0">
      <alignment horizontal="right" vertical="center"/>
    </xf>
    <xf numFmtId="4" fontId="324" fillId="89" borderId="122" applyNumberFormat="0" applyProtection="0">
      <alignment horizontal="right" vertical="center"/>
    </xf>
    <xf numFmtId="4" fontId="324" fillId="89" borderId="122" applyNumberFormat="0" applyProtection="0">
      <alignment horizontal="right" vertical="center"/>
    </xf>
    <xf numFmtId="4" fontId="324" fillId="89" borderId="122" applyNumberFormat="0" applyProtection="0">
      <alignment horizontal="right" vertical="center"/>
    </xf>
    <xf numFmtId="4" fontId="324" fillId="89" borderId="122" applyNumberFormat="0" applyProtection="0">
      <alignment horizontal="right" vertical="center"/>
    </xf>
    <xf numFmtId="4" fontId="324" fillId="89" borderId="122" applyNumberFormat="0" applyProtection="0">
      <alignment horizontal="right" vertical="center"/>
    </xf>
    <xf numFmtId="4" fontId="324" fillId="89" borderId="122" applyNumberFormat="0" applyProtection="0">
      <alignment horizontal="right" vertical="center"/>
    </xf>
    <xf numFmtId="0" fontId="317" fillId="1" borderId="51" applyNumberFormat="0" applyFont="0" applyAlignment="0">
      <alignment horizontal="center"/>
    </xf>
    <xf numFmtId="0" fontId="317" fillId="1" borderId="51" applyNumberFormat="0" applyFont="0" applyAlignment="0">
      <alignment horizontal="center"/>
    </xf>
    <xf numFmtId="0" fontId="317" fillId="1" borderId="51" applyNumberFormat="0" applyFont="0" applyAlignment="0">
      <alignment horizontal="center"/>
    </xf>
    <xf numFmtId="40" fontId="391" fillId="0" borderId="0" applyBorder="0">
      <alignment horizontal="right"/>
    </xf>
    <xf numFmtId="0" fontId="330" fillId="0" borderId="115" applyNumberFormat="0" applyFill="0" applyAlignment="0" applyProtection="0"/>
    <xf numFmtId="0" fontId="330" fillId="0" borderId="115" applyNumberFormat="0" applyFill="0" applyAlignment="0" applyProtection="0"/>
    <xf numFmtId="0" fontId="330" fillId="0" borderId="115" applyNumberFormat="0" applyFill="0" applyAlignment="0" applyProtection="0"/>
    <xf numFmtId="0" fontId="330" fillId="0" borderId="115" applyNumberFormat="0" applyFill="0" applyAlignment="0" applyProtection="0"/>
    <xf numFmtId="0" fontId="330" fillId="0" borderId="115" applyNumberFormat="0" applyFill="0" applyAlignment="0" applyProtection="0"/>
    <xf numFmtId="0" fontId="330" fillId="0" borderId="115" applyNumberFormat="0" applyFill="0" applyAlignment="0" applyProtection="0"/>
    <xf numFmtId="0" fontId="330" fillId="0" borderId="115" applyNumberFormat="0" applyFill="0" applyAlignment="0" applyProtection="0"/>
    <xf numFmtId="0" fontId="330" fillId="0" borderId="115" applyNumberFormat="0" applyFill="0" applyAlignment="0" applyProtection="0"/>
    <xf numFmtId="0" fontId="330" fillId="0" borderId="115" applyNumberFormat="0" applyFill="0" applyAlignment="0" applyProtection="0"/>
    <xf numFmtId="0" fontId="330" fillId="0" borderId="115" applyNumberFormat="0" applyFill="0" applyAlignment="0" applyProtection="0"/>
    <xf numFmtId="0" fontId="331" fillId="0" borderId="70" applyFill="0" applyBorder="0" applyProtection="0">
      <alignment horizontal="left" wrapText="1"/>
    </xf>
    <xf numFmtId="0" fontId="332" fillId="0" borderId="70" applyFill="0" applyBorder="0" applyProtection="0">
      <alignment horizontal="left" wrapText="1"/>
    </xf>
    <xf numFmtId="0" fontId="333" fillId="0" borderId="70" applyFill="0" applyBorder="0" applyProtection="0">
      <alignment horizontal="left" wrapText="1" indent="1"/>
    </xf>
    <xf numFmtId="0" fontId="91" fillId="0" borderId="70" applyFill="0" applyBorder="0" applyProtection="0">
      <alignment horizontal="left" wrapText="1" indent="2"/>
    </xf>
    <xf numFmtId="0" fontId="334" fillId="90" borderId="109" applyNumberFormat="0" applyAlignment="0" applyProtection="0"/>
    <xf numFmtId="0" fontId="334" fillId="90" borderId="109" applyNumberFormat="0" applyAlignment="0" applyProtection="0"/>
    <xf numFmtId="0" fontId="334" fillId="90" borderId="109" applyNumberFormat="0" applyAlignment="0" applyProtection="0"/>
    <xf numFmtId="0" fontId="334" fillId="90" borderId="109" applyNumberFormat="0" applyAlignment="0" applyProtection="0"/>
    <xf numFmtId="0" fontId="334" fillId="90" borderId="109" applyNumberFormat="0" applyAlignment="0" applyProtection="0"/>
    <xf numFmtId="0" fontId="334" fillId="90" borderId="109" applyNumberFormat="0" applyAlignment="0" applyProtection="0"/>
    <xf numFmtId="0" fontId="334" fillId="90" borderId="109" applyNumberFormat="0" applyAlignment="0" applyProtection="0"/>
    <xf numFmtId="0" fontId="334" fillId="90" borderId="109" applyNumberFormat="0" applyAlignment="0" applyProtection="0"/>
    <xf numFmtId="0" fontId="63" fillId="0" borderId="0" applyNumberFormat="0">
      <alignment horizontal="right"/>
    </xf>
    <xf numFmtId="293" fontId="229" fillId="0" borderId="70">
      <alignment horizontal="right" vertical="center"/>
    </xf>
    <xf numFmtId="208" fontId="248" fillId="0" borderId="70">
      <alignment horizontal="right" vertical="center"/>
    </xf>
    <xf numFmtId="294" fontId="229" fillId="0" borderId="70">
      <alignment horizontal="right" vertical="center"/>
    </xf>
    <xf numFmtId="295" fontId="310" fillId="0" borderId="70">
      <alignment horizontal="right" vertical="center"/>
    </xf>
    <xf numFmtId="296" fontId="335" fillId="0" borderId="70">
      <alignment horizontal="right" vertical="center"/>
    </xf>
    <xf numFmtId="208" fontId="248" fillId="0" borderId="70">
      <alignment horizontal="right" vertical="center"/>
    </xf>
    <xf numFmtId="208" fontId="248" fillId="0" borderId="70">
      <alignment horizontal="right" vertical="center"/>
    </xf>
    <xf numFmtId="297" fontId="23" fillId="0" borderId="10">
      <alignment horizontal="right" vertical="center"/>
    </xf>
    <xf numFmtId="49" fontId="297" fillId="0" borderId="0" applyFill="0" applyBorder="0" applyAlignment="0"/>
    <xf numFmtId="298" fontId="297" fillId="0" borderId="0" applyFill="0" applyBorder="0" applyAlignment="0"/>
    <xf numFmtId="299" fontId="297" fillId="0" borderId="0" applyFill="0" applyBorder="0" applyAlignment="0"/>
    <xf numFmtId="300" fontId="310" fillId="0" borderId="70">
      <alignment horizontal="center"/>
    </xf>
    <xf numFmtId="11" fontId="23" fillId="0" borderId="10"/>
    <xf numFmtId="0" fontId="392" fillId="0" borderId="0" applyNumberFormat="0" applyFill="0" applyBorder="0" applyAlignment="0" applyProtection="0"/>
    <xf numFmtId="0" fontId="25" fillId="0" borderId="10">
      <alignment horizontal="centerContinuous" vertical="center" wrapText="1"/>
    </xf>
    <xf numFmtId="0" fontId="23" fillId="101" borderId="10">
      <alignment horizontal="centerContinuous" vertical="center" wrapText="1"/>
      <protection hidden="1"/>
    </xf>
    <xf numFmtId="0" fontId="23" fillId="101" borderId="10">
      <alignment horizontal="center" vertical="center" textRotation="90" wrapText="1"/>
      <protection hidden="1"/>
    </xf>
    <xf numFmtId="0" fontId="213" fillId="102" borderId="10">
      <alignment horizontal="center" vertical="center" textRotation="90" wrapText="1"/>
      <protection hidden="1"/>
    </xf>
    <xf numFmtId="3" fontId="25" fillId="101" borderId="10">
      <alignment horizontal="center" vertical="center" wrapText="1"/>
      <protection hidden="1"/>
    </xf>
    <xf numFmtId="0" fontId="23" fillId="101" borderId="10">
      <alignment horizontal="center" vertical="center" wrapText="1"/>
      <protection hidden="1"/>
    </xf>
    <xf numFmtId="0" fontId="393" fillId="0" borderId="0">
      <alignment horizontal="left"/>
    </xf>
    <xf numFmtId="0" fontId="100" fillId="0" borderId="119" applyNumberFormat="0" applyFill="0" applyAlignment="0" applyProtection="0"/>
    <xf numFmtId="0" fontId="100" fillId="0" borderId="119" applyNumberFormat="0" applyFill="0" applyAlignment="0" applyProtection="0"/>
    <xf numFmtId="0" fontId="100" fillId="0" borderId="119" applyNumberFormat="0" applyFill="0" applyAlignment="0" applyProtection="0"/>
    <xf numFmtId="0" fontId="100" fillId="0" borderId="119" applyNumberFormat="0" applyFill="0" applyAlignment="0" applyProtection="0"/>
    <xf numFmtId="0" fontId="100" fillId="0" borderId="119" applyNumberFormat="0" applyFill="0" applyAlignment="0" applyProtection="0"/>
    <xf numFmtId="0" fontId="100" fillId="0" borderId="119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100" fillId="0" borderId="115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100" fillId="0" borderId="115" applyNumberFormat="0" applyFill="0" applyAlignment="0" applyProtection="0"/>
    <xf numFmtId="0" fontId="100" fillId="0" borderId="115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100" fillId="0" borderId="115" applyNumberFormat="0" applyFill="0" applyAlignment="0" applyProtection="0"/>
    <xf numFmtId="0" fontId="100" fillId="0" borderId="115" applyNumberFormat="0" applyFill="0" applyAlignment="0" applyProtection="0"/>
    <xf numFmtId="0" fontId="100" fillId="0" borderId="115" applyNumberFormat="0" applyFill="0" applyAlignment="0" applyProtection="0"/>
    <xf numFmtId="0" fontId="100" fillId="0" borderId="115" applyNumberFormat="0" applyFill="0" applyAlignment="0" applyProtection="0"/>
    <xf numFmtId="0" fontId="100" fillId="0" borderId="115" applyNumberFormat="0" applyFill="0" applyAlignment="0" applyProtection="0"/>
    <xf numFmtId="0" fontId="100" fillId="0" borderId="115" applyNumberFormat="0" applyFill="0" applyAlignment="0" applyProtection="0"/>
    <xf numFmtId="0" fontId="100" fillId="0" borderId="115" applyNumberFormat="0" applyFill="0" applyAlignment="0" applyProtection="0"/>
    <xf numFmtId="0" fontId="100" fillId="0" borderId="115" applyNumberFormat="0" applyFill="0" applyAlignment="0" applyProtection="0"/>
    <xf numFmtId="0" fontId="23" fillId="0" borderId="58" applyNumberFormat="0" applyFill="0" applyAlignment="0" applyProtection="0"/>
    <xf numFmtId="0" fontId="23" fillId="0" borderId="58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283" fillId="0" borderId="57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15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100" fillId="0" borderId="115" applyNumberFormat="0" applyFill="0" applyAlignment="0" applyProtection="0"/>
    <xf numFmtId="0" fontId="100" fillId="0" borderId="115" applyNumberFormat="0" applyFill="0" applyAlignment="0" applyProtection="0"/>
    <xf numFmtId="0" fontId="223" fillId="90" borderId="112" applyNumberFormat="0" applyAlignment="0" applyProtection="0"/>
    <xf numFmtId="0" fontId="223" fillId="90" borderId="112" applyNumberFormat="0" applyAlignment="0" applyProtection="0"/>
    <xf numFmtId="0" fontId="223" fillId="90" borderId="112" applyNumberFormat="0" applyAlignment="0" applyProtection="0"/>
    <xf numFmtId="0" fontId="223" fillId="90" borderId="112" applyNumberFormat="0" applyAlignment="0" applyProtection="0"/>
    <xf numFmtId="0" fontId="223" fillId="90" borderId="112" applyNumberFormat="0" applyAlignment="0" applyProtection="0"/>
    <xf numFmtId="0" fontId="223" fillId="90" borderId="112" applyNumberFormat="0" applyAlignment="0" applyProtection="0"/>
    <xf numFmtId="0" fontId="223" fillId="90" borderId="112" applyNumberFormat="0" applyAlignment="0" applyProtection="0"/>
    <xf numFmtId="0" fontId="223" fillId="90" borderId="112" applyNumberFormat="0" applyAlignment="0" applyProtection="0"/>
    <xf numFmtId="318" fontId="23" fillId="0" borderId="0" applyFont="0" applyFill="0" applyBorder="0" applyAlignment="0" applyProtection="0"/>
    <xf numFmtId="318" fontId="23" fillId="0" borderId="0" applyFont="0" applyFill="0" applyBorder="0" applyAlignment="0" applyProtection="0"/>
    <xf numFmtId="0" fontId="21" fillId="75" borderId="111" applyNumberFormat="0" applyFont="0" applyAlignment="0" applyProtection="0"/>
    <xf numFmtId="0" fontId="21" fillId="75" borderId="111" applyNumberFormat="0" applyFont="0" applyAlignment="0" applyProtection="0"/>
    <xf numFmtId="0" fontId="21" fillId="75" borderId="111" applyNumberFormat="0" applyFont="0" applyAlignment="0" applyProtection="0"/>
    <xf numFmtId="0" fontId="21" fillId="75" borderId="111" applyNumberFormat="0" applyFont="0" applyAlignment="0" applyProtection="0"/>
    <xf numFmtId="0" fontId="21" fillId="75" borderId="111" applyNumberFormat="0" applyFont="0" applyAlignment="0" applyProtection="0"/>
    <xf numFmtId="0" fontId="21" fillId="75" borderId="111" applyNumberFormat="0" applyFont="0" applyAlignment="0" applyProtection="0"/>
    <xf numFmtId="0" fontId="21" fillId="75" borderId="111" applyNumberFormat="0" applyFont="0" applyAlignment="0" applyProtection="0"/>
    <xf numFmtId="0" fontId="21" fillId="75" borderId="111" applyNumberFormat="0" applyFont="0" applyAlignment="0" applyProtection="0"/>
    <xf numFmtId="301" fontId="310" fillId="0" borderId="10"/>
    <xf numFmtId="5" fontId="341" fillId="119" borderId="113">
      <alignment vertical="top"/>
    </xf>
    <xf numFmtId="5" fontId="341" fillId="119" borderId="113">
      <alignment vertical="top"/>
    </xf>
    <xf numFmtId="5" fontId="341" fillId="119" borderId="113">
      <alignment vertical="top"/>
    </xf>
    <xf numFmtId="5" fontId="341" fillId="119" borderId="113">
      <alignment vertical="top"/>
    </xf>
    <xf numFmtId="5" fontId="341" fillId="119" borderId="113">
      <alignment vertical="top"/>
    </xf>
    <xf numFmtId="5" fontId="341" fillId="119" borderId="113">
      <alignment vertical="top"/>
    </xf>
    <xf numFmtId="0" fontId="342" fillId="120" borderId="10">
      <alignment horizontal="left" vertical="center"/>
    </xf>
    <xf numFmtId="6" fontId="343" fillId="121" borderId="113"/>
    <xf numFmtId="6" fontId="343" fillId="121" borderId="113"/>
    <xf numFmtId="6" fontId="343" fillId="121" borderId="113"/>
    <xf numFmtId="6" fontId="343" fillId="121" borderId="113"/>
    <xf numFmtId="6" fontId="343" fillId="121" borderId="113"/>
    <xf numFmtId="6" fontId="343" fillId="121" borderId="113"/>
    <xf numFmtId="5" fontId="291" fillId="0" borderId="113">
      <alignment horizontal="left" vertical="top"/>
    </xf>
    <xf numFmtId="5" fontId="291" fillId="0" borderId="113">
      <alignment horizontal="left" vertical="top"/>
    </xf>
    <xf numFmtId="5" fontId="291" fillId="0" borderId="113">
      <alignment horizontal="left" vertical="top"/>
    </xf>
    <xf numFmtId="5" fontId="291" fillId="0" borderId="113">
      <alignment horizontal="left" vertical="top"/>
    </xf>
    <xf numFmtId="5" fontId="291" fillId="0" borderId="113">
      <alignment horizontal="left" vertical="top"/>
    </xf>
    <xf numFmtId="5" fontId="291" fillId="0" borderId="113">
      <alignment horizontal="left" vertical="top"/>
    </xf>
    <xf numFmtId="0" fontId="265" fillId="78" borderId="109" applyNumberFormat="0" applyAlignment="0" applyProtection="0"/>
    <xf numFmtId="0" fontId="265" fillId="78" borderId="109" applyNumberFormat="0" applyAlignment="0" applyProtection="0"/>
    <xf numFmtId="0" fontId="265" fillId="78" borderId="109" applyNumberFormat="0" applyAlignment="0" applyProtection="0"/>
    <xf numFmtId="0" fontId="265" fillId="78" borderId="109" applyNumberFormat="0" applyAlignment="0" applyProtection="0"/>
    <xf numFmtId="0" fontId="265" fillId="78" borderId="109" applyNumberFormat="0" applyAlignment="0" applyProtection="0"/>
    <xf numFmtId="0" fontId="265" fillId="78" borderId="109" applyNumberFormat="0" applyAlignment="0" applyProtection="0"/>
    <xf numFmtId="0" fontId="265" fillId="78" borderId="109" applyNumberFormat="0" applyAlignment="0" applyProtection="0"/>
    <xf numFmtId="0" fontId="265" fillId="78" borderId="109" applyNumberFormat="0" applyAlignment="0" applyProtection="0"/>
    <xf numFmtId="0" fontId="346" fillId="90" borderId="109" applyNumberFormat="0" applyAlignment="0" applyProtection="0"/>
    <xf numFmtId="0" fontId="346" fillId="90" borderId="109" applyNumberFormat="0" applyAlignment="0" applyProtection="0"/>
    <xf numFmtId="0" fontId="346" fillId="90" borderId="109" applyNumberFormat="0" applyAlignment="0" applyProtection="0"/>
    <xf numFmtId="0" fontId="346" fillId="90" borderId="109" applyNumberFormat="0" applyAlignment="0" applyProtection="0"/>
    <xf numFmtId="0" fontId="346" fillId="90" borderId="109" applyNumberFormat="0" applyAlignment="0" applyProtection="0"/>
    <xf numFmtId="0" fontId="346" fillId="90" borderId="109" applyNumberFormat="0" applyAlignment="0" applyProtection="0"/>
    <xf numFmtId="0" fontId="346" fillId="90" borderId="109" applyNumberFormat="0" applyAlignment="0" applyProtection="0"/>
    <xf numFmtId="0" fontId="346" fillId="90" borderId="109" applyNumberFormat="0" applyAlignment="0" applyProtection="0"/>
    <xf numFmtId="0" fontId="296" fillId="90" borderId="112" applyNumberFormat="0" applyAlignment="0" applyProtection="0"/>
    <xf numFmtId="0" fontId="296" fillId="90" borderId="112" applyNumberFormat="0" applyAlignment="0" applyProtection="0"/>
    <xf numFmtId="0" fontId="296" fillId="90" borderId="112" applyNumberFormat="0" applyAlignment="0" applyProtection="0"/>
    <xf numFmtId="0" fontId="296" fillId="90" borderId="112" applyNumberFormat="0" applyAlignment="0" applyProtection="0"/>
    <xf numFmtId="0" fontId="296" fillId="90" borderId="112" applyNumberFormat="0" applyAlignment="0" applyProtection="0"/>
    <xf numFmtId="0" fontId="296" fillId="90" borderId="112" applyNumberFormat="0" applyAlignment="0" applyProtection="0"/>
    <xf numFmtId="0" fontId="296" fillId="90" borderId="112" applyNumberFormat="0" applyAlignment="0" applyProtection="0"/>
    <xf numFmtId="0" fontId="296" fillId="90" borderId="112" applyNumberFormat="0" applyAlignment="0" applyProtection="0"/>
    <xf numFmtId="0" fontId="45" fillId="90" borderId="112" applyNumberFormat="0" applyAlignment="0" applyProtection="0"/>
    <xf numFmtId="0" fontId="45" fillId="90" borderId="112" applyNumberFormat="0" applyAlignment="0" applyProtection="0"/>
    <xf numFmtId="0" fontId="45" fillId="90" borderId="112" applyNumberFormat="0" applyAlignment="0" applyProtection="0"/>
    <xf numFmtId="0" fontId="45" fillId="90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45" fillId="90" borderId="112" applyNumberFormat="0" applyAlignment="0" applyProtection="0"/>
    <xf numFmtId="0" fontId="45" fillId="90" borderId="112" applyNumberFormat="0" applyAlignment="0" applyProtection="0"/>
    <xf numFmtId="0" fontId="45" fillId="90" borderId="112" applyNumberFormat="0" applyAlignment="0" applyProtection="0"/>
    <xf numFmtId="0" fontId="45" fillId="90" borderId="112" applyNumberFormat="0" applyAlignment="0" applyProtection="0"/>
    <xf numFmtId="0" fontId="41" fillId="78" borderId="109" applyNumberFormat="0" applyAlignment="0" applyProtection="0"/>
    <xf numFmtId="0" fontId="41" fillId="78" borderId="109" applyNumberFormat="0" applyAlignment="0" applyProtection="0"/>
    <xf numFmtId="0" fontId="41" fillId="78" borderId="109" applyNumberFormat="0" applyAlignment="0" applyProtection="0"/>
    <xf numFmtId="0" fontId="41" fillId="78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350" fillId="72" borderId="109" applyNumberFormat="0" applyAlignment="0" applyProtection="0"/>
    <xf numFmtId="0" fontId="41" fillId="78" borderId="109" applyNumberFormat="0" applyAlignment="0" applyProtection="0"/>
    <xf numFmtId="0" fontId="41" fillId="78" borderId="109" applyNumberFormat="0" applyAlignment="0" applyProtection="0"/>
    <xf numFmtId="0" fontId="41" fillId="78" borderId="109" applyNumberFormat="0" applyAlignment="0" applyProtection="0"/>
    <xf numFmtId="0" fontId="41" fillId="78" borderId="109" applyNumberFormat="0" applyAlignment="0" applyProtection="0"/>
    <xf numFmtId="0" fontId="36" fillId="0" borderId="116" applyNumberFormat="0" applyFill="0" applyAlignment="0" applyProtection="0"/>
    <xf numFmtId="0" fontId="36" fillId="0" borderId="116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36" fillId="0" borderId="116" applyNumberFormat="0" applyFill="0" applyAlignment="0" applyProtection="0"/>
    <xf numFmtId="0" fontId="36" fillId="0" borderId="116" applyNumberFormat="0" applyFill="0" applyAlignment="0" applyProtection="0"/>
    <xf numFmtId="0" fontId="36" fillId="0" borderId="116" applyNumberFormat="0" applyFill="0" applyAlignment="0" applyProtection="0"/>
    <xf numFmtId="0" fontId="36" fillId="0" borderId="116" applyNumberFormat="0" applyFill="0" applyAlignment="0" applyProtection="0"/>
    <xf numFmtId="0" fontId="150" fillId="90" borderId="109" applyNumberFormat="0" applyAlignment="0" applyProtection="0"/>
    <xf numFmtId="0" fontId="150" fillId="90" borderId="109" applyNumberFormat="0" applyAlignment="0" applyProtection="0"/>
    <xf numFmtId="0" fontId="150" fillId="90" borderId="109" applyNumberFormat="0" applyAlignment="0" applyProtection="0"/>
    <xf numFmtId="0" fontId="150" fillId="90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235" fillId="87" borderId="109" applyNumberFormat="0" applyAlignment="0" applyProtection="0"/>
    <xf numFmtId="0" fontId="150" fillId="90" borderId="109" applyNumberFormat="0" applyAlignment="0" applyProtection="0"/>
    <xf numFmtId="0" fontId="150" fillId="90" borderId="109" applyNumberFormat="0" applyAlignment="0" applyProtection="0"/>
    <xf numFmtId="0" fontId="150" fillId="90" borderId="109" applyNumberFormat="0" applyAlignment="0" applyProtection="0"/>
    <xf numFmtId="0" fontId="150" fillId="90" borderId="109" applyNumberFormat="0" applyAlignment="0" applyProtection="0"/>
    <xf numFmtId="0" fontId="153" fillId="75" borderId="111" applyNumberFormat="0" applyFont="0" applyAlignment="0" applyProtection="0"/>
    <xf numFmtId="0" fontId="153" fillId="75" borderId="111" applyNumberFormat="0" applyFont="0" applyAlignment="0" applyProtection="0"/>
    <xf numFmtId="0" fontId="153" fillId="75" borderId="111" applyNumberFormat="0" applyFont="0" applyAlignment="0" applyProtection="0"/>
    <xf numFmtId="0" fontId="15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153" fillId="75" borderId="111" applyNumberFormat="0" applyFont="0" applyAlignment="0" applyProtection="0"/>
    <xf numFmtId="0" fontId="153" fillId="75" borderId="111" applyNumberFormat="0" applyFont="0" applyAlignment="0" applyProtection="0"/>
    <xf numFmtId="0" fontId="153" fillId="75" borderId="111" applyNumberFormat="0" applyFont="0" applyAlignment="0" applyProtection="0"/>
    <xf numFmtId="0" fontId="153" fillId="75" borderId="111" applyNumberFormat="0" applyFont="0" applyAlignment="0" applyProtection="0"/>
    <xf numFmtId="0" fontId="351" fillId="123" borderId="10">
      <alignment horizontal="left" vertical="top" wrapText="1" readingOrder="1"/>
    </xf>
    <xf numFmtId="10" fontId="30" fillId="0" borderId="10"/>
    <xf numFmtId="49" fontId="30" fillId="0" borderId="10"/>
    <xf numFmtId="0" fontId="1" fillId="0" borderId="0"/>
    <xf numFmtId="0" fontId="20" fillId="0" borderId="0"/>
    <xf numFmtId="0" fontId="20" fillId="0" borderId="0"/>
    <xf numFmtId="40" fontId="51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51" fillId="0" borderId="0"/>
    <xf numFmtId="0" fontId="1" fillId="0" borderId="0"/>
    <xf numFmtId="233" fontId="90" fillId="93" borderId="68" applyFill="0" applyBorder="0" applyProtection="0">
      <alignment horizontal="center"/>
    </xf>
    <xf numFmtId="0" fontId="31" fillId="73" borderId="0" applyNumberFormat="0" applyBorder="0" applyAlignment="0" applyProtection="0"/>
    <xf numFmtId="0" fontId="31" fillId="74" borderId="0" applyNumberFormat="0" applyBorder="0" applyAlignment="0" applyProtection="0"/>
    <xf numFmtId="0" fontId="31" fillId="75" borderId="0" applyNumberFormat="0" applyBorder="0" applyAlignment="0" applyProtection="0"/>
    <xf numFmtId="0" fontId="31" fillId="72" borderId="0" applyNumberFormat="0" applyBorder="0" applyAlignment="0" applyProtection="0"/>
    <xf numFmtId="0" fontId="31" fillId="71" borderId="0" applyNumberFormat="0" applyBorder="0" applyAlignment="0" applyProtection="0"/>
    <xf numFmtId="0" fontId="31" fillId="75" borderId="0" applyNumberFormat="0" applyBorder="0" applyAlignment="0" applyProtection="0"/>
    <xf numFmtId="0" fontId="252" fillId="93" borderId="118" applyFill="0" applyBorder="0" applyProtection="0">
      <alignment wrapText="1"/>
    </xf>
    <xf numFmtId="0" fontId="90" fillId="93" borderId="118" applyFill="0" applyBorder="0" applyProtection="0">
      <alignment wrapText="1"/>
    </xf>
    <xf numFmtId="0" fontId="31" fillId="71" borderId="0" applyNumberFormat="0" applyBorder="0" applyAlignment="0" applyProtection="0"/>
    <xf numFmtId="0" fontId="31" fillId="74" borderId="0" applyNumberFormat="0" applyBorder="0" applyAlignment="0" applyProtection="0"/>
    <xf numFmtId="0" fontId="31" fillId="78" borderId="0" applyNumberFormat="0" applyBorder="0" applyAlignment="0" applyProtection="0"/>
    <xf numFmtId="0" fontId="31" fillId="68" borderId="0" applyNumberFormat="0" applyBorder="0" applyAlignment="0" applyProtection="0"/>
    <xf numFmtId="0" fontId="31" fillId="71" borderId="0" applyNumberFormat="0" applyBorder="0" applyAlignment="0" applyProtection="0"/>
    <xf numFmtId="0" fontId="31" fillId="75" borderId="0" applyNumberFormat="0" applyBorder="0" applyAlignment="0" applyProtection="0"/>
    <xf numFmtId="0" fontId="90" fillId="93" borderId="118" applyFill="0" applyBorder="0" applyProtection="0">
      <alignment horizontal="left" wrapText="1" indent="1"/>
    </xf>
    <xf numFmtId="0" fontId="90" fillId="93" borderId="118" applyFill="0" applyBorder="0" applyProtection="0">
      <alignment horizontal="left" wrapText="1" indent="2"/>
    </xf>
    <xf numFmtId="0" fontId="32" fillId="71" borderId="0" applyNumberFormat="0" applyBorder="0" applyAlignment="0" applyProtection="0"/>
    <xf numFmtId="0" fontId="32" fillId="83" borderId="0" applyNumberFormat="0" applyBorder="0" applyAlignment="0" applyProtection="0"/>
    <xf numFmtId="0" fontId="32" fillId="77" borderId="0" applyNumberFormat="0" applyBorder="0" applyAlignment="0" applyProtection="0"/>
    <xf numFmtId="0" fontId="32" fillId="68" borderId="0" applyNumberFormat="0" applyBorder="0" applyAlignment="0" applyProtection="0"/>
    <xf numFmtId="0" fontId="32" fillId="71" borderId="0" applyNumberFormat="0" applyBorder="0" applyAlignment="0" applyProtection="0"/>
    <xf numFmtId="0" fontId="32" fillId="74" borderId="0" applyNumberFormat="0" applyBorder="0" applyAlignment="0" applyProtection="0"/>
    <xf numFmtId="0" fontId="82" fillId="87" borderId="37" applyNumberFormat="0" applyAlignment="0" applyProtection="0"/>
    <xf numFmtId="3" fontId="23" fillId="0" borderId="118">
      <alignment wrapText="1"/>
    </xf>
    <xf numFmtId="0" fontId="34" fillId="62" borderId="37" applyNumberFormat="0" applyAlignment="0" applyProtection="0"/>
    <xf numFmtId="0" fontId="34" fillId="62" borderId="37" applyNumberFormat="0" applyAlignment="0" applyProtection="0"/>
    <xf numFmtId="0" fontId="215" fillId="90" borderId="37" applyNumberFormat="0" applyAlignment="0" applyProtection="0"/>
    <xf numFmtId="14" fontId="23" fillId="89" borderId="118">
      <alignment horizontal="center" vertical="center" wrapText="1"/>
      <protection hidden="1"/>
    </xf>
    <xf numFmtId="0" fontId="269" fillId="0" borderId="116" applyNumberFormat="0" applyFill="0" applyAlignment="0" applyProtection="0"/>
    <xf numFmtId="0" fontId="269" fillId="0" borderId="116" applyNumberFormat="0" applyFill="0" applyAlignment="0" applyProtection="0"/>
    <xf numFmtId="0" fontId="23" fillId="89" borderId="118">
      <alignment vertical="center" wrapText="1"/>
      <protection hidden="1"/>
    </xf>
    <xf numFmtId="3" fontId="23" fillId="89" borderId="118">
      <alignment vertical="center" wrapText="1"/>
      <protection hidden="1"/>
    </xf>
    <xf numFmtId="196" fontId="23" fillId="89" borderId="118">
      <alignment vertical="center" wrapText="1"/>
      <protection hidden="1"/>
    </xf>
    <xf numFmtId="4" fontId="23" fillId="89" borderId="118">
      <alignment vertical="center" wrapText="1"/>
      <protection hidden="1"/>
    </xf>
    <xf numFmtId="210" fontId="23" fillId="89" borderId="118">
      <alignment vertical="center" wrapText="1"/>
      <protection hidden="1"/>
    </xf>
    <xf numFmtId="197" fontId="23" fillId="89" borderId="118">
      <alignment vertical="center" wrapText="1"/>
      <protection hidden="1"/>
    </xf>
    <xf numFmtId="4" fontId="89" fillId="0" borderId="114" applyFont="0" applyFill="0" applyBorder="0" applyAlignment="0">
      <alignment horizontal="center" vertical="center"/>
    </xf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95" fontId="1" fillId="0" borderId="0" applyFont="0" applyFill="0" applyBorder="0" applyAlignment="0" applyProtection="0"/>
    <xf numFmtId="170" fontId="73" fillId="0" borderId="0" applyFont="0" applyFill="0" applyBorder="0" applyAlignment="0" applyProtection="0"/>
    <xf numFmtId="199" fontId="91" fillId="0" borderId="0" applyFont="0" applyFill="0" applyBorder="0" applyAlignment="0" applyProtection="0"/>
    <xf numFmtId="199" fontId="91" fillId="0" borderId="0" applyFont="0" applyFill="0" applyBorder="0" applyAlignment="0" applyProtection="0"/>
    <xf numFmtId="199" fontId="91" fillId="0" borderId="0" applyFont="0" applyFill="0" applyBorder="0" applyAlignment="0" applyProtection="0"/>
    <xf numFmtId="199" fontId="91" fillId="0" borderId="0" applyFont="0" applyFill="0" applyBorder="0" applyAlignment="0" applyProtection="0"/>
    <xf numFmtId="199" fontId="91" fillId="0" borderId="0" applyFont="0" applyFill="0" applyBorder="0" applyAlignment="0" applyProtection="0"/>
    <xf numFmtId="199" fontId="91" fillId="0" borderId="0" applyFont="0" applyFill="0" applyBorder="0" applyAlignment="0" applyProtection="0"/>
    <xf numFmtId="199" fontId="91" fillId="0" borderId="0" applyFont="0" applyFill="0" applyBorder="0" applyAlignment="0" applyProtection="0"/>
    <xf numFmtId="199" fontId="91" fillId="0" borderId="0" applyFont="0" applyFill="0" applyBorder="0" applyAlignment="0" applyProtection="0"/>
    <xf numFmtId="199" fontId="91" fillId="0" borderId="0" applyFont="0" applyFill="0" applyBorder="0" applyAlignment="0" applyProtection="0"/>
    <xf numFmtId="199" fontId="91" fillId="0" borderId="0" applyFont="0" applyFill="0" applyBorder="0" applyAlignment="0" applyProtection="0"/>
    <xf numFmtId="199" fontId="91" fillId="0" borderId="0" applyFont="0" applyFill="0" applyBorder="0" applyAlignment="0" applyProtection="0"/>
    <xf numFmtId="199" fontId="91" fillId="0" borderId="0" applyFont="0" applyFill="0" applyBorder="0" applyAlignment="0" applyProtection="0"/>
    <xf numFmtId="199" fontId="91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99" fontId="9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28" fillId="0" borderId="0" applyFont="0" applyFill="0" applyBorder="0" applyAlignment="0" applyProtection="0"/>
    <xf numFmtId="199" fontId="91" fillId="0" borderId="0" applyFont="0" applyFill="0" applyBorder="0" applyAlignment="0" applyProtection="0"/>
    <xf numFmtId="199" fontId="91" fillId="0" borderId="0" applyFont="0" applyFill="0" applyBorder="0" applyAlignment="0" applyProtection="0"/>
    <xf numFmtId="199" fontId="91" fillId="0" borderId="0" applyFont="0" applyFill="0" applyBorder="0" applyAlignment="0" applyProtection="0"/>
    <xf numFmtId="200" fontId="20" fillId="0" borderId="0" applyFont="0" applyFill="0" applyBorder="0" applyAlignment="0" applyProtection="0"/>
    <xf numFmtId="200" fontId="20" fillId="0" borderId="0" applyFont="0" applyFill="0" applyBorder="0" applyAlignment="0" applyProtection="0"/>
    <xf numFmtId="200" fontId="20" fillId="0" borderId="0" applyFont="0" applyFill="0" applyBorder="0" applyAlignment="0" applyProtection="0"/>
    <xf numFmtId="200" fontId="20" fillId="0" borderId="0" applyFont="0" applyFill="0" applyBorder="0" applyAlignment="0" applyProtection="0"/>
    <xf numFmtId="199" fontId="91" fillId="0" borderId="0" applyFont="0" applyFill="0" applyBorder="0" applyAlignment="0" applyProtection="0"/>
    <xf numFmtId="199" fontId="91" fillId="0" borderId="0" applyFont="0" applyFill="0" applyBorder="0" applyAlignment="0" applyProtection="0"/>
    <xf numFmtId="202" fontId="23" fillId="0" borderId="0" applyFont="0" applyFill="0" applyBorder="0" applyAlignment="0" applyProtection="0"/>
    <xf numFmtId="182" fontId="9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76" fillId="0" borderId="0" applyFont="0" applyFill="0" applyBorder="0" applyAlignment="0" applyProtection="0"/>
    <xf numFmtId="267" fontId="23" fillId="0" borderId="0" applyFont="0" applyFill="0" applyBorder="0" applyAlignment="0" applyProtection="0"/>
    <xf numFmtId="204" fontId="23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394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43" fontId="394" fillId="0" borderId="0" applyFont="0" applyFill="0" applyBorder="0" applyAlignment="0" applyProtection="0"/>
    <xf numFmtId="43" fontId="94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108" fillId="0" borderId="0" applyFont="0" applyFill="0" applyBorder="0" applyAlignment="0" applyProtection="0"/>
    <xf numFmtId="0" fontId="23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9" fontId="23" fillId="89" borderId="118">
      <alignment vertical="center" wrapText="1"/>
      <protection hidden="1"/>
    </xf>
    <xf numFmtId="168" fontId="23" fillId="89" borderId="118">
      <alignment vertical="center" wrapText="1"/>
      <protection hidden="1"/>
    </xf>
    <xf numFmtId="10" fontId="23" fillId="89" borderId="118">
      <alignment vertical="center" wrapText="1"/>
      <protection hidden="1"/>
    </xf>
    <xf numFmtId="237" fontId="23" fillId="89" borderId="118">
      <alignment vertical="center" wrapText="1"/>
      <protection hidden="1"/>
    </xf>
    <xf numFmtId="0" fontId="23" fillId="89" borderId="118">
      <alignment vertical="center" wrapText="1"/>
      <protection hidden="1"/>
    </xf>
    <xf numFmtId="0" fontId="23" fillId="89" borderId="118">
      <alignment horizontal="center" vertical="center" wrapText="1"/>
      <protection hidden="1"/>
    </xf>
    <xf numFmtId="215" fontId="23" fillId="0" borderId="0" applyFont="0" applyFill="0" applyBorder="0" applyAlignment="0" applyProtection="0"/>
    <xf numFmtId="14" fontId="182" fillId="98" borderId="51" applyBorder="0">
      <alignment horizontal="center" vertical="center"/>
      <protection locked="0"/>
    </xf>
    <xf numFmtId="4" fontId="23" fillId="0" borderId="15">
      <alignment horizontal="left" wrapText="1"/>
      <protection locked="0"/>
    </xf>
    <xf numFmtId="0" fontId="217" fillId="72" borderId="37" applyNumberFormat="0" applyAlignment="0" applyProtection="0"/>
    <xf numFmtId="0" fontId="217" fillId="78" borderId="37" applyNumberFormat="0" applyAlignment="0" applyProtection="0"/>
    <xf numFmtId="0" fontId="100" fillId="0" borderId="115" applyNumberFormat="0" applyFill="0" applyAlignment="0" applyProtection="0"/>
    <xf numFmtId="0" fontId="100" fillId="0" borderId="115" applyNumberFormat="0" applyFill="0" applyAlignment="0" applyProtection="0"/>
    <xf numFmtId="215" fontId="23" fillId="0" borderId="0" applyFont="0" applyFill="0" applyBorder="0" applyAlignment="0" applyProtection="0"/>
    <xf numFmtId="0" fontId="157" fillId="109" borderId="118">
      <alignment horizontal="left" vertical="center"/>
      <protection locked="0"/>
    </xf>
    <xf numFmtId="0" fontId="157" fillId="110" borderId="118">
      <alignment horizontal="center" vertical="center"/>
      <protection locked="0"/>
    </xf>
    <xf numFmtId="0" fontId="157" fillId="0" borderId="51">
      <alignment horizontal="right" vertical="center"/>
    </xf>
    <xf numFmtId="0" fontId="287" fillId="0" borderId="50" applyNumberFormat="0" applyAlignment="0" applyProtection="0">
      <alignment horizontal="left" vertical="center"/>
    </xf>
    <xf numFmtId="0" fontId="287" fillId="0" borderId="51">
      <alignment horizontal="left" vertical="center"/>
    </xf>
    <xf numFmtId="0" fontId="206" fillId="0" borderId="73" applyNumberFormat="0" applyFill="0" applyAlignment="0" applyProtection="0"/>
    <xf numFmtId="0" fontId="207" fillId="0" borderId="40" applyNumberFormat="0" applyFill="0" applyAlignment="0" applyProtection="0"/>
    <xf numFmtId="14" fontId="23" fillId="0" borderId="118">
      <alignment horizontal="center" vertical="center" wrapText="1"/>
      <protection locked="0"/>
    </xf>
    <xf numFmtId="10" fontId="286" fillId="100" borderId="118" applyNumberFormat="0" applyBorder="0" applyAlignment="0" applyProtection="0"/>
    <xf numFmtId="10" fontId="108" fillId="100" borderId="118" applyNumberFormat="0" applyBorder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23" fillId="0" borderId="118">
      <alignment vertical="center"/>
      <protection locked="0"/>
    </xf>
    <xf numFmtId="3" fontId="23" fillId="0" borderId="118">
      <alignment vertical="center"/>
      <protection locked="0"/>
    </xf>
    <xf numFmtId="236" fontId="23" fillId="0" borderId="118">
      <alignment vertical="center"/>
      <protection locked="0"/>
    </xf>
    <xf numFmtId="238" fontId="23" fillId="0" borderId="118">
      <alignment vertical="center"/>
      <protection locked="0"/>
    </xf>
    <xf numFmtId="196" fontId="23" fillId="0" borderId="118">
      <alignment vertical="center"/>
      <protection locked="0"/>
    </xf>
    <xf numFmtId="4" fontId="23" fillId="0" borderId="118">
      <alignment vertical="center"/>
      <protection locked="0"/>
    </xf>
    <xf numFmtId="210" fontId="23" fillId="0" borderId="118">
      <alignment vertical="center"/>
      <protection locked="0"/>
    </xf>
    <xf numFmtId="197" fontId="199" fillId="0" borderId="118">
      <alignment vertical="center"/>
      <protection locked="0"/>
    </xf>
    <xf numFmtId="9" fontId="23" fillId="0" borderId="118">
      <alignment vertical="center" wrapText="1"/>
      <protection locked="0"/>
    </xf>
    <xf numFmtId="168" fontId="23" fillId="0" borderId="118">
      <alignment vertical="center" wrapText="1"/>
      <protection locked="0"/>
    </xf>
    <xf numFmtId="10" fontId="23" fillId="0" borderId="118">
      <alignment vertical="center" wrapText="1"/>
      <protection locked="0"/>
    </xf>
    <xf numFmtId="237" fontId="23" fillId="0" borderId="118">
      <alignment vertical="center" wrapText="1"/>
      <protection locked="0"/>
    </xf>
    <xf numFmtId="0" fontId="23" fillId="0" borderId="118">
      <alignment vertical="center" wrapText="1"/>
      <protection locked="0"/>
    </xf>
    <xf numFmtId="0" fontId="23" fillId="0" borderId="118">
      <alignment horizontal="center" vertical="center" wrapText="1"/>
      <protection locked="0"/>
    </xf>
    <xf numFmtId="0" fontId="297" fillId="0" borderId="68">
      <alignment horizontal="centerContinuous"/>
      <protection locked="0"/>
    </xf>
    <xf numFmtId="0" fontId="23" fillId="0" borderId="0"/>
    <xf numFmtId="286" fontId="31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90" fillId="0" borderId="0"/>
    <xf numFmtId="0" fontId="20" fillId="0" borderId="0"/>
    <xf numFmtId="0" fontId="20" fillId="0" borderId="0"/>
    <xf numFmtId="0" fontId="94" fillId="0" borderId="0"/>
    <xf numFmtId="0" fontId="90" fillId="0" borderId="0"/>
    <xf numFmtId="0" fontId="20" fillId="0" borderId="0"/>
    <xf numFmtId="0" fontId="20" fillId="0" borderId="0"/>
    <xf numFmtId="0" fontId="20" fillId="0" borderId="0"/>
    <xf numFmtId="0" fontId="51" fillId="0" borderId="0"/>
    <xf numFmtId="0" fontId="94" fillId="0" borderId="0"/>
    <xf numFmtId="0" fontId="90" fillId="0" borderId="0"/>
    <xf numFmtId="0" fontId="9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3" fillId="0" borderId="0"/>
    <xf numFmtId="0" fontId="9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90" fillId="0" borderId="0"/>
    <xf numFmtId="0" fontId="51" fillId="0" borderId="0"/>
    <xf numFmtId="0" fontId="51" fillId="0" borderId="0"/>
    <xf numFmtId="0" fontId="22" fillId="0" borderId="0"/>
    <xf numFmtId="0" fontId="228" fillId="0" borderId="0"/>
    <xf numFmtId="0" fontId="20" fillId="0" borderId="0"/>
    <xf numFmtId="0" fontId="20" fillId="0" borderId="0"/>
    <xf numFmtId="0" fontId="90" fillId="0" borderId="0"/>
    <xf numFmtId="0" fontId="20" fillId="0" borderId="0"/>
    <xf numFmtId="0" fontId="20" fillId="0" borderId="0"/>
    <xf numFmtId="0" fontId="90" fillId="0" borderId="0"/>
    <xf numFmtId="0" fontId="94" fillId="0" borderId="0"/>
    <xf numFmtId="0" fontId="51" fillId="0" borderId="0"/>
    <xf numFmtId="0" fontId="20" fillId="0" borderId="0"/>
    <xf numFmtId="0" fontId="30" fillId="0" borderId="0" applyFill="0" applyBorder="0" applyProtection="0">
      <alignment wrapText="1"/>
    </xf>
    <xf numFmtId="0" fontId="20" fillId="0" borderId="0"/>
    <xf numFmtId="0" fontId="94" fillId="0" borderId="0"/>
    <xf numFmtId="0" fontId="228" fillId="0" borderId="0"/>
    <xf numFmtId="14" fontId="90" fillId="0" borderId="0"/>
    <xf numFmtId="0" fontId="1" fillId="0" borderId="0"/>
    <xf numFmtId="14" fontId="90" fillId="0" borderId="0"/>
    <xf numFmtId="0" fontId="395" fillId="0" borderId="0"/>
    <xf numFmtId="0" fontId="91" fillId="0" borderId="0"/>
    <xf numFmtId="0" fontId="138" fillId="0" borderId="0"/>
    <xf numFmtId="0" fontId="91" fillId="0" borderId="0"/>
    <xf numFmtId="0" fontId="91" fillId="0" borderId="0"/>
    <xf numFmtId="0" fontId="1" fillId="0" borderId="0"/>
    <xf numFmtId="0" fontId="9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6" fillId="0" borderId="0"/>
    <xf numFmtId="0" fontId="16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9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0" fillId="0" borderId="0"/>
    <xf numFmtId="0" fontId="90" fillId="0" borderId="0"/>
    <xf numFmtId="0" fontId="90" fillId="0" borderId="0"/>
    <xf numFmtId="0" fontId="134" fillId="0" borderId="0"/>
    <xf numFmtId="0" fontId="90" fillId="0" borderId="0"/>
    <xf numFmtId="0" fontId="23" fillId="75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52" borderId="43" applyNumberFormat="0" applyFont="0" applyAlignment="0" applyProtection="0"/>
    <xf numFmtId="0" fontId="23" fillId="75" borderId="43" applyNumberFormat="0" applyFont="0" applyAlignment="0" applyProtection="0"/>
    <xf numFmtId="0" fontId="182" fillId="98" borderId="114" applyBorder="0">
      <alignment horizontal="left" vertical="top"/>
      <protection locked="0"/>
    </xf>
    <xf numFmtId="0" fontId="269" fillId="0" borderId="119" applyNumberFormat="0" applyFill="0" applyAlignment="0" applyProtection="0"/>
    <xf numFmtId="0" fontId="269" fillId="0" borderId="119" applyNumberFormat="0" applyFill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0" fontId="45" fillId="62" borderId="44" applyNumberFormat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28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135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" fontId="143" fillId="0" borderId="56" applyBorder="0">
      <alignment horizontal="right" wrapText="1"/>
    </xf>
    <xf numFmtId="0" fontId="223" fillId="90" borderId="44" applyNumberFormat="0" applyAlignment="0" applyProtection="0"/>
    <xf numFmtId="0" fontId="330" fillId="0" borderId="115" applyNumberFormat="0" applyFill="0" applyAlignment="0" applyProtection="0"/>
    <xf numFmtId="0" fontId="330" fillId="0" borderId="115" applyNumberFormat="0" applyFill="0" applyAlignment="0" applyProtection="0"/>
    <xf numFmtId="233" fontId="91" fillId="0" borderId="68" applyFill="0" applyBorder="0" applyProtection="0">
      <alignment horizontal="center"/>
    </xf>
    <xf numFmtId="233" fontId="332" fillId="0" borderId="68" applyFill="0" applyBorder="0" applyProtection="0">
      <alignment horizontal="center"/>
    </xf>
    <xf numFmtId="0" fontId="334" fillId="90" borderId="37" applyNumberFormat="0" applyAlignment="0" applyProtection="0"/>
    <xf numFmtId="0" fontId="334" fillId="90" borderId="37" applyNumberFormat="0" applyAlignment="0" applyProtection="0"/>
    <xf numFmtId="297" fontId="23" fillId="0" borderId="118">
      <alignment horizontal="right" vertical="center"/>
    </xf>
    <xf numFmtId="11" fontId="23" fillId="0" borderId="118"/>
    <xf numFmtId="0" fontId="25" fillId="0" borderId="118">
      <alignment horizontal="centerContinuous" vertical="center" wrapText="1"/>
    </xf>
    <xf numFmtId="0" fontId="23" fillId="101" borderId="118">
      <alignment horizontal="centerContinuous" vertical="center" wrapText="1"/>
      <protection hidden="1"/>
    </xf>
    <xf numFmtId="0" fontId="23" fillId="101" borderId="118">
      <alignment horizontal="center" vertical="center" textRotation="90" wrapText="1"/>
      <protection hidden="1"/>
    </xf>
    <xf numFmtId="0" fontId="213" fillId="102" borderId="118">
      <alignment horizontal="center" vertical="center" textRotation="90" wrapText="1"/>
      <protection hidden="1"/>
    </xf>
    <xf numFmtId="3" fontId="25" fillId="101" borderId="118">
      <alignment horizontal="center" vertical="center" wrapText="1"/>
      <protection hidden="1"/>
    </xf>
    <xf numFmtId="0" fontId="23" fillId="101" borderId="118">
      <alignment horizontal="center" vertical="center" wrapText="1"/>
      <protection hidden="1"/>
    </xf>
    <xf numFmtId="0" fontId="100" fillId="0" borderId="119" applyNumberFormat="0" applyFill="0" applyAlignment="0" applyProtection="0"/>
    <xf numFmtId="0" fontId="100" fillId="0" borderId="119" applyNumberFormat="0" applyFill="0" applyAlignment="0" applyProtection="0"/>
    <xf numFmtId="0" fontId="100" fillId="0" borderId="115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100" fillId="0" borderId="115" applyNumberFormat="0" applyFill="0" applyAlignment="0" applyProtection="0"/>
    <xf numFmtId="0" fontId="21" fillId="75" borderId="43" applyNumberFormat="0" applyFont="0" applyAlignment="0" applyProtection="0"/>
    <xf numFmtId="0" fontId="21" fillId="75" borderId="43" applyNumberFormat="0" applyFont="0" applyAlignment="0" applyProtection="0"/>
    <xf numFmtId="0" fontId="265" fillId="78" borderId="37" applyNumberFormat="0" applyAlignment="0" applyProtection="0"/>
    <xf numFmtId="0" fontId="265" fillId="78" borderId="37" applyNumberFormat="0" applyAlignment="0" applyProtection="0"/>
    <xf numFmtId="0" fontId="346" fillId="90" borderId="37" applyNumberFormat="0" applyAlignment="0" applyProtection="0"/>
    <xf numFmtId="0" fontId="346" fillId="90" borderId="37" applyNumberFormat="0" applyAlignment="0" applyProtection="0"/>
    <xf numFmtId="0" fontId="45" fillId="90" borderId="44" applyNumberFormat="0" applyAlignment="0" applyProtection="0"/>
    <xf numFmtId="0" fontId="45" fillId="90" borderId="44" applyNumberFormat="0" applyAlignment="0" applyProtection="0"/>
    <xf numFmtId="0" fontId="350" fillId="72" borderId="37" applyNumberFormat="0" applyAlignment="0" applyProtection="0"/>
    <xf numFmtId="0" fontId="41" fillId="78" borderId="37" applyNumberFormat="0" applyAlignment="0" applyProtection="0"/>
    <xf numFmtId="0" fontId="41" fillId="78" borderId="37" applyNumberFormat="0" applyAlignment="0" applyProtection="0"/>
    <xf numFmtId="0" fontId="244" fillId="0" borderId="115" applyNumberFormat="0" applyFill="0" applyAlignment="0" applyProtection="0"/>
    <xf numFmtId="0" fontId="36" fillId="0" borderId="116" applyNumberFormat="0" applyFill="0" applyAlignment="0" applyProtection="0"/>
    <xf numFmtId="0" fontId="36" fillId="0" borderId="116" applyNumberFormat="0" applyFill="0" applyAlignment="0" applyProtection="0"/>
    <xf numFmtId="0" fontId="32" fillId="95" borderId="0" applyNumberFormat="0" applyBorder="0" applyAlignment="0" applyProtection="0"/>
    <xf numFmtId="0" fontId="32" fillId="83" borderId="0" applyNumberFormat="0" applyBorder="0" applyAlignment="0" applyProtection="0"/>
    <xf numFmtId="0" fontId="32" fillId="77" borderId="0" applyNumberFormat="0" applyBorder="0" applyAlignment="0" applyProtection="0"/>
    <xf numFmtId="0" fontId="32" fillId="96" borderId="0" applyNumberFormat="0" applyBorder="0" applyAlignment="0" applyProtection="0"/>
    <xf numFmtId="0" fontId="32" fillId="81" borderId="0" applyNumberFormat="0" applyBorder="0" applyAlignment="0" applyProtection="0"/>
    <xf numFmtId="0" fontId="32" fillId="85" borderId="0" applyNumberFormat="0" applyBorder="0" applyAlignment="0" applyProtection="0"/>
    <xf numFmtId="0" fontId="37" fillId="71" borderId="0" applyNumberFormat="0" applyBorder="0" applyAlignment="0" applyProtection="0"/>
    <xf numFmtId="0" fontId="235" fillId="87" borderId="37" applyNumberFormat="0" applyAlignment="0" applyProtection="0"/>
    <xf numFmtId="0" fontId="150" fillId="90" borderId="37" applyNumberFormat="0" applyAlignment="0" applyProtection="0"/>
    <xf numFmtId="0" fontId="150" fillId="90" borderId="37" applyNumberFormat="0" applyAlignment="0" applyProtection="0"/>
    <xf numFmtId="0" fontId="35" fillId="88" borderId="38" applyNumberFormat="0" applyAlignment="0" applyProtection="0"/>
    <xf numFmtId="0" fontId="237" fillId="0" borderId="42" applyNumberFormat="0" applyFill="0" applyAlignment="0" applyProtection="0"/>
    <xf numFmtId="0" fontId="151" fillId="70" borderId="0" applyNumberFormat="0" applyBorder="0" applyAlignment="0" applyProtection="0"/>
    <xf numFmtId="0" fontId="38" fillId="0" borderId="62" applyNumberFormat="0" applyFill="0" applyAlignment="0" applyProtection="0"/>
    <xf numFmtId="0" fontId="39" fillId="0" borderId="63" applyNumberFormat="0" applyFill="0" applyAlignment="0" applyProtection="0"/>
    <xf numFmtId="0" fontId="40" fillId="0" borderId="64" applyNumberFormat="0" applyFill="0" applyAlignment="0" applyProtection="0"/>
    <xf numFmtId="0" fontId="40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152" fillId="78" borderId="0" applyNumberFormat="0" applyBorder="0" applyAlignment="0" applyProtection="0"/>
    <xf numFmtId="0" fontId="23" fillId="75" borderId="43" applyNumberFormat="0" applyFont="0" applyAlignment="0" applyProtection="0"/>
    <xf numFmtId="0" fontId="153" fillId="75" borderId="43" applyNumberFormat="0" applyFont="0" applyAlignment="0" applyProtection="0"/>
    <xf numFmtId="0" fontId="153" fillId="75" borderId="43" applyNumberFormat="0" applyFont="0" applyAlignment="0" applyProtection="0"/>
    <xf numFmtId="0" fontId="47" fillId="0" borderId="0" applyNumberFormat="0" applyFill="0" applyBorder="0" applyAlignment="0" applyProtection="0"/>
    <xf numFmtId="0" fontId="154" fillId="0" borderId="0" applyNumberFormat="0" applyFill="0" applyBorder="0" applyAlignment="0" applyProtection="0"/>
    <xf numFmtId="0" fontId="351" fillId="123" borderId="118">
      <alignment horizontal="left" vertical="top" wrapText="1" readingOrder="1"/>
    </xf>
    <xf numFmtId="10" fontId="30" fillId="0" borderId="118"/>
    <xf numFmtId="49" fontId="30" fillId="0" borderId="118"/>
    <xf numFmtId="43" fontId="20" fillId="0" borderId="0" applyFont="0" applyFill="0" applyBorder="0" applyAlignment="0" applyProtection="0"/>
    <xf numFmtId="0" fontId="1" fillId="0" borderId="0"/>
    <xf numFmtId="0" fontId="68" fillId="0" borderId="0"/>
    <xf numFmtId="319" fontId="1" fillId="0" borderId="0"/>
    <xf numFmtId="0" fontId="1" fillId="0" borderId="0"/>
    <xf numFmtId="0" fontId="396" fillId="0" borderId="0" applyNumberFormat="0" applyFont="0" applyFill="0" applyBorder="0" applyAlignment="0" applyProtection="0"/>
    <xf numFmtId="0" fontId="396" fillId="0" borderId="0" applyNumberFormat="0" applyFont="0" applyFill="0" applyBorder="0" applyAlignment="0" applyProtection="0"/>
    <xf numFmtId="0" fontId="396" fillId="0" borderId="0"/>
    <xf numFmtId="0" fontId="397" fillId="67" borderId="0" applyNumberFormat="0" applyBorder="0" applyAlignment="0" applyProtection="0"/>
    <xf numFmtId="0" fontId="397" fillId="68" borderId="0" applyNumberFormat="0" applyBorder="0" applyAlignment="0" applyProtection="0"/>
    <xf numFmtId="0" fontId="397" fillId="69" borderId="0" applyNumberFormat="0" applyBorder="0" applyAlignment="0" applyProtection="0"/>
    <xf numFmtId="0" fontId="397" fillId="70" borderId="0" applyNumberFormat="0" applyBorder="0" applyAlignment="0" applyProtection="0"/>
    <xf numFmtId="0" fontId="397" fillId="71" borderId="0" applyNumberFormat="0" applyBorder="0" applyAlignment="0" applyProtection="0"/>
    <xf numFmtId="0" fontId="397" fillId="72" borderId="0" applyNumberFormat="0" applyBorder="0" applyAlignment="0" applyProtection="0"/>
    <xf numFmtId="0" fontId="397" fillId="67" borderId="0" applyNumberFormat="0" applyBorder="0" applyAlignment="0" applyProtection="0"/>
    <xf numFmtId="0" fontId="397" fillId="68" borderId="0" applyNumberFormat="0" applyBorder="0" applyAlignment="0" applyProtection="0"/>
    <xf numFmtId="0" fontId="397" fillId="69" borderId="0" applyNumberFormat="0" applyBorder="0" applyAlignment="0" applyProtection="0"/>
    <xf numFmtId="0" fontId="397" fillId="70" borderId="0" applyNumberFormat="0" applyBorder="0" applyAlignment="0" applyProtection="0"/>
    <xf numFmtId="0" fontId="397" fillId="71" borderId="0" applyNumberFormat="0" applyBorder="0" applyAlignment="0" applyProtection="0"/>
    <xf numFmtId="0" fontId="397" fillId="72" borderId="0" applyNumberFormat="0" applyBorder="0" applyAlignment="0" applyProtection="0"/>
    <xf numFmtId="0" fontId="397" fillId="73" borderId="0" applyNumberFormat="0" applyBorder="0" applyAlignment="0" applyProtection="0"/>
    <xf numFmtId="0" fontId="397" fillId="74" borderId="0" applyNumberFormat="0" applyBorder="0" applyAlignment="0" applyProtection="0"/>
    <xf numFmtId="0" fontId="397" fillId="76" borderId="0" applyNumberFormat="0" applyBorder="0" applyAlignment="0" applyProtection="0"/>
    <xf numFmtId="0" fontId="397" fillId="70" borderId="0" applyNumberFormat="0" applyBorder="0" applyAlignment="0" applyProtection="0"/>
    <xf numFmtId="0" fontId="397" fillId="73" borderId="0" applyNumberFormat="0" applyBorder="0" applyAlignment="0" applyProtection="0"/>
    <xf numFmtId="0" fontId="397" fillId="77" borderId="0" applyNumberFormat="0" applyBorder="0" applyAlignment="0" applyProtection="0"/>
    <xf numFmtId="0" fontId="397" fillId="73" borderId="0" applyNumberFormat="0" applyBorder="0" applyAlignment="0" applyProtection="0"/>
    <xf numFmtId="0" fontId="397" fillId="74" borderId="0" applyNumberFormat="0" applyBorder="0" applyAlignment="0" applyProtection="0"/>
    <xf numFmtId="0" fontId="397" fillId="76" borderId="0" applyNumberFormat="0" applyBorder="0" applyAlignment="0" applyProtection="0"/>
    <xf numFmtId="0" fontId="397" fillId="70" borderId="0" applyNumberFormat="0" applyBorder="0" applyAlignment="0" applyProtection="0"/>
    <xf numFmtId="0" fontId="397" fillId="73" borderId="0" applyNumberFormat="0" applyBorder="0" applyAlignment="0" applyProtection="0"/>
    <xf numFmtId="0" fontId="397" fillId="77" borderId="0" applyNumberFormat="0" applyBorder="0" applyAlignment="0" applyProtection="0"/>
    <xf numFmtId="0" fontId="398" fillId="79" borderId="0" applyNumberFormat="0" applyBorder="0" applyAlignment="0" applyProtection="0"/>
    <xf numFmtId="0" fontId="398" fillId="74" borderId="0" applyNumberFormat="0" applyBorder="0" applyAlignment="0" applyProtection="0"/>
    <xf numFmtId="0" fontId="398" fillId="76" borderId="0" applyNumberFormat="0" applyBorder="0" applyAlignment="0" applyProtection="0"/>
    <xf numFmtId="0" fontId="398" fillId="80" borderId="0" applyNumberFormat="0" applyBorder="0" applyAlignment="0" applyProtection="0"/>
    <xf numFmtId="0" fontId="398" fillId="81" borderId="0" applyNumberFormat="0" applyBorder="0" applyAlignment="0" applyProtection="0"/>
    <xf numFmtId="0" fontId="398" fillId="82" borderId="0" applyNumberFormat="0" applyBorder="0" applyAlignment="0" applyProtection="0"/>
    <xf numFmtId="0" fontId="398" fillId="79" borderId="0" applyNumberFormat="0" applyBorder="0" applyAlignment="0" applyProtection="0"/>
    <xf numFmtId="0" fontId="398" fillId="74" borderId="0" applyNumberFormat="0" applyBorder="0" applyAlignment="0" applyProtection="0"/>
    <xf numFmtId="0" fontId="398" fillId="76" borderId="0" applyNumberFormat="0" applyBorder="0" applyAlignment="0" applyProtection="0"/>
    <xf numFmtId="0" fontId="398" fillId="80" borderId="0" applyNumberFormat="0" applyBorder="0" applyAlignment="0" applyProtection="0"/>
    <xf numFmtId="0" fontId="398" fillId="81" borderId="0" applyNumberFormat="0" applyBorder="0" applyAlignment="0" applyProtection="0"/>
    <xf numFmtId="0" fontId="398" fillId="82" borderId="0" applyNumberFormat="0" applyBorder="0" applyAlignment="0" applyProtection="0"/>
    <xf numFmtId="0" fontId="399" fillId="25" borderId="0" applyNumberFormat="0" applyBorder="0" applyAlignment="0" applyProtection="0"/>
    <xf numFmtId="0" fontId="398" fillId="84" borderId="0" applyNumberFormat="0" applyBorder="0" applyAlignment="0" applyProtection="0"/>
    <xf numFmtId="0" fontId="399" fillId="29" borderId="0" applyNumberFormat="0" applyBorder="0" applyAlignment="0" applyProtection="0"/>
    <xf numFmtId="0" fontId="398" fillId="85" borderId="0" applyNumberFormat="0" applyBorder="0" applyAlignment="0" applyProtection="0"/>
    <xf numFmtId="0" fontId="399" fillId="33" borderId="0" applyNumberFormat="0" applyBorder="0" applyAlignment="0" applyProtection="0"/>
    <xf numFmtId="0" fontId="398" fillId="86" borderId="0" applyNumberFormat="0" applyBorder="0" applyAlignment="0" applyProtection="0"/>
    <xf numFmtId="0" fontId="399" fillId="37" borderId="0" applyNumberFormat="0" applyBorder="0" applyAlignment="0" applyProtection="0"/>
    <xf numFmtId="0" fontId="398" fillId="80" borderId="0" applyNumberFormat="0" applyBorder="0" applyAlignment="0" applyProtection="0"/>
    <xf numFmtId="0" fontId="399" fillId="41" borderId="0" applyNumberFormat="0" applyBorder="0" applyAlignment="0" applyProtection="0"/>
    <xf numFmtId="0" fontId="398" fillId="81" borderId="0" applyNumberFormat="0" applyBorder="0" applyAlignment="0" applyProtection="0"/>
    <xf numFmtId="0" fontId="399" fillId="45" borderId="0" applyNumberFormat="0" applyBorder="0" applyAlignment="0" applyProtection="0"/>
    <xf numFmtId="0" fontId="398" fillId="83" borderId="0" applyNumberFormat="0" applyBorder="0" applyAlignment="0" applyProtection="0"/>
    <xf numFmtId="0" fontId="400" fillId="68" borderId="0" applyNumberFormat="0" applyBorder="0" applyAlignment="0" applyProtection="0"/>
    <xf numFmtId="0" fontId="401" fillId="87" borderId="37" applyNumberFormat="0" applyAlignment="0" applyProtection="0"/>
    <xf numFmtId="0" fontId="401" fillId="87" borderId="37" applyNumberFormat="0" applyAlignment="0" applyProtection="0"/>
    <xf numFmtId="0" fontId="402" fillId="88" borderId="38" applyNumberFormat="0" applyAlignment="0" applyProtection="0"/>
    <xf numFmtId="0" fontId="26" fillId="24" borderId="33" applyNumberFormat="0" applyFont="0" applyAlignment="0" applyProtection="0"/>
    <xf numFmtId="0" fontId="112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215" fontId="23" fillId="0" borderId="0" applyFont="0" applyFill="0" applyBorder="0" applyAlignment="0" applyProtection="0"/>
    <xf numFmtId="0" fontId="403" fillId="0" borderId="0" applyNumberFormat="0" applyFill="0" applyBorder="0" applyAlignment="0" applyProtection="0"/>
    <xf numFmtId="196" fontId="23" fillId="0" borderId="0" applyFill="0" applyBorder="0" applyAlignment="0" applyProtection="0"/>
    <xf numFmtId="3" fontId="23" fillId="0" borderId="0" applyFill="0" applyBorder="0" applyAlignment="0" applyProtection="0"/>
    <xf numFmtId="0" fontId="404" fillId="69" borderId="0" applyNumberFormat="0" applyBorder="0" applyAlignment="0" applyProtection="0"/>
    <xf numFmtId="0" fontId="405" fillId="0" borderId="73" applyNumberFormat="0" applyFill="0" applyAlignment="0" applyProtection="0"/>
    <xf numFmtId="0" fontId="406" fillId="0" borderId="40" applyNumberFormat="0" applyFill="0" applyAlignment="0" applyProtection="0"/>
    <xf numFmtId="0" fontId="407" fillId="0" borderId="52" applyNumberFormat="0" applyFill="0" applyAlignment="0" applyProtection="0"/>
    <xf numFmtId="0" fontId="407" fillId="0" borderId="0" applyNumberFormat="0" applyFill="0" applyBorder="0" applyAlignment="0" applyProtection="0"/>
    <xf numFmtId="0" fontId="408" fillId="72" borderId="37" applyNumberFormat="0" applyAlignment="0" applyProtection="0"/>
    <xf numFmtId="0" fontId="408" fillId="72" borderId="37" applyNumberFormat="0" applyAlignment="0" applyProtection="0"/>
    <xf numFmtId="0" fontId="409" fillId="0" borderId="42" applyNumberFormat="0" applyFill="0" applyAlignment="0" applyProtection="0"/>
    <xf numFmtId="202" fontId="396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26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410" fillId="0" borderId="0" applyFont="0" applyFill="0" applyBorder="0" applyAlignment="0" applyProtection="0"/>
    <xf numFmtId="202" fontId="396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396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320" fontId="23" fillId="0" borderId="0" applyFill="0" applyBorder="0" applyAlignment="0" applyProtection="0"/>
    <xf numFmtId="0" fontId="411" fillId="78" borderId="0" applyNumberFormat="0" applyBorder="0" applyAlignment="0" applyProtection="0"/>
    <xf numFmtId="0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96" fillId="0" borderId="0" applyNumberFormat="0" applyFont="0" applyFill="0" applyBorder="0" applyAlignment="0" applyProtection="0"/>
    <xf numFmtId="321" fontId="23" fillId="0" borderId="0"/>
    <xf numFmtId="0" fontId="1" fillId="0" borderId="0"/>
    <xf numFmtId="321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21" fontId="2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21" fontId="26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0" fontId="26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12" fillId="75" borderId="111" applyNumberFormat="0" applyFont="0" applyAlignment="0" applyProtection="0"/>
    <xf numFmtId="0" fontId="412" fillId="75" borderId="111" applyNumberFormat="0" applyFont="0" applyAlignment="0" applyProtection="0"/>
    <xf numFmtId="0" fontId="23" fillId="0" borderId="0" applyNumberFormat="0" applyFill="0" applyBorder="0" applyAlignment="0" applyProtection="0"/>
    <xf numFmtId="0" fontId="413" fillId="87" borderId="112" applyNumberFormat="0" applyAlignment="0" applyProtection="0"/>
    <xf numFmtId="0" fontId="413" fillId="87" borderId="112" applyNumberFormat="0" applyAlignment="0" applyProtection="0"/>
    <xf numFmtId="0" fontId="413" fillId="87" borderId="112" applyNumberFormat="0" applyAlignment="0" applyProtection="0"/>
    <xf numFmtId="0" fontId="414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10" fillId="0" borderId="0" applyFont="0" applyFill="0" applyBorder="0" applyAlignment="0" applyProtection="0"/>
    <xf numFmtId="9" fontId="39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3" fillId="0" borderId="0"/>
    <xf numFmtId="0" fontId="415" fillId="0" borderId="0" applyNumberFormat="0" applyFill="0" applyBorder="0" applyAlignment="0" applyProtection="0"/>
    <xf numFmtId="0" fontId="166" fillId="0" borderId="34" applyNumberFormat="0" applyFill="0" applyAlignment="0" applyProtection="0"/>
    <xf numFmtId="0" fontId="416" fillId="0" borderId="115" applyNumberFormat="0" applyFill="0" applyAlignment="0" applyProtection="0"/>
    <xf numFmtId="2" fontId="23" fillId="0" borderId="0" applyFill="0" applyBorder="0" applyAlignment="0" applyProtection="0"/>
    <xf numFmtId="0" fontId="417" fillId="0" borderId="0" applyNumberFormat="0" applyFill="0" applyBorder="0" applyAlignment="0" applyProtection="0"/>
    <xf numFmtId="0" fontId="398" fillId="84" borderId="0" applyNumberFormat="0" applyBorder="0" applyAlignment="0" applyProtection="0"/>
    <xf numFmtId="0" fontId="398" fillId="85" borderId="0" applyNumberFormat="0" applyBorder="0" applyAlignment="0" applyProtection="0"/>
    <xf numFmtId="0" fontId="398" fillId="86" borderId="0" applyNumberFormat="0" applyBorder="0" applyAlignment="0" applyProtection="0"/>
    <xf numFmtId="0" fontId="398" fillId="80" borderId="0" applyNumberFormat="0" applyBorder="0" applyAlignment="0" applyProtection="0"/>
    <xf numFmtId="0" fontId="398" fillId="81" borderId="0" applyNumberFormat="0" applyBorder="0" applyAlignment="0" applyProtection="0"/>
    <xf numFmtId="0" fontId="398" fillId="83" borderId="0" applyNumberFormat="0" applyBorder="0" applyAlignment="0" applyProtection="0"/>
    <xf numFmtId="0" fontId="408" fillId="72" borderId="37" applyNumberFormat="0" applyAlignment="0" applyProtection="0"/>
    <xf numFmtId="0" fontId="408" fillId="72" borderId="37" applyNumberFormat="0" applyAlignment="0" applyProtection="0"/>
    <xf numFmtId="0" fontId="413" fillId="87" borderId="112" applyNumberFormat="0" applyAlignment="0" applyProtection="0"/>
    <xf numFmtId="0" fontId="413" fillId="87" borderId="112" applyNumberFormat="0" applyAlignment="0" applyProtection="0"/>
    <xf numFmtId="0" fontId="413" fillId="87" borderId="112" applyNumberFormat="0" applyAlignment="0" applyProtection="0"/>
    <xf numFmtId="0" fontId="401" fillId="87" borderId="37" applyNumberFormat="0" applyAlignment="0" applyProtection="0"/>
    <xf numFmtId="0" fontId="401" fillId="87" borderId="37" applyNumberFormat="0" applyAlignment="0" applyProtection="0"/>
    <xf numFmtId="0" fontId="405" fillId="0" borderId="73" applyNumberFormat="0" applyFill="0" applyAlignment="0" applyProtection="0"/>
    <xf numFmtId="0" fontId="406" fillId="0" borderId="40" applyNumberFormat="0" applyFill="0" applyAlignment="0" applyProtection="0"/>
    <xf numFmtId="0" fontId="407" fillId="0" borderId="52" applyNumberFormat="0" applyFill="0" applyAlignment="0" applyProtection="0"/>
    <xf numFmtId="0" fontId="407" fillId="0" borderId="0" applyNumberFormat="0" applyFill="0" applyBorder="0" applyAlignment="0" applyProtection="0"/>
    <xf numFmtId="0" fontId="416" fillId="0" borderId="115" applyNumberFormat="0" applyFill="0" applyAlignment="0" applyProtection="0"/>
    <xf numFmtId="0" fontId="416" fillId="0" borderId="115" applyNumberFormat="0" applyFill="0" applyAlignment="0" applyProtection="0"/>
    <xf numFmtId="0" fontId="416" fillId="0" borderId="115" applyNumberFormat="0" applyFill="0" applyAlignment="0" applyProtection="0"/>
    <xf numFmtId="0" fontId="402" fillId="88" borderId="38" applyNumberFormat="0" applyAlignment="0" applyProtection="0"/>
    <xf numFmtId="0" fontId="415" fillId="0" borderId="0" applyNumberFormat="0" applyFill="0" applyBorder="0" applyAlignment="0" applyProtection="0"/>
    <xf numFmtId="0" fontId="411" fillId="78" borderId="0" applyNumberFormat="0" applyBorder="0" applyAlignment="0" applyProtection="0"/>
    <xf numFmtId="0" fontId="418" fillId="0" borderId="0"/>
    <xf numFmtId="0" fontId="419" fillId="0" borderId="0"/>
    <xf numFmtId="0" fontId="400" fillId="68" borderId="0" applyNumberFormat="0" applyBorder="0" applyAlignment="0" applyProtection="0"/>
    <xf numFmtId="0" fontId="403" fillId="0" borderId="0" applyNumberFormat="0" applyFill="0" applyBorder="0" applyAlignment="0" applyProtection="0"/>
    <xf numFmtId="0" fontId="412" fillId="75" borderId="111" applyNumberFormat="0" applyFont="0" applyAlignment="0" applyProtection="0"/>
    <xf numFmtId="0" fontId="412" fillId="75" borderId="111" applyNumberFormat="0" applyFont="0" applyAlignment="0" applyProtection="0"/>
    <xf numFmtId="9" fontId="420" fillId="0" borderId="0" applyFont="0" applyFill="0" applyBorder="0" applyAlignment="0" applyProtection="0"/>
    <xf numFmtId="9" fontId="418" fillId="0" borderId="0" applyFont="0" applyFill="0" applyBorder="0" applyAlignment="0" applyProtection="0"/>
    <xf numFmtId="0" fontId="409" fillId="0" borderId="42" applyNumberFormat="0" applyFill="0" applyAlignment="0" applyProtection="0"/>
    <xf numFmtId="0" fontId="417" fillId="0" borderId="0" applyNumberFormat="0" applyFill="0" applyBorder="0" applyAlignment="0" applyProtection="0"/>
    <xf numFmtId="0" fontId="404" fillId="69" borderId="0" applyNumberFormat="0" applyBorder="0" applyAlignment="0" applyProtection="0"/>
    <xf numFmtId="215" fontId="23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19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319" fontId="1" fillId="0" borderId="0"/>
    <xf numFmtId="0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32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322" fontId="421" fillId="0" borderId="0"/>
    <xf numFmtId="323" fontId="421" fillId="0" borderId="0"/>
    <xf numFmtId="0" fontId="422" fillId="0" borderId="0">
      <alignment horizontal="center"/>
    </xf>
    <xf numFmtId="0" fontId="422" fillId="0" borderId="0">
      <alignment horizontal="center" textRotation="90"/>
    </xf>
    <xf numFmtId="0" fontId="423" fillId="0" borderId="0"/>
    <xf numFmtId="0" fontId="423" fillId="0" borderId="0"/>
    <xf numFmtId="0" fontId="1" fillId="0" borderId="0"/>
    <xf numFmtId="0" fontId="51" fillId="0" borderId="0" applyFill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84" fontId="1" fillId="0" borderId="0" applyFont="0" applyFill="0" applyBorder="0" applyAlignment="0" applyProtection="0"/>
    <xf numFmtId="0" fontId="1" fillId="0" borderId="0"/>
    <xf numFmtId="0" fontId="42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60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160" fillId="0" borderId="0" applyFont="0" applyFill="0" applyBorder="0" applyAlignment="0" applyProtection="0"/>
    <xf numFmtId="9" fontId="424" fillId="0" borderId="0" applyFont="0" applyFill="0" applyBorder="0" applyAlignment="0" applyProtection="0"/>
    <xf numFmtId="9" fontId="68" fillId="0" borderId="0" applyFont="0" applyFill="0" applyBorder="0" applyAlignment="0" applyProtection="0"/>
    <xf numFmtId="0" fontId="1" fillId="0" borderId="0"/>
    <xf numFmtId="0" fontId="23" fillId="0" borderId="0" applyNumberFormat="0" applyFont="0" applyFill="0" applyBorder="0" applyAlignment="0" applyProtection="0">
      <alignment vertical="top"/>
    </xf>
    <xf numFmtId="0" fontId="20" fillId="0" borderId="0"/>
    <xf numFmtId="170" fontId="23" fillId="0" borderId="0" applyFont="0" applyFill="0" applyBorder="0" applyAlignment="0" applyProtection="0"/>
    <xf numFmtId="184" fontId="424" fillId="0" borderId="0" applyFont="0" applyFill="0" applyBorder="0" applyAlignment="0" applyProtection="0"/>
    <xf numFmtId="217" fontId="133" fillId="0" borderId="0"/>
    <xf numFmtId="0" fontId="1" fillId="0" borderId="0"/>
    <xf numFmtId="229" fontId="1" fillId="0" borderId="0" applyFont="0" applyFill="0" applyBorder="0" applyAlignment="0" applyProtection="0"/>
    <xf numFmtId="0" fontId="23" fillId="0" borderId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233" fontId="90" fillId="93" borderId="126" applyFill="0" applyBorder="0" applyProtection="0">
      <alignment horizontal="center"/>
    </xf>
    <xf numFmtId="0" fontId="252" fillId="93" borderId="10" applyFill="0" applyBorder="0" applyProtection="0">
      <alignment wrapText="1"/>
    </xf>
    <xf numFmtId="0" fontId="252" fillId="93" borderId="10" applyFill="0" applyBorder="0" applyProtection="0">
      <alignment wrapText="1"/>
    </xf>
    <xf numFmtId="0" fontId="90" fillId="93" borderId="10" applyFill="0" applyBorder="0" applyProtection="0">
      <alignment wrapText="1"/>
    </xf>
    <xf numFmtId="0" fontId="90" fillId="93" borderId="10" applyFill="0" applyBorder="0" applyProtection="0">
      <alignment wrapText="1"/>
    </xf>
    <xf numFmtId="0" fontId="90" fillId="93" borderId="10" applyFill="0" applyBorder="0" applyProtection="0">
      <alignment horizontal="left" wrapText="1" indent="1"/>
    </xf>
    <xf numFmtId="0" fontId="90" fillId="93" borderId="10" applyFill="0" applyBorder="0" applyProtection="0">
      <alignment horizontal="left" wrapText="1" indent="1"/>
    </xf>
    <xf numFmtId="0" fontId="90" fillId="93" borderId="10" applyFill="0" applyBorder="0" applyProtection="0">
      <alignment horizontal="left" wrapText="1" indent="2"/>
    </xf>
    <xf numFmtId="0" fontId="90" fillId="93" borderId="10" applyFill="0" applyBorder="0" applyProtection="0">
      <alignment horizontal="left" wrapText="1" indent="2"/>
    </xf>
    <xf numFmtId="41" fontId="75" fillId="1" borderId="83" applyFont="0" applyFill="0" applyBorder="0" applyAlignment="0" applyProtection="0">
      <alignment horizontal="right"/>
    </xf>
    <xf numFmtId="41" fontId="75" fillId="1" borderId="83" applyFont="0" applyFill="0" applyBorder="0" applyAlignment="0" applyProtection="0">
      <alignment horizontal="right"/>
    </xf>
    <xf numFmtId="174" fontId="75" fillId="1" borderId="83" applyFont="0" applyFill="0" applyBorder="0" applyAlignment="0" applyProtection="0">
      <alignment horizontal="right"/>
    </xf>
    <xf numFmtId="41" fontId="75" fillId="1" borderId="83" applyFont="0" applyFill="0" applyBorder="0" applyAlignment="0" applyProtection="0">
      <alignment horizontal="right"/>
    </xf>
    <xf numFmtId="174" fontId="75" fillId="1" borderId="83" applyFont="0" applyFill="0" applyBorder="0" applyAlignment="0" applyProtection="0">
      <alignment horizontal="right"/>
    </xf>
    <xf numFmtId="174" fontId="75" fillId="1" borderId="83" applyFont="0" applyFill="0" applyBorder="0" applyAlignment="0" applyProtection="0">
      <alignment horizontal="right"/>
    </xf>
    <xf numFmtId="174" fontId="75" fillId="1" borderId="83" applyFont="0" applyFill="0" applyBorder="0" applyAlignment="0" applyProtection="0">
      <alignment horizontal="right"/>
    </xf>
    <xf numFmtId="174" fontId="75" fillId="1" borderId="83" applyFont="0" applyFill="0" applyBorder="0" applyAlignment="0" applyProtection="0">
      <alignment horizontal="right"/>
    </xf>
    <xf numFmtId="174" fontId="75" fillId="1" borderId="83" applyFont="0" applyFill="0" applyBorder="0" applyAlignment="0" applyProtection="0">
      <alignment horizontal="right"/>
    </xf>
    <xf numFmtId="174" fontId="75" fillId="1" borderId="83" applyFont="0" applyFill="0" applyBorder="0" applyAlignment="0" applyProtection="0">
      <alignment horizontal="right"/>
    </xf>
    <xf numFmtId="191" fontId="23" fillId="0" borderId="36" applyFont="0" applyFill="0" applyBorder="0" applyAlignment="0" applyProtection="0"/>
    <xf numFmtId="191" fontId="23" fillId="0" borderId="36" applyFont="0" applyFill="0" applyBorder="0" applyAlignment="0" applyProtection="0"/>
    <xf numFmtId="191" fontId="23" fillId="0" borderId="36" applyFont="0" applyFill="0" applyBorder="0" applyAlignment="0" applyProtection="0"/>
    <xf numFmtId="191" fontId="23" fillId="0" borderId="36" applyFont="0" applyFill="0" applyBorder="0" applyAlignment="0" applyProtection="0"/>
    <xf numFmtId="0" fontId="223" fillId="87" borderId="112" applyNumberFormat="0" applyAlignment="0" applyProtection="0"/>
    <xf numFmtId="0" fontId="223" fillId="87" borderId="112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90" borderId="37" applyNumberFormat="0" applyAlignment="0" applyProtection="0"/>
    <xf numFmtId="0" fontId="82" fillId="90" borderId="37" applyNumberFormat="0" applyAlignment="0" applyProtection="0"/>
    <xf numFmtId="0" fontId="82" fillId="90" borderId="37" applyNumberFormat="0" applyAlignment="0" applyProtection="0"/>
    <xf numFmtId="0" fontId="82" fillId="90" borderId="37" applyNumberFormat="0" applyAlignment="0" applyProtection="0"/>
    <xf numFmtId="0" fontId="82" fillId="90" borderId="37" applyNumberFormat="0" applyAlignment="0" applyProtection="0"/>
    <xf numFmtId="0" fontId="82" fillId="90" borderId="37" applyNumberFormat="0" applyAlignment="0" applyProtection="0"/>
    <xf numFmtId="0" fontId="265" fillId="78" borderId="37" applyNumberFormat="0" applyAlignment="0" applyProtection="0"/>
    <xf numFmtId="0" fontId="265" fillId="78" borderId="37" applyNumberFormat="0" applyAlignment="0" applyProtection="0"/>
    <xf numFmtId="0" fontId="265" fillId="78" borderId="37" applyNumberFormat="0" applyAlignment="0" applyProtection="0"/>
    <xf numFmtId="0" fontId="265" fillId="78" borderId="37" applyNumberFormat="0" applyAlignment="0" applyProtection="0"/>
    <xf numFmtId="0" fontId="265" fillId="78" borderId="37" applyNumberFormat="0" applyAlignment="0" applyProtection="0"/>
    <xf numFmtId="0" fontId="265" fillId="78" borderId="37" applyNumberFormat="0" applyAlignment="0" applyProtection="0"/>
    <xf numFmtId="3" fontId="23" fillId="0" borderId="10">
      <alignment wrapText="1"/>
    </xf>
    <xf numFmtId="3" fontId="23" fillId="0" borderId="10">
      <alignment wrapText="1"/>
    </xf>
    <xf numFmtId="3" fontId="23" fillId="0" borderId="10">
      <alignment wrapText="1"/>
    </xf>
    <xf numFmtId="3" fontId="23" fillId="0" borderId="10">
      <alignment wrapText="1"/>
    </xf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34" fillId="62" borderId="37" applyNumberFormat="0" applyAlignment="0" applyProtection="0"/>
    <xf numFmtId="0" fontId="81" fillId="87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81" fillId="87" borderId="37" applyNumberFormat="0" applyAlignment="0" applyProtection="0"/>
    <xf numFmtId="0" fontId="81" fillId="87" borderId="37" applyNumberFormat="0" applyAlignment="0" applyProtection="0"/>
    <xf numFmtId="0" fontId="34" fillId="62" borderId="37" applyNumberFormat="0" applyAlignment="0" applyProtection="0"/>
    <xf numFmtId="0" fontId="81" fillId="87" borderId="37" applyNumberFormat="0" applyAlignment="0" applyProtection="0"/>
    <xf numFmtId="0" fontId="34" fillId="62" borderId="37" applyNumberFormat="0" applyAlignment="0" applyProtection="0"/>
    <xf numFmtId="0" fontId="81" fillId="87" borderId="37" applyNumberFormat="0" applyAlignment="0" applyProtection="0"/>
    <xf numFmtId="0" fontId="81" fillId="87" borderId="37" applyNumberFormat="0" applyAlignment="0" applyProtection="0"/>
    <xf numFmtId="0" fontId="81" fillId="87" borderId="37" applyNumberFormat="0" applyAlignment="0" applyProtection="0"/>
    <xf numFmtId="0" fontId="81" fillId="87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81" fillId="87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81" fillId="87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81" fillId="87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81" fillId="87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81" fillId="87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34" fillId="62" borderId="37" applyNumberFormat="0" applyAlignment="0" applyProtection="0"/>
    <xf numFmtId="0" fontId="215" fillId="90" borderId="37" applyNumberFormat="0" applyAlignment="0" applyProtection="0"/>
    <xf numFmtId="0" fontId="215" fillId="90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82" fillId="87" borderId="37" applyNumberFormat="0" applyAlignment="0" applyProtection="0"/>
    <xf numFmtId="0" fontId="215" fillId="90" borderId="37" applyNumberFormat="0" applyAlignment="0" applyProtection="0"/>
    <xf numFmtId="0" fontId="215" fillId="90" borderId="37" applyNumberFormat="0" applyAlignment="0" applyProtection="0"/>
    <xf numFmtId="0" fontId="215" fillId="90" borderId="37" applyNumberFormat="0" applyAlignment="0" applyProtection="0"/>
    <xf numFmtId="0" fontId="215" fillId="90" borderId="37" applyNumberFormat="0" applyAlignment="0" applyProtection="0"/>
    <xf numFmtId="0" fontId="215" fillId="90" borderId="37" applyNumberFormat="0" applyAlignment="0" applyProtection="0"/>
    <xf numFmtId="14" fontId="23" fillId="89" borderId="75">
      <alignment horizontal="center" vertical="center" wrapText="1"/>
      <protection hidden="1"/>
    </xf>
    <xf numFmtId="14" fontId="23" fillId="89" borderId="75">
      <alignment horizontal="center" vertical="center" wrapText="1"/>
      <protection hidden="1"/>
    </xf>
    <xf numFmtId="14" fontId="23" fillId="89" borderId="75">
      <alignment horizontal="center" vertical="center" wrapText="1"/>
      <protection hidden="1"/>
    </xf>
    <xf numFmtId="0" fontId="269" fillId="0" borderId="116" applyNumberFormat="0" applyFill="0" applyAlignment="0" applyProtection="0"/>
    <xf numFmtId="0" fontId="269" fillId="0" borderId="116" applyNumberFormat="0" applyFill="0" applyAlignment="0" applyProtection="0"/>
    <xf numFmtId="0" fontId="269" fillId="0" borderId="116" applyNumberFormat="0" applyFill="0" applyAlignment="0" applyProtection="0"/>
    <xf numFmtId="0" fontId="269" fillId="0" borderId="116" applyNumberFormat="0" applyFill="0" applyAlignment="0" applyProtection="0"/>
    <xf numFmtId="0" fontId="269" fillId="0" borderId="116" applyNumberFormat="0" applyFill="0" applyAlignment="0" applyProtection="0"/>
    <xf numFmtId="0" fontId="23" fillId="89" borderId="75">
      <alignment vertical="center" wrapText="1"/>
      <protection hidden="1"/>
    </xf>
    <xf numFmtId="0" fontId="23" fillId="89" borderId="75">
      <alignment vertical="center" wrapText="1"/>
      <protection hidden="1"/>
    </xf>
    <xf numFmtId="0" fontId="23" fillId="89" borderId="75">
      <alignment vertical="center" wrapText="1"/>
      <protection hidden="1"/>
    </xf>
    <xf numFmtId="3" fontId="23" fillId="89" borderId="75">
      <alignment vertical="center" wrapText="1"/>
      <protection hidden="1"/>
    </xf>
    <xf numFmtId="3" fontId="23" fillId="89" borderId="75">
      <alignment vertical="center" wrapText="1"/>
      <protection hidden="1"/>
    </xf>
    <xf numFmtId="3" fontId="23" fillId="89" borderId="75">
      <alignment vertical="center" wrapText="1"/>
      <protection hidden="1"/>
    </xf>
    <xf numFmtId="196" fontId="23" fillId="89" borderId="75">
      <alignment vertical="center" wrapText="1"/>
      <protection hidden="1"/>
    </xf>
    <xf numFmtId="196" fontId="23" fillId="89" borderId="75">
      <alignment vertical="center" wrapText="1"/>
      <protection hidden="1"/>
    </xf>
    <xf numFmtId="196" fontId="23" fillId="89" borderId="75">
      <alignment vertical="center" wrapText="1"/>
      <protection hidden="1"/>
    </xf>
    <xf numFmtId="4" fontId="23" fillId="89" borderId="75">
      <alignment vertical="center" wrapText="1"/>
      <protection hidden="1"/>
    </xf>
    <xf numFmtId="4" fontId="23" fillId="89" borderId="75">
      <alignment vertical="center" wrapText="1"/>
      <protection hidden="1"/>
    </xf>
    <xf numFmtId="4" fontId="23" fillId="89" borderId="75">
      <alignment vertical="center" wrapText="1"/>
      <protection hidden="1"/>
    </xf>
    <xf numFmtId="210" fontId="23" fillId="89" borderId="75">
      <alignment vertical="center" wrapText="1"/>
      <protection hidden="1"/>
    </xf>
    <xf numFmtId="210" fontId="23" fillId="89" borderId="75">
      <alignment vertical="center" wrapText="1"/>
      <protection hidden="1"/>
    </xf>
    <xf numFmtId="210" fontId="23" fillId="89" borderId="75">
      <alignment vertical="center" wrapText="1"/>
      <protection hidden="1"/>
    </xf>
    <xf numFmtId="197" fontId="23" fillId="89" borderId="75">
      <alignment vertical="center" wrapText="1"/>
      <protection hidden="1"/>
    </xf>
    <xf numFmtId="197" fontId="23" fillId="89" borderId="75">
      <alignment vertical="center" wrapText="1"/>
      <protection hidden="1"/>
    </xf>
    <xf numFmtId="197" fontId="23" fillId="89" borderId="75">
      <alignment vertical="center" wrapText="1"/>
      <protection hidden="1"/>
    </xf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23" fillId="0" borderId="0" applyFont="0" applyFill="0" applyBorder="0" applyAlignment="0" applyProtection="0"/>
    <xf numFmtId="200" fontId="20" fillId="0" borderId="0" applyFont="0" applyFill="0" applyBorder="0" applyAlignment="0" applyProtection="0"/>
    <xf numFmtId="20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202" fontId="20" fillId="0" borderId="0" applyFont="0" applyFill="0" applyBorder="0" applyAlignment="0" applyProtection="0"/>
    <xf numFmtId="202" fontId="20" fillId="0" borderId="0" applyFont="0" applyFill="0" applyBorder="0" applyAlignment="0" applyProtection="0"/>
    <xf numFmtId="202" fontId="20" fillId="0" borderId="0" applyFont="0" applyFill="0" applyBorder="0" applyAlignment="0" applyProtection="0"/>
    <xf numFmtId="202" fontId="20" fillId="0" borderId="0" applyFont="0" applyFill="0" applyBorder="0" applyAlignment="0" applyProtection="0"/>
    <xf numFmtId="202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6" fontId="23" fillId="0" borderId="0" applyFont="0" applyFill="0" applyBorder="0" applyAlignment="0" applyProtection="0"/>
    <xf numFmtId="0" fontId="22" fillId="75" borderId="111" applyNumberFormat="0" applyFont="0" applyAlignment="0" applyProtection="0"/>
    <xf numFmtId="0" fontId="22" fillId="75" borderId="111" applyNumberFormat="0" applyFont="0" applyAlignment="0" applyProtection="0"/>
    <xf numFmtId="0" fontId="22" fillId="75" borderId="111" applyNumberFormat="0" applyFont="0" applyAlignment="0" applyProtection="0"/>
    <xf numFmtId="0" fontId="22" fillId="75" borderId="111" applyNumberFormat="0" applyFont="0" applyAlignment="0" applyProtection="0"/>
    <xf numFmtId="0" fontId="22" fillId="75" borderId="111" applyNumberFormat="0" applyFont="0" applyAlignment="0" applyProtection="0"/>
    <xf numFmtId="9" fontId="23" fillId="89" borderId="75">
      <alignment vertical="center" wrapText="1"/>
      <protection hidden="1"/>
    </xf>
    <xf numFmtId="9" fontId="23" fillId="89" borderId="75">
      <alignment vertical="center" wrapText="1"/>
      <protection hidden="1"/>
    </xf>
    <xf numFmtId="9" fontId="23" fillId="89" borderId="75">
      <alignment vertical="center" wrapText="1"/>
      <protection hidden="1"/>
    </xf>
    <xf numFmtId="168" fontId="23" fillId="89" borderId="75">
      <alignment vertical="center" wrapText="1"/>
      <protection hidden="1"/>
    </xf>
    <xf numFmtId="168" fontId="23" fillId="89" borderId="75">
      <alignment vertical="center" wrapText="1"/>
      <protection hidden="1"/>
    </xf>
    <xf numFmtId="168" fontId="23" fillId="89" borderId="75">
      <alignment vertical="center" wrapText="1"/>
      <protection hidden="1"/>
    </xf>
    <xf numFmtId="10" fontId="23" fillId="89" borderId="75">
      <alignment vertical="center" wrapText="1"/>
      <protection hidden="1"/>
    </xf>
    <xf numFmtId="10" fontId="23" fillId="89" borderId="75">
      <alignment vertical="center" wrapText="1"/>
      <protection hidden="1"/>
    </xf>
    <xf numFmtId="10" fontId="23" fillId="89" borderId="75">
      <alignment vertical="center" wrapText="1"/>
      <protection hidden="1"/>
    </xf>
    <xf numFmtId="237" fontId="23" fillId="89" borderId="75">
      <alignment vertical="center" wrapText="1"/>
      <protection hidden="1"/>
    </xf>
    <xf numFmtId="237" fontId="23" fillId="89" borderId="75">
      <alignment vertical="center" wrapText="1"/>
      <protection hidden="1"/>
    </xf>
    <xf numFmtId="237" fontId="23" fillId="89" borderId="75">
      <alignment vertical="center" wrapText="1"/>
      <protection hidden="1"/>
    </xf>
    <xf numFmtId="0" fontId="23" fillId="89" borderId="75">
      <alignment vertical="center" wrapText="1"/>
      <protection hidden="1"/>
    </xf>
    <xf numFmtId="0" fontId="23" fillId="89" borderId="75">
      <alignment vertical="center" wrapText="1"/>
      <protection hidden="1"/>
    </xf>
    <xf numFmtId="0" fontId="23" fillId="89" borderId="75">
      <alignment vertical="center" wrapText="1"/>
      <protection hidden="1"/>
    </xf>
    <xf numFmtId="0" fontId="23" fillId="89" borderId="75">
      <alignment horizontal="center" vertical="center" wrapText="1"/>
      <protection hidden="1"/>
    </xf>
    <xf numFmtId="0" fontId="23" fillId="89" borderId="75">
      <alignment horizontal="center" vertical="center" wrapText="1"/>
      <protection hidden="1"/>
    </xf>
    <xf numFmtId="0" fontId="23" fillId="89" borderId="75">
      <alignment horizontal="center" vertical="center" wrapText="1"/>
      <protection hidden="1"/>
    </xf>
    <xf numFmtId="0" fontId="277" fillId="72" borderId="37" applyNumberFormat="0" applyAlignment="0" applyProtection="0"/>
    <xf numFmtId="0" fontId="277" fillId="72" borderId="37" applyNumberFormat="0" applyAlignment="0" applyProtection="0"/>
    <xf numFmtId="0" fontId="277" fillId="72" borderId="37" applyNumberFormat="0" applyAlignment="0" applyProtection="0"/>
    <xf numFmtId="0" fontId="277" fillId="72" borderId="37" applyNumberFormat="0" applyAlignment="0" applyProtection="0"/>
    <xf numFmtId="0" fontId="277" fillId="72" borderId="37" applyNumberFormat="0" applyAlignment="0" applyProtection="0"/>
    <xf numFmtId="0" fontId="277" fillId="72" borderId="37" applyNumberFormat="0" applyAlignment="0" applyProtection="0"/>
    <xf numFmtId="0" fontId="278" fillId="87" borderId="112" applyNumberFormat="0" applyAlignment="0" applyProtection="0"/>
    <xf numFmtId="0" fontId="278" fillId="87" borderId="112" applyNumberFormat="0" applyAlignment="0" applyProtection="0"/>
    <xf numFmtId="0" fontId="278" fillId="87" borderId="112" applyNumberFormat="0" applyAlignment="0" applyProtection="0"/>
    <xf numFmtId="0" fontId="278" fillId="87" borderId="112" applyNumberFormat="0" applyAlignment="0" applyProtection="0"/>
    <xf numFmtId="0" fontId="278" fillId="87" borderId="112" applyNumberFormat="0" applyAlignment="0" applyProtection="0"/>
    <xf numFmtId="14" fontId="182" fillId="98" borderId="51" applyBorder="0">
      <alignment horizontal="center" vertical="center"/>
      <protection locked="0"/>
    </xf>
    <xf numFmtId="14" fontId="182" fillId="98" borderId="51" applyBorder="0">
      <alignment horizontal="center" vertical="center"/>
      <protection locked="0"/>
    </xf>
    <xf numFmtId="14" fontId="182" fillId="98" borderId="51" applyBorder="0">
      <alignment horizontal="center" vertical="center"/>
      <protection locked="0"/>
    </xf>
    <xf numFmtId="14" fontId="182" fillId="98" borderId="51" applyBorder="0">
      <alignment horizontal="center" vertical="center"/>
      <protection locked="0"/>
    </xf>
    <xf numFmtId="4" fontId="23" fillId="0" borderId="15">
      <alignment horizontal="left" wrapText="1"/>
      <protection locked="0"/>
    </xf>
    <xf numFmtId="4" fontId="23" fillId="0" borderId="15">
      <alignment horizontal="left" wrapText="1"/>
      <protection locked="0"/>
    </xf>
    <xf numFmtId="4" fontId="23" fillId="0" borderId="15">
      <alignment horizontal="left" wrapText="1"/>
      <protection locked="0"/>
    </xf>
    <xf numFmtId="4" fontId="23" fillId="0" borderId="15">
      <alignment horizontal="left" wrapText="1"/>
      <protection locked="0"/>
    </xf>
    <xf numFmtId="37" fontId="98" fillId="90" borderId="117"/>
    <xf numFmtId="37" fontId="98" fillId="90" borderId="117"/>
    <xf numFmtId="37" fontId="98" fillId="90" borderId="117"/>
    <xf numFmtId="37" fontId="98" fillId="90" borderId="117"/>
    <xf numFmtId="37" fontId="98" fillId="90" borderId="117"/>
    <xf numFmtId="37" fontId="98" fillId="90" borderId="117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8" borderId="37" applyNumberFormat="0" applyAlignment="0" applyProtection="0"/>
    <xf numFmtId="0" fontId="217" fillId="78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8" borderId="37" applyNumberFormat="0" applyAlignment="0" applyProtection="0"/>
    <xf numFmtId="0" fontId="217" fillId="78" borderId="37" applyNumberFormat="0" applyAlignment="0" applyProtection="0"/>
    <xf numFmtId="0" fontId="217" fillId="78" borderId="37" applyNumberFormat="0" applyAlignment="0" applyProtection="0"/>
    <xf numFmtId="0" fontId="217" fillId="78" borderId="37" applyNumberFormat="0" applyAlignment="0" applyProtection="0"/>
    <xf numFmtId="0" fontId="217" fillId="78" borderId="37" applyNumberFormat="0" applyAlignment="0" applyProtection="0"/>
    <xf numFmtId="0" fontId="100" fillId="0" borderId="115" applyNumberFormat="0" applyFill="0" applyAlignment="0" applyProtection="0"/>
    <xf numFmtId="0" fontId="100" fillId="0" borderId="115" applyNumberFormat="0" applyFill="0" applyAlignment="0" applyProtection="0"/>
    <xf numFmtId="185" fontId="56" fillId="0" borderId="0" applyFont="0" applyFill="0" applyBorder="0" applyAlignment="0" applyProtection="0"/>
    <xf numFmtId="185" fontId="187" fillId="0" borderId="0" applyFont="0" applyFill="0" applyBorder="0" applyAlignment="0" applyProtection="0"/>
    <xf numFmtId="37" fontId="106" fillId="90" borderId="117"/>
    <xf numFmtId="37" fontId="106" fillId="90" borderId="117"/>
    <xf numFmtId="37" fontId="106" fillId="90" borderId="117"/>
    <xf numFmtId="37" fontId="106" fillId="92" borderId="117"/>
    <xf numFmtId="37" fontId="106" fillId="92" borderId="117"/>
    <xf numFmtId="37" fontId="106" fillId="92" borderId="117"/>
    <xf numFmtId="0" fontId="157" fillId="109" borderId="10">
      <alignment horizontal="left" vertical="center"/>
      <protection locked="0"/>
    </xf>
    <xf numFmtId="0" fontId="157" fillId="109" borderId="10">
      <alignment horizontal="left" vertical="center"/>
      <protection locked="0"/>
    </xf>
    <xf numFmtId="0" fontId="157" fillId="110" borderId="10">
      <alignment horizontal="center" vertical="center"/>
      <protection locked="0"/>
    </xf>
    <xf numFmtId="0" fontId="157" fillId="110" borderId="10">
      <alignment horizontal="center" vertical="center"/>
      <protection locked="0"/>
    </xf>
    <xf numFmtId="0" fontId="157" fillId="0" borderId="51">
      <alignment horizontal="right" vertical="center"/>
    </xf>
    <xf numFmtId="0" fontId="157" fillId="0" borderId="51">
      <alignment horizontal="right" vertical="center"/>
    </xf>
    <xf numFmtId="0" fontId="287" fillId="0" borderId="50" applyNumberFormat="0" applyAlignment="0" applyProtection="0">
      <alignment horizontal="left" vertical="center"/>
    </xf>
    <xf numFmtId="0" fontId="110" fillId="0" borderId="51">
      <alignment horizontal="left" vertical="center"/>
    </xf>
    <xf numFmtId="0" fontId="110" fillId="0" borderId="51">
      <alignment horizontal="left" vertical="center"/>
    </xf>
    <xf numFmtId="0" fontId="110" fillId="0" borderId="51">
      <alignment horizontal="left" vertical="center"/>
    </xf>
    <xf numFmtId="0" fontId="110" fillId="0" borderId="51">
      <alignment horizontal="left" vertical="center"/>
    </xf>
    <xf numFmtId="0" fontId="287" fillId="0" borderId="51">
      <alignment horizontal="left" vertical="center"/>
    </xf>
    <xf numFmtId="0" fontId="287" fillId="0" borderId="51">
      <alignment horizontal="left" vertical="center"/>
    </xf>
    <xf numFmtId="0" fontId="290" fillId="0" borderId="100">
      <alignment horizontal="center"/>
    </xf>
    <xf numFmtId="5" fontId="291" fillId="107" borderId="10" applyNumberFormat="0" applyAlignment="0">
      <alignment horizontal="left" vertical="top"/>
    </xf>
    <xf numFmtId="5" fontId="291" fillId="107" borderId="10" applyNumberFormat="0" applyAlignment="0">
      <alignment horizontal="left" vertical="top"/>
    </xf>
    <xf numFmtId="49" fontId="294" fillId="0" borderId="10">
      <alignment vertical="center"/>
    </xf>
    <xf numFmtId="49" fontId="294" fillId="0" borderId="10">
      <alignment vertical="center"/>
    </xf>
    <xf numFmtId="14" fontId="23" fillId="0" borderId="10">
      <alignment horizontal="center" vertical="center" wrapText="1"/>
      <protection locked="0"/>
    </xf>
    <xf numFmtId="14" fontId="23" fillId="0" borderId="10">
      <alignment horizontal="center" vertical="center" wrapText="1"/>
      <protection locked="0"/>
    </xf>
    <xf numFmtId="14" fontId="23" fillId="0" borderId="10">
      <alignment horizontal="center" vertical="center" wrapText="1"/>
      <protection locked="0"/>
    </xf>
    <xf numFmtId="14" fontId="23" fillId="0" borderId="10">
      <alignment horizontal="center" vertical="center" wrapText="1"/>
      <protection locked="0"/>
    </xf>
    <xf numFmtId="10" fontId="108" fillId="93" borderId="10" applyNumberFormat="0" applyBorder="0" applyAlignment="0" applyProtection="0"/>
    <xf numFmtId="10" fontId="108" fillId="93" borderId="10" applyNumberFormat="0" applyBorder="0" applyAlignment="0" applyProtection="0"/>
    <xf numFmtId="10" fontId="108" fillId="100" borderId="10" applyNumberFormat="0" applyBorder="0" applyAlignment="0" applyProtection="0"/>
    <xf numFmtId="10" fontId="108" fillId="93" borderId="10" applyNumberFormat="0" applyBorder="0" applyAlignment="0" applyProtection="0"/>
    <xf numFmtId="10" fontId="286" fillId="100" borderId="10" applyNumberFormat="0" applyBorder="0" applyAlignment="0" applyProtection="0"/>
    <xf numFmtId="10" fontId="286" fillId="100" borderId="10" applyNumberFormat="0" applyBorder="0" applyAlignment="0" applyProtection="0"/>
    <xf numFmtId="10" fontId="108" fillId="93" borderId="10" applyNumberFormat="0" applyBorder="0" applyAlignment="0" applyProtection="0"/>
    <xf numFmtId="0" fontId="41" fillId="59" borderId="37" applyNumberFormat="0" applyAlignment="0" applyProtection="0"/>
    <xf numFmtId="0" fontId="121" fillId="72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121" fillId="72" borderId="37" applyNumberFormat="0" applyAlignment="0" applyProtection="0"/>
    <xf numFmtId="0" fontId="121" fillId="72" borderId="37" applyNumberFormat="0" applyAlignment="0" applyProtection="0"/>
    <xf numFmtId="0" fontId="41" fillId="59" borderId="37" applyNumberFormat="0" applyAlignment="0" applyProtection="0"/>
    <xf numFmtId="0" fontId="121" fillId="72" borderId="37" applyNumberFormat="0" applyAlignment="0" applyProtection="0"/>
    <xf numFmtId="0" fontId="41" fillId="59" borderId="37" applyNumberFormat="0" applyAlignment="0" applyProtection="0"/>
    <xf numFmtId="0" fontId="121" fillId="72" borderId="37" applyNumberFormat="0" applyAlignment="0" applyProtection="0"/>
    <xf numFmtId="0" fontId="121" fillId="72" borderId="37" applyNumberFormat="0" applyAlignment="0" applyProtection="0"/>
    <xf numFmtId="0" fontId="121" fillId="72" borderId="37" applyNumberFormat="0" applyAlignment="0" applyProtection="0"/>
    <xf numFmtId="0" fontId="121" fillId="72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121" fillId="72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121" fillId="72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121" fillId="72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121" fillId="72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121" fillId="72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41" fillId="59" borderId="37" applyNumberFormat="0" applyAlignment="0" applyProtection="0"/>
    <xf numFmtId="0" fontId="23" fillId="0" borderId="75">
      <alignment vertical="center"/>
      <protection locked="0"/>
    </xf>
    <xf numFmtId="0" fontId="23" fillId="0" borderId="75">
      <alignment vertical="center"/>
      <protection locked="0"/>
    </xf>
    <xf numFmtId="0" fontId="23" fillId="0" borderId="75">
      <alignment vertical="center"/>
      <protection locked="0"/>
    </xf>
    <xf numFmtId="0" fontId="23" fillId="0" borderId="75">
      <alignment vertical="center"/>
      <protection locked="0"/>
    </xf>
    <xf numFmtId="3" fontId="23" fillId="0" borderId="75">
      <alignment vertical="center"/>
      <protection locked="0"/>
    </xf>
    <xf numFmtId="3" fontId="23" fillId="0" borderId="75">
      <alignment vertical="center"/>
      <protection locked="0"/>
    </xf>
    <xf numFmtId="3" fontId="23" fillId="0" borderId="75">
      <alignment vertical="center"/>
      <protection locked="0"/>
    </xf>
    <xf numFmtId="3" fontId="23" fillId="0" borderId="75">
      <alignment vertical="center"/>
      <protection locked="0"/>
    </xf>
    <xf numFmtId="236" fontId="23" fillId="0" borderId="75">
      <alignment vertical="center"/>
      <protection locked="0"/>
    </xf>
    <xf numFmtId="236" fontId="23" fillId="0" borderId="75">
      <alignment vertical="center"/>
      <protection locked="0"/>
    </xf>
    <xf numFmtId="236" fontId="23" fillId="0" borderId="75">
      <alignment vertical="center"/>
      <protection locked="0"/>
    </xf>
    <xf numFmtId="236" fontId="23" fillId="0" borderId="75">
      <alignment vertical="center"/>
      <protection locked="0"/>
    </xf>
    <xf numFmtId="238" fontId="23" fillId="0" borderId="75">
      <alignment vertical="center"/>
      <protection locked="0"/>
    </xf>
    <xf numFmtId="238" fontId="23" fillId="0" borderId="75">
      <alignment vertical="center"/>
      <protection locked="0"/>
    </xf>
    <xf numFmtId="238" fontId="23" fillId="0" borderId="75">
      <alignment vertical="center"/>
      <protection locked="0"/>
    </xf>
    <xf numFmtId="238" fontId="23" fillId="0" borderId="75">
      <alignment vertical="center"/>
      <protection locked="0"/>
    </xf>
    <xf numFmtId="196" fontId="23" fillId="0" borderId="75">
      <alignment vertical="center"/>
      <protection locked="0"/>
    </xf>
    <xf numFmtId="196" fontId="23" fillId="0" borderId="75">
      <alignment vertical="center"/>
      <protection locked="0"/>
    </xf>
    <xf numFmtId="196" fontId="23" fillId="0" borderId="75">
      <alignment vertical="center"/>
      <protection locked="0"/>
    </xf>
    <xf numFmtId="196" fontId="23" fillId="0" borderId="75">
      <alignment vertical="center"/>
      <protection locked="0"/>
    </xf>
    <xf numFmtId="4" fontId="23" fillId="0" borderId="75">
      <alignment vertical="center"/>
      <protection locked="0"/>
    </xf>
    <xf numFmtId="4" fontId="23" fillId="0" borderId="75">
      <alignment vertical="center"/>
      <protection locked="0"/>
    </xf>
    <xf numFmtId="4" fontId="23" fillId="0" borderId="75">
      <alignment vertical="center"/>
      <protection locked="0"/>
    </xf>
    <xf numFmtId="4" fontId="23" fillId="0" borderId="75">
      <alignment vertical="center"/>
      <protection locked="0"/>
    </xf>
    <xf numFmtId="210" fontId="23" fillId="0" borderId="75">
      <alignment vertical="center"/>
      <protection locked="0"/>
    </xf>
    <xf numFmtId="210" fontId="23" fillId="0" borderId="75">
      <alignment vertical="center"/>
      <protection locked="0"/>
    </xf>
    <xf numFmtId="210" fontId="23" fillId="0" borderId="75">
      <alignment vertical="center"/>
      <protection locked="0"/>
    </xf>
    <xf numFmtId="210" fontId="23" fillId="0" borderId="75">
      <alignment vertical="center"/>
      <protection locked="0"/>
    </xf>
    <xf numFmtId="197" fontId="199" fillId="0" borderId="75">
      <alignment vertical="center"/>
      <protection locked="0"/>
    </xf>
    <xf numFmtId="197" fontId="199" fillId="0" borderId="75">
      <alignment vertical="center"/>
      <protection locked="0"/>
    </xf>
    <xf numFmtId="197" fontId="199" fillId="0" borderId="75">
      <alignment vertical="center"/>
      <protection locked="0"/>
    </xf>
    <xf numFmtId="197" fontId="199" fillId="0" borderId="75">
      <alignment vertical="center"/>
      <protection locked="0"/>
    </xf>
    <xf numFmtId="0" fontId="217" fillId="78" borderId="37" applyNumberFormat="0" applyAlignment="0" applyProtection="0"/>
    <xf numFmtId="0" fontId="217" fillId="78" borderId="37" applyNumberFormat="0" applyAlignment="0" applyProtection="0"/>
    <xf numFmtId="0" fontId="217" fillId="78" borderId="37" applyNumberFormat="0" applyAlignment="0" applyProtection="0"/>
    <xf numFmtId="0" fontId="217" fillId="78" borderId="37" applyNumberFormat="0" applyAlignment="0" applyProtection="0"/>
    <xf numFmtId="0" fontId="217" fillId="78" borderId="37" applyNumberFormat="0" applyAlignment="0" applyProtection="0"/>
    <xf numFmtId="0" fontId="217" fillId="78" borderId="37" applyNumberFormat="0" applyAlignment="0" applyProtection="0"/>
    <xf numFmtId="9" fontId="23" fillId="0" borderId="75">
      <alignment vertical="center" wrapText="1"/>
      <protection locked="0"/>
    </xf>
    <xf numFmtId="9" fontId="23" fillId="0" borderId="75">
      <alignment vertical="center" wrapText="1"/>
      <protection locked="0"/>
    </xf>
    <xf numFmtId="9" fontId="23" fillId="0" borderId="75">
      <alignment vertical="center" wrapText="1"/>
      <protection locked="0"/>
    </xf>
    <xf numFmtId="9" fontId="23" fillId="0" borderId="75">
      <alignment vertical="center" wrapText="1"/>
      <protection locked="0"/>
    </xf>
    <xf numFmtId="168" fontId="23" fillId="0" borderId="75">
      <alignment vertical="center" wrapText="1"/>
      <protection locked="0"/>
    </xf>
    <xf numFmtId="168" fontId="23" fillId="0" borderId="75">
      <alignment vertical="center" wrapText="1"/>
      <protection locked="0"/>
    </xf>
    <xf numFmtId="168" fontId="23" fillId="0" borderId="75">
      <alignment vertical="center" wrapText="1"/>
      <protection locked="0"/>
    </xf>
    <xf numFmtId="168" fontId="23" fillId="0" borderId="75">
      <alignment vertical="center" wrapText="1"/>
      <protection locked="0"/>
    </xf>
    <xf numFmtId="10" fontId="23" fillId="0" borderId="75">
      <alignment vertical="center" wrapText="1"/>
      <protection locked="0"/>
    </xf>
    <xf numFmtId="10" fontId="23" fillId="0" borderId="75">
      <alignment vertical="center" wrapText="1"/>
      <protection locked="0"/>
    </xf>
    <xf numFmtId="10" fontId="23" fillId="0" borderId="75">
      <alignment vertical="center" wrapText="1"/>
      <protection locked="0"/>
    </xf>
    <xf numFmtId="10" fontId="23" fillId="0" borderId="75">
      <alignment vertical="center" wrapText="1"/>
      <protection locked="0"/>
    </xf>
    <xf numFmtId="237" fontId="23" fillId="0" borderId="75">
      <alignment vertical="center" wrapText="1"/>
      <protection locked="0"/>
    </xf>
    <xf numFmtId="237" fontId="23" fillId="0" borderId="75">
      <alignment vertical="center" wrapText="1"/>
      <protection locked="0"/>
    </xf>
    <xf numFmtId="237" fontId="23" fillId="0" borderId="75">
      <alignment vertical="center" wrapText="1"/>
      <protection locked="0"/>
    </xf>
    <xf numFmtId="237" fontId="23" fillId="0" borderId="75">
      <alignment vertical="center" wrapText="1"/>
      <protection locked="0"/>
    </xf>
    <xf numFmtId="0" fontId="23" fillId="0" borderId="75">
      <alignment vertical="center" wrapText="1"/>
      <protection locked="0"/>
    </xf>
    <xf numFmtId="0" fontId="23" fillId="0" borderId="75">
      <alignment vertical="center" wrapText="1"/>
      <protection locked="0"/>
    </xf>
    <xf numFmtId="0" fontId="23" fillId="0" borderId="75">
      <alignment vertical="center" wrapText="1"/>
      <protection locked="0"/>
    </xf>
    <xf numFmtId="0" fontId="23" fillId="0" borderId="75">
      <alignment vertical="center" wrapText="1"/>
      <protection locked="0"/>
    </xf>
    <xf numFmtId="0" fontId="23" fillId="0" borderId="75">
      <alignment horizontal="center" vertical="center" wrapText="1"/>
      <protection locked="0"/>
    </xf>
    <xf numFmtId="0" fontId="23" fillId="0" borderId="75">
      <alignment horizontal="center" vertical="center" wrapText="1"/>
      <protection locked="0"/>
    </xf>
    <xf numFmtId="0" fontId="23" fillId="0" borderId="75">
      <alignment horizontal="center" vertical="center" wrapText="1"/>
      <protection locked="0"/>
    </xf>
    <xf numFmtId="0" fontId="23" fillId="0" borderId="75">
      <alignment horizontal="center" vertical="center" wrapText="1"/>
      <protection locked="0"/>
    </xf>
    <xf numFmtId="0" fontId="108" fillId="75" borderId="111" applyNumberFormat="0" applyFont="0" applyAlignment="0" applyProtection="0"/>
    <xf numFmtId="0" fontId="108" fillId="75" borderId="111" applyNumberFormat="0" applyFont="0" applyAlignment="0" applyProtection="0"/>
    <xf numFmtId="0" fontId="108" fillId="75" borderId="111" applyNumberFormat="0" applyFont="0" applyAlignment="0" applyProtection="0"/>
    <xf numFmtId="0" fontId="108" fillId="75" borderId="111" applyNumberFormat="0" applyFont="0" applyAlignment="0" applyProtection="0"/>
    <xf numFmtId="0" fontId="108" fillId="75" borderId="111" applyNumberFormat="0" applyFont="0" applyAlignment="0" applyProtection="0"/>
    <xf numFmtId="0" fontId="108" fillId="75" borderId="111" applyNumberFormat="0" applyFont="0" applyAlignment="0" applyProtection="0"/>
    <xf numFmtId="0" fontId="296" fillId="90" borderId="112" applyNumberFormat="0" applyAlignment="0" applyProtection="0"/>
    <xf numFmtId="0" fontId="296" fillId="90" borderId="112" applyNumberFormat="0" applyAlignment="0" applyProtection="0"/>
    <xf numFmtId="0" fontId="296" fillId="90" borderId="112" applyNumberFormat="0" applyAlignment="0" applyProtection="0"/>
    <xf numFmtId="0" fontId="296" fillId="90" borderId="112" applyNumberFormat="0" applyAlignment="0" applyProtection="0"/>
    <xf numFmtId="0" fontId="296" fillId="90" borderId="112" applyNumberFormat="0" applyAlignment="0" applyProtection="0"/>
    <xf numFmtId="0" fontId="297" fillId="0" borderId="126">
      <alignment horizontal="centerContinuous"/>
      <protection locked="0"/>
    </xf>
    <xf numFmtId="0" fontId="297" fillId="0" borderId="126">
      <alignment horizontal="centerContinuous"/>
      <protection locked="0"/>
    </xf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186" fontId="218" fillId="0" borderId="117"/>
    <xf numFmtId="0" fontId="310" fillId="0" borderId="10"/>
    <xf numFmtId="0" fontId="310" fillId="0" borderId="10"/>
    <xf numFmtId="0" fontId="23" fillId="0" borderId="0" applyNumberFormat="0" applyFont="0" applyFill="0" applyBorder="0" applyAlignment="0" applyProtection="0">
      <alignment vertical="top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3" fillId="0" borderId="0" applyNumberFormat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3" fillId="0" borderId="0" applyNumberFormat="0" applyFont="0" applyFill="0" applyBorder="0" applyAlignment="0" applyProtection="0">
      <alignment vertical="top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3" fillId="75" borderId="111" applyNumberFormat="0" applyFont="0" applyAlignment="0" applyProtection="0"/>
    <xf numFmtId="0" fontId="23" fillId="75" borderId="111" applyNumberFormat="0" applyFont="0" applyAlignment="0" applyProtection="0"/>
    <xf numFmtId="0" fontId="23" fillId="75" borderId="111" applyNumberFormat="0" applyFont="0" applyAlignment="0" applyProtection="0"/>
    <xf numFmtId="0" fontId="23" fillId="75" borderId="111" applyNumberFormat="0" applyFont="0" applyAlignment="0" applyProtection="0"/>
    <xf numFmtId="0" fontId="23" fillId="75" borderId="111" applyNumberFormat="0" applyFont="0" applyAlignment="0" applyProtection="0"/>
    <xf numFmtId="0" fontId="23" fillId="75" borderId="111" applyNumberFormat="0" applyFont="0" applyAlignment="0" applyProtection="0"/>
    <xf numFmtId="0" fontId="23" fillId="75" borderId="111" applyNumberFormat="0" applyFont="0" applyAlignment="0" applyProtection="0"/>
    <xf numFmtId="0" fontId="23" fillId="75" borderId="111" applyNumberFormat="0" applyFont="0" applyAlignment="0" applyProtection="0"/>
    <xf numFmtId="0" fontId="68" fillId="75" borderId="111" applyNumberFormat="0" applyFont="0" applyAlignment="0" applyProtection="0"/>
    <xf numFmtId="0" fontId="23" fillId="75" borderId="111" applyNumberFormat="0" applyFont="0" applyAlignment="0" applyProtection="0"/>
    <xf numFmtId="0" fontId="23" fillId="75" borderId="111" applyNumberFormat="0" applyFont="0" applyAlignment="0" applyProtection="0"/>
    <xf numFmtId="0" fontId="23" fillId="75" borderId="111" applyNumberFormat="0" applyFont="0" applyAlignment="0" applyProtection="0"/>
    <xf numFmtId="0" fontId="23" fillId="75" borderId="111" applyNumberFormat="0" applyFont="0" applyAlignment="0" applyProtection="0"/>
    <xf numFmtId="0" fontId="23" fillId="75" borderId="111" applyNumberFormat="0" applyFont="0" applyAlignment="0" applyProtection="0"/>
    <xf numFmtId="0" fontId="23" fillId="75" borderId="111" applyNumberFormat="0" applyFont="0" applyAlignment="0" applyProtection="0"/>
    <xf numFmtId="0" fontId="23" fillId="75" borderId="111" applyNumberFormat="0" applyFont="0" applyAlignment="0" applyProtection="0"/>
    <xf numFmtId="0" fontId="23" fillId="75" borderId="111" applyNumberFormat="0" applyFont="0" applyAlignment="0" applyProtection="0"/>
    <xf numFmtId="0" fontId="23" fillId="75" borderId="111" applyNumberFormat="0" applyFont="0" applyAlignment="0" applyProtection="0"/>
    <xf numFmtId="0" fontId="23" fillId="75" borderId="111" applyNumberFormat="0" applyFont="0" applyAlignment="0" applyProtection="0"/>
    <xf numFmtId="0" fontId="23" fillId="75" borderId="111" applyNumberFormat="0" applyFont="0" applyAlignment="0" applyProtection="0"/>
    <xf numFmtId="0" fontId="68" fillId="75" borderId="111" applyNumberFormat="0" applyFont="0" applyAlignment="0" applyProtection="0"/>
    <xf numFmtId="0" fontId="68" fillId="75" borderId="111" applyNumberFormat="0" applyFont="0" applyAlignment="0" applyProtection="0"/>
    <xf numFmtId="0" fontId="68" fillId="75" borderId="111" applyNumberFormat="0" applyFont="0" applyAlignment="0" applyProtection="0"/>
    <xf numFmtId="0" fontId="68" fillId="75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75" borderId="111" applyNumberFormat="0" applyFont="0" applyAlignment="0" applyProtection="0"/>
    <xf numFmtId="0" fontId="23" fillId="75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75" borderId="111" applyNumberFormat="0" applyFont="0" applyAlignment="0" applyProtection="0"/>
    <xf numFmtId="0" fontId="23" fillId="52" borderId="111" applyNumberFormat="0" applyFont="0" applyAlignment="0" applyProtection="0"/>
    <xf numFmtId="0" fontId="23" fillId="75" borderId="111" applyNumberFormat="0" applyFont="0" applyAlignment="0" applyProtection="0"/>
    <xf numFmtId="0" fontId="23" fillId="75" borderId="111" applyNumberFormat="0" applyFont="0" applyAlignment="0" applyProtection="0"/>
    <xf numFmtId="0" fontId="23" fillId="75" borderId="111" applyNumberFormat="0" applyFont="0" applyAlignment="0" applyProtection="0"/>
    <xf numFmtId="0" fontId="23" fillId="75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75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75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75" borderId="111" applyNumberFormat="0" applyFont="0" applyAlignment="0" applyProtection="0"/>
    <xf numFmtId="0" fontId="23" fillId="52" borderId="111" applyNumberFormat="0" applyFont="0" applyAlignment="0" applyProtection="0"/>
    <xf numFmtId="0" fontId="23" fillId="75" borderId="111" applyNumberFormat="0" applyFont="0" applyAlignment="0" applyProtection="0"/>
    <xf numFmtId="0" fontId="23" fillId="75" borderId="111" applyNumberFormat="0" applyFont="0" applyAlignment="0" applyProtection="0"/>
    <xf numFmtId="0" fontId="23" fillId="75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75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75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75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75" borderId="111" applyNumberFormat="0" applyFont="0" applyAlignment="0" applyProtection="0"/>
    <xf numFmtId="0" fontId="23" fillId="52" borderId="111" applyNumberFormat="0" applyFont="0" applyAlignment="0" applyProtection="0"/>
    <xf numFmtId="0" fontId="23" fillId="75" borderId="111" applyNumberFormat="0" applyFont="0" applyAlignment="0" applyProtection="0"/>
    <xf numFmtId="0" fontId="23" fillId="75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68" fillId="75" borderId="111" applyNumberFormat="0" applyFont="0" applyAlignment="0" applyProtection="0"/>
    <xf numFmtId="0" fontId="68" fillId="75" borderId="111" applyNumberFormat="0" applyFont="0" applyAlignment="0" applyProtection="0"/>
    <xf numFmtId="0" fontId="68" fillId="75" borderId="111" applyNumberFormat="0" applyFont="0" applyAlignment="0" applyProtection="0"/>
    <xf numFmtId="0" fontId="68" fillId="75" borderId="111" applyNumberFormat="0" applyFont="0" applyAlignment="0" applyProtection="0"/>
    <xf numFmtId="0" fontId="68" fillId="75" borderId="111" applyNumberFormat="0" applyFont="0" applyAlignment="0" applyProtection="0"/>
    <xf numFmtId="0" fontId="68" fillId="75" borderId="111" applyNumberFormat="0" applyFont="0" applyAlignment="0" applyProtection="0"/>
    <xf numFmtId="0" fontId="23" fillId="75" borderId="111" applyNumberFormat="0" applyFont="0" applyAlignment="0" applyProtection="0"/>
    <xf numFmtId="0" fontId="23" fillId="75" borderId="111" applyNumberFormat="0" applyFont="0" applyAlignment="0" applyProtection="0"/>
    <xf numFmtId="0" fontId="182" fillId="98" borderId="89" applyBorder="0">
      <alignment horizontal="left" vertical="top"/>
      <protection locked="0"/>
    </xf>
    <xf numFmtId="0" fontId="182" fillId="98" borderId="89" applyBorder="0">
      <alignment horizontal="left" vertical="top"/>
      <protection locked="0"/>
    </xf>
    <xf numFmtId="0" fontId="182" fillId="98" borderId="89" applyBorder="0">
      <alignment horizontal="left" vertical="top"/>
      <protection locked="0"/>
    </xf>
    <xf numFmtId="0" fontId="182" fillId="98" borderId="89" applyBorder="0">
      <alignment horizontal="left" vertical="top"/>
      <protection locked="0"/>
    </xf>
    <xf numFmtId="0" fontId="182" fillId="98" borderId="89" applyBorder="0">
      <alignment horizontal="left" vertical="top"/>
      <protection locked="0"/>
    </xf>
    <xf numFmtId="0" fontId="201" fillId="0" borderId="36" applyFont="0" applyAlignment="0" applyProtection="0">
      <alignment horizontal="right"/>
    </xf>
    <xf numFmtId="0" fontId="314" fillId="87" borderId="37" applyNumberFormat="0" applyAlignment="0" applyProtection="0"/>
    <xf numFmtId="0" fontId="314" fillId="87" borderId="37" applyNumberFormat="0" applyAlignment="0" applyProtection="0"/>
    <xf numFmtId="0" fontId="314" fillId="87" borderId="37" applyNumberFormat="0" applyAlignment="0" applyProtection="0"/>
    <xf numFmtId="0" fontId="314" fillId="87" borderId="37" applyNumberFormat="0" applyAlignment="0" applyProtection="0"/>
    <xf numFmtId="0" fontId="314" fillId="87" borderId="37" applyNumberFormat="0" applyAlignment="0" applyProtection="0"/>
    <xf numFmtId="0" fontId="314" fillId="87" borderId="37" applyNumberFormat="0" applyAlignment="0" applyProtection="0"/>
    <xf numFmtId="0" fontId="269" fillId="0" borderId="119" applyNumberFormat="0" applyFill="0" applyAlignment="0" applyProtection="0"/>
    <xf numFmtId="0" fontId="269" fillId="0" borderId="119" applyNumberFormat="0" applyFill="0" applyAlignment="0" applyProtection="0"/>
    <xf numFmtId="0" fontId="269" fillId="0" borderId="119" applyNumberFormat="0" applyFill="0" applyAlignment="0" applyProtection="0"/>
    <xf numFmtId="0" fontId="269" fillId="0" borderId="119" applyNumberFormat="0" applyFill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141" fillId="87" borderId="112" applyNumberFormat="0" applyAlignment="0" applyProtection="0"/>
    <xf numFmtId="0" fontId="141" fillId="87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141" fillId="87" borderId="112" applyNumberFormat="0" applyAlignment="0" applyProtection="0"/>
    <xf numFmtId="0" fontId="141" fillId="87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141" fillId="87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141" fillId="87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141" fillId="87" borderId="112" applyNumberFormat="0" applyAlignment="0" applyProtection="0"/>
    <xf numFmtId="0" fontId="141" fillId="87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141" fillId="87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141" fillId="87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141" fillId="87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0" fontId="45" fillId="62" borderId="112" applyNumberFormat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315" fillId="75" borderId="111" applyNumberFormat="0" applyFont="0" applyAlignment="0" applyProtection="0"/>
    <xf numFmtId="0" fontId="315" fillId="75" borderId="111" applyNumberFormat="0" applyFont="0" applyAlignment="0" applyProtection="0"/>
    <xf numFmtId="0" fontId="315" fillId="75" borderId="111" applyNumberFormat="0" applyFont="0" applyAlignment="0" applyProtection="0"/>
    <xf numFmtId="0" fontId="315" fillId="75" borderId="111" applyNumberFormat="0" applyFont="0" applyAlignment="0" applyProtection="0"/>
    <xf numFmtId="0" fontId="315" fillId="75" borderId="111" applyNumberFormat="0" applyFont="0" applyAlignment="0" applyProtection="0"/>
    <xf numFmtId="0" fontId="315" fillId="75" borderId="111" applyNumberFormat="0" applyFont="0" applyAlignment="0" applyProtection="0"/>
    <xf numFmtId="196" fontId="23" fillId="100" borderId="93">
      <alignment horizontal="right"/>
    </xf>
    <xf numFmtId="4" fontId="143" fillId="0" borderId="121" applyBorder="0">
      <alignment horizontal="right" wrapText="1"/>
    </xf>
    <xf numFmtId="4" fontId="143" fillId="0" borderId="121" applyBorder="0">
      <alignment horizontal="right" wrapText="1"/>
    </xf>
    <xf numFmtId="236" fontId="182" fillId="98" borderId="70" applyBorder="0">
      <alignment horizontal="center" vertical="center"/>
      <protection locked="0"/>
    </xf>
    <xf numFmtId="236" fontId="182" fillId="98" borderId="70" applyBorder="0">
      <alignment horizontal="center" vertical="center"/>
      <protection locked="0"/>
    </xf>
    <xf numFmtId="236" fontId="182" fillId="98" borderId="70" applyBorder="0">
      <alignment horizontal="center" vertical="center"/>
      <protection locked="0"/>
    </xf>
    <xf numFmtId="236" fontId="182" fillId="98" borderId="70" applyBorder="0">
      <alignment horizontal="center" vertical="center"/>
      <protection locked="0"/>
    </xf>
    <xf numFmtId="236" fontId="182" fillId="98" borderId="70" applyBorder="0">
      <alignment horizontal="center" vertical="center"/>
      <protection locked="0"/>
    </xf>
    <xf numFmtId="0" fontId="223" fillId="87" borderId="112" applyNumberFormat="0" applyAlignment="0" applyProtection="0"/>
    <xf numFmtId="0" fontId="223" fillId="87" borderId="112" applyNumberFormat="0" applyAlignment="0" applyProtection="0"/>
    <xf numFmtId="0" fontId="223" fillId="87" borderId="112" applyNumberFormat="0" applyAlignment="0" applyProtection="0"/>
    <xf numFmtId="0" fontId="223" fillId="87" borderId="112" applyNumberFormat="0" applyAlignment="0" applyProtection="0"/>
    <xf numFmtId="0" fontId="223" fillId="90" borderId="112" applyNumberFormat="0" applyAlignment="0" applyProtection="0"/>
    <xf numFmtId="0" fontId="223" fillId="90" borderId="112" applyNumberFormat="0" applyAlignment="0" applyProtection="0"/>
    <xf numFmtId="0" fontId="223" fillId="87" borderId="112" applyNumberFormat="0" applyAlignment="0" applyProtection="0"/>
    <xf numFmtId="0" fontId="223" fillId="87" borderId="112" applyNumberFormat="0" applyAlignment="0" applyProtection="0"/>
    <xf numFmtId="0" fontId="223" fillId="87" borderId="112" applyNumberFormat="0" applyAlignment="0" applyProtection="0"/>
    <xf numFmtId="0" fontId="223" fillId="87" borderId="112" applyNumberFormat="0" applyAlignment="0" applyProtection="0"/>
    <xf numFmtId="0" fontId="223" fillId="90" borderId="112" applyNumberFormat="0" applyAlignment="0" applyProtection="0"/>
    <xf numFmtId="0" fontId="223" fillId="90" borderId="112" applyNumberFormat="0" applyAlignment="0" applyProtection="0"/>
    <xf numFmtId="0" fontId="223" fillId="90" borderId="112" applyNumberFormat="0" applyAlignment="0" applyProtection="0"/>
    <xf numFmtId="4" fontId="319" fillId="101" borderId="122" applyNumberFormat="0" applyProtection="0">
      <alignment vertical="center"/>
    </xf>
    <xf numFmtId="4" fontId="319" fillId="101" borderId="122" applyNumberFormat="0" applyProtection="0">
      <alignment vertical="center"/>
    </xf>
    <xf numFmtId="4" fontId="319" fillId="101" borderId="122" applyNumberFormat="0" applyProtection="0">
      <alignment vertical="center"/>
    </xf>
    <xf numFmtId="4" fontId="320" fillId="101" borderId="122" applyNumberFormat="0" applyProtection="0">
      <alignment vertical="center"/>
    </xf>
    <xf numFmtId="4" fontId="320" fillId="101" borderId="122" applyNumberFormat="0" applyProtection="0">
      <alignment vertical="center"/>
    </xf>
    <xf numFmtId="4" fontId="320" fillId="101" borderId="122" applyNumberFormat="0" applyProtection="0">
      <alignment vertical="center"/>
    </xf>
    <xf numFmtId="4" fontId="321" fillId="101" borderId="122" applyNumberFormat="0" applyProtection="0">
      <alignment horizontal="left" vertical="center" indent="1"/>
    </xf>
    <xf numFmtId="4" fontId="321" fillId="101" borderId="122" applyNumberFormat="0" applyProtection="0">
      <alignment horizontal="left" vertical="center" indent="1"/>
    </xf>
    <xf numFmtId="4" fontId="321" fillId="101" borderId="122" applyNumberFormat="0" applyProtection="0">
      <alignment horizontal="left" vertical="center" indent="1"/>
    </xf>
    <xf numFmtId="4" fontId="321" fillId="104" borderId="122" applyNumberFormat="0" applyProtection="0">
      <alignment horizontal="right" vertical="center"/>
    </xf>
    <xf numFmtId="4" fontId="321" fillId="104" borderId="122" applyNumberFormat="0" applyProtection="0">
      <alignment horizontal="right" vertical="center"/>
    </xf>
    <xf numFmtId="4" fontId="321" fillId="104" borderId="122" applyNumberFormat="0" applyProtection="0">
      <alignment horizontal="right" vertical="center"/>
    </xf>
    <xf numFmtId="4" fontId="321" fillId="105" borderId="122" applyNumberFormat="0" applyProtection="0">
      <alignment horizontal="right" vertical="center"/>
    </xf>
    <xf numFmtId="4" fontId="321" fillId="105" borderId="122" applyNumberFormat="0" applyProtection="0">
      <alignment horizontal="right" vertical="center"/>
    </xf>
    <xf numFmtId="4" fontId="321" fillId="105" borderId="122" applyNumberFormat="0" applyProtection="0">
      <alignment horizontal="right" vertical="center"/>
    </xf>
    <xf numFmtId="4" fontId="321" fillId="113" borderId="122" applyNumberFormat="0" applyProtection="0">
      <alignment horizontal="right" vertical="center"/>
    </xf>
    <xf numFmtId="4" fontId="321" fillId="113" borderId="122" applyNumberFormat="0" applyProtection="0">
      <alignment horizontal="right" vertical="center"/>
    </xf>
    <xf numFmtId="4" fontId="321" fillId="113" borderId="122" applyNumberFormat="0" applyProtection="0">
      <alignment horizontal="right" vertical="center"/>
    </xf>
    <xf numFmtId="4" fontId="321" fillId="102" borderId="122" applyNumberFormat="0" applyProtection="0">
      <alignment horizontal="right" vertical="center"/>
    </xf>
    <xf numFmtId="4" fontId="321" fillId="102" borderId="122" applyNumberFormat="0" applyProtection="0">
      <alignment horizontal="right" vertical="center"/>
    </xf>
    <xf numFmtId="4" fontId="321" fillId="102" borderId="122" applyNumberFormat="0" applyProtection="0">
      <alignment horizontal="right" vertical="center"/>
    </xf>
    <xf numFmtId="4" fontId="321" fillId="114" borderId="122" applyNumberFormat="0" applyProtection="0">
      <alignment horizontal="right" vertical="center"/>
    </xf>
    <xf numFmtId="4" fontId="321" fillId="114" borderId="122" applyNumberFormat="0" applyProtection="0">
      <alignment horizontal="right" vertical="center"/>
    </xf>
    <xf numFmtId="4" fontId="321" fillId="114" borderId="122" applyNumberFormat="0" applyProtection="0">
      <alignment horizontal="right" vertical="center"/>
    </xf>
    <xf numFmtId="4" fontId="321" fillId="98" borderId="122" applyNumberFormat="0" applyProtection="0">
      <alignment horizontal="right" vertical="center"/>
    </xf>
    <xf numFmtId="4" fontId="321" fillId="98" borderId="122" applyNumberFormat="0" applyProtection="0">
      <alignment horizontal="right" vertical="center"/>
    </xf>
    <xf numFmtId="4" fontId="321" fillId="98" borderId="122" applyNumberFormat="0" applyProtection="0">
      <alignment horizontal="right" vertical="center"/>
    </xf>
    <xf numFmtId="4" fontId="321" fillId="115" borderId="122" applyNumberFormat="0" applyProtection="0">
      <alignment horizontal="right" vertical="center"/>
    </xf>
    <xf numFmtId="4" fontId="321" fillId="115" borderId="122" applyNumberFormat="0" applyProtection="0">
      <alignment horizontal="right" vertical="center"/>
    </xf>
    <xf numFmtId="4" fontId="321" fillId="115" borderId="122" applyNumberFormat="0" applyProtection="0">
      <alignment horizontal="right" vertical="center"/>
    </xf>
    <xf numFmtId="4" fontId="321" fillId="116" borderId="122" applyNumberFormat="0" applyProtection="0">
      <alignment horizontal="right" vertical="center"/>
    </xf>
    <xf numFmtId="4" fontId="321" fillId="116" borderId="122" applyNumberFormat="0" applyProtection="0">
      <alignment horizontal="right" vertical="center"/>
    </xf>
    <xf numFmtId="4" fontId="321" fillId="116" borderId="122" applyNumberFormat="0" applyProtection="0">
      <alignment horizontal="right" vertical="center"/>
    </xf>
    <xf numFmtId="4" fontId="321" fillId="117" borderId="122" applyNumberFormat="0" applyProtection="0">
      <alignment horizontal="right" vertical="center"/>
    </xf>
    <xf numFmtId="4" fontId="321" fillId="117" borderId="122" applyNumberFormat="0" applyProtection="0">
      <alignment horizontal="right" vertical="center"/>
    </xf>
    <xf numFmtId="4" fontId="321" fillId="117" borderId="122" applyNumberFormat="0" applyProtection="0">
      <alignment horizontal="right" vertical="center"/>
    </xf>
    <xf numFmtId="4" fontId="321" fillId="106" borderId="122" applyNumberFormat="0" applyProtection="0">
      <alignment horizontal="right" vertical="center"/>
    </xf>
    <xf numFmtId="4" fontId="321" fillId="106" borderId="122" applyNumberFormat="0" applyProtection="0">
      <alignment horizontal="right" vertical="center"/>
    </xf>
    <xf numFmtId="4" fontId="321" fillId="106" borderId="122" applyNumberFormat="0" applyProtection="0">
      <alignment horizontal="right" vertical="center"/>
    </xf>
    <xf numFmtId="4" fontId="321" fillId="89" borderId="122" applyNumberFormat="0" applyProtection="0">
      <alignment vertical="center"/>
    </xf>
    <xf numFmtId="4" fontId="321" fillId="89" borderId="122" applyNumberFormat="0" applyProtection="0">
      <alignment vertical="center"/>
    </xf>
    <xf numFmtId="4" fontId="321" fillId="89" borderId="122" applyNumberFormat="0" applyProtection="0">
      <alignment vertical="center"/>
    </xf>
    <xf numFmtId="4" fontId="322" fillId="89" borderId="122" applyNumberFormat="0" applyProtection="0">
      <alignment vertical="center"/>
    </xf>
    <xf numFmtId="4" fontId="322" fillId="89" borderId="122" applyNumberFormat="0" applyProtection="0">
      <alignment vertical="center"/>
    </xf>
    <xf numFmtId="4" fontId="322" fillId="89" borderId="122" applyNumberFormat="0" applyProtection="0">
      <alignment vertical="center"/>
    </xf>
    <xf numFmtId="4" fontId="319" fillId="106" borderId="123" applyNumberFormat="0" applyProtection="0">
      <alignment horizontal="left" vertical="center" indent="1"/>
    </xf>
    <xf numFmtId="4" fontId="319" fillId="106" borderId="123" applyNumberFormat="0" applyProtection="0">
      <alignment horizontal="left" vertical="center" indent="1"/>
    </xf>
    <xf numFmtId="4" fontId="319" fillId="106" borderId="123" applyNumberFormat="0" applyProtection="0">
      <alignment horizontal="left" vertical="center" indent="1"/>
    </xf>
    <xf numFmtId="4" fontId="321" fillId="89" borderId="122" applyNumberFormat="0" applyProtection="0">
      <alignment horizontal="right" vertical="center"/>
    </xf>
    <xf numFmtId="4" fontId="321" fillId="89" borderId="122" applyNumberFormat="0" applyProtection="0">
      <alignment horizontal="right" vertical="center"/>
    </xf>
    <xf numFmtId="4" fontId="321" fillId="89" borderId="122" applyNumberFormat="0" applyProtection="0">
      <alignment horizontal="right" vertical="center"/>
    </xf>
    <xf numFmtId="4" fontId="322" fillId="89" borderId="122" applyNumberFormat="0" applyProtection="0">
      <alignment horizontal="right" vertical="center"/>
    </xf>
    <xf numFmtId="4" fontId="322" fillId="89" borderId="122" applyNumberFormat="0" applyProtection="0">
      <alignment horizontal="right" vertical="center"/>
    </xf>
    <xf numFmtId="4" fontId="322" fillId="89" borderId="122" applyNumberFormat="0" applyProtection="0">
      <alignment horizontal="right" vertical="center"/>
    </xf>
    <xf numFmtId="4" fontId="319" fillId="106" borderId="122" applyNumberFormat="0" applyProtection="0">
      <alignment horizontal="left" vertical="center" indent="1"/>
    </xf>
    <xf numFmtId="4" fontId="319" fillId="106" borderId="122" applyNumberFormat="0" applyProtection="0">
      <alignment horizontal="left" vertical="center" indent="1"/>
    </xf>
    <xf numFmtId="4" fontId="319" fillId="106" borderId="122" applyNumberFormat="0" applyProtection="0">
      <alignment horizontal="left" vertical="center" indent="1"/>
    </xf>
    <xf numFmtId="4" fontId="323" fillId="107" borderId="123" applyNumberFormat="0" applyProtection="0">
      <alignment horizontal="left" vertical="center" indent="1"/>
    </xf>
    <xf numFmtId="4" fontId="323" fillId="107" borderId="123" applyNumberFormat="0" applyProtection="0">
      <alignment horizontal="left" vertical="center" indent="1"/>
    </xf>
    <xf numFmtId="4" fontId="323" fillId="107" borderId="123" applyNumberFormat="0" applyProtection="0">
      <alignment horizontal="left" vertical="center" indent="1"/>
    </xf>
    <xf numFmtId="4" fontId="324" fillId="89" borderId="122" applyNumberFormat="0" applyProtection="0">
      <alignment horizontal="right" vertical="center"/>
    </xf>
    <xf numFmtId="4" fontId="324" fillId="89" borderId="122" applyNumberFormat="0" applyProtection="0">
      <alignment horizontal="right" vertical="center"/>
    </xf>
    <xf numFmtId="4" fontId="324" fillId="89" borderId="122" applyNumberFormat="0" applyProtection="0">
      <alignment horizontal="right" vertical="center"/>
    </xf>
    <xf numFmtId="0" fontId="317" fillId="1" borderId="51" applyNumberFormat="0" applyFont="0" applyAlignment="0">
      <alignment horizontal="center"/>
    </xf>
    <xf numFmtId="0" fontId="317" fillId="1" borderId="51" applyNumberFormat="0" applyFont="0" applyAlignment="0">
      <alignment horizontal="center"/>
    </xf>
    <xf numFmtId="196" fontId="22" fillId="0" borderId="36"/>
    <xf numFmtId="0" fontId="330" fillId="0" borderId="115" applyNumberFormat="0" applyFill="0" applyAlignment="0" applyProtection="0"/>
    <xf numFmtId="0" fontId="330" fillId="0" borderId="115" applyNumberFormat="0" applyFill="0" applyAlignment="0" applyProtection="0"/>
    <xf numFmtId="0" fontId="330" fillId="0" borderId="115" applyNumberFormat="0" applyFill="0" applyAlignment="0" applyProtection="0"/>
    <xf numFmtId="0" fontId="330" fillId="0" borderId="115" applyNumberFormat="0" applyFill="0" applyAlignment="0" applyProtection="0"/>
    <xf numFmtId="0" fontId="330" fillId="0" borderId="115" applyNumberFormat="0" applyFill="0" applyAlignment="0" applyProtection="0"/>
    <xf numFmtId="0" fontId="331" fillId="0" borderId="125" applyFill="0" applyBorder="0" applyProtection="0">
      <alignment horizontal="left" wrapText="1"/>
    </xf>
    <xf numFmtId="0" fontId="331" fillId="0" borderId="125" applyFill="0" applyBorder="0" applyProtection="0">
      <alignment horizontal="left" wrapText="1"/>
    </xf>
    <xf numFmtId="0" fontId="332" fillId="0" borderId="125" applyFill="0" applyBorder="0" applyProtection="0">
      <alignment horizontal="left" wrapText="1"/>
    </xf>
    <xf numFmtId="0" fontId="332" fillId="0" borderId="125" applyFill="0" applyBorder="0" applyProtection="0">
      <alignment horizontal="left" wrapText="1"/>
    </xf>
    <xf numFmtId="233" fontId="91" fillId="0" borderId="126" applyFill="0" applyBorder="0" applyProtection="0">
      <alignment horizontal="center"/>
    </xf>
    <xf numFmtId="233" fontId="332" fillId="0" borderId="126" applyFill="0" applyBorder="0" applyProtection="0">
      <alignment horizontal="center"/>
    </xf>
    <xf numFmtId="0" fontId="333" fillId="0" borderId="125" applyFill="0" applyBorder="0" applyProtection="0">
      <alignment horizontal="left" wrapText="1" indent="1"/>
    </xf>
    <xf numFmtId="0" fontId="333" fillId="0" borderId="125" applyFill="0" applyBorder="0" applyProtection="0">
      <alignment horizontal="left" wrapText="1" indent="1"/>
    </xf>
    <xf numFmtId="0" fontId="91" fillId="0" borderId="125" applyFill="0" applyBorder="0" applyProtection="0">
      <alignment horizontal="left" wrapText="1" indent="2"/>
    </xf>
    <xf numFmtId="0" fontId="91" fillId="0" borderId="125" applyFill="0" applyBorder="0" applyProtection="0">
      <alignment horizontal="left" wrapText="1" indent="2"/>
    </xf>
    <xf numFmtId="0" fontId="334" fillId="90" borderId="37" applyNumberFormat="0" applyAlignment="0" applyProtection="0"/>
    <xf numFmtId="0" fontId="334" fillId="90" borderId="37" applyNumberFormat="0" applyAlignment="0" applyProtection="0"/>
    <xf numFmtId="0" fontId="334" fillId="90" borderId="37" applyNumberFormat="0" applyAlignment="0" applyProtection="0"/>
    <xf numFmtId="0" fontId="334" fillId="90" borderId="37" applyNumberFormat="0" applyAlignment="0" applyProtection="0"/>
    <xf numFmtId="293" fontId="229" fillId="0" borderId="125">
      <alignment horizontal="right" vertical="center"/>
    </xf>
    <xf numFmtId="293" fontId="229" fillId="0" borderId="125">
      <alignment horizontal="right" vertical="center"/>
    </xf>
    <xf numFmtId="208" fontId="248" fillId="0" borderId="125">
      <alignment horizontal="right" vertical="center"/>
    </xf>
    <xf numFmtId="208" fontId="248" fillId="0" borderId="125">
      <alignment horizontal="right" vertical="center"/>
    </xf>
    <xf numFmtId="294" fontId="229" fillId="0" borderId="125">
      <alignment horizontal="right" vertical="center"/>
    </xf>
    <xf numFmtId="294" fontId="229" fillId="0" borderId="125">
      <alignment horizontal="right" vertical="center"/>
    </xf>
    <xf numFmtId="295" fontId="310" fillId="0" borderId="125">
      <alignment horizontal="right" vertical="center"/>
    </xf>
    <xf numFmtId="295" fontId="310" fillId="0" borderId="125">
      <alignment horizontal="right" vertical="center"/>
    </xf>
    <xf numFmtId="296" fontId="335" fillId="0" borderId="125">
      <alignment horizontal="right" vertical="center"/>
    </xf>
    <xf numFmtId="296" fontId="335" fillId="0" borderId="125">
      <alignment horizontal="right" vertical="center"/>
    </xf>
    <xf numFmtId="208" fontId="248" fillId="0" borderId="125">
      <alignment horizontal="right" vertical="center"/>
    </xf>
    <xf numFmtId="208" fontId="248" fillId="0" borderId="125">
      <alignment horizontal="right" vertical="center"/>
    </xf>
    <xf numFmtId="208" fontId="248" fillId="0" borderId="125">
      <alignment horizontal="right" vertical="center"/>
    </xf>
    <xf numFmtId="208" fontId="248" fillId="0" borderId="125">
      <alignment horizontal="right" vertical="center"/>
    </xf>
    <xf numFmtId="297" fontId="23" fillId="0" borderId="10">
      <alignment horizontal="right" vertical="center"/>
    </xf>
    <xf numFmtId="297" fontId="23" fillId="0" borderId="10">
      <alignment horizontal="right" vertical="center"/>
    </xf>
    <xf numFmtId="297" fontId="23" fillId="0" borderId="10">
      <alignment horizontal="right" vertical="center"/>
    </xf>
    <xf numFmtId="297" fontId="23" fillId="0" borderId="10">
      <alignment horizontal="right" vertical="center"/>
    </xf>
    <xf numFmtId="300" fontId="310" fillId="0" borderId="125">
      <alignment horizontal="center"/>
    </xf>
    <xf numFmtId="300" fontId="310" fillId="0" borderId="125">
      <alignment horizontal="center"/>
    </xf>
    <xf numFmtId="11" fontId="23" fillId="0" borderId="10"/>
    <xf numFmtId="11" fontId="23" fillId="0" borderId="10"/>
    <xf numFmtId="11" fontId="23" fillId="0" borderId="10"/>
    <xf numFmtId="11" fontId="23" fillId="0" borderId="10"/>
    <xf numFmtId="0" fontId="25" fillId="0" borderId="10">
      <alignment horizontal="centerContinuous" vertical="center" wrapText="1"/>
    </xf>
    <xf numFmtId="0" fontId="25" fillId="0" borderId="10">
      <alignment horizontal="centerContinuous" vertical="center" wrapText="1"/>
    </xf>
    <xf numFmtId="0" fontId="25" fillId="0" borderId="10">
      <alignment horizontal="centerContinuous" vertical="center" wrapText="1"/>
    </xf>
    <xf numFmtId="0" fontId="25" fillId="0" borderId="10">
      <alignment horizontal="centerContinuous" vertical="center" wrapText="1"/>
    </xf>
    <xf numFmtId="0" fontId="25" fillId="0" borderId="10">
      <alignment horizontal="centerContinuous" vertical="center" wrapText="1"/>
    </xf>
    <xf numFmtId="0" fontId="23" fillId="101" borderId="10">
      <alignment horizontal="centerContinuous" vertical="center" wrapText="1"/>
      <protection hidden="1"/>
    </xf>
    <xf numFmtId="0" fontId="23" fillId="101" borderId="10">
      <alignment horizontal="centerContinuous" vertical="center" wrapText="1"/>
      <protection hidden="1"/>
    </xf>
    <xf numFmtId="0" fontId="23" fillId="101" borderId="10">
      <alignment horizontal="centerContinuous" vertical="center" wrapText="1"/>
      <protection hidden="1"/>
    </xf>
    <xf numFmtId="0" fontId="23" fillId="101" borderId="10">
      <alignment horizontal="centerContinuous" vertical="center" wrapText="1"/>
      <protection hidden="1"/>
    </xf>
    <xf numFmtId="0" fontId="23" fillId="101" borderId="10">
      <alignment horizontal="centerContinuous" vertical="center" wrapText="1"/>
      <protection hidden="1"/>
    </xf>
    <xf numFmtId="0" fontId="23" fillId="101" borderId="10">
      <alignment horizontal="center" vertical="center" textRotation="90" wrapText="1"/>
      <protection hidden="1"/>
    </xf>
    <xf numFmtId="0" fontId="23" fillId="101" borderId="10">
      <alignment horizontal="center" vertical="center" textRotation="90" wrapText="1"/>
      <protection hidden="1"/>
    </xf>
    <xf numFmtId="0" fontId="23" fillId="101" borderId="10">
      <alignment horizontal="center" vertical="center" textRotation="90" wrapText="1"/>
      <protection hidden="1"/>
    </xf>
    <xf numFmtId="0" fontId="23" fillId="101" borderId="10">
      <alignment horizontal="center" vertical="center" textRotation="90" wrapText="1"/>
      <protection hidden="1"/>
    </xf>
    <xf numFmtId="0" fontId="23" fillId="101" borderId="10">
      <alignment horizontal="center" vertical="center" textRotation="90" wrapText="1"/>
      <protection hidden="1"/>
    </xf>
    <xf numFmtId="0" fontId="213" fillId="102" borderId="10">
      <alignment horizontal="center" vertical="center" textRotation="90" wrapText="1"/>
      <protection hidden="1"/>
    </xf>
    <xf numFmtId="0" fontId="213" fillId="102" borderId="10">
      <alignment horizontal="center" vertical="center" textRotation="90" wrapText="1"/>
      <protection hidden="1"/>
    </xf>
    <xf numFmtId="0" fontId="213" fillId="102" borderId="10">
      <alignment horizontal="center" vertical="center" textRotation="90" wrapText="1"/>
      <protection hidden="1"/>
    </xf>
    <xf numFmtId="0" fontId="213" fillId="102" borderId="10">
      <alignment horizontal="center" vertical="center" textRotation="90" wrapText="1"/>
      <protection hidden="1"/>
    </xf>
    <xf numFmtId="0" fontId="213" fillId="102" borderId="10">
      <alignment horizontal="center" vertical="center" textRotation="90" wrapText="1"/>
      <protection hidden="1"/>
    </xf>
    <xf numFmtId="3" fontId="25" fillId="101" borderId="10">
      <alignment horizontal="center" vertical="center" wrapText="1"/>
      <protection hidden="1"/>
    </xf>
    <xf numFmtId="3" fontId="25" fillId="101" borderId="10">
      <alignment horizontal="center" vertical="center" wrapText="1"/>
      <protection hidden="1"/>
    </xf>
    <xf numFmtId="3" fontId="25" fillId="101" borderId="10">
      <alignment horizontal="center" vertical="center" wrapText="1"/>
      <protection hidden="1"/>
    </xf>
    <xf numFmtId="3" fontId="25" fillId="101" borderId="10">
      <alignment horizontal="center" vertical="center" wrapText="1"/>
      <protection hidden="1"/>
    </xf>
    <xf numFmtId="3" fontId="25" fillId="101" borderId="10">
      <alignment horizontal="center" vertical="center" wrapText="1"/>
      <protection hidden="1"/>
    </xf>
    <xf numFmtId="0" fontId="23" fillId="101" borderId="10">
      <alignment horizontal="center" vertical="center" wrapText="1"/>
      <protection hidden="1"/>
    </xf>
    <xf numFmtId="0" fontId="23" fillId="101" borderId="10">
      <alignment horizontal="center" vertical="center" wrapText="1"/>
      <protection hidden="1"/>
    </xf>
    <xf numFmtId="0" fontId="23" fillId="101" borderId="10">
      <alignment horizontal="center" vertical="center" wrapText="1"/>
      <protection hidden="1"/>
    </xf>
    <xf numFmtId="0" fontId="23" fillId="101" borderId="10">
      <alignment horizontal="center" vertical="center" wrapText="1"/>
      <protection hidden="1"/>
    </xf>
    <xf numFmtId="0" fontId="23" fillId="101" borderId="10">
      <alignment horizontal="center" vertical="center" wrapText="1"/>
      <protection hidden="1"/>
    </xf>
    <xf numFmtId="0" fontId="100" fillId="0" borderId="119" applyNumberFormat="0" applyFill="0" applyAlignment="0" applyProtection="0"/>
    <xf numFmtId="0" fontId="100" fillId="0" borderId="119" applyNumberFormat="0" applyFill="0" applyAlignment="0" applyProtection="0"/>
    <xf numFmtId="0" fontId="100" fillId="0" borderId="119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100" fillId="0" borderId="115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100" fillId="0" borderId="115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100" fillId="0" borderId="115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100" fillId="0" borderId="115" applyNumberFormat="0" applyFill="0" applyAlignment="0" applyProtection="0"/>
    <xf numFmtId="0" fontId="36" fillId="0" borderId="124" applyNumberFormat="0" applyFill="0" applyAlignment="0" applyProtection="0"/>
    <xf numFmtId="0" fontId="100" fillId="0" borderId="115" applyNumberFormat="0" applyFill="0" applyAlignment="0" applyProtection="0"/>
    <xf numFmtId="0" fontId="100" fillId="0" borderId="115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36" fillId="0" borderId="124" applyNumberFormat="0" applyFill="0" applyAlignment="0" applyProtection="0"/>
    <xf numFmtId="0" fontId="100" fillId="0" borderId="115" applyNumberFormat="0" applyFill="0" applyAlignment="0" applyProtection="0"/>
    <xf numFmtId="0" fontId="100" fillId="0" borderId="115" applyNumberFormat="0" applyFill="0" applyAlignment="0" applyProtection="0"/>
    <xf numFmtId="0" fontId="100" fillId="0" borderId="115" applyNumberFormat="0" applyFill="0" applyAlignment="0" applyProtection="0"/>
    <xf numFmtId="0" fontId="100" fillId="0" borderId="115" applyNumberFormat="0" applyFill="0" applyAlignment="0" applyProtection="0"/>
    <xf numFmtId="0" fontId="223" fillId="90" borderId="112" applyNumberFormat="0" applyAlignment="0" applyProtection="0"/>
    <xf numFmtId="0" fontId="223" fillId="90" borderId="112" applyNumberFormat="0" applyAlignment="0" applyProtection="0"/>
    <xf numFmtId="0" fontId="223" fillId="90" borderId="112" applyNumberFormat="0" applyAlignment="0" applyProtection="0"/>
    <xf numFmtId="0" fontId="223" fillId="90" borderId="112" applyNumberFormat="0" applyAlignment="0" applyProtection="0"/>
    <xf numFmtId="0" fontId="21" fillId="75" borderId="111" applyNumberFormat="0" applyFont="0" applyAlignment="0" applyProtection="0"/>
    <xf numFmtId="0" fontId="21" fillId="75" borderId="111" applyNumberFormat="0" applyFont="0" applyAlignment="0" applyProtection="0"/>
    <xf numFmtId="0" fontId="21" fillId="75" borderId="111" applyNumberFormat="0" applyFont="0" applyAlignment="0" applyProtection="0"/>
    <xf numFmtId="0" fontId="21" fillId="75" borderId="111" applyNumberFormat="0" applyFont="0" applyAlignment="0" applyProtection="0"/>
    <xf numFmtId="301" fontId="310" fillId="0" borderId="10"/>
    <xf numFmtId="301" fontId="310" fillId="0" borderId="10"/>
    <xf numFmtId="5" fontId="341" fillId="119" borderId="83">
      <alignment vertical="top"/>
    </xf>
    <xf numFmtId="5" fontId="341" fillId="119" borderId="83">
      <alignment vertical="top"/>
    </xf>
    <xf numFmtId="5" fontId="341" fillId="119" borderId="83">
      <alignment vertical="top"/>
    </xf>
    <xf numFmtId="5" fontId="341" fillId="119" borderId="83">
      <alignment vertical="top"/>
    </xf>
    <xf numFmtId="0" fontId="342" fillId="120" borderId="10">
      <alignment horizontal="left" vertical="center"/>
    </xf>
    <xf numFmtId="0" fontId="342" fillId="120" borderId="10">
      <alignment horizontal="left" vertical="center"/>
    </xf>
    <xf numFmtId="6" fontId="343" fillId="121" borderId="83"/>
    <xf numFmtId="6" fontId="343" fillId="121" borderId="83"/>
    <xf numFmtId="6" fontId="343" fillId="121" borderId="83"/>
    <xf numFmtId="6" fontId="343" fillId="121" borderId="83"/>
    <xf numFmtId="5" fontId="291" fillId="0" borderId="83">
      <alignment horizontal="left" vertical="top"/>
    </xf>
    <xf numFmtId="5" fontId="291" fillId="0" borderId="83">
      <alignment horizontal="left" vertical="top"/>
    </xf>
    <xf numFmtId="5" fontId="291" fillId="0" borderId="83">
      <alignment horizontal="left" vertical="top"/>
    </xf>
    <xf numFmtId="5" fontId="291" fillId="0" borderId="83">
      <alignment horizontal="left" vertical="top"/>
    </xf>
    <xf numFmtId="0" fontId="265" fillId="78" borderId="37" applyNumberFormat="0" applyAlignment="0" applyProtection="0"/>
    <xf numFmtId="0" fontId="265" fillId="78" borderId="37" applyNumberFormat="0" applyAlignment="0" applyProtection="0"/>
    <xf numFmtId="0" fontId="265" fillId="78" borderId="37" applyNumberFormat="0" applyAlignment="0" applyProtection="0"/>
    <xf numFmtId="0" fontId="265" fillId="78" borderId="37" applyNumberFormat="0" applyAlignment="0" applyProtection="0"/>
    <xf numFmtId="0" fontId="346" fillId="90" borderId="37" applyNumberFormat="0" applyAlignment="0" applyProtection="0"/>
    <xf numFmtId="0" fontId="346" fillId="90" borderId="37" applyNumberFormat="0" applyAlignment="0" applyProtection="0"/>
    <xf numFmtId="0" fontId="346" fillId="90" borderId="37" applyNumberFormat="0" applyAlignment="0" applyProtection="0"/>
    <xf numFmtId="0" fontId="346" fillId="90" borderId="37" applyNumberFormat="0" applyAlignment="0" applyProtection="0"/>
    <xf numFmtId="0" fontId="296" fillId="90" borderId="112" applyNumberFormat="0" applyAlignment="0" applyProtection="0"/>
    <xf numFmtId="0" fontId="296" fillId="90" borderId="112" applyNumberFormat="0" applyAlignment="0" applyProtection="0"/>
    <xf numFmtId="0" fontId="296" fillId="90" borderId="112" applyNumberFormat="0" applyAlignment="0" applyProtection="0"/>
    <xf numFmtId="0" fontId="296" fillId="90" borderId="112" applyNumberFormat="0" applyAlignment="0" applyProtection="0"/>
    <xf numFmtId="0" fontId="45" fillId="90" borderId="112" applyNumberFormat="0" applyAlignment="0" applyProtection="0"/>
    <xf numFmtId="0" fontId="45" fillId="90" borderId="112" applyNumberFormat="0" applyAlignment="0" applyProtection="0"/>
    <xf numFmtId="0" fontId="45" fillId="90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349" fillId="87" borderId="112" applyNumberFormat="0" applyAlignment="0" applyProtection="0"/>
    <xf numFmtId="0" fontId="45" fillId="90" borderId="112" applyNumberFormat="0" applyAlignment="0" applyProtection="0"/>
    <xf numFmtId="0" fontId="45" fillId="90" borderId="112" applyNumberFormat="0" applyAlignment="0" applyProtection="0"/>
    <xf numFmtId="0" fontId="45" fillId="90" borderId="112" applyNumberFormat="0" applyAlignment="0" applyProtection="0"/>
    <xf numFmtId="0" fontId="41" fillId="78" borderId="37" applyNumberFormat="0" applyAlignment="0" applyProtection="0"/>
    <xf numFmtId="0" fontId="41" fillId="78" borderId="37" applyNumberFormat="0" applyAlignment="0" applyProtection="0"/>
    <xf numFmtId="0" fontId="41" fillId="78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350" fillId="72" borderId="37" applyNumberFormat="0" applyAlignment="0" applyProtection="0"/>
    <xf numFmtId="0" fontId="41" fillId="78" borderId="37" applyNumberFormat="0" applyAlignment="0" applyProtection="0"/>
    <xf numFmtId="0" fontId="41" fillId="78" borderId="37" applyNumberFormat="0" applyAlignment="0" applyProtection="0"/>
    <xf numFmtId="0" fontId="41" fillId="78" borderId="37" applyNumberFormat="0" applyAlignment="0" applyProtection="0"/>
    <xf numFmtId="0" fontId="36" fillId="0" borderId="116" applyNumberFormat="0" applyFill="0" applyAlignment="0" applyProtection="0"/>
    <xf numFmtId="0" fontId="36" fillId="0" borderId="116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244" fillId="0" borderId="115" applyNumberFormat="0" applyFill="0" applyAlignment="0" applyProtection="0"/>
    <xf numFmtId="0" fontId="36" fillId="0" borderId="116" applyNumberFormat="0" applyFill="0" applyAlignment="0" applyProtection="0"/>
    <xf numFmtId="0" fontId="36" fillId="0" borderId="116" applyNumberFormat="0" applyFill="0" applyAlignment="0" applyProtection="0"/>
    <xf numFmtId="0" fontId="36" fillId="0" borderId="116" applyNumberFormat="0" applyFill="0" applyAlignment="0" applyProtection="0"/>
    <xf numFmtId="0" fontId="150" fillId="90" borderId="37" applyNumberFormat="0" applyAlignment="0" applyProtection="0"/>
    <xf numFmtId="0" fontId="150" fillId="90" borderId="37" applyNumberFormat="0" applyAlignment="0" applyProtection="0"/>
    <xf numFmtId="0" fontId="150" fillId="90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235" fillId="87" borderId="37" applyNumberFormat="0" applyAlignment="0" applyProtection="0"/>
    <xf numFmtId="0" fontId="150" fillId="90" borderId="37" applyNumberFormat="0" applyAlignment="0" applyProtection="0"/>
    <xf numFmtId="0" fontId="150" fillId="90" borderId="37" applyNumberFormat="0" applyAlignment="0" applyProtection="0"/>
    <xf numFmtId="0" fontId="150" fillId="90" borderId="37" applyNumberFormat="0" applyAlignment="0" applyProtection="0"/>
    <xf numFmtId="0" fontId="153" fillId="75" borderId="111" applyNumberFormat="0" applyFont="0" applyAlignment="0" applyProtection="0"/>
    <xf numFmtId="0" fontId="15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243" fillId="75" borderId="111" applyNumberFormat="0" applyFont="0" applyAlignment="0" applyProtection="0"/>
    <xf numFmtId="0" fontId="153" fillId="75" borderId="111" applyNumberFormat="0" applyFont="0" applyAlignment="0" applyProtection="0"/>
    <xf numFmtId="0" fontId="153" fillId="75" borderId="111" applyNumberFormat="0" applyFont="0" applyAlignment="0" applyProtection="0"/>
    <xf numFmtId="0" fontId="153" fillId="75" borderId="111" applyNumberFormat="0" applyFont="0" applyAlignment="0" applyProtection="0"/>
    <xf numFmtId="0" fontId="351" fillId="123" borderId="10">
      <alignment horizontal="left" vertical="top" wrapText="1" readingOrder="1"/>
    </xf>
    <xf numFmtId="0" fontId="351" fillId="123" borderId="10">
      <alignment horizontal="left" vertical="top" wrapText="1" readingOrder="1"/>
    </xf>
    <xf numFmtId="10" fontId="30" fillId="0" borderId="10"/>
    <xf numFmtId="10" fontId="30" fillId="0" borderId="10"/>
    <xf numFmtId="10" fontId="30" fillId="0" borderId="10"/>
    <xf numFmtId="10" fontId="30" fillId="0" borderId="10"/>
    <xf numFmtId="49" fontId="30" fillId="0" borderId="10"/>
    <xf numFmtId="49" fontId="30" fillId="0" borderId="10"/>
    <xf numFmtId="49" fontId="30" fillId="0" borderId="10"/>
    <xf numFmtId="49" fontId="30" fillId="0" borderId="10"/>
    <xf numFmtId="170" fontId="51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23" fillId="0" borderId="0"/>
    <xf numFmtId="43" fontId="23" fillId="0" borderId="0" applyFont="0" applyFill="0" applyBorder="0" applyAlignment="0" applyProtection="0"/>
    <xf numFmtId="177" fontId="48" fillId="0" borderId="0">
      <protection locked="0"/>
    </xf>
    <xf numFmtId="0" fontId="44" fillId="0" borderId="0"/>
    <xf numFmtId="0" fontId="137" fillId="0" borderId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8" borderId="0" applyNumberFormat="0" applyBorder="0" applyAlignment="0" applyProtection="0"/>
    <xf numFmtId="0" fontId="1" fillId="42" borderId="0" applyNumberFormat="0" applyBorder="0" applyAlignment="0" applyProtection="0"/>
    <xf numFmtId="0" fontId="1" fillId="46" borderId="0" applyNumberFormat="0" applyBorder="0" applyAlignment="0" applyProtection="0"/>
    <xf numFmtId="0" fontId="76" fillId="67" borderId="0" applyNumberFormat="0" applyBorder="0" applyAlignment="0" applyProtection="0"/>
    <xf numFmtId="0" fontId="76" fillId="68" borderId="0" applyNumberFormat="0" applyBorder="0" applyAlignment="0" applyProtection="0"/>
    <xf numFmtId="0" fontId="76" fillId="69" borderId="0" applyNumberFormat="0" applyBorder="0" applyAlignment="0" applyProtection="0"/>
    <xf numFmtId="0" fontId="76" fillId="70" borderId="0" applyNumberFormat="0" applyBorder="0" applyAlignment="0" applyProtection="0"/>
    <xf numFmtId="0" fontId="76" fillId="71" borderId="0" applyNumberFormat="0" applyBorder="0" applyAlignment="0" applyProtection="0"/>
    <xf numFmtId="0" fontId="76" fillId="72" borderId="0" applyNumberFormat="0" applyBorder="0" applyAlignment="0" applyProtection="0"/>
    <xf numFmtId="0" fontId="252" fillId="93" borderId="10" applyFill="0" applyBorder="0" applyProtection="0">
      <alignment wrapText="1"/>
    </xf>
    <xf numFmtId="0" fontId="90" fillId="93" borderId="10" applyFill="0" applyBorder="0" applyProtection="0">
      <alignment wrapText="1"/>
    </xf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7" borderId="0" applyNumberFormat="0" applyBorder="0" applyAlignment="0" applyProtection="0"/>
    <xf numFmtId="177" fontId="48" fillId="0" borderId="0">
      <alignment readingOrder="1"/>
      <protection locked="0"/>
    </xf>
    <xf numFmtId="177" fontId="48" fillId="0" borderId="0">
      <alignment readingOrder="1"/>
      <protection locked="0"/>
    </xf>
    <xf numFmtId="0" fontId="76" fillId="73" borderId="0" applyNumberFormat="0" applyBorder="0" applyAlignment="0" applyProtection="0"/>
    <xf numFmtId="0" fontId="76" fillId="74" borderId="0" applyNumberFormat="0" applyBorder="0" applyAlignment="0" applyProtection="0"/>
    <xf numFmtId="0" fontId="76" fillId="76" borderId="0" applyNumberFormat="0" applyBorder="0" applyAlignment="0" applyProtection="0"/>
    <xf numFmtId="0" fontId="76" fillId="70" borderId="0" applyNumberFormat="0" applyBorder="0" applyAlignment="0" applyProtection="0"/>
    <xf numFmtId="0" fontId="76" fillId="73" borderId="0" applyNumberFormat="0" applyBorder="0" applyAlignment="0" applyProtection="0"/>
    <xf numFmtId="0" fontId="76" fillId="77" borderId="0" applyNumberFormat="0" applyBorder="0" applyAlignment="0" applyProtection="0"/>
    <xf numFmtId="0" fontId="90" fillId="93" borderId="10" applyFill="0" applyBorder="0" applyProtection="0">
      <alignment horizontal="left" wrapText="1" indent="1"/>
    </xf>
    <xf numFmtId="0" fontId="90" fillId="93" borderId="10" applyFill="0" applyBorder="0" applyProtection="0">
      <alignment horizontal="left" wrapText="1" indent="2"/>
    </xf>
    <xf numFmtId="0" fontId="19" fillId="28" borderId="0" applyNumberFormat="0" applyBorder="0" applyAlignment="0" applyProtection="0"/>
    <xf numFmtId="0" fontId="19" fillId="32" borderId="0" applyNumberFormat="0" applyBorder="0" applyAlignment="0" applyProtection="0"/>
    <xf numFmtId="0" fontId="19" fillId="36" borderId="0" applyNumberFormat="0" applyBorder="0" applyAlignment="0" applyProtection="0"/>
    <xf numFmtId="0" fontId="19" fillId="40" borderId="0" applyNumberFormat="0" applyBorder="0" applyAlignment="0" applyProtection="0"/>
    <xf numFmtId="0" fontId="19" fillId="44" borderId="0" applyNumberFormat="0" applyBorder="0" applyAlignment="0" applyProtection="0"/>
    <xf numFmtId="0" fontId="19" fillId="48" borderId="0" applyNumberFormat="0" applyBorder="0" applyAlignment="0" applyProtection="0"/>
    <xf numFmtId="0" fontId="77" fillId="79" borderId="0" applyNumberFormat="0" applyBorder="0" applyAlignment="0" applyProtection="0"/>
    <xf numFmtId="0" fontId="77" fillId="74" borderId="0" applyNumberFormat="0" applyBorder="0" applyAlignment="0" applyProtection="0"/>
    <xf numFmtId="0" fontId="77" fillId="76" borderId="0" applyNumberFormat="0" applyBorder="0" applyAlignment="0" applyProtection="0"/>
    <xf numFmtId="0" fontId="77" fillId="80" borderId="0" applyNumberFormat="0" applyBorder="0" applyAlignment="0" applyProtection="0"/>
    <xf numFmtId="0" fontId="77" fillId="81" borderId="0" applyNumberFormat="0" applyBorder="0" applyAlignment="0" applyProtection="0"/>
    <xf numFmtId="0" fontId="77" fillId="82" borderId="0" applyNumberFormat="0" applyBorder="0" applyAlignment="0" applyProtection="0"/>
    <xf numFmtId="0" fontId="77" fillId="84" borderId="0" applyNumberFormat="0" applyBorder="0" applyAlignment="0" applyProtection="0"/>
    <xf numFmtId="0" fontId="19" fillId="25" borderId="0" applyNumberFormat="0" applyBorder="0" applyAlignment="0" applyProtection="0"/>
    <xf numFmtId="2" fontId="23" fillId="0" borderId="0" applyFill="0" applyBorder="0" applyAlignment="0" applyProtection="0"/>
    <xf numFmtId="0" fontId="77" fillId="85" borderId="0" applyNumberFormat="0" applyBorder="0" applyAlignment="0" applyProtection="0"/>
    <xf numFmtId="0" fontId="19" fillId="29" borderId="0" applyNumberFormat="0" applyBorder="0" applyAlignment="0" applyProtection="0"/>
    <xf numFmtId="0" fontId="77" fillId="86" borderId="0" applyNumberFormat="0" applyBorder="0" applyAlignment="0" applyProtection="0"/>
    <xf numFmtId="0" fontId="19" fillId="33" borderId="0" applyNumberFormat="0" applyBorder="0" applyAlignment="0" applyProtection="0"/>
    <xf numFmtId="0" fontId="77" fillId="80" borderId="0" applyNumberFormat="0" applyBorder="0" applyAlignment="0" applyProtection="0"/>
    <xf numFmtId="0" fontId="19" fillId="37" borderId="0" applyNumberFormat="0" applyBorder="0" applyAlignment="0" applyProtection="0"/>
    <xf numFmtId="0" fontId="77" fillId="81" borderId="0" applyNumberFormat="0" applyBorder="0" applyAlignment="0" applyProtection="0"/>
    <xf numFmtId="0" fontId="19" fillId="41" borderId="0" applyNumberFormat="0" applyBorder="0" applyAlignment="0" applyProtection="0"/>
    <xf numFmtId="14" fontId="84" fillId="0" borderId="0"/>
    <xf numFmtId="14" fontId="84" fillId="0" borderId="0"/>
    <xf numFmtId="14" fontId="84" fillId="0" borderId="0"/>
    <xf numFmtId="0" fontId="77" fillId="83" borderId="0" applyNumberFormat="0" applyBorder="0" applyAlignment="0" applyProtection="0"/>
    <xf numFmtId="0" fontId="19" fillId="45" borderId="0" applyNumberFormat="0" applyBorder="0" applyAlignment="0" applyProtection="0"/>
    <xf numFmtId="14" fontId="84" fillId="0" borderId="0"/>
    <xf numFmtId="0" fontId="223" fillId="87" borderId="112" applyNumberFormat="0" applyAlignment="0" applyProtection="0"/>
    <xf numFmtId="0" fontId="159" fillId="68" borderId="0" applyNumberFormat="0" applyBorder="0" applyAlignment="0" applyProtection="0"/>
    <xf numFmtId="0" fontId="11" fillId="19" borderId="0" applyNumberFormat="0" applyBorder="0" applyAlignment="0" applyProtection="0"/>
    <xf numFmtId="0" fontId="82" fillId="87" borderId="37" applyNumberFormat="0" applyAlignment="0" applyProtection="0"/>
    <xf numFmtId="192" fontId="23" fillId="0" borderId="0" applyFill="0" applyBorder="0" applyAlignment="0"/>
    <xf numFmtId="258" fontId="268" fillId="0" borderId="0" applyFill="0" applyBorder="0" applyAlignment="0"/>
    <xf numFmtId="0" fontId="82" fillId="87" borderId="37" applyNumberFormat="0" applyAlignment="0" applyProtection="0"/>
    <xf numFmtId="0" fontId="81" fillId="87" borderId="37" applyNumberFormat="0" applyAlignment="0" applyProtection="0"/>
    <xf numFmtId="0" fontId="82" fillId="87" borderId="37" applyNumberFormat="0" applyAlignment="0" applyProtection="0"/>
    <xf numFmtId="0" fontId="14" fillId="22" borderId="29" applyNumberFormat="0" applyAlignment="0" applyProtection="0"/>
    <xf numFmtId="0" fontId="194" fillId="0" borderId="42" applyNumberFormat="0" applyFill="0" applyAlignment="0" applyProtection="0"/>
    <xf numFmtId="0" fontId="195" fillId="88" borderId="38" applyNumberFormat="0" applyAlignment="0" applyProtection="0"/>
    <xf numFmtId="0" fontId="195" fillId="88" borderId="38" applyNumberFormat="0" applyAlignment="0" applyProtection="0"/>
    <xf numFmtId="0" fontId="16" fillId="23" borderId="32" applyNumberFormat="0" applyAlignment="0" applyProtection="0"/>
    <xf numFmtId="324" fontId="83" fillId="0" borderId="0" applyFill="0" applyBorder="0" applyProtection="0">
      <alignment horizontal="center" vertical="top"/>
    </xf>
    <xf numFmtId="0" fontId="77" fillId="84" borderId="0" applyNumberFormat="0" applyBorder="0" applyAlignment="0" applyProtection="0"/>
    <xf numFmtId="0" fontId="77" fillId="85" borderId="0" applyNumberFormat="0" applyBorder="0" applyAlignment="0" applyProtection="0"/>
    <xf numFmtId="0" fontId="77" fillId="86" borderId="0" applyNumberFormat="0" applyBorder="0" applyAlignment="0" applyProtection="0"/>
    <xf numFmtId="0" fontId="77" fillId="80" borderId="0" applyNumberFormat="0" applyBorder="0" applyAlignment="0" applyProtection="0"/>
    <xf numFmtId="0" fontId="77" fillId="81" borderId="0" applyNumberFormat="0" applyBorder="0" applyAlignment="0" applyProtection="0"/>
    <xf numFmtId="0" fontId="77" fillId="83" borderId="0" applyNumberFormat="0" applyBorder="0" applyAlignment="0" applyProtection="0"/>
    <xf numFmtId="2" fontId="425" fillId="0" borderId="84" applyFill="0" applyProtection="0">
      <alignment horizontal="center" vertical="center"/>
    </xf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43" fontId="73" fillId="0" borderId="0" applyFont="0" applyFill="0" applyBorder="0" applyAlignment="0" applyProtection="0"/>
    <xf numFmtId="170" fontId="73" fillId="0" borderId="0" applyFont="0" applyFill="0" applyBorder="0" applyAlignment="0" applyProtection="0"/>
    <xf numFmtId="170" fontId="7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76" fillId="0" borderId="0" applyFont="0" applyFill="0" applyBorder="0" applyAlignment="0" applyProtection="0"/>
    <xf numFmtId="43" fontId="76" fillId="0" borderId="0" applyFont="0" applyFill="0" applyBorder="0" applyAlignment="0" applyProtection="0"/>
    <xf numFmtId="165" fontId="76" fillId="0" borderId="0" applyFont="0" applyFill="0" applyBorder="0" applyAlignment="0" applyProtection="0"/>
    <xf numFmtId="165" fontId="76" fillId="0" borderId="0" applyFont="0" applyFill="0" applyBorder="0" applyAlignment="0" applyProtection="0"/>
    <xf numFmtId="170" fontId="76" fillId="0" borderId="0" applyFont="0" applyFill="0" applyBorder="0" applyAlignment="0" applyProtection="0"/>
    <xf numFmtId="170" fontId="76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73" fillId="0" borderId="0" applyFont="0" applyFill="0" applyBorder="0" applyAlignment="0" applyProtection="0"/>
    <xf numFmtId="43" fontId="30" fillId="0" borderId="0" applyFont="0" applyFill="0" applyBorder="0" applyAlignment="0" applyProtection="0"/>
    <xf numFmtId="170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5" fontId="2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73" fillId="0" borderId="0" applyFont="0" applyFill="0" applyBorder="0" applyAlignment="0" applyProtection="0"/>
    <xf numFmtId="170" fontId="23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7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208" fontId="23" fillId="0" borderId="0" applyFont="0" applyFill="0" applyBorder="0" applyAlignment="0" applyProtection="0"/>
    <xf numFmtId="44" fontId="76" fillId="0" borderId="0" applyFont="0" applyFill="0" applyBorder="0" applyAlignment="0" applyProtection="0"/>
    <xf numFmtId="325" fontId="23" fillId="0" borderId="0" applyFont="0" applyFill="0" applyBorder="0" applyAlignment="0" applyProtection="0"/>
    <xf numFmtId="44" fontId="76" fillId="0" borderId="0" applyFont="0" applyFill="0" applyBorder="0" applyAlignment="0" applyProtection="0"/>
    <xf numFmtId="44" fontId="76" fillId="0" borderId="0" applyFont="0" applyFill="0" applyBorder="0" applyAlignment="0" applyProtection="0"/>
    <xf numFmtId="324" fontId="23" fillId="0" borderId="0" applyFont="0" applyFill="0" applyBorder="0" applyAlignment="0" applyProtection="0"/>
    <xf numFmtId="14" fontId="84" fillId="0" borderId="0"/>
    <xf numFmtId="14" fontId="84" fillId="0" borderId="0"/>
    <xf numFmtId="14" fontId="84" fillId="0" borderId="0"/>
    <xf numFmtId="14" fontId="84" fillId="0" borderId="0"/>
    <xf numFmtId="14" fontId="84" fillId="0" borderId="0"/>
    <xf numFmtId="14" fontId="84" fillId="0" borderId="0"/>
    <xf numFmtId="0" fontId="30" fillId="0" borderId="0">
      <alignment horizontal="justify" wrapText="1"/>
    </xf>
    <xf numFmtId="37" fontId="98" fillId="90" borderId="117"/>
    <xf numFmtId="37" fontId="98" fillId="90" borderId="117"/>
    <xf numFmtId="0" fontId="217" fillId="72" borderId="37" applyNumberFormat="0" applyAlignment="0" applyProtection="0"/>
    <xf numFmtId="0" fontId="100" fillId="0" borderId="115" applyNumberFormat="0" applyFill="0" applyAlignment="0" applyProtection="0"/>
    <xf numFmtId="326" fontId="23" fillId="0" borderId="0" applyFont="0" applyFill="0" applyBorder="0" applyAlignment="0" applyProtection="0"/>
    <xf numFmtId="327" fontId="23" fillId="0" borderId="0" applyFont="0" applyFill="0" applyBorder="0" applyAlignment="0" applyProtection="0"/>
    <xf numFmtId="0" fontId="18" fillId="0" borderId="0" applyNumberFormat="0" applyFill="0" applyBorder="0" applyAlignment="0" applyProtection="0"/>
    <xf numFmtId="2" fontId="23" fillId="0" borderId="0" applyFill="0" applyBorder="0" applyAlignment="0" applyProtection="0"/>
    <xf numFmtId="328" fontId="97" fillId="0" borderId="0">
      <protection locked="0"/>
    </xf>
    <xf numFmtId="37" fontId="106" fillId="90" borderId="117"/>
    <xf numFmtId="37" fontId="106" fillId="92" borderId="117"/>
    <xf numFmtId="1" fontId="108" fillId="0" borderId="0"/>
    <xf numFmtId="0" fontId="158" fillId="69" borderId="0" applyNumberFormat="0" applyBorder="0" applyAlignment="0" applyProtection="0"/>
    <xf numFmtId="0" fontId="10" fillId="18" borderId="0" applyNumberFormat="0" applyBorder="0" applyAlignment="0" applyProtection="0"/>
    <xf numFmtId="38" fontId="108" fillId="97" borderId="0" applyNumberFormat="0" applyBorder="0" applyAlignment="0" applyProtection="0"/>
    <xf numFmtId="0" fontId="110" fillId="0" borderId="51">
      <alignment horizontal="left" vertical="center"/>
    </xf>
    <xf numFmtId="0" fontId="287" fillId="0" borderId="51">
      <alignment horizontal="left" vertical="center"/>
    </xf>
    <xf numFmtId="0" fontId="7" fillId="0" borderId="26" applyNumberFormat="0" applyFill="0" applyAlignment="0" applyProtection="0"/>
    <xf numFmtId="0" fontId="207" fillId="0" borderId="40" applyNumberFormat="0" applyFill="0" applyAlignment="0" applyProtection="0"/>
    <xf numFmtId="0" fontId="8" fillId="0" borderId="27" applyNumberFormat="0" applyFill="0" applyAlignment="0" applyProtection="0"/>
    <xf numFmtId="0" fontId="9" fillId="0" borderId="28" applyNumberFormat="0" applyFill="0" applyAlignment="0" applyProtection="0"/>
    <xf numFmtId="0" fontId="20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177" fontId="48" fillId="0" borderId="0">
      <alignment readingOrder="1"/>
      <protection locked="0"/>
    </xf>
    <xf numFmtId="177" fontId="64" fillId="0" borderId="0">
      <protection locked="0"/>
    </xf>
    <xf numFmtId="177" fontId="48" fillId="0" borderId="0">
      <alignment readingOrder="1"/>
      <protection locked="0"/>
    </xf>
    <xf numFmtId="177" fontId="64" fillId="0" borderId="0">
      <protection locked="0"/>
    </xf>
    <xf numFmtId="0" fontId="426" fillId="0" borderId="0" applyNumberFormat="0" applyFill="0" applyBorder="0" applyAlignment="0" applyProtection="0">
      <alignment vertical="top"/>
      <protection locked="0"/>
    </xf>
    <xf numFmtId="10" fontId="108" fillId="93" borderId="10" applyNumberFormat="0" applyBorder="0" applyAlignment="0" applyProtection="0"/>
    <xf numFmtId="10" fontId="286" fillId="100" borderId="10" applyNumberFormat="0" applyBorder="0" applyAlignment="0" applyProtection="0"/>
    <xf numFmtId="10" fontId="108" fillId="100" borderId="10" applyNumberFormat="0" applyBorder="0" applyAlignment="0" applyProtection="0"/>
    <xf numFmtId="0" fontId="121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217" fillId="72" borderId="37" applyNumberFormat="0" applyAlignment="0" applyProtection="0"/>
    <xf numFmtId="0" fontId="12" fillId="21" borderId="29" applyNumberFormat="0" applyAlignment="0" applyProtection="0"/>
    <xf numFmtId="0" fontId="194" fillId="0" borderId="42" applyNumberFormat="0" applyFill="0" applyAlignment="0" applyProtection="0"/>
    <xf numFmtId="0" fontId="15" fillId="0" borderId="31" applyNumberFormat="0" applyFill="0" applyAlignment="0" applyProtection="0"/>
    <xf numFmtId="4" fontId="89" fillId="0" borderId="114" applyFont="0" applyFill="0" applyBorder="0" applyAlignment="0">
      <alignment horizontal="center" vertical="center"/>
    </xf>
    <xf numFmtId="38" fontId="427" fillId="0" borderId="0" applyFont="0" applyFill="0" applyBorder="0" applyAlignment="0" applyProtection="0"/>
    <xf numFmtId="38" fontId="249" fillId="0" borderId="0" applyFont="0" applyFill="0" applyBorder="0" applyAlignment="0" applyProtection="0"/>
    <xf numFmtId="40" fontId="427" fillId="0" borderId="0" applyFont="0" applyFill="0" applyBorder="0" applyAlignment="0" applyProtection="0"/>
    <xf numFmtId="40" fontId="249" fillId="0" borderId="0" applyFont="0" applyFill="0" applyBorder="0" applyAlignment="0" applyProtection="0"/>
    <xf numFmtId="40" fontId="427" fillId="0" borderId="0" applyFont="0" applyFill="0" applyBorder="0" applyAlignment="0" applyProtection="0"/>
    <xf numFmtId="40" fontId="249" fillId="0" borderId="0" applyFont="0" applyFill="0" applyBorder="0" applyAlignment="0" applyProtection="0"/>
    <xf numFmtId="40" fontId="427" fillId="0" borderId="0" applyFont="0" applyFill="0" applyBorder="0" applyAlignment="0" applyProtection="0"/>
    <xf numFmtId="40" fontId="249" fillId="0" borderId="0" applyFont="0" applyFill="0" applyBorder="0" applyAlignment="0" applyProtection="0"/>
    <xf numFmtId="40" fontId="427" fillId="0" borderId="0" applyFont="0" applyFill="0" applyBorder="0" applyAlignment="0" applyProtection="0"/>
    <xf numFmtId="40" fontId="249" fillId="0" borderId="0" applyFont="0" applyFill="0" applyBorder="0" applyAlignment="0" applyProtection="0"/>
    <xf numFmtId="40" fontId="427" fillId="0" borderId="0" applyFont="0" applyFill="0" applyBorder="0" applyAlignment="0" applyProtection="0"/>
    <xf numFmtId="40" fontId="249" fillId="0" borderId="0" applyFont="0" applyFill="0" applyBorder="0" applyAlignment="0" applyProtection="0"/>
    <xf numFmtId="40" fontId="427" fillId="0" borderId="0" applyFont="0" applyFill="0" applyBorder="0" applyAlignment="0" applyProtection="0"/>
    <xf numFmtId="40" fontId="249" fillId="0" borderId="0" applyFont="0" applyFill="0" applyBorder="0" applyAlignment="0" applyProtection="0"/>
    <xf numFmtId="40" fontId="427" fillId="0" borderId="0" applyFont="0" applyFill="0" applyBorder="0" applyAlignment="0" applyProtection="0"/>
    <xf numFmtId="40" fontId="249" fillId="0" borderId="0" applyFont="0" applyFill="0" applyBorder="0" applyAlignment="0" applyProtection="0"/>
    <xf numFmtId="40" fontId="427" fillId="0" borderId="0" applyFont="0" applyFill="0" applyBorder="0" applyAlignment="0" applyProtection="0"/>
    <xf numFmtId="40" fontId="249" fillId="0" borderId="0" applyFont="0" applyFill="0" applyBorder="0" applyAlignment="0" applyProtection="0"/>
    <xf numFmtId="40" fontId="427" fillId="0" borderId="0" applyFont="0" applyFill="0" applyBorder="0" applyAlignment="0" applyProtection="0"/>
    <xf numFmtId="40" fontId="249" fillId="0" borderId="0" applyFont="0" applyFill="0" applyBorder="0" applyAlignment="0" applyProtection="0"/>
    <xf numFmtId="40" fontId="427" fillId="0" borderId="0" applyFont="0" applyFill="0" applyBorder="0" applyAlignment="0" applyProtection="0"/>
    <xf numFmtId="40" fontId="249" fillId="0" borderId="0" applyFont="0" applyFill="0" applyBorder="0" applyAlignment="0" applyProtection="0"/>
    <xf numFmtId="40" fontId="427" fillId="0" borderId="0" applyFont="0" applyFill="0" applyBorder="0" applyAlignment="0" applyProtection="0"/>
    <xf numFmtId="40" fontId="249" fillId="0" borderId="0" applyFont="0" applyFill="0" applyBorder="0" applyAlignment="0" applyProtection="0"/>
    <xf numFmtId="40" fontId="427" fillId="0" borderId="0" applyFont="0" applyFill="0" applyBorder="0" applyAlignment="0" applyProtection="0"/>
    <xf numFmtId="40" fontId="249" fillId="0" borderId="0" applyFont="0" applyFill="0" applyBorder="0" applyAlignment="0" applyProtection="0"/>
    <xf numFmtId="165" fontId="23" fillId="0" borderId="0" applyFont="0" applyFill="0" applyBorder="0" applyAlignment="0" applyProtection="0"/>
    <xf numFmtId="40" fontId="427" fillId="0" borderId="0" applyFont="0" applyFill="0" applyBorder="0" applyAlignment="0" applyProtection="0"/>
    <xf numFmtId="40" fontId="249" fillId="0" borderId="0" applyFont="0" applyFill="0" applyBorder="0" applyAlignment="0" applyProtection="0"/>
    <xf numFmtId="40" fontId="427" fillId="0" borderId="0" applyFont="0" applyFill="0" applyBorder="0" applyAlignment="0" applyProtection="0"/>
    <xf numFmtId="40" fontId="249" fillId="0" borderId="0" applyFont="0" applyFill="0" applyBorder="0" applyAlignment="0" applyProtection="0"/>
    <xf numFmtId="40" fontId="427" fillId="0" borderId="0" applyFont="0" applyFill="0" applyBorder="0" applyAlignment="0" applyProtection="0"/>
    <xf numFmtId="40" fontId="249" fillId="0" borderId="0" applyFont="0" applyFill="0" applyBorder="0" applyAlignment="0" applyProtection="0"/>
    <xf numFmtId="40" fontId="427" fillId="0" borderId="0" applyFont="0" applyFill="0" applyBorder="0" applyAlignment="0" applyProtection="0"/>
    <xf numFmtId="40" fontId="249" fillId="0" borderId="0" applyFont="0" applyFill="0" applyBorder="0" applyAlignment="0" applyProtection="0"/>
    <xf numFmtId="40" fontId="427" fillId="0" borderId="0" applyFont="0" applyFill="0" applyBorder="0" applyAlignment="0" applyProtection="0"/>
    <xf numFmtId="40" fontId="249" fillId="0" borderId="0" applyFont="0" applyFill="0" applyBorder="0" applyAlignment="0" applyProtection="0"/>
    <xf numFmtId="40" fontId="427" fillId="0" borderId="0" applyFont="0" applyFill="0" applyBorder="0" applyAlignment="0" applyProtection="0"/>
    <xf numFmtId="40" fontId="249" fillId="0" borderId="0" applyFont="0" applyFill="0" applyBorder="0" applyAlignment="0" applyProtection="0"/>
    <xf numFmtId="40" fontId="427" fillId="0" borderId="0" applyFont="0" applyFill="0" applyBorder="0" applyAlignment="0" applyProtection="0"/>
    <xf numFmtId="40" fontId="249" fillId="0" borderId="0" applyFont="0" applyFill="0" applyBorder="0" applyAlignment="0" applyProtection="0"/>
    <xf numFmtId="0" fontId="200" fillId="78" borderId="0" applyNumberFormat="0" applyBorder="0" applyAlignment="0" applyProtection="0"/>
    <xf numFmtId="0" fontId="184" fillId="20" borderId="0" applyNumberFormat="0" applyBorder="0" applyAlignment="0" applyProtection="0"/>
    <xf numFmtId="0" fontId="200" fillId="78" borderId="0" applyNumberFormat="0" applyBorder="0" applyAlignment="0" applyProtection="0"/>
    <xf numFmtId="0" fontId="23" fillId="0" borderId="0"/>
    <xf numFmtId="286" fontId="311" fillId="0" borderId="0"/>
    <xf numFmtId="0" fontId="137" fillId="0" borderId="0"/>
    <xf numFmtId="0" fontId="30" fillId="0" borderId="0" applyFill="0" applyBorder="0" applyProtection="0">
      <alignment wrapText="1"/>
    </xf>
    <xf numFmtId="0" fontId="428" fillId="0" borderId="0" applyNumberFormat="0" applyFill="0" applyBorder="0" applyProtection="0">
      <alignment vertical="top" wrapText="1"/>
    </xf>
    <xf numFmtId="0" fontId="428" fillId="0" borderId="0" applyNumberFormat="0" applyFill="0" applyBorder="0" applyProtection="0">
      <alignment vertical="top" wrapText="1"/>
    </xf>
    <xf numFmtId="0" fontId="94" fillId="0" borderId="0"/>
    <xf numFmtId="0" fontId="90" fillId="0" borderId="0"/>
    <xf numFmtId="0" fontId="1" fillId="0" borderId="0"/>
    <xf numFmtId="0" fontId="1" fillId="0" borderId="0"/>
    <xf numFmtId="0" fontId="30" fillId="0" borderId="0"/>
    <xf numFmtId="0" fontId="51" fillId="0" borderId="0"/>
    <xf numFmtId="0" fontId="5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34" fillId="0" borderId="0"/>
    <xf numFmtId="0" fontId="30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" fillId="0" borderId="0"/>
    <xf numFmtId="191" fontId="23" fillId="0" borderId="36" applyFont="0" applyFill="0" applyBorder="0" applyAlignment="0" applyProtection="0"/>
    <xf numFmtId="0" fontId="134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30" fillId="0" borderId="0"/>
    <xf numFmtId="0" fontId="1" fillId="0" borderId="0"/>
    <xf numFmtId="0" fontId="21" fillId="0" borderId="0"/>
    <xf numFmtId="0" fontId="68" fillId="0" borderId="0"/>
    <xf numFmtId="0" fontId="20" fillId="0" borderId="0"/>
    <xf numFmtId="0" fontId="76" fillId="0" borderId="0"/>
    <xf numFmtId="0" fontId="56" fillId="0" borderId="0"/>
    <xf numFmtId="0" fontId="30" fillId="0" borderId="0"/>
    <xf numFmtId="0" fontId="187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/>
    <xf numFmtId="0" fontId="20" fillId="0" borderId="0"/>
    <xf numFmtId="0" fontId="134" fillId="0" borderId="0"/>
    <xf numFmtId="0" fontId="30" fillId="0" borderId="0"/>
    <xf numFmtId="0" fontId="20" fillId="0" borderId="0"/>
    <xf numFmtId="0" fontId="30" fillId="0" borderId="0"/>
    <xf numFmtId="0" fontId="1" fillId="0" borderId="0"/>
    <xf numFmtId="0" fontId="51" fillId="0" borderId="0"/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134" fillId="0" borderId="0"/>
    <xf numFmtId="0" fontId="30" fillId="0" borderId="0"/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134" fillId="0" borderId="0"/>
    <xf numFmtId="0" fontId="30" fillId="0" borderId="0"/>
    <xf numFmtId="0" fontId="26" fillId="0" borderId="0"/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41" fontId="262" fillId="1" borderId="113" applyFont="0" applyFill="0" applyBorder="0" applyAlignment="0" applyProtection="0">
      <alignment horizontal="right"/>
    </xf>
    <xf numFmtId="0" fontId="429" fillId="0" borderId="0" applyNumberFormat="0" applyFill="0" applyBorder="0" applyProtection="0">
      <alignment vertical="top"/>
    </xf>
    <xf numFmtId="0" fontId="30" fillId="0" borderId="0"/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41" fontId="75" fillId="1" borderId="113" applyFont="0" applyFill="0" applyBorder="0" applyAlignment="0" applyProtection="0">
      <alignment horizontal="right"/>
    </xf>
    <xf numFmtId="0" fontId="134" fillId="0" borderId="0"/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30" fillId="0" borderId="0" applyFill="0" applyBorder="0" applyProtection="0">
      <alignment wrapText="1"/>
    </xf>
    <xf numFmtId="0" fontId="56" fillId="0" borderId="0"/>
    <xf numFmtId="0" fontId="187" fillId="0" borderId="0"/>
    <xf numFmtId="0" fontId="56" fillId="0" borderId="0"/>
    <xf numFmtId="0" fontId="187" fillId="0" borderId="0"/>
    <xf numFmtId="0" fontId="56" fillId="0" borderId="0"/>
    <xf numFmtId="0" fontId="187" fillId="0" borderId="0"/>
    <xf numFmtId="0" fontId="56" fillId="0" borderId="0"/>
    <xf numFmtId="0" fontId="187" fillId="0" borderId="0"/>
    <xf numFmtId="0" fontId="56" fillId="0" borderId="0"/>
    <xf numFmtId="0" fontId="23" fillId="0" borderId="0"/>
    <xf numFmtId="0" fontId="187" fillId="0" borderId="0"/>
    <xf numFmtId="0" fontId="56" fillId="0" borderId="0"/>
    <xf numFmtId="0" fontId="56" fillId="0" borderId="0"/>
    <xf numFmtId="0" fontId="187" fillId="0" borderId="0"/>
    <xf numFmtId="0" fontId="187" fillId="0" borderId="0"/>
    <xf numFmtId="0" fontId="1" fillId="0" borderId="0"/>
    <xf numFmtId="0" fontId="23" fillId="0" borderId="0"/>
    <xf numFmtId="0" fontId="23" fillId="75" borderId="111" applyNumberFormat="0" applyFont="0" applyAlignment="0" applyProtection="0"/>
    <xf numFmtId="0" fontId="23" fillId="75" borderId="111" applyNumberFormat="0" applyFont="0" applyAlignment="0" applyProtection="0"/>
    <xf numFmtId="0" fontId="23" fillId="75" borderId="111" applyNumberFormat="0" applyFont="0" applyAlignment="0" applyProtection="0"/>
    <xf numFmtId="0" fontId="23" fillId="52" borderId="111" applyNumberFormat="0" applyFont="0" applyAlignment="0" applyProtection="0"/>
    <xf numFmtId="0" fontId="76" fillId="24" borderId="33" applyNumberFormat="0" applyFont="0" applyAlignment="0" applyProtection="0"/>
    <xf numFmtId="0" fontId="23" fillId="52" borderId="111" applyNumberFormat="0" applyFont="0" applyAlignment="0" applyProtection="0"/>
    <xf numFmtId="0" fontId="76" fillId="24" borderId="33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52" borderId="111" applyNumberFormat="0" applyFont="0" applyAlignment="0" applyProtection="0"/>
    <xf numFmtId="0" fontId="23" fillId="75" borderId="111" applyNumberFormat="0" applyFont="0" applyAlignment="0" applyProtection="0"/>
    <xf numFmtId="0" fontId="430" fillId="0" borderId="0">
      <alignment vertical="center"/>
    </xf>
    <xf numFmtId="0" fontId="141" fillId="87" borderId="112" applyNumberFormat="0" applyAlignment="0" applyProtection="0"/>
    <xf numFmtId="0" fontId="223" fillId="87" borderId="112" applyNumberFormat="0" applyAlignment="0" applyProtection="0"/>
    <xf numFmtId="0" fontId="13" fillId="22" borderId="30" applyNumberFormat="0" applyAlignment="0" applyProtection="0"/>
    <xf numFmtId="9" fontId="2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8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427" fillId="0" borderId="0" applyFont="0" applyFill="0" applyBorder="0" applyAlignment="0" applyProtection="0"/>
    <xf numFmtId="9" fontId="249" fillId="0" borderId="0" applyFont="0" applyFill="0" applyBorder="0" applyAlignment="0" applyProtection="0"/>
    <xf numFmtId="0" fontId="431" fillId="0" borderId="100">
      <alignment horizontal="center"/>
    </xf>
    <xf numFmtId="40" fontId="108" fillId="0" borderId="0" applyFill="0" applyBorder="0" applyProtection="0"/>
    <xf numFmtId="3" fontId="143" fillId="0" borderId="94" applyBorder="0">
      <alignment horizontal="right" wrapText="1"/>
    </xf>
    <xf numFmtId="4" fontId="143" fillId="0" borderId="121" applyBorder="0">
      <alignment horizontal="right" wrapText="1"/>
    </xf>
    <xf numFmtId="221" fontId="144" fillId="0" borderId="0" applyNumberFormat="0" applyFill="0" applyBorder="0" applyAlignment="0" applyProtection="0">
      <alignment horizontal="left"/>
    </xf>
    <xf numFmtId="14" fontId="25" fillId="101" borderId="79" applyNumberFormat="0" applyBorder="0"/>
    <xf numFmtId="14" fontId="25" fillId="101" borderId="79" applyNumberFormat="0" applyBorder="0"/>
    <xf numFmtId="14" fontId="25" fillId="101" borderId="79" applyNumberFormat="0" applyBorder="0"/>
    <xf numFmtId="14" fontId="25" fillId="101" borderId="79" applyNumberFormat="0" applyBorder="0"/>
    <xf numFmtId="14" fontId="25" fillId="101" borderId="79" applyNumberFormat="0" applyBorder="0"/>
    <xf numFmtId="14" fontId="25" fillId="101" borderId="79" applyNumberFormat="0" applyBorder="0"/>
    <xf numFmtId="222" fontId="25" fillId="0" borderId="57"/>
    <xf numFmtId="0" fontId="331" fillId="0" borderId="70" applyFill="0" applyBorder="0" applyProtection="0">
      <alignment horizontal="left" wrapText="1"/>
    </xf>
    <xf numFmtId="0" fontId="332" fillId="0" borderId="70" applyFill="0" applyBorder="0" applyProtection="0">
      <alignment horizontal="left" wrapText="1"/>
    </xf>
    <xf numFmtId="233" fontId="91" fillId="0" borderId="126" applyFill="0" applyBorder="0" applyProtection="0">
      <alignment horizontal="center"/>
    </xf>
    <xf numFmtId="233" fontId="332" fillId="0" borderId="126" applyFill="0" applyBorder="0" applyProtection="0">
      <alignment horizontal="center"/>
    </xf>
    <xf numFmtId="0" fontId="333" fillId="0" borderId="70" applyFill="0" applyBorder="0" applyProtection="0">
      <alignment horizontal="left" wrapText="1" indent="1"/>
    </xf>
    <xf numFmtId="0" fontId="91" fillId="0" borderId="70" applyFill="0" applyBorder="0" applyProtection="0">
      <alignment horizontal="left" wrapText="1" indent="2"/>
    </xf>
    <xf numFmtId="0" fontId="203" fillId="0" borderId="0" applyNumberFormat="0" applyFill="0" applyBorder="0" applyAlignment="0" applyProtection="0"/>
    <xf numFmtId="0" fontId="204" fillId="0" borderId="0" applyNumberFormat="0" applyFill="0" applyBorder="0" applyAlignment="0" applyProtection="0"/>
    <xf numFmtId="0" fontId="432" fillId="0" borderId="0" applyNumberFormat="0" applyFill="0" applyBorder="0" applyAlignment="0" applyProtection="0"/>
    <xf numFmtId="0" fontId="206" fillId="0" borderId="73" applyNumberFormat="0" applyFill="0" applyAlignment="0" applyProtection="0"/>
    <xf numFmtId="0" fontId="207" fillId="0" borderId="40" applyNumberFormat="0" applyFill="0" applyAlignment="0" applyProtection="0"/>
    <xf numFmtId="0" fontId="208" fillId="0" borderId="52" applyNumberFormat="0" applyFill="0" applyAlignment="0" applyProtection="0"/>
    <xf numFmtId="0" fontId="208" fillId="0" borderId="0" applyNumberFormat="0" applyFill="0" applyBorder="0" applyAlignment="0" applyProtection="0"/>
    <xf numFmtId="0" fontId="72" fillId="0" borderId="51" applyNumberFormat="0" applyFill="0" applyProtection="0">
      <alignment horizontal="center" vertical="center" wrapText="1"/>
    </xf>
    <xf numFmtId="0" fontId="205" fillId="0" borderId="0" applyNumberFormat="0" applyFill="0" applyBorder="0" applyAlignment="0" applyProtection="0"/>
    <xf numFmtId="0" fontId="100" fillId="0" borderId="115" applyNumberFormat="0" applyFill="0" applyAlignment="0" applyProtection="0"/>
    <xf numFmtId="0" fontId="2" fillId="0" borderId="34" applyNumberFormat="0" applyFill="0" applyAlignment="0" applyProtection="0"/>
    <xf numFmtId="0" fontId="100" fillId="0" borderId="115" applyNumberFormat="0" applyFill="0" applyAlignment="0" applyProtection="0"/>
    <xf numFmtId="0" fontId="108" fillId="0" borderId="0" applyNumberFormat="0" applyFill="0" applyBorder="0" applyProtection="0">
      <alignment horizontal="center"/>
    </xf>
    <xf numFmtId="0" fontId="159" fillId="68" borderId="0" applyNumberFormat="0" applyBorder="0" applyAlignment="0" applyProtection="0"/>
    <xf numFmtId="0" fontId="158" fillId="69" borderId="0" applyNumberFormat="0" applyBorder="0" applyAlignment="0" applyProtection="0"/>
    <xf numFmtId="0" fontId="203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349" fillId="87" borderId="112" applyNumberFormat="0" applyAlignment="0" applyProtection="0"/>
    <xf numFmtId="0" fontId="350" fillId="72" borderId="37" applyNumberFormat="0" applyAlignment="0" applyProtection="0"/>
    <xf numFmtId="0" fontId="244" fillId="0" borderId="115" applyNumberFormat="0" applyFill="0" applyAlignment="0" applyProtection="0"/>
    <xf numFmtId="0" fontId="235" fillId="87" borderId="37" applyNumberFormat="0" applyAlignment="0" applyProtection="0"/>
    <xf numFmtId="0" fontId="428" fillId="0" borderId="42" applyNumberFormat="0" applyFill="0" applyAlignment="0" applyProtection="0"/>
    <xf numFmtId="0" fontId="428" fillId="68" borderId="0" applyNumberFormat="0" applyBorder="0" applyAlignment="0" applyProtection="0"/>
    <xf numFmtId="0" fontId="428" fillId="68" borderId="0" applyNumberFormat="0" applyBorder="0" applyAlignment="0" applyProtection="0"/>
    <xf numFmtId="0" fontId="428" fillId="0" borderId="73" applyNumberFormat="0" applyFill="0" applyAlignment="0" applyProtection="0"/>
    <xf numFmtId="0" fontId="428" fillId="0" borderId="73" applyNumberFormat="0" applyFill="0" applyAlignment="0" applyProtection="0"/>
    <xf numFmtId="0" fontId="428" fillId="0" borderId="40" applyNumberFormat="0" applyFill="0" applyAlignment="0" applyProtection="0"/>
    <xf numFmtId="0" fontId="428" fillId="0" borderId="40" applyNumberFormat="0" applyFill="0" applyAlignment="0" applyProtection="0"/>
    <xf numFmtId="0" fontId="428" fillId="0" borderId="52" applyNumberFormat="0" applyFill="0" applyAlignment="0" applyProtection="0"/>
    <xf numFmtId="0" fontId="428" fillId="0" borderId="52" applyNumberFormat="0" applyFill="0" applyAlignment="0" applyProtection="0"/>
    <xf numFmtId="0" fontId="428" fillId="0" borderId="0" applyNumberFormat="0" applyFill="0" applyBorder="0" applyAlignment="0" applyProtection="0"/>
    <xf numFmtId="0" fontId="428" fillId="0" borderId="0" applyNumberFormat="0" applyFill="0" applyBorder="0" applyAlignment="0" applyProtection="0"/>
    <xf numFmtId="0" fontId="428" fillId="78" borderId="0" applyNumberFormat="0" applyBorder="0" applyAlignment="0" applyProtection="0"/>
    <xf numFmtId="0" fontId="428" fillId="78" borderId="0" applyNumberFormat="0" applyBorder="0" applyAlignment="0" applyProtection="0"/>
    <xf numFmtId="0" fontId="23" fillId="75" borderId="111" applyNumberFormat="0" applyFont="0" applyAlignment="0" applyProtection="0"/>
    <xf numFmtId="0" fontId="428" fillId="0" borderId="0" applyNumberFormat="0" applyFill="0" applyBorder="0" applyAlignment="0" applyProtection="0"/>
    <xf numFmtId="0" fontId="428" fillId="0" borderId="0" applyNumberFormat="0" applyFill="0" applyBorder="0" applyAlignment="0" applyProtection="0"/>
    <xf numFmtId="0" fontId="428" fillId="123" borderId="10">
      <alignment horizontal="left" vertical="top" wrapText="1" readingOrder="1"/>
    </xf>
    <xf numFmtId="0" fontId="428" fillId="123" borderId="10">
      <alignment horizontal="left" vertical="top" wrapText="1" readingOrder="1"/>
    </xf>
    <xf numFmtId="177" fontId="48" fillId="0" borderId="0">
      <protection locked="0"/>
    </xf>
    <xf numFmtId="43" fontId="23" fillId="0" borderId="0" applyFont="0" applyFill="0" applyBorder="0" applyAlignment="0" applyProtection="0"/>
    <xf numFmtId="0" fontId="23" fillId="0" borderId="0"/>
    <xf numFmtId="0" fontId="30" fillId="0" borderId="0" applyFill="0" applyBorder="0" applyProtection="0">
      <alignment wrapText="1"/>
    </xf>
    <xf numFmtId="0" fontId="431" fillId="0" borderId="53">
      <alignment horizontal="center"/>
    </xf>
    <xf numFmtId="0" fontId="1" fillId="0" borderId="0"/>
    <xf numFmtId="0" fontId="20" fillId="0" borderId="0"/>
    <xf numFmtId="170" fontId="20" fillId="0" borderId="0" applyFont="0" applyFill="0" applyBorder="0" applyAlignment="0" applyProtection="0"/>
  </cellStyleXfs>
  <cellXfs count="155">
    <xf numFmtId="0" fontId="0" fillId="0" borderId="0" xfId="0"/>
    <xf numFmtId="0" fontId="0" fillId="2" borderId="1" xfId="0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 wrapText="1"/>
    </xf>
    <xf numFmtId="166" fontId="0" fillId="2" borderId="2" xfId="1" applyNumberFormat="1" applyFont="1" applyFill="1" applyBorder="1" applyAlignment="1">
      <alignment horizontal="center" vertical="center" wrapText="1"/>
    </xf>
    <xf numFmtId="166" fontId="0" fillId="2" borderId="3" xfId="1" applyNumberFormat="1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0" borderId="5" xfId="0" applyBorder="1"/>
    <xf numFmtId="43" fontId="0" fillId="0" borderId="5" xfId="1" applyFont="1" applyBorder="1"/>
    <xf numFmtId="166" fontId="0" fillId="3" borderId="5" xfId="1" applyNumberFormat="1" applyFont="1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0" borderId="7" xfId="0" applyBorder="1"/>
    <xf numFmtId="43" fontId="0" fillId="0" borderId="5" xfId="1" applyFont="1" applyFill="1" applyBorder="1"/>
    <xf numFmtId="0" fontId="0" fillId="2" borderId="0" xfId="0" applyFill="1" applyAlignment="1">
      <alignment horizontal="center"/>
    </xf>
    <xf numFmtId="0" fontId="0" fillId="0" borderId="8" xfId="0" applyBorder="1" applyAlignment="1">
      <alignment horizontal="center"/>
    </xf>
    <xf numFmtId="0" fontId="0" fillId="0" borderId="7" xfId="0" applyBorder="1" applyAlignment="1">
      <alignment horizontal="center"/>
    </xf>
    <xf numFmtId="166" fontId="0" fillId="0" borderId="7" xfId="1" applyNumberFormat="1" applyFont="1" applyFill="1" applyBorder="1"/>
    <xf numFmtId="43" fontId="0" fillId="0" borderId="7" xfId="1" applyFont="1" applyBorder="1"/>
    <xf numFmtId="0" fontId="0" fillId="0" borderId="10" xfId="0" applyBorder="1"/>
    <xf numFmtId="0" fontId="0" fillId="2" borderId="10" xfId="0" applyFill="1" applyBorder="1"/>
    <xf numFmtId="43" fontId="0" fillId="0" borderId="0" xfId="1" applyFont="1"/>
    <xf numFmtId="43" fontId="0" fillId="0" borderId="10" xfId="1" applyFont="1" applyBorder="1"/>
    <xf numFmtId="167" fontId="0" fillId="0" borderId="10" xfId="0" applyNumberFormat="1" applyBorder="1"/>
    <xf numFmtId="3" fontId="0" fillId="0" borderId="10" xfId="0" applyNumberFormat="1" applyBorder="1"/>
    <xf numFmtId="3" fontId="0" fillId="0" borderId="0" xfId="0" applyNumberFormat="1"/>
    <xf numFmtId="14" fontId="0" fillId="0" borderId="10" xfId="0" applyNumberFormat="1" applyBorder="1"/>
    <xf numFmtId="43" fontId="0" fillId="0" borderId="10" xfId="0" applyNumberFormat="1" applyBorder="1"/>
    <xf numFmtId="0" fontId="2" fillId="0" borderId="10" xfId="0" applyFont="1" applyBorder="1"/>
    <xf numFmtId="0" fontId="3" fillId="4" borderId="10" xfId="0" applyFont="1" applyFill="1" applyBorder="1" applyAlignment="1">
      <alignment wrapText="1"/>
    </xf>
    <xf numFmtId="0" fontId="4" fillId="5" borderId="10" xfId="0" applyFont="1" applyFill="1" applyBorder="1" applyAlignment="1">
      <alignment horizontal="justify" wrapText="1"/>
    </xf>
    <xf numFmtId="0" fontId="4" fillId="5" borderId="10" xfId="0" applyFont="1" applyFill="1" applyBorder="1" applyAlignment="1">
      <alignment horizontal="center" wrapText="1"/>
    </xf>
    <xf numFmtId="4" fontId="4" fillId="5" borderId="10" xfId="0" applyNumberFormat="1" applyFont="1" applyFill="1" applyBorder="1" applyAlignment="1">
      <alignment horizontal="justify" wrapText="1"/>
    </xf>
    <xf numFmtId="4" fontId="0" fillId="0" borderId="10" xfId="0" applyNumberFormat="1" applyBorder="1"/>
    <xf numFmtId="0" fontId="0" fillId="5" borderId="10" xfId="0" applyFill="1" applyBorder="1" applyAlignment="1">
      <alignment wrapText="1"/>
    </xf>
    <xf numFmtId="43" fontId="0" fillId="0" borderId="0" xfId="0" applyNumberFormat="1"/>
    <xf numFmtId="10" fontId="0" fillId="0" borderId="11" xfId="2" applyNumberFormat="1" applyFont="1" applyFill="1" applyBorder="1" applyAlignment="1">
      <alignment wrapText="1"/>
    </xf>
    <xf numFmtId="10" fontId="0" fillId="0" borderId="0" xfId="2" applyNumberFormat="1" applyFont="1"/>
    <xf numFmtId="168" fontId="0" fillId="0" borderId="10" xfId="2" applyNumberFormat="1" applyFont="1" applyBorder="1"/>
    <xf numFmtId="9" fontId="0" fillId="0" borderId="10" xfId="2" applyFont="1" applyBorder="1"/>
    <xf numFmtId="168" fontId="0" fillId="2" borderId="10" xfId="2" applyNumberFormat="1" applyFont="1" applyFill="1" applyBorder="1"/>
    <xf numFmtId="169" fontId="5" fillId="0" borderId="14" xfId="2" applyNumberFormat="1" applyFont="1" applyBorder="1"/>
    <xf numFmtId="43" fontId="5" fillId="0" borderId="14" xfId="0" applyNumberFormat="1" applyFont="1" applyBorder="1"/>
    <xf numFmtId="10" fontId="5" fillId="0" borderId="14" xfId="2" applyNumberFormat="1" applyFont="1" applyBorder="1"/>
    <xf numFmtId="43" fontId="0" fillId="0" borderId="14" xfId="1" applyFont="1" applyBorder="1"/>
    <xf numFmtId="9" fontId="0" fillId="0" borderId="14" xfId="2" applyFont="1" applyBorder="1"/>
    <xf numFmtId="0" fontId="0" fillId="0" borderId="15" xfId="0" applyBorder="1"/>
    <xf numFmtId="43" fontId="0" fillId="2" borderId="5" xfId="1" applyFont="1" applyFill="1" applyBorder="1"/>
    <xf numFmtId="43" fontId="0" fillId="0" borderId="7" xfId="1" applyFont="1" applyFill="1" applyBorder="1"/>
    <xf numFmtId="0" fontId="0" fillId="0" borderId="16" xfId="0" applyBorder="1" applyAlignment="1">
      <alignment horizontal="center"/>
    </xf>
    <xf numFmtId="0" fontId="0" fillId="0" borderId="17" xfId="0" applyBorder="1"/>
    <xf numFmtId="43" fontId="0" fillId="2" borderId="17" xfId="1" applyFont="1" applyFill="1" applyBorder="1"/>
    <xf numFmtId="166" fontId="0" fillId="2" borderId="17" xfId="1" applyNumberFormat="1" applyFont="1" applyFill="1" applyBorder="1"/>
    <xf numFmtId="166" fontId="0" fillId="2" borderId="18" xfId="1" applyNumberFormat="1" applyFont="1" applyFill="1" applyBorder="1"/>
    <xf numFmtId="166" fontId="0" fillId="3" borderId="12" xfId="1" applyNumberFormat="1" applyFont="1" applyFill="1" applyBorder="1" applyAlignment="1">
      <alignment horizontal="center"/>
    </xf>
    <xf numFmtId="49" fontId="0" fillId="0" borderId="10" xfId="0" applyNumberFormat="1" applyBorder="1" applyAlignment="1">
      <alignment horizontal="center" vertical="center"/>
    </xf>
    <xf numFmtId="43" fontId="0" fillId="0" borderId="11" xfId="1" applyFont="1" applyFill="1" applyBorder="1" applyAlignment="1">
      <alignment wrapText="1"/>
    </xf>
    <xf numFmtId="43" fontId="0" fillId="0" borderId="0" xfId="1" quotePrefix="1" applyFont="1"/>
    <xf numFmtId="166" fontId="0" fillId="0" borderId="0" xfId="0" applyNumberFormat="1"/>
    <xf numFmtId="0" fontId="0" fillId="6" borderId="7" xfId="0" applyFill="1" applyBorder="1"/>
    <xf numFmtId="0" fontId="0" fillId="6" borderId="10" xfId="0" applyFill="1" applyBorder="1"/>
    <xf numFmtId="0" fontId="0" fillId="7" borderId="10" xfId="0" applyFill="1" applyBorder="1"/>
    <xf numFmtId="166" fontId="0" fillId="2" borderId="19" xfId="1" applyNumberFormat="1" applyFont="1" applyFill="1" applyBorder="1" applyAlignment="1">
      <alignment horizontal="center" vertical="center" wrapText="1"/>
    </xf>
    <xf numFmtId="166" fontId="0" fillId="2" borderId="20" xfId="1" applyNumberFormat="1" applyFont="1" applyFill="1" applyBorder="1"/>
    <xf numFmtId="0" fontId="0" fillId="0" borderId="10" xfId="0" applyBorder="1" applyAlignment="1">
      <alignment horizontal="center" vertical="center"/>
    </xf>
    <xf numFmtId="1" fontId="0" fillId="0" borderId="10" xfId="0" applyNumberFormat="1" applyBorder="1" applyAlignment="1">
      <alignment horizontal="center" vertical="center"/>
    </xf>
    <xf numFmtId="0" fontId="6" fillId="8" borderId="10" xfId="0" applyFont="1" applyFill="1" applyBorder="1"/>
    <xf numFmtId="0" fontId="6" fillId="8" borderId="10" xfId="0" applyFont="1" applyFill="1" applyBorder="1" applyAlignment="1">
      <alignment horizontal="center" vertical="center"/>
    </xf>
    <xf numFmtId="171" fontId="6" fillId="8" borderId="10" xfId="4" applyNumberFormat="1" applyFont="1" applyFill="1" applyBorder="1"/>
    <xf numFmtId="0" fontId="0" fillId="0" borderId="5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4" xfId="0" applyBorder="1" applyAlignment="1">
      <alignment horizontal="center"/>
    </xf>
    <xf numFmtId="1" fontId="0" fillId="0" borderId="14" xfId="0" applyNumberFormat="1" applyBorder="1" applyAlignment="1">
      <alignment horizontal="center" vertical="center"/>
    </xf>
    <xf numFmtId="0" fontId="0" fillId="0" borderId="14" xfId="0" applyBorder="1"/>
    <xf numFmtId="166" fontId="0" fillId="3" borderId="22" xfId="1" applyNumberFormat="1" applyFont="1" applyFill="1" applyBorder="1" applyAlignment="1">
      <alignment horizontal="center"/>
    </xf>
    <xf numFmtId="0" fontId="0" fillId="9" borderId="21" xfId="0" applyFill="1" applyBorder="1" applyAlignment="1">
      <alignment horizontal="center" vertical="center" wrapText="1"/>
    </xf>
    <xf numFmtId="9" fontId="0" fillId="3" borderId="5" xfId="2" applyFont="1" applyFill="1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10" borderId="10" xfId="0" applyFill="1" applyBorder="1"/>
    <xf numFmtId="0" fontId="0" fillId="11" borderId="10" xfId="0" applyFill="1" applyBorder="1"/>
    <xf numFmtId="168" fontId="0" fillId="0" borderId="0" xfId="2" applyNumberFormat="1" applyFont="1"/>
    <xf numFmtId="0" fontId="0" fillId="12" borderId="10" xfId="0" applyFill="1" applyBorder="1"/>
    <xf numFmtId="0" fontId="0" fillId="0" borderId="11" xfId="0" applyBorder="1"/>
    <xf numFmtId="10" fontId="0" fillId="0" borderId="10" xfId="2" applyNumberFormat="1" applyFont="1" applyBorder="1"/>
    <xf numFmtId="169" fontId="0" fillId="0" borderId="0" xfId="2" applyNumberFormat="1" applyFont="1"/>
    <xf numFmtId="0" fontId="0" fillId="0" borderId="10" xfId="1" applyNumberFormat="1" applyFont="1" applyBorder="1"/>
    <xf numFmtId="166" fontId="0" fillId="7" borderId="3" xfId="1" applyNumberFormat="1" applyFont="1" applyFill="1" applyBorder="1" applyAlignment="1">
      <alignment horizontal="center" vertical="center" wrapText="1"/>
    </xf>
    <xf numFmtId="43" fontId="0" fillId="13" borderId="5" xfId="1" applyFont="1" applyFill="1" applyBorder="1"/>
    <xf numFmtId="43" fontId="0" fillId="13" borderId="7" xfId="1" applyFont="1" applyFill="1" applyBorder="1"/>
    <xf numFmtId="43" fontId="0" fillId="14" borderId="7" xfId="1" applyFont="1" applyFill="1" applyBorder="1"/>
    <xf numFmtId="43" fontId="0" fillId="15" borderId="5" xfId="1" applyFont="1" applyFill="1" applyBorder="1"/>
    <xf numFmtId="14" fontId="0" fillId="0" borderId="0" xfId="1" applyNumberFormat="1" applyFont="1"/>
    <xf numFmtId="14" fontId="0" fillId="0" borderId="5" xfId="1" applyNumberFormat="1" applyFont="1" applyBorder="1" applyAlignment="1">
      <alignment horizontal="center" vertical="center"/>
    </xf>
    <xf numFmtId="14" fontId="0" fillId="0" borderId="7" xfId="1" applyNumberFormat="1" applyFont="1" applyBorder="1" applyAlignment="1">
      <alignment horizontal="center" vertical="center"/>
    </xf>
    <xf numFmtId="14" fontId="0" fillId="0" borderId="5" xfId="1" applyNumberFormat="1" applyFont="1" applyFill="1" applyBorder="1" applyAlignment="1">
      <alignment horizontal="center" vertical="center"/>
    </xf>
    <xf numFmtId="14" fontId="0" fillId="2" borderId="17" xfId="1" applyNumberFormat="1" applyFont="1" applyFill="1" applyBorder="1"/>
    <xf numFmtId="43" fontId="6" fillId="8" borderId="10" xfId="1" applyFont="1" applyFill="1" applyBorder="1"/>
    <xf numFmtId="43" fontId="0" fillId="3" borderId="22" xfId="1" applyFont="1" applyFill="1" applyBorder="1" applyAlignment="1">
      <alignment horizontal="center"/>
    </xf>
    <xf numFmtId="0" fontId="0" fillId="9" borderId="0" xfId="0" applyFill="1" applyAlignment="1">
      <alignment horizontal="center" vertical="center" wrapText="1"/>
    </xf>
    <xf numFmtId="37" fontId="0" fillId="0" borderId="0" xfId="0" applyNumberFormat="1"/>
    <xf numFmtId="0" fontId="0" fillId="2" borderId="10" xfId="0" applyFill="1" applyBorder="1" applyAlignment="1">
      <alignment horizontal="center" vertical="center" wrapText="1"/>
    </xf>
    <xf numFmtId="0" fontId="0" fillId="16" borderId="10" xfId="0" applyFill="1" applyBorder="1"/>
    <xf numFmtId="168" fontId="0" fillId="2" borderId="0" xfId="2" applyNumberFormat="1" applyFont="1" applyFill="1"/>
    <xf numFmtId="0" fontId="0" fillId="7" borderId="11" xfId="0" applyFill="1" applyBorder="1"/>
    <xf numFmtId="0" fontId="0" fillId="2" borderId="0" xfId="0" applyFill="1"/>
    <xf numFmtId="0" fontId="0" fillId="0" borderId="25" xfId="0" applyBorder="1"/>
    <xf numFmtId="0" fontId="0" fillId="7" borderId="25" xfId="0" applyFill="1" applyBorder="1"/>
    <xf numFmtId="0" fontId="0" fillId="7" borderId="0" xfId="0" applyFill="1"/>
    <xf numFmtId="0" fontId="2" fillId="17" borderId="10" xfId="0" applyFont="1" applyFill="1" applyBorder="1"/>
    <xf numFmtId="0" fontId="0" fillId="2" borderId="5" xfId="0" applyFill="1" applyBorder="1"/>
    <xf numFmtId="43" fontId="0" fillId="2" borderId="0" xfId="0" applyNumberFormat="1" applyFill="1"/>
    <xf numFmtId="0" fontId="0" fillId="0" borderId="118" xfId="0" applyBorder="1"/>
    <xf numFmtId="9" fontId="0" fillId="2" borderId="10" xfId="2" applyFont="1" applyFill="1" applyBorder="1"/>
    <xf numFmtId="0" fontId="0" fillId="0" borderId="118" xfId="0" applyBorder="1" applyAlignment="1">
      <alignment wrapText="1"/>
    </xf>
    <xf numFmtId="43" fontId="0" fillId="0" borderId="118" xfId="1" applyFont="1" applyFill="1" applyBorder="1" applyAlignment="1">
      <alignment wrapText="1"/>
    </xf>
    <xf numFmtId="43" fontId="0" fillId="0" borderId="118" xfId="1" applyFont="1" applyBorder="1"/>
    <xf numFmtId="49" fontId="0" fillId="0" borderId="118" xfId="0" applyNumberFormat="1" applyBorder="1" applyAlignment="1">
      <alignment horizontal="center" vertical="center"/>
    </xf>
    <xf numFmtId="0" fontId="0" fillId="0" borderId="118" xfId="0" applyBorder="1" applyAlignment="1">
      <alignment horizontal="center" vertical="center"/>
    </xf>
    <xf numFmtId="1" fontId="0" fillId="0" borderId="118" xfId="0" applyNumberFormat="1" applyBorder="1" applyAlignment="1">
      <alignment horizontal="center" vertical="center"/>
    </xf>
    <xf numFmtId="4" fontId="0" fillId="0" borderId="0" xfId="0" applyNumberFormat="1"/>
    <xf numFmtId="0" fontId="0" fillId="7" borderId="118" xfId="0" applyFill="1" applyBorder="1"/>
    <xf numFmtId="43" fontId="0" fillId="7" borderId="2" xfId="1" applyFont="1" applyFill="1" applyBorder="1" applyAlignment="1">
      <alignment horizontal="center" vertical="center" wrapText="1"/>
    </xf>
    <xf numFmtId="14" fontId="0" fillId="7" borderId="2" xfId="1" applyNumberFormat="1" applyFont="1" applyFill="1" applyBorder="1" applyAlignment="1">
      <alignment horizontal="center" vertical="center" wrapText="1"/>
    </xf>
    <xf numFmtId="166" fontId="0" fillId="0" borderId="5" xfId="1" applyNumberFormat="1" applyFont="1" applyFill="1" applyBorder="1" applyAlignment="1">
      <alignment horizontal="center"/>
    </xf>
    <xf numFmtId="166" fontId="0" fillId="0" borderId="5" xfId="1" applyNumberFormat="1" applyFont="1" applyFill="1" applyBorder="1"/>
    <xf numFmtId="166" fontId="0" fillId="0" borderId="12" xfId="1" applyNumberFormat="1" applyFont="1" applyFill="1" applyBorder="1"/>
    <xf numFmtId="166" fontId="0" fillId="0" borderId="6" xfId="1" applyNumberFormat="1" applyFont="1" applyFill="1" applyBorder="1"/>
    <xf numFmtId="166" fontId="0" fillId="0" borderId="12" xfId="1" applyNumberFormat="1" applyFont="1" applyFill="1" applyBorder="1" applyAlignment="1">
      <alignment horizontal="center"/>
    </xf>
    <xf numFmtId="166" fontId="0" fillId="0" borderId="7" xfId="1" applyNumberFormat="1" applyFont="1" applyFill="1" applyBorder="1" applyAlignment="1">
      <alignment horizontal="center"/>
    </xf>
    <xf numFmtId="166" fontId="0" fillId="0" borderId="13" xfId="1" applyNumberFormat="1" applyFont="1" applyFill="1" applyBorder="1"/>
    <xf numFmtId="166" fontId="0" fillId="0" borderId="9" xfId="1" applyNumberFormat="1" applyFont="1" applyFill="1" applyBorder="1"/>
    <xf numFmtId="43" fontId="0" fillId="2" borderId="2" xfId="1" applyFont="1" applyFill="1" applyBorder="1" applyAlignment="1">
      <alignment horizontal="center" vertical="center" wrapText="1"/>
    </xf>
    <xf numFmtId="0" fontId="0" fillId="126" borderId="5" xfId="0" applyFill="1" applyBorder="1"/>
    <xf numFmtId="0" fontId="0" fillId="126" borderId="7" xfId="0" applyFill="1" applyBorder="1"/>
    <xf numFmtId="0" fontId="0" fillId="2" borderId="7" xfId="0" applyFill="1" applyBorder="1"/>
    <xf numFmtId="166" fontId="0" fillId="0" borderId="13" xfId="1" applyNumberFormat="1" applyFont="1" applyFill="1" applyBorder="1" applyAlignment="1">
      <alignment horizontal="center"/>
    </xf>
    <xf numFmtId="0" fontId="0" fillId="9" borderId="10" xfId="0" applyFill="1" applyBorder="1"/>
    <xf numFmtId="43" fontId="0" fillId="9" borderId="10" xfId="1" applyFont="1" applyFill="1" applyBorder="1"/>
    <xf numFmtId="10" fontId="0" fillId="9" borderId="10" xfId="2" applyNumberFormat="1" applyFont="1" applyFill="1" applyBorder="1"/>
    <xf numFmtId="0" fontId="0" fillId="9" borderId="0" xfId="0" applyFill="1"/>
    <xf numFmtId="169" fontId="0" fillId="9" borderId="0" xfId="2" applyNumberFormat="1" applyFont="1" applyFill="1"/>
    <xf numFmtId="329" fontId="0" fillId="0" borderId="10" xfId="2" applyNumberFormat="1" applyFont="1" applyBorder="1"/>
    <xf numFmtId="329" fontId="0" fillId="9" borderId="10" xfId="2" applyNumberFormat="1" applyFont="1" applyFill="1" applyBorder="1"/>
    <xf numFmtId="329" fontId="0" fillId="2" borderId="10" xfId="2" applyNumberFormat="1" applyFont="1" applyFill="1" applyBorder="1"/>
    <xf numFmtId="43" fontId="0" fillId="0" borderId="5" xfId="1" applyFont="1" applyBorder="1" applyAlignment="1">
      <alignment horizontal="center"/>
    </xf>
    <xf numFmtId="43" fontId="0" fillId="0" borderId="7" xfId="1" applyFont="1" applyBorder="1" applyAlignment="1">
      <alignment horizontal="center"/>
    </xf>
    <xf numFmtId="43" fontId="433" fillId="0" borderId="127" xfId="1" applyFont="1" applyBorder="1"/>
    <xf numFmtId="43" fontId="433" fillId="0" borderId="128" xfId="1" applyFont="1" applyBorder="1"/>
    <xf numFmtId="43" fontId="433" fillId="0" borderId="129" xfId="1" applyFont="1" applyBorder="1"/>
    <xf numFmtId="49" fontId="0" fillId="0" borderId="130" xfId="0" applyNumberFormat="1" applyBorder="1" applyAlignment="1">
      <alignment horizontal="center" vertical="center"/>
    </xf>
    <xf numFmtId="0" fontId="0" fillId="0" borderId="130" xfId="0" applyBorder="1"/>
    <xf numFmtId="43" fontId="0" fillId="0" borderId="130" xfId="1" applyFont="1" applyBorder="1"/>
    <xf numFmtId="0" fontId="0" fillId="7" borderId="130" xfId="0" applyFill="1" applyBorder="1"/>
  </cellXfs>
  <cellStyles count="39380">
    <cellStyle name="_x0005_" xfId="209" xr:uid="{FDC4F66B-3632-4812-AC7D-DDF8B07D4333}"/>
    <cellStyle name="          _x000d__x000a_shell=progman.exe_x000d__x000a_m" xfId="11073" xr:uid="{22274724-5FB2-4ECF-B44C-FA8AB1F4C3FD}"/>
    <cellStyle name=" 1" xfId="38836" xr:uid="{10043717-3823-4437-A603-286D47EBEA5D}"/>
    <cellStyle name="_x0005_ 10" xfId="14252" xr:uid="{C982E63A-B327-4546-A7E0-9C05746C96CC}"/>
    <cellStyle name="_x0005_ 11" xfId="14382" xr:uid="{8A6C814D-BC4E-410A-BB17-863B36BDA14A}"/>
    <cellStyle name="_x0005_ 12" xfId="14390" xr:uid="{47177F17-8AD8-4B6D-85F0-23217B55D3AE}"/>
    <cellStyle name="_x0005_ 13" xfId="14381" xr:uid="{212AC52E-8A17-4080-9321-9F6BD6BF9053}"/>
    <cellStyle name="_x0005_ 14" xfId="14389" xr:uid="{557B39A1-5D72-4EB9-A334-93EBC0117764}"/>
    <cellStyle name="_x0005_ 15" xfId="14379" xr:uid="{A0F78831-E7A4-4DD6-8A61-6DB8F55CEFFB}"/>
    <cellStyle name="_x0005_ 16" xfId="38835" xr:uid="{B8B0D3A4-FFFF-4DA4-A1E6-73A7FD53433B}"/>
    <cellStyle name="_x0005_ 17" xfId="39372" xr:uid="{7F77EECF-9D26-48E8-8AB2-471B4958028C}"/>
    <cellStyle name="_x0005_ 2" xfId="265" xr:uid="{7B28DF71-F37A-46D8-AB65-C9B627716E7F}"/>
    <cellStyle name="_x0005_ 3" xfId="266" xr:uid="{C8AA25ED-410D-4C09-AD3C-2BDAD25A9936}"/>
    <cellStyle name="_x0005_ 4" xfId="267" xr:uid="{421CD6DF-C7C8-438C-8D4E-860463D46478}"/>
    <cellStyle name="_x0005_ 5" xfId="268" xr:uid="{335D496E-68CE-4819-A37A-7A6BF8D0FE70}"/>
    <cellStyle name="_x0005_ 6" xfId="269" xr:uid="{3C90383E-522B-4917-A220-9EFE1D13C282}"/>
    <cellStyle name="_x0005_ 7" xfId="270" xr:uid="{274B952E-EFF1-43ED-9443-9EDA478239ED}"/>
    <cellStyle name="_x0005_ 7 2" xfId="13850" xr:uid="{9D25F276-00E7-4BA5-A17D-FF6F09A18FD2}"/>
    <cellStyle name="_x0005_ 8" xfId="14253" xr:uid="{26A2A7E1-575D-441F-B39A-BFD1846FB655}"/>
    <cellStyle name="_x0005_ 9" xfId="14371" xr:uid="{ECE2B4D0-B3BD-4ADA-BD34-30E5C32A5962}"/>
    <cellStyle name="_x000d__x000a_JournalTemplate=C:\COMFO\CTALK\JOURSTD.TPL_x000d__x000a_LbStateAddress=3 3 0 251 1 89 2 311_x000d__x000a_LbStateJou" xfId="11074" xr:uid="{CB7F025A-DB33-4BFA-B2FC-07AB3B2EFDEC}"/>
    <cellStyle name="&quot;Percent&quot;" xfId="271" xr:uid="{969F8AAC-13F8-4B59-8CF3-BA805C27C399}"/>
    <cellStyle name="******************************************" xfId="31434" xr:uid="{CC2C2BA5-90CF-42A0-91F3-D5D842E5323F}"/>
    <cellStyle name="****************************************** 2" xfId="31435" xr:uid="{7C499087-9608-4A29-B8B0-C591155FA95B}"/>
    <cellStyle name="??" xfId="11075" xr:uid="{B4AB26B8-CA65-4841-BBC4-90498D2C95DD}"/>
    <cellStyle name="?? ?????" xfId="11076" xr:uid="{E0378AC3-5C26-47C8-AC44-74D80384EAF5}"/>
    <cellStyle name="?? ??????" xfId="11077" xr:uid="{9F50FA76-A90B-40FC-9CF4-FA788E02A702}"/>
    <cellStyle name="?? [0.00]_ Att. 1- Cover" xfId="11078" xr:uid="{AAF06E6A-8BF3-4FA9-9DA4-323C32F5DCD5}"/>
    <cellStyle name="?? [0]" xfId="11079" xr:uid="{0AE44377-6B1E-465B-85F2-6BA2CC38CC7B}"/>
    <cellStyle name="?? [0] 2" xfId="11080" xr:uid="{9040F051-F9A9-434A-BB0E-398F938CD847}"/>
    <cellStyle name="?? 2" xfId="11081" xr:uid="{C47205E6-0ED0-448C-B6C4-3AA1DCCBDA4C}"/>
    <cellStyle name="?? 3" xfId="11082" xr:uid="{8A1A7D56-2AEA-4D87-83B1-2DCBA65B2FCC}"/>
    <cellStyle name="?? 4" xfId="11083" xr:uid="{36AB6157-66FA-42EA-A957-E3195D83D54E}"/>
    <cellStyle name="???" xfId="11084" xr:uid="{1B925E3A-01E0-458A-9754-713FC7A389AD}"/>
    <cellStyle name="??? 1" xfId="11085" xr:uid="{EC713437-987F-4B55-A6C7-964BF9A8F6FF}"/>
    <cellStyle name="?_x001d_??%U©÷u&amp;H©÷9_x0008_? s_x000a__x0007__x0001__x0001_" xfId="11086" xr:uid="{6A1FC406-B75C-404D-A1BD-A2E6AC317671}"/>
    <cellStyle name="?_x001d_??%U©÷u&amp;H©÷9_x0008_? s_x000a__x0007__x0001__x0001_ 2" xfId="11087" xr:uid="{DB19AAD0-C9BC-4F6D-BC0F-12FD20E6401F}"/>
    <cellStyle name="?_x001d_??%U©÷u&amp;H©÷9_x0008_?_x0009_s_x000a__x0007__x0001__x0001_" xfId="11088" xr:uid="{F3DF6F5C-FEC2-4436-896B-9979B30E5A45}"/>
    <cellStyle name="?_x001d_??%U©÷u&amp;H©÷9_x0008_?_x0009_s_x000a__x0007__x0001__x0001_ 2" xfId="11089" xr:uid="{F3326245-B2AE-4BC1-8AC1-7D73A99DC3EE}"/>
    <cellStyle name="?_x001d_??%U²u&amp;H²9_x0008_? s_x000a__x0007__x0001__x0001_" xfId="272" xr:uid="{19E12A21-6471-42FD-857B-F59513C6C129}"/>
    <cellStyle name="?_x001d_??%U²u&amp;H²9_x0008_? s_x000a__x0007__x0001__x0001_ 2" xfId="8596" xr:uid="{C9E0B182-B52E-4716-A1D6-4187A227DC76}"/>
    <cellStyle name="?_x001d_??%U²u&amp;H²9_x0008_?_x0009_s_x000a__x0007__x0001__x0001_" xfId="11090" xr:uid="{D9390532-3D6C-4E9B-9658-E68516FF721E}"/>
    <cellStyle name="????" xfId="11091" xr:uid="{57D02D1D-FC78-486D-851B-6DBF588948AD}"/>
    <cellStyle name="???? ?????" xfId="11092" xr:uid="{0FDC4F52-E3E8-4567-AB26-D0DFA73A8091}"/>
    <cellStyle name="???? ??????" xfId="11093" xr:uid="{0B293E3F-96A7-4AD4-A170-3C98985D0C13}"/>
    <cellStyle name="???? ?????? 2" xfId="11094" xr:uid="{5BA3DAD0-D5DD-4D86-B107-FBB579A077CE}"/>
    <cellStyle name="???? ?????? 3" xfId="14847" xr:uid="{4487D975-568C-4A04-85A9-4D5CFEEB3F7C}"/>
    <cellStyle name="???? ?????? 4" xfId="15036" xr:uid="{320FB0F1-3A3C-4AAF-8F40-48E8F2B51736}"/>
    <cellStyle name="???? ?????? 5" xfId="15032" xr:uid="{3E01554D-C646-4346-A927-2E426ABB6C1C}"/>
    <cellStyle name="???? [0.00]_PRODUCT DETAIL Q1" xfId="11095" xr:uid="{FE654CF4-C0B6-4B15-9647-EDB39186ACA2}"/>
    <cellStyle name="???? 10" xfId="11096" xr:uid="{40E1C3DB-3D4F-4341-BBBA-45CD3A4664BD}"/>
    <cellStyle name="???? 10 10" xfId="26090" xr:uid="{7F9EB9DA-C393-407A-BDB7-443F5DF065FE}"/>
    <cellStyle name="???? 10 11" xfId="35113" xr:uid="{F49B6519-366D-4C7D-9566-E87098E8863A}"/>
    <cellStyle name="???? 10 2" xfId="11097" xr:uid="{138F3564-9A49-4A81-97C8-0D2189ACDC86}"/>
    <cellStyle name="???? 10 2 10" xfId="35114" xr:uid="{4348FE6C-FE31-457A-B83D-5CBF487295F3}"/>
    <cellStyle name="???? 10 2 2" xfId="11098" xr:uid="{68091D55-A871-4A44-AD4A-E1BD96B4D826}"/>
    <cellStyle name="???? 10 2 2 2" xfId="13500" xr:uid="{A0539867-4A03-4EE1-B0D9-C3AE58BCE61A}"/>
    <cellStyle name="???? 10 2 2 2 2" xfId="19473" xr:uid="{74401AD8-9102-4EEE-B531-FA3661914FA5}"/>
    <cellStyle name="???? 10 2 2 2 3" xfId="22236" xr:uid="{26422691-46AF-4832-A1EE-73071DE2AF9D}"/>
    <cellStyle name="???? 10 2 2 2 4" xfId="26093" xr:uid="{987006D8-5555-4C3E-B294-A9FA33B1D666}"/>
    <cellStyle name="???? 10 2 2 2 5" xfId="35116" xr:uid="{1DD621B6-973F-48F0-BCE0-B3F6886A78CE}"/>
    <cellStyle name="???? 10 2 2 3" xfId="15789" xr:uid="{4E13627D-3E76-4DE7-B8DF-0636C51819A0}"/>
    <cellStyle name="???? 10 2 2 4" xfId="19285" xr:uid="{61AAA262-C008-4C35-B16A-587A273BC705}"/>
    <cellStyle name="???? 10 2 2 5" xfId="26092" xr:uid="{CB4E3262-EC3B-4DEA-BE13-9411ABFCB1F7}"/>
    <cellStyle name="???? 10 2 2 6" xfId="35115" xr:uid="{4E85CE3C-015A-408B-8F56-B65B81FEDD14}"/>
    <cellStyle name="???? 10 2 3" xfId="13581" xr:uid="{3EC9961C-6E0D-419C-B25F-0B7C8FA07283}"/>
    <cellStyle name="???? 10 2 3 2" xfId="19474" xr:uid="{7211B277-EED9-4947-B5D0-E2A8E07F0F34}"/>
    <cellStyle name="???? 10 2 3 2 2" xfId="22237" xr:uid="{D222AB30-B9A9-403C-8588-F1B35E7A1B55}"/>
    <cellStyle name="???? 10 2 3 2 3" xfId="26095" xr:uid="{96106FBA-E144-4CB1-8605-50B936611C8D}"/>
    <cellStyle name="???? 10 2 3 3" xfId="15790" xr:uid="{15408A2C-A334-4788-90AB-1B6C8980AB82}"/>
    <cellStyle name="???? 10 2 3 4" xfId="19281" xr:uid="{0EE3C5AE-954F-406B-80FD-AE5F7C571EC4}"/>
    <cellStyle name="???? 10 2 3 5" xfId="26094" xr:uid="{51BF21F9-B9E6-46CD-9CD8-B96D0192A23A}"/>
    <cellStyle name="???? 10 2 3 6" xfId="35117" xr:uid="{740C98A0-F0D3-46DF-9F5B-EAC61BF601CF}"/>
    <cellStyle name="???? 10 2 4" xfId="15030" xr:uid="{4404C9BC-627D-44F8-A6E6-AE32B7BC86D0}"/>
    <cellStyle name="???? 10 2 4 2" xfId="19475" xr:uid="{EC061895-238D-43BC-9502-5059B0631E4A}"/>
    <cellStyle name="???? 10 2 4 2 2" xfId="22238" xr:uid="{3BCC11B9-B46B-4BE0-8F23-92744C398AFE}"/>
    <cellStyle name="???? 10 2 4 2 3" xfId="26097" xr:uid="{27ED6AB0-9128-46A9-86E6-A673885D83EA}"/>
    <cellStyle name="???? 10 2 4 3" xfId="15791" xr:uid="{DD2A8D41-571F-468B-9A4C-DA59A36F5324}"/>
    <cellStyle name="???? 10 2 4 4" xfId="19280" xr:uid="{2965FE8E-5198-4732-A472-D804EB3831B3}"/>
    <cellStyle name="???? 10 2 4 5" xfId="26096" xr:uid="{E1D20B2E-F2CC-40E5-8CEF-70288E82FB17}"/>
    <cellStyle name="???? 10 2 4 6" xfId="35118" xr:uid="{4264D6D7-8C9E-4BB9-9777-8D6AB7C42308}"/>
    <cellStyle name="???? 10 2 5" xfId="15287" xr:uid="{81BA9F72-8D13-413A-8091-1781C433D9D2}"/>
    <cellStyle name="???? 10 2 5 2" xfId="19476" xr:uid="{DB1BBE8B-FEF5-44D6-8BDB-E391FF9B6A26}"/>
    <cellStyle name="???? 10 2 5 2 2" xfId="22239" xr:uid="{3742DA10-8785-426A-8259-7174B9DEFB60}"/>
    <cellStyle name="???? 10 2 5 2 3" xfId="26099" xr:uid="{688987EF-B807-4D51-9B67-833CD75ED21E}"/>
    <cellStyle name="???? 10 2 5 3" xfId="15792" xr:uid="{7C8726B0-A81B-4BB3-A50C-85CB53F6CA3C}"/>
    <cellStyle name="???? 10 2 5 4" xfId="19279" xr:uid="{29F8B3A4-6B08-4734-9DF6-11A469069585}"/>
    <cellStyle name="???? 10 2 5 5" xfId="26098" xr:uid="{6D98D486-F6C1-47B5-B774-EC975A5A468C}"/>
    <cellStyle name="???? 10 2 5 6" xfId="35119" xr:uid="{5A6C72BE-531D-4754-B5FE-54766E8129D9}"/>
    <cellStyle name="???? 10 2 6" xfId="19472" xr:uid="{28BC82D2-782A-47D6-A258-6D3A70BB4D8A}"/>
    <cellStyle name="???? 10 2 6 2" xfId="22235" xr:uid="{18907080-5FBF-4927-9F27-CEDB0071E7ED}"/>
    <cellStyle name="???? 10 2 6 3" xfId="26100" xr:uid="{5390FA4F-0943-480E-B6B5-6B246D4EEED4}"/>
    <cellStyle name="???? 10 2 7" xfId="15788" xr:uid="{AAD2EFA6-3BA8-4355-ACE2-EB8F167C32AA}"/>
    <cellStyle name="???? 10 2 8" xfId="19447" xr:uid="{A3544C54-3480-4263-9D04-9D977B7ACA39}"/>
    <cellStyle name="???? 10 2 9" xfId="26091" xr:uid="{0E796E09-F066-4996-ADC3-96D33C6C4275}"/>
    <cellStyle name="???? 10 3" xfId="11099" xr:uid="{490B72B8-802E-461F-B8AF-6ECBB193B154}"/>
    <cellStyle name="???? 10 3 2" xfId="13499" xr:uid="{FCD44B62-75AF-4B71-9A12-2E63A93BFA97}"/>
    <cellStyle name="???? 10 3 2 2" xfId="19477" xr:uid="{F37C01A1-9DF5-46AC-BBB6-34478B696126}"/>
    <cellStyle name="???? 10 3 2 3" xfId="22240" xr:uid="{68C4FDCC-4498-4176-90AC-FF608478AD4A}"/>
    <cellStyle name="???? 10 3 2 4" xfId="26102" xr:uid="{6FFFF254-7D67-4EAC-9F1D-FC991E2BDA47}"/>
    <cellStyle name="???? 10 3 2 5" xfId="35121" xr:uid="{E97E30C7-9DFA-4BA8-86B1-244B2FA80638}"/>
    <cellStyle name="???? 10 3 3" xfId="15793" xr:uid="{18F6E36F-E64B-43E3-A9BB-21034684D833}"/>
    <cellStyle name="???? 10 3 4" xfId="19277" xr:uid="{B36923F7-9AFB-44C5-BBCD-C93E8F3144E7}"/>
    <cellStyle name="???? 10 3 5" xfId="26101" xr:uid="{2835A3CB-6C1D-44D8-BC67-9336DD3F9C04}"/>
    <cellStyle name="???? 10 3 6" xfId="35120" xr:uid="{B98EEBDF-C904-4F9C-AF68-A663B1B45B1C}"/>
    <cellStyle name="???? 10 4" xfId="13583" xr:uid="{63E0293E-D756-4AF2-86FA-87801B200EA7}"/>
    <cellStyle name="???? 10 4 2" xfId="19478" xr:uid="{2987B20D-7A7C-40F8-8329-66E43EEA42D5}"/>
    <cellStyle name="???? 10 4 2 2" xfId="22241" xr:uid="{9B4B132F-1254-4850-B583-52287724C01D}"/>
    <cellStyle name="???? 10 4 2 3" xfId="26104" xr:uid="{F9B2105D-5B16-44DF-863A-AC0D95FE3258}"/>
    <cellStyle name="???? 10 4 3" xfId="15794" xr:uid="{BBC29F34-0E0C-49D1-BDF2-2159E48294AA}"/>
    <cellStyle name="???? 10 4 4" xfId="19275" xr:uid="{FA41B9E3-5F2C-4B54-8D41-F69705F3238D}"/>
    <cellStyle name="???? 10 4 5" xfId="26103" xr:uid="{0B201329-EC81-4DC4-A08F-AD19BA4B0C68}"/>
    <cellStyle name="???? 10 4 6" xfId="35122" xr:uid="{FD5796BA-CB8C-4E6F-B96A-D4FE586C760E}"/>
    <cellStyle name="???? 10 5" xfId="15031" xr:uid="{DA7CC0E7-E8F5-492F-A5A3-29F2988313D4}"/>
    <cellStyle name="???? 10 5 2" xfId="19479" xr:uid="{7B6EFCFF-74E3-4349-926F-BBB4D43E3190}"/>
    <cellStyle name="???? 10 5 2 2" xfId="22242" xr:uid="{4CD36515-F417-403B-8E05-2B1F5A7A5002}"/>
    <cellStyle name="???? 10 5 2 3" xfId="26106" xr:uid="{C58E11F6-5715-427A-91C7-41444893C319}"/>
    <cellStyle name="???? 10 5 3" xfId="15795" xr:uid="{43FFD8F5-6588-43A6-B259-4C7B28C6355D}"/>
    <cellStyle name="???? 10 5 4" xfId="19274" xr:uid="{7C87D4DE-3316-4C85-A394-DCC43A25A8CE}"/>
    <cellStyle name="???? 10 5 5" xfId="26105" xr:uid="{E8DBBF1C-6019-4F2B-8F37-F40CA848B15F}"/>
    <cellStyle name="???? 10 5 6" xfId="35123" xr:uid="{38A7F963-BBF4-450C-9553-206C04464B37}"/>
    <cellStyle name="???? 10 6" xfId="15286" xr:uid="{3B9D54C7-ABF3-445F-9E50-0F44E5922043}"/>
    <cellStyle name="???? 10 6 2" xfId="19480" xr:uid="{8E6BC0C9-DDB8-4D0F-804E-69505B22B17D}"/>
    <cellStyle name="???? 10 6 2 2" xfId="22243" xr:uid="{C44C3ECA-EB5C-4534-8267-E52DD065333A}"/>
    <cellStyle name="???? 10 6 2 3" xfId="26108" xr:uid="{84FEC711-09B1-45D8-99D6-E075EBFCF18D}"/>
    <cellStyle name="???? 10 6 3" xfId="15796" xr:uid="{2D5413A3-7C2A-4CB2-8E33-002BBC34C10E}"/>
    <cellStyle name="???? 10 6 4" xfId="19273" xr:uid="{956A9E9F-74AE-4532-BF2A-E7F37231C424}"/>
    <cellStyle name="???? 10 6 5" xfId="26107" xr:uid="{8DC97989-B9D1-4BDE-ADAF-CEB39D4DE8A8}"/>
    <cellStyle name="???? 10 6 6" xfId="35124" xr:uid="{7D10EA28-ABBA-4468-84C5-B69DC019ACA7}"/>
    <cellStyle name="???? 10 7" xfId="19471" xr:uid="{7737F642-0E34-4E8A-8490-9EE8C257C96C}"/>
    <cellStyle name="???? 10 7 2" xfId="22234" xr:uid="{CEF49C89-E657-4AEA-BF9D-4F9D5D534591}"/>
    <cellStyle name="???? 10 7 3" xfId="26109" xr:uid="{8D61DD8C-1125-4875-AEE2-96852EB29BCD}"/>
    <cellStyle name="???? 10 8" xfId="15787" xr:uid="{F00CBCA2-CBDE-4918-8C5E-2D50769A1C16}"/>
    <cellStyle name="???? 10 9" xfId="19449" xr:uid="{528A2F80-C27C-452F-AA00-B7A633345D55}"/>
    <cellStyle name="???? 11" xfId="11100" xr:uid="{DCBA7A04-05CC-47EB-9802-205C2891FCD8}"/>
    <cellStyle name="???? 11 10" xfId="26110" xr:uid="{FC1BD6E2-DB5A-4E87-ACFB-700D1A4E61DE}"/>
    <cellStyle name="???? 11 11" xfId="35125" xr:uid="{181BAF30-AD5D-4EC7-B2B9-00125C85B8F0}"/>
    <cellStyle name="???? 11 2" xfId="11101" xr:uid="{980B8ED4-F71B-4C04-9F24-53C3B3130E3E}"/>
    <cellStyle name="???? 11 2 10" xfId="35126" xr:uid="{92149910-3B0B-44EC-B01C-658082B6D260}"/>
    <cellStyle name="???? 11 2 2" xfId="11102" xr:uid="{E8DF89C9-949A-4984-A8F5-9DEF777646F2}"/>
    <cellStyle name="???? 11 2 2 2" xfId="13496" xr:uid="{DCDBD185-D68B-4770-B62C-1BABC8DB4404}"/>
    <cellStyle name="???? 11 2 2 2 2" xfId="19483" xr:uid="{CD565A9A-67CC-4FD8-A351-65F00EBFD698}"/>
    <cellStyle name="???? 11 2 2 2 3" xfId="22246" xr:uid="{263ECBA0-034E-469E-AB55-FC656C6476F7}"/>
    <cellStyle name="???? 11 2 2 2 4" xfId="26113" xr:uid="{15B2BC80-8A91-415C-9D0E-C3DDE563DE87}"/>
    <cellStyle name="???? 11 2 2 2 5" xfId="35128" xr:uid="{E8F47D1F-0E80-44E4-B7E8-C819FDBB6575}"/>
    <cellStyle name="???? 11 2 2 3" xfId="15799" xr:uid="{8FCC7329-3559-4885-936B-D800885E731A}"/>
    <cellStyle name="???? 11 2 2 4" xfId="19268" xr:uid="{9C19486E-DFD5-4F04-9E5B-D1AB28149BBE}"/>
    <cellStyle name="???? 11 2 2 5" xfId="26112" xr:uid="{6D2C4F47-943B-42A1-8B11-3C40A722DAAF}"/>
    <cellStyle name="???? 11 2 2 6" xfId="35127" xr:uid="{C223A86C-E3AE-4FE2-AF25-4592E38C6CA0}"/>
    <cellStyle name="???? 11 2 3" xfId="13497" xr:uid="{15A97745-4224-4277-94C8-ECF7452382E5}"/>
    <cellStyle name="???? 11 2 3 2" xfId="19484" xr:uid="{9F815A80-C553-43ED-AF1E-535C4B603689}"/>
    <cellStyle name="???? 11 2 3 2 2" xfId="22247" xr:uid="{BA6ACF16-35DE-45A2-B71D-659D0D1E2AAD}"/>
    <cellStyle name="???? 11 2 3 2 3" xfId="26115" xr:uid="{281C44E3-59C6-4E38-803A-C56287F12FAC}"/>
    <cellStyle name="???? 11 2 3 3" xfId="15800" xr:uid="{9D63C5BE-9E87-41F7-B186-D8320865CAD1}"/>
    <cellStyle name="???? 11 2 3 4" xfId="19267" xr:uid="{74F9BCE4-B56F-48AD-85E4-9D2ACF2B041F}"/>
    <cellStyle name="???? 11 2 3 5" xfId="26114" xr:uid="{FC8B5201-3101-4E07-935B-BC9383ED6745}"/>
    <cellStyle name="???? 11 2 3 6" xfId="35129" xr:uid="{9C34F59B-2E0F-4231-BD31-86C9BD248EE5}"/>
    <cellStyle name="???? 11 2 4" xfId="15028" xr:uid="{6C0ED74F-B27A-4038-A454-A2942A823C2A}"/>
    <cellStyle name="???? 11 2 4 2" xfId="19485" xr:uid="{71C494DA-3C15-427C-B099-8C22AE106266}"/>
    <cellStyle name="???? 11 2 4 2 2" xfId="22248" xr:uid="{C58E893B-E35C-4B63-830B-07362F09CDF5}"/>
    <cellStyle name="???? 11 2 4 2 3" xfId="26117" xr:uid="{54F5BD79-AFAA-4613-BE80-2FC95B526956}"/>
    <cellStyle name="???? 11 2 4 3" xfId="15801" xr:uid="{0E2EBD9E-65A6-4E16-8024-7E7FBD3ED3C8}"/>
    <cellStyle name="???? 11 2 4 4" xfId="19266" xr:uid="{CD09A877-A451-4286-BA3C-B1703D7BD79C}"/>
    <cellStyle name="???? 11 2 4 5" xfId="26116" xr:uid="{5A94B318-BD12-4A4C-8870-DAD309148B4E}"/>
    <cellStyle name="???? 11 2 4 6" xfId="35130" xr:uid="{B2FF4EB9-0014-4065-AF12-2E92D5EDFA2A}"/>
    <cellStyle name="???? 11 2 5" xfId="15289" xr:uid="{A2778202-0DC5-4432-BA71-5E8C2A6F14DA}"/>
    <cellStyle name="???? 11 2 5 2" xfId="19486" xr:uid="{E7374489-74F0-4DD3-8C40-6994197C4958}"/>
    <cellStyle name="???? 11 2 5 2 2" xfId="22249" xr:uid="{9616E704-2863-4CA2-86B6-5F1E846CD98F}"/>
    <cellStyle name="???? 11 2 5 2 3" xfId="26119" xr:uid="{C0B2810E-ECED-4EAC-8496-3A98C91EE957}"/>
    <cellStyle name="???? 11 2 5 3" xfId="15802" xr:uid="{E598F0D1-6467-48F3-A52D-12FF033EB31A}"/>
    <cellStyle name="???? 11 2 5 4" xfId="19265" xr:uid="{F3A187FA-E182-4AA4-989E-9A5738F03E46}"/>
    <cellStyle name="???? 11 2 5 5" xfId="26118" xr:uid="{F98815B6-D4B4-49FC-9580-4880D2DFBA59}"/>
    <cellStyle name="???? 11 2 5 6" xfId="35131" xr:uid="{B2492207-BC9E-460D-BC48-D5A0E8CED228}"/>
    <cellStyle name="???? 11 2 6" xfId="19482" xr:uid="{689DA151-D054-4769-BA8C-E39A52A9E600}"/>
    <cellStyle name="???? 11 2 6 2" xfId="22245" xr:uid="{D1958FFC-3A46-4847-AECA-62D4284A5DAD}"/>
    <cellStyle name="???? 11 2 6 3" xfId="26120" xr:uid="{AC0322E5-20C5-43D4-95DB-29233A659904}"/>
    <cellStyle name="???? 11 2 7" xfId="15798" xr:uid="{497B7867-59BB-4F1F-924F-F7F2E532405C}"/>
    <cellStyle name="???? 11 2 8" xfId="19269" xr:uid="{EEE926CF-8639-4ABF-9232-A16065BF6DDE}"/>
    <cellStyle name="???? 11 2 9" xfId="26111" xr:uid="{834E54A5-2ED8-49C8-B135-48F850B93298}"/>
    <cellStyle name="???? 11 3" xfId="11103" xr:uid="{2F8EF907-D19C-4D1A-838E-3B42F5936C68}"/>
    <cellStyle name="???? 11 3 2" xfId="13495" xr:uid="{CE837CB9-5902-4383-9B67-98F426D0D8CF}"/>
    <cellStyle name="???? 11 3 2 2" xfId="19487" xr:uid="{08F92071-C251-4FF2-87D2-665DA05EA9B2}"/>
    <cellStyle name="???? 11 3 2 3" xfId="22250" xr:uid="{36F8BEDF-11D2-4DA5-9A1B-A2F22C4E1F7D}"/>
    <cellStyle name="???? 11 3 2 4" xfId="26122" xr:uid="{B979380B-C496-4737-97F5-72963A9E6B64}"/>
    <cellStyle name="???? 11 3 2 5" xfId="35133" xr:uid="{21B38008-900D-4841-A985-6B1D4FBE798B}"/>
    <cellStyle name="???? 11 3 3" xfId="15803" xr:uid="{E129E2F8-F7C1-4415-B144-C9CE0074B334}"/>
    <cellStyle name="???? 11 3 4" xfId="19263" xr:uid="{56935557-9468-44AF-B8CE-B2CEC81E222F}"/>
    <cellStyle name="???? 11 3 5" xfId="26121" xr:uid="{01AAB084-5DA9-481E-A6F5-032F50470545}"/>
    <cellStyle name="???? 11 3 6" xfId="35132" xr:uid="{5B999D83-E4B3-488F-8E3A-4AFC1DED0635}"/>
    <cellStyle name="???? 11 4" xfId="13498" xr:uid="{FF58F8B6-898F-45FF-AF0F-D4B6BB5EC7B3}"/>
    <cellStyle name="???? 11 4 2" xfId="19488" xr:uid="{A83C606E-3CD6-4F0D-A6E3-1DB4B50471EF}"/>
    <cellStyle name="???? 11 4 2 2" xfId="22251" xr:uid="{800E71E0-6FAA-45AA-8470-FF14D7015EE9}"/>
    <cellStyle name="???? 11 4 2 3" xfId="26124" xr:uid="{DFC0D7D5-7DE4-43CF-BA5F-7DAFCEB6E91A}"/>
    <cellStyle name="???? 11 4 3" xfId="15804" xr:uid="{F53C6ECC-EED0-47CE-B200-6AA935D35C88}"/>
    <cellStyle name="???? 11 4 4" xfId="19101" xr:uid="{F25D886B-9804-4163-853B-BB845660DF3E}"/>
    <cellStyle name="???? 11 4 5" xfId="26123" xr:uid="{9E57F061-7C8E-4251-A999-FEA6EB4717F9}"/>
    <cellStyle name="???? 11 4 6" xfId="35134" xr:uid="{DAC0794E-BD2E-4FB9-9103-4039497B1DF6}"/>
    <cellStyle name="???? 11 5" xfId="15029" xr:uid="{F5BBC0FB-8D49-4351-8B2A-7AB5BB5134C7}"/>
    <cellStyle name="???? 11 5 2" xfId="19489" xr:uid="{8A67774C-356B-4558-A34F-E84E52603F16}"/>
    <cellStyle name="???? 11 5 2 2" xfId="22252" xr:uid="{4B395327-0B02-4F21-BE13-205513BFFF3D}"/>
    <cellStyle name="???? 11 5 2 3" xfId="26126" xr:uid="{3CFC1E40-E508-4F9D-A6F3-11063C458828}"/>
    <cellStyle name="???? 11 5 3" xfId="15805" xr:uid="{D8FB5C06-DCFF-40E4-867A-D2B911F22915}"/>
    <cellStyle name="???? 11 5 4" xfId="19099" xr:uid="{7B56D91F-719F-40DE-896C-38652BF0B0D7}"/>
    <cellStyle name="???? 11 5 5" xfId="26125" xr:uid="{BFF24FE2-A860-459C-936D-EB407B4B9761}"/>
    <cellStyle name="???? 11 5 6" xfId="35135" xr:uid="{E7E6E122-F1A0-4A78-9AAF-FAE8365D0379}"/>
    <cellStyle name="???? 11 6" xfId="15288" xr:uid="{1C253DE3-82D5-4E17-8E6C-439F85BBA4DF}"/>
    <cellStyle name="???? 11 6 2" xfId="19490" xr:uid="{760C9657-9B7C-465E-BEBD-6036C47902D1}"/>
    <cellStyle name="???? 11 6 2 2" xfId="22253" xr:uid="{3204357C-0288-465A-90B7-EC917E564B2C}"/>
    <cellStyle name="???? 11 6 2 3" xfId="26128" xr:uid="{99327662-D63B-40B9-AD14-A2890CB49AF9}"/>
    <cellStyle name="???? 11 6 3" xfId="15806" xr:uid="{4297DB79-3B6C-420D-8906-E690793A4185}"/>
    <cellStyle name="???? 11 6 4" xfId="19097" xr:uid="{C8C3C5E4-51BC-4666-A0F9-1CFD5F4D850A}"/>
    <cellStyle name="???? 11 6 5" xfId="26127" xr:uid="{3315F10C-3CF7-4C9C-B69B-CE304FD6A1DA}"/>
    <cellStyle name="???? 11 6 6" xfId="35136" xr:uid="{00778277-16D7-4572-BFA6-A1F133E491A0}"/>
    <cellStyle name="???? 11 7" xfId="19481" xr:uid="{B8A7BBF3-6FE9-4E8E-BF61-49C5E3E9F581}"/>
    <cellStyle name="???? 11 7 2" xfId="22244" xr:uid="{8568FCAC-3CB6-4EB0-8E3F-5DACE51E6C8C}"/>
    <cellStyle name="???? 11 7 3" xfId="26129" xr:uid="{A31CF7A0-BCB7-4233-8DC6-73873E5EE411}"/>
    <cellStyle name="???? 11 8" xfId="15797" xr:uid="{8D563208-F425-469D-9290-5CCE75765FB8}"/>
    <cellStyle name="???? 11 9" xfId="19270" xr:uid="{E6F7125C-A679-460F-A89A-BA3F730447B1}"/>
    <cellStyle name="???? 12" xfId="11104" xr:uid="{7F0584F1-304A-4D0F-A982-6BA2D0ADAE17}"/>
    <cellStyle name="???? 12 10" xfId="26130" xr:uid="{E594262D-B27C-4AF8-935F-227B0F7F8C85}"/>
    <cellStyle name="???? 12 11" xfId="35137" xr:uid="{E8B80CA5-8423-452E-800B-A6C20ACB8597}"/>
    <cellStyle name="???? 12 2" xfId="11105" xr:uid="{19CAEFFE-A059-4293-A7D0-9B493B147EB8}"/>
    <cellStyle name="???? 12 2 10" xfId="35138" xr:uid="{555D2137-DF9B-411F-8AE1-5C34788AD1A2}"/>
    <cellStyle name="???? 12 2 2" xfId="11106" xr:uid="{1DBBE8A5-EDD7-4825-BBE6-471F0D6C190F}"/>
    <cellStyle name="???? 12 2 2 2" xfId="13492" xr:uid="{3EBF0448-4769-489A-B8EE-81134EB9013E}"/>
    <cellStyle name="???? 12 2 2 2 2" xfId="19493" xr:uid="{2C4E367A-58C4-42C5-862A-1076EBC00AF3}"/>
    <cellStyle name="???? 12 2 2 2 3" xfId="22256" xr:uid="{EEB6BB1A-212C-46E4-8842-ACB132B961D2}"/>
    <cellStyle name="???? 12 2 2 2 4" xfId="26133" xr:uid="{B6DFE3D4-065D-46DB-A787-2A304EF55FF1}"/>
    <cellStyle name="???? 12 2 2 2 5" xfId="35140" xr:uid="{5AD1BE8C-469E-4AD4-8813-3AF38E19036F}"/>
    <cellStyle name="???? 12 2 2 3" xfId="15809" xr:uid="{D9871CD1-09FB-4DC2-BABB-DF92A90BD0AE}"/>
    <cellStyle name="???? 12 2 2 4" xfId="19091" xr:uid="{098799AD-FC32-4A89-8E29-EC90CA7CA022}"/>
    <cellStyle name="???? 12 2 2 5" xfId="26132" xr:uid="{3C6E2191-4063-4569-8AD0-FE0684C1005C}"/>
    <cellStyle name="???? 12 2 2 6" xfId="35139" xr:uid="{0BBE3EDD-2965-4FAE-B3DC-A5401FD1F9D1}"/>
    <cellStyle name="???? 12 2 3" xfId="13493" xr:uid="{ECD0C3AA-28DA-490C-BC3B-A04017482FD9}"/>
    <cellStyle name="???? 12 2 3 2" xfId="19494" xr:uid="{F2614EAC-654A-48A9-99E5-61DB1AA322C0}"/>
    <cellStyle name="???? 12 2 3 2 2" xfId="22257" xr:uid="{D16492D2-36ED-4965-AD12-B86F38A5C305}"/>
    <cellStyle name="???? 12 2 3 2 3" xfId="26135" xr:uid="{D487A361-43EF-43E6-824E-8C0EC4D89442}"/>
    <cellStyle name="???? 12 2 3 3" xfId="15810" xr:uid="{D1119A2F-FE47-4CAF-9A3B-4F686A31B6F8}"/>
    <cellStyle name="???? 12 2 3 4" xfId="19089" xr:uid="{33856655-06CF-4B9E-8EF2-0E6867D3E0B7}"/>
    <cellStyle name="???? 12 2 3 5" xfId="26134" xr:uid="{1C20AB7A-B862-4590-AFAF-D84EE13BB04E}"/>
    <cellStyle name="???? 12 2 3 6" xfId="35141" xr:uid="{2F278244-6A04-4699-A488-45CA99486DCC}"/>
    <cellStyle name="???? 12 2 4" xfId="15026" xr:uid="{AD66234C-6B0C-44E6-85CA-94210B92F8A7}"/>
    <cellStyle name="???? 12 2 4 2" xfId="19495" xr:uid="{1E69C15C-D6E3-4804-90D9-73FA7F7F8E99}"/>
    <cellStyle name="???? 12 2 4 2 2" xfId="22258" xr:uid="{1C27A471-91A6-4B2F-AEE2-8D00FBA37731}"/>
    <cellStyle name="???? 12 2 4 2 3" xfId="26137" xr:uid="{58BF73EA-539A-435F-B312-B573CC26539B}"/>
    <cellStyle name="???? 12 2 4 3" xfId="15811" xr:uid="{2BE82FC9-41F1-4CEC-A5A4-CDA7F4C0A3E5}"/>
    <cellStyle name="???? 12 2 4 4" xfId="19088" xr:uid="{968E8BBC-101D-4A84-B419-F9CED42A8519}"/>
    <cellStyle name="???? 12 2 4 5" xfId="26136" xr:uid="{9ACDCEA2-FC1C-4C0C-8135-441EB3F4D7FF}"/>
    <cellStyle name="???? 12 2 4 6" xfId="35142" xr:uid="{97714D33-0E55-460D-9A0A-C38E114A4A9E}"/>
    <cellStyle name="???? 12 2 5" xfId="15291" xr:uid="{40B38D77-7D78-47FE-A5DF-573616096834}"/>
    <cellStyle name="???? 12 2 5 2" xfId="19496" xr:uid="{7C3BC01F-9D6B-4B7C-8936-49B84F9214BB}"/>
    <cellStyle name="???? 12 2 5 2 2" xfId="22259" xr:uid="{C9EE86AA-6B32-48B8-90F9-99D55CDBD214}"/>
    <cellStyle name="???? 12 2 5 2 3" xfId="26139" xr:uid="{46692AA3-3CFC-4ECA-9F33-8E04991F12ED}"/>
    <cellStyle name="???? 12 2 5 3" xfId="15812" xr:uid="{F49BA506-5D5E-45BD-9382-D77D0AC47A5F}"/>
    <cellStyle name="???? 12 2 5 4" xfId="19087" xr:uid="{821FB565-802E-4665-B5DB-D84E9CF4BE62}"/>
    <cellStyle name="???? 12 2 5 5" xfId="26138" xr:uid="{393E6977-F524-4789-A6BF-1A67A31FB80D}"/>
    <cellStyle name="???? 12 2 5 6" xfId="35143" xr:uid="{FDF2E9B7-37A8-459C-92B8-28CB27026897}"/>
    <cellStyle name="???? 12 2 6" xfId="19492" xr:uid="{8C67D4D5-AF8B-4E33-B8D4-7301501B079E}"/>
    <cellStyle name="???? 12 2 6 2" xfId="22255" xr:uid="{CC6BC310-8F35-4B07-B588-CEC49263B476}"/>
    <cellStyle name="???? 12 2 6 3" xfId="26140" xr:uid="{08F04A99-EC3A-4AB0-9C3B-CEADB2FC7944}"/>
    <cellStyle name="???? 12 2 7" xfId="15808" xr:uid="{8547DD97-2E86-4F09-977F-4AABDBB9DC82}"/>
    <cellStyle name="???? 12 2 8" xfId="19093" xr:uid="{EB53B2EC-7BB3-4654-BE57-0A890819A2E2}"/>
    <cellStyle name="???? 12 2 9" xfId="26131" xr:uid="{C4E82694-130C-4791-9703-1307C5B391BB}"/>
    <cellStyle name="???? 12 3" xfId="11107" xr:uid="{C13865E4-0F39-4A01-9F43-E378150DA59C}"/>
    <cellStyle name="???? 12 3 2" xfId="13490" xr:uid="{A57DFF9C-2D62-48DA-A327-745DDC05EF41}"/>
    <cellStyle name="???? 12 3 2 2" xfId="19497" xr:uid="{D7A91ED4-8DF0-4121-965D-58F87AE52A8A}"/>
    <cellStyle name="???? 12 3 2 3" xfId="22260" xr:uid="{27C4DC0C-42DB-463C-A838-47DD4CB72064}"/>
    <cellStyle name="???? 12 3 2 4" xfId="26142" xr:uid="{4C6DF1BD-CE1C-4798-89DE-3F156A75D9F2}"/>
    <cellStyle name="???? 12 3 2 5" xfId="35145" xr:uid="{76FA48C0-B16C-4418-B1A3-0354769F7536}"/>
    <cellStyle name="???? 12 3 3" xfId="15813" xr:uid="{524EA6E4-32BA-42B8-BC27-53DC0835F5EB}"/>
    <cellStyle name="???? 12 3 4" xfId="19086" xr:uid="{C26F6FF1-5FD8-4737-B374-C1237BF9BF62}"/>
    <cellStyle name="???? 12 3 5" xfId="26141" xr:uid="{58E58E38-3BC1-46BD-A17F-67EFAD534D10}"/>
    <cellStyle name="???? 12 3 6" xfId="35144" xr:uid="{59E207FE-3575-4DF7-AC16-932335E94627}"/>
    <cellStyle name="???? 12 4" xfId="13494" xr:uid="{6DA6E2D9-4560-4980-BF0A-E6BA930E8C30}"/>
    <cellStyle name="???? 12 4 2" xfId="19498" xr:uid="{23AB23EE-E231-4CB4-8C28-824D549C9631}"/>
    <cellStyle name="???? 12 4 2 2" xfId="22261" xr:uid="{CF70D4E7-D22B-4E0D-8A5F-B382D673FD0B}"/>
    <cellStyle name="???? 12 4 2 3" xfId="26144" xr:uid="{D314D172-1C07-4CE7-9F3E-4DA29E37B644}"/>
    <cellStyle name="???? 12 4 3" xfId="15814" xr:uid="{36AA798E-8E6C-4206-8CC1-CFB8DE9A1146}"/>
    <cellStyle name="???? 12 4 4" xfId="18567" xr:uid="{85FCB0D6-F838-404D-8AD2-8047A04E66E3}"/>
    <cellStyle name="???? 12 4 5" xfId="26143" xr:uid="{866BB6B1-FCB2-4A10-86F3-9F27A9894B2E}"/>
    <cellStyle name="???? 12 4 6" xfId="35146" xr:uid="{D5F704AC-3BF7-44FD-9B57-0FC3C2503859}"/>
    <cellStyle name="???? 12 5" xfId="15027" xr:uid="{2A058933-BB62-42EB-9F4E-B92B78D0109D}"/>
    <cellStyle name="???? 12 5 2" xfId="19499" xr:uid="{01FC6570-821B-4B03-B6EE-3F9848875ADB}"/>
    <cellStyle name="???? 12 5 2 2" xfId="22262" xr:uid="{7B5AEF8D-A5CA-48C5-8E4E-66D66233AEC2}"/>
    <cellStyle name="???? 12 5 2 3" xfId="26146" xr:uid="{6C80A558-EE59-46DF-89AC-4F0E6A95AA4E}"/>
    <cellStyle name="???? 12 5 3" xfId="15815" xr:uid="{CB7A989E-4AB6-4D66-829B-2FCE5A7F98DB}"/>
    <cellStyle name="???? 12 5 4" xfId="18566" xr:uid="{AB6DE6DB-2406-42E2-9A98-0D90EEAF8B62}"/>
    <cellStyle name="???? 12 5 5" xfId="26145" xr:uid="{3453E3CA-5E86-4CCA-801A-A348725BDDCA}"/>
    <cellStyle name="???? 12 5 6" xfId="35147" xr:uid="{E6E7EAFF-A186-4FED-A99C-AF34D7161037}"/>
    <cellStyle name="???? 12 6" xfId="15290" xr:uid="{CD12042A-CA40-43C2-8EAC-94768C1DABD0}"/>
    <cellStyle name="???? 12 6 2" xfId="19500" xr:uid="{788567DB-5DC6-4DC6-8CEA-0BF0AF501758}"/>
    <cellStyle name="???? 12 6 2 2" xfId="22263" xr:uid="{99D55F93-5385-4D9D-B70C-C49F8B5BE905}"/>
    <cellStyle name="???? 12 6 2 3" xfId="26148" xr:uid="{01AEB624-4E1A-436B-90E1-25AE3930CDDC}"/>
    <cellStyle name="???? 12 6 3" xfId="15816" xr:uid="{6A5AED55-786B-4F7D-89EF-ED992CAAC39A}"/>
    <cellStyle name="???? 12 6 4" xfId="18565" xr:uid="{70516357-636D-4647-892D-2A647FF3850A}"/>
    <cellStyle name="???? 12 6 5" xfId="26147" xr:uid="{4F13C761-938E-4B6B-8319-E07199D74A26}"/>
    <cellStyle name="???? 12 6 6" xfId="35148" xr:uid="{A3986644-A85C-4890-8982-C1055ECF6382}"/>
    <cellStyle name="???? 12 7" xfId="19491" xr:uid="{185E489D-5592-4D85-9206-FBD1CA70ACAB}"/>
    <cellStyle name="???? 12 7 2" xfId="22254" xr:uid="{E7DD8F67-6AA7-44A7-9802-55AEBFBFACC5}"/>
    <cellStyle name="???? 12 7 3" xfId="26149" xr:uid="{4D40C139-4DAA-4171-BD04-443E8FB6063C}"/>
    <cellStyle name="???? 12 8" xfId="15807" xr:uid="{C42B3514-4D87-4861-A44F-C3DB145B1851}"/>
    <cellStyle name="???? 12 9" xfId="19095" xr:uid="{881A34D1-13BD-4301-9481-6CB6CB8963E5}"/>
    <cellStyle name="???? 13" xfId="11108" xr:uid="{EA252D7C-2596-4F99-B510-27BFA0F65C46}"/>
    <cellStyle name="???? 13 10" xfId="26150" xr:uid="{EE57B5E6-168B-477D-B907-5BB327258837}"/>
    <cellStyle name="???? 13 11" xfId="35149" xr:uid="{2DA9A40C-CC1E-4DAA-B904-CA9CD0430146}"/>
    <cellStyle name="???? 13 2" xfId="11109" xr:uid="{33D87065-861D-4F41-9DF7-2C76E15BE97A}"/>
    <cellStyle name="???? 13 2 10" xfId="35150" xr:uid="{6E77F34A-92B7-4E75-AAE8-E6AA37B2E3A2}"/>
    <cellStyle name="???? 13 2 2" xfId="11110" xr:uid="{6FF5E7AB-C4FC-4998-AD0D-88B60FF65717}"/>
    <cellStyle name="???? 13 2 2 2" xfId="13470" xr:uid="{B3D8063D-173D-4E2C-87D4-C49DD9962B84}"/>
    <cellStyle name="???? 13 2 2 2 2" xfId="19503" xr:uid="{D410DF4B-72CD-49A5-8B7D-76892D5811CB}"/>
    <cellStyle name="???? 13 2 2 2 3" xfId="22266" xr:uid="{35D6A4BF-E74A-4C7A-8749-E45076C43C56}"/>
    <cellStyle name="???? 13 2 2 2 4" xfId="26153" xr:uid="{138346CB-F1F2-4475-AC96-EAE6FAB59B65}"/>
    <cellStyle name="???? 13 2 2 2 5" xfId="35152" xr:uid="{3502F53D-2C02-41DB-9700-B3300AE49FEF}"/>
    <cellStyle name="???? 13 2 2 3" xfId="15819" xr:uid="{E3CE4545-0662-4EAD-954D-460313637546}"/>
    <cellStyle name="???? 13 2 2 4" xfId="18562" xr:uid="{D511B8BB-3A5E-4C59-B460-6FADB6FDDF2F}"/>
    <cellStyle name="???? 13 2 2 5" xfId="26152" xr:uid="{3AFC465C-727E-4224-BECB-CE3EF1F7FE35}"/>
    <cellStyle name="???? 13 2 2 6" xfId="35151" xr:uid="{DD405B2A-5915-48D9-B7FA-DB57EDCA4954}"/>
    <cellStyle name="???? 13 2 3" xfId="13477" xr:uid="{52748E53-E3BD-4825-9978-CBE971172F03}"/>
    <cellStyle name="???? 13 2 3 2" xfId="19504" xr:uid="{D06B5AF7-0028-426F-9D46-31C86B25ECF8}"/>
    <cellStyle name="???? 13 2 3 2 2" xfId="22267" xr:uid="{491001DC-B44D-4E88-A850-BCB6DC2BEDA0}"/>
    <cellStyle name="???? 13 2 3 2 3" xfId="26155" xr:uid="{6080EF14-EC4D-49F9-AD65-0032C550C7F8}"/>
    <cellStyle name="???? 13 2 3 3" xfId="15820" xr:uid="{4A3ADED4-11DC-46C2-8593-3C5E92DBACA5}"/>
    <cellStyle name="???? 13 2 3 4" xfId="18561" xr:uid="{C626CA37-7D72-4D7F-A218-3A5B7E815AAD}"/>
    <cellStyle name="???? 13 2 3 5" xfId="26154" xr:uid="{B507DBB5-9291-4F7B-B2C5-03DDFA22104C}"/>
    <cellStyle name="???? 13 2 3 6" xfId="35153" xr:uid="{0817CBD0-1A7C-48DF-9AA0-3D9EDE7D979C}"/>
    <cellStyle name="???? 13 2 4" xfId="15024" xr:uid="{29985A33-9078-4D78-8126-6F3B66470D37}"/>
    <cellStyle name="???? 13 2 4 2" xfId="19505" xr:uid="{5081DBFE-A3E9-4BF5-B5B0-F266F03E3775}"/>
    <cellStyle name="???? 13 2 4 2 2" xfId="22268" xr:uid="{DA66F123-B67F-44E7-A5D9-927D520861F4}"/>
    <cellStyle name="???? 13 2 4 2 3" xfId="26157" xr:uid="{CD99EC54-26F4-47C3-A3C4-09BB34303645}"/>
    <cellStyle name="???? 13 2 4 3" xfId="15821" xr:uid="{BF7BFAC7-E02D-4C89-A330-C6691F23EE54}"/>
    <cellStyle name="???? 13 2 4 4" xfId="18560" xr:uid="{97306B6E-A24A-41BA-A305-A64BBB0DF9EC}"/>
    <cellStyle name="???? 13 2 4 5" xfId="26156" xr:uid="{DCAAA1D4-2AF7-4EFD-BD9F-D6CA473DF002}"/>
    <cellStyle name="???? 13 2 4 6" xfId="35154" xr:uid="{E3FD71B0-FAA0-4340-A236-68E5616F0746}"/>
    <cellStyle name="???? 13 2 5" xfId="15293" xr:uid="{EAC03DAE-A63F-4F56-8276-B9A0FD0EAE94}"/>
    <cellStyle name="???? 13 2 5 2" xfId="19506" xr:uid="{38C2C376-F450-4A33-B6D6-538479279DEB}"/>
    <cellStyle name="???? 13 2 5 2 2" xfId="22269" xr:uid="{ECA42EF3-9DB5-462F-BD0C-23521BBCA8FD}"/>
    <cellStyle name="???? 13 2 5 2 3" xfId="26159" xr:uid="{3C8E980A-7568-4BD3-820C-9F73A8C8B66C}"/>
    <cellStyle name="???? 13 2 5 3" xfId="15822" xr:uid="{558B2A44-6ADF-4B65-91AE-1A4D66884AE5}"/>
    <cellStyle name="???? 13 2 5 4" xfId="18559" xr:uid="{B20A0964-AA05-4D47-BCF0-47538EFD83C8}"/>
    <cellStyle name="???? 13 2 5 5" xfId="26158" xr:uid="{2ABB302B-B2BD-4216-A3A1-1650EDBAB71F}"/>
    <cellStyle name="???? 13 2 5 6" xfId="35155" xr:uid="{BF631FC4-4EA3-4418-A38A-95B7A9C8CE9F}"/>
    <cellStyle name="???? 13 2 6" xfId="19502" xr:uid="{D89A4E02-1BB7-4187-947D-8DF42172A0C0}"/>
    <cellStyle name="???? 13 2 6 2" xfId="22265" xr:uid="{7D2FDAF1-1F47-4670-8DF4-FC6C572603AF}"/>
    <cellStyle name="???? 13 2 6 3" xfId="26160" xr:uid="{9C793973-2953-4EF7-A78D-B4C56F18569C}"/>
    <cellStyle name="???? 13 2 7" xfId="15818" xr:uid="{FA2B8942-9DBA-4D5D-81B9-86B62298A0A9}"/>
    <cellStyle name="???? 13 2 8" xfId="18563" xr:uid="{4849B41F-A84C-442A-B300-288FA9ED4B0B}"/>
    <cellStyle name="???? 13 2 9" xfId="26151" xr:uid="{286F1198-76ED-4A2C-8A4D-74495CFFA173}"/>
    <cellStyle name="???? 13 3" xfId="11111" xr:uid="{C9844D7D-7E83-40A8-95BC-F2CC4EF0E573}"/>
    <cellStyle name="???? 13 3 2" xfId="13469" xr:uid="{116C6B97-06CA-4A5F-B382-CC562A0D25D8}"/>
    <cellStyle name="???? 13 3 2 2" xfId="19507" xr:uid="{B471A800-E0B5-46C9-9F60-59D1B0A6F2DA}"/>
    <cellStyle name="???? 13 3 2 3" xfId="22270" xr:uid="{70C1F71B-9578-451C-BCB8-EA145F7BE4D4}"/>
    <cellStyle name="???? 13 3 2 4" xfId="26162" xr:uid="{E672A8D2-9F1C-4B2F-AFFA-DF39699046D7}"/>
    <cellStyle name="???? 13 3 2 5" xfId="35157" xr:uid="{6DA5CD7E-6E3F-479F-945A-E191477CDC73}"/>
    <cellStyle name="???? 13 3 3" xfId="15823" xr:uid="{83762DBE-AFB8-4245-BF48-4BCAF20AF6BB}"/>
    <cellStyle name="???? 13 3 4" xfId="18558" xr:uid="{FE829F34-7B55-42BD-B7E9-6117E6CF221B}"/>
    <cellStyle name="???? 13 3 5" xfId="26161" xr:uid="{0A4663CC-F3D4-4DC7-A080-9A13E0A4BABE}"/>
    <cellStyle name="???? 13 3 6" xfId="35156" xr:uid="{DC67B1EF-75B1-40CE-A419-B0E70F741E53}"/>
    <cellStyle name="???? 13 4" xfId="13480" xr:uid="{1E05A977-DE54-445A-9C69-B9660F8EFD85}"/>
    <cellStyle name="???? 13 4 2" xfId="19508" xr:uid="{3F9076DE-CD57-4F44-9256-E32F8B1C9E3A}"/>
    <cellStyle name="???? 13 4 2 2" xfId="22271" xr:uid="{774F383A-8585-4481-A3E1-57642760E102}"/>
    <cellStyle name="???? 13 4 2 3" xfId="26164" xr:uid="{D0E4D63A-072A-4DB1-B38E-78B759A04D4F}"/>
    <cellStyle name="???? 13 4 3" xfId="15824" xr:uid="{8F23247A-417C-44F9-925F-FA1367B960E2}"/>
    <cellStyle name="???? 13 4 4" xfId="18557" xr:uid="{90870A18-8D3E-4166-A6A9-87F0E8A75CCB}"/>
    <cellStyle name="???? 13 4 5" xfId="26163" xr:uid="{9BC88BCE-403F-4915-985F-AFE0167D95BA}"/>
    <cellStyle name="???? 13 4 6" xfId="35158" xr:uid="{126092A6-4708-4CDA-A559-5DF9C0FE3165}"/>
    <cellStyle name="???? 13 5" xfId="15025" xr:uid="{6B2CB12C-8AAD-46D2-B8EE-5D4597475E3E}"/>
    <cellStyle name="???? 13 5 2" xfId="19509" xr:uid="{A48B9C59-4FE3-4D6A-9721-01452BE6A640}"/>
    <cellStyle name="???? 13 5 2 2" xfId="22272" xr:uid="{DA2D4FA4-3CA3-4DAC-851D-A1755976E86D}"/>
    <cellStyle name="???? 13 5 2 3" xfId="26166" xr:uid="{7E80D630-5C4F-44AD-BFF0-DB2691EEF0BE}"/>
    <cellStyle name="???? 13 5 3" xfId="15825" xr:uid="{6D3E6C0F-0835-48D1-B693-FF45F6D0CA74}"/>
    <cellStyle name="???? 13 5 4" xfId="18556" xr:uid="{7541BBEA-D8D7-43D7-B984-622F0C4ACD26}"/>
    <cellStyle name="???? 13 5 5" xfId="26165" xr:uid="{743F546E-57EE-4CC6-97A1-BB94766D5609}"/>
    <cellStyle name="???? 13 5 6" xfId="35159" xr:uid="{5534EF3D-8036-47E9-BCD2-3907106B915D}"/>
    <cellStyle name="???? 13 6" xfId="15292" xr:uid="{8034855A-71AB-4552-B180-0B8EC992D98B}"/>
    <cellStyle name="???? 13 6 2" xfId="19510" xr:uid="{BCC4AA98-94B8-4972-A429-7FF85AF17830}"/>
    <cellStyle name="???? 13 6 2 2" xfId="22273" xr:uid="{E2D6100A-AD12-4E70-AB5E-E273BD12FE60}"/>
    <cellStyle name="???? 13 6 2 3" xfId="26168" xr:uid="{A7984355-0664-4DCE-8B06-BF58E6F2F5E8}"/>
    <cellStyle name="???? 13 6 3" xfId="15826" xr:uid="{0445B85C-4E64-442B-B057-AF8D162A562E}"/>
    <cellStyle name="???? 13 6 4" xfId="18555" xr:uid="{DF68783C-5FAA-4E59-B398-460489C7A585}"/>
    <cellStyle name="???? 13 6 5" xfId="26167" xr:uid="{F3180D86-7A71-42E5-9BE2-EFB7A6855B1E}"/>
    <cellStyle name="???? 13 6 6" xfId="35160" xr:uid="{0C4DE8B1-5B27-476C-AE77-D634F4F6759A}"/>
    <cellStyle name="???? 13 7" xfId="19501" xr:uid="{13F20723-3B15-4933-8F35-AD9999A3FB7B}"/>
    <cellStyle name="???? 13 7 2" xfId="22264" xr:uid="{16152028-7D48-4D49-9C7B-7E7C86A9E498}"/>
    <cellStyle name="???? 13 7 3" xfId="26169" xr:uid="{1746709C-2BBB-4470-836C-779D2964E92C}"/>
    <cellStyle name="???? 13 8" xfId="15817" xr:uid="{390EAC64-8E26-4506-BA5C-2BE24B112278}"/>
    <cellStyle name="???? 13 9" xfId="18564" xr:uid="{9DCB76CD-AFEC-4846-B6D8-5883BA716540}"/>
    <cellStyle name="???? 14" xfId="11112" xr:uid="{D87D2AAA-EFEF-4565-86DB-D9C95D6F448E}"/>
    <cellStyle name="???? 14 10" xfId="26170" xr:uid="{0C57FA46-9AFD-4989-A40F-5C7ED5084179}"/>
    <cellStyle name="???? 14 11" xfId="35161" xr:uid="{A1A1DA47-FCE5-4E21-A2C1-4BB3E39B7B0A}"/>
    <cellStyle name="???? 14 2" xfId="11113" xr:uid="{124A449A-E7C4-4483-BBEA-23F5E0A27C94}"/>
    <cellStyle name="???? 14 2 10" xfId="35162" xr:uid="{999EB03C-518B-48F6-9061-70AC98D49C4F}"/>
    <cellStyle name="???? 14 2 2" xfId="11114" xr:uid="{B88C5DFF-5489-483D-AA5E-8497A81F8CC1}"/>
    <cellStyle name="???? 14 2 2 2" xfId="13457" xr:uid="{48037444-9E77-4D9F-9E51-9EDEE7B57130}"/>
    <cellStyle name="???? 14 2 2 2 2" xfId="19513" xr:uid="{E6C05ED9-4A7F-41E3-870E-F6DC78E4E891}"/>
    <cellStyle name="???? 14 2 2 2 3" xfId="22276" xr:uid="{A153C3AD-C29E-4844-9DEB-C997C1F46897}"/>
    <cellStyle name="???? 14 2 2 2 4" xfId="26173" xr:uid="{47ECAAE3-77EF-4469-AE71-4A901BE44205}"/>
    <cellStyle name="???? 14 2 2 2 5" xfId="35164" xr:uid="{201FFEE9-5184-479F-9093-D14240A37D78}"/>
    <cellStyle name="???? 14 2 2 3" xfId="15829" xr:uid="{5A89423C-54DC-4D41-B235-B694FB5D4186}"/>
    <cellStyle name="???? 14 2 2 4" xfId="18552" xr:uid="{3A555413-905A-4BB3-824E-B7BFCFA6E283}"/>
    <cellStyle name="???? 14 2 2 5" xfId="26172" xr:uid="{8B8EE11F-E4D6-49C0-8C8F-C6746B9C5DD3}"/>
    <cellStyle name="???? 14 2 2 6" xfId="35163" xr:uid="{6F02ABF6-017B-443E-AF55-5A42A6DB678B}"/>
    <cellStyle name="???? 14 2 3" xfId="13459" xr:uid="{236EBEC6-DCFD-43A4-B72D-EB7803DB6A9E}"/>
    <cellStyle name="???? 14 2 3 2" xfId="19514" xr:uid="{2DD5E1EA-5B6F-456A-9B90-C6C1E93F72F9}"/>
    <cellStyle name="???? 14 2 3 2 2" xfId="22277" xr:uid="{03B3C7BA-07A7-4CC3-AB05-AFAF1443EEFF}"/>
    <cellStyle name="???? 14 2 3 2 3" xfId="26175" xr:uid="{8F145B3C-9252-4BD7-BFA6-F44E27FB7548}"/>
    <cellStyle name="???? 14 2 3 3" xfId="15830" xr:uid="{F8727D47-FEFF-4B35-92D6-D4D333BC49AC}"/>
    <cellStyle name="???? 14 2 3 4" xfId="18551" xr:uid="{3AD22FBA-A2F1-4619-B5BD-5552BBEB5D4E}"/>
    <cellStyle name="???? 14 2 3 5" xfId="26174" xr:uid="{30E53CB1-C2B7-4C2F-AC67-C0EDC64CF3C2}"/>
    <cellStyle name="???? 14 2 3 6" xfId="35165" xr:uid="{1362977D-F5F1-4D10-A397-EFF9D390C232}"/>
    <cellStyle name="???? 14 2 4" xfId="15022" xr:uid="{E6DBE013-EC61-4610-B6DB-F930E62A31D2}"/>
    <cellStyle name="???? 14 2 4 2" xfId="19515" xr:uid="{A7B90500-1A8A-47C3-963D-F08E5612A376}"/>
    <cellStyle name="???? 14 2 4 2 2" xfId="22278" xr:uid="{08271A66-58D5-4A1B-AA79-76CBDB9E4491}"/>
    <cellStyle name="???? 14 2 4 2 3" xfId="26177" xr:uid="{6E8BD0A6-C964-421F-88F5-8380EBC29F79}"/>
    <cellStyle name="???? 14 2 4 3" xfId="15831" xr:uid="{DB941A2B-A5AF-4F53-A116-ABBC6FF333B1}"/>
    <cellStyle name="???? 14 2 4 4" xfId="18550" xr:uid="{50538AC9-3414-4A73-83B4-044FB31AFE83}"/>
    <cellStyle name="???? 14 2 4 5" xfId="26176" xr:uid="{75D30B71-FD4C-46B9-BADF-E1D8E23419CF}"/>
    <cellStyle name="???? 14 2 4 6" xfId="35166" xr:uid="{C0262D8E-12ED-4D7D-BCA9-B8219F215EAA}"/>
    <cellStyle name="???? 14 2 5" xfId="15295" xr:uid="{6B44FC0B-C3FC-4616-B788-09D6F4ECC0A9}"/>
    <cellStyle name="???? 14 2 5 2" xfId="19516" xr:uid="{631051BF-823A-4DEB-ADF3-0D237C260AD7}"/>
    <cellStyle name="???? 14 2 5 2 2" xfId="22279" xr:uid="{A3FC4668-D3BA-4E44-8D68-78BB0FEDDFA8}"/>
    <cellStyle name="???? 14 2 5 2 3" xfId="26179" xr:uid="{DF0A83C6-29CD-4CE3-8A7C-CAC7E7BD9018}"/>
    <cellStyle name="???? 14 2 5 3" xfId="15832" xr:uid="{D176959B-45A8-4207-AA03-D92646B253D0}"/>
    <cellStyle name="???? 14 2 5 4" xfId="18549" xr:uid="{43C9389A-4E41-4234-A376-B1F4628A20DE}"/>
    <cellStyle name="???? 14 2 5 5" xfId="26178" xr:uid="{95013796-921C-45A8-AB4D-B597431FAA0A}"/>
    <cellStyle name="???? 14 2 5 6" xfId="35167" xr:uid="{DFE91A8B-D5DB-4A46-AA5F-50A0AE435C5C}"/>
    <cellStyle name="???? 14 2 6" xfId="19512" xr:uid="{7FFCA579-D20A-472F-B1BB-15D8C3D3DAD2}"/>
    <cellStyle name="???? 14 2 6 2" xfId="22275" xr:uid="{B84A1405-3A8E-4C3C-ABFB-DB74495649CE}"/>
    <cellStyle name="???? 14 2 6 3" xfId="26180" xr:uid="{B1E81A47-7D92-4020-B5E8-B25A3370BBA5}"/>
    <cellStyle name="???? 14 2 7" xfId="15828" xr:uid="{991A6B7F-6809-4111-A11B-13584D548B2B}"/>
    <cellStyle name="???? 14 2 8" xfId="18553" xr:uid="{EC54B8C6-FC51-461A-8090-498CFC6F385D}"/>
    <cellStyle name="???? 14 2 9" xfId="26171" xr:uid="{67AA5BAB-DE24-4DCB-9CA4-0195D94C9EE9}"/>
    <cellStyle name="???? 14 3" xfId="11115" xr:uid="{44F174CA-CB8B-47D9-94C5-CEF2A974E9BB}"/>
    <cellStyle name="???? 14 3 2" xfId="13454" xr:uid="{C28B013C-FDE9-48B8-8047-C778CFE0617F}"/>
    <cellStyle name="???? 14 3 2 2" xfId="19517" xr:uid="{10427A4B-8314-4DE3-9013-59CBC4D67FDC}"/>
    <cellStyle name="???? 14 3 2 3" xfId="22280" xr:uid="{D84CBB7E-00D3-46A9-A1E3-E2724360D41F}"/>
    <cellStyle name="???? 14 3 2 4" xfId="26182" xr:uid="{B17A635C-575B-4BC3-AB65-533A677298C6}"/>
    <cellStyle name="???? 14 3 2 5" xfId="35169" xr:uid="{4981EBDB-C829-490D-A1BC-92573F096CEF}"/>
    <cellStyle name="???? 14 3 3" xfId="15833" xr:uid="{604037CF-3DDF-4F88-BC11-B5157EB1D037}"/>
    <cellStyle name="???? 14 3 4" xfId="18548" xr:uid="{E95FA7D1-2A79-4A3A-8016-5C26E6E15ABE}"/>
    <cellStyle name="???? 14 3 5" xfId="26181" xr:uid="{2BAE5F95-A716-4231-8A62-64FC5AE39900}"/>
    <cellStyle name="???? 14 3 6" xfId="35168" xr:uid="{8032A4ED-1933-4868-A58B-874FA8F580F8}"/>
    <cellStyle name="???? 14 4" xfId="13460" xr:uid="{72239D61-D271-4897-A411-EA03C8E18431}"/>
    <cellStyle name="???? 14 4 2" xfId="19518" xr:uid="{D9D2B116-DFF2-462B-B30A-3135FC8B85F2}"/>
    <cellStyle name="???? 14 4 2 2" xfId="22281" xr:uid="{669F8C21-0EC4-4847-A6C3-32A77DDEE4B0}"/>
    <cellStyle name="???? 14 4 2 3" xfId="26184" xr:uid="{F65BE8A0-3647-4104-9A4E-3451F33D0893}"/>
    <cellStyle name="???? 14 4 3" xfId="15834" xr:uid="{BE559785-615C-47E2-8715-AB8D13500F94}"/>
    <cellStyle name="???? 14 4 4" xfId="18547" xr:uid="{DDAB8DDA-4EE6-4ED4-9294-1FF7FABBED52}"/>
    <cellStyle name="???? 14 4 5" xfId="26183" xr:uid="{40E41037-42CE-4CB0-9D4A-3D29CB9F7163}"/>
    <cellStyle name="???? 14 4 6" xfId="35170" xr:uid="{DDA1858B-E684-4054-B529-3F05F09DF9CC}"/>
    <cellStyle name="???? 14 5" xfId="15023" xr:uid="{B26E5C69-5FCD-4671-A433-93DE0E3FF0AF}"/>
    <cellStyle name="???? 14 5 2" xfId="19519" xr:uid="{ADC402F4-0440-476B-AF55-6E9E380173E8}"/>
    <cellStyle name="???? 14 5 2 2" xfId="22282" xr:uid="{69A46847-8B59-4B99-A9B4-B8C24E06DF4A}"/>
    <cellStyle name="???? 14 5 2 3" xfId="26186" xr:uid="{DB6AD67A-4020-473F-9E23-1ED9305155A6}"/>
    <cellStyle name="???? 14 5 3" xfId="15835" xr:uid="{71A3B9A8-4829-4912-8EDE-60CC192E5918}"/>
    <cellStyle name="???? 14 5 4" xfId="18546" xr:uid="{725E2994-BF0A-4815-96DD-C7F9B929E0FA}"/>
    <cellStyle name="???? 14 5 5" xfId="26185" xr:uid="{F39A61BB-D50C-4AC7-9F66-061623F33E7B}"/>
    <cellStyle name="???? 14 5 6" xfId="35171" xr:uid="{2447FCF4-C327-481E-8C3E-0E61D71E1BC4}"/>
    <cellStyle name="???? 14 6" xfId="15294" xr:uid="{1DA43DB8-CB01-4538-984B-6B8253F96348}"/>
    <cellStyle name="???? 14 6 2" xfId="19520" xr:uid="{12A126AF-E75B-4BEB-8F28-A8BE50BF747E}"/>
    <cellStyle name="???? 14 6 2 2" xfId="22283" xr:uid="{2B929D7F-F43D-4402-9AE2-840B681028A8}"/>
    <cellStyle name="???? 14 6 2 3" xfId="26188" xr:uid="{3E742CC2-4C6B-4A66-850E-1E84E3E2A20C}"/>
    <cellStyle name="???? 14 6 3" xfId="15836" xr:uid="{4F581E56-9307-411B-AD14-8B38389F7C03}"/>
    <cellStyle name="???? 14 6 4" xfId="18545" xr:uid="{DBF78659-E2C4-4E6D-B834-1853142DF6E2}"/>
    <cellStyle name="???? 14 6 5" xfId="26187" xr:uid="{A066C775-4481-454D-9BBB-47DF046555F3}"/>
    <cellStyle name="???? 14 6 6" xfId="35172" xr:uid="{E721C724-3742-475E-9658-6F53975BBEC6}"/>
    <cellStyle name="???? 14 7" xfId="19511" xr:uid="{4C072D16-24E8-4D6A-9B7B-4B4BEA4DF5C2}"/>
    <cellStyle name="???? 14 7 2" xfId="22274" xr:uid="{1DBD902D-3772-4D70-8479-CE420AB8AE63}"/>
    <cellStyle name="???? 14 7 3" xfId="26189" xr:uid="{28F1F74D-84EA-4AF1-8463-62EFDC9E5B34}"/>
    <cellStyle name="???? 14 8" xfId="15827" xr:uid="{43E9E35D-DCCB-4476-A936-343FA7D144BD}"/>
    <cellStyle name="???? 14 9" xfId="18554" xr:uid="{F611C1FD-DE9D-4D1B-ABCF-C00D17D5D52E}"/>
    <cellStyle name="???? 15" xfId="11116" xr:uid="{F5D40274-1BDB-472C-A245-543A624B1FEF}"/>
    <cellStyle name="???? 15 10" xfId="26190" xr:uid="{46E68757-5DC1-4BE6-BFC5-10CA0547BDAD}"/>
    <cellStyle name="???? 15 11" xfId="35173" xr:uid="{78DB91F0-0C02-411B-8684-B8C76239439B}"/>
    <cellStyle name="???? 15 2" xfId="11117" xr:uid="{DA568CE3-5AC9-4B37-8B48-4DF6073BB1A5}"/>
    <cellStyle name="???? 15 2 10" xfId="35174" xr:uid="{B4FDEE99-86D9-44A2-BA85-28FDA6CF9630}"/>
    <cellStyle name="???? 15 2 2" xfId="11118" xr:uid="{0485005E-1F3F-4845-93A7-3EE19EE5D923}"/>
    <cellStyle name="???? 15 2 2 2" xfId="13438" xr:uid="{5A68CDEC-D709-4CFC-ACE8-55CF96910579}"/>
    <cellStyle name="???? 15 2 2 2 2" xfId="19523" xr:uid="{DD950402-CA8B-4D6A-B577-6C8C1610CCF9}"/>
    <cellStyle name="???? 15 2 2 2 3" xfId="22286" xr:uid="{5D5E74A7-F577-45D6-94EB-D72ADD71CA6E}"/>
    <cellStyle name="???? 15 2 2 2 4" xfId="26193" xr:uid="{A60C4882-CFF9-439B-9E6F-38F09136A227}"/>
    <cellStyle name="???? 15 2 2 2 5" xfId="35176" xr:uid="{1050091C-C238-40D7-A41A-E79AF7325619}"/>
    <cellStyle name="???? 15 2 2 3" xfId="15839" xr:uid="{12BC96C7-C74F-45E6-8A6E-94787C7AB7A5}"/>
    <cellStyle name="???? 15 2 2 4" xfId="18542" xr:uid="{17DDED9F-57BD-47BA-92BC-AACE40A641AC}"/>
    <cellStyle name="???? 15 2 2 5" xfId="26192" xr:uid="{7AD8A131-2E3C-4F14-8E5A-EC3774E41FC1}"/>
    <cellStyle name="???? 15 2 2 6" xfId="35175" xr:uid="{2BB3BF11-9297-480E-8983-B13E4754A6D5}"/>
    <cellStyle name="???? 15 2 3" xfId="13441" xr:uid="{6DEBDD4C-1E35-4CD6-9FB3-3F1E216343FD}"/>
    <cellStyle name="???? 15 2 3 2" xfId="19524" xr:uid="{EB3486CA-B6FE-4F88-9CA1-1B148E995529}"/>
    <cellStyle name="???? 15 2 3 2 2" xfId="22287" xr:uid="{AE376160-C979-4E56-B826-68FFBEC32C30}"/>
    <cellStyle name="???? 15 2 3 2 3" xfId="26195" xr:uid="{6F057347-AFA5-49BC-A33C-94A36626FB22}"/>
    <cellStyle name="???? 15 2 3 3" xfId="15840" xr:uid="{C7EF9A83-C3FF-4F54-92C4-5C31D2579D1F}"/>
    <cellStyle name="???? 15 2 3 4" xfId="18541" xr:uid="{69FD0DCC-7952-40B0-9507-B9AF1D5CB5A9}"/>
    <cellStyle name="???? 15 2 3 5" xfId="26194" xr:uid="{010F3B44-D85C-495A-89B4-D961D1CDAE77}"/>
    <cellStyle name="???? 15 2 3 6" xfId="35177" xr:uid="{90E0AF10-CEAA-442E-B810-BC4DBB5119EC}"/>
    <cellStyle name="???? 15 2 4" xfId="15020" xr:uid="{97896E2B-B6D2-4F48-A24A-E01861662EA3}"/>
    <cellStyle name="???? 15 2 4 2" xfId="19525" xr:uid="{8443110E-87D3-4356-A323-684E1DDCEBEC}"/>
    <cellStyle name="???? 15 2 4 2 2" xfId="22288" xr:uid="{6915E46B-51E7-4C25-BE4D-DDD72814FC4F}"/>
    <cellStyle name="???? 15 2 4 2 3" xfId="26197" xr:uid="{7139E843-0F03-493A-82C7-B587B2F5FBBA}"/>
    <cellStyle name="???? 15 2 4 3" xfId="15841" xr:uid="{C08C13C7-12E4-4C51-A75F-80B6AF1D1186}"/>
    <cellStyle name="???? 15 2 4 4" xfId="18540" xr:uid="{E7423E69-8D80-41B2-B681-DC9C16AB49F3}"/>
    <cellStyle name="???? 15 2 4 5" xfId="26196" xr:uid="{D14242F9-F16A-44CF-9208-89C61DE8F61D}"/>
    <cellStyle name="???? 15 2 4 6" xfId="35178" xr:uid="{54C2B565-D411-4C3C-9AC6-ED8DBBE86C2A}"/>
    <cellStyle name="???? 15 2 5" xfId="15297" xr:uid="{5A1E9055-4136-4BBF-A480-B619E4B1B306}"/>
    <cellStyle name="???? 15 2 5 2" xfId="19526" xr:uid="{1BBE175C-166A-4C78-A6C9-24C9ABA2A5C9}"/>
    <cellStyle name="???? 15 2 5 2 2" xfId="22289" xr:uid="{61E9316A-31E5-4E86-BA64-5BA2EB2B5C5D}"/>
    <cellStyle name="???? 15 2 5 2 3" xfId="26199" xr:uid="{45DC83F4-10BC-4EF7-A19E-96D0292ED957}"/>
    <cellStyle name="???? 15 2 5 3" xfId="15842" xr:uid="{FB786730-D650-4FF4-8F70-F43BA5DF06D7}"/>
    <cellStyle name="???? 15 2 5 4" xfId="18527" xr:uid="{4B7BF675-5BBF-45D7-A689-5A4BFFF92D9A}"/>
    <cellStyle name="???? 15 2 5 5" xfId="26198" xr:uid="{53C63390-F2CE-4AD8-A9EA-3319FDF6A80D}"/>
    <cellStyle name="???? 15 2 5 6" xfId="35179" xr:uid="{8B988A0A-A07E-4482-9BCA-62A78CEDD045}"/>
    <cellStyle name="???? 15 2 6" xfId="19522" xr:uid="{F5C9B1BA-A34B-4721-9005-59C28FE9D371}"/>
    <cellStyle name="???? 15 2 6 2" xfId="22285" xr:uid="{4AD95205-E9AB-454E-A673-B8499AAA96B0}"/>
    <cellStyle name="???? 15 2 6 3" xfId="26200" xr:uid="{DE05D890-D87D-4627-B55C-FAC3293B8E1A}"/>
    <cellStyle name="???? 15 2 7" xfId="15838" xr:uid="{AE5F83BE-DEA5-4069-9B08-1084FAFF42A4}"/>
    <cellStyle name="???? 15 2 8" xfId="18543" xr:uid="{B7298DEC-1B64-4B44-87AD-9A4F89D4981B}"/>
    <cellStyle name="???? 15 2 9" xfId="26191" xr:uid="{D9B4FEB5-1471-41FD-BCD9-B1A747BF430B}"/>
    <cellStyle name="???? 15 3" xfId="11119" xr:uid="{4C40F38F-FD64-448F-981B-4C42EBFE0065}"/>
    <cellStyle name="???? 15 3 2" xfId="13437" xr:uid="{8AD14A18-6DA9-4EDC-AC1F-12CEBCE3D504}"/>
    <cellStyle name="???? 15 3 2 2" xfId="19527" xr:uid="{16E75F57-3D8A-47E7-B906-FF30B94D3A54}"/>
    <cellStyle name="???? 15 3 2 3" xfId="22290" xr:uid="{4970C0DE-7FC6-472A-AA22-BA144F6043B2}"/>
    <cellStyle name="???? 15 3 2 4" xfId="26202" xr:uid="{B111EFAD-09C6-41A4-A91E-7320E43BF0C1}"/>
    <cellStyle name="???? 15 3 2 5" xfId="35181" xr:uid="{D7A192B3-5031-497D-9502-0202C152893D}"/>
    <cellStyle name="???? 15 3 3" xfId="15843" xr:uid="{D17DEF0F-A6FD-4C18-87E0-92255C16B4ED}"/>
    <cellStyle name="???? 15 3 4" xfId="18526" xr:uid="{33844033-F677-4A0F-A313-740D1E0F50AB}"/>
    <cellStyle name="???? 15 3 5" xfId="26201" xr:uid="{24AB9239-C568-4723-A1AF-1D94D4A34988}"/>
    <cellStyle name="???? 15 3 6" xfId="35180" xr:uid="{1BC96AE2-608F-4F22-A36F-37E8CE1DDD30}"/>
    <cellStyle name="???? 15 4" xfId="13452" xr:uid="{069B68BC-B3FA-4796-8CF0-939DAF8D9B44}"/>
    <cellStyle name="???? 15 4 2" xfId="19528" xr:uid="{92AB0119-7430-495B-BD0E-8D60300BA675}"/>
    <cellStyle name="???? 15 4 2 2" xfId="22291" xr:uid="{ABE2B67C-322E-4419-9CF7-20EC5FF83AD7}"/>
    <cellStyle name="???? 15 4 2 3" xfId="26204" xr:uid="{D6A6045D-D529-4CC6-B45F-DA4B98785E0B}"/>
    <cellStyle name="???? 15 4 3" xfId="15844" xr:uid="{A46F9167-F651-4736-B601-A1CB0F3BD4A0}"/>
    <cellStyle name="???? 15 4 4" xfId="18525" xr:uid="{204EA2DF-31CC-452F-A4A3-1747F1E221E7}"/>
    <cellStyle name="???? 15 4 5" xfId="26203" xr:uid="{A5ECB9AC-9F47-4A5F-9856-E4B91F408D03}"/>
    <cellStyle name="???? 15 4 6" xfId="35182" xr:uid="{7DC78E45-0064-4A33-B1D0-5179B1FF28E1}"/>
    <cellStyle name="???? 15 5" xfId="15021" xr:uid="{426AF0ED-7C0F-4459-A121-A57852080C74}"/>
    <cellStyle name="???? 15 5 2" xfId="19529" xr:uid="{8BE28D5C-786D-4400-9956-FBA4975217F8}"/>
    <cellStyle name="???? 15 5 2 2" xfId="22292" xr:uid="{21389EF1-5875-4E6B-A59C-D0B42F10E152}"/>
    <cellStyle name="???? 15 5 2 3" xfId="26206" xr:uid="{4FDA28E1-1C91-4677-9F2B-F1CF96E11DE6}"/>
    <cellStyle name="???? 15 5 3" xfId="15845" xr:uid="{FE82D8E6-AF11-47D2-8F9D-3805C6B42CFF}"/>
    <cellStyle name="???? 15 5 4" xfId="18524" xr:uid="{03B7668A-D773-4CFC-BDD6-4E70CA294AB7}"/>
    <cellStyle name="???? 15 5 5" xfId="26205" xr:uid="{EB0DBFFD-52CF-44B3-9866-4279D014F763}"/>
    <cellStyle name="???? 15 5 6" xfId="35183" xr:uid="{01BFF92B-EDC8-4DA6-A50B-4B3EF02CDEE4}"/>
    <cellStyle name="???? 15 6" xfId="15296" xr:uid="{45D96D78-B1F8-4AF0-90DF-09048460497F}"/>
    <cellStyle name="???? 15 6 2" xfId="19530" xr:uid="{F36E81F7-E537-457B-B466-0FC38D10EB12}"/>
    <cellStyle name="???? 15 6 2 2" xfId="22293" xr:uid="{CD0BDF31-29A8-4D0E-A1D3-6E2E2ED12DA2}"/>
    <cellStyle name="???? 15 6 2 3" xfId="26208" xr:uid="{7F73E822-6BEE-4013-AB68-8F2E83BCE0C4}"/>
    <cellStyle name="???? 15 6 3" xfId="15846" xr:uid="{2AC6E3C6-31A8-427D-8BE3-DAF074C78231}"/>
    <cellStyle name="???? 15 6 4" xfId="18523" xr:uid="{B2C7CD3B-5E08-4B72-AD05-841CF3342919}"/>
    <cellStyle name="???? 15 6 5" xfId="26207" xr:uid="{5FBF5B75-94FF-46EC-8D75-4B203FB7E8D1}"/>
    <cellStyle name="???? 15 6 6" xfId="35184" xr:uid="{09D8C550-4BF0-4EA2-9CBD-8DBF90040351}"/>
    <cellStyle name="???? 15 7" xfId="19521" xr:uid="{AC3A4E1D-11D5-4E73-A733-8D03E960550A}"/>
    <cellStyle name="???? 15 7 2" xfId="22284" xr:uid="{DB66B79E-1E55-459F-A93C-CE305B1F7A8F}"/>
    <cellStyle name="???? 15 7 3" xfId="26209" xr:uid="{BE4ABFEB-2719-48E5-9AED-902AFEB390F3}"/>
    <cellStyle name="???? 15 8" xfId="15837" xr:uid="{AF698217-7E6A-40E1-979A-DC85A93A3B7E}"/>
    <cellStyle name="???? 15 9" xfId="18544" xr:uid="{79E752E2-1BCC-409E-84F8-B4E93F588D5F}"/>
    <cellStyle name="???? 16" xfId="11120" xr:uid="{511BAD43-D446-4CBC-A569-29A43311BD01}"/>
    <cellStyle name="???? 16 10" xfId="26210" xr:uid="{341FB688-A2FF-4BCF-BDDD-DE946E66B969}"/>
    <cellStyle name="???? 16 11" xfId="35185" xr:uid="{465B3832-0109-485E-A4A0-43D52685AA08}"/>
    <cellStyle name="???? 16 2" xfId="11121" xr:uid="{2615BD2A-F860-41D7-A366-A72427A39655}"/>
    <cellStyle name="???? 16 2 10" xfId="35186" xr:uid="{2FB325FA-8A61-4B92-963E-12303AF32A25}"/>
    <cellStyle name="???? 16 2 2" xfId="11122" xr:uid="{16C19385-08E3-4B30-800A-0D64B89598A5}"/>
    <cellStyle name="???? 16 2 2 2" xfId="13434" xr:uid="{149FC224-FF22-45BF-B74B-1218A6587F24}"/>
    <cellStyle name="???? 16 2 2 2 2" xfId="19533" xr:uid="{B944012E-D028-430F-9CA5-9B6A2BF09B3C}"/>
    <cellStyle name="???? 16 2 2 2 3" xfId="22296" xr:uid="{8E93FC20-2BD6-47FD-89DA-44AAC172D4D8}"/>
    <cellStyle name="???? 16 2 2 2 4" xfId="26213" xr:uid="{671BCA42-5BC1-4231-8EBC-693819BEA9E4}"/>
    <cellStyle name="???? 16 2 2 2 5" xfId="35188" xr:uid="{7A00FA7D-B69B-4A29-9D2E-62ED82543D11}"/>
    <cellStyle name="???? 16 2 2 3" xfId="15849" xr:uid="{580D528C-C59D-41A0-BB6F-7EFEC6007A79}"/>
    <cellStyle name="???? 16 2 2 4" xfId="18520" xr:uid="{BC281ED8-8B6A-4129-AD98-5D3C807BB708}"/>
    <cellStyle name="???? 16 2 2 5" xfId="26212" xr:uid="{4E0F2FDF-0CD7-4120-8FD3-74002214C9E2}"/>
    <cellStyle name="???? 16 2 2 6" xfId="35187" xr:uid="{64BDC4E7-C6BB-4A5E-8F09-2A19357DA27C}"/>
    <cellStyle name="???? 16 2 3" xfId="13435" xr:uid="{B9E96C2E-42D3-4A52-9848-507A5BD33F67}"/>
    <cellStyle name="???? 16 2 3 2" xfId="19534" xr:uid="{1E39B711-81F6-46C6-8B14-B5D6AE875A95}"/>
    <cellStyle name="???? 16 2 3 2 2" xfId="22297" xr:uid="{F273805D-6507-4A53-A2CE-3AF0FD47E0D0}"/>
    <cellStyle name="???? 16 2 3 2 3" xfId="26215" xr:uid="{FA026661-B0CC-4149-8598-11B2DF9F5468}"/>
    <cellStyle name="???? 16 2 3 3" xfId="15850" xr:uid="{9030B750-8DBF-4BCE-AEE8-BB506F48D739}"/>
    <cellStyle name="???? 16 2 3 4" xfId="18519" xr:uid="{4A30301E-8CC5-4DC7-9557-4284736EA3C3}"/>
    <cellStyle name="???? 16 2 3 5" xfId="26214" xr:uid="{79DF4C96-2C91-40A0-9470-29BE44168BF7}"/>
    <cellStyle name="???? 16 2 3 6" xfId="35189" xr:uid="{29C87749-79E7-449C-B9F0-C27A60F42020}"/>
    <cellStyle name="???? 16 2 4" xfId="15018" xr:uid="{B967DDFE-DF7D-4D4C-B7B6-DB7F8C929846}"/>
    <cellStyle name="???? 16 2 4 2" xfId="19535" xr:uid="{CE79CBFF-6500-436A-9DF8-08F637F49604}"/>
    <cellStyle name="???? 16 2 4 2 2" xfId="22298" xr:uid="{2B9990C1-89CB-4267-AF35-3801B1086847}"/>
    <cellStyle name="???? 16 2 4 2 3" xfId="26217" xr:uid="{443E37A1-E2D1-433C-B4E3-7D1B445FFEFD}"/>
    <cellStyle name="???? 16 2 4 3" xfId="15851" xr:uid="{9263E3B2-6347-43F1-9DDA-7A3604935A59}"/>
    <cellStyle name="???? 16 2 4 4" xfId="18505" xr:uid="{86A3B292-08F4-4EA5-A84B-78AFC5F042CC}"/>
    <cellStyle name="???? 16 2 4 5" xfId="26216" xr:uid="{44F0654B-C96D-4F79-B539-6AC29A72D885}"/>
    <cellStyle name="???? 16 2 4 6" xfId="35190" xr:uid="{200F141C-6B84-4F3C-B36B-2DEDD599EF79}"/>
    <cellStyle name="???? 16 2 5" xfId="15299" xr:uid="{83F9E20B-DA73-46DE-9237-D44ADDE1F7D3}"/>
    <cellStyle name="???? 16 2 5 2" xfId="19536" xr:uid="{D9C7BA3F-339C-48F9-B422-F592FE9437BD}"/>
    <cellStyle name="???? 16 2 5 2 2" xfId="22299" xr:uid="{9A059B81-1EFE-453F-9016-5D09FBF8EA30}"/>
    <cellStyle name="???? 16 2 5 2 3" xfId="26219" xr:uid="{46B11616-7FB0-43D4-93B2-27B7A33DC8B5}"/>
    <cellStyle name="???? 16 2 5 3" xfId="15852" xr:uid="{02B8822D-D609-42D2-95BE-A0EACEF3EA43}"/>
    <cellStyle name="???? 16 2 5 4" xfId="18504" xr:uid="{5881E51A-DA1D-48D4-AFA7-652C56DC5025}"/>
    <cellStyle name="???? 16 2 5 5" xfId="26218" xr:uid="{952059D2-6405-4B70-BCB7-AC570D219E06}"/>
    <cellStyle name="???? 16 2 5 6" xfId="35191" xr:uid="{C7C59A93-6A77-4981-A46A-02558B8CE547}"/>
    <cellStyle name="???? 16 2 6" xfId="19532" xr:uid="{4A27C428-0A4A-4909-9E76-4695F2AAF924}"/>
    <cellStyle name="???? 16 2 6 2" xfId="22295" xr:uid="{3DF571AB-C6AA-4C04-95CA-2B3F35A494F7}"/>
    <cellStyle name="???? 16 2 6 3" xfId="26220" xr:uid="{7F7336EA-362B-4BF1-AD66-1290754EDC16}"/>
    <cellStyle name="???? 16 2 7" xfId="15848" xr:uid="{7558BF34-7E68-479D-85A2-A016CACABA12}"/>
    <cellStyle name="???? 16 2 8" xfId="18521" xr:uid="{05CF092F-EB19-4A81-88AA-9CA1C35BB6C8}"/>
    <cellStyle name="???? 16 2 9" xfId="26211" xr:uid="{78F26552-33DF-4AB9-82AB-6B5012B4F1E2}"/>
    <cellStyle name="???? 16 3" xfId="11123" xr:uid="{6EA15C52-8F07-4B4F-878F-3F8909EA1277}"/>
    <cellStyle name="???? 16 3 2" xfId="13433" xr:uid="{031182C0-B248-4499-A80A-931331CF7747}"/>
    <cellStyle name="???? 16 3 2 2" xfId="19537" xr:uid="{13FE2040-59C9-4592-9458-492F0BCBCD90}"/>
    <cellStyle name="???? 16 3 2 3" xfId="22300" xr:uid="{F4A38CD2-246E-4CFC-8CF9-832CF7E3E000}"/>
    <cellStyle name="???? 16 3 2 4" xfId="26222" xr:uid="{EB9FA6C0-D8A1-45D4-840E-50991A843536}"/>
    <cellStyle name="???? 16 3 2 5" xfId="35193" xr:uid="{7DCB67DE-A61A-423E-8262-DA4A4DAB4802}"/>
    <cellStyle name="???? 16 3 3" xfId="15853" xr:uid="{F8A8DF37-A609-43FE-8478-677530692BDA}"/>
    <cellStyle name="???? 16 3 4" xfId="18503" xr:uid="{A333DA87-2801-4987-AC9C-9C3ED44507B5}"/>
    <cellStyle name="???? 16 3 5" xfId="26221" xr:uid="{6085203F-2EAD-4D57-A396-D8AAAC23CA48}"/>
    <cellStyle name="???? 16 3 6" xfId="35192" xr:uid="{1BA779F7-2243-4EFE-A329-B264216946B7}"/>
    <cellStyle name="???? 16 4" xfId="13436" xr:uid="{0576BC33-2028-44FE-8F7C-6B276A26CD82}"/>
    <cellStyle name="???? 16 4 2" xfId="19538" xr:uid="{0C0A384A-048C-43FF-AE48-F679FFAFEF33}"/>
    <cellStyle name="???? 16 4 2 2" xfId="22301" xr:uid="{76BCE758-3971-415E-9AB5-8445C3106B57}"/>
    <cellStyle name="???? 16 4 2 3" xfId="26224" xr:uid="{73F160A9-A04F-4921-B06B-0D3A1A7E1310}"/>
    <cellStyle name="???? 16 4 3" xfId="15854" xr:uid="{5BF3DD20-DCB5-4C11-83D7-7804C8DB5AE1}"/>
    <cellStyle name="???? 16 4 4" xfId="18502" xr:uid="{91AA8882-0684-449B-8892-0D43D051C6D2}"/>
    <cellStyle name="???? 16 4 5" xfId="26223" xr:uid="{A135EAC2-F2D5-4D8A-A17D-C128F30DF776}"/>
    <cellStyle name="???? 16 4 6" xfId="35194" xr:uid="{C205CD93-48F1-4BA2-8D53-11C07DFDEF29}"/>
    <cellStyle name="???? 16 5" xfId="15019" xr:uid="{E8ADD9DE-43FA-434B-B521-D646F075F207}"/>
    <cellStyle name="???? 16 5 2" xfId="19539" xr:uid="{AFA8ADDB-33F8-4B21-9199-FA4DAC379C4A}"/>
    <cellStyle name="???? 16 5 2 2" xfId="22302" xr:uid="{4443A583-3CBA-4A99-8889-D7EAE4D6ECE8}"/>
    <cellStyle name="???? 16 5 2 3" xfId="26226" xr:uid="{3E80B094-CF16-464F-B333-D03692C60DC4}"/>
    <cellStyle name="???? 16 5 3" xfId="15855" xr:uid="{CC3446DB-0B1E-450F-B291-EFD26417FD48}"/>
    <cellStyle name="???? 16 5 4" xfId="18501" xr:uid="{DAFA3EBF-BB64-4301-B263-D997058AC000}"/>
    <cellStyle name="???? 16 5 5" xfId="26225" xr:uid="{5543D8FB-CB4D-47A1-909B-B5D80C48EEF7}"/>
    <cellStyle name="???? 16 5 6" xfId="35195" xr:uid="{35BE0D92-8ED8-472E-ABE8-88652C664B85}"/>
    <cellStyle name="???? 16 6" xfId="15298" xr:uid="{44AC12CA-CFC1-4663-AB79-6E3854A95945}"/>
    <cellStyle name="???? 16 6 2" xfId="19540" xr:uid="{1A64A6E0-3638-4F9B-A1DB-86877E43AE1D}"/>
    <cellStyle name="???? 16 6 2 2" xfId="22303" xr:uid="{323050BD-77EA-4A67-B149-72EADDD10FCF}"/>
    <cellStyle name="???? 16 6 2 3" xfId="26228" xr:uid="{E53A3159-21E2-41C9-BF98-D6C696C322F3}"/>
    <cellStyle name="???? 16 6 3" xfId="15856" xr:uid="{0BC3E6A8-022B-40FA-A96D-E6001F3579AD}"/>
    <cellStyle name="???? 16 6 4" xfId="18500" xr:uid="{FEF7812B-B2B5-4C3D-9B2F-740A7E900D61}"/>
    <cellStyle name="???? 16 6 5" xfId="26227" xr:uid="{4B882B9E-E85B-4E35-AC89-6883CC1FA34A}"/>
    <cellStyle name="???? 16 6 6" xfId="35196" xr:uid="{AEFF2DA8-5952-41A4-996A-4CE798CF0A61}"/>
    <cellStyle name="???? 16 7" xfId="19531" xr:uid="{E6829915-7BD8-47E1-B463-E9402BCA1DB6}"/>
    <cellStyle name="???? 16 7 2" xfId="22294" xr:uid="{F9D07B4B-D8B7-4823-9B22-53E09360A302}"/>
    <cellStyle name="???? 16 7 3" xfId="26229" xr:uid="{3309B2CA-065A-4093-85BE-65548C07735A}"/>
    <cellStyle name="???? 16 8" xfId="15847" xr:uid="{C194BFAD-FCBD-41BE-ABC3-434BB92F164D}"/>
    <cellStyle name="???? 16 9" xfId="18522" xr:uid="{135EA261-7038-4631-9903-341D1306FB13}"/>
    <cellStyle name="???? 17" xfId="11124" xr:uid="{38DBC21A-8775-40E5-B6C9-69580813FED8}"/>
    <cellStyle name="???? 17 10" xfId="26230" xr:uid="{B06F2237-1DBB-42B7-BCC4-74EF20497E5E}"/>
    <cellStyle name="???? 17 11" xfId="35197" xr:uid="{733A2B5A-91E2-4567-802B-B8B38C2B3614}"/>
    <cellStyle name="???? 17 2" xfId="11125" xr:uid="{2E049CE1-1FE5-42FB-A6C8-728637DC39FB}"/>
    <cellStyle name="???? 17 2 10" xfId="35198" xr:uid="{E32C7399-09CD-4295-8043-F8FB283E3F26}"/>
    <cellStyle name="???? 17 2 2" xfId="11126" xr:uid="{2CB1A7A4-F51D-474E-81E4-2B7A3A0EAC29}"/>
    <cellStyle name="???? 17 2 2 2" xfId="13430" xr:uid="{6C21AB22-5D40-41A4-9850-8B79AAECF46F}"/>
    <cellStyle name="???? 17 2 2 2 2" xfId="19543" xr:uid="{FD03B994-9A1C-4E89-BE50-ECDC79200A7D}"/>
    <cellStyle name="???? 17 2 2 2 3" xfId="22306" xr:uid="{967EA0AD-74C9-4B51-8881-046A24A2A6C7}"/>
    <cellStyle name="???? 17 2 2 2 4" xfId="26233" xr:uid="{7B1E2993-8B78-42F9-969C-369DE51077C5}"/>
    <cellStyle name="???? 17 2 2 2 5" xfId="35200" xr:uid="{DAD73121-4C8A-4BA6-A067-E6551D0EC44D}"/>
    <cellStyle name="???? 17 2 2 3" xfId="15859" xr:uid="{0AECABEB-4255-4FBC-9E47-B0D58F0FFDC2}"/>
    <cellStyle name="???? 17 2 2 4" xfId="18496" xr:uid="{BAFD8864-770F-4E9D-AECC-1F6286D3B0F1}"/>
    <cellStyle name="???? 17 2 2 5" xfId="26232" xr:uid="{E6C92AE4-882E-4E2C-BA7B-09CB5EDDC512}"/>
    <cellStyle name="???? 17 2 2 6" xfId="35199" xr:uid="{FDB3E66A-7CFD-4D66-818A-FEE8F657EE48}"/>
    <cellStyle name="???? 17 2 3" xfId="13431" xr:uid="{1EBB5B29-DDD2-470A-9BB7-87BA162958DD}"/>
    <cellStyle name="???? 17 2 3 2" xfId="19544" xr:uid="{F4A2F84E-F4B3-4F4B-9861-EBA99FAEBD08}"/>
    <cellStyle name="???? 17 2 3 2 2" xfId="22307" xr:uid="{CE931CF2-F335-4C1F-A101-CFD5B6147DC5}"/>
    <cellStyle name="???? 17 2 3 2 3" xfId="26235" xr:uid="{30AE3DA1-4920-4AAA-B628-9FAE0719AD8A}"/>
    <cellStyle name="???? 17 2 3 3" xfId="15860" xr:uid="{72DCFF37-0D4B-4FC4-8D43-F19A761631D4}"/>
    <cellStyle name="???? 17 2 3 4" xfId="18495" xr:uid="{2F8C0157-E327-422A-9AA4-58D4499C1E17}"/>
    <cellStyle name="???? 17 2 3 5" xfId="26234" xr:uid="{F4896FB3-7AC7-40FE-A18B-5C3419F88D58}"/>
    <cellStyle name="???? 17 2 3 6" xfId="35201" xr:uid="{84214074-72BC-4620-B8FC-CB4CA3432E5C}"/>
    <cellStyle name="???? 17 2 4" xfId="15016" xr:uid="{4FF11524-DBC8-4CBB-B3F5-9B6266178E4E}"/>
    <cellStyle name="???? 17 2 4 2" xfId="19545" xr:uid="{D603CB2F-F012-49D2-917B-B9F450E44B90}"/>
    <cellStyle name="???? 17 2 4 2 2" xfId="22308" xr:uid="{17B9C3A8-9E85-4E39-845F-E8DFA80A92F9}"/>
    <cellStyle name="???? 17 2 4 2 3" xfId="26237" xr:uid="{D6800023-A503-44C8-BB0A-57A134FE6283}"/>
    <cellStyle name="???? 17 2 4 3" xfId="15861" xr:uid="{E345DBF1-BDE1-4839-B1F5-61CE0E7C6F0F}"/>
    <cellStyle name="???? 17 2 4 4" xfId="18494" xr:uid="{C32E09F9-2F6D-441E-8225-6CE184FDBD0B}"/>
    <cellStyle name="???? 17 2 4 5" xfId="26236" xr:uid="{41E41533-D7C5-43A5-84AA-0722391DB694}"/>
    <cellStyle name="???? 17 2 4 6" xfId="35202" xr:uid="{FDCC02DC-A942-412C-A4B9-7803F7CFE29F}"/>
    <cellStyle name="???? 17 2 5" xfId="15301" xr:uid="{A2685B02-EABF-42A3-8A01-24E547DE7055}"/>
    <cellStyle name="???? 17 2 5 2" xfId="19546" xr:uid="{4360E696-433E-4D79-9029-17552C182F5F}"/>
    <cellStyle name="???? 17 2 5 2 2" xfId="22309" xr:uid="{36238E61-FDE5-4626-9CE2-3868EDFE4167}"/>
    <cellStyle name="???? 17 2 5 2 3" xfId="26239" xr:uid="{C90A165B-8C23-4AD3-933D-786E82E4E3FA}"/>
    <cellStyle name="???? 17 2 5 3" xfId="15862" xr:uid="{D6B9CB5D-7282-4317-884A-F1A0E77BD7F0}"/>
    <cellStyle name="???? 17 2 5 4" xfId="18493" xr:uid="{E57096B4-3A0C-487E-ADAF-37A1FA368154}"/>
    <cellStyle name="???? 17 2 5 5" xfId="26238" xr:uid="{7223C1F4-6BED-4EA4-8505-A9FC80B01431}"/>
    <cellStyle name="???? 17 2 5 6" xfId="35203" xr:uid="{B20AF9F9-718D-4CA0-9D48-B0D6DAC81A2C}"/>
    <cellStyle name="???? 17 2 6" xfId="19542" xr:uid="{10AFF28D-F1F8-4315-B6DB-4948F2D06C32}"/>
    <cellStyle name="???? 17 2 6 2" xfId="22305" xr:uid="{8EFD76E7-76FC-4CBA-B3FF-EAEF9A16EC94}"/>
    <cellStyle name="???? 17 2 6 3" xfId="26240" xr:uid="{4050CFA2-C3ED-47BD-A6AD-D75BA15DE086}"/>
    <cellStyle name="???? 17 2 7" xfId="15858" xr:uid="{1512EEEA-4D3C-4BD0-8139-916CF8764653}"/>
    <cellStyle name="???? 17 2 8" xfId="18497" xr:uid="{E9495B01-4037-44A0-B7FF-54B176A27425}"/>
    <cellStyle name="???? 17 2 9" xfId="26231" xr:uid="{2090CFBA-7478-4794-882F-B4C24E9BB9AE}"/>
    <cellStyle name="???? 17 3" xfId="11127" xr:uid="{839A273F-5307-45BA-9802-57BD02409429}"/>
    <cellStyle name="???? 17 3 2" xfId="13429" xr:uid="{A34FD743-D5EF-4E94-8172-70D0C97707D9}"/>
    <cellStyle name="???? 17 3 2 2" xfId="19547" xr:uid="{C03CDC94-D775-48A2-A637-C7ED4210AA34}"/>
    <cellStyle name="???? 17 3 2 3" xfId="22310" xr:uid="{D4DB199B-7C66-4B15-87CB-46F50D416F88}"/>
    <cellStyle name="???? 17 3 2 4" xfId="26242" xr:uid="{35CCD2DE-68E9-4E93-A803-A0E3B521B130}"/>
    <cellStyle name="???? 17 3 2 5" xfId="35205" xr:uid="{5C6680E7-A575-4E92-8411-EF3C681F589F}"/>
    <cellStyle name="???? 17 3 3" xfId="15863" xr:uid="{A4E9C5E5-E74E-4ED1-B1FD-0A8FE696F2B2}"/>
    <cellStyle name="???? 17 3 4" xfId="18488" xr:uid="{03EE07D8-D0E1-4446-9543-576B79E207E4}"/>
    <cellStyle name="???? 17 3 5" xfId="26241" xr:uid="{EAF88616-193B-4CAA-B8D7-86432AEABD5D}"/>
    <cellStyle name="???? 17 3 6" xfId="35204" xr:uid="{604A9C13-E8F2-4734-8755-95621C56D9D5}"/>
    <cellStyle name="???? 17 4" xfId="13432" xr:uid="{8BCD648D-E0A4-437B-B398-90640A2DD201}"/>
    <cellStyle name="???? 17 4 2" xfId="19548" xr:uid="{40AA00C9-B0D0-407A-B841-3209BB6996A5}"/>
    <cellStyle name="???? 17 4 2 2" xfId="22311" xr:uid="{2E7EBFCC-305E-4744-8BA1-30493E029E56}"/>
    <cellStyle name="???? 17 4 2 3" xfId="26244" xr:uid="{8482EB6B-CC5A-4F41-BB68-8A9C1BBF01E2}"/>
    <cellStyle name="???? 17 4 3" xfId="15864" xr:uid="{B2ECD4B9-5568-4DBE-9421-E2C764354A7E}"/>
    <cellStyle name="???? 17 4 4" xfId="18487" xr:uid="{636CF1B6-82A4-49CC-B806-3FFB9D58B496}"/>
    <cellStyle name="???? 17 4 5" xfId="26243" xr:uid="{761B7214-667A-4C5A-A1AA-7678C7D395DB}"/>
    <cellStyle name="???? 17 4 6" xfId="35206" xr:uid="{EDC648CB-D08B-4E7B-B294-502D5DF8604D}"/>
    <cellStyle name="???? 17 5" xfId="15017" xr:uid="{11CD39AE-DB6B-4BDB-9E33-FA41A09FAB0F}"/>
    <cellStyle name="???? 17 5 2" xfId="19549" xr:uid="{7B4BA4B3-C824-4FFA-A837-F134B840E072}"/>
    <cellStyle name="???? 17 5 2 2" xfId="22312" xr:uid="{17BFEE7F-1522-40FE-B43F-27857B665B48}"/>
    <cellStyle name="???? 17 5 2 3" xfId="26246" xr:uid="{B0281F02-73CE-4735-94C9-25BC90D05F4F}"/>
    <cellStyle name="???? 17 5 3" xfId="15865" xr:uid="{FC4ACBCB-7D82-42F1-BB30-56D2DA9211A3}"/>
    <cellStyle name="???? 17 5 4" xfId="18486" xr:uid="{5A1AB1BD-D307-4D75-BF1C-3566BC8D05B9}"/>
    <cellStyle name="???? 17 5 5" xfId="26245" xr:uid="{AE988EF2-1E11-43A7-9629-290ECC112E8F}"/>
    <cellStyle name="???? 17 5 6" xfId="35207" xr:uid="{47482BB5-82C6-40FC-9373-1EF3905CF5B5}"/>
    <cellStyle name="???? 17 6" xfId="15300" xr:uid="{FA1F4EA5-68CA-487F-984A-793A6365D564}"/>
    <cellStyle name="???? 17 6 2" xfId="19550" xr:uid="{06D7435F-B112-46A9-A6A3-1DF73A9B9933}"/>
    <cellStyle name="???? 17 6 2 2" xfId="22313" xr:uid="{47B45B4B-FF0B-4D03-8ED7-EA8CF8A0B0DF}"/>
    <cellStyle name="???? 17 6 2 3" xfId="26248" xr:uid="{0840F27B-AC09-452F-80E3-283C55CF99EE}"/>
    <cellStyle name="???? 17 6 3" xfId="15866" xr:uid="{CE0C97FE-4DD2-4232-A4F6-DFDFB7A29D49}"/>
    <cellStyle name="???? 17 6 4" xfId="18485" xr:uid="{14009CF0-9E63-44CE-A952-AE74279BA90C}"/>
    <cellStyle name="???? 17 6 5" xfId="26247" xr:uid="{92E5EC91-BB91-48F4-B17E-EDB2022F33FA}"/>
    <cellStyle name="???? 17 6 6" xfId="35208" xr:uid="{0596070C-09B4-437C-BA0C-EA952CFB3F2B}"/>
    <cellStyle name="???? 17 7" xfId="19541" xr:uid="{8059D133-C10B-4E96-BBAC-B9959910CC18}"/>
    <cellStyle name="???? 17 7 2" xfId="22304" xr:uid="{3F347724-04FA-4994-98E8-6A463261463A}"/>
    <cellStyle name="???? 17 7 3" xfId="26249" xr:uid="{7AC9435F-298F-4643-B52D-CCEB84FAE31C}"/>
    <cellStyle name="???? 17 8" xfId="15857" xr:uid="{60D08706-A297-445A-97B2-4341D5F4B71A}"/>
    <cellStyle name="???? 17 9" xfId="18498" xr:uid="{CD83B258-6DDE-483E-A545-4C276E732CCD}"/>
    <cellStyle name="???? 18" xfId="11128" xr:uid="{25FD2719-6C48-47DF-A08E-4AA5B13A2004}"/>
    <cellStyle name="???? 18 10" xfId="26250" xr:uid="{7F7D1E62-2EBB-4D22-B4D8-E2A1274705DD}"/>
    <cellStyle name="???? 18 11" xfId="35209" xr:uid="{0A7006A4-0E65-4093-B470-93AA78D41D86}"/>
    <cellStyle name="???? 18 2" xfId="11129" xr:uid="{839998B4-8773-4338-995E-DB323B088083}"/>
    <cellStyle name="???? 18 2 10" xfId="35210" xr:uid="{711230A9-59D0-4EC3-9374-23CC30A61957}"/>
    <cellStyle name="???? 18 2 2" xfId="11130" xr:uid="{AF7868A0-E131-43C3-AB98-39E9BDB35E50}"/>
    <cellStyle name="???? 18 2 2 2" xfId="13426" xr:uid="{249C443B-6923-4E6B-8EDB-8C875344AE9A}"/>
    <cellStyle name="???? 18 2 2 2 2" xfId="19553" xr:uid="{6CC76E57-63B1-43F8-A3A8-9946F4CAC673}"/>
    <cellStyle name="???? 18 2 2 2 3" xfId="22316" xr:uid="{1CE31B14-3FE4-41A3-89B1-6629EA4C4B4B}"/>
    <cellStyle name="???? 18 2 2 2 4" xfId="26253" xr:uid="{187B83EB-DCCB-43F7-96C6-4CD8A2D3327C}"/>
    <cellStyle name="???? 18 2 2 2 5" xfId="35212" xr:uid="{BD20F77F-8CDB-4C51-92E3-DE13FD2DAADD}"/>
    <cellStyle name="???? 18 2 2 3" xfId="15869" xr:uid="{1AC74611-B704-4BEE-AC83-12A6530A65C6}"/>
    <cellStyle name="???? 18 2 2 4" xfId="18482" xr:uid="{829E0668-5424-41C7-9C07-D95C00E4500E}"/>
    <cellStyle name="???? 18 2 2 5" xfId="26252" xr:uid="{5205D48F-2104-461A-83E8-98B31B149051}"/>
    <cellStyle name="???? 18 2 2 6" xfId="35211" xr:uid="{F903FB89-01DB-462C-893F-9A7C1BBD5198}"/>
    <cellStyle name="???? 18 2 3" xfId="13427" xr:uid="{DDE7446F-39C7-498C-88A1-F60DA40C49DA}"/>
    <cellStyle name="???? 18 2 3 2" xfId="19554" xr:uid="{5BA4FE64-EE9A-4B7A-9AE9-C3B422892B80}"/>
    <cellStyle name="???? 18 2 3 2 2" xfId="22317" xr:uid="{721F13D8-8E87-43E3-906A-4DEBEAD40823}"/>
    <cellStyle name="???? 18 2 3 2 3" xfId="26255" xr:uid="{7FDEDF14-DC3D-41E0-AEB0-A80ABE9794FB}"/>
    <cellStyle name="???? 18 2 3 3" xfId="15870" xr:uid="{E1A3A960-EFE5-4853-9EE3-D40ED75CBD28}"/>
    <cellStyle name="???? 18 2 3 4" xfId="18477" xr:uid="{AF227FD6-3E41-4720-A941-E81D64D50B6A}"/>
    <cellStyle name="???? 18 2 3 5" xfId="26254" xr:uid="{B1A48902-53BA-4056-8197-9E9698AA3617}"/>
    <cellStyle name="???? 18 2 3 6" xfId="35213" xr:uid="{43404EFC-E37B-4562-9CDE-CE46C79F5439}"/>
    <cellStyle name="???? 18 2 4" xfId="15014" xr:uid="{F3B65395-A0C5-4844-A456-2C8BB7DFE214}"/>
    <cellStyle name="???? 18 2 4 2" xfId="19555" xr:uid="{56B0C105-AA69-454B-AE9C-3E7EEDE5A023}"/>
    <cellStyle name="???? 18 2 4 2 2" xfId="22318" xr:uid="{1FD3A1C3-72D6-485A-8C75-8F901A50F969}"/>
    <cellStyle name="???? 18 2 4 2 3" xfId="26257" xr:uid="{31E9168F-DACD-4EEF-AE23-B192D368A238}"/>
    <cellStyle name="???? 18 2 4 3" xfId="15871" xr:uid="{16FA3BEE-9A17-4985-97E8-4C1FCE8699A2}"/>
    <cellStyle name="???? 18 2 4 4" xfId="18476" xr:uid="{AC2EBAA8-8CDD-4EBC-BB27-E4C364225AB5}"/>
    <cellStyle name="???? 18 2 4 5" xfId="26256" xr:uid="{29FABBA2-38F4-438B-AF0A-31F4629C019A}"/>
    <cellStyle name="???? 18 2 4 6" xfId="35214" xr:uid="{F40840A6-4362-4D4D-B4CF-A302352CDA61}"/>
    <cellStyle name="???? 18 2 5" xfId="15303" xr:uid="{9A59BC74-F5BE-48CB-8C8C-B027C77F2B42}"/>
    <cellStyle name="???? 18 2 5 2" xfId="19556" xr:uid="{0ACF76EA-3DCE-4A5B-8B21-164610C9516A}"/>
    <cellStyle name="???? 18 2 5 2 2" xfId="22319" xr:uid="{0603687E-C20A-4938-BAA7-45EBE7D540F3}"/>
    <cellStyle name="???? 18 2 5 2 3" xfId="26259" xr:uid="{B3F04916-A9A6-4585-B308-BC16EA848188}"/>
    <cellStyle name="???? 18 2 5 3" xfId="15872" xr:uid="{836FAB0E-62CE-4FC7-AFB7-7A1BE064509C}"/>
    <cellStyle name="???? 18 2 5 4" xfId="18475" xr:uid="{979077CC-6A7A-4A7B-B8CB-8F5153C3BE69}"/>
    <cellStyle name="???? 18 2 5 5" xfId="26258" xr:uid="{368C5657-11E9-4D6B-BB3F-B3083BB0AA6B}"/>
    <cellStyle name="???? 18 2 5 6" xfId="35215" xr:uid="{C6D69563-E802-4C30-BAFD-C7D285E1ACF3}"/>
    <cellStyle name="???? 18 2 6" xfId="19552" xr:uid="{DB3F17CF-9FF4-46EB-BC78-8CA42BE2AEF2}"/>
    <cellStyle name="???? 18 2 6 2" xfId="22315" xr:uid="{CA802714-8056-454E-82CE-BA1CF3C1D120}"/>
    <cellStyle name="???? 18 2 6 3" xfId="26260" xr:uid="{FCB38C3A-B4FB-411A-8595-01AFBBC5DFE3}"/>
    <cellStyle name="???? 18 2 7" xfId="15868" xr:uid="{F576DC48-CF54-4731-B8F4-08F3A6D0E7D2}"/>
    <cellStyle name="???? 18 2 8" xfId="18483" xr:uid="{B5E98BFB-047A-4FB4-910C-883D77C6CCC1}"/>
    <cellStyle name="???? 18 2 9" xfId="26251" xr:uid="{B1DF18FC-61A6-4339-91DB-40083DCD53D7}"/>
    <cellStyle name="???? 18 3" xfId="11131" xr:uid="{A2AA7FFA-2133-4919-A342-3500484BA015}"/>
    <cellStyle name="???? 18 3 2" xfId="13425" xr:uid="{584D5874-C91E-43FB-AD42-4F9180B8160C}"/>
    <cellStyle name="???? 18 3 2 2" xfId="19557" xr:uid="{76849958-4388-4533-81D1-4E3E8DF76694}"/>
    <cellStyle name="???? 18 3 2 3" xfId="22320" xr:uid="{BABFEB67-201A-4589-BDC5-761D9C9E30C2}"/>
    <cellStyle name="???? 18 3 2 4" xfId="26262" xr:uid="{B466ABA6-DF5F-4286-B096-42320CC76E72}"/>
    <cellStyle name="???? 18 3 2 5" xfId="35217" xr:uid="{C60AE60B-F2F5-4D5A-B807-01DC203F9B8B}"/>
    <cellStyle name="???? 18 3 3" xfId="15873" xr:uid="{3A853DB4-2AE3-44B4-80F4-8270C48A8D34}"/>
    <cellStyle name="???? 18 3 4" xfId="18474" xr:uid="{626DC2E2-364A-4924-8B28-5267512E55E3}"/>
    <cellStyle name="???? 18 3 5" xfId="26261" xr:uid="{82DD6BD8-326A-402B-A809-C9998945FD13}"/>
    <cellStyle name="???? 18 3 6" xfId="35216" xr:uid="{F7D95197-9B50-4096-B6BE-CDEF858007C6}"/>
    <cellStyle name="???? 18 4" xfId="13428" xr:uid="{0DBDC2A9-220E-493A-A781-DEC7F8D7D1AA}"/>
    <cellStyle name="???? 18 4 2" xfId="19558" xr:uid="{82C43818-F2CC-491C-A950-E1C16E4CE00D}"/>
    <cellStyle name="???? 18 4 2 2" xfId="22321" xr:uid="{D2A51692-5B41-4F26-99AE-709D91F26703}"/>
    <cellStyle name="???? 18 4 2 3" xfId="26264" xr:uid="{2D26A94B-8F9B-41C9-A2D5-516B753369BD}"/>
    <cellStyle name="???? 18 4 3" xfId="15874" xr:uid="{FA6CC1C1-5B85-45D6-8111-7B8B96CC7371}"/>
    <cellStyle name="???? 18 4 4" xfId="18473" xr:uid="{71BE6E92-6947-4782-A209-6DEED7527B1C}"/>
    <cellStyle name="???? 18 4 5" xfId="26263" xr:uid="{B87D8AFB-1258-400A-976E-7C30BBF30093}"/>
    <cellStyle name="???? 18 4 6" xfId="35218" xr:uid="{37E76B7F-F9FB-47C1-AACD-B34959705530}"/>
    <cellStyle name="???? 18 5" xfId="15015" xr:uid="{B5F78711-81E8-4BD9-9E9A-16EE6165B5B3}"/>
    <cellStyle name="???? 18 5 2" xfId="19559" xr:uid="{59ACA063-0F91-4BBA-B8D3-2FFE7383831E}"/>
    <cellStyle name="???? 18 5 2 2" xfId="22322" xr:uid="{3EB089FF-3E37-4338-ACF9-70A40BEB2D57}"/>
    <cellStyle name="???? 18 5 2 3" xfId="26266" xr:uid="{CF1FA698-F168-4C0A-A6E7-DCBC5BFB4678}"/>
    <cellStyle name="???? 18 5 3" xfId="15875" xr:uid="{8F1A5471-4B01-4202-8DE4-ECF0A53DE82D}"/>
    <cellStyle name="???? 18 5 4" xfId="18472" xr:uid="{2091BA40-7ACE-4775-BEF8-DBE580C1E292}"/>
    <cellStyle name="???? 18 5 5" xfId="26265" xr:uid="{444EEF9F-78A2-4215-8601-EAFFC7AD3194}"/>
    <cellStyle name="???? 18 5 6" xfId="35219" xr:uid="{60EC50D8-D21D-48B2-8EE2-3117B42FF011}"/>
    <cellStyle name="???? 18 6" xfId="15302" xr:uid="{4802F898-CCB4-4749-9B49-179400D714D7}"/>
    <cellStyle name="???? 18 6 2" xfId="19560" xr:uid="{5CF02A62-BD2F-4EAA-A718-F2EC3C8E966B}"/>
    <cellStyle name="???? 18 6 2 2" xfId="22323" xr:uid="{77895103-6A3B-4D9F-BADA-B8A9C9AF6C06}"/>
    <cellStyle name="???? 18 6 2 3" xfId="26268" xr:uid="{5A2A8447-2157-4080-ACFD-02A9A61E2971}"/>
    <cellStyle name="???? 18 6 3" xfId="15876" xr:uid="{EC741B65-F980-4EEB-A4A7-97F07961EEF9}"/>
    <cellStyle name="???? 18 6 4" xfId="18471" xr:uid="{A2DE3F2C-74A2-4B67-BB33-B5DE67C31E18}"/>
    <cellStyle name="???? 18 6 5" xfId="26267" xr:uid="{9E6EAF04-0BCA-4B4F-A64D-BA471AEB1A4C}"/>
    <cellStyle name="???? 18 6 6" xfId="35220" xr:uid="{B69FF89E-CB7F-4D07-BACD-79F6BC0A2A33}"/>
    <cellStyle name="???? 18 7" xfId="19551" xr:uid="{466E4EF3-804E-48F1-AD99-19E95A36FE26}"/>
    <cellStyle name="???? 18 7 2" xfId="22314" xr:uid="{91A16A50-D158-4291-A19A-88E81E11F9A0}"/>
    <cellStyle name="???? 18 7 3" xfId="26269" xr:uid="{E34BC3ED-9BDB-4F71-8F08-ADBF35FDB157}"/>
    <cellStyle name="???? 18 8" xfId="15867" xr:uid="{81E08609-26BB-4ACA-96F8-5AA9C0060E3C}"/>
    <cellStyle name="???? 18 9" xfId="18484" xr:uid="{1A8EB367-58E9-442A-ADCC-64160DA77026}"/>
    <cellStyle name="???? 19" xfId="11132" xr:uid="{EDDB1CA3-1654-4F7D-81EB-B46E259C9136}"/>
    <cellStyle name="???? 19 10" xfId="26270" xr:uid="{96050FD2-CE37-47AD-AE24-48E13B6DFBA4}"/>
    <cellStyle name="???? 19 11" xfId="35221" xr:uid="{9A912C32-5F28-45C3-A471-F7500021F6F9}"/>
    <cellStyle name="???? 19 2" xfId="11133" xr:uid="{50B233E7-BEB1-492A-B44C-DF4A24A66C5B}"/>
    <cellStyle name="???? 19 2 10" xfId="35222" xr:uid="{91E2D89D-BD69-44CD-BA34-D58D5603F94B}"/>
    <cellStyle name="???? 19 2 2" xfId="11134" xr:uid="{7BCA5CF5-0D68-40B6-97CC-8508F723CA0B}"/>
    <cellStyle name="???? 19 2 2 2" xfId="13422" xr:uid="{0885BA3D-1CE7-4C04-BACA-3123226F598D}"/>
    <cellStyle name="???? 19 2 2 2 2" xfId="19563" xr:uid="{3E323A64-A7AF-4C69-B4FB-2C2274D9DDCE}"/>
    <cellStyle name="???? 19 2 2 2 3" xfId="22326" xr:uid="{46F82F64-40EF-442E-A789-F8095B553083}"/>
    <cellStyle name="???? 19 2 2 2 4" xfId="26273" xr:uid="{0F9E3526-04BB-4107-98C3-D734C07383C8}"/>
    <cellStyle name="???? 19 2 2 2 5" xfId="35224" xr:uid="{09F4C76B-98A2-4CDB-B5EE-E0B83103DBCC}"/>
    <cellStyle name="???? 19 2 2 3" xfId="15879" xr:uid="{5B1E4546-3E4C-441B-BE47-535FE9F3B9D3}"/>
    <cellStyle name="???? 19 2 2 4" xfId="18410" xr:uid="{53B351CF-FC2E-4C9D-8618-18A100697D4D}"/>
    <cellStyle name="???? 19 2 2 5" xfId="26272" xr:uid="{35F5A814-8F2C-4A97-8D0D-168884E87868}"/>
    <cellStyle name="???? 19 2 2 6" xfId="35223" xr:uid="{F4CECFFB-7C76-4E9A-98BD-1624E3B970E5}"/>
    <cellStyle name="???? 19 2 3" xfId="13423" xr:uid="{E3437059-5318-477F-9C5B-72FFD2D25021}"/>
    <cellStyle name="???? 19 2 3 2" xfId="19564" xr:uid="{1B725BF7-0093-4334-8AFD-0D79C60566C9}"/>
    <cellStyle name="???? 19 2 3 2 2" xfId="22327" xr:uid="{DA441A58-9ECA-4325-937C-28F8A163480D}"/>
    <cellStyle name="???? 19 2 3 2 3" xfId="26275" xr:uid="{F3E3F0B3-7FB0-489E-AC61-4B7819C53780}"/>
    <cellStyle name="???? 19 2 3 3" xfId="15880" xr:uid="{36AB5B07-7D06-4E34-B9F8-EADCBABD54DC}"/>
    <cellStyle name="???? 19 2 3 4" xfId="18408" xr:uid="{0EAFA386-9F9B-40B7-81E6-55BF4F2E5BB8}"/>
    <cellStyle name="???? 19 2 3 5" xfId="26274" xr:uid="{3CEBF12B-B67E-44E0-B14E-8A63B2316A14}"/>
    <cellStyle name="???? 19 2 3 6" xfId="35225" xr:uid="{15590758-B43D-438C-B39E-C091B879E11B}"/>
    <cellStyle name="???? 19 2 4" xfId="14974" xr:uid="{9058F017-AD2F-4F41-841B-E415FE12BA4B}"/>
    <cellStyle name="???? 19 2 4 2" xfId="19565" xr:uid="{BD1598DF-7DA4-45D2-85F2-B75C7919343C}"/>
    <cellStyle name="???? 19 2 4 2 2" xfId="22328" xr:uid="{8A6A36E7-88DA-4303-9998-1B3F07F3B342}"/>
    <cellStyle name="???? 19 2 4 2 3" xfId="26277" xr:uid="{EA394C31-FA10-4A64-878C-6DC75058D53B}"/>
    <cellStyle name="???? 19 2 4 3" xfId="15881" xr:uid="{1A6F61AB-37EC-4151-B713-9D3501842E82}"/>
    <cellStyle name="???? 19 2 4 4" xfId="18407" xr:uid="{7975806D-9768-44A5-ABEC-E8BB639B3B7E}"/>
    <cellStyle name="???? 19 2 4 5" xfId="26276" xr:uid="{5E4C91B7-6C19-4D24-B7B6-CFA0024C2269}"/>
    <cellStyle name="???? 19 2 4 6" xfId="35226" xr:uid="{AD00313B-7291-48CC-8DCC-29B7B5339818}"/>
    <cellStyle name="???? 19 2 5" xfId="15305" xr:uid="{3469F00F-835A-4676-B81A-331870178173}"/>
    <cellStyle name="???? 19 2 5 2" xfId="19566" xr:uid="{FB971578-501E-4D1F-AC2F-EC4FA8C0F1EA}"/>
    <cellStyle name="???? 19 2 5 2 2" xfId="22329" xr:uid="{2B8F8C6C-BDDB-4705-9A40-C556F60B9EF7}"/>
    <cellStyle name="???? 19 2 5 2 3" xfId="26279" xr:uid="{D2F3A760-21BC-4529-843B-32681D8D2B49}"/>
    <cellStyle name="???? 19 2 5 3" xfId="15882" xr:uid="{5EFB7DDF-8E59-4FBE-9610-183D7BB44CBC}"/>
    <cellStyle name="???? 19 2 5 4" xfId="18405" xr:uid="{F0C4864D-98AF-44FE-92C8-9B7E59C1C484}"/>
    <cellStyle name="???? 19 2 5 5" xfId="26278" xr:uid="{1E694262-D0C5-467F-8F9E-76F04124C15A}"/>
    <cellStyle name="???? 19 2 5 6" xfId="35227" xr:uid="{49B2C40E-5965-44C7-8D2B-D54206DAFC06}"/>
    <cellStyle name="???? 19 2 6" xfId="19562" xr:uid="{04BE8A9D-1632-4562-84DA-95A7ED4AB819}"/>
    <cellStyle name="???? 19 2 6 2" xfId="22325" xr:uid="{DF2856B8-DE9C-47CC-A6F4-0B43712770B3}"/>
    <cellStyle name="???? 19 2 6 3" xfId="26280" xr:uid="{C736D54C-68CF-4B88-97B7-00B258B8D34B}"/>
    <cellStyle name="???? 19 2 7" xfId="15878" xr:uid="{22ABF224-9FD6-4936-A588-64F1B101361D}"/>
    <cellStyle name="???? 19 2 8" xfId="18416" xr:uid="{A032F6C9-97BA-4817-9377-560BD2797D64}"/>
    <cellStyle name="???? 19 2 9" xfId="26271" xr:uid="{5627C4BD-205F-4C60-9320-ECE4E921CA3A}"/>
    <cellStyle name="???? 19 3" xfId="11135" xr:uid="{812C2F1B-1585-4BA3-8715-3A1F856DA799}"/>
    <cellStyle name="???? 19 3 2" xfId="13421" xr:uid="{69B9E185-3C10-49EE-9572-C5881764CE5E}"/>
    <cellStyle name="???? 19 3 2 2" xfId="19567" xr:uid="{99E177BD-0C3F-45B9-BBD8-23C817F6FC33}"/>
    <cellStyle name="???? 19 3 2 3" xfId="22330" xr:uid="{AD363980-525E-4749-B792-9B301244A6D4}"/>
    <cellStyle name="???? 19 3 2 4" xfId="26282" xr:uid="{0B3DB473-E3E1-465B-ABC7-7A5E5E675619}"/>
    <cellStyle name="???? 19 3 2 5" xfId="35229" xr:uid="{5D6B0E31-AFAC-49C8-8885-243E0DE30991}"/>
    <cellStyle name="???? 19 3 3" xfId="15883" xr:uid="{6C087973-F315-43C6-8D28-EBCEE75E6D51}"/>
    <cellStyle name="???? 19 3 4" xfId="18404" xr:uid="{91E21A58-2D1D-4553-B8A7-ECD12E8477D0}"/>
    <cellStyle name="???? 19 3 5" xfId="26281" xr:uid="{95316A32-ADAD-4C3C-9BA9-CE3A0547FDF1}"/>
    <cellStyle name="???? 19 3 6" xfId="35228" xr:uid="{F4CB62C1-3FB4-4853-BEEC-54AB82C4051C}"/>
    <cellStyle name="???? 19 4" xfId="13424" xr:uid="{CE5F63B7-A914-47A6-A5FB-9CAD32B06B4E}"/>
    <cellStyle name="???? 19 4 2" xfId="19568" xr:uid="{5B72299B-29F6-42D8-A048-73C013809A5B}"/>
    <cellStyle name="???? 19 4 2 2" xfId="22331" xr:uid="{B5EB6340-CF16-41A9-904F-DAD518D13FB1}"/>
    <cellStyle name="???? 19 4 2 3" xfId="26284" xr:uid="{ADA0812F-A4E8-4797-847D-9F80AFA7F781}"/>
    <cellStyle name="???? 19 4 3" xfId="15884" xr:uid="{12251CC4-4B13-4DFE-B7B0-0C3EC0783082}"/>
    <cellStyle name="???? 19 4 4" xfId="18402" xr:uid="{81C13870-4781-479D-B7F8-AA3B56E7F31D}"/>
    <cellStyle name="???? 19 4 5" xfId="26283" xr:uid="{25862212-228F-4E0A-B2A0-292160ADAD5A}"/>
    <cellStyle name="???? 19 4 6" xfId="35230" xr:uid="{D54E285D-564D-46B8-B4AA-45D1DBDF8860}"/>
    <cellStyle name="???? 19 5" xfId="14975" xr:uid="{06E47F94-EADA-438E-89DD-3C0B25D3D4FE}"/>
    <cellStyle name="???? 19 5 2" xfId="19569" xr:uid="{1C71574C-2C45-495F-BF0F-0736ADE8F815}"/>
    <cellStyle name="???? 19 5 2 2" xfId="22332" xr:uid="{C1945356-AEAB-4365-BD90-D952F7AB6530}"/>
    <cellStyle name="???? 19 5 2 3" xfId="26286" xr:uid="{9D61A65B-CAAB-4B1F-BE32-BA231F531D57}"/>
    <cellStyle name="???? 19 5 3" xfId="15885" xr:uid="{EF969186-C3CA-4240-9AF7-38EA126218DA}"/>
    <cellStyle name="???? 19 5 4" xfId="18401" xr:uid="{C28E755C-A040-4D02-B5DA-C72BF1E4C2E0}"/>
    <cellStyle name="???? 19 5 5" xfId="26285" xr:uid="{39F8083B-37DF-4036-A2AA-01261215B204}"/>
    <cellStyle name="???? 19 5 6" xfId="35231" xr:uid="{9A437BC7-F498-4AB9-9C60-E2AC3EAD1F2D}"/>
    <cellStyle name="???? 19 6" xfId="15304" xr:uid="{D78133C8-6640-459D-BAC0-8A278455FED5}"/>
    <cellStyle name="???? 19 6 2" xfId="19570" xr:uid="{567CA3FC-2BAD-400A-BC57-16A78A8C452A}"/>
    <cellStyle name="???? 19 6 2 2" xfId="22333" xr:uid="{DD1A263E-94DA-4B2E-B96C-F20944BB7E1F}"/>
    <cellStyle name="???? 19 6 2 3" xfId="26288" xr:uid="{40EFD916-8BD7-4C00-909A-C67007B5FDBA}"/>
    <cellStyle name="???? 19 6 3" xfId="15886" xr:uid="{A2B61B50-F6E5-43C5-9DBF-AC00E3A0BCBD}"/>
    <cellStyle name="???? 19 6 4" xfId="18400" xr:uid="{241421F6-21F9-4FB6-A70A-3F963AEDFDC9}"/>
    <cellStyle name="???? 19 6 5" xfId="26287" xr:uid="{B0322E48-0084-498C-A084-188D7E611086}"/>
    <cellStyle name="???? 19 6 6" xfId="35232" xr:uid="{443DFF44-659E-4780-89D5-C42CDFF0DC04}"/>
    <cellStyle name="???? 19 7" xfId="19561" xr:uid="{99E51856-F265-4092-8AB0-AA030273A04B}"/>
    <cellStyle name="???? 19 7 2" xfId="22324" xr:uid="{0AFB53F3-0450-419A-A3EE-BD928F3F0911}"/>
    <cellStyle name="???? 19 7 3" xfId="26289" xr:uid="{90EDB287-0CDC-4AB6-BB42-4BA8143C5AF8}"/>
    <cellStyle name="???? 19 8" xfId="15877" xr:uid="{0E10E742-A61F-4A2F-9A3A-0594E3213471}"/>
    <cellStyle name="???? 19 9" xfId="18470" xr:uid="{10780DF6-6DDB-48D3-A559-874F0F123A38}"/>
    <cellStyle name="???? 2" xfId="11136" xr:uid="{3586F283-A797-4A87-ADC6-9EDC06A42F92}"/>
    <cellStyle name="???? 2 10" xfId="19571" xr:uid="{FDAED9DF-A8AB-41C0-A8FB-02BC6C4C1D4D}"/>
    <cellStyle name="???? 2 10 2" xfId="22334" xr:uid="{906F6495-0BA0-4296-A687-8A2B51DF257F}"/>
    <cellStyle name="???? 2 10 3" xfId="26291" xr:uid="{88D53712-A114-431D-8332-E471A15AB5D4}"/>
    <cellStyle name="???? 2 11" xfId="15887" xr:uid="{811BE120-49EA-4458-B9A3-7BE8A9635F6C}"/>
    <cellStyle name="???? 2 12" xfId="18394" xr:uid="{ECAC7146-6628-47EA-AF80-6712BD84E27F}"/>
    <cellStyle name="???? 2 13" xfId="26290" xr:uid="{4C51F149-AA6F-4682-B1D6-1645C83F2C5E}"/>
    <cellStyle name="???? 2 14" xfId="35233" xr:uid="{FE157A8D-316A-4DDD-948F-0E1E513BDA14}"/>
    <cellStyle name="???? 2 2" xfId="11137" xr:uid="{37BE0EFA-15F6-4E7F-ADB0-7CDA4BABB66C}"/>
    <cellStyle name="???? 2 2 10" xfId="18393" xr:uid="{0037FDC1-A54E-4E49-8AE4-023B63B408E6}"/>
    <cellStyle name="???? 2 2 11" xfId="26292" xr:uid="{EBD8AC12-DA70-4D7A-B8F2-5A179F94B493}"/>
    <cellStyle name="???? 2 2 12" xfId="35234" xr:uid="{041F68D5-EDB6-4DDD-AF42-EE3CE724ECE3}"/>
    <cellStyle name="???? 2 2 2" xfId="11138" xr:uid="{2CA05664-F3DB-4E45-AA38-B478DB9D7002}"/>
    <cellStyle name="???? 2 2 2 10" xfId="26293" xr:uid="{2B18CAD7-C086-4D4F-8055-CD50EE64B17B}"/>
    <cellStyle name="???? 2 2 2 11" xfId="35235" xr:uid="{B0228C3A-34F2-482D-8655-251E31B69170}"/>
    <cellStyle name="???? 2 2 2 2" xfId="11139" xr:uid="{790F08CE-6E20-43B9-8CA2-5334CBC8C945}"/>
    <cellStyle name="???? 2 2 2 2 10" xfId="35236" xr:uid="{3BC23EB4-3404-4AD1-AF48-BCC4012AF1AF}"/>
    <cellStyle name="???? 2 2 2 2 2" xfId="11140" xr:uid="{C96EA46B-24D8-4C5A-A0E9-F19737C81FE6}"/>
    <cellStyle name="???? 2 2 2 2 2 2" xfId="13414" xr:uid="{55356A1E-4402-4FA3-9A5D-3F583B20FBD0}"/>
    <cellStyle name="???? 2 2 2 2 2 2 2" xfId="19575" xr:uid="{2E7453C9-D6C9-4907-B40A-6418B5F6B071}"/>
    <cellStyle name="???? 2 2 2 2 2 2 3" xfId="22338" xr:uid="{931E966C-2FDA-448B-B95A-958545954032}"/>
    <cellStyle name="???? 2 2 2 2 2 2 4" xfId="26296" xr:uid="{CAA27A61-974A-496D-B741-90471717D655}"/>
    <cellStyle name="???? 2 2 2 2 2 2 5" xfId="35238" xr:uid="{1A01E949-5471-46D2-A7A7-7EADF11D977F}"/>
    <cellStyle name="???? 2 2 2 2 2 3" xfId="15891" xr:uid="{B772DBEA-ACA5-41CE-8A51-49E75B41F748}"/>
    <cellStyle name="???? 2 2 2 2 2 4" xfId="18390" xr:uid="{A29CFB5C-F1A2-4510-8BED-B15F463201D6}"/>
    <cellStyle name="???? 2 2 2 2 2 5" xfId="26295" xr:uid="{17CBCD77-2A0D-412D-BD42-B653A84F1432}"/>
    <cellStyle name="???? 2 2 2 2 2 6" xfId="35237" xr:uid="{08EB521F-6456-4975-9063-BAC759A0F442}"/>
    <cellStyle name="???? 2 2 2 2 3" xfId="13415" xr:uid="{23586584-EE08-4B5D-B9E8-3068D196C070}"/>
    <cellStyle name="???? 2 2 2 2 3 2" xfId="19576" xr:uid="{F5A247D7-D3FE-49B1-8460-86FAEE03B203}"/>
    <cellStyle name="???? 2 2 2 2 3 2 2" xfId="22339" xr:uid="{E59094F2-53F7-4280-8F97-738487373841}"/>
    <cellStyle name="???? 2 2 2 2 3 2 3" xfId="26298" xr:uid="{A16651F9-4EE5-4529-8CBA-BC856DB569FD}"/>
    <cellStyle name="???? 2 2 2 2 3 3" xfId="15892" xr:uid="{0D2B9D72-0004-4A7B-BE87-02999DCCD4F0}"/>
    <cellStyle name="???? 2 2 2 2 3 4" xfId="18389" xr:uid="{4CAA2DD1-B998-4C6F-84D9-402BBDF9B658}"/>
    <cellStyle name="???? 2 2 2 2 3 5" xfId="26297" xr:uid="{ED6F57E1-9F92-4B47-A4A0-8FD1AECF8195}"/>
    <cellStyle name="???? 2 2 2 2 3 6" xfId="35239" xr:uid="{FD3F6483-1658-4503-8967-D8EE257F3F1A}"/>
    <cellStyle name="???? 2 2 2 2 4" xfId="14970" xr:uid="{7057E041-06DA-4992-9410-1D32CF4E421E}"/>
    <cellStyle name="???? 2 2 2 2 4 2" xfId="19577" xr:uid="{8C6CE909-6C7A-41FC-B06C-AF26962FADA2}"/>
    <cellStyle name="???? 2 2 2 2 4 2 2" xfId="22340" xr:uid="{48745020-C8F6-40DB-A22E-370DBE73AF4E}"/>
    <cellStyle name="???? 2 2 2 2 4 2 3" xfId="26300" xr:uid="{7C595491-145D-4FEF-9CB1-34863921DC29}"/>
    <cellStyle name="???? 2 2 2 2 4 3" xfId="15893" xr:uid="{F751765A-CC06-46AC-8556-F7F17B845CA5}"/>
    <cellStyle name="???? 2 2 2 2 4 4" xfId="18388" xr:uid="{F8E18554-840B-455D-929F-328F40CE7727}"/>
    <cellStyle name="???? 2 2 2 2 4 5" xfId="26299" xr:uid="{9B0593A6-B602-48B5-8C52-98224AEF0311}"/>
    <cellStyle name="???? 2 2 2 2 4 6" xfId="35240" xr:uid="{92133B3F-BA24-4FD0-AF35-B53058F21631}"/>
    <cellStyle name="???? 2 2 2 2 5" xfId="15309" xr:uid="{A74F6D8A-A219-4019-A391-2144FC93BFCC}"/>
    <cellStyle name="???? 2 2 2 2 5 2" xfId="19578" xr:uid="{C40C5ACC-A1D0-4190-BF82-292E25E298C8}"/>
    <cellStyle name="???? 2 2 2 2 5 2 2" xfId="22341" xr:uid="{3D03C2D6-A4FE-456E-9B8D-CCB1796FD9AD}"/>
    <cellStyle name="???? 2 2 2 2 5 2 3" xfId="26302" xr:uid="{C76AC6E0-3216-46B0-AC5F-3EEE840EF417}"/>
    <cellStyle name="???? 2 2 2 2 5 3" xfId="15894" xr:uid="{C6FAEDD3-4FC0-4F65-8CD0-0DBF8DC4DC4A}"/>
    <cellStyle name="???? 2 2 2 2 5 4" xfId="18387" xr:uid="{C679DDE4-56A0-49CC-8DD0-E3E5593DAC74}"/>
    <cellStyle name="???? 2 2 2 2 5 5" xfId="26301" xr:uid="{9E2ACA3D-886A-438A-9AE8-73B63F367F49}"/>
    <cellStyle name="???? 2 2 2 2 5 6" xfId="35241" xr:uid="{F8EA3CDB-7F0E-4DC7-A189-1AE2C1653BD6}"/>
    <cellStyle name="???? 2 2 2 2 6" xfId="19574" xr:uid="{706AC55C-2FBD-43C2-A83E-F0051F4AEA14}"/>
    <cellStyle name="???? 2 2 2 2 6 2" xfId="22337" xr:uid="{1118841A-6C24-49B2-8D44-1AB13050C7D0}"/>
    <cellStyle name="???? 2 2 2 2 6 3" xfId="26303" xr:uid="{4E5EACE1-1300-4C8A-81AC-195DD1B11150}"/>
    <cellStyle name="???? 2 2 2 2 7" xfId="15890" xr:uid="{F1DD06A5-B5D2-4342-92F6-84B7711E9364}"/>
    <cellStyle name="???? 2 2 2 2 8" xfId="18391" xr:uid="{95F4506C-F5E3-4B41-8D6D-3D2EC9083A98}"/>
    <cellStyle name="???? 2 2 2 2 9" xfId="26294" xr:uid="{0FD00731-A4E9-4E0B-8CCE-B1054DF63260}"/>
    <cellStyle name="???? 2 2 2 3" xfId="11141" xr:uid="{EACB4F59-35C7-4CB9-82B6-5D97A08A201A}"/>
    <cellStyle name="???? 2 2 2 3 2" xfId="13413" xr:uid="{FB2229B6-51EE-4C4C-AA79-75F05679D3BB}"/>
    <cellStyle name="???? 2 2 2 3 2 2" xfId="19579" xr:uid="{EB6DA864-5286-43D8-9E5E-0F4EB21C0AF7}"/>
    <cellStyle name="???? 2 2 2 3 2 3" xfId="22342" xr:uid="{929344E6-5789-457A-8A59-52AB367C6129}"/>
    <cellStyle name="???? 2 2 2 3 2 4" xfId="26305" xr:uid="{6DAA3E27-F6DA-4975-AB4A-20B96F54C994}"/>
    <cellStyle name="???? 2 2 2 3 2 5" xfId="35243" xr:uid="{2B53CD1F-5C6C-44CE-B89C-2E4641D4B0A8}"/>
    <cellStyle name="???? 2 2 2 3 3" xfId="15895" xr:uid="{97B58EE7-BAB8-48A4-BEC0-9071D2EE3ED4}"/>
    <cellStyle name="???? 2 2 2 3 4" xfId="18386" xr:uid="{BC3A9C2F-2A21-4957-9747-F6F51B3BBCB4}"/>
    <cellStyle name="???? 2 2 2 3 5" xfId="26304" xr:uid="{FFFACC82-8B3E-4BF5-ADDC-C531258092A9}"/>
    <cellStyle name="???? 2 2 2 3 6" xfId="35242" xr:uid="{8D26DC46-4116-4F98-A8A2-3F90B5E0462B}"/>
    <cellStyle name="???? 2 2 2 4" xfId="13416" xr:uid="{96F360C2-1AC0-4E55-A21D-E57DED8B9727}"/>
    <cellStyle name="???? 2 2 2 4 2" xfId="19580" xr:uid="{D02679BC-7D99-48B4-937A-F7D2452E1917}"/>
    <cellStyle name="???? 2 2 2 4 2 2" xfId="22343" xr:uid="{C5C38354-0855-40F8-996E-A56BF62ADB4B}"/>
    <cellStyle name="???? 2 2 2 4 2 3" xfId="26307" xr:uid="{E8C91DA8-F227-4959-B05C-9381B2812000}"/>
    <cellStyle name="???? 2 2 2 4 3" xfId="15896" xr:uid="{689A3DB1-1FB3-46D1-AA76-AD4D0302C6BC}"/>
    <cellStyle name="???? 2 2 2 4 4" xfId="18384" xr:uid="{18573926-B92D-42D2-A0F2-989F7865DD80}"/>
    <cellStyle name="???? 2 2 2 4 5" xfId="26306" xr:uid="{4401C4A6-1DF4-4CEE-8F8D-E837D240B6BB}"/>
    <cellStyle name="???? 2 2 2 4 6" xfId="35244" xr:uid="{F917A7C3-9861-4A48-B619-3C486D23F83C}"/>
    <cellStyle name="???? 2 2 2 5" xfId="14971" xr:uid="{08ACC292-AE24-4A61-B1E0-25D7D99928F5}"/>
    <cellStyle name="???? 2 2 2 5 2" xfId="19581" xr:uid="{B2428CEC-EE8C-41A1-8DDE-39EA4077EA55}"/>
    <cellStyle name="???? 2 2 2 5 2 2" xfId="22344" xr:uid="{D34FF3B8-1EE6-4C63-B10E-FDC9252AE1EE}"/>
    <cellStyle name="???? 2 2 2 5 2 3" xfId="26309" xr:uid="{10CF50A3-E70F-4233-89BD-069DCCFA2B44}"/>
    <cellStyle name="???? 2 2 2 5 3" xfId="15897" xr:uid="{A6BFFCA6-85D0-4DE5-8376-E508C34A3635}"/>
    <cellStyle name="???? 2 2 2 5 4" xfId="18382" xr:uid="{C88530C0-15EE-4079-8DFE-F0AE63B59B9D}"/>
    <cellStyle name="???? 2 2 2 5 5" xfId="26308" xr:uid="{9B9ACACE-D682-4B17-8542-A757C50D7FD7}"/>
    <cellStyle name="???? 2 2 2 5 6" xfId="35245" xr:uid="{D2B23700-6D23-466C-A745-5B4E160059F2}"/>
    <cellStyle name="???? 2 2 2 6" xfId="15308" xr:uid="{69C3D49E-8F43-4757-A5D2-E5DF31C62C9F}"/>
    <cellStyle name="???? 2 2 2 6 2" xfId="19582" xr:uid="{C6490D0E-C981-41D8-B68B-AEE45C23A8F3}"/>
    <cellStyle name="???? 2 2 2 6 2 2" xfId="22345" xr:uid="{A0C4C544-2F6F-4876-B236-A0F8C973CF9F}"/>
    <cellStyle name="???? 2 2 2 6 2 3" xfId="26311" xr:uid="{343A77B6-D66F-47F5-AB24-5695CCBD0A57}"/>
    <cellStyle name="???? 2 2 2 6 3" xfId="15898" xr:uid="{E887710A-094E-4BBF-8F50-C649F8237A82}"/>
    <cellStyle name="???? 2 2 2 6 4" xfId="18381" xr:uid="{B9C83CB8-7973-4E7B-BE92-8C35A0D20181}"/>
    <cellStyle name="???? 2 2 2 6 5" xfId="26310" xr:uid="{AB1A53F4-FFB7-414D-BF62-D82EDD65CD84}"/>
    <cellStyle name="???? 2 2 2 6 6" xfId="35246" xr:uid="{0EF4DFA2-3D04-4D41-9296-4FA73FB55D7F}"/>
    <cellStyle name="???? 2 2 2 7" xfId="19573" xr:uid="{E5F963A6-1307-4FDE-B224-3C98F81A4306}"/>
    <cellStyle name="???? 2 2 2 7 2" xfId="22336" xr:uid="{03D0FE26-20F0-489D-9B6F-5876293A8C28}"/>
    <cellStyle name="???? 2 2 2 7 3" xfId="26312" xr:uid="{2D8334BE-D085-4BDE-A41D-87B63903F9D4}"/>
    <cellStyle name="???? 2 2 2 8" xfId="15889" xr:uid="{A8310371-358E-41C8-A200-2A30E439D47F}"/>
    <cellStyle name="???? 2 2 2 9" xfId="18392" xr:uid="{D6A19400-E4F6-4439-9734-A7EFC27D1BD7}"/>
    <cellStyle name="???? 2 2 3" xfId="11142" xr:uid="{FA1F2AB2-6253-46A6-9AAC-0961702F1ED4}"/>
    <cellStyle name="???? 2 2 3 10" xfId="35247" xr:uid="{4D87ADA3-C311-4A3C-8354-859EAD712A95}"/>
    <cellStyle name="???? 2 2 3 2" xfId="11143" xr:uid="{46A7F0ED-16C5-4CE3-886D-2FA13C37F08F}"/>
    <cellStyle name="???? 2 2 3 2 2" xfId="13411" xr:uid="{A290B867-4C23-40CE-829F-26274F9BA297}"/>
    <cellStyle name="???? 2 2 3 2 2 2" xfId="19584" xr:uid="{2255A279-F314-4F4B-BF87-5825575AB9C2}"/>
    <cellStyle name="???? 2 2 3 2 2 3" xfId="22347" xr:uid="{D6B1FEDC-131D-4A3F-9153-C15FC6B0BF80}"/>
    <cellStyle name="???? 2 2 3 2 2 4" xfId="26315" xr:uid="{F6CA31E1-12BC-46EF-85D3-CE3CDC2976B0}"/>
    <cellStyle name="???? 2 2 3 2 2 5" xfId="35249" xr:uid="{743C81C2-478F-45BC-99B6-D6243B4A0339}"/>
    <cellStyle name="???? 2 2 3 2 3" xfId="15900" xr:uid="{F7D357BB-2A21-4994-B2DB-90C7B1CD701B}"/>
    <cellStyle name="???? 2 2 3 2 4" xfId="18379" xr:uid="{C5659B86-9856-42F4-B49A-274BE08084AA}"/>
    <cellStyle name="???? 2 2 3 2 5" xfId="26314" xr:uid="{02E26288-B02E-40D4-9E5D-FF5DC33E62CB}"/>
    <cellStyle name="???? 2 2 3 2 6" xfId="35248" xr:uid="{D0A8D10A-B6E5-4B05-B68A-49334C838EA2}"/>
    <cellStyle name="???? 2 2 3 3" xfId="13412" xr:uid="{C0C6CF87-51DC-4CDB-911D-FD66E421D96B}"/>
    <cellStyle name="???? 2 2 3 3 2" xfId="19585" xr:uid="{10EBF367-466F-41A6-88F0-BF7B67F812AD}"/>
    <cellStyle name="???? 2 2 3 3 2 2" xfId="22348" xr:uid="{6A96B925-1B14-47BE-A3B4-EA6A43D33918}"/>
    <cellStyle name="???? 2 2 3 3 2 3" xfId="26317" xr:uid="{B52A8432-A2BB-43B0-93F3-0BD1A6E315FD}"/>
    <cellStyle name="???? 2 2 3 3 3" xfId="15901" xr:uid="{C1292D7A-7C21-4C57-9B64-5F808F521944}"/>
    <cellStyle name="???? 2 2 3 3 4" xfId="18377" xr:uid="{A011CFD4-8C03-4597-BB2B-42361FB75099}"/>
    <cellStyle name="???? 2 2 3 3 5" xfId="26316" xr:uid="{1237CBC1-8D21-4029-B0FE-764FC07BEE13}"/>
    <cellStyle name="???? 2 2 3 3 6" xfId="35250" xr:uid="{4EF7E040-1975-43E2-BB7B-34599DF169CF}"/>
    <cellStyle name="???? 2 2 3 4" xfId="14969" xr:uid="{E81ED347-38C6-4A6B-8DC3-F815298BFC6D}"/>
    <cellStyle name="???? 2 2 3 4 2" xfId="19586" xr:uid="{9209C9CE-5736-4F75-97AE-115B0C47E596}"/>
    <cellStyle name="???? 2 2 3 4 2 2" xfId="22349" xr:uid="{CF4349E7-7AD5-4A29-9A4E-B8B7D674867A}"/>
    <cellStyle name="???? 2 2 3 4 2 3" xfId="26319" xr:uid="{EB1207E7-F6C2-4520-BC04-9B13DA6CEF6A}"/>
    <cellStyle name="???? 2 2 3 4 3" xfId="15902" xr:uid="{3E8EA54D-EDD5-474A-A6F7-B4927E6AD3D9}"/>
    <cellStyle name="???? 2 2 3 4 4" xfId="18376" xr:uid="{05F37DC5-5EA2-440A-857B-2A5D62B878C3}"/>
    <cellStyle name="???? 2 2 3 4 5" xfId="26318" xr:uid="{D033A8FE-A2A8-472C-8A81-906FE47D95A1}"/>
    <cellStyle name="???? 2 2 3 4 6" xfId="35251" xr:uid="{512188F4-B49E-4276-8301-550940751CD9}"/>
    <cellStyle name="???? 2 2 3 5" xfId="15310" xr:uid="{B9DD00AE-02FD-4403-A425-B033F8DA3357}"/>
    <cellStyle name="???? 2 2 3 5 2" xfId="19587" xr:uid="{238794A6-57EB-4C44-A744-0CF8CE93E75D}"/>
    <cellStyle name="???? 2 2 3 5 2 2" xfId="22350" xr:uid="{07A06C98-958B-4580-A910-28C24E4B6214}"/>
    <cellStyle name="???? 2 2 3 5 2 3" xfId="26321" xr:uid="{95F5C9A0-90F3-493A-AF16-3BD25B18DDE0}"/>
    <cellStyle name="???? 2 2 3 5 3" xfId="15903" xr:uid="{422002C0-900B-4AA7-9946-053C7190156F}"/>
    <cellStyle name="???? 2 2 3 5 4" xfId="18375" xr:uid="{0DBF4CD9-3CE9-4795-BE9F-C92DC1C85F43}"/>
    <cellStyle name="???? 2 2 3 5 5" xfId="26320" xr:uid="{FC468AE6-3BF5-44D7-96F4-D86F396C4C57}"/>
    <cellStyle name="???? 2 2 3 5 6" xfId="35252" xr:uid="{00839A05-35CA-4C53-9AF3-0A2F7B405611}"/>
    <cellStyle name="???? 2 2 3 6" xfId="19583" xr:uid="{C926F902-DD8D-4D96-A6AF-A2092A142B69}"/>
    <cellStyle name="???? 2 2 3 6 2" xfId="22346" xr:uid="{0C05C496-8443-4AFB-9A2B-C435C5B5F5FA}"/>
    <cellStyle name="???? 2 2 3 6 3" xfId="26322" xr:uid="{74581B09-F596-45BE-85DF-1F3167006FC8}"/>
    <cellStyle name="???? 2 2 3 7" xfId="15899" xr:uid="{A2EE3218-A940-46D1-BDE2-63366571958E}"/>
    <cellStyle name="???? 2 2 3 8" xfId="18380" xr:uid="{6BD89619-E632-425D-825D-ACC7FCF7EE62}"/>
    <cellStyle name="???? 2 2 3 9" xfId="26313" xr:uid="{F6CB2242-BE2E-483E-908A-929BBF9276EF}"/>
    <cellStyle name="???? 2 2 4" xfId="11144" xr:uid="{35653A57-B1C1-404F-AD23-FC48656BCA19}"/>
    <cellStyle name="???? 2 2 4 2" xfId="13410" xr:uid="{C6043433-184E-439D-BBFC-EFB270BDD531}"/>
    <cellStyle name="???? 2 2 4 2 2" xfId="19588" xr:uid="{ADF24AD8-E230-4012-ADDC-3EE7FAF0CF59}"/>
    <cellStyle name="???? 2 2 4 2 3" xfId="22351" xr:uid="{348F40D4-EB29-44F7-BEA2-B65573116E95}"/>
    <cellStyle name="???? 2 2 4 2 4" xfId="26324" xr:uid="{56D8E818-F700-4197-A851-1EBEF7BBDBCF}"/>
    <cellStyle name="???? 2 2 4 2 5" xfId="35254" xr:uid="{6108A685-C706-431C-9648-C2388BD3772B}"/>
    <cellStyle name="???? 2 2 4 3" xfId="15904" xr:uid="{D89BAF6A-0753-4B0C-A745-960D2E111CAB}"/>
    <cellStyle name="???? 2 2 4 4" xfId="18374" xr:uid="{4A1C4101-541F-4A27-AC1D-247E4D61E9FC}"/>
    <cellStyle name="???? 2 2 4 5" xfId="26323" xr:uid="{503143E2-AFA3-4EEF-8101-95F44301114A}"/>
    <cellStyle name="???? 2 2 4 6" xfId="35253" xr:uid="{24A52D30-6935-4393-BC17-DCA0558A8F21}"/>
    <cellStyle name="???? 2 2 5" xfId="13419" xr:uid="{FCD427D5-0B29-48A7-95E1-97C81CE91D1A}"/>
    <cellStyle name="???? 2 2 5 2" xfId="19589" xr:uid="{4BAB025C-55FD-4E1F-B285-5AC32DE379D1}"/>
    <cellStyle name="???? 2 2 5 2 2" xfId="22352" xr:uid="{0D8A5217-B0AD-4F1D-AF76-ABE4147F221A}"/>
    <cellStyle name="???? 2 2 5 2 3" xfId="26326" xr:uid="{CD73FA42-6E49-47EB-BE52-1106E9B129B0}"/>
    <cellStyle name="???? 2 2 5 3" xfId="15905" xr:uid="{11F2E915-5A60-42A4-A3D9-94A5C2F2C8E1}"/>
    <cellStyle name="???? 2 2 5 4" xfId="18373" xr:uid="{42A30882-4068-4BF4-A77E-8DF5696EE96E}"/>
    <cellStyle name="???? 2 2 5 5" xfId="26325" xr:uid="{90D5BF8C-C1F0-4014-9CA7-3FEFE854C801}"/>
    <cellStyle name="???? 2 2 5 6" xfId="35255" xr:uid="{93BDF8DC-DD6F-4355-9744-EC6D6B05C42C}"/>
    <cellStyle name="???? 2 2 6" xfId="14972" xr:uid="{9AF62AE5-5C61-48B4-86B4-A3879BF7282C}"/>
    <cellStyle name="???? 2 2 6 2" xfId="19590" xr:uid="{B7BB67EC-586F-443A-9F4D-40E8FE8233A4}"/>
    <cellStyle name="???? 2 2 6 2 2" xfId="22353" xr:uid="{02D33F24-30C3-4FB0-830E-5EBCE97A8D82}"/>
    <cellStyle name="???? 2 2 6 2 3" xfId="26328" xr:uid="{3C1E582F-B4A7-45F2-AC42-1CA021388429}"/>
    <cellStyle name="???? 2 2 6 3" xfId="15906" xr:uid="{CB1CB01C-FDFD-416A-A85F-9BE4719B58FC}"/>
    <cellStyle name="???? 2 2 6 4" xfId="18372" xr:uid="{0D8ED1B2-8C10-4AB4-9244-0F67DB092D73}"/>
    <cellStyle name="???? 2 2 6 5" xfId="26327" xr:uid="{B5516022-BF53-443C-8076-5E0227BA38A3}"/>
    <cellStyle name="???? 2 2 6 6" xfId="35256" xr:uid="{A8E1B441-A1A2-409E-A5CF-81D08A1B3CD2}"/>
    <cellStyle name="???? 2 2 7" xfId="15307" xr:uid="{11944ADB-F756-482F-95BF-0927AC67F2B2}"/>
    <cellStyle name="???? 2 2 7 2" xfId="19591" xr:uid="{28D5B0C2-AF16-4913-95D5-FFFE38F63DCE}"/>
    <cellStyle name="???? 2 2 7 2 2" xfId="22354" xr:uid="{C658F27F-5215-43EC-A939-975EBB9CA3D3}"/>
    <cellStyle name="???? 2 2 7 2 3" xfId="26330" xr:uid="{14D3DACC-43F0-44D7-A0D3-27D7FD21C220}"/>
    <cellStyle name="???? 2 2 7 3" xfId="15907" xr:uid="{9215C3BE-5539-436E-BC4D-604BA92BC910}"/>
    <cellStyle name="???? 2 2 7 4" xfId="18371" xr:uid="{AFA4F6C8-24DB-453B-8CBD-B83A1EDE7DB6}"/>
    <cellStyle name="???? 2 2 7 5" xfId="26329" xr:uid="{38D672CC-A756-46FD-ABB0-1822D6E391A3}"/>
    <cellStyle name="???? 2 2 7 6" xfId="35257" xr:uid="{D41D2338-9DB4-4C72-BC25-4F4BB3529EBF}"/>
    <cellStyle name="???? 2 2 8" xfId="19572" xr:uid="{55E9772E-5B29-4674-948C-64D831EB1ED6}"/>
    <cellStyle name="???? 2 2 8 2" xfId="22335" xr:uid="{BAA33343-4740-4DDB-A129-0C2D66C866E5}"/>
    <cellStyle name="???? 2 2 8 3" xfId="26331" xr:uid="{733DCFE4-F9F2-4140-A89E-061D3E58869C}"/>
    <cellStyle name="???? 2 2 9" xfId="15888" xr:uid="{37B071C8-29FF-45D1-BF90-E80B07A9873A}"/>
    <cellStyle name="???? 2 3" xfId="11145" xr:uid="{A7FE8423-1442-404C-B63A-97EDF9793E5A}"/>
    <cellStyle name="???? 2 3 10" xfId="26332" xr:uid="{12E88E54-1A4C-41E3-87E1-5D946EE048B3}"/>
    <cellStyle name="???? 2 3 11" xfId="35258" xr:uid="{8A46311C-087B-48D3-A46F-19DE9EABB529}"/>
    <cellStyle name="???? 2 3 2" xfId="11146" xr:uid="{7A1373A4-2471-47B0-BFF3-103CB09E3B68}"/>
    <cellStyle name="???? 2 3 2 10" xfId="35259" xr:uid="{B5D43847-1A2F-4658-89A5-7F9E860DE123}"/>
    <cellStyle name="???? 2 3 2 2" xfId="11147" xr:uid="{20EAE83B-3968-4612-B31C-8051EE1452DD}"/>
    <cellStyle name="???? 2 3 2 2 2" xfId="13407" xr:uid="{C9A3DC20-C35A-43E6-9A88-67AE49D65355}"/>
    <cellStyle name="???? 2 3 2 2 2 2" xfId="19594" xr:uid="{2DE16AE8-CD6B-4D11-8C72-E1A42BC4044E}"/>
    <cellStyle name="???? 2 3 2 2 2 3" xfId="22357" xr:uid="{E0FEF716-DD5D-420B-85AB-7702EDBF97CB}"/>
    <cellStyle name="???? 2 3 2 2 2 4" xfId="26335" xr:uid="{44D7A968-7246-4BAD-8C29-11F7D61BC30B}"/>
    <cellStyle name="???? 2 3 2 2 2 5" xfId="35261" xr:uid="{BCE81E18-C67C-4D4C-820D-91D0EF1259F0}"/>
    <cellStyle name="???? 2 3 2 2 3" xfId="15910" xr:uid="{DB9A1ECF-F437-49BF-B493-771D6F3B55BF}"/>
    <cellStyle name="???? 2 3 2 2 4" xfId="18368" xr:uid="{7967CC99-39E2-446D-9EE1-0D01E6B09A84}"/>
    <cellStyle name="???? 2 3 2 2 5" xfId="26334" xr:uid="{E67C436C-A875-4B50-886B-D590BBC71224}"/>
    <cellStyle name="???? 2 3 2 2 6" xfId="35260" xr:uid="{F0631885-6617-4EE6-9040-F3F1BD696F3F}"/>
    <cellStyle name="???? 2 3 2 3" xfId="13408" xr:uid="{29F05D71-71EC-4430-AAAB-3C8347723C0D}"/>
    <cellStyle name="???? 2 3 2 3 2" xfId="19595" xr:uid="{A52AEB7A-1352-48DF-9156-C55B3016DCDF}"/>
    <cellStyle name="???? 2 3 2 3 2 2" xfId="22358" xr:uid="{CE6714DA-5894-49FB-8498-6DC8423A105E}"/>
    <cellStyle name="???? 2 3 2 3 2 3" xfId="26337" xr:uid="{F83F6E2C-6767-48F4-9B78-764AD5865AE3}"/>
    <cellStyle name="???? 2 3 2 3 3" xfId="15911" xr:uid="{702C06A4-26AC-413E-8020-C78155D77721}"/>
    <cellStyle name="???? 2 3 2 3 4" xfId="18367" xr:uid="{7F2D87A7-70BC-4AB4-843B-D34E14DD973A}"/>
    <cellStyle name="???? 2 3 2 3 5" xfId="26336" xr:uid="{5598488C-4BDC-427B-BDFC-3C43266FEA93}"/>
    <cellStyle name="???? 2 3 2 3 6" xfId="35262" xr:uid="{86A4C2CC-F2FE-4736-BF9D-6A5E5A90670D}"/>
    <cellStyle name="???? 2 3 2 4" xfId="14967" xr:uid="{67C92B92-F9CE-4825-A0C2-C33AFEF12A86}"/>
    <cellStyle name="???? 2 3 2 4 2" xfId="19596" xr:uid="{DBE3CC2B-D3F5-4482-A56E-14C0D10EAA60}"/>
    <cellStyle name="???? 2 3 2 4 2 2" xfId="22359" xr:uid="{B4F32C34-02F2-47FA-AEC3-7B3C67249A00}"/>
    <cellStyle name="???? 2 3 2 4 2 3" xfId="26339" xr:uid="{32B932ED-725E-4E57-B518-46C4BC967CAB}"/>
    <cellStyle name="???? 2 3 2 4 3" xfId="15912" xr:uid="{F3DC717F-766B-46CF-BD51-378600D7CEE3}"/>
    <cellStyle name="???? 2 3 2 4 4" xfId="18366" xr:uid="{2CAB613F-2A5B-407C-8005-CF9016D389FD}"/>
    <cellStyle name="???? 2 3 2 4 5" xfId="26338" xr:uid="{D63A5958-68F4-4273-9234-7450095247EB}"/>
    <cellStyle name="???? 2 3 2 4 6" xfId="35263" xr:uid="{22B4150E-AD9E-4AE9-9B4C-E345127A419F}"/>
    <cellStyle name="???? 2 3 2 5" xfId="15312" xr:uid="{926F2F4E-03A2-4CEE-AD91-D0C1852B7414}"/>
    <cellStyle name="???? 2 3 2 5 2" xfId="19597" xr:uid="{245D41EE-F969-4872-B8B3-6055E82C1014}"/>
    <cellStyle name="???? 2 3 2 5 2 2" xfId="22360" xr:uid="{1791F8C4-B1DE-43DA-8F3D-E04DE32A18FF}"/>
    <cellStyle name="???? 2 3 2 5 2 3" xfId="26341" xr:uid="{EA943208-C0F7-4355-926A-56BCAC335FEE}"/>
    <cellStyle name="???? 2 3 2 5 3" xfId="15913" xr:uid="{EC837588-4A21-49BE-9357-6FC0ABD9D9CE}"/>
    <cellStyle name="???? 2 3 2 5 4" xfId="18365" xr:uid="{5418DC3F-D756-4D12-9D0F-8F8F0D8DBA55}"/>
    <cellStyle name="???? 2 3 2 5 5" xfId="26340" xr:uid="{D22A2580-7966-4FD4-8979-09735DF2CACA}"/>
    <cellStyle name="???? 2 3 2 5 6" xfId="35264" xr:uid="{56EF64A8-ECB0-436E-9901-9BE8C18409D0}"/>
    <cellStyle name="???? 2 3 2 6" xfId="19593" xr:uid="{D4698679-502E-433F-B79F-6C5C6810EFC9}"/>
    <cellStyle name="???? 2 3 2 6 2" xfId="22356" xr:uid="{4FB20034-5A0B-4BA3-91AB-D9C8A167D7B9}"/>
    <cellStyle name="???? 2 3 2 6 3" xfId="26342" xr:uid="{43691C56-6CBD-44DC-A46F-6B8E41A83F12}"/>
    <cellStyle name="???? 2 3 2 7" xfId="15909" xr:uid="{AB68C415-7E41-4D9F-BC20-79F07829D06F}"/>
    <cellStyle name="???? 2 3 2 8" xfId="18369" xr:uid="{1969C8C3-8F28-4CC0-B9DB-4FE77C29629A}"/>
    <cellStyle name="???? 2 3 2 9" xfId="26333" xr:uid="{536FEB48-286D-412D-93AD-862FA90EF1A3}"/>
    <cellStyle name="???? 2 3 3" xfId="11148" xr:uid="{725D3972-7D38-44F0-B70A-71D3C693F805}"/>
    <cellStyle name="???? 2 3 3 2" xfId="13406" xr:uid="{389358E2-1088-4F64-AD99-3AF599E51862}"/>
    <cellStyle name="???? 2 3 3 2 2" xfId="19598" xr:uid="{882717FF-3413-4A28-8151-5374311BB56E}"/>
    <cellStyle name="???? 2 3 3 2 3" xfId="22361" xr:uid="{070666D0-87A1-4ACB-8B5F-D7C7ADCA8AFA}"/>
    <cellStyle name="???? 2 3 3 2 4" xfId="26344" xr:uid="{A5213798-21D0-4935-A16A-4A0C4B30402F}"/>
    <cellStyle name="???? 2 3 3 2 5" xfId="35266" xr:uid="{50666E1F-F6DF-437E-A00E-F6CA30AA8992}"/>
    <cellStyle name="???? 2 3 3 3" xfId="15914" xr:uid="{BD9F1791-3C21-4726-B68C-250B8C039242}"/>
    <cellStyle name="???? 2 3 3 4" xfId="18364" xr:uid="{6754A966-B6D4-473F-9782-1956502ABA56}"/>
    <cellStyle name="???? 2 3 3 5" xfId="26343" xr:uid="{4B200A5A-0A44-4868-AC55-7B295E44629F}"/>
    <cellStyle name="???? 2 3 3 6" xfId="35265" xr:uid="{01AA9C91-77E0-4990-B4C9-B9BEDC3AD122}"/>
    <cellStyle name="???? 2 3 4" xfId="13409" xr:uid="{11FF36A6-21EC-4048-B3BD-207A252B27D5}"/>
    <cellStyle name="???? 2 3 4 2" xfId="19599" xr:uid="{2C9FF2F3-7459-4AEC-933F-6B25C4779AF3}"/>
    <cellStyle name="???? 2 3 4 2 2" xfId="22362" xr:uid="{D4DDDD6A-1AE1-41D6-9274-B8D9BCD75A81}"/>
    <cellStyle name="???? 2 3 4 2 3" xfId="26346" xr:uid="{5B33B49B-328E-4056-97B2-59B101EB2CDC}"/>
    <cellStyle name="???? 2 3 4 3" xfId="15915" xr:uid="{108DE9A3-6179-4B97-AC47-0816BB2E103A}"/>
    <cellStyle name="???? 2 3 4 4" xfId="18358" xr:uid="{70311850-917F-4A98-87DE-A72BBA04335B}"/>
    <cellStyle name="???? 2 3 4 5" xfId="26345" xr:uid="{420D7B59-F8C3-4B5E-9F01-9A854D190E10}"/>
    <cellStyle name="???? 2 3 4 6" xfId="35267" xr:uid="{2DFF53C4-98BF-49A6-BA62-711C3615E5F0}"/>
    <cellStyle name="???? 2 3 5" xfId="14968" xr:uid="{352FA0ED-66D4-4CFE-8270-2D1D123D9222}"/>
    <cellStyle name="???? 2 3 5 2" xfId="19600" xr:uid="{FC3F379A-3DEF-4DAD-A4B6-DFB88E738DD9}"/>
    <cellStyle name="???? 2 3 5 2 2" xfId="22363" xr:uid="{AAE45EA5-8C7E-44EC-B142-93D6E9A0D86B}"/>
    <cellStyle name="???? 2 3 5 2 3" xfId="26348" xr:uid="{EBCA9599-3405-448D-B08F-71AA8E5ED051}"/>
    <cellStyle name="???? 2 3 5 3" xfId="15916" xr:uid="{1DA4B6EE-C4C6-4962-A2D9-9DB279964C44}"/>
    <cellStyle name="???? 2 3 5 4" xfId="18357" xr:uid="{9DBD87DD-D25E-4211-BE93-A38FFEE68DED}"/>
    <cellStyle name="???? 2 3 5 5" xfId="26347" xr:uid="{97942CC6-2319-4260-90CA-63FBAB89FED6}"/>
    <cellStyle name="???? 2 3 5 6" xfId="35268" xr:uid="{00C8E338-AA26-43B8-AEF6-435A46D890F6}"/>
    <cellStyle name="???? 2 3 6" xfId="15311" xr:uid="{098486F7-4BB7-40D2-A668-A597ECD4397D}"/>
    <cellStyle name="???? 2 3 6 2" xfId="19601" xr:uid="{629AC783-3C94-42D1-8B2E-E16E74BE0C15}"/>
    <cellStyle name="???? 2 3 6 2 2" xfId="22364" xr:uid="{DBCC94EE-870F-44EE-BCC7-C5E0936D38F2}"/>
    <cellStyle name="???? 2 3 6 2 3" xfId="26350" xr:uid="{60F87D27-D602-4115-B0E5-35286DFC6B33}"/>
    <cellStyle name="???? 2 3 6 3" xfId="15917" xr:uid="{1067F517-3D55-45E9-B253-548BAF23A785}"/>
    <cellStyle name="???? 2 3 6 4" xfId="18355" xr:uid="{5C5CDBF9-7667-45E9-948E-55C12D858A86}"/>
    <cellStyle name="???? 2 3 6 5" xfId="26349" xr:uid="{8BC1EF00-1D29-41FE-BF0B-2BB34C801C7B}"/>
    <cellStyle name="???? 2 3 6 6" xfId="35269" xr:uid="{17F8AD1E-F101-407D-A4BB-50E47663DE28}"/>
    <cellStyle name="???? 2 3 7" xfId="19592" xr:uid="{DC0A750A-6B71-490F-AF32-255A85932C15}"/>
    <cellStyle name="???? 2 3 7 2" xfId="22355" xr:uid="{542F3FAC-493A-4316-85B6-742AA7CE3C3D}"/>
    <cellStyle name="???? 2 3 7 3" xfId="26351" xr:uid="{FB77D335-4A01-47E8-B9E9-C484B897DC4F}"/>
    <cellStyle name="???? 2 3 8" xfId="15908" xr:uid="{8BB20D69-2E86-4D42-84D2-3B48D885E61C}"/>
    <cellStyle name="???? 2 3 9" xfId="18370" xr:uid="{8ED7D72E-EA2A-44B8-9C9D-47AC4C5B1F25}"/>
    <cellStyle name="???? 2 4" xfId="11149" xr:uid="{ECA4B848-4D55-4874-912D-38F6D6C34C35}"/>
    <cellStyle name="???? 2 4 10" xfId="26352" xr:uid="{A56A914D-4476-4743-AE44-82A0BC79BD87}"/>
    <cellStyle name="???? 2 4 11" xfId="35270" xr:uid="{B9FEFF1E-8EA0-46F5-BADB-FEF80F542857}"/>
    <cellStyle name="???? 2 4 2" xfId="11150" xr:uid="{4E206F0C-5BDF-44EA-B6CE-B8C5C0C311BC}"/>
    <cellStyle name="???? 2 4 2 10" xfId="35271" xr:uid="{7ECCBD54-E3F5-4205-82F1-1FDC7AC0384F}"/>
    <cellStyle name="???? 2 4 2 2" xfId="11151" xr:uid="{227C5BD5-F04C-487D-AD46-4366F58F7DF4}"/>
    <cellStyle name="???? 2 4 2 2 2" xfId="13403" xr:uid="{D9412704-BA87-415D-9EB9-D63D049CC53E}"/>
    <cellStyle name="???? 2 4 2 2 2 2" xfId="19604" xr:uid="{930FA782-5033-45C1-BA7F-6053D549B299}"/>
    <cellStyle name="???? 2 4 2 2 2 3" xfId="22367" xr:uid="{A79AB854-A522-431A-B962-E22A14008318}"/>
    <cellStyle name="???? 2 4 2 2 2 4" xfId="26355" xr:uid="{37C54658-3B04-4CD6-8A5C-8E4EDE120553}"/>
    <cellStyle name="???? 2 4 2 2 2 5" xfId="35273" xr:uid="{A9672484-F59A-4871-AD21-E5A242CF0559}"/>
    <cellStyle name="???? 2 4 2 2 3" xfId="15920" xr:uid="{CC70A14C-8B2B-41EA-8999-B9FA4314D5E1}"/>
    <cellStyle name="???? 2 4 2 2 4" xfId="18343" xr:uid="{994393EA-A0FB-4910-BE5E-83A6D39C0513}"/>
    <cellStyle name="???? 2 4 2 2 5" xfId="26354" xr:uid="{B30A1DE6-F7EC-4959-B49F-868C6E93631A}"/>
    <cellStyle name="???? 2 4 2 2 6" xfId="35272" xr:uid="{E5802480-AF45-4CAD-A119-B2D0AC553666}"/>
    <cellStyle name="???? 2 4 2 3" xfId="13404" xr:uid="{15E7D7B9-A936-451D-9EC8-7455268FDFF1}"/>
    <cellStyle name="???? 2 4 2 3 2" xfId="19605" xr:uid="{5B989A44-00AF-4AD1-B541-51B2A0EDA574}"/>
    <cellStyle name="???? 2 4 2 3 2 2" xfId="22368" xr:uid="{9FED0320-CDBE-40EF-8D56-24860B2AC4B3}"/>
    <cellStyle name="???? 2 4 2 3 2 3" xfId="26357" xr:uid="{F290F063-9978-4330-B440-3A4415C4F082}"/>
    <cellStyle name="???? 2 4 2 3 3" xfId="15921" xr:uid="{1D53D23D-4291-4D61-8EB8-E1602FF09A7E}"/>
    <cellStyle name="???? 2 4 2 3 4" xfId="18325" xr:uid="{0C9E8EB1-21A0-4FAF-8BCE-B7499E363AEA}"/>
    <cellStyle name="???? 2 4 2 3 5" xfId="26356" xr:uid="{63EA6EB2-2DE0-4F7F-BC77-377F2A058787}"/>
    <cellStyle name="???? 2 4 2 3 6" xfId="35274" xr:uid="{2A9CB4A7-3D2A-424C-8F7A-4BF823582EE9}"/>
    <cellStyle name="???? 2 4 2 4" xfId="14965" xr:uid="{ED85A5D4-18E3-4FA3-9C5E-DC43CC60F8D7}"/>
    <cellStyle name="???? 2 4 2 4 2" xfId="19606" xr:uid="{3899447F-C49B-4CAA-ACCA-915D3A200BEE}"/>
    <cellStyle name="???? 2 4 2 4 2 2" xfId="22369" xr:uid="{3048D71C-1905-4C22-8246-9D2285BA4B60}"/>
    <cellStyle name="???? 2 4 2 4 2 3" xfId="26359" xr:uid="{85EB1762-6E8E-4BB8-A076-AFD9F8C373AF}"/>
    <cellStyle name="???? 2 4 2 4 3" xfId="15922" xr:uid="{0654F0B8-A996-45A4-8992-282810E91F59}"/>
    <cellStyle name="???? 2 4 2 4 4" xfId="18323" xr:uid="{4A2D64F8-0F44-45F1-A752-2ADBE909A503}"/>
    <cellStyle name="???? 2 4 2 4 5" xfId="26358" xr:uid="{AD5F7525-3A29-44F4-8E8B-C73EEA561FE1}"/>
    <cellStyle name="???? 2 4 2 4 6" xfId="35275" xr:uid="{EADBAD34-FC82-4A1F-9A2C-5ACB9E661EF4}"/>
    <cellStyle name="???? 2 4 2 5" xfId="15314" xr:uid="{12F3FF22-00D0-4FBA-8322-7CB630B84414}"/>
    <cellStyle name="???? 2 4 2 5 2" xfId="19607" xr:uid="{80DF5F9F-FB1A-442A-BA82-8B08F1503530}"/>
    <cellStyle name="???? 2 4 2 5 2 2" xfId="22370" xr:uid="{74E79A27-B5F8-4100-9725-4787C96ED84D}"/>
    <cellStyle name="???? 2 4 2 5 2 3" xfId="26361" xr:uid="{2037C999-8CFE-4CAF-B4E2-F6987FD14437}"/>
    <cellStyle name="???? 2 4 2 5 3" xfId="15923" xr:uid="{21F48064-564D-4AD5-9C41-78A7AB79D5ED}"/>
    <cellStyle name="???? 2 4 2 5 4" xfId="18322" xr:uid="{CDAE9FD4-9177-4AB2-AC85-A899A1883210}"/>
    <cellStyle name="???? 2 4 2 5 5" xfId="26360" xr:uid="{DF9977AB-8917-4D29-82CB-1FBB38FABF3B}"/>
    <cellStyle name="???? 2 4 2 5 6" xfId="35276" xr:uid="{6A03104E-8C3A-44D4-AE53-A613D0C78C15}"/>
    <cellStyle name="???? 2 4 2 6" xfId="19603" xr:uid="{89B74C63-4A5F-4DF4-8969-5020FD64613F}"/>
    <cellStyle name="???? 2 4 2 6 2" xfId="22366" xr:uid="{F11758F2-E5D0-4EC5-985C-47D77451A0BC}"/>
    <cellStyle name="???? 2 4 2 6 3" xfId="26362" xr:uid="{A6F37138-875E-4789-98DB-D2C74F0736EC}"/>
    <cellStyle name="???? 2 4 2 7" xfId="15919" xr:uid="{DA39AE29-51A7-4D25-96E3-09DB07B485BC}"/>
    <cellStyle name="???? 2 4 2 8" xfId="18344" xr:uid="{7E9ACC18-E848-4249-BDB4-25372A71AD92}"/>
    <cellStyle name="???? 2 4 2 9" xfId="26353" xr:uid="{71E16368-CB18-47B5-8873-A2C42CA9889E}"/>
    <cellStyle name="???? 2 4 3" xfId="11152" xr:uid="{4AC56630-DA58-4E2D-A1CF-9583049D43D8}"/>
    <cellStyle name="???? 2 4 3 2" xfId="13402" xr:uid="{DF7BF810-CCEA-4DA6-A6C1-E7095C9CF116}"/>
    <cellStyle name="???? 2 4 3 2 2" xfId="19608" xr:uid="{3C73803B-2845-4A1A-901D-D5C494FA8028}"/>
    <cellStyle name="???? 2 4 3 2 3" xfId="22371" xr:uid="{19AE59A2-5A0A-46BE-A155-DC306882298E}"/>
    <cellStyle name="???? 2 4 3 2 4" xfId="26364" xr:uid="{277C65E0-D99A-422E-B709-7F7C4184BC26}"/>
    <cellStyle name="???? 2 4 3 2 5" xfId="35278" xr:uid="{C2CA5F10-3207-4CD2-B41B-43EF38B83C2A}"/>
    <cellStyle name="???? 2 4 3 3" xfId="15924" xr:uid="{603A8664-03BF-41A9-BEFB-1551D8DC16E3}"/>
    <cellStyle name="???? 2 4 3 4" xfId="18321" xr:uid="{15C11EF0-4850-4A1A-AB65-FF2F1B30DBC4}"/>
    <cellStyle name="???? 2 4 3 5" xfId="26363" xr:uid="{FEC06BEE-732E-454F-B75C-69FFC796886D}"/>
    <cellStyle name="???? 2 4 3 6" xfId="35277" xr:uid="{80F3E082-C452-4142-8B4A-6A6C85B2BDC8}"/>
    <cellStyle name="???? 2 4 4" xfId="13405" xr:uid="{CA4E7AE2-82F3-46A0-8910-15FCE30C4094}"/>
    <cellStyle name="???? 2 4 4 2" xfId="19609" xr:uid="{DFF42BBC-6BB3-44D3-8F67-1C3B38C33338}"/>
    <cellStyle name="???? 2 4 4 2 2" xfId="22372" xr:uid="{E02D8E4B-C25A-4E74-8FFF-52BD18307015}"/>
    <cellStyle name="???? 2 4 4 2 3" xfId="26366" xr:uid="{8BA3E1D5-26A8-4B78-AF17-EE6E8A222B5B}"/>
    <cellStyle name="???? 2 4 4 3" xfId="15925" xr:uid="{8A823D56-7D4A-4900-A17C-650D6BEEDF65}"/>
    <cellStyle name="???? 2 4 4 4" xfId="18320" xr:uid="{89873DDC-BC4C-4D4F-9C2E-7AF73823DFEB}"/>
    <cellStyle name="???? 2 4 4 5" xfId="26365" xr:uid="{B27959EB-8127-452B-BBEB-35639A438FD3}"/>
    <cellStyle name="???? 2 4 4 6" xfId="35279" xr:uid="{D18E91A0-86DD-40F2-8A14-1CAF1D93F4FE}"/>
    <cellStyle name="???? 2 4 5" xfId="14966" xr:uid="{05CFD933-187D-4298-8B7F-FCBA3B741AB1}"/>
    <cellStyle name="???? 2 4 5 2" xfId="19610" xr:uid="{6E99ED46-7E96-445B-AEC8-D038AE92C195}"/>
    <cellStyle name="???? 2 4 5 2 2" xfId="22373" xr:uid="{C6AF25BC-5185-42DA-AC5A-0CD47208EED9}"/>
    <cellStyle name="???? 2 4 5 2 3" xfId="26368" xr:uid="{0335B0F7-3A4D-4591-9591-442101F9BB23}"/>
    <cellStyle name="???? 2 4 5 3" xfId="15926" xr:uid="{AEDB14BA-9DCA-4535-BD7C-7F1475624D1F}"/>
    <cellStyle name="???? 2 4 5 4" xfId="18319" xr:uid="{7B915FE8-4537-4AAE-A731-B3E7695C7A6A}"/>
    <cellStyle name="???? 2 4 5 5" xfId="26367" xr:uid="{88D2AAA1-FFE1-4C08-8701-566AE8A34F43}"/>
    <cellStyle name="???? 2 4 5 6" xfId="35280" xr:uid="{495B7F9C-40D6-4E01-831F-2562F5B5279F}"/>
    <cellStyle name="???? 2 4 6" xfId="15313" xr:uid="{2FE96F4F-D303-42B5-A6D7-B138E2910678}"/>
    <cellStyle name="???? 2 4 6 2" xfId="19611" xr:uid="{D0FE9405-619A-4B3A-891F-A380E86D1E44}"/>
    <cellStyle name="???? 2 4 6 2 2" xfId="22374" xr:uid="{E3BB0AE5-A1EA-480C-8993-425735EAB473}"/>
    <cellStyle name="???? 2 4 6 2 3" xfId="26370" xr:uid="{2185A897-C723-43D4-A5DD-3BC3D5FA621C}"/>
    <cellStyle name="???? 2 4 6 3" xfId="15927" xr:uid="{2B2B178E-D55C-4DFB-BFD8-0E46419E66F4}"/>
    <cellStyle name="???? 2 4 6 4" xfId="18318" xr:uid="{84F26CE6-973B-4EA2-87DF-F65F6CF6876C}"/>
    <cellStyle name="???? 2 4 6 5" xfId="26369" xr:uid="{29F628BE-CBDD-48D8-8F21-A4237BFC0164}"/>
    <cellStyle name="???? 2 4 6 6" xfId="35281" xr:uid="{DF8B1594-AA5A-48A4-81A4-01A17800AF7B}"/>
    <cellStyle name="???? 2 4 7" xfId="19602" xr:uid="{C79D8EA5-EE8F-4707-874F-479132667D77}"/>
    <cellStyle name="???? 2 4 7 2" xfId="22365" xr:uid="{02CF146B-38EE-4E95-8A62-F59DC8D450A6}"/>
    <cellStyle name="???? 2 4 7 3" xfId="26371" xr:uid="{8276F573-B443-4A4E-AC4A-5B65E85DDEFF}"/>
    <cellStyle name="???? 2 4 8" xfId="15918" xr:uid="{9FBC567E-8268-4BD7-A5E0-02B5A2277E21}"/>
    <cellStyle name="???? 2 4 9" xfId="18347" xr:uid="{156FFC6B-4169-4E88-B350-0AC770C0CDA7}"/>
    <cellStyle name="???? 2 5" xfId="11153" xr:uid="{3A31E3A6-D867-4AEE-9836-6C20729FBF1F}"/>
    <cellStyle name="???? 2 5 10" xfId="35282" xr:uid="{EF5F5A59-1EC9-483D-8739-192A2B562A7E}"/>
    <cellStyle name="???? 2 5 2" xfId="11154" xr:uid="{0C3ED135-BE09-4544-9273-6FA448158A9B}"/>
    <cellStyle name="???? 2 5 2 2" xfId="13400" xr:uid="{ADC598D3-D24D-43FE-B12F-D898BF69EEAE}"/>
    <cellStyle name="???? 2 5 2 2 2" xfId="19613" xr:uid="{E48BA1A7-BA32-4DB7-8736-9896590A16A7}"/>
    <cellStyle name="???? 2 5 2 2 3" xfId="22376" xr:uid="{4E6CC909-AF9B-4BE1-A6DB-F828BF56E65D}"/>
    <cellStyle name="???? 2 5 2 2 4" xfId="26374" xr:uid="{D09E0BE8-A868-4245-A7B6-3E43A391AF71}"/>
    <cellStyle name="???? 2 5 2 2 5" xfId="35284" xr:uid="{25F528EC-EF35-497F-9802-CC81BEA2B893}"/>
    <cellStyle name="???? 2 5 2 3" xfId="15929" xr:uid="{8170D4EF-C737-4B33-AEF6-E29D0DE53808}"/>
    <cellStyle name="???? 2 5 2 4" xfId="18316" xr:uid="{FB595358-43C5-4D05-A776-F11D6C4D4446}"/>
    <cellStyle name="???? 2 5 2 5" xfId="26373" xr:uid="{147FBA75-D8B4-4009-9C19-3CFA35AB4A0D}"/>
    <cellStyle name="???? 2 5 2 6" xfId="35283" xr:uid="{3E1B8D4C-A29E-4028-BE8C-1BE1693E7309}"/>
    <cellStyle name="???? 2 5 3" xfId="13401" xr:uid="{1D66BC19-D705-4469-AA3A-6512B4C9B872}"/>
    <cellStyle name="???? 2 5 3 2" xfId="19614" xr:uid="{7B9694C1-6561-4532-A8FC-53D76D5882B6}"/>
    <cellStyle name="???? 2 5 3 2 2" xfId="22377" xr:uid="{6734D9E0-3047-49ED-AFAA-4C2508135938}"/>
    <cellStyle name="???? 2 5 3 2 3" xfId="26376" xr:uid="{82CD895D-49C2-4218-9AD0-B6FE22283B48}"/>
    <cellStyle name="???? 2 5 3 3" xfId="15930" xr:uid="{A83C9A4B-D189-4903-A187-4B2F87EF59AC}"/>
    <cellStyle name="???? 2 5 3 4" xfId="18315" xr:uid="{DEBA0F6C-7136-4093-A175-1DB3F15B0ED0}"/>
    <cellStyle name="???? 2 5 3 5" xfId="26375" xr:uid="{9F543386-AB4F-418E-9D2E-B391CDF5D0EC}"/>
    <cellStyle name="???? 2 5 3 6" xfId="35285" xr:uid="{003659A8-BB79-487B-B126-A64B171B04F7}"/>
    <cellStyle name="???? 2 5 4" xfId="14964" xr:uid="{94B727F2-5850-4751-818B-35689FA8B04F}"/>
    <cellStyle name="???? 2 5 4 2" xfId="19615" xr:uid="{987B4F80-F3F5-4DA5-AEB8-57FCE0E7412F}"/>
    <cellStyle name="???? 2 5 4 2 2" xfId="22378" xr:uid="{54EDB52C-6DE6-4E90-97DE-6B1434D2801C}"/>
    <cellStyle name="???? 2 5 4 2 3" xfId="26378" xr:uid="{E6A5E15E-F7E7-4339-910E-11155FC12B85}"/>
    <cellStyle name="???? 2 5 4 3" xfId="15931" xr:uid="{6F90652B-B20C-4AA6-BBF0-55ECA37073D0}"/>
    <cellStyle name="???? 2 5 4 4" xfId="18314" xr:uid="{7BAFF68D-C17A-49C0-9BF7-92207D9A797D}"/>
    <cellStyle name="???? 2 5 4 5" xfId="26377" xr:uid="{685A8616-A0E9-4C7F-8437-11A1D3558CC9}"/>
    <cellStyle name="???? 2 5 4 6" xfId="35286" xr:uid="{E7F878B7-5621-4703-9884-EBBB205C83B2}"/>
    <cellStyle name="???? 2 5 5" xfId="15315" xr:uid="{EB6AABF6-69BA-4E17-B6DC-C394AC156F00}"/>
    <cellStyle name="???? 2 5 5 2" xfId="19616" xr:uid="{DF14CC49-58D0-4B86-BDB2-8FA06921A045}"/>
    <cellStyle name="???? 2 5 5 2 2" xfId="22379" xr:uid="{3A35E368-BEC2-4BF8-840C-317FCC4201A9}"/>
    <cellStyle name="???? 2 5 5 2 3" xfId="26380" xr:uid="{6E77F3C4-FDF4-40E9-A340-031D894E46E3}"/>
    <cellStyle name="???? 2 5 5 3" xfId="15932" xr:uid="{29D3D331-8633-4D71-9A5D-F679672A36FF}"/>
    <cellStyle name="???? 2 5 5 4" xfId="18313" xr:uid="{D3A60E57-A0E7-4B6F-B34D-82648C3D08F9}"/>
    <cellStyle name="???? 2 5 5 5" xfId="26379" xr:uid="{2C439971-0F9F-4F37-88CA-09964378B6AF}"/>
    <cellStyle name="???? 2 5 5 6" xfId="35287" xr:uid="{217F9948-3809-4DBD-A066-5822A2039691}"/>
    <cellStyle name="???? 2 5 6" xfId="19612" xr:uid="{9D666D67-5FC1-409E-A25C-7DA9936A2987}"/>
    <cellStyle name="???? 2 5 6 2" xfId="22375" xr:uid="{64C36E78-6DD6-47E3-B1A1-4D36FFEF533D}"/>
    <cellStyle name="???? 2 5 6 3" xfId="26381" xr:uid="{F898E3C7-F956-4CFB-A45F-AAF212C005F2}"/>
    <cellStyle name="???? 2 5 7" xfId="15928" xr:uid="{AB56C6A5-01E0-48AE-AE74-D772A2E21090}"/>
    <cellStyle name="???? 2 5 8" xfId="18317" xr:uid="{0D5A7461-F484-4A78-A6EC-2E80485A83A5}"/>
    <cellStyle name="???? 2 5 9" xfId="26372" xr:uid="{BBED1958-7D5A-44F6-A49C-92EF224AC51A}"/>
    <cellStyle name="???? 2 6" xfId="11155" xr:uid="{BA8622E9-80A1-4FE0-A5D8-664C0572FD51}"/>
    <cellStyle name="???? 2 6 2" xfId="13399" xr:uid="{5B3BC749-D16F-4869-A892-019F99AE1B34}"/>
    <cellStyle name="???? 2 6 2 2" xfId="19617" xr:uid="{8C1190A8-80A2-4E06-AB0D-A3B29E53987E}"/>
    <cellStyle name="???? 2 6 2 3" xfId="22380" xr:uid="{BF88DD4B-46F9-49BC-BB9E-D7A408500F92}"/>
    <cellStyle name="???? 2 6 2 4" xfId="26383" xr:uid="{B105BAB0-6130-4EBD-835B-8AF208CFC978}"/>
    <cellStyle name="???? 2 6 2 5" xfId="35289" xr:uid="{47B37562-226B-42D7-A1DC-00CFCDB877DF}"/>
    <cellStyle name="???? 2 6 3" xfId="15933" xr:uid="{BC28BD55-E068-4342-91E7-3535A4B3C1B4}"/>
    <cellStyle name="???? 2 6 4" xfId="18312" xr:uid="{0A3B0B2B-75CD-43A7-9F71-BD23B5CA4B37}"/>
    <cellStyle name="???? 2 6 5" xfId="26382" xr:uid="{895C34DD-E92C-4BC3-8C06-31BD3431AF66}"/>
    <cellStyle name="???? 2 6 6" xfId="35288" xr:uid="{9E2B1CEF-A0F3-4E91-9691-BB7D5D41AFC7}"/>
    <cellStyle name="???? 2 7" xfId="13420" xr:uid="{3161682F-15F6-41E9-A466-05AD07966ACD}"/>
    <cellStyle name="???? 2 7 2" xfId="19618" xr:uid="{C99EAB5E-E357-4D8A-873B-4B158229FEB7}"/>
    <cellStyle name="???? 2 7 2 2" xfId="22381" xr:uid="{020123C5-7E66-427E-BB42-26CC3EB4B2F2}"/>
    <cellStyle name="???? 2 7 2 3" xfId="26385" xr:uid="{AA18BC73-5E29-47D0-A637-A5674015B583}"/>
    <cellStyle name="???? 2 7 3" xfId="15934" xr:uid="{9F4057D9-7EF8-4928-B54A-2D1C02F061FA}"/>
    <cellStyle name="???? 2 7 4" xfId="18311" xr:uid="{26CC9B52-0B76-4DBB-80A1-E57381CDC118}"/>
    <cellStyle name="???? 2 7 5" xfId="26384" xr:uid="{CAA94955-CF44-4391-8012-F76C2BEC05C9}"/>
    <cellStyle name="???? 2 7 6" xfId="35290" xr:uid="{23C7CA1B-AA37-43F8-BAC2-0432C2691998}"/>
    <cellStyle name="???? 2 8" xfId="14973" xr:uid="{82709659-8E23-4863-AF0C-12ACCB959FCE}"/>
    <cellStyle name="???? 2 8 2" xfId="19619" xr:uid="{79640D77-24BA-4A30-A263-B5AD2F9BA7F7}"/>
    <cellStyle name="???? 2 8 2 2" xfId="22382" xr:uid="{4BF0B93D-E698-42EA-9D3D-6DCB735E7321}"/>
    <cellStyle name="???? 2 8 2 3" xfId="26387" xr:uid="{090CBE71-5EA0-4A2E-9BA5-5B321A433E5D}"/>
    <cellStyle name="???? 2 8 3" xfId="15935" xr:uid="{102EBFED-E5E7-4C85-BBE2-F353FD135061}"/>
    <cellStyle name="???? 2 8 4" xfId="18310" xr:uid="{15E6A02C-8078-47BA-B2E1-391F0347E5F5}"/>
    <cellStyle name="???? 2 8 5" xfId="26386" xr:uid="{12ED5085-E2C3-4E46-8D2C-C475EBAECE6D}"/>
    <cellStyle name="???? 2 8 6" xfId="35291" xr:uid="{D54BF43F-2183-4925-B209-7862FC90A569}"/>
    <cellStyle name="???? 2 9" xfId="15306" xr:uid="{CDE2D8B9-C580-43DC-8705-90B66526374B}"/>
    <cellStyle name="???? 2 9 2" xfId="19620" xr:uid="{F44D9DF5-987A-43B4-A450-1F0196F900C6}"/>
    <cellStyle name="???? 2 9 2 2" xfId="22383" xr:uid="{D36B86ED-AFCB-471E-B27E-26642975DEF1}"/>
    <cellStyle name="???? 2 9 2 3" xfId="26389" xr:uid="{6CFD1A54-7DA5-4ABA-ADD8-E4B34A7E595F}"/>
    <cellStyle name="???? 2 9 3" xfId="15936" xr:uid="{760EC9EE-EB8F-414F-9B33-F693624E5DE4}"/>
    <cellStyle name="???? 2 9 4" xfId="18309" xr:uid="{700A8AD5-67AC-44F0-A798-F88ACD2D5CE3}"/>
    <cellStyle name="???? 2 9 5" xfId="26388" xr:uid="{6FEA6BC7-424B-4A09-9224-1027A0E46693}"/>
    <cellStyle name="???? 2 9 6" xfId="35292" xr:uid="{90B39A86-EF77-4297-9819-B5E833922206}"/>
    <cellStyle name="???? 20" xfId="11156" xr:uid="{A0F12070-ED3C-4D01-A832-A2927DC54193}"/>
    <cellStyle name="???? 20 10" xfId="26390" xr:uid="{A1326A14-32B5-4FFF-8A98-28F0ECC0D687}"/>
    <cellStyle name="???? 20 11" xfId="35293" xr:uid="{A5EAC5D2-8ED4-4751-8AA0-C6FE184F1349}"/>
    <cellStyle name="???? 20 2" xfId="11157" xr:uid="{D0E1E3A5-9D46-4DBE-ADC2-63D1B12961D4}"/>
    <cellStyle name="???? 20 2 10" xfId="35294" xr:uid="{2B14F41C-B8CA-426C-87C6-DEF7F19BD72F}"/>
    <cellStyle name="???? 20 2 2" xfId="11158" xr:uid="{48A92DA4-DB6A-4B62-9543-2A7E36FA9770}"/>
    <cellStyle name="???? 20 2 2 2" xfId="13394" xr:uid="{25B46F95-7210-4011-B2FA-6907960BCF1E}"/>
    <cellStyle name="???? 20 2 2 2 2" xfId="19623" xr:uid="{3F45D8BA-4594-4B62-ACE5-47D8B9DA9E64}"/>
    <cellStyle name="???? 20 2 2 2 3" xfId="22386" xr:uid="{06817FF7-B9FA-49EC-BE5C-635D1FF13F10}"/>
    <cellStyle name="???? 20 2 2 2 4" xfId="26393" xr:uid="{2F4FF6A5-23AF-470F-94EF-DA16403B4481}"/>
    <cellStyle name="???? 20 2 2 2 5" xfId="35296" xr:uid="{8F8AE606-5408-4876-8E6C-52396ED19C87}"/>
    <cellStyle name="???? 20 2 2 3" xfId="15939" xr:uid="{3D288E57-BB13-4EDB-9C5B-7DE62FD5F601}"/>
    <cellStyle name="???? 20 2 2 4" xfId="18306" xr:uid="{B58D2298-E147-489A-A3CF-4B4BFF3940B4}"/>
    <cellStyle name="???? 20 2 2 5" xfId="26392" xr:uid="{BEFC5E6A-1258-4DDD-8F20-A82881CC40BC}"/>
    <cellStyle name="???? 20 2 2 6" xfId="35295" xr:uid="{D02C784C-71AC-4E6B-B751-C643B93E4D58}"/>
    <cellStyle name="???? 20 2 3" xfId="13395" xr:uid="{6CDC742B-F4EA-4683-92E3-1EA1E08D84C9}"/>
    <cellStyle name="???? 20 2 3 2" xfId="19624" xr:uid="{C4BA9CFF-1BE5-40F6-9B49-110D2104A677}"/>
    <cellStyle name="???? 20 2 3 2 2" xfId="22387" xr:uid="{79DEB0A1-7F2D-4FC7-94C8-5EF00A610D57}"/>
    <cellStyle name="???? 20 2 3 2 3" xfId="26395" xr:uid="{B51800BD-832C-448A-9F56-7328E618D0CB}"/>
    <cellStyle name="???? 20 2 3 3" xfId="15940" xr:uid="{C460DDFA-BB58-4602-BFE9-B5B9B702DAF5}"/>
    <cellStyle name="???? 20 2 3 4" xfId="18305" xr:uid="{EA305C03-022C-46C0-A9C6-0E9E667E25AF}"/>
    <cellStyle name="???? 20 2 3 5" xfId="26394" xr:uid="{25A43263-D5F2-4F3A-B8F3-44A60C027D88}"/>
    <cellStyle name="???? 20 2 3 6" xfId="35297" xr:uid="{42BFDD44-CABE-4366-BFAE-7E0A3E2C9582}"/>
    <cellStyle name="???? 20 2 4" xfId="14962" xr:uid="{C36E6876-A3D6-48AF-BF32-F8271FE8AC37}"/>
    <cellStyle name="???? 20 2 4 2" xfId="19625" xr:uid="{41FF2C1E-3367-4EB0-A5DF-5E26C71CCC10}"/>
    <cellStyle name="???? 20 2 4 2 2" xfId="22388" xr:uid="{BD389360-903E-4C76-8189-19CF41A2A614}"/>
    <cellStyle name="???? 20 2 4 2 3" xfId="26397" xr:uid="{3B68C35C-F342-40CF-A3E0-936363F24E34}"/>
    <cellStyle name="???? 20 2 4 3" xfId="15941" xr:uid="{14C5CE81-BE5E-4434-A285-CC16D9DDB12B}"/>
    <cellStyle name="???? 20 2 4 4" xfId="18304" xr:uid="{DB552F71-7E5A-4316-B7D4-48501F63D64E}"/>
    <cellStyle name="???? 20 2 4 5" xfId="26396" xr:uid="{2C1FD363-FD0C-4EB6-A46B-724241A92922}"/>
    <cellStyle name="???? 20 2 4 6" xfId="35298" xr:uid="{53EC5440-E50D-4EF4-93CC-2E868A300383}"/>
    <cellStyle name="???? 20 2 5" xfId="15317" xr:uid="{C31ADDD9-D7B5-4336-A2C1-B9E4540A9C49}"/>
    <cellStyle name="???? 20 2 5 2" xfId="19626" xr:uid="{540CB0EB-2D8C-40A4-9C7B-E4F2EF15BCE0}"/>
    <cellStyle name="???? 20 2 5 2 2" xfId="22389" xr:uid="{9335189A-9D4B-4258-AAD3-FC7AA9049CE8}"/>
    <cellStyle name="???? 20 2 5 2 3" xfId="26399" xr:uid="{2D08D839-D6D2-4A3E-8AD0-0A2F569AA4B2}"/>
    <cellStyle name="???? 20 2 5 3" xfId="15942" xr:uid="{865A8CBA-D6DE-45F7-B358-E1AC7AEA1270}"/>
    <cellStyle name="???? 20 2 5 4" xfId="18303" xr:uid="{8A064E4B-48FD-4245-97C8-511CB7739B71}"/>
    <cellStyle name="???? 20 2 5 5" xfId="26398" xr:uid="{EEF9FE94-A8DD-4BBB-9766-F6169E4405B9}"/>
    <cellStyle name="???? 20 2 5 6" xfId="35299" xr:uid="{2D102F0D-9F74-49F7-9AD7-43643B6E2F7C}"/>
    <cellStyle name="???? 20 2 6" xfId="19622" xr:uid="{58BABE04-A357-4DF3-841A-0CF5EBCCC2F6}"/>
    <cellStyle name="???? 20 2 6 2" xfId="22385" xr:uid="{9BA33622-DAC8-473B-8538-6F4D515B4BFA}"/>
    <cellStyle name="???? 20 2 6 3" xfId="26400" xr:uid="{7A6969AE-C8EF-46EE-A8F0-F3E98140077E}"/>
    <cellStyle name="???? 20 2 7" xfId="15938" xr:uid="{BBC8D791-84E9-49ED-A8E3-BBF818728F35}"/>
    <cellStyle name="???? 20 2 8" xfId="18307" xr:uid="{6CE9087C-52A1-427D-A227-16F76E7F13FA}"/>
    <cellStyle name="???? 20 2 9" xfId="26391" xr:uid="{058E7F1D-0FB8-4D9D-A94D-EE3F00BA2DBD}"/>
    <cellStyle name="???? 20 3" xfId="11159" xr:uid="{2429E1B2-6F7D-4ECB-A1A7-68201DDA37B8}"/>
    <cellStyle name="???? 20 3 2" xfId="13393" xr:uid="{3D50A6DE-52DA-42F9-8E18-B38B87F69500}"/>
    <cellStyle name="???? 20 3 2 2" xfId="19627" xr:uid="{0382CA44-8E9E-4F77-AB8F-6129252B8612}"/>
    <cellStyle name="???? 20 3 2 3" xfId="22390" xr:uid="{ECD741C8-3C19-468C-9B2A-FA7AA61A51ED}"/>
    <cellStyle name="???? 20 3 2 4" xfId="26402" xr:uid="{6E317B12-3FFA-4DBE-ABFC-CD0D48C15B65}"/>
    <cellStyle name="???? 20 3 2 5" xfId="35301" xr:uid="{B018EABB-CC72-4B5C-BB23-EE487FFBA2FC}"/>
    <cellStyle name="???? 20 3 3" xfId="15943" xr:uid="{7916B80D-6D24-4971-95BC-54DFE2E9D4EE}"/>
    <cellStyle name="???? 20 3 4" xfId="18302" xr:uid="{331E7657-49B6-4CF4-B6F5-73CA155A005F}"/>
    <cellStyle name="???? 20 3 5" xfId="26401" xr:uid="{62C2CA0A-E65E-4E09-ADAC-A22D9AD8CA98}"/>
    <cellStyle name="???? 20 3 6" xfId="35300" xr:uid="{37531FB5-5508-4D7B-8D0D-9BD7283504F1}"/>
    <cellStyle name="???? 20 4" xfId="13396" xr:uid="{3DEB4A61-324D-4724-8F9D-1CC1957CE2BC}"/>
    <cellStyle name="???? 20 4 2" xfId="19628" xr:uid="{751B0D47-BD14-4F9D-B258-FCE7CF8F0051}"/>
    <cellStyle name="???? 20 4 2 2" xfId="22391" xr:uid="{1FB396DA-56D5-428C-8F8A-623CECECE6FD}"/>
    <cellStyle name="???? 20 4 2 3" xfId="26404" xr:uid="{BB3806E9-4981-4137-9E03-899F4DCC3132}"/>
    <cellStyle name="???? 20 4 3" xfId="15944" xr:uid="{224C57E0-7D11-4EDB-B323-6798D13DE7BE}"/>
    <cellStyle name="???? 20 4 4" xfId="18300" xr:uid="{FF54451E-C58F-4364-B5B8-0C45E1B967E7}"/>
    <cellStyle name="???? 20 4 5" xfId="26403" xr:uid="{D3B4BBE5-D3AF-4359-AF15-75AD3E899267}"/>
    <cellStyle name="???? 20 4 6" xfId="35302" xr:uid="{DC110718-0525-4BA4-9DF1-1858F2055826}"/>
    <cellStyle name="???? 20 5" xfId="14963" xr:uid="{8A6E02FD-3B33-4B8A-A3E9-4B0F9FA2938F}"/>
    <cellStyle name="???? 20 5 2" xfId="19629" xr:uid="{2072D992-2A1F-4D92-8FCD-9C75F5B9E67B}"/>
    <cellStyle name="???? 20 5 2 2" xfId="22392" xr:uid="{0593335E-6E5E-4B56-96C9-EE412C98AC58}"/>
    <cellStyle name="???? 20 5 2 3" xfId="26406" xr:uid="{709888F3-695D-458D-A214-FF80CD2D696F}"/>
    <cellStyle name="???? 20 5 3" xfId="15945" xr:uid="{E01C9494-0891-4BFC-9346-D299A725B440}"/>
    <cellStyle name="???? 20 5 4" xfId="18299" xr:uid="{E3FC6244-E03B-4541-9F92-5522ACE630F1}"/>
    <cellStyle name="???? 20 5 5" xfId="26405" xr:uid="{FC928508-9CB6-4562-A1E2-D65C00145511}"/>
    <cellStyle name="???? 20 5 6" xfId="35303" xr:uid="{B441F7E8-7EC5-45C9-98AC-C52751BCDFD2}"/>
    <cellStyle name="???? 20 6" xfId="15316" xr:uid="{CF58B566-4A1B-4961-9D5A-49F076F6C0F9}"/>
    <cellStyle name="???? 20 6 2" xfId="19630" xr:uid="{806B8A0F-395A-43F8-8B10-11B878529683}"/>
    <cellStyle name="???? 20 6 2 2" xfId="22393" xr:uid="{57A052A3-1F7C-4415-B6F7-E31C7056CF09}"/>
    <cellStyle name="???? 20 6 2 3" xfId="26408" xr:uid="{3DCFACD5-3DB8-42BD-B132-F1DA7199B2B1}"/>
    <cellStyle name="???? 20 6 3" xfId="15946" xr:uid="{ACFABF39-D5C7-4390-B813-E39977CF2485}"/>
    <cellStyle name="???? 20 6 4" xfId="18298" xr:uid="{854C0F0C-84F1-48C9-8F63-2FAB17BE7BB7}"/>
    <cellStyle name="???? 20 6 5" xfId="26407" xr:uid="{1AEA1D72-46C7-41F5-8F91-7B6830D910F5}"/>
    <cellStyle name="???? 20 6 6" xfId="35304" xr:uid="{F1CB0C0A-35FC-4CB3-8729-0D4F300E37A9}"/>
    <cellStyle name="???? 20 7" xfId="19621" xr:uid="{E20D3F86-180B-4BF2-82DB-CB296AA1E1D3}"/>
    <cellStyle name="???? 20 7 2" xfId="22384" xr:uid="{D83BD9A1-8BC3-4A0D-886A-BCF90C5BB2BE}"/>
    <cellStyle name="???? 20 7 3" xfId="26409" xr:uid="{BFDCFCC1-C950-4A40-94CF-EB778241D152}"/>
    <cellStyle name="???? 20 8" xfId="15937" xr:uid="{77B59449-B879-4673-BFA5-3068849929B9}"/>
    <cellStyle name="???? 20 9" xfId="18308" xr:uid="{FBCF66FF-A2E2-4E77-A949-595DB77B3DDF}"/>
    <cellStyle name="???? 21" xfId="11160" xr:uid="{4C49DB65-5C8D-4554-B20A-F038AD5FEF04}"/>
    <cellStyle name="???? 21 10" xfId="26410" xr:uid="{C4B62ED1-5E0D-4F11-A58E-56914BF4B5A6}"/>
    <cellStyle name="???? 21 11" xfId="35305" xr:uid="{2E71AB91-FF84-4669-9938-E97478EB0739}"/>
    <cellStyle name="???? 21 2" xfId="11161" xr:uid="{ADA57AA4-068B-4240-9BDA-1A7560CF05B9}"/>
    <cellStyle name="???? 21 2 10" xfId="35306" xr:uid="{6B74BDF4-305A-495E-A604-B381999CA0B8}"/>
    <cellStyle name="???? 21 2 2" xfId="11162" xr:uid="{9BE80A5E-15A8-4FF9-A79A-39F128F9D6D7}"/>
    <cellStyle name="???? 21 2 2 2" xfId="13390" xr:uid="{21F5FFB8-2FD0-45F4-AE58-E7F054FF389B}"/>
    <cellStyle name="???? 21 2 2 2 2" xfId="19633" xr:uid="{C55AD905-932E-4B2B-99A9-F359D8B64D3F}"/>
    <cellStyle name="???? 21 2 2 2 3" xfId="22396" xr:uid="{E9EFB06B-BBEA-4F4D-B195-D0C1E9E47953}"/>
    <cellStyle name="???? 21 2 2 2 4" xfId="26413" xr:uid="{941FA2FE-D26B-4673-8427-359EF80ABAEE}"/>
    <cellStyle name="???? 21 2 2 2 5" xfId="35308" xr:uid="{89777E6A-F662-463F-9072-BB61E435CE6E}"/>
    <cellStyle name="???? 21 2 2 3" xfId="15949" xr:uid="{2829C82C-AA60-4630-952A-1FB6365FDAA6}"/>
    <cellStyle name="???? 21 2 2 4" xfId="18295" xr:uid="{D5195E81-F09B-464F-B6B6-B26AF7BD8F03}"/>
    <cellStyle name="???? 21 2 2 5" xfId="26412" xr:uid="{AD7CF6E6-B3CC-429D-BCDF-1CB1B9C5BE33}"/>
    <cellStyle name="???? 21 2 2 6" xfId="35307" xr:uid="{DDAF8086-AFFB-499F-A081-8861F63E4E3A}"/>
    <cellStyle name="???? 21 2 3" xfId="13391" xr:uid="{071BF7B8-12B5-48E9-B8A8-0CE9EE766ACF}"/>
    <cellStyle name="???? 21 2 3 2" xfId="19634" xr:uid="{FA339F77-C227-4CFA-BB8C-CC9A1B372712}"/>
    <cellStyle name="???? 21 2 3 2 2" xfId="22397" xr:uid="{26B90FAA-407D-46EA-9EC0-92EE3BC3E21F}"/>
    <cellStyle name="???? 21 2 3 2 3" xfId="26415" xr:uid="{81A4B20F-88D7-416A-A99F-BA2589422464}"/>
    <cellStyle name="???? 21 2 3 3" xfId="15950" xr:uid="{47A4C1CF-7089-439D-9138-2351B7BAEAFF}"/>
    <cellStyle name="???? 21 2 3 4" xfId="18294" xr:uid="{06B212FC-5E42-43C1-ADE3-4E6443CDFCB6}"/>
    <cellStyle name="???? 21 2 3 5" xfId="26414" xr:uid="{79040341-2D08-4F46-BBA5-5A855F439424}"/>
    <cellStyle name="???? 21 2 3 6" xfId="35309" xr:uid="{6E3E6694-E3C1-4B6D-9650-8EB5C7FF58B7}"/>
    <cellStyle name="???? 21 2 4" xfId="14960" xr:uid="{AE75A82F-CC8D-4A17-A051-75E3A6C65E13}"/>
    <cellStyle name="???? 21 2 4 2" xfId="19635" xr:uid="{7C520CF8-9D95-4537-BA2F-9598D02FC089}"/>
    <cellStyle name="???? 21 2 4 2 2" xfId="22398" xr:uid="{8F13F533-22B6-4B2B-84EC-3B3514DD0619}"/>
    <cellStyle name="???? 21 2 4 2 3" xfId="26417" xr:uid="{8DA6FB6A-5FF0-4A4E-8EBF-C8D548AB1D39}"/>
    <cellStyle name="???? 21 2 4 3" xfId="15951" xr:uid="{D0D3089A-7781-43B8-8E71-3BB44CD95099}"/>
    <cellStyle name="???? 21 2 4 4" xfId="18293" xr:uid="{72B4FC8B-0E03-44CB-8604-F62A37001240}"/>
    <cellStyle name="???? 21 2 4 5" xfId="26416" xr:uid="{B7F0AA28-04F9-490A-A0A0-E14BF18F533A}"/>
    <cellStyle name="???? 21 2 4 6" xfId="35310" xr:uid="{2F98B172-D99F-411E-BF84-70B61B4BC6BF}"/>
    <cellStyle name="???? 21 2 5" xfId="15319" xr:uid="{37095DBB-E9F7-4EE7-BD27-4D57F64262AF}"/>
    <cellStyle name="???? 21 2 5 2" xfId="19636" xr:uid="{0546B0A8-A01B-4513-AC7A-72BD63D5CDA0}"/>
    <cellStyle name="???? 21 2 5 2 2" xfId="22399" xr:uid="{8D591BC8-D3C2-4451-9932-E6F31F60BBAA}"/>
    <cellStyle name="???? 21 2 5 2 3" xfId="26419" xr:uid="{DB5C582F-52E7-4647-8DE2-E620D4ED4797}"/>
    <cellStyle name="???? 21 2 5 3" xfId="15952" xr:uid="{484288CB-250C-4D1E-B5C5-9AE5E600423E}"/>
    <cellStyle name="???? 21 2 5 4" xfId="18292" xr:uid="{B10267D0-28D4-4A09-8F39-8AB64DFF2BEA}"/>
    <cellStyle name="???? 21 2 5 5" xfId="26418" xr:uid="{578D9B31-7759-4178-8F94-EAA699A04C30}"/>
    <cellStyle name="???? 21 2 5 6" xfId="35311" xr:uid="{75706F3D-7A4D-4204-ADBA-5A5AA2E74F9F}"/>
    <cellStyle name="???? 21 2 6" xfId="19632" xr:uid="{765914BE-44E8-4F66-BB9B-45E8471DAAFE}"/>
    <cellStyle name="???? 21 2 6 2" xfId="22395" xr:uid="{92032F9F-E04B-4CF0-BC61-7BE33C31B09C}"/>
    <cellStyle name="???? 21 2 6 3" xfId="26420" xr:uid="{D47592B6-F6C6-4106-9404-387C321BBD53}"/>
    <cellStyle name="???? 21 2 7" xfId="15948" xr:uid="{0493626D-9882-4E32-9BEA-3D928BB52552}"/>
    <cellStyle name="???? 21 2 8" xfId="18296" xr:uid="{793A6F41-8912-4BBE-8A43-F2F721388F39}"/>
    <cellStyle name="???? 21 2 9" xfId="26411" xr:uid="{C3F5A2B2-3995-4335-B76F-2FBE69D3F925}"/>
    <cellStyle name="???? 21 3" xfId="11163" xr:uid="{44608F4B-D65A-4C5A-9727-E38B245DC206}"/>
    <cellStyle name="???? 21 3 2" xfId="13389" xr:uid="{CE131962-050C-467E-AB31-BBD67ED5425C}"/>
    <cellStyle name="???? 21 3 2 2" xfId="19637" xr:uid="{27C3A692-390F-4B8B-87F5-6E7D0CF4F15F}"/>
    <cellStyle name="???? 21 3 2 3" xfId="22400" xr:uid="{0EED8624-716D-44BE-BF02-8A5F87854AAF}"/>
    <cellStyle name="???? 21 3 2 4" xfId="26422" xr:uid="{529C8D52-60DB-4584-91B3-0502B1E65473}"/>
    <cellStyle name="???? 21 3 2 5" xfId="35313" xr:uid="{52075877-2B85-4218-BFA4-5F2238EDE4A5}"/>
    <cellStyle name="???? 21 3 3" xfId="15953" xr:uid="{8B32C257-8F0B-46F3-9D27-2356C40172A5}"/>
    <cellStyle name="???? 21 3 4" xfId="18291" xr:uid="{A0AF8E9E-3910-40DD-948A-B99123F0EF5F}"/>
    <cellStyle name="???? 21 3 5" xfId="26421" xr:uid="{4D819B77-8F03-4079-A23E-5A279F31EDAB}"/>
    <cellStyle name="???? 21 3 6" xfId="35312" xr:uid="{E30789B3-936C-4FB3-A553-ECA68BF92288}"/>
    <cellStyle name="???? 21 4" xfId="13392" xr:uid="{6CFD1027-BDE4-4D65-81C2-CF4218AE71C9}"/>
    <cellStyle name="???? 21 4 2" xfId="19638" xr:uid="{B9F76C6E-F127-42B1-94FD-FD004FBE5B99}"/>
    <cellStyle name="???? 21 4 2 2" xfId="22401" xr:uid="{9AC51A3A-03DD-4E23-A4F9-23D9BD11E458}"/>
    <cellStyle name="???? 21 4 2 3" xfId="26424" xr:uid="{8E584DB6-CF69-41B3-A4E8-EA07F05CDE72}"/>
    <cellStyle name="???? 21 4 3" xfId="15954" xr:uid="{2392682E-2E5C-4E1A-BC4A-51FBC018AB60}"/>
    <cellStyle name="???? 21 4 4" xfId="18290" xr:uid="{97EB2BD3-EE2E-48D0-B872-022DEDC23EE9}"/>
    <cellStyle name="???? 21 4 5" xfId="26423" xr:uid="{1C798CFA-1F28-4DCD-812E-8D98B3811032}"/>
    <cellStyle name="???? 21 4 6" xfId="35314" xr:uid="{9BE82FAE-3707-4DC0-A193-DDF252E77FD0}"/>
    <cellStyle name="???? 21 5" xfId="14961" xr:uid="{5C591CB0-4CBC-44CA-959E-C66BDCCB1CBA}"/>
    <cellStyle name="???? 21 5 2" xfId="19639" xr:uid="{1F28F384-2AB0-44ED-A508-8B7DDE40265E}"/>
    <cellStyle name="???? 21 5 2 2" xfId="22402" xr:uid="{86E2C3BB-8C12-4650-AA73-54BF156FF76D}"/>
    <cellStyle name="???? 21 5 2 3" xfId="26426" xr:uid="{6DA642E4-368C-43AA-933C-211628F3303A}"/>
    <cellStyle name="???? 21 5 3" xfId="15955" xr:uid="{8D7C7551-EC80-42CF-AEF5-529F6E767A29}"/>
    <cellStyle name="???? 21 5 4" xfId="18289" xr:uid="{239A4D70-8FF8-47FC-B2CB-F39C2E4ABD49}"/>
    <cellStyle name="???? 21 5 5" xfId="26425" xr:uid="{F0FCFA2F-0656-4718-B111-617BB2389167}"/>
    <cellStyle name="???? 21 5 6" xfId="35315" xr:uid="{06B7D2AB-868F-4D78-AB53-FB2D65F82A06}"/>
    <cellStyle name="???? 21 6" xfId="15318" xr:uid="{135D9DCA-CD6A-45FE-ADE0-D56BAF74F427}"/>
    <cellStyle name="???? 21 6 2" xfId="19640" xr:uid="{947E31B2-5DF2-4E4B-8CE5-C7CC22153390}"/>
    <cellStyle name="???? 21 6 2 2" xfId="22403" xr:uid="{956FDB93-29CD-4002-8E62-555A455D64F0}"/>
    <cellStyle name="???? 21 6 2 3" xfId="26428" xr:uid="{F16A90E1-D497-4725-AA80-3E11D4B4FA9C}"/>
    <cellStyle name="???? 21 6 3" xfId="15956" xr:uid="{596D4F34-8FD3-4E63-A4B0-C98D899A334A}"/>
    <cellStyle name="???? 21 6 4" xfId="18288" xr:uid="{E5F79BD3-F434-44CD-9D03-8042054E4739}"/>
    <cellStyle name="???? 21 6 5" xfId="26427" xr:uid="{517D846A-A226-4A67-A87A-395626EC7DEB}"/>
    <cellStyle name="???? 21 6 6" xfId="35316" xr:uid="{64F3FEA5-46DD-4B39-B95B-C95B629F4D08}"/>
    <cellStyle name="???? 21 7" xfId="19631" xr:uid="{9D5B4868-288C-4597-9F8B-51B6A60754CC}"/>
    <cellStyle name="???? 21 7 2" xfId="22394" xr:uid="{1F494A2E-912F-48D9-980B-0BBB98E59A09}"/>
    <cellStyle name="???? 21 7 3" xfId="26429" xr:uid="{1CBA429E-ABFF-4703-A427-CEC299280DA4}"/>
    <cellStyle name="???? 21 8" xfId="15947" xr:uid="{A3F4238B-EFB9-45F3-B737-A45335131510}"/>
    <cellStyle name="???? 21 9" xfId="18297" xr:uid="{CE885F4D-38A3-41AA-AFE3-A95348279280}"/>
    <cellStyle name="???? 22" xfId="11164" xr:uid="{6E6D8796-394A-4995-8273-D677B999FC88}"/>
    <cellStyle name="???? 22 10" xfId="35317" xr:uid="{AC61A0C3-F4AA-4137-B1C7-6D9BE56FE114}"/>
    <cellStyle name="???? 22 2" xfId="11165" xr:uid="{12329820-4B8C-41A1-BE9E-9A4E0405FDC0}"/>
    <cellStyle name="???? 22 2 2" xfId="13387" xr:uid="{272F2D8F-0BB9-4B33-AE02-5CEB56A6C74E}"/>
    <cellStyle name="???? 22 2 2 2" xfId="19642" xr:uid="{BDE312C1-49A9-43D6-871D-64FFAEB8B56D}"/>
    <cellStyle name="???? 22 2 2 3" xfId="22405" xr:uid="{F592E82D-113D-4623-8F7D-97DA9C08273E}"/>
    <cellStyle name="???? 22 2 2 4" xfId="26432" xr:uid="{28528C25-7B10-46CD-887C-F40D8AB5B1BB}"/>
    <cellStyle name="???? 22 2 2 5" xfId="35319" xr:uid="{CF30E239-3938-4EBC-8819-B1E24EB4CCC4}"/>
    <cellStyle name="???? 22 2 3" xfId="15958" xr:uid="{334CC6CA-0F0B-46CA-8A9F-0A282212C9D1}"/>
    <cellStyle name="???? 22 2 4" xfId="18286" xr:uid="{32E3E19F-F5C9-4CA9-9CA6-1B8A47680CAD}"/>
    <cellStyle name="???? 22 2 5" xfId="26431" xr:uid="{40EEEC85-2582-4311-8CCE-FD82AF3DBD6F}"/>
    <cellStyle name="???? 22 2 6" xfId="35318" xr:uid="{2BB2660B-30B2-4F72-89C3-8D4A25C302BC}"/>
    <cellStyle name="???? 22 3" xfId="13388" xr:uid="{9EEF0BE2-B175-4012-9FB9-D928DF1B5F74}"/>
    <cellStyle name="???? 22 3 2" xfId="19643" xr:uid="{E66F6698-8BD7-4768-A35C-1DD3817C8644}"/>
    <cellStyle name="???? 22 3 2 2" xfId="22406" xr:uid="{C5D60E84-1698-4FD2-A670-9B2467E7C946}"/>
    <cellStyle name="???? 22 3 2 3" xfId="26434" xr:uid="{ABC6A8CF-5981-4E87-B251-1B00332A6D04}"/>
    <cellStyle name="???? 22 3 3" xfId="15959" xr:uid="{C442AEA0-4319-4C68-BE4F-CFD349DEB3A5}"/>
    <cellStyle name="???? 22 3 4" xfId="18285" xr:uid="{E6C13ED9-8BD3-46C0-A99D-23709CBBE8CC}"/>
    <cellStyle name="???? 22 3 5" xfId="26433" xr:uid="{979BFC90-F959-4BE2-80D4-B1D9616667AF}"/>
    <cellStyle name="???? 22 3 6" xfId="35320" xr:uid="{C2FE161E-005B-4762-8ABA-83ADF25FF4EC}"/>
    <cellStyle name="???? 22 4" xfId="14959" xr:uid="{89AF4B9C-F29E-4B9B-9BAD-217112C2DDC8}"/>
    <cellStyle name="???? 22 4 2" xfId="19644" xr:uid="{8D57B0FE-7E4F-45A4-A11A-EB15111DA5CF}"/>
    <cellStyle name="???? 22 4 2 2" xfId="22407" xr:uid="{EFFD95D8-5FC8-4C9E-B68B-989B0FD80F6E}"/>
    <cellStyle name="???? 22 4 2 3" xfId="26436" xr:uid="{19C7571C-765C-46E3-9EB3-44ACC7CEE3F0}"/>
    <cellStyle name="???? 22 4 3" xfId="15960" xr:uid="{3020C9C4-D1A8-4414-B1A9-D222298208E8}"/>
    <cellStyle name="???? 22 4 4" xfId="18284" xr:uid="{C6FAA036-8EF3-4896-82BD-DFD342B05428}"/>
    <cellStyle name="???? 22 4 5" xfId="26435" xr:uid="{FE3810E6-D55D-4A96-9002-D10C44EA97E5}"/>
    <cellStyle name="???? 22 4 6" xfId="35321" xr:uid="{900D703E-E0DF-47D5-8F0E-D1563492E7B5}"/>
    <cellStyle name="???? 22 5" xfId="15320" xr:uid="{44FA7DF6-1940-4A4D-9B6C-2601EE507A32}"/>
    <cellStyle name="???? 22 5 2" xfId="19645" xr:uid="{330BAAE8-CF12-452C-98AD-DED273BFFD23}"/>
    <cellStyle name="???? 22 5 2 2" xfId="22408" xr:uid="{9DB66365-46CA-4E7C-B46F-CF19B815D043}"/>
    <cellStyle name="???? 22 5 2 3" xfId="26438" xr:uid="{CA90E2F3-A3B8-4057-A84D-6A0D04DFD28F}"/>
    <cellStyle name="???? 22 5 3" xfId="15961" xr:uid="{F69A78AE-6834-4F12-BDE6-DE3759C6DF1D}"/>
    <cellStyle name="???? 22 5 4" xfId="18283" xr:uid="{01968E7C-AB44-4EED-B1F5-5447D331C90A}"/>
    <cellStyle name="???? 22 5 5" xfId="26437" xr:uid="{D1EDFC3C-C6C5-4EB9-A3EB-0D4EFFF607F0}"/>
    <cellStyle name="???? 22 5 6" xfId="35322" xr:uid="{6EAA358B-1FE3-4F70-B1F6-4088E0932932}"/>
    <cellStyle name="???? 22 6" xfId="19641" xr:uid="{10E38656-95A9-45A0-AA04-45F54BB19EC7}"/>
    <cellStyle name="???? 22 6 2" xfId="22404" xr:uid="{B961C43C-6BB1-47E6-B3EC-8F99367BD1DA}"/>
    <cellStyle name="???? 22 6 3" xfId="26439" xr:uid="{BEB77431-9BAD-4BBA-9B55-A4C249E1C843}"/>
    <cellStyle name="???? 22 7" xfId="15957" xr:uid="{6FF92841-ABBF-4DC4-9FFD-BD3C20E1542B}"/>
    <cellStyle name="???? 22 8" xfId="18287" xr:uid="{64CD491D-199C-47ED-9F9E-9776AE5BFB24}"/>
    <cellStyle name="???? 22 9" xfId="26430" xr:uid="{9E0A547B-DC01-4C12-AF45-BDEE7AA0C5CF}"/>
    <cellStyle name="???? 23" xfId="11166" xr:uid="{13C826C2-0D5D-421B-AC42-F1BA0BD6D20A}"/>
    <cellStyle name="???? 23 2" xfId="13386" xr:uid="{A1BF3663-5739-4222-BF9B-3F20FDA16761}"/>
    <cellStyle name="???? 23 2 2" xfId="19646" xr:uid="{03C7767A-96D2-48E6-A252-5D8225D05DE7}"/>
    <cellStyle name="???? 23 2 3" xfId="22409" xr:uid="{4C1E3ACB-1A46-4C58-9C87-8C2395D4DB6F}"/>
    <cellStyle name="???? 23 2 4" xfId="26441" xr:uid="{3F0DD8AB-1E3C-439D-8BFD-295E86572772}"/>
    <cellStyle name="???? 23 2 5" xfId="35324" xr:uid="{D07A0299-063E-4772-9338-F4AE2E3A722E}"/>
    <cellStyle name="???? 23 3" xfId="15962" xr:uid="{8A0CC235-1CB2-4C6A-9518-B6D42EDDBE68}"/>
    <cellStyle name="???? 23 4" xfId="18282" xr:uid="{3C156289-128D-4C93-A098-B1B91019E427}"/>
    <cellStyle name="???? 23 5" xfId="26440" xr:uid="{D7C9CA32-6A92-4AD2-BF55-07511355C4D8}"/>
    <cellStyle name="???? 23 6" xfId="35323" xr:uid="{57AF3E04-ACF1-4AAC-A3D9-226800F53655}"/>
    <cellStyle name="???? 24" xfId="11167" xr:uid="{7025A791-825C-425C-873F-8900245A49DF}"/>
    <cellStyle name="???? 24 2" xfId="13385" xr:uid="{8EEEF79D-922A-4842-A235-A029852AFAE2}"/>
    <cellStyle name="???? 24 2 2" xfId="19647" xr:uid="{67C2972C-F284-483F-8ABA-B080ECF77E1A}"/>
    <cellStyle name="???? 24 2 3" xfId="22410" xr:uid="{7495A3DB-7A2E-4FFF-BFCB-51D727F8BF22}"/>
    <cellStyle name="???? 24 2 4" xfId="26443" xr:uid="{75A17F5D-8647-4C5F-A2AF-58A079F70F8B}"/>
    <cellStyle name="???? 24 2 5" xfId="35326" xr:uid="{EFF54109-53C5-4120-A4AE-126161E0C3D4}"/>
    <cellStyle name="???? 24 3" xfId="15963" xr:uid="{DB3F2962-59FB-4B57-BBA6-072D120A26BB}"/>
    <cellStyle name="???? 24 4" xfId="18281" xr:uid="{1304B552-4809-4B85-835A-B253D243F19C}"/>
    <cellStyle name="???? 24 5" xfId="26442" xr:uid="{719FB8B1-5DC0-4A42-BDCB-7AC55D8CAB67}"/>
    <cellStyle name="???? 24 6" xfId="35325" xr:uid="{F9E820FD-F071-480D-8B3B-B836311E94F3}"/>
    <cellStyle name="???? 25" xfId="11168" xr:uid="{18CC4EA1-83A6-4B30-9B29-FE0857550ED6}"/>
    <cellStyle name="???? 25 2" xfId="13369" xr:uid="{11F84BAB-BF77-4D43-A5D6-8CC95D595794}"/>
    <cellStyle name="???? 25 2 2" xfId="19648" xr:uid="{35B9D914-286E-4246-9894-C87C1782C6D8}"/>
    <cellStyle name="???? 25 2 3" xfId="22411" xr:uid="{531C85E1-76AE-480D-9C1D-0A6885CA22C7}"/>
    <cellStyle name="???? 25 2 4" xfId="26445" xr:uid="{5BA1FBA3-74E9-4678-88DB-2C7264E759E5}"/>
    <cellStyle name="???? 25 2 5" xfId="35328" xr:uid="{690CAFC9-CEA9-4BAE-A4A8-F66995289AAE}"/>
    <cellStyle name="???? 25 3" xfId="15964" xr:uid="{62ECA986-E710-4D01-A917-BE47940DC35F}"/>
    <cellStyle name="???? 25 4" xfId="18279" xr:uid="{F40F3727-68E5-4FB4-A360-455F0A26BC61}"/>
    <cellStyle name="???? 25 5" xfId="26444" xr:uid="{568B5116-9341-4B85-992C-8A55898CEC5A}"/>
    <cellStyle name="???? 25 6" xfId="35327" xr:uid="{43A212A3-78A4-4C49-BA95-C2F84C0541C6}"/>
    <cellStyle name="???? 26" xfId="13613" xr:uid="{9A7180C2-9727-45B3-B31E-4083DD8972D9}"/>
    <cellStyle name="???? 26 2" xfId="19649" xr:uid="{BD5CBAD7-B3CB-4238-B293-C07EC225BED7}"/>
    <cellStyle name="???? 26 2 2" xfId="22412" xr:uid="{A299D7D7-D444-4ADB-9782-7E86BD922733}"/>
    <cellStyle name="???? 26 2 3" xfId="26447" xr:uid="{7782A056-B249-42FF-922A-079435BB2613}"/>
    <cellStyle name="???? 26 3" xfId="15965" xr:uid="{E9A1717E-20AD-45A9-8FEF-7746AF1C4894}"/>
    <cellStyle name="???? 26 4" xfId="18278" xr:uid="{1E1E5A1A-31DA-4B3F-AF87-ABA19CC16727}"/>
    <cellStyle name="???? 26 5" xfId="26446" xr:uid="{FE3FCBFA-0120-465D-892E-CBF50CE00A99}"/>
    <cellStyle name="???? 26 6" xfId="35329" xr:uid="{F12BDA1C-BE78-4BDC-911E-DB411793DA4D}"/>
    <cellStyle name="???? 27" xfId="14251" xr:uid="{DC8516E4-9C7D-4301-A3C4-5CC0E69C39FB}"/>
    <cellStyle name="???? 27 2" xfId="19650" xr:uid="{25853687-6DA3-4640-9DC4-EBCE3548385A}"/>
    <cellStyle name="???? 27 2 2" xfId="22413" xr:uid="{430B141D-AF87-4E3A-8CEE-B4D80663BB4A}"/>
    <cellStyle name="???? 27 2 3" xfId="26449" xr:uid="{F59FBE73-847A-4287-88F8-6A5DA400125B}"/>
    <cellStyle name="???? 27 3" xfId="15966" xr:uid="{C5BCC0AF-752E-4D62-BE7D-D530605DD012}"/>
    <cellStyle name="???? 27 4" xfId="18277" xr:uid="{4D22AE06-51E2-47C5-8E9C-6E42DFCD952A}"/>
    <cellStyle name="???? 27 5" xfId="26448" xr:uid="{67707669-4131-4E17-BCC1-D90A60A6C052}"/>
    <cellStyle name="???? 27 6" xfId="35330" xr:uid="{8C2B4898-5065-4500-B7EF-744065148941}"/>
    <cellStyle name="???? 28" xfId="14370" xr:uid="{CC82360B-286F-482E-B1D4-EB527B37CA55}"/>
    <cellStyle name="???? 28 2" xfId="19651" xr:uid="{ACFEF1CD-FACB-468F-85AF-C799546D7CE6}"/>
    <cellStyle name="???? 28 2 2" xfId="22414" xr:uid="{C80980FD-383E-47DD-B8D0-B18320B6FF58}"/>
    <cellStyle name="???? 28 2 3" xfId="26451" xr:uid="{2080A791-8F92-4420-BB66-B91F4213860B}"/>
    <cellStyle name="???? 28 3" xfId="15967" xr:uid="{F72D12B0-BEA1-4CAA-9A95-F86ACF7BAF3C}"/>
    <cellStyle name="???? 28 4" xfId="18276" xr:uid="{4C515298-21F8-4B72-BEDD-38BCF6BBB6B5}"/>
    <cellStyle name="???? 28 5" xfId="26450" xr:uid="{2544B222-215A-40D0-9727-36AC6B46B3C2}"/>
    <cellStyle name="???? 28 6" xfId="35331" xr:uid="{26993309-930D-455F-ACC6-D4F519C32CF5}"/>
    <cellStyle name="???? 29" xfId="14250" xr:uid="{542B7659-D080-417B-BA4F-70A0FF95C4E4}"/>
    <cellStyle name="???? 29 2" xfId="19652" xr:uid="{A9160E85-BF31-4EDC-B192-5C36D67E8349}"/>
    <cellStyle name="???? 29 2 2" xfId="22415" xr:uid="{3ECBE96A-5CAA-4B49-A2E3-3CA9271EE47A}"/>
    <cellStyle name="???? 29 2 3" xfId="26453" xr:uid="{EB6D67C5-4CDD-420A-96B4-12B336A50F8E}"/>
    <cellStyle name="???? 29 3" xfId="15968" xr:uid="{7D0E26DB-0255-4DCB-87BB-7F6B35777B69}"/>
    <cellStyle name="???? 29 4" xfId="18275" xr:uid="{9825A655-3189-4D28-9559-7ED864A2637D}"/>
    <cellStyle name="???? 29 5" xfId="26452" xr:uid="{0B2A3E3E-9D24-4481-A309-42938548F5AE}"/>
    <cellStyle name="???? 29 6" xfId="35332" xr:uid="{64F06075-B8D8-4872-99CA-DA0BEA425A41}"/>
    <cellStyle name="???? 3" xfId="11169" xr:uid="{60BE2CF5-ADD0-4328-A95D-932698D45EAD}"/>
    <cellStyle name="???? 3 10" xfId="19653" xr:uid="{BED5CEA9-1763-413B-AB2B-B78E9A636621}"/>
    <cellStyle name="???? 3 10 2" xfId="22416" xr:uid="{6084AC61-F17B-4D8A-9F96-B03952FF79C5}"/>
    <cellStyle name="???? 3 10 3" xfId="26455" xr:uid="{02D07102-71E7-413D-A636-BF54DAA54BE2}"/>
    <cellStyle name="???? 3 11" xfId="15969" xr:uid="{35FBAF40-BF71-4ADA-8FF0-3E4365D216C5}"/>
    <cellStyle name="???? 3 12" xfId="18274" xr:uid="{E70F62CE-ACFD-42D3-A24A-D8D1145AA193}"/>
    <cellStyle name="???? 3 13" xfId="26454" xr:uid="{EBE389D8-78F5-4B91-B995-CCFA7C7AD310}"/>
    <cellStyle name="???? 3 14" xfId="35333" xr:uid="{771305B6-2732-4537-83C4-165D0D060065}"/>
    <cellStyle name="???? 3 2" xfId="11170" xr:uid="{6CAEB9C2-2DED-42FC-9C1A-9F9D2BCD31E9}"/>
    <cellStyle name="???? 3 2 10" xfId="18273" xr:uid="{8D53D229-4FAA-4A7C-8459-C31F8F8F8E72}"/>
    <cellStyle name="???? 3 2 11" xfId="26456" xr:uid="{6697C649-E8AA-4FFA-AEDE-25E930DBBE0B}"/>
    <cellStyle name="???? 3 2 12" xfId="35334" xr:uid="{C5C8EF44-FCC9-4B0A-94FE-96A28AFE960F}"/>
    <cellStyle name="???? 3 2 2" xfId="11171" xr:uid="{3737001B-F90B-4B10-A584-33B3951D81F8}"/>
    <cellStyle name="???? 3 2 2 10" xfId="26457" xr:uid="{323FF2E0-FB14-4CE9-A446-47BE3500981A}"/>
    <cellStyle name="???? 3 2 2 11" xfId="35335" xr:uid="{01F8E83A-BA63-4E2F-8B4A-B68D991DCEA7}"/>
    <cellStyle name="???? 3 2 2 2" xfId="11172" xr:uid="{AB7896C6-E530-428B-9547-D90FAA35A653}"/>
    <cellStyle name="???? 3 2 2 2 10" xfId="35336" xr:uid="{E55F342E-074A-4959-BFDA-3D25D3D2BC74}"/>
    <cellStyle name="???? 3 2 2 2 2" xfId="11173" xr:uid="{5483D05F-8179-4A5D-BC61-80B0736A234A}"/>
    <cellStyle name="???? 3 2 2 2 2 2" xfId="13317" xr:uid="{46302D49-3CFE-42EA-8ADB-BD0ABA73C866}"/>
    <cellStyle name="???? 3 2 2 2 2 2 2" xfId="19657" xr:uid="{736D4FC8-1839-45C6-A367-8153DE6D138D}"/>
    <cellStyle name="???? 3 2 2 2 2 2 3" xfId="22420" xr:uid="{C11BADBD-7381-428F-A8F0-F654C55CFEEC}"/>
    <cellStyle name="???? 3 2 2 2 2 2 4" xfId="26460" xr:uid="{62DA1776-0B39-41B2-BE0F-3C34528F7FF4}"/>
    <cellStyle name="???? 3 2 2 2 2 2 5" xfId="35338" xr:uid="{9141187E-134F-4055-8B5E-F140EDB06870}"/>
    <cellStyle name="???? 3 2 2 2 2 3" xfId="15973" xr:uid="{DD8F468F-DD17-4281-9DB0-A64ED398AB06}"/>
    <cellStyle name="???? 3 2 2 2 2 4" xfId="18270" xr:uid="{526C3734-7B98-4E57-8A73-E991A63F581A}"/>
    <cellStyle name="???? 3 2 2 2 2 5" xfId="26459" xr:uid="{41453EA9-4F10-4605-8D31-1B5055A3DB05}"/>
    <cellStyle name="???? 3 2 2 2 2 6" xfId="35337" xr:uid="{7A78F36A-D5A7-45FF-A35F-ACF876F10456}"/>
    <cellStyle name="???? 3 2 2 2 3" xfId="13318" xr:uid="{DCDA5A0D-AC69-4CD2-A291-BCB0B9A68AE6}"/>
    <cellStyle name="???? 3 2 2 2 3 2" xfId="19658" xr:uid="{29DBA92C-7E39-4A51-B1BA-E31CACEDF800}"/>
    <cellStyle name="???? 3 2 2 2 3 2 2" xfId="22421" xr:uid="{91B2DB40-4E5E-43EC-9F63-C966A5AF71D2}"/>
    <cellStyle name="???? 3 2 2 2 3 2 3" xfId="26462" xr:uid="{85BE6CE2-D7D7-41D9-9043-8593917B0154}"/>
    <cellStyle name="???? 3 2 2 2 3 3" xfId="15974" xr:uid="{7DB3BC58-4EE6-4ED9-981F-573D722C02BC}"/>
    <cellStyle name="???? 3 2 2 2 3 4" xfId="18269" xr:uid="{4CABFA58-DC63-4C12-A980-E3407C9FBA92}"/>
    <cellStyle name="???? 3 2 2 2 3 5" xfId="26461" xr:uid="{AB296379-92AE-4B68-8813-8A43DEB0BB94}"/>
    <cellStyle name="???? 3 2 2 2 3 6" xfId="35339" xr:uid="{7B7DEEE5-630C-4794-BCE4-EF9F7F200156}"/>
    <cellStyle name="???? 3 2 2 2 4" xfId="14955" xr:uid="{92D1302B-300D-4D7A-BEF8-480F6E86BA9C}"/>
    <cellStyle name="???? 3 2 2 2 4 2" xfId="19659" xr:uid="{38459D61-287C-4F6D-B6EF-EEB8B089B927}"/>
    <cellStyle name="???? 3 2 2 2 4 2 2" xfId="22422" xr:uid="{0FE1BFA0-D7A5-45B9-BC22-EFBA2A37DC1E}"/>
    <cellStyle name="???? 3 2 2 2 4 2 3" xfId="26464" xr:uid="{D875D1B6-63F1-4A28-B19A-03B2787F932F}"/>
    <cellStyle name="???? 3 2 2 2 4 3" xfId="15975" xr:uid="{FCE7D032-608D-4497-85B4-449E8A3F30B2}"/>
    <cellStyle name="???? 3 2 2 2 4 4" xfId="18268" xr:uid="{8C0E1B29-7D73-4B0E-898E-4520A9457653}"/>
    <cellStyle name="???? 3 2 2 2 4 5" xfId="26463" xr:uid="{181F24C7-D0D3-41F1-9025-5E6059C90910}"/>
    <cellStyle name="???? 3 2 2 2 4 6" xfId="35340" xr:uid="{8F5A552C-4AD3-410B-AA38-8E50C562DE1A}"/>
    <cellStyle name="???? 3 2 2 2 5" xfId="15324" xr:uid="{D5AEB20C-FC1E-43CC-A063-16FB8DDEA05F}"/>
    <cellStyle name="???? 3 2 2 2 5 2" xfId="19660" xr:uid="{EF37D647-5442-4650-BFFF-1C340090AF0A}"/>
    <cellStyle name="???? 3 2 2 2 5 2 2" xfId="22423" xr:uid="{6A98954B-13B0-4215-8451-DAA46A3E584B}"/>
    <cellStyle name="???? 3 2 2 2 5 2 3" xfId="26466" xr:uid="{6EE0DA1F-EFC4-4198-BDED-30EBBE5FAA68}"/>
    <cellStyle name="???? 3 2 2 2 5 3" xfId="15976" xr:uid="{DCF7DDFA-CBE5-4750-9529-B92BAB120936}"/>
    <cellStyle name="???? 3 2 2 2 5 4" xfId="18267" xr:uid="{1B53705D-F1F9-436C-9FE6-EB500D66DD9A}"/>
    <cellStyle name="???? 3 2 2 2 5 5" xfId="26465" xr:uid="{B1A5721B-49A7-4B57-8540-CE0E45623C37}"/>
    <cellStyle name="???? 3 2 2 2 5 6" xfId="35341" xr:uid="{378D8023-761F-4C3D-B0E2-E52B0B44F7B4}"/>
    <cellStyle name="???? 3 2 2 2 6" xfId="19656" xr:uid="{B094019B-77B1-4CCC-A636-A177B2EC251A}"/>
    <cellStyle name="???? 3 2 2 2 6 2" xfId="22419" xr:uid="{C47035FE-7A2B-4F91-AA21-CA8782730CEF}"/>
    <cellStyle name="???? 3 2 2 2 6 3" xfId="26467" xr:uid="{1BF90FA2-ABD1-4FCB-B5D3-8CCA7B322803}"/>
    <cellStyle name="???? 3 2 2 2 7" xfId="15972" xr:uid="{496896BB-90FB-46E5-AC18-EC95031C74E3}"/>
    <cellStyle name="???? 3 2 2 2 8" xfId="18271" xr:uid="{BB06BFBB-74C4-46B3-811D-956243916585}"/>
    <cellStyle name="???? 3 2 2 2 9" xfId="26458" xr:uid="{EDCB8672-40D9-4B2D-A25F-404A37168534}"/>
    <cellStyle name="???? 3 2 2 3" xfId="11174" xr:uid="{AB8B02F6-20FF-4DEE-9306-4083E6D27B75}"/>
    <cellStyle name="???? 3 2 2 3 2" xfId="13305" xr:uid="{9DD56F86-DC8C-40D5-A256-DD85CA4CD587}"/>
    <cellStyle name="???? 3 2 2 3 2 2" xfId="19661" xr:uid="{C8474B70-94B7-4741-B9FC-B5689351EAB3}"/>
    <cellStyle name="???? 3 2 2 3 2 3" xfId="22424" xr:uid="{9895092B-953B-4480-A916-02B47CA46EB5}"/>
    <cellStyle name="???? 3 2 2 3 2 4" xfId="26469" xr:uid="{564EC5A5-01DD-4190-8E4A-32D0B17E8607}"/>
    <cellStyle name="???? 3 2 2 3 2 5" xfId="35343" xr:uid="{166EA805-0091-4D1E-B90A-AEC2079476AB}"/>
    <cellStyle name="???? 3 2 2 3 3" xfId="15977" xr:uid="{27F19FCF-80CF-4DD7-B933-4DC32926390E}"/>
    <cellStyle name="???? 3 2 2 3 4" xfId="18266" xr:uid="{27C6E6EE-54B5-4032-A7AB-B644E041C6CF}"/>
    <cellStyle name="???? 3 2 2 3 5" xfId="26468" xr:uid="{171A5BB5-74B4-41B3-956F-32D59B003016}"/>
    <cellStyle name="???? 3 2 2 3 6" xfId="35342" xr:uid="{23F7AAFE-A55A-47BF-935B-2B71DB222243}"/>
    <cellStyle name="???? 3 2 2 4" xfId="13364" xr:uid="{095A83FB-B036-4EDC-85E5-560541B77C4F}"/>
    <cellStyle name="???? 3 2 2 4 2" xfId="19662" xr:uid="{E222D3CE-A96E-44CB-B73A-220A9D33B500}"/>
    <cellStyle name="???? 3 2 2 4 2 2" xfId="22425" xr:uid="{76F4457D-10ED-44ED-A4E4-F64E6C4E4E4C}"/>
    <cellStyle name="???? 3 2 2 4 2 3" xfId="26471" xr:uid="{3043D864-6191-4EFF-92E4-CAB2206FFC73}"/>
    <cellStyle name="???? 3 2 2 4 3" xfId="15978" xr:uid="{4981EDB3-E5BA-4E40-BA14-AC02EF82A2D4}"/>
    <cellStyle name="???? 3 2 2 4 4" xfId="18265" xr:uid="{AB83F86E-3A06-4076-9890-388DA053F91B}"/>
    <cellStyle name="???? 3 2 2 4 5" xfId="26470" xr:uid="{99BD88B4-FB0A-4E65-BA67-C6F7EDE8B459}"/>
    <cellStyle name="???? 3 2 2 4 6" xfId="35344" xr:uid="{87076163-5542-4FE1-BE0A-6C0DA4A78D48}"/>
    <cellStyle name="???? 3 2 2 5" xfId="14956" xr:uid="{C5C91BDB-D8EA-4A28-93B7-8BEC8D7200C3}"/>
    <cellStyle name="???? 3 2 2 5 2" xfId="19663" xr:uid="{D4B4387D-1A54-4909-BB6A-8AADF03F24C9}"/>
    <cellStyle name="???? 3 2 2 5 2 2" xfId="22426" xr:uid="{8933C081-EA26-4326-9FB4-4042B1206513}"/>
    <cellStyle name="???? 3 2 2 5 2 3" xfId="26473" xr:uid="{6E884767-9395-49B1-BEEA-E447155831F6}"/>
    <cellStyle name="???? 3 2 2 5 3" xfId="15979" xr:uid="{A6A3E4D5-5BAA-4274-B9FD-C18D3D36F05A}"/>
    <cellStyle name="???? 3 2 2 5 4" xfId="18264" xr:uid="{17527432-AD63-468F-BAEA-C9A7740C009C}"/>
    <cellStyle name="???? 3 2 2 5 5" xfId="26472" xr:uid="{83FBA8E7-F0FF-4EAA-832B-B1E6235A48C2}"/>
    <cellStyle name="???? 3 2 2 5 6" xfId="35345" xr:uid="{EAB95711-7372-4984-A9FA-4DE4804E0516}"/>
    <cellStyle name="???? 3 2 2 6" xfId="15323" xr:uid="{3643F8D1-E777-482B-9555-3C93F022BCAA}"/>
    <cellStyle name="???? 3 2 2 6 2" xfId="19664" xr:uid="{4D95862E-4308-43E1-98D0-5C920FAE23A0}"/>
    <cellStyle name="???? 3 2 2 6 2 2" xfId="22427" xr:uid="{E9C77A65-84B2-473D-8997-29E1913D30B1}"/>
    <cellStyle name="???? 3 2 2 6 2 3" xfId="26475" xr:uid="{70506367-E965-43AC-A24B-F48903166843}"/>
    <cellStyle name="???? 3 2 2 6 3" xfId="15980" xr:uid="{4E36F769-A7A4-4464-B4BA-BAD10F70823A}"/>
    <cellStyle name="???? 3 2 2 6 4" xfId="18263" xr:uid="{FA98E9A0-31BC-44BC-8841-C44A0CB1300F}"/>
    <cellStyle name="???? 3 2 2 6 5" xfId="26474" xr:uid="{3BD63121-CE54-4AB8-92B3-CEAAF52BC18A}"/>
    <cellStyle name="???? 3 2 2 6 6" xfId="35346" xr:uid="{A2D3B96C-3D28-4E1A-AAF8-1032B407FADD}"/>
    <cellStyle name="???? 3 2 2 7" xfId="19655" xr:uid="{D125082D-4778-465F-93AF-2765E0422A85}"/>
    <cellStyle name="???? 3 2 2 7 2" xfId="22418" xr:uid="{6953CC5E-BE1D-476E-BEB6-3409FB91E491}"/>
    <cellStyle name="???? 3 2 2 7 3" xfId="26476" xr:uid="{A7FA0CBF-326B-48FB-BD99-7D1CFBF02EA9}"/>
    <cellStyle name="???? 3 2 2 8" xfId="15971" xr:uid="{470F5749-D2C9-4ED2-8BB9-AE0AA20B1571}"/>
    <cellStyle name="???? 3 2 2 9" xfId="18272" xr:uid="{F673AF04-E157-4D3F-A975-79183BC76345}"/>
    <cellStyle name="???? 3 2 3" xfId="11175" xr:uid="{4DC56CA2-93A2-43B5-B00F-B5E797DE5202}"/>
    <cellStyle name="???? 3 2 3 10" xfId="35347" xr:uid="{B8371B9A-9CE4-457D-9007-DFF3286C4443}"/>
    <cellStyle name="???? 3 2 3 2" xfId="11176" xr:uid="{817AFCC3-AD5B-4B36-A822-734623FB1231}"/>
    <cellStyle name="???? 3 2 3 2 2" xfId="13291" xr:uid="{77C5EA9C-7C70-436E-BD49-6EED109526AE}"/>
    <cellStyle name="???? 3 2 3 2 2 2" xfId="19666" xr:uid="{068FF834-B9DF-41B9-823E-0713AB3BBB5D}"/>
    <cellStyle name="???? 3 2 3 2 2 3" xfId="22429" xr:uid="{B7E2568A-727D-4E7B-BC63-09EFA6A4AB83}"/>
    <cellStyle name="???? 3 2 3 2 2 4" xfId="26479" xr:uid="{2EF02DAE-4A2E-4203-98D9-BE5CE0BF7952}"/>
    <cellStyle name="???? 3 2 3 2 2 5" xfId="35349" xr:uid="{AC7B3965-4ABE-44F2-BAD0-B99922782516}"/>
    <cellStyle name="???? 3 2 3 2 3" xfId="15982" xr:uid="{44B8662E-C2FC-452F-8A95-70D6D70B3AB8}"/>
    <cellStyle name="???? 3 2 3 2 4" xfId="18261" xr:uid="{6E8ACC8F-34BD-4189-ABDE-B44F308BA9B5}"/>
    <cellStyle name="???? 3 2 3 2 5" xfId="26478" xr:uid="{5B68F874-2850-4DE5-9F5F-6920BE3ADDF6}"/>
    <cellStyle name="???? 3 2 3 2 6" xfId="35348" xr:uid="{7F9351BB-9B36-4152-82E9-3969591FBA83}"/>
    <cellStyle name="???? 3 2 3 3" xfId="13304" xr:uid="{36272030-9E48-4B67-B66A-091A71BA979D}"/>
    <cellStyle name="???? 3 2 3 3 2" xfId="19667" xr:uid="{3C8BBD50-BF7A-414D-BA74-C5EDB0D0FDE7}"/>
    <cellStyle name="???? 3 2 3 3 2 2" xfId="22430" xr:uid="{6404456C-F0EF-43F8-ACDE-1E8CEAFC8CC2}"/>
    <cellStyle name="???? 3 2 3 3 2 3" xfId="26481" xr:uid="{2B337BA3-74A0-4F21-9DA2-A1824080FA25}"/>
    <cellStyle name="???? 3 2 3 3 3" xfId="15983" xr:uid="{AB08F1D4-6FB8-4A84-8D53-11A53A71E432}"/>
    <cellStyle name="???? 3 2 3 3 4" xfId="18260" xr:uid="{E3170DEC-216A-48B4-9E8D-1E807860C7C5}"/>
    <cellStyle name="???? 3 2 3 3 5" xfId="26480" xr:uid="{750CA198-17F8-4688-8859-F4836913FCDE}"/>
    <cellStyle name="???? 3 2 3 3 6" xfId="35350" xr:uid="{C48E83DE-0C72-4C50-9FC7-C8C8E7B70ED4}"/>
    <cellStyle name="???? 3 2 3 4" xfId="14954" xr:uid="{3710F2AB-864C-488E-9378-F6DB2375361A}"/>
    <cellStyle name="???? 3 2 3 4 2" xfId="19668" xr:uid="{778A6D3B-A4D5-4A38-AD9A-5B4ED64FCF5B}"/>
    <cellStyle name="???? 3 2 3 4 2 2" xfId="22431" xr:uid="{B75B7B0E-62C1-4FA7-A6F6-AB5CDD60F235}"/>
    <cellStyle name="???? 3 2 3 4 2 3" xfId="26483" xr:uid="{4C47B02B-EA79-4751-9A2A-8C5BC9C1ED60}"/>
    <cellStyle name="???? 3 2 3 4 3" xfId="15984" xr:uid="{944175BB-E907-4920-85F4-3FCD4A91BE3B}"/>
    <cellStyle name="???? 3 2 3 4 4" xfId="18259" xr:uid="{1056F367-DBD2-4894-B32C-1E4628A92506}"/>
    <cellStyle name="???? 3 2 3 4 5" xfId="26482" xr:uid="{03C4C248-0AFF-44C4-8D48-BC3861B1567E}"/>
    <cellStyle name="???? 3 2 3 4 6" xfId="35351" xr:uid="{AE3724B5-0AEC-414E-92D1-7CE31C3BAA8D}"/>
    <cellStyle name="???? 3 2 3 5" xfId="15325" xr:uid="{A515FB78-782F-44EF-B071-B2D1F3AC14D3}"/>
    <cellStyle name="???? 3 2 3 5 2" xfId="19669" xr:uid="{FFC49785-5A94-4DFC-89C7-678ADAAC486D}"/>
    <cellStyle name="???? 3 2 3 5 2 2" xfId="22432" xr:uid="{9D853A06-5E3A-4EEB-BA01-B853F8576EC1}"/>
    <cellStyle name="???? 3 2 3 5 2 3" xfId="26485" xr:uid="{7C195E9F-117E-43BA-B5A0-F8D76A37608D}"/>
    <cellStyle name="???? 3 2 3 5 3" xfId="15985" xr:uid="{02C7A2F6-DBF5-44BE-9B59-D42EF7F1178A}"/>
    <cellStyle name="???? 3 2 3 5 4" xfId="18258" xr:uid="{EF40230F-4BE8-4679-81C7-36C3376566D9}"/>
    <cellStyle name="???? 3 2 3 5 5" xfId="26484" xr:uid="{17AEEAF8-25D6-41E0-BE5E-655B9BE1BA57}"/>
    <cellStyle name="???? 3 2 3 5 6" xfId="35352" xr:uid="{CB5FF17F-A612-41A5-9CE9-D13E296EA017}"/>
    <cellStyle name="???? 3 2 3 6" xfId="19665" xr:uid="{7355345D-B75E-4878-AF33-BD1ABB90B572}"/>
    <cellStyle name="???? 3 2 3 6 2" xfId="22428" xr:uid="{3BAC0B0D-04F5-405C-BCFE-3E8F5C74F3FC}"/>
    <cellStyle name="???? 3 2 3 6 3" xfId="26486" xr:uid="{A316CE76-6B30-4A7E-88E6-5DEACEE9AE93}"/>
    <cellStyle name="???? 3 2 3 7" xfId="15981" xr:uid="{CCABD86B-A586-41CE-B9EA-949C659EB495}"/>
    <cellStyle name="???? 3 2 3 8" xfId="18262" xr:uid="{5C624615-28FC-4049-A99B-7E97D6DB821E}"/>
    <cellStyle name="???? 3 2 3 9" xfId="26477" xr:uid="{4B7859F9-8E72-4297-8BCA-EFD56EA35B15}"/>
    <cellStyle name="???? 3 2 4" xfId="11177" xr:uid="{34CC77E0-71C9-4EA8-9F43-159864D0F20A}"/>
    <cellStyle name="???? 3 2 4 2" xfId="13290" xr:uid="{AC85A4A9-3F8A-459D-AA67-6DF0AF64FBE5}"/>
    <cellStyle name="???? 3 2 4 2 2" xfId="19670" xr:uid="{01A98382-531B-43D3-BEB4-CDD9C7ADF4E3}"/>
    <cellStyle name="???? 3 2 4 2 3" xfId="22433" xr:uid="{FEF4157D-B6FE-4E07-8DFE-C4F14E95D822}"/>
    <cellStyle name="???? 3 2 4 2 4" xfId="26488" xr:uid="{BFDC34FF-51BE-4DB0-AEDE-C136ECD52F72}"/>
    <cellStyle name="???? 3 2 4 2 5" xfId="35354" xr:uid="{28D3B120-8468-4EC8-954C-E19DC23B6CD5}"/>
    <cellStyle name="???? 3 2 4 3" xfId="15986" xr:uid="{A33B0E95-057B-4F4B-85D2-3408D40CA904}"/>
    <cellStyle name="???? 3 2 4 4" xfId="18257" xr:uid="{909AF7F6-327D-4B20-BDAD-69CA02D3B6F2}"/>
    <cellStyle name="???? 3 2 4 5" xfId="26487" xr:uid="{B8919B70-97A0-43D6-AF7D-556214913749}"/>
    <cellStyle name="???? 3 2 4 6" xfId="35353" xr:uid="{B01091E5-37A0-447B-A182-953ECE488C70}"/>
    <cellStyle name="???? 3 2 5" xfId="13365" xr:uid="{172D8201-0FA0-4DF6-A2E5-72C26A772BF8}"/>
    <cellStyle name="???? 3 2 5 2" xfId="19671" xr:uid="{08DE08A7-D77A-46F2-B826-738A3C6CD017}"/>
    <cellStyle name="???? 3 2 5 2 2" xfId="22434" xr:uid="{2AB82DF5-C110-4936-9456-8737CEE29DF8}"/>
    <cellStyle name="???? 3 2 5 2 3" xfId="26490" xr:uid="{D6C1D2E3-7F86-43B2-B8DB-E5B657D29132}"/>
    <cellStyle name="???? 3 2 5 3" xfId="15987" xr:uid="{9373A7EF-44B2-4384-B65A-60F855387B2F}"/>
    <cellStyle name="???? 3 2 5 4" xfId="18256" xr:uid="{38BF1671-9EA2-40E2-B5FC-6AC519AD5E51}"/>
    <cellStyle name="???? 3 2 5 5" xfId="26489" xr:uid="{479AB7D9-3D4B-49F0-BFB1-832FCA12F344}"/>
    <cellStyle name="???? 3 2 5 6" xfId="35355" xr:uid="{95F074F0-619A-47D1-851D-CD77CD8179A7}"/>
    <cellStyle name="???? 3 2 6" xfId="14957" xr:uid="{DF82E253-0DF9-450E-9F2E-F33F55F2091E}"/>
    <cellStyle name="???? 3 2 6 2" xfId="19672" xr:uid="{868D8530-9174-4876-A606-5A259C089ED7}"/>
    <cellStyle name="???? 3 2 6 2 2" xfId="22435" xr:uid="{4EDD5CFE-2819-4541-8BA4-F507A3C0FD89}"/>
    <cellStyle name="???? 3 2 6 2 3" xfId="26492" xr:uid="{F5D0E47D-F882-48D1-8180-21E97FE7B3E6}"/>
    <cellStyle name="???? 3 2 6 3" xfId="15988" xr:uid="{3238C33D-548A-463D-BD19-A81D106FD272}"/>
    <cellStyle name="???? 3 2 6 4" xfId="18255" xr:uid="{CD3D4074-7573-4F67-9AA4-ACD53FFCFFB2}"/>
    <cellStyle name="???? 3 2 6 5" xfId="26491" xr:uid="{A0088DEC-A714-48F5-A639-F5205644FD21}"/>
    <cellStyle name="???? 3 2 6 6" xfId="35356" xr:uid="{C21ED288-557D-4A3C-AB6D-DD76E00F104C}"/>
    <cellStyle name="???? 3 2 7" xfId="15322" xr:uid="{9F3D2712-674F-4832-8230-2BBF8CA35CD3}"/>
    <cellStyle name="???? 3 2 7 2" xfId="19673" xr:uid="{4533D478-74D7-40D6-8E11-CF50FA186873}"/>
    <cellStyle name="???? 3 2 7 2 2" xfId="22436" xr:uid="{512EBE65-D8DD-4ACF-9F49-C6B344CF80D4}"/>
    <cellStyle name="???? 3 2 7 2 3" xfId="26494" xr:uid="{E9DE154E-5147-4188-8963-0C5B8F48C134}"/>
    <cellStyle name="???? 3 2 7 3" xfId="15989" xr:uid="{14E1DEC7-4CB3-4B6C-B7C7-A5CF0654A71C}"/>
    <cellStyle name="???? 3 2 7 4" xfId="18254" xr:uid="{E0E71911-1287-4BEB-A9BC-D6B32E121F8C}"/>
    <cellStyle name="???? 3 2 7 5" xfId="26493" xr:uid="{0D49F88C-DB09-4ADC-9D34-7EFEACD07C7D}"/>
    <cellStyle name="???? 3 2 7 6" xfId="35357" xr:uid="{0C9984A4-E6CF-4204-9026-E6F3920A3E67}"/>
    <cellStyle name="???? 3 2 8" xfId="19654" xr:uid="{B3859C44-1809-436E-AF11-666C36020B26}"/>
    <cellStyle name="???? 3 2 8 2" xfId="22417" xr:uid="{3DA056AA-2376-4A49-8AB0-BDF568738CDB}"/>
    <cellStyle name="???? 3 2 8 3" xfId="26495" xr:uid="{953F3EE9-2B95-408D-8EFA-B550D46AB3B1}"/>
    <cellStyle name="???? 3 2 9" xfId="15970" xr:uid="{0646514E-0ACE-4A2B-94EE-E9BB0894D84A}"/>
    <cellStyle name="???? 3 3" xfId="11178" xr:uid="{739BC19D-2632-44B5-9958-40ED0BAE882B}"/>
    <cellStyle name="???? 3 3 10" xfId="26496" xr:uid="{9FF03019-6A45-4982-AA4A-8905CBC57E52}"/>
    <cellStyle name="???? 3 3 11" xfId="35358" xr:uid="{ECA90C37-ACBD-4BDD-B588-A2EA4F832ADD}"/>
    <cellStyle name="???? 3 3 2" xfId="11179" xr:uid="{9B0472DD-E71D-49A4-9159-4C8C5D093DDE}"/>
    <cellStyle name="???? 3 3 2 10" xfId="35359" xr:uid="{7BDDBE54-3446-4556-ADC6-8EECB4038DE9}"/>
    <cellStyle name="???? 3 3 2 2" xfId="11180" xr:uid="{32C61677-FF83-4D31-A05D-F2CEA8ACA7EC}"/>
    <cellStyle name="???? 3 3 2 2 2" xfId="13283" xr:uid="{5774544E-E6A0-4915-B1C2-F0585A57F431}"/>
    <cellStyle name="???? 3 3 2 2 2 2" xfId="19676" xr:uid="{C36B9DE4-C8D2-4302-96DF-680680FB0F09}"/>
    <cellStyle name="???? 3 3 2 2 2 3" xfId="22439" xr:uid="{51B30A2C-BC3C-44D5-A000-55E2C28C4AF1}"/>
    <cellStyle name="???? 3 3 2 2 2 4" xfId="26499" xr:uid="{434801FC-FA74-4272-825F-5D207E1379D8}"/>
    <cellStyle name="???? 3 3 2 2 2 5" xfId="35361" xr:uid="{EE859C17-5561-4F35-A28A-8194C99A76D3}"/>
    <cellStyle name="???? 3 3 2 2 3" xfId="15992" xr:uid="{C6DEC3C8-F253-45FE-A8CB-B3592F1517B6}"/>
    <cellStyle name="???? 3 3 2 2 4" xfId="18251" xr:uid="{68A49436-BCE0-4D29-AD78-3B03800B441C}"/>
    <cellStyle name="???? 3 3 2 2 5" xfId="26498" xr:uid="{65734F40-CD23-4683-946E-679011A7D027}"/>
    <cellStyle name="???? 3 3 2 2 6" xfId="35360" xr:uid="{A975EA41-5EC4-411F-8CF4-EA6CB90A5AB8}"/>
    <cellStyle name="???? 3 3 2 3" xfId="13284" xr:uid="{72114106-7758-42D1-8D73-6E7AF14086C9}"/>
    <cellStyle name="???? 3 3 2 3 2" xfId="19677" xr:uid="{1D91ED9A-5843-4E8C-95A9-AD0FD5966848}"/>
    <cellStyle name="???? 3 3 2 3 2 2" xfId="22440" xr:uid="{C13B2400-76ED-4421-A71D-9AD23A2EE12C}"/>
    <cellStyle name="???? 3 3 2 3 2 3" xfId="26501" xr:uid="{8C63A717-FC05-4507-A873-F02FA91628A7}"/>
    <cellStyle name="???? 3 3 2 3 3" xfId="15993" xr:uid="{8464C49A-3F80-4AEF-ADE9-2D0C799FD623}"/>
    <cellStyle name="???? 3 3 2 3 4" xfId="18250" xr:uid="{8D0C5BEB-040E-4C13-9C66-0695934E0753}"/>
    <cellStyle name="???? 3 3 2 3 5" xfId="26500" xr:uid="{2EEDCC62-1065-463B-992E-E6EB2D6D8D88}"/>
    <cellStyle name="???? 3 3 2 3 6" xfId="35362" xr:uid="{4B858244-938E-4A41-BCE1-67687CB3EED6}"/>
    <cellStyle name="???? 3 3 2 4" xfId="14952" xr:uid="{A387EFFF-562F-46B0-9615-7FB4B76513B9}"/>
    <cellStyle name="???? 3 3 2 4 2" xfId="19678" xr:uid="{2EDDDB83-82F9-4E30-A5C0-43292AB308A7}"/>
    <cellStyle name="???? 3 3 2 4 2 2" xfId="22441" xr:uid="{564247B0-9EEB-491A-9729-DD4AC3966007}"/>
    <cellStyle name="???? 3 3 2 4 2 3" xfId="26503" xr:uid="{3F29F976-CFAC-4F16-B239-DB3D4B4A311D}"/>
    <cellStyle name="???? 3 3 2 4 3" xfId="15994" xr:uid="{DAF6F5F1-AF70-495F-8DD2-DE4DC673DF98}"/>
    <cellStyle name="???? 3 3 2 4 4" xfId="18249" xr:uid="{6D43319D-6305-4507-B620-DC8F13996A4B}"/>
    <cellStyle name="???? 3 3 2 4 5" xfId="26502" xr:uid="{D9403E32-CF4E-42BC-B9B8-BBD20660A3A0}"/>
    <cellStyle name="???? 3 3 2 4 6" xfId="35363" xr:uid="{157DC9FD-2343-449D-A91C-4E77CAF1A4A7}"/>
    <cellStyle name="???? 3 3 2 5" xfId="15327" xr:uid="{7D4D655B-2670-4A1F-8018-4D1C970ECEBA}"/>
    <cellStyle name="???? 3 3 2 5 2" xfId="19679" xr:uid="{1A1AC759-5E11-482A-BC42-88CA4DBB78F2}"/>
    <cellStyle name="???? 3 3 2 5 2 2" xfId="22442" xr:uid="{C5E6DCA3-FE14-4363-B217-AA0A69CAE42D}"/>
    <cellStyle name="???? 3 3 2 5 2 3" xfId="26505" xr:uid="{AB94181E-CF9B-4870-9FCE-8E52286B802A}"/>
    <cellStyle name="???? 3 3 2 5 3" xfId="15995" xr:uid="{73DE1A63-7B5B-49DD-A9CE-B4DCF5A8817A}"/>
    <cellStyle name="???? 3 3 2 5 4" xfId="18246" xr:uid="{CA1CC897-FD87-4D7A-83E9-F4B5056D9330}"/>
    <cellStyle name="???? 3 3 2 5 5" xfId="26504" xr:uid="{41CD3704-0FF8-4373-9F6D-E9B4591ECB26}"/>
    <cellStyle name="???? 3 3 2 5 6" xfId="35364" xr:uid="{22A24589-3E8C-4AA1-A092-281095EB5096}"/>
    <cellStyle name="???? 3 3 2 6" xfId="19675" xr:uid="{E064574F-0542-4BE6-9A18-ECADAF3EED4F}"/>
    <cellStyle name="???? 3 3 2 6 2" xfId="22438" xr:uid="{DC8EE58A-24B4-483D-A3AA-BFC43EE287E2}"/>
    <cellStyle name="???? 3 3 2 6 3" xfId="26506" xr:uid="{703BAE7D-A48D-49F9-89C0-A1CC17EDCE8D}"/>
    <cellStyle name="???? 3 3 2 7" xfId="15991" xr:uid="{6B33BB1F-9771-4AC0-9662-A3489983489A}"/>
    <cellStyle name="???? 3 3 2 8" xfId="18252" xr:uid="{7C9E048F-BC7F-4BD5-944F-5E92CCF2A41B}"/>
    <cellStyle name="???? 3 3 2 9" xfId="26497" xr:uid="{2F7E39B3-772B-443C-9EC6-8B7E32157DAA}"/>
    <cellStyle name="???? 3 3 3" xfId="11181" xr:uid="{2779B0F9-9622-4F08-8F2E-F4D7A4BE88AD}"/>
    <cellStyle name="???? 3 3 3 2" xfId="13281" xr:uid="{0656F67E-E184-4366-B487-A6FB62289669}"/>
    <cellStyle name="???? 3 3 3 2 2" xfId="19680" xr:uid="{7146183A-0ECC-408B-B4CF-353BCF72A26D}"/>
    <cellStyle name="???? 3 3 3 2 3" xfId="22443" xr:uid="{98A711C2-C72E-44A7-B926-54A9CAD45523}"/>
    <cellStyle name="???? 3 3 3 2 4" xfId="26508" xr:uid="{034A93E6-5D32-44B3-BF2E-F300808C82E5}"/>
    <cellStyle name="???? 3 3 3 2 5" xfId="35366" xr:uid="{B8B441F3-43B0-4F5D-9F14-9E8A8514EE93}"/>
    <cellStyle name="???? 3 3 3 3" xfId="15996" xr:uid="{FC8DC32C-B82F-4679-BFC8-74D159F33A43}"/>
    <cellStyle name="???? 3 3 3 4" xfId="18245" xr:uid="{BF047B4D-9EC4-4912-AC1F-7CC2F7D05D58}"/>
    <cellStyle name="???? 3 3 3 5" xfId="26507" xr:uid="{7AD1C091-1A10-495F-8F34-F34EA638B36C}"/>
    <cellStyle name="???? 3 3 3 6" xfId="35365" xr:uid="{00DC1B2F-669E-4A20-9C8F-BF226F95F205}"/>
    <cellStyle name="???? 3 3 4" xfId="13285" xr:uid="{B410B3A4-AB86-4125-B45D-D56EDA8C2FC1}"/>
    <cellStyle name="???? 3 3 4 2" xfId="19681" xr:uid="{DB5E58A6-8B0D-477A-989B-2B5FC8ED7F9C}"/>
    <cellStyle name="???? 3 3 4 2 2" xfId="22444" xr:uid="{4C175CBA-7142-48BA-8E68-F649581A5D87}"/>
    <cellStyle name="???? 3 3 4 2 3" xfId="26510" xr:uid="{3555AF27-7C88-445C-8302-A4AFDF1B3082}"/>
    <cellStyle name="???? 3 3 4 3" xfId="15997" xr:uid="{48D4A02C-4C23-4BF7-9D3A-A304469A8DBD}"/>
    <cellStyle name="???? 3 3 4 4" xfId="18212" xr:uid="{D9D3E4B5-C874-482B-B45F-753ACA15C8BB}"/>
    <cellStyle name="???? 3 3 4 5" xfId="26509" xr:uid="{AFB4560E-8EF9-4E77-AF7A-E5FBBC595C57}"/>
    <cellStyle name="???? 3 3 4 6" xfId="35367" xr:uid="{EC667653-E180-4E78-A289-3412E014462C}"/>
    <cellStyle name="???? 3 3 5" xfId="14953" xr:uid="{D9874093-0C03-4F4C-82A1-05EB728733A1}"/>
    <cellStyle name="???? 3 3 5 2" xfId="19682" xr:uid="{8A7C0D1F-5A46-4728-A80A-5A04DF0F415F}"/>
    <cellStyle name="???? 3 3 5 2 2" xfId="22445" xr:uid="{8A92AB6E-48C2-4658-A2D2-7D2B4A263F7C}"/>
    <cellStyle name="???? 3 3 5 2 3" xfId="26512" xr:uid="{F07E87A7-7B2D-491C-A64A-24AC97365D54}"/>
    <cellStyle name="???? 3 3 5 3" xfId="15998" xr:uid="{88C266DD-7EB0-4468-91E0-F9153A89317C}"/>
    <cellStyle name="???? 3 3 5 4" xfId="18211" xr:uid="{AE66808D-C03B-418F-B964-C1A692352426}"/>
    <cellStyle name="???? 3 3 5 5" xfId="26511" xr:uid="{B22EB431-EE54-45DE-BE22-CC887C43CFF7}"/>
    <cellStyle name="???? 3 3 5 6" xfId="35368" xr:uid="{2985B825-24A7-4273-8346-631AFA9B815C}"/>
    <cellStyle name="???? 3 3 6" xfId="15326" xr:uid="{B4E0ADC8-6CDF-4E22-9960-88FBB0452621}"/>
    <cellStyle name="???? 3 3 6 2" xfId="19683" xr:uid="{1EE68C17-534A-4084-81C0-A68452BC2C16}"/>
    <cellStyle name="???? 3 3 6 2 2" xfId="22446" xr:uid="{DE27F669-39C2-420C-8103-DBFAE858C5FE}"/>
    <cellStyle name="???? 3 3 6 2 3" xfId="26514" xr:uid="{41A2C545-4C81-49C5-AD1D-BC85083AC392}"/>
    <cellStyle name="???? 3 3 6 3" xfId="15999" xr:uid="{0417267C-AEAC-4C95-94DF-264CD5D42E15}"/>
    <cellStyle name="???? 3 3 6 4" xfId="18206" xr:uid="{38B7113C-2810-4061-9401-C18065F809AB}"/>
    <cellStyle name="???? 3 3 6 5" xfId="26513" xr:uid="{8840AF93-4E8A-4687-BFBA-9AF130BB45F5}"/>
    <cellStyle name="???? 3 3 6 6" xfId="35369" xr:uid="{121A6868-FB2F-4B81-A778-A89F91AA4FA0}"/>
    <cellStyle name="???? 3 3 7" xfId="19674" xr:uid="{70C659CC-7228-4803-8DD1-FF7101CEB211}"/>
    <cellStyle name="???? 3 3 7 2" xfId="22437" xr:uid="{CA973D33-151D-490D-859F-3B60E911904B}"/>
    <cellStyle name="???? 3 3 7 3" xfId="26515" xr:uid="{0B3104B0-9A9F-4EDA-8549-28E636772B28}"/>
    <cellStyle name="???? 3 3 8" xfId="15990" xr:uid="{75700994-DDA3-4516-8099-8C9613D0F694}"/>
    <cellStyle name="???? 3 3 9" xfId="18253" xr:uid="{0C49D45A-9CF1-4E63-BF0A-C52CD3C955E3}"/>
    <cellStyle name="???? 3 4" xfId="11182" xr:uid="{936EE844-1771-449A-9FA3-7AF8822871FA}"/>
    <cellStyle name="???? 3 4 10" xfId="26516" xr:uid="{F2C0B81E-41E2-467B-B861-5046748ACB23}"/>
    <cellStyle name="???? 3 4 11" xfId="35370" xr:uid="{6068C531-5BE5-4219-B41B-4510FE3F5CB2}"/>
    <cellStyle name="???? 3 4 2" xfId="11183" xr:uid="{E053A06A-CE09-4B24-AD8D-27BD8349A639}"/>
    <cellStyle name="???? 3 4 2 10" xfId="35371" xr:uid="{06768712-59A0-434D-86B0-A8051A94F91F}"/>
    <cellStyle name="???? 3 4 2 2" xfId="11184" xr:uid="{5963AADD-B6D1-4F29-B21B-E93282F8EEFC}"/>
    <cellStyle name="???? 3 4 2 2 2" xfId="13278" xr:uid="{92160125-0057-446B-B263-F51A7F2987AB}"/>
    <cellStyle name="???? 3 4 2 2 2 2" xfId="19686" xr:uid="{66AA1BC0-8258-4CC6-BEEB-B99D3F4B4B84}"/>
    <cellStyle name="???? 3 4 2 2 2 3" xfId="22449" xr:uid="{571341ED-4C22-42E9-BDA5-7B0A331AD45B}"/>
    <cellStyle name="???? 3 4 2 2 2 4" xfId="26519" xr:uid="{F1A566BE-A94B-40C1-9B17-58BAB6F9D5CD}"/>
    <cellStyle name="???? 3 4 2 2 2 5" xfId="35373" xr:uid="{D6AEA88E-3F3A-406A-B9B0-58753252005C}"/>
    <cellStyle name="???? 3 4 2 2 3" xfId="16002" xr:uid="{7806C91E-5347-464F-8FAC-1699239B476E}"/>
    <cellStyle name="???? 3 4 2 2 4" xfId="18167" xr:uid="{AFE02DA2-82F7-445B-B7F6-CA102A8748DF}"/>
    <cellStyle name="???? 3 4 2 2 5" xfId="26518" xr:uid="{F6B3F7B1-9905-488C-889C-F5B740D01622}"/>
    <cellStyle name="???? 3 4 2 2 6" xfId="35372" xr:uid="{81B56D64-1C0B-485D-B663-361BD197C200}"/>
    <cellStyle name="???? 3 4 2 3" xfId="13279" xr:uid="{EDDADA59-13E1-4FB2-8EA1-57E5F81B1FB8}"/>
    <cellStyle name="???? 3 4 2 3 2" xfId="19687" xr:uid="{4E00CE03-54B2-4D5E-8EF2-BB6FAE60F374}"/>
    <cellStyle name="???? 3 4 2 3 2 2" xfId="22450" xr:uid="{4E14D4E0-2336-45C4-A744-3718A271E0D7}"/>
    <cellStyle name="???? 3 4 2 3 2 3" xfId="26521" xr:uid="{EEE8B585-B44B-4E42-A8ED-E565942391EA}"/>
    <cellStyle name="???? 3 4 2 3 3" xfId="16003" xr:uid="{9AF2D284-C415-4F27-9906-76F029DFDFE2}"/>
    <cellStyle name="???? 3 4 2 3 4" xfId="18142" xr:uid="{D284FDFB-08B2-4F45-91B2-1F2F995D0251}"/>
    <cellStyle name="???? 3 4 2 3 5" xfId="26520" xr:uid="{94BB12B3-6DBE-4549-9E2B-8D50157E0B5B}"/>
    <cellStyle name="???? 3 4 2 3 6" xfId="35374" xr:uid="{5F609804-79C0-4EF8-B1F3-808FE7A392F6}"/>
    <cellStyle name="???? 3 4 2 4" xfId="14950" xr:uid="{ECEF7261-4A91-491E-82D0-B2A2BFFCC70A}"/>
    <cellStyle name="???? 3 4 2 4 2" xfId="19688" xr:uid="{451A13C0-26A9-46DA-BE40-77DB3CCDC55D}"/>
    <cellStyle name="???? 3 4 2 4 2 2" xfId="22451" xr:uid="{32E04E97-8D14-41CC-A753-3A9A5597814F}"/>
    <cellStyle name="???? 3 4 2 4 2 3" xfId="26523" xr:uid="{17CEB653-1579-4810-AC4C-607B2F3C8176}"/>
    <cellStyle name="???? 3 4 2 4 3" xfId="16004" xr:uid="{F708EEE1-183D-4E87-AED3-FFF449A8D418}"/>
    <cellStyle name="???? 3 4 2 4 4" xfId="18141" xr:uid="{FBD289CF-2075-48A7-AA56-F8749615A082}"/>
    <cellStyle name="???? 3 4 2 4 5" xfId="26522" xr:uid="{C596FD4F-DEB9-4C82-B5EB-4549E626FBEA}"/>
    <cellStyle name="???? 3 4 2 4 6" xfId="35375" xr:uid="{B6861CA8-EEB3-4EA9-86B6-1AB1F3C67061}"/>
    <cellStyle name="???? 3 4 2 5" xfId="15329" xr:uid="{F4FC9944-6F2B-4213-8D44-D16172DC7250}"/>
    <cellStyle name="???? 3 4 2 5 2" xfId="19689" xr:uid="{C32A403A-1AF8-4F98-8F38-AE9E7BF27C34}"/>
    <cellStyle name="???? 3 4 2 5 2 2" xfId="22452" xr:uid="{3132EBBC-7C8B-4091-AA57-2AC9CD3B4FC4}"/>
    <cellStyle name="???? 3 4 2 5 2 3" xfId="26525" xr:uid="{D1BF2BFF-DF65-4F01-A9E6-719A9F44D731}"/>
    <cellStyle name="???? 3 4 2 5 3" xfId="16005" xr:uid="{E120BA75-55D1-4667-B6F0-74CBC1A3B0E7}"/>
    <cellStyle name="???? 3 4 2 5 4" xfId="18138" xr:uid="{86B966F4-2726-4653-86B1-5CACB1E08871}"/>
    <cellStyle name="???? 3 4 2 5 5" xfId="26524" xr:uid="{B3CB823D-7F25-4AD4-A805-EAB3B1E9DAD0}"/>
    <cellStyle name="???? 3 4 2 5 6" xfId="35376" xr:uid="{F25EFF0E-F490-4C1F-8386-46AFF61394D7}"/>
    <cellStyle name="???? 3 4 2 6" xfId="19685" xr:uid="{B6448A60-C4AA-41FE-AF63-B8BEC3FC750C}"/>
    <cellStyle name="???? 3 4 2 6 2" xfId="22448" xr:uid="{AD3010F3-BF77-4279-92E9-7997D31F3559}"/>
    <cellStyle name="???? 3 4 2 6 3" xfId="26526" xr:uid="{AFAA08B7-C659-4356-9B9E-7F3119726882}"/>
    <cellStyle name="???? 3 4 2 7" xfId="16001" xr:uid="{3C0C84F1-DACE-4FC8-820E-6D0004E98127}"/>
    <cellStyle name="???? 3 4 2 8" xfId="18204" xr:uid="{4F236D5D-F70E-4D50-A2F7-8777BD7B04BB}"/>
    <cellStyle name="???? 3 4 2 9" xfId="26517" xr:uid="{86E661A6-CF10-4776-AF57-3AB73145DDE7}"/>
    <cellStyle name="???? 3 4 3" xfId="11185" xr:uid="{D5055967-7F9B-425D-B81B-4B9A8153089D}"/>
    <cellStyle name="???? 3 4 3 2" xfId="13277" xr:uid="{102C73F9-EA3A-4A64-9378-696A32A13733}"/>
    <cellStyle name="???? 3 4 3 2 2" xfId="19690" xr:uid="{7CCCD01D-BA4F-459F-8208-18186C12B499}"/>
    <cellStyle name="???? 3 4 3 2 3" xfId="22453" xr:uid="{047455F8-1CAE-4BAE-AEF1-2DDF4228F868}"/>
    <cellStyle name="???? 3 4 3 2 4" xfId="26528" xr:uid="{B0D759EB-0DB4-4E92-A360-1C27B8D25A6B}"/>
    <cellStyle name="???? 3 4 3 2 5" xfId="35378" xr:uid="{C4DE1F2B-5566-412D-AC3F-8878BE5B017B}"/>
    <cellStyle name="???? 3 4 3 3" xfId="16006" xr:uid="{605B0DB8-7497-41EA-B216-AEF6E2AC35DF}"/>
    <cellStyle name="???? 3 4 3 4" xfId="18137" xr:uid="{6D801977-B226-448E-A0AB-9FA82F5F165B}"/>
    <cellStyle name="???? 3 4 3 5" xfId="26527" xr:uid="{DD171DD3-E9A1-4B3F-8E87-12808E7EF017}"/>
    <cellStyle name="???? 3 4 3 6" xfId="35377" xr:uid="{FBAEE977-940B-4236-9763-CB1668E02CB0}"/>
    <cellStyle name="???? 3 4 4" xfId="13280" xr:uid="{D212426D-1F77-48E1-8683-739E7F15C222}"/>
    <cellStyle name="???? 3 4 4 2" xfId="19691" xr:uid="{C8FCCBCF-D8F2-4A91-9496-2ED77E99014D}"/>
    <cellStyle name="???? 3 4 4 2 2" xfId="22454" xr:uid="{64C43D82-30D6-4564-A7FE-8A60E3123C07}"/>
    <cellStyle name="???? 3 4 4 2 3" xfId="26530" xr:uid="{03B6DAE8-797F-40F3-AD3E-8E27A6F84B8C}"/>
    <cellStyle name="???? 3 4 4 3" xfId="16007" xr:uid="{26F4FAAA-DB4C-4ED7-B681-A7A5618EB37E}"/>
    <cellStyle name="???? 3 4 4 4" xfId="18136" xr:uid="{06205584-8704-44B4-BFCB-5EBEC78614CC}"/>
    <cellStyle name="???? 3 4 4 5" xfId="26529" xr:uid="{FE22E3A9-67E0-4F86-AF50-B9424CBA6B27}"/>
    <cellStyle name="???? 3 4 4 6" xfId="35379" xr:uid="{DDCE7D8E-0FBE-43F8-9222-6B1661A16E38}"/>
    <cellStyle name="???? 3 4 5" xfId="14951" xr:uid="{C708B699-C655-4111-B2B7-F3143855A71F}"/>
    <cellStyle name="???? 3 4 5 2" xfId="19692" xr:uid="{7D2BFF52-EC2A-481A-AE77-CA610C39A8D4}"/>
    <cellStyle name="???? 3 4 5 2 2" xfId="22455" xr:uid="{62D17041-B819-4D4F-A837-119828EB18AD}"/>
    <cellStyle name="???? 3 4 5 2 3" xfId="26532" xr:uid="{B2B1AFD4-803F-4863-BF11-59A0C094E466}"/>
    <cellStyle name="???? 3 4 5 3" xfId="16008" xr:uid="{A22C0BF7-DF6F-47F3-8A0F-7D75169E4745}"/>
    <cellStyle name="???? 3 4 5 4" xfId="18135" xr:uid="{9518112D-7481-4B7C-8D88-4C5D42816CE4}"/>
    <cellStyle name="???? 3 4 5 5" xfId="26531" xr:uid="{A47ADABA-277C-4B74-A98E-30FF74F9C503}"/>
    <cellStyle name="???? 3 4 5 6" xfId="35380" xr:uid="{86898008-8D2F-49E1-BCD8-A00C9123135C}"/>
    <cellStyle name="???? 3 4 6" xfId="15328" xr:uid="{4C11D228-F174-4347-BB2A-D9FEA8514C10}"/>
    <cellStyle name="???? 3 4 6 2" xfId="19693" xr:uid="{DFF8975D-6458-4136-B48C-99F01E5A975E}"/>
    <cellStyle name="???? 3 4 6 2 2" xfId="22456" xr:uid="{5AFB3DB8-D95F-4728-B20D-511D6BC1A0A9}"/>
    <cellStyle name="???? 3 4 6 2 3" xfId="26534" xr:uid="{C1801B4A-0859-4E3F-AA02-C362AF3F0683}"/>
    <cellStyle name="???? 3 4 6 3" xfId="16009" xr:uid="{B8434D72-E9F4-4A42-BD37-AAAE9BC71B35}"/>
    <cellStyle name="???? 3 4 6 4" xfId="18133" xr:uid="{8BDC1607-8281-45FB-BCFA-62957922849D}"/>
    <cellStyle name="???? 3 4 6 5" xfId="26533" xr:uid="{432607EA-9FBA-4BE3-B27E-DFD07A74CA76}"/>
    <cellStyle name="???? 3 4 6 6" xfId="35381" xr:uid="{F03483F8-5A72-4534-B063-F3241B245BFC}"/>
    <cellStyle name="???? 3 4 7" xfId="19684" xr:uid="{5F4BFE22-4651-4980-97B5-E3F43E71F3A8}"/>
    <cellStyle name="???? 3 4 7 2" xfId="22447" xr:uid="{88F4A5DC-A665-4651-AD40-090F1022EB13}"/>
    <cellStyle name="???? 3 4 7 3" xfId="26535" xr:uid="{C65F93EF-B014-4FEC-8E14-C25E74F2B641}"/>
    <cellStyle name="???? 3 4 8" xfId="16000" xr:uid="{2C7C344C-C177-49FE-8511-B690BCEF1BBE}"/>
    <cellStyle name="???? 3 4 9" xfId="18205" xr:uid="{52F76714-A2CD-440F-ABD1-18DD7D2AA6DA}"/>
    <cellStyle name="???? 3 5" xfId="11186" xr:uid="{C14FA9CA-3548-4EC8-AA29-F2D083354548}"/>
    <cellStyle name="???? 3 5 10" xfId="35382" xr:uid="{F68CA4F2-A0C9-447C-96B5-5D0D418D1A1E}"/>
    <cellStyle name="???? 3 5 2" xfId="11187" xr:uid="{6ECBF30B-1296-4EB4-AEDC-217109CA4166}"/>
    <cellStyle name="???? 3 5 2 2" xfId="13273" xr:uid="{00B1B155-6356-4A0A-9A8D-EA7CB087ADA7}"/>
    <cellStyle name="???? 3 5 2 2 2" xfId="19695" xr:uid="{8495C3C7-8604-414C-BF76-A4FC08BD31CA}"/>
    <cellStyle name="???? 3 5 2 2 3" xfId="22458" xr:uid="{7732E6F5-DCFF-4F0D-A9A4-1EDB51A83E57}"/>
    <cellStyle name="???? 3 5 2 2 4" xfId="26538" xr:uid="{6A99B374-F577-4B66-A060-06AAB7992FCD}"/>
    <cellStyle name="???? 3 5 2 2 5" xfId="35384" xr:uid="{A5D2F234-9497-4D2E-BBDC-D30FF64784C5}"/>
    <cellStyle name="???? 3 5 2 3" xfId="16011" xr:uid="{18474484-D630-4D70-BAAC-2DEA17886A9F}"/>
    <cellStyle name="???? 3 5 2 4" xfId="18131" xr:uid="{C49D7B11-5C0B-4AE9-9E4B-ED5596683089}"/>
    <cellStyle name="???? 3 5 2 5" xfId="26537" xr:uid="{7370729E-2FCE-4926-AA84-973BA62DC04B}"/>
    <cellStyle name="???? 3 5 2 6" xfId="35383" xr:uid="{768B4843-804F-45B2-876B-D0D09274C05B}"/>
    <cellStyle name="???? 3 5 3" xfId="13275" xr:uid="{0D6617D2-CE01-4A72-B01E-DA5AC5885C00}"/>
    <cellStyle name="???? 3 5 3 2" xfId="19696" xr:uid="{C595C4C6-606E-4EE3-908D-33BDF2E28A87}"/>
    <cellStyle name="???? 3 5 3 2 2" xfId="22459" xr:uid="{A38C87E6-CECD-40E3-90D7-89144DD5B6BD}"/>
    <cellStyle name="???? 3 5 3 2 3" xfId="26540" xr:uid="{98462FEE-164D-4444-9BDC-EAC838EA563B}"/>
    <cellStyle name="???? 3 5 3 3" xfId="16012" xr:uid="{CFA515EA-E97F-43EE-B77B-6AA1F246FF5D}"/>
    <cellStyle name="???? 3 5 3 4" xfId="18130" xr:uid="{1E0F6F8A-B474-42E1-AC6B-BBF1C5CD8F4A}"/>
    <cellStyle name="???? 3 5 3 5" xfId="26539" xr:uid="{71C604EB-BE49-48D9-88D8-9F16E43D6239}"/>
    <cellStyle name="???? 3 5 3 6" xfId="35385" xr:uid="{DDB15FFC-490B-43E7-AD14-126719152C7F}"/>
    <cellStyle name="???? 3 5 4" xfId="14949" xr:uid="{25EDFFE9-1884-4AB8-B904-9FE25B6BAE30}"/>
    <cellStyle name="???? 3 5 4 2" xfId="19697" xr:uid="{FF457575-A79D-4176-9519-9878B80B3F87}"/>
    <cellStyle name="???? 3 5 4 2 2" xfId="22460" xr:uid="{88A7C169-AAA6-4D94-862F-F0B3628210A8}"/>
    <cellStyle name="???? 3 5 4 2 3" xfId="26542" xr:uid="{D7FA2192-7AB4-4FD0-BEEF-635C4AB10404}"/>
    <cellStyle name="???? 3 5 4 3" xfId="16013" xr:uid="{48A1BBCB-94F7-426D-BD94-E3F3DB183AF3}"/>
    <cellStyle name="???? 3 5 4 4" xfId="18129" xr:uid="{3FB9DE4F-E613-4C1D-9DA4-4A9334103060}"/>
    <cellStyle name="???? 3 5 4 5" xfId="26541" xr:uid="{43665083-B1A2-421E-835F-7964CFED3CA1}"/>
    <cellStyle name="???? 3 5 4 6" xfId="35386" xr:uid="{1EED6C76-6FE0-44F3-B436-F23C8F40530D}"/>
    <cellStyle name="???? 3 5 5" xfId="15330" xr:uid="{DB120064-37AC-4DBE-89AE-D443D94C74D5}"/>
    <cellStyle name="???? 3 5 5 2" xfId="19698" xr:uid="{0F1A0559-446C-4098-86E1-F74721578D7E}"/>
    <cellStyle name="???? 3 5 5 2 2" xfId="22461" xr:uid="{DF550C66-F08B-4CF4-AA9D-B8F1C617A96D}"/>
    <cellStyle name="???? 3 5 5 2 3" xfId="26544" xr:uid="{363AEFED-8C62-4EDD-9759-147A2589C359}"/>
    <cellStyle name="???? 3 5 5 3" xfId="16014" xr:uid="{BE133603-522F-49C0-9B3C-CDB8ED37EE3F}"/>
    <cellStyle name="???? 3 5 5 4" xfId="18128" xr:uid="{B671B432-580C-4EC4-BBC0-8F99777E15FE}"/>
    <cellStyle name="???? 3 5 5 5" xfId="26543" xr:uid="{A0BB1D85-7121-4D5C-A442-E369CCD06508}"/>
    <cellStyle name="???? 3 5 5 6" xfId="35387" xr:uid="{842BC9C8-9E24-476D-A749-A45E451032F7}"/>
    <cellStyle name="???? 3 5 6" xfId="19694" xr:uid="{807D8A91-2166-4B4C-9227-741A8E9E02FC}"/>
    <cellStyle name="???? 3 5 6 2" xfId="22457" xr:uid="{B12B97A3-F092-4155-891B-995AC334BEDA}"/>
    <cellStyle name="???? 3 5 6 3" xfId="26545" xr:uid="{55D588DF-39C4-421D-9548-4DE774D06751}"/>
    <cellStyle name="???? 3 5 7" xfId="16010" xr:uid="{F3F246E1-7D94-477F-83C7-298811EC2942}"/>
    <cellStyle name="???? 3 5 8" xfId="18132" xr:uid="{EE800FB2-BE11-4854-A051-3CECF3DBB280}"/>
    <cellStyle name="???? 3 5 9" xfId="26536" xr:uid="{46415EC4-6F48-426C-B40B-01A565204ACB}"/>
    <cellStyle name="???? 3 6" xfId="11188" xr:uid="{E24E17FC-A83D-4B40-BA0F-69C2D3AE8E3A}"/>
    <cellStyle name="???? 3 6 2" xfId="13267" xr:uid="{E471FBDC-8C7A-4D9E-838D-D12399171405}"/>
    <cellStyle name="???? 3 6 2 2" xfId="19699" xr:uid="{C98D708F-EF44-445C-B03D-3C63E3C33941}"/>
    <cellStyle name="???? 3 6 2 3" xfId="22462" xr:uid="{3E5729B5-AF51-44BA-9B5D-B61D294AD7D0}"/>
    <cellStyle name="???? 3 6 2 4" xfId="26547" xr:uid="{ED1DF930-907D-4D15-AA86-66D61CF4BF88}"/>
    <cellStyle name="???? 3 6 2 5" xfId="35389" xr:uid="{CEDC962C-CC77-48E9-B87A-ADAF3C30EE82}"/>
    <cellStyle name="???? 3 6 3" xfId="16015" xr:uid="{AB6C5654-E1F4-47B9-A713-AB79FF119FC0}"/>
    <cellStyle name="???? 3 6 4" xfId="18127" xr:uid="{9C552F6F-97D5-4E0B-9BEF-441DC0B8C9F5}"/>
    <cellStyle name="???? 3 6 5" xfId="26546" xr:uid="{62564548-C2E2-4C56-86DD-DB6319C903D9}"/>
    <cellStyle name="???? 3 6 6" xfId="35388" xr:uid="{2BBE5ECC-5967-4A8C-B26D-F132B12E44BC}"/>
    <cellStyle name="???? 3 7" xfId="13368" xr:uid="{12D165D9-FDCD-4D6D-9BF6-3CFBC2AD3841}"/>
    <cellStyle name="???? 3 7 2" xfId="19700" xr:uid="{E0CC390F-5046-442A-A4E7-8C4AC2E8EB31}"/>
    <cellStyle name="???? 3 7 2 2" xfId="22463" xr:uid="{0807CCF1-EB07-49E3-B0DC-43F1C73EE21E}"/>
    <cellStyle name="???? 3 7 2 3" xfId="26549" xr:uid="{39F8A29D-0B1F-441B-9382-FAF8CD33D2E2}"/>
    <cellStyle name="???? 3 7 3" xfId="16016" xr:uid="{35B38F1E-3C4C-45B7-B6B4-2D6F752398CA}"/>
    <cellStyle name="???? 3 7 4" xfId="18126" xr:uid="{A2C8A7E5-8725-4C53-B280-825CC7779FB6}"/>
    <cellStyle name="???? 3 7 5" xfId="26548" xr:uid="{B01A8EE7-F604-42DC-BE8F-BA35736C6917}"/>
    <cellStyle name="???? 3 7 6" xfId="35390" xr:uid="{13061B26-5251-4551-BE9F-4B779322A2DC}"/>
    <cellStyle name="???? 3 8" xfId="14958" xr:uid="{6A8C78B8-FF52-4DF6-A716-FBEB6FC4F825}"/>
    <cellStyle name="???? 3 8 2" xfId="19701" xr:uid="{0A9CB8D9-9A9D-4101-AB37-14CE8BC47B0D}"/>
    <cellStyle name="???? 3 8 2 2" xfId="22464" xr:uid="{DE7D9AA6-6C79-46BE-B027-F07C9DD1496F}"/>
    <cellStyle name="???? 3 8 2 3" xfId="26551" xr:uid="{BA25F623-FDBA-441C-AA00-CEEEDA493B03}"/>
    <cellStyle name="???? 3 8 3" xfId="16017" xr:uid="{4551A86F-EFDB-47B4-8FF4-1E66512803F4}"/>
    <cellStyle name="???? 3 8 4" xfId="18125" xr:uid="{C5E0B96B-7194-4960-B537-F1BB31B21895}"/>
    <cellStyle name="???? 3 8 5" xfId="26550" xr:uid="{0343E896-937D-4D70-B82E-906FE3312310}"/>
    <cellStyle name="???? 3 8 6" xfId="35391" xr:uid="{199A62DC-6C06-44E9-9461-1A7F64CC2900}"/>
    <cellStyle name="???? 3 9" xfId="15321" xr:uid="{01AD32CB-AEFD-4074-A953-67F2E696D635}"/>
    <cellStyle name="???? 3 9 2" xfId="19702" xr:uid="{04BF574D-01A7-4CA6-A5CE-601C13D4A0A1}"/>
    <cellStyle name="???? 3 9 2 2" xfId="22465" xr:uid="{9FF71749-08D1-4AAD-A694-3E4CD7748C33}"/>
    <cellStyle name="???? 3 9 2 3" xfId="26553" xr:uid="{0CC787D0-FD16-4363-90D4-9F84B6D0F0AC}"/>
    <cellStyle name="???? 3 9 3" xfId="16018" xr:uid="{48F81135-2E47-436E-B22F-8E6EA21EDAE3}"/>
    <cellStyle name="???? 3 9 4" xfId="18123" xr:uid="{30FC1AA3-15E7-4DDF-8658-D7FC2212414E}"/>
    <cellStyle name="???? 3 9 5" xfId="26552" xr:uid="{6C3B396F-4F21-44C0-83A0-F9D67CD8385A}"/>
    <cellStyle name="???? 3 9 6" xfId="35392" xr:uid="{5D114FF2-3E02-40D6-9191-D4C35B7052FB}"/>
    <cellStyle name="???? 30" xfId="14380" xr:uid="{52E52043-0294-445D-82A6-DA19A3259263}"/>
    <cellStyle name="???? 30 2" xfId="19703" xr:uid="{97CA6810-ECEA-4103-AADB-946C777412B9}"/>
    <cellStyle name="???? 30 2 2" xfId="22466" xr:uid="{411B37EF-3B9B-419F-B3DC-0C2F5A9A9351}"/>
    <cellStyle name="???? 30 2 3" xfId="26555" xr:uid="{9F5D0210-43F3-4E36-9CBB-F38013AFA515}"/>
    <cellStyle name="???? 30 3" xfId="16019" xr:uid="{C03D0B33-B64E-48F7-8789-4C70EEA4A817}"/>
    <cellStyle name="???? 30 4" xfId="18122" xr:uid="{2FAA6BFC-D1EC-4D99-93E2-D102A292BB68}"/>
    <cellStyle name="???? 30 5" xfId="26554" xr:uid="{4C740D00-CC64-47A7-934F-0710123F28B6}"/>
    <cellStyle name="???? 30 6" xfId="35393" xr:uid="{DB4808BB-AF1A-458C-9538-1A713B310851}"/>
    <cellStyle name="???? 31" xfId="14388" xr:uid="{4373C962-4BDD-4D32-BBCC-FB35F91C1335}"/>
    <cellStyle name="???? 31 2" xfId="19704" xr:uid="{105B8C9B-550C-4D14-9F64-57E56AEA12E2}"/>
    <cellStyle name="???? 31 2 2" xfId="22467" xr:uid="{67936EC5-8B0F-4833-8DFC-28B33721725E}"/>
    <cellStyle name="???? 31 2 3" xfId="26557" xr:uid="{6F810199-0930-4C82-AE9E-56B5ECC40FE3}"/>
    <cellStyle name="???? 31 3" xfId="16020" xr:uid="{87C1DE02-8A73-4EC2-AC48-F4BC9672B573}"/>
    <cellStyle name="???? 31 4" xfId="18121" xr:uid="{414F436B-EADB-433A-A22F-FE57B0A88F73}"/>
    <cellStyle name="???? 31 5" xfId="26556" xr:uid="{89504801-D6D1-4297-B48D-9CDE6CDA3079}"/>
    <cellStyle name="???? 31 6" xfId="35394" xr:uid="{1312A0C5-7AAA-4688-B48B-A12235C6CF2A}"/>
    <cellStyle name="???? 32" xfId="14378" xr:uid="{3DFF96BF-7770-4AA2-BE87-D6841E51BBD5}"/>
    <cellStyle name="???? 32 2" xfId="19470" xr:uid="{58A763EF-12F3-46C0-80AA-C6C0B6A5D8D6}"/>
    <cellStyle name="???? 32 3" xfId="22233" xr:uid="{1C0375B9-A78D-4A68-AEC9-CB80E7B0F2B6}"/>
    <cellStyle name="???? 32 4" xfId="26558" xr:uid="{21EB4DD1-82C7-4B53-B341-49E3719C62B0}"/>
    <cellStyle name="???? 32 5" xfId="35395" xr:uid="{2C5B328D-0EB8-4C2F-B0E8-DBA5B3AA7D10}"/>
    <cellStyle name="???? 33" xfId="14387" xr:uid="{7CF25588-E3B1-429B-B971-0190E0E64D86}"/>
    <cellStyle name="???? 33 2" xfId="35396" xr:uid="{1CDAA889-9364-402A-97F9-C9EAF022DB39}"/>
    <cellStyle name="???? 34" xfId="14376" xr:uid="{3B8BC1C0-C882-4CD9-A306-A0128A38B7EF}"/>
    <cellStyle name="???? 34 2" xfId="35397" xr:uid="{0126EA36-1901-4130-8103-3F0148188E4C}"/>
    <cellStyle name="???? 35" xfId="14481" xr:uid="{EA91BBD1-369F-452B-BE9F-F73935763B33}"/>
    <cellStyle name="???? 35 2" xfId="35398" xr:uid="{C16595AC-EB92-420F-B3CA-E900C63BA924}"/>
    <cellStyle name="???? 36" xfId="14827" xr:uid="{D215406B-FC58-454E-A1A9-142CFD5E2E78}"/>
    <cellStyle name="???? 36 2" xfId="35399" xr:uid="{2C6409F8-648E-48A3-8BF0-CBE121535778}"/>
    <cellStyle name="???? 37" xfId="14486" xr:uid="{B5CCBC15-5173-4C15-BA89-3552EFFB5FF6}"/>
    <cellStyle name="???? 37 2" xfId="35400" xr:uid="{47AA6789-95A8-46C4-8B27-AF2D4AF2E8CC}"/>
    <cellStyle name="???? 38" xfId="14858" xr:uid="{16A789B0-924C-4E82-A551-6559E9662D55}"/>
    <cellStyle name="???? 38 2" xfId="35401" xr:uid="{A0F31946-1065-442F-92F9-ED3932579E10}"/>
    <cellStyle name="???? 39" xfId="15743" xr:uid="{8E8DF372-D936-41C1-9A9F-36A8541040DF}"/>
    <cellStyle name="???? 39 2" xfId="35402" xr:uid="{77762849-F29B-43CE-B6C3-E648E5E17465}"/>
    <cellStyle name="???? 4" xfId="11189" xr:uid="{82EBB563-9A9B-45BF-B538-6C53B531CFA5}"/>
    <cellStyle name="???? 4 10" xfId="18120" xr:uid="{C266D03E-A68F-4A20-9370-5A23365E0C52}"/>
    <cellStyle name="???? 4 11" xfId="26559" xr:uid="{4C55C442-1A01-47DF-B269-D00B6B3EAA24}"/>
    <cellStyle name="???? 4 12" xfId="35403" xr:uid="{526F3378-64BA-4C50-A252-0A4930D91405}"/>
    <cellStyle name="???? 4 2" xfId="11190" xr:uid="{98E6A775-4402-4816-9E76-D5DFB0954438}"/>
    <cellStyle name="???? 4 2 10" xfId="26560" xr:uid="{15F03344-3028-4B08-9284-CDAC9C0F7206}"/>
    <cellStyle name="???? 4 2 11" xfId="35404" xr:uid="{43A84BE5-FA4A-450A-82C6-3792D5030F33}"/>
    <cellStyle name="???? 4 2 2" xfId="11191" xr:uid="{55B95109-DA72-4802-BD9D-B4CCA92B0151}"/>
    <cellStyle name="???? 4 2 2 10" xfId="35405" xr:uid="{2A21DE92-5F6E-4EB1-A9DD-E6788A994537}"/>
    <cellStyle name="???? 4 2 2 2" xfId="11192" xr:uid="{F2287656-9784-46B5-99A2-11A3C1AB955A}"/>
    <cellStyle name="???? 4 2 2 2 2" xfId="13252" xr:uid="{4BCBA883-58D6-4740-AEF5-FB10A6B03FBE}"/>
    <cellStyle name="???? 4 2 2 2 2 2" xfId="19708" xr:uid="{C01C5B72-E7F3-4F1A-A0CE-3C054DE56774}"/>
    <cellStyle name="???? 4 2 2 2 2 3" xfId="22471" xr:uid="{D57EF43F-4B56-45BB-8C41-43F00A0243D2}"/>
    <cellStyle name="???? 4 2 2 2 2 4" xfId="26563" xr:uid="{1AC5C061-749B-4C4E-A9E1-E755D654118A}"/>
    <cellStyle name="???? 4 2 2 2 2 5" xfId="35407" xr:uid="{8F0DACD4-AC37-41BB-9069-0B658E168454}"/>
    <cellStyle name="???? 4 2 2 2 3" xfId="16024" xr:uid="{143164F5-C487-4F71-BE5A-812C7DDF4C3C}"/>
    <cellStyle name="???? 4 2 2 2 4" xfId="18117" xr:uid="{65A8B991-97D3-4CEC-B63E-845063308B35}"/>
    <cellStyle name="???? 4 2 2 2 5" xfId="26562" xr:uid="{B4A3360C-489C-4D87-A5EF-5045D4647621}"/>
    <cellStyle name="???? 4 2 2 2 6" xfId="35406" xr:uid="{00732C22-A498-4C8A-BE4D-46ECC71C5ACF}"/>
    <cellStyle name="???? 4 2 2 3" xfId="13253" xr:uid="{14E308E4-09A9-4540-A79E-38AE8F0BF607}"/>
    <cellStyle name="???? 4 2 2 3 2" xfId="19709" xr:uid="{71A142B5-EDD1-47CC-A409-35762C7689B0}"/>
    <cellStyle name="???? 4 2 2 3 2 2" xfId="22472" xr:uid="{126E79AE-B07B-4915-804A-F20D499B24A2}"/>
    <cellStyle name="???? 4 2 2 3 2 3" xfId="26565" xr:uid="{C5A6E50E-3708-4DA0-9D77-B8DE39E802FE}"/>
    <cellStyle name="???? 4 2 2 3 3" xfId="16025" xr:uid="{C664BEC4-6F6D-4FC6-8945-2E3A853AC68C}"/>
    <cellStyle name="???? 4 2 2 3 4" xfId="18116" xr:uid="{12636230-EC63-4712-8333-48EAF286B36C}"/>
    <cellStyle name="???? 4 2 2 3 5" xfId="26564" xr:uid="{33471A30-AD62-4F70-86A1-08EA0413ACC4}"/>
    <cellStyle name="???? 4 2 2 3 6" xfId="35408" xr:uid="{6B233A45-7176-409C-B2FC-8772FC471C61}"/>
    <cellStyle name="???? 4 2 2 4" xfId="14946" xr:uid="{D68C5FCA-E57E-4A04-9804-7D9E1D98DAC0}"/>
    <cellStyle name="???? 4 2 2 4 2" xfId="19710" xr:uid="{F7DFAAD1-6B2B-4092-8EB8-87A7EC4A3BF1}"/>
    <cellStyle name="???? 4 2 2 4 2 2" xfId="22473" xr:uid="{329F7903-8494-4FEA-9CE5-DA1CF37B8F7E}"/>
    <cellStyle name="???? 4 2 2 4 2 3" xfId="26567" xr:uid="{7345C5BF-C2AE-48FF-AA53-FD50BA74A4D7}"/>
    <cellStyle name="???? 4 2 2 4 3" xfId="16026" xr:uid="{3B3184BE-CA37-4EEB-A9F3-989FF59DB161}"/>
    <cellStyle name="???? 4 2 2 4 4" xfId="18115" xr:uid="{86928ED9-D5F4-4656-9125-27A4275CE862}"/>
    <cellStyle name="???? 4 2 2 4 5" xfId="26566" xr:uid="{B751D8DC-4417-4EF6-9154-21AE944D37F5}"/>
    <cellStyle name="???? 4 2 2 4 6" xfId="35409" xr:uid="{1D45FE16-CC96-4BB8-831A-4CC6E0CF193D}"/>
    <cellStyle name="???? 4 2 2 5" xfId="15333" xr:uid="{2F2C4CB7-E277-4560-9125-D8F1044E048C}"/>
    <cellStyle name="???? 4 2 2 5 2" xfId="19711" xr:uid="{CAA3A509-8C47-49FB-A542-590D8830218D}"/>
    <cellStyle name="???? 4 2 2 5 2 2" xfId="22474" xr:uid="{708E0844-FDE1-424A-838F-A967B3DF6390}"/>
    <cellStyle name="???? 4 2 2 5 2 3" xfId="26569" xr:uid="{EB397197-C829-4DB6-A190-3D74C3484DDE}"/>
    <cellStyle name="???? 4 2 2 5 3" xfId="16027" xr:uid="{F56FC127-C7A7-414E-B43C-4677879DE093}"/>
    <cellStyle name="???? 4 2 2 5 4" xfId="18114" xr:uid="{FEAB6582-473D-4D23-B644-741EFD717FD4}"/>
    <cellStyle name="???? 4 2 2 5 5" xfId="26568" xr:uid="{E4C004C8-6886-400F-9C0E-A644B023EB36}"/>
    <cellStyle name="???? 4 2 2 5 6" xfId="35410" xr:uid="{E16209A7-84D5-455F-AEAB-21BE64B234A9}"/>
    <cellStyle name="???? 4 2 2 6" xfId="19707" xr:uid="{7F44F0FA-FF51-477D-AFFA-C6F1AB726015}"/>
    <cellStyle name="???? 4 2 2 6 2" xfId="22470" xr:uid="{F500D82D-F9B9-4F0E-A79A-AEF46C2129BC}"/>
    <cellStyle name="???? 4 2 2 6 3" xfId="26570" xr:uid="{3D14F952-1B78-4D54-AB96-4957BE878023}"/>
    <cellStyle name="???? 4 2 2 7" xfId="16023" xr:uid="{2740DFB9-DEDB-4568-BE11-8C822E16B6C1}"/>
    <cellStyle name="???? 4 2 2 8" xfId="18118" xr:uid="{4C87DB43-43AB-463E-A41E-C24D0CFB4E63}"/>
    <cellStyle name="???? 4 2 2 9" xfId="26561" xr:uid="{9C1580AF-98A5-4D4A-8599-C965C20BA9EA}"/>
    <cellStyle name="???? 4 2 3" xfId="11193" xr:uid="{69B3DBFB-208B-4DCC-9A71-7D14202454EB}"/>
    <cellStyle name="???? 4 2 3 2" xfId="13240" xr:uid="{79FA5876-4BE6-4714-841D-B0E7A0814E9A}"/>
    <cellStyle name="???? 4 2 3 2 2" xfId="19712" xr:uid="{D73F706B-2C10-43C2-950A-9ED150098AD9}"/>
    <cellStyle name="???? 4 2 3 2 3" xfId="22475" xr:uid="{63F53279-606A-4FCB-A436-9C770C2CBC47}"/>
    <cellStyle name="???? 4 2 3 2 4" xfId="26572" xr:uid="{199432F2-BA57-4FB0-9246-2AF2FDBD965B}"/>
    <cellStyle name="???? 4 2 3 2 5" xfId="35412" xr:uid="{1389566B-6D63-410D-AEF8-AD0666B35650}"/>
    <cellStyle name="???? 4 2 3 3" xfId="16028" xr:uid="{A52DBF10-D3F7-4F69-A356-FC7796094438}"/>
    <cellStyle name="???? 4 2 3 4" xfId="18113" xr:uid="{87C5A930-B03A-4C23-87CE-4EF5EC86C57B}"/>
    <cellStyle name="???? 4 2 3 5" xfId="26571" xr:uid="{C0F9B868-F861-4843-8412-CB41F4D46B43}"/>
    <cellStyle name="???? 4 2 3 6" xfId="35411" xr:uid="{FCDF3D1C-5091-4B7B-84A1-F3228DE80B8B}"/>
    <cellStyle name="???? 4 2 4" xfId="13254" xr:uid="{48907DB0-8FE7-4A83-9734-636E3A54B50A}"/>
    <cellStyle name="???? 4 2 4 2" xfId="19713" xr:uid="{B0BFD257-6459-417F-88EF-CD0EE89FE33E}"/>
    <cellStyle name="???? 4 2 4 2 2" xfId="22476" xr:uid="{785F7DCA-B176-4FF9-8623-126EA089B055}"/>
    <cellStyle name="???? 4 2 4 2 3" xfId="26574" xr:uid="{6BBA8E35-30B3-41BE-A121-E13F57D26327}"/>
    <cellStyle name="???? 4 2 4 3" xfId="16029" xr:uid="{A2A58D63-D959-4CC6-88C6-A814BFE15A49}"/>
    <cellStyle name="???? 4 2 4 4" xfId="18112" xr:uid="{EF89B620-C1C0-4353-9734-AC87D3ACB540}"/>
    <cellStyle name="???? 4 2 4 5" xfId="26573" xr:uid="{1BA572D6-FCCA-4730-8635-3563A8473051}"/>
    <cellStyle name="???? 4 2 4 6" xfId="35413" xr:uid="{D44CF4B2-3D13-4F09-97CB-386EA6C6D711}"/>
    <cellStyle name="???? 4 2 5" xfId="14947" xr:uid="{89D92D8D-D911-4452-BC0C-C12138F802F2}"/>
    <cellStyle name="???? 4 2 5 2" xfId="19714" xr:uid="{96B44B7F-CCE3-4FD3-8F96-0CEC033D854B}"/>
    <cellStyle name="???? 4 2 5 2 2" xfId="22477" xr:uid="{624C8A83-6913-4F66-A394-AA4990E62FF2}"/>
    <cellStyle name="???? 4 2 5 2 3" xfId="26576" xr:uid="{8B1E5FA6-CE04-4572-87A5-1D61557E9FA8}"/>
    <cellStyle name="???? 4 2 5 3" xfId="16030" xr:uid="{EEA08FEA-EC6E-44AC-A912-7F341A600146}"/>
    <cellStyle name="???? 4 2 5 4" xfId="18111" xr:uid="{F65F0507-0AE4-403D-B7F0-92DD986C75A6}"/>
    <cellStyle name="???? 4 2 5 5" xfId="26575" xr:uid="{5F5478DD-3A87-45AD-8FEB-4764D449E067}"/>
    <cellStyle name="???? 4 2 5 6" xfId="35414" xr:uid="{3D9F9A21-6FC4-4656-AA1F-D59E81736648}"/>
    <cellStyle name="???? 4 2 6" xfId="15332" xr:uid="{9A9078AE-7597-41C0-AA02-C8939C1BA088}"/>
    <cellStyle name="???? 4 2 6 2" xfId="19715" xr:uid="{5A2B33A5-4FC5-47FA-88AF-D48DE19C4AC7}"/>
    <cellStyle name="???? 4 2 6 2 2" xfId="22478" xr:uid="{75392314-28E6-4311-B273-38618CDDCEA7}"/>
    <cellStyle name="???? 4 2 6 2 3" xfId="26578" xr:uid="{9CB7F12C-464E-4528-A04B-5C654E36FCB6}"/>
    <cellStyle name="???? 4 2 6 3" xfId="16031" xr:uid="{AA2D7C60-06E5-4748-AC1A-1CE2139AC9D2}"/>
    <cellStyle name="???? 4 2 6 4" xfId="18110" xr:uid="{8AB565AF-E11B-4DF3-8F04-43A754A5186A}"/>
    <cellStyle name="???? 4 2 6 5" xfId="26577" xr:uid="{E9A28304-569C-4BD3-AC57-036A8BA68819}"/>
    <cellStyle name="???? 4 2 6 6" xfId="35415" xr:uid="{DDABD143-9225-43D2-95B3-4731F7CA88C6}"/>
    <cellStyle name="???? 4 2 7" xfId="19706" xr:uid="{F0D6C837-C21D-43A7-8FE8-9EE180CEFC46}"/>
    <cellStyle name="???? 4 2 7 2" xfId="22469" xr:uid="{5C1AA770-4106-4496-B0BD-CD62F0AB007C}"/>
    <cellStyle name="???? 4 2 7 3" xfId="26579" xr:uid="{3EBCD576-589E-445C-9F0A-BD493809CAA5}"/>
    <cellStyle name="???? 4 2 8" xfId="16022" xr:uid="{85FA5F89-0097-446A-A69A-EDB8B58C33EC}"/>
    <cellStyle name="???? 4 2 9" xfId="18119" xr:uid="{A42C2BFA-8271-4731-8C73-892BCE8C7F35}"/>
    <cellStyle name="???? 4 3" xfId="11194" xr:uid="{307BD9C4-E80D-464A-ACD6-8598804B3C75}"/>
    <cellStyle name="???? 4 3 10" xfId="35416" xr:uid="{BFB1EC95-0632-4A46-8120-6BD0C775A595}"/>
    <cellStyle name="???? 4 3 2" xfId="11195" xr:uid="{0E8A72F8-36B5-4132-B4B6-740BABE0BEEF}"/>
    <cellStyle name="???? 4 3 2 2" xfId="13238" xr:uid="{559EAEF3-44D9-41DC-BCFC-732655C5CB94}"/>
    <cellStyle name="???? 4 3 2 2 2" xfId="19717" xr:uid="{0F73B87A-E327-42B8-B61A-99EFE874CDB9}"/>
    <cellStyle name="???? 4 3 2 2 3" xfId="22480" xr:uid="{5BB5F012-17BB-4544-AE59-8A2287EB796A}"/>
    <cellStyle name="???? 4 3 2 2 4" xfId="26582" xr:uid="{DFF0DA65-F122-48FF-9AE8-90E4986271DD}"/>
    <cellStyle name="???? 4 3 2 2 5" xfId="35418" xr:uid="{784A6422-1DA3-4CEE-8CAC-45FA03F016F7}"/>
    <cellStyle name="???? 4 3 2 3" xfId="16033" xr:uid="{DF45528F-EB6F-4629-8FE5-C1D117B5084C}"/>
    <cellStyle name="???? 4 3 2 4" xfId="18107" xr:uid="{DC9BA5C7-89E4-475A-BF88-D5E088A46B86}"/>
    <cellStyle name="???? 4 3 2 5" xfId="26581" xr:uid="{89F66082-FCE3-4DC0-8AAC-484CB8E056B3}"/>
    <cellStyle name="???? 4 3 2 6" xfId="35417" xr:uid="{DA261567-CCD9-46BB-9080-43501EDE48AC}"/>
    <cellStyle name="???? 4 3 3" xfId="13239" xr:uid="{A373DA3C-9F4C-42F7-BAA8-FF613C84712C}"/>
    <cellStyle name="???? 4 3 3 2" xfId="19718" xr:uid="{2AB06E0B-401E-430D-A9C2-50F5F4E88674}"/>
    <cellStyle name="???? 4 3 3 2 2" xfId="22481" xr:uid="{4A2EE3D6-B298-45D9-9457-6E2D5F4AD11D}"/>
    <cellStyle name="???? 4 3 3 2 3" xfId="26584" xr:uid="{50807808-74FD-46D7-AC05-3165061378D0}"/>
    <cellStyle name="???? 4 3 3 3" xfId="16034" xr:uid="{0E5C7A32-B082-460D-84E6-BA2555E10FE8}"/>
    <cellStyle name="???? 4 3 3 4" xfId="18106" xr:uid="{E73503BA-4DC4-4D46-A3AA-D380EE5EFC88}"/>
    <cellStyle name="???? 4 3 3 5" xfId="26583" xr:uid="{DF5FF957-8BC6-44AC-9C58-5E2EB76E7A43}"/>
    <cellStyle name="???? 4 3 3 6" xfId="35419" xr:uid="{E35E2439-36BE-47A1-BB54-A2063C9BEE15}"/>
    <cellStyle name="???? 4 3 4" xfId="14945" xr:uid="{CEFBF407-6535-4E7C-9C3A-8B28AA093FA1}"/>
    <cellStyle name="???? 4 3 4 2" xfId="19719" xr:uid="{9B35A586-F4F8-423C-91AA-A567BCDB40E4}"/>
    <cellStyle name="???? 4 3 4 2 2" xfId="22482" xr:uid="{6B16091E-D091-4B7C-8B32-351CAF307C90}"/>
    <cellStyle name="???? 4 3 4 2 3" xfId="26586" xr:uid="{0CAB5CED-D51A-4C4C-AD2D-C332945AE519}"/>
    <cellStyle name="???? 4 3 4 3" xfId="16035" xr:uid="{6756E0C5-8C8D-4E34-A839-143DBF1458DA}"/>
    <cellStyle name="???? 4 3 4 4" xfId="18105" xr:uid="{784C34D1-81BC-4AE8-99DF-93561ABC6356}"/>
    <cellStyle name="???? 4 3 4 5" xfId="26585" xr:uid="{F4C4187B-D08A-40DE-8654-F4DA0BB46F9F}"/>
    <cellStyle name="???? 4 3 4 6" xfId="35420" xr:uid="{3DC8091F-80CA-4A43-B7EC-BA5DE22D743F}"/>
    <cellStyle name="???? 4 3 5" xfId="15334" xr:uid="{322E83D0-9000-4F42-988F-0F02DE8A3981}"/>
    <cellStyle name="???? 4 3 5 2" xfId="19720" xr:uid="{957DFE85-7CFD-41F1-81BC-FE3A30C110BC}"/>
    <cellStyle name="???? 4 3 5 2 2" xfId="22483" xr:uid="{8D51FCFB-5600-4DF6-9A98-FE4809575F5A}"/>
    <cellStyle name="???? 4 3 5 2 3" xfId="26588" xr:uid="{B14EFC4C-00C7-4687-A779-4446A01FE7D3}"/>
    <cellStyle name="???? 4 3 5 3" xfId="16036" xr:uid="{F33DE6F1-1784-4DA3-92C3-BFD7D92485BB}"/>
    <cellStyle name="???? 4 3 5 4" xfId="18104" xr:uid="{A21A292B-D7BE-4266-A945-D4F6A529B091}"/>
    <cellStyle name="???? 4 3 5 5" xfId="26587" xr:uid="{CBBE06A0-AF05-4C03-9636-512CAE0F2100}"/>
    <cellStyle name="???? 4 3 5 6" xfId="35421" xr:uid="{D255674D-0AF7-4012-9D37-DEA7DC2F7510}"/>
    <cellStyle name="???? 4 3 6" xfId="19716" xr:uid="{58C951AC-3A4A-4BD7-AA4B-C06CA735696A}"/>
    <cellStyle name="???? 4 3 6 2" xfId="22479" xr:uid="{8B31E192-E1F1-45C2-8CBC-3E3D8D30610D}"/>
    <cellStyle name="???? 4 3 6 3" xfId="26589" xr:uid="{FD784BB8-F881-4265-8973-CED0B578A822}"/>
    <cellStyle name="???? 4 3 7" xfId="16032" xr:uid="{D3E4FD5F-6B2E-4420-B339-C010B359286B}"/>
    <cellStyle name="???? 4 3 8" xfId="18108" xr:uid="{EB27CA5A-CBF2-48BF-B570-74846228D053}"/>
    <cellStyle name="???? 4 3 9" xfId="26580" xr:uid="{16146F5B-3A38-4A77-8161-36A86EDFEEC6}"/>
    <cellStyle name="???? 4 4" xfId="11196" xr:uid="{9AB42F52-CCD1-4907-A72A-AC5BD5009464}"/>
    <cellStyle name="???? 4 4 2" xfId="13237" xr:uid="{0EE0331D-D2E4-4775-92A1-EE3CBE9C35CA}"/>
    <cellStyle name="???? 4 4 2 2" xfId="19721" xr:uid="{83958F8F-C736-4B73-803C-C2DF078E81F4}"/>
    <cellStyle name="???? 4 4 2 3" xfId="22484" xr:uid="{9377A39D-F11C-4952-A51B-9462BC865B0C}"/>
    <cellStyle name="???? 4 4 2 4" xfId="26591" xr:uid="{BE768029-8D80-472A-9736-6A9AC8E0729C}"/>
    <cellStyle name="???? 4 4 2 5" xfId="35423" xr:uid="{7B1A2BD3-2616-418F-A865-1A13C475BAE9}"/>
    <cellStyle name="???? 4 4 3" xfId="16037" xr:uid="{48FF9888-C9E6-4014-93DE-F00F996A5254}"/>
    <cellStyle name="???? 4 4 4" xfId="18103" xr:uid="{8C1BC43B-FF62-4829-B674-FF5DF09D629C}"/>
    <cellStyle name="???? 4 4 5" xfId="26590" xr:uid="{055B3409-815F-4430-A0E2-0B884986B22D}"/>
    <cellStyle name="???? 4 4 6" xfId="35422" xr:uid="{B63425D2-79FD-4A0A-AB43-B0CC197748CC}"/>
    <cellStyle name="???? 4 5" xfId="13255" xr:uid="{5188D9B1-CE09-478F-98E1-8987754B1E3D}"/>
    <cellStyle name="???? 4 5 2" xfId="19722" xr:uid="{6408DC07-AFD9-4B1D-BB50-597EB076A0B8}"/>
    <cellStyle name="???? 4 5 2 2" xfId="22485" xr:uid="{D049CB91-F395-4691-B4EB-98A5968951A7}"/>
    <cellStyle name="???? 4 5 2 3" xfId="26593" xr:uid="{08531AE0-8AC7-4CED-803E-34CCB8E16D81}"/>
    <cellStyle name="???? 4 5 3" xfId="16038" xr:uid="{173015F1-5BD1-4F64-B5A8-CD2E4A3036CB}"/>
    <cellStyle name="???? 4 5 4" xfId="18102" xr:uid="{CC32713C-D26D-473F-98BA-021D9E1B1775}"/>
    <cellStyle name="???? 4 5 5" xfId="26592" xr:uid="{1AAF5BAC-55BF-410E-A76C-DF9B57B86B03}"/>
    <cellStyle name="???? 4 5 6" xfId="35424" xr:uid="{BCED9D78-7183-4EB1-BFCE-FB70CD644453}"/>
    <cellStyle name="???? 4 6" xfId="14948" xr:uid="{58BDCA7C-E7D9-464A-8ED5-C79E613C0664}"/>
    <cellStyle name="???? 4 6 2" xfId="19723" xr:uid="{9E481D3B-B0D8-48AC-95DD-6C26AFECA55D}"/>
    <cellStyle name="???? 4 6 2 2" xfId="22486" xr:uid="{73FBB0D1-ED15-4E11-9B9C-BBE86EDA6216}"/>
    <cellStyle name="???? 4 6 2 3" xfId="26595" xr:uid="{A26F70D9-118F-4E25-B90D-6B70DC8144E1}"/>
    <cellStyle name="???? 4 6 3" xfId="16039" xr:uid="{C8EF6B6B-1966-484F-BAA6-8A393863DC85}"/>
    <cellStyle name="???? 4 6 4" xfId="18101" xr:uid="{95A227F2-1356-4044-B4D4-BAAF91A3F7EC}"/>
    <cellStyle name="???? 4 6 5" xfId="26594" xr:uid="{A43846AE-71BF-4693-839B-1A3A9AFB1CB4}"/>
    <cellStyle name="???? 4 6 6" xfId="35425" xr:uid="{BF4C5451-9038-45E7-965C-4A45B0CD804F}"/>
    <cellStyle name="???? 4 7" xfId="15331" xr:uid="{56283122-3BDB-4DBE-8749-288769BEA512}"/>
    <cellStyle name="???? 4 7 2" xfId="19724" xr:uid="{434E9B3F-EDDE-4A25-BACC-2EA374FA3B4B}"/>
    <cellStyle name="???? 4 7 2 2" xfId="22487" xr:uid="{26AC1CE8-F745-4FA4-9E4E-F7BBA6EFC471}"/>
    <cellStyle name="???? 4 7 2 3" xfId="26597" xr:uid="{3AA89ADD-D313-4051-B405-1A1FA01683A3}"/>
    <cellStyle name="???? 4 7 3" xfId="16040" xr:uid="{3A7FC430-5429-47C8-8944-73D1BE79FC87}"/>
    <cellStyle name="???? 4 7 4" xfId="18100" xr:uid="{1D688C67-51B3-4C58-B4A6-91C739FB6159}"/>
    <cellStyle name="???? 4 7 5" xfId="26596" xr:uid="{DB5BAC0D-1C64-4DDD-A178-E746045A6CA2}"/>
    <cellStyle name="???? 4 7 6" xfId="35426" xr:uid="{1F2A689F-5547-45AA-AFD6-6E52912C0752}"/>
    <cellStyle name="???? 4 8" xfId="19705" xr:uid="{518EF915-117E-4F8F-9850-EB3EFAC7B9B6}"/>
    <cellStyle name="???? 4 8 2" xfId="22468" xr:uid="{ACFB6915-DFC8-4EE9-B632-FEC3708761CC}"/>
    <cellStyle name="???? 4 8 3" xfId="26598" xr:uid="{8AD499B4-6B5B-41DF-B396-74B7C90C6C95}"/>
    <cellStyle name="???? 4 9" xfId="16021" xr:uid="{67AC135E-D457-4AFA-9AFB-362594A98CB4}"/>
    <cellStyle name="???? 40" xfId="15786" xr:uid="{ED2962EC-4555-4ECF-B38E-12895843CEB1}"/>
    <cellStyle name="???? 41" xfId="19452" xr:uid="{CC0BEE32-3C3F-451A-A77A-4555841857BB}"/>
    <cellStyle name="???? 42" xfId="26089" xr:uid="{3CA4C31C-0E12-4B09-862B-6E6757FBBB5A}"/>
    <cellStyle name="???? 43" xfId="35112" xr:uid="{BA25CFA9-5587-4639-BEFA-E8FBF0E88D85}"/>
    <cellStyle name="???? 5" xfId="11197" xr:uid="{3588E91C-6FAD-401E-B21E-1683FE303F37}"/>
    <cellStyle name="???? 5 10" xfId="18094" xr:uid="{9BCB0B63-B313-44D2-B6A4-1458B2D16431}"/>
    <cellStyle name="???? 5 11" xfId="26599" xr:uid="{C849E9F3-2C8B-49BE-9657-06D0863C749F}"/>
    <cellStyle name="???? 5 12" xfId="35427" xr:uid="{50625D70-40E5-404A-AA0D-671F69B7848A}"/>
    <cellStyle name="???? 5 2" xfId="11198" xr:uid="{B2340C56-A599-44AC-B823-ACB9D319389C}"/>
    <cellStyle name="???? 5 2 10" xfId="26600" xr:uid="{06A925B1-AC48-408E-A198-BFBB31924F46}"/>
    <cellStyle name="???? 5 2 11" xfId="35428" xr:uid="{DBF97ECE-491A-413E-B2D0-D9B4F908AB26}"/>
    <cellStyle name="???? 5 2 2" xfId="11199" xr:uid="{EC706649-55C4-4727-B09D-1B8A5A04C3A6}"/>
    <cellStyle name="???? 5 2 2 10" xfId="35429" xr:uid="{EC0B786B-DF33-4254-96D3-25D444D4AD9A}"/>
    <cellStyle name="???? 5 2 2 2" xfId="11200" xr:uid="{5ED4CDA2-E5C1-45D6-AC7D-A40E13C49E2A}"/>
    <cellStyle name="???? 5 2 2 2 2" xfId="13233" xr:uid="{E3111FEE-AB08-48D0-BD9A-6726CB5339D8}"/>
    <cellStyle name="???? 5 2 2 2 2 2" xfId="19728" xr:uid="{F3FBF781-958A-400E-ACD6-10EB7C5DCB33}"/>
    <cellStyle name="???? 5 2 2 2 2 3" xfId="22491" xr:uid="{C8DD4695-8E3D-4ED7-9056-52EE529E16D9}"/>
    <cellStyle name="???? 5 2 2 2 2 4" xfId="26603" xr:uid="{A0D332EB-59F8-4A77-B24A-9A1560E0E303}"/>
    <cellStyle name="???? 5 2 2 2 2 5" xfId="35431" xr:uid="{36052606-7B13-42C9-BC8A-7514FF771993}"/>
    <cellStyle name="???? 5 2 2 2 3" xfId="16044" xr:uid="{9B87A26C-7DE3-4080-8FBF-ED692C6C200B}"/>
    <cellStyle name="???? 5 2 2 2 4" xfId="18091" xr:uid="{12CE9449-B47E-4300-9BBC-E9EF049208AB}"/>
    <cellStyle name="???? 5 2 2 2 5" xfId="26602" xr:uid="{4F3F2ED8-F253-4F87-AA4F-F23042AC6CB6}"/>
    <cellStyle name="???? 5 2 2 2 6" xfId="35430" xr:uid="{2834D877-B405-4DC6-ABEA-827691DD5B14}"/>
    <cellStyle name="???? 5 2 2 3" xfId="13234" xr:uid="{250143ED-C1FD-4533-8894-FF5050700E1A}"/>
    <cellStyle name="???? 5 2 2 3 2" xfId="19729" xr:uid="{3CECCC51-6033-4943-93B1-461B93B2A2D5}"/>
    <cellStyle name="???? 5 2 2 3 2 2" xfId="22492" xr:uid="{94F3C7D7-CD70-462A-B96B-49BCB11CC459}"/>
    <cellStyle name="???? 5 2 2 3 2 3" xfId="26605" xr:uid="{417F60C3-C096-4379-9EFD-3802FB51CB0A}"/>
    <cellStyle name="???? 5 2 2 3 3" xfId="16045" xr:uid="{48C7F77C-CB94-411F-A18C-3F13D444AED3}"/>
    <cellStyle name="???? 5 2 2 3 4" xfId="18090" xr:uid="{69A4A6FD-9C44-4F42-848E-A25B8FC27F6A}"/>
    <cellStyle name="???? 5 2 2 3 5" xfId="26604" xr:uid="{F8A339F1-2361-4B51-8595-6EAB9EE7935F}"/>
    <cellStyle name="???? 5 2 2 3 6" xfId="35432" xr:uid="{D999BC51-10BB-4512-83C9-0C577F1E00A0}"/>
    <cellStyle name="???? 5 2 2 4" xfId="14942" xr:uid="{9DB9186A-24D1-4981-99C3-83F2AD38969E}"/>
    <cellStyle name="???? 5 2 2 4 2" xfId="19730" xr:uid="{C7C6514D-3200-4E16-9490-1B80D516773C}"/>
    <cellStyle name="???? 5 2 2 4 2 2" xfId="22493" xr:uid="{E8B42CBD-BDBE-404E-BD5D-A09FF4DF245F}"/>
    <cellStyle name="???? 5 2 2 4 2 3" xfId="26607" xr:uid="{D5F15588-C78B-4AAA-AF3C-D1F9D13BBE5C}"/>
    <cellStyle name="???? 5 2 2 4 3" xfId="16046" xr:uid="{21A6B843-F514-4892-9A53-32EFCACBDCEA}"/>
    <cellStyle name="???? 5 2 2 4 4" xfId="18089" xr:uid="{3B28D023-BBFC-408F-8664-F6EF58CC9A0A}"/>
    <cellStyle name="???? 5 2 2 4 5" xfId="26606" xr:uid="{FB576928-20F9-4F3D-84ED-07A3AF6C5FFB}"/>
    <cellStyle name="???? 5 2 2 4 6" xfId="35433" xr:uid="{A9D2F658-11AE-46AE-8F3C-F0D4E7D2F80D}"/>
    <cellStyle name="???? 5 2 2 5" xfId="15337" xr:uid="{FE13FBD0-F4BD-45C9-B1C8-E838B20C04C4}"/>
    <cellStyle name="???? 5 2 2 5 2" xfId="19731" xr:uid="{136DC57C-6355-4A8B-AF42-182C7885C7A1}"/>
    <cellStyle name="???? 5 2 2 5 2 2" xfId="22494" xr:uid="{95637E19-5B93-4F9D-81BD-EE20530C3DB0}"/>
    <cellStyle name="???? 5 2 2 5 2 3" xfId="26609" xr:uid="{C27D78BA-DFE9-4346-9394-08F8686DD40E}"/>
    <cellStyle name="???? 5 2 2 5 3" xfId="16047" xr:uid="{6577FA61-60A1-407E-B53D-DE53A010AF13}"/>
    <cellStyle name="???? 5 2 2 5 4" xfId="18088" xr:uid="{7B7982D2-ADDC-45EF-A114-F16DD1547249}"/>
    <cellStyle name="???? 5 2 2 5 5" xfId="26608" xr:uid="{EA607C38-76FF-4E74-BCFA-59485C654080}"/>
    <cellStyle name="???? 5 2 2 5 6" xfId="35434" xr:uid="{49D12691-3A62-4D56-B779-4DD649EBB95D}"/>
    <cellStyle name="???? 5 2 2 6" xfId="19727" xr:uid="{6D0E8749-BB44-4F7E-A472-44F22244FE18}"/>
    <cellStyle name="???? 5 2 2 6 2" xfId="22490" xr:uid="{6ABEA159-71ED-4DA4-8CAA-45C5A8DDEB73}"/>
    <cellStyle name="???? 5 2 2 6 3" xfId="26610" xr:uid="{7D4A15B1-886A-4E14-B434-D20270AE7F6B}"/>
    <cellStyle name="???? 5 2 2 7" xfId="16043" xr:uid="{F1FA87B5-A49F-4A7B-B961-2345168EB84C}"/>
    <cellStyle name="???? 5 2 2 8" xfId="18092" xr:uid="{77B11F09-DBC3-41DD-B603-777CB7006535}"/>
    <cellStyle name="???? 5 2 2 9" xfId="26601" xr:uid="{FA579CE1-288C-43A3-AEE6-0B67AF0DEF10}"/>
    <cellStyle name="???? 5 2 3" xfId="11201" xr:uid="{42660AD9-F3C4-440A-B9EF-AA3B895038B7}"/>
    <cellStyle name="???? 5 2 3 2" xfId="13232" xr:uid="{5B951F88-5175-4DAB-A846-9B302E7848C8}"/>
    <cellStyle name="???? 5 2 3 2 2" xfId="19732" xr:uid="{66699122-96FD-4ECB-A15E-9A31998A65AD}"/>
    <cellStyle name="???? 5 2 3 2 3" xfId="22495" xr:uid="{BEB8319F-EB5F-4B6C-96CD-3C8AB91E3F98}"/>
    <cellStyle name="???? 5 2 3 2 4" xfId="26612" xr:uid="{7A998197-A5E2-4C91-9CDB-749B627E89F2}"/>
    <cellStyle name="???? 5 2 3 2 5" xfId="35436" xr:uid="{1FF56B03-F35F-4C9A-B131-7B261E0D7C4C}"/>
    <cellStyle name="???? 5 2 3 3" xfId="16048" xr:uid="{A7DF4178-35F8-4506-9B26-680BEE4C501A}"/>
    <cellStyle name="???? 5 2 3 4" xfId="18087" xr:uid="{D0C09F6E-5A87-4584-AAB5-FDBFD9757F8E}"/>
    <cellStyle name="???? 5 2 3 5" xfId="26611" xr:uid="{EF2FF98D-0308-46EF-928B-E5CECA75D787}"/>
    <cellStyle name="???? 5 2 3 6" xfId="35435" xr:uid="{50EDA19A-5DC0-4BB3-8970-F1573B4221D5}"/>
    <cellStyle name="???? 5 2 4" xfId="13235" xr:uid="{34E41E0C-05EE-4B37-821B-1C0DF40BF4F9}"/>
    <cellStyle name="???? 5 2 4 2" xfId="19733" xr:uid="{293D7945-BEB7-407B-ACB2-DC50119136C6}"/>
    <cellStyle name="???? 5 2 4 2 2" xfId="22496" xr:uid="{C750F490-9374-4E80-9503-320864EE1708}"/>
    <cellStyle name="???? 5 2 4 2 3" xfId="26614" xr:uid="{516F23A8-54BA-4634-962C-7A51625185CF}"/>
    <cellStyle name="???? 5 2 4 3" xfId="16049" xr:uid="{9C681F93-DC36-4964-8A1F-0ACBF90B1BCA}"/>
    <cellStyle name="???? 5 2 4 4" xfId="18086" xr:uid="{1C369709-844B-4937-9D28-DD553844F008}"/>
    <cellStyle name="???? 5 2 4 5" xfId="26613" xr:uid="{0530828B-B6BB-4588-BF0A-EFBB1BDF9AC0}"/>
    <cellStyle name="???? 5 2 4 6" xfId="35437" xr:uid="{CB0AEB01-D145-45FD-9BEB-88CBD9E9E06F}"/>
    <cellStyle name="???? 5 2 5" xfId="14943" xr:uid="{3832939D-F183-473D-A5BB-2033D9EF2B61}"/>
    <cellStyle name="???? 5 2 5 2" xfId="19734" xr:uid="{7C3625AF-C119-411A-ADD4-0DD4B7E28697}"/>
    <cellStyle name="???? 5 2 5 2 2" xfId="22497" xr:uid="{2AA25544-0B2C-4DC4-B333-D40419FDA213}"/>
    <cellStyle name="???? 5 2 5 2 3" xfId="26616" xr:uid="{8F784490-DA9F-4813-9451-8EFD96432601}"/>
    <cellStyle name="???? 5 2 5 3" xfId="16050" xr:uid="{D8519929-384B-4DCB-921C-CC9EC0B1D491}"/>
    <cellStyle name="???? 5 2 5 4" xfId="18085" xr:uid="{DDCEF29A-1B3B-48AA-856A-1D51E7E4568C}"/>
    <cellStyle name="???? 5 2 5 5" xfId="26615" xr:uid="{C0D13C9B-251B-4FC7-8DEF-98ACF7505818}"/>
    <cellStyle name="???? 5 2 5 6" xfId="35438" xr:uid="{A9740C4E-EF3D-4407-8BB6-3DEEA6737284}"/>
    <cellStyle name="???? 5 2 6" xfId="15336" xr:uid="{6CFCE8DD-E070-42B6-91D1-F8683290CFDB}"/>
    <cellStyle name="???? 5 2 6 2" xfId="19735" xr:uid="{C3AD33B1-B5F2-4CD2-B53C-918BA7992608}"/>
    <cellStyle name="???? 5 2 6 2 2" xfId="22498" xr:uid="{715716A6-5B1F-4031-BACD-A80409421104}"/>
    <cellStyle name="???? 5 2 6 2 3" xfId="26618" xr:uid="{798471FC-6E93-48D7-A03B-7DD2990A307E}"/>
    <cellStyle name="???? 5 2 6 3" xfId="16051" xr:uid="{6B528A31-FF68-4DF2-A902-A80730FCD829}"/>
    <cellStyle name="???? 5 2 6 4" xfId="18084" xr:uid="{14E286B6-769E-47EC-8C06-02880CCBF2FE}"/>
    <cellStyle name="???? 5 2 6 5" xfId="26617" xr:uid="{9B3A682E-2AEE-4F56-BAAB-399D589B28F7}"/>
    <cellStyle name="???? 5 2 6 6" xfId="35439" xr:uid="{18512BC2-FEF1-413B-B067-34641B9AE655}"/>
    <cellStyle name="???? 5 2 7" xfId="19726" xr:uid="{3C936467-B30E-4FE1-A6F0-871FFDD5086D}"/>
    <cellStyle name="???? 5 2 7 2" xfId="22489" xr:uid="{C4716461-6974-48ED-851B-5855DA80F8E5}"/>
    <cellStyle name="???? 5 2 7 3" xfId="26619" xr:uid="{CB3A0FBF-81E4-4CDA-AE48-15DC119D610B}"/>
    <cellStyle name="???? 5 2 8" xfId="16042" xr:uid="{0B5A919B-BD85-496E-AFEE-7B8E0B47E5BB}"/>
    <cellStyle name="???? 5 2 9" xfId="18093" xr:uid="{9D8F7C02-5B92-46C4-8DCB-DC77DF6DF3D3}"/>
    <cellStyle name="???? 5 3" xfId="11202" xr:uid="{B0E28D72-E0B6-4AEA-A3A1-E191F0A8906C}"/>
    <cellStyle name="???? 5 3 10" xfId="35440" xr:uid="{D7C4C22A-5346-484C-92E0-AF9A2B631894}"/>
    <cellStyle name="???? 5 3 2" xfId="11203" xr:uid="{6E77A8B4-B092-4035-8495-5E433969531E}"/>
    <cellStyle name="???? 5 3 2 2" xfId="13230" xr:uid="{9E5D72E1-8649-4FEC-A615-EEBE5F60118E}"/>
    <cellStyle name="???? 5 3 2 2 2" xfId="19737" xr:uid="{E41D7C58-72F2-4011-BDA9-2A88E505EDBF}"/>
    <cellStyle name="???? 5 3 2 2 3" xfId="22500" xr:uid="{EB9E405A-07E4-4288-AE3F-62594CA4D1F9}"/>
    <cellStyle name="???? 5 3 2 2 4" xfId="26622" xr:uid="{B4861127-14D1-4C2F-9AD8-117225C2B036}"/>
    <cellStyle name="???? 5 3 2 2 5" xfId="35442" xr:uid="{919116A9-F14F-4412-9796-57CCE66B89B2}"/>
    <cellStyle name="???? 5 3 2 3" xfId="16053" xr:uid="{54297E14-AB86-401E-B9D7-0EC2A01CAFB1}"/>
    <cellStyle name="???? 5 3 2 4" xfId="18082" xr:uid="{4DFFFDF3-D3F1-4FA4-A70B-48F6004719C4}"/>
    <cellStyle name="???? 5 3 2 5" xfId="26621" xr:uid="{4A087794-9FE0-4CEB-BC27-6A38D78B8EDF}"/>
    <cellStyle name="???? 5 3 2 6" xfId="35441" xr:uid="{B4E9592B-80E9-463D-A2BD-59F9A7A132F2}"/>
    <cellStyle name="???? 5 3 3" xfId="13231" xr:uid="{638F0208-C62B-415A-BCD2-A221D511C78D}"/>
    <cellStyle name="???? 5 3 3 2" xfId="19738" xr:uid="{F3261DB5-8283-4D84-B1AD-7036B46FFBD3}"/>
    <cellStyle name="???? 5 3 3 2 2" xfId="22501" xr:uid="{EB11C121-6D34-4CBF-8C6B-EF119A542589}"/>
    <cellStyle name="???? 5 3 3 2 3" xfId="26624" xr:uid="{BEC57C4A-B9DC-40F8-8383-75CEDDABFD64}"/>
    <cellStyle name="???? 5 3 3 3" xfId="16054" xr:uid="{F94A9DA3-367F-4ABF-B599-F014003AF523}"/>
    <cellStyle name="???? 5 3 3 4" xfId="18081" xr:uid="{B7ADC925-430A-4989-BF37-A1CDB6BB1AAE}"/>
    <cellStyle name="???? 5 3 3 5" xfId="26623" xr:uid="{0C618308-6AF5-4ED4-A46D-70DE89DD0994}"/>
    <cellStyle name="???? 5 3 3 6" xfId="35443" xr:uid="{E6E3B221-85D0-4B21-AC2E-ACAB0CEE3214}"/>
    <cellStyle name="???? 5 3 4" xfId="14941" xr:uid="{C91BF970-581E-457A-8FA4-1E49ECD9D1CA}"/>
    <cellStyle name="???? 5 3 4 2" xfId="19739" xr:uid="{E7ABCCB3-A79D-4452-90C0-6943D0C704E9}"/>
    <cellStyle name="???? 5 3 4 2 2" xfId="22502" xr:uid="{E5E0979E-12C6-43EF-A4FA-C7CF2A00CD6B}"/>
    <cellStyle name="???? 5 3 4 2 3" xfId="26626" xr:uid="{D03FDF19-411D-421A-B5F5-B6EF651B56D0}"/>
    <cellStyle name="???? 5 3 4 3" xfId="16055" xr:uid="{F9360737-0308-4435-8A59-AA98CCE27168}"/>
    <cellStyle name="???? 5 3 4 4" xfId="18080" xr:uid="{86C69B38-B6EB-4B24-AF52-1F28F6CB37EA}"/>
    <cellStyle name="???? 5 3 4 5" xfId="26625" xr:uid="{81460455-E9BA-4C0F-92C7-73085C5FE443}"/>
    <cellStyle name="???? 5 3 4 6" xfId="35444" xr:uid="{818DF390-348A-4946-A62A-249E532CA4AE}"/>
    <cellStyle name="???? 5 3 5" xfId="15338" xr:uid="{BAB0B3EA-6D56-4EA9-A4B5-FF57085C4E9D}"/>
    <cellStyle name="???? 5 3 5 2" xfId="19740" xr:uid="{40CA8DE3-E591-4B77-9F65-EAC64BDB0B06}"/>
    <cellStyle name="???? 5 3 5 2 2" xfId="22503" xr:uid="{1BA6C6BC-D28E-422C-A96B-F224770C3EA3}"/>
    <cellStyle name="???? 5 3 5 2 3" xfId="26628" xr:uid="{2276E47E-1F54-4507-9D75-5F20843722BC}"/>
    <cellStyle name="???? 5 3 5 3" xfId="16056" xr:uid="{C04E1219-4604-439E-89FE-B0B55CA451F6}"/>
    <cellStyle name="???? 5 3 5 4" xfId="18079" xr:uid="{498FBEF6-B472-488C-8968-0F25974ABA45}"/>
    <cellStyle name="???? 5 3 5 5" xfId="26627" xr:uid="{76260FD9-3387-426D-9B5A-0C7E451D88AB}"/>
    <cellStyle name="???? 5 3 5 6" xfId="35445" xr:uid="{71C0BDF2-6A89-4C52-96CB-61CA53E2D677}"/>
    <cellStyle name="???? 5 3 6" xfId="19736" xr:uid="{2BA6B286-20EE-4A4A-AAFB-40397755CF62}"/>
    <cellStyle name="???? 5 3 6 2" xfId="22499" xr:uid="{672D6A26-084A-4A8B-AAB9-234900421AB8}"/>
    <cellStyle name="???? 5 3 6 3" xfId="26629" xr:uid="{642D326A-5BD1-41F2-8399-2F61F549DBBD}"/>
    <cellStyle name="???? 5 3 7" xfId="16052" xr:uid="{A0111216-4699-4462-B64C-E28E05050A59}"/>
    <cellStyle name="???? 5 3 8" xfId="18083" xr:uid="{0931F4DC-0B97-4D2B-B32B-7930B75B55B9}"/>
    <cellStyle name="???? 5 3 9" xfId="26620" xr:uid="{1D0545E8-58D3-4570-863F-20912F82E123}"/>
    <cellStyle name="???? 5 4" xfId="11204" xr:uid="{D6220BD2-D43D-4390-8547-F0C267691312}"/>
    <cellStyle name="???? 5 4 2" xfId="13229" xr:uid="{5F0F7489-1C3E-4AC5-B5E6-6EAA946C0C36}"/>
    <cellStyle name="???? 5 4 2 2" xfId="19741" xr:uid="{A290E58A-818E-406C-9D57-C9D03CA89D22}"/>
    <cellStyle name="???? 5 4 2 3" xfId="22504" xr:uid="{038519D5-CCB4-4352-A01C-25D88C2AED2B}"/>
    <cellStyle name="???? 5 4 2 4" xfId="26631" xr:uid="{701B7F81-4490-442F-BD16-B26030D5085A}"/>
    <cellStyle name="???? 5 4 2 5" xfId="35447" xr:uid="{B08ADB3E-B8EB-4364-80D4-BEB326FA26C5}"/>
    <cellStyle name="???? 5 4 3" xfId="16057" xr:uid="{0C960DE8-7F25-46A4-B54A-91D714B7B395}"/>
    <cellStyle name="???? 5 4 4" xfId="18078" xr:uid="{243855FB-88E3-495E-9232-C34A403AB2DB}"/>
    <cellStyle name="???? 5 4 5" xfId="26630" xr:uid="{D934486B-513B-4B00-91CA-D709C2CFBC7B}"/>
    <cellStyle name="???? 5 4 6" xfId="35446" xr:uid="{78B31DD8-912B-43BA-9828-13E0BC35AA48}"/>
    <cellStyle name="???? 5 5" xfId="13236" xr:uid="{36F38FC3-0111-46EC-BB41-B19EA6E9348E}"/>
    <cellStyle name="???? 5 5 2" xfId="19742" xr:uid="{D2A3E4CB-DF2E-4037-B5A5-B307E24B5027}"/>
    <cellStyle name="???? 5 5 2 2" xfId="22505" xr:uid="{EF51104A-9D77-47DD-932B-5D64D93CAFB3}"/>
    <cellStyle name="???? 5 5 2 3" xfId="26633" xr:uid="{186DD203-FDC1-4B75-8451-FDE643A03FE9}"/>
    <cellStyle name="???? 5 5 3" xfId="16058" xr:uid="{075A6147-6F54-40A2-9242-3CC1096AE8CD}"/>
    <cellStyle name="???? 5 5 4" xfId="18077" xr:uid="{7084D5FC-4AF6-4850-826C-1DBE15CB13B0}"/>
    <cellStyle name="???? 5 5 5" xfId="26632" xr:uid="{8AD61C50-F1DC-475B-A9BF-454FAF5CAAA1}"/>
    <cellStyle name="???? 5 5 6" xfId="35448" xr:uid="{CEAF80B2-35F2-4D59-8605-22383DF487BF}"/>
    <cellStyle name="???? 5 6" xfId="14944" xr:uid="{0CF286AE-6409-4F8B-A2D5-3D7129B32E35}"/>
    <cellStyle name="???? 5 6 2" xfId="19743" xr:uid="{342FBB5C-E9F2-432A-B6D2-1A609345223E}"/>
    <cellStyle name="???? 5 6 2 2" xfId="22506" xr:uid="{4ED621F5-674C-48CE-8D12-B81B8C7281BC}"/>
    <cellStyle name="???? 5 6 2 3" xfId="26635" xr:uid="{3C54F009-A1E7-4F5F-8166-56B46027537F}"/>
    <cellStyle name="???? 5 6 3" xfId="16059" xr:uid="{8AF8467B-F1A4-4E01-9FF7-9FC3CEB7DC62}"/>
    <cellStyle name="???? 5 6 4" xfId="18076" xr:uid="{B0A99151-6F60-4E42-A2E1-350062B0DD2B}"/>
    <cellStyle name="???? 5 6 5" xfId="26634" xr:uid="{50487DA4-97E6-4D54-AD58-61088E33F099}"/>
    <cellStyle name="???? 5 6 6" xfId="35449" xr:uid="{F1B1C069-7A35-4F00-97F4-B7A0A52B5BAC}"/>
    <cellStyle name="???? 5 7" xfId="15335" xr:uid="{2A51391C-EDE0-4242-BCD3-C9E10A7E9B39}"/>
    <cellStyle name="???? 5 7 2" xfId="19744" xr:uid="{5583A7C7-A2EC-4D28-8D97-6B36F05A5BD9}"/>
    <cellStyle name="???? 5 7 2 2" xfId="22507" xr:uid="{940C9FB7-B90E-4BEA-95EC-FAFB2221C84B}"/>
    <cellStyle name="???? 5 7 2 3" xfId="26637" xr:uid="{9075E781-CFB0-42A5-9F2C-8D4559FC4A94}"/>
    <cellStyle name="???? 5 7 3" xfId="16060" xr:uid="{FE47D59A-4FD0-4C9D-92A6-A66D4F9A7CC8}"/>
    <cellStyle name="???? 5 7 4" xfId="18075" xr:uid="{75DA24EA-5D95-4C50-91D0-BBC5910B1351}"/>
    <cellStyle name="???? 5 7 5" xfId="26636" xr:uid="{77B4BC94-E3F5-43ED-80DE-4219E69986BB}"/>
    <cellStyle name="???? 5 7 6" xfId="35450" xr:uid="{17A6BC96-7772-4E94-92EE-5B9BADDD39BE}"/>
    <cellStyle name="???? 5 8" xfId="19725" xr:uid="{CBF78CE7-A6A4-4CFF-B0F4-E2D9933080DF}"/>
    <cellStyle name="???? 5 8 2" xfId="22488" xr:uid="{8B4DC287-92CA-4F0B-9F03-18C4D4F79548}"/>
    <cellStyle name="???? 5 8 3" xfId="26638" xr:uid="{E63388CE-9964-46CE-B844-043929F0BAED}"/>
    <cellStyle name="???? 5 9" xfId="16041" xr:uid="{2564C726-C943-4FE6-AEFF-7C01F4B694A0}"/>
    <cellStyle name="???? 6" xfId="11205" xr:uid="{92E3F264-3EAA-48CE-A48A-E949277E5716}"/>
    <cellStyle name="???? 6 10" xfId="15776" xr:uid="{A879E8E3-7770-488B-8840-F253FBB084E7}"/>
    <cellStyle name="???? 6 11" xfId="26639" xr:uid="{C184DF2E-27AD-409F-9576-9DA4E2E58C84}"/>
    <cellStyle name="???? 6 12" xfId="35451" xr:uid="{FFD10A6F-83D8-4D78-A893-02B4B96E692C}"/>
    <cellStyle name="???? 6 2" xfId="11206" xr:uid="{ABFD20A7-EDCB-4ECB-91DE-815A3014977B}"/>
    <cellStyle name="???? 6 2 10" xfId="26640" xr:uid="{68B1E4F4-6E2B-4D75-841F-A8B2E525D15A}"/>
    <cellStyle name="???? 6 2 11" xfId="35452" xr:uid="{5938A658-E64B-4E24-BE46-AD928B54CFB1}"/>
    <cellStyle name="???? 6 2 2" xfId="11207" xr:uid="{AEF3F5F4-540B-4B03-AB34-3621E3D8563B}"/>
    <cellStyle name="???? 6 2 2 10" xfId="35453" xr:uid="{CD90A016-C762-4AF6-99E7-A569B63F1CA7}"/>
    <cellStyle name="???? 6 2 2 2" xfId="11208" xr:uid="{7D58C503-C30B-4635-990C-3F96A3F47851}"/>
    <cellStyle name="???? 6 2 2 2 2" xfId="13225" xr:uid="{E5D03715-A6C2-4EE1-8412-7AE86E7DAE86}"/>
    <cellStyle name="???? 6 2 2 2 2 2" xfId="19748" xr:uid="{EB0087AD-4E19-4BFD-B499-B641FE0D9C51}"/>
    <cellStyle name="???? 6 2 2 2 2 3" xfId="22511" xr:uid="{2EBB50D2-9356-45EF-9F05-7A372D44C643}"/>
    <cellStyle name="???? 6 2 2 2 2 4" xfId="26643" xr:uid="{01D590FD-9D29-4406-8881-877902CF8D79}"/>
    <cellStyle name="???? 6 2 2 2 2 5" xfId="35455" xr:uid="{47FFF8E1-3DA4-4B34-8E50-CAC7778551B2}"/>
    <cellStyle name="???? 6 2 2 2 3" xfId="16064" xr:uid="{A8B8E971-4E34-44F1-811F-05692F63DB77}"/>
    <cellStyle name="???? 6 2 2 2 4" xfId="18070" xr:uid="{B15AD835-082A-4AAD-8B47-94FC59957F9F}"/>
    <cellStyle name="???? 6 2 2 2 5" xfId="26642" xr:uid="{2937E24C-76A4-4ABB-8697-D2C6FDA41ED3}"/>
    <cellStyle name="???? 6 2 2 2 6" xfId="35454" xr:uid="{648B77C0-104C-492C-B4C2-C79F957FA2B2}"/>
    <cellStyle name="???? 6 2 2 3" xfId="13226" xr:uid="{1C58A2CE-4D48-4EF7-B3E7-C1B4C2F48785}"/>
    <cellStyle name="???? 6 2 2 3 2" xfId="19749" xr:uid="{8410E3EA-72FA-4A1A-8831-06707AE944D9}"/>
    <cellStyle name="???? 6 2 2 3 2 2" xfId="22512" xr:uid="{F5FAA894-F138-4B51-8251-D8345FB25A97}"/>
    <cellStyle name="???? 6 2 2 3 2 3" xfId="26645" xr:uid="{75E98540-4DE0-45A3-A758-F01501EBFECC}"/>
    <cellStyle name="???? 6 2 2 3 3" xfId="16065" xr:uid="{18FDFD59-24B9-4839-943D-125AA679D802}"/>
    <cellStyle name="???? 6 2 2 3 4" xfId="18069" xr:uid="{1C29CB1A-3589-4CAA-B669-FCE7541DF0A1}"/>
    <cellStyle name="???? 6 2 2 3 5" xfId="26644" xr:uid="{C853B489-8D53-4968-896F-F0CD84BE4956}"/>
    <cellStyle name="???? 6 2 2 3 6" xfId="35456" xr:uid="{4BDA8F69-FDCF-4124-99F5-962110EF71E2}"/>
    <cellStyle name="???? 6 2 2 4" xfId="14938" xr:uid="{E744D900-2A3A-4AA0-9FFF-BAE57B7D7F0F}"/>
    <cellStyle name="???? 6 2 2 4 2" xfId="19750" xr:uid="{91973BC7-7A50-485F-80B8-769AABF46AE7}"/>
    <cellStyle name="???? 6 2 2 4 2 2" xfId="22513" xr:uid="{0B851FA2-C019-4D7D-B637-CDD148426BC6}"/>
    <cellStyle name="???? 6 2 2 4 2 3" xfId="26647" xr:uid="{95D3345A-8A62-470C-94A0-BEB3EDFC7FC2}"/>
    <cellStyle name="???? 6 2 2 4 3" xfId="16066" xr:uid="{E8C3B012-0F66-44CB-9720-6018D927941A}"/>
    <cellStyle name="???? 6 2 2 4 4" xfId="18066" xr:uid="{B61C256C-E37E-420C-B169-4489359715BA}"/>
    <cellStyle name="???? 6 2 2 4 5" xfId="26646" xr:uid="{A87518A6-1555-4657-8525-A16D5674DB5A}"/>
    <cellStyle name="???? 6 2 2 4 6" xfId="35457" xr:uid="{2B9BA769-FEE9-4405-8384-2F6453E3F4E1}"/>
    <cellStyle name="???? 6 2 2 5" xfId="15341" xr:uid="{63A84122-2DDD-420A-9A0D-CF91273B5AA2}"/>
    <cellStyle name="???? 6 2 2 5 2" xfId="19751" xr:uid="{714C05D5-71AD-4EC5-AF41-6FCF3EEBD195}"/>
    <cellStyle name="???? 6 2 2 5 2 2" xfId="22514" xr:uid="{171025CF-45A7-46D2-84A6-E6A2A98DD4B7}"/>
    <cellStyle name="???? 6 2 2 5 2 3" xfId="26649" xr:uid="{9DA5DBF4-CA70-4C91-BFE8-F9B160B879B4}"/>
    <cellStyle name="???? 6 2 2 5 3" xfId="16067" xr:uid="{54288437-BAB8-4EC7-BBB5-907E6E1F9848}"/>
    <cellStyle name="???? 6 2 2 5 4" xfId="18065" xr:uid="{8E15EAA8-7165-444A-A062-E3AFEF95EEE6}"/>
    <cellStyle name="???? 6 2 2 5 5" xfId="26648" xr:uid="{E4D3FA4C-D97B-4C22-BCF0-AA1AD78308F6}"/>
    <cellStyle name="???? 6 2 2 5 6" xfId="35458" xr:uid="{89DCAA21-7F93-4D61-8568-E40A733027CA}"/>
    <cellStyle name="???? 6 2 2 6" xfId="19747" xr:uid="{998CC000-D385-4BC3-9CFD-D3F6D2C2F04E}"/>
    <cellStyle name="???? 6 2 2 6 2" xfId="22510" xr:uid="{19F20693-0C1D-4088-B910-00DE0DEDFDA9}"/>
    <cellStyle name="???? 6 2 2 6 3" xfId="26650" xr:uid="{BB88B644-8ECE-4BC3-B8C1-65F3C41029A5}"/>
    <cellStyle name="???? 6 2 2 7" xfId="16063" xr:uid="{6119F753-0A51-4BF6-A9CF-FE4C2FF89A7E}"/>
    <cellStyle name="???? 6 2 2 8" xfId="18073" xr:uid="{9EF01309-5936-41E2-BDD3-19B213C794FD}"/>
    <cellStyle name="???? 6 2 2 9" xfId="26641" xr:uid="{CBC9D06E-064C-413E-9D50-1AE1511EB536}"/>
    <cellStyle name="???? 6 2 3" xfId="11209" xr:uid="{A8233FF7-09EA-430F-AE37-FEAADBD44294}"/>
    <cellStyle name="???? 6 2 3 2" xfId="13224" xr:uid="{C26F510B-7FB4-4CB5-A665-A272375335C6}"/>
    <cellStyle name="???? 6 2 3 2 2" xfId="19752" xr:uid="{EC9AEA6D-97A7-4C60-9323-7313FE0BE224}"/>
    <cellStyle name="???? 6 2 3 2 3" xfId="22515" xr:uid="{B8B22995-6976-4399-9952-93ED733ACAB9}"/>
    <cellStyle name="???? 6 2 3 2 4" xfId="26652" xr:uid="{B0C54C8E-39B4-4D12-974C-129D81A6B640}"/>
    <cellStyle name="???? 6 2 3 2 5" xfId="35460" xr:uid="{E26CD534-3B49-482D-B71B-0A88DA53A7FA}"/>
    <cellStyle name="???? 6 2 3 3" xfId="16068" xr:uid="{2ABC11B2-9D39-48D8-8BA4-22109098828C}"/>
    <cellStyle name="???? 6 2 3 4" xfId="18064" xr:uid="{60A027B5-A921-47D8-9ABA-C6D7DC485746}"/>
    <cellStyle name="???? 6 2 3 5" xfId="26651" xr:uid="{2DCF9810-6815-4A84-9330-C2FF49AE949E}"/>
    <cellStyle name="???? 6 2 3 6" xfId="35459" xr:uid="{5E5D51F0-4615-4013-9AB3-69C6E0E2C0BA}"/>
    <cellStyle name="???? 6 2 4" xfId="13227" xr:uid="{03BC5EFD-DD1F-4422-B9CE-8E816221CB08}"/>
    <cellStyle name="???? 6 2 4 2" xfId="19753" xr:uid="{C9A88FC9-51DE-49C4-A2F1-560F26048C2F}"/>
    <cellStyle name="???? 6 2 4 2 2" xfId="22516" xr:uid="{4873FFD2-D68A-4A4B-9222-B215975DEDE5}"/>
    <cellStyle name="???? 6 2 4 2 3" xfId="26654" xr:uid="{5A420828-B496-497D-B0B0-6340F5CF8248}"/>
    <cellStyle name="???? 6 2 4 3" xfId="16069" xr:uid="{BFFE84B3-5D85-493F-AA76-CF7A78F5158D}"/>
    <cellStyle name="???? 6 2 4 4" xfId="18063" xr:uid="{3A2AA405-B0B0-46E5-B5FA-111E9C7F0FE5}"/>
    <cellStyle name="???? 6 2 4 5" xfId="26653" xr:uid="{D7734AA1-8221-48D9-8FF7-1E6A305D57F1}"/>
    <cellStyle name="???? 6 2 4 6" xfId="35461" xr:uid="{8313A6A3-2FD7-4F2C-A593-33A4180EFE02}"/>
    <cellStyle name="???? 6 2 5" xfId="14939" xr:uid="{6E576D43-906F-4A35-8C81-03349CFFA262}"/>
    <cellStyle name="???? 6 2 5 2" xfId="19754" xr:uid="{5EB63104-7963-4085-A592-D8342D9CFEAD}"/>
    <cellStyle name="???? 6 2 5 2 2" xfId="22517" xr:uid="{7F855DB6-615D-4A25-96DB-CA90F7812CEE}"/>
    <cellStyle name="???? 6 2 5 2 3" xfId="26656" xr:uid="{26EE6870-CF79-45E3-9CE9-A8009BF21CF3}"/>
    <cellStyle name="???? 6 2 5 3" xfId="16070" xr:uid="{B39EF661-8168-40F5-BC6A-1D7292BC5D4A}"/>
    <cellStyle name="???? 6 2 5 4" xfId="18058" xr:uid="{50517FAF-86C3-4E66-B9E6-B39F9F85E464}"/>
    <cellStyle name="???? 6 2 5 5" xfId="26655" xr:uid="{7D416447-7C14-487B-9D2F-86A3A6966818}"/>
    <cellStyle name="???? 6 2 5 6" xfId="35462" xr:uid="{F446C1D5-9EB9-4383-B365-C1DDA896A024}"/>
    <cellStyle name="???? 6 2 6" xfId="15340" xr:uid="{75523B5F-735B-4B8D-B7B3-EEBDDB1BDDCC}"/>
    <cellStyle name="???? 6 2 6 2" xfId="19755" xr:uid="{198B180E-3105-4A23-B985-7CD84C1B9A4D}"/>
    <cellStyle name="???? 6 2 6 2 2" xfId="22518" xr:uid="{0224AA5C-10BA-4CA7-8E64-3F60812CF13D}"/>
    <cellStyle name="???? 6 2 6 2 3" xfId="26658" xr:uid="{B2FB439C-A661-4F74-B36D-597FCB7AC3C2}"/>
    <cellStyle name="???? 6 2 6 3" xfId="16071" xr:uid="{41D80CFE-930F-4CCE-9BB4-C1B107169477}"/>
    <cellStyle name="???? 6 2 6 4" xfId="18057" xr:uid="{9F7ED7C9-EEAF-4DBC-A644-097B84E16810}"/>
    <cellStyle name="???? 6 2 6 5" xfId="26657" xr:uid="{7F2D6B62-94CA-45B8-8632-F58817A38E40}"/>
    <cellStyle name="???? 6 2 6 6" xfId="35463" xr:uid="{68662FF0-6287-42DF-A39A-486C7CF89822}"/>
    <cellStyle name="???? 6 2 7" xfId="19746" xr:uid="{8053E868-84DA-41C7-AA96-0EB0BBF6E7EF}"/>
    <cellStyle name="???? 6 2 7 2" xfId="22509" xr:uid="{CCF22F09-8391-4792-AC70-0043B097EAA7}"/>
    <cellStyle name="???? 6 2 7 3" xfId="26659" xr:uid="{3483E626-7B64-454D-AAA8-87458F1D6E0C}"/>
    <cellStyle name="???? 6 2 8" xfId="16062" xr:uid="{C6012833-8F78-462D-97E3-E94748E56B76}"/>
    <cellStyle name="???? 6 2 9" xfId="18074" xr:uid="{181D154B-1CA5-4F93-8AB0-8A6D9B40AEC2}"/>
    <cellStyle name="???? 6 3" xfId="11210" xr:uid="{D1710FBC-99AB-4B75-BA96-1BDF5E879CA8}"/>
    <cellStyle name="???? 6 3 10" xfId="35464" xr:uid="{38AC8038-E7B9-4CC0-8E52-97C46D2C3470}"/>
    <cellStyle name="???? 6 3 2" xfId="11211" xr:uid="{B878A3A1-9F8A-4DAF-A695-64FED80F723D}"/>
    <cellStyle name="???? 6 3 2 2" xfId="13222" xr:uid="{7AF513D2-2E3D-48D9-BC0E-A976EC9A6505}"/>
    <cellStyle name="???? 6 3 2 2 2" xfId="19757" xr:uid="{54285739-E9C3-42B7-A649-8B08A5A2CBCD}"/>
    <cellStyle name="???? 6 3 2 2 3" xfId="22520" xr:uid="{609F0560-32A9-45C1-AD30-09951E98A69C}"/>
    <cellStyle name="???? 6 3 2 2 4" xfId="26662" xr:uid="{B5148880-DAD0-40A3-AC04-DEF0389FE89B}"/>
    <cellStyle name="???? 6 3 2 2 5" xfId="35466" xr:uid="{33562400-AB50-4CF9-B28B-31F474D77412}"/>
    <cellStyle name="???? 6 3 2 3" xfId="16073" xr:uid="{268DB9C4-EF7A-4282-BDEE-6132C0D1250D}"/>
    <cellStyle name="???? 6 3 2 4" xfId="18055" xr:uid="{EAE9F66B-8E4C-437E-ABD8-DFD986D7E371}"/>
    <cellStyle name="???? 6 3 2 5" xfId="26661" xr:uid="{B71B090D-A181-4C3D-AA2D-5C2A91BEF5FD}"/>
    <cellStyle name="???? 6 3 2 6" xfId="35465" xr:uid="{D3C8CA7E-3929-4D78-A27A-1D7619F4FB42}"/>
    <cellStyle name="???? 6 3 3" xfId="13223" xr:uid="{E7C2667A-E362-4626-A1EC-4B1AAD115AF0}"/>
    <cellStyle name="???? 6 3 3 2" xfId="19758" xr:uid="{F1B7E225-D097-4F42-AAE5-91577323E36F}"/>
    <cellStyle name="???? 6 3 3 2 2" xfId="22521" xr:uid="{1CA88C7B-B91C-495E-A49F-6C0906E48CA0}"/>
    <cellStyle name="???? 6 3 3 2 3" xfId="26664" xr:uid="{0134D894-C25B-4F0D-9B5C-53B2BA8BE01E}"/>
    <cellStyle name="???? 6 3 3 3" xfId="16074" xr:uid="{4BA08CBC-CD7B-4C9D-A7D4-0A66833C4CAC}"/>
    <cellStyle name="???? 6 3 3 4" xfId="18054" xr:uid="{F393E850-02F4-4719-973C-35A135B7E22A}"/>
    <cellStyle name="???? 6 3 3 5" xfId="26663" xr:uid="{6B075319-B408-4F72-A2BA-0E8C56DDFB92}"/>
    <cellStyle name="???? 6 3 3 6" xfId="35467" xr:uid="{AACD8E1E-A0AB-4D82-B741-89E6598AACD9}"/>
    <cellStyle name="???? 6 3 4" xfId="14937" xr:uid="{F4E6C1E2-F210-4227-9AD8-61BDB2A0FD4D}"/>
    <cellStyle name="???? 6 3 4 2" xfId="19759" xr:uid="{F2358974-8ECF-4793-8364-9E5BD03A3618}"/>
    <cellStyle name="???? 6 3 4 2 2" xfId="22522" xr:uid="{55C83DD0-1D14-4ACC-8E10-31009A3E00F4}"/>
    <cellStyle name="???? 6 3 4 2 3" xfId="26666" xr:uid="{DD4C44EB-4A7D-4818-8F29-8C0A81BFD912}"/>
    <cellStyle name="???? 6 3 4 3" xfId="16075" xr:uid="{8836D2DE-6A44-470D-8666-0C3F9401029C}"/>
    <cellStyle name="???? 6 3 4 4" xfId="18053" xr:uid="{AD60CC62-1522-4883-8358-5A5D1D6D1F4D}"/>
    <cellStyle name="???? 6 3 4 5" xfId="26665" xr:uid="{F1312593-0B43-4644-AEF4-21219B8C37C7}"/>
    <cellStyle name="???? 6 3 4 6" xfId="35468" xr:uid="{9E697C89-EED5-4749-9C23-716EBDA3BE19}"/>
    <cellStyle name="???? 6 3 5" xfId="15342" xr:uid="{61CCBBCD-157B-4B57-A823-CC230DCB3A78}"/>
    <cellStyle name="???? 6 3 5 2" xfId="19760" xr:uid="{F395CBB8-1C60-4186-9A14-F55AD1B5D4DB}"/>
    <cellStyle name="???? 6 3 5 2 2" xfId="22523" xr:uid="{79C187B2-A513-4E8B-824B-D09E509146C0}"/>
    <cellStyle name="???? 6 3 5 2 3" xfId="26668" xr:uid="{D2F37515-980E-4264-AF53-D4C4BD857996}"/>
    <cellStyle name="???? 6 3 5 3" xfId="16076" xr:uid="{E09CE39B-1455-4EF7-AEAA-E1AA4D84BAD8}"/>
    <cellStyle name="???? 6 3 5 4" xfId="18052" xr:uid="{C4DA23F5-A7D5-4DEB-AEB4-CDB8B91D287A}"/>
    <cellStyle name="???? 6 3 5 5" xfId="26667" xr:uid="{0B57B875-517F-441E-81DD-9897CFFFDE58}"/>
    <cellStyle name="???? 6 3 5 6" xfId="35469" xr:uid="{2FFEF378-49FE-4AC4-BEB8-BCB71A16E69D}"/>
    <cellStyle name="???? 6 3 6" xfId="19756" xr:uid="{E9F2186C-8871-44C0-B278-DF7E9B820D73}"/>
    <cellStyle name="???? 6 3 6 2" xfId="22519" xr:uid="{9929E2CD-6375-4D32-87FB-7B85A035F609}"/>
    <cellStyle name="???? 6 3 6 3" xfId="26669" xr:uid="{8A64D55E-A9BF-43AE-A9C9-7AE55C58D40F}"/>
    <cellStyle name="???? 6 3 7" xfId="16072" xr:uid="{C617A1AC-43E1-48F0-B3DB-A2FD581DAE21}"/>
    <cellStyle name="???? 6 3 8" xfId="18056" xr:uid="{57C37050-0B32-40C6-9515-0B8026F92F83}"/>
    <cellStyle name="???? 6 3 9" xfId="26660" xr:uid="{4CEBC126-7F62-4FC6-AA56-448341FA0C52}"/>
    <cellStyle name="???? 6 4" xfId="11212" xr:uid="{A90370D0-3131-4B3B-BEC4-BB8F2E67E7D9}"/>
    <cellStyle name="???? 6 4 2" xfId="13221" xr:uid="{C1EF22C0-F594-4134-A60E-12A14FA08179}"/>
    <cellStyle name="???? 6 4 2 2" xfId="19761" xr:uid="{4E308446-5E1E-4B68-968C-D56160140209}"/>
    <cellStyle name="???? 6 4 2 3" xfId="22524" xr:uid="{C1986624-4CA9-4318-A48F-FAED45A4A00A}"/>
    <cellStyle name="???? 6 4 2 4" xfId="26671" xr:uid="{557A355B-5D0D-4174-8C98-07817E4278FD}"/>
    <cellStyle name="???? 6 4 2 5" xfId="35471" xr:uid="{EA055493-3888-43E6-86C9-1AC6BB738164}"/>
    <cellStyle name="???? 6 4 3" xfId="16077" xr:uid="{D3162276-FF73-49BB-9F17-E082C669FE65}"/>
    <cellStyle name="???? 6 4 4" xfId="18051" xr:uid="{E4F40361-4F65-4DA7-A85A-DB9D04A71EBE}"/>
    <cellStyle name="???? 6 4 5" xfId="26670" xr:uid="{4C5CC43B-E495-4F41-AF38-4578EC2A71A3}"/>
    <cellStyle name="???? 6 4 6" xfId="35470" xr:uid="{7DD6FBD3-A7AF-4FE5-A264-F3430F79277B}"/>
    <cellStyle name="???? 6 5" xfId="13228" xr:uid="{3A486F70-425A-42EE-8552-9D565BEA07BB}"/>
    <cellStyle name="???? 6 5 2" xfId="19762" xr:uid="{D6363F64-2C70-42AA-9685-8FAEC1F6A7BC}"/>
    <cellStyle name="???? 6 5 2 2" xfId="22525" xr:uid="{C542F31F-BFC8-4FEE-A90C-E2B76BEF5477}"/>
    <cellStyle name="???? 6 5 2 3" xfId="26673" xr:uid="{14197B2B-F8AB-45B8-A809-496E45DF97BA}"/>
    <cellStyle name="???? 6 5 3" xfId="16078" xr:uid="{31883A3A-F1F2-48FA-8105-19D362196D87}"/>
    <cellStyle name="???? 6 5 4" xfId="18050" xr:uid="{0592A390-7D72-424E-8DDA-82CCA0FF0CAF}"/>
    <cellStyle name="???? 6 5 5" xfId="26672" xr:uid="{5A57F9EF-A09F-4DB9-AEAD-EC0155F8345E}"/>
    <cellStyle name="???? 6 5 6" xfId="35472" xr:uid="{31297EB9-75FD-4CED-BA65-D5456C399285}"/>
    <cellStyle name="???? 6 6" xfId="14940" xr:uid="{577FFE13-7140-4439-8361-A002369E438D}"/>
    <cellStyle name="???? 6 6 2" xfId="19763" xr:uid="{0AAA13FC-AD42-4BFE-8CAC-33F70BFB1E2D}"/>
    <cellStyle name="???? 6 6 2 2" xfId="22526" xr:uid="{BA9B6F53-8612-43C1-8D79-E9DA7C34E60B}"/>
    <cellStyle name="???? 6 6 2 3" xfId="26675" xr:uid="{F42A9D7C-CEFE-4906-BB2E-1ED950E3D076}"/>
    <cellStyle name="???? 6 6 3" xfId="16079" xr:uid="{5624E1B8-6420-4537-8B15-2B194D66070F}"/>
    <cellStyle name="???? 6 6 4" xfId="18049" xr:uid="{9171D489-7E3E-406E-9B88-AEB46A7D74EA}"/>
    <cellStyle name="???? 6 6 5" xfId="26674" xr:uid="{E10A18A6-AD56-4EC0-888D-A27665F036D5}"/>
    <cellStyle name="???? 6 6 6" xfId="35473" xr:uid="{6BE507B5-C150-4089-A169-2764503964CE}"/>
    <cellStyle name="???? 6 7" xfId="15339" xr:uid="{88BBB96D-C4E4-425D-AD32-5516D91744B3}"/>
    <cellStyle name="???? 6 7 2" xfId="19764" xr:uid="{8A4732DE-22D2-49A2-9A0F-33AA3EF51C0D}"/>
    <cellStyle name="???? 6 7 2 2" xfId="22527" xr:uid="{9D94CAEA-B25D-46E6-9F20-9F89E26CA7FD}"/>
    <cellStyle name="???? 6 7 2 3" xfId="26677" xr:uid="{D37BD927-9D1D-42D4-8F0B-D98FE4E56422}"/>
    <cellStyle name="???? 6 7 3" xfId="16080" xr:uid="{E796B6AC-29E5-449F-A483-B506C406DFB3}"/>
    <cellStyle name="???? 6 7 4" xfId="18048" xr:uid="{9B85BB06-55DB-412F-99F4-DBE6331F4A64}"/>
    <cellStyle name="???? 6 7 5" xfId="26676" xr:uid="{4EEF83D2-2FBA-4F4B-A0A7-CB5363817018}"/>
    <cellStyle name="???? 6 7 6" xfId="35474" xr:uid="{C4060127-B1D9-4722-A57F-F0E537876211}"/>
    <cellStyle name="???? 6 8" xfId="19745" xr:uid="{35BE04B9-5224-4F74-BC0F-B0141BF9B22C}"/>
    <cellStyle name="???? 6 8 2" xfId="22508" xr:uid="{A8BF4654-2AE5-440E-8C61-5A58DF76546F}"/>
    <cellStyle name="???? 6 8 3" xfId="26678" xr:uid="{235E0B4B-713A-4B9F-B984-DA51815F0978}"/>
    <cellStyle name="???? 6 9" xfId="16061" xr:uid="{FB8D4539-5828-4730-B737-6BAF3EF9845A}"/>
    <cellStyle name="???? 7" xfId="11213" xr:uid="{70800612-5616-4303-A3EE-F4B548B0AF1B}"/>
    <cellStyle name="???? 7 10" xfId="26679" xr:uid="{A52DD0FC-F7D5-4F6C-AB6D-CA2452B32D52}"/>
    <cellStyle name="???? 7 11" xfId="35475" xr:uid="{16E3990F-8F88-4BC1-8755-920E203F2E24}"/>
    <cellStyle name="???? 7 2" xfId="11214" xr:uid="{89C945A0-6D22-409F-A496-EA015E210AC9}"/>
    <cellStyle name="???? 7 2 10" xfId="35476" xr:uid="{A5B4929A-F4F3-43B0-82D3-EE43974ACCC2}"/>
    <cellStyle name="???? 7 2 2" xfId="11215" xr:uid="{955C9588-660E-4906-833F-8446EA06B488}"/>
    <cellStyle name="???? 7 2 2 2" xfId="13218" xr:uid="{DDE849AA-7CC0-49B1-8A31-2E0F2F9F63C6}"/>
    <cellStyle name="???? 7 2 2 2 2" xfId="19767" xr:uid="{CF62CB17-3C83-43DE-90C8-D5322E528F33}"/>
    <cellStyle name="???? 7 2 2 2 3" xfId="22530" xr:uid="{47EBEA9B-F1B4-4FAF-AA25-04B90764FCF6}"/>
    <cellStyle name="???? 7 2 2 2 4" xfId="26682" xr:uid="{C16433A2-F0A8-46E9-9EF8-9339C4A0BFC1}"/>
    <cellStyle name="???? 7 2 2 2 5" xfId="35478" xr:uid="{CB16678B-04CF-43B3-BEBB-7F513B8B5451}"/>
    <cellStyle name="???? 7 2 2 3" xfId="16083" xr:uid="{535A86A9-8642-4D65-BE61-29C916946691}"/>
    <cellStyle name="???? 7 2 2 4" xfId="18045" xr:uid="{1FF27635-D7FF-4B66-B326-9B1B1D4D9FEB}"/>
    <cellStyle name="???? 7 2 2 5" xfId="26681" xr:uid="{D760F6B9-16B4-4363-99A3-BBF0E27EC714}"/>
    <cellStyle name="???? 7 2 2 6" xfId="35477" xr:uid="{293A736A-3883-4288-A715-5031B6FEB991}"/>
    <cellStyle name="???? 7 2 3" xfId="13219" xr:uid="{3481CF80-1822-410D-8726-A7A57DD5C194}"/>
    <cellStyle name="???? 7 2 3 2" xfId="19768" xr:uid="{7C957071-8BE0-4E83-9FEA-ED16022D0145}"/>
    <cellStyle name="???? 7 2 3 2 2" xfId="22531" xr:uid="{D7122C23-5A3F-4BCE-8090-F90445397A27}"/>
    <cellStyle name="???? 7 2 3 2 3" xfId="26684" xr:uid="{F1653799-6569-40FB-BCEA-71E9A276532A}"/>
    <cellStyle name="???? 7 2 3 3" xfId="16084" xr:uid="{A86CAC8F-0C2D-41D9-A8DB-AE645D480EB9}"/>
    <cellStyle name="???? 7 2 3 4" xfId="18044" xr:uid="{1E99A070-4561-4C6A-BD04-7EA019A0F23D}"/>
    <cellStyle name="???? 7 2 3 5" xfId="26683" xr:uid="{9378E394-BD4C-4997-BCE0-A92B16C6F403}"/>
    <cellStyle name="???? 7 2 3 6" xfId="35479" xr:uid="{0FAF1ED0-FED7-4797-A420-5C561725BAE2}"/>
    <cellStyle name="???? 7 2 4" xfId="14935" xr:uid="{3CC1D394-3B1B-4866-B2AE-E676A536A2FB}"/>
    <cellStyle name="???? 7 2 4 2" xfId="19769" xr:uid="{FE1CB965-5822-4360-BA4D-7EB33B1CDEF4}"/>
    <cellStyle name="???? 7 2 4 2 2" xfId="22532" xr:uid="{C47BD944-554A-4EBA-877D-CEB539E2E84D}"/>
    <cellStyle name="???? 7 2 4 2 3" xfId="26686" xr:uid="{751BCA63-AF20-4454-8F4D-4467852AE52A}"/>
    <cellStyle name="???? 7 2 4 3" xfId="16085" xr:uid="{DB22BFDF-E4AC-47CA-8386-49835C7AF78A}"/>
    <cellStyle name="???? 7 2 4 4" xfId="18042" xr:uid="{65C36AB9-CF02-4D2B-BEE2-5996EFAB6977}"/>
    <cellStyle name="???? 7 2 4 5" xfId="26685" xr:uid="{A1B185E4-973B-40A9-81B4-7E35269FAC1B}"/>
    <cellStyle name="???? 7 2 4 6" xfId="35480" xr:uid="{CC2ADD48-1745-4B96-8E98-0250FCCBC5AF}"/>
    <cellStyle name="???? 7 2 5" xfId="15344" xr:uid="{C741FEE8-7EFB-4408-BE41-6541DC4BEE04}"/>
    <cellStyle name="???? 7 2 5 2" xfId="19770" xr:uid="{CE98E93F-A87F-45DA-AEB7-242282971998}"/>
    <cellStyle name="???? 7 2 5 2 2" xfId="22533" xr:uid="{4317BFC8-40B6-41CC-8AF3-6833B6E6FEFA}"/>
    <cellStyle name="???? 7 2 5 2 3" xfId="26688" xr:uid="{B57CAF43-42E7-40E1-B58F-14B2EEB072E4}"/>
    <cellStyle name="???? 7 2 5 3" xfId="16086" xr:uid="{4D82B691-A465-4A61-BF05-48D408DE7ED5}"/>
    <cellStyle name="???? 7 2 5 4" xfId="18041" xr:uid="{DA5CB274-4F67-4CC7-B5CE-9AB4D32A9DD0}"/>
    <cellStyle name="???? 7 2 5 5" xfId="26687" xr:uid="{57D8C105-E428-466E-96CB-C5ADC6FD35AA}"/>
    <cellStyle name="???? 7 2 5 6" xfId="35481" xr:uid="{FE186010-A109-4559-88C0-733AE8107879}"/>
    <cellStyle name="???? 7 2 6" xfId="19766" xr:uid="{E61E7518-96B5-4717-8E2E-EA6F006B590C}"/>
    <cellStyle name="???? 7 2 6 2" xfId="22529" xr:uid="{CED429BF-9B50-4A35-988E-7C60042598EF}"/>
    <cellStyle name="???? 7 2 6 3" xfId="26689" xr:uid="{B29A42D3-7808-4061-977E-9D48B27D6FC8}"/>
    <cellStyle name="???? 7 2 7" xfId="16082" xr:uid="{0C6B7F62-CA69-4F29-BEEA-ACD6347DEF0F}"/>
    <cellStyle name="???? 7 2 8" xfId="18046" xr:uid="{340C8D76-2A80-4EA1-9F5D-D4698E436652}"/>
    <cellStyle name="???? 7 2 9" xfId="26680" xr:uid="{80FFA410-BFA4-4A5F-AE83-2C7488DC643E}"/>
    <cellStyle name="???? 7 3" xfId="11216" xr:uid="{B6DA6A40-183C-4CA1-8EAC-ABA66C6E2F7E}"/>
    <cellStyle name="???? 7 3 2" xfId="13217" xr:uid="{CDFCB262-C32E-48E3-ACB7-20207625CB38}"/>
    <cellStyle name="???? 7 3 2 2" xfId="19771" xr:uid="{AA0D16EA-8CE5-4446-8203-FA1F40D03808}"/>
    <cellStyle name="???? 7 3 2 3" xfId="22534" xr:uid="{E17C27A0-3CE6-443F-9F1B-EBF13DA7C81E}"/>
    <cellStyle name="???? 7 3 2 4" xfId="26691" xr:uid="{353F60BA-4C22-4CBE-8522-22C148110E3F}"/>
    <cellStyle name="???? 7 3 2 5" xfId="35483" xr:uid="{1C739DA2-EA92-4FD3-BAF6-63D96709387B}"/>
    <cellStyle name="???? 7 3 3" xfId="16087" xr:uid="{1BB1A7D8-92A0-4EFF-80DD-E787BE63E67A}"/>
    <cellStyle name="???? 7 3 4" xfId="18040" xr:uid="{294F9F78-E735-45D5-9BF9-2C8B4C969E82}"/>
    <cellStyle name="???? 7 3 5" xfId="26690" xr:uid="{3D380ED2-70E2-477E-87E1-A984119CE147}"/>
    <cellStyle name="???? 7 3 6" xfId="35482" xr:uid="{A8063788-C64B-4CF0-94D1-779AE3605657}"/>
    <cellStyle name="???? 7 4" xfId="13220" xr:uid="{A20BE1B3-8B97-42F9-9D1F-CF84D5198B5E}"/>
    <cellStyle name="???? 7 4 2" xfId="19772" xr:uid="{F3704D52-19EB-435B-BEC9-1E45AF559E5D}"/>
    <cellStyle name="???? 7 4 2 2" xfId="22535" xr:uid="{BDF73F6D-3341-4703-A170-F02D05F46AE6}"/>
    <cellStyle name="???? 7 4 2 3" xfId="26693" xr:uid="{9AACEC17-C59F-4DE3-8671-5145A943A45E}"/>
    <cellStyle name="???? 7 4 3" xfId="16088" xr:uid="{0CC0A78E-FDF1-4C55-929B-8B39DE1F7663}"/>
    <cellStyle name="???? 7 4 4" xfId="18039" xr:uid="{71797639-1D4D-4B32-B5AC-7875A5AFA6EA}"/>
    <cellStyle name="???? 7 4 5" xfId="26692" xr:uid="{7BAFAAC4-8E07-4728-BEE4-0BBEDEC5ABC9}"/>
    <cellStyle name="???? 7 4 6" xfId="35484" xr:uid="{DBE6BF01-EACB-44AF-8D66-9821E002A915}"/>
    <cellStyle name="???? 7 5" xfId="14936" xr:uid="{5B236C82-91FA-45FF-B364-8ECA5692A679}"/>
    <cellStyle name="???? 7 5 2" xfId="19773" xr:uid="{F4CAD4C6-86C1-4B0C-B950-EEFE6F0604FE}"/>
    <cellStyle name="???? 7 5 2 2" xfId="22536" xr:uid="{5EA6A251-28D0-4E63-9E47-071CF2F15448}"/>
    <cellStyle name="???? 7 5 2 3" xfId="26695" xr:uid="{AF6B3A2E-C198-4D59-9C0C-3D329D320494}"/>
    <cellStyle name="???? 7 5 3" xfId="16089" xr:uid="{6F1F81DF-B53D-4D2C-9C96-91861A9C5B1C}"/>
    <cellStyle name="???? 7 5 4" xfId="18038" xr:uid="{E134BF8E-63C7-43CD-8AAB-8F5F64E65DC2}"/>
    <cellStyle name="???? 7 5 5" xfId="26694" xr:uid="{9E6280BE-DD6F-4670-A853-5A58FEB34D94}"/>
    <cellStyle name="???? 7 5 6" xfId="35485" xr:uid="{6651CDE4-AE7D-4983-8905-215EC7ED4A42}"/>
    <cellStyle name="???? 7 6" xfId="15343" xr:uid="{AEB34873-A325-4443-A4C3-FC00159158D6}"/>
    <cellStyle name="???? 7 6 2" xfId="19774" xr:uid="{7CCC0786-1398-4268-AC92-6EF487627936}"/>
    <cellStyle name="???? 7 6 2 2" xfId="22537" xr:uid="{E40E53EF-AF51-4537-9C7A-350E7A347EDC}"/>
    <cellStyle name="???? 7 6 2 3" xfId="26697" xr:uid="{286BA3E8-6237-4A52-9F70-48E1553934B8}"/>
    <cellStyle name="???? 7 6 3" xfId="16090" xr:uid="{AA25F028-18C2-4A86-B1DE-E58E83568B6F}"/>
    <cellStyle name="???? 7 6 4" xfId="18037" xr:uid="{6DBF584D-BAF0-4B50-9207-C5403100F992}"/>
    <cellStyle name="???? 7 6 5" xfId="26696" xr:uid="{0DD22F39-B564-4636-900D-6C606850F306}"/>
    <cellStyle name="???? 7 6 6" xfId="35486" xr:uid="{DF2D9CEA-D911-4F15-90FB-0D62865C7B14}"/>
    <cellStyle name="???? 7 7" xfId="19765" xr:uid="{F82C36C3-AB04-4D99-8518-11386E8F6504}"/>
    <cellStyle name="???? 7 7 2" xfId="22528" xr:uid="{1B1B4E23-6A72-430C-8DC1-4DE99442888C}"/>
    <cellStyle name="???? 7 7 3" xfId="26698" xr:uid="{2CDEAC2C-7272-4BAF-96F6-647AE8706E6E}"/>
    <cellStyle name="???? 7 8" xfId="16081" xr:uid="{132CCAD7-409F-4EA7-8A0F-E20C59F32BA3}"/>
    <cellStyle name="???? 7 9" xfId="18047" xr:uid="{C3A0F10A-FA20-4308-8EAC-3E15EC6157EC}"/>
    <cellStyle name="???? 8" xfId="11217" xr:uid="{8FD0027A-894C-457E-9FA8-2D8BA92DD08E}"/>
    <cellStyle name="???? 8 10" xfId="26699" xr:uid="{5DF107CC-07BF-4187-827C-7C7F6F761B45}"/>
    <cellStyle name="???? 8 11" xfId="35487" xr:uid="{74489240-F25C-4A1B-B3D3-399E850A5867}"/>
    <cellStyle name="???? 8 2" xfId="11218" xr:uid="{6D0E3758-F7E5-4C3E-8423-E64CB887CF63}"/>
    <cellStyle name="???? 8 2 10" xfId="35488" xr:uid="{658EBFB3-016E-4C7A-B91E-630716D21D3F}"/>
    <cellStyle name="???? 8 2 2" xfId="11219" xr:uid="{A6E656F2-8813-43FF-91C7-5E563040A36C}"/>
    <cellStyle name="???? 8 2 2 2" xfId="13212" xr:uid="{A97528E6-9552-4982-882C-D40BBD1285D8}"/>
    <cellStyle name="???? 8 2 2 2 2" xfId="19777" xr:uid="{C023066C-D0BA-4232-82A6-90D7F9152D5B}"/>
    <cellStyle name="???? 8 2 2 2 3" xfId="22540" xr:uid="{D5E01636-14B2-40CF-ABC7-295F01DFC262}"/>
    <cellStyle name="???? 8 2 2 2 4" xfId="26702" xr:uid="{38E806AC-FA65-4CB8-948A-B2EA47EE2333}"/>
    <cellStyle name="???? 8 2 2 2 5" xfId="35490" xr:uid="{65106D7D-C46D-47ED-984E-6D93041045C6}"/>
    <cellStyle name="???? 8 2 2 3" xfId="16093" xr:uid="{5758A93A-D454-40BD-A94D-605602EFACC8}"/>
    <cellStyle name="???? 8 2 2 4" xfId="18035" xr:uid="{C05D9F9C-B04B-4A52-B76C-4EE91DEA1C0C}"/>
    <cellStyle name="???? 8 2 2 5" xfId="26701" xr:uid="{DF50C325-6723-4E35-A848-92BE4087EEDE}"/>
    <cellStyle name="???? 8 2 2 6" xfId="35489" xr:uid="{D4F16736-0CCE-410B-989B-9A6D4667D97E}"/>
    <cellStyle name="???? 8 2 3" xfId="13215" xr:uid="{5F8DA4F3-8DC1-43FD-B88D-D3A12F78584E}"/>
    <cellStyle name="???? 8 2 3 2" xfId="19778" xr:uid="{A51BE406-A289-4B13-AE09-41870BECEA0C}"/>
    <cellStyle name="???? 8 2 3 2 2" xfId="22541" xr:uid="{D10E408E-5066-48AA-9D2B-78EA1FC3026B}"/>
    <cellStyle name="???? 8 2 3 2 3" xfId="26704" xr:uid="{4DB7EBCA-DCCA-4AA4-AC75-C527E976428A}"/>
    <cellStyle name="???? 8 2 3 3" xfId="16094" xr:uid="{56A2274F-E9A7-413E-9CD7-0E3D47B214EE}"/>
    <cellStyle name="???? 8 2 3 4" xfId="18034" xr:uid="{EF7C92D0-E8EA-4E5C-9855-5CFF535655B8}"/>
    <cellStyle name="???? 8 2 3 5" xfId="26703" xr:uid="{BAF2BA6E-7A1A-4F57-B285-E67EA3192382}"/>
    <cellStyle name="???? 8 2 3 6" xfId="35491" xr:uid="{4C059073-86EE-4659-BE9B-CF990DB03BE9}"/>
    <cellStyle name="???? 8 2 4" xfId="14895" xr:uid="{46C43B1A-43A8-4739-9808-38A65028A53C}"/>
    <cellStyle name="???? 8 2 4 2" xfId="19779" xr:uid="{BEFA7BB4-14EB-433F-9775-BF7F8CF11E7A}"/>
    <cellStyle name="???? 8 2 4 2 2" xfId="22542" xr:uid="{4465BD55-5197-436D-B08A-8AFC9FE586DB}"/>
    <cellStyle name="???? 8 2 4 2 3" xfId="26706" xr:uid="{972E9FFA-0592-4571-AB3E-B5E57C7FDAD6}"/>
    <cellStyle name="???? 8 2 4 3" xfId="16095" xr:uid="{62F62162-2FAA-4522-9E54-7AB9A5F1F23C}"/>
    <cellStyle name="???? 8 2 4 4" xfId="18033" xr:uid="{2C3BD3D3-74B9-488E-883A-1556A7BC2486}"/>
    <cellStyle name="???? 8 2 4 5" xfId="26705" xr:uid="{983B03A6-71B3-4690-949C-3F78CD113D4E}"/>
    <cellStyle name="???? 8 2 4 6" xfId="35492" xr:uid="{1183E8F4-D87D-4D76-9397-1C4FF927DED8}"/>
    <cellStyle name="???? 8 2 5" xfId="15346" xr:uid="{BC435027-3B80-42D0-BA7F-B2894EFA6BBC}"/>
    <cellStyle name="???? 8 2 5 2" xfId="19780" xr:uid="{BA5D1389-9331-4FE3-B085-954B6D9BE69F}"/>
    <cellStyle name="???? 8 2 5 2 2" xfId="22543" xr:uid="{D139A9C2-F512-49F6-BA74-D7DB994248BF}"/>
    <cellStyle name="???? 8 2 5 2 3" xfId="26708" xr:uid="{3AB4DAC0-E407-41AF-B8DD-42007BB22F13}"/>
    <cellStyle name="???? 8 2 5 3" xfId="16096" xr:uid="{A192BB74-B2DE-46C3-8C86-E7DC2D44A91E}"/>
    <cellStyle name="???? 8 2 5 4" xfId="18032" xr:uid="{17FC05B6-4B36-45B0-A67C-ADD4F7D0082E}"/>
    <cellStyle name="???? 8 2 5 5" xfId="26707" xr:uid="{1F841895-B6BD-4A56-A4D0-8A3A731600D4}"/>
    <cellStyle name="???? 8 2 5 6" xfId="35493" xr:uid="{5813967F-8647-4F2B-8498-EEE13300ED9D}"/>
    <cellStyle name="???? 8 2 6" xfId="19776" xr:uid="{01509927-29E3-4CD5-BB8F-A2D36D426B7A}"/>
    <cellStyle name="???? 8 2 6 2" xfId="22539" xr:uid="{439DC380-8AD8-4402-9973-BCDDA342AEBA}"/>
    <cellStyle name="???? 8 2 6 3" xfId="26709" xr:uid="{FFE54FAF-ADD0-45DD-96BD-72832BE95693}"/>
    <cellStyle name="???? 8 2 7" xfId="16092" xr:uid="{A04F8823-689E-4CBF-BDE2-718BADCCA629}"/>
    <cellStyle name="???? 8 2 8" xfId="15781" xr:uid="{B7D97E38-5CDD-4A33-97F8-C854AECBAE23}"/>
    <cellStyle name="???? 8 2 9" xfId="26700" xr:uid="{7F333EF6-433F-4869-A853-B5A5DFD7D987}"/>
    <cellStyle name="???? 8 3" xfId="11220" xr:uid="{F93996D5-C318-45D7-A685-A68E3C9E71B6}"/>
    <cellStyle name="???? 8 3 2" xfId="13195" xr:uid="{57C69F83-1B89-4201-A846-F4FE9738B23E}"/>
    <cellStyle name="???? 8 3 2 2" xfId="19781" xr:uid="{98173221-E9B5-4C60-AF26-DEDE63AC092C}"/>
    <cellStyle name="???? 8 3 2 3" xfId="22544" xr:uid="{E6AD9C4C-4842-4FF2-B2D9-73D3BA00EBC3}"/>
    <cellStyle name="???? 8 3 2 4" xfId="26711" xr:uid="{B059101F-78B6-4D4B-A423-1B081A9A59DB}"/>
    <cellStyle name="???? 8 3 2 5" xfId="35495" xr:uid="{7B433BD2-D0D5-493E-9718-895CC89454A5}"/>
    <cellStyle name="???? 8 3 3" xfId="16097" xr:uid="{F32C0415-B8F0-4857-963F-46A382E7F17A}"/>
    <cellStyle name="???? 8 3 4" xfId="15775" xr:uid="{8E606A83-6B66-4871-A6CB-7AE75CE6A0E4}"/>
    <cellStyle name="???? 8 3 5" xfId="26710" xr:uid="{43D49D45-D136-4117-8E90-6F5ADACFE3B5}"/>
    <cellStyle name="???? 8 3 6" xfId="35494" xr:uid="{067D84E4-435E-432D-9D2D-C738B0086A63}"/>
    <cellStyle name="???? 8 4" xfId="13216" xr:uid="{CF6606E6-3F35-409E-9118-22713E5CB1A8}"/>
    <cellStyle name="???? 8 4 2" xfId="19782" xr:uid="{85EBE184-229F-463C-9C27-C8D46476068F}"/>
    <cellStyle name="???? 8 4 2 2" xfId="22545" xr:uid="{457C89C5-F4EB-4603-A47B-0289A9FDE2B9}"/>
    <cellStyle name="???? 8 4 2 3" xfId="26713" xr:uid="{BB774CE6-0C39-45A3-B748-B691F6366146}"/>
    <cellStyle name="???? 8 4 3" xfId="16098" xr:uid="{5E2170FA-B113-42A9-8C77-320C75740800}"/>
    <cellStyle name="???? 8 4 4" xfId="18031" xr:uid="{DB3F2E6D-B3DC-4436-8C3B-33674B1D8246}"/>
    <cellStyle name="???? 8 4 5" xfId="26712" xr:uid="{ED27B65B-E561-4D61-85F4-4DC4FD8D11E2}"/>
    <cellStyle name="???? 8 4 6" xfId="35496" xr:uid="{A707D75C-8465-482F-BB6B-DF3ABE8CBE1B}"/>
    <cellStyle name="???? 8 5" xfId="14896" xr:uid="{70A5DEA3-3E3A-45C9-AB64-CAFE8DF0E0A7}"/>
    <cellStyle name="???? 8 5 2" xfId="19783" xr:uid="{3667CE89-23F1-42AA-9768-3224761A22FB}"/>
    <cellStyle name="???? 8 5 2 2" xfId="22546" xr:uid="{8A547906-A3DD-4EB4-B2CD-3EE73E6E190A}"/>
    <cellStyle name="???? 8 5 2 3" xfId="26715" xr:uid="{2AE099C8-B73D-48DC-8139-480D0BB62E87}"/>
    <cellStyle name="???? 8 5 3" xfId="16099" xr:uid="{A1FFFC39-3E84-4C1B-8D1D-78A98F5FE77D}"/>
    <cellStyle name="???? 8 5 4" xfId="18029" xr:uid="{38B14825-EB17-42A9-BD1A-DE143F1548BF}"/>
    <cellStyle name="???? 8 5 5" xfId="26714" xr:uid="{4F320E33-86D7-4386-B369-521A76B7B3DC}"/>
    <cellStyle name="???? 8 5 6" xfId="35497" xr:uid="{7A44CE08-C30C-4A0C-9912-16734E4CE116}"/>
    <cellStyle name="???? 8 6" xfId="15345" xr:uid="{8CEDC76F-7CDB-4915-9598-8A9A01AAEEB8}"/>
    <cellStyle name="???? 8 6 2" xfId="19784" xr:uid="{90E65966-624A-4BCC-8841-3F9BE0D28BB8}"/>
    <cellStyle name="???? 8 6 2 2" xfId="22547" xr:uid="{E5ADED49-1D08-4D45-BCF9-969A1B3BDB13}"/>
    <cellStyle name="???? 8 6 2 3" xfId="26717" xr:uid="{DC8DFFA9-B183-468F-89C7-36A773286122}"/>
    <cellStyle name="???? 8 6 3" xfId="16100" xr:uid="{B2547C22-3B1A-41E5-A254-7B55A7E5C36B}"/>
    <cellStyle name="???? 8 6 4" xfId="18028" xr:uid="{FEA71EFB-77C9-477B-9525-E3BBF479C9F3}"/>
    <cellStyle name="???? 8 6 5" xfId="26716" xr:uid="{B6D40F4F-4EE0-46F0-839E-6322358D94A7}"/>
    <cellStyle name="???? 8 6 6" xfId="35498" xr:uid="{E5699466-1E41-4822-BCAE-985E2C8DCCA2}"/>
    <cellStyle name="???? 8 7" xfId="19775" xr:uid="{9AC93A41-34B0-413B-8F36-4FD5EF5D7A8E}"/>
    <cellStyle name="???? 8 7 2" xfId="22538" xr:uid="{8DA04D53-011F-4862-80E4-4557DA0D7E7B}"/>
    <cellStyle name="???? 8 7 3" xfId="26718" xr:uid="{5EECDBDB-1638-425C-8F67-CC24AE817A1C}"/>
    <cellStyle name="???? 8 8" xfId="16091" xr:uid="{6D1B26D9-5659-4327-8E34-0127BECA96EA}"/>
    <cellStyle name="???? 8 9" xfId="18036" xr:uid="{65771A81-3779-48E8-B525-2BF7C997D8D3}"/>
    <cellStyle name="???? 9" xfId="11221" xr:uid="{9240A9CE-BB42-4968-AA3E-018C4BC4F709}"/>
    <cellStyle name="???? 9 10" xfId="26719" xr:uid="{3DA2617B-B4A1-4A48-8EAD-DE396FE73F6C}"/>
    <cellStyle name="???? 9 11" xfId="35499" xr:uid="{60779FDF-57B2-47ED-8105-2A7E1D155926}"/>
    <cellStyle name="???? 9 2" xfId="11222" xr:uid="{AEB073C2-418B-4284-9309-83808B4510F1}"/>
    <cellStyle name="???? 9 2 10" xfId="35500" xr:uid="{C47A81E1-47F9-4138-B732-3DA2C81AA63D}"/>
    <cellStyle name="???? 9 2 2" xfId="11223" xr:uid="{42408F9B-1AD5-4FFA-987E-FCD84B986ADA}"/>
    <cellStyle name="???? 9 2 2 2" xfId="13189" xr:uid="{8A1996C8-1D08-4587-A236-39AB84E392B4}"/>
    <cellStyle name="???? 9 2 2 2 2" xfId="19787" xr:uid="{271345F4-8B09-4154-AE8E-1D86E0A84710}"/>
    <cellStyle name="???? 9 2 2 2 3" xfId="22550" xr:uid="{D3A083A0-E6CE-49F0-8B0E-EFB95B75CE52}"/>
    <cellStyle name="???? 9 2 2 2 4" xfId="26722" xr:uid="{50E49529-D929-4F3A-BA01-6826B5E10875}"/>
    <cellStyle name="???? 9 2 2 2 5" xfId="35502" xr:uid="{585055A4-EA73-4927-B67F-FD44DFFF35CD}"/>
    <cellStyle name="???? 9 2 2 3" xfId="16103" xr:uid="{B7C392E2-A25A-429E-AA90-BB111091DD99}"/>
    <cellStyle name="???? 9 2 2 4" xfId="18025" xr:uid="{882968B5-0FA1-4B24-A7B4-AB6A78D2B115}"/>
    <cellStyle name="???? 9 2 2 5" xfId="26721" xr:uid="{5C140FE7-731C-410C-9587-9EBE6CA4E5ED}"/>
    <cellStyle name="???? 9 2 2 6" xfId="35501" xr:uid="{FF7FCF43-CB8B-4D80-BAB8-EB20A3CE16AE}"/>
    <cellStyle name="???? 9 2 3" xfId="13191" xr:uid="{26654DED-6AE5-4AA0-B732-DC1396806C13}"/>
    <cellStyle name="???? 9 2 3 2" xfId="19788" xr:uid="{38573689-369D-4CA2-8E4A-A10BBB1E3191}"/>
    <cellStyle name="???? 9 2 3 2 2" xfId="22551" xr:uid="{256BAFE5-D515-49C5-BF44-055E12BD11AD}"/>
    <cellStyle name="???? 9 2 3 2 3" xfId="26724" xr:uid="{565874F4-9F31-4932-8C39-F080FB269F4C}"/>
    <cellStyle name="???? 9 2 3 3" xfId="16104" xr:uid="{B9528EF0-362B-42B1-8E7B-4145B112C768}"/>
    <cellStyle name="???? 9 2 3 4" xfId="18024" xr:uid="{F0388A21-8902-4DA7-A146-3C6B3F22BEFA}"/>
    <cellStyle name="???? 9 2 3 5" xfId="26723" xr:uid="{13A3CFAF-E001-4484-9575-0ADE73D627B7}"/>
    <cellStyle name="???? 9 2 3 6" xfId="35503" xr:uid="{EB2420A6-E05A-45DD-AA14-0B5157126D94}"/>
    <cellStyle name="???? 9 2 4" xfId="14893" xr:uid="{67A8DF00-16C5-4A9D-B0DE-1E0468412B21}"/>
    <cellStyle name="???? 9 2 4 2" xfId="19789" xr:uid="{7D507299-FCFD-43FD-AB4A-601A36762524}"/>
    <cellStyle name="???? 9 2 4 2 2" xfId="22552" xr:uid="{4EA5775E-2B10-418E-9B17-1C6E9A46C15F}"/>
    <cellStyle name="???? 9 2 4 2 3" xfId="26726" xr:uid="{0D13789D-0842-4C80-9CF4-90A48BAFCC9E}"/>
    <cellStyle name="???? 9 2 4 3" xfId="16105" xr:uid="{B9AEFDFC-FF8D-415B-8B30-2B3310C7EF69}"/>
    <cellStyle name="???? 9 2 4 4" xfId="18023" xr:uid="{75803067-31AF-408A-80EF-F90E45C83441}"/>
    <cellStyle name="???? 9 2 4 5" xfId="26725" xr:uid="{9E884341-F1D3-4B89-AA81-5799E2F8C0BB}"/>
    <cellStyle name="???? 9 2 4 6" xfId="35504" xr:uid="{A07B8445-25D0-40F4-99FB-1AD14BE4C18C}"/>
    <cellStyle name="???? 9 2 5" xfId="15348" xr:uid="{3C5DBA1B-91A1-4B60-BA95-FE53B50AC067}"/>
    <cellStyle name="???? 9 2 5 2" xfId="19790" xr:uid="{7FF33D75-5C9C-41A3-B436-4934E3A2FE69}"/>
    <cellStyle name="???? 9 2 5 2 2" xfId="22553" xr:uid="{22FF3B64-AF8C-4FEE-BF9E-756AF5BDA966}"/>
    <cellStyle name="???? 9 2 5 2 3" xfId="26728" xr:uid="{C26B49D0-7EC5-4795-B6F0-D338EFA32ED6}"/>
    <cellStyle name="???? 9 2 5 3" xfId="16106" xr:uid="{45442FE1-AE9C-450E-B147-836B756EA78B}"/>
    <cellStyle name="???? 9 2 5 4" xfId="18018" xr:uid="{A35D042D-6CE8-4B4E-8462-BEB3A1F57434}"/>
    <cellStyle name="???? 9 2 5 5" xfId="26727" xr:uid="{493359F2-F061-4DD9-95C8-3654FCB04DC9}"/>
    <cellStyle name="???? 9 2 5 6" xfId="35505" xr:uid="{370AEAE5-E65B-4E3F-B8CF-5B116EB89167}"/>
    <cellStyle name="???? 9 2 6" xfId="19786" xr:uid="{A10567FF-7A5D-4B7E-A8E1-65B254C4F821}"/>
    <cellStyle name="???? 9 2 6 2" xfId="22549" xr:uid="{35654894-E27B-4527-82BA-0B085B667469}"/>
    <cellStyle name="???? 9 2 6 3" xfId="26729" xr:uid="{38CB890A-5273-47DE-A5A4-8C9B05652014}"/>
    <cellStyle name="???? 9 2 7" xfId="16102" xr:uid="{FA541C16-C9FA-43B9-8CBD-14D4C4AFBF00}"/>
    <cellStyle name="???? 9 2 8" xfId="18026" xr:uid="{DC2DD91A-1931-48F6-9430-8814A922BC7F}"/>
    <cellStyle name="???? 9 2 9" xfId="26720" xr:uid="{31A7C115-05F2-44B3-8986-92D8CE3BC3EF}"/>
    <cellStyle name="???? 9 3" xfId="11224" xr:uid="{AFBDBCBA-C377-4785-B8C2-19B1DDBDA9D6}"/>
    <cellStyle name="???? 9 3 2" xfId="13188" xr:uid="{6F04C0F6-8D73-4B35-B8A1-659C90B585CB}"/>
    <cellStyle name="???? 9 3 2 2" xfId="19791" xr:uid="{1CDACA31-16C5-4C64-95AD-1F5B7C38B557}"/>
    <cellStyle name="???? 9 3 2 3" xfId="22554" xr:uid="{D221D834-33B5-4829-AA7C-DFD8598092F5}"/>
    <cellStyle name="???? 9 3 2 4" xfId="26731" xr:uid="{1B95A20C-7654-48E2-9E00-F452CAFFAF95}"/>
    <cellStyle name="???? 9 3 2 5" xfId="35507" xr:uid="{BFABF2AA-3E1C-4BE1-9AF3-2CA8939D31E6}"/>
    <cellStyle name="???? 9 3 3" xfId="16107" xr:uid="{60D68344-A35D-4B6C-8C4A-A0DCF1A88812}"/>
    <cellStyle name="???? 9 3 4" xfId="18017" xr:uid="{ADD42AF5-607E-4A63-BA52-E9C9C3C94F72}"/>
    <cellStyle name="???? 9 3 5" xfId="26730" xr:uid="{F235AA0F-A7CF-4211-A934-5389053D8245}"/>
    <cellStyle name="???? 9 3 6" xfId="35506" xr:uid="{866F70E8-4D44-48D2-90F7-3E9D39712954}"/>
    <cellStyle name="???? 9 4" xfId="13193" xr:uid="{862DC868-635D-43B6-8915-8BA08BB39B1F}"/>
    <cellStyle name="???? 9 4 2" xfId="19792" xr:uid="{C8326F29-4600-47E3-B85C-26649FE8B32E}"/>
    <cellStyle name="???? 9 4 2 2" xfId="22555" xr:uid="{88D5E95D-17BD-4404-B679-D96A2FBBCD5D}"/>
    <cellStyle name="???? 9 4 2 3" xfId="26733" xr:uid="{0FDF9E04-35B2-4B3A-A7AE-8E73EAD9EBC0}"/>
    <cellStyle name="???? 9 4 3" xfId="16108" xr:uid="{0ED41428-8D3D-40F9-A176-A3E715593015}"/>
    <cellStyle name="???? 9 4 4" xfId="18016" xr:uid="{B5249F05-257B-4AF0-87B0-1FD2322CA581}"/>
    <cellStyle name="???? 9 4 5" xfId="26732" xr:uid="{15DAF53B-DEB1-4DA9-9E45-9D2A7CC4F08A}"/>
    <cellStyle name="???? 9 4 6" xfId="35508" xr:uid="{D55F0493-54C4-468B-A110-DC53E517A197}"/>
    <cellStyle name="???? 9 5" xfId="14894" xr:uid="{00DDDA03-9860-4A05-87ED-FA226C62299B}"/>
    <cellStyle name="???? 9 5 2" xfId="19793" xr:uid="{6C0F4B12-1A30-4FFF-8439-3E883928CE60}"/>
    <cellStyle name="???? 9 5 2 2" xfId="22556" xr:uid="{8F00036D-62EC-4DDD-8F55-2FB3D19FF298}"/>
    <cellStyle name="???? 9 5 2 3" xfId="26735" xr:uid="{1068A801-B0BF-417E-924B-E6BFBCA25389}"/>
    <cellStyle name="???? 9 5 3" xfId="16109" xr:uid="{EB8E8A71-DBA7-48FB-9774-6E8E67C406A1}"/>
    <cellStyle name="???? 9 5 4" xfId="18015" xr:uid="{D388BA02-1875-449B-85D2-F0767D31B2A2}"/>
    <cellStyle name="???? 9 5 5" xfId="26734" xr:uid="{A224839D-2A3C-4069-80CD-8D9758665E70}"/>
    <cellStyle name="???? 9 5 6" xfId="35509" xr:uid="{6F39DA40-148A-4299-9B19-FA6C7C4A0203}"/>
    <cellStyle name="???? 9 6" xfId="15347" xr:uid="{C55DE166-CB18-41AF-A448-42040AEEC920}"/>
    <cellStyle name="???? 9 6 2" xfId="19794" xr:uid="{17A1A9D9-92EF-48CC-A122-F37695DDF053}"/>
    <cellStyle name="???? 9 6 2 2" xfId="22557" xr:uid="{D4715AF2-306D-4571-9B35-17B2EF31CD1B}"/>
    <cellStyle name="???? 9 6 2 3" xfId="26737" xr:uid="{B1CF596C-891E-4388-8D71-E4CB7DC36040}"/>
    <cellStyle name="???? 9 6 3" xfId="16110" xr:uid="{1F1458DD-3EEA-44C3-AF3C-7C9A5CC50F36}"/>
    <cellStyle name="???? 9 6 4" xfId="18014" xr:uid="{809032D8-AEB4-41EA-B975-F88CD2ED5430}"/>
    <cellStyle name="???? 9 6 5" xfId="26736" xr:uid="{3378E2BF-48F3-4C1F-BF2D-F99BF60FA0AC}"/>
    <cellStyle name="???? 9 6 6" xfId="35510" xr:uid="{0436B762-E943-4823-8A8A-A30C9D27EB6C}"/>
    <cellStyle name="???? 9 7" xfId="19785" xr:uid="{80D12EC4-FDF5-4204-B3C5-18A637357F43}"/>
    <cellStyle name="???? 9 7 2" xfId="22548" xr:uid="{360BA218-E0AE-4242-9B90-468686E4C33F}"/>
    <cellStyle name="???? 9 7 3" xfId="26738" xr:uid="{E03B6E05-1008-4483-86EB-0F435615C274}"/>
    <cellStyle name="???? 9 8" xfId="16101" xr:uid="{8DC50B52-8D8E-400D-AE49-E145184AC032}"/>
    <cellStyle name="???? 9 9" xfId="18027" xr:uid="{541E71FA-E236-41FC-98C8-8BD647AA6E64}"/>
    <cellStyle name="?????" xfId="11225" xr:uid="{CEBC52E4-C417-4D0A-A46B-155243A2107E}"/>
    <cellStyle name="????? 1" xfId="11226" xr:uid="{AE9DE717-69B9-4C71-AB95-C2F988F482A3}"/>
    <cellStyle name="????? 2" xfId="11227" xr:uid="{05FA5A67-E4D3-4EBE-B9BD-4108B403A60D}"/>
    <cellStyle name="????? 3" xfId="11228" xr:uid="{58FBAA16-E018-47D8-ABB5-0493EBD9349C}"/>
    <cellStyle name="????? 4" xfId="11229" xr:uid="{32BDBF5F-11A8-4E10-A880-AE47106A9351}"/>
    <cellStyle name="??????" xfId="11230" xr:uid="{5B162B8F-1EA8-457F-A89E-FAACF147E159}"/>
    <cellStyle name="?????? 10" xfId="14892" xr:uid="{453BBBEB-E47F-4E63-A7B3-96A1FB3B2707}"/>
    <cellStyle name="?????? 10 2" xfId="19796" xr:uid="{B8FD99D6-F533-4372-BA03-626625FBBCCB}"/>
    <cellStyle name="?????? 10 2 2" xfId="22559" xr:uid="{9D66EDB0-3302-47D8-A1A8-712AA6107AD1}"/>
    <cellStyle name="?????? 10 2 3" xfId="26741" xr:uid="{97B21D5B-3B0B-4F98-9BA0-3669805F71F9}"/>
    <cellStyle name="?????? 10 3" xfId="16112" xr:uid="{9897EF11-C2D9-44D6-87D0-6379D148DDDA}"/>
    <cellStyle name="?????? 10 4" xfId="18012" xr:uid="{17C2D2B1-1A85-4CBB-8504-3AF1AA920104}"/>
    <cellStyle name="?????? 10 5" xfId="26740" xr:uid="{3CBE13C8-0586-40E8-8523-D65B99C08C28}"/>
    <cellStyle name="?????? 10 6" xfId="35512" xr:uid="{B7B18C81-3BDB-4CA5-BA5B-F8271F4A03C9}"/>
    <cellStyle name="?????? 11" xfId="15349" xr:uid="{BC2990E5-0D4B-4BFB-BCED-F39E18845CCD}"/>
    <cellStyle name="?????? 11 2" xfId="19797" xr:uid="{210D0BD4-066A-497B-AD38-07702514E4AE}"/>
    <cellStyle name="?????? 11 2 2" xfId="22560" xr:uid="{E926CE72-F581-461A-8D96-26F0454A5FEE}"/>
    <cellStyle name="?????? 11 2 3" xfId="26743" xr:uid="{71839880-017B-469E-B8DE-9C0B0C059376}"/>
    <cellStyle name="?????? 11 3" xfId="16113" xr:uid="{EB99E8B4-DEB8-4E1E-A7A9-F64D9921C2AF}"/>
    <cellStyle name="?????? 11 4" xfId="18011" xr:uid="{1A4ABF6A-DE49-4979-BA7A-BA36AA902851}"/>
    <cellStyle name="?????? 11 5" xfId="26742" xr:uid="{D985ADC3-7513-4B3D-8413-C60A5C9190AD}"/>
    <cellStyle name="?????? 11 6" xfId="35513" xr:uid="{F6714C17-2067-45FF-8D66-94EB0231D910}"/>
    <cellStyle name="?????? 12" xfId="19795" xr:uid="{58F64ECB-33F5-442A-9D15-FF0B7C12E417}"/>
    <cellStyle name="?????? 12 2" xfId="22558" xr:uid="{F736AC37-4FCD-40F7-8A04-846D21A0A055}"/>
    <cellStyle name="?????? 12 3" xfId="26744" xr:uid="{9E88F764-5E12-4A6B-B491-1040A5ADAAB9}"/>
    <cellStyle name="?????? 13" xfId="16111" xr:uid="{67DC14AE-69B6-4F31-8AA0-F075DABF3705}"/>
    <cellStyle name="?????? 14" xfId="18013" xr:uid="{7702660E-810C-47DE-AA89-2BAF82EAAFB8}"/>
    <cellStyle name="?????? 15" xfId="26739" xr:uid="{3070657D-A005-40A6-9701-ED47BDF3C4B9}"/>
    <cellStyle name="?????? 16" xfId="35511" xr:uid="{5359074B-82BF-4716-AD55-CADAE7CB603D}"/>
    <cellStyle name="?????? 2" xfId="11231" xr:uid="{5F295139-A215-4676-8AEA-4FEC22542463}"/>
    <cellStyle name="?????? 2 10" xfId="19798" xr:uid="{95618C61-A6BE-4D51-A5EF-909D4FBC82D7}"/>
    <cellStyle name="?????? 2 10 2" xfId="22561" xr:uid="{C95002A4-35DC-4939-8FC1-9C243F2A3200}"/>
    <cellStyle name="?????? 2 10 3" xfId="26746" xr:uid="{AE47FCC3-86F0-48B6-A81A-F08DD681F162}"/>
    <cellStyle name="?????? 2 11" xfId="16114" xr:uid="{25367772-A9A6-49E4-A938-415473E33EF9}"/>
    <cellStyle name="?????? 2 12" xfId="18010" xr:uid="{AB7695FC-A232-401B-926E-EDE2E96A9590}"/>
    <cellStyle name="?????? 2 13" xfId="26745" xr:uid="{EF4263F7-8428-4453-86F0-A5DD076CE415}"/>
    <cellStyle name="?????? 2 14" xfId="35514" xr:uid="{D7AFB1EA-69CD-4C94-A747-4B44C87F094E}"/>
    <cellStyle name="?????? 2 2" xfId="11232" xr:uid="{FADB7432-7EE7-449B-A667-1830D13E1AE4}"/>
    <cellStyle name="?????? 2 2 10" xfId="18009" xr:uid="{28A4AD34-3540-43E5-A1C8-F66D9B2000BC}"/>
    <cellStyle name="?????? 2 2 11" xfId="26747" xr:uid="{6E181B55-003A-490E-A1EE-C6A1C400284C}"/>
    <cellStyle name="?????? 2 2 12" xfId="35515" xr:uid="{F0A6AEAC-0FAA-41BB-AD9B-6A6F2B587D0B}"/>
    <cellStyle name="?????? 2 2 2" xfId="11233" xr:uid="{AFB3CFA6-8BAC-460F-8E20-4F7AB7D22011}"/>
    <cellStyle name="?????? 2 2 2 10" xfId="26748" xr:uid="{8E127B40-DDB9-4294-92D9-631B67ABD43B}"/>
    <cellStyle name="?????? 2 2 2 11" xfId="35516" xr:uid="{EC929876-FB89-4A1B-A190-4FD230F37099}"/>
    <cellStyle name="?????? 2 2 2 2" xfId="11234" xr:uid="{B4064A92-676E-424A-9BFF-AD2D2C8114C6}"/>
    <cellStyle name="?????? 2 2 2 2 10" xfId="35517" xr:uid="{459381F4-0E91-4225-80D7-4CD1BAF982C3}"/>
    <cellStyle name="?????? 2 2 2 2 2" xfId="11235" xr:uid="{6BC5FC78-8B26-4CC8-A330-32537675FF21}"/>
    <cellStyle name="?????? 2 2 2 2 2 2" xfId="13182" xr:uid="{F7629623-EF7C-45BA-8ED9-CAB9CA43EAD2}"/>
    <cellStyle name="?????? 2 2 2 2 2 2 2" xfId="19802" xr:uid="{104D49A8-2165-4F9E-BFE4-7D62B9861EB0}"/>
    <cellStyle name="?????? 2 2 2 2 2 2 3" xfId="22565" xr:uid="{66D1CAF6-A42C-40A6-9C01-8ADE8462AD39}"/>
    <cellStyle name="?????? 2 2 2 2 2 2 4" xfId="26751" xr:uid="{CF0DC345-2076-4A61-8511-15D0DCADDDE8}"/>
    <cellStyle name="?????? 2 2 2 2 2 2 5" xfId="35519" xr:uid="{E26B909E-2CAF-46FF-AE70-818BEFFD2FAE}"/>
    <cellStyle name="?????? 2 2 2 2 2 3" xfId="16118" xr:uid="{895D92D8-8B7F-4E35-9E5E-1571E595D0DF}"/>
    <cellStyle name="?????? 2 2 2 2 2 4" xfId="18006" xr:uid="{0542A215-5FD0-441E-B797-1953C95538F3}"/>
    <cellStyle name="?????? 2 2 2 2 2 5" xfId="26750" xr:uid="{C5F19810-92B1-4DC7-A86A-6E492042083B}"/>
    <cellStyle name="?????? 2 2 2 2 2 6" xfId="35518" xr:uid="{A873133D-DAE8-4EFF-A711-B155E9A508ED}"/>
    <cellStyle name="?????? 2 2 2 2 3" xfId="13183" xr:uid="{D15028B8-120A-414A-8482-C97EA42A3C64}"/>
    <cellStyle name="?????? 2 2 2 2 3 2" xfId="19803" xr:uid="{B9AF5D47-AF9A-46AA-A400-C511296A4AE7}"/>
    <cellStyle name="?????? 2 2 2 2 3 2 2" xfId="22566" xr:uid="{0B627EEB-0007-495B-9B7B-81F24D7ED35E}"/>
    <cellStyle name="?????? 2 2 2 2 3 2 3" xfId="26753" xr:uid="{461679F6-3009-43BE-A79A-1D5F4AF52D0C}"/>
    <cellStyle name="?????? 2 2 2 2 3 3" xfId="16119" xr:uid="{1730795A-317A-4F88-B393-9C1F3D50136A}"/>
    <cellStyle name="?????? 2 2 2 2 3 4" xfId="18005" xr:uid="{B60672A0-C4E8-4BD5-AFC8-4E370B444CB0}"/>
    <cellStyle name="?????? 2 2 2 2 3 5" xfId="26752" xr:uid="{E5A87F6C-9FCF-43E8-BD40-DF8E73BDEB0C}"/>
    <cellStyle name="?????? 2 2 2 2 3 6" xfId="35520" xr:uid="{748E7BE3-F798-4859-BCC0-A59BD53FF618}"/>
    <cellStyle name="?????? 2 2 2 2 4" xfId="14888" xr:uid="{97791C70-640A-4CCA-8A97-B72A6D1EBB3C}"/>
    <cellStyle name="?????? 2 2 2 2 4 2" xfId="19804" xr:uid="{BE02DD66-9C17-499D-947F-AB8179B09564}"/>
    <cellStyle name="?????? 2 2 2 2 4 2 2" xfId="22567" xr:uid="{05187A84-3BAE-43BA-A463-3E83A6E5337D}"/>
    <cellStyle name="?????? 2 2 2 2 4 2 3" xfId="26755" xr:uid="{D5DD2D3A-BD28-4AA8-9347-BB4293CEF916}"/>
    <cellStyle name="?????? 2 2 2 2 4 3" xfId="16120" xr:uid="{F81E9E3B-46F9-4252-916A-B43D7E6DC6D8}"/>
    <cellStyle name="?????? 2 2 2 2 4 4" xfId="18004" xr:uid="{612D371C-6E17-4D72-8352-98B24926D803}"/>
    <cellStyle name="?????? 2 2 2 2 4 5" xfId="26754" xr:uid="{7961C70C-0074-4790-9077-517606915800}"/>
    <cellStyle name="?????? 2 2 2 2 4 6" xfId="35521" xr:uid="{A16E2C35-C455-4B93-A794-DC2415986201}"/>
    <cellStyle name="?????? 2 2 2 2 5" xfId="15353" xr:uid="{3C8CFA7B-5C04-4D7E-9E78-50A8AA17F344}"/>
    <cellStyle name="?????? 2 2 2 2 5 2" xfId="19805" xr:uid="{18B6B1F6-E5E3-498A-BF10-44211C49AC07}"/>
    <cellStyle name="?????? 2 2 2 2 5 2 2" xfId="22568" xr:uid="{033FBA83-91BA-429D-A72B-C1FBD6E9365C}"/>
    <cellStyle name="?????? 2 2 2 2 5 2 3" xfId="26757" xr:uid="{92B8E7A8-0E28-48DC-B67E-2341A37A211C}"/>
    <cellStyle name="?????? 2 2 2 2 5 3" xfId="16121" xr:uid="{BA041C12-9B64-43D6-9716-E595EB451361}"/>
    <cellStyle name="?????? 2 2 2 2 5 4" xfId="18003" xr:uid="{07A04386-197E-4015-9197-DDCC37997CA5}"/>
    <cellStyle name="?????? 2 2 2 2 5 5" xfId="26756" xr:uid="{E352F7F8-87EA-4F43-A373-4DAF7A38303B}"/>
    <cellStyle name="?????? 2 2 2 2 5 6" xfId="35522" xr:uid="{4B1652F2-54E3-4B7A-BE49-09B4975167CA}"/>
    <cellStyle name="?????? 2 2 2 2 6" xfId="19801" xr:uid="{33916589-4743-45C4-BF58-CDCA7F37A1EA}"/>
    <cellStyle name="?????? 2 2 2 2 6 2" xfId="22564" xr:uid="{62AC338E-ABA2-4B3A-8653-A372548BAA64}"/>
    <cellStyle name="?????? 2 2 2 2 6 3" xfId="26758" xr:uid="{F10827A5-B063-4E00-85C9-662576ECF3EA}"/>
    <cellStyle name="?????? 2 2 2 2 7" xfId="16117" xr:uid="{D2B29137-9E49-416C-9957-B6C18933DCF0}"/>
    <cellStyle name="?????? 2 2 2 2 8" xfId="18007" xr:uid="{16484162-DF27-4648-9B40-196DD80FEE77}"/>
    <cellStyle name="?????? 2 2 2 2 9" xfId="26749" xr:uid="{169E6E45-02EE-49F0-9F47-70B35839E885}"/>
    <cellStyle name="?????? 2 2 2 3" xfId="11236" xr:uid="{E69385CF-200D-4270-B384-40C219820833}"/>
    <cellStyle name="?????? 2 2 2 3 2" xfId="13181" xr:uid="{6AAC02DB-2C2F-4A5C-BB03-8A0A62F96F0C}"/>
    <cellStyle name="?????? 2 2 2 3 2 2" xfId="19806" xr:uid="{BFD754DD-FEE0-4FF8-8B8B-80817C93FDA5}"/>
    <cellStyle name="?????? 2 2 2 3 2 3" xfId="22569" xr:uid="{B00BC1A7-EF04-403C-9EB2-9C93E7405932}"/>
    <cellStyle name="?????? 2 2 2 3 2 4" xfId="26760" xr:uid="{487EE9DF-9B19-42FA-8190-C50B34E60B11}"/>
    <cellStyle name="?????? 2 2 2 3 2 5" xfId="35524" xr:uid="{6F739BD3-09F6-436A-940B-03EF91EC1E70}"/>
    <cellStyle name="?????? 2 2 2 3 3" xfId="16122" xr:uid="{B93F58E0-6BCA-4B32-A74B-0E7744C010DF}"/>
    <cellStyle name="?????? 2 2 2 3 4" xfId="18002" xr:uid="{4536CEFB-E091-463E-A286-A0793D708BEF}"/>
    <cellStyle name="?????? 2 2 2 3 5" xfId="26759" xr:uid="{11E85EB0-7D7E-4539-8794-DEAEEF0AFFEC}"/>
    <cellStyle name="?????? 2 2 2 3 6" xfId="35523" xr:uid="{CB0FC5FF-9E85-4181-B2D1-CC2D51118F92}"/>
    <cellStyle name="?????? 2 2 2 4" xfId="13184" xr:uid="{064A8223-71BC-4B00-8FF8-B9D5499FD850}"/>
    <cellStyle name="?????? 2 2 2 4 2" xfId="19807" xr:uid="{B2749446-5B77-4D70-AB33-61E0DF0B2106}"/>
    <cellStyle name="?????? 2 2 2 4 2 2" xfId="22570" xr:uid="{787BE4C6-0D15-42D5-A8F4-E404529B86B6}"/>
    <cellStyle name="?????? 2 2 2 4 2 3" xfId="26762" xr:uid="{058FCB5F-1AAF-4B9F-95A0-8B82CAE51CC0}"/>
    <cellStyle name="?????? 2 2 2 4 3" xfId="16123" xr:uid="{9200ED12-A90A-4F11-9387-F326658D8BFD}"/>
    <cellStyle name="?????? 2 2 2 4 4" xfId="18001" xr:uid="{20A7D4B5-1241-4F35-A349-AEAD196822F8}"/>
    <cellStyle name="?????? 2 2 2 4 5" xfId="26761" xr:uid="{A3343632-4E3E-499C-93E9-DF0DD28F7E93}"/>
    <cellStyle name="?????? 2 2 2 4 6" xfId="35525" xr:uid="{670A8885-4EDC-4061-8CD4-8C3FB42F0DEE}"/>
    <cellStyle name="?????? 2 2 2 5" xfId="14889" xr:uid="{971688DA-D398-4DFD-8151-C7B2BEDCB780}"/>
    <cellStyle name="?????? 2 2 2 5 2" xfId="19808" xr:uid="{A0ED0843-353C-4AFA-819E-B8E9581768FC}"/>
    <cellStyle name="?????? 2 2 2 5 2 2" xfId="22571" xr:uid="{D00329EB-7531-4D04-BBB2-B33354F2272A}"/>
    <cellStyle name="?????? 2 2 2 5 2 3" xfId="26764" xr:uid="{66748A31-4E23-437A-9500-B150BE555C39}"/>
    <cellStyle name="?????? 2 2 2 5 3" xfId="16124" xr:uid="{DAA45C02-AC2A-41D4-AD8E-90ED26DDE8EF}"/>
    <cellStyle name="?????? 2 2 2 5 4" xfId="18000" xr:uid="{8F65A4FC-2E92-4436-AAF1-3E834F4796EC}"/>
    <cellStyle name="?????? 2 2 2 5 5" xfId="26763" xr:uid="{FD4A9B1C-F821-47BC-A1B9-95EC481CFBB1}"/>
    <cellStyle name="?????? 2 2 2 5 6" xfId="35526" xr:uid="{7B428D55-A3ED-47E5-B174-A200E06CEC30}"/>
    <cellStyle name="?????? 2 2 2 6" xfId="15352" xr:uid="{761BE002-F718-4C92-A0F2-4A98BB20FFB0}"/>
    <cellStyle name="?????? 2 2 2 6 2" xfId="19809" xr:uid="{08049E62-6169-42FE-A49A-C35DFD624AC8}"/>
    <cellStyle name="?????? 2 2 2 6 2 2" xfId="22572" xr:uid="{B67D0100-5B1D-40FD-9F25-82BB96FCAFA5}"/>
    <cellStyle name="?????? 2 2 2 6 2 3" xfId="26766" xr:uid="{637A6673-E926-4701-8B6D-7757C18ECE30}"/>
    <cellStyle name="?????? 2 2 2 6 3" xfId="16125" xr:uid="{C6252FBB-8D3F-45A6-BC43-7F6C5C67F809}"/>
    <cellStyle name="?????? 2 2 2 6 4" xfId="17998" xr:uid="{A173B1B0-DCFF-4A24-98C2-D7841F854D6A}"/>
    <cellStyle name="?????? 2 2 2 6 5" xfId="26765" xr:uid="{739BEAF1-944B-4ACF-B405-886C78265366}"/>
    <cellStyle name="?????? 2 2 2 6 6" xfId="35527" xr:uid="{449C89AB-FCC9-479D-AFC6-BFD6589BE0BA}"/>
    <cellStyle name="?????? 2 2 2 7" xfId="19800" xr:uid="{ED63F926-7CE5-4D6B-94AC-81430053CB9E}"/>
    <cellStyle name="?????? 2 2 2 7 2" xfId="22563" xr:uid="{64B48F99-B4A0-4E6B-AFB3-8475080856E8}"/>
    <cellStyle name="?????? 2 2 2 7 3" xfId="26767" xr:uid="{6204F98A-4C1A-4CAC-A9DC-0DCAF6C2266F}"/>
    <cellStyle name="?????? 2 2 2 8" xfId="16116" xr:uid="{3075A809-23C2-48F5-AEFA-A1E959BB983D}"/>
    <cellStyle name="?????? 2 2 2 9" xfId="18008" xr:uid="{DE445A67-4C34-43EA-B47A-AA2D97430D5E}"/>
    <cellStyle name="?????? 2 2 3" xfId="11237" xr:uid="{5EFFF049-D45F-4B66-A740-33614753E1CF}"/>
    <cellStyle name="?????? 2 2 3 10" xfId="35528" xr:uid="{C3F6E6C4-DC33-4D52-84E9-FA000B389EB7}"/>
    <cellStyle name="?????? 2 2 3 2" xfId="11238" xr:uid="{A6BE328F-1BA7-42A6-86C4-C14F61D8973A}"/>
    <cellStyle name="?????? 2 2 3 2 2" xfId="13179" xr:uid="{FC897CB4-17E5-43F3-A7D3-5CBB378BD7E6}"/>
    <cellStyle name="?????? 2 2 3 2 2 2" xfId="19811" xr:uid="{23B32E20-93B7-4298-90D1-C9D229F1CD6D}"/>
    <cellStyle name="?????? 2 2 3 2 2 3" xfId="22574" xr:uid="{A9C5C20D-F5F5-48FC-860A-1C19B8057464}"/>
    <cellStyle name="?????? 2 2 3 2 2 4" xfId="26770" xr:uid="{F6E84B87-D465-407A-AE97-57F936282990}"/>
    <cellStyle name="?????? 2 2 3 2 2 5" xfId="35530" xr:uid="{65417120-1ED9-478A-A280-519A0AA26D15}"/>
    <cellStyle name="?????? 2 2 3 2 3" xfId="16127" xr:uid="{2D59D502-8CBD-43F3-825E-41C0629279E3}"/>
    <cellStyle name="?????? 2 2 3 2 4" xfId="17993" xr:uid="{74CF917C-1D6E-4285-97D5-1A011253CDB0}"/>
    <cellStyle name="?????? 2 2 3 2 5" xfId="26769" xr:uid="{CCEE5D88-F007-4922-9251-DD99E8E045B1}"/>
    <cellStyle name="?????? 2 2 3 2 6" xfId="35529" xr:uid="{A5EE4346-4A09-4430-9502-E6B280B13FE8}"/>
    <cellStyle name="?????? 2 2 3 3" xfId="13180" xr:uid="{DF0D7266-1C33-4ECA-90B1-D5AB3592E389}"/>
    <cellStyle name="?????? 2 2 3 3 2" xfId="19812" xr:uid="{E6651917-1310-4378-870F-954683FC94F3}"/>
    <cellStyle name="?????? 2 2 3 3 2 2" xfId="22575" xr:uid="{E154A46C-193B-41B4-AD41-237B5119FDDF}"/>
    <cellStyle name="?????? 2 2 3 3 2 3" xfId="26772" xr:uid="{6A7B32B8-B10E-42B2-8DA8-7029BB383BF9}"/>
    <cellStyle name="?????? 2 2 3 3 3" xfId="16128" xr:uid="{AB6F394F-2252-403C-96DF-BA28403BA469}"/>
    <cellStyle name="?????? 2 2 3 3 4" xfId="17992" xr:uid="{D41DE7BA-34B1-4F45-BF8D-A96F89C4FE59}"/>
    <cellStyle name="?????? 2 2 3 3 5" xfId="26771" xr:uid="{456A18D3-6A99-47B4-80CA-CB7A65FC9AED}"/>
    <cellStyle name="?????? 2 2 3 3 6" xfId="35531" xr:uid="{F05B8639-729B-42C0-B3D8-C9A08F7B8CB3}"/>
    <cellStyle name="?????? 2 2 3 4" xfId="14887" xr:uid="{4867697C-3349-4ECC-BA30-C34A38A6BA95}"/>
    <cellStyle name="?????? 2 2 3 4 2" xfId="19813" xr:uid="{E850E087-5CBB-4D03-9E46-2D69C8418F55}"/>
    <cellStyle name="?????? 2 2 3 4 2 2" xfId="22576" xr:uid="{205B88B3-DA47-426F-96B1-649A15468DC4}"/>
    <cellStyle name="?????? 2 2 3 4 2 3" xfId="26774" xr:uid="{E566B5F0-9DB8-4062-B166-FA98ADF69EE6}"/>
    <cellStyle name="?????? 2 2 3 4 3" xfId="16129" xr:uid="{4A01F5D0-50C6-4B21-AF6A-892D655677F2}"/>
    <cellStyle name="?????? 2 2 3 4 4" xfId="17991" xr:uid="{F2CC01F9-1F61-4258-B78E-00F8C6AE877D}"/>
    <cellStyle name="?????? 2 2 3 4 5" xfId="26773" xr:uid="{2F054A12-3090-4A1B-B3EC-B477CBFAC5E1}"/>
    <cellStyle name="?????? 2 2 3 4 6" xfId="35532" xr:uid="{D5AF7226-C0C1-40AF-A14B-1F547001E137}"/>
    <cellStyle name="?????? 2 2 3 5" xfId="15354" xr:uid="{68FD57AF-CAD2-4C88-9AF6-18772B925F33}"/>
    <cellStyle name="?????? 2 2 3 5 2" xfId="19814" xr:uid="{3CDC5558-A884-4C75-9E46-DE218628D15C}"/>
    <cellStyle name="?????? 2 2 3 5 2 2" xfId="22577" xr:uid="{761F4E82-AF7C-4340-9EE0-7D1D170B179C}"/>
    <cellStyle name="?????? 2 2 3 5 2 3" xfId="26776" xr:uid="{760C66FF-86F6-47C2-9B28-CB92EB75FF41}"/>
    <cellStyle name="?????? 2 2 3 5 3" xfId="16130" xr:uid="{7C081AE8-CD51-4784-A0B3-20BADD2FE0CF}"/>
    <cellStyle name="?????? 2 2 3 5 4" xfId="17990" xr:uid="{4422C76A-F85C-4663-A67A-7F3B54A59125}"/>
    <cellStyle name="?????? 2 2 3 5 5" xfId="26775" xr:uid="{F4FB40DF-37A4-49F4-9321-FC812750DA63}"/>
    <cellStyle name="?????? 2 2 3 5 6" xfId="35533" xr:uid="{19677D14-53CF-4FFC-9F7A-2B41D62BCE37}"/>
    <cellStyle name="?????? 2 2 3 6" xfId="19810" xr:uid="{8B07448E-FCDD-46E8-82D4-0832F2CD6306}"/>
    <cellStyle name="?????? 2 2 3 6 2" xfId="22573" xr:uid="{B04C16DA-A97B-46FA-8457-700F60ACCE49}"/>
    <cellStyle name="?????? 2 2 3 6 3" xfId="26777" xr:uid="{5494D671-A106-4D52-874F-B0C58B9C5D10}"/>
    <cellStyle name="?????? 2 2 3 7" xfId="16126" xr:uid="{9B31BB27-161F-4F1A-B53C-CC31AF12AE27}"/>
    <cellStyle name="?????? 2 2 3 8" xfId="17994" xr:uid="{2728AFC7-7A44-497C-9744-557758F76B73}"/>
    <cellStyle name="?????? 2 2 3 9" xfId="26768" xr:uid="{2B867DD6-B8F7-47C0-B423-52E24089FEF2}"/>
    <cellStyle name="?????? 2 2 4" xfId="11239" xr:uid="{12BBEF62-D885-4FA2-AB65-D9EFC271F617}"/>
    <cellStyle name="?????? 2 2 4 2" xfId="13178" xr:uid="{F6511DFC-6F50-4EBD-B4FE-83D291967E11}"/>
    <cellStyle name="?????? 2 2 4 2 2" xfId="19815" xr:uid="{7F0530DF-B84F-441B-924E-EF3CB7DF487A}"/>
    <cellStyle name="?????? 2 2 4 2 3" xfId="22578" xr:uid="{E2049FED-06FE-4346-AE1E-7ACF922D38C1}"/>
    <cellStyle name="?????? 2 2 4 2 4" xfId="26779" xr:uid="{791BA73B-FD59-461A-AE8D-EC67FFD61DEB}"/>
    <cellStyle name="?????? 2 2 4 2 5" xfId="35535" xr:uid="{9A6D8237-1036-4F8A-910B-1D9214E80E43}"/>
    <cellStyle name="?????? 2 2 4 3" xfId="16131" xr:uid="{73D81554-CCB7-4442-A9B5-12B3B417210A}"/>
    <cellStyle name="?????? 2 2 4 4" xfId="17989" xr:uid="{7A1CC1D9-C0B4-4CF2-81AE-EB30C63F8622}"/>
    <cellStyle name="?????? 2 2 4 5" xfId="26778" xr:uid="{90964536-FABC-446B-A097-CAED6EA6A503}"/>
    <cellStyle name="?????? 2 2 4 6" xfId="35534" xr:uid="{90F597C2-F844-4B6D-88DD-197D74A3F01D}"/>
    <cellStyle name="?????? 2 2 5" xfId="13185" xr:uid="{B2EA2E2D-EB4A-447C-9236-A4B464F016CA}"/>
    <cellStyle name="?????? 2 2 5 2" xfId="19816" xr:uid="{5A8E7C15-1D3C-41B7-A7F3-8E5335B4AA95}"/>
    <cellStyle name="?????? 2 2 5 2 2" xfId="22579" xr:uid="{228A5766-EBC4-4ECB-AFBE-9B66C757CB18}"/>
    <cellStyle name="?????? 2 2 5 2 3" xfId="26781" xr:uid="{156F8F9E-A81B-4732-804B-E55B7E1D6FE3}"/>
    <cellStyle name="?????? 2 2 5 3" xfId="16132" xr:uid="{80B89A26-5918-498F-9EB1-C978A22D7507}"/>
    <cellStyle name="?????? 2 2 5 4" xfId="17988" xr:uid="{8DFB9A84-1BE2-4A47-827B-4532C251DEEB}"/>
    <cellStyle name="?????? 2 2 5 5" xfId="26780" xr:uid="{5DD6D368-8BC4-425D-86AB-F03D2CC19E6B}"/>
    <cellStyle name="?????? 2 2 5 6" xfId="35536" xr:uid="{D271FB4A-27F5-4D9C-BFAB-17E319928E95}"/>
    <cellStyle name="?????? 2 2 6" xfId="14890" xr:uid="{46BD6CCD-C68A-47C3-B3BB-C86031D71A0A}"/>
    <cellStyle name="?????? 2 2 6 2" xfId="19817" xr:uid="{5955CB13-EBE8-4E8F-85EB-5B64CEF36E55}"/>
    <cellStyle name="?????? 2 2 6 2 2" xfId="22580" xr:uid="{80FD948D-905F-4315-BECC-640464B53496}"/>
    <cellStyle name="?????? 2 2 6 2 3" xfId="26783" xr:uid="{F6D36DBE-ACFC-4C45-AF80-3CF400B08B8A}"/>
    <cellStyle name="?????? 2 2 6 3" xfId="16133" xr:uid="{C363BDDA-22AC-4EF8-BE73-596BCC241EEC}"/>
    <cellStyle name="?????? 2 2 6 4" xfId="17987" xr:uid="{667D43F7-AB84-465F-9593-97547A53C25A}"/>
    <cellStyle name="?????? 2 2 6 5" xfId="26782" xr:uid="{85F0B792-2903-447E-8BA6-17BC88726095}"/>
    <cellStyle name="?????? 2 2 6 6" xfId="35537" xr:uid="{206C7BE9-CAD7-4657-9018-0EBACFC34648}"/>
    <cellStyle name="?????? 2 2 7" xfId="15351" xr:uid="{33136644-3476-44D5-A727-B5C3E0E7F4BD}"/>
    <cellStyle name="?????? 2 2 7 2" xfId="19818" xr:uid="{A0CDD9FD-CC20-4EB4-9046-ACD36E64D4E5}"/>
    <cellStyle name="?????? 2 2 7 2 2" xfId="22581" xr:uid="{6CF12FC9-6BD9-43AA-BC5A-DF121FC14E7E}"/>
    <cellStyle name="?????? 2 2 7 2 3" xfId="26785" xr:uid="{57A93F6B-97B3-4919-BD81-EE46C90A1D9C}"/>
    <cellStyle name="?????? 2 2 7 3" xfId="16134" xr:uid="{1FA8113D-98CB-4CF7-8CE6-2BB2D72C12BC}"/>
    <cellStyle name="?????? 2 2 7 4" xfId="17986" xr:uid="{D87BF2A7-7AAA-4141-BD15-43CD1F9BEA00}"/>
    <cellStyle name="?????? 2 2 7 5" xfId="26784" xr:uid="{EE1BA968-C7DC-4528-90FC-D07595DC2658}"/>
    <cellStyle name="?????? 2 2 7 6" xfId="35538" xr:uid="{23981ED2-4515-4F9F-A7E4-648DD10C23DC}"/>
    <cellStyle name="?????? 2 2 8" xfId="19799" xr:uid="{037F1717-B697-4339-89D4-78BC08CBBA57}"/>
    <cellStyle name="?????? 2 2 8 2" xfId="22562" xr:uid="{B19C51C3-DF2F-48E8-9462-6335722DA0A3}"/>
    <cellStyle name="?????? 2 2 8 3" xfId="26786" xr:uid="{6465F3CD-6EE0-412C-ADE0-91E554B538EB}"/>
    <cellStyle name="?????? 2 2 9" xfId="16115" xr:uid="{71A814F8-E668-449D-B043-F11220B7A694}"/>
    <cellStyle name="?????? 2 3" xfId="11240" xr:uid="{AD430360-94ED-4102-B681-C2047F37A6F5}"/>
    <cellStyle name="?????? 2 3 10" xfId="26787" xr:uid="{E6AA26A3-7000-42AF-BC03-0C1D988A0538}"/>
    <cellStyle name="?????? 2 3 11" xfId="35539" xr:uid="{11058A29-A0C1-4844-A768-01227C7A3941}"/>
    <cellStyle name="?????? 2 3 2" xfId="11241" xr:uid="{CD312FE9-F24F-4179-A458-4DA5A7D6AAB2}"/>
    <cellStyle name="?????? 2 3 2 10" xfId="35540" xr:uid="{1307DF25-F817-4B08-96C2-E177921158F4}"/>
    <cellStyle name="?????? 2 3 2 2" xfId="11242" xr:uid="{333AF469-EB8B-4360-A08E-B119EBB5DD42}"/>
    <cellStyle name="?????? 2 3 2 2 2" xfId="13175" xr:uid="{67CA3082-E914-4C9F-B705-5A4632B73E0B}"/>
    <cellStyle name="?????? 2 3 2 2 2 2" xfId="19821" xr:uid="{1F0F68C7-05E6-4901-A5A6-E5F7904C1710}"/>
    <cellStyle name="?????? 2 3 2 2 2 3" xfId="22584" xr:uid="{2ADD61F4-F868-4904-ABD8-73970575008D}"/>
    <cellStyle name="?????? 2 3 2 2 2 4" xfId="26790" xr:uid="{4FBC0406-3BD5-4BD7-943C-86DCB6348BE4}"/>
    <cellStyle name="?????? 2 3 2 2 2 5" xfId="35542" xr:uid="{DFA636B5-3E75-4B94-A9DA-19553938BA16}"/>
    <cellStyle name="?????? 2 3 2 2 3" xfId="16137" xr:uid="{AEBA305B-D164-4196-9258-4E77C5A64A78}"/>
    <cellStyle name="?????? 2 3 2 2 4" xfId="17983" xr:uid="{E9E532FF-8D4B-4D4D-BAFD-4AB54765E0B0}"/>
    <cellStyle name="?????? 2 3 2 2 5" xfId="26789" xr:uid="{09EC1B3D-C507-451E-9920-6A5F4477060E}"/>
    <cellStyle name="?????? 2 3 2 2 6" xfId="35541" xr:uid="{391195F1-9424-49D5-AC78-18090FEC0E03}"/>
    <cellStyle name="?????? 2 3 2 3" xfId="13176" xr:uid="{55E2639F-76A5-41C1-B1C6-D483AB9AB7D1}"/>
    <cellStyle name="?????? 2 3 2 3 2" xfId="19822" xr:uid="{F9419E4A-4ED2-41BE-A369-EA05E1700568}"/>
    <cellStyle name="?????? 2 3 2 3 2 2" xfId="22585" xr:uid="{1EC524D9-9C09-41CD-B2D6-2806D555754B}"/>
    <cellStyle name="?????? 2 3 2 3 2 3" xfId="26792" xr:uid="{F3BE64A5-D12A-4284-B629-FF975723CA50}"/>
    <cellStyle name="?????? 2 3 2 3 3" xfId="16138" xr:uid="{F35B3F69-177A-4946-B45E-4CA801F06483}"/>
    <cellStyle name="?????? 2 3 2 3 4" xfId="17982" xr:uid="{F6C1029F-3425-4E51-B795-26B4A7B7BC3A}"/>
    <cellStyle name="?????? 2 3 2 3 5" xfId="26791" xr:uid="{4839A9A9-E472-4F4A-8586-6657B20B82E6}"/>
    <cellStyle name="?????? 2 3 2 3 6" xfId="35543" xr:uid="{334D0521-0263-4173-BE0C-39A0A0041FE5}"/>
    <cellStyle name="?????? 2 3 2 4" xfId="14885" xr:uid="{7FE284C1-8577-4A68-9E41-4543CEFE641A}"/>
    <cellStyle name="?????? 2 3 2 4 2" xfId="19823" xr:uid="{B8E9CC70-3CED-4052-986E-F70280BAE889}"/>
    <cellStyle name="?????? 2 3 2 4 2 2" xfId="22586" xr:uid="{15244CE0-A967-4656-AD3A-27F9F77A1EFA}"/>
    <cellStyle name="?????? 2 3 2 4 2 3" xfId="26794" xr:uid="{14251837-59D3-4EB6-8548-3E4F847F684D}"/>
    <cellStyle name="?????? 2 3 2 4 3" xfId="16139" xr:uid="{EDFC09F1-B64D-48F8-AADA-993B3433F196}"/>
    <cellStyle name="?????? 2 3 2 4 4" xfId="17981" xr:uid="{B18DB56F-41F3-4812-9EFB-57052C030D2B}"/>
    <cellStyle name="?????? 2 3 2 4 5" xfId="26793" xr:uid="{4A71BC4D-A5B8-4C67-A952-9EC27C475386}"/>
    <cellStyle name="?????? 2 3 2 4 6" xfId="35544" xr:uid="{83745513-4229-487C-81F3-DDF245BAA953}"/>
    <cellStyle name="?????? 2 3 2 5" xfId="15356" xr:uid="{25E4F36A-9DFC-4335-8DAA-3A8B2C9BC493}"/>
    <cellStyle name="?????? 2 3 2 5 2" xfId="19824" xr:uid="{45CC01C0-E519-4741-A474-713F82C58394}"/>
    <cellStyle name="?????? 2 3 2 5 2 2" xfId="22587" xr:uid="{174AEC3F-4DFB-4F5F-8CE2-2F0D06949D30}"/>
    <cellStyle name="?????? 2 3 2 5 2 3" xfId="26796" xr:uid="{DFA5C187-5F69-4467-A915-3216848D4AAC}"/>
    <cellStyle name="?????? 2 3 2 5 3" xfId="16140" xr:uid="{80231F39-E462-4462-9B40-482BB1C26D4F}"/>
    <cellStyle name="?????? 2 3 2 5 4" xfId="17977" xr:uid="{3E2D950A-E636-4D93-907E-52EE7B95FD68}"/>
    <cellStyle name="?????? 2 3 2 5 5" xfId="26795" xr:uid="{D73B3DEE-72A8-4F38-8895-B574456D200F}"/>
    <cellStyle name="?????? 2 3 2 5 6" xfId="35545" xr:uid="{29E458C8-3946-4704-A0F8-92CBA609C8DE}"/>
    <cellStyle name="?????? 2 3 2 6" xfId="19820" xr:uid="{6FFAE09E-65EC-4238-895F-28B209D1BF62}"/>
    <cellStyle name="?????? 2 3 2 6 2" xfId="22583" xr:uid="{B9FD3FA7-68C2-40AB-A7E1-3A5EA534DF76}"/>
    <cellStyle name="?????? 2 3 2 6 3" xfId="26797" xr:uid="{DCD16C2E-48C3-4F1F-BD71-11ADD2AFACD1}"/>
    <cellStyle name="?????? 2 3 2 7" xfId="16136" xr:uid="{52B3E902-EEAA-4594-9195-FE5B1B468B54}"/>
    <cellStyle name="?????? 2 3 2 8" xfId="17984" xr:uid="{942D5498-B588-4DBA-8F93-F4965C6240D1}"/>
    <cellStyle name="?????? 2 3 2 9" xfId="26788" xr:uid="{6BE656D7-DE44-4D56-AB50-060D4F67C0DC}"/>
    <cellStyle name="?????? 2 3 3" xfId="11243" xr:uid="{E1F12448-4DBF-46FD-9117-6E5BDCE26428}"/>
    <cellStyle name="?????? 2 3 3 2" xfId="13174" xr:uid="{4762CEE6-AF98-41E7-A6CE-196764B2A958}"/>
    <cellStyle name="?????? 2 3 3 2 2" xfId="19825" xr:uid="{6A42C7DD-1BCB-4BB1-9EE6-DFC62D2CC179}"/>
    <cellStyle name="?????? 2 3 3 2 3" xfId="22588" xr:uid="{ED21130A-911E-45B1-B6DB-3DB8A8D59B2F}"/>
    <cellStyle name="?????? 2 3 3 2 4" xfId="26799" xr:uid="{FC87A2E1-CE4A-42DC-8D9F-CC112B8E9D5B}"/>
    <cellStyle name="?????? 2 3 3 2 5" xfId="35547" xr:uid="{6AF78043-493B-45B6-9332-4F0D891FAD67}"/>
    <cellStyle name="?????? 2 3 3 3" xfId="16141" xr:uid="{6C5B5907-1318-4F8F-B0C1-602DEAD5D3EF}"/>
    <cellStyle name="?????? 2 3 3 4" xfId="17976" xr:uid="{92809F3E-B9C5-402E-9C38-5BAA812C57A3}"/>
    <cellStyle name="?????? 2 3 3 5" xfId="26798" xr:uid="{C8D559DF-4E0B-4802-B950-15BE756E1C21}"/>
    <cellStyle name="?????? 2 3 3 6" xfId="35546" xr:uid="{6DBDFB29-0DEA-4DF5-887A-B512365D4489}"/>
    <cellStyle name="?????? 2 3 4" xfId="13177" xr:uid="{584EA9DF-33D4-4FD3-9C0B-031E1C016F2A}"/>
    <cellStyle name="?????? 2 3 4 2" xfId="19826" xr:uid="{A18169E7-AC46-4A4D-8DB5-C1A62C00E1EC}"/>
    <cellStyle name="?????? 2 3 4 2 2" xfId="22589" xr:uid="{C287DFFF-0F6F-42DC-BD76-82B7F5A2A6E7}"/>
    <cellStyle name="?????? 2 3 4 2 3" xfId="26801" xr:uid="{836ACEE8-2D18-4DB4-92F5-1E1343B7C06B}"/>
    <cellStyle name="?????? 2 3 4 3" xfId="16142" xr:uid="{F99BC95C-47F0-443C-B660-63356F82A13F}"/>
    <cellStyle name="?????? 2 3 4 4" xfId="17967" xr:uid="{9F99F587-294F-4574-8BAB-0D266B7A1772}"/>
    <cellStyle name="?????? 2 3 4 5" xfId="26800" xr:uid="{9A6712A7-DC58-478A-B5DE-1EB1F35A6645}"/>
    <cellStyle name="?????? 2 3 4 6" xfId="35548" xr:uid="{4E134712-9E79-4F56-B6C2-CB42DC754C18}"/>
    <cellStyle name="?????? 2 3 5" xfId="14886" xr:uid="{0BC4480F-E1C3-4803-878F-8B09F00C63FC}"/>
    <cellStyle name="?????? 2 3 5 2" xfId="19827" xr:uid="{5ABC5017-2426-4E45-95CB-31E93C20D867}"/>
    <cellStyle name="?????? 2 3 5 2 2" xfId="22590" xr:uid="{6581CB7D-1161-442A-B3B0-7F91CFA5C750}"/>
    <cellStyle name="?????? 2 3 5 2 3" xfId="26803" xr:uid="{2FE78496-5E33-489B-BE81-A5E8325CABBA}"/>
    <cellStyle name="?????? 2 3 5 3" xfId="16143" xr:uid="{1D173A2A-7890-4DDB-B330-0168E491CED7}"/>
    <cellStyle name="?????? 2 3 5 4" xfId="17966" xr:uid="{A8FA16C8-F591-4F25-8688-8594ACFAC316}"/>
    <cellStyle name="?????? 2 3 5 5" xfId="26802" xr:uid="{551111A5-0D70-4840-94BC-E1A91F665FDC}"/>
    <cellStyle name="?????? 2 3 5 6" xfId="35549" xr:uid="{E8451312-F229-4F4D-90F6-EBCE93F857A8}"/>
    <cellStyle name="?????? 2 3 6" xfId="15355" xr:uid="{7FF04852-9419-4088-BD77-DD015A2DC100}"/>
    <cellStyle name="?????? 2 3 6 2" xfId="19828" xr:uid="{B130C8FB-0A31-4A1B-AD7E-7DDFB7F61B96}"/>
    <cellStyle name="?????? 2 3 6 2 2" xfId="22591" xr:uid="{669D9919-E316-4C8A-A95B-BA07603032B0}"/>
    <cellStyle name="?????? 2 3 6 2 3" xfId="26805" xr:uid="{CDB96E06-0CA0-477F-B2AA-9CB1CC714D8E}"/>
    <cellStyle name="?????? 2 3 6 3" xfId="16144" xr:uid="{DEBA0AA1-3783-4B6B-875F-1EA4EBA7F253}"/>
    <cellStyle name="?????? 2 3 6 4" xfId="17965" xr:uid="{5E6D8802-5D44-4457-9C7F-6E63DAC1E243}"/>
    <cellStyle name="?????? 2 3 6 5" xfId="26804" xr:uid="{70C6AECE-1806-4B8E-9D83-3CCA14815A3F}"/>
    <cellStyle name="?????? 2 3 6 6" xfId="35550" xr:uid="{C65CFEC8-9BD5-4403-8A55-1DD63196735B}"/>
    <cellStyle name="?????? 2 3 7" xfId="19819" xr:uid="{58BCA0C5-CE0F-4D7B-A683-C9EC8F7E3A7C}"/>
    <cellStyle name="?????? 2 3 7 2" xfId="22582" xr:uid="{2C34834C-DB3F-4B74-9CC1-BAD91F4E350D}"/>
    <cellStyle name="?????? 2 3 7 3" xfId="26806" xr:uid="{6E8F88B7-B497-45C1-977D-5F412062305B}"/>
    <cellStyle name="?????? 2 3 8" xfId="16135" xr:uid="{51FFA5DA-0DB6-4C45-BD1B-CD9D274505AE}"/>
    <cellStyle name="?????? 2 3 9" xfId="17985" xr:uid="{887487F4-0951-46FF-8C67-99B03B5380B2}"/>
    <cellStyle name="?????? 2 4" xfId="11244" xr:uid="{BB66F705-931C-466B-87BF-7B7D0B764368}"/>
    <cellStyle name="?????? 2 4 10" xfId="26807" xr:uid="{DBB2B3A3-E290-46E9-A773-CD3987C90823}"/>
    <cellStyle name="?????? 2 4 11" xfId="35551" xr:uid="{FD6205E1-1465-4E55-AFB5-613A92AA34A8}"/>
    <cellStyle name="?????? 2 4 2" xfId="11245" xr:uid="{13E9CE8F-F788-4DEA-85B6-806399F241DD}"/>
    <cellStyle name="?????? 2 4 2 10" xfId="35552" xr:uid="{B3F68301-B1FA-4548-8AC3-2274FA0027C3}"/>
    <cellStyle name="?????? 2 4 2 2" xfId="11246" xr:uid="{9EBCEE52-EB03-4024-BF96-C98A60009E48}"/>
    <cellStyle name="?????? 2 4 2 2 2" xfId="13171" xr:uid="{BB2238E3-9D87-4460-9A1A-C779A7A1A4A8}"/>
    <cellStyle name="?????? 2 4 2 2 2 2" xfId="19831" xr:uid="{9C5F900D-58DB-4752-941E-D569B4C2F798}"/>
    <cellStyle name="?????? 2 4 2 2 2 3" xfId="22594" xr:uid="{34AFF239-B7F4-40A7-977A-4FED7C7C004C}"/>
    <cellStyle name="?????? 2 4 2 2 2 4" xfId="26810" xr:uid="{78E99C2F-20AD-4E55-9476-593B295BCFE4}"/>
    <cellStyle name="?????? 2 4 2 2 2 5" xfId="35554" xr:uid="{D83A8EB8-350A-4A6A-9BDF-E5EB043C0D4A}"/>
    <cellStyle name="?????? 2 4 2 2 3" xfId="16147" xr:uid="{A2071F80-8FBA-49FF-8B2A-A51281447991}"/>
    <cellStyle name="?????? 2 4 2 2 4" xfId="17962" xr:uid="{E7F7DC56-0A81-455F-BC3E-E85ACF20E1F8}"/>
    <cellStyle name="?????? 2 4 2 2 5" xfId="26809" xr:uid="{ED9ECBBE-BB8F-4C1F-AD89-F91455FEDFED}"/>
    <cellStyle name="?????? 2 4 2 2 6" xfId="35553" xr:uid="{FE23F2C5-6B97-4A9E-8ED1-F948867D6F77}"/>
    <cellStyle name="?????? 2 4 2 3" xfId="13172" xr:uid="{599EEB7C-9DA9-4502-949F-239FA2AFA61E}"/>
    <cellStyle name="?????? 2 4 2 3 2" xfId="19832" xr:uid="{C66E2F07-8717-4CA9-A9ED-8B2BCF9A2D26}"/>
    <cellStyle name="?????? 2 4 2 3 2 2" xfId="22595" xr:uid="{2C8A1CB8-F9FA-474E-AE5E-DA6096DFA971}"/>
    <cellStyle name="?????? 2 4 2 3 2 3" xfId="26812" xr:uid="{9EA83C41-8A43-487A-8636-F08CCC5B9A23}"/>
    <cellStyle name="?????? 2 4 2 3 3" xfId="16148" xr:uid="{9FE5D0B5-3053-4773-961C-6BC92D8D813F}"/>
    <cellStyle name="?????? 2 4 2 3 4" xfId="17961" xr:uid="{9DA354F5-D114-47D9-9E08-C5A8D546A8D5}"/>
    <cellStyle name="?????? 2 4 2 3 5" xfId="26811" xr:uid="{5538083C-DC5A-45B3-B09C-FBDF866CDDBC}"/>
    <cellStyle name="?????? 2 4 2 3 6" xfId="35555" xr:uid="{5C8CEEE6-EA9C-43D5-83BD-F06BEB8B813F}"/>
    <cellStyle name="?????? 2 4 2 4" xfId="14883" xr:uid="{30246F1E-2891-4932-938E-DACEC11A940B}"/>
    <cellStyle name="?????? 2 4 2 4 2" xfId="19833" xr:uid="{D9A1DEFB-D3FC-4BEE-86C6-E067F27CA397}"/>
    <cellStyle name="?????? 2 4 2 4 2 2" xfId="22596" xr:uid="{68FA5858-C80B-417A-A30A-A096C4DE2C13}"/>
    <cellStyle name="?????? 2 4 2 4 2 3" xfId="26814" xr:uid="{E79E62BA-6BE1-4678-951B-742DC80C6268}"/>
    <cellStyle name="?????? 2 4 2 4 3" xfId="16149" xr:uid="{E8FB5032-ABC4-4AEE-96DA-F5FCBE42156F}"/>
    <cellStyle name="?????? 2 4 2 4 4" xfId="17960" xr:uid="{AA1692E2-CF18-4BAE-9FE8-6018738B8A43}"/>
    <cellStyle name="?????? 2 4 2 4 5" xfId="26813" xr:uid="{8C0AF26F-B540-41F9-959F-71C2319BBA29}"/>
    <cellStyle name="?????? 2 4 2 4 6" xfId="35556" xr:uid="{46A9F236-F15D-483A-8E6A-323A53890618}"/>
    <cellStyle name="?????? 2 4 2 5" xfId="15358" xr:uid="{DEE8E8CB-5935-4677-B2DA-232B488AF8DA}"/>
    <cellStyle name="?????? 2 4 2 5 2" xfId="19834" xr:uid="{D7F30E65-A8D2-4C96-96CC-42E27309E715}"/>
    <cellStyle name="?????? 2 4 2 5 2 2" xfId="22597" xr:uid="{326ADD06-984E-4842-B230-679C4BBFDF03}"/>
    <cellStyle name="?????? 2 4 2 5 2 3" xfId="26816" xr:uid="{F287A66B-16CA-4456-892B-DCCB8999A498}"/>
    <cellStyle name="?????? 2 4 2 5 3" xfId="16150" xr:uid="{AA7D7B89-1EC1-4766-BB96-71EB2A7DFE2F}"/>
    <cellStyle name="?????? 2 4 2 5 4" xfId="17959" xr:uid="{DA1E8E92-3C04-4659-A36B-6ADCA0574762}"/>
    <cellStyle name="?????? 2 4 2 5 5" xfId="26815" xr:uid="{C2B6C81A-8B6B-43C3-8274-4B6EBD17E135}"/>
    <cellStyle name="?????? 2 4 2 5 6" xfId="35557" xr:uid="{0E8724A3-7EF9-403C-9D43-9508D7AA05AA}"/>
    <cellStyle name="?????? 2 4 2 6" xfId="19830" xr:uid="{C59BFA67-5439-4B9F-8582-2E65BF65EFA7}"/>
    <cellStyle name="?????? 2 4 2 6 2" xfId="22593" xr:uid="{5E5D1ECD-83AA-4521-AD59-817F0F8261D8}"/>
    <cellStyle name="?????? 2 4 2 6 3" xfId="26817" xr:uid="{8C41F778-596F-4696-8501-B4CFE3943423}"/>
    <cellStyle name="?????? 2 4 2 7" xfId="16146" xr:uid="{C74D2D52-8ED3-4D9F-BB2F-66C4DBF02A1C}"/>
    <cellStyle name="?????? 2 4 2 8" xfId="17963" xr:uid="{A570E5CD-20E3-4CAC-9939-AE0DAC0FD3E9}"/>
    <cellStyle name="?????? 2 4 2 9" xfId="26808" xr:uid="{012C5413-4CB0-4B95-B7A3-A325A889CAE5}"/>
    <cellStyle name="?????? 2 4 3" xfId="11247" xr:uid="{2767DDDF-2C74-4EA0-A57D-BA163B8D57A5}"/>
    <cellStyle name="?????? 2 4 3 2" xfId="13170" xr:uid="{882C0DC0-113A-48D1-B1F3-8EF9302DA009}"/>
    <cellStyle name="?????? 2 4 3 2 2" xfId="19835" xr:uid="{17DB02D2-2F5D-4933-98C6-9CBCD0D72058}"/>
    <cellStyle name="?????? 2 4 3 2 3" xfId="22598" xr:uid="{CFFE0F4D-74BB-43CF-8860-1E631744E039}"/>
    <cellStyle name="?????? 2 4 3 2 4" xfId="26819" xr:uid="{F543C485-EB60-486E-BCBF-20899A0EAD07}"/>
    <cellStyle name="?????? 2 4 3 2 5" xfId="35559" xr:uid="{16DC564E-2FD2-4078-AC9E-70CA6514F5AD}"/>
    <cellStyle name="?????? 2 4 3 3" xfId="16151" xr:uid="{2CF9006D-CEF0-4AF4-81A5-B0851C82C136}"/>
    <cellStyle name="?????? 2 4 3 4" xfId="17958" xr:uid="{559EE47A-61C7-4AD5-974B-8BFCA4F41334}"/>
    <cellStyle name="?????? 2 4 3 5" xfId="26818" xr:uid="{242FD78C-B8A7-49DB-AB41-97E2B5AC6DA7}"/>
    <cellStyle name="?????? 2 4 3 6" xfId="35558" xr:uid="{F3488A15-249F-4FE8-ACDF-A3E64CCFAED0}"/>
    <cellStyle name="?????? 2 4 4" xfId="13173" xr:uid="{F3503613-C087-4231-AC00-AC11CFA3F2F0}"/>
    <cellStyle name="?????? 2 4 4 2" xfId="19836" xr:uid="{C7D99183-2F4B-49D1-B8A8-252060D2A5B9}"/>
    <cellStyle name="?????? 2 4 4 2 2" xfId="22599" xr:uid="{1DC1F000-71C9-4FBC-BC8C-3BE1D3DA68B8}"/>
    <cellStyle name="?????? 2 4 4 2 3" xfId="26821" xr:uid="{841FC4D1-A6BC-40FB-BFB6-7913452F3319}"/>
    <cellStyle name="?????? 2 4 4 3" xfId="16152" xr:uid="{034C49AF-7203-41E1-B0C4-27445BDF16B1}"/>
    <cellStyle name="?????? 2 4 4 4" xfId="17957" xr:uid="{1BB94F10-90C8-474E-8033-D444341BAFCE}"/>
    <cellStyle name="?????? 2 4 4 5" xfId="26820" xr:uid="{259B898E-A770-4D8A-AC5C-EE6505B76B35}"/>
    <cellStyle name="?????? 2 4 4 6" xfId="35560" xr:uid="{DA8B7CFF-E570-49F0-A309-10DBB5CCC42B}"/>
    <cellStyle name="?????? 2 4 5" xfId="14884" xr:uid="{FBC8DD91-580E-4AF3-B20A-5B24C3FCB03A}"/>
    <cellStyle name="?????? 2 4 5 2" xfId="19837" xr:uid="{F9B2500B-FDB9-49F0-B7F9-34C61EF4B1C0}"/>
    <cellStyle name="?????? 2 4 5 2 2" xfId="22600" xr:uid="{D1AE40BB-986B-4623-AE0D-072CBBFEFDD9}"/>
    <cellStyle name="?????? 2 4 5 2 3" xfId="26823" xr:uid="{2DC819DA-3AD0-4389-AF41-FF919F660CFD}"/>
    <cellStyle name="?????? 2 4 5 3" xfId="16153" xr:uid="{AD522239-D5D2-41BC-87E0-2C8474E99560}"/>
    <cellStyle name="?????? 2 4 5 4" xfId="17956" xr:uid="{1E25CE5A-D986-4923-BEBA-BC8C180A9AAE}"/>
    <cellStyle name="?????? 2 4 5 5" xfId="26822" xr:uid="{7F7F4A4A-6439-47A1-8858-2545F683DD39}"/>
    <cellStyle name="?????? 2 4 5 6" xfId="35561" xr:uid="{20E7DF38-40D2-477C-8773-B1240DB939A8}"/>
    <cellStyle name="?????? 2 4 6" xfId="15357" xr:uid="{DB26CD33-A7FB-4A49-9BC5-BC096F97CFB6}"/>
    <cellStyle name="?????? 2 4 6 2" xfId="19838" xr:uid="{DA8C546D-9312-481E-A57A-9F548B8D85B8}"/>
    <cellStyle name="?????? 2 4 6 2 2" xfId="22601" xr:uid="{2D2BF9EC-5F26-4523-81D8-4BAA8772A582}"/>
    <cellStyle name="?????? 2 4 6 2 3" xfId="26825" xr:uid="{E639BBE8-FE0F-4B78-8188-0C036FD77735}"/>
    <cellStyle name="?????? 2 4 6 3" xfId="16154" xr:uid="{8DE5C518-5AFC-425E-9CF5-2DAD9346B697}"/>
    <cellStyle name="?????? 2 4 6 4" xfId="17955" xr:uid="{A1EAE5DA-5E75-48CE-944D-49872D8AFD7E}"/>
    <cellStyle name="?????? 2 4 6 5" xfId="26824" xr:uid="{24286074-F971-4039-858C-25EC19AF229D}"/>
    <cellStyle name="?????? 2 4 6 6" xfId="35562" xr:uid="{CF7E7885-E05F-4CC8-B2F1-61AFB9C67EAB}"/>
    <cellStyle name="?????? 2 4 7" xfId="19829" xr:uid="{E729CB59-503A-4054-8BA3-E75932B2BD82}"/>
    <cellStyle name="?????? 2 4 7 2" xfId="22592" xr:uid="{7BC0112C-10AF-46F0-8802-5E32426A1D2B}"/>
    <cellStyle name="?????? 2 4 7 3" xfId="26826" xr:uid="{51803272-01AE-44A2-93AE-B4CD7A4D74D4}"/>
    <cellStyle name="?????? 2 4 8" xfId="16145" xr:uid="{A12AFBCB-F5F5-4853-9908-E92B57CE6AC6}"/>
    <cellStyle name="?????? 2 4 9" xfId="17964" xr:uid="{377B7452-3CBA-4B57-925D-D57B4EC5738E}"/>
    <cellStyle name="?????? 2 5" xfId="11248" xr:uid="{6860C78E-7EF2-4F99-8730-B0E032F3D0D8}"/>
    <cellStyle name="?????? 2 5 10" xfId="35563" xr:uid="{170D3B11-FCBB-4FBE-A50F-BB9AD48C5513}"/>
    <cellStyle name="?????? 2 5 2" xfId="11249" xr:uid="{09293541-A04C-4277-8C24-83848882CFD8}"/>
    <cellStyle name="?????? 2 5 2 2" xfId="13168" xr:uid="{7AF0A306-EA52-4D65-9DE3-49AE3AFC25E9}"/>
    <cellStyle name="?????? 2 5 2 2 2" xfId="19840" xr:uid="{095FBCD5-3440-4904-A970-B39744297ACC}"/>
    <cellStyle name="?????? 2 5 2 2 3" xfId="22603" xr:uid="{3EE431B1-6DCB-4FC4-986E-02DDC4AE6D72}"/>
    <cellStyle name="?????? 2 5 2 2 4" xfId="26829" xr:uid="{C2CE35D3-7EB0-4CB0-AA6C-66E446A332E6}"/>
    <cellStyle name="?????? 2 5 2 2 5" xfId="35565" xr:uid="{366EB12B-EBD9-4D87-AC43-17BD7EC1C4FD}"/>
    <cellStyle name="?????? 2 5 2 3" xfId="16156" xr:uid="{82046943-6C03-4F5C-ADB6-E3D53484E64C}"/>
    <cellStyle name="?????? 2 5 2 4" xfId="17953" xr:uid="{52CFE08B-53DF-4777-BD57-6CCD944BE4A8}"/>
    <cellStyle name="?????? 2 5 2 5" xfId="26828" xr:uid="{B0B750ED-8665-497F-84AD-0FCC3DB3A961}"/>
    <cellStyle name="?????? 2 5 2 6" xfId="35564" xr:uid="{70FF0DBA-933A-4B31-9B64-CF3AAD4055C0}"/>
    <cellStyle name="?????? 2 5 3" xfId="13169" xr:uid="{4AF0F6ED-B322-4B57-B87D-BD7B2A56C71C}"/>
    <cellStyle name="?????? 2 5 3 2" xfId="19841" xr:uid="{6D798B57-32BC-4196-A1EA-D0E108761F6C}"/>
    <cellStyle name="?????? 2 5 3 2 2" xfId="22604" xr:uid="{695A70BA-B8BD-4EED-9D32-2941D39363A3}"/>
    <cellStyle name="?????? 2 5 3 2 3" xfId="26831" xr:uid="{1CFE6A3E-7052-4809-886C-47EA66C2E766}"/>
    <cellStyle name="?????? 2 5 3 3" xfId="16157" xr:uid="{2F913C99-F4E4-456A-99D0-FE86F376B113}"/>
    <cellStyle name="?????? 2 5 3 4" xfId="17952" xr:uid="{ACFA5F0A-41C5-453C-ADB1-4C658AF3FED6}"/>
    <cellStyle name="?????? 2 5 3 5" xfId="26830" xr:uid="{BA07EAC3-86AD-4E94-B7B8-6ADBDF84E420}"/>
    <cellStyle name="?????? 2 5 3 6" xfId="35566" xr:uid="{C1995359-AA8F-438A-A8BB-47E3AD05FC47}"/>
    <cellStyle name="?????? 2 5 4" xfId="14882" xr:uid="{441F028D-836F-4330-92DE-DF271DC96302}"/>
    <cellStyle name="?????? 2 5 4 2" xfId="19842" xr:uid="{E16D9983-DC72-4360-9751-2DAB7A03C11E}"/>
    <cellStyle name="?????? 2 5 4 2 2" xfId="22605" xr:uid="{A8FDEC2B-FDFA-4E14-99B6-3E6B48A54E09}"/>
    <cellStyle name="?????? 2 5 4 2 3" xfId="26833" xr:uid="{9F143C31-2B91-4885-8477-7788EC3EE0DB}"/>
    <cellStyle name="?????? 2 5 4 3" xfId="16158" xr:uid="{90B9688D-CC33-4DC9-B202-0EF8A833F780}"/>
    <cellStyle name="?????? 2 5 4 4" xfId="17951" xr:uid="{C1F17B99-27BD-4E43-A6D7-27A460267170}"/>
    <cellStyle name="?????? 2 5 4 5" xfId="26832" xr:uid="{14B72C02-9566-4B64-A813-4A613EDC52F8}"/>
    <cellStyle name="?????? 2 5 4 6" xfId="35567" xr:uid="{B7385DE8-BEA1-4497-9FF7-D9AC2A1A0AE4}"/>
    <cellStyle name="?????? 2 5 5" xfId="15359" xr:uid="{027FD775-D5EC-4E57-B515-057C7197094C}"/>
    <cellStyle name="?????? 2 5 5 2" xfId="19843" xr:uid="{56FCCA5E-833F-4731-9D3F-EBEECBB583F5}"/>
    <cellStyle name="?????? 2 5 5 2 2" xfId="22606" xr:uid="{E2DA8E11-C97A-4936-8C17-476D538EE3BF}"/>
    <cellStyle name="?????? 2 5 5 2 3" xfId="26835" xr:uid="{565D0496-4BA0-41DD-8449-03FDA4727735}"/>
    <cellStyle name="?????? 2 5 5 3" xfId="16159" xr:uid="{629F7151-2261-43C8-8F45-591632683D4E}"/>
    <cellStyle name="?????? 2 5 5 4" xfId="17950" xr:uid="{304BEE2D-27A2-4A95-805C-525892B95D5F}"/>
    <cellStyle name="?????? 2 5 5 5" xfId="26834" xr:uid="{F1C25109-6492-4C18-AD98-BDA573BC5255}"/>
    <cellStyle name="?????? 2 5 5 6" xfId="35568" xr:uid="{F7E840BD-4064-49AB-9368-969FB3FE1EF2}"/>
    <cellStyle name="?????? 2 5 6" xfId="19839" xr:uid="{216378C7-011A-4B0B-BB35-68A67079E5D9}"/>
    <cellStyle name="?????? 2 5 6 2" xfId="22602" xr:uid="{3C40DFE3-D62D-4666-82CC-6B4B29A55D30}"/>
    <cellStyle name="?????? 2 5 6 3" xfId="26836" xr:uid="{2E1BF8E8-58F4-44D9-94CA-B81AA6AE4B3D}"/>
    <cellStyle name="?????? 2 5 7" xfId="16155" xr:uid="{1554242B-0062-41F0-BC16-0BD51FBE477E}"/>
    <cellStyle name="?????? 2 5 8" xfId="17954" xr:uid="{07414CD4-3B9C-4A42-9A96-A037953262A1}"/>
    <cellStyle name="?????? 2 5 9" xfId="26827" xr:uid="{22E0F89F-839E-4331-807F-4AF256762C6E}"/>
    <cellStyle name="?????? 2 6" xfId="11250" xr:uid="{B740781C-00E8-43F7-8056-375E040AC430}"/>
    <cellStyle name="?????? 2 6 2" xfId="13167" xr:uid="{248EF086-B4FD-42C7-9DFA-3178D98A6A0F}"/>
    <cellStyle name="?????? 2 6 2 2" xfId="19844" xr:uid="{6E3CDBB2-0171-4363-B08D-245F6D8105B1}"/>
    <cellStyle name="?????? 2 6 2 3" xfId="22607" xr:uid="{8644DD09-3ED1-468B-B983-0116E57430BE}"/>
    <cellStyle name="?????? 2 6 2 4" xfId="26838" xr:uid="{46D213D9-B630-43CC-B2CF-0660EB3AA9EE}"/>
    <cellStyle name="?????? 2 6 2 5" xfId="35570" xr:uid="{02F50265-8151-4458-8162-892BD3974BB0}"/>
    <cellStyle name="?????? 2 6 3" xfId="16160" xr:uid="{A9A6218B-58E0-4B3E-8271-FEA1FE11CE47}"/>
    <cellStyle name="?????? 2 6 4" xfId="17949" xr:uid="{A8B80ED3-927A-4AC4-975A-4A3DC30BE9A3}"/>
    <cellStyle name="?????? 2 6 5" xfId="26837" xr:uid="{892BB338-EC54-45F9-9DEA-336C0AA37102}"/>
    <cellStyle name="?????? 2 6 6" xfId="35569" xr:uid="{35C334A5-5589-437E-A045-15E74EAEF2C3}"/>
    <cellStyle name="?????? 2 7" xfId="13186" xr:uid="{60B1A18E-1B50-4785-8181-83F3BB12BBEE}"/>
    <cellStyle name="?????? 2 7 2" xfId="19845" xr:uid="{0CAF59B9-6DF1-46C2-8822-100AFADD5B0B}"/>
    <cellStyle name="?????? 2 7 2 2" xfId="22608" xr:uid="{7E5FC83B-3200-45C6-9748-7128CC8A4BFD}"/>
    <cellStyle name="?????? 2 7 2 3" xfId="26840" xr:uid="{B1B74D0C-BE72-4FCD-B139-88FFCF31D34B}"/>
    <cellStyle name="?????? 2 7 3" xfId="16161" xr:uid="{4094EBF8-908D-4305-B773-D4A4B5DD2899}"/>
    <cellStyle name="?????? 2 7 4" xfId="17948" xr:uid="{5DE79ECE-B830-462B-9183-F9643F8650A6}"/>
    <cellStyle name="?????? 2 7 5" xfId="26839" xr:uid="{A056306A-F0BE-4138-B0BF-3DDB5C4ABB7B}"/>
    <cellStyle name="?????? 2 7 6" xfId="35571" xr:uid="{7B339ED9-5B3C-419A-80F9-B89942F74D44}"/>
    <cellStyle name="?????? 2 8" xfId="14891" xr:uid="{32731323-E25D-4BE5-B0E2-9680DCA6936F}"/>
    <cellStyle name="?????? 2 8 2" xfId="19846" xr:uid="{1D3376C6-3089-44BB-8AA0-D127C7753DA3}"/>
    <cellStyle name="?????? 2 8 2 2" xfId="22609" xr:uid="{31F2AFDA-6076-40DE-A980-BC6F38C0233B}"/>
    <cellStyle name="?????? 2 8 2 3" xfId="26842" xr:uid="{DE346896-7C24-46FA-B900-B32DC4D9AA07}"/>
    <cellStyle name="?????? 2 8 3" xfId="16162" xr:uid="{707F5767-A4E4-4C6C-B85F-039420D49FC7}"/>
    <cellStyle name="?????? 2 8 4" xfId="17947" xr:uid="{49746418-8AEA-4BFA-AA15-0CD19DA36CD4}"/>
    <cellStyle name="?????? 2 8 5" xfId="26841" xr:uid="{A759C1F0-0076-41E8-9706-7A6D87606F05}"/>
    <cellStyle name="?????? 2 8 6" xfId="35572" xr:uid="{C761DBC9-5851-4095-9F3E-B8365D4F6942}"/>
    <cellStyle name="?????? 2 9" xfId="15350" xr:uid="{A1824466-9782-4F90-88F3-F9A5F8943F6D}"/>
    <cellStyle name="?????? 2 9 2" xfId="19847" xr:uid="{22EF3DEF-A60C-4C68-9E79-C2EDCD66052F}"/>
    <cellStyle name="?????? 2 9 2 2" xfId="22610" xr:uid="{3C86A7DB-7D86-4F65-A600-0CF201CFC4B0}"/>
    <cellStyle name="?????? 2 9 2 3" xfId="26844" xr:uid="{2D7B1F82-6F7E-4594-8741-F4140FEA7FB8}"/>
    <cellStyle name="?????? 2 9 3" xfId="16163" xr:uid="{E09BEAFC-FA77-4CDF-B60D-17715DC75A9D}"/>
    <cellStyle name="?????? 2 9 4" xfId="17946" xr:uid="{F8D089ED-4C69-4FA7-A30C-66453BD13B7F}"/>
    <cellStyle name="?????? 2 9 5" xfId="26843" xr:uid="{5386C873-FD3D-486C-8DB2-70E65B4A1317}"/>
    <cellStyle name="?????? 2 9 6" xfId="35573" xr:uid="{A108D72A-EE56-4442-A882-485226D24E56}"/>
    <cellStyle name="?????? 3" xfId="11251" xr:uid="{5CA66731-08E5-49F2-854C-6EF7D10FE97C}"/>
    <cellStyle name="?????? 3 10" xfId="19848" xr:uid="{E546B63C-E556-48CB-9D1C-668D1D62119A}"/>
    <cellStyle name="?????? 3 10 2" xfId="22611" xr:uid="{4A537982-4626-452F-A256-79DD891F8238}"/>
    <cellStyle name="?????? 3 10 3" xfId="26846" xr:uid="{4C1B0758-3A61-45BC-A824-156FA18D4567}"/>
    <cellStyle name="?????? 3 11" xfId="16164" xr:uid="{D472A5DD-3F02-4F54-ACA8-F7B7253FCE5B}"/>
    <cellStyle name="?????? 3 12" xfId="17945" xr:uid="{FCB72A53-997B-4DF8-82CF-F0B8133EB417}"/>
    <cellStyle name="?????? 3 13" xfId="26845" xr:uid="{57E3CD39-DDAB-4F82-B398-7994A48C6F2C}"/>
    <cellStyle name="?????? 3 14" xfId="35574" xr:uid="{2609733E-5003-40B9-AAA7-DDDA901ACF1E}"/>
    <cellStyle name="?????? 3 2" xfId="11252" xr:uid="{2B7AD6F0-0073-482C-AD83-2092AAEA2D1F}"/>
    <cellStyle name="?????? 3 2 10" xfId="17944" xr:uid="{AE278546-8121-4450-BD2A-C997CFE3BD11}"/>
    <cellStyle name="?????? 3 2 11" xfId="26847" xr:uid="{6503A6EB-3199-4E65-9091-FDE53D29F5F1}"/>
    <cellStyle name="?????? 3 2 12" xfId="35575" xr:uid="{BF76F13E-B696-4B74-A629-5B40E5A98E95}"/>
    <cellStyle name="?????? 3 2 2" xfId="11253" xr:uid="{449CC0C3-1C8E-4152-8C35-2686C32BF1D0}"/>
    <cellStyle name="?????? 3 2 2 10" xfId="26848" xr:uid="{11F792FD-2B49-4F68-8EF6-1F5B6916D0F9}"/>
    <cellStyle name="?????? 3 2 2 11" xfId="35576" xr:uid="{A39F856C-30A7-4BF0-970B-1877C23A2930}"/>
    <cellStyle name="?????? 3 2 2 2" xfId="11254" xr:uid="{287204BC-A1A0-42DC-8887-1D2A3CF5EFCE}"/>
    <cellStyle name="?????? 3 2 2 2 10" xfId="35577" xr:uid="{90FD41BA-C8BF-450D-9E21-C24D95D51001}"/>
    <cellStyle name="?????? 3 2 2 2 2" xfId="11255" xr:uid="{3410DCD4-FC1D-4899-91C8-8FCCE5CDFF38}"/>
    <cellStyle name="?????? 3 2 2 2 2 2" xfId="13162" xr:uid="{468BDD5F-5B4B-4129-80B8-64423C7207C4}"/>
    <cellStyle name="?????? 3 2 2 2 2 2 2" xfId="19852" xr:uid="{7294E1A9-D2AB-4222-952D-24310332BA49}"/>
    <cellStyle name="?????? 3 2 2 2 2 2 3" xfId="22615" xr:uid="{A83A1F70-AC48-4EB4-8191-05E5F89AA4ED}"/>
    <cellStyle name="?????? 3 2 2 2 2 2 4" xfId="26851" xr:uid="{2D5E0D38-ABDF-487F-97D9-B019DBA73F13}"/>
    <cellStyle name="?????? 3 2 2 2 2 2 5" xfId="35579" xr:uid="{C15FCEE7-36F7-4126-9185-7AA5D304F265}"/>
    <cellStyle name="?????? 3 2 2 2 2 3" xfId="16168" xr:uid="{FDCF8C22-E85B-4E5B-BA49-C03DCC022702}"/>
    <cellStyle name="?????? 3 2 2 2 2 4" xfId="17893" xr:uid="{C83ACE46-1E06-4B8E-8227-995FF2FEA592}"/>
    <cellStyle name="?????? 3 2 2 2 2 5" xfId="26850" xr:uid="{93650C7C-9ABC-4B68-8CA5-F1785BEAB2D6}"/>
    <cellStyle name="?????? 3 2 2 2 2 6" xfId="35578" xr:uid="{C6F15CE1-F66B-48A8-B56C-4B39D035EFA2}"/>
    <cellStyle name="?????? 3 2 2 2 3" xfId="13163" xr:uid="{836ADE2E-EFED-4053-BFBF-268382895F8F}"/>
    <cellStyle name="?????? 3 2 2 2 3 2" xfId="19853" xr:uid="{C541F517-E75A-4036-BE4A-36EABC8A02AA}"/>
    <cellStyle name="?????? 3 2 2 2 3 2 2" xfId="22616" xr:uid="{DD2129C1-6046-4EB1-83E1-5CD9C32E7FD1}"/>
    <cellStyle name="?????? 3 2 2 2 3 2 3" xfId="26853" xr:uid="{64BFC3F4-BAF9-4A78-91B7-CD29E3807CC0}"/>
    <cellStyle name="?????? 3 2 2 2 3 3" xfId="16169" xr:uid="{A4241A68-0656-4725-BEF6-89F56B7D3932}"/>
    <cellStyle name="?????? 3 2 2 2 3 4" xfId="17892" xr:uid="{A0ECA94D-7466-4B6E-8228-CC3F62BE4079}"/>
    <cellStyle name="?????? 3 2 2 2 3 5" xfId="26852" xr:uid="{FF13C9CC-7031-49CB-91B5-EEDB43115566}"/>
    <cellStyle name="?????? 3 2 2 2 3 6" xfId="35580" xr:uid="{F14652A1-3A89-4255-89F4-349B6BDE3D4F}"/>
    <cellStyle name="?????? 3 2 2 2 4" xfId="14878" xr:uid="{EAB7B65A-4350-4597-86E5-33C15B1F4A57}"/>
    <cellStyle name="?????? 3 2 2 2 4 2" xfId="19854" xr:uid="{86D9ACE2-CD45-464C-8964-FF35DDC15E19}"/>
    <cellStyle name="?????? 3 2 2 2 4 2 2" xfId="22617" xr:uid="{011310D2-7CC1-4FDF-969C-F63DD6AFA9AF}"/>
    <cellStyle name="?????? 3 2 2 2 4 2 3" xfId="26855" xr:uid="{9617CAAD-309C-47D4-BE2A-DFF58DA88714}"/>
    <cellStyle name="?????? 3 2 2 2 4 3" xfId="16170" xr:uid="{81FB9542-018C-4F81-8531-8F04C44CF058}"/>
    <cellStyle name="?????? 3 2 2 2 4 4" xfId="17891" xr:uid="{37DA28CF-DF50-4AB6-A461-8BBF28123D00}"/>
    <cellStyle name="?????? 3 2 2 2 4 5" xfId="26854" xr:uid="{70C7E95C-4258-487F-8E44-A0D4641E0F6A}"/>
    <cellStyle name="?????? 3 2 2 2 4 6" xfId="35581" xr:uid="{F1106D68-F41C-47D2-9AA2-826294BDB680}"/>
    <cellStyle name="?????? 3 2 2 2 5" xfId="15363" xr:uid="{329F6895-7C6A-43BA-8439-85D95C0D7DBD}"/>
    <cellStyle name="?????? 3 2 2 2 5 2" xfId="19855" xr:uid="{076471A8-EDB1-4E36-BE18-89E7C9BA637B}"/>
    <cellStyle name="?????? 3 2 2 2 5 2 2" xfId="22618" xr:uid="{3C92C2A4-016D-491D-8F78-4FE47DBCC79D}"/>
    <cellStyle name="?????? 3 2 2 2 5 2 3" xfId="26857" xr:uid="{BFCA7CFE-2E5F-49FD-955C-45E9C8F12D5B}"/>
    <cellStyle name="?????? 3 2 2 2 5 3" xfId="16171" xr:uid="{2ECC0B9A-73C1-460C-9E88-878FB42D476B}"/>
    <cellStyle name="?????? 3 2 2 2 5 4" xfId="17890" xr:uid="{D838D914-0486-4B9C-9667-05E68CE2C205}"/>
    <cellStyle name="?????? 3 2 2 2 5 5" xfId="26856" xr:uid="{27A79A7A-B324-4DBF-8836-5732848FC17A}"/>
    <cellStyle name="?????? 3 2 2 2 5 6" xfId="35582" xr:uid="{12F40605-764D-4AB1-B6E9-412CADB0BE5D}"/>
    <cellStyle name="?????? 3 2 2 2 6" xfId="19851" xr:uid="{2665A9D1-6BFE-4538-BD10-BDFF11805685}"/>
    <cellStyle name="?????? 3 2 2 2 6 2" xfId="22614" xr:uid="{BBB7BE87-59C0-4EE7-9AB6-F3580C7A2CEA}"/>
    <cellStyle name="?????? 3 2 2 2 6 3" xfId="26858" xr:uid="{00D1C8B8-0497-4C97-940F-C42DA2C7FDDB}"/>
    <cellStyle name="?????? 3 2 2 2 7" xfId="16167" xr:uid="{E0D5D9F2-B94D-439A-B9B2-D72D9D941CA6}"/>
    <cellStyle name="?????? 3 2 2 2 8" xfId="17942" xr:uid="{9ED8D427-4F1A-4F1A-B248-D7D894014A8D}"/>
    <cellStyle name="?????? 3 2 2 2 9" xfId="26849" xr:uid="{4265FF43-45C5-4B58-8BE6-F3B8E47A8DC7}"/>
    <cellStyle name="?????? 3 2 2 3" xfId="11256" xr:uid="{0FAEEC24-820E-4FC9-A9E4-1B6173A7A2D7}"/>
    <cellStyle name="?????? 3 2 2 3 2" xfId="13157" xr:uid="{33436A7D-6B57-487C-ADB1-7F52B7131A2D}"/>
    <cellStyle name="?????? 3 2 2 3 2 2" xfId="19856" xr:uid="{74064044-25EA-4E05-BE29-8247E747707E}"/>
    <cellStyle name="?????? 3 2 2 3 2 3" xfId="22619" xr:uid="{849B196B-E1A7-4182-840C-5BFDAD14AD1A}"/>
    <cellStyle name="?????? 3 2 2 3 2 4" xfId="26860" xr:uid="{6F4E9BD7-0EA9-4FF1-8C6B-8716E7F57F82}"/>
    <cellStyle name="?????? 3 2 2 3 2 5" xfId="35584" xr:uid="{52949970-056A-4A27-B11F-EDD0D562F117}"/>
    <cellStyle name="?????? 3 2 2 3 3" xfId="16172" xr:uid="{BFB136D1-2453-4D9E-B455-CAE7E25D1584}"/>
    <cellStyle name="?????? 3 2 2 3 4" xfId="17889" xr:uid="{B2E35145-F695-4432-B127-96FC502CC4A8}"/>
    <cellStyle name="?????? 3 2 2 3 5" xfId="26859" xr:uid="{76553A44-01AE-4FBD-8D2D-CE05A54EDAB4}"/>
    <cellStyle name="?????? 3 2 2 3 6" xfId="35583" xr:uid="{AAD319CD-FF14-49AA-8F8C-DB925904E77E}"/>
    <cellStyle name="?????? 3 2 2 4" xfId="13164" xr:uid="{AAA9CFA7-DD37-40A0-85FB-B28948106EB7}"/>
    <cellStyle name="?????? 3 2 2 4 2" xfId="19857" xr:uid="{1655031E-A680-429F-9ACD-5914E8E5BDE8}"/>
    <cellStyle name="?????? 3 2 2 4 2 2" xfId="22620" xr:uid="{2073837F-A5E1-448D-BD75-E5863905B607}"/>
    <cellStyle name="?????? 3 2 2 4 2 3" xfId="26862" xr:uid="{ABE5269A-90B7-4F60-A682-22F0EB6E8BA5}"/>
    <cellStyle name="?????? 3 2 2 4 3" xfId="16173" xr:uid="{9632F749-75FA-4452-BF8A-ADED99EB1C26}"/>
    <cellStyle name="?????? 3 2 2 4 4" xfId="17888" xr:uid="{5E4A719B-0482-4584-9DF7-3C3B3C7B4A40}"/>
    <cellStyle name="?????? 3 2 2 4 5" xfId="26861" xr:uid="{DE1879B4-3334-4385-80FD-06A01F6B1659}"/>
    <cellStyle name="?????? 3 2 2 4 6" xfId="35585" xr:uid="{5EAB5339-F76B-449B-89EC-9941F1C34392}"/>
    <cellStyle name="?????? 3 2 2 5" xfId="14879" xr:uid="{E02A4560-A3FD-4323-AF47-D6DFE5AF1F8F}"/>
    <cellStyle name="?????? 3 2 2 5 2" xfId="19858" xr:uid="{D04A04DA-160B-406F-AD2A-1AD58453D9C0}"/>
    <cellStyle name="?????? 3 2 2 5 2 2" xfId="22621" xr:uid="{9B3DBB71-E11B-47B2-9298-26EA97E4A65B}"/>
    <cellStyle name="?????? 3 2 2 5 2 3" xfId="26864" xr:uid="{E551C25C-A68E-4F32-9CED-C986F8E4DFCB}"/>
    <cellStyle name="?????? 3 2 2 5 3" xfId="16174" xr:uid="{ED10FF10-200F-4447-A768-B6F415074012}"/>
    <cellStyle name="?????? 3 2 2 5 4" xfId="17887" xr:uid="{D674B23C-C9E5-4BCF-B25C-91B9218A5E3D}"/>
    <cellStyle name="?????? 3 2 2 5 5" xfId="26863" xr:uid="{34418F47-3969-445C-A4FC-1C5F3CFE1631}"/>
    <cellStyle name="?????? 3 2 2 5 6" xfId="35586" xr:uid="{E98797AF-B38C-4EFA-8E4F-47DCF3E355F9}"/>
    <cellStyle name="?????? 3 2 2 6" xfId="15362" xr:uid="{A5043E40-792F-41A9-9BDB-6AAE35C76439}"/>
    <cellStyle name="?????? 3 2 2 6 2" xfId="19859" xr:uid="{F920B092-C578-4246-9994-7EB222356D9B}"/>
    <cellStyle name="?????? 3 2 2 6 2 2" xfId="22622" xr:uid="{CFD5BE32-76D6-43FB-9078-2C97E0E23BD0}"/>
    <cellStyle name="?????? 3 2 2 6 2 3" xfId="26866" xr:uid="{578B7587-6A3F-4601-B1E8-C1447A4583A7}"/>
    <cellStyle name="?????? 3 2 2 6 3" xfId="16175" xr:uid="{E9F1FE18-FED8-4456-BBB5-514246D6334D}"/>
    <cellStyle name="?????? 3 2 2 6 4" xfId="17886" xr:uid="{4C4882F7-6558-4C54-A4CE-06CA58B62199}"/>
    <cellStyle name="?????? 3 2 2 6 5" xfId="26865" xr:uid="{5C91E180-AD16-4888-B6DF-30FA9950D00F}"/>
    <cellStyle name="?????? 3 2 2 6 6" xfId="35587" xr:uid="{E7593D5E-312D-41E7-B8C6-9FC6BC3187CE}"/>
    <cellStyle name="?????? 3 2 2 7" xfId="19850" xr:uid="{D793E02D-B3B6-4B12-AFB6-A99CBEB98561}"/>
    <cellStyle name="?????? 3 2 2 7 2" xfId="22613" xr:uid="{CC73345C-4AB2-4A96-B764-87508A3D30F4}"/>
    <cellStyle name="?????? 3 2 2 7 3" xfId="26867" xr:uid="{A60B5272-E02E-4AC1-9A08-E46855F6550F}"/>
    <cellStyle name="?????? 3 2 2 8" xfId="16166" xr:uid="{D5C923A1-6290-4D01-BC52-C5A869B21E7F}"/>
    <cellStyle name="?????? 3 2 2 9" xfId="17943" xr:uid="{D1865754-917F-4309-8105-EFB18FAC36D1}"/>
    <cellStyle name="?????? 3 2 3" xfId="11257" xr:uid="{E099C9E8-8C1D-46E4-9E4A-AA9CCC49B111}"/>
    <cellStyle name="?????? 3 2 3 10" xfId="35588" xr:uid="{ED8E9965-C317-492E-852B-7C6B5DF46F0B}"/>
    <cellStyle name="?????? 3 2 3 2" xfId="11258" xr:uid="{794AA838-B931-4D5B-A10B-2CB46E2F7D08}"/>
    <cellStyle name="?????? 3 2 3 2 2" xfId="13155" xr:uid="{ABA10843-FBA9-4735-A518-BC8B82A0C6E7}"/>
    <cellStyle name="?????? 3 2 3 2 2 2" xfId="19861" xr:uid="{2B858925-2799-467A-B88A-7E4A91F387A6}"/>
    <cellStyle name="?????? 3 2 3 2 2 3" xfId="22624" xr:uid="{16C1A5F6-21B4-49FF-BC3E-3833B39580DD}"/>
    <cellStyle name="?????? 3 2 3 2 2 4" xfId="26870" xr:uid="{8139254E-599B-4F02-89AF-CAE070C1DD06}"/>
    <cellStyle name="?????? 3 2 3 2 2 5" xfId="35590" xr:uid="{A4911CEB-FC05-4AC5-9559-914618F5D90A}"/>
    <cellStyle name="?????? 3 2 3 2 3" xfId="16177" xr:uid="{391C7DD8-7000-4CCD-A832-292AE254C62A}"/>
    <cellStyle name="?????? 3 2 3 2 4" xfId="17884" xr:uid="{EEC751D2-B5AF-4810-B2D7-9D47EC096E80}"/>
    <cellStyle name="?????? 3 2 3 2 5" xfId="26869" xr:uid="{3204BC71-BEBE-47DF-A8D3-5A2C8CC4F381}"/>
    <cellStyle name="?????? 3 2 3 2 6" xfId="35589" xr:uid="{2254B9DC-3CFD-4FD6-A2A8-A67886D34417}"/>
    <cellStyle name="?????? 3 2 3 3" xfId="13156" xr:uid="{AEBE076C-99D0-4B08-A32D-AA91384E78C5}"/>
    <cellStyle name="?????? 3 2 3 3 2" xfId="19862" xr:uid="{81BF7E72-271C-4B9A-9B21-6552D7C6D7CB}"/>
    <cellStyle name="?????? 3 2 3 3 2 2" xfId="22625" xr:uid="{038992A2-461B-4F7F-B340-3682DF92D11E}"/>
    <cellStyle name="?????? 3 2 3 3 2 3" xfId="26872" xr:uid="{3A09C15D-27ED-4834-86C3-321944CF91E2}"/>
    <cellStyle name="?????? 3 2 3 3 3" xfId="16178" xr:uid="{D8D8DAC3-3004-46F7-8F49-17DE4299D6E9}"/>
    <cellStyle name="?????? 3 2 3 3 4" xfId="17883" xr:uid="{6C7A38CC-5033-405E-A317-BFF24F3CF176}"/>
    <cellStyle name="?????? 3 2 3 3 5" xfId="26871" xr:uid="{97FB3889-56BA-4331-B0E4-5FEA6EBB4124}"/>
    <cellStyle name="?????? 3 2 3 3 6" xfId="35591" xr:uid="{8A7BFAD8-B148-48AF-B727-15D431EED858}"/>
    <cellStyle name="?????? 3 2 3 4" xfId="14877" xr:uid="{F273935F-A2AF-4490-A077-654D4FE5BCB6}"/>
    <cellStyle name="?????? 3 2 3 4 2" xfId="19863" xr:uid="{5B12A65A-1A36-4DFC-8706-BA6F60B1F388}"/>
    <cellStyle name="?????? 3 2 3 4 2 2" xfId="22626" xr:uid="{A2968C95-6DB2-4148-B5C4-1210EFEFF326}"/>
    <cellStyle name="?????? 3 2 3 4 2 3" xfId="26874" xr:uid="{EDF6EC67-734C-4BAD-945A-13139188E03B}"/>
    <cellStyle name="?????? 3 2 3 4 3" xfId="16179" xr:uid="{A3527402-7F2B-49B4-B141-8EFC6390BE65}"/>
    <cellStyle name="?????? 3 2 3 4 4" xfId="17882" xr:uid="{AB0AFCF4-62BE-4208-BF10-B228C14AFA30}"/>
    <cellStyle name="?????? 3 2 3 4 5" xfId="26873" xr:uid="{7CC60AC2-73FB-4B76-8086-956DDC58758B}"/>
    <cellStyle name="?????? 3 2 3 4 6" xfId="35592" xr:uid="{24ED3398-E064-49AC-BB00-5CEF4FD741D2}"/>
    <cellStyle name="?????? 3 2 3 5" xfId="15364" xr:uid="{F41AF08A-9A03-42D5-B053-9DDCEA4F3EB6}"/>
    <cellStyle name="?????? 3 2 3 5 2" xfId="19864" xr:uid="{F107E629-A3EF-4594-B4E9-5BAD82F70159}"/>
    <cellStyle name="?????? 3 2 3 5 2 2" xfId="22627" xr:uid="{FCEDB8BF-741B-4E6A-AA1D-0847C995B1A4}"/>
    <cellStyle name="?????? 3 2 3 5 2 3" xfId="26876" xr:uid="{FAB7FB6D-5D84-4B47-B462-C43EFFB435A9}"/>
    <cellStyle name="?????? 3 2 3 5 3" xfId="16180" xr:uid="{F10EC4B3-F28A-4B6E-A027-5CD4C1B80A28}"/>
    <cellStyle name="?????? 3 2 3 5 4" xfId="17881" xr:uid="{24A0AAFA-C324-403A-B078-B5F0A7F6057A}"/>
    <cellStyle name="?????? 3 2 3 5 5" xfId="26875" xr:uid="{652F27C3-468D-4DC2-B9B5-EDDF959C7D2C}"/>
    <cellStyle name="?????? 3 2 3 5 6" xfId="35593" xr:uid="{09770F03-CB7B-4DDE-A093-15906C182D0C}"/>
    <cellStyle name="?????? 3 2 3 6" xfId="19860" xr:uid="{54B6D3EA-CC46-46CD-BBD9-D6450FD70DAB}"/>
    <cellStyle name="?????? 3 2 3 6 2" xfId="22623" xr:uid="{804495AD-37BE-412E-95A4-4D642BB3633E}"/>
    <cellStyle name="?????? 3 2 3 6 3" xfId="26877" xr:uid="{63923E60-AF91-49E6-93E0-BCFE1C086C57}"/>
    <cellStyle name="?????? 3 2 3 7" xfId="16176" xr:uid="{8CD48DD9-F019-472F-B5AA-7180542C0204}"/>
    <cellStyle name="?????? 3 2 3 8" xfId="17885" xr:uid="{B0E54751-D01B-4537-9C39-D5CAB4061D15}"/>
    <cellStyle name="?????? 3 2 3 9" xfId="26868" xr:uid="{9B41BFB5-B1E8-449E-9D4E-CB9A3C623620}"/>
    <cellStyle name="?????? 3 2 4" xfId="11259" xr:uid="{6F5E2597-B40C-4EDF-AF97-DD34DFF34FD8}"/>
    <cellStyle name="?????? 3 2 4 2" xfId="13151" xr:uid="{55978569-3398-4A93-88B3-088C9AA60789}"/>
    <cellStyle name="?????? 3 2 4 2 2" xfId="19865" xr:uid="{F31B3BBA-42E6-4AC8-90F0-18EB29D777EB}"/>
    <cellStyle name="?????? 3 2 4 2 3" xfId="22628" xr:uid="{E0723A52-9F46-4867-B8E8-C97FF574B335}"/>
    <cellStyle name="?????? 3 2 4 2 4" xfId="26879" xr:uid="{5110328B-F3DD-47FB-B55D-DADF83DA90A4}"/>
    <cellStyle name="?????? 3 2 4 2 5" xfId="35595" xr:uid="{C4F226E7-3533-4D71-9AB9-DE1FA58DD453}"/>
    <cellStyle name="?????? 3 2 4 3" xfId="16181" xr:uid="{0F64DFA7-FBE5-4E67-887C-BB965C35EBB4}"/>
    <cellStyle name="?????? 3 2 4 4" xfId="17880" xr:uid="{9518C619-47CC-4C62-ACAD-CB14A5676F35}"/>
    <cellStyle name="?????? 3 2 4 5" xfId="26878" xr:uid="{5BFCDB8D-235E-48F6-A5C7-2BA0F313BC50}"/>
    <cellStyle name="?????? 3 2 4 6" xfId="35594" xr:uid="{929DC7FA-F8B0-4AF2-8B34-1285A4688C14}"/>
    <cellStyle name="?????? 3 2 5" xfId="13165" xr:uid="{0B2E96AA-E80F-4891-8A57-43D88636E66A}"/>
    <cellStyle name="?????? 3 2 5 2" xfId="19866" xr:uid="{B0FACD7A-0E62-4D8F-8E33-4F91DD60E362}"/>
    <cellStyle name="?????? 3 2 5 2 2" xfId="22629" xr:uid="{B880D334-DCE0-4C80-B966-790DB30C8573}"/>
    <cellStyle name="?????? 3 2 5 2 3" xfId="26881" xr:uid="{FE0DD065-70A0-4E17-B3AC-5E304EDA2F6F}"/>
    <cellStyle name="?????? 3 2 5 3" xfId="16182" xr:uid="{E49DCB54-D6FE-480F-9017-A1EA9DEFF068}"/>
    <cellStyle name="?????? 3 2 5 4" xfId="17879" xr:uid="{20AF2109-699F-4EA9-80C8-9283445BCD32}"/>
    <cellStyle name="?????? 3 2 5 5" xfId="26880" xr:uid="{A7D027B1-A81C-471A-8D11-9F80C84504A8}"/>
    <cellStyle name="?????? 3 2 5 6" xfId="35596" xr:uid="{883BF6F9-3F07-400F-918A-15476296B8BE}"/>
    <cellStyle name="?????? 3 2 6" xfId="14880" xr:uid="{17DB4928-0044-4307-B02C-94465580D981}"/>
    <cellStyle name="?????? 3 2 6 2" xfId="19867" xr:uid="{D0DFC694-DD11-4999-931D-CE741DC0E563}"/>
    <cellStyle name="?????? 3 2 6 2 2" xfId="22630" xr:uid="{3FC35D83-5587-469C-B99F-07C9755D3399}"/>
    <cellStyle name="?????? 3 2 6 2 3" xfId="26883" xr:uid="{B3092218-6F6B-4B71-A6CB-B0B3D9062340}"/>
    <cellStyle name="?????? 3 2 6 3" xfId="16183" xr:uid="{CD665126-E6BA-4DAC-A5A3-AC1B6ED1B7AB}"/>
    <cellStyle name="?????? 3 2 6 4" xfId="17878" xr:uid="{9999DA43-E5B2-4B1C-8056-894F4BD5B3BC}"/>
    <cellStyle name="?????? 3 2 6 5" xfId="26882" xr:uid="{BDA551F5-4D37-49C9-9641-2E3721F30880}"/>
    <cellStyle name="?????? 3 2 6 6" xfId="35597" xr:uid="{24F29E92-3E19-4CAE-8EA9-97B717541BA6}"/>
    <cellStyle name="?????? 3 2 7" xfId="15361" xr:uid="{7B86C013-7823-4F1F-9C82-9A5A07C879C6}"/>
    <cellStyle name="?????? 3 2 7 2" xfId="19868" xr:uid="{AB6C38D6-629F-49D5-95BC-1A739AD39B2D}"/>
    <cellStyle name="?????? 3 2 7 2 2" xfId="22631" xr:uid="{53610210-051A-4219-BFE7-DF52AC03BD49}"/>
    <cellStyle name="?????? 3 2 7 2 3" xfId="26885" xr:uid="{C1310527-A972-4D8A-8F2F-D01269F84688}"/>
    <cellStyle name="?????? 3 2 7 3" xfId="16184" xr:uid="{AB277466-1300-4498-A571-C76408D10081}"/>
    <cellStyle name="?????? 3 2 7 4" xfId="17877" xr:uid="{2D7ECE19-C21B-4E40-A7C3-F2D18D8B74D9}"/>
    <cellStyle name="?????? 3 2 7 5" xfId="26884" xr:uid="{2477B012-BBCA-45B7-872C-D87394BAB299}"/>
    <cellStyle name="?????? 3 2 7 6" xfId="35598" xr:uid="{BE7203E6-D984-4C09-85A4-01A550C2D259}"/>
    <cellStyle name="?????? 3 2 8" xfId="19849" xr:uid="{C3E37264-273B-4FED-85A9-845F70FA2FE3}"/>
    <cellStyle name="?????? 3 2 8 2" xfId="22612" xr:uid="{C82337D1-AFB5-4BC5-9534-4B0B9499C61B}"/>
    <cellStyle name="?????? 3 2 8 3" xfId="26886" xr:uid="{B55E2C52-7A66-4E73-8720-18C6ABE70570}"/>
    <cellStyle name="?????? 3 2 9" xfId="16165" xr:uid="{4EEE00E3-4D22-4F52-8A78-E0C7CB7C8ACE}"/>
    <cellStyle name="?????? 3 3" xfId="11260" xr:uid="{8EA3E3B2-63B3-4E6F-8FE1-1F65FCC488B8}"/>
    <cellStyle name="?????? 3 3 10" xfId="26887" xr:uid="{7E11D7A7-6DB8-4891-89F8-6E22D232E619}"/>
    <cellStyle name="?????? 3 3 11" xfId="35599" xr:uid="{0E22E4F6-247A-421B-A789-B8D4D7A156B7}"/>
    <cellStyle name="?????? 3 3 2" xfId="11261" xr:uid="{2D1C3A1B-F169-4E89-B414-3CE8CD9CB217}"/>
    <cellStyle name="?????? 3 3 2 10" xfId="35600" xr:uid="{D62D01E1-FB63-4CEE-83A2-A3F5C64E7A5D}"/>
    <cellStyle name="?????? 3 3 2 2" xfId="11262" xr:uid="{9F8E3508-F9D1-4A8D-A106-C780F4B905E3}"/>
    <cellStyle name="?????? 3 3 2 2 2" xfId="13147" xr:uid="{96DA0436-BA91-422F-BD06-5BBCEE15F39F}"/>
    <cellStyle name="?????? 3 3 2 2 2 2" xfId="19871" xr:uid="{0B5EEA5C-0BF4-4D8B-B8AD-034C3561CFF8}"/>
    <cellStyle name="?????? 3 3 2 2 2 3" xfId="22634" xr:uid="{3D71F880-138A-4168-B64F-9CFFDBA76BF6}"/>
    <cellStyle name="?????? 3 3 2 2 2 4" xfId="26890" xr:uid="{6E7C80B6-3096-472E-A077-C7090843AD52}"/>
    <cellStyle name="?????? 3 3 2 2 2 5" xfId="35602" xr:uid="{3321BD6D-3FE1-4A6A-BB5D-3BF5DEC137D5}"/>
    <cellStyle name="?????? 3 3 2 2 3" xfId="16187" xr:uid="{E72D1CDE-D1BC-4E0C-8852-2FAEF7ECAE53}"/>
    <cellStyle name="?????? 3 3 2 2 4" xfId="17874" xr:uid="{015FFFD0-C63B-4883-8313-AE2042F70E09}"/>
    <cellStyle name="?????? 3 3 2 2 5" xfId="26889" xr:uid="{F2DC8B87-5079-4F0E-969F-2F1A6DBFFC0B}"/>
    <cellStyle name="?????? 3 3 2 2 6" xfId="35601" xr:uid="{AA992CE8-6546-479A-92F7-93072D808F57}"/>
    <cellStyle name="?????? 3 3 2 3" xfId="13148" xr:uid="{A1EE466F-080A-4525-9893-42B91235BE63}"/>
    <cellStyle name="?????? 3 3 2 3 2" xfId="19872" xr:uid="{277CD665-284D-45C3-AEFC-E4611B8BFAB3}"/>
    <cellStyle name="?????? 3 3 2 3 2 2" xfId="22635" xr:uid="{76FE3401-B2D7-4339-8121-505203EC5F2E}"/>
    <cellStyle name="?????? 3 3 2 3 2 3" xfId="26892" xr:uid="{5108468B-E272-448F-B818-71932EC93C81}"/>
    <cellStyle name="?????? 3 3 2 3 3" xfId="16188" xr:uid="{343C44C1-2005-4156-A83A-7B08D245A9AE}"/>
    <cellStyle name="?????? 3 3 2 3 4" xfId="17873" xr:uid="{13DEB40D-9452-4C70-8AA1-D80F16C8AC73}"/>
    <cellStyle name="?????? 3 3 2 3 5" xfId="26891" xr:uid="{C7CD541C-21C0-4061-8506-20E6A37B5691}"/>
    <cellStyle name="?????? 3 3 2 3 6" xfId="35603" xr:uid="{3CDF0554-F857-416F-B2BF-59FA1007D904}"/>
    <cellStyle name="?????? 3 3 2 4" xfId="14875" xr:uid="{2A3EE9D5-E3F7-4956-BAAC-1C5AB11075B3}"/>
    <cellStyle name="?????? 3 3 2 4 2" xfId="19873" xr:uid="{13157E56-656E-4DCC-A950-872D3AB9B4D7}"/>
    <cellStyle name="?????? 3 3 2 4 2 2" xfId="22636" xr:uid="{22FBD656-60C5-4930-8CA3-9C8246D121DA}"/>
    <cellStyle name="?????? 3 3 2 4 2 3" xfId="26894" xr:uid="{BAA43F67-641C-46AF-9A8A-655775BD1F38}"/>
    <cellStyle name="?????? 3 3 2 4 3" xfId="16189" xr:uid="{CD5A1A9C-7F2F-418B-9A17-0D629822A6A7}"/>
    <cellStyle name="?????? 3 3 2 4 4" xfId="17872" xr:uid="{C8015585-952F-437D-B6DC-17CD87E635EF}"/>
    <cellStyle name="?????? 3 3 2 4 5" xfId="26893" xr:uid="{35111C55-698A-4597-A782-2C7F95C8F3E8}"/>
    <cellStyle name="?????? 3 3 2 4 6" xfId="35604" xr:uid="{28FA9369-1E65-47E5-A121-AE9822521CAF}"/>
    <cellStyle name="?????? 3 3 2 5" xfId="15366" xr:uid="{0FA57278-835A-4B59-B740-4A88D962DD50}"/>
    <cellStyle name="?????? 3 3 2 5 2" xfId="19874" xr:uid="{A8705491-5AAC-434A-AA76-555B9F1C27B3}"/>
    <cellStyle name="?????? 3 3 2 5 2 2" xfId="22637" xr:uid="{E52448BA-D12B-4421-B4AF-9FE46A81388B}"/>
    <cellStyle name="?????? 3 3 2 5 2 3" xfId="26896" xr:uid="{4528571C-68E6-4EFB-9432-5A963443A3A3}"/>
    <cellStyle name="?????? 3 3 2 5 3" xfId="16190" xr:uid="{44552D2E-AC55-40ED-ABD9-8907892D2D31}"/>
    <cellStyle name="?????? 3 3 2 5 4" xfId="17871" xr:uid="{067B6FC5-D370-4EF4-A38C-F7713EDC6818}"/>
    <cellStyle name="?????? 3 3 2 5 5" xfId="26895" xr:uid="{4AD395A5-7C9B-4D93-9764-0B9224EF8C39}"/>
    <cellStyle name="?????? 3 3 2 5 6" xfId="35605" xr:uid="{56687815-9BBE-4D8F-8F37-2ABBF1189B3C}"/>
    <cellStyle name="?????? 3 3 2 6" xfId="19870" xr:uid="{3E93D80E-DF8B-4D82-B296-3E2FAD48547A}"/>
    <cellStyle name="?????? 3 3 2 6 2" xfId="22633" xr:uid="{97AACE4C-2D0A-444C-A26A-90229EBB8F4F}"/>
    <cellStyle name="?????? 3 3 2 6 3" xfId="26897" xr:uid="{EC462EF7-F165-49B8-B549-37104C67BF92}"/>
    <cellStyle name="?????? 3 3 2 7" xfId="16186" xr:uid="{22B07AFD-34DB-4A9C-BE5D-2DE419AA62A2}"/>
    <cellStyle name="?????? 3 3 2 8" xfId="17875" xr:uid="{41CC0F35-440A-450D-9A73-69CADB1DE836}"/>
    <cellStyle name="?????? 3 3 2 9" xfId="26888" xr:uid="{A787BC34-1E56-4F45-A7BB-034D64E95503}"/>
    <cellStyle name="?????? 3 3 3" xfId="11263" xr:uid="{4CA9C5B7-BEE8-4EE9-AD4E-339EF07261A7}"/>
    <cellStyle name="?????? 3 3 3 2" xfId="13145" xr:uid="{6BE2BA71-ED39-498F-9E4D-DD4AAA7548AD}"/>
    <cellStyle name="?????? 3 3 3 2 2" xfId="19875" xr:uid="{1D7EAF28-CCBC-4C1E-B880-FEA78FDD986E}"/>
    <cellStyle name="?????? 3 3 3 2 3" xfId="22638" xr:uid="{AA3207AC-96C0-4823-B6B4-2D3EEB133650}"/>
    <cellStyle name="?????? 3 3 3 2 4" xfId="26899" xr:uid="{665A6B8B-181A-4C5E-BBA0-108DCB34BF99}"/>
    <cellStyle name="?????? 3 3 3 2 5" xfId="35607" xr:uid="{78E5C1D0-CD7A-4889-9B38-B6BF77B42ADB}"/>
    <cellStyle name="?????? 3 3 3 3" xfId="16191" xr:uid="{E7409E84-9282-4DF7-95F3-30F92A84A275}"/>
    <cellStyle name="?????? 3 3 3 4" xfId="17870" xr:uid="{23CF91EC-7FCC-4071-9888-5DD710F6FBF8}"/>
    <cellStyle name="?????? 3 3 3 5" xfId="26898" xr:uid="{3DCC8913-2D37-4FF6-B3F6-E619DC0921B3}"/>
    <cellStyle name="?????? 3 3 3 6" xfId="35606" xr:uid="{F5649DB7-0F40-4EA9-B3C7-97D887BA4A7C}"/>
    <cellStyle name="?????? 3 3 4" xfId="13149" xr:uid="{3F7FDC25-31AC-40C2-B2AA-99F30F1070BB}"/>
    <cellStyle name="?????? 3 3 4 2" xfId="19876" xr:uid="{7313FF69-B28C-402C-8121-AA868592EA10}"/>
    <cellStyle name="?????? 3 3 4 2 2" xfId="22639" xr:uid="{19A31302-1EAB-4841-8E19-2A05D5681E10}"/>
    <cellStyle name="?????? 3 3 4 2 3" xfId="26901" xr:uid="{BD11D759-5AC1-49E6-B15C-FFA85E3E837B}"/>
    <cellStyle name="?????? 3 3 4 3" xfId="16192" xr:uid="{2B9B617E-9884-478A-8162-8AE57FE4B77E}"/>
    <cellStyle name="?????? 3 3 4 4" xfId="17869" xr:uid="{84C1ABF1-C087-401A-B8D2-DA82D81B80C4}"/>
    <cellStyle name="?????? 3 3 4 5" xfId="26900" xr:uid="{38373E94-F54D-4E7D-808C-D153E9E38C6D}"/>
    <cellStyle name="?????? 3 3 4 6" xfId="35608" xr:uid="{4EC65AF8-8B25-435A-A91E-E8CE9DEB3621}"/>
    <cellStyle name="?????? 3 3 5" xfId="14876" xr:uid="{B0D32256-C809-4455-A1A0-8BD918E35C42}"/>
    <cellStyle name="?????? 3 3 5 2" xfId="19877" xr:uid="{C79653AE-3AA5-435B-B27F-FD321A9D54B1}"/>
    <cellStyle name="?????? 3 3 5 2 2" xfId="22640" xr:uid="{C7ADD704-2757-4CD7-A51F-AD8B3BAB7692}"/>
    <cellStyle name="?????? 3 3 5 2 3" xfId="26903" xr:uid="{D7D2F328-F806-4422-A6BC-3058FB0F5B15}"/>
    <cellStyle name="?????? 3 3 5 3" xfId="16193" xr:uid="{08286DDD-C600-4CB2-9ADC-197A0FA6E9B4}"/>
    <cellStyle name="?????? 3 3 5 4" xfId="17868" xr:uid="{6A7FDAD5-8604-4007-9AF1-FB8E6175D500}"/>
    <cellStyle name="?????? 3 3 5 5" xfId="26902" xr:uid="{5730169D-0327-4B14-A354-F58A41BD528B}"/>
    <cellStyle name="?????? 3 3 5 6" xfId="35609" xr:uid="{2F7E632D-EEEE-4F90-9795-069D8F7081AB}"/>
    <cellStyle name="?????? 3 3 6" xfId="15365" xr:uid="{02189475-449D-4862-A753-590CCBEB93CE}"/>
    <cellStyle name="?????? 3 3 6 2" xfId="19878" xr:uid="{EEAB6C1F-8220-45E8-B79E-8B01867A4EBB}"/>
    <cellStyle name="?????? 3 3 6 2 2" xfId="22641" xr:uid="{40DFE4E9-A32F-42AC-93A4-21E4A9DFABC9}"/>
    <cellStyle name="?????? 3 3 6 2 3" xfId="26905" xr:uid="{132EDC12-4FCF-4DF2-A070-562E814D0535}"/>
    <cellStyle name="?????? 3 3 6 3" xfId="16194" xr:uid="{D4090D0F-4130-4394-AA94-7EEE02FB0E57}"/>
    <cellStyle name="?????? 3 3 6 4" xfId="17867" xr:uid="{58AFAAEC-9BFE-4536-AED0-2D2F40CA4FAE}"/>
    <cellStyle name="?????? 3 3 6 5" xfId="26904" xr:uid="{D2D8181C-E7DD-43EE-907B-0FCD69CE8504}"/>
    <cellStyle name="?????? 3 3 6 6" xfId="35610" xr:uid="{26A123F8-56EC-4A40-860C-8D3B9055FF83}"/>
    <cellStyle name="?????? 3 3 7" xfId="19869" xr:uid="{1C036338-B431-4586-B5E2-38536759FC13}"/>
    <cellStyle name="?????? 3 3 7 2" xfId="22632" xr:uid="{C2541A9C-DCAF-486C-82A8-C9A208694450}"/>
    <cellStyle name="?????? 3 3 7 3" xfId="26906" xr:uid="{89F74A78-BA6F-41B4-8114-2308F2C022B5}"/>
    <cellStyle name="?????? 3 3 8" xfId="16185" xr:uid="{F7679999-A39C-4461-B5C2-7FAD5771CD6B}"/>
    <cellStyle name="?????? 3 3 9" xfId="17876" xr:uid="{B1F92EF6-5C42-44CF-8742-7AD70AEC5847}"/>
    <cellStyle name="?????? 3 4" xfId="11264" xr:uid="{EAB389A5-9E31-45A4-B216-7FDAD8D55AA7}"/>
    <cellStyle name="?????? 3 4 10" xfId="26907" xr:uid="{1B58127C-A4A5-4D25-910D-2DB424DAA845}"/>
    <cellStyle name="?????? 3 4 11" xfId="35611" xr:uid="{D0F1D795-98CB-4DBD-ABD6-E01E0A109EEE}"/>
    <cellStyle name="?????? 3 4 2" xfId="11265" xr:uid="{C1F531A2-DC6B-4731-A83B-21C2DB7A7928}"/>
    <cellStyle name="?????? 3 4 2 10" xfId="35612" xr:uid="{DAECE185-9998-4727-BA24-B4E58ABA6304}"/>
    <cellStyle name="?????? 3 4 2 2" xfId="11266" xr:uid="{B0302C98-5740-4CE9-93A6-F49F2BEEAF0F}"/>
    <cellStyle name="?????? 3 4 2 2 2" xfId="13138" xr:uid="{D4FF3A31-04E8-4B55-A138-A8BF088870FF}"/>
    <cellStyle name="?????? 3 4 2 2 2 2" xfId="19881" xr:uid="{0C21AA03-B4B3-424F-B8F6-D620F1C12266}"/>
    <cellStyle name="?????? 3 4 2 2 2 3" xfId="22644" xr:uid="{2EFCA2D1-EEBD-4DEE-981C-DB69B2F647B8}"/>
    <cellStyle name="?????? 3 4 2 2 2 4" xfId="26910" xr:uid="{D6784FC7-630F-4A36-A515-F9AB60CEF7A4}"/>
    <cellStyle name="?????? 3 4 2 2 2 5" xfId="35614" xr:uid="{19291622-BB01-4B4C-A4AE-6AE2A0358D47}"/>
    <cellStyle name="?????? 3 4 2 2 3" xfId="16197" xr:uid="{49B6DB6C-A688-4124-840E-49C4FBDD0BE4}"/>
    <cellStyle name="?????? 3 4 2 2 4" xfId="17864" xr:uid="{D3D90BD6-FB99-46A6-BB27-398533A72616}"/>
    <cellStyle name="?????? 3 4 2 2 5" xfId="26909" xr:uid="{8177B24D-F5B3-4438-8702-16CB8E2B23B5}"/>
    <cellStyle name="?????? 3 4 2 2 6" xfId="35613" xr:uid="{81D9DB26-0E9A-46A1-8A66-4465AAEC5529}"/>
    <cellStyle name="?????? 3 4 2 3" xfId="13139" xr:uid="{55CD1F2E-89AA-4BA4-8D1B-8D31A0F0FC79}"/>
    <cellStyle name="?????? 3 4 2 3 2" xfId="19882" xr:uid="{BA14FE69-B6A4-4FA2-B3E2-AE45E907B163}"/>
    <cellStyle name="?????? 3 4 2 3 2 2" xfId="22645" xr:uid="{9EE1F412-68FC-43CF-8055-890F19F91C91}"/>
    <cellStyle name="?????? 3 4 2 3 2 3" xfId="26912" xr:uid="{437BF5B8-A691-4326-B6BF-E30A4FA3DF76}"/>
    <cellStyle name="?????? 3 4 2 3 3" xfId="16198" xr:uid="{33580BA6-6755-4162-9B6D-E2593F303769}"/>
    <cellStyle name="?????? 3 4 2 3 4" xfId="17863" xr:uid="{ABBF0EC5-0F75-4B2E-B38F-8574094EF7B0}"/>
    <cellStyle name="?????? 3 4 2 3 5" xfId="26911" xr:uid="{D296750B-3ADF-451A-9850-5E1552E1BDCF}"/>
    <cellStyle name="?????? 3 4 2 3 6" xfId="35615" xr:uid="{29682BBC-8187-4A53-92BC-E020E59FCDC8}"/>
    <cellStyle name="?????? 3 4 2 4" xfId="14872" xr:uid="{4581D585-CD9C-4448-BDE7-A160F9561D8B}"/>
    <cellStyle name="?????? 3 4 2 4 2" xfId="19883" xr:uid="{D4C49D6C-51B9-467A-A40B-643EBF8BAFFD}"/>
    <cellStyle name="?????? 3 4 2 4 2 2" xfId="22646" xr:uid="{3568668E-1B14-42B3-9281-D3CD11E4FCDD}"/>
    <cellStyle name="?????? 3 4 2 4 2 3" xfId="26914" xr:uid="{E2D23E24-D73B-4986-A384-6D2E511FABD4}"/>
    <cellStyle name="?????? 3 4 2 4 3" xfId="16199" xr:uid="{C5D6681A-A894-4FB4-A731-BDDBEB2FFE79}"/>
    <cellStyle name="?????? 3 4 2 4 4" xfId="17862" xr:uid="{A8788248-04D1-40DE-97ED-12FAB9060F69}"/>
    <cellStyle name="?????? 3 4 2 4 5" xfId="26913" xr:uid="{9A7BDFF4-EBB1-4F57-8273-F63EE1664EE9}"/>
    <cellStyle name="?????? 3 4 2 4 6" xfId="35616" xr:uid="{F454FF2A-5ACD-43C6-B026-6E07420960D9}"/>
    <cellStyle name="?????? 3 4 2 5" xfId="15368" xr:uid="{63C9AEF6-A9F4-4CBD-933C-99842CDF6688}"/>
    <cellStyle name="?????? 3 4 2 5 2" xfId="19884" xr:uid="{0E820238-5068-4370-A694-473D4658AA82}"/>
    <cellStyle name="?????? 3 4 2 5 2 2" xfId="22647" xr:uid="{C6FCB8C6-7E11-4995-B095-70D2EF6B7D64}"/>
    <cellStyle name="?????? 3 4 2 5 2 3" xfId="26916" xr:uid="{A47F9FCD-249B-4E21-85AB-BA190A0C1786}"/>
    <cellStyle name="?????? 3 4 2 5 3" xfId="16200" xr:uid="{DC498DCA-7290-4BB2-B1D5-B5904BEDC494}"/>
    <cellStyle name="?????? 3 4 2 5 4" xfId="17861" xr:uid="{B351F1F5-3A5A-4ABD-922B-A73744C363F6}"/>
    <cellStyle name="?????? 3 4 2 5 5" xfId="26915" xr:uid="{74E30D53-0D02-4DCB-996C-F853DC4CB7C6}"/>
    <cellStyle name="?????? 3 4 2 5 6" xfId="35617" xr:uid="{4D04D614-273F-4ED2-A438-C11171968312}"/>
    <cellStyle name="?????? 3 4 2 6" xfId="19880" xr:uid="{CD211E08-4AFA-4EDA-96BC-3597D30120E8}"/>
    <cellStyle name="?????? 3 4 2 6 2" xfId="22643" xr:uid="{DD3AD175-0DD4-472E-A5C2-8925ECB03AA4}"/>
    <cellStyle name="?????? 3 4 2 6 3" xfId="26917" xr:uid="{63EEF37E-A39E-4C90-A4F8-96E3DEDBE19B}"/>
    <cellStyle name="?????? 3 4 2 7" xfId="16196" xr:uid="{C50C7719-387C-4529-B743-17B77E0D098B}"/>
    <cellStyle name="?????? 3 4 2 8" xfId="17865" xr:uid="{ABA77F8A-AE0C-45E9-B3BE-3E0338F8C172}"/>
    <cellStyle name="?????? 3 4 2 9" xfId="26908" xr:uid="{4CB6BFED-ACE6-4AD8-BCFB-CA21D706AFE9}"/>
    <cellStyle name="?????? 3 4 3" xfId="11267" xr:uid="{19FA4ADB-C4BF-4EBC-8596-40F1407AC97C}"/>
    <cellStyle name="?????? 3 4 3 2" xfId="13133" xr:uid="{A32B1547-4AB1-4DE4-AADC-3742A60B6570}"/>
    <cellStyle name="?????? 3 4 3 2 2" xfId="19885" xr:uid="{80A02561-550E-4397-AE7C-8D013569CA06}"/>
    <cellStyle name="?????? 3 4 3 2 3" xfId="22648" xr:uid="{B257735C-E93D-4102-AFEE-42291791D1EE}"/>
    <cellStyle name="?????? 3 4 3 2 4" xfId="26919" xr:uid="{1B270E07-2FDB-44DC-9B5B-BDB6730D7F98}"/>
    <cellStyle name="?????? 3 4 3 2 5" xfId="35619" xr:uid="{89614376-CD69-425E-BA1D-2C627B332A6E}"/>
    <cellStyle name="?????? 3 4 3 3" xfId="16201" xr:uid="{D417FDC0-6405-4393-BEAF-1E8A9D8E08F2}"/>
    <cellStyle name="?????? 3 4 3 4" xfId="17860" xr:uid="{A914F5F7-82E2-4385-94DD-748728FEEA39}"/>
    <cellStyle name="?????? 3 4 3 5" xfId="26918" xr:uid="{41AC240D-4B7B-43B3-9019-8EF56B188A4F}"/>
    <cellStyle name="?????? 3 4 3 6" xfId="35618" xr:uid="{9B7C043B-B1CE-4091-BD32-1D0EFC0C8BF1}"/>
    <cellStyle name="?????? 3 4 4" xfId="13143" xr:uid="{68CF0749-4821-4DD0-BF77-D5931D094BF6}"/>
    <cellStyle name="?????? 3 4 4 2" xfId="19886" xr:uid="{3C3382CE-B462-486B-9B7A-CEEA9DB85E43}"/>
    <cellStyle name="?????? 3 4 4 2 2" xfId="22649" xr:uid="{1A205B60-9A40-4DFA-B543-1FEBC1E56AB1}"/>
    <cellStyle name="?????? 3 4 4 2 3" xfId="26921" xr:uid="{CB04902A-52FA-404B-A3A8-1BDF96158B99}"/>
    <cellStyle name="?????? 3 4 4 3" xfId="16202" xr:uid="{8541A127-FB9F-42D4-B4C8-06025E00A006}"/>
    <cellStyle name="?????? 3 4 4 4" xfId="17859" xr:uid="{7855D0B1-F538-4D97-96A5-28BA54045DD8}"/>
    <cellStyle name="?????? 3 4 4 5" xfId="26920" xr:uid="{C0C27EB2-3E4B-489E-A10B-BF9482A52249}"/>
    <cellStyle name="?????? 3 4 4 6" xfId="35620" xr:uid="{56CDC284-601F-44D0-95B9-5751EA2B80C3}"/>
    <cellStyle name="?????? 3 4 5" xfId="14873" xr:uid="{1D525E31-E01A-480A-91DE-84F5A63B3943}"/>
    <cellStyle name="?????? 3 4 5 2" xfId="19887" xr:uid="{B15E747D-6FD4-4DF9-8859-E8920A6C4044}"/>
    <cellStyle name="?????? 3 4 5 2 2" xfId="22650" xr:uid="{177A7B55-1D0A-4B4D-8215-61A4D8E545F2}"/>
    <cellStyle name="?????? 3 4 5 2 3" xfId="26923" xr:uid="{D59634DB-57FA-4AC3-BAF9-C824CFD467D8}"/>
    <cellStyle name="?????? 3 4 5 3" xfId="16203" xr:uid="{7E9AE971-17A6-44E5-9918-97245AB7D198}"/>
    <cellStyle name="?????? 3 4 5 4" xfId="17858" xr:uid="{EEC33507-43E4-4D4A-8E37-26E1BA918C34}"/>
    <cellStyle name="?????? 3 4 5 5" xfId="26922" xr:uid="{D0C07012-A506-440D-9FCD-1CAEBC4FCF08}"/>
    <cellStyle name="?????? 3 4 5 6" xfId="35621" xr:uid="{57D05A8D-CC34-4B61-B81F-0968BEBE127E}"/>
    <cellStyle name="?????? 3 4 6" xfId="15367" xr:uid="{11C12B04-C652-4728-B9CB-2444375FE915}"/>
    <cellStyle name="?????? 3 4 6 2" xfId="19888" xr:uid="{48A9F437-6AE4-4899-8238-B748862B55A6}"/>
    <cellStyle name="?????? 3 4 6 2 2" xfId="22651" xr:uid="{E5DBB2BE-F12E-49E4-81C8-6D43365F9AEA}"/>
    <cellStyle name="?????? 3 4 6 2 3" xfId="26925" xr:uid="{E0D6C7E9-43B8-4EE9-9B4F-D9DD2D8852BE}"/>
    <cellStyle name="?????? 3 4 6 3" xfId="16204" xr:uid="{9E196E6A-DFB0-4ADC-A1AA-987CF42D391E}"/>
    <cellStyle name="?????? 3 4 6 4" xfId="17857" xr:uid="{5E6667CE-4E41-43EA-A9BC-821D7B866E46}"/>
    <cellStyle name="?????? 3 4 6 5" xfId="26924" xr:uid="{EBF65CFC-B3CB-4E63-907F-3E7EBE939888}"/>
    <cellStyle name="?????? 3 4 6 6" xfId="35622" xr:uid="{753454C5-101D-4E16-87E1-9C530D2A747D}"/>
    <cellStyle name="?????? 3 4 7" xfId="19879" xr:uid="{1AF17766-A710-4E13-BDA2-18C5404305A6}"/>
    <cellStyle name="?????? 3 4 7 2" xfId="22642" xr:uid="{23CB4C9D-D11F-449B-A7F6-7DA506E9D751}"/>
    <cellStyle name="?????? 3 4 7 3" xfId="26926" xr:uid="{2CFC5A74-A440-40CC-8818-734EE1339D42}"/>
    <cellStyle name="?????? 3 4 8" xfId="16195" xr:uid="{AD893BA6-6009-4467-9D45-789FF6E8EA5F}"/>
    <cellStyle name="?????? 3 4 9" xfId="17866" xr:uid="{790D3A99-CE34-40E7-AE89-6777DCF357F7}"/>
    <cellStyle name="?????? 3 5" xfId="11268" xr:uid="{13CD917A-3EE8-4158-8352-A43A5B2BE2D8}"/>
    <cellStyle name="?????? 3 5 10" xfId="35623" xr:uid="{5FC2553B-AD6F-4B45-B175-FD0707AD3DCE}"/>
    <cellStyle name="?????? 3 5 2" xfId="11269" xr:uid="{B923EC8D-C1BA-4859-B104-53D09D7C6788}"/>
    <cellStyle name="?????? 3 5 2 2" xfId="13127" xr:uid="{1D07FCAF-4E51-4210-87F0-F7BBE46D9C09}"/>
    <cellStyle name="?????? 3 5 2 2 2" xfId="19890" xr:uid="{D5496B2E-D10C-4AEB-A9D0-A52730EBB73F}"/>
    <cellStyle name="?????? 3 5 2 2 3" xfId="22653" xr:uid="{C521D409-ED8E-48C6-9A5D-FDB6E9F83D23}"/>
    <cellStyle name="?????? 3 5 2 2 4" xfId="26929" xr:uid="{AC1A0D5F-FE81-49E3-B67D-4AF443FF9FE5}"/>
    <cellStyle name="?????? 3 5 2 2 5" xfId="35625" xr:uid="{BA16BBD2-F478-4D10-8C94-EC587D0AD9AC}"/>
    <cellStyle name="?????? 3 5 2 3" xfId="16206" xr:uid="{1234BEBE-8C98-401E-B90E-F29B7A0E8E3E}"/>
    <cellStyle name="?????? 3 5 2 4" xfId="17855" xr:uid="{A58A6BAC-27B8-4B4A-9EEC-7237F99E6D5F}"/>
    <cellStyle name="?????? 3 5 2 5" xfId="26928" xr:uid="{C6B1B971-7D48-4F25-8003-9F3A98B5ED04}"/>
    <cellStyle name="?????? 3 5 2 6" xfId="35624" xr:uid="{47B58E80-9C8D-486C-9AC6-81662D0B6CD0}"/>
    <cellStyle name="?????? 3 5 3" xfId="13132" xr:uid="{871E5B00-D025-49D7-982A-EB95D48499C5}"/>
    <cellStyle name="?????? 3 5 3 2" xfId="19891" xr:uid="{BFACF6CF-5FF2-4675-A650-2DDFE59B40A3}"/>
    <cellStyle name="?????? 3 5 3 2 2" xfId="22654" xr:uid="{FEFDE1B0-2B57-49A9-8120-A6DAAD771A0D}"/>
    <cellStyle name="?????? 3 5 3 2 3" xfId="26931" xr:uid="{3968A61A-65DC-4F11-A4C3-2529DEC5697B}"/>
    <cellStyle name="?????? 3 5 3 3" xfId="16207" xr:uid="{32D35FCC-391D-43BA-A764-7EC26698CBF8}"/>
    <cellStyle name="?????? 3 5 3 4" xfId="17854" xr:uid="{F8A88798-1E38-4930-B043-4558E5553733}"/>
    <cellStyle name="?????? 3 5 3 5" xfId="26930" xr:uid="{E036E3F6-6079-4C58-8FD8-B5E9D66C864A}"/>
    <cellStyle name="?????? 3 5 3 6" xfId="35626" xr:uid="{4157F107-6690-4D49-9962-0524F553E43E}"/>
    <cellStyle name="?????? 3 5 4" xfId="14871" xr:uid="{859B7CF0-3E0F-4D8B-B957-2F286C8DECCF}"/>
    <cellStyle name="?????? 3 5 4 2" xfId="19892" xr:uid="{B337098D-3DA3-4BD3-9F73-79E0B6D3AF99}"/>
    <cellStyle name="?????? 3 5 4 2 2" xfId="22655" xr:uid="{EA28810F-70EC-471E-A7C5-7234C7354A5D}"/>
    <cellStyle name="?????? 3 5 4 2 3" xfId="26933" xr:uid="{CEB6008F-5170-4FF5-AFEF-716DCD67B012}"/>
    <cellStyle name="?????? 3 5 4 3" xfId="16208" xr:uid="{EDAF66AA-8568-475E-9542-1B63A750BAFF}"/>
    <cellStyle name="?????? 3 5 4 4" xfId="17847" xr:uid="{1502AF3B-BF59-4A81-B8E2-14AF59F3ABE4}"/>
    <cellStyle name="?????? 3 5 4 5" xfId="26932" xr:uid="{44B8096C-15D3-4533-B2D8-09802B0EB571}"/>
    <cellStyle name="?????? 3 5 4 6" xfId="35627" xr:uid="{612417D8-3C11-499C-8CAF-AA9CCABA491A}"/>
    <cellStyle name="?????? 3 5 5" xfId="15369" xr:uid="{560BDD45-3AA6-4394-BFC1-FEFC3A26F1F9}"/>
    <cellStyle name="?????? 3 5 5 2" xfId="19893" xr:uid="{42239D10-D3DD-4A59-8009-7435714F94A4}"/>
    <cellStyle name="?????? 3 5 5 2 2" xfId="22656" xr:uid="{B8E34DE6-6AA8-4EE9-A2C0-546909AC3FC3}"/>
    <cellStyle name="?????? 3 5 5 2 3" xfId="26935" xr:uid="{EAD3B911-2D97-44DB-9F7D-B53E909621E1}"/>
    <cellStyle name="?????? 3 5 5 3" xfId="16209" xr:uid="{166115F6-C0E7-496E-8640-E7CFA16BFBF2}"/>
    <cellStyle name="?????? 3 5 5 4" xfId="17846" xr:uid="{1C0051CD-F845-4AA2-AC4A-D1314756F0BB}"/>
    <cellStyle name="?????? 3 5 5 5" xfId="26934" xr:uid="{AAB7D1AD-9326-4116-BA59-E869CCCEEE46}"/>
    <cellStyle name="?????? 3 5 5 6" xfId="35628" xr:uid="{B91639F8-6368-4131-AFD7-7836F9CDC5F0}"/>
    <cellStyle name="?????? 3 5 6" xfId="19889" xr:uid="{B812401C-0EE9-4AFD-B2F2-EF9D347B29FA}"/>
    <cellStyle name="?????? 3 5 6 2" xfId="22652" xr:uid="{F13C20F5-A61F-4E0E-8DC5-AFE7B6B276DA}"/>
    <cellStyle name="?????? 3 5 6 3" xfId="26936" xr:uid="{6E63623B-B3C1-45B5-A439-8FE0816842E9}"/>
    <cellStyle name="?????? 3 5 7" xfId="16205" xr:uid="{F60FEBED-49FF-4442-8D4A-DDC8C4CA10F7}"/>
    <cellStyle name="?????? 3 5 8" xfId="17856" xr:uid="{E3F0DBE2-6963-4191-88B3-7F14BCCF0B3A}"/>
    <cellStyle name="?????? 3 5 9" xfId="26927" xr:uid="{8E0E6806-ADE5-4B72-89F6-7BBCB8C3BC39}"/>
    <cellStyle name="?????? 3 6" xfId="11270" xr:uid="{B397408C-E221-493C-9435-6819DF6C4756}"/>
    <cellStyle name="?????? 3 6 2" xfId="13126" xr:uid="{6A2E69FC-B8CA-44BA-924F-3CED1BA2F986}"/>
    <cellStyle name="?????? 3 6 2 2" xfId="19894" xr:uid="{6069C173-0010-45C3-BE8C-4218AE977B9A}"/>
    <cellStyle name="?????? 3 6 2 3" xfId="22657" xr:uid="{CA27A2AD-F692-466B-B3B9-6FDB2614C5D8}"/>
    <cellStyle name="?????? 3 6 2 4" xfId="26938" xr:uid="{1B199A37-614D-4258-B13E-1C2D528AC985}"/>
    <cellStyle name="?????? 3 6 2 5" xfId="35630" xr:uid="{F0B4046F-AD19-4BE7-BE7C-D0C8F14B447F}"/>
    <cellStyle name="?????? 3 6 3" xfId="16210" xr:uid="{0DA33027-3F06-4611-B202-3FF4FDD25AB9}"/>
    <cellStyle name="?????? 3 6 4" xfId="17743" xr:uid="{6BEF096D-D2B9-4260-BA26-C13BD2975A3D}"/>
    <cellStyle name="?????? 3 6 5" xfId="26937" xr:uid="{BAEB8F60-7D09-472C-B2F0-FA5A73920C58}"/>
    <cellStyle name="?????? 3 6 6" xfId="35629" xr:uid="{1FA64026-4DAD-4C15-813E-2D766E62755C}"/>
    <cellStyle name="?????? 3 7" xfId="13166" xr:uid="{97B62903-5E27-41C4-92F9-18AB07F941CD}"/>
    <cellStyle name="?????? 3 7 2" xfId="19895" xr:uid="{08741D82-FA39-49EE-96EB-E0D7AF466EE0}"/>
    <cellStyle name="?????? 3 7 2 2" xfId="22658" xr:uid="{7A87E0DA-2975-4FF8-AA82-975000B8F532}"/>
    <cellStyle name="?????? 3 7 2 3" xfId="26940" xr:uid="{6895768E-58C7-4AA9-85C7-7B720C0CFE45}"/>
    <cellStyle name="?????? 3 7 3" xfId="16211" xr:uid="{E4F94947-2819-4452-904E-34ABB8A734D6}"/>
    <cellStyle name="?????? 3 7 4" xfId="17742" xr:uid="{42D96597-5A10-4D74-8706-5316B50E082D}"/>
    <cellStyle name="?????? 3 7 5" xfId="26939" xr:uid="{A4A4B1FC-53C1-4497-9536-179AC628EAFC}"/>
    <cellStyle name="?????? 3 7 6" xfId="35631" xr:uid="{2CE2A105-060D-4481-B5C7-C06D319DA0A3}"/>
    <cellStyle name="?????? 3 8" xfId="14881" xr:uid="{3FDBFE3C-0A6D-46F6-8F4E-32B22A9A1B53}"/>
    <cellStyle name="?????? 3 8 2" xfId="19896" xr:uid="{23417274-BE04-4670-94C3-564203EC2237}"/>
    <cellStyle name="?????? 3 8 2 2" xfId="22659" xr:uid="{87673CAB-BAA6-465F-9943-0071E5931DF5}"/>
    <cellStyle name="?????? 3 8 2 3" xfId="26942" xr:uid="{93F7F805-56A3-47C8-9B21-3337B6798AFB}"/>
    <cellStyle name="?????? 3 8 3" xfId="16212" xr:uid="{930A9B1C-9B92-46BC-8AA7-B6AF4810B3D1}"/>
    <cellStyle name="?????? 3 8 4" xfId="17741" xr:uid="{46D3B116-561E-4520-A298-FA170733F4A1}"/>
    <cellStyle name="?????? 3 8 5" xfId="26941" xr:uid="{E61FC3D1-1412-4F7A-9DC9-46F22DCAAB90}"/>
    <cellStyle name="?????? 3 8 6" xfId="35632" xr:uid="{4D43AA8D-C2D2-49E9-B5A5-19098095EBE0}"/>
    <cellStyle name="?????? 3 9" xfId="15360" xr:uid="{B2E4D162-11AA-4EB0-9C85-951EFDBD2C5A}"/>
    <cellStyle name="?????? 3 9 2" xfId="19897" xr:uid="{98615B05-A5F3-4322-A926-ACC8615AC981}"/>
    <cellStyle name="?????? 3 9 2 2" xfId="22660" xr:uid="{926FA91A-AE81-4CD0-B164-CA0867AD3129}"/>
    <cellStyle name="?????? 3 9 2 3" xfId="26944" xr:uid="{6041EB58-1918-42A3-A9E2-8211797618B7}"/>
    <cellStyle name="?????? 3 9 3" xfId="16213" xr:uid="{4FEB8E54-161E-42EF-B519-519C999360B7}"/>
    <cellStyle name="?????? 3 9 4" xfId="17740" xr:uid="{0429B6B0-4026-4413-98C5-53B8096C8407}"/>
    <cellStyle name="?????? 3 9 5" xfId="26943" xr:uid="{C998BB90-DE79-44AA-A349-B2F906367020}"/>
    <cellStyle name="?????? 3 9 6" xfId="35633" xr:uid="{7377122D-5032-4E82-A230-7B50BB203E7D}"/>
    <cellStyle name="?????? 4" xfId="11271" xr:uid="{B50E5C7D-2143-411F-A77E-036E3B53A850}"/>
    <cellStyle name="?????? 4 10" xfId="21712" xr:uid="{FD89EA19-111A-4EDF-BC74-292D5870C11D}"/>
    <cellStyle name="?????? 4 11" xfId="26945" xr:uid="{FA1C0735-77A6-4DD8-9E06-5B056CC26101}"/>
    <cellStyle name="?????? 4 12" xfId="35634" xr:uid="{E8EDAF98-298F-4563-A538-1880F06E7A01}"/>
    <cellStyle name="?????? 4 2" xfId="11272" xr:uid="{BFACFBD5-A213-4125-A19A-0F7613CC1AAE}"/>
    <cellStyle name="?????? 4 2 10" xfId="26946" xr:uid="{10C5AEA5-F47C-4ACE-B075-9339D0E70974}"/>
    <cellStyle name="?????? 4 2 11" xfId="35635" xr:uid="{7118D387-EDF3-47CB-B0B3-1CB640011F69}"/>
    <cellStyle name="?????? 4 2 2" xfId="11273" xr:uid="{AFC05BCE-052D-440E-8B5D-C738F8408CAE}"/>
    <cellStyle name="?????? 4 2 2 10" xfId="35636" xr:uid="{6D211324-A4A0-4317-A80E-1AA81ABBC0B5}"/>
    <cellStyle name="?????? 4 2 2 2" xfId="11274" xr:uid="{31B4C3E6-F413-4917-AA30-396DCCB506AC}"/>
    <cellStyle name="?????? 4 2 2 2 2" xfId="13120" xr:uid="{D131A818-B1FA-4F92-AF5A-1A33C4DDD2AE}"/>
    <cellStyle name="?????? 4 2 2 2 2 2" xfId="19901" xr:uid="{87096ACF-C998-4F3D-96A8-232F8FF58E9D}"/>
    <cellStyle name="?????? 4 2 2 2 2 3" xfId="22664" xr:uid="{E7407253-01E8-4C71-838D-6DBF793A55BD}"/>
    <cellStyle name="?????? 4 2 2 2 2 4" xfId="26949" xr:uid="{11946E12-3D63-450E-AA03-9F52A790CE3F}"/>
    <cellStyle name="?????? 4 2 2 2 2 5" xfId="35638" xr:uid="{2FF81E36-E0AF-4831-B76E-F108C05085A5}"/>
    <cellStyle name="?????? 4 2 2 2 3" xfId="16217" xr:uid="{1B5A4180-83CF-486A-A310-AAD39F0ED3E2}"/>
    <cellStyle name="?????? 4 2 2 2 4" xfId="17737" xr:uid="{CD8E6FAB-2C96-470C-9C60-171C868E35E9}"/>
    <cellStyle name="?????? 4 2 2 2 5" xfId="26948" xr:uid="{CDBC77BB-381C-4CA4-BE48-4C95E0572C3D}"/>
    <cellStyle name="?????? 4 2 2 2 6" xfId="35637" xr:uid="{EE38B481-5F05-4B78-9960-7C750F269389}"/>
    <cellStyle name="?????? 4 2 2 3" xfId="13121" xr:uid="{2A35CCBC-4363-4262-96B3-87104EB53FCB}"/>
    <cellStyle name="?????? 4 2 2 3 2" xfId="19902" xr:uid="{0E963EAC-3B2A-43DC-B2D1-605DB2DDEBC8}"/>
    <cellStyle name="?????? 4 2 2 3 2 2" xfId="22665" xr:uid="{84C06F70-947A-4374-8BAB-9B929AF85E2D}"/>
    <cellStyle name="?????? 4 2 2 3 2 3" xfId="26951" xr:uid="{37608CEA-3698-4503-B151-D167522AEBA9}"/>
    <cellStyle name="?????? 4 2 2 3 3" xfId="16218" xr:uid="{168205CA-2339-4FE6-B898-E7E65CBA7D0F}"/>
    <cellStyle name="?????? 4 2 2 3 4" xfId="17736" xr:uid="{2726554C-7266-4E69-8EDD-4B5CD5F0BCD8}"/>
    <cellStyle name="?????? 4 2 2 3 5" xfId="26950" xr:uid="{7362DE9A-D616-4326-8041-B52F4C5296C1}"/>
    <cellStyle name="?????? 4 2 2 3 6" xfId="35639" xr:uid="{C5225554-2C54-46BB-965C-26EB293ED68F}"/>
    <cellStyle name="?????? 4 2 2 4" xfId="14868" xr:uid="{A7952F7E-88D1-4BCC-BC73-DD3F238C970F}"/>
    <cellStyle name="?????? 4 2 2 4 2" xfId="19903" xr:uid="{78780F64-5E48-4539-89E5-B40115782416}"/>
    <cellStyle name="?????? 4 2 2 4 2 2" xfId="22666" xr:uid="{F920C1DC-00D9-427A-8875-22E2355F962E}"/>
    <cellStyle name="?????? 4 2 2 4 2 3" xfId="26953" xr:uid="{AA660AA3-14DA-4D64-BFFE-CD11CE6BD0FF}"/>
    <cellStyle name="?????? 4 2 2 4 3" xfId="16219" xr:uid="{3D49AFF4-4E8D-4709-B199-BB8EA044DA57}"/>
    <cellStyle name="?????? 4 2 2 4 4" xfId="17735" xr:uid="{8511E326-F55C-4282-B14D-AAC21F29486C}"/>
    <cellStyle name="?????? 4 2 2 4 5" xfId="26952" xr:uid="{EA6A9342-36A8-4930-99F1-ED546B7ED52F}"/>
    <cellStyle name="?????? 4 2 2 4 6" xfId="35640" xr:uid="{AEBF3D0D-FEBA-4852-8F9C-7D97C7023623}"/>
    <cellStyle name="?????? 4 2 2 5" xfId="15372" xr:uid="{A90F8962-751E-470E-9C40-55AD6A31341B}"/>
    <cellStyle name="?????? 4 2 2 5 2" xfId="19904" xr:uid="{138E3CBB-12D1-4984-B716-43D2D0055331}"/>
    <cellStyle name="?????? 4 2 2 5 2 2" xfId="22667" xr:uid="{15C6D620-B641-4BDF-85B1-8EC6215520C4}"/>
    <cellStyle name="?????? 4 2 2 5 2 3" xfId="26955" xr:uid="{6E6C4948-3650-4C9D-8A0A-D2000F1DE9D2}"/>
    <cellStyle name="?????? 4 2 2 5 3" xfId="16220" xr:uid="{09FB4B65-2DE3-4043-86DF-A6636D3948A5}"/>
    <cellStyle name="?????? 4 2 2 5 4" xfId="17734" xr:uid="{B22C304F-CB1C-4BBD-8311-58C92D709F25}"/>
    <cellStyle name="?????? 4 2 2 5 5" xfId="26954" xr:uid="{4581426B-806F-4F74-B723-341492B85395}"/>
    <cellStyle name="?????? 4 2 2 5 6" xfId="35641" xr:uid="{7F5D6FB2-C4FC-42C6-B673-774449646BEE}"/>
    <cellStyle name="?????? 4 2 2 6" xfId="19900" xr:uid="{2DD485A3-731B-49A8-B4CF-30006CFC64A0}"/>
    <cellStyle name="?????? 4 2 2 6 2" xfId="22663" xr:uid="{77A2538C-519E-4813-9110-0B2597E34E67}"/>
    <cellStyle name="?????? 4 2 2 6 3" xfId="26956" xr:uid="{59AC4473-81AB-4351-AF67-0B1ECAD82E6E}"/>
    <cellStyle name="?????? 4 2 2 7" xfId="16216" xr:uid="{12524664-ECD4-4290-87F1-FA8354DC7408}"/>
    <cellStyle name="?????? 4 2 2 8" xfId="17738" xr:uid="{F9DB8785-AF83-42AD-A4DA-6D3768A7804D}"/>
    <cellStyle name="?????? 4 2 2 9" xfId="26947" xr:uid="{21464B69-A171-4A26-824F-98088EFA1E93}"/>
    <cellStyle name="?????? 4 2 3" xfId="11275" xr:uid="{3F8FAE5B-3F50-4CF9-A395-80D30389D7F2}"/>
    <cellStyle name="?????? 4 2 3 2" xfId="13119" xr:uid="{F0539CAC-A060-4BFF-9EA4-B924710BF977}"/>
    <cellStyle name="?????? 4 2 3 2 2" xfId="19905" xr:uid="{7B0B8A9C-44AC-4A00-8DB0-3D596BC4994E}"/>
    <cellStyle name="?????? 4 2 3 2 3" xfId="22668" xr:uid="{BC447E71-43C6-4633-B35B-BBA4FFCD1583}"/>
    <cellStyle name="?????? 4 2 3 2 4" xfId="26958" xr:uid="{143040A0-0D45-450D-9B79-71799C5954E4}"/>
    <cellStyle name="?????? 4 2 3 2 5" xfId="35643" xr:uid="{5F84D32E-8031-4C34-BA28-F5AEEB099967}"/>
    <cellStyle name="?????? 4 2 3 3" xfId="16221" xr:uid="{43A8E13A-9574-4709-AC30-71A5A0865165}"/>
    <cellStyle name="?????? 4 2 3 4" xfId="17733" xr:uid="{92BAED32-A4A3-45F8-A585-571812627136}"/>
    <cellStyle name="?????? 4 2 3 5" xfId="26957" xr:uid="{69770C47-1D6F-48C3-B284-E4A668070A70}"/>
    <cellStyle name="?????? 4 2 3 6" xfId="35642" xr:uid="{183DDC24-B2B4-44A7-B08E-237BB7F7BCBF}"/>
    <cellStyle name="?????? 4 2 4" xfId="13122" xr:uid="{D8129A8E-D996-40DF-9A8A-DAB60944804F}"/>
    <cellStyle name="?????? 4 2 4 2" xfId="19906" xr:uid="{D92C1EA3-2858-41B1-8D3F-79CAEF22AEAC}"/>
    <cellStyle name="?????? 4 2 4 2 2" xfId="22669" xr:uid="{E36449C1-638C-490F-AD69-11044D141DAB}"/>
    <cellStyle name="?????? 4 2 4 2 3" xfId="26960" xr:uid="{0F57F445-5BE4-4314-8E62-3A92AE41ADC7}"/>
    <cellStyle name="?????? 4 2 4 3" xfId="16222" xr:uid="{2B4C48DC-0C7E-451F-B950-40EED93EACBB}"/>
    <cellStyle name="?????? 4 2 4 4" xfId="17732" xr:uid="{EEBA5FC1-C6ED-4B47-9200-25B8E75C181B}"/>
    <cellStyle name="?????? 4 2 4 5" xfId="26959" xr:uid="{00B495FF-4731-4CB7-A8F9-0768A3651D0A}"/>
    <cellStyle name="?????? 4 2 4 6" xfId="35644" xr:uid="{40D1C9F1-AAC1-499F-9D90-F6DF16FDEC11}"/>
    <cellStyle name="?????? 4 2 5" xfId="14869" xr:uid="{E8374D29-19B8-4877-A754-C9FDA0E6EE06}"/>
    <cellStyle name="?????? 4 2 5 2" xfId="19907" xr:uid="{B02B2D07-66F8-456C-9C7A-7637A68616D6}"/>
    <cellStyle name="?????? 4 2 5 2 2" xfId="22670" xr:uid="{720ABE3D-F7D3-440A-9B50-4A2A9F0C09EA}"/>
    <cellStyle name="?????? 4 2 5 2 3" xfId="26962" xr:uid="{D76BD496-3351-42A0-B478-D644776F5015}"/>
    <cellStyle name="?????? 4 2 5 3" xfId="16223" xr:uid="{AD9C8BE5-5AB6-4139-8061-D8E5BE210059}"/>
    <cellStyle name="?????? 4 2 5 4" xfId="17731" xr:uid="{72A13325-D9F2-4ED1-9C26-B0ED06B3C45A}"/>
    <cellStyle name="?????? 4 2 5 5" xfId="26961" xr:uid="{7C9E1E8D-1A79-45B7-A6B2-61910C34A08B}"/>
    <cellStyle name="?????? 4 2 5 6" xfId="35645" xr:uid="{D67CB960-C0EF-47D9-8CA0-D08F48DC9697}"/>
    <cellStyle name="?????? 4 2 6" xfId="15371" xr:uid="{1EF2C28B-F2C0-4C87-A57C-3CE8742B625E}"/>
    <cellStyle name="?????? 4 2 6 2" xfId="19908" xr:uid="{FEACC764-2D7D-480E-9FD9-C5E732B5928E}"/>
    <cellStyle name="?????? 4 2 6 2 2" xfId="22671" xr:uid="{82517D55-A68B-4913-B527-57A5C3C5D3FD}"/>
    <cellStyle name="?????? 4 2 6 2 3" xfId="26964" xr:uid="{F7F63DB6-A01E-4D1A-B057-4696E88C17CE}"/>
    <cellStyle name="?????? 4 2 6 3" xfId="16224" xr:uid="{E83A51A6-7274-4F73-A320-9CEF379922E4}"/>
    <cellStyle name="?????? 4 2 6 4" xfId="17730" xr:uid="{032E0E56-704C-4B58-B130-D158D4A67D1A}"/>
    <cellStyle name="?????? 4 2 6 5" xfId="26963" xr:uid="{3C020666-F524-4119-90C7-3AF6021A8351}"/>
    <cellStyle name="?????? 4 2 6 6" xfId="35646" xr:uid="{F8DA3058-851F-432D-B3B1-651552F63E30}"/>
    <cellStyle name="?????? 4 2 7" xfId="19899" xr:uid="{071DADD7-77EF-4A2D-98AB-002E06AB60BC}"/>
    <cellStyle name="?????? 4 2 7 2" xfId="22662" xr:uid="{AA90DC1A-8D55-4A74-A4DB-7FB8A8AA1CB3}"/>
    <cellStyle name="?????? 4 2 7 3" xfId="26965" xr:uid="{FA92FE22-70FC-434C-B9E5-405DD16D3DA9}"/>
    <cellStyle name="?????? 4 2 8" xfId="16215" xr:uid="{A34DED60-9AF5-4D5F-A0B7-37B6505E5FD4}"/>
    <cellStyle name="?????? 4 2 9" xfId="17739" xr:uid="{07E7A604-331B-4E1B-8615-6FCC637CBDEA}"/>
    <cellStyle name="?????? 4 3" xfId="11276" xr:uid="{F9A5B7E2-7BDE-487F-93A1-389900E4E77E}"/>
    <cellStyle name="?????? 4 3 10" xfId="35647" xr:uid="{4EC2FE0A-82A1-42E9-86F4-E860EEB2734D}"/>
    <cellStyle name="?????? 4 3 2" xfId="11277" xr:uid="{7C27BB94-A0E0-4EFB-995C-58333580AF9A}"/>
    <cellStyle name="?????? 4 3 2 2" xfId="13117" xr:uid="{61AE9B5F-A033-43DD-A3EE-687A334B40C8}"/>
    <cellStyle name="?????? 4 3 2 2 2" xfId="19910" xr:uid="{18E47D49-E33E-40BB-B0A5-E77D5ED98699}"/>
    <cellStyle name="?????? 4 3 2 2 3" xfId="22673" xr:uid="{59A1DA9F-013D-4BD4-8C9A-DD92582B5585}"/>
    <cellStyle name="?????? 4 3 2 2 4" xfId="26968" xr:uid="{DFADAF96-C6E8-42F9-A320-6FEDA849100D}"/>
    <cellStyle name="?????? 4 3 2 2 5" xfId="35649" xr:uid="{4204F36F-970B-4D6C-8919-143914622BAE}"/>
    <cellStyle name="?????? 4 3 2 3" xfId="16226" xr:uid="{C5F4D4CE-E32D-4FB4-B166-D2DACAB05CFE}"/>
    <cellStyle name="?????? 4 3 2 4" xfId="17728" xr:uid="{F3C27CAC-D06E-459F-A6F3-D26545E4A228}"/>
    <cellStyle name="?????? 4 3 2 5" xfId="26967" xr:uid="{95C2BE64-19C4-486D-819B-266A52F06B9A}"/>
    <cellStyle name="?????? 4 3 2 6" xfId="35648" xr:uid="{F18082DF-3857-4B4A-9211-BC990F00C1AC}"/>
    <cellStyle name="?????? 4 3 3" xfId="13118" xr:uid="{345C61E9-025A-4D44-AFB6-C3A6702956BB}"/>
    <cellStyle name="?????? 4 3 3 2" xfId="19911" xr:uid="{C60B3974-2302-4751-B9C3-BF43B7E1FE5E}"/>
    <cellStyle name="?????? 4 3 3 2 2" xfId="22674" xr:uid="{752F64E6-676D-446F-A677-5C41778F573C}"/>
    <cellStyle name="?????? 4 3 3 2 3" xfId="26970" xr:uid="{56DC4A99-A5C0-4AD1-A65B-D1AE85B68C05}"/>
    <cellStyle name="?????? 4 3 3 3" xfId="16227" xr:uid="{804A714C-B0F6-432C-94E8-DC9912F74633}"/>
    <cellStyle name="?????? 4 3 3 4" xfId="17727" xr:uid="{01C46563-293D-4C7D-BF14-25D5BA547CAE}"/>
    <cellStyle name="?????? 4 3 3 5" xfId="26969" xr:uid="{19780F68-5563-464D-A3B8-621626E5BCEF}"/>
    <cellStyle name="?????? 4 3 3 6" xfId="35650" xr:uid="{BC884BB4-FCDF-4050-8B0A-57A3E1471864}"/>
    <cellStyle name="?????? 4 3 4" xfId="14867" xr:uid="{AB2B46CB-EB57-47AF-BF8E-A5B90D43DEC6}"/>
    <cellStyle name="?????? 4 3 4 2" xfId="19912" xr:uid="{636EACC2-9B00-4A63-9AD2-EC07C5204CA5}"/>
    <cellStyle name="?????? 4 3 4 2 2" xfId="22675" xr:uid="{F1031BF6-1B36-46FF-BE67-25B7A5D3F6B6}"/>
    <cellStyle name="?????? 4 3 4 2 3" xfId="26972" xr:uid="{A22CB3F1-2F62-489F-839E-5A6587A11CE8}"/>
    <cellStyle name="?????? 4 3 4 3" xfId="16228" xr:uid="{B1CCBC42-7471-45C1-BB81-150B436515A5}"/>
    <cellStyle name="?????? 4 3 4 4" xfId="17726" xr:uid="{E8BB7EB0-9829-4F01-BFEE-9F4DF6CCB1B5}"/>
    <cellStyle name="?????? 4 3 4 5" xfId="26971" xr:uid="{E297D326-9F24-446E-B49D-BFFAC5E00EAE}"/>
    <cellStyle name="?????? 4 3 4 6" xfId="35651" xr:uid="{3A298F49-5D33-457B-8F4E-D4B72FC0AE2F}"/>
    <cellStyle name="?????? 4 3 5" xfId="15373" xr:uid="{E56DBAED-42BE-4127-89F5-9B6D36BCE02C}"/>
    <cellStyle name="?????? 4 3 5 2" xfId="19913" xr:uid="{FBBED95E-FA5C-4723-9EB9-E68EACE98D3B}"/>
    <cellStyle name="?????? 4 3 5 2 2" xfId="22676" xr:uid="{19EB7742-04FB-431E-8E08-9D26246FBEEE}"/>
    <cellStyle name="?????? 4 3 5 2 3" xfId="26974" xr:uid="{3D7958CF-B99C-4398-A709-4F875C6EAF0E}"/>
    <cellStyle name="?????? 4 3 5 3" xfId="16229" xr:uid="{AA39F5A6-6B4A-4A73-93CB-97220597D885}"/>
    <cellStyle name="?????? 4 3 5 4" xfId="17725" xr:uid="{969F31BA-5B48-4A81-BF39-016F35EAC7A4}"/>
    <cellStyle name="?????? 4 3 5 5" xfId="26973" xr:uid="{9FB9EDB2-41B7-4C5B-9565-573D3CC61D2D}"/>
    <cellStyle name="?????? 4 3 5 6" xfId="35652" xr:uid="{16F3EA9F-7AEE-4F2A-8066-5E0225D126C0}"/>
    <cellStyle name="?????? 4 3 6" xfId="19909" xr:uid="{EF028952-4541-4E34-B724-4BBCBC0D0CA8}"/>
    <cellStyle name="?????? 4 3 6 2" xfId="22672" xr:uid="{9AD9F237-9E2F-4226-AD98-290A5C60A23B}"/>
    <cellStyle name="?????? 4 3 6 3" xfId="26975" xr:uid="{12070451-41E2-4DAC-BD83-BCFD9105FEE0}"/>
    <cellStyle name="?????? 4 3 7" xfId="16225" xr:uid="{FC4E600E-10CC-4EEA-A292-FD8A45A3D3F6}"/>
    <cellStyle name="?????? 4 3 8" xfId="17729" xr:uid="{C914C038-AA19-4456-81AE-04098B0D2344}"/>
    <cellStyle name="?????? 4 3 9" xfId="26966" xr:uid="{48C3064F-CE3D-4E2D-B4D1-3CBF2EBF45C9}"/>
    <cellStyle name="?????? 4 4" xfId="11278" xr:uid="{06017E68-37B3-4426-A67E-C334522944A7}"/>
    <cellStyle name="?????? 4 4 2" xfId="13116" xr:uid="{63C625E5-D03A-4773-AF54-5A8DA7FED816}"/>
    <cellStyle name="?????? 4 4 2 2" xfId="19914" xr:uid="{4A147E28-F672-44F5-8E8F-FB81C31780D4}"/>
    <cellStyle name="?????? 4 4 2 3" xfId="22677" xr:uid="{AC69B8B2-2C31-4F5E-A65A-DCC115389224}"/>
    <cellStyle name="?????? 4 4 2 4" xfId="26977" xr:uid="{DCB977F1-5CCA-4542-8917-A339D11FAAED}"/>
    <cellStyle name="?????? 4 4 2 5" xfId="35654" xr:uid="{B72FE678-C7C5-439A-889D-BFC452A4D39D}"/>
    <cellStyle name="?????? 4 4 3" xfId="16230" xr:uid="{FA1957D5-998A-4F89-8463-455602B60757}"/>
    <cellStyle name="?????? 4 4 4" xfId="17724" xr:uid="{A650FFEE-562A-41B7-8B3F-1DE904BB6315}"/>
    <cellStyle name="?????? 4 4 5" xfId="26976" xr:uid="{4D08E1F0-22EE-42AC-A4B5-135AE2AABE82}"/>
    <cellStyle name="?????? 4 4 6" xfId="35653" xr:uid="{2C3AC1E8-3CE9-485F-9D1F-7EC0589C0604}"/>
    <cellStyle name="?????? 4 5" xfId="13123" xr:uid="{2413D2C3-7A57-433E-B78A-94E358344993}"/>
    <cellStyle name="?????? 4 5 2" xfId="19915" xr:uid="{7801716B-E20B-4ECF-A64C-934D91227CDC}"/>
    <cellStyle name="?????? 4 5 2 2" xfId="22678" xr:uid="{96A319B7-B366-4831-8414-BB69B5E7D9EC}"/>
    <cellStyle name="?????? 4 5 2 3" xfId="26979" xr:uid="{9F82C5F4-19EB-4C69-ACF8-DD39EDC6AA67}"/>
    <cellStyle name="?????? 4 5 3" xfId="16231" xr:uid="{560244CB-35B3-4D14-A4B2-1E2BB3F9C66E}"/>
    <cellStyle name="?????? 4 5 4" xfId="17723" xr:uid="{B3E385AB-6BE9-4565-BE9C-B865057AB723}"/>
    <cellStyle name="?????? 4 5 5" xfId="26978" xr:uid="{22CDC5DF-87D0-46E4-9DC0-F34F4657D630}"/>
    <cellStyle name="?????? 4 5 6" xfId="35655" xr:uid="{3D8CEA26-91C1-40CA-9F77-284EB19FF611}"/>
    <cellStyle name="?????? 4 6" xfId="14870" xr:uid="{22887899-8D43-4077-BB82-C3EBCFE14B9E}"/>
    <cellStyle name="?????? 4 6 2" xfId="19916" xr:uid="{EA3A4D81-4181-47CA-A981-328BE9720DED}"/>
    <cellStyle name="?????? 4 6 2 2" xfId="22679" xr:uid="{C9B35056-E5D7-4FAF-90E6-23822194C26B}"/>
    <cellStyle name="?????? 4 6 2 3" xfId="26981" xr:uid="{929FC6F0-96C9-407A-BABE-C7773D8C37A8}"/>
    <cellStyle name="?????? 4 6 3" xfId="16232" xr:uid="{252F81A1-305C-43E7-B407-1DA8C1707628}"/>
    <cellStyle name="?????? 4 6 4" xfId="17722" xr:uid="{5E6BD4DF-11D7-4494-8F07-FA1F920FBF6E}"/>
    <cellStyle name="?????? 4 6 5" xfId="26980" xr:uid="{EE8C5814-C0F1-4583-840C-83EFFE141B3C}"/>
    <cellStyle name="?????? 4 6 6" xfId="35656" xr:uid="{F28EF584-CDC9-4838-9727-A3282BBF13C6}"/>
    <cellStyle name="?????? 4 7" xfId="15370" xr:uid="{CDD7DB46-A224-474A-9062-BEDE003200C6}"/>
    <cellStyle name="?????? 4 7 2" xfId="19917" xr:uid="{FFE265E9-DBD9-402C-8E4A-F61744350DA3}"/>
    <cellStyle name="?????? 4 7 2 2" xfId="22680" xr:uid="{E85300AD-0B72-4755-B513-6BECD3510B84}"/>
    <cellStyle name="?????? 4 7 2 3" xfId="26983" xr:uid="{521FCC11-CC3A-4DF9-8BB4-BB0BB690DE74}"/>
    <cellStyle name="?????? 4 7 3" xfId="16233" xr:uid="{E9A42976-9F3C-48C0-B735-552A9A66260D}"/>
    <cellStyle name="?????? 4 7 4" xfId="17721" xr:uid="{054C9158-6C1B-4FFA-B902-ABD6907475C9}"/>
    <cellStyle name="?????? 4 7 5" xfId="26982" xr:uid="{85541F45-9C4F-4487-B689-28B412296113}"/>
    <cellStyle name="?????? 4 7 6" xfId="35657" xr:uid="{9F422418-750D-4B0A-B0AD-AC3D665D0453}"/>
    <cellStyle name="?????? 4 8" xfId="19898" xr:uid="{6D3AD828-B59C-4AFC-A1C8-F9BB2B11DC18}"/>
    <cellStyle name="?????? 4 8 2" xfId="22661" xr:uid="{FA0FBDC4-1FED-4467-AF10-C59EE27D6907}"/>
    <cellStyle name="?????? 4 8 3" xfId="26984" xr:uid="{4C1CA464-151D-4D9A-8D25-796CCE3C9C14}"/>
    <cellStyle name="?????? 4 9" xfId="16214" xr:uid="{9A367C3E-A233-4481-81C8-219DEFC9C430}"/>
    <cellStyle name="?????? 5" xfId="11279" xr:uid="{A4DDBA7A-0BBC-4CDD-9CAD-5BFB46D1C546}"/>
    <cellStyle name="?????? 5 10" xfId="26985" xr:uid="{CC7E05C1-8C52-4694-99B8-1168F70F8CEE}"/>
    <cellStyle name="?????? 5 11" xfId="35658" xr:uid="{8DDAE0EC-426D-414E-82EA-B78E05A53927}"/>
    <cellStyle name="?????? 5 2" xfId="11280" xr:uid="{280E8955-74B9-458C-BF64-C1DDDCFFBFDE}"/>
    <cellStyle name="?????? 5 2 10" xfId="35659" xr:uid="{7844C5EA-4DC3-4F59-BEBF-8271D240181E}"/>
    <cellStyle name="?????? 5 2 2" xfId="11281" xr:uid="{B5F76122-2E6A-4273-A6DA-49B680602F4E}"/>
    <cellStyle name="?????? 5 2 2 2" xfId="13113" xr:uid="{62B0F9A4-6859-4D51-870D-80E882D84812}"/>
    <cellStyle name="?????? 5 2 2 2 2" xfId="19920" xr:uid="{E7A24348-E4BE-41D3-A657-B3556C40AF0D}"/>
    <cellStyle name="?????? 5 2 2 2 3" xfId="22683" xr:uid="{8337D571-16FC-4413-87F8-87A2F4856B8E}"/>
    <cellStyle name="?????? 5 2 2 2 4" xfId="26988" xr:uid="{96661357-E242-435A-9F56-1717CF61848C}"/>
    <cellStyle name="?????? 5 2 2 2 5" xfId="35661" xr:uid="{CB92BBB4-CEE9-4DAC-968A-51C5A37E8D57}"/>
    <cellStyle name="?????? 5 2 2 3" xfId="16236" xr:uid="{2FBA0B66-34A6-45DE-BC34-989DB582565E}"/>
    <cellStyle name="?????? 5 2 2 4" xfId="17718" xr:uid="{72B5DD8D-11A7-42EE-B968-051A0A66CD40}"/>
    <cellStyle name="?????? 5 2 2 5" xfId="26987" xr:uid="{B1C06F25-C4CA-4073-B290-1AA4433CB30B}"/>
    <cellStyle name="?????? 5 2 2 6" xfId="35660" xr:uid="{8B9D2788-A320-4F57-B285-95E5DA15D9DF}"/>
    <cellStyle name="?????? 5 2 3" xfId="13114" xr:uid="{B77C1580-A01C-4D9E-8E52-D331157819EC}"/>
    <cellStyle name="?????? 5 2 3 2" xfId="19921" xr:uid="{07C7F670-711E-47E8-959A-166F3533D171}"/>
    <cellStyle name="?????? 5 2 3 2 2" xfId="22684" xr:uid="{6EDC2BA7-4DC6-434C-9216-7C23346818B9}"/>
    <cellStyle name="?????? 5 2 3 2 3" xfId="26990" xr:uid="{08239C39-7450-4B4A-ABB4-6D9784DDA84B}"/>
    <cellStyle name="?????? 5 2 3 3" xfId="16237" xr:uid="{8A9B1774-DC33-41DD-8E79-B2A53C59D2FA}"/>
    <cellStyle name="?????? 5 2 3 4" xfId="17717" xr:uid="{AF905CAF-E290-4C81-A4C0-D5AE0FFDD879}"/>
    <cellStyle name="?????? 5 2 3 5" xfId="26989" xr:uid="{23370A21-98A9-4FE1-B390-122A5653E991}"/>
    <cellStyle name="?????? 5 2 3 6" xfId="35662" xr:uid="{F725A8D2-A47F-4F9C-938D-EFFF4319B4FB}"/>
    <cellStyle name="?????? 5 2 4" xfId="14865" xr:uid="{55267907-2470-42D9-8B14-4FE02ED84513}"/>
    <cellStyle name="?????? 5 2 4 2" xfId="19922" xr:uid="{299B70F1-6F43-4B8E-83BC-3F56B8561CF2}"/>
    <cellStyle name="?????? 5 2 4 2 2" xfId="22685" xr:uid="{A0DB9F71-60C0-4571-BED1-1681CC14C149}"/>
    <cellStyle name="?????? 5 2 4 2 3" xfId="26992" xr:uid="{ED547551-DA0B-4BCC-8620-E79F67F93A74}"/>
    <cellStyle name="?????? 5 2 4 3" xfId="16238" xr:uid="{FA3CF526-0D6D-4879-88C7-071A475FA969}"/>
    <cellStyle name="?????? 5 2 4 4" xfId="17716" xr:uid="{54CB870D-ABFD-47C9-8814-166E0AFDB689}"/>
    <cellStyle name="?????? 5 2 4 5" xfId="26991" xr:uid="{0FE96251-2F10-45E0-A54A-ED4FD8721F4E}"/>
    <cellStyle name="?????? 5 2 4 6" xfId="35663" xr:uid="{E8D9A2A4-355C-4D27-BB34-28C42B1500A5}"/>
    <cellStyle name="?????? 5 2 5" xfId="15375" xr:uid="{DAD30D64-7D7F-44B6-9043-A281499BC6BF}"/>
    <cellStyle name="?????? 5 2 5 2" xfId="19923" xr:uid="{6F706A1F-07AC-46C5-9D24-7172256B1B0C}"/>
    <cellStyle name="?????? 5 2 5 2 2" xfId="22686" xr:uid="{8E37D7AF-2C30-4B09-93F3-5A1546D13EBC}"/>
    <cellStyle name="?????? 5 2 5 2 3" xfId="26994" xr:uid="{D5E0B59F-BD7F-4823-8D8E-36FD75021677}"/>
    <cellStyle name="?????? 5 2 5 3" xfId="16239" xr:uid="{9F3A3ED0-D7CC-4C61-8C3B-280158676DA9}"/>
    <cellStyle name="?????? 5 2 5 4" xfId="17715" xr:uid="{AE38038D-9F7B-4685-B186-BC11942F9B47}"/>
    <cellStyle name="?????? 5 2 5 5" xfId="26993" xr:uid="{3AEED053-DA87-4278-934C-15E683662AA9}"/>
    <cellStyle name="?????? 5 2 5 6" xfId="35664" xr:uid="{7D520B5D-A472-4D8F-8F40-C5D525CEAA71}"/>
    <cellStyle name="?????? 5 2 6" xfId="19919" xr:uid="{FFE03FE3-B237-4172-8E4E-E1A934D3C9FB}"/>
    <cellStyle name="?????? 5 2 6 2" xfId="22682" xr:uid="{C6F104B8-DAB7-44D1-8FE9-E635EB0A6537}"/>
    <cellStyle name="?????? 5 2 6 3" xfId="26995" xr:uid="{07D9D180-2677-4DB2-BDE1-D4D309D4F7A6}"/>
    <cellStyle name="?????? 5 2 7" xfId="16235" xr:uid="{D0A30997-42AF-4FB4-BCDC-E9E74AD08FE0}"/>
    <cellStyle name="?????? 5 2 8" xfId="17719" xr:uid="{7A076216-217E-4E6D-B61D-62AEE62612A0}"/>
    <cellStyle name="?????? 5 2 9" xfId="26986" xr:uid="{724D4F4F-5B9B-426A-8AB4-142DC954CF42}"/>
    <cellStyle name="?????? 5 3" xfId="11282" xr:uid="{595279A8-A551-4804-8883-8889EFD069FD}"/>
    <cellStyle name="?????? 5 3 2" xfId="13112" xr:uid="{DD9F654D-DE53-418C-ABA5-224E59C8FAFF}"/>
    <cellStyle name="?????? 5 3 2 2" xfId="19924" xr:uid="{C76DAF4D-F67F-4D6F-A60F-A3169B69406E}"/>
    <cellStyle name="?????? 5 3 2 3" xfId="22687" xr:uid="{E6DC2F69-52FD-4765-982E-C1D1A6CD64F5}"/>
    <cellStyle name="?????? 5 3 2 4" xfId="26997" xr:uid="{7812A7CF-F283-46A1-B5B4-C8AFCE9C1CA6}"/>
    <cellStyle name="?????? 5 3 2 5" xfId="35666" xr:uid="{23F629C9-DFEE-4028-9B11-680AAF0AA0D9}"/>
    <cellStyle name="?????? 5 3 3" xfId="16240" xr:uid="{7B62E81E-8974-44B0-A39A-90CF969BB509}"/>
    <cellStyle name="?????? 5 3 4" xfId="17714" xr:uid="{D51E4596-C8C0-4574-9BDA-D4232004677C}"/>
    <cellStyle name="?????? 5 3 5" xfId="26996" xr:uid="{BABC7AD3-94BB-4F7F-9BA4-C2CE59E76EFC}"/>
    <cellStyle name="?????? 5 3 6" xfId="35665" xr:uid="{7ACC2EE6-551C-4F8D-AFF3-CB0CA1DBCAA6}"/>
    <cellStyle name="?????? 5 4" xfId="13115" xr:uid="{EB0430EE-FF03-4924-BB53-C3049B7DBDB6}"/>
    <cellStyle name="?????? 5 4 2" xfId="19925" xr:uid="{7D228485-3A5A-478D-87CC-AB9194DDE342}"/>
    <cellStyle name="?????? 5 4 2 2" xfId="22688" xr:uid="{1E0B5DB1-4E2C-4775-BB46-2210CEC5575A}"/>
    <cellStyle name="?????? 5 4 2 3" xfId="26999" xr:uid="{8D27B30B-9BE4-40DB-905F-1293403C773B}"/>
    <cellStyle name="?????? 5 4 3" xfId="16241" xr:uid="{C7087F17-822F-48E3-9418-523D761C9151}"/>
    <cellStyle name="?????? 5 4 4" xfId="17713" xr:uid="{87F54A16-F0F5-4DA7-99CF-D4674048FAB3}"/>
    <cellStyle name="?????? 5 4 5" xfId="26998" xr:uid="{1D6433B7-A2EB-4331-A165-EF5961B0A429}"/>
    <cellStyle name="?????? 5 4 6" xfId="35667" xr:uid="{FDF07A39-DBB7-4B5B-8AC8-0AD2E51BDC4C}"/>
    <cellStyle name="?????? 5 5" xfId="14866" xr:uid="{03F9FB2A-E019-4904-A6AF-BBA49043D614}"/>
    <cellStyle name="?????? 5 5 2" xfId="19926" xr:uid="{68BE21EA-AAE9-4830-9FDF-7D57582C84B4}"/>
    <cellStyle name="?????? 5 5 2 2" xfId="22689" xr:uid="{A0AFFC5D-49E9-4348-9585-82B362E78023}"/>
    <cellStyle name="?????? 5 5 2 3" xfId="27001" xr:uid="{ECFD9E1B-95FC-4BBF-A99E-294199C2FA4C}"/>
    <cellStyle name="?????? 5 5 3" xfId="16242" xr:uid="{731C47CF-7602-4C8B-8FDA-8B5B953368B8}"/>
    <cellStyle name="?????? 5 5 4" xfId="17712" xr:uid="{91C87B04-317B-4C73-A6C1-6651BFE321BD}"/>
    <cellStyle name="?????? 5 5 5" xfId="27000" xr:uid="{440A99C4-CD3D-4238-904B-9AE2127B9C0E}"/>
    <cellStyle name="?????? 5 5 6" xfId="35668" xr:uid="{E9A689E8-94E5-44A9-B86A-3424757F716E}"/>
    <cellStyle name="?????? 5 6" xfId="15374" xr:uid="{60BB8E81-E6D9-4B04-AABD-E7B24A0FF792}"/>
    <cellStyle name="?????? 5 6 2" xfId="19927" xr:uid="{E25CB2E3-C031-474A-B59C-9CE0E1631D3B}"/>
    <cellStyle name="?????? 5 6 2 2" xfId="22690" xr:uid="{F0B4F6DE-95F8-4878-9B49-BF0DC104BF1A}"/>
    <cellStyle name="?????? 5 6 2 3" xfId="27003" xr:uid="{AB19FC65-FEB9-428D-8C93-9D8188021F0B}"/>
    <cellStyle name="?????? 5 6 3" xfId="16243" xr:uid="{26D57530-52BD-4A44-AD58-EEA955FDF01F}"/>
    <cellStyle name="?????? 5 6 4" xfId="17711" xr:uid="{CCF2C80F-3CFE-413B-B647-D521EE6F1461}"/>
    <cellStyle name="?????? 5 6 5" xfId="27002" xr:uid="{804805A6-626C-4951-8012-ACE40CFF5A42}"/>
    <cellStyle name="?????? 5 6 6" xfId="35669" xr:uid="{D7B998CA-2BB3-4FF9-A88B-1F61653DDA0F}"/>
    <cellStyle name="?????? 5 7" xfId="19918" xr:uid="{8F9EE4F3-E731-476B-80E6-0EEFB16B0E5D}"/>
    <cellStyle name="?????? 5 7 2" xfId="22681" xr:uid="{3BB8C5FE-8428-4428-8AE3-220979B507DC}"/>
    <cellStyle name="?????? 5 7 3" xfId="27004" xr:uid="{CC97A17E-1F0B-4D20-A94E-AB7DF09B52E4}"/>
    <cellStyle name="?????? 5 8" xfId="16234" xr:uid="{8B4CD53E-229F-4D5C-84AE-7985A0DAFCC9}"/>
    <cellStyle name="?????? 5 9" xfId="17720" xr:uid="{FCDA87DE-685C-4BE4-8455-6C390C162B43}"/>
    <cellStyle name="?????? 6" xfId="11283" xr:uid="{09CA410F-3B91-499A-8862-8B9DE2C631E0}"/>
    <cellStyle name="?????? 6 10" xfId="27005" xr:uid="{64D00445-FABA-4295-A1BF-8C5D6FEEC62B}"/>
    <cellStyle name="?????? 6 11" xfId="35670" xr:uid="{9C4447BD-12AC-4680-8DAE-305E040A0CB0}"/>
    <cellStyle name="?????? 6 2" xfId="11284" xr:uid="{78916008-608C-4AE0-A85E-7116BE19BEBC}"/>
    <cellStyle name="?????? 6 2 10" xfId="35671" xr:uid="{61F801E9-E875-4F31-89F2-F87F240B4EB0}"/>
    <cellStyle name="?????? 6 2 2" xfId="11285" xr:uid="{D4F3725B-762B-4505-B8EA-38A710250777}"/>
    <cellStyle name="?????? 6 2 2 2" xfId="13109" xr:uid="{A57B5CB5-2863-47FF-910A-E7DE9AA7A3D2}"/>
    <cellStyle name="?????? 6 2 2 2 2" xfId="19930" xr:uid="{6FE8AE23-3D76-4C94-BB47-A36F71FA5585}"/>
    <cellStyle name="?????? 6 2 2 2 3" xfId="22693" xr:uid="{CD5EA461-31FA-4B47-8220-2AC2B980BC82}"/>
    <cellStyle name="?????? 6 2 2 2 4" xfId="27008" xr:uid="{54A4DCE1-9A49-448F-A519-8FFC8E6824A8}"/>
    <cellStyle name="?????? 6 2 2 2 5" xfId="35673" xr:uid="{2620ACD5-4329-4372-87A9-02F1A3746BE9}"/>
    <cellStyle name="?????? 6 2 2 3" xfId="16246" xr:uid="{8AA9A19E-D334-4A72-BC7E-1C52B579D9E0}"/>
    <cellStyle name="?????? 6 2 2 4" xfId="17708" xr:uid="{E69D4148-5B7A-4A93-897D-711790C984C3}"/>
    <cellStyle name="?????? 6 2 2 5" xfId="27007" xr:uid="{2E7F72DB-742F-473D-8894-9CE8451DD265}"/>
    <cellStyle name="?????? 6 2 2 6" xfId="35672" xr:uid="{7D0183BA-B2C4-45A4-B3A1-9E3DF4291F24}"/>
    <cellStyle name="?????? 6 2 3" xfId="13110" xr:uid="{BDE4E1C3-74A5-4EA0-92BC-0B277D8528F6}"/>
    <cellStyle name="?????? 6 2 3 2" xfId="19931" xr:uid="{9529335A-2CA8-4A35-A63F-8C156FD870C9}"/>
    <cellStyle name="?????? 6 2 3 2 2" xfId="22694" xr:uid="{C620ED2F-95ED-4EC4-80D6-05F994429078}"/>
    <cellStyle name="?????? 6 2 3 2 3" xfId="27010" xr:uid="{BCECC0E2-E7AD-44ED-AEE4-A50556C24FD0}"/>
    <cellStyle name="?????? 6 2 3 3" xfId="16247" xr:uid="{B1227F2D-73C7-4D74-AC86-A931B7D07653}"/>
    <cellStyle name="?????? 6 2 3 4" xfId="17707" xr:uid="{0F04E3A5-EE7B-47E4-840E-4E8112C50D9B}"/>
    <cellStyle name="?????? 6 2 3 5" xfId="27009" xr:uid="{33EF1478-E87E-44C4-9F0A-0C9083B3EED6}"/>
    <cellStyle name="?????? 6 2 3 6" xfId="35674" xr:uid="{E745EACA-F9A0-430C-987F-392B0E270A18}"/>
    <cellStyle name="?????? 6 2 4" xfId="14863" xr:uid="{D0BE8CC9-8BE4-4121-80BC-3FD5A7DB8824}"/>
    <cellStyle name="?????? 6 2 4 2" xfId="19932" xr:uid="{F5BE125B-C2C2-49D6-A897-C54B5D1CD1F0}"/>
    <cellStyle name="?????? 6 2 4 2 2" xfId="22695" xr:uid="{D84CA1C1-A5C8-4AA9-ABB5-16AACD1C8F9A}"/>
    <cellStyle name="?????? 6 2 4 2 3" xfId="27012" xr:uid="{08C7E336-F7F3-4272-9632-627777312223}"/>
    <cellStyle name="?????? 6 2 4 3" xfId="16248" xr:uid="{894B007E-2B3F-49FF-A7F1-6933F8C8367C}"/>
    <cellStyle name="?????? 6 2 4 4" xfId="17706" xr:uid="{9E598EDC-DE2F-4705-93C8-E991C06F94FA}"/>
    <cellStyle name="?????? 6 2 4 5" xfId="27011" xr:uid="{5DE88D24-6BDC-46E4-A553-5FE5940D48B3}"/>
    <cellStyle name="?????? 6 2 4 6" xfId="35675" xr:uid="{F25D8400-7071-41EB-BC55-A5FF95C889E4}"/>
    <cellStyle name="?????? 6 2 5" xfId="15377" xr:uid="{CE742531-E5F9-4BD2-B216-C142D2024082}"/>
    <cellStyle name="?????? 6 2 5 2" xfId="19933" xr:uid="{A0C2C7AF-6037-4C3C-B751-A9DA3BD2A27E}"/>
    <cellStyle name="?????? 6 2 5 2 2" xfId="22696" xr:uid="{85157D1F-6542-41F8-878E-79902A4E2638}"/>
    <cellStyle name="?????? 6 2 5 2 3" xfId="27014" xr:uid="{C01ED5D1-4F5E-4694-95DC-15D66D86EA4B}"/>
    <cellStyle name="?????? 6 2 5 3" xfId="16249" xr:uid="{9094B90B-3F0B-4B7E-ABE7-299A4C58149A}"/>
    <cellStyle name="?????? 6 2 5 4" xfId="17705" xr:uid="{04DEBAF1-52E2-4098-98FD-DE03DFEE3A3D}"/>
    <cellStyle name="?????? 6 2 5 5" xfId="27013" xr:uid="{A1EEDCD1-D314-44A8-8320-56289113811C}"/>
    <cellStyle name="?????? 6 2 5 6" xfId="35676" xr:uid="{192FAC30-0068-4630-A938-D3ADF913DE04}"/>
    <cellStyle name="?????? 6 2 6" xfId="19929" xr:uid="{34D32EB4-1597-4386-8575-97677FF2111F}"/>
    <cellStyle name="?????? 6 2 6 2" xfId="22692" xr:uid="{4FDA14D7-BE8D-401B-8862-6C49AEBA7EC5}"/>
    <cellStyle name="?????? 6 2 6 3" xfId="27015" xr:uid="{59EEF54B-9297-4261-A2D6-668E0C81118A}"/>
    <cellStyle name="?????? 6 2 7" xfId="16245" xr:uid="{F84EF799-5EB7-4E78-B444-FC4E77E63B9B}"/>
    <cellStyle name="?????? 6 2 8" xfId="17709" xr:uid="{81B0D59F-C504-4EAD-82A0-65984088AB61}"/>
    <cellStyle name="?????? 6 2 9" xfId="27006" xr:uid="{2C5213FD-37FA-4E91-8D31-5D1ACF77E2FF}"/>
    <cellStyle name="?????? 6 3" xfId="11286" xr:uid="{635C013D-15ED-44A1-BB11-1F8340C7E8C6}"/>
    <cellStyle name="?????? 6 3 2" xfId="13108" xr:uid="{315D4E06-F1B4-4F40-A026-7327FA4F6D7D}"/>
    <cellStyle name="?????? 6 3 2 2" xfId="19934" xr:uid="{51C2AAF1-BE63-4665-B6BF-05A9ACE1D640}"/>
    <cellStyle name="?????? 6 3 2 3" xfId="22697" xr:uid="{3428DD6F-A875-4233-83DF-3BFDCB6BC04C}"/>
    <cellStyle name="?????? 6 3 2 4" xfId="27017" xr:uid="{3A03B4D3-2433-48BA-A9C7-53E526A409AB}"/>
    <cellStyle name="?????? 6 3 2 5" xfId="35678" xr:uid="{7BF7ABE7-AEB9-47FD-A86D-7B361D7D437F}"/>
    <cellStyle name="?????? 6 3 3" xfId="16250" xr:uid="{8B7D08C9-85FF-48C9-B0DF-9875A586BF04}"/>
    <cellStyle name="?????? 6 3 4" xfId="17704" xr:uid="{47E4D1A2-FEF3-4DBD-A431-408C475C8753}"/>
    <cellStyle name="?????? 6 3 5" xfId="27016" xr:uid="{E7A4194A-7059-41E0-B42C-75BBD2EB76E6}"/>
    <cellStyle name="?????? 6 3 6" xfId="35677" xr:uid="{4A87A446-8BB7-4C4A-9FDE-B24A1F9A2C6B}"/>
    <cellStyle name="?????? 6 4" xfId="13111" xr:uid="{16C4DB52-1B16-4991-AC66-4F82D8F9B831}"/>
    <cellStyle name="?????? 6 4 2" xfId="19935" xr:uid="{E23068E8-FD9F-43E1-8091-209D98EFE6CE}"/>
    <cellStyle name="?????? 6 4 2 2" xfId="22698" xr:uid="{04CF7060-4EFF-468A-802F-4D167D21210C}"/>
    <cellStyle name="?????? 6 4 2 3" xfId="27019" xr:uid="{B8C5E46B-4C2B-4D73-8A6D-B6E65A694A2F}"/>
    <cellStyle name="?????? 6 4 3" xfId="16251" xr:uid="{C4D4F43B-D41C-436B-AC5E-32B11EFA818E}"/>
    <cellStyle name="?????? 6 4 4" xfId="17703" xr:uid="{5E4CB2EB-2377-426F-BECF-4F612C68ACC8}"/>
    <cellStyle name="?????? 6 4 5" xfId="27018" xr:uid="{CD0C7BC1-0647-4A2A-A5E3-45AFB3582ABB}"/>
    <cellStyle name="?????? 6 4 6" xfId="35679" xr:uid="{E4EAC6E8-C3C8-482E-9D99-29CBF3496A11}"/>
    <cellStyle name="?????? 6 5" xfId="14864" xr:uid="{47C2CCE9-301E-407C-AFC6-49FDA4ED6939}"/>
    <cellStyle name="?????? 6 5 2" xfId="19936" xr:uid="{E3F27AE6-79EF-4BA9-A2C5-56E6B834CFEB}"/>
    <cellStyle name="?????? 6 5 2 2" xfId="22699" xr:uid="{B07C4789-E4B8-4F6C-9C59-2B0D6013FE90}"/>
    <cellStyle name="?????? 6 5 2 3" xfId="27021" xr:uid="{2666AE08-DD05-49D6-AD8C-2B7C71CC734C}"/>
    <cellStyle name="?????? 6 5 3" xfId="16252" xr:uid="{11446F9E-9DA0-4BD6-B062-1D76B85FE73F}"/>
    <cellStyle name="?????? 6 5 4" xfId="17702" xr:uid="{79C5E3F4-EC9D-47A2-B988-DC7A6CC24F18}"/>
    <cellStyle name="?????? 6 5 5" xfId="27020" xr:uid="{13097B11-C556-4E4C-9477-898B7BCCB580}"/>
    <cellStyle name="?????? 6 5 6" xfId="35680" xr:uid="{152EFE88-934F-45C9-A5BE-D1F5F844E90C}"/>
    <cellStyle name="?????? 6 6" xfId="15376" xr:uid="{F1D27523-3E2A-48FF-8AA3-4F1DDF8EC03F}"/>
    <cellStyle name="?????? 6 6 2" xfId="19937" xr:uid="{CCC3FD48-F9C7-467E-A9E6-7D952A968BFB}"/>
    <cellStyle name="?????? 6 6 2 2" xfId="22700" xr:uid="{DB4C8DE0-D596-49D8-A558-8B4DFAA4BD32}"/>
    <cellStyle name="?????? 6 6 2 3" xfId="27023" xr:uid="{49BA597E-B952-489F-BD8F-067F9AD63DE1}"/>
    <cellStyle name="?????? 6 6 3" xfId="16253" xr:uid="{57C16C30-8813-4DD4-A47A-822751B1ACBE}"/>
    <cellStyle name="?????? 6 6 4" xfId="17701" xr:uid="{D6282C9B-D436-4AB3-8701-B4FA49C037F5}"/>
    <cellStyle name="?????? 6 6 5" xfId="27022" xr:uid="{8CCAC0D6-F583-4D2D-8C03-F12087CE134D}"/>
    <cellStyle name="?????? 6 6 6" xfId="35681" xr:uid="{33491935-EAE7-4333-A4D5-4FDE5E3CA204}"/>
    <cellStyle name="?????? 6 7" xfId="19928" xr:uid="{352F656F-34F3-4112-AC5B-670081DA7A21}"/>
    <cellStyle name="?????? 6 7 2" xfId="22691" xr:uid="{53BEE104-085F-4016-8FD9-1BD080C327AB}"/>
    <cellStyle name="?????? 6 7 3" xfId="27024" xr:uid="{8118F2F0-B9B9-4F6F-AB1D-C8358977B13F}"/>
    <cellStyle name="?????? 6 8" xfId="16244" xr:uid="{C5BAD723-B951-45E2-9A08-EDCC0CD83445}"/>
    <cellStyle name="?????? 6 9" xfId="17710" xr:uid="{C088AB33-AEE1-4AF8-B424-785E82E85837}"/>
    <cellStyle name="?????? 7" xfId="11287" xr:uid="{CF29E4E2-4C19-4762-8701-CA539D1DEDB3}"/>
    <cellStyle name="?????? 7 10" xfId="35682" xr:uid="{2A7C90E3-0574-4879-9440-8BC1D3ABD9F3}"/>
    <cellStyle name="?????? 7 2" xfId="11288" xr:uid="{1A23EDBE-B385-489B-B453-D3ACB507034D}"/>
    <cellStyle name="?????? 7 2 2" xfId="13106" xr:uid="{00145FCC-55E8-49C2-BCB9-9F3F57A72538}"/>
    <cellStyle name="?????? 7 2 2 2" xfId="19939" xr:uid="{67006FD5-2DB1-4D0A-AA4A-825C38586A3E}"/>
    <cellStyle name="?????? 7 2 2 3" xfId="22702" xr:uid="{D6EB2439-583D-47A6-80D6-025E3E6E1DCB}"/>
    <cellStyle name="?????? 7 2 2 4" xfId="27027" xr:uid="{370D7F4B-0EF7-4A84-8945-FBB5DE30FCF3}"/>
    <cellStyle name="?????? 7 2 2 5" xfId="35684" xr:uid="{B17DCAAD-43BF-418B-8238-48AC2B068C6C}"/>
    <cellStyle name="?????? 7 2 3" xfId="16255" xr:uid="{62FE013F-E800-48C2-B44E-BB503901727B}"/>
    <cellStyle name="?????? 7 2 4" xfId="17699" xr:uid="{06BE9729-8A3D-4A0E-B47B-82F838F01B56}"/>
    <cellStyle name="?????? 7 2 5" xfId="27026" xr:uid="{0FFB0833-3A77-4846-B400-7D612092CE5F}"/>
    <cellStyle name="?????? 7 2 6" xfId="35683" xr:uid="{4076D8D2-FD74-4CA7-BA9F-CC544C48FB4F}"/>
    <cellStyle name="?????? 7 3" xfId="13107" xr:uid="{91FDC4ED-A975-4880-B754-A22C18A497FA}"/>
    <cellStyle name="?????? 7 3 2" xfId="19940" xr:uid="{09F255A6-40E7-4547-9B28-7DAC2E4B5AAD}"/>
    <cellStyle name="?????? 7 3 2 2" xfId="22703" xr:uid="{55AD504B-0976-41A2-9A87-AF4939B27F9F}"/>
    <cellStyle name="?????? 7 3 2 3" xfId="27029" xr:uid="{4FC36FA4-2B9D-48B9-80AF-934D93F8A613}"/>
    <cellStyle name="?????? 7 3 3" xfId="16256" xr:uid="{70D73CA9-E092-4BCC-AA53-E0D63780173F}"/>
    <cellStyle name="?????? 7 3 4" xfId="17698" xr:uid="{F328F3E3-1E29-4FDF-B956-5302D6AF06E2}"/>
    <cellStyle name="?????? 7 3 5" xfId="27028" xr:uid="{EAB98FDA-790D-4E89-8FD0-FEC2F2A9A4E0}"/>
    <cellStyle name="?????? 7 3 6" xfId="35685" xr:uid="{5913B0AC-1874-4A90-9A16-2DEFD3C20E01}"/>
    <cellStyle name="?????? 7 4" xfId="14862" xr:uid="{3F1753EC-C27D-44E3-979E-8CF11B155533}"/>
    <cellStyle name="?????? 7 4 2" xfId="19941" xr:uid="{A97741E2-DBE7-4408-9C6E-5A81FA10C1C6}"/>
    <cellStyle name="?????? 7 4 2 2" xfId="22704" xr:uid="{DFBCB79C-AA96-4983-AE4C-1BD1F942509E}"/>
    <cellStyle name="?????? 7 4 2 3" xfId="27031" xr:uid="{FFC1ABBB-5634-4EC7-8101-54CDF04F8A03}"/>
    <cellStyle name="?????? 7 4 3" xfId="16257" xr:uid="{DCF22C2D-CE45-4BF8-A09A-3DD7317469FA}"/>
    <cellStyle name="?????? 7 4 4" xfId="17697" xr:uid="{8D1B2CBF-3C52-4B66-9331-D043ACB234C1}"/>
    <cellStyle name="?????? 7 4 5" xfId="27030" xr:uid="{66591AAC-76F8-4FC6-B839-AF727413878D}"/>
    <cellStyle name="?????? 7 4 6" xfId="35686" xr:uid="{676BE638-B409-4244-9AC4-CABE821A59A7}"/>
    <cellStyle name="?????? 7 5" xfId="15378" xr:uid="{B718D84C-1740-4724-9485-EB782F1563DF}"/>
    <cellStyle name="?????? 7 5 2" xfId="19942" xr:uid="{BA80F85A-F943-4A47-9EFA-694DAB130CF1}"/>
    <cellStyle name="?????? 7 5 2 2" xfId="22705" xr:uid="{2F76DC48-6C57-4987-A505-63591288D69C}"/>
    <cellStyle name="?????? 7 5 2 3" xfId="27033" xr:uid="{D1F48611-044E-4CCE-B8C4-4C13C862C217}"/>
    <cellStyle name="?????? 7 5 3" xfId="16258" xr:uid="{398B37F9-BE0B-46A6-AA8D-374A2B8145D7}"/>
    <cellStyle name="?????? 7 5 4" xfId="17696" xr:uid="{662BE963-B35F-4B66-98A1-F7F5C881D9A7}"/>
    <cellStyle name="?????? 7 5 5" xfId="27032" xr:uid="{4356E4D7-081D-4675-95B8-AF18AB6747AA}"/>
    <cellStyle name="?????? 7 5 6" xfId="35687" xr:uid="{26DED9F1-E5EF-42E6-9C34-3241DB5CEB73}"/>
    <cellStyle name="?????? 7 6" xfId="19938" xr:uid="{8179A437-37BB-4311-ADA1-DA67BD4D14A1}"/>
    <cellStyle name="?????? 7 6 2" xfId="22701" xr:uid="{6CE7FF99-86F6-48A2-8DA9-2446696608B7}"/>
    <cellStyle name="?????? 7 6 3" xfId="27034" xr:uid="{75C26947-B22B-4901-98D4-3246FFAF4496}"/>
    <cellStyle name="?????? 7 7" xfId="16254" xr:uid="{896D4B21-1A94-46C4-ABDA-7844704FBBD7}"/>
    <cellStyle name="?????? 7 8" xfId="17700" xr:uid="{9F54B602-2E76-4A59-959A-A78BAA0199B1}"/>
    <cellStyle name="?????? 7 9" xfId="27025" xr:uid="{E840D49F-545A-43F6-B0E8-E2A9F0519973}"/>
    <cellStyle name="?????? 8" xfId="11289" xr:uid="{E2940BA3-85B3-4727-B181-2A629D7219A7}"/>
    <cellStyle name="?????? 8 2" xfId="13105" xr:uid="{00EBC3B9-04A1-4B71-B5A6-D00438A8B6E1}"/>
    <cellStyle name="?????? 8 2 2" xfId="19943" xr:uid="{FBCE345F-7D4C-4E05-9D47-8D432372C941}"/>
    <cellStyle name="?????? 8 2 3" xfId="22706" xr:uid="{EC9DC0FB-FBFF-4299-9775-86FF3FB49B57}"/>
    <cellStyle name="?????? 8 2 4" xfId="27036" xr:uid="{A04DF737-957D-4BEF-B1CA-8E8D0B915C64}"/>
    <cellStyle name="?????? 8 2 5" xfId="35689" xr:uid="{86FBA4FE-86B9-4D89-9887-BD2D4FB3F13A}"/>
    <cellStyle name="?????? 8 3" xfId="16259" xr:uid="{776DFFB6-6AB2-443F-872A-6A9311FB2808}"/>
    <cellStyle name="?????? 8 4" xfId="17695" xr:uid="{69EB9ED6-6E32-4FDC-907B-0DDCDD7BFCF9}"/>
    <cellStyle name="?????? 8 5" xfId="27035" xr:uid="{2E433086-8008-4AD6-8B6C-E61336C088A9}"/>
    <cellStyle name="?????? 8 6" xfId="35688" xr:uid="{60C98FE1-032E-49CE-8399-B95D2BA00CB4}"/>
    <cellStyle name="?????? 9" xfId="13187" xr:uid="{C658E04A-50E7-442A-88E5-9102F5D1249F}"/>
    <cellStyle name="?????? 9 2" xfId="19944" xr:uid="{9E281F57-B92D-433D-85B0-41C52B985046}"/>
    <cellStyle name="?????? 9 2 2" xfId="22707" xr:uid="{082128D4-A04A-4E5B-88A3-381A911479F2}"/>
    <cellStyle name="?????? 9 2 3" xfId="27038" xr:uid="{5249ABE9-FC03-4638-8B5B-8969B894E497}"/>
    <cellStyle name="?????? 9 3" xfId="16260" xr:uid="{F9743A43-666C-47E6-94BE-085A4F773178}"/>
    <cellStyle name="?????? 9 4" xfId="17694" xr:uid="{0C8DD4C3-067A-4BED-8601-DEDCC1A5F60B}"/>
    <cellStyle name="?????? 9 5" xfId="27037" xr:uid="{146E66FF-4A9B-41A6-82B2-A3553564976E}"/>
    <cellStyle name="?????? 9 6" xfId="35690" xr:uid="{EF72B668-BF19-46A7-B503-D1214D803459}"/>
    <cellStyle name="???????" xfId="210" xr:uid="{9C252FBC-C8CD-43BE-8324-5D433A10F6C6}"/>
    <cellStyle name="????????" xfId="11290" xr:uid="{D4147D2F-6FE7-4B5F-8FD4-9C24CDEFF58D}"/>
    <cellStyle name="???????? 10" xfId="15379" xr:uid="{4167EF58-6E53-44D7-B993-4FF85BC33763}"/>
    <cellStyle name="???????? 10 2" xfId="19946" xr:uid="{320FEB17-A224-4B5E-B5C1-75BF3E6649E0}"/>
    <cellStyle name="???????? 10 2 2" xfId="22709" xr:uid="{06DCE037-7076-4343-81C0-07B066113C6B}"/>
    <cellStyle name="???????? 10 2 3" xfId="27041" xr:uid="{C996478F-1639-4C51-8E18-40AF51C3B2EE}"/>
    <cellStyle name="???????? 10 3" xfId="16262" xr:uid="{112862C9-ABDD-43AA-B772-0BD59FBCB695}"/>
    <cellStyle name="???????? 10 4" xfId="17690" xr:uid="{8656DC9E-8A90-4E02-AAC4-6DBE02A0BF3E}"/>
    <cellStyle name="???????? 10 5" xfId="27040" xr:uid="{7EE244BA-9C47-4D87-9BE4-0188C2FBC38D}"/>
    <cellStyle name="???????? 10 6" xfId="35692" xr:uid="{86C2355A-26ED-479B-83B0-42418129309E}"/>
    <cellStyle name="???????? 11" xfId="19945" xr:uid="{A7C7AA16-E6FB-4407-8912-338D599C3755}"/>
    <cellStyle name="???????? 11 2" xfId="22708" xr:uid="{C0356B9F-A254-482A-8509-B019120D91F2}"/>
    <cellStyle name="???????? 11 3" xfId="27042" xr:uid="{FF84334B-B821-45A6-AFD9-62ACE4AEB10C}"/>
    <cellStyle name="???????? 12" xfId="16261" xr:uid="{3EC085E5-BD45-4289-8672-0A38B8866C13}"/>
    <cellStyle name="???????? 13" xfId="17693" xr:uid="{3902168A-8302-4DB1-91DD-B561A5EFD56C}"/>
    <cellStyle name="???????? 14" xfId="27039" xr:uid="{5EAAD433-192F-44E6-A982-95E92D27761A}"/>
    <cellStyle name="???????? 15" xfId="35691" xr:uid="{275571BD-D7D4-4861-9C33-0BEDF118E648}"/>
    <cellStyle name="???????? 2" xfId="11291" xr:uid="{2B1D935A-D019-4C02-9039-F37982B96511}"/>
    <cellStyle name="???????? 2 10" xfId="16263" xr:uid="{A5713006-532A-4DC1-A60D-32696B496656}"/>
    <cellStyle name="???????? 2 11" xfId="17688" xr:uid="{5D770203-CF30-44EC-BFD4-94352919EA5C}"/>
    <cellStyle name="???????? 2 12" xfId="27043" xr:uid="{DB9F834C-F35B-4625-BE30-6F8983C95CF7}"/>
    <cellStyle name="???????? 2 13" xfId="35693" xr:uid="{0FA76E3D-EE4E-4D56-9E80-DC40996913A5}"/>
    <cellStyle name="???????? 2 2" xfId="11292" xr:uid="{0A724D95-DB6C-451F-9445-5B0AB3B5BFB6}"/>
    <cellStyle name="???????? 2 2 10" xfId="27044" xr:uid="{798A086E-C2A6-4E0B-B273-936B1792C103}"/>
    <cellStyle name="???????? 2 2 11" xfId="35694" xr:uid="{A981FAEA-3A1E-4CE5-9815-863847127894}"/>
    <cellStyle name="???????? 2 2 2" xfId="11293" xr:uid="{70FC3174-F5A2-4FD9-B557-519E99302C49}"/>
    <cellStyle name="???????? 2 2 2 10" xfId="35695" xr:uid="{71B72F1A-62EB-406D-9B69-996E8D7A8380}"/>
    <cellStyle name="???????? 2 2 2 2" xfId="11294" xr:uid="{02A4D754-FD46-4C9A-B083-07C05A846FAC}"/>
    <cellStyle name="???????? 2 2 2 2 2" xfId="11295" xr:uid="{7BC38EE1-9012-4C75-8718-78AFBDF0DA7E}"/>
    <cellStyle name="???????? 2 2 2 2 2 2" xfId="14118" xr:uid="{7B838111-1D60-45C9-9736-73F8F4658671}"/>
    <cellStyle name="???????? 2 2 2 2 2 2 2" xfId="19951" xr:uid="{7FD258F1-482F-42F1-8785-2C1F2F197D5B}"/>
    <cellStyle name="???????? 2 2 2 2 2 2 3" xfId="22714" xr:uid="{0BEF3D6B-0888-4FBD-9A18-1DC1C54AD106}"/>
    <cellStyle name="???????? 2 2 2 2 2 2 4" xfId="27048" xr:uid="{3DDE796D-86DF-4A6E-A9D3-EE12A059D6D5}"/>
    <cellStyle name="???????? 2 2 2 2 2 2 5" xfId="35698" xr:uid="{C756283F-E54D-476A-8ED8-8779D363B188}"/>
    <cellStyle name="???????? 2 2 2 2 2 3" xfId="16267" xr:uid="{C30344DF-D07F-4C75-82A5-34B6D6E76E97}"/>
    <cellStyle name="???????? 2 2 2 2 2 4" xfId="17684" xr:uid="{A325BB88-6552-4F74-AED7-067615EB0EE0}"/>
    <cellStyle name="???????? 2 2 2 2 2 5" xfId="27047" xr:uid="{DA6B95AF-A952-412F-9A54-AD1DA09E7955}"/>
    <cellStyle name="???????? 2 2 2 2 2 6" xfId="35697" xr:uid="{A15AB8EB-B2CC-458B-90D8-E8C5931215DD}"/>
    <cellStyle name="???????? 2 2 2 2 3" xfId="14119" xr:uid="{E09B2811-0926-4A76-88B1-11FA1155D2AC}"/>
    <cellStyle name="???????? 2 2 2 2 3 2" xfId="19952" xr:uid="{031901BB-FA52-4524-BA7E-5B2BB41054D0}"/>
    <cellStyle name="???????? 2 2 2 2 3 2 2" xfId="22715" xr:uid="{4093B971-03C8-47F1-B752-C9C30448AA4E}"/>
    <cellStyle name="???????? 2 2 2 2 3 2 3" xfId="27050" xr:uid="{582D590C-1BD9-4BE6-966D-7181B6B69943}"/>
    <cellStyle name="???????? 2 2 2 2 3 3" xfId="16268" xr:uid="{D77420A0-5232-4C32-955B-10E9502F7078}"/>
    <cellStyle name="???????? 2 2 2 2 3 4" xfId="17683" xr:uid="{249FB130-94E2-463A-A250-731623529A3D}"/>
    <cellStyle name="???????? 2 2 2 2 3 5" xfId="27049" xr:uid="{CF429104-C397-4CAC-82A4-BE15891AB1D6}"/>
    <cellStyle name="???????? 2 2 2 2 3 6" xfId="35699" xr:uid="{5B8B036C-C539-4D72-A62B-BD7E01746A5E}"/>
    <cellStyle name="???????? 2 2 2 2 4" xfId="15383" xr:uid="{5A353A55-888D-488D-8509-233AB58D2427}"/>
    <cellStyle name="???????? 2 2 2 2 4 2" xfId="19953" xr:uid="{B3347596-5E7C-4B93-84F0-C97D66D4F6E4}"/>
    <cellStyle name="???????? 2 2 2 2 4 2 2" xfId="22716" xr:uid="{84CB8289-B835-46EC-A9E5-D1350F65E44F}"/>
    <cellStyle name="???????? 2 2 2 2 4 2 3" xfId="27052" xr:uid="{28195DD9-F0F2-4034-BABC-6A19212A8B50}"/>
    <cellStyle name="???????? 2 2 2 2 4 3" xfId="16269" xr:uid="{DDA4059D-D53C-450E-8C72-2ECEE5C28C32}"/>
    <cellStyle name="???????? 2 2 2 2 4 4" xfId="17682" xr:uid="{1D5DAA55-B423-4AA4-A84E-CC8D91973F66}"/>
    <cellStyle name="???????? 2 2 2 2 4 5" xfId="27051" xr:uid="{E99A531E-6567-48EA-B866-2B72D61C8474}"/>
    <cellStyle name="???????? 2 2 2 2 4 6" xfId="35700" xr:uid="{B94E5921-FF35-4ECB-9F55-41B24BF08208}"/>
    <cellStyle name="???????? 2 2 2 2 5" xfId="19950" xr:uid="{D7CBA837-A3C4-45DF-B7F6-94A9EA388B36}"/>
    <cellStyle name="???????? 2 2 2 2 5 2" xfId="22713" xr:uid="{6D4802D2-1A0A-41CD-9262-17537AE2C8E6}"/>
    <cellStyle name="???????? 2 2 2 2 5 3" xfId="27053" xr:uid="{0A649D8E-C3EB-4954-B2A8-B690981A240D}"/>
    <cellStyle name="???????? 2 2 2 2 6" xfId="16266" xr:uid="{C01C2083-BA55-4220-91E2-E1E4C887032E}"/>
    <cellStyle name="???????? 2 2 2 2 7" xfId="17685" xr:uid="{D4198B18-31FF-4111-9BD9-39101950F07C}"/>
    <cellStyle name="???????? 2 2 2 2 8" xfId="27046" xr:uid="{A17A279B-8C26-4B95-B433-74F992BE4DD8}"/>
    <cellStyle name="???????? 2 2 2 2 9" xfId="35696" xr:uid="{AA84D2D5-CE3D-4DF8-BC2F-CB3F4BF2F7EA}"/>
    <cellStyle name="???????? 2 2 2 3" xfId="11296" xr:uid="{DACEF6DE-5258-4367-AF69-40FE1117E66D}"/>
    <cellStyle name="???????? 2 2 2 3 2" xfId="14117" xr:uid="{857FFE6E-CDDA-4F57-95A2-5DF171E6E0A6}"/>
    <cellStyle name="???????? 2 2 2 3 2 2" xfId="19954" xr:uid="{D68AB77C-3858-4BDC-BB53-05081F0C2723}"/>
    <cellStyle name="???????? 2 2 2 3 2 3" xfId="22717" xr:uid="{A6EB8D68-1C46-426C-90D5-A3A06794DD81}"/>
    <cellStyle name="???????? 2 2 2 3 2 4" xfId="27055" xr:uid="{623BFECF-63CC-453F-BEA6-6F76B6E85940}"/>
    <cellStyle name="???????? 2 2 2 3 2 5" xfId="35702" xr:uid="{F08A245E-17E7-4C5F-96BB-6C61CF235FB8}"/>
    <cellStyle name="???????? 2 2 2 3 3" xfId="16270" xr:uid="{2825A25C-B77C-48EF-AFE0-515E9FC83CFD}"/>
    <cellStyle name="???????? 2 2 2 3 4" xfId="17681" xr:uid="{896254DD-EF67-44D6-9FEA-64B8F0AEF8E5}"/>
    <cellStyle name="???????? 2 2 2 3 5" xfId="27054" xr:uid="{41813C72-DDA8-46A3-9EDD-183636177D51}"/>
    <cellStyle name="???????? 2 2 2 3 6" xfId="35701" xr:uid="{9EB4F80E-F03D-4CE2-9075-7BA4E4857868}"/>
    <cellStyle name="???????? 2 2 2 4" xfId="14120" xr:uid="{2B1201B1-57BD-41F0-A8E9-ED675454852A}"/>
    <cellStyle name="???????? 2 2 2 4 2" xfId="19955" xr:uid="{17D8B3C1-433B-4D90-8BFC-5123B2205027}"/>
    <cellStyle name="???????? 2 2 2 4 2 2" xfId="22718" xr:uid="{5E8AA151-7BB4-4998-8D46-0A306A49EDCB}"/>
    <cellStyle name="???????? 2 2 2 4 2 3" xfId="27057" xr:uid="{559ED9F1-59E0-4E64-BE0C-0F8FFA14FCDD}"/>
    <cellStyle name="???????? 2 2 2 4 3" xfId="16271" xr:uid="{3F349A42-9289-48C2-A69F-B3C70017CB49}"/>
    <cellStyle name="???????? 2 2 2 4 4" xfId="17680" xr:uid="{28B8971E-2F10-400B-958F-27B71E87242E}"/>
    <cellStyle name="???????? 2 2 2 4 5" xfId="27056" xr:uid="{726DE4B8-B474-44A3-988F-EAED382E88BD}"/>
    <cellStyle name="???????? 2 2 2 4 6" xfId="35703" xr:uid="{A3FFB71C-CDA4-4A69-8EE0-DB8B39F64520}"/>
    <cellStyle name="???????? 2 2 2 5" xfId="15382" xr:uid="{36FE9902-9F95-472B-BDA8-8777F800A15C}"/>
    <cellStyle name="???????? 2 2 2 5 2" xfId="19956" xr:uid="{4E14C88C-963E-4446-809F-EFF24CB5D94E}"/>
    <cellStyle name="???????? 2 2 2 5 2 2" xfId="22719" xr:uid="{3696C906-2FB5-4FA6-98B7-B0B955FEB4EC}"/>
    <cellStyle name="???????? 2 2 2 5 2 3" xfId="27059" xr:uid="{9A853A8F-AE34-4C96-9460-CEB6D97584FC}"/>
    <cellStyle name="???????? 2 2 2 5 3" xfId="16272" xr:uid="{D4ED0EE1-6A43-44E1-9281-42387B32E3A4}"/>
    <cellStyle name="???????? 2 2 2 5 4" xfId="17679" xr:uid="{464620E7-9841-4E89-9CE5-317EA7A4BD7A}"/>
    <cellStyle name="???????? 2 2 2 5 5" xfId="27058" xr:uid="{0CD7FFCF-5E9D-4277-AD89-0330CEF32CF8}"/>
    <cellStyle name="???????? 2 2 2 5 6" xfId="35704" xr:uid="{3D1C7E21-FEB4-464A-8BA5-4C7AB7DA6DEA}"/>
    <cellStyle name="???????? 2 2 2 6" xfId="19949" xr:uid="{1284B486-11B6-4DAC-8E79-C6EB0410D01D}"/>
    <cellStyle name="???????? 2 2 2 6 2" xfId="22712" xr:uid="{E18BDDC5-0877-4DD2-BA33-0A90EC361442}"/>
    <cellStyle name="???????? 2 2 2 6 3" xfId="27060" xr:uid="{66B8C6C6-BF5A-4F8A-BF90-48527F9CCC4D}"/>
    <cellStyle name="???????? 2 2 2 7" xfId="16265" xr:uid="{D70D3AE2-86BB-4583-9DBD-896D1325FCDD}"/>
    <cellStyle name="???????? 2 2 2 8" xfId="17686" xr:uid="{6F558F6D-62B8-49D8-9DFE-39B4A7436C8A}"/>
    <cellStyle name="???????? 2 2 2 9" xfId="27045" xr:uid="{C70B6638-C8EA-4C0F-A170-773EC6D33B4C}"/>
    <cellStyle name="???????? 2 2 3" xfId="11297" xr:uid="{C0F0288C-3196-4FC2-8014-4AB220895FB2}"/>
    <cellStyle name="???????? 2 2 3 2" xfId="11298" xr:uid="{D732FD19-BD0B-45C8-9B9E-52C601FCFFF8}"/>
    <cellStyle name="???????? 2 2 3 2 2" xfId="14115" xr:uid="{6E86A568-3899-48D6-9C23-B8A920D78BB3}"/>
    <cellStyle name="???????? 2 2 3 2 2 2" xfId="19958" xr:uid="{90DF6D57-5180-4E20-8F1B-46F31118883D}"/>
    <cellStyle name="???????? 2 2 3 2 2 3" xfId="22721" xr:uid="{57E89AB0-F232-481B-8203-473C2D584611}"/>
    <cellStyle name="???????? 2 2 3 2 2 4" xfId="27063" xr:uid="{DAD13AEC-B95C-4D8C-AB33-4C6AB61B6893}"/>
    <cellStyle name="???????? 2 2 3 2 2 5" xfId="35707" xr:uid="{2A8FDA6B-5ECA-4D80-B9D5-DF5BA040D3E2}"/>
    <cellStyle name="???????? 2 2 3 2 3" xfId="16274" xr:uid="{77F0D36B-98B8-4CCA-8A76-38BC54CB9F1D}"/>
    <cellStyle name="???????? 2 2 3 2 4" xfId="17677" xr:uid="{C5B63ABF-686F-4F2F-8963-D01F5A46F7D1}"/>
    <cellStyle name="???????? 2 2 3 2 5" xfId="27062" xr:uid="{22BA99E6-9684-4056-A1FB-3A9D3604A237}"/>
    <cellStyle name="???????? 2 2 3 2 6" xfId="35706" xr:uid="{768AB3EC-8F1A-49CF-9426-7E48CAE36EF6}"/>
    <cellStyle name="???????? 2 2 3 3" xfId="14116" xr:uid="{73B8536E-FDA7-4E87-A296-543A31BD8C79}"/>
    <cellStyle name="???????? 2 2 3 3 2" xfId="19959" xr:uid="{E5890DED-FB43-4A84-A57C-22C599C9AF27}"/>
    <cellStyle name="???????? 2 2 3 3 2 2" xfId="22722" xr:uid="{042B79B1-A54E-4C3C-8DF2-63E12133CA32}"/>
    <cellStyle name="???????? 2 2 3 3 2 3" xfId="27065" xr:uid="{3CCE95C9-72E4-4293-AC4F-CC23FE7B064E}"/>
    <cellStyle name="???????? 2 2 3 3 3" xfId="16275" xr:uid="{80CF9632-BA7D-4EB2-9450-6CDC444227AA}"/>
    <cellStyle name="???????? 2 2 3 3 4" xfId="17676" xr:uid="{272172D4-2428-40D9-ABD2-E220CFF4F1CD}"/>
    <cellStyle name="???????? 2 2 3 3 5" xfId="27064" xr:uid="{4A61E0C0-DC25-49F6-9C38-700818E809B4}"/>
    <cellStyle name="???????? 2 2 3 3 6" xfId="35708" xr:uid="{B110A259-369D-41A5-B93B-63CD7CFE8995}"/>
    <cellStyle name="???????? 2 2 3 4" xfId="15384" xr:uid="{4F42F74F-0CF1-44FE-AD90-D7D65A9C2B33}"/>
    <cellStyle name="???????? 2 2 3 4 2" xfId="19960" xr:uid="{590D1207-7A2D-4795-8338-B98C7D2AFEBC}"/>
    <cellStyle name="???????? 2 2 3 4 2 2" xfId="22723" xr:uid="{EA4A2CB4-0D80-4C60-B22A-0F7869A68CA3}"/>
    <cellStyle name="???????? 2 2 3 4 2 3" xfId="27067" xr:uid="{2F915E7B-42CA-48B8-A405-172F37076B15}"/>
    <cellStyle name="???????? 2 2 3 4 3" xfId="16276" xr:uid="{3414F219-4B24-4B0E-8B46-38DA5FC75118}"/>
    <cellStyle name="???????? 2 2 3 4 4" xfId="17675" xr:uid="{643669AD-8CA2-4102-A0DC-A5495481AC4E}"/>
    <cellStyle name="???????? 2 2 3 4 5" xfId="27066" xr:uid="{6196856F-86C7-4B9B-A472-F1BA8FBACA4B}"/>
    <cellStyle name="???????? 2 2 3 4 6" xfId="35709" xr:uid="{4CCAD071-7D05-4FF9-884A-F7DB5EF3D762}"/>
    <cellStyle name="???????? 2 2 3 5" xfId="19957" xr:uid="{594E062D-87C0-428C-AE98-9099952870B1}"/>
    <cellStyle name="???????? 2 2 3 5 2" xfId="22720" xr:uid="{67CAECC2-35D7-4549-AF31-D47DCDAE5FA3}"/>
    <cellStyle name="???????? 2 2 3 5 3" xfId="27068" xr:uid="{ED8290EE-B014-4371-9973-A08A6A2430D5}"/>
    <cellStyle name="???????? 2 2 3 6" xfId="16273" xr:uid="{453C7D4E-4D3C-4689-892C-DEF581A1EAC6}"/>
    <cellStyle name="???????? 2 2 3 7" xfId="17678" xr:uid="{E34C4397-F8C1-4EB3-AD26-5A57F9299690}"/>
    <cellStyle name="???????? 2 2 3 8" xfId="27061" xr:uid="{45F8C22E-60F0-48E8-B35A-B028A563919E}"/>
    <cellStyle name="???????? 2 2 3 9" xfId="35705" xr:uid="{1BC05A38-B35E-4E42-A4E2-CA415B8B1874}"/>
    <cellStyle name="???????? 2 2 4" xfId="11299" xr:uid="{DC4DCFB9-FB12-4ED9-964F-909A119ACD94}"/>
    <cellStyle name="???????? 2 2 4 2" xfId="14114" xr:uid="{0A61BD9D-765E-4527-99EB-DEFB452ACFC8}"/>
    <cellStyle name="???????? 2 2 4 2 2" xfId="19961" xr:uid="{BB4DF3A3-4485-4AD6-BFAF-55FC15048543}"/>
    <cellStyle name="???????? 2 2 4 2 3" xfId="22724" xr:uid="{0A7B5885-C49E-472B-AB8F-C75A82D4AD5E}"/>
    <cellStyle name="???????? 2 2 4 2 4" xfId="27070" xr:uid="{167F8467-F051-44C9-B0DD-2FAB9D1A8291}"/>
    <cellStyle name="???????? 2 2 4 2 5" xfId="35711" xr:uid="{8BBA2063-A37C-4257-A187-97C8AA794BE0}"/>
    <cellStyle name="???????? 2 2 4 3" xfId="16277" xr:uid="{549BBB79-8517-4862-BD88-6CAC03A0D37E}"/>
    <cellStyle name="???????? 2 2 4 4" xfId="17674" xr:uid="{9CB19DE7-CAC0-4D0A-84C7-EB2B68B43139}"/>
    <cellStyle name="???????? 2 2 4 5" xfId="27069" xr:uid="{E7952F10-544F-4C8D-84DC-17BEEAB370B6}"/>
    <cellStyle name="???????? 2 2 4 6" xfId="35710" xr:uid="{6743FF32-B6B4-40F8-AB52-DB0A2F96CC66}"/>
    <cellStyle name="???????? 2 2 5" xfId="14121" xr:uid="{127CE08C-A4EE-4590-91E6-A4F60C6D0361}"/>
    <cellStyle name="???????? 2 2 5 2" xfId="19962" xr:uid="{912B8D92-5FB6-4783-9052-384D2F34887B}"/>
    <cellStyle name="???????? 2 2 5 2 2" xfId="22725" xr:uid="{05404E50-C815-4F61-81F5-E1F70A261177}"/>
    <cellStyle name="???????? 2 2 5 2 3" xfId="27072" xr:uid="{25D8D349-3491-486E-8670-DCBF4B21D868}"/>
    <cellStyle name="???????? 2 2 5 3" xfId="16278" xr:uid="{D927FC80-2052-43BD-87DB-430A9BC70E6A}"/>
    <cellStyle name="???????? 2 2 5 4" xfId="17673" xr:uid="{35C14761-83AC-4C95-8DA6-6A36F843E859}"/>
    <cellStyle name="???????? 2 2 5 5" xfId="27071" xr:uid="{77F39BD0-200B-4CAB-A4BA-0A705E35D532}"/>
    <cellStyle name="???????? 2 2 5 6" xfId="35712" xr:uid="{F70D0BD6-37B3-4BCF-AE7B-9ED4FC92E8E9}"/>
    <cellStyle name="???????? 2 2 6" xfId="15381" xr:uid="{A5F4E7DE-98DD-48DD-8E11-D389DB50C974}"/>
    <cellStyle name="???????? 2 2 6 2" xfId="19963" xr:uid="{DA9B44B6-9178-4412-A5D0-E8754A7932C1}"/>
    <cellStyle name="???????? 2 2 6 2 2" xfId="22726" xr:uid="{71DBA083-865F-4E86-ACA7-8312E8FCF2B1}"/>
    <cellStyle name="???????? 2 2 6 2 3" xfId="27074" xr:uid="{9A34A00E-41BD-488C-8272-68FCB9F7DB25}"/>
    <cellStyle name="???????? 2 2 6 3" xfId="16279" xr:uid="{E82310C6-5534-4929-A2D5-B9EC0258854D}"/>
    <cellStyle name="???????? 2 2 6 4" xfId="17672" xr:uid="{7E7A9442-DE60-4D76-A19C-B57265E73F4C}"/>
    <cellStyle name="???????? 2 2 6 5" xfId="27073" xr:uid="{BBFCA488-D53A-470F-8DB7-0E1524EED5B5}"/>
    <cellStyle name="???????? 2 2 6 6" xfId="35713" xr:uid="{8986D0E0-3F97-4E3E-9C5B-83FD6367EA8F}"/>
    <cellStyle name="???????? 2 2 7" xfId="19948" xr:uid="{3B1E04FD-A21F-4DE3-9428-530DCD1D8B52}"/>
    <cellStyle name="???????? 2 2 7 2" xfId="22711" xr:uid="{B213C195-82BF-4A2D-AE42-18DBCD71DDCA}"/>
    <cellStyle name="???????? 2 2 7 3" xfId="27075" xr:uid="{632738F6-5D1A-43BC-8DCA-B1FF68FF1A06}"/>
    <cellStyle name="???????? 2 2 8" xfId="16264" xr:uid="{2F314FAB-94F0-428B-AB73-24861C0E6E8B}"/>
    <cellStyle name="???????? 2 2 9" xfId="17687" xr:uid="{288083DB-A72A-4B4F-9513-12B3F7025F44}"/>
    <cellStyle name="???????? 2 3" xfId="11300" xr:uid="{942E3A52-B630-44E6-B652-54F1272EF778}"/>
    <cellStyle name="???????? 2 3 10" xfId="35714" xr:uid="{1BFC4CA4-AD47-4BBB-8B8D-798E130C5FD3}"/>
    <cellStyle name="???????? 2 3 2" xfId="11301" xr:uid="{2C22C7D7-616D-4C54-A5F1-182823AC5389}"/>
    <cellStyle name="???????? 2 3 2 2" xfId="11302" xr:uid="{76C90341-4377-4AFD-A2DE-8D3C50A479D0}"/>
    <cellStyle name="???????? 2 3 2 2 2" xfId="14111" xr:uid="{9003EE35-E81E-4A3C-9746-93B835DD6BE6}"/>
    <cellStyle name="???????? 2 3 2 2 2 2" xfId="19966" xr:uid="{F4639CA0-A986-4DA3-9ACF-FC29181D08E7}"/>
    <cellStyle name="???????? 2 3 2 2 2 3" xfId="22729" xr:uid="{D633CB6D-2A53-4F6B-B786-25661FCD87B8}"/>
    <cellStyle name="???????? 2 3 2 2 2 4" xfId="27079" xr:uid="{4903C3E6-B5C3-48AA-BA7A-67ED949DA10E}"/>
    <cellStyle name="???????? 2 3 2 2 2 5" xfId="35717" xr:uid="{CDBBAEAF-84F2-4BF8-8DE3-2846DFCA6B57}"/>
    <cellStyle name="???????? 2 3 2 2 3" xfId="16282" xr:uid="{D4EC354C-41DF-47DF-963C-C8408A648AB1}"/>
    <cellStyle name="???????? 2 3 2 2 4" xfId="17669" xr:uid="{886CC613-38B3-463A-A165-16286EB8ADFB}"/>
    <cellStyle name="???????? 2 3 2 2 5" xfId="27078" xr:uid="{F56B6A0F-6C02-4E69-A13B-D21D6250E73C}"/>
    <cellStyle name="???????? 2 3 2 2 6" xfId="35716" xr:uid="{B34A2E6C-10BF-4E7E-B27C-9DFB7C3F6F37}"/>
    <cellStyle name="???????? 2 3 2 3" xfId="14112" xr:uid="{3ADE6FE7-1447-40E8-B2DA-18310B582D87}"/>
    <cellStyle name="???????? 2 3 2 3 2" xfId="19967" xr:uid="{F687043C-D311-437D-A1B0-AECEDA4790BD}"/>
    <cellStyle name="???????? 2 3 2 3 2 2" xfId="22730" xr:uid="{36BC5272-9E1C-40C8-B392-A120181E6FBC}"/>
    <cellStyle name="???????? 2 3 2 3 2 3" xfId="27081" xr:uid="{9D1AEB3B-065B-493C-BC82-129EB953F2F4}"/>
    <cellStyle name="???????? 2 3 2 3 3" xfId="16283" xr:uid="{0B94C4BD-EB3B-4989-BC7F-DDDC2E93A19F}"/>
    <cellStyle name="???????? 2 3 2 3 4" xfId="17668" xr:uid="{36B3128A-8003-4DAF-9863-2B1A703FA0D5}"/>
    <cellStyle name="???????? 2 3 2 3 5" xfId="27080" xr:uid="{DE3A041D-16BC-4CE5-B0E9-B4C1ECD146C0}"/>
    <cellStyle name="???????? 2 3 2 3 6" xfId="35718" xr:uid="{61B3B595-C3E7-4C55-963A-9375FE011936}"/>
    <cellStyle name="???????? 2 3 2 4" xfId="15386" xr:uid="{0F80B23C-2522-4909-869B-587318BFF82B}"/>
    <cellStyle name="???????? 2 3 2 4 2" xfId="19968" xr:uid="{CD287A02-19FD-4A5B-A547-64F05C2C023D}"/>
    <cellStyle name="???????? 2 3 2 4 2 2" xfId="22731" xr:uid="{CBBCD046-5D0D-43C7-9B7C-5BD4A8ABC6FE}"/>
    <cellStyle name="???????? 2 3 2 4 2 3" xfId="27083" xr:uid="{8A4DE0AC-EE8E-49D8-BACA-81AC0E540EA5}"/>
    <cellStyle name="???????? 2 3 2 4 3" xfId="16284" xr:uid="{5FC73738-6E17-4634-BEEF-7D0FE96A56F3}"/>
    <cellStyle name="???????? 2 3 2 4 4" xfId="17667" xr:uid="{2515879E-4AE3-4DFA-A384-F65288C5023D}"/>
    <cellStyle name="???????? 2 3 2 4 5" xfId="27082" xr:uid="{CC28B6A9-5A55-4014-B194-82EAF98951A7}"/>
    <cellStyle name="???????? 2 3 2 4 6" xfId="35719" xr:uid="{66B5C319-E989-43B0-A63B-15B418F09FC4}"/>
    <cellStyle name="???????? 2 3 2 5" xfId="19965" xr:uid="{087E442E-4737-4C6C-8503-6F67DD966CBF}"/>
    <cellStyle name="???????? 2 3 2 5 2" xfId="22728" xr:uid="{B6BE6176-221C-4D3D-AA7A-08432060ACF7}"/>
    <cellStyle name="???????? 2 3 2 5 3" xfId="27084" xr:uid="{D346499B-AEFB-49AD-B8A3-D596E8A837FA}"/>
    <cellStyle name="???????? 2 3 2 6" xfId="16281" xr:uid="{3BFBB6BB-679C-489E-AD25-FD4D57129CCF}"/>
    <cellStyle name="???????? 2 3 2 7" xfId="17670" xr:uid="{277D5784-D568-41D3-917B-75C57126D753}"/>
    <cellStyle name="???????? 2 3 2 8" xfId="27077" xr:uid="{9B3AE43D-CFEA-4D7D-9835-6E8B51CD4808}"/>
    <cellStyle name="???????? 2 3 2 9" xfId="35715" xr:uid="{965D5694-1EAD-4F78-ADE9-D1D6FFF9AA4E}"/>
    <cellStyle name="???????? 2 3 3" xfId="11303" xr:uid="{0E900C6B-A0C2-4E74-B812-239A7CB32C32}"/>
    <cellStyle name="???????? 2 3 3 2" xfId="14110" xr:uid="{060F4BA4-FA68-4646-A155-854576C02AC4}"/>
    <cellStyle name="???????? 2 3 3 2 2" xfId="19969" xr:uid="{DE36E8ED-278D-4A3F-94AE-C04C384628D1}"/>
    <cellStyle name="???????? 2 3 3 2 3" xfId="22732" xr:uid="{0ECE1535-360F-423B-ADDA-E2F37701BDF5}"/>
    <cellStyle name="???????? 2 3 3 2 4" xfId="27086" xr:uid="{6A6193AC-1CE7-4E6A-B9D6-8CBB30F6D85E}"/>
    <cellStyle name="???????? 2 3 3 2 5" xfId="35721" xr:uid="{47FD7173-22F3-4D09-928E-605BD63066FE}"/>
    <cellStyle name="???????? 2 3 3 3" xfId="16285" xr:uid="{7036289F-EAE3-4656-A1CB-0061AA1E0932}"/>
    <cellStyle name="???????? 2 3 3 4" xfId="17666" xr:uid="{DAE3D69A-D56B-4F9D-BA52-070662674B2B}"/>
    <cellStyle name="???????? 2 3 3 5" xfId="27085" xr:uid="{05A694EB-7503-442D-94DF-3B22D6032F5C}"/>
    <cellStyle name="???????? 2 3 3 6" xfId="35720" xr:uid="{2DDE2718-E444-4550-9045-CCB0FE6B925C}"/>
    <cellStyle name="???????? 2 3 4" xfId="14113" xr:uid="{1C41AA01-857A-4F1D-85BC-1F70D241916B}"/>
    <cellStyle name="???????? 2 3 4 2" xfId="19970" xr:uid="{3F85EEDC-5598-4C02-A8AA-D453D0506ED0}"/>
    <cellStyle name="???????? 2 3 4 2 2" xfId="22733" xr:uid="{E40A93F4-31B7-411F-918E-57CEDFF55529}"/>
    <cellStyle name="???????? 2 3 4 2 3" xfId="27088" xr:uid="{24D4B97D-0CD4-48EF-A55A-C6364D054881}"/>
    <cellStyle name="???????? 2 3 4 3" xfId="16286" xr:uid="{1F972131-20A9-4462-9BAE-3983EA51AD03}"/>
    <cellStyle name="???????? 2 3 4 4" xfId="17665" xr:uid="{372CA711-C16F-4CA3-8E62-C94585349D6F}"/>
    <cellStyle name="???????? 2 3 4 5" xfId="27087" xr:uid="{0587DDC1-4AA7-42DC-BECB-7DC9A838D534}"/>
    <cellStyle name="???????? 2 3 4 6" xfId="35722" xr:uid="{4EB999A0-2C62-425B-AB6A-A2CDA6D39D1F}"/>
    <cellStyle name="???????? 2 3 5" xfId="15385" xr:uid="{988AEF95-FBA1-415A-87A1-7787010A4B7E}"/>
    <cellStyle name="???????? 2 3 5 2" xfId="19971" xr:uid="{07BD1EF7-51F8-4701-8CA1-D609DC154DFE}"/>
    <cellStyle name="???????? 2 3 5 2 2" xfId="22734" xr:uid="{48370E26-8A50-4023-8FD8-35081212C327}"/>
    <cellStyle name="???????? 2 3 5 2 3" xfId="27090" xr:uid="{7CF71263-3B3F-4E73-86D2-02F30B743875}"/>
    <cellStyle name="???????? 2 3 5 3" xfId="16287" xr:uid="{60E83FA1-6B67-4B3E-8BA5-89E27B17DB63}"/>
    <cellStyle name="???????? 2 3 5 4" xfId="17664" xr:uid="{7E9C6245-5BEE-42F7-98B5-B9CBAD9FF565}"/>
    <cellStyle name="???????? 2 3 5 5" xfId="27089" xr:uid="{5B70AA12-7BDC-48F3-88FF-E720CEE77FA7}"/>
    <cellStyle name="???????? 2 3 5 6" xfId="35723" xr:uid="{0C064F93-A766-439C-9739-37F79BBDEE70}"/>
    <cellStyle name="???????? 2 3 6" xfId="19964" xr:uid="{1DC6DCDD-19D3-4F86-8EFE-DCB7E1882C36}"/>
    <cellStyle name="???????? 2 3 6 2" xfId="22727" xr:uid="{8EEA879C-93D9-488D-9EC9-3EE731441377}"/>
    <cellStyle name="???????? 2 3 6 3" xfId="27091" xr:uid="{F9B1185C-82AA-44A2-964E-7066088086B3}"/>
    <cellStyle name="???????? 2 3 7" xfId="16280" xr:uid="{4BF3CD99-58E4-44E4-A52F-522C23B4C3D4}"/>
    <cellStyle name="???????? 2 3 8" xfId="17671" xr:uid="{1EAD8922-D590-4EC8-BF6E-8E1E7C297513}"/>
    <cellStyle name="???????? 2 3 9" xfId="27076" xr:uid="{405CFED9-86FB-442D-98CC-96C5AFAF87A4}"/>
    <cellStyle name="???????? 2 4" xfId="11304" xr:uid="{DA86B266-BBED-472F-93DB-EBD4E27011DE}"/>
    <cellStyle name="???????? 2 4 10" xfId="35724" xr:uid="{0630CF01-F614-4FF0-B317-303E92217347}"/>
    <cellStyle name="???????? 2 4 2" xfId="11305" xr:uid="{49EC315B-AA4B-452A-A143-57B1C207657D}"/>
    <cellStyle name="???????? 2 4 2 2" xfId="11306" xr:uid="{D9B0CD63-3C98-4CAD-AE1A-17E233DD281C}"/>
    <cellStyle name="???????? 2 4 2 2 2" xfId="14107" xr:uid="{87C780BD-F5E3-4DA6-B6CE-2063A2A807AE}"/>
    <cellStyle name="???????? 2 4 2 2 2 2" xfId="19974" xr:uid="{61121592-C58D-42F4-97C8-C5C7BFD4A8F2}"/>
    <cellStyle name="???????? 2 4 2 2 2 3" xfId="22737" xr:uid="{7ED49F50-B45E-44E6-9AB6-2D8691118AD8}"/>
    <cellStyle name="???????? 2 4 2 2 2 4" xfId="27095" xr:uid="{C2C9B1C1-0141-4537-A1AC-82D81C41F593}"/>
    <cellStyle name="???????? 2 4 2 2 2 5" xfId="35727" xr:uid="{4C8DCC35-C166-4EB7-91E3-E89561C7C4CD}"/>
    <cellStyle name="???????? 2 4 2 2 3" xfId="16290" xr:uid="{5D243461-8EDE-464E-847C-15EC8A412FB7}"/>
    <cellStyle name="???????? 2 4 2 2 4" xfId="17661" xr:uid="{FC54136B-CD64-45E4-8AD5-AB3D88D82833}"/>
    <cellStyle name="???????? 2 4 2 2 5" xfId="27094" xr:uid="{912E1F84-BDB3-41C1-B029-487D652D181D}"/>
    <cellStyle name="???????? 2 4 2 2 6" xfId="35726" xr:uid="{E8CD728D-8CC5-4CF2-9ABA-461846FF3171}"/>
    <cellStyle name="???????? 2 4 2 3" xfId="14108" xr:uid="{33580208-7744-4945-958E-05340F7C61CF}"/>
    <cellStyle name="???????? 2 4 2 3 2" xfId="19975" xr:uid="{F6A4A2AD-D1C3-4D25-A865-5BA734D7E654}"/>
    <cellStyle name="???????? 2 4 2 3 2 2" xfId="22738" xr:uid="{93FFCA9E-F4B0-4C3C-B6AD-76711589D13D}"/>
    <cellStyle name="???????? 2 4 2 3 2 3" xfId="27097" xr:uid="{158E146C-8A3F-47A7-B96E-8B970D53F87F}"/>
    <cellStyle name="???????? 2 4 2 3 3" xfId="16291" xr:uid="{CE466AF3-75D3-4405-851A-1AF411032FA2}"/>
    <cellStyle name="???????? 2 4 2 3 4" xfId="17660" xr:uid="{ECE4CB2B-8902-406D-BFC4-2ED82497A559}"/>
    <cellStyle name="???????? 2 4 2 3 5" xfId="27096" xr:uid="{0268EDEF-516F-4878-8925-81B4E99BED16}"/>
    <cellStyle name="???????? 2 4 2 3 6" xfId="35728" xr:uid="{0D03CDE7-2703-4FCA-B004-EE8C6F840BF3}"/>
    <cellStyle name="???????? 2 4 2 4" xfId="15388" xr:uid="{4ED25CB7-6484-4290-A222-326054E292E8}"/>
    <cellStyle name="???????? 2 4 2 4 2" xfId="19976" xr:uid="{18B97B74-2A0B-4AA4-B02D-9AACDA2F1555}"/>
    <cellStyle name="???????? 2 4 2 4 2 2" xfId="22739" xr:uid="{19867985-97DC-434E-865A-25ED7F42415A}"/>
    <cellStyle name="???????? 2 4 2 4 2 3" xfId="27099" xr:uid="{333D729A-4078-498C-B2A2-524103A638E3}"/>
    <cellStyle name="???????? 2 4 2 4 3" xfId="16292" xr:uid="{87BDBB7B-07AE-4270-8FBD-A0B10C0131C2}"/>
    <cellStyle name="???????? 2 4 2 4 4" xfId="17659" xr:uid="{1217F951-AE8F-47B2-BAC8-B61494DF1A79}"/>
    <cellStyle name="???????? 2 4 2 4 5" xfId="27098" xr:uid="{5F98E8FB-B42B-4865-B71E-5266FF97D20F}"/>
    <cellStyle name="???????? 2 4 2 4 6" xfId="35729" xr:uid="{D4787639-F682-44AC-A292-B77B38188714}"/>
    <cellStyle name="???????? 2 4 2 5" xfId="19973" xr:uid="{BBA9A423-2FD9-4DC1-8CA0-F39E6C772844}"/>
    <cellStyle name="???????? 2 4 2 5 2" xfId="22736" xr:uid="{1BA1DC2B-B11A-4D2E-B0F0-4163D3F9AA42}"/>
    <cellStyle name="???????? 2 4 2 5 3" xfId="27100" xr:uid="{97AE5D39-51D8-4D67-8C5B-733A20D66F79}"/>
    <cellStyle name="???????? 2 4 2 6" xfId="16289" xr:uid="{320E4925-5D7B-485C-8D99-D3AF152EF32C}"/>
    <cellStyle name="???????? 2 4 2 7" xfId="17662" xr:uid="{73618ECF-44E9-40B1-ADB8-8663352B7631}"/>
    <cellStyle name="???????? 2 4 2 8" xfId="27093" xr:uid="{EC7E7C76-8F50-4EE4-85E1-09DD91A6A2CA}"/>
    <cellStyle name="???????? 2 4 2 9" xfId="35725" xr:uid="{E642334D-0BA1-4C05-B8AD-40D62C99F629}"/>
    <cellStyle name="???????? 2 4 3" xfId="11307" xr:uid="{F8F8F9DA-E13C-4B26-89D7-3BA4A7B54E18}"/>
    <cellStyle name="???????? 2 4 3 2" xfId="14106" xr:uid="{5C4A65D4-A133-4506-B7B8-850D78254F7A}"/>
    <cellStyle name="???????? 2 4 3 2 2" xfId="19977" xr:uid="{5467266C-E9DE-4A4D-B3FC-501952E361D8}"/>
    <cellStyle name="???????? 2 4 3 2 3" xfId="22740" xr:uid="{BBC3D0D1-D6EE-408C-9A6B-DDD20F8BECA6}"/>
    <cellStyle name="???????? 2 4 3 2 4" xfId="27102" xr:uid="{DCCCA311-4020-4753-88A6-6454F8A326AD}"/>
    <cellStyle name="???????? 2 4 3 2 5" xfId="35731" xr:uid="{B2576F61-CCEA-45AB-9C79-D089E1892476}"/>
    <cellStyle name="???????? 2 4 3 3" xfId="16293" xr:uid="{E3971BEA-F031-41FC-A4AF-48A391BBD90C}"/>
    <cellStyle name="???????? 2 4 3 4" xfId="17658" xr:uid="{9F4B9D5F-BBC4-434C-BC43-016CA1310168}"/>
    <cellStyle name="???????? 2 4 3 5" xfId="27101" xr:uid="{B8FC3F9E-886E-41C5-A24C-A6B9AC504375}"/>
    <cellStyle name="???????? 2 4 3 6" xfId="35730" xr:uid="{ABC86954-5870-40CB-818B-AACC9E60E36E}"/>
    <cellStyle name="???????? 2 4 4" xfId="14109" xr:uid="{0F4BBE0A-B5DC-4413-91A6-8E7F55A18ACF}"/>
    <cellStyle name="???????? 2 4 4 2" xfId="19978" xr:uid="{FA8E7AA5-C5A6-44A3-81EA-2B4F37684882}"/>
    <cellStyle name="???????? 2 4 4 2 2" xfId="22741" xr:uid="{B7E1465E-C2DE-4CD2-98A9-B5ABB8092799}"/>
    <cellStyle name="???????? 2 4 4 2 3" xfId="27104" xr:uid="{BE871F07-4400-4811-9C4E-395FED4B4D2F}"/>
    <cellStyle name="???????? 2 4 4 3" xfId="16294" xr:uid="{749ED0FE-709C-41BA-B880-C82DDE4ABB3B}"/>
    <cellStyle name="???????? 2 4 4 4" xfId="17657" xr:uid="{6EF56EBB-44AC-4D1C-8A87-A183F3119E6E}"/>
    <cellStyle name="???????? 2 4 4 5" xfId="27103" xr:uid="{4A416FA1-FD31-47F7-83C0-3DADDB554304}"/>
    <cellStyle name="???????? 2 4 4 6" xfId="35732" xr:uid="{45C7762C-4053-4C51-A081-7AB3666CAEB7}"/>
    <cellStyle name="???????? 2 4 5" xfId="15387" xr:uid="{B3BB6AB3-4BA6-4E9E-98D6-85004468F67F}"/>
    <cellStyle name="???????? 2 4 5 2" xfId="19979" xr:uid="{F9586252-2712-4920-AAB7-47A9B5D20E51}"/>
    <cellStyle name="???????? 2 4 5 2 2" xfId="22742" xr:uid="{F1FAAF14-AE6D-46FB-8D23-F17DE59C8620}"/>
    <cellStyle name="???????? 2 4 5 2 3" xfId="27106" xr:uid="{2D0547E7-FD21-49F2-8E44-0E1903DFB059}"/>
    <cellStyle name="???????? 2 4 5 3" xfId="16295" xr:uid="{17D2D4EC-F4FF-46CA-81E0-07636521B55B}"/>
    <cellStyle name="???????? 2 4 5 4" xfId="17656" xr:uid="{3A1B5691-F0C2-4E00-80A5-5B869D2F1ABF}"/>
    <cellStyle name="???????? 2 4 5 5" xfId="27105" xr:uid="{DC3A78A1-15BF-4DAB-B759-3CC2CAB110D1}"/>
    <cellStyle name="???????? 2 4 5 6" xfId="35733" xr:uid="{CED83835-E2AA-4E17-A394-6BE68140CDFB}"/>
    <cellStyle name="???????? 2 4 6" xfId="19972" xr:uid="{F0EE6067-97CE-43A8-80A7-3DB37887BFF3}"/>
    <cellStyle name="???????? 2 4 6 2" xfId="22735" xr:uid="{F9803319-34AF-4767-8173-645A1E16E0CF}"/>
    <cellStyle name="???????? 2 4 6 3" xfId="27107" xr:uid="{84D14638-CB89-4067-AAF4-7CE14FE92145}"/>
    <cellStyle name="???????? 2 4 7" xfId="16288" xr:uid="{50852BA6-6F5A-4975-BA06-31D1AACC50D9}"/>
    <cellStyle name="???????? 2 4 8" xfId="17663" xr:uid="{9FE1CE3B-9E6D-4DC3-9C13-6613EAB62329}"/>
    <cellStyle name="???????? 2 4 9" xfId="27092" xr:uid="{89220E6A-24FE-4C9C-9CFB-E8B9104C3DD4}"/>
    <cellStyle name="???????? 2 5" xfId="11308" xr:uid="{6846DCC1-4C56-4BFB-AD61-922B26FADE98}"/>
    <cellStyle name="???????? 2 5 2" xfId="11309" xr:uid="{23137D23-379B-490A-8090-6820C47C9672}"/>
    <cellStyle name="???????? 2 5 2 2" xfId="14104" xr:uid="{153FE9D5-CB3D-4914-9808-2F83FE748D1F}"/>
    <cellStyle name="???????? 2 5 2 2 2" xfId="19981" xr:uid="{7FB1C991-3F3B-4319-B183-4745BA950651}"/>
    <cellStyle name="???????? 2 5 2 2 3" xfId="22744" xr:uid="{18E010EC-591C-4B9E-8775-99FFCA1E555A}"/>
    <cellStyle name="???????? 2 5 2 2 4" xfId="27110" xr:uid="{17C75E42-3D42-4ABA-A4AE-26AF7A267036}"/>
    <cellStyle name="???????? 2 5 2 2 5" xfId="35736" xr:uid="{BADD5088-EC5D-435F-AD01-77A83950E159}"/>
    <cellStyle name="???????? 2 5 2 3" xfId="16297" xr:uid="{3A4EE3CA-E979-45B0-BF1F-935CD278D850}"/>
    <cellStyle name="???????? 2 5 2 4" xfId="17654" xr:uid="{57D7BD99-C97C-401E-9276-413B258C6111}"/>
    <cellStyle name="???????? 2 5 2 5" xfId="27109" xr:uid="{55D059BD-896D-4B3F-BC7A-9174052057C8}"/>
    <cellStyle name="???????? 2 5 2 6" xfId="35735" xr:uid="{3ED3B15D-8DD1-47A9-941E-60AE63C2DCE4}"/>
    <cellStyle name="???????? 2 5 3" xfId="14105" xr:uid="{7A9C059A-0530-41A8-AF11-1AFCA69F70A6}"/>
    <cellStyle name="???????? 2 5 3 2" xfId="19982" xr:uid="{D8A018BE-F401-4F8D-A552-32D7BD08349B}"/>
    <cellStyle name="???????? 2 5 3 2 2" xfId="22745" xr:uid="{5788AFD8-CAD5-4AE0-A246-394F8EE9DB9A}"/>
    <cellStyle name="???????? 2 5 3 2 3" xfId="27112" xr:uid="{FA4096CB-7F98-475C-8377-1898FEEE0CD6}"/>
    <cellStyle name="???????? 2 5 3 3" xfId="16298" xr:uid="{8C5D1EF9-AE15-42CE-839C-FC51509A19D3}"/>
    <cellStyle name="???????? 2 5 3 4" xfId="17653" xr:uid="{1D264C34-4146-484E-A0E5-1463C4B421F1}"/>
    <cellStyle name="???????? 2 5 3 5" xfId="27111" xr:uid="{0BA829D3-2F51-40C6-BD0C-6907980DFDA6}"/>
    <cellStyle name="???????? 2 5 3 6" xfId="35737" xr:uid="{02069A11-2007-4957-97D9-27BCD469C93D}"/>
    <cellStyle name="???????? 2 5 4" xfId="15389" xr:uid="{38EDE781-AC43-4A97-974A-416B76BC8A72}"/>
    <cellStyle name="???????? 2 5 4 2" xfId="19983" xr:uid="{70390DD7-303F-489B-931C-91C9B6733D48}"/>
    <cellStyle name="???????? 2 5 4 2 2" xfId="22746" xr:uid="{BDDE74AE-A44F-4F38-B012-52DD0154C514}"/>
    <cellStyle name="???????? 2 5 4 2 3" xfId="27114" xr:uid="{B520193A-F74A-4953-B532-8DF11E3735CD}"/>
    <cellStyle name="???????? 2 5 4 3" xfId="16299" xr:uid="{8CA33903-25D2-4590-8D75-46DA23E3F137}"/>
    <cellStyle name="???????? 2 5 4 4" xfId="17652" xr:uid="{A62FC858-2C9C-40C4-A14C-F6253805FD9B}"/>
    <cellStyle name="???????? 2 5 4 5" xfId="27113" xr:uid="{CAC7A790-9DD4-4B73-A7B8-3694D3807D96}"/>
    <cellStyle name="???????? 2 5 4 6" xfId="35738" xr:uid="{00A7F88C-CFED-4D59-8403-79BC95A49BEF}"/>
    <cellStyle name="???????? 2 5 5" xfId="19980" xr:uid="{89512A58-0915-4751-91E7-740870FE2B1D}"/>
    <cellStyle name="???????? 2 5 5 2" xfId="22743" xr:uid="{8F992FA7-F41F-4FB1-A113-1D78735FFCB0}"/>
    <cellStyle name="???????? 2 5 5 3" xfId="27115" xr:uid="{06E85C64-1B21-488B-B6DB-27C8A96474C1}"/>
    <cellStyle name="???????? 2 5 6" xfId="16296" xr:uid="{119D88F5-6764-4749-A9A9-AA83281D60BB}"/>
    <cellStyle name="???????? 2 5 7" xfId="17655" xr:uid="{03D0E8C4-9E44-41CE-92CC-5E4B6C215C6E}"/>
    <cellStyle name="???????? 2 5 8" xfId="27108" xr:uid="{8DDC4C65-FCE3-41AF-BEBB-43A9BF4E3740}"/>
    <cellStyle name="???????? 2 5 9" xfId="35734" xr:uid="{F5E5B8DD-056C-49AF-8FEB-B35A77C0BE02}"/>
    <cellStyle name="???????? 2 6" xfId="11310" xr:uid="{9037A8DC-7B42-447B-AA26-63609D7E69F2}"/>
    <cellStyle name="???????? 2 6 2" xfId="14103" xr:uid="{B5B8AB5B-A143-4AE2-BF92-3D9C4CC1AEB8}"/>
    <cellStyle name="???????? 2 6 2 2" xfId="19984" xr:uid="{295BD5BB-414F-4C31-8C90-97616295CA0A}"/>
    <cellStyle name="???????? 2 6 2 3" xfId="22747" xr:uid="{A1416BE8-BC8C-4022-B33A-0D920C049DEE}"/>
    <cellStyle name="???????? 2 6 2 4" xfId="27117" xr:uid="{F68A9AF4-6BDF-40AB-970E-6D5D7897169D}"/>
    <cellStyle name="???????? 2 6 2 5" xfId="35740" xr:uid="{F6DE8BAB-8F80-41D8-8F97-7194C9B33013}"/>
    <cellStyle name="???????? 2 6 3" xfId="16300" xr:uid="{065B72DD-BB54-48C7-9801-BBE7010A1E25}"/>
    <cellStyle name="???????? 2 6 4" xfId="17651" xr:uid="{C3AE0741-9F56-43D7-AB9F-BBE6977B5B68}"/>
    <cellStyle name="???????? 2 6 5" xfId="27116" xr:uid="{AF863242-4470-4A19-B6DB-53785ACB0F06}"/>
    <cellStyle name="???????? 2 6 6" xfId="35739" xr:uid="{F365F5AA-9F55-4FFD-8FFE-DE369D685880}"/>
    <cellStyle name="???????? 2 7" xfId="14122" xr:uid="{99D8D7A4-CE82-4534-A06E-9191886902AC}"/>
    <cellStyle name="???????? 2 7 2" xfId="19985" xr:uid="{34A2B0E4-AB3D-4608-B9D0-3271A68399CF}"/>
    <cellStyle name="???????? 2 7 2 2" xfId="22748" xr:uid="{280A1CA0-05B0-471B-B136-F7B26016BC47}"/>
    <cellStyle name="???????? 2 7 2 3" xfId="27119" xr:uid="{CF4A5261-25F3-4A3B-B169-2A3A3D145E4F}"/>
    <cellStyle name="???????? 2 7 3" xfId="16301" xr:uid="{E064B31B-C1D3-4B78-AB84-4F2EF0D76CC1}"/>
    <cellStyle name="???????? 2 7 4" xfId="17650" xr:uid="{C8B25848-1F39-4773-807A-5E4DB463C89B}"/>
    <cellStyle name="???????? 2 7 5" xfId="27118" xr:uid="{2940583D-4B7C-4AC0-B92B-A64C5B796F3E}"/>
    <cellStyle name="???????? 2 7 6" xfId="35741" xr:uid="{8AE682C8-CD2B-4B59-A09B-975352818C33}"/>
    <cellStyle name="???????? 2 8" xfId="15380" xr:uid="{52BF78C4-37A1-447F-9F4C-4D900959CBC3}"/>
    <cellStyle name="???????? 2 8 2" xfId="19986" xr:uid="{708DE2CB-8616-4BCE-A6F7-8D58AF16C1D5}"/>
    <cellStyle name="???????? 2 8 2 2" xfId="22749" xr:uid="{040D6E93-1475-4491-A03D-E1BB13AC9769}"/>
    <cellStyle name="???????? 2 8 2 3" xfId="27121" xr:uid="{796B2357-1F10-4B0C-AB2A-101A4F57631E}"/>
    <cellStyle name="???????? 2 8 3" xfId="16302" xr:uid="{AAC3DC5A-08E2-47DC-8E52-6CF510F2988E}"/>
    <cellStyle name="???????? 2 8 4" xfId="17649" xr:uid="{A384337C-32BE-4F8D-8933-D0E7B70D7C4A}"/>
    <cellStyle name="???????? 2 8 5" xfId="27120" xr:uid="{23673C9E-E218-473F-B71D-4CA465192B5D}"/>
    <cellStyle name="???????? 2 8 6" xfId="35742" xr:uid="{5B1E6B17-3631-48C5-A470-07A9365878E1}"/>
    <cellStyle name="???????? 2 9" xfId="19947" xr:uid="{BF95E473-2EB2-43E2-8536-4C4CAF8F3E32}"/>
    <cellStyle name="???????? 2 9 2" xfId="22710" xr:uid="{900F9E99-36FE-425E-9DB0-5AF48591A60A}"/>
    <cellStyle name="???????? 2 9 3" xfId="27122" xr:uid="{7EB38F37-345E-45BC-83AE-C7AD3269D4C9}"/>
    <cellStyle name="???????? 3" xfId="11311" xr:uid="{EC6C7C60-F7A4-4877-8F8A-B846DAC9DECC}"/>
    <cellStyle name="???????? 3 10" xfId="16303" xr:uid="{7EE8717F-0F8A-461B-ABFD-EB639845EB0C}"/>
    <cellStyle name="???????? 3 11" xfId="17648" xr:uid="{2F1F992E-923C-4BDF-B138-E13AFFADDD7D}"/>
    <cellStyle name="???????? 3 12" xfId="27123" xr:uid="{9A7732B2-A579-46ED-B40D-A47E4A4001AF}"/>
    <cellStyle name="???????? 3 13" xfId="35743" xr:uid="{239FCB9D-3558-4C3F-81AB-F5A6AFC41583}"/>
    <cellStyle name="???????? 3 2" xfId="11312" xr:uid="{E9C0C093-5514-4DEB-8ACA-D4287D2E9AD3}"/>
    <cellStyle name="???????? 3 2 10" xfId="27124" xr:uid="{CA588B5C-FB92-4216-8E87-CAE164A5FF83}"/>
    <cellStyle name="???????? 3 2 11" xfId="35744" xr:uid="{369364F8-D06C-4D3E-B42F-9897EF0146F9}"/>
    <cellStyle name="???????? 3 2 2" xfId="11313" xr:uid="{986AFD7F-2869-4ABC-B16F-A94B7F62D4CB}"/>
    <cellStyle name="???????? 3 2 2 10" xfId="35745" xr:uid="{B35F27DB-F865-40DD-8918-7659BD88255B}"/>
    <cellStyle name="???????? 3 2 2 2" xfId="11314" xr:uid="{6CE05FCF-9F63-4304-B738-2424B7D1ACA7}"/>
    <cellStyle name="???????? 3 2 2 2 2" xfId="11315" xr:uid="{0691D334-28C2-4BEB-A22C-F24BCF836AD0}"/>
    <cellStyle name="???????? 3 2 2 2 2 2" xfId="14098" xr:uid="{EC14D013-E615-42C3-B590-C6C0606EBA81}"/>
    <cellStyle name="???????? 3 2 2 2 2 2 2" xfId="19991" xr:uid="{AAA6CCD3-9982-443B-B567-4E6C10E7DC95}"/>
    <cellStyle name="???????? 3 2 2 2 2 2 3" xfId="22754" xr:uid="{EDA05F1B-95B2-40E3-AAD9-9D737FBA29CC}"/>
    <cellStyle name="???????? 3 2 2 2 2 2 4" xfId="27128" xr:uid="{B8461181-A758-496F-9230-2DA618A7F865}"/>
    <cellStyle name="???????? 3 2 2 2 2 2 5" xfId="35748" xr:uid="{52B2A677-1AE1-47BD-918C-17B47603B4AD}"/>
    <cellStyle name="???????? 3 2 2 2 2 3" xfId="16307" xr:uid="{0B4E3D5A-27DE-48CC-88F4-0B731EBF8BDC}"/>
    <cellStyle name="???????? 3 2 2 2 2 4" xfId="17644" xr:uid="{899C4774-24D3-4E3F-9E28-2C647A698D9F}"/>
    <cellStyle name="???????? 3 2 2 2 2 5" xfId="27127" xr:uid="{FE1C117A-7443-4DD2-907C-D9E4EFCF9569}"/>
    <cellStyle name="???????? 3 2 2 2 2 6" xfId="35747" xr:uid="{AC5DADA5-BE10-413D-9BBC-B442CBA2A95A}"/>
    <cellStyle name="???????? 3 2 2 2 3" xfId="14099" xr:uid="{0618DF35-316D-4B7B-AADE-483961E4806D}"/>
    <cellStyle name="???????? 3 2 2 2 3 2" xfId="19992" xr:uid="{B87F7EE4-8A6A-43DE-998E-878C4137122A}"/>
    <cellStyle name="???????? 3 2 2 2 3 2 2" xfId="22755" xr:uid="{AE8D295A-BCD8-4651-86C6-4CD2E10C5F77}"/>
    <cellStyle name="???????? 3 2 2 2 3 2 3" xfId="27130" xr:uid="{74D79727-BB1D-48F9-A0CB-3744F87CBF1D}"/>
    <cellStyle name="???????? 3 2 2 2 3 3" xfId="16308" xr:uid="{179AEEE7-06A3-4988-86A6-B4EC52E89B20}"/>
    <cellStyle name="???????? 3 2 2 2 3 4" xfId="17643" xr:uid="{047679BC-E644-4788-AE15-8C2113CF4EF5}"/>
    <cellStyle name="???????? 3 2 2 2 3 5" xfId="27129" xr:uid="{A58B8429-7856-4778-9EF0-682451B25469}"/>
    <cellStyle name="???????? 3 2 2 2 3 6" xfId="35749" xr:uid="{BB7B1728-CB3F-4FA1-B960-CA58D6187A76}"/>
    <cellStyle name="???????? 3 2 2 2 4" xfId="15393" xr:uid="{1162B093-B0B8-4E96-93AC-895DC843F8E6}"/>
    <cellStyle name="???????? 3 2 2 2 4 2" xfId="19993" xr:uid="{4965EDDC-11F6-4EEF-86C7-3F55E7B204BB}"/>
    <cellStyle name="???????? 3 2 2 2 4 2 2" xfId="22756" xr:uid="{F58808F7-21B2-43E0-84E3-8FE8306F7CBD}"/>
    <cellStyle name="???????? 3 2 2 2 4 2 3" xfId="27132" xr:uid="{AB76197A-A13F-4E11-96CB-0788D36562E8}"/>
    <cellStyle name="???????? 3 2 2 2 4 3" xfId="16309" xr:uid="{DFE7258E-2816-465E-A28D-2F3A358390E2}"/>
    <cellStyle name="???????? 3 2 2 2 4 4" xfId="17642" xr:uid="{0019D02A-940D-4296-BC00-79D8A6BDC4DE}"/>
    <cellStyle name="???????? 3 2 2 2 4 5" xfId="27131" xr:uid="{483748E2-1AC5-40E9-A019-A26FBF970403}"/>
    <cellStyle name="???????? 3 2 2 2 4 6" xfId="35750" xr:uid="{9562856E-BF86-4002-99C5-8607FD61F2BC}"/>
    <cellStyle name="???????? 3 2 2 2 5" xfId="19990" xr:uid="{0FD7259C-C6F4-41E6-BCE3-9DB342347C86}"/>
    <cellStyle name="???????? 3 2 2 2 5 2" xfId="22753" xr:uid="{8517B2F7-735A-44DF-89A6-C2458B5CEAFA}"/>
    <cellStyle name="???????? 3 2 2 2 5 3" xfId="27133" xr:uid="{21BEE9C2-6234-4651-82B4-677CD1E36E7E}"/>
    <cellStyle name="???????? 3 2 2 2 6" xfId="16306" xr:uid="{17BA32DD-BD43-4D31-915D-FAC0A639A0CA}"/>
    <cellStyle name="???????? 3 2 2 2 7" xfId="17645" xr:uid="{248502E9-AFAC-49E8-A689-255B928EF780}"/>
    <cellStyle name="???????? 3 2 2 2 8" xfId="27126" xr:uid="{3B9E05DF-3F35-4D40-88B8-6F02797072D9}"/>
    <cellStyle name="???????? 3 2 2 2 9" xfId="35746" xr:uid="{2DBE4E9B-ABDC-4645-BB60-369523CF4B45}"/>
    <cellStyle name="???????? 3 2 2 3" xfId="11316" xr:uid="{47A247D5-6FE1-402C-AF50-32307D3C7405}"/>
    <cellStyle name="???????? 3 2 2 3 2" xfId="14097" xr:uid="{A5A3AE8E-C540-42CB-B848-C6A72AC94759}"/>
    <cellStyle name="???????? 3 2 2 3 2 2" xfId="19994" xr:uid="{9444FDE4-558B-4E88-BA5B-73329C3C2F22}"/>
    <cellStyle name="???????? 3 2 2 3 2 3" xfId="22757" xr:uid="{51EC4D64-2053-45F5-A482-77FEC1049BE7}"/>
    <cellStyle name="???????? 3 2 2 3 2 4" xfId="27135" xr:uid="{7AC11A55-515C-470C-985C-3BAF09FF86C4}"/>
    <cellStyle name="???????? 3 2 2 3 2 5" xfId="35752" xr:uid="{FD629CD4-CF8C-4E61-8395-5F034EE6C6D4}"/>
    <cellStyle name="???????? 3 2 2 3 3" xfId="16310" xr:uid="{4561679B-B469-400F-A8F0-6BFE58F6CBB0}"/>
    <cellStyle name="???????? 3 2 2 3 4" xfId="17641" xr:uid="{86FFF241-2BA3-4825-A54D-5FDA97B80024}"/>
    <cellStyle name="???????? 3 2 2 3 5" xfId="27134" xr:uid="{3559C4B9-FE93-4325-835D-F739CEBDB8D9}"/>
    <cellStyle name="???????? 3 2 2 3 6" xfId="35751" xr:uid="{3013FD2B-B0BE-41AB-AC61-00DB0646845B}"/>
    <cellStyle name="???????? 3 2 2 4" xfId="14100" xr:uid="{6B7BA8C8-B808-4E16-8316-5D12826E155A}"/>
    <cellStyle name="???????? 3 2 2 4 2" xfId="19995" xr:uid="{42B938E3-F3F2-4EC2-B0F6-CC75B760CA2B}"/>
    <cellStyle name="???????? 3 2 2 4 2 2" xfId="22758" xr:uid="{1CF36B19-24C0-45D2-807D-2CED056EF693}"/>
    <cellStyle name="???????? 3 2 2 4 2 3" xfId="27137" xr:uid="{0B267D9F-0BAA-40C2-8D79-DA79064C8C94}"/>
    <cellStyle name="???????? 3 2 2 4 3" xfId="16311" xr:uid="{50EEE732-35EF-4FAA-9A26-130E728909E2}"/>
    <cellStyle name="???????? 3 2 2 4 4" xfId="17640" xr:uid="{0DBF79EB-B520-41C2-8FA2-2B982BF8CE38}"/>
    <cellStyle name="???????? 3 2 2 4 5" xfId="27136" xr:uid="{E1400BA6-1CB6-4945-869C-7BC938509C7F}"/>
    <cellStyle name="???????? 3 2 2 4 6" xfId="35753" xr:uid="{F9AD0294-4887-4927-84DB-8C76FAD9C032}"/>
    <cellStyle name="???????? 3 2 2 5" xfId="15392" xr:uid="{30ADBA63-682D-41F2-8DDD-8FCF34F9F3D8}"/>
    <cellStyle name="???????? 3 2 2 5 2" xfId="19996" xr:uid="{AE4E1B94-6B4A-4D5E-B247-6B58D7FC6F40}"/>
    <cellStyle name="???????? 3 2 2 5 2 2" xfId="22759" xr:uid="{0A6FE09A-F163-47C1-B78A-C54B133F1771}"/>
    <cellStyle name="???????? 3 2 2 5 2 3" xfId="27139" xr:uid="{077D1B37-1688-437F-9799-5DAB938D7C0F}"/>
    <cellStyle name="???????? 3 2 2 5 3" xfId="16312" xr:uid="{4D148F2F-6FE9-4A5F-8868-DB01023EEB4C}"/>
    <cellStyle name="???????? 3 2 2 5 4" xfId="17639" xr:uid="{2838B2B3-6D11-41DB-B254-B9D3AF39B8AF}"/>
    <cellStyle name="???????? 3 2 2 5 5" xfId="27138" xr:uid="{50A2BC81-CB43-47F2-A7FC-C495FA802E81}"/>
    <cellStyle name="???????? 3 2 2 5 6" xfId="35754" xr:uid="{35215B94-DA1F-49A6-87E6-3EB690ED2338}"/>
    <cellStyle name="???????? 3 2 2 6" xfId="19989" xr:uid="{430860C0-6AAF-40C0-95A7-FABA4B9E7DB1}"/>
    <cellStyle name="???????? 3 2 2 6 2" xfId="22752" xr:uid="{D3C71A0D-0987-4542-968C-93E13EC7454D}"/>
    <cellStyle name="???????? 3 2 2 6 3" xfId="27140" xr:uid="{00B6F555-BE82-4734-B60F-AC0BDF2F9C7E}"/>
    <cellStyle name="???????? 3 2 2 7" xfId="16305" xr:uid="{509DD96F-0098-4621-81F8-25C2D86BBFC4}"/>
    <cellStyle name="???????? 3 2 2 8" xfId="17646" xr:uid="{1856F164-15F2-44E5-93AA-7674DA8D9D53}"/>
    <cellStyle name="???????? 3 2 2 9" xfId="27125" xr:uid="{2D9BDD35-685C-47B8-B71F-D2E8F1653DEA}"/>
    <cellStyle name="???????? 3 2 3" xfId="11317" xr:uid="{E655E624-ACF8-4C37-BD03-96AAA69BAD0B}"/>
    <cellStyle name="???????? 3 2 3 2" xfId="11318" xr:uid="{8A110BED-96D4-4281-A32E-413307653B8E}"/>
    <cellStyle name="???????? 3 2 3 2 2" xfId="14095" xr:uid="{7EF30775-177F-4CFC-9ABE-9264FCF116EA}"/>
    <cellStyle name="???????? 3 2 3 2 2 2" xfId="19998" xr:uid="{B7D3BB31-570C-425C-B225-BCEC9D54B90A}"/>
    <cellStyle name="???????? 3 2 3 2 2 3" xfId="22761" xr:uid="{15CD4C2C-F222-4D7C-8263-CFF4AA2251DF}"/>
    <cellStyle name="???????? 3 2 3 2 2 4" xfId="27143" xr:uid="{505A6A87-FE3F-4251-BF45-6EFBBD394E99}"/>
    <cellStyle name="???????? 3 2 3 2 2 5" xfId="35757" xr:uid="{B74E4268-98F2-421B-A487-FD26B759796E}"/>
    <cellStyle name="???????? 3 2 3 2 3" xfId="16314" xr:uid="{6E9D4037-4FDE-4FC2-B3BC-FE254CE071B0}"/>
    <cellStyle name="???????? 3 2 3 2 4" xfId="17637" xr:uid="{84B3D817-FC15-4363-8841-D47F89F0B879}"/>
    <cellStyle name="???????? 3 2 3 2 5" xfId="27142" xr:uid="{96C746D5-5EF3-4D3C-91D1-6289F65EA646}"/>
    <cellStyle name="???????? 3 2 3 2 6" xfId="35756" xr:uid="{6DEC81DA-E10B-4F4F-943B-9CE5E5997081}"/>
    <cellStyle name="???????? 3 2 3 3" xfId="14096" xr:uid="{6D10F9ED-D7A6-4678-A1C8-22D699C563DC}"/>
    <cellStyle name="???????? 3 2 3 3 2" xfId="19999" xr:uid="{8AAC6548-9ABE-4573-B59A-53DE321C4522}"/>
    <cellStyle name="???????? 3 2 3 3 2 2" xfId="22762" xr:uid="{ADB8066D-ACEC-4E45-8BCB-FE530370A292}"/>
    <cellStyle name="???????? 3 2 3 3 2 3" xfId="27145" xr:uid="{AC032B7C-66B5-4B46-9FF7-C1080E0DA51A}"/>
    <cellStyle name="???????? 3 2 3 3 3" xfId="16315" xr:uid="{44D3718B-8107-46F0-89EA-DD150038759A}"/>
    <cellStyle name="???????? 3 2 3 3 4" xfId="17636" xr:uid="{648C37A2-8E15-4738-949D-0CF93D940CE9}"/>
    <cellStyle name="???????? 3 2 3 3 5" xfId="27144" xr:uid="{73A73BA1-7211-4772-81AE-DE0C4F54919E}"/>
    <cellStyle name="???????? 3 2 3 3 6" xfId="35758" xr:uid="{3C3F81D9-A75D-4B39-B821-3DC1521725A3}"/>
    <cellStyle name="???????? 3 2 3 4" xfId="15394" xr:uid="{D7979104-8F37-46EC-8DDF-5884FF6C5FA4}"/>
    <cellStyle name="???????? 3 2 3 4 2" xfId="20000" xr:uid="{522F2B3D-BB71-4934-8811-D42A7582B501}"/>
    <cellStyle name="???????? 3 2 3 4 2 2" xfId="22763" xr:uid="{CEC9EC8F-A16D-4666-9166-9DCE80BF218A}"/>
    <cellStyle name="???????? 3 2 3 4 2 3" xfId="27147" xr:uid="{EEBC3B33-2645-47E8-AEAB-31434162D1F4}"/>
    <cellStyle name="???????? 3 2 3 4 3" xfId="16316" xr:uid="{BFDD448F-ECE2-4039-A652-BEFD87C9F862}"/>
    <cellStyle name="???????? 3 2 3 4 4" xfId="17635" xr:uid="{58ECA52D-4A3D-4D90-BC85-EB1C6DBF463F}"/>
    <cellStyle name="???????? 3 2 3 4 5" xfId="27146" xr:uid="{227BDB53-9175-4288-AF85-A9408A49B1B1}"/>
    <cellStyle name="???????? 3 2 3 4 6" xfId="35759" xr:uid="{D61C8916-4732-45B2-9184-6DB5C55C78EE}"/>
    <cellStyle name="???????? 3 2 3 5" xfId="19997" xr:uid="{15A397F6-A2CE-4742-BE4E-8710F400DD58}"/>
    <cellStyle name="???????? 3 2 3 5 2" xfId="22760" xr:uid="{85B9F3BD-B201-4913-901B-03BD3359AE04}"/>
    <cellStyle name="???????? 3 2 3 5 3" xfId="27148" xr:uid="{19593D4A-39D0-444B-9002-8EC986618996}"/>
    <cellStyle name="???????? 3 2 3 6" xfId="16313" xr:uid="{B67BA231-0BA8-4280-B742-04A26B1C3B0C}"/>
    <cellStyle name="???????? 3 2 3 7" xfId="17638" xr:uid="{855E0A86-CD4E-41AC-B590-E49B7A3186C8}"/>
    <cellStyle name="???????? 3 2 3 8" xfId="27141" xr:uid="{F5697680-4ACE-4C67-84D1-9F174BB295D4}"/>
    <cellStyle name="???????? 3 2 3 9" xfId="35755" xr:uid="{783B6048-E3E8-48D5-AEAB-184CBBF52884}"/>
    <cellStyle name="???????? 3 2 4" xfId="11319" xr:uid="{9C8BE887-B805-4D46-BF4D-7FB0538F4E35}"/>
    <cellStyle name="???????? 3 2 4 2" xfId="14094" xr:uid="{2ACCC019-8273-4274-867B-B34173DAA422}"/>
    <cellStyle name="???????? 3 2 4 2 2" xfId="20001" xr:uid="{A5124B12-261C-43FD-B080-C10957695129}"/>
    <cellStyle name="???????? 3 2 4 2 3" xfId="22764" xr:uid="{51495618-B646-42E8-B98F-66CABECC0916}"/>
    <cellStyle name="???????? 3 2 4 2 4" xfId="27150" xr:uid="{3CFA0D87-AF86-4375-BEB6-14FB0627181D}"/>
    <cellStyle name="???????? 3 2 4 2 5" xfId="35761" xr:uid="{B74A253B-09FE-49F0-AC62-DC2BD68ADE09}"/>
    <cellStyle name="???????? 3 2 4 3" xfId="16317" xr:uid="{6177A6B9-BBC4-477A-B47C-048220814B4A}"/>
    <cellStyle name="???????? 3 2 4 4" xfId="17634" xr:uid="{D655B7BC-5933-44E8-8575-E012C34EC6A3}"/>
    <cellStyle name="???????? 3 2 4 5" xfId="27149" xr:uid="{A1C6C245-3FED-41BA-B1C2-201D4942CF02}"/>
    <cellStyle name="???????? 3 2 4 6" xfId="35760" xr:uid="{C7A23FCA-C78A-4D3E-9C75-D641AF9582F9}"/>
    <cellStyle name="???????? 3 2 5" xfId="14101" xr:uid="{CC8917EB-220D-48F5-B646-7EC2BE867ADA}"/>
    <cellStyle name="???????? 3 2 5 2" xfId="20002" xr:uid="{3089B558-131F-48A1-880D-3AC8714DCC60}"/>
    <cellStyle name="???????? 3 2 5 2 2" xfId="22765" xr:uid="{A8CE33C7-791B-4A00-9126-C6F5A5373B16}"/>
    <cellStyle name="???????? 3 2 5 2 3" xfId="27152" xr:uid="{78B0D652-BC22-4C93-97E2-FB6F2F5B1B2D}"/>
    <cellStyle name="???????? 3 2 5 3" xfId="16318" xr:uid="{BB5AE9B1-6FA8-456C-A86F-C928FFD35EFE}"/>
    <cellStyle name="???????? 3 2 5 4" xfId="17633" xr:uid="{A032B884-69C6-4F4B-8166-18A417B88178}"/>
    <cellStyle name="???????? 3 2 5 5" xfId="27151" xr:uid="{74E09690-496C-49F7-8E34-69FE3FFCDB41}"/>
    <cellStyle name="???????? 3 2 5 6" xfId="35762" xr:uid="{50EEAD88-392C-480A-AF15-BCABD635DF5D}"/>
    <cellStyle name="???????? 3 2 6" xfId="15391" xr:uid="{2B465047-0C68-4DD5-A6C8-366329B4E25A}"/>
    <cellStyle name="???????? 3 2 6 2" xfId="20003" xr:uid="{19B963F2-7650-43E8-84E2-4FACE28C2E1A}"/>
    <cellStyle name="???????? 3 2 6 2 2" xfId="22766" xr:uid="{2724B3AA-C5C4-4256-BDC9-ACDE0E571F7E}"/>
    <cellStyle name="???????? 3 2 6 2 3" xfId="27154" xr:uid="{65E46E73-AD2F-427E-A8CF-096ED919A45D}"/>
    <cellStyle name="???????? 3 2 6 3" xfId="16319" xr:uid="{0F3692E2-7F52-4A11-AFF7-68F025342074}"/>
    <cellStyle name="???????? 3 2 6 4" xfId="17632" xr:uid="{7BB71C39-71C0-4617-BEBB-04EA0F46B773}"/>
    <cellStyle name="???????? 3 2 6 5" xfId="27153" xr:uid="{CD091DD0-A936-41CB-890D-5B71AC1593B7}"/>
    <cellStyle name="???????? 3 2 6 6" xfId="35763" xr:uid="{D581A2A8-BF75-4DEE-A7E2-95F992F1C466}"/>
    <cellStyle name="???????? 3 2 7" xfId="19988" xr:uid="{AA729BD6-F924-4574-B939-826537E41ECA}"/>
    <cellStyle name="???????? 3 2 7 2" xfId="22751" xr:uid="{F1E20D92-00E5-4645-8798-536616B389F7}"/>
    <cellStyle name="???????? 3 2 7 3" xfId="27155" xr:uid="{16E5B790-E2F6-428B-829E-99117D04C064}"/>
    <cellStyle name="???????? 3 2 8" xfId="16304" xr:uid="{FC3D0145-276D-4BE3-BE50-0B08610E03AE}"/>
    <cellStyle name="???????? 3 2 9" xfId="17647" xr:uid="{2E25C7FD-782C-456D-8EEB-734BB9538533}"/>
    <cellStyle name="???????? 3 3" xfId="11320" xr:uid="{386535FB-B6D2-43F2-8EBF-88763FA34443}"/>
    <cellStyle name="???????? 3 3 10" xfId="35764" xr:uid="{353CA3F6-DE7A-4B9A-B565-C5EE19248F2C}"/>
    <cellStyle name="???????? 3 3 2" xfId="11321" xr:uid="{0E4FB501-7868-40AE-8B0C-01A3032A4ECB}"/>
    <cellStyle name="???????? 3 3 2 2" xfId="11322" xr:uid="{6513E472-8523-45E9-A16E-4812D3EC23EC}"/>
    <cellStyle name="???????? 3 3 2 2 2" xfId="14091" xr:uid="{185E15FC-70ED-458D-B39A-B7D776964559}"/>
    <cellStyle name="???????? 3 3 2 2 2 2" xfId="20006" xr:uid="{6F8F2C9C-26B5-42B4-9D50-B91EA87F8CC3}"/>
    <cellStyle name="???????? 3 3 2 2 2 3" xfId="22769" xr:uid="{C065A053-BBD2-489E-853C-8FC408F3E8AF}"/>
    <cellStyle name="???????? 3 3 2 2 2 4" xfId="27159" xr:uid="{4CF5C243-238B-4E5B-9E7E-0A21C6C1442E}"/>
    <cellStyle name="???????? 3 3 2 2 2 5" xfId="35767" xr:uid="{5075C121-B63B-4F90-88CC-06927DBDE842}"/>
    <cellStyle name="???????? 3 3 2 2 3" xfId="16322" xr:uid="{61C6C6ED-94A2-4EC3-84A0-7B580F4EAFD0}"/>
    <cellStyle name="???????? 3 3 2 2 4" xfId="17629" xr:uid="{DD22C9F0-013F-423E-9CAC-FF2D64459FC7}"/>
    <cellStyle name="???????? 3 3 2 2 5" xfId="27158" xr:uid="{6CCB3FDC-55D1-4B87-9ABC-1BE045208E38}"/>
    <cellStyle name="???????? 3 3 2 2 6" xfId="35766" xr:uid="{815A1FC4-BBE0-4CE1-B1F9-BE44641A54D2}"/>
    <cellStyle name="???????? 3 3 2 3" xfId="14092" xr:uid="{BAB4E7AE-A0E4-43C0-A4A8-875730B69526}"/>
    <cellStyle name="???????? 3 3 2 3 2" xfId="20007" xr:uid="{C0DAAAB4-C8D1-4B93-8C5B-CC846B0C8538}"/>
    <cellStyle name="???????? 3 3 2 3 2 2" xfId="22770" xr:uid="{0A5433F5-87C6-4842-A2BA-B18808026EBF}"/>
    <cellStyle name="???????? 3 3 2 3 2 3" xfId="27161" xr:uid="{7EE43B1C-D944-4180-9DE2-6D03507CAF2D}"/>
    <cellStyle name="???????? 3 3 2 3 3" xfId="16323" xr:uid="{9169BDA1-3148-4D04-86DB-BF0295AA499B}"/>
    <cellStyle name="???????? 3 3 2 3 4" xfId="17628" xr:uid="{BE40B1FA-C3A1-4495-9B5F-63BC482D9E2C}"/>
    <cellStyle name="???????? 3 3 2 3 5" xfId="27160" xr:uid="{803B897C-3D01-4B19-B929-85A0E43B258F}"/>
    <cellStyle name="???????? 3 3 2 3 6" xfId="35768" xr:uid="{52006A94-5160-44E5-9F6C-1BE8E829648D}"/>
    <cellStyle name="???????? 3 3 2 4" xfId="15396" xr:uid="{5D35719F-E18B-4A9B-9A00-5F4480518BFD}"/>
    <cellStyle name="???????? 3 3 2 4 2" xfId="20008" xr:uid="{141625E4-BA43-4759-8A6A-43A042438E05}"/>
    <cellStyle name="???????? 3 3 2 4 2 2" xfId="22771" xr:uid="{B41EC7A3-5932-4C94-8781-987540B6F494}"/>
    <cellStyle name="???????? 3 3 2 4 2 3" xfId="27163" xr:uid="{C71D825A-D313-4C23-96DA-CF9CB69299BC}"/>
    <cellStyle name="???????? 3 3 2 4 3" xfId="16324" xr:uid="{D1D7BD65-5962-46B8-9EE7-7A27366B1A26}"/>
    <cellStyle name="???????? 3 3 2 4 4" xfId="17627" xr:uid="{481E2676-6B7F-47C0-8ED1-9ADC05EF801E}"/>
    <cellStyle name="???????? 3 3 2 4 5" xfId="27162" xr:uid="{0486A478-1198-4CC4-866E-C9C3276FE99C}"/>
    <cellStyle name="???????? 3 3 2 4 6" xfId="35769" xr:uid="{63F48937-E9C4-48D7-946D-92409830BB15}"/>
    <cellStyle name="???????? 3 3 2 5" xfId="20005" xr:uid="{A21ED013-3963-47E8-BE0D-FD782D666B0A}"/>
    <cellStyle name="???????? 3 3 2 5 2" xfId="22768" xr:uid="{C974D377-49B6-41CA-B959-87F8AAD58CB0}"/>
    <cellStyle name="???????? 3 3 2 5 3" xfId="27164" xr:uid="{6BA4761A-0041-4EFD-9D77-AF74A61042DD}"/>
    <cellStyle name="???????? 3 3 2 6" xfId="16321" xr:uid="{ADF1B5AA-A236-4E83-AE50-29506635C5A0}"/>
    <cellStyle name="???????? 3 3 2 7" xfId="17630" xr:uid="{2BE3322F-4385-4B89-BF11-C60310917B53}"/>
    <cellStyle name="???????? 3 3 2 8" xfId="27157" xr:uid="{985093E9-30F5-4EA3-B5F6-B0AF6825B155}"/>
    <cellStyle name="???????? 3 3 2 9" xfId="35765" xr:uid="{C9024646-3EF9-43FD-B96D-5F815DD7198F}"/>
    <cellStyle name="???????? 3 3 3" xfId="11323" xr:uid="{74F5F160-0AC1-4CDC-B928-7C4F0EE6AE7C}"/>
    <cellStyle name="???????? 3 3 3 2" xfId="14090" xr:uid="{3CA33D05-691F-425A-8074-4217ACA99A33}"/>
    <cellStyle name="???????? 3 3 3 2 2" xfId="20009" xr:uid="{F666A7FC-FF1C-4A74-86AF-CE4D39387F11}"/>
    <cellStyle name="???????? 3 3 3 2 3" xfId="22772" xr:uid="{AF1639C0-7343-4F8F-BEBF-8CA89DE2A32B}"/>
    <cellStyle name="???????? 3 3 3 2 4" xfId="27166" xr:uid="{9263E858-C3D0-4EB1-AFD7-6E636A6A5C6C}"/>
    <cellStyle name="???????? 3 3 3 2 5" xfId="35771" xr:uid="{657F05D8-9758-4C1B-8B6B-A37BC214C879}"/>
    <cellStyle name="???????? 3 3 3 3" xfId="16325" xr:uid="{7CC3BD59-4015-4854-9CBB-594909193F45}"/>
    <cellStyle name="???????? 3 3 3 4" xfId="17626" xr:uid="{7082256A-EB6B-4284-A412-BF7C56751F9F}"/>
    <cellStyle name="???????? 3 3 3 5" xfId="27165" xr:uid="{08A01056-A6FE-4B1F-9707-DB7C38CEC0AE}"/>
    <cellStyle name="???????? 3 3 3 6" xfId="35770" xr:uid="{69D18E79-ED61-4F9C-B66E-BA1BF17AF774}"/>
    <cellStyle name="???????? 3 3 4" xfId="14093" xr:uid="{F3183CF1-7057-4D87-9D00-1BFE87D2DDE2}"/>
    <cellStyle name="???????? 3 3 4 2" xfId="20010" xr:uid="{DE927A55-E32A-4D36-9CAE-436A2E80EBCF}"/>
    <cellStyle name="???????? 3 3 4 2 2" xfId="22773" xr:uid="{E6B89105-9B1F-43E1-9DA5-298AEE7533D1}"/>
    <cellStyle name="???????? 3 3 4 2 3" xfId="27168" xr:uid="{5D668F1B-24AE-477E-857E-B497A77593AE}"/>
    <cellStyle name="???????? 3 3 4 3" xfId="16326" xr:uid="{CA3C4A22-F3F8-45DA-BFFD-D6D8D0B0696E}"/>
    <cellStyle name="???????? 3 3 4 4" xfId="17625" xr:uid="{396FC617-331D-4056-AA59-623046FE969A}"/>
    <cellStyle name="???????? 3 3 4 5" xfId="27167" xr:uid="{A6F536D8-1C42-4CBB-8F34-15D8FC0B6067}"/>
    <cellStyle name="???????? 3 3 4 6" xfId="35772" xr:uid="{D6363465-4159-49C3-96D0-04A91E34971F}"/>
    <cellStyle name="???????? 3 3 5" xfId="15395" xr:uid="{2DA5ACA9-B10D-4C6A-9BF2-51F2C81FA0AD}"/>
    <cellStyle name="???????? 3 3 5 2" xfId="20011" xr:uid="{DC84AE48-EBA5-4D80-8BA3-DD186421BE53}"/>
    <cellStyle name="???????? 3 3 5 2 2" xfId="22774" xr:uid="{6DB29C82-4FA5-43DE-ABC6-EE2ACA0D49C5}"/>
    <cellStyle name="???????? 3 3 5 2 3" xfId="27170" xr:uid="{E8E4A8C1-DBA6-4E88-9659-E7568C862073}"/>
    <cellStyle name="???????? 3 3 5 3" xfId="16327" xr:uid="{E2A7E882-79F7-4512-9FC2-0840BE2E8571}"/>
    <cellStyle name="???????? 3 3 5 4" xfId="17624" xr:uid="{16D754C7-2A5B-462B-A303-85C3A1EC3A6D}"/>
    <cellStyle name="???????? 3 3 5 5" xfId="27169" xr:uid="{FD177DBE-70A2-40B0-9BB7-17B4D9199158}"/>
    <cellStyle name="???????? 3 3 5 6" xfId="35773" xr:uid="{564938CC-1BD0-4A9E-A67F-0EB7908F5D98}"/>
    <cellStyle name="???????? 3 3 6" xfId="20004" xr:uid="{4964E9F0-B372-4C9F-A116-488898508550}"/>
    <cellStyle name="???????? 3 3 6 2" xfId="22767" xr:uid="{F5027559-27EB-479B-8E99-A555BC785FC1}"/>
    <cellStyle name="???????? 3 3 6 3" xfId="27171" xr:uid="{8C1B5DAF-ECCE-4085-80A5-6B7DD99501F3}"/>
    <cellStyle name="???????? 3 3 7" xfId="16320" xr:uid="{C2FB953C-968A-44DC-A6F5-5FCA5A4B52E2}"/>
    <cellStyle name="???????? 3 3 8" xfId="17631" xr:uid="{1400D876-7388-4D0E-AD07-07EA2123825A}"/>
    <cellStyle name="???????? 3 3 9" xfId="27156" xr:uid="{F7878C5D-A01C-4EED-8E80-C38892AE0343}"/>
    <cellStyle name="???????? 3 4" xfId="11324" xr:uid="{B503A74D-3C5E-4E73-BC99-E68C8345E2F6}"/>
    <cellStyle name="???????? 3 4 10" xfId="35774" xr:uid="{82EF1075-C286-4E42-8207-63D469CEF5C5}"/>
    <cellStyle name="???????? 3 4 2" xfId="11325" xr:uid="{0C75525E-7B64-4FC0-B876-E81772C893E2}"/>
    <cellStyle name="???????? 3 4 2 2" xfId="11326" xr:uid="{34D2307F-2158-4843-B619-5E177DD520E5}"/>
    <cellStyle name="???????? 3 4 2 2 2" xfId="14087" xr:uid="{366B4C81-9AAE-4C09-99AA-FF77E0F65C55}"/>
    <cellStyle name="???????? 3 4 2 2 2 2" xfId="20014" xr:uid="{C827DF9F-72BB-4D3B-B375-3A0F338A5797}"/>
    <cellStyle name="???????? 3 4 2 2 2 3" xfId="22777" xr:uid="{CB0E224C-7A07-4D37-BA7D-FE4F646ED3D1}"/>
    <cellStyle name="???????? 3 4 2 2 2 4" xfId="27175" xr:uid="{9656B675-F962-422B-B5DD-AFFA6D0E0FC7}"/>
    <cellStyle name="???????? 3 4 2 2 2 5" xfId="35777" xr:uid="{A9C7F0D2-7548-4601-8371-5D7625B8AB30}"/>
    <cellStyle name="???????? 3 4 2 2 3" xfId="16330" xr:uid="{67FB7701-F1AC-4B55-9033-BFD368B6EE73}"/>
    <cellStyle name="???????? 3 4 2 2 4" xfId="17621" xr:uid="{698C185F-629D-404E-AFB5-E1E056B0154E}"/>
    <cellStyle name="???????? 3 4 2 2 5" xfId="27174" xr:uid="{B9629471-6218-4DF8-B242-6F8345B0E815}"/>
    <cellStyle name="???????? 3 4 2 2 6" xfId="35776" xr:uid="{773775F3-888A-4B3B-8CF4-AA22F163CE43}"/>
    <cellStyle name="???????? 3 4 2 3" xfId="14088" xr:uid="{4875162D-873F-46D3-8409-94208D33BFE7}"/>
    <cellStyle name="???????? 3 4 2 3 2" xfId="20015" xr:uid="{925B4B0B-6133-4567-BD9C-F213171E8C90}"/>
    <cellStyle name="???????? 3 4 2 3 2 2" xfId="22778" xr:uid="{A047B4C1-2BFE-4370-9120-F8E4BF20F290}"/>
    <cellStyle name="???????? 3 4 2 3 2 3" xfId="27177" xr:uid="{FBD17423-E949-4885-A982-7FEE008A9368}"/>
    <cellStyle name="???????? 3 4 2 3 3" xfId="16331" xr:uid="{3C6A8A5F-CC28-4325-B415-EEB1A893FA6C}"/>
    <cellStyle name="???????? 3 4 2 3 4" xfId="17620" xr:uid="{70F7B988-01B0-4E73-929B-20106E192FD6}"/>
    <cellStyle name="???????? 3 4 2 3 5" xfId="27176" xr:uid="{5759A487-D7D2-4761-A515-AB2315BDD217}"/>
    <cellStyle name="???????? 3 4 2 3 6" xfId="35778" xr:uid="{C46F3CAD-41B2-4BC1-9197-AC3BE9DB2950}"/>
    <cellStyle name="???????? 3 4 2 4" xfId="15398" xr:uid="{B466F388-E869-423E-836B-AF328BDD3142}"/>
    <cellStyle name="???????? 3 4 2 4 2" xfId="20016" xr:uid="{2C8D1EE5-46EB-499A-9EB0-E3F60C20C8AB}"/>
    <cellStyle name="???????? 3 4 2 4 2 2" xfId="22779" xr:uid="{A9A578ED-567E-45CE-8ED2-B333F657045F}"/>
    <cellStyle name="???????? 3 4 2 4 2 3" xfId="27179" xr:uid="{C54951E9-9722-443C-AF0F-016DD3B27A25}"/>
    <cellStyle name="???????? 3 4 2 4 3" xfId="16332" xr:uid="{CAE69A9E-39EE-41C9-8CB5-CE1298BBA382}"/>
    <cellStyle name="???????? 3 4 2 4 4" xfId="17619" xr:uid="{61C6DA0D-76AF-4DD2-95A5-A236E32FEA2A}"/>
    <cellStyle name="???????? 3 4 2 4 5" xfId="27178" xr:uid="{C3B6A324-3685-4391-A72E-68AB2A4C9A74}"/>
    <cellStyle name="???????? 3 4 2 4 6" xfId="35779" xr:uid="{C76EFDD2-5193-4985-ADC9-547748ADF24E}"/>
    <cellStyle name="???????? 3 4 2 5" xfId="20013" xr:uid="{6619313E-7FD9-47E1-BCA4-8FDE68610563}"/>
    <cellStyle name="???????? 3 4 2 5 2" xfId="22776" xr:uid="{3D60E363-4E83-45D0-9D94-4772CF7C61BA}"/>
    <cellStyle name="???????? 3 4 2 5 3" xfId="27180" xr:uid="{ED39F0D4-0AF2-4FD4-A27C-4002F917D388}"/>
    <cellStyle name="???????? 3 4 2 6" xfId="16329" xr:uid="{91B77335-483E-4CF2-AFB3-4EA98B3ECEF5}"/>
    <cellStyle name="???????? 3 4 2 7" xfId="17622" xr:uid="{3FDCCADE-3F56-47D7-84F0-14A483C67C27}"/>
    <cellStyle name="???????? 3 4 2 8" xfId="27173" xr:uid="{243A1B40-1F20-440C-A566-8289B241BB7D}"/>
    <cellStyle name="???????? 3 4 2 9" xfId="35775" xr:uid="{A32C79ED-91A4-42CE-8B6E-7139BC439F4A}"/>
    <cellStyle name="???????? 3 4 3" xfId="11327" xr:uid="{A3295724-6F17-4ED7-AD6A-5D6C780F3561}"/>
    <cellStyle name="???????? 3 4 3 2" xfId="14086" xr:uid="{BE43B668-D936-4B22-83D9-2BA9C709436B}"/>
    <cellStyle name="???????? 3 4 3 2 2" xfId="20017" xr:uid="{6DE99E54-17D6-4074-BBB8-9426754BD9A7}"/>
    <cellStyle name="???????? 3 4 3 2 3" xfId="22780" xr:uid="{797E1BC7-54B9-4FAB-8F0E-E11179CE964D}"/>
    <cellStyle name="???????? 3 4 3 2 4" xfId="27182" xr:uid="{10D347E7-B5AA-4457-8AD6-7B0F211142A7}"/>
    <cellStyle name="???????? 3 4 3 2 5" xfId="35781" xr:uid="{B4EF8583-6132-4935-B9B3-89B483AA13D7}"/>
    <cellStyle name="???????? 3 4 3 3" xfId="16333" xr:uid="{F1E4B3AE-7A4D-4793-A60F-6DB3031B681C}"/>
    <cellStyle name="???????? 3 4 3 4" xfId="17618" xr:uid="{4BCE6C21-D0BC-42B8-B6E4-FA56F42E7E17}"/>
    <cellStyle name="???????? 3 4 3 5" xfId="27181" xr:uid="{F37DE55E-5DBE-41F6-BE12-DF8DF23AA7E4}"/>
    <cellStyle name="???????? 3 4 3 6" xfId="35780" xr:uid="{39042526-26F6-4CFA-8891-0418DC8554CB}"/>
    <cellStyle name="???????? 3 4 4" xfId="14089" xr:uid="{16A3B321-F844-4B01-811F-61DEFFD54120}"/>
    <cellStyle name="???????? 3 4 4 2" xfId="20018" xr:uid="{92ECCEDF-335C-446B-9E05-12C27AA4FD37}"/>
    <cellStyle name="???????? 3 4 4 2 2" xfId="22781" xr:uid="{70DAA556-02C0-4C6A-854D-A34B049A0B80}"/>
    <cellStyle name="???????? 3 4 4 2 3" xfId="27184" xr:uid="{E111BCAD-3B76-4B7E-B185-E23E5D43BBAC}"/>
    <cellStyle name="???????? 3 4 4 3" xfId="16334" xr:uid="{D974A3B2-8AF5-4693-A66F-DB479796015A}"/>
    <cellStyle name="???????? 3 4 4 4" xfId="17617" xr:uid="{3BB7544D-6B5F-43C0-909A-340C0D82284C}"/>
    <cellStyle name="???????? 3 4 4 5" xfId="27183" xr:uid="{EF327393-9023-4A61-BA2E-E987D612916F}"/>
    <cellStyle name="???????? 3 4 4 6" xfId="35782" xr:uid="{B1DB52CD-5092-436F-976A-72954FA91900}"/>
    <cellStyle name="???????? 3 4 5" xfId="15397" xr:uid="{ADAFCF8A-6714-43AA-9048-382AA6B09842}"/>
    <cellStyle name="???????? 3 4 5 2" xfId="20019" xr:uid="{9EF5CABD-2191-4293-973B-79F2B3227502}"/>
    <cellStyle name="???????? 3 4 5 2 2" xfId="22782" xr:uid="{683B7CD2-325F-41FE-A450-7B577941A14A}"/>
    <cellStyle name="???????? 3 4 5 2 3" xfId="27186" xr:uid="{563D05FD-EA24-4052-A135-B7DD1C5160E7}"/>
    <cellStyle name="???????? 3 4 5 3" xfId="16335" xr:uid="{8FA18FD8-2014-4751-BDA9-CC266D6900F4}"/>
    <cellStyle name="???????? 3 4 5 4" xfId="17616" xr:uid="{243DAB2F-05A0-4BD5-8828-75933EE3A71E}"/>
    <cellStyle name="???????? 3 4 5 5" xfId="27185" xr:uid="{EE2BDEF4-57C9-4688-BBE3-48980C6D54CF}"/>
    <cellStyle name="???????? 3 4 5 6" xfId="35783" xr:uid="{F52F58BC-1396-4946-83FE-5DDCD48F8784}"/>
    <cellStyle name="???????? 3 4 6" xfId="20012" xr:uid="{F4F007C9-B7BC-4291-82C1-4DA1FB009E0E}"/>
    <cellStyle name="???????? 3 4 6 2" xfId="22775" xr:uid="{596E96FF-42BC-4E39-BCF3-BCC0C28EDB8F}"/>
    <cellStyle name="???????? 3 4 6 3" xfId="27187" xr:uid="{59F2129E-8EB7-4095-84B7-03986F02014D}"/>
    <cellStyle name="???????? 3 4 7" xfId="16328" xr:uid="{3914EF60-62DE-4150-9C43-BBFDA0FD8C87}"/>
    <cellStyle name="???????? 3 4 8" xfId="17623" xr:uid="{0610AEFE-FDC5-488F-ADCD-38675E550419}"/>
    <cellStyle name="???????? 3 4 9" xfId="27172" xr:uid="{0374465E-9D5C-40D6-9BF1-B27360AE51C6}"/>
    <cellStyle name="???????? 3 5" xfId="11328" xr:uid="{E4F9029A-AD6A-4C1D-9B49-C3A2E0625D16}"/>
    <cellStyle name="???????? 3 5 2" xfId="11329" xr:uid="{F10F8218-80E5-43A2-ACFD-349CC3F3EDEC}"/>
    <cellStyle name="???????? 3 5 2 2" xfId="14084" xr:uid="{444C6940-FCAC-431A-9DC0-339305EE47D1}"/>
    <cellStyle name="???????? 3 5 2 2 2" xfId="20021" xr:uid="{74DD6268-3F62-4ED9-846B-E32D7FAF0076}"/>
    <cellStyle name="???????? 3 5 2 2 3" xfId="22784" xr:uid="{A7A5C479-E031-4CB7-A52C-6DF5E376514D}"/>
    <cellStyle name="???????? 3 5 2 2 4" xfId="27190" xr:uid="{61CFF002-2AD1-491C-9235-99F291D346CA}"/>
    <cellStyle name="???????? 3 5 2 2 5" xfId="35786" xr:uid="{3D64AF84-CFC6-43F7-AB29-B404C1EE1781}"/>
    <cellStyle name="???????? 3 5 2 3" xfId="16337" xr:uid="{E7801834-E296-4B76-8C42-839849F08165}"/>
    <cellStyle name="???????? 3 5 2 4" xfId="17614" xr:uid="{C08D65E3-E850-419C-B89B-3FE2886DD738}"/>
    <cellStyle name="???????? 3 5 2 5" xfId="27189" xr:uid="{4739226F-896D-49F2-A0EB-8F64DC8AED81}"/>
    <cellStyle name="???????? 3 5 2 6" xfId="35785" xr:uid="{53AEF13F-AD2C-41D1-AF3D-30910E90B74F}"/>
    <cellStyle name="???????? 3 5 3" xfId="14085" xr:uid="{EA623AFC-AF21-482D-B1CE-CD959F163238}"/>
    <cellStyle name="???????? 3 5 3 2" xfId="20022" xr:uid="{E5C49878-2419-4D7E-9A73-44773BEFC34A}"/>
    <cellStyle name="???????? 3 5 3 2 2" xfId="22785" xr:uid="{35A2C7E8-2CF8-4BF6-8BD7-161B76442F0C}"/>
    <cellStyle name="???????? 3 5 3 2 3" xfId="27192" xr:uid="{FBE9EB5D-6B2C-48A4-9481-03163503EC87}"/>
    <cellStyle name="???????? 3 5 3 3" xfId="16338" xr:uid="{D7CCD401-943A-4D56-BF31-C4E1BBB3E348}"/>
    <cellStyle name="???????? 3 5 3 4" xfId="17613" xr:uid="{D08B4469-7AEC-4C6F-8E29-70754FA8E6F9}"/>
    <cellStyle name="???????? 3 5 3 5" xfId="27191" xr:uid="{34BD3498-E242-4DCB-B15F-A97B11B67E70}"/>
    <cellStyle name="???????? 3 5 3 6" xfId="35787" xr:uid="{7ACFE7D8-CFA1-4EFE-9614-F2D20BC3D82F}"/>
    <cellStyle name="???????? 3 5 4" xfId="15399" xr:uid="{995BDBA8-8B0A-4A22-B295-DA292D543EDF}"/>
    <cellStyle name="???????? 3 5 4 2" xfId="20023" xr:uid="{1E8FDE7F-D01D-4B83-836B-3A6D83FE2F2D}"/>
    <cellStyle name="???????? 3 5 4 2 2" xfId="22786" xr:uid="{4EFC3E5E-DF3D-4AD9-B270-20A9CB1D9E4B}"/>
    <cellStyle name="???????? 3 5 4 2 3" xfId="27194" xr:uid="{9A239205-EABA-4FFF-AFB1-4AE20812B702}"/>
    <cellStyle name="???????? 3 5 4 3" xfId="16339" xr:uid="{557F865B-D08E-49C6-B4F8-DE37C3643D6E}"/>
    <cellStyle name="???????? 3 5 4 4" xfId="17612" xr:uid="{FC146647-36DD-4E78-AF4F-89AE963FD661}"/>
    <cellStyle name="???????? 3 5 4 5" xfId="27193" xr:uid="{A3E87C7D-B408-46BC-8F94-1E49A4454602}"/>
    <cellStyle name="???????? 3 5 4 6" xfId="35788" xr:uid="{675C43FB-9D76-4451-B3A5-C3AA2C4828D3}"/>
    <cellStyle name="???????? 3 5 5" xfId="20020" xr:uid="{16F78377-095A-4976-BA0E-153F75F807F0}"/>
    <cellStyle name="???????? 3 5 5 2" xfId="22783" xr:uid="{26A0D948-550C-43AC-B8E4-30E55657E22B}"/>
    <cellStyle name="???????? 3 5 5 3" xfId="27195" xr:uid="{85D61686-F56D-446F-B84B-5BBE83EC6B1D}"/>
    <cellStyle name="???????? 3 5 6" xfId="16336" xr:uid="{2F2BE552-46A4-4EE8-BD97-2255B34FB829}"/>
    <cellStyle name="???????? 3 5 7" xfId="17615" xr:uid="{B2188BB0-30F4-45B1-8015-80678C825310}"/>
    <cellStyle name="???????? 3 5 8" xfId="27188" xr:uid="{E76F51AF-2F48-4ED6-9AF8-16C2D2FA8D9B}"/>
    <cellStyle name="???????? 3 5 9" xfId="35784" xr:uid="{28B8F71F-D311-4EFC-B3CC-0754065341FF}"/>
    <cellStyle name="???????? 3 6" xfId="11330" xr:uid="{DE2E2723-2093-4AFE-89CE-5F4F6084E044}"/>
    <cellStyle name="???????? 3 6 2" xfId="14083" xr:uid="{8EA22CEC-A4A5-4C86-9C5E-5FDAFC0FE57D}"/>
    <cellStyle name="???????? 3 6 2 2" xfId="20024" xr:uid="{6582D9E8-308D-489B-A78E-DCDBC66E3F16}"/>
    <cellStyle name="???????? 3 6 2 3" xfId="22787" xr:uid="{3B7FF729-EC98-47A0-8739-19BD4BBD6303}"/>
    <cellStyle name="???????? 3 6 2 4" xfId="27197" xr:uid="{566611F8-0323-4D05-8BDF-B840334101DB}"/>
    <cellStyle name="???????? 3 6 2 5" xfId="35790" xr:uid="{D8F7601C-569A-478D-9BC7-16800934D5B7}"/>
    <cellStyle name="???????? 3 6 3" xfId="16340" xr:uid="{8B4DCF34-F5E3-42E1-80AC-4E024AB218BC}"/>
    <cellStyle name="???????? 3 6 4" xfId="17611" xr:uid="{E067E23A-02DC-49F3-9871-786DB54BE640}"/>
    <cellStyle name="???????? 3 6 5" xfId="27196" xr:uid="{AE9843F6-D23B-4F75-80E6-739DA7E2B06D}"/>
    <cellStyle name="???????? 3 6 6" xfId="35789" xr:uid="{05A15754-CB9E-441E-B9DD-CD2777F4633C}"/>
    <cellStyle name="???????? 3 7" xfId="14102" xr:uid="{AD973B6B-B202-4EC5-9CBD-F57371F931FE}"/>
    <cellStyle name="???????? 3 7 2" xfId="20025" xr:uid="{DB114DEB-EF76-42EF-B224-DC24F1711E59}"/>
    <cellStyle name="???????? 3 7 2 2" xfId="22788" xr:uid="{F26ACFFD-6D8B-4A02-8C4E-657FC1404BEA}"/>
    <cellStyle name="???????? 3 7 2 3" xfId="27199" xr:uid="{4BCEAD65-73D4-4DF5-B4C9-6BEF82BA04A9}"/>
    <cellStyle name="???????? 3 7 3" xfId="16341" xr:uid="{385A7A36-CC5C-4ABC-B29A-7B128E3D964C}"/>
    <cellStyle name="???????? 3 7 4" xfId="17610" xr:uid="{22EA04DF-B662-4060-A1FB-4AACFF915821}"/>
    <cellStyle name="???????? 3 7 5" xfId="27198" xr:uid="{5A12D98C-C229-4693-B690-87BD7133D0CC}"/>
    <cellStyle name="???????? 3 7 6" xfId="35791" xr:uid="{0A8DB879-50E0-4980-B56E-D8AB183FE830}"/>
    <cellStyle name="???????? 3 8" xfId="15390" xr:uid="{49346078-6869-4E4A-9DF6-37EC6275E3EC}"/>
    <cellStyle name="???????? 3 8 2" xfId="20026" xr:uid="{79DC4E7C-A25D-444D-8656-30528FF04A8C}"/>
    <cellStyle name="???????? 3 8 2 2" xfId="22789" xr:uid="{18DEFE19-4FB8-439E-9295-6FCEAE478ED2}"/>
    <cellStyle name="???????? 3 8 2 3" xfId="27201" xr:uid="{4D78C7A5-5AEF-4288-9741-8B6C7872989E}"/>
    <cellStyle name="???????? 3 8 3" xfId="16342" xr:uid="{13AFBAB6-FC4E-4A62-BF66-67CED33B30AF}"/>
    <cellStyle name="???????? 3 8 4" xfId="17609" xr:uid="{251013FA-B0C8-404F-9FE9-CD600DE6FFCB}"/>
    <cellStyle name="???????? 3 8 5" xfId="27200" xr:uid="{7E02FA30-162F-4E51-B872-51D0572ADBAE}"/>
    <cellStyle name="???????? 3 8 6" xfId="35792" xr:uid="{45697F3E-FC83-4AFE-992B-86AE67E83A3D}"/>
    <cellStyle name="???????? 3 9" xfId="19987" xr:uid="{963D6CDD-230A-4281-AB46-345C1751C25D}"/>
    <cellStyle name="???????? 3 9 2" xfId="22750" xr:uid="{F8458C61-79F5-4EA2-B63A-A65F3CE1F5A6}"/>
    <cellStyle name="???????? 3 9 3" xfId="27202" xr:uid="{D5F9C7FE-4551-4B0B-883F-FC2685F8F98C}"/>
    <cellStyle name="???????? 4" xfId="11331" xr:uid="{F9A626D1-26EB-48D1-8259-C7E1E8D291BF}"/>
    <cellStyle name="???????? 4 10" xfId="27203" xr:uid="{69E4CDA2-D273-4266-9EB8-DAF97F250B4E}"/>
    <cellStyle name="???????? 4 11" xfId="35793" xr:uid="{AE7F5C47-1EFF-4B03-B09A-B6F099E3C4FE}"/>
    <cellStyle name="???????? 4 2" xfId="11332" xr:uid="{C78716E3-656E-426B-93D6-FCF81F43774A}"/>
    <cellStyle name="???????? 4 2 10" xfId="35794" xr:uid="{8F19FCD1-3629-42CF-9FF3-E4B5D5FA49EB}"/>
    <cellStyle name="???????? 4 2 2" xfId="11333" xr:uid="{5F000A1D-B32C-4D49-AF65-6B8EB6601101}"/>
    <cellStyle name="???????? 4 2 2 2" xfId="11334" xr:uid="{6601565E-2C78-4E2A-9BF4-359B7EA864DB}"/>
    <cellStyle name="???????? 4 2 2 2 2" xfId="14079" xr:uid="{72856630-AB5E-47DC-B579-268E58D49035}"/>
    <cellStyle name="???????? 4 2 2 2 2 2" xfId="20030" xr:uid="{D32B290C-70CE-4A37-A66B-2334BD2EB2B0}"/>
    <cellStyle name="???????? 4 2 2 2 2 3" xfId="22793" xr:uid="{B49D92EF-72B4-4AB5-A96A-531518A5B9CE}"/>
    <cellStyle name="???????? 4 2 2 2 2 4" xfId="27207" xr:uid="{0AA7CFD9-3CF3-457B-A98C-F1063F3D4C9F}"/>
    <cellStyle name="???????? 4 2 2 2 2 5" xfId="35797" xr:uid="{2D2AE0A9-E833-4706-BBC2-3DD489D2C00E}"/>
    <cellStyle name="???????? 4 2 2 2 3" xfId="16346" xr:uid="{41697706-9C09-4838-A07E-9B70E500B511}"/>
    <cellStyle name="???????? 4 2 2 2 4" xfId="17605" xr:uid="{338E5E2A-74B3-48D8-AD76-7F284C6633CB}"/>
    <cellStyle name="???????? 4 2 2 2 5" xfId="27206" xr:uid="{A4EB005B-E1A8-4FEF-98D2-AF0E393E453D}"/>
    <cellStyle name="???????? 4 2 2 2 6" xfId="35796" xr:uid="{AF47DEA3-CBE3-4B86-B81F-6AF8CF19670B}"/>
    <cellStyle name="???????? 4 2 2 3" xfId="14080" xr:uid="{F5252239-64C9-4E86-A95D-094BE98AEF21}"/>
    <cellStyle name="???????? 4 2 2 3 2" xfId="20031" xr:uid="{9204AFBC-1291-40A7-8784-0860680AC467}"/>
    <cellStyle name="???????? 4 2 2 3 2 2" xfId="22794" xr:uid="{4EA3CE59-3A3D-4B25-984E-6D2F8C3B7020}"/>
    <cellStyle name="???????? 4 2 2 3 2 3" xfId="27209" xr:uid="{4EF9AA18-B833-4412-B0BF-F7C7D9FEF833}"/>
    <cellStyle name="???????? 4 2 2 3 3" xfId="16347" xr:uid="{4C0551CC-F89A-4D85-9ABE-570AD0D67512}"/>
    <cellStyle name="???????? 4 2 2 3 4" xfId="17604" xr:uid="{303946B9-8676-4F7F-86EB-B4713A23F6A5}"/>
    <cellStyle name="???????? 4 2 2 3 5" xfId="27208" xr:uid="{6398F24F-3AB2-468A-B8AF-24A2392E00FE}"/>
    <cellStyle name="???????? 4 2 2 3 6" xfId="35798" xr:uid="{A94B650A-44EF-4C6E-93FA-99ECD7EF04FA}"/>
    <cellStyle name="???????? 4 2 2 4" xfId="15402" xr:uid="{66C01BAE-A196-49D1-84B0-7961DBAB6DA4}"/>
    <cellStyle name="???????? 4 2 2 4 2" xfId="20032" xr:uid="{CBB1D86D-1C7E-4553-935D-04A618DC326E}"/>
    <cellStyle name="???????? 4 2 2 4 2 2" xfId="22795" xr:uid="{AEE970A2-2005-4FFC-83E9-80FDE532F4BC}"/>
    <cellStyle name="???????? 4 2 2 4 2 3" xfId="27211" xr:uid="{FE022D49-0DF5-44D7-AB13-0DF86BE5726A}"/>
    <cellStyle name="???????? 4 2 2 4 3" xfId="16348" xr:uid="{D0F670EB-E23E-49AF-8169-3F33CBD3795F}"/>
    <cellStyle name="???????? 4 2 2 4 4" xfId="17603" xr:uid="{835BF21B-7460-4748-AE5F-57AA36E9E79B}"/>
    <cellStyle name="???????? 4 2 2 4 5" xfId="27210" xr:uid="{694801E5-E33B-4DCF-BAA0-2C475EDDF016}"/>
    <cellStyle name="???????? 4 2 2 4 6" xfId="35799" xr:uid="{64E8F8B9-EB09-4919-83FC-AEFCC67F2C65}"/>
    <cellStyle name="???????? 4 2 2 5" xfId="20029" xr:uid="{DDCC5F84-7483-4B31-8EFC-DB47C78BC07D}"/>
    <cellStyle name="???????? 4 2 2 5 2" xfId="22792" xr:uid="{FDBAC344-8251-4C5A-AE9A-C7BB2E941FBA}"/>
    <cellStyle name="???????? 4 2 2 5 3" xfId="27212" xr:uid="{6DC103DB-F44F-4841-AA7B-4E56871C08D5}"/>
    <cellStyle name="???????? 4 2 2 6" xfId="16345" xr:uid="{8E2BCEAE-1AE1-4732-92D8-54409938C3BE}"/>
    <cellStyle name="???????? 4 2 2 7" xfId="17606" xr:uid="{C7D3B3CC-90FE-4B96-B85B-CB7193E6A267}"/>
    <cellStyle name="???????? 4 2 2 8" xfId="27205" xr:uid="{2DDE0F29-F689-4EBE-AFC2-F37D3F310A07}"/>
    <cellStyle name="???????? 4 2 2 9" xfId="35795" xr:uid="{5971E6B7-58B1-479C-8F29-046A05F63EA5}"/>
    <cellStyle name="???????? 4 2 3" xfId="11335" xr:uid="{9C81772F-03D4-4F48-84F3-B1D0059E3DA0}"/>
    <cellStyle name="???????? 4 2 3 2" xfId="14078" xr:uid="{65A4A139-46B8-48FF-9681-F6A4074D4010}"/>
    <cellStyle name="???????? 4 2 3 2 2" xfId="20033" xr:uid="{189F7013-B933-4C82-9B2A-6319EF3A5539}"/>
    <cellStyle name="???????? 4 2 3 2 3" xfId="22796" xr:uid="{750FE015-E1EA-4311-87D2-2E124AA282D0}"/>
    <cellStyle name="???????? 4 2 3 2 4" xfId="27214" xr:uid="{30CD1187-E98B-4549-8F7F-B172347DF07D}"/>
    <cellStyle name="???????? 4 2 3 2 5" xfId="35801" xr:uid="{20E69963-63E7-4321-8AB0-98248245A73C}"/>
    <cellStyle name="???????? 4 2 3 3" xfId="16349" xr:uid="{4C4A958E-8ADA-40B1-BAFB-C61AC52F04E8}"/>
    <cellStyle name="???????? 4 2 3 4" xfId="17602" xr:uid="{E62F4B6A-7320-46DF-BE21-EBC44C516AB3}"/>
    <cellStyle name="???????? 4 2 3 5" xfId="27213" xr:uid="{DC6AB476-4962-42AB-BCB7-A1D75A41798C}"/>
    <cellStyle name="???????? 4 2 3 6" xfId="35800" xr:uid="{32A57471-2C38-485C-A73F-C212F816E8AE}"/>
    <cellStyle name="???????? 4 2 4" xfId="14081" xr:uid="{64E50A5D-AF91-425D-A5B6-E2DC542BDF5B}"/>
    <cellStyle name="???????? 4 2 4 2" xfId="20034" xr:uid="{C8617FAC-04E3-4B8D-9F36-30E820F77B36}"/>
    <cellStyle name="???????? 4 2 4 2 2" xfId="22797" xr:uid="{908B3570-41D9-40EB-954E-1FDE74FA5294}"/>
    <cellStyle name="???????? 4 2 4 2 3" xfId="27216" xr:uid="{D6E3C436-86CE-43CE-9CF6-06674F026DAD}"/>
    <cellStyle name="???????? 4 2 4 3" xfId="16350" xr:uid="{7C898794-19C5-4BAE-9A65-04429E981F29}"/>
    <cellStyle name="???????? 4 2 4 4" xfId="17601" xr:uid="{E608893A-8E5F-4C35-A0A5-E46E0BE87BAB}"/>
    <cellStyle name="???????? 4 2 4 5" xfId="27215" xr:uid="{0ACCA9AC-2D09-4D4D-97AE-D2F18AE25E25}"/>
    <cellStyle name="???????? 4 2 4 6" xfId="35802" xr:uid="{9FB7BA6F-57EE-4A5B-B09A-6FF9F19A247B}"/>
    <cellStyle name="???????? 4 2 5" xfId="15401" xr:uid="{16B2D4F0-5985-4D6B-92FB-4F9BBE00FD8D}"/>
    <cellStyle name="???????? 4 2 5 2" xfId="20035" xr:uid="{BA35B82B-EB17-46BB-8899-B0D575DB5A98}"/>
    <cellStyle name="???????? 4 2 5 2 2" xfId="22798" xr:uid="{D80BDD1E-AA9E-45E5-BD97-ED29192744C7}"/>
    <cellStyle name="???????? 4 2 5 2 3" xfId="27218" xr:uid="{07376DC8-8B63-4758-B13F-0875DE735FF4}"/>
    <cellStyle name="???????? 4 2 5 3" xfId="16351" xr:uid="{433601A1-8B9F-41FC-9010-AF437EF30BA4}"/>
    <cellStyle name="???????? 4 2 5 4" xfId="17600" xr:uid="{4A25E182-A0F7-4596-9FE9-93B295AE36B4}"/>
    <cellStyle name="???????? 4 2 5 5" xfId="27217" xr:uid="{241E6DBD-1D19-4206-928B-8A7C675FB1FF}"/>
    <cellStyle name="???????? 4 2 5 6" xfId="35803" xr:uid="{0E9EF9B2-3564-4FC4-862F-CA67769E5754}"/>
    <cellStyle name="???????? 4 2 6" xfId="20028" xr:uid="{410BB3FA-2AE5-4F04-8488-3EEE32EF77CC}"/>
    <cellStyle name="???????? 4 2 6 2" xfId="22791" xr:uid="{2152DA87-29E2-46FD-B184-F7D2C9BB8235}"/>
    <cellStyle name="???????? 4 2 6 3" xfId="27219" xr:uid="{27B58954-54C2-4AE9-80CC-1BA4CF937BA2}"/>
    <cellStyle name="???????? 4 2 7" xfId="16344" xr:uid="{A54AFF34-6FD4-49F4-A16D-848BD1228A58}"/>
    <cellStyle name="???????? 4 2 8" xfId="17607" xr:uid="{D6B8371C-DD2D-4CEE-AFB7-C2E74F0820AF}"/>
    <cellStyle name="???????? 4 2 9" xfId="27204" xr:uid="{37E63D98-9F47-484D-9681-9410F9A417F2}"/>
    <cellStyle name="???????? 4 3" xfId="11336" xr:uid="{83816151-ECDF-4CEE-8B5A-747BD699975B}"/>
    <cellStyle name="???????? 4 3 2" xfId="11337" xr:uid="{ED5D8E9A-0C67-49BB-B49B-B6616C2260E6}"/>
    <cellStyle name="???????? 4 3 2 2" xfId="14076" xr:uid="{C2DAE2F2-2C9C-41E0-9E66-ED9C3A2F18CF}"/>
    <cellStyle name="???????? 4 3 2 2 2" xfId="20037" xr:uid="{F0980861-C7FE-446C-8F74-040851C9F3B2}"/>
    <cellStyle name="???????? 4 3 2 2 3" xfId="22800" xr:uid="{4B0EEE19-806D-427A-9347-8D682526E62E}"/>
    <cellStyle name="???????? 4 3 2 2 4" xfId="27222" xr:uid="{0F2B4E7D-34F3-41B9-A10E-85B240B5A728}"/>
    <cellStyle name="???????? 4 3 2 2 5" xfId="35806" xr:uid="{9F8A31AD-D7CD-488A-8AA2-93887553C1C2}"/>
    <cellStyle name="???????? 4 3 2 3" xfId="16353" xr:uid="{004043DD-F4BD-436A-8213-802E334F4666}"/>
    <cellStyle name="???????? 4 3 2 4" xfId="17598" xr:uid="{4F99D890-77E1-44ED-BE2D-06B55E3B8027}"/>
    <cellStyle name="???????? 4 3 2 5" xfId="27221" xr:uid="{7C97218C-70AB-4B77-B6CC-CF16CFE69905}"/>
    <cellStyle name="???????? 4 3 2 6" xfId="35805" xr:uid="{DB14A862-81D3-4D38-910F-9AC832CE66CE}"/>
    <cellStyle name="???????? 4 3 3" xfId="14077" xr:uid="{FBD7E11F-EFCF-42D0-9A09-A2A2BC98F554}"/>
    <cellStyle name="???????? 4 3 3 2" xfId="20038" xr:uid="{9E1CD7B7-9036-418E-B7BA-1337AD3D586F}"/>
    <cellStyle name="???????? 4 3 3 2 2" xfId="22801" xr:uid="{A65F199C-9F5E-4667-8919-403271E7B711}"/>
    <cellStyle name="???????? 4 3 3 2 3" xfId="27224" xr:uid="{E0FF5A06-EB5F-41C9-A458-70BE2BF9E4E7}"/>
    <cellStyle name="???????? 4 3 3 3" xfId="16354" xr:uid="{1C6A443A-E57B-416D-B0FD-87FAEB8DAAEE}"/>
    <cellStyle name="???????? 4 3 3 4" xfId="17597" xr:uid="{EBCD9B43-0940-4522-9F8F-3E74DB3EEA28}"/>
    <cellStyle name="???????? 4 3 3 5" xfId="27223" xr:uid="{226576D2-1C64-4543-81CB-AF5F34AA8122}"/>
    <cellStyle name="???????? 4 3 3 6" xfId="35807" xr:uid="{50F22202-E9B0-42C8-8477-60ACEB985B1D}"/>
    <cellStyle name="???????? 4 3 4" xfId="15403" xr:uid="{32ED5EF5-DB1B-4856-8D6A-77E966CD4519}"/>
    <cellStyle name="???????? 4 3 4 2" xfId="20039" xr:uid="{34FC12E6-D1BB-44DF-A90D-5E04938FFACE}"/>
    <cellStyle name="???????? 4 3 4 2 2" xfId="22802" xr:uid="{7F8A47EA-6FE2-4F48-ACB7-E7B2EF028E68}"/>
    <cellStyle name="???????? 4 3 4 2 3" xfId="27226" xr:uid="{9B70D0D1-C0A9-491C-B3BF-0D07A04CDD6E}"/>
    <cellStyle name="???????? 4 3 4 3" xfId="16355" xr:uid="{775647D0-F1A4-4E5B-A57E-B264576E675F}"/>
    <cellStyle name="???????? 4 3 4 4" xfId="17596" xr:uid="{4A20170B-33FD-4BE3-9611-9AE07ED12A95}"/>
    <cellStyle name="???????? 4 3 4 5" xfId="27225" xr:uid="{78FB63BE-FF10-4A0C-8621-AA0342E3B0A1}"/>
    <cellStyle name="???????? 4 3 4 6" xfId="35808" xr:uid="{35E8AAC2-E89A-4234-97FB-ACB2095DF697}"/>
    <cellStyle name="???????? 4 3 5" xfId="20036" xr:uid="{FBBD7180-1E3A-4205-9200-70AFF0972BE6}"/>
    <cellStyle name="???????? 4 3 5 2" xfId="22799" xr:uid="{DE666B88-E14C-4C0C-A8DB-831A330C14D4}"/>
    <cellStyle name="???????? 4 3 5 3" xfId="27227" xr:uid="{72E0036F-7D89-4AFD-97D1-3239ECC22345}"/>
    <cellStyle name="???????? 4 3 6" xfId="16352" xr:uid="{D3692C15-A215-47C2-8FC7-9D7F1DADE55E}"/>
    <cellStyle name="???????? 4 3 7" xfId="17599" xr:uid="{AC704015-00C0-4552-9593-4117FDD68084}"/>
    <cellStyle name="???????? 4 3 8" xfId="27220" xr:uid="{2169FB9C-32B7-46AE-9F0E-D6E6E0E0559E}"/>
    <cellStyle name="???????? 4 3 9" xfId="35804" xr:uid="{283FCD69-1E87-467F-B535-7E715F038E35}"/>
    <cellStyle name="???????? 4 4" xfId="11338" xr:uid="{47806021-82E4-4752-A1CF-CC3C30C69582}"/>
    <cellStyle name="???????? 4 4 2" xfId="14075" xr:uid="{3747E881-D4E1-4AA1-9A02-93143A155B30}"/>
    <cellStyle name="???????? 4 4 2 2" xfId="20040" xr:uid="{88C3DC4E-DBE3-44E1-831B-E4EE5EA1BD98}"/>
    <cellStyle name="???????? 4 4 2 3" xfId="22803" xr:uid="{5A292E84-1871-4513-8E00-73E235C01473}"/>
    <cellStyle name="???????? 4 4 2 4" xfId="27229" xr:uid="{31195BD7-B996-43F4-A584-19C6BD36B5C1}"/>
    <cellStyle name="???????? 4 4 2 5" xfId="35810" xr:uid="{99B22DFB-F873-4811-8318-2A58F3CCDE55}"/>
    <cellStyle name="???????? 4 4 3" xfId="16356" xr:uid="{7743DF26-9CA9-4DDE-A01B-40F88A5A175A}"/>
    <cellStyle name="???????? 4 4 4" xfId="17595" xr:uid="{5790C974-0249-44F7-90AB-1CB32CEBEE0F}"/>
    <cellStyle name="???????? 4 4 5" xfId="27228" xr:uid="{295F9AC9-06B3-4F7E-B68A-733BBCE6A8A3}"/>
    <cellStyle name="???????? 4 4 6" xfId="35809" xr:uid="{B23D1CEE-E437-4625-8A31-8A1B0CDA5443}"/>
    <cellStyle name="???????? 4 5" xfId="14082" xr:uid="{B553A23E-C768-41DB-9495-D0C5A6EB2CFB}"/>
    <cellStyle name="???????? 4 5 2" xfId="20041" xr:uid="{8DDE0494-2375-4C8F-BAF2-2EADA4B030D9}"/>
    <cellStyle name="???????? 4 5 2 2" xfId="22804" xr:uid="{4BDC3FEC-5B4E-4039-B4E2-7CF33479D9C7}"/>
    <cellStyle name="???????? 4 5 2 3" xfId="27231" xr:uid="{D11CFE8C-E15B-416B-89FC-39E180FB0698}"/>
    <cellStyle name="???????? 4 5 3" xfId="16357" xr:uid="{0D36CF73-DBBF-4EAA-8D65-B68E0A62090D}"/>
    <cellStyle name="???????? 4 5 4" xfId="17594" xr:uid="{6EDB8211-B456-4618-BE25-7146747B537E}"/>
    <cellStyle name="???????? 4 5 5" xfId="27230" xr:uid="{B1CCFE15-3E32-463F-A786-C3CB8680E5C0}"/>
    <cellStyle name="???????? 4 5 6" xfId="35811" xr:uid="{A8EE7218-F34E-44F0-A0B5-A6100E17A12D}"/>
    <cellStyle name="???????? 4 6" xfId="15400" xr:uid="{537158E0-5326-447A-89A9-4123BA03F328}"/>
    <cellStyle name="???????? 4 6 2" xfId="20042" xr:uid="{90BC2E11-02D5-4D1A-AF4E-6738C07D133E}"/>
    <cellStyle name="???????? 4 6 2 2" xfId="22805" xr:uid="{9B362E91-E64F-4B1A-90D3-E4F81CE60DDF}"/>
    <cellStyle name="???????? 4 6 2 3" xfId="27233" xr:uid="{5286E21F-DE5C-4747-861D-471E06D71008}"/>
    <cellStyle name="???????? 4 6 3" xfId="16358" xr:uid="{53E13B05-4064-4146-9246-5F5BC5DC2BAA}"/>
    <cellStyle name="???????? 4 6 4" xfId="17592" xr:uid="{3FDB261A-F6BF-4062-AB1A-5D3D9D837A45}"/>
    <cellStyle name="???????? 4 6 5" xfId="27232" xr:uid="{79194EB0-EE82-4C40-AE2C-87E053B8D4A0}"/>
    <cellStyle name="???????? 4 6 6" xfId="35812" xr:uid="{2E0A0102-AC67-478F-B7BC-1D04700A8B3C}"/>
    <cellStyle name="???????? 4 7" xfId="20027" xr:uid="{348D656E-D3C4-4C81-A477-EBBDAD27B238}"/>
    <cellStyle name="???????? 4 7 2" xfId="22790" xr:uid="{A64F5C8E-DE42-4804-A910-82AE6B537AF2}"/>
    <cellStyle name="???????? 4 7 3" xfId="27234" xr:uid="{D53CA699-0B5E-4FE2-91D5-1514A1842678}"/>
    <cellStyle name="???????? 4 8" xfId="16343" xr:uid="{41C68A61-F30E-494D-AEA8-66E590AFA96D}"/>
    <cellStyle name="???????? 4 9" xfId="17608" xr:uid="{464AA530-1BAF-4047-B483-77F005FA1B33}"/>
    <cellStyle name="???????? 5" xfId="11339" xr:uid="{6D13BCD1-9237-42A3-A2D1-A7CF69EAE8B3}"/>
    <cellStyle name="???????? 5 10" xfId="35813" xr:uid="{4E96EE78-F0C5-4880-9E6F-2D1F039E9507}"/>
    <cellStyle name="???????? 5 2" xfId="11340" xr:uid="{91C1D988-03C8-4A7E-8096-C7393E9728E2}"/>
    <cellStyle name="???????? 5 2 2" xfId="11341" xr:uid="{B7AEEDD3-A600-48A8-B96E-DE5323D010C3}"/>
    <cellStyle name="???????? 5 2 2 2" xfId="14072" xr:uid="{AFB92895-560B-45E6-8CD9-A49B57807EE9}"/>
    <cellStyle name="???????? 5 2 2 2 2" xfId="20045" xr:uid="{FCCE37CD-B99A-42E2-B858-407852EBCB35}"/>
    <cellStyle name="???????? 5 2 2 2 3" xfId="22808" xr:uid="{7C5D7C7E-3915-49FB-9C85-04279DE22FFC}"/>
    <cellStyle name="???????? 5 2 2 2 4" xfId="27238" xr:uid="{B6DB0FA5-AE3B-4550-BB71-52BA27019630}"/>
    <cellStyle name="???????? 5 2 2 2 5" xfId="35816" xr:uid="{B892464D-F77E-4B27-98EF-24FEE0AED396}"/>
    <cellStyle name="???????? 5 2 2 3" xfId="16361" xr:uid="{63FD0B69-553E-48CE-A991-17CA5739DF8A}"/>
    <cellStyle name="???????? 5 2 2 4" xfId="17588" xr:uid="{4FF6AD9C-E154-4B8E-973C-26C2762EE4E1}"/>
    <cellStyle name="???????? 5 2 2 5" xfId="27237" xr:uid="{3C1264FC-AE9D-45E9-AFCB-8055C19819F5}"/>
    <cellStyle name="???????? 5 2 2 6" xfId="35815" xr:uid="{FFD68160-6DB8-4406-B56F-F114EF360166}"/>
    <cellStyle name="???????? 5 2 3" xfId="14073" xr:uid="{BE5627DE-3FDB-47ED-84BF-FF215611AE90}"/>
    <cellStyle name="???????? 5 2 3 2" xfId="20046" xr:uid="{4F9F1A00-1CF2-4857-8CB8-D423CE7158BA}"/>
    <cellStyle name="???????? 5 2 3 2 2" xfId="22809" xr:uid="{A3DC4380-00E8-4DF4-83D9-8F74A845A428}"/>
    <cellStyle name="???????? 5 2 3 2 3" xfId="27240" xr:uid="{24EFE855-DCFD-47DD-9FF8-267B59294279}"/>
    <cellStyle name="???????? 5 2 3 3" xfId="16362" xr:uid="{D81780AA-2FAB-426D-86D3-0AB2E1FC4BDD}"/>
    <cellStyle name="???????? 5 2 3 4" xfId="17587" xr:uid="{2F8C22AA-AAA1-415D-8ED5-586DB9AEF351}"/>
    <cellStyle name="???????? 5 2 3 5" xfId="27239" xr:uid="{2F053B72-9A69-4606-8A4A-4F02C91DBC13}"/>
    <cellStyle name="???????? 5 2 3 6" xfId="35817" xr:uid="{BA28CE68-7EE1-4D23-A022-4702362E5C6C}"/>
    <cellStyle name="???????? 5 2 4" xfId="15405" xr:uid="{56AD923F-FD94-4BE3-8156-3C9E302A43AF}"/>
    <cellStyle name="???????? 5 2 4 2" xfId="20047" xr:uid="{45919B2E-A330-4D63-A0C1-109C0262B8D6}"/>
    <cellStyle name="???????? 5 2 4 2 2" xfId="22810" xr:uid="{94E1BFD2-359D-4134-A91A-D5F20A90EBCB}"/>
    <cellStyle name="???????? 5 2 4 2 3" xfId="27242" xr:uid="{33C66C0F-F104-4624-B02D-9369095C564E}"/>
    <cellStyle name="???????? 5 2 4 3" xfId="16363" xr:uid="{227A4C47-02F9-47C6-93D1-6F0A60FD9B39}"/>
    <cellStyle name="???????? 5 2 4 4" xfId="17586" xr:uid="{10C6B8DA-2DF1-44A7-B950-49A72883C25E}"/>
    <cellStyle name="???????? 5 2 4 5" xfId="27241" xr:uid="{AFB7E733-FD18-4AA8-891C-04248F4811BA}"/>
    <cellStyle name="???????? 5 2 4 6" xfId="35818" xr:uid="{0E3053FF-FC89-45C5-B2F2-6C44346FF870}"/>
    <cellStyle name="???????? 5 2 5" xfId="20044" xr:uid="{F4E8334F-DE07-4517-A4E2-244E6880614F}"/>
    <cellStyle name="???????? 5 2 5 2" xfId="22807" xr:uid="{7B75B5A3-948D-4892-8FDE-FE2D90789BBA}"/>
    <cellStyle name="???????? 5 2 5 3" xfId="27243" xr:uid="{4F09040A-0052-4897-983E-35EA7FFCAFC9}"/>
    <cellStyle name="???????? 5 2 6" xfId="16360" xr:uid="{980A1192-6E2B-4B2A-92EC-4EB9D17030A9}"/>
    <cellStyle name="???????? 5 2 7" xfId="17589" xr:uid="{A4D66F1E-7D9A-472B-975D-2200133EAC34}"/>
    <cellStyle name="???????? 5 2 8" xfId="27236" xr:uid="{53BF327A-8E5D-4A67-A47F-B169FD5B7F8D}"/>
    <cellStyle name="???????? 5 2 9" xfId="35814" xr:uid="{962459EE-A90F-4B7B-9508-AB6CE3241319}"/>
    <cellStyle name="???????? 5 3" xfId="11342" xr:uid="{83712F03-A435-4E33-BE36-98FCC9080E85}"/>
    <cellStyle name="???????? 5 3 2" xfId="14071" xr:uid="{3FD0FA61-5567-420F-88FF-9E2A5CBFE538}"/>
    <cellStyle name="???????? 5 3 2 2" xfId="20048" xr:uid="{9EF70A1E-C375-4141-AACC-0DF7F8A125A0}"/>
    <cellStyle name="???????? 5 3 2 3" xfId="22811" xr:uid="{A3B1FF6A-EC0B-4DA0-920B-0F55E6BBE3F2}"/>
    <cellStyle name="???????? 5 3 2 4" xfId="27245" xr:uid="{040DAFD0-14B8-42E8-A7DD-6D9584295AA1}"/>
    <cellStyle name="???????? 5 3 2 5" xfId="35820" xr:uid="{E154DAE4-0A0C-4773-80F2-C15F9CCD19B0}"/>
    <cellStyle name="???????? 5 3 3" xfId="16364" xr:uid="{3F13934B-764B-46AC-9860-2CA5D20BC0FA}"/>
    <cellStyle name="???????? 5 3 4" xfId="17585" xr:uid="{78710A5C-9E28-4540-9319-E79FB3E64F44}"/>
    <cellStyle name="???????? 5 3 5" xfId="27244" xr:uid="{5C99CD00-4E64-4CBB-8101-A7FBB7163B93}"/>
    <cellStyle name="???????? 5 3 6" xfId="35819" xr:uid="{04534D23-68D1-493B-9085-755078C4BC63}"/>
    <cellStyle name="???????? 5 4" xfId="14074" xr:uid="{5B2D307D-C6B2-4D4D-BF9C-CC047D417188}"/>
    <cellStyle name="???????? 5 4 2" xfId="20049" xr:uid="{B4FB7150-0C3F-404D-8772-C7E72D3B0323}"/>
    <cellStyle name="???????? 5 4 2 2" xfId="22812" xr:uid="{5D34A1F3-14B5-4352-942A-0763FC6D153C}"/>
    <cellStyle name="???????? 5 4 2 3" xfId="27247" xr:uid="{1F1EE46B-32C3-4084-9E3B-633CA0AD1A7F}"/>
    <cellStyle name="???????? 5 4 3" xfId="16365" xr:uid="{179FBDC1-8EEC-45A0-B11E-204C93959436}"/>
    <cellStyle name="???????? 5 4 4" xfId="17584" xr:uid="{64C726C5-8CF7-4B6D-8826-1937A7BE66D7}"/>
    <cellStyle name="???????? 5 4 5" xfId="27246" xr:uid="{2263915F-FC3D-4882-87E1-11E14755487F}"/>
    <cellStyle name="???????? 5 4 6" xfId="35821" xr:uid="{A566BB32-5A89-4E22-ABDA-FFBB07CA4942}"/>
    <cellStyle name="???????? 5 5" xfId="15404" xr:uid="{9EEE5103-BF6F-4D4C-A634-749D79299E46}"/>
    <cellStyle name="???????? 5 5 2" xfId="20050" xr:uid="{17B4EC11-9410-428D-B390-AD59995C9C6B}"/>
    <cellStyle name="???????? 5 5 2 2" xfId="22813" xr:uid="{69E62305-DEB5-4848-BA82-7108DF1D011B}"/>
    <cellStyle name="???????? 5 5 2 3" xfId="27249" xr:uid="{5DC0125C-F273-4A34-9D6E-9578A06DE3A7}"/>
    <cellStyle name="???????? 5 5 3" xfId="16366" xr:uid="{CC1BC784-46ED-43FC-8C2B-6F82AD466551}"/>
    <cellStyle name="???????? 5 5 4" xfId="17583" xr:uid="{BCA28593-15AE-41FC-B645-F64235C99BF6}"/>
    <cellStyle name="???????? 5 5 5" xfId="27248" xr:uid="{F099DD4A-AA93-42EF-84E3-5AA0069DE7C0}"/>
    <cellStyle name="???????? 5 5 6" xfId="35822" xr:uid="{44B6B706-9737-4969-BDAE-63BFB0B4A390}"/>
    <cellStyle name="???????? 5 6" xfId="20043" xr:uid="{922CD085-26B5-4AB9-8A20-38A049337563}"/>
    <cellStyle name="???????? 5 6 2" xfId="22806" xr:uid="{BF8D5703-0BF0-412D-93D6-3A0AB94A0BE3}"/>
    <cellStyle name="???????? 5 6 3" xfId="27250" xr:uid="{4AFAFDD5-FC07-444E-B6AC-EDF6CD46D0D3}"/>
    <cellStyle name="???????? 5 7" xfId="16359" xr:uid="{49AC2DBE-AE9B-4F52-9826-54EC209A4F17}"/>
    <cellStyle name="???????? 5 8" xfId="17591" xr:uid="{FA4AE3C7-EA25-4992-B280-5DBEF3BB2EA6}"/>
    <cellStyle name="???????? 5 9" xfId="27235" xr:uid="{2708A084-1671-460D-9DD2-B44DC5742A79}"/>
    <cellStyle name="???????? 6" xfId="11343" xr:uid="{B3493365-C468-414E-8B30-51D4CDB0C915}"/>
    <cellStyle name="???????? 6 10" xfId="35823" xr:uid="{2ED0EFCA-EA02-4B78-BF90-2D1DF9261ACA}"/>
    <cellStyle name="???????? 6 2" xfId="11344" xr:uid="{25FACE55-D754-46B7-B286-733A05721D0C}"/>
    <cellStyle name="???????? 6 2 2" xfId="11345" xr:uid="{850A328C-2747-4086-8C50-19E123E97B79}"/>
    <cellStyle name="???????? 6 2 2 2" xfId="14068" xr:uid="{FA46059C-E213-4AED-BAFA-F528676F7E3D}"/>
    <cellStyle name="???????? 6 2 2 2 2" xfId="20053" xr:uid="{BD6CE250-52C1-4176-B15D-5B36905C638A}"/>
    <cellStyle name="???????? 6 2 2 2 3" xfId="22816" xr:uid="{53CF0B07-560D-4C22-9080-49CCF4C3030E}"/>
    <cellStyle name="???????? 6 2 2 2 4" xfId="27254" xr:uid="{63688564-CD17-451D-AC84-D65615A49A4B}"/>
    <cellStyle name="???????? 6 2 2 2 5" xfId="35826" xr:uid="{61FB0412-84E4-486D-B928-66B6288AF878}"/>
    <cellStyle name="???????? 6 2 2 3" xfId="16369" xr:uid="{206352C7-5394-4C53-B235-FC65DBA41328}"/>
    <cellStyle name="???????? 6 2 2 4" xfId="17580" xr:uid="{8491DC73-1EC7-4339-9DA4-E64991868B2A}"/>
    <cellStyle name="???????? 6 2 2 5" xfId="27253" xr:uid="{B44BDF33-60C0-4A8B-9F4E-4DAA5B45B432}"/>
    <cellStyle name="???????? 6 2 2 6" xfId="35825" xr:uid="{8BF4368D-54D0-4493-B83B-39BA8E6C7616}"/>
    <cellStyle name="???????? 6 2 3" xfId="14069" xr:uid="{502D3028-2D91-4B8F-A218-8D7F96690443}"/>
    <cellStyle name="???????? 6 2 3 2" xfId="20054" xr:uid="{96CD2D04-EED1-4B2A-B091-1B7E9417C442}"/>
    <cellStyle name="???????? 6 2 3 2 2" xfId="22817" xr:uid="{AF98D6FE-5DDD-42CE-8985-CE745708ED14}"/>
    <cellStyle name="???????? 6 2 3 2 3" xfId="27256" xr:uid="{18E7B97E-2407-42B8-A02D-AAEDF15325EF}"/>
    <cellStyle name="???????? 6 2 3 3" xfId="16370" xr:uid="{85A94DE4-4298-4C70-897C-409A6C253385}"/>
    <cellStyle name="???????? 6 2 3 4" xfId="17579" xr:uid="{501E1CAB-784C-425E-A2DB-361234A59257}"/>
    <cellStyle name="???????? 6 2 3 5" xfId="27255" xr:uid="{0AA085E9-4707-4A9F-B92F-C594ED17EF56}"/>
    <cellStyle name="???????? 6 2 3 6" xfId="35827" xr:uid="{BFD7D0AD-D568-4E4A-AC0D-195A29A6F763}"/>
    <cellStyle name="???????? 6 2 4" xfId="15407" xr:uid="{BDE3D842-8EAA-40B4-8404-E09BBFB9238D}"/>
    <cellStyle name="???????? 6 2 4 2" xfId="20055" xr:uid="{3CD8281C-F64D-489E-9F81-04D4A32CEF14}"/>
    <cellStyle name="???????? 6 2 4 2 2" xfId="22818" xr:uid="{E4ECE503-D935-469C-86CF-E07A07DFC471}"/>
    <cellStyle name="???????? 6 2 4 2 3" xfId="27258" xr:uid="{35FFECEE-1EE6-45B4-9C6A-C8ABCC8D4B24}"/>
    <cellStyle name="???????? 6 2 4 3" xfId="16371" xr:uid="{6503FF51-76AC-48FF-871A-6AA6A0C4819B}"/>
    <cellStyle name="???????? 6 2 4 4" xfId="17578" xr:uid="{FC1265D5-FD56-4E09-B1D4-2B0CEB5DB4A1}"/>
    <cellStyle name="???????? 6 2 4 5" xfId="27257" xr:uid="{CE826B54-8376-4563-B01A-324F037CA4A5}"/>
    <cellStyle name="???????? 6 2 4 6" xfId="35828" xr:uid="{A447396D-F8F0-4857-92C2-38407938EAC8}"/>
    <cellStyle name="???????? 6 2 5" xfId="20052" xr:uid="{900B43CB-25C7-4421-BE5D-D8FFB8F060AA}"/>
    <cellStyle name="???????? 6 2 5 2" xfId="22815" xr:uid="{C478F9FB-869C-4D98-BC64-8B6AD82E3F3B}"/>
    <cellStyle name="???????? 6 2 5 3" xfId="27259" xr:uid="{0CEB210C-9B82-4703-AE01-094ED8E0B86B}"/>
    <cellStyle name="???????? 6 2 6" xfId="16368" xr:uid="{34043211-108E-43BA-A176-9AF506ED9B48}"/>
    <cellStyle name="???????? 6 2 7" xfId="17581" xr:uid="{940F56BB-0062-4197-9DA8-C36F3895A4A0}"/>
    <cellStyle name="???????? 6 2 8" xfId="27252" xr:uid="{4EEE1DD9-C7FC-4B68-B768-311E20382086}"/>
    <cellStyle name="???????? 6 2 9" xfId="35824" xr:uid="{31DFD3DB-EDC2-47DD-A3B1-14724525B348}"/>
    <cellStyle name="???????? 6 3" xfId="11346" xr:uid="{D038D477-876D-4A6C-BD99-514C4E59D797}"/>
    <cellStyle name="???????? 6 3 2" xfId="14067" xr:uid="{E299A135-1FA4-4637-9BDD-C0CD66F75976}"/>
    <cellStyle name="???????? 6 3 2 2" xfId="20056" xr:uid="{420FBA05-B5E4-4263-B153-E61D3597532F}"/>
    <cellStyle name="???????? 6 3 2 3" xfId="22819" xr:uid="{83AF9248-ED48-4C2E-98F7-717CF5E64C4C}"/>
    <cellStyle name="???????? 6 3 2 4" xfId="27261" xr:uid="{96DDB41F-AEF7-418D-9E11-A4B473C7469B}"/>
    <cellStyle name="???????? 6 3 2 5" xfId="35830" xr:uid="{5CC55C78-56A1-4071-9396-AC747243F641}"/>
    <cellStyle name="???????? 6 3 3" xfId="16372" xr:uid="{5E089870-C134-4CC8-AF9C-DCC3F4C91791}"/>
    <cellStyle name="???????? 6 3 4" xfId="17577" xr:uid="{BF66ED34-C651-4D0B-8948-F992D928CA4B}"/>
    <cellStyle name="???????? 6 3 5" xfId="27260" xr:uid="{6F787EAD-9C63-439B-A766-8E6EBB0069E5}"/>
    <cellStyle name="???????? 6 3 6" xfId="35829" xr:uid="{D1985C15-8EEC-4B57-8706-5BE9FBEE5624}"/>
    <cellStyle name="???????? 6 4" xfId="14070" xr:uid="{D2273DBB-5DC7-4D02-AC93-A67F0B637B28}"/>
    <cellStyle name="???????? 6 4 2" xfId="20057" xr:uid="{7E2BF7E0-2FAC-41AF-87C7-DFACE6E4638E}"/>
    <cellStyle name="???????? 6 4 2 2" xfId="22820" xr:uid="{E0A2FD8F-E848-4FF6-A52F-3A425B88246D}"/>
    <cellStyle name="???????? 6 4 2 3" xfId="27263" xr:uid="{F882C359-CC3D-43A8-A3B8-35C1D498551F}"/>
    <cellStyle name="???????? 6 4 3" xfId="16373" xr:uid="{F4D88FE0-01B8-45C8-8790-789C14EAB1B1}"/>
    <cellStyle name="???????? 6 4 4" xfId="17576" xr:uid="{75F0E80F-6E7D-4A33-B9F0-1468F6AFF016}"/>
    <cellStyle name="???????? 6 4 5" xfId="27262" xr:uid="{ED7A8330-2A73-4489-840C-D6F336F29C6A}"/>
    <cellStyle name="???????? 6 4 6" xfId="35831" xr:uid="{5405FC0C-F7C7-4656-873F-D3EFFA72D9BE}"/>
    <cellStyle name="???????? 6 5" xfId="15406" xr:uid="{5095891D-5EA6-4E9A-AEB0-7EAADF73A1A9}"/>
    <cellStyle name="???????? 6 5 2" xfId="20058" xr:uid="{250D76F4-ACD2-4D38-933C-5E79D10C5473}"/>
    <cellStyle name="???????? 6 5 2 2" xfId="22821" xr:uid="{33EB4619-D090-466B-B79C-995C2169FC16}"/>
    <cellStyle name="???????? 6 5 2 3" xfId="27265" xr:uid="{4A06D24E-1D66-4333-BC01-F381E5EC6220}"/>
    <cellStyle name="???????? 6 5 3" xfId="16374" xr:uid="{EDFACBF9-E40F-4235-97E7-9190F72583AF}"/>
    <cellStyle name="???????? 6 5 4" xfId="17575" xr:uid="{D7F3DFFB-F4CF-4C57-BD0D-DE58899EE13F}"/>
    <cellStyle name="???????? 6 5 5" xfId="27264" xr:uid="{470A742C-9516-4C9F-B74F-78C6120C9008}"/>
    <cellStyle name="???????? 6 5 6" xfId="35832" xr:uid="{E8277D2B-4847-4CF3-BF29-A5179B6929D0}"/>
    <cellStyle name="???????? 6 6" xfId="20051" xr:uid="{94D71088-5A06-4192-ACBD-A0D13B630920}"/>
    <cellStyle name="???????? 6 6 2" xfId="22814" xr:uid="{554D718C-35D5-493E-92FA-7011AD57459A}"/>
    <cellStyle name="???????? 6 6 3" xfId="27266" xr:uid="{5B221307-EEBC-4A7C-89E0-216200FA715D}"/>
    <cellStyle name="???????? 6 7" xfId="16367" xr:uid="{C81300D6-5B63-42AC-8DE2-4BD8BE65323D}"/>
    <cellStyle name="???????? 6 8" xfId="17582" xr:uid="{9575D998-9E33-4057-86D0-54936CDB589C}"/>
    <cellStyle name="???????? 6 9" xfId="27251" xr:uid="{F40BABE7-899A-4E32-B51C-A7BA2EF260A4}"/>
    <cellStyle name="???????? 7" xfId="11347" xr:uid="{09C4B376-6AD1-417D-9044-7A25F7C12E92}"/>
    <cellStyle name="???????? 7 2" xfId="11348" xr:uid="{95B19A66-251A-4168-95CB-25657E2AF659}"/>
    <cellStyle name="???????? 7 2 2" xfId="14065" xr:uid="{E05F9E5B-E69B-484B-8C44-63F25CA4C158}"/>
    <cellStyle name="???????? 7 2 2 2" xfId="20060" xr:uid="{1A720C15-0030-4D16-BD73-8CA6DCDE2989}"/>
    <cellStyle name="???????? 7 2 2 3" xfId="22823" xr:uid="{CF5CE1A8-0443-4A9F-B4C5-F5D941987A72}"/>
    <cellStyle name="???????? 7 2 2 4" xfId="27269" xr:uid="{68BA96F6-DC0D-4AAD-B210-73ED124A1DDF}"/>
    <cellStyle name="???????? 7 2 2 5" xfId="35835" xr:uid="{FA1C9E68-A686-4F09-ADBB-0EACB52C29ED}"/>
    <cellStyle name="???????? 7 2 3" xfId="16376" xr:uid="{6F38D785-6B4B-48B6-831D-E0EDD6FDBC0E}"/>
    <cellStyle name="???????? 7 2 4" xfId="17573" xr:uid="{A01C2885-8436-4DC3-BEED-A5104AE73112}"/>
    <cellStyle name="???????? 7 2 5" xfId="27268" xr:uid="{8E50A9A2-C635-4998-A4DF-E6EA5F3394B5}"/>
    <cellStyle name="???????? 7 2 6" xfId="35834" xr:uid="{E78EF733-BA86-4926-8966-C05175CA24F0}"/>
    <cellStyle name="???????? 7 3" xfId="14066" xr:uid="{B93D3FA5-EBF6-40F2-B3B4-02462177E405}"/>
    <cellStyle name="???????? 7 3 2" xfId="20061" xr:uid="{0C49003E-BE19-4A42-BDC5-DA2051E4F521}"/>
    <cellStyle name="???????? 7 3 2 2" xfId="22824" xr:uid="{9F011F46-C05C-46B9-8599-52F8AC70CBE8}"/>
    <cellStyle name="???????? 7 3 2 3" xfId="27271" xr:uid="{DFEAB9CC-6DB3-46F3-8E7A-43E063E7560D}"/>
    <cellStyle name="???????? 7 3 3" xfId="16377" xr:uid="{90D38805-BAFC-402F-9769-4E0773CA2B1F}"/>
    <cellStyle name="???????? 7 3 4" xfId="17572" xr:uid="{A96D2788-8C9D-43F4-81B8-EBA8FD11FB8A}"/>
    <cellStyle name="???????? 7 3 5" xfId="27270" xr:uid="{9E0FFEB8-9FFF-47B7-83E8-36BB774B86B4}"/>
    <cellStyle name="???????? 7 3 6" xfId="35836" xr:uid="{928EDEC4-4B0A-4E4D-83BB-ADE4F557F193}"/>
    <cellStyle name="???????? 7 4" xfId="15408" xr:uid="{F08565B3-B6F2-49C7-9AEB-137D8C787953}"/>
    <cellStyle name="???????? 7 4 2" xfId="20062" xr:uid="{B4469A84-FDF8-43E8-B926-95F6DC4CA017}"/>
    <cellStyle name="???????? 7 4 2 2" xfId="22825" xr:uid="{4EACC4E1-789C-4508-9745-1A331A0F72B9}"/>
    <cellStyle name="???????? 7 4 2 3" xfId="27273" xr:uid="{F1038C43-D1B1-4CF4-BA27-EA4FD00A8A0C}"/>
    <cellStyle name="???????? 7 4 3" xfId="16378" xr:uid="{B0707706-A0B7-43D5-BEDF-08621164F580}"/>
    <cellStyle name="???????? 7 4 4" xfId="17571" xr:uid="{3FAB4288-655E-4763-8F15-313F4A37CBCC}"/>
    <cellStyle name="???????? 7 4 5" xfId="27272" xr:uid="{DEF6C69C-838D-4004-93ED-2CD81292C2FE}"/>
    <cellStyle name="???????? 7 4 6" xfId="35837" xr:uid="{434E659D-B2A6-4CF4-B624-1F848640DABE}"/>
    <cellStyle name="???????? 7 5" xfId="20059" xr:uid="{572214E8-0D0C-4ECB-9553-99C194802CEB}"/>
    <cellStyle name="???????? 7 5 2" xfId="22822" xr:uid="{10403E82-9F70-4921-9BC0-0285C675BDFE}"/>
    <cellStyle name="???????? 7 5 3" xfId="27274" xr:uid="{6517F250-BEEE-4A58-B01B-C86D6E6525C0}"/>
    <cellStyle name="???????? 7 6" xfId="16375" xr:uid="{30C2E3FF-743A-4795-89BC-44D775817457}"/>
    <cellStyle name="???????? 7 7" xfId="17574" xr:uid="{6D47DB57-67D3-464F-9A6F-607E460638E1}"/>
    <cellStyle name="???????? 7 8" xfId="27267" xr:uid="{C4416E26-E7B7-487B-835C-2724865EBAFB}"/>
    <cellStyle name="???????? 7 9" xfId="35833" xr:uid="{639E3CE0-4DF0-4FE6-8D88-57325974E3C7}"/>
    <cellStyle name="???????? 8" xfId="11349" xr:uid="{96801BFD-C93B-46A9-B154-79FBD6A12A56}"/>
    <cellStyle name="???????? 8 2" xfId="14064" xr:uid="{F48AAD32-F96E-4458-A169-C662D67F6EC9}"/>
    <cellStyle name="???????? 8 2 2" xfId="20063" xr:uid="{6E9CAF9C-03DF-4E8A-9D1D-F73AD00BA4AF}"/>
    <cellStyle name="???????? 8 2 3" xfId="22826" xr:uid="{5B30FF55-CCC4-4B54-961F-026F3E69CAFA}"/>
    <cellStyle name="???????? 8 2 4" xfId="27276" xr:uid="{4F695D13-AC88-4710-B03D-1C6A307AEF75}"/>
    <cellStyle name="???????? 8 2 5" xfId="35839" xr:uid="{7D2FFA4F-CD46-4F34-99DD-2A47A5184EE7}"/>
    <cellStyle name="???????? 8 3" xfId="16379" xr:uid="{63388BC6-E7E6-498F-A21D-98B75295A311}"/>
    <cellStyle name="???????? 8 4" xfId="17570" xr:uid="{517941A0-C95B-4828-9C69-C513F13C1479}"/>
    <cellStyle name="???????? 8 5" xfId="27275" xr:uid="{1DE6859C-AFFD-4E50-8B13-E7D16E3657EB}"/>
    <cellStyle name="???????? 8 6" xfId="35838" xr:uid="{6F1FD284-329E-478B-9847-3C8465F1B2AF}"/>
    <cellStyle name="???????? 9" xfId="14123" xr:uid="{5DDE47D3-B9FE-4A0A-8879-4BB3DF7205DF}"/>
    <cellStyle name="???????? 9 2" xfId="20064" xr:uid="{5E0F9B93-E171-4D50-97C2-FCDA5AF5396C}"/>
    <cellStyle name="???????? 9 2 2" xfId="22827" xr:uid="{EA3523D7-06B5-45D5-9C7E-9B3C009686BA}"/>
    <cellStyle name="???????? 9 2 3" xfId="27278" xr:uid="{1E4BBED5-B1EA-4289-A3BB-6B66C846834E}"/>
    <cellStyle name="???????? 9 3" xfId="16380" xr:uid="{530EA796-B582-421A-B185-7DA9FF537C9B}"/>
    <cellStyle name="???????? 9 4" xfId="17568" xr:uid="{31C4B259-80D0-43DC-8AE4-6381D03D7F4F}"/>
    <cellStyle name="???????? 9 5" xfId="27277" xr:uid="{4DA1F094-F3FF-4935-B380-E4A26CF17C09}"/>
    <cellStyle name="???????? 9 6" xfId="35840" xr:uid="{B7D5B9DF-779F-4013-8449-5B0E10F07A28}"/>
    <cellStyle name="????????????" xfId="211" xr:uid="{AAF8338F-63BD-4B06-AD47-AF40AEEA18AB}"/>
    <cellStyle name="???????_BILL" xfId="212" xr:uid="{273D5186-800A-4C42-A1F1-3663A64AEEEC}"/>
    <cellStyle name="?????1" xfId="11350" xr:uid="{3FE9A14F-5918-4343-A40F-3C330D882A66}"/>
    <cellStyle name="?????2" xfId="11351" xr:uid="{C2C260D7-0B12-43E7-AAB8-CFFCE57F28A3}"/>
    <cellStyle name="?????3" xfId="11352" xr:uid="{6D11751B-B2CF-43C8-AEA2-5D8DA65C568E}"/>
    <cellStyle name="?????4" xfId="11353" xr:uid="{42A3C85D-BED5-4945-956D-17B41079B369}"/>
    <cellStyle name="?????5" xfId="11354" xr:uid="{26C86B0E-F0A2-4062-A28D-F89A52CD8915}"/>
    <cellStyle name="?????6" xfId="11355" xr:uid="{4E97E277-1C37-4B1B-8B82-717ACF7735FC}"/>
    <cellStyle name="????_PRODUCT DETAIL Q1" xfId="11356" xr:uid="{41E4855B-7093-4A35-80CC-0573BE42BC51}"/>
    <cellStyle name="???[0]_?? DI" xfId="11357" xr:uid="{CF64843B-AA62-4D5B-A0B0-D9758476BCEC}"/>
    <cellStyle name="???_?? DI" xfId="11358" xr:uid="{BC2D0ED4-64DF-4274-AB60-DC2CF46FD52C}"/>
    <cellStyle name="??[0]_BRE" xfId="11359" xr:uid="{932B2D9C-3695-4C68-BF9B-89EDC24CDE16}"/>
    <cellStyle name="??_ Att. 1- Cover" xfId="11360" xr:uid="{C69A430E-C742-4394-915A-90C7CAA37D16}"/>
    <cellStyle name="??A? [0]_laroux_1_¸???™? " xfId="273" xr:uid="{8C160AEF-1945-4A08-A994-15F28E12BFA4}"/>
    <cellStyle name="??A?_laroux_1_¸???™? " xfId="274" xr:uid="{847CA15A-1520-42F9-8C65-0B97927C41D8}"/>
    <cellStyle name="?¡±¢¥?_?¨ù??¢´¢¥_¢¬???¢â? " xfId="11361" xr:uid="{7667BDBA-4E92-46FA-9784-7E0D074EF5FC}"/>
    <cellStyle name="?”´?_?¼??¤´_¸???™? " xfId="275" xr:uid="{DFFA2E77-32EE-400F-A4E3-DB8C172A5601}"/>
    <cellStyle name="?ðÇ%U?&amp;H?_x0008_?s_x000a__x0007__x0001__x0001_" xfId="11362" xr:uid="{E3588CD7-CEEA-4811-BE8C-282748AAC72C}"/>
    <cellStyle name="?ðÇ%U?&amp;H?_x0008_?s_x000a__x0007__x0001__x0001_ 2" xfId="11363" xr:uid="{F706E4AD-154E-42A6-9DC6-2507AC91387F}"/>
    <cellStyle name="?曹%U?&amp;H?_x0008_?s_x000a__x0007__x0001__x0001_" xfId="276" xr:uid="{103F3A5F-334E-48FB-922B-48369FDBF145}"/>
    <cellStyle name="?曹%U?&amp;H?_x0008_?s_x000a__x0007__x0001__x0001_ 2" xfId="8597" xr:uid="{5CFFA0C5-2D64-443E-B5DC-4FA40908FA59}"/>
    <cellStyle name="_x0005__0607 - Nozha Schematic (update 25-7-07 )" xfId="27279" xr:uid="{BB5528F5-A164-4291-AAFE-E89897AA545A}"/>
    <cellStyle name="_x0005__0607 - Nozha Schematic (update 25-7-07 )_07-11_071029_AlexCityCentreSchematicTakeoff_#01" xfId="27280" xr:uid="{296055A3-41CC-4B19-BCB0-5D4780723629}"/>
    <cellStyle name="_x0005__0607 - Nozha Schematic (update 25-7-07 )_MCC-Splash- BOQ-Final" xfId="27281" xr:uid="{EDAFA66F-EE83-413D-A5EE-011ED334606A}"/>
    <cellStyle name="_x0005__0607 - Nozha Schematic (update 25-7-07 )_MCC-Splash- BOQ-Final_CFC Sub BOQ QTY-Final" xfId="27282" xr:uid="{ADC50C5F-98F3-453C-9553-007169D245F9}"/>
    <cellStyle name="_x0005__0607 - Nozha Schematic (update 25-7-07 )_MCC-Splash- BOQ-Final_CFC VO's Summary" xfId="27283" xr:uid="{688C383A-AD15-41C9-820F-42F9249CAF7D}"/>
    <cellStyle name="_x0005__0607 - Nozha Schematic (update 25-7-07 )_MCC-Splash- BOQ-Final_Final Alex BOQ'S Rev01-darft" xfId="27284" xr:uid="{EAC21824-60CF-41FB-8187-ED81A29A8580}"/>
    <cellStyle name="_x0005__0607 - Nozha Schematic (update 25-7-07 )_MCC-Splash- BOQ-Final_Final Draft Alex BOQ'S 4-3-08" xfId="27285" xr:uid="{16D3A44B-E160-4FF7-BE33-21040DC125EA}"/>
    <cellStyle name="_x0005__0607 - Nozha Schematic Cost Estimate # 1 (DRAFT)" xfId="27286" xr:uid="{5935382B-9026-4630-8C87-0B03DA423A21}"/>
    <cellStyle name="_x0005__0607 - Nozha Schematic Cost Estimate # 1 (DRAFT)_0607 - Nozha Schematic Cost Estimate # 2.2" xfId="27287" xr:uid="{1B60FEF1-089F-498F-85AF-7E100B66A7C6}"/>
    <cellStyle name="_x0005__0607 - Nozha Schematic Cost Estimate # 1 (DRAFT)_0607 - Nozha Schematic Cost Estimate # 2.2_CFC Sub BOQ QTY-Final" xfId="27288" xr:uid="{18A8C69C-F268-4D03-8598-6EFB8591638F}"/>
    <cellStyle name="_x0005__0607 - Nozha Schematic Cost Estimate # 1 (DRAFT)_0607 - Nozha Schematic Cost Estimate # 2.2_CFC VO's Summary" xfId="27289" xr:uid="{B814A629-4E76-4C3D-A533-CB114F86D2BA}"/>
    <cellStyle name="_x0005__0607 - Nozha Schematic Cost Estimate # 1 (DRAFT)_0607 - Nozha Schematic Cost Estimate # 2.2_Final Alex BOQ'S Rev01-darft" xfId="27290" xr:uid="{5E0FFD98-4038-454B-B940-1066F9AB6735}"/>
    <cellStyle name="_x0005__0607 - Nozha Schematic Cost Estimate # 1 (DRAFT)_0607 - Nozha Schematic Cost Estimate # 2.2_Final Draft Alex BOQ'S 4-3-08" xfId="27291" xr:uid="{6EDAD7F6-016A-4426-91ED-AEE6217BA1BD}"/>
    <cellStyle name="_x0005__0607 - Nozha Schematic Cost Estimate # 1 (DRAFT)_0609 - CFC Structure Take off  - #00 (PERSON INETIAL)" xfId="27292" xr:uid="{F8F85B5E-D621-41CC-8CDD-6B0293BB4100}"/>
    <cellStyle name="_x0005__0607 - Nozha Schematic Cost Estimate # 1 (DRAFT)_0609 - CFC Structure Take off  - #00 (Reem)" xfId="27293" xr:uid="{D4DC207F-FC20-4224-99D3-291CE36B29CB}"/>
    <cellStyle name="_x0005__0607 - Nozha Schematic Cost Estimate # 1 (DRAFT)_0612 - Nasr City CentreSchematic Cost Estimate  - #00 (3)" xfId="27294" xr:uid="{7B21C34B-1F7E-402B-B274-1AEF135711A4}"/>
    <cellStyle name="_x0005__0607 - Nozha Schematic Cost Estimate # 1 (DRAFT)_0612 - Nasr Schematic Cost Estimate # 1 - V.0" xfId="27295" xr:uid="{9E9824EC-26DE-439A-A486-B34B89167BA1}"/>
    <cellStyle name="_x0005__0607 - Nozha Schematic Cost Estimate # 1 (DRAFT)_0612 - Nasr Schematic Cost Estimate # 1 - V.0_071023-0713-MarassiPrelimCostEst#4" xfId="27296" xr:uid="{2B90A4F7-D508-4A0B-93AC-FE647159C218}"/>
    <cellStyle name="_x0005__0607 - Nozha Schematic Cost Estimate # 1 (DRAFT)_0612 - Nasr Schematic Cost Estimate # 1 - V.0_07-11_071029_AlexCityCentreSchematicTakeoff_#01" xfId="27297" xr:uid="{4509AAAC-4136-4913-9F9A-038761D85569}"/>
    <cellStyle name="_x0005__0607 - Nozha Schematic Cost Estimate # 1 (DRAFT)_0612 - Nasr Schematic Cost Estimate # 1 - V.0_MCC-Splash- BOQ-Final" xfId="27298" xr:uid="{58A1F1C4-6C1E-49C1-B9C5-B5E79CA4237F}"/>
    <cellStyle name="_x0005__0607 - Nozha Schematic Cost Estimate # 1 (DRAFT)_0612 - Nasr Schematic Cost Estimate # 1 - V.0_MCC-Splash- BOQ-Final_CFC Sub BOQ QTY-Final" xfId="27299" xr:uid="{6DFD1B2D-68A5-487D-9D54-D826E6490DD5}"/>
    <cellStyle name="_x0005__0607 - Nozha Schematic Cost Estimate # 1 (DRAFT)_0612 - Nasr Schematic Cost Estimate # 1 - V.0_MCC-Splash- BOQ-Final_CFC VO's Summary" xfId="27300" xr:uid="{A72E7C19-50DC-40C2-AA46-45DC39BBE188}"/>
    <cellStyle name="_x0005__0607 - Nozha Schematic Cost Estimate # 1 (DRAFT)_0612 - Nasr Schematic Cost Estimate # 1 - V.0_MCC-Splash- BOQ-Final_Final Alex BOQ'S Rev01-darft" xfId="27301" xr:uid="{C1CBC760-A7DC-4C00-874E-ADACCE3027BC}"/>
    <cellStyle name="_x0005__0607 - Nozha Schematic Cost Estimate # 1 (DRAFT)_0612 - Nasr Schematic Cost Estimate # 1 - V.0_MCC-Splash- BOQ-Final_Final Draft Alex BOQ'S 4-3-08" xfId="27302" xr:uid="{18627AA6-23B4-4E82-A668-B5F2B24CFA11}"/>
    <cellStyle name="_x0005__0607 - Nozha Schematic Cost Estimate # 1 (DRAFT)_071003 - 0709 - UptownCairoCost Estimate-UPDATE 1.4'" xfId="27303" xr:uid="{F030EE88-18EC-4DFF-AFA9-2ABC2A0CC51B}"/>
    <cellStyle name="_x0005__0607 - Nozha Schematic Cost Estimate # 1 (DRAFT)_071019-MarassiPrelimCostEst#4R" xfId="27304" xr:uid="{D57664A4-60E2-48B3-9C39-DF38A385DCF6}"/>
    <cellStyle name="_x0005__0607 - Nozha Schematic Cost Estimate # 1 (DRAFT)_071019-MarassiPrelimCostEst#5" xfId="27305" xr:uid="{186D1957-B710-4160-9ACC-DD9AA5BC35FC}"/>
    <cellStyle name="_x0005__0607 - Nozha Schematic Cost Estimate # 1 (DRAFT)_071019-MarassiPrelimCostEst3" xfId="27306" xr:uid="{AF09B865-4CC2-4E3B-A9FE-C035A3186DDD}"/>
    <cellStyle name="_x0005__0607 - Nozha Schematic Cost Estimate # 1 (DRAFT)_07-11 - Alex City CentreSchematic Cost Estimate  - #01" xfId="27307" xr:uid="{0EE10710-AF8C-4DA8-9D88-06FC88814ABE}"/>
    <cellStyle name="_x0005__0607 - Nozha Schematic Cost Estimate # 1 (DRAFT)_0713 - MARASSI -Town House" xfId="27308" xr:uid="{8803C52A-9168-4B2C-9DB0-87C34EAED36C}"/>
    <cellStyle name="_x0005__0607 - Nozha Schematic Cost Estimate # 1 (DRAFT)_N.C.C STRUC. SUMMARY" xfId="27309" xr:uid="{68FFD370-6721-4524-B57A-6F03C4E6FE43}"/>
    <cellStyle name="_x0005__0607 - Nozha Schematic Cost Estimate # 1 (DRAFT)_N.C.C STRUC. SUMMARY_071023-0713-MarassiPrelimCostEst#4" xfId="27310" xr:uid="{A0F98A17-4F13-40D1-AD31-E8C3048F1242}"/>
    <cellStyle name="_x0005__0607 - Nozha Schematic Cost Estimate # 1 (DRAFT)_N.C.C STRUC. SUMMARY_07-11_071029_AlexCityCentreSchematicTakeoff_#01" xfId="27311" xr:uid="{F56FB15E-10E6-4A2D-BD56-D9D4C9614891}"/>
    <cellStyle name="_x0005__0607 - Nozha Schematic Cost Estimate # 1 (DRAFT)_N.C.C STRUC. SUMMARY_MCC-Splash- BOQ-Final" xfId="27312" xr:uid="{7825AEDA-5096-452A-81E1-3CDE997E10B3}"/>
    <cellStyle name="_x0005__0607 - Nozha Schematic Cost Estimate # 1 (DRAFT)_N.C.C STRUC. SUMMARY_MCC-Splash- BOQ-Final_CFC Sub BOQ QTY-Final" xfId="27313" xr:uid="{87565A96-D932-4703-9B62-79FF1A37770C}"/>
    <cellStyle name="_x0005__0607 - Nozha Schematic Cost Estimate # 1 (DRAFT)_N.C.C STRUC. SUMMARY_MCC-Splash- BOQ-Final_CFC VO's Summary" xfId="27314" xr:uid="{60003454-CF08-4342-92C0-C887BE51F9DD}"/>
    <cellStyle name="_x0005__0607 - Nozha Schematic Cost Estimate # 1 (DRAFT)_N.C.C STRUC. SUMMARY_MCC-Splash- BOQ-Final_Final Alex BOQ'S Rev01-darft" xfId="27315" xr:uid="{A30C2B01-3C4A-41FA-871E-9D69D533267C}"/>
    <cellStyle name="_x0005__0607 - Nozha Schematic Cost Estimate # 1 (DRAFT)_N.C.C STRUC. SUMMARY_MCC-Splash- BOQ-Final_Final Draft Alex BOQ'S 4-3-08" xfId="27316" xr:uid="{E24EE25F-7EDC-4609-A8CB-D0FDAC551F0D}"/>
    <cellStyle name="_x0005__0607 - Nozha Schematic Cost Estimate # 2" xfId="27317" xr:uid="{0E62A7F5-46C6-453B-BAF2-9C317B41D59A}"/>
    <cellStyle name="_x0005__0607 - Nozha Schematic Cost Estimate # 2.2" xfId="27318" xr:uid="{13B155A7-2322-48CC-BFBA-90D3DBFBD600}"/>
    <cellStyle name="_x0005__0607 - Nozha Schematic Cost Estimate # 2.2(b2)" xfId="27319" xr:uid="{B71F8C32-0518-424E-8364-B12A50A6D14D}"/>
    <cellStyle name="_x0005__0607 - Nozha Schematic Cost Estimate # 2.2(b2)_07-11_071029_AlexCityCentreSchematicTakeoff_#01" xfId="27320" xr:uid="{06139D02-3609-4024-BC5D-001BA3945FF6}"/>
    <cellStyle name="_x0005__0607 - Nozha Schematic Cost Estimate # 2.2(b2)_MCC-Splash- BOQ-Final" xfId="27321" xr:uid="{19B8DF31-A73D-43C4-A321-EA2AF9710ABF}"/>
    <cellStyle name="_x0005__0607 - Nozha Schematic Cost Estimate # 2.2(b2)_MCC-Splash- BOQ-Final_CFC Sub BOQ QTY-Final" xfId="27322" xr:uid="{7EA66A75-DE15-4DAC-8C7E-42E87DF2DE17}"/>
    <cellStyle name="_x0005__0607 - Nozha Schematic Cost Estimate # 2.2(b2)_MCC-Splash- BOQ-Final_CFC VO's Summary" xfId="27323" xr:uid="{68025BF6-74AB-4122-8978-AA6DE19DE7A7}"/>
    <cellStyle name="_x0005__0607 - Nozha Schematic Cost Estimate # 2.2(b2)_MCC-Splash- BOQ-Final_Final Alex BOQ'S Rev01-darft" xfId="27324" xr:uid="{F6BFF87B-4B2F-4716-8904-E47A2C7D1C78}"/>
    <cellStyle name="_x0005__0607 - Nozha Schematic Cost Estimate # 2.2(b2)_MCC-Splash- BOQ-Final_Final Draft Alex BOQ'S 4-3-08" xfId="27325" xr:uid="{3723CAE3-75F1-48F1-B4EA-D4A277932D49}"/>
    <cellStyle name="_x0005__0607 - Nozha Schematic Cost Estimate # 2.2_07-11_071029_AlexCityCentreSchematicTakeoff_#01" xfId="27326" xr:uid="{11E57847-478A-463D-874C-0FB2B2CD91CE}"/>
    <cellStyle name="_x0005__0607 - Nozha Schematic Cost Estimate # 2.2_MCC-Splash- BOQ-Final" xfId="27327" xr:uid="{8B84C033-D753-408E-B1F9-DB623E749F37}"/>
    <cellStyle name="_x0005__0607 - Nozha Schematic Cost Estimate # 2.2_MCC-Splash- BOQ-Final_CFC Sub BOQ QTY-Final" xfId="27328" xr:uid="{6A69ABD6-391A-4D2A-B02E-EF2DCB8F5A81}"/>
    <cellStyle name="_x0005__0607 - Nozha Schematic Cost Estimate # 2.2_MCC-Splash- BOQ-Final_CFC VO's Summary" xfId="27329" xr:uid="{9BF1EB32-9C95-45C2-987F-16E4B2F62103}"/>
    <cellStyle name="_x0005__0607 - Nozha Schematic Cost Estimate # 2.2_MCC-Splash- BOQ-Final_Final Alex BOQ'S Rev01-darft" xfId="27330" xr:uid="{94B510B0-5253-40EE-BE2C-7BE241521441}"/>
    <cellStyle name="_x0005__0607 - Nozha Schematic Cost Estimate # 2.2_MCC-Splash- BOQ-Final_Final Draft Alex BOQ'S 4-3-08" xfId="27331" xr:uid="{2C3289AD-EEB8-4AE8-95C9-CB4A1FFDE07A}"/>
    <cellStyle name="_x0005__0607 - Nozha Schematic Cost Estimate # 2_071019-MarassiPrelimCostEst#4R" xfId="27332" xr:uid="{1757F90E-3F4E-45F3-87F9-C6413852FC8B}"/>
    <cellStyle name="_x0005__0607 - Nozha Schematic Cost Estimate # 2_071019-MarassiPrelimCostEst#5" xfId="27333" xr:uid="{86647A05-87D1-44C4-9988-49DB86491951}"/>
    <cellStyle name="_x0005__0607 - Nozha Schematic Cost Estimate # 2_071019-MarassiPrelimCostEst3" xfId="27334" xr:uid="{3C424086-BCED-45E0-8A30-E132AAAAB724}"/>
    <cellStyle name="_x0005__0607 - Nozha Schematic Cost Estimate # 2_071023-0713-MarassiPrelimCostEst#4" xfId="27335" xr:uid="{798B9C7E-47A2-46CD-878B-5423D6EF9F3A}"/>
    <cellStyle name="_x0005__0607 - Nozha Schematic Cost Estimate # 2_07-11_071029_AlexCityCentreSchematicTakeoff_#01" xfId="27336" xr:uid="{D7C3ACF6-69D2-47B7-98EE-61AF23FA86AF}"/>
    <cellStyle name="_x0005__0607 - Nozha Schematic Cost Estimate # 2_MCC-Splash- BOQ-Final" xfId="27337" xr:uid="{BC9E2FB8-17DD-433F-BC8C-BE51B73CAC27}"/>
    <cellStyle name="_x0005__0607 - Nozha Schematic Cost Estimate # 2_MCC-Splash- BOQ-Final_CFC Sub BOQ QTY-Final" xfId="27338" xr:uid="{EA7BC812-F6BF-4271-BD1C-BC8870319794}"/>
    <cellStyle name="_x0005__0607 - Nozha Schematic Cost Estimate # 2_MCC-Splash- BOQ-Final_CFC VO's Summary" xfId="27339" xr:uid="{8DE2E6CA-B7CA-48BC-A208-565346FC6FA8}"/>
    <cellStyle name="_x0005__0607 - Nozha Schematic Cost Estimate # 2_MCC-Splash- BOQ-Final_Final Alex BOQ'S Rev01-darft" xfId="27340" xr:uid="{62716EE1-5B60-4CCD-8199-407C59A7021E}"/>
    <cellStyle name="_x0005__0607 - Nozha Schematic Cost Estimate # 2_MCC-Splash- BOQ-Final_Final Draft Alex BOQ'S 4-3-08" xfId="27341" xr:uid="{D05F350C-A9A8-4005-BC76-73091283F88B}"/>
    <cellStyle name="_x0005__0607 - Nozha Schematic Cost Estimate # HSA" xfId="27342" xr:uid="{DFC61B82-3F88-45E3-85BD-A2DC36A4EC6B}"/>
    <cellStyle name="_x0005__0607 - Nozha Schematic Cost Estimate # HSA_071019-MarassiPrelimCostEst#4R" xfId="27343" xr:uid="{8EEF891A-261E-42D4-8AF0-34A4333F6D27}"/>
    <cellStyle name="_x0005__0607 - Nozha Schematic Cost Estimate # HSA_071019-MarassiPrelimCostEst#5" xfId="27344" xr:uid="{68AF8370-D73A-4426-96B0-7940F406530B}"/>
    <cellStyle name="_x0005__0607 - Nozha Schematic Cost Estimate # HSA_071019-MarassiPrelimCostEst3" xfId="27345" xr:uid="{7C9CEECA-A24B-49EC-8D29-172E964F23F6}"/>
    <cellStyle name="_x0005__0607 - Nozha Schematic Cost Estimate # HSA_071023-0713-MarassiPrelimCostEst#4" xfId="27346" xr:uid="{4FA0C097-F9B3-4C23-B87A-71B96F37CAD8}"/>
    <cellStyle name="_x0005__0607 - Nozha Schematic Cost Estimate # HSA_07-11_071029_AlexCityCentreSchematicTakeoff_#01" xfId="27347" xr:uid="{773B5225-4732-4808-A082-02F6986B9C9A}"/>
    <cellStyle name="_x0005__0607 - Nozha Schematic Cost Estimate # HSA_MCC-Splash- BOQ-Final" xfId="27348" xr:uid="{849EC4FF-48C9-4C88-9A3C-991B38E94E7E}"/>
    <cellStyle name="_x0005__0607 - Nozha Schematic Cost Estimate # HSA_MCC-Splash- BOQ-Final_CFC Sub BOQ QTY-Final" xfId="27349" xr:uid="{A452F032-3FEE-48D3-B6C3-1F1E5932BE4E}"/>
    <cellStyle name="_x0005__0607 - Nozha Schematic Cost Estimate # HSA_MCC-Splash- BOQ-Final_CFC VO's Summary" xfId="27350" xr:uid="{A45FB86B-E89C-43E2-AF41-15BA6C2F5852}"/>
    <cellStyle name="_x0005__0607 - Nozha Schematic Cost Estimate # HSA_MCC-Splash- BOQ-Final_Final Alex BOQ'S Rev01-darft" xfId="27351" xr:uid="{2E929014-987D-4255-8738-62DDEB643C1A}"/>
    <cellStyle name="_x0005__0607 - Nozha Schematic Cost Estimate # HSA_MCC-Splash- BOQ-Final_Final Draft Alex BOQ'S 4-3-08" xfId="27352" xr:uid="{A3EDFB30-4D9C-47D5-AE34-26A9AAFFF557}"/>
    <cellStyle name="_x0005__0607 - Nozha Schematic Cost Estimate(external inside )" xfId="27353" xr:uid="{79DC864B-A683-449C-919B-657E7A9D56C4}"/>
    <cellStyle name="_x0005__0607 - Nozha Schematic Cost Estimate(external inside )_07-11_071029_AlexCityCentreSchematicTakeoff_#01" xfId="27354" xr:uid="{750BF308-BB62-46A0-8D66-416B9DA669C6}"/>
    <cellStyle name="_x0005__0607 - Nozha Schematic Cost Estimate(external inside )_MCC-Splash- BOQ-Final" xfId="27355" xr:uid="{A9E51640-B258-48AD-99E1-894DD06D0AFD}"/>
    <cellStyle name="_x0005__0607 - Nozha Schematic Cost Estimate(external inside )_MCC-Splash- BOQ-Final_CFC Sub BOQ QTY-Final" xfId="27356" xr:uid="{417ADC75-A8E8-4AF1-AD97-4607B811B474}"/>
    <cellStyle name="_x0005__0607 - Nozha Schematic Cost Estimate(external inside )_MCC-Splash- BOQ-Final_CFC VO's Summary" xfId="27357" xr:uid="{D05E52CE-8748-46F6-A8F6-7F3D84303CAF}"/>
    <cellStyle name="_x0005__0607 - Nozha Schematic Cost Estimate(external inside )_MCC-Splash- BOQ-Final_Final Alex BOQ'S Rev01-darft" xfId="27358" xr:uid="{F3CC7B3D-AC74-476B-9F73-2D55F3DC9575}"/>
    <cellStyle name="_x0005__0607 - Nozha Schematic Cost Estimate(external inside )_MCC-Splash- BOQ-Final_Final Draft Alex BOQ'S 4-3-08" xfId="27359" xr:uid="{9DDB2A08-F1E7-45DF-89E2-92B795D5E2EE}"/>
    <cellStyle name="_x0005__0607 - Nozha Schematic Cost Estimate(external saveing )" xfId="27360" xr:uid="{8DFB3579-3288-4974-B26A-7A1A89732529}"/>
    <cellStyle name="_x0005__0607 - Nozha Schematic Cost Estimate(external saveing )_07-11_071029_AlexCityCentreSchematicTakeoff_#01" xfId="27361" xr:uid="{8454318E-7BCE-4B0B-9FF2-905DEAB49FE2}"/>
    <cellStyle name="_x0005__0607 - Nozha Schematic Cost Estimate(external saveing )_MCC-Splash- BOQ-Final" xfId="27362" xr:uid="{8B2F9143-912D-428D-A323-F4D4DB655878}"/>
    <cellStyle name="_x0005__0607 - Nozha Schematic Cost Estimate(external saveing )_MCC-Splash- BOQ-Final_CFC Sub BOQ QTY-Final" xfId="27363" xr:uid="{6866B563-04F8-434E-BBC5-CE035D880932}"/>
    <cellStyle name="_x0005__0607 - Nozha Schematic Cost Estimate(external saveing )_MCC-Splash- BOQ-Final_CFC VO's Summary" xfId="27364" xr:uid="{688A260C-96DC-4F5A-83FB-ABFA06B90684}"/>
    <cellStyle name="_x0005__0607 - Nozha Schematic Cost Estimate(external saveing )_MCC-Splash- BOQ-Final_Final Alex BOQ'S Rev01-darft" xfId="27365" xr:uid="{D8538596-7DF0-4C37-82A2-541D947E0EC6}"/>
    <cellStyle name="_x0005__0607 - Nozha Schematic Cost Estimate(external saveing )_MCC-Splash- BOQ-Final_Final Draft Alex BOQ'S 4-3-08" xfId="27366" xr:uid="{B58299AC-57D4-4F3C-88DC-A8C57BE75C48}"/>
    <cellStyle name="_x0005__0609 - CFC - 60% Schematic Design Stage - Cost Estimate # 1 - V.0" xfId="27367" xr:uid="{3BDDD2B0-1A63-4A8A-987C-E1824F5F117C}"/>
    <cellStyle name="_x0005__0609 - CFC - 60% Schematic Design Stage - Cost Estimate # 1 - V.0_071019-MarassiPrelimCostEst#4R" xfId="27368" xr:uid="{232D7FF2-8885-41FD-8633-26484803BB99}"/>
    <cellStyle name="_x0005__0609 - CFC - 60% Schematic Design Stage - Cost Estimate # 1 - V.0_071019-MarassiPrelimCostEst#5" xfId="27369" xr:uid="{B64E4955-BC08-4879-9210-39DFFFB63B4A}"/>
    <cellStyle name="_x0005__0609 - CFC - 60% Schematic Design Stage - Cost Estimate # 1 - V.0_071019-MarassiPrelimCostEst3" xfId="27370" xr:uid="{1058F954-AA68-4F3F-A8C9-565BB0FB7C58}"/>
    <cellStyle name="_x0005__0609 - CFC Structure Take off  - #00 (PERSON INETIAL)" xfId="27371" xr:uid="{F41A1AD4-D9DC-4E7A-8C06-2C6A557196CA}"/>
    <cellStyle name="_x0005__0609 - CFC Structure Take off  - #00 (PERSON INETIAL)_071019-MarassiPrelimCostEst#4R" xfId="27372" xr:uid="{9C88961B-BC5B-4E1C-92B9-26A11637B77F}"/>
    <cellStyle name="_x0005__0609 - CFC Structure Take off  - #00 (PERSON INETIAL)_071019-MarassiPrelimCostEst#5" xfId="27373" xr:uid="{FE49D394-D361-464A-B134-D24C0033D5E6}"/>
    <cellStyle name="_x0005__0609 - CFC Structure Take off  - #00 (PERSON INETIAL)_071019-MarassiPrelimCostEst3" xfId="27374" xr:uid="{59E68D6F-03C9-4C57-84F5-45F65B82B1A3}"/>
    <cellStyle name="_x0005__0609 - CFC Structure Take off  - #00 (Reem)" xfId="27375" xr:uid="{5652E8BB-66F6-43FE-9B2B-C02DD4A17701}"/>
    <cellStyle name="_x0005__0609 - CFC Structure Take off  - #00 (Reem)_071019-MarassiPrelimCostEst#4R" xfId="27376" xr:uid="{23943A8F-1DDB-4AD5-AF3B-773B27409DD3}"/>
    <cellStyle name="_x0005__0609 - CFC Structure Take off  - #00 (Reem)_071019-MarassiPrelimCostEst#5" xfId="27377" xr:uid="{5FF799A3-4324-4289-823C-F70E2D035E29}"/>
    <cellStyle name="_x0005__0609 - CFC Structure Take off  - #00 (Reem)_071019-MarassiPrelimCostEst3" xfId="27378" xr:uid="{31B3B047-45B2-4182-A9A0-D616F9694BDC}"/>
    <cellStyle name="_x0005__0612 - Nasr City CentreSchematic Cost Estimate  - #00" xfId="27379" xr:uid="{305B86F9-E6B9-449F-91B0-8EC7B56D5285}"/>
    <cellStyle name="_x0005__0612 - Nasr City CentreSchematic Cost Estimate  - #00 (3)" xfId="27380" xr:uid="{C9DC64A2-AE88-4E1F-B9ED-6694F9486AAE}"/>
    <cellStyle name="_x0005__0612 - Nasr City CentreSchematic Cost Estimate  - #00 (3)_071019-MarassiPrelimCostEst#4R" xfId="27381" xr:uid="{4616E873-5A5E-457D-B562-EDB7BF89DE80}"/>
    <cellStyle name="_x0005__0612 - Nasr City CentreSchematic Cost Estimate  - #00 (3)_071019-MarassiPrelimCostEst#5" xfId="27382" xr:uid="{806F7358-5BD0-49EC-8E7A-57AA9E6C2B38}"/>
    <cellStyle name="_x0005__0612 - Nasr City CentreSchematic Cost Estimate  - #00 (3)_071019-MarassiPrelimCostEst3" xfId="27383" xr:uid="{57728F2A-73F1-4F3E-9876-57C113EF407B}"/>
    <cellStyle name="_x0005__0612 - Nasr City CentreSchematic Cost Estimate  - #00_071003 - 0709 - UptownCairoCost Estimate-UPDATE 1.4'" xfId="27384" xr:uid="{8E66C270-9497-4B62-A065-A5B1DA0CCAF9}"/>
    <cellStyle name="_x0005__0612 - Nasr City CentreSchematic Cost Estimate  - #00_071019-MarassiPrelimCostEst#4R" xfId="27385" xr:uid="{96BECFEB-D49C-4F17-A1C0-0BB9AA124F6D}"/>
    <cellStyle name="_x0005__0612 - Nasr City CentreSchematic Cost Estimate  - #00_071019-MarassiPrelimCostEst#5" xfId="27386" xr:uid="{B327449A-19FD-42CB-9F3E-DA82F52D86BC}"/>
    <cellStyle name="_x0005__0612 - Nasr City CentreSchematic Cost Estimate  - #00_071019-MarassiPrelimCostEst3" xfId="27387" xr:uid="{8DC82C99-A2E0-4C6E-B08B-770C26595144}"/>
    <cellStyle name="_x0005__0612 - Nasr City CentreSchematic Cost Estimate  - #00_071023-0713-MarassiPrelimCostEst#4" xfId="27388" xr:uid="{7B8F0607-2988-48CD-A4A5-8536B5C818BB}"/>
    <cellStyle name="_x0005__0612 - Nasr City CentreSchematic Cost Estimate  - #00_07-11_071029_AlexCityCentreSchematicTakeoff_#01" xfId="27389" xr:uid="{DEEA8EFE-4F5C-4F66-A742-D273A7266E4E}"/>
    <cellStyle name="_x0005__0612 - Nasr City CentreSchematic Cost Estimate  - #00_0713 - MARASSI -Town House" xfId="27390" xr:uid="{3F210AAB-F710-44E4-A123-F8608F631513}"/>
    <cellStyle name="_x0005__0612 - Nasr City CentreSchematic Cost Estimate  - #00_MCC-Splash- BOQ-Final" xfId="27391" xr:uid="{85700965-C696-4F7E-9BB7-8B349CDF8836}"/>
    <cellStyle name="_x0005__0612 - Nasr City CentreSchematic Cost Estimate  - #00_MCC-Splash- BOQ-Final_CFC Sub BOQ QTY-Final" xfId="27392" xr:uid="{A610EC0A-092D-4E1E-90A5-127166B48316}"/>
    <cellStyle name="_x0005__0612 - Nasr City CentreSchematic Cost Estimate  - #00_MCC-Splash- BOQ-Final_CFC VO's Summary" xfId="27393" xr:uid="{9591233C-49CC-4802-89C5-B5D013E91979}"/>
    <cellStyle name="_x0005__0612 - Nasr City CentreSchematic Cost Estimate  - #00_MCC-Splash- BOQ-Final_Final Alex BOQ'S Rev01-darft" xfId="27394" xr:uid="{1089D1DE-7878-44F2-8A0E-A6D38BC84B66}"/>
    <cellStyle name="_x0005__0612 - Nasr City CentreSchematic Cost Estimate  - #00_MCC-Splash- BOQ-Final_Final Draft Alex BOQ'S 4-3-08" xfId="27395" xr:uid="{69BA565B-3E46-41CC-917A-9772B89A2C69}"/>
    <cellStyle name="_x0005__071003 - 0709 - UptownCairoCost Estimate-UPDATE 1.4'" xfId="27396" xr:uid="{83233345-54BA-493D-954B-F37E8AA0DA65}"/>
    <cellStyle name="_x0005__071017 - 0713 - Marassi - Cost EstimateAssumed(as sent)" xfId="27397" xr:uid="{B019CEF2-FD22-442B-9C8F-4C040E44F654}"/>
    <cellStyle name="_x0005__071019-MarassiPrelimCostEst#4R" xfId="27398" xr:uid="{29F96429-EF0C-4980-A51F-27BBE8EE1755}"/>
    <cellStyle name="_x0005__071019-MarassiPrelimCostEst#5" xfId="27399" xr:uid="{98079DC0-9D14-472A-B04B-95DC1C3DD75A}"/>
    <cellStyle name="_x0005__071019-MarassiPrelimCostEst3" xfId="27400" xr:uid="{EE7B6446-B27E-4489-8EEC-1755CCE4BBE7}"/>
    <cellStyle name="_x0005__071023-0713-MarassiPrelimCostEst#4" xfId="27401" xr:uid="{C8BB3401-286F-4861-A1ED-E7D3CBFA8DB2}"/>
    <cellStyle name="_x0005__07-11 - Alex City CentreSchematic Cost Estimate  - #01" xfId="27402" xr:uid="{904657BD-0319-466C-815C-2728EA2A1453}"/>
    <cellStyle name="_x0005__07-11 - Alex City CentreSchematic Cost Estimate  - #01 2" xfId="27403" xr:uid="{A7259322-0355-46AC-85D2-405F38B1AE47}"/>
    <cellStyle name="_x0005__07-11 - Alex City CentreSchematic Cost Estimate  - #01 2_CFC Sub BOQ QTY-Final" xfId="27404" xr:uid="{B9BEB51E-426A-4129-BBAD-5FF65072BBFC}"/>
    <cellStyle name="_x0005__07-11 - Alex City CentreSchematic Cost Estimate  - #01 2_CFC VO's Summary" xfId="27405" xr:uid="{9B371423-0007-44E5-BA2E-1999904C2D82}"/>
    <cellStyle name="_x0005__07-11 - Alex City CentreSchematic Cost Estimate  - #01 2_Final Alex BOQ'S Rev01-darft" xfId="27406" xr:uid="{7F8DC9B9-68CC-4E22-BDE1-5015C63AF4CB}"/>
    <cellStyle name="_x0005__07-11 - Alex City CentreSchematic Cost Estimate  - #01 2_Final Draft Alex BOQ'S 4-3-08" xfId="27407" xr:uid="{9AA473D7-54AE-4959-9E9C-679C4FCFAB81}"/>
    <cellStyle name="_x0005__07-11 - Alex City CentreSchematic Cost Estimate  - #01_CFC Sub BOQ QTY-Final" xfId="27408" xr:uid="{2672E31C-EC8B-4B6E-82B9-D5533EDDD687}"/>
    <cellStyle name="_x0005__07-11 - Alex City CentreSchematic Cost Estimate  - #01_CFC VO's Summary" xfId="27409" xr:uid="{0EA89560-BA98-4668-9652-BF3ED3A6734B}"/>
    <cellStyle name="_x0005__07-11 - Alex City CentreSchematic Cost Estimate  - #01_Final Alex BOQ'S Rev01-darft" xfId="27410" xr:uid="{C21814BD-C339-4CF7-B941-14EE8C4D6112}"/>
    <cellStyle name="_x0005__07-11 - Alex City CentreSchematic Cost Estimate  - #01_Final Draft Alex BOQ'S 4-3-08" xfId="27411" xr:uid="{149F9EBB-CECE-4AE7-86C5-21F79F5595C5}"/>
    <cellStyle name="_x0005__07-11_071029_AlexCityCentreSchematicTakeoff_#01" xfId="27412" xr:uid="{280DF73E-FD21-4E16-AE7B-D7519D5B035F}"/>
    <cellStyle name="_x0005__0713 - MARASSI -Town House" xfId="27413" xr:uid="{7AFE46E6-C70F-4623-AE09-1837C0223119}"/>
    <cellStyle name="_x0005__0719 - ARABIYA - AAC - Email Input" xfId="27414" xr:uid="{4AA7F627-5029-427C-B7E9-3212FEB333B7}"/>
    <cellStyle name="_x0005__0719 - ARABIYA - AAC - Email Input_071019-MarassiPrelimCostEst#4R" xfId="27415" xr:uid="{D97FD055-3E89-4986-BE65-1950DE70E36A}"/>
    <cellStyle name="_x0005__0719 - ARABIYA - AAC - Email Input_071019-MarassiPrelimCostEst#5" xfId="27416" xr:uid="{EED536D1-A03F-4993-9D02-F24D44EC2457}"/>
    <cellStyle name="_x0005__0719 - ARABIYA - AAC - Email Input_071019-MarassiPrelimCostEst3" xfId="27417" xr:uid="{0112E088-69F3-45EA-9318-98E26040D2C1}"/>
    <cellStyle name="_x0005__20070616-0709-Landscape Rates Breakdown" xfId="27418" xr:uid="{E4F42B81-E772-4275-87D1-15D07D838D65}"/>
    <cellStyle name="_x0005__20070616-0709-Landscape Rates Breakdown_071019-MarassiPrelimCostEst#4R" xfId="27419" xr:uid="{C5F64E28-B839-4E28-B729-CEC2026CCD4E}"/>
    <cellStyle name="_x0005__20070616-0709-Landscape Rates Breakdown_071019-MarassiPrelimCostEst#5" xfId="27420" xr:uid="{B461B021-81F1-4BF7-864C-DE6B5516F538}"/>
    <cellStyle name="_x0005__20070616-0709-Landscape Rates Breakdown_071019-MarassiPrelimCostEst3" xfId="27421" xr:uid="{B6A684B3-5084-40B5-9305-72340ABAE9EA}"/>
    <cellStyle name="_x0005__20070725-0714-Infrastructure" xfId="27422" xr:uid="{FBD0AE4E-775A-43EA-AA82-A9FEF49029EE}"/>
    <cellStyle name="_x0005__20070725-0714-Infrastructure_071019-MarassiPrelimCostEst#4R" xfId="27423" xr:uid="{8DC573AD-DAA6-499A-9AF2-948D0C435421}"/>
    <cellStyle name="_x0005__20070725-0714-Infrastructure_071019-MarassiPrelimCostEst#5" xfId="27424" xr:uid="{5E6BE5BA-7916-48A3-ACAB-04D8BBBCE7FC}"/>
    <cellStyle name="_x0005__20070725-0714-Infrastructure_071019-MarassiPrelimCostEst3" xfId="27425" xr:uid="{07EE0B2D-5FDE-4CC3-8F05-26642C0157B4}"/>
    <cellStyle name="_2008.10.08 CFC Retail - Interim Valuation Rec 01" xfId="277" xr:uid="{9F24A95B-62F1-44D2-91FB-851CD7FA527C}"/>
    <cellStyle name="_2008.10.08 CFC Retail - Interim Valuation Rec 01 2" xfId="27426" xr:uid="{0945DCE8-8E01-4669-A3F4-A2F415BDBE70}"/>
    <cellStyle name="_44 Westown - Sodic" xfId="11364" xr:uid="{AD31D165-C54A-4E51-AF68-B2FCF7640A47}"/>
    <cellStyle name="_x0005__Allegria _ Villas BOQ (2)" xfId="27427" xr:uid="{629CD6F8-8786-4749-BF64-7F550703506A}"/>
    <cellStyle name="_x0005__Allegria _ Villas BOQ (2)_071019-MarassiPrelimCostEst#4R" xfId="27428" xr:uid="{7FF41B98-FF44-40F2-AA7A-AF5156AA951A}"/>
    <cellStyle name="_x0005__Allegria _ Villas BOQ (2)_071019-MarassiPrelimCostEst#5" xfId="27429" xr:uid="{1F23B736-F24F-4A35-ACA7-D7319F7BC059}"/>
    <cellStyle name="_x0005__Allegria _ Villas BOQ (2)_071019-MarassiPrelimCostEst3" xfId="27430" xr:uid="{442F22FE-5A43-4C24-A8D5-15FE790F70F8}"/>
    <cellStyle name="_B.O.Q VOL(3,4)-Naeem- 14-03-08-mm" xfId="278" xr:uid="{E9C383CA-2CCB-485C-A8E6-99AD1C7B5591}"/>
    <cellStyle name="_Bang Chi tieu (2)" xfId="11365" xr:uid="{9BC420B7-F412-444C-BA36-C0ACA006C101}"/>
    <cellStyle name="_Bang TH PL" xfId="11366" xr:uid="{BB0C3E7F-4CE3-4284-8928-E98E428066DD}"/>
    <cellStyle name="_x0005__BOQ ( insulation r )" xfId="279" xr:uid="{F31E9B3C-B493-43B6-A6F8-2823A6974846}"/>
    <cellStyle name="_x0005__BOQ ( LANDSCAPE r )" xfId="280" xr:uid="{70936879-0305-4B35-B6A8-C27ED505F9B6}"/>
    <cellStyle name="_BOQ Final 28-6-2006" xfId="281" xr:uid="{94E5DDB6-0FF2-4476-B8E0-33C214F069C3}"/>
    <cellStyle name="_Boq Hermes 4-12-07" xfId="282" xr:uid="{15CC2C46-A533-4EE4-849E-21D011877739}"/>
    <cellStyle name="_Boq Hermes 4-12-07 FINAAAAL" xfId="283" xr:uid="{DD80256D-FCA5-4801-91AB-26A34143C5B5}"/>
    <cellStyle name="_x0005__CFC -  Arch- take off 03 - Reem - Div 09" xfId="27431" xr:uid="{9493431C-F714-4068-9275-54508F134ADE}"/>
    <cellStyle name="_x0005__CFC -  Arch- take off 03 - Reem - Div 09_071019-MarassiPrelimCostEst#4R" xfId="27432" xr:uid="{609B5650-1336-4C7D-A034-EF7D8D178D4D}"/>
    <cellStyle name="_x0005__CFC -  Arch- take off 03 - Reem - Div 09_071019-MarassiPrelimCostEst#5" xfId="27433" xr:uid="{CC9C1465-9988-4740-BB73-CE86D711AB25}"/>
    <cellStyle name="_x0005__CFC -  Arch- take off 03 - Reem - Div 09_071019-MarassiPrelimCostEst3" xfId="27434" xr:uid="{600C57C4-EB28-45FD-9E7C-A1629650FF4D}"/>
    <cellStyle name="_x0005__CFC -  Archtic- take off (WahWah)" xfId="27435" xr:uid="{48212DBF-4D7A-48A2-8EEB-9A190CD2AEC4}"/>
    <cellStyle name="_x0005__CFC -  Archtic- take off (WahWah)_071019-MarassiPrelimCostEst#4R" xfId="27436" xr:uid="{A2067519-FD42-4DF8-ABD9-C71CD2772152}"/>
    <cellStyle name="_x0005__CFC -  Archtic- take off (WahWah)_071019-MarassiPrelimCostEst#5" xfId="27437" xr:uid="{403C0C45-CEA5-49D4-831F-A142C85D06FB}"/>
    <cellStyle name="_x0005__CFC -  Archtic- take off (WahWah)_071019-MarassiPrelimCostEst3" xfId="27438" xr:uid="{DE60A13A-17D4-4763-9632-4E5E8735C8AE}"/>
    <cellStyle name="_x0005__CFC - Arch take off" xfId="27439" xr:uid="{CB3CB1D4-C9CB-4C8D-8262-5994056AAD18}"/>
    <cellStyle name="_x0005__CFC - Arch take off 02-AAA" xfId="27440" xr:uid="{CE4DF768-A208-4975-AB0F-2C6B3AD33B69}"/>
    <cellStyle name="_x0005__CFC - Arch take off 02-AAA_071019-MarassiPrelimCostEst#4R" xfId="27441" xr:uid="{DA921743-6DE9-4E08-A7FE-302A6435D015}"/>
    <cellStyle name="_x0005__CFC - Arch take off 02-AAA_071019-MarassiPrelimCostEst#5" xfId="27442" xr:uid="{B61838A2-AB35-4699-AA3A-A1550D2CF652}"/>
    <cellStyle name="_x0005__CFC - Arch take off 02-AAA_071019-MarassiPrelimCostEst3" xfId="27443" xr:uid="{6521EC02-18B8-478C-A9DD-6321D86BF3A0}"/>
    <cellStyle name="_x0005__CFC - Arch take off 02-Reem" xfId="27444" xr:uid="{724AEC11-271C-4648-A5A9-EE458A7E899F}"/>
    <cellStyle name="_x0005__CFC - Arch take off 02-Reem (Div. 4, 8)" xfId="27445" xr:uid="{F5564CB9-BE56-42B6-B12A-AA5DB9DAC770}"/>
    <cellStyle name="_x0005__CFC - Arch take off 02-Reem (Div. 4, 8)_071019-MarassiPrelimCostEst#4R" xfId="27446" xr:uid="{D63FCF96-7DB9-422B-8F8F-33E7AD3242FF}"/>
    <cellStyle name="_x0005__CFC - Arch take off 02-Reem (Div. 4, 8)_071019-MarassiPrelimCostEst#5" xfId="27447" xr:uid="{5298120B-59EE-4B29-B46A-D9F022685F48}"/>
    <cellStyle name="_x0005__CFC - Arch take off 02-Reem (Div. 4, 8)_071019-MarassiPrelimCostEst3" xfId="27448" xr:uid="{C32D5193-AEBF-45ED-89B3-2549DDD9CE3E}"/>
    <cellStyle name="_x0005__CFC - Arch take off 02-Reem_071019-MarassiPrelimCostEst#4R" xfId="27449" xr:uid="{0DE11D04-0A88-43F5-A20C-5153BA9E79A0}"/>
    <cellStyle name="_x0005__CFC - Arch take off 02-Reem_071019-MarassiPrelimCostEst#5" xfId="27450" xr:uid="{870B6174-C8FB-423B-BE5C-7FB1AD7EE558}"/>
    <cellStyle name="_x0005__CFC - Arch take off 02-Reem_071019-MarassiPrelimCostEst3" xfId="27451" xr:uid="{8290B00E-02D5-4618-9234-D89460814CFC}"/>
    <cellStyle name="_x0005__CFC - Arch take off_071019-MarassiPrelimCostEst#4R" xfId="27452" xr:uid="{DE12D85C-E17F-496C-A659-57FEC063FE2C}"/>
    <cellStyle name="_x0005__CFC - Arch take off_071019-MarassiPrelimCostEst#5" xfId="27453" xr:uid="{5D4ACD0D-DDC9-44E8-9AD8-99AF3450F7F5}"/>
    <cellStyle name="_x0005__CFC - Arch take off_071019-MarassiPrelimCostEst3" xfId="27454" xr:uid="{325ADAE1-F293-49A8-B278-05BEE761BA85}"/>
    <cellStyle name="_x0005__CFC - Final BOQ for take off" xfId="27455" xr:uid="{EC86CC73-2719-4C3F-BCB8-90B2A09FE2F0}"/>
    <cellStyle name="_x0005__CFC - Final BOQ for take off Externals (HSA)" xfId="27456" xr:uid="{42F18BAC-3086-4E5B-B8AE-5210A8192443}"/>
    <cellStyle name="_x0005__CFC - Final BOQ for take off Externals (HSA)_071019-MarassiPrelimCostEst#4R" xfId="27457" xr:uid="{63EE89DE-7ECA-4473-BF8C-3FD4D434AE62}"/>
    <cellStyle name="_x0005__CFC - Final BOQ for take off Externals (HSA)_071019-MarassiPrelimCostEst#5" xfId="27458" xr:uid="{225AD7FA-9FC3-4EE7-B248-B07C25C99947}"/>
    <cellStyle name="_x0005__CFC - Final BOQ for take off Externals (HSA)_071019-MarassiPrelimCostEst3" xfId="27459" xr:uid="{F1F6CA3D-C658-4B8C-8A3E-5A5C9DBF4405}"/>
    <cellStyle name="_x0005__CFC - Final BOQ for take off_071019-MarassiPrelimCostEst#4R" xfId="27460" xr:uid="{CB07330D-3748-4F12-9F57-20378EB13144}"/>
    <cellStyle name="_x0005__CFC - Final BOQ for take off_071019-MarassiPrelimCostEst#5" xfId="27461" xr:uid="{8C89FAC4-6D6A-4EE9-9C6D-3237C3E1253B}"/>
    <cellStyle name="_x0005__CFC - Final BOQ for take off_071019-MarassiPrelimCostEst3" xfId="27462" xr:uid="{9293104F-F552-45F4-A80D-B3CCF14F44C2}"/>
    <cellStyle name="_x0005__CFC - Magid's Elev" xfId="27463" xr:uid="{5714BCF3-1F7B-40E8-A258-256EF30BD488}"/>
    <cellStyle name="_x0005__CFC - Magid's Elev_071019-MarassiPrelimCostEst#4R" xfId="27464" xr:uid="{5F7C62A5-4BBA-4A8E-BE8F-2C085EBA3A6F}"/>
    <cellStyle name="_x0005__CFC - Magid's Elev_071019-MarassiPrelimCostEst#5" xfId="27465" xr:uid="{55D4A6AD-2B55-47A1-BA20-0A4047CFDE79}"/>
    <cellStyle name="_x0005__CFC - Magid's Elev_071019-MarassiPrelimCostEst3" xfId="27466" xr:uid="{BE860265-1470-4D7F-9747-A4C67DDBA5EF}"/>
    <cellStyle name="_x0005__CFC Draft BOQ 2 Khaled" xfId="27467" xr:uid="{300C56D9-791C-444C-86DB-9083C399B5A0}"/>
    <cellStyle name="_x0005__CFC Draft BOQ 2 Khaled_071019-MarassiPrelimCostEst#4R" xfId="27468" xr:uid="{B454218D-092B-4184-9953-0E5C8FF4E859}"/>
    <cellStyle name="_x0005__CFC Draft BOQ 2 Khaled_071019-MarassiPrelimCostEst#5" xfId="27469" xr:uid="{A2193F82-EFB9-41FB-A4D1-5825C46456D5}"/>
    <cellStyle name="_x0005__CFC Draft BOQ 2 Khaled_071019-MarassiPrelimCostEst3" xfId="27470" xr:uid="{CE3FB812-0519-42E7-9B39-9F0B09F3BBFD}"/>
    <cellStyle name="_x0005__Club House" xfId="27471" xr:uid="{4340E967-ECB1-41F6-BDB1-AA7D61F5A2FF}"/>
    <cellStyle name="_x0005__Club House_071019-MarassiPrelimCostEst#4R" xfId="27472" xr:uid="{4D859180-FFDB-4355-85B5-1479CC7E7072}"/>
    <cellStyle name="_x0005__Club House_071019-MarassiPrelimCostEst#5" xfId="27473" xr:uid="{44472901-FE02-492F-A161-C2AB9DF004AB}"/>
    <cellStyle name="_x0005__Club House_071019-MarassiPrelimCostEst3" xfId="27474" xr:uid="{22820E79-2D61-42A7-BFD1-1AED4B59933C}"/>
    <cellStyle name="_x0005__Copy of CFC Draft BOQ, 60% (Khaled)" xfId="27475" xr:uid="{1195D6C3-7FD4-4ACB-9CB7-CA5DFC6CEA72}"/>
    <cellStyle name="_x0005__Copy of CFC Draft BOQ, 60% (Khaled)_071019-MarassiPrelimCostEst#4R" xfId="27476" xr:uid="{5F7D5648-48A3-4252-ACD6-DF529D75FB69}"/>
    <cellStyle name="_x0005__Copy of CFC Draft BOQ, 60% (Khaled)_071019-MarassiPrelimCostEst#5" xfId="27477" xr:uid="{F8FA43DC-3AEB-43F2-8C78-96AA1104098E}"/>
    <cellStyle name="_x0005__Copy of CFC Draft BOQ, 60% (Khaled)_071019-MarassiPrelimCostEst3" xfId="27478" xr:uid="{1702798A-4582-48A6-A7E6-5C84296DEAEE}"/>
    <cellStyle name="_x0005__Copy of salaries" xfId="284" xr:uid="{11C8708E-D417-44DD-A2B2-DD24A56CACC2}"/>
    <cellStyle name="_Cost Report JuLY04" xfId="27479" xr:uid="{1D7C4626-1DBD-4032-98F1-536080B64985}"/>
    <cellStyle name="_x0005__Door&amp;Window" xfId="285" xr:uid="{B34602AF-453C-44FF-A2DB-2D4C06F527AF}"/>
    <cellStyle name="_x0005__Equipment" xfId="286" xr:uid="{81E67123-E909-43E3-87CB-8F3C564DAF5E}"/>
    <cellStyle name="_ESN Filter Commodity_V2 7_20101029 für FY 2011" xfId="11367" xr:uid="{1A5D2123-7E88-4A95-8218-BD0ECCF2AFA0}"/>
    <cellStyle name="_Faheem Prestressed" xfId="287" xr:uid="{81DBF187-1145-4E60-9477-7B4CF1C85D5F}"/>
    <cellStyle name="_Filter Commodity V3.1 (2011-Okt-10)" xfId="11368" xr:uid="{4C085DF1-839D-4B23-8B23-22E67C12D339}"/>
    <cellStyle name="_x0005__FINISH" xfId="288" xr:uid="{162DB985-A462-495B-B3B3-E2E25E7F8311}"/>
    <cellStyle name="_HSBC CRPC - BOQ 2 Structural" xfId="289" xr:uid="{D8AF1A87-BAE0-47EB-A940-F5D833F91177}"/>
    <cellStyle name="_HSBC CRPC - BOQ 2 Structural 2" xfId="24301" xr:uid="{24048563-5A98-4A14-B652-223C70783DB8}"/>
    <cellStyle name="_HSBC CRPC - BOQ 2 Structural_BOQ Arch + Struct" xfId="290" xr:uid="{624E8704-25BC-4C06-BA36-14B2BD5B6035}"/>
    <cellStyle name="_x0005__Masonry" xfId="291" xr:uid="{6DD45CE3-4F4F-4BE1-834E-F67A0BD03942}"/>
    <cellStyle name="_x0005__MCC-Splash- BOQ-Final" xfId="27480" xr:uid="{1BEB4581-CDFF-497A-AB3F-9E8B1B30E53A}"/>
    <cellStyle name="_x0005__MCC-Splash- BOQ-Final_CFC Sub BOQ QTY-Final" xfId="27481" xr:uid="{9ACC3D8F-5080-4838-A67F-0F699B0A994C}"/>
    <cellStyle name="_x0005__MCC-Splash- BOQ-Final_CFC VO's Summary" xfId="27482" xr:uid="{978C91FB-9764-471A-9BEE-B3A40514A890}"/>
    <cellStyle name="_x0005__MCC-Splash- BOQ-Final_Final Alex BOQ'S Rev01-darft" xfId="27483" xr:uid="{8877E71F-DFF6-4C0C-81BA-B403CA4415AC}"/>
    <cellStyle name="_x0005__MCC-Splash- BOQ-Final_Final Draft Alex BOQ'S 4-3-08" xfId="27484" xr:uid="{6D13D47E-2AC4-42FB-B7C7-B87C4D48AD87}"/>
    <cellStyle name="_MEASUREMENT SHEET" xfId="292" xr:uid="{FE8DF664-73F3-4220-AD2B-23CE409C3F38}"/>
    <cellStyle name="_MEASUREMENT SHEET 2" xfId="27485" xr:uid="{6A469A11-A298-4B44-AAF2-E2EE92AEAE79}"/>
    <cellStyle name="_x0005__METAL" xfId="293" xr:uid="{6D204A51-700B-4088-B4F0-F19308067FC8}"/>
    <cellStyle name="_Modias September 2011 (kum)" xfId="11369" xr:uid="{6F755773-43B1-45D4-9255-2B79B071C0AF}"/>
    <cellStyle name="_x0005__NOZHA - Priced B.O.Q. - By Khaled Adly" xfId="27486" xr:uid="{14B5D275-7D2F-4125-B16A-7B1F2956650A}"/>
    <cellStyle name="_x0005__NOZHA - Priced B.O.Q. - By Khaled Adly_071003 - 0709 - UptownCairoCost Estimate-UPDATE 1.4'" xfId="27487" xr:uid="{D7F828D8-3B96-498F-8B8B-EFB57255F464}"/>
    <cellStyle name="_x0005__NOZHA - Priced B.O.Q. - By Khaled Adly_071019-MarassiPrelimCostEst#4R" xfId="27488" xr:uid="{E124FD50-FD27-4052-AF82-34ADF0FAC5E4}"/>
    <cellStyle name="_x0005__NOZHA - Priced B.O.Q. - By Khaled Adly_071019-MarassiPrelimCostEst#5" xfId="27489" xr:uid="{5BF646CE-38C1-4F7F-AD31-32CDDBEDDE2E}"/>
    <cellStyle name="_x0005__NOZHA - Priced B.O.Q. - By Khaled Adly_071019-MarassiPrelimCostEst3" xfId="27490" xr:uid="{B6627CE0-027B-4D3E-B4DE-D132EC09596C}"/>
    <cellStyle name="_x0005__NOZHA - Priced B.O.Q. - By Khaled Adly_071023-0713-MarassiPrelimCostEst#4" xfId="27491" xr:uid="{171ED0C6-BA51-4FD9-93B1-3296DC16C315}"/>
    <cellStyle name="_x0005__NOZHA - Priced B.O.Q. - By Khaled Adly_07-11_071029_AlexCityCentreSchematicTakeoff_#01" xfId="27492" xr:uid="{6B6AA4C9-5225-4524-AF98-ADF4DE2BCA67}"/>
    <cellStyle name="_x0005__NOZHA - Priced B.O.Q. - By Khaled Adly_0713 - MARASSI -Town House" xfId="27493" xr:uid="{BFB6C75C-45EA-4BF5-B902-5A967A20CEAF}"/>
    <cellStyle name="_x0005__NOZHA - Priced B.O.Q. - By Khaled Adly_MCC-Splash- BOQ-Final" xfId="27494" xr:uid="{2E598FAC-02A8-4787-AEFF-13748D9803B6}"/>
    <cellStyle name="_x0005__NOZHA - Priced B.O.Q. - By Khaled Adly_MCC-Splash- BOQ-Final_CFC Sub BOQ QTY-Final" xfId="27495" xr:uid="{DDB8A39C-0A11-46E7-9FB9-4885821CCF94}"/>
    <cellStyle name="_x0005__NOZHA - Priced B.O.Q. - By Khaled Adly_MCC-Splash- BOQ-Final_CFC VO's Summary" xfId="27496" xr:uid="{11F8AD0C-4E52-4360-A31E-8097F912F8D5}"/>
    <cellStyle name="_x0005__NOZHA - Priced B.O.Q. - By Khaled Adly_MCC-Splash- BOQ-Final_Final Alex BOQ'S Rev01-darft" xfId="27497" xr:uid="{D87F95DA-7EF6-4A87-AC50-EEF341EE561E}"/>
    <cellStyle name="_x0005__NOZHA - Priced B.O.Q. - By Khaled Adly_MCC-Splash- BOQ-Final_Final Draft Alex BOQ'S 4-3-08" xfId="27498" xr:uid="{D98B3BB1-4831-46AD-BF2C-509607387F66}"/>
    <cellStyle name="_O.C.I EBIC AMMONIA PLANT-Summary" xfId="27499" xr:uid="{AF216748-7C30-4D5B-A1F6-14CFB6A4BB88}"/>
    <cellStyle name="_Prelims 144 for Early Works SPREAD" xfId="294" xr:uid="{5809D136-5A9E-4CF6-B3A1-FE3E228D3EE2}"/>
    <cellStyle name="_Prelims 144 for Early Works SPREAD 2" xfId="27501" xr:uid="{5A215E87-FA19-44C2-AADF-05E2A048DAA9}"/>
    <cellStyle name="_Prelims 144 for Early Works SPREAD 3" xfId="27500" xr:uid="{C174935C-26C5-49F9-AD86-9B89AC255C5D}"/>
    <cellStyle name="_prilims based on 40 month =255" xfId="295" xr:uid="{23BCE8E0-BC94-45A9-BE38-7A6AC79189EA}"/>
    <cellStyle name="_prilims based on 40 month =255 2" xfId="27503" xr:uid="{14281CB7-5AC8-4FFA-9C40-EA674F317214}"/>
    <cellStyle name="_prilims based on 40 month =255 3" xfId="27502" xr:uid="{B2CB462F-33BF-4AEE-9A8E-0AD7CE529882}"/>
    <cellStyle name="_prilims based on 40 month =270" xfId="296" xr:uid="{5A29B278-1F0E-4028-B6AE-7C359060966F}"/>
    <cellStyle name="_prilims based on 40 month =270 2" xfId="27504" xr:uid="{92DA62FB-33E2-4304-9637-99DF541F8E8F}"/>
    <cellStyle name="_x0005__Schematic Cost Estimate  - #00" xfId="27505" xr:uid="{6139CCC4-8807-4C39-AFFB-AF107F8E1A57}"/>
    <cellStyle name="_x0005__Schematic Cost Estimate  - #00_071003 - 0709 - UptownCairoCost Estimate-UPDATE 1.4'" xfId="27506" xr:uid="{14EB3BF1-B11B-43AA-B843-DC2684245AC6}"/>
    <cellStyle name="_x0005__Schematic Cost Estimate  - #00_071019-MarassiPrelimCostEst#4R" xfId="27507" xr:uid="{15D6C312-423C-4030-82B0-A01932493EE5}"/>
    <cellStyle name="_x0005__Schematic Cost Estimate  - #00_071019-MarassiPrelimCostEst#5" xfId="27508" xr:uid="{B5DA5B40-735A-404F-B64A-4775D3521FBC}"/>
    <cellStyle name="_x0005__Schematic Cost Estimate  - #00_071019-MarassiPrelimCostEst3" xfId="27509" xr:uid="{ABD8E831-5316-40A1-976B-84EF0CC6DE0F}"/>
    <cellStyle name="_x0005__Schematic Cost Estimate  - #00_071023-0713-MarassiPrelimCostEst#4" xfId="27510" xr:uid="{ADA9121B-E832-43BF-B2A5-C4B0ED70EF1B}"/>
    <cellStyle name="_x0005__Schematic Cost Estimate  - #00_07-11_071029_AlexCityCentreSchematicTakeoff_#01" xfId="27511" xr:uid="{22D6A443-FC62-4B54-8EDE-BC9AA54B4D3E}"/>
    <cellStyle name="_x0005__Schematic Cost Estimate  - #00_0713 - MARASSI -Town House" xfId="27512" xr:uid="{B725A92B-7825-4B5D-BDC6-9B3A1AB3A027}"/>
    <cellStyle name="_x0005__Schematic Cost Estimate  - #00_MCC-Splash- BOQ-Final" xfId="27513" xr:uid="{7D5A5ABA-2969-4962-B7D5-214630A8EA6E}"/>
    <cellStyle name="_x0005__Schematic Cost Estimate  - #00_MCC-Splash- BOQ-Final_CFC Sub BOQ QTY-Final" xfId="27514" xr:uid="{C7E831E6-467E-4DF3-8F19-8F120B531AD2}"/>
    <cellStyle name="_x0005__Schematic Cost Estimate  - #00_MCC-Splash- BOQ-Final_CFC VO's Summary" xfId="27515" xr:uid="{C8B98131-3CF1-4C25-9024-43048A0861E7}"/>
    <cellStyle name="_x0005__Schematic Cost Estimate  - #00_MCC-Splash- BOQ-Final_Final Alex BOQ'S Rev01-darft" xfId="27516" xr:uid="{0BB60022-2C10-4EA3-BC0E-93B5F425C6B5}"/>
    <cellStyle name="_x0005__Schematic Cost Estimate  - #00_MCC-Splash- BOQ-Final_Final Draft Alex BOQ'S 4-3-08" xfId="27517" xr:uid="{F4DFC0EC-AD96-4D0F-9E93-453E565922D6}"/>
    <cellStyle name="_x0005__Schematic(02) Cost Estimate  #0" xfId="27518" xr:uid="{7F049646-63D8-4C17-8785-3068384FFCE4}"/>
    <cellStyle name="_x0005__Schematic(02) Cost Estimate  #0_071019-MarassiPrelimCostEst#4R" xfId="27519" xr:uid="{C4D40F38-5BF1-4E1E-9631-4B93B03FC032}"/>
    <cellStyle name="_x0005__Schematic(02) Cost Estimate  #0_071019-MarassiPrelimCostEst#5" xfId="27520" xr:uid="{1DED7FED-9F46-4DD5-9E3C-104DF7D06578}"/>
    <cellStyle name="_x0005__Schematic(02) Cost Estimate  #0_071019-MarassiPrelimCostEst3" xfId="27521" xr:uid="{1445DA89-509C-4186-9144-C7BFD8C9230B}"/>
    <cellStyle name="_x0005__Schematic(02) Cost Estimate  #0_CFC -  Arch- take off 03 - Reem - Div 09" xfId="27522" xr:uid="{476087CD-AF70-4B46-9E68-A7F82154B211}"/>
    <cellStyle name="_SODIC enabling BOQ" xfId="11370" xr:uid="{B75D23AD-A6EC-45BA-8038-C8ECA0B15417}"/>
    <cellStyle name="_x0005__Task Order 5.2" xfId="27523" xr:uid="{8073AC92-4B24-4CA2-934C-2554A721A47D}"/>
    <cellStyle name="_x0005__Task Order 5.2_071019-MarassiPrelimCostEst#4R" xfId="27524" xr:uid="{9CEE69DA-5A38-4BB8-8A93-4EC7C3EE6E15}"/>
    <cellStyle name="_x0005__Task Order 5.2_071019-MarassiPrelimCostEst#5" xfId="27525" xr:uid="{A4F74E1E-50FC-4CE1-B2C1-14ADF2918E32}"/>
    <cellStyle name="_x0005__Task Order 5.2_071019-MarassiPrelimCostEst3" xfId="27526" xr:uid="{451EB43D-CDA4-40D2-AE9E-AAAA5940B385}"/>
    <cellStyle name="_VSL- Post tension Naeem Head Office" xfId="297" xr:uid="{A4F40C04-3580-4CBC-97F7-1B7FBD7B14AF}"/>
    <cellStyle name="|à_x0001_m" xfId="213" xr:uid="{971BF9F1-AE9A-49D6-80C7-6CF2C2E32F1C}"/>
    <cellStyle name="|à_x0001_m 2" xfId="298" xr:uid="{25A7966D-01FF-4A49-821C-4AEDF51BAD62}"/>
    <cellStyle name="~1" xfId="11371" xr:uid="{220689DC-0CBD-4121-910A-26ED5B6F0AD4}"/>
    <cellStyle name="؟”´ذ_Civil-BASE (2)" xfId="214" xr:uid="{41FCDAD3-1337-47C1-98D4-9DEDE644CB3F}"/>
    <cellStyle name="£/mhr" xfId="299" xr:uid="{157AC31F-D90A-44FE-881F-AC5B15D398A9}"/>
    <cellStyle name="+l12" xfId="2881" xr:uid="{2EFA091A-9801-4988-BF85-BAA85DFEE685}"/>
    <cellStyle name="=C:\WINNT35\SYSTEM32\COMMAND.COM" xfId="31436" xr:uid="{A933CABB-4D95-410A-B293-BC333085C956}"/>
    <cellStyle name="•W€_STDFOR" xfId="11372" xr:uid="{496D24AC-5B4E-495D-8F8D-504DE63C623F}"/>
    <cellStyle name="•W_’·Šú‰p•¶" xfId="11373" xr:uid="{75A9D8F2-EEAF-46AC-9C14-344F6B521798}"/>
    <cellStyle name="‰آëص [0.00]_…R„ع9606_1_1amee" xfId="215" xr:uid="{613501CF-DC41-4B5F-9874-05A8A20D209C}"/>
    <cellStyle name="‰آëص_…R„ع9606_1„ع9606_1" xfId="216" xr:uid="{1E2F8BD9-D425-4256-9532-008C80550B68}"/>
    <cellStyle name="W_STDFOR" xfId="11374" xr:uid="{FB8FAA05-F26B-4C65-A220-84B4D4D52FC2}"/>
    <cellStyle name="0,0_x000a__x000a_NA_x000a__x000a_" xfId="300" xr:uid="{99B3E4E2-51E2-490C-BAC7-7C6F830CC9B1}"/>
    <cellStyle name="0,0_x000a__x000a_NA_x000a__x000a_ 2" xfId="8598" xr:uid="{71D0BE1C-DDD0-4C6C-8E06-4C4515B4EDA0}"/>
    <cellStyle name="0,0_x000d__x000a_NA_x000d__x000a_" xfId="217" xr:uid="{1AA2744E-1A14-4B24-83AC-62C5F2F9F59B}"/>
    <cellStyle name="0,0_x000d__x000a_NA_x000d__x000a_ 2" xfId="8599" xr:uid="{9CBAF4B2-7AA4-4BB3-82C4-8DC73B263465}"/>
    <cellStyle name="0,0_x000d__x000a_NA_x000d__x000a_ 2 2" xfId="11376" xr:uid="{A7741163-41BC-4033-A727-8AAE1EF2934E}"/>
    <cellStyle name="0,0_x000d__x000a_NA_x000d__x000a_ 3" xfId="11377" xr:uid="{A4758B27-4311-4CDC-88B2-A1EC152D56F4}"/>
    <cellStyle name="0,0_x000d__x000a_NA_x000d__x000a_ 3 2" xfId="11378" xr:uid="{187253EF-B92E-42E8-A1C7-52B0E9EC32A8}"/>
    <cellStyle name="0,0_x000d__x000a_NA_x000d__x000a_ 3_CE - A2-2 - IFC Feb 2010" xfId="11379" xr:uid="{071174F4-8F45-49D6-BB89-5E063BCF3A9E}"/>
    <cellStyle name="0,0_x000d__x000a_NA_x000d__x000a_ 4" xfId="11380" xr:uid="{430104D3-2D73-4E1B-A705-1B6AF62DF3AC}"/>
    <cellStyle name="0,0_x000d__x000a_NA_x000d__x000a_ 5" xfId="11375" xr:uid="{4DEEB6F5-16C8-424E-ABAE-4142E12A9945}"/>
    <cellStyle name="0,0_x000d__x000a_NA_x000d__x000a__02A- BOQ 90% (C05)" xfId="11381" xr:uid="{62969580-9EE6-499A-A706-BB94E78C1DB2}"/>
    <cellStyle name="1" xfId="11382" xr:uid="{4154B0C4-FF59-4AD8-AACF-E3A2F38048DC}"/>
    <cellStyle name="1. MTODET-ITEM# DIV" xfId="11383" xr:uid="{C504005D-4DA5-4E68-8EF1-8972215AE37C}"/>
    <cellStyle name="1_KLNM 1303" xfId="11384" xr:uid="{BF8847AC-B9CD-4474-85A7-71681D2486E6}"/>
    <cellStyle name="12" xfId="2882" xr:uid="{D2565169-EA52-446C-8CB5-569CE0E9F420}"/>
    <cellStyle name="12 2" xfId="2883" xr:uid="{47FFD00C-0F28-4C66-B66B-BBE39D090E23}"/>
    <cellStyle name="12 3" xfId="2884" xr:uid="{CA79672F-B83C-4581-8B18-F629DB7FF3C0}"/>
    <cellStyle name="2" xfId="11385" xr:uid="{2E086D45-5597-4F48-B7B1-6B5D41DB3AF9}"/>
    <cellStyle name="2. MTODET-ITEM#" xfId="11386" xr:uid="{45F9EEA7-2C86-4452-B10C-2B44DEBBE45D}"/>
    <cellStyle name="2. MTODET-ITEM# 2" xfId="16381" xr:uid="{F9E1F73E-1F38-49C5-9460-139EB884A8AC}"/>
    <cellStyle name="2. MTODET-ITEM# 3" xfId="30988" xr:uid="{5B80B391-D922-44B9-964E-EA5FD54D3B22}"/>
    <cellStyle name="2. MTODET-ITEM# 4" xfId="35841" xr:uid="{15CB8461-D12B-4C0B-AACB-6C2230F31AAE}"/>
    <cellStyle name="2_KLNM 1303" xfId="11387" xr:uid="{D9AAC5BB-62C0-4E4B-8AB4-183F6BB73002}"/>
    <cellStyle name="20 % – Zvýraznění1" xfId="11388" xr:uid="{8A86970D-AE72-4596-893A-5EEAD2346C3C}"/>
    <cellStyle name="20 % – Zvýraznění2" xfId="11389" xr:uid="{46E2DAB0-6236-4754-8CC2-746085A43EDD}"/>
    <cellStyle name="20 % – Zvýraznění3" xfId="11390" xr:uid="{FC816F39-2550-4E60-9088-01C56B5DFB7A}"/>
    <cellStyle name="20 % – Zvýraznění4" xfId="11391" xr:uid="{44A5F849-7233-4F62-AB8F-DBF585349F9A}"/>
    <cellStyle name="20 % – Zvýraznění5" xfId="11392" xr:uid="{78103DC5-DE76-4547-AE5D-9ACAAFE7CAA9}"/>
    <cellStyle name="20 % – Zvýraznění6" xfId="11393" xr:uid="{DBD19CE2-E606-4088-923A-6C181D6C8A26}"/>
    <cellStyle name="20% - ?????1" xfId="11394" xr:uid="{A4AA8373-9994-4490-B8C3-AACA7DBA7CF8}"/>
    <cellStyle name="20% - ?????2" xfId="11395" xr:uid="{29D7BBD7-2A70-4D11-BD13-3ACE4914C604}"/>
    <cellStyle name="20% - ?????3" xfId="11396" xr:uid="{F07A4460-1D31-4A5E-BCCB-E79D3EC97AB6}"/>
    <cellStyle name="20% - ?????4" xfId="11397" xr:uid="{58045C2B-DFD9-4C7A-A5B1-067563D09E5E}"/>
    <cellStyle name="20% - ?????5" xfId="11398" xr:uid="{A8193C60-F227-4FEC-938B-79DB150B4DF2}"/>
    <cellStyle name="20% - ?????6" xfId="11399" xr:uid="{7AA90763-129B-4145-8344-5998ADD48E87}"/>
    <cellStyle name="20% - 1. jelölőszín" xfId="11400" xr:uid="{6E793727-3869-426D-A23C-DCB46ADACEA8}"/>
    <cellStyle name="20% - 2. jelölőszín" xfId="11401" xr:uid="{61EBE6E8-EB72-47CB-84E9-1031353FA5E9}"/>
    <cellStyle name="20% - 3. jelölőszín" xfId="11402" xr:uid="{B3D97FD0-44A2-4E13-BC9C-2FC9CFFF5856}"/>
    <cellStyle name="20% - 4. jelölőszín" xfId="11403" xr:uid="{76209692-E01C-4BB4-ACEE-D7C9D554FFF9}"/>
    <cellStyle name="20% - 5. jelölőszín" xfId="11404" xr:uid="{71D3B07C-C352-41B8-A875-ACDB1E1CF540}"/>
    <cellStyle name="20% - 6. jelölőszín" xfId="11405" xr:uid="{671D7F86-75D3-45A9-8916-B52D9AC80011}"/>
    <cellStyle name="20% - Accent1 2" xfId="301" xr:uid="{67BFC73A-936E-4998-B1EF-36F2D9D0C8A0}"/>
    <cellStyle name="20% - Accent1 2 2" xfId="24112" xr:uid="{E27C7A46-499A-4B54-AE75-7B016DD06020}"/>
    <cellStyle name="20% - Accent1 3" xfId="27527" xr:uid="{2506A5AD-6A13-4306-91A7-1F89DC67B5D1}"/>
    <cellStyle name="20% - Accent1 3 2" xfId="38838" xr:uid="{57E0CAE5-85C8-44D4-9BB0-C4BD5A31F313}"/>
    <cellStyle name="20% - Accent1 4" xfId="31437" xr:uid="{DC4AC6D3-727E-4A52-B13E-10CFF9FCBE2B}"/>
    <cellStyle name="20% - Accent1 5" xfId="2515" xr:uid="{FD0E4208-F7DD-47ED-91C6-3F4CCA4F0678}"/>
    <cellStyle name="20% - Accent2 2" xfId="302" xr:uid="{54428598-9F19-416E-A97F-F87F4ECA59AA}"/>
    <cellStyle name="20% - Accent2 2 2" xfId="24111" xr:uid="{801F31E1-5925-4788-817F-3FE73D748EC1}"/>
    <cellStyle name="20% - Accent2 3" xfId="27528" xr:uid="{CF340559-A2E6-4DF9-BA14-86423C5AAB18}"/>
    <cellStyle name="20% - Accent2 3 2" xfId="38839" xr:uid="{C7D19BF6-A1C2-43CD-BED2-F9730EC4CDBB}"/>
    <cellStyle name="20% - Accent2 4" xfId="31438" xr:uid="{B0D91CCF-769C-42C0-95FC-F686C1B17ED2}"/>
    <cellStyle name="20% - Accent2 5" xfId="2519" xr:uid="{607656A4-29B1-43DF-A163-61D1CFD4139B}"/>
    <cellStyle name="20% - Accent3 2" xfId="303" xr:uid="{75A58F8F-0ECB-498C-85B1-3E0722ADC46A}"/>
    <cellStyle name="20% - Accent3 2 2" xfId="24110" xr:uid="{88812EFC-4681-41BE-8E2B-DF28A02AE0F5}"/>
    <cellStyle name="20% - Accent3 3" xfId="27529" xr:uid="{3A71CED6-B2C6-4BEC-BD83-B318DE43EDA5}"/>
    <cellStyle name="20% - Accent3 3 2" xfId="38840" xr:uid="{639C4B34-AF07-43DF-AAEC-2933F8C4B87D}"/>
    <cellStyle name="20% - Accent3 4" xfId="31439" xr:uid="{9C664C55-D45B-47F2-AAD4-294372637D85}"/>
    <cellStyle name="20% - Accent3 5" xfId="2523" xr:uid="{B0EB2098-2E11-429E-A733-0641B0052616}"/>
    <cellStyle name="20% - Accent4 2" xfId="304" xr:uid="{2971A7DE-E74C-451A-AA34-16A63E7796A3}"/>
    <cellStyle name="20% - Accent4 2 2" xfId="24109" xr:uid="{45A0F682-4F7F-4887-A4CE-1E313B0C8661}"/>
    <cellStyle name="20% - Accent4 3" xfId="27530" xr:uid="{AA813060-B26B-4725-AE8A-A47411765525}"/>
    <cellStyle name="20% - Accent4 3 2" xfId="38841" xr:uid="{3ABAEE21-4BEE-4259-88F8-B52AA1101A67}"/>
    <cellStyle name="20% - Accent4 4" xfId="31440" xr:uid="{FB8B232F-C47C-4294-9E24-7DBA53C9170E}"/>
    <cellStyle name="20% - Accent4 5" xfId="2527" xr:uid="{CB3DE0A0-993F-4851-8580-033D926CF20C}"/>
    <cellStyle name="20% - Accent5 2" xfId="305" xr:uid="{C044CF24-586D-4264-8189-9F4FB972EBE0}"/>
    <cellStyle name="20% - Accent5 2 2" xfId="24108" xr:uid="{833EB20E-B41F-47FD-8754-8FD456434810}"/>
    <cellStyle name="20% - Accent5 3" xfId="27531" xr:uid="{054BE2DF-34D6-41EB-85F6-AA52347B9FAD}"/>
    <cellStyle name="20% - Accent5 3 2" xfId="38842" xr:uid="{1F084D47-5195-4997-BA2E-F1AB00D18A2D}"/>
    <cellStyle name="20% - Accent5 4" xfId="31441" xr:uid="{13BF915F-1F06-48AC-A3C5-B7DC1B2DF18F}"/>
    <cellStyle name="20% - Accent5 5" xfId="2531" xr:uid="{14904B29-1AFE-4BDA-97C5-17A4999EB37B}"/>
    <cellStyle name="20% - Accent6 2" xfId="306" xr:uid="{8B225ED2-32AD-4F39-859D-16011A173213}"/>
    <cellStyle name="20% - Accent6 2 2" xfId="24107" xr:uid="{21E4EC29-0711-4D05-BE05-F094667AADCA}"/>
    <cellStyle name="20% - Accent6 3" xfId="27532" xr:uid="{F621F929-93AE-4C25-911D-EC493C821F6E}"/>
    <cellStyle name="20% - Accent6 3 2" xfId="38843" xr:uid="{05C04C6F-0E39-47B4-8C30-3E2C3147E315}"/>
    <cellStyle name="20% - Accent6 4" xfId="31442" xr:uid="{ABB80721-4974-4F9D-A928-665373ED9E54}"/>
    <cellStyle name="20% - Accent6 5" xfId="2535" xr:uid="{29B21078-57D4-4385-800D-A67231B4641B}"/>
    <cellStyle name="20% - akcent 1" xfId="11406" xr:uid="{3116FD14-90DD-4355-AEE6-3EB3B2377D08}"/>
    <cellStyle name="20% - akcent 2" xfId="11407" xr:uid="{DD69786F-D0F3-4854-B575-46E41A9B5525}"/>
    <cellStyle name="20% - akcent 3" xfId="11408" xr:uid="{81DA74A4-ED10-4526-B063-1672075D8A62}"/>
    <cellStyle name="20% - akcent 4" xfId="11409" xr:uid="{2F8341BB-A198-45A4-BD07-B6D6862817A5}"/>
    <cellStyle name="20% - akcent 5" xfId="11410" xr:uid="{0FB319AB-AF43-4A45-B46C-5CFEFFE104FF}"/>
    <cellStyle name="20% - akcent 6" xfId="11411" xr:uid="{B9402DBA-C5F4-45FA-83F3-DC4C438CA7CF}"/>
    <cellStyle name="20% - Akzent1" xfId="11412" xr:uid="{03676B62-0FE2-477F-AAD8-1C0F926D0B18}"/>
    <cellStyle name="20% - Akzent1 2" xfId="11413" xr:uid="{F02EFCBA-02A6-450C-95AB-02D17A7DA14D}"/>
    <cellStyle name="20% - Akzent1 3" xfId="11414" xr:uid="{5362F4C5-F7E0-45E2-BD19-F864DEFC9AB0}"/>
    <cellStyle name="20% - Akzent1 4" xfId="14430" xr:uid="{66FFFE56-4185-4F54-AFA1-86F339A597F7}"/>
    <cellStyle name="20% - Akzent1 4 2" xfId="16382" xr:uid="{3B6B4C49-8006-406E-9BAA-DBF58ECAE0FB}"/>
    <cellStyle name="20% - Akzent2" xfId="11415" xr:uid="{A8477776-BF49-413B-86D6-244622D99DBE}"/>
    <cellStyle name="20% - Akzent2 2" xfId="11416" xr:uid="{5E52FA70-04B0-40F4-8ED0-7CA5F36EC9E2}"/>
    <cellStyle name="20% - Akzent2 3" xfId="11417" xr:uid="{51B981F7-1533-47C6-BB95-0CD1E5B37D51}"/>
    <cellStyle name="20% - Akzent2 4" xfId="14431" xr:uid="{2F9EFD56-7804-490A-BDD2-DB020C8A44CF}"/>
    <cellStyle name="20% - Akzent2 4 2" xfId="16383" xr:uid="{E756CB98-68A3-4485-AFD4-AB28373BD0BE}"/>
    <cellStyle name="20% - Akzent3" xfId="11418" xr:uid="{0A8F9AF9-30C5-44F9-8694-E102257AD7A9}"/>
    <cellStyle name="20% - Akzent3 2" xfId="11419" xr:uid="{2F065FFF-FBD8-4853-85FA-DBD272DAA67A}"/>
    <cellStyle name="20% - Akzent3 3" xfId="11420" xr:uid="{AAFAE8D6-ABE4-43D2-A883-3B63136F7729}"/>
    <cellStyle name="20% - Akzent3 4" xfId="14432" xr:uid="{4A01FE02-32AC-4B68-8D05-655DF4C14C6A}"/>
    <cellStyle name="20% - Akzent3 4 2" xfId="16384" xr:uid="{C1CDAF79-7945-4B32-8225-389BADFBED4F}"/>
    <cellStyle name="20% - Akzent4" xfId="11421" xr:uid="{7A7753A8-3298-428A-9AA2-C0BD016D320D}"/>
    <cellStyle name="20% - Akzent4 2" xfId="11422" xr:uid="{DCD08EA3-A44A-459E-8C77-A062E380ED5E}"/>
    <cellStyle name="20% - Akzent4 3" xfId="11423" xr:uid="{19C101CA-3557-4A92-AE19-8643603FEA70}"/>
    <cellStyle name="20% - Akzent4 4" xfId="14433" xr:uid="{F80EBB74-109F-4608-B282-40DA64A60E6F}"/>
    <cellStyle name="20% - Akzent4 4 2" xfId="16385" xr:uid="{C0ADFA8A-5CB1-4BE6-8A98-D11B0F67E775}"/>
    <cellStyle name="20% - Akzent5" xfId="11424" xr:uid="{2165A1E4-53AD-4264-A52F-3F18114530EB}"/>
    <cellStyle name="20% - Akzent5 2" xfId="11425" xr:uid="{4DE64064-7732-4F65-AA07-3EF07CF59479}"/>
    <cellStyle name="20% - Akzent5 3" xfId="11426" xr:uid="{0140D655-B789-41A6-8EE3-C9C82A5A3670}"/>
    <cellStyle name="20% - Akzent5 4" xfId="14434" xr:uid="{510E0D89-3270-48CE-8FDB-B09966184165}"/>
    <cellStyle name="20% - Akzent5 4 2" xfId="16386" xr:uid="{C763C9DF-78DC-44FE-B8A1-E16493AFCCD4}"/>
    <cellStyle name="20% - Akzent6" xfId="11427" xr:uid="{7CC0FF8B-417E-4E9E-977E-A70C3B0CA5A1}"/>
    <cellStyle name="20% - Akzent6 2" xfId="11428" xr:uid="{2A7FCFC2-15D7-45A8-88E2-7AA5BF89B3B3}"/>
    <cellStyle name="20% - Akzent6 3" xfId="11429" xr:uid="{5B56BE1E-98F2-42AD-BA14-B67DE6EFDE30}"/>
    <cellStyle name="20% - Akzent6 4" xfId="14435" xr:uid="{6FDE4EB6-D772-46AA-ADE9-332DD28F5D4D}"/>
    <cellStyle name="20% - Akzent6 4 2" xfId="16387" xr:uid="{B6015BDD-990D-4298-807E-A9C42D902DCB}"/>
    <cellStyle name="20% - Colore 1" xfId="2885" xr:uid="{8FE501D2-BFE0-4D9A-BF87-3014C1AC33AF}"/>
    <cellStyle name="20% - Colore 1 2" xfId="38844" xr:uid="{8EA5B440-D7AB-4BE4-A5C8-154C17E0D339}"/>
    <cellStyle name="20% - Colore 2" xfId="2886" xr:uid="{5329B854-D6FD-40F5-9821-DA864FB5FCF3}"/>
    <cellStyle name="20% - Colore 2 2" xfId="38845" xr:uid="{04BC198B-817D-4831-9AE0-3FFB56FCB27B}"/>
    <cellStyle name="20% - Colore 3" xfId="2887" xr:uid="{CF6BFEED-5E45-4912-AE9E-92C3F63CED30}"/>
    <cellStyle name="20% - Colore 3 2" xfId="38846" xr:uid="{082AAD7E-8A03-4BF3-8116-41CAB92CDA3A}"/>
    <cellStyle name="20% - Colore 4" xfId="2888" xr:uid="{DFC3C595-5643-49D7-B0D7-9FF5E4250563}"/>
    <cellStyle name="20% - Colore 4 2" xfId="38847" xr:uid="{FF615985-1FE4-4DD1-B20F-4E24B5B19CE5}"/>
    <cellStyle name="20% - Colore 5" xfId="2889" xr:uid="{1E87ED2D-FCA4-43E5-9F58-5A7CEB833EF0}"/>
    <cellStyle name="20% - Colore 5 2" xfId="38848" xr:uid="{7E862E13-8CF9-46BA-9EBD-D880E03826C3}"/>
    <cellStyle name="20% - Colore 6" xfId="2890" xr:uid="{C683B182-3F0F-4902-A5AE-16DDB2A19CED}"/>
    <cellStyle name="20% - Colore 6 2" xfId="38849" xr:uid="{AE1A4A1D-CA84-40CF-9385-85AA2BFB5D29}"/>
    <cellStyle name="20% - Ênfase1" xfId="11430" xr:uid="{7F567FED-EB60-4DA8-ACB2-6A20918DF45C}"/>
    <cellStyle name="20% - Ênfase2" xfId="11431" xr:uid="{5028B1F7-DC72-414E-9C04-A0B3E3C866B6}"/>
    <cellStyle name="20% - Ênfase3" xfId="11432" xr:uid="{0A43CAE6-E830-4059-8481-54D231427DFD}"/>
    <cellStyle name="20% - Ênfase4" xfId="11433" xr:uid="{FE8E8D1A-6F82-465F-8665-DF3E5CD31BEC}"/>
    <cellStyle name="20% - Ênfase5" xfId="11434" xr:uid="{D3813E0E-BCC0-45E3-A070-9AD8959A1C4A}"/>
    <cellStyle name="20% - Ênfase6" xfId="11435" xr:uid="{5127D431-738A-4143-8F68-9E2B8C3A6F73}"/>
    <cellStyle name="20% - Énfasis1" xfId="11436" xr:uid="{4F540C37-3302-4558-A41F-1BB600A72127}"/>
    <cellStyle name="20% - Énfasis1 2" xfId="3033" xr:uid="{332BF7DC-04B5-4C79-A56A-84A8C74B3A52}"/>
    <cellStyle name="20% - Énfasis1 2 2" xfId="11437" xr:uid="{47476D3A-902F-4B8E-84C8-69471933A900}"/>
    <cellStyle name="20% - Énfasis1 2 2 2" xfId="16388" xr:uid="{F0EED5C0-3893-4B11-B0E9-BECD61C806A3}"/>
    <cellStyle name="20% - Énfasis2" xfId="11438" xr:uid="{E23BB59E-8E5D-4B77-B232-6C836C461248}"/>
    <cellStyle name="20% - Énfasis2 2" xfId="3034" xr:uid="{9AB0D0F1-D07E-4836-A6C9-C17C77F9F603}"/>
    <cellStyle name="20% - Énfasis2 2 2" xfId="11439" xr:uid="{C97CAC5D-C514-465D-A582-900E75C1ECD8}"/>
    <cellStyle name="20% - Énfasis2 2 2 2" xfId="16389" xr:uid="{A98FFBD3-3FC8-4F46-B2D2-BB2326812060}"/>
    <cellStyle name="20% - Énfasis3" xfId="11440" xr:uid="{00A2039A-BEE2-4CAD-B35B-9531B442AC05}"/>
    <cellStyle name="20% - Énfasis3 2" xfId="3035" xr:uid="{CDBF3CDD-18B6-4922-87C7-2440845CC97C}"/>
    <cellStyle name="20% - Énfasis3 2 2" xfId="11441" xr:uid="{652B60B3-46F0-458A-80BE-33B8CF8E438D}"/>
    <cellStyle name="20% - Énfasis3 2 2 2" xfId="16390" xr:uid="{8CF30891-44B0-4260-A658-2D80C52258CF}"/>
    <cellStyle name="20% - Énfasis4" xfId="11442" xr:uid="{CD3E5C49-AE7F-4374-BA8F-CFF0BEAC057B}"/>
    <cellStyle name="20% - Énfasis4 2" xfId="3036" xr:uid="{EB2AD9AC-9281-4000-91F7-17AE548CC2D8}"/>
    <cellStyle name="20% - Énfasis4 2 2" xfId="11443" xr:uid="{91743854-5507-4B49-A780-4500E370C582}"/>
    <cellStyle name="20% - Énfasis4 2 2 2" xfId="16391" xr:uid="{9E3109A7-04A6-4571-BEEB-F55F6F0598F5}"/>
    <cellStyle name="20% - Énfasis5" xfId="11444" xr:uid="{D3901560-68A2-4F08-BEF1-F45669EF2C73}"/>
    <cellStyle name="20% - Énfasis5 2" xfId="3037" xr:uid="{DE0553A0-9D4D-4130-8D97-5D39E78F3E4D}"/>
    <cellStyle name="20% - Énfasis6" xfId="11445" xr:uid="{6164716C-2AE7-47B5-954F-8D2A808BDEC9}"/>
    <cellStyle name="20% - Énfasis6 2" xfId="3038" xr:uid="{B6BDE020-1DB3-4936-A094-0D98A2E6A1F2}"/>
    <cellStyle name="20% - Énfasis6 2 2" xfId="11446" xr:uid="{14E35DD8-E34A-490C-95DE-D680C0B9077F}"/>
    <cellStyle name="20% - Énfasis6 2 2 2" xfId="16392" xr:uid="{84C43D1E-2F54-4482-B6BC-5B0948900EAF}"/>
    <cellStyle name="20% - Акцент1" xfId="31443" xr:uid="{4508E25F-9CBE-40BD-B000-17ED864BA05A}"/>
    <cellStyle name="20% - Акцент2" xfId="31444" xr:uid="{BD36622A-4F3B-4BF9-8CDB-B12198B7A73E}"/>
    <cellStyle name="20% - Акцент3" xfId="31445" xr:uid="{BFB6E9A4-5C4D-4AF5-A9DD-32DAFB86C596}"/>
    <cellStyle name="20% - Акцент4" xfId="31446" xr:uid="{6ABA9EC0-94FB-464B-B95E-151BF2541BBA}"/>
    <cellStyle name="20% - Акцент5" xfId="31447" xr:uid="{8E93D323-6E5A-4BB6-BE98-431B7A7A95E9}"/>
    <cellStyle name="20% - Акцент6" xfId="31448" xr:uid="{6BE7234F-C635-464B-B240-D98ACB58AAE2}"/>
    <cellStyle name="20% - تمييز1" xfId="307" xr:uid="{4F1D770D-3D69-4554-9121-953DB68C6ADB}"/>
    <cellStyle name="20% - تمييز1 2" xfId="16393" xr:uid="{8BA25EED-38C3-4CC3-AD0B-5DB2E8D01AEF}"/>
    <cellStyle name="20% - تمييز1 2 2" xfId="30989" xr:uid="{9011D4E8-BE0A-42B0-AFB3-A3CA75BB5CAC}"/>
    <cellStyle name="20% - تمييز2" xfId="308" xr:uid="{A7C010B5-7887-460D-A752-D489F42D51C7}"/>
    <cellStyle name="20% - تمييز2 2" xfId="16394" xr:uid="{801E4B6A-FA6F-41FD-8E72-1033995ABA06}"/>
    <cellStyle name="20% - تمييز2 2 2" xfId="30990" xr:uid="{064E25C7-CAC8-475D-BB74-2E392F8F9805}"/>
    <cellStyle name="20% - تمييز3" xfId="309" xr:uid="{7BDA6615-3AFF-4C97-939A-1DF61328BF71}"/>
    <cellStyle name="20% - تمييز3 2" xfId="16395" xr:uid="{2A46BA8F-AA26-40F9-9258-ECD48861B6AF}"/>
    <cellStyle name="20% - تمييز3 2 2" xfId="30991" xr:uid="{042F4FDE-8D03-4883-91DE-9B583D28C648}"/>
    <cellStyle name="20% - تمييز4" xfId="310" xr:uid="{1EA6C125-8FC0-42A8-8286-E31E22B8122A}"/>
    <cellStyle name="20% - تمييز4 2" xfId="16396" xr:uid="{5C24BBE5-034D-4324-8ECC-A9F733B01F4D}"/>
    <cellStyle name="20% - تمييز4 2 2" xfId="30992" xr:uid="{FEA1542C-8CB9-4A31-A1AC-65D196302502}"/>
    <cellStyle name="20% - تمييز5" xfId="311" xr:uid="{4A66333B-F1BD-4459-AAD7-ECE5CCF25BEA}"/>
    <cellStyle name="20% - تمييز5 2" xfId="16397" xr:uid="{76FB435A-9967-4943-A0E3-2D6F31C6B38B}"/>
    <cellStyle name="20% - تمييز5 2 2" xfId="30993" xr:uid="{86D320CD-6076-4BAE-8BA0-35A77278D62C}"/>
    <cellStyle name="20% - تمييز6" xfId="312" xr:uid="{85C44576-382D-4A4A-90AE-A2838EE1A50E}"/>
    <cellStyle name="20% - تمييز6 2" xfId="16398" xr:uid="{10798F7C-5CFA-4E1E-A260-707E247AED02}"/>
    <cellStyle name="20% - تمييز6 2 2" xfId="30994" xr:uid="{FF869981-248A-4371-8EF3-3929C04C80EC}"/>
    <cellStyle name="3" xfId="11448" xr:uid="{0DAC882D-9419-4E65-8DE9-B26496BA4886}"/>
    <cellStyle name="3. MTODET-ITEM DESCRIP DIV" xfId="11449" xr:uid="{83567C96-4B54-4BB7-9D16-0B12090D0CEE}"/>
    <cellStyle name="3. MTODET-ITEM DESCRIP DIV 2" xfId="14008" xr:uid="{2E75AB64-9A43-4CDF-91DA-A83CB237DF05}"/>
    <cellStyle name="3. MTODET-ITEM DESCRIP DIV 2 2" xfId="35843" xr:uid="{7EB88B97-D958-413E-81CA-10A9B9AF810F}"/>
    <cellStyle name="3. MTODET-ITEM DESCRIP DIV 3" xfId="16399" xr:uid="{3814F8B2-3A46-46A2-A149-6B5C0C5BF6D9}"/>
    <cellStyle name="3. MTODET-ITEM DESCRIP DIV 4" xfId="27533" xr:uid="{C7A57822-EDE9-430F-8833-CEDC29C035A9}"/>
    <cellStyle name="3. MTODET-ITEM DESCRIP DIV 5" xfId="30995" xr:uid="{454FFC44-8F7C-4ED1-BF66-57DEA919EB17}"/>
    <cellStyle name="3. MTODET-ITEM DESCRIP DIV 6" xfId="35842" xr:uid="{FF09002F-D42F-4ED8-BBEA-6C1C16952CF6}"/>
    <cellStyle name="3. MTODET-ITEM DESCRIP DIV 7" xfId="38850" xr:uid="{07F372F1-8DB0-48FF-A591-3ED7FB03DD51}"/>
    <cellStyle name="3_KLNM 1303" xfId="11450" xr:uid="{12E8A087-98CF-40BD-846E-69317E13DBFF}"/>
    <cellStyle name="4" xfId="11451" xr:uid="{C7939AB7-EC37-438D-B12D-BE92E8228A03}"/>
    <cellStyle name="4. MTODET-ITEM DESCRIP" xfId="11452" xr:uid="{1DB047BD-1B47-4F2A-9353-1CCB0C1D5417}"/>
    <cellStyle name="4. MTODET-ITEM DESCRIP 2" xfId="14007" xr:uid="{AEEF8D8B-998A-4A6A-A2E9-2BBF5AF5585F}"/>
    <cellStyle name="4. MTODET-ITEM DESCRIP 2 2" xfId="35845" xr:uid="{E90374A6-765E-40B3-99E2-AADFCEE5DE1C}"/>
    <cellStyle name="4. MTODET-ITEM DESCRIP 3" xfId="16400" xr:uid="{FCA632BE-2545-49D6-A9A7-21B75303D177}"/>
    <cellStyle name="4. MTODET-ITEM DESCRIP 4" xfId="27534" xr:uid="{B129F222-6CE1-429C-B221-BDA4D7A3034E}"/>
    <cellStyle name="4. MTODET-ITEM DESCRIP 5" xfId="30996" xr:uid="{8EB25D37-A80D-422D-BCE1-D45C81D1B416}"/>
    <cellStyle name="4. MTODET-ITEM DESCRIP 6" xfId="35844" xr:uid="{A43D5063-65BA-4C0A-B22A-D85398187D14}"/>
    <cellStyle name="4. MTODET-ITEM DESCRIP 7" xfId="38851" xr:uid="{5DCA1892-480D-4449-8467-80FB1CC8C104}"/>
    <cellStyle name="4_KLNM 1303" xfId="11453" xr:uid="{23F63E6C-9C67-469D-B467-748D405D1233}"/>
    <cellStyle name="40 % – Zvýraznění1" xfId="11454" xr:uid="{57B34FA4-1BCF-4A1B-88A5-678F227D43A1}"/>
    <cellStyle name="40 % – Zvýraznění2" xfId="11455" xr:uid="{63F0888B-9B44-4259-8DEE-9D0C9C69FA64}"/>
    <cellStyle name="40 % – Zvýraznění3" xfId="11456" xr:uid="{ACF1A583-8093-4588-9503-28B53372C111}"/>
    <cellStyle name="40 % – Zvýraznění4" xfId="11457" xr:uid="{0C31AA10-DB28-459A-9412-4CA3566DFDA3}"/>
    <cellStyle name="40 % – Zvýraznění5" xfId="11458" xr:uid="{59BC948D-B943-4D36-92AC-D78EAEC2E88E}"/>
    <cellStyle name="40 % – Zvýraznění6" xfId="11459" xr:uid="{79DDD89D-A7F4-4988-A6DA-C1C12A7193CA}"/>
    <cellStyle name="40% - ?????1" xfId="11460" xr:uid="{FBBF4FD5-9808-40C8-8F35-D466D773D445}"/>
    <cellStyle name="40% - ?????2" xfId="11461" xr:uid="{5397AEF5-49CD-4393-9F26-CAF424E88235}"/>
    <cellStyle name="40% - ?????3" xfId="11462" xr:uid="{0D86492A-8E4A-4BC8-B9AF-2E328479B7AE}"/>
    <cellStyle name="40% - ?????4" xfId="11463" xr:uid="{54998385-0018-4ECA-B2D6-F56B254245A8}"/>
    <cellStyle name="40% - ?????5" xfId="11464" xr:uid="{BD83CA3C-E226-444F-9414-97F5A5479A79}"/>
    <cellStyle name="40% - ?????6" xfId="11465" xr:uid="{C0F08413-66BA-4D3A-8CD8-14655F85C2EB}"/>
    <cellStyle name="40% - 1. jelölőszín" xfId="11466" xr:uid="{D9C8FE05-5EF0-473C-9CA6-FA136DA6AE55}"/>
    <cellStyle name="40% - 2. jelölőszín" xfId="11467" xr:uid="{5A1D3840-8286-40E3-94C9-D96D15B898FE}"/>
    <cellStyle name="40% - 3. jelölőszín" xfId="11468" xr:uid="{8CC3146F-3D34-401A-A491-8A2941D46918}"/>
    <cellStyle name="40% - 4. jelölőszín" xfId="11469" xr:uid="{08D4277C-EB4B-4F43-B342-6624DA89B983}"/>
    <cellStyle name="40% - 5. jelölőszín" xfId="11470" xr:uid="{05FDF2CF-9F35-4474-AE5B-EC43A5ABFB1B}"/>
    <cellStyle name="40% - 6. jelölőszín" xfId="11471" xr:uid="{2001138F-E9F7-4065-B315-0616BC88A5C2}"/>
    <cellStyle name="40% - Accent1 2" xfId="313" xr:uid="{F36C8CD1-78F1-4787-9C8D-A28FC3F163BF}"/>
    <cellStyle name="40% - Accent1 2 2" xfId="24106" xr:uid="{4E3DBB45-6F26-4812-BD55-22F71A8E3349}"/>
    <cellStyle name="40% - Accent1 3" xfId="27535" xr:uid="{D9FBB3B0-BA94-470F-A929-877BE0E5985A}"/>
    <cellStyle name="40% - Accent1 3 2" xfId="38852" xr:uid="{A163D92D-174E-4DAD-AD9B-0A542590E8A9}"/>
    <cellStyle name="40% - Accent1 4" xfId="31449" xr:uid="{BB4E7A08-6AA0-40FE-AD58-5D150BBE3954}"/>
    <cellStyle name="40% - Accent1 5" xfId="2516" xr:uid="{7C04F61A-D296-4AF8-96C5-A588A09CD915}"/>
    <cellStyle name="40% - Accent2 2" xfId="314" xr:uid="{B052BEF4-8B70-4C77-A479-A4D044D87146}"/>
    <cellStyle name="40% - Accent2 2 2" xfId="24105" xr:uid="{52B67977-0FE9-413A-A8F3-296AA133A30E}"/>
    <cellStyle name="40% - Accent2 3" xfId="27536" xr:uid="{62E417ED-67AB-4E19-B2F7-67967F6E6264}"/>
    <cellStyle name="40% - Accent2 3 2" xfId="38853" xr:uid="{789680EE-C577-4C1F-BF0A-7E9A08090E74}"/>
    <cellStyle name="40% - Accent2 4" xfId="31450" xr:uid="{532D0DB2-E6DE-46CF-85CE-CA51C2321BF8}"/>
    <cellStyle name="40% - Accent2 5" xfId="2520" xr:uid="{4DDE2E06-63C3-4C87-909E-3E305996EF77}"/>
    <cellStyle name="40% - Accent3 2" xfId="315" xr:uid="{05C89CE8-BE31-4CF1-837D-E0392F856E9B}"/>
    <cellStyle name="40% - Accent3 2 2" xfId="24104" xr:uid="{65301094-08F1-47FA-8744-828F512EFEB1}"/>
    <cellStyle name="40% - Accent3 3" xfId="27537" xr:uid="{DC84E195-1455-467F-A4E9-6A3DC2EBC227}"/>
    <cellStyle name="40% - Accent3 3 2" xfId="38854" xr:uid="{09556E69-C793-44A4-934E-9B440A3F5FA3}"/>
    <cellStyle name="40% - Accent3 4" xfId="31451" xr:uid="{99E5C35A-8311-4FD0-8E25-7EF51ED657BF}"/>
    <cellStyle name="40% - Accent3 5" xfId="2524" xr:uid="{4DCD88C4-A7B4-4AF2-9D71-DACBA9BCE18E}"/>
    <cellStyle name="40% - Accent4 2" xfId="316" xr:uid="{E0C00BC9-1A47-4884-A1F6-BFBEC921BAB4}"/>
    <cellStyle name="40% - Accent4 2 2" xfId="24103" xr:uid="{6BE600F7-A47D-4A21-9B2D-2587D708EAC8}"/>
    <cellStyle name="40% - Accent4 3" xfId="27538" xr:uid="{A8573583-9E22-4E66-A956-2DFF0C21CAAE}"/>
    <cellStyle name="40% - Accent4 3 2" xfId="38855" xr:uid="{C665A7D1-3C65-4F27-99D5-9397AB754D56}"/>
    <cellStyle name="40% - Accent4 4" xfId="31452" xr:uid="{9C34E673-B9F8-4D46-94C7-85CCBE58C3EC}"/>
    <cellStyle name="40% - Accent4 5" xfId="2528" xr:uid="{27AD8540-1CCA-416C-AA51-CE0C3FD731C8}"/>
    <cellStyle name="40% - Accent5 2" xfId="317" xr:uid="{CA0311DE-CC7D-4131-BDA8-745BF05A6A29}"/>
    <cellStyle name="40% - Accent5 2 2" xfId="24102" xr:uid="{77E14670-6ADD-475B-A9DD-4C9328BA139A}"/>
    <cellStyle name="40% - Accent5 3" xfId="27539" xr:uid="{54765BA7-F7D0-46AE-AEAE-5AC249AEB6CC}"/>
    <cellStyle name="40% - Accent5 3 2" xfId="38856" xr:uid="{AC2C9BBA-FB1A-4CF6-AF9B-788A0C48C44C}"/>
    <cellStyle name="40% - Accent5 4" xfId="31453" xr:uid="{97F0422C-4FEE-405C-B63F-CF5825655254}"/>
    <cellStyle name="40% - Accent5 5" xfId="2532" xr:uid="{A2496819-074A-4D6D-B924-F85CAD03E318}"/>
    <cellStyle name="40% - Accent6 2" xfId="318" xr:uid="{4C20968D-E134-4302-AD2B-8D45857DEB5C}"/>
    <cellStyle name="40% - Accent6 2 2" xfId="24101" xr:uid="{AC4AC682-B4AA-4A63-AC81-79A2F5636113}"/>
    <cellStyle name="40% - Accent6 3" xfId="27540" xr:uid="{B524B771-6F9B-4CAC-9916-A43CE916A255}"/>
    <cellStyle name="40% - Accent6 3 2" xfId="38857" xr:uid="{9930AA12-A786-4F6C-9232-4E8248395310}"/>
    <cellStyle name="40% - Accent6 4" xfId="31454" xr:uid="{E306E630-EF41-49DD-B232-DEE19E161233}"/>
    <cellStyle name="40% - Accent6 5" xfId="2536" xr:uid="{5A999029-D275-4B4B-AD71-7FF41DEA37C7}"/>
    <cellStyle name="40% - akcent 1" xfId="11472" xr:uid="{B043995F-400F-43AA-8DC3-30F6B132D4D3}"/>
    <cellStyle name="40% - akcent 2" xfId="11473" xr:uid="{FE4F48A1-8EED-4ABB-97ED-49B6C96D8B2D}"/>
    <cellStyle name="40% - akcent 3" xfId="11474" xr:uid="{BA418CF8-28DA-444C-8782-E7044287DFB1}"/>
    <cellStyle name="40% - akcent 4" xfId="11475" xr:uid="{65C1EA14-6F70-498C-B758-687BDEA5A971}"/>
    <cellStyle name="40% - akcent 5" xfId="11476" xr:uid="{DEFD4803-E2ED-4489-8163-BF7FDBE42498}"/>
    <cellStyle name="40% - akcent 6" xfId="11477" xr:uid="{65344C24-16BF-4EF8-9E9B-7C79D60A23DF}"/>
    <cellStyle name="40% - Akzent1" xfId="11478" xr:uid="{52F1247C-6A12-401F-91E7-6D3794C75A0C}"/>
    <cellStyle name="40% - Akzent1 2" xfId="11479" xr:uid="{8B3DE9D5-3B68-4C12-9DAB-9023A421B200}"/>
    <cellStyle name="40% - Akzent1 3" xfId="11480" xr:uid="{C5C62E8C-E40B-45CF-9B4F-BC7C6A576571}"/>
    <cellStyle name="40% - Akzent1 4" xfId="14437" xr:uid="{09ECB706-710C-44B6-8340-CE3184B74AE0}"/>
    <cellStyle name="40% - Akzent1 4 2" xfId="16401" xr:uid="{45EEB6E3-6D07-4422-83AD-79B086163AD2}"/>
    <cellStyle name="40% - Akzent2" xfId="11481" xr:uid="{B659185A-A68B-4646-A05E-03D1183A9A8A}"/>
    <cellStyle name="40% - Akzent2 2" xfId="11482" xr:uid="{CE6DF85E-E53D-4B2A-8585-15D2AEB1B76E}"/>
    <cellStyle name="40% - Akzent2 3" xfId="11483" xr:uid="{A38B04AC-8C26-49B6-9A41-4B3CFB4C1774}"/>
    <cellStyle name="40% - Akzent2 4" xfId="14438" xr:uid="{6EA0302F-AA4F-4117-8C02-9B427DBA5906}"/>
    <cellStyle name="40% - Akzent2 4 2" xfId="16402" xr:uid="{8726D5EC-3A17-4DE4-A58F-75B492092E72}"/>
    <cellStyle name="40% - Akzent3" xfId="11484" xr:uid="{9D57C1DE-72D4-4D9E-81EA-AE44D9C5D7A6}"/>
    <cellStyle name="40% - Akzent3 2" xfId="11485" xr:uid="{F7272549-61FA-410F-8F26-85BAF7D6BB95}"/>
    <cellStyle name="40% - Akzent3 3" xfId="11486" xr:uid="{4F4F562F-E7B7-4D8F-A1ED-5F333E7E86D6}"/>
    <cellStyle name="40% - Akzent3 4" xfId="14439" xr:uid="{25AA3412-996A-4205-AF5C-FED5BA0D8144}"/>
    <cellStyle name="40% - Akzent3 4 2" xfId="16403" xr:uid="{D48A5126-C6AD-45F9-8760-C0AAADAEA2C9}"/>
    <cellStyle name="40% - Akzent4" xfId="11487" xr:uid="{00A75382-5766-4BAD-BB5E-0000E6C7DB6E}"/>
    <cellStyle name="40% - Akzent4 2" xfId="11488" xr:uid="{AD5D540B-87DE-4FB2-AEF4-E4DE281A0AEB}"/>
    <cellStyle name="40% - Akzent4 3" xfId="11489" xr:uid="{B3CBE4C4-504F-4FBD-AC93-E7C04BDBD517}"/>
    <cellStyle name="40% - Akzent4 4" xfId="14440" xr:uid="{6FDCE2D8-5632-4785-A040-C42BFF065576}"/>
    <cellStyle name="40% - Akzent4 4 2" xfId="16404" xr:uid="{D9FF2CD5-7BC5-414F-8073-35F91000DA23}"/>
    <cellStyle name="40% - Akzent5" xfId="11490" xr:uid="{E1F1E85A-6370-444C-AC72-4E4AB98237A2}"/>
    <cellStyle name="40% - Akzent5 2" xfId="11491" xr:uid="{3A0B1E26-CFAD-40C0-8BF9-FD8A3F765404}"/>
    <cellStyle name="40% - Akzent5 3" xfId="11492" xr:uid="{DD849332-2FB6-442B-B270-937D37418023}"/>
    <cellStyle name="40% - Akzent5 4" xfId="14441" xr:uid="{2D094CDB-9FAB-489B-802A-83575055A09A}"/>
    <cellStyle name="40% - Akzent5 4 2" xfId="16405" xr:uid="{0ED2E3D3-3761-4BCE-98CC-09DC1F75FE58}"/>
    <cellStyle name="40% - Akzent6" xfId="11493" xr:uid="{931B3365-13BC-45AE-AFC1-C131844228F2}"/>
    <cellStyle name="40% - Akzent6 2" xfId="11494" xr:uid="{EDC91687-3DEA-44FB-A5F9-B4EE2A92D851}"/>
    <cellStyle name="40% - Akzent6 3" xfId="11495" xr:uid="{F5E36FA3-824F-4B2C-919A-AF3AF27EB3A0}"/>
    <cellStyle name="40% - Akzent6 4" xfId="14442" xr:uid="{C0BCF041-790E-44CF-9B22-CDF694E7D709}"/>
    <cellStyle name="40% - Akzent6 4 2" xfId="16406" xr:uid="{ADE7B807-A4F4-4790-8169-200B16822053}"/>
    <cellStyle name="40% - Colore 1" xfId="2891" xr:uid="{96DB2FDF-7F9B-4774-B0CC-B5EBEAD68C68}"/>
    <cellStyle name="40% - Colore 1 2" xfId="38860" xr:uid="{85CF0B8B-325C-4388-B5A2-D4E2D3EEB5E8}"/>
    <cellStyle name="40% - Colore 2" xfId="2892" xr:uid="{BF285D3B-C2CB-432F-A0B4-111E2DC16FCA}"/>
    <cellStyle name="40% - Colore 2 2" xfId="38861" xr:uid="{C6BCA42C-993E-4213-83BE-CAB8703A81E6}"/>
    <cellStyle name="40% - Colore 3" xfId="2893" xr:uid="{9424C5B7-F947-480A-9E87-1F6D38028210}"/>
    <cellStyle name="40% - Colore 3 2" xfId="38862" xr:uid="{5A88A6FB-6EEE-4928-8EA2-AD4D27F8C6DC}"/>
    <cellStyle name="40% - Colore 4" xfId="2894" xr:uid="{57A8C948-D799-488D-9A42-0F8F329B3957}"/>
    <cellStyle name="40% - Colore 4 2" xfId="38863" xr:uid="{ABE1190A-DB40-4ED3-8DE7-A4B0193CDCBB}"/>
    <cellStyle name="40% - Colore 5" xfId="2895" xr:uid="{32909F5E-0F91-4B1F-9764-3F32B68CEE94}"/>
    <cellStyle name="40% - Colore 5 2" xfId="38864" xr:uid="{8A24FEB7-3E4D-4B79-BD9F-FCD3AD44A1B1}"/>
    <cellStyle name="40% - Colore 6" xfId="2896" xr:uid="{C9AC465E-FB75-4EB8-B9A3-A52D4B32BDA8}"/>
    <cellStyle name="40% - Colore 6 2" xfId="38865" xr:uid="{91284DD4-6D1B-4DE0-B20A-6F23E5DF4ED1}"/>
    <cellStyle name="40% - Ênfase1" xfId="11497" xr:uid="{4838C49D-43F8-4E88-9A8C-40FAE1A85E85}"/>
    <cellStyle name="40% - Ênfase2" xfId="11498" xr:uid="{BB9E9E10-BAD7-4553-BB3E-514D07276C48}"/>
    <cellStyle name="40% - Ênfase3" xfId="11499" xr:uid="{28C22CA7-0B46-4E63-A929-48D98A95570A}"/>
    <cellStyle name="40% - Ênfase4" xfId="11500" xr:uid="{857B9A0B-634D-44CC-ADFF-21440AADFE36}"/>
    <cellStyle name="40% - Ênfase5" xfId="11501" xr:uid="{CD78EE1F-FBE8-447F-9CCE-5EFE7AD97BF1}"/>
    <cellStyle name="40% - Ênfase6" xfId="11502" xr:uid="{C13FD2E9-EF1D-4973-ABFD-B1D790EAD67E}"/>
    <cellStyle name="40% - Énfasis1" xfId="11503" xr:uid="{711BFF4D-6826-48A6-84BF-98EC25A94BB5}"/>
    <cellStyle name="40% - Énfasis1 2" xfId="3039" xr:uid="{585B60D0-87BA-431D-889B-5D59A0233F7C}"/>
    <cellStyle name="40% - Énfasis1 2 2" xfId="11504" xr:uid="{B19E1B39-CB7A-4DF2-A520-EFBDF21D855D}"/>
    <cellStyle name="40% - Énfasis1 2 2 2" xfId="16407" xr:uid="{1378FDB4-65B6-45C6-86EE-E1EBED21D499}"/>
    <cellStyle name="40% - Énfasis2" xfId="11505" xr:uid="{7A63126B-4AF6-4455-9C2E-15282AC7CAB5}"/>
    <cellStyle name="40% - Énfasis2 2" xfId="3040" xr:uid="{6F1E7278-52A1-4E23-ADE4-A3B4153CFA45}"/>
    <cellStyle name="40% - Énfasis3" xfId="11506" xr:uid="{EF2CB1BD-C202-430D-9E51-DA070F56A666}"/>
    <cellStyle name="40% - Énfasis3 2" xfId="3041" xr:uid="{F71996DF-14E9-4800-BBD2-2978DD8C557E}"/>
    <cellStyle name="40% - Énfasis3 2 2" xfId="11507" xr:uid="{963339B7-E849-44EB-A286-B49BEF99C71D}"/>
    <cellStyle name="40% - Énfasis3 2 2 2" xfId="16408" xr:uid="{51E3E974-B1AB-4465-85CC-6D2AA4D706DA}"/>
    <cellStyle name="40% - Énfasis4" xfId="11508" xr:uid="{8BFFBA2C-D391-4C88-A9E9-4E38C5CCC055}"/>
    <cellStyle name="40% - Énfasis4 2" xfId="3042" xr:uid="{BF6EDD0B-99DF-41AE-97A9-FA4CD999286A}"/>
    <cellStyle name="40% - Énfasis4 2 2" xfId="11509" xr:uid="{3D9BA3BD-692C-4F4B-89EB-F89DA3B2C1F5}"/>
    <cellStyle name="40% - Énfasis4 2 2 2" xfId="16409" xr:uid="{40352033-8E42-4DA7-8556-ED392BDCC1B9}"/>
    <cellStyle name="40% - Énfasis5" xfId="11510" xr:uid="{5A7B74AD-79F7-44F6-BEF8-6E4B433A8362}"/>
    <cellStyle name="40% - Énfasis5 2" xfId="3043" xr:uid="{68355880-C06C-49BD-AC91-4AF0673933E3}"/>
    <cellStyle name="40% - Énfasis5 2 2" xfId="11511" xr:uid="{427E3B39-179B-49A2-B092-4704EC2D2690}"/>
    <cellStyle name="40% - Énfasis5 2 2 2" xfId="16410" xr:uid="{2B234F89-5ECA-4CEE-AAE0-C1BB297BBAF5}"/>
    <cellStyle name="40% - Énfasis6" xfId="11512" xr:uid="{998DA3E7-7C2D-40EB-B405-B717CF8D5E51}"/>
    <cellStyle name="40% - Énfasis6 2" xfId="3044" xr:uid="{63B0C8FE-BBE0-4E2D-8593-4F889E3EA5EB}"/>
    <cellStyle name="40% - Énfasis6 2 2" xfId="11513" xr:uid="{AAD15153-D29C-495C-80FC-B823BF2F2F76}"/>
    <cellStyle name="40% - Énfasis6 2 2 2" xfId="16411" xr:uid="{66243E8D-CA1E-4B03-9418-A47AB2D5756A}"/>
    <cellStyle name="40% - Акцент1" xfId="31455" xr:uid="{88EB3144-2317-4E16-9D3D-377AA755214C}"/>
    <cellStyle name="40% - Акцент2" xfId="31456" xr:uid="{18688228-C06A-4429-9999-D5A666014457}"/>
    <cellStyle name="40% - Акцент3" xfId="31457" xr:uid="{0F8440D8-2193-4018-90D7-6C9A69815DE7}"/>
    <cellStyle name="40% - Акцент4" xfId="31458" xr:uid="{4104A4E7-E4FC-4358-96E4-885897F1404F}"/>
    <cellStyle name="40% - Акцент5" xfId="31459" xr:uid="{E090B6B0-8A82-4B0E-ADC5-0311C21683FB}"/>
    <cellStyle name="40% - Акцент6" xfId="31460" xr:uid="{365B9176-20E2-4BFF-BA5A-B3B88A659C41}"/>
    <cellStyle name="40% - تمييز1" xfId="319" xr:uid="{A8F21CD9-D04A-418B-B630-F34CF728F2D4}"/>
    <cellStyle name="40% - تمييز1 2" xfId="16412" xr:uid="{870F342D-A0FD-48E6-B401-C24368469E89}"/>
    <cellStyle name="40% - تمييز1 2 2" xfId="30997" xr:uid="{209DF943-3388-4850-A35F-BEC89B41036C}"/>
    <cellStyle name="40% - تمييز2" xfId="320" xr:uid="{48ECCFE5-14B5-4A40-986B-AF15A2F3B127}"/>
    <cellStyle name="40% - تمييز2 2" xfId="16413" xr:uid="{C9ECA49D-8DF2-42EB-AE5F-A33F5D229C25}"/>
    <cellStyle name="40% - تمييز2 2 2" xfId="30998" xr:uid="{DB817A80-7332-4117-B336-026F851860BA}"/>
    <cellStyle name="40% - تمييز3" xfId="321" xr:uid="{6F5F84F0-1BA2-476D-94C6-18EE54B1942C}"/>
    <cellStyle name="40% - تمييز3 2" xfId="16414" xr:uid="{02B0BFE3-E299-4356-9F17-36841FFC258A}"/>
    <cellStyle name="40% - تمييز3 2 2" xfId="30999" xr:uid="{25608699-4CE6-4A82-8561-1D1104561C9A}"/>
    <cellStyle name="40% - تمييز4" xfId="322" xr:uid="{8A38BD2B-D552-4836-A557-FE8A36B389B0}"/>
    <cellStyle name="40% - تمييز4 2" xfId="16415" xr:uid="{1C3D6B61-7CD9-41CD-AA7A-26B8CFD47D0D}"/>
    <cellStyle name="40% - تمييز4 2 2" xfId="31000" xr:uid="{C2541B94-B735-432B-BA3B-6AC14E092DE2}"/>
    <cellStyle name="40% - تمييز5" xfId="323" xr:uid="{1CFD5A38-7AE4-435C-B779-B6586513962E}"/>
    <cellStyle name="40% - تمييز5 2" xfId="16416" xr:uid="{B225FBF1-6FFA-4846-8319-5B32E5A3ABE7}"/>
    <cellStyle name="40% - تمييز5 2 2" xfId="31001" xr:uid="{7DF72BDE-8392-4BDF-9F0E-6FD8A816D0C7}"/>
    <cellStyle name="40% - تمييز6" xfId="324" xr:uid="{BB9B0B72-1308-4B1E-87D4-7E8E746AD7D3}"/>
    <cellStyle name="40% - تمييز6 2" xfId="16417" xr:uid="{993C712D-443C-44E3-80A1-D328E849C7DC}"/>
    <cellStyle name="40% - تمييز6 2 2" xfId="31002" xr:uid="{B9CEA923-4A9E-4568-8045-C1011AC1BA04}"/>
    <cellStyle name="5. MTODET-SUB ITEM DESCRIP" xfId="11514" xr:uid="{EEA74E58-E1D7-48DA-97EF-699967145D24}"/>
    <cellStyle name="5. MTODET-SUB ITEM DESCRIP 2" xfId="13987" xr:uid="{302E4957-50BC-4941-AAF0-CD413CED7A03}"/>
    <cellStyle name="5. MTODET-SUB ITEM DESCRIP 2 2" xfId="35847" xr:uid="{7467C838-BAC3-4AF0-A7CC-D0815E84DBD9}"/>
    <cellStyle name="5. MTODET-SUB ITEM DESCRIP 3" xfId="16418" xr:uid="{4C9142D0-1D28-4156-B091-6D6E474826A1}"/>
    <cellStyle name="5. MTODET-SUB ITEM DESCRIP 4" xfId="27541" xr:uid="{EF6721ED-ADC9-48FE-B813-1A006528D693}"/>
    <cellStyle name="5. MTODET-SUB ITEM DESCRIP 5" xfId="31003" xr:uid="{91516B39-C3B1-480C-A8A0-C06FA0286574}"/>
    <cellStyle name="5. MTODET-SUB ITEM DESCRIP 6" xfId="35846" xr:uid="{1A194CE4-5EEE-45CF-A3E0-08BB51B01257}"/>
    <cellStyle name="5. MTODET-SUB ITEM DESCRIP 7" xfId="38866" xr:uid="{7417EA82-2847-4F64-AD8D-865A86FE85C5}"/>
    <cellStyle name="5. MTODET-SUBORDINATE ITEM DESCRIP" xfId="11515" xr:uid="{46F2E6A9-A8D8-4175-B612-3FF694BD16E3}"/>
    <cellStyle name="5. MTODET-SUBORDINATE ITEM DESCRIP 2" xfId="13986" xr:uid="{4DAFDA31-F2BA-4007-94B9-551DE4FB487F}"/>
    <cellStyle name="5. MTODET-SUBORDINATE ITEM DESCRIP 2 2" xfId="35849" xr:uid="{FCC8E496-3783-427D-A54A-E6DB84E67859}"/>
    <cellStyle name="5. MTODET-SUBORDINATE ITEM DESCRIP 3" xfId="16419" xr:uid="{A426E96B-A153-405F-ACD2-465538F1C1B3}"/>
    <cellStyle name="5. MTODET-SUBORDINATE ITEM DESCRIP 4" xfId="27542" xr:uid="{8D214438-5A53-4EB3-8CB3-FDCA7E2388E3}"/>
    <cellStyle name="5. MTODET-SUBORDINATE ITEM DESCRIP 5" xfId="31004" xr:uid="{8F013CC0-25D8-4CE4-9536-B399F8D739DA}"/>
    <cellStyle name="5. MTODET-SUBORDINATE ITEM DESCRIP 6" xfId="35848" xr:uid="{557FD795-1D0C-4F46-9B6B-6A140ED36C03}"/>
    <cellStyle name="5. MTODET-SUBORDINATE ITEM DESCRIP 7" xfId="38867" xr:uid="{BB0CFF6E-4ECB-4330-898B-D74AFA27A434}"/>
    <cellStyle name="6" xfId="11516" xr:uid="{E78C74E4-46FA-48BE-8578-DC2032BC15FE}"/>
    <cellStyle name="60 % – Zvýraznění1" xfId="11517" xr:uid="{F89B1854-A080-4E8A-ACFE-D5DDC490CDC2}"/>
    <cellStyle name="60 % – Zvýraznění2" xfId="11518" xr:uid="{93AF47B0-2669-4169-864F-E509CE0DC197}"/>
    <cellStyle name="60 % – Zvýraznění3" xfId="11519" xr:uid="{F6D0AB76-9880-4925-BCC8-4199086A27B9}"/>
    <cellStyle name="60 % – Zvýraznění4" xfId="11520" xr:uid="{90573444-ADD7-4045-9033-1B18041D07A6}"/>
    <cellStyle name="60 % – Zvýraznění5" xfId="11521" xr:uid="{64150E94-9C8D-40BB-9CB9-32A66F24416D}"/>
    <cellStyle name="60 % – Zvýraznění6" xfId="11522" xr:uid="{42B3EA31-39CF-4EE7-849C-0C1C7D40D914}"/>
    <cellStyle name="60% - ?????1" xfId="11523" xr:uid="{51CD7A74-5734-41C0-A5D9-16DC15147C70}"/>
    <cellStyle name="60% - ?????2" xfId="11524" xr:uid="{11814D88-4E61-42AD-8417-EA0CD33F3B31}"/>
    <cellStyle name="60% - ?????3" xfId="11525" xr:uid="{09129CC4-ECD4-46DC-A66A-19D57CD47ADA}"/>
    <cellStyle name="60% - ?????4" xfId="11526" xr:uid="{6CD1D271-A7E7-4941-8E81-AD6E69B382DB}"/>
    <cellStyle name="60% - ?????5" xfId="11527" xr:uid="{C9537648-3677-4ED3-8AE1-B808453B44BA}"/>
    <cellStyle name="60% - ?????6" xfId="11528" xr:uid="{14BD93DF-077F-4D58-982B-AC5BE3F55BFC}"/>
    <cellStyle name="60% - 1. jelölőszín" xfId="11529" xr:uid="{CCD86E7C-AB97-4BA6-A807-CE5B78256BD7}"/>
    <cellStyle name="60% - 2. jelölőszín" xfId="11530" xr:uid="{B339E2E0-2A7B-4BE4-99F7-7BA436071496}"/>
    <cellStyle name="60% - 3. jelölőszín" xfId="11531" xr:uid="{E22806A7-9010-4A2F-A700-A5AE0E8069E9}"/>
    <cellStyle name="60% - 4. jelölőszín" xfId="11532" xr:uid="{16BE4C53-76D8-450C-8D11-6FFDEB84F6D0}"/>
    <cellStyle name="60% - 5. jelölőszín" xfId="11533" xr:uid="{2C44BB31-9328-47D2-8890-3266DB33D69C}"/>
    <cellStyle name="60% - 6. jelölőszín" xfId="11534" xr:uid="{7D2F5F3D-87A3-4D1C-A18D-B24DD257B243}"/>
    <cellStyle name="60% - Accent1 2" xfId="325" xr:uid="{176FAAC4-60FB-42C0-B516-B34DDDD820B1}"/>
    <cellStyle name="60% - Accent1 2 2" xfId="24100" xr:uid="{4F520F44-C892-4583-A70B-5015B5A44D29}"/>
    <cellStyle name="60% - Accent1 3" xfId="27543" xr:uid="{00B923E3-B603-4539-BA80-C0B3E4F0EF10}"/>
    <cellStyle name="60% - Accent1 3 2" xfId="38868" xr:uid="{9F12E330-440A-48AC-AD6C-C45DE952B8F4}"/>
    <cellStyle name="60% - Accent1 4" xfId="31461" xr:uid="{DC8C6B7A-8ECE-41EA-9650-3C3538B52C4D}"/>
    <cellStyle name="60% - Accent1 5" xfId="2517" xr:uid="{9453D681-3967-4545-BF49-E0F106BF2E8F}"/>
    <cellStyle name="60% - Accent2 2" xfId="326" xr:uid="{508C02A9-2DDB-4868-9CB2-95C559F6868F}"/>
    <cellStyle name="60% - Accent2 2 2" xfId="24099" xr:uid="{1A03CEF6-0E94-4FEE-9A3E-22954EEBBDC3}"/>
    <cellStyle name="60% - Accent2 3" xfId="27544" xr:uid="{69C8D1CF-C5AF-426E-B4D1-CB05516F1719}"/>
    <cellStyle name="60% - Accent2 3 2" xfId="38869" xr:uid="{D833A3B8-A817-478E-A8E7-501AE610667C}"/>
    <cellStyle name="60% - Accent2 4" xfId="31462" xr:uid="{A07ED31D-EBE1-4A17-954C-EBEA15F43CEB}"/>
    <cellStyle name="60% - Accent2 5" xfId="2521" xr:uid="{B557A6C2-47EA-4682-9501-6D7CA27DEA6E}"/>
    <cellStyle name="60% - Accent3 2" xfId="327" xr:uid="{F51DBAB4-8321-4C3A-92D9-A60EFC128F2D}"/>
    <cellStyle name="60% - Accent3 2 2" xfId="24098" xr:uid="{E56C5948-A5E5-429E-8318-5DB673DDCC45}"/>
    <cellStyle name="60% - Accent3 3" xfId="27545" xr:uid="{D40B0015-BDB9-41E6-8BF4-CA258F873C3B}"/>
    <cellStyle name="60% - Accent3 3 2" xfId="38870" xr:uid="{1E406CCE-DABB-44D5-89A2-ACE806B2887E}"/>
    <cellStyle name="60% - Accent3 4" xfId="31463" xr:uid="{1E6E1AA6-8785-4041-B550-8F75C6CC22FD}"/>
    <cellStyle name="60% - Accent3 5" xfId="2525" xr:uid="{9C20939D-E659-45D2-B3F2-6773AC39CE2F}"/>
    <cellStyle name="60% - Accent4 2" xfId="328" xr:uid="{93546E58-BBDA-445C-AAC2-D8249E742378}"/>
    <cellStyle name="60% - Accent4 2 2" xfId="24097" xr:uid="{D1141BC9-DC8D-41F9-9485-A584C1AF879D}"/>
    <cellStyle name="60% - Accent4 3" xfId="27546" xr:uid="{0319D4FB-0452-4C6A-BD5A-72A2411253E1}"/>
    <cellStyle name="60% - Accent4 3 2" xfId="38871" xr:uid="{AB23F5A6-B050-4E9E-BE5B-D171AD7ED99E}"/>
    <cellStyle name="60% - Accent4 4" xfId="31464" xr:uid="{CCD8D34B-C2D8-480D-B242-A850823722C1}"/>
    <cellStyle name="60% - Accent4 5" xfId="2529" xr:uid="{BDB25F95-75FD-4D15-A3EB-E1505B777BFE}"/>
    <cellStyle name="60% - Accent5 2" xfId="329" xr:uid="{5219C657-057A-4350-9BE6-91EAD067D476}"/>
    <cellStyle name="60% - Accent5 2 2" xfId="24096" xr:uid="{7D71EFD0-DE6C-46C9-B9E5-C29CCC686F14}"/>
    <cellStyle name="60% - Accent5 3" xfId="27547" xr:uid="{1C011C52-3F29-4FC0-ABBC-71A04B278391}"/>
    <cellStyle name="60% - Accent5 3 2" xfId="38872" xr:uid="{AD3635BB-C09D-405E-82A0-7D49878556E7}"/>
    <cellStyle name="60% - Accent5 4" xfId="31465" xr:uid="{2F3FF2F0-4160-492C-980E-6049B43DDD43}"/>
    <cellStyle name="60% - Accent5 5" xfId="2533" xr:uid="{5C65D514-1D92-4FF7-A5D7-41D6817DADAE}"/>
    <cellStyle name="60% - Accent6 2" xfId="330" xr:uid="{5A379BA1-5D52-451B-9113-49AB79B02E16}"/>
    <cellStyle name="60% - Accent6 2 2" xfId="24095" xr:uid="{8E337708-9DE5-47AD-8F1E-813B95097223}"/>
    <cellStyle name="60% - Accent6 3" xfId="27548" xr:uid="{FDB647A5-F571-4B42-8FDB-BF276FB43D7C}"/>
    <cellStyle name="60% - Accent6 3 2" xfId="38873" xr:uid="{5068EB1D-9498-4626-8E16-E2460A8890F8}"/>
    <cellStyle name="60% - Accent6 4" xfId="31466" xr:uid="{C7EBDD8A-868A-4589-829D-D00C3114C923}"/>
    <cellStyle name="60% - Accent6 5" xfId="2537" xr:uid="{9906C3EC-BF5A-403C-A15D-0B7E85228672}"/>
    <cellStyle name="60% - akcent 1" xfId="11535" xr:uid="{C14961B5-B0D4-455D-BDBE-0EBA44DF237E}"/>
    <cellStyle name="60% - akcent 2" xfId="11536" xr:uid="{00080268-BE9A-4839-8F3A-84F61CC34B7A}"/>
    <cellStyle name="60% - akcent 3" xfId="11537" xr:uid="{5C715E0B-687D-4579-A871-61D56C43E34D}"/>
    <cellStyle name="60% - akcent 4" xfId="11538" xr:uid="{25F5DF46-0C13-48FD-8198-533299F0CF91}"/>
    <cellStyle name="60% - akcent 5" xfId="11539" xr:uid="{4ADA9978-471F-4946-8E72-8FFF9AAACECB}"/>
    <cellStyle name="60% - akcent 6" xfId="11540" xr:uid="{1C7259FE-7253-4082-B872-F8EA616E5417}"/>
    <cellStyle name="60% - Akzent1" xfId="11541" xr:uid="{5C242F3D-EB5E-4A98-B17C-22522C22C25B}"/>
    <cellStyle name="60% - Akzent1 2" xfId="14443" xr:uid="{71354070-4640-427F-8642-E59D0A972C80}"/>
    <cellStyle name="60% - Akzent1 2 2" xfId="16420" xr:uid="{4F459B0B-1F36-4ACD-AEDF-98FD6A109DF7}"/>
    <cellStyle name="60% - Akzent2" xfId="11542" xr:uid="{7B719745-72D2-496C-9E3F-652932E5726F}"/>
    <cellStyle name="60% - Akzent2 2" xfId="14444" xr:uid="{5AF96E14-5476-4EF2-B018-460E3F86D55F}"/>
    <cellStyle name="60% - Akzent2 2 2" xfId="16421" xr:uid="{3FA788ED-FEF2-477C-87ED-E4E95142996F}"/>
    <cellStyle name="60% - Akzent3" xfId="11543" xr:uid="{9942BFB4-34C6-4628-A5AE-7F169E776528}"/>
    <cellStyle name="60% - Akzent3 2" xfId="14445" xr:uid="{F63BEA1D-5FBD-43EA-9EA9-F226BD95A1CA}"/>
    <cellStyle name="60% - Akzent3 2 2" xfId="16422" xr:uid="{4F9B0AB0-9000-4453-B23C-56563A8E3C00}"/>
    <cellStyle name="60% - Akzent4" xfId="11544" xr:uid="{FED00B02-CECD-433E-A65B-96543DB39425}"/>
    <cellStyle name="60% - Akzent4 2" xfId="14446" xr:uid="{A9F26DEA-E5B8-4ABB-AA7B-11C96BDECD3D}"/>
    <cellStyle name="60% - Akzent4 2 2" xfId="16423" xr:uid="{633321A7-5435-4061-950A-2992FF66EE4C}"/>
    <cellStyle name="60% - Akzent5" xfId="11545" xr:uid="{28E873A7-C870-4EF4-B140-8598A3E9654B}"/>
    <cellStyle name="60% - Akzent5 2" xfId="14447" xr:uid="{142AB88F-9890-42BE-95B9-59690B4E8548}"/>
    <cellStyle name="60% - Akzent5 2 2" xfId="16424" xr:uid="{76EAABFE-0273-4B29-B3B2-9E24AEAF4450}"/>
    <cellStyle name="60% - Akzent6" xfId="11546" xr:uid="{589173EA-A14F-4517-9C64-470351D73FC6}"/>
    <cellStyle name="60% - Akzent6 2" xfId="14448" xr:uid="{A48ED2F4-73B9-4FE1-ABB6-0344B748AB74}"/>
    <cellStyle name="60% - Akzent6 2 2" xfId="16425" xr:uid="{FB539B69-9C3D-4B5B-9C97-1C4C2F7D490C}"/>
    <cellStyle name="60% - Colore 1" xfId="2897" xr:uid="{3D8F0213-A91D-4157-8B2A-FA077A328857}"/>
    <cellStyle name="60% - Colore 1 2" xfId="38874" xr:uid="{73A3B2BB-7055-481C-AC7C-AE1CF1F18C38}"/>
    <cellStyle name="60% - Colore 2" xfId="2898" xr:uid="{91BB4C4C-E4B4-46EE-B67C-264AC9F85E59}"/>
    <cellStyle name="60% - Colore 2 2" xfId="38875" xr:uid="{691848CB-7358-4291-84A4-C4EE75C66E87}"/>
    <cellStyle name="60% - Colore 3" xfId="2899" xr:uid="{36E89B1D-3E7A-4A26-8CB9-8D5A7DFF1DE3}"/>
    <cellStyle name="60% - Colore 3 2" xfId="38876" xr:uid="{C2DC1B81-6B3A-460B-A459-41148F1182AF}"/>
    <cellStyle name="60% - Colore 4" xfId="2900" xr:uid="{F3D02016-EE15-4247-BBA2-D04C407CF15A}"/>
    <cellStyle name="60% - Colore 4 2" xfId="38877" xr:uid="{26B72E21-D045-40A9-B693-F20D11D615C7}"/>
    <cellStyle name="60% - Colore 5" xfId="2901" xr:uid="{A10988DF-D7E0-4EF1-9D4A-6C062285D16A}"/>
    <cellStyle name="60% - Colore 5 2" xfId="38878" xr:uid="{D8C46C56-AB53-4750-8CCC-552669EA69AE}"/>
    <cellStyle name="60% - Colore 6" xfId="2902" xr:uid="{873AED46-F4B1-497D-BD65-84AE581BF845}"/>
    <cellStyle name="60% - Colore 6 2" xfId="38879" xr:uid="{CE686A91-F368-4395-A398-0ADF00CB860B}"/>
    <cellStyle name="60% - Ênfase1" xfId="11547" xr:uid="{1076EB87-6756-4DDF-A538-FE54BF92D3FC}"/>
    <cellStyle name="60% - Ênfase2" xfId="11548" xr:uid="{9813C148-731F-4FEE-9DBE-55410767379B}"/>
    <cellStyle name="60% - Ênfase3" xfId="11549" xr:uid="{98E9275B-64ED-4751-934C-4C28A3C9FC21}"/>
    <cellStyle name="60% - Ênfase4" xfId="11550" xr:uid="{9A407785-B3AE-4957-B478-A39F316BBFA6}"/>
    <cellStyle name="60% - Ênfase5" xfId="11551" xr:uid="{0C65958E-BA11-4DB5-9ACF-8CFEBE012E23}"/>
    <cellStyle name="60% - Ênfase6" xfId="11552" xr:uid="{7FA6967C-101D-46AA-8DCF-9BC595708BAA}"/>
    <cellStyle name="60% - Énfasis1" xfId="11553" xr:uid="{023A2C0F-69DD-4C67-8AF4-7EE8996EBB8C}"/>
    <cellStyle name="60% - Énfasis1 2" xfId="3045" xr:uid="{EACC3466-EB16-4A7A-B47C-2F169094E7C4}"/>
    <cellStyle name="60% - Énfasis1 2 2" xfId="11554" xr:uid="{4B78DCC2-FB8C-444F-8168-B07D7C101721}"/>
    <cellStyle name="60% - Énfasis1 2 2 2" xfId="16426" xr:uid="{09F33A59-4967-4DF5-8A7F-ADCB9385B626}"/>
    <cellStyle name="60% - Énfasis2" xfId="11555" xr:uid="{D9385872-86B2-4FC4-AEB4-ABE154052934}"/>
    <cellStyle name="60% - Énfasis2 2" xfId="3046" xr:uid="{44402601-9FF9-4448-978C-C50749C772A8}"/>
    <cellStyle name="60% - Énfasis2 2 2" xfId="11556" xr:uid="{B63C109C-D838-48BD-87F1-EA9B40909D7E}"/>
    <cellStyle name="60% - Énfasis2 2 2 2" xfId="16427" xr:uid="{A78A5E6E-84C4-4D36-9322-D9C891B60E36}"/>
    <cellStyle name="60% - Énfasis3" xfId="11557" xr:uid="{C901F012-2654-493B-956A-2B4D457C2FAA}"/>
    <cellStyle name="60% - Énfasis3 2" xfId="3047" xr:uid="{08C49B87-E222-45DB-8CCC-24C41129E1FE}"/>
    <cellStyle name="60% - Énfasis3 2 2" xfId="11558" xr:uid="{823A987D-FA98-416E-8520-A52B73E09090}"/>
    <cellStyle name="60% - Énfasis3 2 2 2" xfId="16428" xr:uid="{9BB9699B-A199-47DB-8DE7-BD0596CAD4A9}"/>
    <cellStyle name="60% - Énfasis4" xfId="11559" xr:uid="{88509412-8090-4400-89B4-E30C1977D7DE}"/>
    <cellStyle name="60% - Énfasis4 2" xfId="3048" xr:uid="{5A0378A4-EE32-4DEE-B4A6-4B3F2856DB43}"/>
    <cellStyle name="60% - Énfasis4 2 2" xfId="11560" xr:uid="{415BC764-7F60-4071-B59D-1746D34D4198}"/>
    <cellStyle name="60% - Énfasis4 2 2 2" xfId="16429" xr:uid="{DC5D03E7-622A-41B9-9377-BB2651EBC466}"/>
    <cellStyle name="60% - Énfasis5" xfId="11561" xr:uid="{82418E37-7E02-4BBC-B42E-D6FD90B5128B}"/>
    <cellStyle name="60% - Énfasis5 2" xfId="3049" xr:uid="{818F9357-A58B-4B06-9765-893CA0DDA7EA}"/>
    <cellStyle name="60% - Énfasis5 2 2" xfId="11562" xr:uid="{E8ECF37C-2F55-4ED0-A98B-60CFD1CA2825}"/>
    <cellStyle name="60% - Énfasis5 2 2 2" xfId="16430" xr:uid="{AD254072-C716-4EE5-A10D-52BB677ACFED}"/>
    <cellStyle name="60% - Énfasis6" xfId="11563" xr:uid="{C2B98046-34F9-49DA-8767-21A4A58B930C}"/>
    <cellStyle name="60% - Énfasis6 2" xfId="3050" xr:uid="{22C4C2A0-CE5F-4C82-8B4D-392ECF688E32}"/>
    <cellStyle name="60% - Énfasis6 2 2" xfId="11564" xr:uid="{CE3A9B56-DC4F-4147-8C3E-C1AE0A0F3C0F}"/>
    <cellStyle name="60% - Énfasis6 2 2 2" xfId="16431" xr:uid="{F0A97659-E376-4D2D-AFD4-FEE979CD1CD9}"/>
    <cellStyle name="60% - Акцент1" xfId="31467" xr:uid="{60F82BC9-7507-4CAB-8C97-D801C6C180E2}"/>
    <cellStyle name="60% - Акцент2" xfId="31468" xr:uid="{A23BB955-BD58-4F03-B116-4C7F57610C88}"/>
    <cellStyle name="60% - Акцент3" xfId="31469" xr:uid="{6148BA05-BA46-4F03-B0AF-0048DF272800}"/>
    <cellStyle name="60% - Акцент4" xfId="31470" xr:uid="{A8806A14-E36F-41BE-A057-6C7518F379F3}"/>
    <cellStyle name="60% - Акцент5" xfId="31471" xr:uid="{5D2A17E2-CB2A-46F1-95C7-6A7DBAC7A0B4}"/>
    <cellStyle name="60% - Акцент6" xfId="31472" xr:uid="{7FD99EE3-5856-417C-9ED2-E14BB95DDFC4}"/>
    <cellStyle name="60% - تمييز1" xfId="331" xr:uid="{07B7CF3F-C681-4CD4-AF55-95D43F1F54FD}"/>
    <cellStyle name="60% - تمييز1 2" xfId="16432" xr:uid="{F82134B5-631D-4E9F-A2F7-8E29247359AC}"/>
    <cellStyle name="60% - تمييز1 2 2" xfId="31005" xr:uid="{E051EA6C-76BD-4F9C-B196-FB7C807715C0}"/>
    <cellStyle name="60% - تمييز2" xfId="332" xr:uid="{E4D5BD62-8D9A-43A3-B0CE-37F274811E37}"/>
    <cellStyle name="60% - تمييز2 2" xfId="16433" xr:uid="{D84F142B-EB2D-4AA5-BC67-2DCFF5236D5B}"/>
    <cellStyle name="60% - تمييز2 2 2" xfId="31006" xr:uid="{C50F00A9-CE30-4AA3-8B93-E911782C0505}"/>
    <cellStyle name="60% - تمييز3" xfId="333" xr:uid="{E7E2C0FA-4722-41C8-822D-AEA9BA8E9064}"/>
    <cellStyle name="60% - تمييز3 2" xfId="16434" xr:uid="{17F85F17-8E7F-4586-ADAB-F5B6B177883C}"/>
    <cellStyle name="60% - تمييز3 2 2" xfId="31007" xr:uid="{2BABB1E1-AAAE-4DEE-BFCE-E27B9D37717A}"/>
    <cellStyle name="60% - تمييز4" xfId="334" xr:uid="{A607E1DE-682B-44EA-81DB-CD808CD2020F}"/>
    <cellStyle name="60% - تمييز4 2" xfId="16435" xr:uid="{343A5A9B-1968-4400-AED4-CD97F852007D}"/>
    <cellStyle name="60% - تمييز4 2 2" xfId="31008" xr:uid="{98E56B8F-14A9-4758-AE28-DA187D3563BC}"/>
    <cellStyle name="60% - تمييز5" xfId="335" xr:uid="{7D66C66F-E87B-45A8-AF7D-D11F973949B2}"/>
    <cellStyle name="60% - تمييز5 2" xfId="16436" xr:uid="{8E55E880-2384-49EB-8D14-FA565B7AB848}"/>
    <cellStyle name="60% - تمييز5 2 2" xfId="31009" xr:uid="{C4F95709-C1D2-481D-9598-C240B32517DE}"/>
    <cellStyle name="60% - تمييز6" xfId="336" xr:uid="{C9CDF0B7-FC71-4C9E-AD98-4B07B7F2A244}"/>
    <cellStyle name="60% - تمييز6 2" xfId="16437" xr:uid="{2D802A31-5FEF-4B7C-BFD1-03952AC2263F}"/>
    <cellStyle name="60% - تمييز6 2 2" xfId="31010" xr:uid="{EC14294A-9386-4EA4-9D47-7B37FE25FDD1}"/>
    <cellStyle name="Acc1" xfId="337" xr:uid="{A11E87C9-323B-4CCC-991B-CF6B511F5010}"/>
    <cellStyle name="Acc1 10" xfId="35850" xr:uid="{B21F9C43-C516-42AD-9DAD-89F6A2ADD70E}"/>
    <cellStyle name="Acc1 11" xfId="39240" xr:uid="{36046E61-DE61-4996-9E90-BEDEC0FD0AA4}"/>
    <cellStyle name="Acc1 12" xfId="11565" xr:uid="{661B439C-D594-468F-A387-2D343E044D2B}"/>
    <cellStyle name="Acc1 2" xfId="1687" xr:uid="{C5D61293-C44C-4DE1-8864-0B3A847869BB}"/>
    <cellStyle name="Acc1 2 2" xfId="14654" xr:uid="{56B2135A-A1E6-4477-AE25-5F5AB1A452D0}"/>
    <cellStyle name="Acc1 2 2 2" xfId="20066" xr:uid="{0F9BCAF6-5E40-4D94-A219-3FC053278084}"/>
    <cellStyle name="Acc1 2 2 3" xfId="22829" xr:uid="{5911E79C-5A0E-4314-AEC5-86DAAC6DA741}"/>
    <cellStyle name="Acc1 2 2 4" xfId="27551" xr:uid="{4ACDEACD-0C6E-430D-8421-8CFC75528346}"/>
    <cellStyle name="Acc1 2 2 5" xfId="35852" xr:uid="{66A602E9-0085-48CE-A292-F391052E3D4D}"/>
    <cellStyle name="Acc1 2 3" xfId="16439" xr:uid="{373956DE-753A-46FF-838E-00BE18067D0A}"/>
    <cellStyle name="Acc1 2 4" xfId="27550" xr:uid="{8BDD2F14-68BB-46E6-8D71-C9077EF1DF7C}"/>
    <cellStyle name="Acc1 2 5" xfId="35851" xr:uid="{349861E3-7F92-4ED9-BBB0-6F84438D5D71}"/>
    <cellStyle name="Acc1 2 6" xfId="39227" xr:uid="{5001CA54-3BA5-431C-9F01-9FDA3304FADC}"/>
    <cellStyle name="Acc1 2 7" xfId="12786" xr:uid="{05B7F79D-0E6E-4545-AF9D-CA950EF1E10E}"/>
    <cellStyle name="Acc1 3" xfId="13984" xr:uid="{1C5FA722-4CF7-47F0-A6D9-E84BBF201786}"/>
    <cellStyle name="Acc1 3 2" xfId="14803" xr:uid="{909DA361-469A-49E4-B45D-04413AC95144}"/>
    <cellStyle name="Acc1 3 2 2" xfId="20067" xr:uid="{5767AB45-F7B9-49E4-840F-FA42FB0A5BC1}"/>
    <cellStyle name="Acc1 3 2 3" xfId="22830" xr:uid="{90F122A5-788E-498A-BDEC-6BAC56475F0D}"/>
    <cellStyle name="Acc1 3 2 4" xfId="27553" xr:uid="{56825029-D0AC-4ED8-873D-234DCE27B068}"/>
    <cellStyle name="Acc1 3 2 5" xfId="35854" xr:uid="{0B3FD9EC-0FCD-4CD9-A8BC-8CC2DA648906}"/>
    <cellStyle name="Acc1 3 3" xfId="14482" xr:uid="{B533B74D-AC18-42E4-A633-D8CE1DAD53E2}"/>
    <cellStyle name="Acc1 3 3 2" xfId="35855" xr:uid="{E17C3E51-67B5-483B-89FC-F68E9C7AB087}"/>
    <cellStyle name="Acc1 3 4" xfId="16440" xr:uid="{F2102363-226A-4D51-B51A-1130E696A3B9}"/>
    <cellStyle name="Acc1 3 5" xfId="27552" xr:uid="{F7790F6C-B325-47C9-BED1-C4AC535D96CD}"/>
    <cellStyle name="Acc1 3 6" xfId="35853" xr:uid="{1C2324D8-6642-4D7A-83A7-676431C998F3}"/>
    <cellStyle name="Acc1 4" xfId="15041" xr:uid="{7E9BA02D-E335-4C52-98B8-FDBA3B9028E6}"/>
    <cellStyle name="Acc1 4 2" xfId="20068" xr:uid="{EB98F73D-5F55-4E7B-B8C1-DD335EABBD21}"/>
    <cellStyle name="Acc1 4 2 2" xfId="22831" xr:uid="{FBB9B7E9-40B0-47C6-99E3-6F9AD9724827}"/>
    <cellStyle name="Acc1 4 2 3" xfId="27555" xr:uid="{E6A8B538-19D3-4DAB-B911-03FB782C52B2}"/>
    <cellStyle name="Acc1 4 3" xfId="16441" xr:uid="{500CE464-191D-4E44-84D0-6B101FF3D205}"/>
    <cellStyle name="Acc1 4 4" xfId="27554" xr:uid="{A9B7940D-8B4D-4D63-9B5E-88D844635861}"/>
    <cellStyle name="Acc1 4 5" xfId="35856" xr:uid="{EB3ED6B3-30BF-4E21-BCA8-8046BEA002E6}"/>
    <cellStyle name="Acc1 5" xfId="15068" xr:uid="{51C25A65-CB3F-4151-9791-5BCDA5497526}"/>
    <cellStyle name="Acc1 5 2" xfId="20069" xr:uid="{55825758-E27B-47AB-81A9-2BB287A1D110}"/>
    <cellStyle name="Acc1 5 2 2" xfId="22832" xr:uid="{C4A62A74-606A-49AB-B8BA-ACE52F041154}"/>
    <cellStyle name="Acc1 5 2 3" xfId="27557" xr:uid="{EFEF587A-56B1-4631-9B01-F07414D53AD0}"/>
    <cellStyle name="Acc1 5 3" xfId="16442" xr:uid="{3BE4AFAB-E59F-4F4B-934B-410C09A5B17F}"/>
    <cellStyle name="Acc1 5 4" xfId="27556" xr:uid="{F01F4002-6865-4A02-A9AE-F60087C5E8CD}"/>
    <cellStyle name="Acc1 5 5" xfId="35857" xr:uid="{9663D8E9-034A-4167-AED3-A21C09953295}"/>
    <cellStyle name="Acc1 6" xfId="15409" xr:uid="{C96FFDF2-D4FD-4B6D-B036-70DF4502A69B}"/>
    <cellStyle name="Acc1 6 2" xfId="20070" xr:uid="{ED1A6362-8172-4219-B6FE-8644122D83D3}"/>
    <cellStyle name="Acc1 6 2 2" xfId="22833" xr:uid="{B6655661-8AEF-4F77-8AD8-6A1D01AF3A60}"/>
    <cellStyle name="Acc1 6 2 3" xfId="27559" xr:uid="{2C85C386-47F5-4241-9F10-096D498FF694}"/>
    <cellStyle name="Acc1 6 3" xfId="16443" xr:uid="{2E7E8BC7-64F5-4E93-97B8-E5EAD43FD25D}"/>
    <cellStyle name="Acc1 6 4" xfId="27558" xr:uid="{6C104804-A00F-439B-91FF-5B49CFD9E3BB}"/>
    <cellStyle name="Acc1 6 5" xfId="35858" xr:uid="{C6AFD5B8-A66D-424A-83A4-8C2461856529}"/>
    <cellStyle name="Acc1 7" xfId="14485" xr:uid="{C06EF969-4296-4647-8791-78A2963E2C61}"/>
    <cellStyle name="Acc1 7 2" xfId="20065" xr:uid="{3FE6A8A2-FF44-499A-99BB-67CD958023DB}"/>
    <cellStyle name="Acc1 7 3" xfId="22828" xr:uid="{43D62B7C-3608-4D87-A69C-8E2D13709472}"/>
    <cellStyle name="Acc1 7 4" xfId="27560" xr:uid="{2B7BDDAE-C88F-4BF8-B74F-4DC34D6D74BD}"/>
    <cellStyle name="Acc1 7 5" xfId="35859" xr:uid="{6DB9F837-AE75-47A8-A616-7E711A909D97}"/>
    <cellStyle name="Acc1 8" xfId="16438" xr:uid="{03FCF851-A0E1-450F-93B4-CD201D93946F}"/>
    <cellStyle name="Acc1 9" xfId="27549" xr:uid="{20DBD27E-8754-49A6-A876-50C535E48A60}"/>
    <cellStyle name="Accent1 - 20%" xfId="54" xr:uid="{0874AC66-141E-49B5-B083-2F4FD8526F52}"/>
    <cellStyle name="Accent1 - 20% 2" xfId="338" xr:uid="{20B1B250-C57D-4008-A111-B60ADACFD1DB}"/>
    <cellStyle name="Accent1 - 40%" xfId="55" xr:uid="{EE1DB7F5-2834-4A4C-80C5-BA024491549B}"/>
    <cellStyle name="Accent1 - 40% 2" xfId="339" xr:uid="{DA539571-22DF-4F14-BA09-A55F4F06D322}"/>
    <cellStyle name="Accent1 - 60%" xfId="56" xr:uid="{986501EE-ABD7-4D9C-AA5E-4E5B3EA5A54F}"/>
    <cellStyle name="Accent1 - 60% 2" xfId="340" xr:uid="{079A4514-B113-4F79-B4B9-FF09F40EA7AC}"/>
    <cellStyle name="Accent1 10" xfId="27561" xr:uid="{B1EEA50F-EA0E-4F8A-819E-3E2B2FEADB90}"/>
    <cellStyle name="Accent1 11" xfId="27562" xr:uid="{7C214B3E-BEFE-4711-BD3A-FFBCADE53AC7}"/>
    <cellStyle name="Accent1 12" xfId="27563" xr:uid="{BCEBC408-7E06-47AE-BFDB-28A7BEDE626B}"/>
    <cellStyle name="Accent1 13" xfId="27564" xr:uid="{8167FB0F-4545-4993-A0D9-46C1936BD3DE}"/>
    <cellStyle name="Accent1 14" xfId="2514" xr:uid="{FB99C1A7-FBA7-4BF0-A8FE-45922181056A}"/>
    <cellStyle name="Accent1 2" xfId="57" xr:uid="{4AA6EDDB-B714-4364-A880-A7980AF798BE}"/>
    <cellStyle name="Accent1 2 2" xfId="58" xr:uid="{9B960BD8-2828-4450-86DB-CB8F6C46C2EC}"/>
    <cellStyle name="Accent1 2 2 2" xfId="341" xr:uid="{567DF03C-0BC0-4C6A-987B-6CC9C13822A0}"/>
    <cellStyle name="Accent1 2 2 3" xfId="16444" xr:uid="{754933C2-69AC-4FAC-989C-8F40F0645F63}"/>
    <cellStyle name="Accent1 2 3" xfId="59" xr:uid="{25596153-8842-4054-9395-78C8956D70C8}"/>
    <cellStyle name="Accent1 2 3 2" xfId="38880" xr:uid="{1D51AEA6-5817-40B3-9AC3-AFCC84D9EAF0}"/>
    <cellStyle name="Accent1 2 4" xfId="60" xr:uid="{9C4EA039-0D07-4C5D-AEA5-67206C27CC10}"/>
    <cellStyle name="Accent1 2 5" xfId="61" xr:uid="{E93CBC7C-4485-4724-AED3-A5E8A2870FE5}"/>
    <cellStyle name="Accent1 2 6" xfId="24094" xr:uid="{3254400C-811F-428D-9F96-E40A479F1AF3}"/>
    <cellStyle name="Accent1 2 7" xfId="31473" xr:uid="{46275372-C312-41AE-AA59-F34C030FF615}"/>
    <cellStyle name="Accent1 3" xfId="62" xr:uid="{8735D2C3-3CCC-42E3-BD49-9F7A42CE2043}"/>
    <cellStyle name="Accent1 3 2" xfId="342" xr:uid="{FA9AEC8D-6E62-4677-A4B0-6BE73567EFBD}"/>
    <cellStyle name="Accent1 3 3" xfId="343" xr:uid="{7FB1DD2D-C61E-4B50-9A01-5AA6E5A2DC2D}"/>
    <cellStyle name="Accent1 3 4" xfId="16445" xr:uid="{688E6BFB-1083-47A2-92D4-2A4F11B276EC}"/>
    <cellStyle name="Accent1 3 5" xfId="27565" xr:uid="{12F8CF67-F690-413E-89F5-2C2CF66F5181}"/>
    <cellStyle name="Accent1 3 6" xfId="31474" xr:uid="{825875DF-921A-45DE-ACF3-BA4FD8026004}"/>
    <cellStyle name="Accent1 4" xfId="63" xr:uid="{C7E77D2B-3578-444C-A2AE-06003F9E0BC7}"/>
    <cellStyle name="Accent1 4 2" xfId="27566" xr:uid="{FE4B3EB7-4DA9-4B6E-B96F-F40E7C8D8099}"/>
    <cellStyle name="Accent1 4 3" xfId="38881" xr:uid="{FBCFB158-8D8E-485A-AC56-F23F5CE098B0}"/>
    <cellStyle name="Accent1 5" xfId="64" xr:uid="{8FD2B934-93E6-4003-99D3-999B3005B67C}"/>
    <cellStyle name="Accent1 5 2" xfId="27567" xr:uid="{C39B7F39-8EB6-4D00-88AC-FA2C756466A8}"/>
    <cellStyle name="Accent1 6" xfId="344" xr:uid="{600D9199-12F7-40F1-9ADE-E15257EB0799}"/>
    <cellStyle name="Accent1 6 2" xfId="27568" xr:uid="{CC5BD1B5-1FF8-4F19-B122-1B44AA39A0E6}"/>
    <cellStyle name="Accent1 7" xfId="345" xr:uid="{84C4DFCA-EABD-40FF-B2D4-35280DF040A9}"/>
    <cellStyle name="Accent1 7 2" xfId="27569" xr:uid="{95FEA7CF-0031-4F35-A63B-4C76D40D690D}"/>
    <cellStyle name="Accent1 8" xfId="346" xr:uid="{54F2564B-7FD4-46EF-9D7D-9F15B7188EB2}"/>
    <cellStyle name="Accent1 8 2" xfId="27570" xr:uid="{826EF9A3-B096-4876-A1A0-861526A1D7E0}"/>
    <cellStyle name="Accent1 9" xfId="347" xr:uid="{900F0585-E242-4CF1-8BBA-6E5AFD5EABEE}"/>
    <cellStyle name="Accent1 9 2" xfId="27571" xr:uid="{A1B657E9-513E-49C7-8B53-4EF1878562A6}"/>
    <cellStyle name="Accent2 - 20%" xfId="65" xr:uid="{79F0B1A6-6A90-4958-B9F7-5A6C58095892}"/>
    <cellStyle name="Accent2 - 20% 2" xfId="348" xr:uid="{965845FF-4D80-4984-B1C9-CC95B46C21E3}"/>
    <cellStyle name="Accent2 - 40%" xfId="66" xr:uid="{7FEB3CFE-CEC1-40F8-B283-0DE32467333D}"/>
    <cellStyle name="Accent2 - 40% 2" xfId="349" xr:uid="{B89D2688-E6D5-4DB6-AE1F-0BC1BD9634E7}"/>
    <cellStyle name="Accent2 - 60%" xfId="67" xr:uid="{419DC06A-4B8C-4D0A-B7DD-68F41253028D}"/>
    <cellStyle name="Accent2 - 60% 2" xfId="350" xr:uid="{BF456AB1-7B3D-46BC-AFA5-A8537F356B26}"/>
    <cellStyle name="Accent2 10" xfId="27572" xr:uid="{88DA2A94-7D60-4F4D-9A2D-CB6C4A6A7DD2}"/>
    <cellStyle name="Accent2 11" xfId="27573" xr:uid="{1E76FB6A-6A16-4723-8E27-CAC6C6996DD6}"/>
    <cellStyle name="Accent2 12" xfId="27574" xr:uid="{F8E4566A-A6E2-4308-883B-F68532F70948}"/>
    <cellStyle name="Accent2 13" xfId="27575" xr:uid="{656B714D-5D6E-4D1A-B9C9-072D69ADD67B}"/>
    <cellStyle name="Accent2 14" xfId="2518" xr:uid="{719B23B6-13BF-4F5B-B3FE-C51838B5DF2D}"/>
    <cellStyle name="Accent2 2" xfId="68" xr:uid="{4353B801-4FCF-4754-9A7A-AACB38A4D06C}"/>
    <cellStyle name="Accent2 2 2" xfId="351" xr:uid="{152BF0A0-DDCD-486E-AB01-D47646F0B768}"/>
    <cellStyle name="Accent2 2 2 2" xfId="38883" xr:uid="{88C318D9-DD6F-4F33-8420-2054FF35F61E}"/>
    <cellStyle name="Accent2 2 3" xfId="24093" xr:uid="{9E23908F-4126-48B5-8CB0-25EB5DCA582A}"/>
    <cellStyle name="Accent2 2 4" xfId="31475" xr:uid="{25CF0A31-27BA-4877-859A-8328F274FB6D}"/>
    <cellStyle name="Accent2 3" xfId="69" xr:uid="{09AD30FB-B3FA-48F9-BF44-2CA649A4ED32}"/>
    <cellStyle name="Accent2 3 2" xfId="352" xr:uid="{B2457E14-BC9C-4C58-A091-96526D2FF640}"/>
    <cellStyle name="Accent2 3 3" xfId="16446" xr:uid="{DD13DBA3-3424-44BB-BD35-0EF692E104AD}"/>
    <cellStyle name="Accent2 3 4" xfId="27576" xr:uid="{FF982C1B-0579-4415-81A0-254D71EDDE33}"/>
    <cellStyle name="Accent2 3 5" xfId="31476" xr:uid="{07308876-12DF-478E-ACAC-E10F98028EF9}"/>
    <cellStyle name="Accent2 4" xfId="70" xr:uid="{1A033906-8F2D-456A-8200-360FF84722DF}"/>
    <cellStyle name="Accent2 4 2" xfId="27577" xr:uid="{3FEBACEE-81A1-4959-A55A-C5BE19EB7993}"/>
    <cellStyle name="Accent2 4 3" xfId="38884" xr:uid="{DAC043E3-0306-4E28-8F60-0C4EF15A6552}"/>
    <cellStyle name="Accent2 5" xfId="71" xr:uid="{2F8DAA32-78CD-48FE-A32A-3E8191CC3775}"/>
    <cellStyle name="Accent2 5 2" xfId="27578" xr:uid="{49B7E26B-A361-4381-880B-9DD92492B994}"/>
    <cellStyle name="Accent2 6" xfId="353" xr:uid="{87B76C65-D896-4856-89C9-623D737CFF4A}"/>
    <cellStyle name="Accent2 6 2" xfId="27579" xr:uid="{74A1CB6B-3F4F-491D-BB2C-090FD3029FC9}"/>
    <cellStyle name="Accent2 7" xfId="27580" xr:uid="{F6045FE9-B852-4FED-9985-497BF23BA830}"/>
    <cellStyle name="Accent2 8" xfId="27581" xr:uid="{4CA111C1-DDE0-4A76-86F9-08E45FF3EE4D}"/>
    <cellStyle name="Accent2 9" xfId="27582" xr:uid="{D2529627-A797-4066-8AFB-E046021BEF22}"/>
    <cellStyle name="Accent3 - 20%" xfId="72" xr:uid="{523A80C7-CEED-4466-BB20-A159B649B100}"/>
    <cellStyle name="Accent3 - 20% 2" xfId="354" xr:uid="{6706D7B1-82B7-433C-81B2-2010C80E6054}"/>
    <cellStyle name="Accent3 - 40%" xfId="73" xr:uid="{DDE65218-5437-4549-A996-70EA3F924F9C}"/>
    <cellStyle name="Accent3 - 40% 2" xfId="355" xr:uid="{C5B74E0E-F35F-4B42-8EEC-02CDABB62D90}"/>
    <cellStyle name="Accent3 - 60%" xfId="74" xr:uid="{6633D0E4-A4B6-4142-885F-E467CED21143}"/>
    <cellStyle name="Accent3 - 60% 2" xfId="356" xr:uid="{8B54C627-FA8D-4BAB-8F76-4BC4AFEB05BD}"/>
    <cellStyle name="Accent3 10" xfId="27583" xr:uid="{74550799-2BA7-4B88-AC32-AB59704C5459}"/>
    <cellStyle name="Accent3 11" xfId="27584" xr:uid="{9F086F18-9BCD-4B5E-B34B-DEA53E510D91}"/>
    <cellStyle name="Accent3 12" xfId="27585" xr:uid="{9D1295F2-64EB-4E5D-9258-1914A3FF7C94}"/>
    <cellStyle name="Accent3 13" xfId="27586" xr:uid="{E131797B-14CD-45CA-88A9-8C5768A3D859}"/>
    <cellStyle name="Accent3 14" xfId="2522" xr:uid="{483EE573-6A47-4905-90C4-1C157FF5C5C1}"/>
    <cellStyle name="Accent3 2" xfId="75" xr:uid="{88879BA2-699C-4DF1-B67B-D438A84A15F7}"/>
    <cellStyle name="Accent3 2 2" xfId="357" xr:uid="{BD1A3984-058E-497A-B5D6-915B5569F82F}"/>
    <cellStyle name="Accent3 2 2 2" xfId="38885" xr:uid="{D37BEE45-5C4E-4D8D-B09D-C275B9CA19B0}"/>
    <cellStyle name="Accent3 2 3" xfId="24092" xr:uid="{E858B175-ECD2-4CEE-BF0D-58DFE7ABF65A}"/>
    <cellStyle name="Accent3 2 4" xfId="31477" xr:uid="{177F7B38-3396-4B76-A23B-B095A7074083}"/>
    <cellStyle name="Accent3 3" xfId="76" xr:uid="{1EA8A986-9465-4006-84CE-70DC0399E85F}"/>
    <cellStyle name="Accent3 3 2" xfId="358" xr:uid="{5C99B509-1E0C-4C05-A0E4-6BCA49829DB8}"/>
    <cellStyle name="Accent3 3 3" xfId="16447" xr:uid="{F1604E0F-469D-4E08-9A1B-2538785BF0D9}"/>
    <cellStyle name="Accent3 3 4" xfId="27587" xr:uid="{E8E79709-7D27-4FC2-A87C-9C2340A6AD13}"/>
    <cellStyle name="Accent3 3 5" xfId="31478" xr:uid="{641DA703-1933-4942-A4AB-F806D38635C4}"/>
    <cellStyle name="Accent3 4" xfId="77" xr:uid="{680027F3-B4A6-48D9-942A-3A885C70C55C}"/>
    <cellStyle name="Accent3 4 2" xfId="27588" xr:uid="{311E08D9-7639-4491-8F7C-57A8249421D2}"/>
    <cellStyle name="Accent3 4 3" xfId="38886" xr:uid="{03A4968B-9D46-43AA-835A-E3CE97734D8F}"/>
    <cellStyle name="Accent3 5" xfId="78" xr:uid="{70D03B7C-6781-4EF4-A85E-67B4A81EE43C}"/>
    <cellStyle name="Accent3 5 2" xfId="27589" xr:uid="{D02E0F9F-11AC-4FF1-9C59-020924097BE0}"/>
    <cellStyle name="Accent3 6" xfId="359" xr:uid="{D6C1B8EA-CBC3-4C01-BE3D-4C061C133477}"/>
    <cellStyle name="Accent3 6 2" xfId="27590" xr:uid="{5E6252ED-DC06-494A-869B-975B9380C0AA}"/>
    <cellStyle name="Accent3 7" xfId="27591" xr:uid="{82BF02E9-A2D0-41FF-B7E0-DC8AD66EA1F4}"/>
    <cellStyle name="Accent3 8" xfId="27592" xr:uid="{FC1FDDC9-1DE6-4E16-BDA0-7B9075ECB590}"/>
    <cellStyle name="Accent3 9" xfId="27593" xr:uid="{D727CD5E-39A9-4D45-BC40-F5FDB9155F38}"/>
    <cellStyle name="Accent4 - 20%" xfId="79" xr:uid="{DB3134B9-8939-4781-84A2-68F4AA78CE48}"/>
    <cellStyle name="Accent4 - 20% 2" xfId="360" xr:uid="{25D7E695-AC43-4626-9ECA-1B3A7D1057A4}"/>
    <cellStyle name="Accent4 - 40%" xfId="80" xr:uid="{13DA9CAB-8309-462E-AF4C-E22FA0DCBCFF}"/>
    <cellStyle name="Accent4 - 40% 2" xfId="361" xr:uid="{15C23201-79E4-43B4-A468-480A4EE67F93}"/>
    <cellStyle name="Accent4 - 60%" xfId="81" xr:uid="{E8A81EC1-408A-41F6-95FE-54F4C281E02F}"/>
    <cellStyle name="Accent4 - 60% 2" xfId="362" xr:uid="{F6ADA2C2-2A3E-4BDA-AAE2-BD19A1169A35}"/>
    <cellStyle name="Accent4 10" xfId="27594" xr:uid="{308F5056-9257-4662-BA58-42552F20799C}"/>
    <cellStyle name="Accent4 11" xfId="27595" xr:uid="{26DA85F7-F285-4043-A4C7-AF84A2F79AD5}"/>
    <cellStyle name="Accent4 12" xfId="27596" xr:uid="{8FEB598F-FA96-491B-B77E-D299283223A5}"/>
    <cellStyle name="Accent4 13" xfId="27597" xr:uid="{DF1DD11E-186C-40C8-B4DC-A142F84B0E84}"/>
    <cellStyle name="Accent4 14" xfId="2526" xr:uid="{58151649-010D-42BE-B11D-DBF9D7ED7397}"/>
    <cellStyle name="Accent4 2" xfId="82" xr:uid="{1486207F-036A-4291-B234-D44DD78FED4E}"/>
    <cellStyle name="Accent4 2 2" xfId="363" xr:uid="{6BE60599-E08C-4439-B1F1-BFCACAE9345F}"/>
    <cellStyle name="Accent4 2 2 2" xfId="38887" xr:uid="{57C8EF40-FA2D-4F1F-9C52-37280C3122BA}"/>
    <cellStyle name="Accent4 2 3" xfId="24091" xr:uid="{0B00BDF7-C961-4D17-9D7C-266EE4E984C3}"/>
    <cellStyle name="Accent4 2 4" xfId="31479" xr:uid="{02F1176E-2EF9-4C29-869E-E90D5AE60A21}"/>
    <cellStyle name="Accent4 3" xfId="83" xr:uid="{11B63A98-A622-41E1-AB61-016F29DEAE7F}"/>
    <cellStyle name="Accent4 3 2" xfId="364" xr:uid="{D47BEB4C-7001-4783-8B3D-6AE77E3CFB97}"/>
    <cellStyle name="Accent4 3 3" xfId="16448" xr:uid="{93F487B0-DA62-465D-A0E1-7C524F82E131}"/>
    <cellStyle name="Accent4 3 4" xfId="27598" xr:uid="{D82F95F0-C5E7-418B-8956-06EAAC783F1A}"/>
    <cellStyle name="Accent4 3 5" xfId="31480" xr:uid="{57934B24-CAAC-4387-A775-1196D99E9464}"/>
    <cellStyle name="Accent4 4" xfId="84" xr:uid="{E32019BA-2F32-414B-9372-A51CBB5682E4}"/>
    <cellStyle name="Accent4 4 2" xfId="27599" xr:uid="{1FC18371-3B73-4F29-A3FC-76DB6AC54B42}"/>
    <cellStyle name="Accent4 4 3" xfId="38888" xr:uid="{11B4108B-A239-491E-AA2C-43F67729624E}"/>
    <cellStyle name="Accent4 5" xfId="85" xr:uid="{64B7535E-AD5C-4F11-8E49-635F05F2A11C}"/>
    <cellStyle name="Accent4 5 2" xfId="27600" xr:uid="{61A99B0E-D29A-417E-A3D6-E827BC86E59D}"/>
    <cellStyle name="Accent4 6" xfId="365" xr:uid="{D2FFCC7A-0ED8-4051-A702-A91CAAFF9121}"/>
    <cellStyle name="Accent4 6 2" xfId="27601" xr:uid="{0AEAAD44-39DA-44C0-8238-F80280F24213}"/>
    <cellStyle name="Accent4 7" xfId="27602" xr:uid="{8A44AAF7-6A3D-4178-ACF7-68B796A69AB3}"/>
    <cellStyle name="Accent4 8" xfId="27603" xr:uid="{B86D9AF4-180A-495F-9791-56229C40B273}"/>
    <cellStyle name="Accent4 9" xfId="27604" xr:uid="{6DE2E271-EA71-4F4F-A5F8-CE1C191065E9}"/>
    <cellStyle name="Accent5 - 20%" xfId="86" xr:uid="{98780776-0358-465F-92E9-5EE66D0C69B6}"/>
    <cellStyle name="Accent5 - 20% 2" xfId="366" xr:uid="{1C25EF75-CA07-4212-9059-D46F9351FDA5}"/>
    <cellStyle name="Accent5 - 40%" xfId="87" xr:uid="{DAE151D5-E046-4B3F-92B3-A5E1989BA312}"/>
    <cellStyle name="Accent5 - 40% 2" xfId="367" xr:uid="{591D4301-7D4C-4084-9901-86C6E9B0919C}"/>
    <cellStyle name="Accent5 - 60%" xfId="88" xr:uid="{95432B7E-D193-4184-80B9-2156644C476E}"/>
    <cellStyle name="Accent5 - 60% 2" xfId="368" xr:uid="{D88C20C4-4DB7-4A92-8FAD-7D6F63F4B76F}"/>
    <cellStyle name="Accent5 10" xfId="27605" xr:uid="{CA063F47-044A-46A6-941A-E9B39E54DC7C}"/>
    <cellStyle name="Accent5 11" xfId="27606" xr:uid="{7D9441F7-BD19-418E-8389-A5A7F5617D97}"/>
    <cellStyle name="Accent5 12" xfId="27607" xr:uid="{51140D21-39A3-497F-802C-CAC6E3BEAC59}"/>
    <cellStyle name="Accent5 13" xfId="27608" xr:uid="{D71F8B25-3EED-4891-B616-FCDC9B23411C}"/>
    <cellStyle name="Accent5 14" xfId="2530" xr:uid="{AE3A60F9-E247-4B9F-B474-B2D03A8E3E0C}"/>
    <cellStyle name="Accent5 2" xfId="89" xr:uid="{40257293-E3C7-4242-B240-802C1BC45F96}"/>
    <cellStyle name="Accent5 2 2" xfId="369" xr:uid="{24BA1CCA-E823-49C1-A3BE-01DE5810A4E9}"/>
    <cellStyle name="Accent5 2 2 2" xfId="38889" xr:uid="{DF17F750-F8D3-432E-94AB-46116578AE21}"/>
    <cellStyle name="Accent5 2 3" xfId="24090" xr:uid="{2B320BBD-D43C-49A8-96CE-C11936A7FBCE}"/>
    <cellStyle name="Accent5 2 4" xfId="31481" xr:uid="{6220F1E9-A773-4AEC-8137-429EFDCA6D60}"/>
    <cellStyle name="Accent5 3" xfId="90" xr:uid="{AC804CC0-9BA8-4AB6-8B55-FD97F342D346}"/>
    <cellStyle name="Accent5 3 2" xfId="370" xr:uid="{6717DDD3-3D4D-41D5-B5DF-29B6D4D4326A}"/>
    <cellStyle name="Accent5 3 3" xfId="16449" xr:uid="{1F900617-15BE-49C0-8D2E-51A131D0AAFC}"/>
    <cellStyle name="Accent5 3 4" xfId="27609" xr:uid="{5D53FB9D-2EE3-4046-8833-5F6F7E9782B9}"/>
    <cellStyle name="Accent5 3 5" xfId="31482" xr:uid="{05A1D867-27DE-4577-8E2F-C83D7611BF6A}"/>
    <cellStyle name="Accent5 4" xfId="91" xr:uid="{4F1CF3FC-D39B-4E64-8F0D-14FB27CC8D16}"/>
    <cellStyle name="Accent5 4 2" xfId="27610" xr:uid="{48C21E0F-C887-4556-9E43-F029624ADF64}"/>
    <cellStyle name="Accent5 4 3" xfId="38890" xr:uid="{1FF41448-7673-4DE6-B2A1-980E80DE6B81}"/>
    <cellStyle name="Accent5 5" xfId="92" xr:uid="{5338A4FC-D498-486B-9A21-E14DFD968E84}"/>
    <cellStyle name="Accent5 5 2" xfId="27611" xr:uid="{F65A8D47-FF06-4CE6-A097-27E0D273C0FD}"/>
    <cellStyle name="Accent5 6" xfId="371" xr:uid="{38F8B6BB-FE89-4636-8D74-9844B2D19CDF}"/>
    <cellStyle name="Accent5 6 2" xfId="27612" xr:uid="{1254E1E3-CC47-48EC-A8E4-C4DACD7189A7}"/>
    <cellStyle name="Accent5 7" xfId="27613" xr:uid="{A200CB94-6429-4E12-A16D-6509E67792B7}"/>
    <cellStyle name="Accent5 8" xfId="27614" xr:uid="{6BF2F5C1-DB92-4622-8278-2131C8F0DF12}"/>
    <cellStyle name="Accent5 9" xfId="27615" xr:uid="{5A459C9A-4740-4AE0-B1CF-2E422C6F4A5A}"/>
    <cellStyle name="Accent6 - 20%" xfId="93" xr:uid="{53451D71-0C3B-4E45-92F5-C79295ECE554}"/>
    <cellStyle name="Accent6 - 20% 2" xfId="372" xr:uid="{5741B577-B862-48DB-A644-AB01F2EC130A}"/>
    <cellStyle name="Accent6 - 40%" xfId="94" xr:uid="{4CB42ED4-7203-4D6F-8679-06CE783E1269}"/>
    <cellStyle name="Accent6 - 40% 2" xfId="373" xr:uid="{DE54C7EC-3423-4352-9DAB-599936FBAFEB}"/>
    <cellStyle name="Accent6 - 60%" xfId="95" xr:uid="{785E1E48-09E9-47F7-AFCC-C51846C459EF}"/>
    <cellStyle name="Accent6 - 60% 2" xfId="374" xr:uid="{EC389A86-329F-49F6-A340-5704C236A4EC}"/>
    <cellStyle name="Accent6 10" xfId="27616" xr:uid="{421BF537-927D-496E-A3CF-CD2D4BED54E3}"/>
    <cellStyle name="Accent6 11" xfId="27617" xr:uid="{5E63E3D2-9062-43CA-9698-AA8C586A4775}"/>
    <cellStyle name="Accent6 12" xfId="27618" xr:uid="{9B9BB101-A2EA-4033-97E1-208554E8C8C6}"/>
    <cellStyle name="Accent6 13" xfId="27619" xr:uid="{AC4CD760-BC39-456E-A0AF-DD62B05C030B}"/>
    <cellStyle name="Accent6 14" xfId="2534" xr:uid="{7DE95EC4-1A57-4C0D-9F15-7CE68A3CA0B7}"/>
    <cellStyle name="Accent6 2" xfId="96" xr:uid="{7AFF5A5D-A680-4E4C-BC11-B6569E8AF3E0}"/>
    <cellStyle name="Accent6 2 2" xfId="375" xr:uid="{FBC65A6E-0E25-4F6A-A782-2195382E9FF4}"/>
    <cellStyle name="Accent6 2 2 2" xfId="38894" xr:uid="{7A9A010A-6610-42F2-90A7-D44FA92BC067}"/>
    <cellStyle name="Accent6 2 3" xfId="24089" xr:uid="{29134CF2-5FEF-49A8-A445-8699C5EA9567}"/>
    <cellStyle name="Accent6 2 4" xfId="31483" xr:uid="{D2CFC90F-261F-4071-BCDF-F7E37B93A277}"/>
    <cellStyle name="Accent6 3" xfId="97" xr:uid="{DD6BA3B2-006B-411D-85E2-B7057A26DF45}"/>
    <cellStyle name="Accent6 3 2" xfId="376" xr:uid="{8D2B8C08-A2A2-48AD-9CC7-CB45B2C1DCD3}"/>
    <cellStyle name="Accent6 3 3" xfId="16450" xr:uid="{61AD517E-D526-41CD-8E6A-2DF7ED4D8187}"/>
    <cellStyle name="Accent6 3 4" xfId="27620" xr:uid="{F76B202A-B94A-42AC-8EBC-339B0B96421C}"/>
    <cellStyle name="Accent6 3 5" xfId="31484" xr:uid="{800A64C9-032A-4BD9-A6E4-62C8A7CE4862}"/>
    <cellStyle name="Accent6 4" xfId="98" xr:uid="{DE047424-00EF-4098-B7CE-A80C2C4EB5F1}"/>
    <cellStyle name="Accent6 4 2" xfId="27621" xr:uid="{7EB02A02-6A35-4261-B4B8-058C3F6B6D53}"/>
    <cellStyle name="Accent6 4 3" xfId="38895" xr:uid="{EC265601-891B-4890-954E-305885683188}"/>
    <cellStyle name="Accent6 5" xfId="99" xr:uid="{1F7F8BE1-22AE-43F0-AA54-D7FFD201BD10}"/>
    <cellStyle name="Accent6 5 2" xfId="27622" xr:uid="{CE5D155A-8D11-4FCF-BC70-63030E675815}"/>
    <cellStyle name="Accent6 6" xfId="377" xr:uid="{B787DB14-981B-4B9E-A07A-39882430445A}"/>
    <cellStyle name="Accent6 6 2" xfId="27623" xr:uid="{EB426F35-BB82-4DDB-B3A4-98B7E2552D48}"/>
    <cellStyle name="Accent6 7" xfId="27624" xr:uid="{307AE2E0-1410-49BA-B9E8-45882E34A0DD}"/>
    <cellStyle name="Accent6 8" xfId="27625" xr:uid="{CF85C782-D52F-4552-A96E-FE471E4F13D0}"/>
    <cellStyle name="Accent6 9" xfId="27626" xr:uid="{7EBC90FA-9C2B-490B-A184-ADE6BB2B1579}"/>
    <cellStyle name="Actual" xfId="27627" xr:uid="{CB3F6600-FA11-4DE2-8155-778C687D3E34}"/>
    <cellStyle name="ÅëÈ­ [0]_      " xfId="11567" xr:uid="{8AFD0AD9-BFD0-4B42-ABD1-5D15F1110827}"/>
    <cellStyle name="AeE­ [0]_INQUIRY ¿?¾÷AßAø " xfId="11568" xr:uid="{C58A74CD-AD13-403E-B9B4-99851533A09C}"/>
    <cellStyle name="ÅëÈ­ [0]_laroux" xfId="11569" xr:uid="{9812527D-F689-4085-AC69-187513022CBB}"/>
    <cellStyle name="ÅëÈ­_      " xfId="11570" xr:uid="{632B75F2-21B6-42F7-9319-EDB3FF0BC98E}"/>
    <cellStyle name="AeE­_INQUIRY ¿?¾÷AßAø " xfId="11571" xr:uid="{815B76EB-F451-43D2-85E3-FD9B2B662697}"/>
    <cellStyle name="ÅëÈ­_laroux" xfId="11572" xr:uid="{6F61DD28-C3E9-4142-82BE-8CB244F7FC68}"/>
    <cellStyle name="Aender" xfId="11573" xr:uid="{7D795D85-742C-4FB2-B840-9584517A8D43}"/>
    <cellStyle name="Aender 2" xfId="11574" xr:uid="{36BAE43F-BB41-4277-9A01-3F277B273196}"/>
    <cellStyle name="Akcent 1" xfId="11575" xr:uid="{48374750-77F4-456F-9605-6AEA12450343}"/>
    <cellStyle name="Akcent 2" xfId="11576" xr:uid="{9BD6A5CC-6042-4A1B-9552-C10301CAF0A8}"/>
    <cellStyle name="Akcent 3" xfId="11577" xr:uid="{6333D1C8-4373-4FC4-8019-281A2FAEC210}"/>
    <cellStyle name="Akcent 4" xfId="11578" xr:uid="{6508F88D-B1EF-4832-A6A9-D4A3DA384CF4}"/>
    <cellStyle name="Akcent 5" xfId="11579" xr:uid="{0C78A7C8-DC6A-41A3-B10F-36A6EEFE1A7F}"/>
    <cellStyle name="Akcent 6" xfId="11580" xr:uid="{32EC0A6C-1F19-40A2-A06B-8230C8B62FA3}"/>
    <cellStyle name="Akzent1" xfId="11581" xr:uid="{3DADBDF7-2338-4DCA-BC9E-642694606B16}"/>
    <cellStyle name="Akzent2" xfId="11582" xr:uid="{4F31AFCF-4BBA-4153-B6ED-98FA7F9E8E14}"/>
    <cellStyle name="Akzent3" xfId="11583" xr:uid="{670D41ED-7B0F-423F-9D9C-44AED8764CEB}"/>
    <cellStyle name="Akzent4" xfId="11584" xr:uid="{3309188F-D07F-4A10-861D-C1911C7A80EC}"/>
    <cellStyle name="Akzent5" xfId="11585" xr:uid="{144B0ED2-7C02-44E0-829C-BAF5046D4F57}"/>
    <cellStyle name="Akzent6" xfId="11586" xr:uid="{70CA69DD-5DAC-42FE-8FED-CA5176A6EFC7}"/>
    <cellStyle name="al_QQQ" xfId="218" xr:uid="{82D612C8-DD04-48A4-B506-47599228E962}"/>
    <cellStyle name="area" xfId="378" xr:uid="{5C562694-18AC-41FD-B064-4CFC1A8C91BE}"/>
    <cellStyle name="area 2" xfId="379" xr:uid="{53ABC524-B5E4-43CA-A77D-BA2E94273967}"/>
    <cellStyle name="area 2 2" xfId="11587" xr:uid="{A1E060F6-F0AC-4C3B-A32A-E1571CF197D4}"/>
    <cellStyle name="area 2 2 2" xfId="12845" xr:uid="{F832BA68-3E7B-452F-9744-67B5A075EF68}"/>
    <cellStyle name="area 2 2 2 2" xfId="35860" xr:uid="{221D0CE7-BD0F-4787-ACE1-B1A698028FF6}"/>
    <cellStyle name="area 2 2 3" xfId="14483" xr:uid="{9BAFAE68-5A7E-4E05-B35B-BED8368FC674}"/>
    <cellStyle name="area 2 3" xfId="12846" xr:uid="{AD23A039-DD5D-4CB5-9EF7-64003FD84CBF}"/>
    <cellStyle name="area 2 3 2" xfId="15054" xr:uid="{B95CD803-FC31-41D5-AD5D-2CE74F6630EB}"/>
    <cellStyle name="area 2 3 2 2" xfId="35861" xr:uid="{933EE29B-6015-44B5-B04F-120EA727DE82}"/>
    <cellStyle name="area 2 3 3" xfId="16451" xr:uid="{4950F83B-ECDE-4A03-9CBC-D53EF43D79ED}"/>
    <cellStyle name="area 3" xfId="11588" xr:uid="{48EAF6D0-4DB6-4731-8344-BA464B961CCD}"/>
    <cellStyle name="area 3 2" xfId="12844" xr:uid="{BC431DD2-D28D-4E98-BBE7-9A917E82BE70}"/>
    <cellStyle name="area 3 2 2" xfId="35862" xr:uid="{3EFDA470-D9F2-4DC0-B230-F38B6503E920}"/>
    <cellStyle name="area 3 3" xfId="14484" xr:uid="{59E60978-624C-446D-AEA8-20ED9E5D248F}"/>
    <cellStyle name="area 4" xfId="12847" xr:uid="{02F26743-0F38-4DA2-8B19-2519152408F3}"/>
    <cellStyle name="area 4 2" xfId="14802" xr:uid="{5DE6D839-E663-40EB-B7ED-C7F01BD28A78}"/>
    <cellStyle name="area 4 2 2" xfId="35863" xr:uid="{CDB2600F-16AB-46BA-ADEE-71AA06187DC9}"/>
    <cellStyle name="area 4 3" xfId="16452" xr:uid="{724AD96B-BFE6-49D5-ABE6-525984D7B1B4}"/>
    <cellStyle name="area 5" xfId="39154" xr:uid="{CEC729CF-4C86-4525-ABD8-B7E4E6D12B20}"/>
    <cellStyle name="args.style" xfId="3051" xr:uid="{ECD55AF2-A285-476E-B855-9B5A61CCB9B2}"/>
    <cellStyle name="args.style 10" xfId="3052" xr:uid="{65DFD886-79D9-44EB-A61A-3446DF1AA474}"/>
    <cellStyle name="args.style 10 2" xfId="3053" xr:uid="{B23C021B-05E2-4CC9-ABE1-3F72101FCFA4}"/>
    <cellStyle name="args.style 2" xfId="3054" xr:uid="{1AD85EB3-1A2A-4399-A047-50A0C022A785}"/>
    <cellStyle name="args.style 2 2" xfId="3055" xr:uid="{2C4CE241-3401-4DB7-8FEF-9CF488E725C8}"/>
    <cellStyle name="args.style 3" xfId="3056" xr:uid="{1EA9D952-134F-424A-84DD-DE414B4BD91A}"/>
    <cellStyle name="args.style 3 2" xfId="3057" xr:uid="{7C6815F2-D956-4C71-A312-98F270B398DC}"/>
    <cellStyle name="args.style 4" xfId="3058" xr:uid="{BD6D6A5C-5F3D-424A-81BF-DD79C681FAEC}"/>
    <cellStyle name="args.style 4 2" xfId="3059" xr:uid="{E1CA709C-7397-407B-B549-BC20938D0158}"/>
    <cellStyle name="args.style 5" xfId="3060" xr:uid="{8976860D-736B-427B-9541-FBE66560713B}"/>
    <cellStyle name="args.style 5 2" xfId="3061" xr:uid="{4883DBDA-FD1B-4267-9788-08F9ADD9801D}"/>
    <cellStyle name="args.style 6" xfId="3062" xr:uid="{138CB7D2-1730-4AA7-A619-3CE859D280E8}"/>
    <cellStyle name="args.style 6 2" xfId="3063" xr:uid="{60E2192A-331E-4BFF-A3C4-CEA262DB2347}"/>
    <cellStyle name="args.style 7" xfId="3064" xr:uid="{B22F4B91-2425-49E7-A358-E41135934DE2}"/>
    <cellStyle name="args.style 7 2" xfId="3065" xr:uid="{FD9E59E0-8310-4AE6-973B-EDEDA728E024}"/>
    <cellStyle name="args.style 8" xfId="3066" xr:uid="{D6C0A4CC-E0A7-4CCA-A890-5ABABE5C8A45}"/>
    <cellStyle name="args.style 8 2" xfId="3067" xr:uid="{FE39215F-904C-477F-95E3-9987CD865985}"/>
    <cellStyle name="args.style 9" xfId="3068" xr:uid="{7E3BD549-E590-4133-81BE-78CF9A62F0B5}"/>
    <cellStyle name="args.style 9 2" xfId="3069" xr:uid="{24ABD8FA-0157-4C09-B9A1-C66099432000}"/>
    <cellStyle name="ASD" xfId="11589" xr:uid="{FA391204-C91D-4008-9562-0644D1345D4C}"/>
    <cellStyle name="ÄÞ¸¶ [0]_      " xfId="11590" xr:uid="{6AE3459C-194D-4B27-B32D-1561D832306B}"/>
    <cellStyle name="AÞ¸¶ [0]_INQUIRY ¿?¾÷AßAø " xfId="11591" xr:uid="{4ABEBCB7-B8E2-49AA-A879-17024F3575DB}"/>
    <cellStyle name="ÄÞ¸¶ [0]_laroux" xfId="11592" xr:uid="{04CD1269-36F9-4C4F-B61D-B0F20FAA1C2F}"/>
    <cellStyle name="ÄÞ¸¶_      " xfId="11593" xr:uid="{FA52B177-6B6C-4E18-B77D-3269B38018B9}"/>
    <cellStyle name="AÞ¸¶_INQUIRY ¿?¾÷AßAø " xfId="11594" xr:uid="{44834166-37CB-4179-AF34-3D423D299659}"/>
    <cellStyle name="ÄÞ¸¶_laroux" xfId="11595" xr:uid="{F993444E-0C24-4FC0-8990-415EA88509F1}"/>
    <cellStyle name="ausfüll" xfId="11596" xr:uid="{AD839F2A-2650-4A04-A703-F17B3D2EAFDD}"/>
    <cellStyle name="Ausfüllkosten" xfId="11597" xr:uid="{21C4A161-432F-4877-AA14-3078B6A8E9E1}"/>
    <cellStyle name="ausfülltext" xfId="11598" xr:uid="{4D3464D6-838F-4E78-971A-02BA64C21447}"/>
    <cellStyle name="ausfüllzahl" xfId="11599" xr:uid="{17D0AA06-74C4-42D2-9180-52E7150A2B37}"/>
    <cellStyle name="Ausgabe" xfId="11600" xr:uid="{9863B64E-19B4-4713-B883-5BC27AF06003}"/>
    <cellStyle name="Ausgabe 2" xfId="13916" xr:uid="{228AA713-B6DE-49F6-8059-E152FC701296}"/>
    <cellStyle name="Ausgabe 2 2" xfId="21451" xr:uid="{DDFBEF98-EF6D-4EC2-A24E-869E952D763F}"/>
    <cellStyle name="Ausgabe 2 3" xfId="23934" xr:uid="{476DC034-D5AA-4500-8CA7-900D62890750}"/>
    <cellStyle name="Ausgabe 2 4" xfId="27629" xr:uid="{9070EA38-02BE-43CF-ABD5-0FCFC50624D6}"/>
    <cellStyle name="Ausgabe 2 5" xfId="35865" xr:uid="{0F1D7E9F-964B-4FA7-87F9-1CE50E80DC96}"/>
    <cellStyle name="Ausgabe 3" xfId="16453" xr:uid="{AAAF00D2-BB9A-442C-8624-B3D3BA6A5B42}"/>
    <cellStyle name="Ausgabe 4" xfId="27628" xr:uid="{99BE3B36-5138-4F33-9589-AC1E5E77630E}"/>
    <cellStyle name="Ausgabe 5" xfId="35864" xr:uid="{DD2C8F60-2374-4BCF-A57F-2AD0DA1784CF}"/>
    <cellStyle name="Ausgabe 6" xfId="38897" xr:uid="{8667DC2D-A577-4405-AEF3-064FD2CC87B2}"/>
    <cellStyle name="Bad 2" xfId="100" xr:uid="{3592277D-19D5-4CEF-9660-FE6EA8D5D6D6}"/>
    <cellStyle name="Bad 2 2" xfId="380" xr:uid="{8DB7D57A-5D4E-4A80-846F-40ED269C5921}"/>
    <cellStyle name="Bad 2 2 2" xfId="38898" xr:uid="{E8C668FA-DDD3-4568-9A65-612CB27D365B}"/>
    <cellStyle name="Bad 2 3" xfId="24088" xr:uid="{A6AC568C-1336-4A01-9EFA-3C4A792C26A1}"/>
    <cellStyle name="Bad 3" xfId="101" xr:uid="{463091E9-3ABF-46E0-A0A1-A340F3521BAA}"/>
    <cellStyle name="Bad 3 2" xfId="27630" xr:uid="{41100972-4FF2-4D7C-93CD-BDA22432F6E9}"/>
    <cellStyle name="Bad 3 3" xfId="38899" xr:uid="{8D83A683-EA42-4967-B5C8-E7052D8B5DB5}"/>
    <cellStyle name="Bad 4" xfId="102" xr:uid="{79533CF0-4A68-4B98-BE91-8F1D9AA0296B}"/>
    <cellStyle name="Bad 5" xfId="103" xr:uid="{3BC702D7-F0E1-46E8-8F0C-B40DF4DD8453}"/>
    <cellStyle name="Bad 6" xfId="31485" xr:uid="{FADD2C4C-EC72-442F-89C1-09051618A028}"/>
    <cellStyle name="Bad 7" xfId="2503" xr:uid="{1CC09376-65D8-4B9A-B8BE-0C9AA57C188C}"/>
    <cellStyle name="Berechnung" xfId="11601" xr:uid="{FDC71DD3-A9A2-4DFC-A857-8FA22D70660B}"/>
    <cellStyle name="Berechnung 2" xfId="12779" xr:uid="{9AD455B5-407F-4B04-AC86-D61CD4621B20}"/>
    <cellStyle name="Berechnung 2 2" xfId="21452" xr:uid="{8D682531-2C8B-48D9-ABBE-DC54CB9BA8D9}"/>
    <cellStyle name="Berechnung 2 3" xfId="23935" xr:uid="{81D6455D-4BC1-41A7-B85F-3585FB2CB18B}"/>
    <cellStyle name="Berechnung 2 4" xfId="27632" xr:uid="{98073F0D-7DF5-4A37-B099-F684B4B22466}"/>
    <cellStyle name="Berechnung 2 5" xfId="31011" xr:uid="{A9F777AB-42AA-48DF-B87C-5F429F14953B}"/>
    <cellStyle name="Berechnung 2 6" xfId="35867" xr:uid="{AFF1764F-55DB-4D3F-ABD4-BF487FA0723D}"/>
    <cellStyle name="Berechnung 3" xfId="16454" xr:uid="{10692951-5CE2-41DA-B284-D3B276040716}"/>
    <cellStyle name="Berechnung 4" xfId="17540" xr:uid="{88DB915B-C1C1-4EB7-8409-B7C95128E82E}"/>
    <cellStyle name="Berechnung 5" xfId="27631" xr:uid="{E10CED36-A831-4064-BAF4-17AFF4A52E74}"/>
    <cellStyle name="Berechnung 6" xfId="35866" xr:uid="{3CAAE284-EF92-4494-86F4-768EAA469EA3}"/>
    <cellStyle name="Berechnung 7" xfId="38900" xr:uid="{D27B3270-B31A-4C82-8026-60B0227870ED}"/>
    <cellStyle name="Berekening" xfId="11602" xr:uid="{3F62C39E-52FB-495F-9AAD-26F7BDA7D80A}"/>
    <cellStyle name="Berekening 10" xfId="35868" xr:uid="{DF6471C1-4511-4703-A461-47DC97D08455}"/>
    <cellStyle name="Berekening 2" xfId="11603" xr:uid="{FB308760-BB46-4A07-AD41-9CABC48CD778}"/>
    <cellStyle name="Berekening 2 2" xfId="12777" xr:uid="{A3533528-A8DF-47DE-8650-8795CA228589}"/>
    <cellStyle name="Berekening 2 2 2" xfId="20072" xr:uid="{CA61DA61-15A7-4B7B-A127-EF4623C5688E}"/>
    <cellStyle name="Berekening 2 2 3" xfId="22835" xr:uid="{E6D1225F-1B8B-4433-8829-B929546B6EE8}"/>
    <cellStyle name="Berekening 2 2 4" xfId="27635" xr:uid="{8E85BF03-4207-499D-B7E8-BE4379BD1263}"/>
    <cellStyle name="Berekening 2 2 5" xfId="35870" xr:uid="{1FED8225-81C1-441A-A133-6B57F844E31B}"/>
    <cellStyle name="Berekening 2 3" xfId="16456" xr:uid="{A1128A93-2426-4FA1-B9CA-06737C8D9F08}"/>
    <cellStyle name="Berekening 2 4" xfId="17538" xr:uid="{0F1C1003-8A71-4CE6-B47D-BEB5503E27CC}"/>
    <cellStyle name="Berekening 2 5" xfId="27634" xr:uid="{DF6B9198-F56F-4C68-A666-7549172C881D}"/>
    <cellStyle name="Berekening 2 6" xfId="35869" xr:uid="{7834F35D-3A88-4C17-93C5-01F7355754A9}"/>
    <cellStyle name="Berekening 3" xfId="12778" xr:uid="{C0AD452C-37B0-4BC0-8C9D-BF5BA23B9B6C}"/>
    <cellStyle name="Berekening 3 2" xfId="20073" xr:uid="{567CD995-6E25-4760-97F9-63CF77B25B57}"/>
    <cellStyle name="Berekening 3 2 2" xfId="22836" xr:uid="{205B92A7-5563-409B-82E5-7C39CA22EEFB}"/>
    <cellStyle name="Berekening 3 2 3" xfId="27637" xr:uid="{A5E5841B-5055-408E-8EE0-D88B0338C1A7}"/>
    <cellStyle name="Berekening 3 3" xfId="16457" xr:uid="{323BC211-7C7E-4025-B1E2-FF2CFE770E0F}"/>
    <cellStyle name="Berekening 3 4" xfId="17537" xr:uid="{6F5FE324-5F07-4C78-81E1-795EE55258C8}"/>
    <cellStyle name="Berekening 3 5" xfId="27636" xr:uid="{FD82DC79-D013-4D5E-8F77-6DF8F37EE452}"/>
    <cellStyle name="Berekening 3 6" xfId="35871" xr:uid="{D9D2389F-C006-4036-86C3-B4341AC28301}"/>
    <cellStyle name="Berekening 4" xfId="14650" xr:uid="{0D023AA6-B7C6-4FA6-8EBB-2B80211999A6}"/>
    <cellStyle name="Berekening 4 2" xfId="20074" xr:uid="{7FB31F67-12D1-4731-8B6F-C36034A55B95}"/>
    <cellStyle name="Berekening 4 2 2" xfId="22837" xr:uid="{28DCC777-992B-479F-BF9D-4A876C1E8D42}"/>
    <cellStyle name="Berekening 4 2 3" xfId="27639" xr:uid="{0AABCB8C-15C0-49F9-B8E3-21930829544F}"/>
    <cellStyle name="Berekening 4 3" xfId="16458" xr:uid="{15D14124-0130-43F7-8BAD-195D00A36DEC}"/>
    <cellStyle name="Berekening 4 4" xfId="17536" xr:uid="{BCB45BAC-380F-4189-85C9-C270A5A774DF}"/>
    <cellStyle name="Berekening 4 5" xfId="27638" xr:uid="{D0E29720-04BC-4BA0-A50F-B3D4884F0522}"/>
    <cellStyle name="Berekening 4 6" xfId="35872" xr:uid="{14174F01-8699-4451-B728-7BD796FC5C05}"/>
    <cellStyle name="Berekening 5" xfId="15410" xr:uid="{0514BB7D-9E23-4D7C-B945-D154C0B2052F}"/>
    <cellStyle name="Berekening 5 2" xfId="20075" xr:uid="{99E1DC74-182E-4210-9212-C79240EB8041}"/>
    <cellStyle name="Berekening 5 2 2" xfId="22838" xr:uid="{F4090266-4490-44A9-919E-F2B711421523}"/>
    <cellStyle name="Berekening 5 2 3" xfId="27641" xr:uid="{932F1822-3ADF-415A-A320-EADE7591D688}"/>
    <cellStyle name="Berekening 5 3" xfId="16459" xr:uid="{22A6166D-0E4B-40F6-8DB3-0BEFC111712E}"/>
    <cellStyle name="Berekening 5 4" xfId="17535" xr:uid="{3D9CF918-EF0A-4472-B02F-0425CC6AB7AA}"/>
    <cellStyle name="Berekening 5 5" xfId="27640" xr:uid="{B39BE308-BE40-42C4-B7AE-BFE19DB34231}"/>
    <cellStyle name="Berekening 5 6" xfId="35873" xr:uid="{48FA6C31-004A-4B3B-BEFE-3E21640F4A97}"/>
    <cellStyle name="Berekening 6" xfId="20071" xr:uid="{837F49DA-98F2-4A93-91F0-6680766F19C1}"/>
    <cellStyle name="Berekening 6 2" xfId="22834" xr:uid="{6C7AB027-0938-4E0A-9C3B-CD99CFEBC8E3}"/>
    <cellStyle name="Berekening 6 3" xfId="27642" xr:uid="{03650BDE-6F8B-4A2B-8AAC-D6E61DF990B0}"/>
    <cellStyle name="Berekening 7" xfId="16455" xr:uid="{D7AB0967-1074-4D35-8302-CBD1F02DDC1E}"/>
    <cellStyle name="Berekening 8" xfId="17539" xr:uid="{3EBF0DDD-708B-4980-9B7F-C2DF517DF4B0}"/>
    <cellStyle name="Berekening 9" xfId="27633" xr:uid="{F42BD0F3-05D7-4939-A733-CAE500B2A41D}"/>
    <cellStyle name="Besuchter Hyperlink" xfId="2903" xr:uid="{C512F41B-7DF9-4F56-82FF-B8B892F44167}"/>
    <cellStyle name="Bevitel" xfId="11604" xr:uid="{735DB29B-B3CA-45E7-A8F0-FB0C0BB0529F}"/>
    <cellStyle name="Bevitel 10" xfId="35874" xr:uid="{DB82270A-8B6E-4B0E-B6B3-1ED1CD90AAEE}"/>
    <cellStyle name="Bevitel 2" xfId="11605" xr:uid="{B4D10216-FC46-4306-837E-BB13CE695EC2}"/>
    <cellStyle name="Bevitel 2 2" xfId="12775" xr:uid="{B8EC7E14-7F12-4135-93DA-F3390350750A}"/>
    <cellStyle name="Bevitel 2 2 2" xfId="20077" xr:uid="{1AA2C6FE-65B9-4D03-8136-C04A2ABE1EE9}"/>
    <cellStyle name="Bevitel 2 2 3" xfId="22840" xr:uid="{99FA15C4-9025-4A15-8F85-FCE2E3C3E493}"/>
    <cellStyle name="Bevitel 2 2 4" xfId="27645" xr:uid="{75256DF2-484A-48AA-89E8-C57522006F23}"/>
    <cellStyle name="Bevitel 2 2 5" xfId="35876" xr:uid="{44360C12-D587-4C75-A824-A0D7829E4FDA}"/>
    <cellStyle name="Bevitel 2 3" xfId="16461" xr:uid="{B27E6872-7BB0-4C2E-A147-52ACDAC3E448}"/>
    <cellStyle name="Bevitel 2 4" xfId="17533" xr:uid="{295C8320-D00C-4FE0-921F-5812213B189A}"/>
    <cellStyle name="Bevitel 2 5" xfId="27644" xr:uid="{E47C1FBD-4721-4822-AD95-9D9667D3404B}"/>
    <cellStyle name="Bevitel 2 6" xfId="35875" xr:uid="{AD7270FF-2A4B-43C5-B0A8-2B61F96A50B8}"/>
    <cellStyle name="Bevitel 3" xfId="12776" xr:uid="{7FE0F778-1A9F-4B91-B623-3FBB46AEFDC7}"/>
    <cellStyle name="Bevitel 3 2" xfId="20078" xr:uid="{B77913A1-BBDF-4D67-A3BE-56DF7C94359D}"/>
    <cellStyle name="Bevitel 3 2 2" xfId="22841" xr:uid="{0E2559CB-4C47-4227-B1A0-0C59137CE32D}"/>
    <cellStyle name="Bevitel 3 2 3" xfId="27647" xr:uid="{43FABDC9-13DC-4CDE-9D52-517264DEF9B6}"/>
    <cellStyle name="Bevitel 3 3" xfId="16462" xr:uid="{85DC5769-6011-445B-8EAD-490474E9E652}"/>
    <cellStyle name="Bevitel 3 4" xfId="17532" xr:uid="{96314E18-BB28-4F6C-991F-928F9D3ED0DA}"/>
    <cellStyle name="Bevitel 3 5" xfId="27646" xr:uid="{C37A4F2D-FE55-44B1-B637-90D2C8816362}"/>
    <cellStyle name="Bevitel 3 6" xfId="35877" xr:uid="{30E69753-22C2-4BD4-A804-6B47681DB040}"/>
    <cellStyle name="Bevitel 4" xfId="14651" xr:uid="{5E51233D-3030-49C0-8AA2-924C6031E867}"/>
    <cellStyle name="Bevitel 4 2" xfId="20079" xr:uid="{8AADEF1A-96FF-469C-9C98-78E59120646B}"/>
    <cellStyle name="Bevitel 4 2 2" xfId="22842" xr:uid="{6E963B7E-6159-4B86-A21A-B453E5FE1CA7}"/>
    <cellStyle name="Bevitel 4 2 3" xfId="27649" xr:uid="{562DE702-8056-4279-9A2D-E2E7CD00CE62}"/>
    <cellStyle name="Bevitel 4 3" xfId="16463" xr:uid="{31805957-9668-496E-BC2B-54C6E1C7686A}"/>
    <cellStyle name="Bevitel 4 4" xfId="17531" xr:uid="{4EAB21EF-D522-42FA-8F6E-CF4A3AF19489}"/>
    <cellStyle name="Bevitel 4 5" xfId="27648" xr:uid="{26D7A8C4-9F50-4707-B5CE-B22A004A5A6A}"/>
    <cellStyle name="Bevitel 4 6" xfId="35878" xr:uid="{632B27CE-E554-437E-B265-4EC36905A8C6}"/>
    <cellStyle name="Bevitel 5" xfId="15411" xr:uid="{4CCFB3A8-DA36-4323-BC87-3617AF760486}"/>
    <cellStyle name="Bevitel 5 2" xfId="20080" xr:uid="{E55B8121-46B7-4A40-B404-6277C109912C}"/>
    <cellStyle name="Bevitel 5 2 2" xfId="22843" xr:uid="{9990C339-97DF-4ACE-9794-9D5019AC175F}"/>
    <cellStyle name="Bevitel 5 2 3" xfId="27651" xr:uid="{447B1DF9-9E74-49B6-B873-32DBE8190611}"/>
    <cellStyle name="Bevitel 5 3" xfId="16464" xr:uid="{0A413937-B5DE-4A79-B8C2-2E541780780C}"/>
    <cellStyle name="Bevitel 5 4" xfId="17530" xr:uid="{4FF10100-4A09-4FF1-9AAF-41C0F50E2547}"/>
    <cellStyle name="Bevitel 5 5" xfId="27650" xr:uid="{3E9BF0BA-6AAC-40BC-81A6-541C254C628A}"/>
    <cellStyle name="Bevitel 5 6" xfId="35879" xr:uid="{A33391CC-1F6E-4C56-A6F7-E5813ACED601}"/>
    <cellStyle name="Bevitel 6" xfId="20076" xr:uid="{7CC87944-A65F-4ABD-8F1B-C960190650CA}"/>
    <cellStyle name="Bevitel 6 2" xfId="22839" xr:uid="{0B4F02F4-0507-4559-B1B3-F7A844AF58F8}"/>
    <cellStyle name="Bevitel 6 3" xfId="27652" xr:uid="{2E48AD10-AFCB-4430-BB07-AE47585DDF28}"/>
    <cellStyle name="Bevitel 7" xfId="16460" xr:uid="{B9175C9E-395D-4E06-A279-8728CB4495E3}"/>
    <cellStyle name="Bevitel 8" xfId="17534" xr:uid="{802695A3-FF96-4AC9-A4EB-5B3F50391C1E}"/>
    <cellStyle name="Bevitel 9" xfId="27643" xr:uid="{05762B1F-26CA-4596-A3A6-75890F7D40DC}"/>
    <cellStyle name="Binlik Ayracı 2" xfId="24116" xr:uid="{F7DA5A78-398A-4B6C-9DD4-73D43C284985}"/>
    <cellStyle name="Binlik Ayracı 3" xfId="24115" xr:uid="{E3541EBD-77E6-4109-AABB-13385A5DBE2E}"/>
    <cellStyle name="BKW" xfId="11606" xr:uid="{B3BF0894-50ED-4AE4-8582-CE9ED95469E3}"/>
    <cellStyle name="BKW 2" xfId="11607" xr:uid="{D1D1B180-4406-4C77-B451-8C7614A14707}"/>
    <cellStyle name="BKW 2 2" xfId="13914" xr:uid="{E53BBBAF-4883-46EA-8C9E-7BFAE832290C}"/>
    <cellStyle name="BKW 2 2 2" xfId="35882" xr:uid="{C5CB00DB-FCB8-4F93-B4F9-83B994550569}"/>
    <cellStyle name="BKW 2 3" xfId="35881" xr:uid="{E4353072-F073-44FB-B03A-A647EADC4992}"/>
    <cellStyle name="BKW 3" xfId="13915" xr:uid="{621F96C2-E13D-4A81-8EF5-005F1580E19E}"/>
    <cellStyle name="BKW 3 2" xfId="35883" xr:uid="{D9B80C02-81DE-4B61-A640-0CEDE4EACCAE}"/>
    <cellStyle name="BKW 4" xfId="16465" xr:uid="{D1AFDF28-7DF1-4A32-A302-28FB32B15723}"/>
    <cellStyle name="BKW 5" xfId="27653" xr:uid="{5140E9C3-0B4A-41D5-90D0-48DCFFC9EC51}"/>
    <cellStyle name="BKW 6" xfId="31012" xr:uid="{6F678676-4595-46CB-8CE2-89373C35E6D0}"/>
    <cellStyle name="BKW 7" xfId="35880" xr:uid="{E4E90535-5083-42F3-8F8E-F5E845A20421}"/>
    <cellStyle name="BKWmas" xfId="11608" xr:uid="{34705A7F-AB42-4A6F-A8C2-4784A5D2393D}"/>
    <cellStyle name="BKWmas 2" xfId="11609" xr:uid="{4A6F4C08-1576-4218-BE2B-F1B029A130D3}"/>
    <cellStyle name="BKWmas 3" xfId="15069" xr:uid="{B65DE61B-9F06-4D89-A013-51596FE50C16}"/>
    <cellStyle name="BKWmas 4" xfId="15412" xr:uid="{D8A4845D-159A-4810-8357-CA08BF799E39}"/>
    <cellStyle name="Body" xfId="381" xr:uid="{D528E39E-D6F1-4F13-B05D-71896BA19A90}"/>
    <cellStyle name="Bom" xfId="11610" xr:uid="{1B36E182-7B1A-4CF8-9503-52FC50CBD398}"/>
    <cellStyle name="Buena" xfId="11611" xr:uid="{D29BE404-5483-4179-AFEB-6DCF12640F44}"/>
    <cellStyle name="Buena 2" xfId="3070" xr:uid="{98BD68E4-4C74-4759-B846-FA1A0DB80F29}"/>
    <cellStyle name="Buena 2 2" xfId="11612" xr:uid="{7D335635-B223-46BD-9CFE-5A5782EE1763}"/>
    <cellStyle name="Buena 2 2 2" xfId="16466" xr:uid="{C00AB0D0-B367-4C39-A467-92530167FEC5}"/>
    <cellStyle name="C?AØ_¿?¾÷CoE² " xfId="11613" xr:uid="{C74EEAF4-10FE-4252-BDEB-7A5ADD0ED38F}"/>
    <cellStyle name="Ç¥ÁØ_      " xfId="11614" xr:uid="{7361A9F7-983F-430C-B959-2B192FF77448}"/>
    <cellStyle name="C￥AØ_¿μ¾÷CoE² " xfId="11615" xr:uid="{91C291D4-83CE-488C-A4AF-31CC70B8EF5A}"/>
    <cellStyle name="Ç¥ÁØ_±³°¢¼ö·®" xfId="11616" xr:uid="{B3A262D4-F25F-4967-BD97-0678C67AA8F3}"/>
    <cellStyle name="C￥AØ_Sheet1_¿μ¾÷CoE² " xfId="11617" xr:uid="{4E6A69B7-80A0-4369-B7D7-187FC19C9263}"/>
    <cellStyle name="Cabecera 1" xfId="2904" xr:uid="{B161F4C8-EEB7-441A-9729-9DB6745A279B}"/>
    <cellStyle name="Cabecera 2" xfId="2905" xr:uid="{C6578D99-18DC-4869-B884-884B36A06CB6}"/>
    <cellStyle name="Cabecera 2 2" xfId="11618" xr:uid="{B1ED0AB3-F6CE-4178-9BF7-83A50D38BBE3}"/>
    <cellStyle name="Cabecera 2 2 2" xfId="16467" xr:uid="{6975B31F-1836-4A6D-90F8-D3E28AE2BA60}"/>
    <cellStyle name="Calc Currency (0)" xfId="382" xr:uid="{32B4A54C-938F-4BFC-A119-310F5EC5CD51}"/>
    <cellStyle name="Calc Currency (0) 2" xfId="11620" xr:uid="{D4CB45C6-39E8-4E51-BEF3-10C095A32497}"/>
    <cellStyle name="Calc Currency (0) 2 2" xfId="11621" xr:uid="{ED0A5F93-DFC9-4937-A883-F9BF601AFEA7}"/>
    <cellStyle name="Calc Currency (0) 2 3" xfId="38902" xr:uid="{EABBA1F1-919E-450C-ADD5-7CA9174F6868}"/>
    <cellStyle name="Calc Currency (0) 3" xfId="11622" xr:uid="{98B4DF4B-E71B-43D2-81E1-ADA5A7D0CA37}"/>
    <cellStyle name="Calc Currency (0) 3 2" xfId="16469" xr:uid="{AD53B667-4821-4D91-A524-49F08FDE0F87}"/>
    <cellStyle name="Calc Currency (0) 4" xfId="16468" xr:uid="{906DA097-D2DA-4585-AC02-5E6A0965A78A}"/>
    <cellStyle name="Calc Currency (0) 5" xfId="27654" xr:uid="{53E7840C-C720-43E5-BF32-72EAEAC1A146}"/>
    <cellStyle name="Calc Currency (0) 6" xfId="38901" xr:uid="{5929C1C8-3F6D-4F51-86A2-79733B665F6C}"/>
    <cellStyle name="Calc Currency (0) 7" xfId="11619" xr:uid="{AA5ABBAB-60FD-4753-89BD-A44BAA7B0CE3}"/>
    <cellStyle name="Calc Currency (2)" xfId="11623" xr:uid="{6CD399DD-4A83-447D-B061-FDC9413F9891}"/>
    <cellStyle name="Calc Currency (2) 2" xfId="27655" xr:uid="{4811AC11-F566-4CA0-AF17-242F2AE17BD3}"/>
    <cellStyle name="Calc Percent (0)" xfId="11624" xr:uid="{6F136412-9897-4433-847B-CB04FB75B56F}"/>
    <cellStyle name="Calc Percent (0) 2" xfId="27656" xr:uid="{B69B3F04-9F39-46D0-A95C-16001323839E}"/>
    <cellStyle name="Calc Percent (1)" xfId="11625" xr:uid="{38E9BBDE-B845-4D19-BA7D-B082D8CFF7DF}"/>
    <cellStyle name="Calc Percent (1) 2" xfId="27657" xr:uid="{75AAA869-8029-4D3D-B136-9BF08E92552E}"/>
    <cellStyle name="Calc Percent (2)" xfId="11626" xr:uid="{03EA472A-6E25-4BB3-8CC7-817C402A6FF0}"/>
    <cellStyle name="Calc Percent (2) 2" xfId="27658" xr:uid="{B62C632B-9DC2-4E3B-9DDE-9A7E4469B3F6}"/>
    <cellStyle name="Calc Units (0)" xfId="11627" xr:uid="{D6FDCBF9-EA77-41ED-8777-C9D2041E0079}"/>
    <cellStyle name="Calc Units (0) 2" xfId="27659" xr:uid="{854A5E9F-39EA-40F0-BCE5-670265D91A36}"/>
    <cellStyle name="Calc Units (1)" xfId="11628" xr:uid="{EF634A0D-266C-4962-86EC-9E0520AA38AA}"/>
    <cellStyle name="Calc Units (1) 2" xfId="27660" xr:uid="{188530FF-0668-4EDA-9A00-F2E6149A10E5}"/>
    <cellStyle name="Calc Units (2)" xfId="11629" xr:uid="{CFFB5E1D-902E-43F2-BE75-E385A3F644D1}"/>
    <cellStyle name="Calc Units (2) 2" xfId="27661" xr:uid="{173317A9-F917-4450-B07C-B47588CBCE5E}"/>
    <cellStyle name="Calcolo" xfId="2906" xr:uid="{976A5410-D91E-422E-8B8F-A3ADD6BD08E8}"/>
    <cellStyle name="Calcolo 2" xfId="8600" xr:uid="{DA547EBF-D418-4CC4-A237-F1CCFDE3FC81}"/>
    <cellStyle name="Calcolo 2 2" xfId="21453" xr:uid="{50782A28-3FB0-495D-896F-859DE4FAD5D5}"/>
    <cellStyle name="Calcolo 2 3" xfId="23936" xr:uid="{50AF79D4-282E-4A10-B118-C681C10502E0}"/>
    <cellStyle name="Calcolo 2 4" xfId="27663" xr:uid="{95C7290B-1078-42E9-89D5-7BBD0B0800E6}"/>
    <cellStyle name="Calcolo 2 5" xfId="35885" xr:uid="{447A2579-C94C-47FD-92A9-A851A7710A71}"/>
    <cellStyle name="Calcolo 2 6" xfId="38903" xr:uid="{7C6E861F-F066-4F7A-8713-C0E2DEB68BE4}"/>
    <cellStyle name="Calcolo 3" xfId="11630" xr:uid="{B9EE8212-0408-47D8-8F69-70EC4A161B19}"/>
    <cellStyle name="Calcolo 3 2" xfId="35886" xr:uid="{B15D50E6-ABFE-4379-B20E-A0365F30DDB8}"/>
    <cellStyle name="Calcolo 4" xfId="12774" xr:uid="{8BA77166-2B3C-4257-A7FC-890B08F4AF7C}"/>
    <cellStyle name="Calcolo 4 2" xfId="35887" xr:uid="{E2534259-17A9-4B2B-9232-FE4DD2E2BDA2}"/>
    <cellStyle name="Calcolo 5" xfId="16470" xr:uid="{3AF21F04-B499-4F84-B4C7-88C9F6C81599}"/>
    <cellStyle name="Calcolo 6" xfId="17529" xr:uid="{53375C9D-270F-4A9E-8526-E6161ED4B94E}"/>
    <cellStyle name="Calcolo 7" xfId="27662" xr:uid="{20E610B2-F251-4A63-A53F-3658C4AFE40A}"/>
    <cellStyle name="Calcolo 8" xfId="35884" xr:uid="{23D2ABF8-A3FC-4F10-A28C-D18E57649D83}"/>
    <cellStyle name="Calculation 2" xfId="104" xr:uid="{D410A845-B69E-4CAD-951F-E0492A0BA592}"/>
    <cellStyle name="Calculation 2 10" xfId="12773" xr:uid="{04EC0E59-D4CE-49ED-A2A1-06F7BBCB8B38}"/>
    <cellStyle name="Calculation 2 10 2" xfId="24965" xr:uid="{D9B27017-85A4-48D1-8948-287FFC5CB477}"/>
    <cellStyle name="Calculation 2 10 3" xfId="35889" xr:uid="{F631C373-F2C6-42A9-9E76-DBCB7973EE6D}"/>
    <cellStyle name="Calculation 2 11" xfId="16471" xr:uid="{765BC1F0-B7D7-4E9A-B2E2-0FF5B4BF9F25}"/>
    <cellStyle name="Calculation 2 11 2" xfId="24811" xr:uid="{DCF639D8-19D4-4CE6-ACD8-431398185A58}"/>
    <cellStyle name="Calculation 2 12" xfId="17528" xr:uid="{3995989C-71CB-4DAA-8FA9-FDB50062CB5C}"/>
    <cellStyle name="Calculation 2 12 2" xfId="26017" xr:uid="{91137617-8715-49F9-AD97-015585A80260}"/>
    <cellStyle name="Calculation 2 13" xfId="24087" xr:uid="{98D76406-7526-4079-8D6A-4B4863A6275D}"/>
    <cellStyle name="Calculation 2 14" xfId="31487" xr:uid="{C5378D10-CF2C-42C9-89CB-0EF14B34B562}"/>
    <cellStyle name="Calculation 2 15" xfId="35888" xr:uid="{92A8674C-57AB-47CE-9A22-18A139868ECE}"/>
    <cellStyle name="Calculation 2 16" xfId="38904" xr:uid="{F4F5625D-D62A-4ED2-AFD9-9A00D8D0EB75}"/>
    <cellStyle name="Calculation 2 2" xfId="383" xr:uid="{7E9E2399-53A0-45D4-826A-35BDB8FC3493}"/>
    <cellStyle name="Calculation 2 2 10" xfId="25460" xr:uid="{B4AECF8E-361B-4BF6-A3CE-533E207C45E3}"/>
    <cellStyle name="Calculation 2 2 11" xfId="25676" xr:uid="{21F8749E-244B-445E-BE6C-D7083D51808E}"/>
    <cellStyle name="Calculation 2 2 12" xfId="26023" xr:uid="{2D54F87A-F101-4178-9D88-684BC70F59B6}"/>
    <cellStyle name="Calculation 2 2 13" xfId="24148" xr:uid="{71DD2769-423C-4FAF-8F2C-0E6927AB44E8}"/>
    <cellStyle name="Calculation 2 2 14" xfId="35890" xr:uid="{04767833-F264-4158-82D5-8DD1DF0B8889}"/>
    <cellStyle name="Calculation 2 2 15" xfId="38905" xr:uid="{741ED648-AEC7-471E-86FC-D71BCFB2023F}"/>
    <cellStyle name="Calculation 2 2 16" xfId="2551" xr:uid="{407F3D44-EEBF-4DB3-BE09-6E21754595CB}"/>
    <cellStyle name="Calculation 2 2 2" xfId="2552" xr:uid="{608EE701-91E6-44F8-8076-EFCEF796E2DA}"/>
    <cellStyle name="Calculation 2 2 2 10" xfId="26048" xr:uid="{FEC4343E-4C32-46DD-8A2E-DB491F07977A}"/>
    <cellStyle name="Calculation 2 2 2 11" xfId="24138" xr:uid="{E26DE171-AF91-4E2D-9E62-C1D4737E6638}"/>
    <cellStyle name="Calculation 2 2 2 12" xfId="35891" xr:uid="{175DFA0F-E1D9-46D4-B3F2-2C638DBB3BDD}"/>
    <cellStyle name="Calculation 2 2 2 2" xfId="2553" xr:uid="{0C50ED79-9D78-49D1-8FFC-760DFB94A18D}"/>
    <cellStyle name="Calculation 2 2 2 2 10" xfId="24191" xr:uid="{E1931A02-3801-4615-85E3-75AF071C555B}"/>
    <cellStyle name="Calculation 2 2 2 2 11" xfId="35892" xr:uid="{211C1BC5-9B2A-4C1B-BF34-C3A3CD6940D4}"/>
    <cellStyle name="Calculation 2 2 2 2 2" xfId="8601" xr:uid="{3D0D8EAE-8A1B-4252-9F4A-91EF2A4ED78B}"/>
    <cellStyle name="Calculation 2 2 2 2 2 10" xfId="35893" xr:uid="{48F690D8-75C9-40DF-B22E-BC0D7EE1226D}"/>
    <cellStyle name="Calculation 2 2 2 2 2 2" xfId="21454" xr:uid="{DC25C7BF-FCB2-430E-9EB2-EE50970700F1}"/>
    <cellStyle name="Calculation 2 2 2 2 2 2 2" xfId="25095" xr:uid="{2016E00F-D131-4A26-8028-7379C4115B3C}"/>
    <cellStyle name="Calculation 2 2 2 2 2 3" xfId="23937" xr:uid="{4E605074-491A-4D17-A8BD-7DC570520CD6}"/>
    <cellStyle name="Calculation 2 2 2 2 2 3 2" xfId="25214" xr:uid="{DDEEE2C4-3877-4E2F-858F-D1F929DAE4C0}"/>
    <cellStyle name="Calculation 2 2 2 2 2 4" xfId="25420" xr:uid="{8E8E4956-0670-420D-87FD-CEAD6169B075}"/>
    <cellStyle name="Calculation 2 2 2 2 2 5" xfId="25636" xr:uid="{47130EC7-11B8-42C2-B132-381A72056DDB}"/>
    <cellStyle name="Calculation 2 2 2 2 2 6" xfId="25843" xr:uid="{09FD024D-86F8-404E-8934-6F7A4CF954AC}"/>
    <cellStyle name="Calculation 2 2 2 2 2 7" xfId="25996" xr:uid="{84543A0D-6814-4B46-913B-FB1D018CE507}"/>
    <cellStyle name="Calculation 2 2 2 2 2 8" xfId="24631" xr:uid="{8E174BB1-B0EF-47EB-8739-B6D35B274DE7}"/>
    <cellStyle name="Calculation 2 2 2 2 2 9" xfId="24383" xr:uid="{08239AD1-3938-449B-8481-7E890653548C}"/>
    <cellStyle name="Calculation 2 2 2 2 3" xfId="8602" xr:uid="{1CC2AAE7-22AB-4FD6-95FF-141115288BE0}"/>
    <cellStyle name="Calculation 2 2 2 2 3 2" xfId="24878" xr:uid="{DB5A20D3-81BC-4907-86C7-D0551E92A116}"/>
    <cellStyle name="Calculation 2 2 2 2 3 3" xfId="35894" xr:uid="{39F5AAAB-17B4-407D-A27A-7B003169E133}"/>
    <cellStyle name="Calculation 2 2 2 2 4" xfId="11634" xr:uid="{5D2922ED-9FAF-4E20-AD4A-036390E98E31}"/>
    <cellStyle name="Calculation 2 2 2 2 4 2" xfId="24961" xr:uid="{D04E9BC7-1CAD-4739-9C38-CB89FC8B112D}"/>
    <cellStyle name="Calculation 2 2 2 2 4 3" xfId="35895" xr:uid="{4479994E-98F5-4FBB-8005-5CEF212418D5}"/>
    <cellStyle name="Calculation 2 2 2 2 5" xfId="12770" xr:uid="{4F900499-4814-4FE0-A311-34C8408D468A}"/>
    <cellStyle name="Calculation 2 2 2 2 5 2" xfId="25280" xr:uid="{BFC6DA44-7D09-4154-84D3-F1EF7F5F76C5}"/>
    <cellStyle name="Calculation 2 2 2 2 5 3" xfId="35896" xr:uid="{EB780EA7-A78A-44E3-A63B-7CDCF3F613D7}"/>
    <cellStyle name="Calculation 2 2 2 2 6" xfId="16474" xr:uid="{AB3172C2-B499-41B9-877C-27A2BFAD027E}"/>
    <cellStyle name="Calculation 2 2 2 2 6 2" xfId="25497" xr:uid="{814CD679-D51E-41D7-9BB0-66F8F440E81D}"/>
    <cellStyle name="Calculation 2 2 2 2 7" xfId="17525" xr:uid="{0841DB06-D940-4F1F-89FF-A25961032413}"/>
    <cellStyle name="Calculation 2 2 2 2 7 2" xfId="25709" xr:uid="{61CD1FBC-4999-4548-8C98-815974EDD924}"/>
    <cellStyle name="Calculation 2 2 2 2 8" xfId="25889" xr:uid="{EBE9873A-5764-4F31-84CB-D34DECD9CCEB}"/>
    <cellStyle name="Calculation 2 2 2 2 9" xfId="24483" xr:uid="{EDC26634-81F5-41FF-8F28-5457040C5EA0}"/>
    <cellStyle name="Calculation 2 2 2 3" xfId="2554" xr:uid="{AE1FA0F0-78EB-4436-BF23-EAFCDEF5458B}"/>
    <cellStyle name="Calculation 2 2 2 3 10" xfId="35897" xr:uid="{FEA730B2-7BF6-46F7-8EB5-6443A6E5F648}"/>
    <cellStyle name="Calculation 2 2 2 3 2" xfId="8603" xr:uid="{DAC10993-6454-4918-B77D-9850071CE7A0}"/>
    <cellStyle name="Calculation 2 2 2 3 2 2" xfId="21455" xr:uid="{7BFA714A-6D51-4ED1-9E69-DFA0E0D4DEA8}"/>
    <cellStyle name="Calculation 2 2 2 3 2 2 2" xfId="24975" xr:uid="{A5714918-5104-4850-AFE2-1E530C559D26}"/>
    <cellStyle name="Calculation 2 2 2 3 2 3" xfId="23938" xr:uid="{71C57B8D-2C4F-4026-8939-8EB05666A336}"/>
    <cellStyle name="Calculation 2 2 2 3 2 4" xfId="24400" xr:uid="{733C52FB-61C6-4AE8-93EB-3C3CF0A4B567}"/>
    <cellStyle name="Calculation 2 2 2 3 2 5" xfId="35898" xr:uid="{8EA6DA7C-4C56-41DA-9B76-2B76DA6003F6}"/>
    <cellStyle name="Calculation 2 2 2 3 3" xfId="8604" xr:uid="{F4BA4835-76C5-44AA-9685-CB449E296DEB}"/>
    <cellStyle name="Calculation 2 2 2 3 3 2" xfId="24806" xr:uid="{21498CBF-3EAF-4905-B721-E4DD1E9933AE}"/>
    <cellStyle name="Calculation 2 2 2 3 3 3" xfId="35899" xr:uid="{D55C606E-6BE9-4F51-BAFE-379C37000830}"/>
    <cellStyle name="Calculation 2 2 2 3 4" xfId="11635" xr:uid="{C94E9C76-8BAA-4DBE-AC88-1BD26FCDB529}"/>
    <cellStyle name="Calculation 2 2 2 3 4 2" xfId="25299" xr:uid="{9245CCD1-8EC8-4085-9ECE-F3199F289353}"/>
    <cellStyle name="Calculation 2 2 2 3 4 3" xfId="35900" xr:uid="{87BA26AA-3A06-44B8-9029-DF90265F2A41}"/>
    <cellStyle name="Calculation 2 2 2 3 5" xfId="12769" xr:uid="{9E32F966-12D1-4CA3-9C0E-0E08A7E2F687}"/>
    <cellStyle name="Calculation 2 2 2 3 5 2" xfId="25516" xr:uid="{73B7FF4D-2F25-4922-8856-4F98840E022C}"/>
    <cellStyle name="Calculation 2 2 2 3 5 3" xfId="35901" xr:uid="{39317252-CD11-42B8-8505-60AE770496A7}"/>
    <cellStyle name="Calculation 2 2 2 3 6" xfId="16475" xr:uid="{BEE3C57B-1092-4A6E-9521-2039C7D37C35}"/>
    <cellStyle name="Calculation 2 2 2 3 6 2" xfId="25726" xr:uid="{1AC575DC-2F9B-44D5-9029-CA2A5F402F68}"/>
    <cellStyle name="Calculation 2 2 2 3 7" xfId="17524" xr:uid="{7D320EA6-F375-415C-A584-D2D73D84675F}"/>
    <cellStyle name="Calculation 2 2 2 3 7 2" xfId="25902" xr:uid="{64B3DC6C-F50E-4B8E-BC64-E40B54965C84}"/>
    <cellStyle name="Calculation 2 2 2 3 8" xfId="24502" xr:uid="{8A6F5590-B2C6-4F70-AED3-7E091D3E1CDF}"/>
    <cellStyle name="Calculation 2 2 2 3 9" xfId="24210" xr:uid="{8413184D-4EF7-4B2D-8FDF-049987B0933B}"/>
    <cellStyle name="Calculation 2 2 2 4" xfId="8605" xr:uid="{94341AE6-661B-408E-8564-3207827C4159}"/>
    <cellStyle name="Calculation 2 2 2 4 10" xfId="35902" xr:uid="{36E5ED6C-3FE8-415F-B965-0E4172889F99}"/>
    <cellStyle name="Calculation 2 2 2 4 2" xfId="20083" xr:uid="{CAC46FA9-4147-48A6-9B44-7C4F480E9248}"/>
    <cellStyle name="Calculation 2 2 2 4 2 2" xfId="24976" xr:uid="{6A5217D6-DD41-4DDB-9359-BC3D3BDC638E}"/>
    <cellStyle name="Calculation 2 2 2 4 2 3" xfId="24401" xr:uid="{2BCAE929-6926-4335-A8E3-BAE770FE500C}"/>
    <cellStyle name="Calculation 2 2 2 4 3" xfId="22846" xr:uid="{CC23B2C4-E620-4C68-AD3E-B0E3BFE1B125}"/>
    <cellStyle name="Calculation 2 2 2 4 3 2" xfId="24735" xr:uid="{92A92205-2426-4657-ABDB-E211836A5958}"/>
    <cellStyle name="Calculation 2 2 2 4 4" xfId="25300" xr:uid="{0CC0F2BD-46A1-4B94-A31F-ADD298693D5E}"/>
    <cellStyle name="Calculation 2 2 2 4 5" xfId="25517" xr:uid="{77BDC770-761E-4E55-AC0A-095EE757B351}"/>
    <cellStyle name="Calculation 2 2 2 4 6" xfId="25727" xr:uid="{50AAC784-CF8E-453B-B9E8-053AEAE1F50C}"/>
    <cellStyle name="Calculation 2 2 2 4 7" xfId="25903" xr:uid="{97D20FBA-E171-435F-A4CC-1AF7FB794489}"/>
    <cellStyle name="Calculation 2 2 2 4 8" xfId="24503" xr:uid="{25C48004-1C99-4C9F-B9F5-A955FDD86B54}"/>
    <cellStyle name="Calculation 2 2 2 4 9" xfId="24211" xr:uid="{B9113B7F-E393-41D7-ABFE-CD62F34E0345}"/>
    <cellStyle name="Calculation 2 2 2 5" xfId="8606" xr:uid="{035C338D-034F-4126-BE03-E2F7C190EF38}"/>
    <cellStyle name="Calculation 2 2 2 5 2" xfId="24712" xr:uid="{76CAE12F-C15A-4DC7-8374-7326E10B6629}"/>
    <cellStyle name="Calculation 2 2 2 5 3" xfId="35903" xr:uid="{8C652ABC-B4CF-4E62-ABB9-6F92FBB26D69}"/>
    <cellStyle name="Calculation 2 2 2 6" xfId="11633" xr:uid="{181A0914-0EC6-4D6C-A608-E19773096516}"/>
    <cellStyle name="Calculation 2 2 2 6 2" xfId="24864" xr:uid="{FFEE0718-24C1-4F03-93FC-F3EBE2B186C9}"/>
    <cellStyle name="Calculation 2 2 2 6 3" xfId="35904" xr:uid="{2638FAEA-29A9-4A85-AA30-D085BF3D8169}"/>
    <cellStyle name="Calculation 2 2 2 7" xfId="12771" xr:uid="{B5013F4A-6ADB-4119-AF6E-72ABCD8D531D}"/>
    <cellStyle name="Calculation 2 2 2 7 2" xfId="24815" xr:uid="{29186FD1-5313-4490-9C56-11A69655882B}"/>
    <cellStyle name="Calculation 2 2 2 7 3" xfId="35905" xr:uid="{E945926E-0A43-48C1-B6E9-E761B488803D}"/>
    <cellStyle name="Calculation 2 2 2 8" xfId="16473" xr:uid="{C13BCDEF-D0A4-4219-BA44-D326818A9AA8}"/>
    <cellStyle name="Calculation 2 2 2 8 2" xfId="24754" xr:uid="{68B30A7A-B403-41C2-A641-9FBD55D24926}"/>
    <cellStyle name="Calculation 2 2 2 9" xfId="17526" xr:uid="{0A4C66BD-8B7D-4C88-8436-F04F85E9B513}"/>
    <cellStyle name="Calculation 2 2 2 9 2" xfId="24941" xr:uid="{068776A8-00E8-45B4-960A-BF1D8CA27D17}"/>
    <cellStyle name="Calculation 2 2 3" xfId="8607" xr:uid="{E460C804-BE66-4329-BBC0-C633EEC53FF7}"/>
    <cellStyle name="Calculation 2 2 3 10" xfId="26041" xr:uid="{D6B14086-5DF7-4BC5-8F5C-849B3C11D1DF}"/>
    <cellStyle name="Calculation 2 2 3 11" xfId="24129" xr:uid="{ACC03106-1C14-4BD1-9A2C-2191C86F7991}"/>
    <cellStyle name="Calculation 2 2 3 12" xfId="35906" xr:uid="{E4E75990-1148-4DBC-BC2F-99DBCF4C1EC6}"/>
    <cellStyle name="Calculation 2 2 3 2" xfId="14770" xr:uid="{7D168351-F574-4B79-AC16-99B9E723D62F}"/>
    <cellStyle name="Calculation 2 2 3 2 10" xfId="24182" xr:uid="{56F2F83E-2AE0-4435-B2B9-C1D5BF5DE1A6}"/>
    <cellStyle name="Calculation 2 2 3 2 11" xfId="35907" xr:uid="{FC014373-2248-4733-A8A1-F09C83732E63}"/>
    <cellStyle name="Calculation 2 2 3 2 2" xfId="20084" xr:uid="{691FAB3E-B426-404E-B434-20CE31737491}"/>
    <cellStyle name="Calculation 2 2 3 2 2 2" xfId="25106" xr:uid="{4D907073-62A5-41C2-921F-5ACFD89D2CC5}"/>
    <cellStyle name="Calculation 2 2 3 2 2 3" xfId="25225" xr:uid="{7085A524-1538-4B9A-8150-8519B5C5DBE9}"/>
    <cellStyle name="Calculation 2 2 3 2 2 4" xfId="25431" xr:uid="{735E82DD-C8D2-4DEE-BEF7-0095B6F3311A}"/>
    <cellStyle name="Calculation 2 2 3 2 2 5" xfId="25647" xr:uid="{73005B1C-B7EB-47BB-91C3-9998C3DEDC69}"/>
    <cellStyle name="Calculation 2 2 3 2 2 6" xfId="25854" xr:uid="{098A9857-94DE-48E1-B32E-00C961354ABC}"/>
    <cellStyle name="Calculation 2 2 3 2 2 7" xfId="26005" xr:uid="{4536F4A1-05C5-4675-9F5D-4F3ACF36E5C0}"/>
    <cellStyle name="Calculation 2 2 3 2 2 8" xfId="24642" xr:uid="{306453D5-635D-43B9-ACFB-E8B1143DAEFF}"/>
    <cellStyle name="Calculation 2 2 3 2 2 9" xfId="24374" xr:uid="{0E204F60-82E3-4AC8-9FB5-6AA66FDE2A92}"/>
    <cellStyle name="Calculation 2 2 3 2 3" xfId="22847" xr:uid="{8E3B5667-8082-4B4B-AF87-D7600E5F2EE4}"/>
    <cellStyle name="Calculation 2 2 3 2 3 2" xfId="24889" xr:uid="{D95BA47E-0171-4EEA-98A4-26A2DA0C79CA}"/>
    <cellStyle name="Calculation 2 2 3 2 4" xfId="24791" xr:uid="{526D16FE-34C8-4640-888A-3FB4914596AC}"/>
    <cellStyle name="Calculation 2 2 3 2 5" xfId="25271" xr:uid="{9EB8550D-12E0-43D9-BEC5-83D2C16B05BB}"/>
    <cellStyle name="Calculation 2 2 3 2 6" xfId="25488" xr:uid="{5B4706C9-8421-4F42-9C3D-9D4080CA785F}"/>
    <cellStyle name="Calculation 2 2 3 2 7" xfId="25700" xr:uid="{43C822F2-9D59-4227-B7A6-CCE5E6DD4A63}"/>
    <cellStyle name="Calculation 2 2 3 2 8" xfId="25882" xr:uid="{EA55F043-828F-46CF-A7AA-4A8DC9E4316D}"/>
    <cellStyle name="Calculation 2 2 3 2 9" xfId="24474" xr:uid="{FB0FEB7F-C435-4A70-9275-A755BA485A25}"/>
    <cellStyle name="Calculation 2 2 3 3" xfId="16476" xr:uid="{CB6980BC-AE1C-44CE-8881-0DC1D6D39EFE}"/>
    <cellStyle name="Calculation 2 2 3 3 2" xfId="24402" xr:uid="{54B71EAD-9E70-46C7-8DE3-AFC38838112E}"/>
    <cellStyle name="Calculation 2 2 3 3 2 2" xfId="24977" xr:uid="{ACBC4B8F-4158-4268-B3BB-70BBDF7432B4}"/>
    <cellStyle name="Calculation 2 2 3 3 3" xfId="24749" xr:uid="{580493C1-2148-49E4-9BB5-D0C5E6CC08AC}"/>
    <cellStyle name="Calculation 2 2 3 3 4" xfId="25301" xr:uid="{9C920030-FC76-4613-9F0F-356A8837A192}"/>
    <cellStyle name="Calculation 2 2 3 3 5" xfId="25518" xr:uid="{65CC9AE9-324F-4219-87C5-93CBEEA3B9F4}"/>
    <cellStyle name="Calculation 2 2 3 3 6" xfId="25728" xr:uid="{A406F8A9-6933-46E4-B2B7-B3419BBE929F}"/>
    <cellStyle name="Calculation 2 2 3 3 7" xfId="25904" xr:uid="{E2DC89D4-DE72-454D-A8BB-3B338D3C8EAD}"/>
    <cellStyle name="Calculation 2 2 3 3 8" xfId="24504" xr:uid="{E7324B8C-EEE3-4277-8A5A-63C60BC7B69F}"/>
    <cellStyle name="Calculation 2 2 3 3 9" xfId="24212" xr:uid="{DC101503-B310-4926-B712-D4C8BF31F115}"/>
    <cellStyle name="Calculation 2 2 3 4" xfId="17523" xr:uid="{CF993FFC-711C-4125-BCF7-E8C29EFB66B2}"/>
    <cellStyle name="Calculation 2 2 3 4 2" xfId="24403" xr:uid="{ED7C2865-EB7B-4F80-8C8E-4F7994999D93}"/>
    <cellStyle name="Calculation 2 2 3 4 2 2" xfId="24978" xr:uid="{6664BB17-4B1D-4BD3-B497-749048A31635}"/>
    <cellStyle name="Calculation 2 2 3 4 3" xfId="24785" xr:uid="{2DC31918-9C99-4374-8A56-6C3F50D12FF4}"/>
    <cellStyle name="Calculation 2 2 3 4 4" xfId="25302" xr:uid="{901BC773-FA51-4920-873C-85F60ACADF59}"/>
    <cellStyle name="Calculation 2 2 3 4 5" xfId="25519" xr:uid="{93D692C5-BB26-4B71-A1D1-1F8D19B03FF5}"/>
    <cellStyle name="Calculation 2 2 3 4 6" xfId="25729" xr:uid="{E6523835-2D2F-4AC9-8790-FC1BA901E75E}"/>
    <cellStyle name="Calculation 2 2 3 4 7" xfId="25905" xr:uid="{4EC79DD6-ADEC-4E65-9EF0-F3F9ECE2A494}"/>
    <cellStyle name="Calculation 2 2 3 4 8" xfId="24505" xr:uid="{CB953D79-E723-44F9-B264-E19860FB166F}"/>
    <cellStyle name="Calculation 2 2 3 4 9" xfId="24213" xr:uid="{0A5021AC-0A06-49BE-8A6D-36B1F8D3F978}"/>
    <cellStyle name="Calculation 2 2 3 5" xfId="24723" xr:uid="{83AD7B2E-A16E-460F-846B-D47486E43675}"/>
    <cellStyle name="Calculation 2 2 3 6" xfId="24903" xr:uid="{9D048484-3158-4A19-ADF8-F24E638A7875}"/>
    <cellStyle name="Calculation 2 2 3 7" xfId="24837" xr:uid="{CAAC1DB0-878E-4FAF-B7FD-263A81D30CEB}"/>
    <cellStyle name="Calculation 2 2 3 8" xfId="24971" xr:uid="{164CC6FE-0AC1-471E-90FC-06945605AABD}"/>
    <cellStyle name="Calculation 2 2 3 9" xfId="24825" xr:uid="{EE2E30EB-7B75-4F32-8651-4EE5FA6258F8}"/>
    <cellStyle name="Calculation 2 2 4" xfId="8608" xr:uid="{1038387F-443D-42F6-929E-309080A89F17}"/>
    <cellStyle name="Calculation 2 2 4 10" xfId="26035" xr:uid="{5BAEEA6E-89C3-47C0-92AA-D34264FFA313}"/>
    <cellStyle name="Calculation 2 2 4 11" xfId="24123" xr:uid="{41E2E979-7603-4613-BF0B-A763B79EDBCF}"/>
    <cellStyle name="Calculation 2 2 4 12" xfId="35908" xr:uid="{9A6A3543-789B-4D87-80CC-2634D85B3F6F}"/>
    <cellStyle name="Calculation 2 2 4 2" xfId="14653" xr:uid="{F82D2CBE-6C96-4A00-8D0F-6A85DD2D3AD7}"/>
    <cellStyle name="Calculation 2 2 4 2 10" xfId="24176" xr:uid="{0F383471-1C7B-461C-93B0-0AB16C7F9CD2}"/>
    <cellStyle name="Calculation 2 2 4 2 11" xfId="35909" xr:uid="{D62F8F6F-43E4-40AE-BD80-6C6352EB8813}"/>
    <cellStyle name="Calculation 2 2 4 2 2" xfId="20085" xr:uid="{762AF945-CB46-4015-8917-B799A4FA6B98}"/>
    <cellStyle name="Calculation 2 2 4 2 2 2" xfId="25112" xr:uid="{D574ECE1-FFAE-4110-9C8B-440FD3100B6A}"/>
    <cellStyle name="Calculation 2 2 4 2 2 3" xfId="25231" xr:uid="{68996218-BD48-43B2-9ADA-99BC9D8A50C2}"/>
    <cellStyle name="Calculation 2 2 4 2 2 4" xfId="25437" xr:uid="{C0EBF9F5-D7AC-4BD7-B051-59A96D243985}"/>
    <cellStyle name="Calculation 2 2 4 2 2 5" xfId="25653" xr:uid="{7011392D-99A9-40CC-9870-2C19B4FAB4A9}"/>
    <cellStyle name="Calculation 2 2 4 2 2 6" xfId="25860" xr:uid="{D4CECA09-3F9A-498C-9230-01D222A69193}"/>
    <cellStyle name="Calculation 2 2 4 2 2 7" xfId="26009" xr:uid="{549DB5EE-9460-4F24-B1CA-791014CBF0D9}"/>
    <cellStyle name="Calculation 2 2 4 2 2 8" xfId="24648" xr:uid="{1EDEE511-B0A5-437F-A7FC-839A51387E13}"/>
    <cellStyle name="Calculation 2 2 4 2 2 9" xfId="24368" xr:uid="{50FD9D94-6ADA-4622-8BAE-FF14ED09AE8F}"/>
    <cellStyle name="Calculation 2 2 4 2 3" xfId="22848" xr:uid="{38D8D51B-BAE1-471D-90FC-1C8FB76DD58D}"/>
    <cellStyle name="Calculation 2 2 4 2 3 2" xfId="24895" xr:uid="{8C0B601A-0807-40C4-9B3B-8E53CFA38929}"/>
    <cellStyle name="Calculation 2 2 4 2 4" xfId="24960" xr:uid="{6BEC0C92-56B1-413D-8063-368E67F3E21A}"/>
    <cellStyle name="Calculation 2 2 4 2 5" xfId="25265" xr:uid="{91211326-EC10-4BAA-A8B7-5A5813FCE310}"/>
    <cellStyle name="Calculation 2 2 4 2 6" xfId="25482" xr:uid="{F2673AA8-E747-4A7E-8B5C-A2F69488A3A4}"/>
    <cellStyle name="Calculation 2 2 4 2 7" xfId="25694" xr:uid="{5169533B-2C43-4272-8CA6-63D7E7FB70ED}"/>
    <cellStyle name="Calculation 2 2 4 2 8" xfId="25878" xr:uid="{C2541ED5-F965-434F-BC4E-1EC878B667D7}"/>
    <cellStyle name="Calculation 2 2 4 2 9" xfId="24468" xr:uid="{B55FE4D7-5B9D-4697-8488-CBE248A7A18F}"/>
    <cellStyle name="Calculation 2 2 4 3" xfId="16477" xr:uid="{6F970C51-EC95-40F9-9014-A890B74AF851}"/>
    <cellStyle name="Calculation 2 2 4 3 2" xfId="24404" xr:uid="{F5E33960-7170-4053-B696-217D7682C144}"/>
    <cellStyle name="Calculation 2 2 4 3 2 2" xfId="24979" xr:uid="{45D26615-7565-4D70-BD3D-2BF64B4281C2}"/>
    <cellStyle name="Calculation 2 2 4 3 3" xfId="24702" xr:uid="{9923E1A0-F9EE-4365-93F5-DEA7006EF3D1}"/>
    <cellStyle name="Calculation 2 2 4 3 4" xfId="25303" xr:uid="{959D8B02-797D-4C30-A6C1-01085D746D4E}"/>
    <cellStyle name="Calculation 2 2 4 3 5" xfId="25520" xr:uid="{F4CB9590-8922-4CC2-A855-9E171C3E8686}"/>
    <cellStyle name="Calculation 2 2 4 3 6" xfId="25730" xr:uid="{279AE532-EAE9-48E6-81D3-221C6F12047D}"/>
    <cellStyle name="Calculation 2 2 4 3 7" xfId="25906" xr:uid="{25768937-FEC1-4A51-8E10-502D11D5B824}"/>
    <cellStyle name="Calculation 2 2 4 3 8" xfId="24506" xr:uid="{AE84F183-4C29-45A7-A33F-A17AB977CA32}"/>
    <cellStyle name="Calculation 2 2 4 3 9" xfId="24214" xr:uid="{FAA5CD26-5526-4B42-A0C6-004E35FCEEF5}"/>
    <cellStyle name="Calculation 2 2 4 4" xfId="17522" xr:uid="{20C69D1B-159C-4323-9E50-811F87AD1B18}"/>
    <cellStyle name="Calculation 2 2 4 4 2" xfId="24405" xr:uid="{7366CF0F-40FC-4C56-B620-CF77FA01D428}"/>
    <cellStyle name="Calculation 2 2 4 4 2 2" xfId="24980" xr:uid="{18324614-314B-413A-A16E-9BF112EA1A90}"/>
    <cellStyle name="Calculation 2 2 4 4 3" xfId="24820" xr:uid="{BB7FD8B5-E607-40CE-8369-DDE72E2EE51C}"/>
    <cellStyle name="Calculation 2 2 4 4 4" xfId="25304" xr:uid="{0922EF15-2E43-47BD-9065-F956098C1843}"/>
    <cellStyle name="Calculation 2 2 4 4 5" xfId="25521" xr:uid="{93122EAB-E7DD-4AFA-B612-856B5B436B72}"/>
    <cellStyle name="Calculation 2 2 4 4 6" xfId="25731" xr:uid="{BB03E157-C8B0-463A-AA1C-4E621E39E990}"/>
    <cellStyle name="Calculation 2 2 4 4 7" xfId="25907" xr:uid="{D3246A1A-4F51-41C3-AF34-2C936DCDFC30}"/>
    <cellStyle name="Calculation 2 2 4 4 8" xfId="24507" xr:uid="{FA2C2413-FF67-46D9-A4BA-4E530E742A40}"/>
    <cellStyle name="Calculation 2 2 4 4 9" xfId="24215" xr:uid="{57227253-DEA9-402C-9F8A-A4F07679D08C}"/>
    <cellStyle name="Calculation 2 2 4 5" xfId="24729" xr:uid="{87D35ACB-157C-4B65-A949-95A2DD3962AF}"/>
    <cellStyle name="Calculation 2 2 4 6" xfId="24805" xr:uid="{AE34A2CC-ACE7-40D9-81E7-785C1FEF275A}"/>
    <cellStyle name="Calculation 2 2 4 7" xfId="24861" xr:uid="{BF392234-E8D6-46E4-BE1A-4044F1844AA9}"/>
    <cellStyle name="Calculation 2 2 4 8" xfId="24817" xr:uid="{1E643BA0-D803-405B-8832-B6771D5F47C5}"/>
    <cellStyle name="Calculation 2 2 4 9" xfId="24780" xr:uid="{3E805371-97CB-40A1-930F-198F180CFEBC}"/>
    <cellStyle name="Calculation 2 2 5" xfId="11632" xr:uid="{16ADCC78-2198-455D-A475-27D4293246C1}"/>
    <cellStyle name="Calculation 2 2 5 10" xfId="24201" xr:uid="{8A7F5783-33B3-4EB4-8357-263F81D847E5}"/>
    <cellStyle name="Calculation 2 2 5 11" xfId="35910" xr:uid="{91B2018C-08DD-401A-A0A4-E9377B519D91}"/>
    <cellStyle name="Calculation 2 2 5 2" xfId="15414" xr:uid="{8EB11AD1-9F61-4311-B720-DF439454D1AD}"/>
    <cellStyle name="Calculation 2 2 5 2 10" xfId="35911" xr:uid="{25CE6664-8F4B-4934-82FE-9C0B08C720AA}"/>
    <cellStyle name="Calculation 2 2 5 2 2" xfId="20086" xr:uid="{F469283E-00F7-4C27-A241-F2AAE9679AB2}"/>
    <cellStyle name="Calculation 2 2 5 2 2 2" xfId="25087" xr:uid="{9147DE9E-B242-4DE0-A764-3884FCC85360}"/>
    <cellStyle name="Calculation 2 2 5 2 3" xfId="22849" xr:uid="{188D8B20-B303-4A45-84D4-2F2A8F809C64}"/>
    <cellStyle name="Calculation 2 2 5 2 3 2" xfId="25206" xr:uid="{8A068837-BCA2-4901-B8A2-52A6B8300E42}"/>
    <cellStyle name="Calculation 2 2 5 2 4" xfId="25412" xr:uid="{1EAAA1E1-6042-4B98-8EFC-D9605EBD9B20}"/>
    <cellStyle name="Calculation 2 2 5 2 5" xfId="25628" xr:uid="{BDDB1130-432F-4F67-85B2-D34C34FCB4E1}"/>
    <cellStyle name="Calculation 2 2 5 2 6" xfId="25835" xr:uid="{2A5755EE-4633-49C5-A666-662523A27C08}"/>
    <cellStyle name="Calculation 2 2 5 2 7" xfId="25988" xr:uid="{F9F6A14A-ECD2-4545-9265-EC0C1829D87D}"/>
    <cellStyle name="Calculation 2 2 5 2 8" xfId="24623" xr:uid="{E2C803F6-B4F4-4A49-AB31-07D70441FBE2}"/>
    <cellStyle name="Calculation 2 2 5 2 9" xfId="24393" xr:uid="{CC3FD3EE-BFC4-4204-A31A-FB34CBB30225}"/>
    <cellStyle name="Calculation 2 2 5 3" xfId="16478" xr:uid="{13AC3672-61F3-47A2-99F2-E3DF2CD9572A}"/>
    <cellStyle name="Calculation 2 2 5 3 2" xfId="24870" xr:uid="{5367AA69-20C3-4C4B-8405-FCF16650724A}"/>
    <cellStyle name="Calculation 2 2 5 4" xfId="17521" xr:uid="{BD15FA41-6314-484F-94EC-44FD826AE7CE}"/>
    <cellStyle name="Calculation 2 2 5 4 2" xfId="24826" xr:uid="{1F386BCA-EA68-4D52-BAD3-763C69FB5297}"/>
    <cellStyle name="Calculation 2 2 5 5" xfId="25290" xr:uid="{CBCD1571-8B58-498F-B641-855256A5348B}"/>
    <cellStyle name="Calculation 2 2 5 6" xfId="25507" xr:uid="{BFE74C9E-4865-4996-8526-CA4825D04D4A}"/>
    <cellStyle name="Calculation 2 2 5 7" xfId="25719" xr:uid="{54DE8B0C-F292-4590-99F7-F7993F6D7BF3}"/>
    <cellStyle name="Calculation 2 2 5 8" xfId="25897" xr:uid="{C29C4D51-0952-45C9-BE8B-76660F0064B7}"/>
    <cellStyle name="Calculation 2 2 5 9" xfId="24493" xr:uid="{B57DB654-8919-4808-8EE5-735811AFE566}"/>
    <cellStyle name="Calculation 2 2 6" xfId="12772" xr:uid="{72C270B6-C692-4863-94E5-DC8D2CDF5293}"/>
    <cellStyle name="Calculation 2 2 6 10" xfId="35912" xr:uid="{8126CD6F-F650-4A88-B238-3823E1410596}"/>
    <cellStyle name="Calculation 2 2 6 2" xfId="20082" xr:uid="{3EAFA0DA-D0AB-43EF-A1DD-89F44FA95AA0}"/>
    <cellStyle name="Calculation 2 2 6 2 2" xfId="24981" xr:uid="{ADD69309-0ACA-46BF-A7C2-E420F590C5EC}"/>
    <cellStyle name="Calculation 2 2 6 2 3" xfId="24406" xr:uid="{3F857878-68FC-47A1-A2A1-AE1F7CAFFDCF}"/>
    <cellStyle name="Calculation 2 2 6 3" xfId="22845" xr:uid="{CDA3567E-D081-4E10-A989-AD35C99679E7}"/>
    <cellStyle name="Calculation 2 2 6 3 2" xfId="24681" xr:uid="{C54DCDB9-6348-4FA6-B5E4-FD193AC69ACA}"/>
    <cellStyle name="Calculation 2 2 6 4" xfId="25305" xr:uid="{93DA15BD-E08C-41CD-A68B-AA8F573AD14F}"/>
    <cellStyle name="Calculation 2 2 6 5" xfId="25522" xr:uid="{8DAE5C2A-13B7-4EBA-AE57-F4BCBBC83A93}"/>
    <cellStyle name="Calculation 2 2 6 6" xfId="25732" xr:uid="{D2E133D6-ABD3-4C11-9B71-C256BD274FC7}"/>
    <cellStyle name="Calculation 2 2 6 7" xfId="25908" xr:uid="{83420BE6-280D-40A5-AB7B-92204F3B548D}"/>
    <cellStyle name="Calculation 2 2 6 8" xfId="24508" xr:uid="{144B5D21-7458-4EDA-BD19-FE720ED88001}"/>
    <cellStyle name="Calculation 2 2 6 9" xfId="24216" xr:uid="{675C6297-A74A-4D85-81CD-9F36B7C2D323}"/>
    <cellStyle name="Calculation 2 2 7" xfId="16472" xr:uid="{7A79040D-96ED-4929-B12E-69E5082C38E5}"/>
    <cellStyle name="Calculation 2 2 7 2" xfId="24407" xr:uid="{B0DE2CFE-9607-409A-8242-4B8A4861EAAB}"/>
    <cellStyle name="Calculation 2 2 7 2 2" xfId="24982" xr:uid="{F32DC736-50B6-42F6-A998-14A1EEB1A390}"/>
    <cellStyle name="Calculation 2 2 7 3" xfId="24841" xr:uid="{77784C71-8CA4-4F3E-BA3B-87AA7ADBD075}"/>
    <cellStyle name="Calculation 2 2 7 4" xfId="25306" xr:uid="{BF333595-FFE9-4EA0-8B90-3D0BA3142326}"/>
    <cellStyle name="Calculation 2 2 7 5" xfId="25523" xr:uid="{AD99C8F0-0816-40CD-9CF2-E223D9B81CF3}"/>
    <cellStyle name="Calculation 2 2 7 6" xfId="25733" xr:uid="{F98C75B5-0992-454F-9F29-7DD81642D8C1}"/>
    <cellStyle name="Calculation 2 2 7 7" xfId="25909" xr:uid="{20560439-25E1-4C4C-A6F0-3D94057E3F00}"/>
    <cellStyle name="Calculation 2 2 7 8" xfId="24509" xr:uid="{AFAAA017-65D1-4298-8459-39995620B384}"/>
    <cellStyle name="Calculation 2 2 7 9" xfId="24217" xr:uid="{C68591CB-0E66-4097-A75B-5E3BE8578B5C}"/>
    <cellStyle name="Calculation 2 2 8" xfId="17527" xr:uid="{B6B2FAA0-4938-49C0-8196-3D35753AE5F5}"/>
    <cellStyle name="Calculation 2 2 8 2" xfId="25067" xr:uid="{E064A4A4-08AB-4012-9A04-D1F7C5718D86}"/>
    <cellStyle name="Calculation 2 2 9" xfId="24752" xr:uid="{993241ED-DB5E-4B9D-9334-8B6989CA606C}"/>
    <cellStyle name="Calculation 2 3" xfId="384" xr:uid="{E71D97BD-A393-474D-8B3C-952794FE93B8}"/>
    <cellStyle name="Calculation 2 3 10" xfId="17520" xr:uid="{0760A4CB-4F38-4333-AE07-A5F70F4849CC}"/>
    <cellStyle name="Calculation 2 3 10 2" xfId="26052" xr:uid="{46289743-728C-49B7-B32D-12CFBC66CD11}"/>
    <cellStyle name="Calculation 2 3 11" xfId="24142" xr:uid="{A672662F-C5DC-464C-A77A-EB89E476EB9D}"/>
    <cellStyle name="Calculation 2 3 12" xfId="35913" xr:uid="{2F1003CF-1250-4798-8EC2-89652FCE448F}"/>
    <cellStyle name="Calculation 2 3 13" xfId="2555" xr:uid="{3E15B357-EDDE-4D30-9DB7-6465404FD76C}"/>
    <cellStyle name="Calculation 2 3 2" xfId="2556" xr:uid="{62B27B6B-8BE8-4949-885F-BF8700FCCF96}"/>
    <cellStyle name="Calculation 2 3 2 10" xfId="24195" xr:uid="{81DCCD62-3FB2-4A3B-B798-82219C23B06C}"/>
    <cellStyle name="Calculation 2 3 2 11" xfId="35914" xr:uid="{1E97E545-D7E2-4ABB-99CC-3204A7249FEB}"/>
    <cellStyle name="Calculation 2 3 2 2" xfId="8609" xr:uid="{93D4BEB9-A26C-4742-AAEE-C280A81A6F0B}"/>
    <cellStyle name="Calculation 2 3 2 2 10" xfId="35915" xr:uid="{C1AC60D5-DE72-4474-BEC9-60BC2798DDC9}"/>
    <cellStyle name="Calculation 2 3 2 2 2" xfId="21456" xr:uid="{07A60C80-05EC-4B35-A330-64DCA19306F4}"/>
    <cellStyle name="Calculation 2 3 2 2 2 2" xfId="25091" xr:uid="{04D3048A-A66D-4E8A-BB0F-D157E40BB7CC}"/>
    <cellStyle name="Calculation 2 3 2 2 3" xfId="23939" xr:uid="{4854CCCF-1C56-4605-9DF1-08BB031C73B0}"/>
    <cellStyle name="Calculation 2 3 2 2 3 2" xfId="25210" xr:uid="{9B72D1D3-7A8D-4603-AC7C-9C4583990AF9}"/>
    <cellStyle name="Calculation 2 3 2 2 4" xfId="25416" xr:uid="{962990A3-23D5-47FC-90EA-650406A08307}"/>
    <cellStyle name="Calculation 2 3 2 2 5" xfId="25632" xr:uid="{46E2F9CE-BBD1-4429-BC70-B0A52BB74550}"/>
    <cellStyle name="Calculation 2 3 2 2 6" xfId="25839" xr:uid="{6E041DBE-9922-44AF-AE28-C65C705FC959}"/>
    <cellStyle name="Calculation 2 3 2 2 7" xfId="25992" xr:uid="{6204EF80-89A4-4C5F-8294-2119A3B1099D}"/>
    <cellStyle name="Calculation 2 3 2 2 8" xfId="24627" xr:uid="{7BCFC928-014A-40E4-B5E0-F66170153736}"/>
    <cellStyle name="Calculation 2 3 2 2 9" xfId="24387" xr:uid="{106FAAF9-C8C1-4205-98A5-C98F27559007}"/>
    <cellStyle name="Calculation 2 3 2 3" xfId="8610" xr:uid="{C4C4B739-6746-4E12-8F7E-5A01F017BC46}"/>
    <cellStyle name="Calculation 2 3 2 3 2" xfId="24874" xr:uid="{B165C083-1CFE-4458-BF13-0D7792BC3190}"/>
    <cellStyle name="Calculation 2 3 2 3 3" xfId="35916" xr:uid="{DEC02747-A4F5-42CB-88C2-9D6BEDA01CB6}"/>
    <cellStyle name="Calculation 2 3 2 4" xfId="11637" xr:uid="{F25D0A39-D9DB-44FF-BCCB-C11DC312058A}"/>
    <cellStyle name="Calculation 2 3 2 4 2" xfId="24764" xr:uid="{D2A4C838-D39C-442A-8B19-4FCC1ECD06CD}"/>
    <cellStyle name="Calculation 2 3 2 4 3" xfId="35917" xr:uid="{C4CB20EC-A58E-4590-90F5-741FF1157FD1}"/>
    <cellStyle name="Calculation 2 3 2 5" xfId="12766" xr:uid="{6EA52182-1364-472A-B120-69A3F8FD6B29}"/>
    <cellStyle name="Calculation 2 3 2 5 2" xfId="25284" xr:uid="{6095A4D5-0720-4ADC-AF5A-4493B2E67474}"/>
    <cellStyle name="Calculation 2 3 2 5 3" xfId="35918" xr:uid="{F0B891DC-6B44-43C6-8B4C-E17062F6E4EC}"/>
    <cellStyle name="Calculation 2 3 2 6" xfId="16480" xr:uid="{99244638-0EE8-40B7-BB8A-8E242F5AB090}"/>
    <cellStyle name="Calculation 2 3 2 6 2" xfId="25501" xr:uid="{F1279C0B-5AC6-403C-8E02-2313CE9BABF2}"/>
    <cellStyle name="Calculation 2 3 2 7" xfId="17519" xr:uid="{B1184ED9-D6DD-420D-B42C-7E6B351820F0}"/>
    <cellStyle name="Calculation 2 3 2 7 2" xfId="25713" xr:uid="{C1F5FDEE-9EDE-4BA0-A6FD-9CB89B082318}"/>
    <cellStyle name="Calculation 2 3 2 8" xfId="25893" xr:uid="{96645051-7E7F-4E14-84BA-B0327D746B0E}"/>
    <cellStyle name="Calculation 2 3 2 9" xfId="24487" xr:uid="{BB25AFFD-A009-44AE-84E1-9518BAF28AC8}"/>
    <cellStyle name="Calculation 2 3 3" xfId="2557" xr:uid="{01A7343E-05B5-48F9-A256-792632E9200B}"/>
    <cellStyle name="Calculation 2 3 3 10" xfId="35919" xr:uid="{6EBA57A9-9CDD-4A88-A01B-517876109CC4}"/>
    <cellStyle name="Calculation 2 3 3 2" xfId="8611" xr:uid="{74999183-533B-4E61-A318-08AC96299283}"/>
    <cellStyle name="Calculation 2 3 3 2 2" xfId="21457" xr:uid="{47E81BFD-9B03-4618-B60F-C67DD4835FC9}"/>
    <cellStyle name="Calculation 2 3 3 2 2 2" xfId="24983" xr:uid="{7B99FA79-3768-4092-85E4-8F4FC900B163}"/>
    <cellStyle name="Calculation 2 3 3 2 3" xfId="23940" xr:uid="{CFC207B2-7D29-42FA-A946-CC31E3466937}"/>
    <cellStyle name="Calculation 2 3 3 2 4" xfId="24408" xr:uid="{48C4FB56-8562-4536-A91D-E96A22781DFC}"/>
    <cellStyle name="Calculation 2 3 3 2 5" xfId="35920" xr:uid="{A1FA515E-3C92-4F76-B9E3-8B85129720A1}"/>
    <cellStyle name="Calculation 2 3 3 3" xfId="8612" xr:uid="{AA878F4F-67EE-4F0F-90DB-FB74F6418965}"/>
    <cellStyle name="Calculation 2 3 3 3 2" xfId="24851" xr:uid="{55F3E8AB-92AF-4D8D-9F2B-BA672E150C85}"/>
    <cellStyle name="Calculation 2 3 3 3 3" xfId="35921" xr:uid="{BEB8D133-6E6C-47A2-8EB7-DF4C94975E8E}"/>
    <cellStyle name="Calculation 2 3 3 4" xfId="11638" xr:uid="{77CAAA20-7168-4A78-8CD9-7ADACB7CEEA5}"/>
    <cellStyle name="Calculation 2 3 3 4 2" xfId="25307" xr:uid="{D82621D4-FE52-4B64-AE87-B3AA753C3D5B}"/>
    <cellStyle name="Calculation 2 3 3 4 3" xfId="35922" xr:uid="{B5F0F9FF-D5AA-47A4-B0CF-CBAD4582AF86}"/>
    <cellStyle name="Calculation 2 3 3 5" xfId="12765" xr:uid="{3F1E226E-105D-4C05-A0CB-C7E90340594E}"/>
    <cellStyle name="Calculation 2 3 3 5 2" xfId="25524" xr:uid="{D94E32F2-D388-45F0-A529-6FC66543CF0C}"/>
    <cellStyle name="Calculation 2 3 3 5 3" xfId="35923" xr:uid="{F0F636F9-3FC4-434B-BD35-4F55AA614A8E}"/>
    <cellStyle name="Calculation 2 3 3 6" xfId="16481" xr:uid="{7F9AF48E-011C-4468-B9F4-77DD564D9637}"/>
    <cellStyle name="Calculation 2 3 3 6 2" xfId="25734" xr:uid="{95C64EC0-A816-4DB6-837C-4F2B85E83813}"/>
    <cellStyle name="Calculation 2 3 3 7" xfId="17518" xr:uid="{E34BA7AF-DA26-4B8E-BD0E-8685DC6931EF}"/>
    <cellStyle name="Calculation 2 3 3 7 2" xfId="25910" xr:uid="{91A91088-593D-452F-97A6-10A965FA1537}"/>
    <cellStyle name="Calculation 2 3 3 8" xfId="24510" xr:uid="{DC190070-4517-45D2-8380-C61486633FD2}"/>
    <cellStyle name="Calculation 2 3 3 9" xfId="24218" xr:uid="{F6EAA597-0BDB-47A4-8E18-0B0FF085BE1D}"/>
    <cellStyle name="Calculation 2 3 4" xfId="8613" xr:uid="{50023772-8D4B-4E01-BD30-E43AC0495CB0}"/>
    <cellStyle name="Calculation 2 3 4 10" xfId="35924" xr:uid="{C6454E04-A0C6-43AD-AFEF-5A3A9595F0D1}"/>
    <cellStyle name="Calculation 2 3 4 2" xfId="20087" xr:uid="{A5778CAC-AD37-4B2B-8CCF-1D99FA12C1E6}"/>
    <cellStyle name="Calculation 2 3 4 2 2" xfId="24984" xr:uid="{9C3C27FF-CB2B-46E3-8698-DFC49E976982}"/>
    <cellStyle name="Calculation 2 3 4 2 3" xfId="24409" xr:uid="{C0ECB152-8FA5-4360-9F5B-8CF4FBC30F00}"/>
    <cellStyle name="Calculation 2 3 4 3" xfId="22850" xr:uid="{F5BD2E1C-BEB6-40FB-A6F1-7567E497C11E}"/>
    <cellStyle name="Calculation 2 3 4 3 2" xfId="24814" xr:uid="{414966BB-F514-4645-8074-9BD49A489093}"/>
    <cellStyle name="Calculation 2 3 4 4" xfId="25308" xr:uid="{C74FC9A0-EDBA-49FC-A804-2B66603E31C4}"/>
    <cellStyle name="Calculation 2 3 4 5" xfId="25525" xr:uid="{A1E3DB14-9A72-4001-A1EA-2BACC646274B}"/>
    <cellStyle name="Calculation 2 3 4 6" xfId="25735" xr:uid="{0983AF70-03A4-49E5-B06E-D11958B3E552}"/>
    <cellStyle name="Calculation 2 3 4 7" xfId="25911" xr:uid="{42D44CC2-C7D4-4DF6-8B0F-50FF35E7137C}"/>
    <cellStyle name="Calculation 2 3 4 8" xfId="24511" xr:uid="{1FABAC16-20FF-4206-B0F3-C958F175C60F}"/>
    <cellStyle name="Calculation 2 3 4 9" xfId="24219" xr:uid="{9834621A-50C0-4C74-8AAC-F2627E4F02EF}"/>
    <cellStyle name="Calculation 2 3 5" xfId="8614" xr:uid="{BD42FC68-1A23-45A0-8625-13F9D838AE35}"/>
    <cellStyle name="Calculation 2 3 5 2" xfId="24708" xr:uid="{192F2BA6-4051-4347-90F5-4BDFD4BAF115}"/>
    <cellStyle name="Calculation 2 3 5 3" xfId="35925" xr:uid="{8EF607C5-1DD1-493D-BA4D-2336EBFDF857}"/>
    <cellStyle name="Calculation 2 3 6" xfId="11636" xr:uid="{2B7E33BE-A31F-43E7-AEBA-C198C74A6E5D}"/>
    <cellStyle name="Calculation 2 3 6 2" xfId="25075" xr:uid="{11288195-7820-44BF-AEBD-F6E3BCFE1593}"/>
    <cellStyle name="Calculation 2 3 6 3" xfId="35926" xr:uid="{34624D28-C3DC-48F1-83C5-D0374ADC0A8C}"/>
    <cellStyle name="Calculation 2 3 7" xfId="12768" xr:uid="{0093C96A-3C6F-43B3-A9CC-D5E668AF809B}"/>
    <cellStyle name="Calculation 2 3 7 2" xfId="24793" xr:uid="{DBFE287F-669C-435E-B548-3D136638A3E8}"/>
    <cellStyle name="Calculation 2 3 7 3" xfId="35927" xr:uid="{3FC67023-485A-488F-9846-828080B3FDC5}"/>
    <cellStyle name="Calculation 2 3 8" xfId="14658" xr:uid="{57E29AC2-6D47-4F5E-AC8A-49C3A5C2E535}"/>
    <cellStyle name="Calculation 2 3 8 2" xfId="25454" xr:uid="{F30DF6D3-BDE5-4125-9BDB-D7B442CEA827}"/>
    <cellStyle name="Calculation 2 3 8 3" xfId="35928" xr:uid="{84F2FD03-7064-488B-96C1-FBDECA6796EB}"/>
    <cellStyle name="Calculation 2 3 9" xfId="16479" xr:uid="{E9C03F54-13BA-4466-9A6C-643B4EFAC654}"/>
    <cellStyle name="Calculation 2 3 9 2" xfId="25670" xr:uid="{117C5241-8852-4B6B-8B01-42EAF08F1117}"/>
    <cellStyle name="Calculation 2 4" xfId="2558" xr:uid="{ADDEE48F-2FB7-4AD4-8FC4-74FAEE02A494}"/>
    <cellStyle name="Calculation 2 4 10" xfId="17517" xr:uid="{E60F48D6-A828-41F4-BD79-9F3E840A0988}"/>
    <cellStyle name="Calculation 2 4 10 2" xfId="26030" xr:uid="{A75E540B-95E6-4D70-800E-C8BC2EC3371A}"/>
    <cellStyle name="Calculation 2 4 11" xfId="24117" xr:uid="{68010675-5D95-4112-B41E-3C6E0F9A402F}"/>
    <cellStyle name="Calculation 2 4 12" xfId="35929" xr:uid="{11B65586-7B60-4D21-90FF-5BFAF293728D}"/>
    <cellStyle name="Calculation 2 4 2" xfId="2559" xr:uid="{DC9BB1E4-EF1B-4918-93AC-B32A48E3F61B}"/>
    <cellStyle name="Calculation 2 4 2 10" xfId="24170" xr:uid="{2A41AE0B-C137-450A-8E6E-1C6D80E97EAD}"/>
    <cellStyle name="Calculation 2 4 2 11" xfId="35930" xr:uid="{7BC55C1A-83EB-4098-A9B4-327E8D6C0B01}"/>
    <cellStyle name="Calculation 2 4 2 2" xfId="8615" xr:uid="{B1144CAB-8470-49DC-81EF-1E261F186E8D}"/>
    <cellStyle name="Calculation 2 4 2 2 10" xfId="35931" xr:uid="{C9946884-5D11-49C3-9BDA-5C81CD6A1DF6}"/>
    <cellStyle name="Calculation 2 4 2 2 2" xfId="21458" xr:uid="{CEB41F06-E50C-46B9-A558-077EC009E377}"/>
    <cellStyle name="Calculation 2 4 2 2 2 2" xfId="25102" xr:uid="{8F039AA4-AE0C-4CBA-B6C8-CE448AECBCDB}"/>
    <cellStyle name="Calculation 2 4 2 2 3" xfId="23941" xr:uid="{CD991A31-7A5E-4019-8CFD-9F0418F6884A}"/>
    <cellStyle name="Calculation 2 4 2 2 3 2" xfId="25221" xr:uid="{19B9EF9E-6BC3-4673-BB23-66D37B46CFD3}"/>
    <cellStyle name="Calculation 2 4 2 2 4" xfId="25427" xr:uid="{FC12FEE5-139B-442F-8F24-527898AAEEF2}"/>
    <cellStyle name="Calculation 2 4 2 2 5" xfId="25643" xr:uid="{C31C3C44-39F0-458F-AC46-3FB7BE8B19B9}"/>
    <cellStyle name="Calculation 2 4 2 2 6" xfId="25850" xr:uid="{9E05D24D-D607-48B0-9C3E-AA74DB633561}"/>
    <cellStyle name="Calculation 2 4 2 2 7" xfId="26001" xr:uid="{22C1DEB4-A9A2-4F88-903A-D044189C5EF9}"/>
    <cellStyle name="Calculation 2 4 2 2 8" xfId="24638" xr:uid="{E4EC51F9-99D3-43A1-83BC-81C29C5116BA}"/>
    <cellStyle name="Calculation 2 4 2 2 9" xfId="24362" xr:uid="{7B13D1ED-2D75-4905-AB63-657B78D7EFB6}"/>
    <cellStyle name="Calculation 2 4 2 3" xfId="8616" xr:uid="{3D493360-BF88-453A-96B1-2FCBF0F26F23}"/>
    <cellStyle name="Calculation 2 4 2 3 2" xfId="24885" xr:uid="{0C013652-07D9-4765-A564-EB1B3CA520E1}"/>
    <cellStyle name="Calculation 2 4 2 3 3" xfId="35932" xr:uid="{4AF6951C-913D-47EB-928B-D55CF4942AE5}"/>
    <cellStyle name="Calculation 2 4 2 4" xfId="11640" xr:uid="{1FB50EBD-B65F-47B1-A70B-03DACF5A830C}"/>
    <cellStyle name="Calculation 2 4 2 4 2" xfId="24849" xr:uid="{CBC96AD2-A95A-4E7B-8A79-7BC510DCF127}"/>
    <cellStyle name="Calculation 2 4 2 4 3" xfId="35933" xr:uid="{0A2A0156-AA04-4131-BD21-24C6CFB1E836}"/>
    <cellStyle name="Calculation 2 4 2 5" xfId="12763" xr:uid="{37CFC944-B572-433E-8E00-CD39C42FA334}"/>
    <cellStyle name="Calculation 2 4 2 5 2" xfId="25259" xr:uid="{3A6988A4-068F-409D-844E-2644E3F41FC0}"/>
    <cellStyle name="Calculation 2 4 2 5 3" xfId="35934" xr:uid="{2FCE9BD6-1ADA-45D5-BCDE-3E78342FE28E}"/>
    <cellStyle name="Calculation 2 4 2 6" xfId="16483" xr:uid="{946F8F8A-7AC5-48A3-8486-0C489E8A8DBC}"/>
    <cellStyle name="Calculation 2 4 2 6 2" xfId="25476" xr:uid="{FA4174E5-2797-4C70-B751-4BDD9AC511F7}"/>
    <cellStyle name="Calculation 2 4 2 7" xfId="17516" xr:uid="{4D8953CA-C38D-40B7-ABDA-EFB21B0BCAEF}"/>
    <cellStyle name="Calculation 2 4 2 7 2" xfId="25688" xr:uid="{C015ADE8-B1D0-4C26-A882-2010E0AA9FBC}"/>
    <cellStyle name="Calculation 2 4 2 8" xfId="25873" xr:uid="{FB22810C-2E39-40FC-BD4D-99D76894EA50}"/>
    <cellStyle name="Calculation 2 4 2 9" xfId="24312" xr:uid="{643CE8C9-AF45-4350-A1A3-8B8EA95EE87C}"/>
    <cellStyle name="Calculation 2 4 3" xfId="2560" xr:uid="{D61CA396-0A67-40F3-BAD3-A4ACD6D54E46}"/>
    <cellStyle name="Calculation 2 4 3 10" xfId="35935" xr:uid="{4B749257-8E1D-4E3A-B084-7DD6B3E14BC3}"/>
    <cellStyle name="Calculation 2 4 3 2" xfId="8617" xr:uid="{9FF70063-1730-4F68-A5E3-5BB56995EF64}"/>
    <cellStyle name="Calculation 2 4 3 2 2" xfId="21459" xr:uid="{04446ADC-FAFD-4099-ABBB-B51CCD1E2E9D}"/>
    <cellStyle name="Calculation 2 4 3 2 2 2" xfId="24985" xr:uid="{3B9E8185-3A5A-49FF-B4A1-3423484EF9E8}"/>
    <cellStyle name="Calculation 2 4 3 2 3" xfId="23942" xr:uid="{DCFE2215-BEB9-4D9B-BBD7-CE0DA9A4AB9E}"/>
    <cellStyle name="Calculation 2 4 3 2 4" xfId="24410" xr:uid="{AB5A8AF5-EB66-4A22-9E3F-22C30E62D3EE}"/>
    <cellStyle name="Calculation 2 4 3 2 5" xfId="35936" xr:uid="{B71AAE5D-0151-499B-8C2D-18AAB8E9D9E0}"/>
    <cellStyle name="Calculation 2 4 3 3" xfId="8618" xr:uid="{0374A669-F6BF-44A0-94C9-DBB091058A17}"/>
    <cellStyle name="Calculation 2 4 3 3 2" xfId="24827" xr:uid="{F2702EB8-7723-44FF-A8BA-2538A474BD87}"/>
    <cellStyle name="Calculation 2 4 3 3 3" xfId="35937" xr:uid="{784E6E18-2225-4C46-890E-6BD6144B2F7C}"/>
    <cellStyle name="Calculation 2 4 3 4" xfId="11641" xr:uid="{1DCD7899-8300-4996-A1A5-6C366A468AF4}"/>
    <cellStyle name="Calculation 2 4 3 4 2" xfId="25309" xr:uid="{A660EBCD-2A9D-4BF0-B256-109F432E731E}"/>
    <cellStyle name="Calculation 2 4 3 4 3" xfId="35938" xr:uid="{C2BA3005-4EA4-4040-A20C-05FA8A612C58}"/>
    <cellStyle name="Calculation 2 4 3 5" xfId="12762" xr:uid="{C865297B-9F14-4F64-8F8D-536984201CFE}"/>
    <cellStyle name="Calculation 2 4 3 5 2" xfId="25526" xr:uid="{18DDD579-9F66-47BA-A5BC-60079D9E41EA}"/>
    <cellStyle name="Calculation 2 4 3 5 3" xfId="35939" xr:uid="{638A0781-BE19-4E99-95D2-0AD1117A0B8B}"/>
    <cellStyle name="Calculation 2 4 3 6" xfId="16484" xr:uid="{41CB02A6-81F5-4EAD-A8C5-2BA10FAB45EE}"/>
    <cellStyle name="Calculation 2 4 3 6 2" xfId="25736" xr:uid="{E58AA4FF-BEB6-4767-8D06-83C74EAF44B0}"/>
    <cellStyle name="Calculation 2 4 3 7" xfId="17515" xr:uid="{BC80D604-C791-4E02-9E59-3AA183BF77D6}"/>
    <cellStyle name="Calculation 2 4 3 7 2" xfId="25912" xr:uid="{BC6D8482-D745-4D3F-9966-1FD8BA20E3C9}"/>
    <cellStyle name="Calculation 2 4 3 8" xfId="24512" xr:uid="{A6FA1D39-A893-4B18-B904-474BD8C44E7F}"/>
    <cellStyle name="Calculation 2 4 3 9" xfId="24220" xr:uid="{876E0ED0-2728-4771-B0E7-66639537E687}"/>
    <cellStyle name="Calculation 2 4 4" xfId="8619" xr:uid="{01122E7B-98C2-429E-AAB4-F846E0A0AC70}"/>
    <cellStyle name="Calculation 2 4 4 10" xfId="35940" xr:uid="{455FE929-A1FF-4445-8513-2D6D53D74F51}"/>
    <cellStyle name="Calculation 2 4 4 2" xfId="20088" xr:uid="{2704DA98-F386-4337-8A7E-2D7982EF5264}"/>
    <cellStyle name="Calculation 2 4 4 2 2" xfId="24986" xr:uid="{8A5344BD-D092-4DA6-8F96-DCE4F6D03B3B}"/>
    <cellStyle name="Calculation 2 4 4 2 3" xfId="24411" xr:uid="{A0CB63BC-727E-407C-82C9-C3CB7F56107C}"/>
    <cellStyle name="Calculation 2 4 4 3" xfId="22851" xr:uid="{9F6B2AF3-ADB2-47F5-949E-071D5DDC2677}"/>
    <cellStyle name="Calculation 2 4 4 3 2" xfId="24773" xr:uid="{8FEB7DA7-4859-4628-938B-FF3A7054224A}"/>
    <cellStyle name="Calculation 2 4 4 4" xfId="25310" xr:uid="{7096417D-533A-4DEC-BAB0-0AE0F9D319D5}"/>
    <cellStyle name="Calculation 2 4 4 5" xfId="25527" xr:uid="{AFA0114B-60BD-4A6C-AF45-33A670BCC2D7}"/>
    <cellStyle name="Calculation 2 4 4 6" xfId="25737" xr:uid="{C9F312B7-42E6-4203-990E-422535A69FA3}"/>
    <cellStyle name="Calculation 2 4 4 7" xfId="25913" xr:uid="{4758EED3-2827-4B37-9200-060D2F0F579D}"/>
    <cellStyle name="Calculation 2 4 4 8" xfId="24513" xr:uid="{9ED03E16-AC49-4A46-8102-E20BE7D544CD}"/>
    <cellStyle name="Calculation 2 4 4 9" xfId="24221" xr:uid="{BAA47496-70EC-45E4-8F27-7031D3F78B38}"/>
    <cellStyle name="Calculation 2 4 5" xfId="8620" xr:uid="{A043A770-8AD0-4355-A86C-56B98C2916FB}"/>
    <cellStyle name="Calculation 2 4 5 2" xfId="24719" xr:uid="{41C1D47C-120E-4FCD-8EF4-E654B6AC4F0E}"/>
    <cellStyle name="Calculation 2 4 5 3" xfId="35941" xr:uid="{7596C09D-481E-4011-91C9-82D093C4AFBF}"/>
    <cellStyle name="Calculation 2 4 6" xfId="11639" xr:uid="{50D3431A-ED34-445D-A117-2D94E8572D21}"/>
    <cellStyle name="Calculation 2 4 6 2" xfId="24859" xr:uid="{D51694B4-6532-41FA-B55C-BFF18A2CCF1F}"/>
    <cellStyle name="Calculation 2 4 6 3" xfId="35942" xr:uid="{BD098AE6-FCA7-417A-B803-DB559A58466C}"/>
    <cellStyle name="Calculation 2 4 7" xfId="12764" xr:uid="{BEF51F91-8A78-4D9C-99B5-56BF1FFC6CEF}"/>
    <cellStyle name="Calculation 2 4 7 2" xfId="24904" xr:uid="{41DAB3E0-D2B0-485D-B65D-A5E0C9A23815}"/>
    <cellStyle name="Calculation 2 4 7 3" xfId="35943" xr:uid="{5225CF14-4029-48CF-B7FC-1F0B3A5B3C1C}"/>
    <cellStyle name="Calculation 2 4 8" xfId="14771" xr:uid="{F1B019F8-5F53-40EF-BD6B-5D402DF6CD33}"/>
    <cellStyle name="Calculation 2 4 8 2" xfId="24946" xr:uid="{CA584236-C34F-4DCD-A961-91D675DA9470}"/>
    <cellStyle name="Calculation 2 4 8 3" xfId="35944" xr:uid="{D436D7FD-9F01-4C62-AE8E-15BC4F7CCE1C}"/>
    <cellStyle name="Calculation 2 4 9" xfId="16482" xr:uid="{5302DA51-EFDA-4895-B1AC-B85E5A46A92C}"/>
    <cellStyle name="Calculation 2 4 9 2" xfId="24766" xr:uid="{0D6E069E-E3C2-416F-B686-6FB692D9D06E}"/>
    <cellStyle name="Calculation 2 5" xfId="2561" xr:uid="{81D3010A-6494-43A6-A956-41FE9ECDE4B2}"/>
    <cellStyle name="Calculation 2 5 10" xfId="24169" xr:uid="{2AC3DE45-1A63-40E4-BE4A-23D3D14BFC20}"/>
    <cellStyle name="Calculation 2 5 11" xfId="31013" xr:uid="{FDB4836A-8D36-42C9-97B4-9FB11524AEC0}"/>
    <cellStyle name="Calculation 2 5 12" xfId="35945" xr:uid="{4392FC14-0454-49D2-9153-2FE95D3698BE}"/>
    <cellStyle name="Calculation 2 5 2" xfId="8621" xr:uid="{2CB5C4A9-4646-4F8A-B3D9-4178E7D51CB3}"/>
    <cellStyle name="Calculation 2 5 2 10" xfId="35946" xr:uid="{69823CAF-C083-46D9-AAC6-555ED65202B5}"/>
    <cellStyle name="Calculation 2 5 2 2" xfId="20089" xr:uid="{AF7FAC3C-C58C-4DA4-A084-79F383BEAB31}"/>
    <cellStyle name="Calculation 2 5 2 2 2" xfId="25082" xr:uid="{1A74889C-5098-472C-A3BA-6830EF921115}"/>
    <cellStyle name="Calculation 2 5 2 3" xfId="22852" xr:uid="{9E38CF99-6520-495E-87F0-29A36F64C391}"/>
    <cellStyle name="Calculation 2 5 2 3 2" xfId="25202" xr:uid="{15BEE64F-DF14-42BD-B0B1-6C1988C16282}"/>
    <cellStyle name="Calculation 2 5 2 4" xfId="25406" xr:uid="{E0032787-9251-43C5-A0F7-2B358C8FFEB6}"/>
    <cellStyle name="Calculation 2 5 2 5" xfId="25622" xr:uid="{1B225E44-60CC-4AD0-8893-20C88B70C6F7}"/>
    <cellStyle name="Calculation 2 5 2 6" xfId="25831" xr:uid="{67E109FC-1E5B-4B71-BA35-3C1A8350CFE1}"/>
    <cellStyle name="Calculation 2 5 2 7" xfId="25984" xr:uid="{42D18A79-37B1-4488-BC92-765BF12C8995}"/>
    <cellStyle name="Calculation 2 5 2 8" xfId="24615" xr:uid="{FB3984C2-087E-44BC-87FB-72A0A5945252}"/>
    <cellStyle name="Calculation 2 5 2 9" xfId="24361" xr:uid="{54D1977D-D7D6-4806-A0B2-153D4D5096FA}"/>
    <cellStyle name="Calculation 2 5 3" xfId="8622" xr:uid="{9F90183C-6251-4D8B-AA65-D122209F780B}"/>
    <cellStyle name="Calculation 2 5 3 2" xfId="24866" xr:uid="{A209BD8E-EB43-4F30-B652-2EB5A35B4BCD}"/>
    <cellStyle name="Calculation 2 5 3 3" xfId="35947" xr:uid="{6D478ECF-2D7D-41A6-8011-6ADD098475C0}"/>
    <cellStyle name="Calculation 2 5 4" xfId="11642" xr:uid="{0ED58B61-7644-44F3-879C-4C709B383728}"/>
    <cellStyle name="Calculation 2 5 4 2" xfId="24690" xr:uid="{D6636BFC-C1DE-4536-8198-61C7C3691406}"/>
    <cellStyle name="Calculation 2 5 4 3" xfId="35948" xr:uid="{F707C213-B7C1-455E-B3D6-B55FE6069D45}"/>
    <cellStyle name="Calculation 2 5 5" xfId="12761" xr:uid="{CDB61736-3658-435D-8D40-FBF0082B1B9C}"/>
    <cellStyle name="Calculation 2 5 5 2" xfId="25258" xr:uid="{C6A61E43-EA1A-4242-9075-9B3E96ECD476}"/>
    <cellStyle name="Calculation 2 5 5 3" xfId="35949" xr:uid="{8E669A06-38C0-41FC-B81B-C6994F8F12CB}"/>
    <cellStyle name="Calculation 2 5 6" xfId="14652" xr:uid="{D3E2A685-2CCD-4B9A-B9ED-00F34C38E130}"/>
    <cellStyle name="Calculation 2 5 6 2" xfId="25475" xr:uid="{A46B7F6C-4227-4AD9-86B8-97299851C82A}"/>
    <cellStyle name="Calculation 2 5 6 3" xfId="35950" xr:uid="{E876C8BE-957A-4FC5-9FB4-93DB2CCF31C5}"/>
    <cellStyle name="Calculation 2 5 7" xfId="16485" xr:uid="{FB09009A-9655-4C31-9010-86887716A3CD}"/>
    <cellStyle name="Calculation 2 5 7 2" xfId="25687" xr:uid="{517B19C6-7EAC-4065-8EC0-930965875D8A}"/>
    <cellStyle name="Calculation 2 5 8" xfId="17514" xr:uid="{CED75024-5A2C-4F87-88C8-877133F3294B}"/>
    <cellStyle name="Calculation 2 5 8 2" xfId="25872" xr:uid="{1C0F4ECD-FD22-4509-AD58-5AE7D0D282ED}"/>
    <cellStyle name="Calculation 2 5 9" xfId="24313" xr:uid="{38D37AF0-1401-4618-93A8-D69FE037BFA4}"/>
    <cellStyle name="Calculation 2 6" xfId="2562" xr:uid="{9A2BBBBC-62B8-4F1F-A101-943535B8784B}"/>
    <cellStyle name="Calculation 2 6 10" xfId="31014" xr:uid="{260B2E10-F568-4665-BA6E-652572A1F2EA}"/>
    <cellStyle name="Calculation 2 6 11" xfId="35951" xr:uid="{F110848E-A7E5-4AD1-AF72-22DDDD0B4F8F}"/>
    <cellStyle name="Calculation 2 6 2" xfId="8623" xr:uid="{974C15D8-4609-400D-8BA5-02E806773BCC}"/>
    <cellStyle name="Calculation 2 6 2 2" xfId="20090" xr:uid="{969942B3-BD3D-46CC-B7C3-5E6D36AA2B5D}"/>
    <cellStyle name="Calculation 2 6 2 2 2" xfId="24987" xr:uid="{3F912789-CEA8-44A7-BF8E-992644261B8A}"/>
    <cellStyle name="Calculation 2 6 2 3" xfId="22853" xr:uid="{90D3CDEE-1962-4FB5-BB2E-99A0C1F5783A}"/>
    <cellStyle name="Calculation 2 6 2 4" xfId="24412" xr:uid="{A9A40F7F-5C35-4EAD-AF45-66D380088485}"/>
    <cellStyle name="Calculation 2 6 2 5" xfId="35952" xr:uid="{D4AA6FDD-4E3B-43B3-BF17-834AA99634AD}"/>
    <cellStyle name="Calculation 2 6 3" xfId="8624" xr:uid="{4F4689C2-D60E-40A0-AED5-2F0BBCF03B13}"/>
    <cellStyle name="Calculation 2 6 3 2" xfId="24743" xr:uid="{1479599B-4166-4D80-AB0A-8CBA1526AD20}"/>
    <cellStyle name="Calculation 2 6 3 3" xfId="35953" xr:uid="{AC886C43-44F2-4654-95F4-9627D2DBC24F}"/>
    <cellStyle name="Calculation 2 6 4" xfId="11643" xr:uid="{EF7190B8-EE33-4F8E-B3D4-53EAA6ECEEAF}"/>
    <cellStyle name="Calculation 2 6 4 2" xfId="25311" xr:uid="{4FCD6C4A-9A94-4DB2-BECB-3C8BD3E3E677}"/>
    <cellStyle name="Calculation 2 6 4 3" xfId="35954" xr:uid="{5FB53448-3D71-4DF3-B10B-08642469989C}"/>
    <cellStyle name="Calculation 2 6 5" xfId="12760" xr:uid="{328AD105-1532-4E6B-A592-DF979F60187C}"/>
    <cellStyle name="Calculation 2 6 5 2" xfId="25528" xr:uid="{51AB783B-C8E2-48AC-9930-BEC707B31A8E}"/>
    <cellStyle name="Calculation 2 6 5 3" xfId="35955" xr:uid="{4DF9B673-0B81-457E-BCAE-3239A7C49C66}"/>
    <cellStyle name="Calculation 2 6 6" xfId="15413" xr:uid="{FB816D79-493D-4934-9E7B-E84B94EC31F8}"/>
    <cellStyle name="Calculation 2 6 6 2" xfId="25738" xr:uid="{E07AD3AC-1F00-4918-BBD2-AE1D4E663202}"/>
    <cellStyle name="Calculation 2 6 6 3" xfId="35956" xr:uid="{DD04C87C-7846-4303-BCDD-416522B6D814}"/>
    <cellStyle name="Calculation 2 6 7" xfId="16486" xr:uid="{937F8289-C4C6-4065-86EA-E1C1577B9BB5}"/>
    <cellStyle name="Calculation 2 6 7 2" xfId="25914" xr:uid="{5E062D61-0EE4-4819-8F9D-397BE073FB03}"/>
    <cellStyle name="Calculation 2 6 8" xfId="17513" xr:uid="{DD9CC00C-AFEC-444C-AC62-594BE1C2FF6F}"/>
    <cellStyle name="Calculation 2 6 8 2" xfId="24514" xr:uid="{ABF50F77-3DB6-4D50-B554-8C8114FD2852}"/>
    <cellStyle name="Calculation 2 6 9" xfId="24222" xr:uid="{8A5C726B-4783-490E-8775-FEA724A635D2}"/>
    <cellStyle name="Calculation 2 7" xfId="8625" xr:uid="{9B416898-2175-4ED6-AD39-4B4A1BE07034}"/>
    <cellStyle name="Calculation 2 7 10" xfId="35957" xr:uid="{E90C4434-F448-47FB-A220-2058BBF8B180}"/>
    <cellStyle name="Calculation 2 7 2" xfId="21460" xr:uid="{1B46347D-62AE-4851-B23C-5C751D03180A}"/>
    <cellStyle name="Calculation 2 7 2 2" xfId="23943" xr:uid="{F80A06D6-C735-4263-97F4-9F4623A7F47A}"/>
    <cellStyle name="Calculation 2 7 2 2 2" xfId="24988" xr:uid="{BD9A73B2-46A5-42BC-BC3A-25C8AE2BDFC0}"/>
    <cellStyle name="Calculation 2 7 2 3" xfId="24413" xr:uid="{A680D14A-8A14-43B7-802C-0A456C02E56A}"/>
    <cellStyle name="Calculation 2 7 3" xfId="16487" xr:uid="{C2682B2E-1743-43E4-84C9-436D55D5D2F2}"/>
    <cellStyle name="Calculation 2 7 3 2" xfId="24689" xr:uid="{58D78B4B-DCF8-4CF5-A7CC-29D7448FCC43}"/>
    <cellStyle name="Calculation 2 7 4" xfId="17512" xr:uid="{5DD2F5E9-E487-44E3-AE4A-CFB2C903684E}"/>
    <cellStyle name="Calculation 2 7 4 2" xfId="25312" xr:uid="{4EF3B6AF-9144-43EF-8085-DF851B495DC7}"/>
    <cellStyle name="Calculation 2 7 5" xfId="25529" xr:uid="{D6724F2B-3E9A-4873-A6B4-52254B4BE5D8}"/>
    <cellStyle name="Calculation 2 7 6" xfId="25739" xr:uid="{136893A4-AE8A-4F64-AD64-682964D79DD7}"/>
    <cellStyle name="Calculation 2 7 7" xfId="25915" xr:uid="{3E7668E7-AE1C-4A23-AA84-1143CC38A9C7}"/>
    <cellStyle name="Calculation 2 7 8" xfId="24515" xr:uid="{AF9643F4-6E86-472B-BF24-B6F5EA1CCB6B}"/>
    <cellStyle name="Calculation 2 7 9" xfId="24223" xr:uid="{A681515D-14A8-420B-A01A-0380A3685619}"/>
    <cellStyle name="Calculation 2 8" xfId="8626" xr:uid="{FCCDB152-328D-483D-93B7-80E599C099AD}"/>
    <cellStyle name="Calculation 2 8 2" xfId="20081" xr:uid="{DBFB0EA7-2D52-41FA-8619-54CD51DABB86}"/>
    <cellStyle name="Calculation 2 8 3" xfId="22844" xr:uid="{1A3F90FD-E9A5-40CE-8171-E2E791B10394}"/>
    <cellStyle name="Calculation 2 8 4" xfId="24950" xr:uid="{CD876ACC-7ABB-4389-9AFF-5307AC95EF17}"/>
    <cellStyle name="Calculation 2 8 5" xfId="35958" xr:uid="{0FEE81F6-AF78-429E-93B0-B1E9EDC9433A}"/>
    <cellStyle name="Calculation 2 9" xfId="11631" xr:uid="{51102E5F-8158-4558-BE99-9A8FF4874046}"/>
    <cellStyle name="Calculation 2 9 2" xfId="24945" xr:uid="{3609FD03-C2CE-4EDF-B0A4-9918FC64C7E7}"/>
    <cellStyle name="Calculation 2 9 3" xfId="35959" xr:uid="{CB23AB1F-05C0-47AE-A5E5-FB617A9442C0}"/>
    <cellStyle name="Calculation 3" xfId="105" xr:uid="{A4FDFCEF-45BD-42FC-91D5-94DD7EE4BF93}"/>
    <cellStyle name="Calculation 3 10" xfId="12759" xr:uid="{E4619BC7-AB43-4921-8521-84253199B94B}"/>
    <cellStyle name="Calculation 3 10 2" xfId="35961" xr:uid="{DFCB5D07-C9C0-49A4-9BF2-B928B89307B3}"/>
    <cellStyle name="Calculation 3 11" xfId="16488" xr:uid="{D5A6D4E0-BD08-405D-8E1E-517A50F22FF2}"/>
    <cellStyle name="Calculation 3 12" xfId="17511" xr:uid="{F0C47554-9949-415D-AE29-CEC8E8834916}"/>
    <cellStyle name="Calculation 3 13" xfId="24596" xr:uid="{763DE0E4-63A9-41D7-935E-57DD5E6428BC}"/>
    <cellStyle name="Calculation 3 14" xfId="35960" xr:uid="{80D1E04A-8BBC-4B04-B3BE-D5597C8F686E}"/>
    <cellStyle name="Calculation 3 15" xfId="38906" xr:uid="{70C64C69-479F-4A33-8E14-C07FB626C57B}"/>
    <cellStyle name="Calculation 3 2" xfId="2563" xr:uid="{3FAC19A4-6EEB-4DF8-8247-BE72DE4DCFEA}"/>
    <cellStyle name="Calculation 3 2 10" xfId="35962" xr:uid="{BC470B44-B23D-45D3-846A-20E08331992D}"/>
    <cellStyle name="Calculation 3 2 2" xfId="2564" xr:uid="{2BED3010-0AD9-44A5-B55C-00DF37F70127}"/>
    <cellStyle name="Calculation 3 2 2 10" xfId="27664" xr:uid="{09238A82-4540-41B5-BA90-A8DD517BAD33}"/>
    <cellStyle name="Calculation 3 2 2 11" xfId="35963" xr:uid="{5D09B072-00C1-4DAC-BB03-11513CDC93C1}"/>
    <cellStyle name="Calculation 3 2 2 2" xfId="2565" xr:uid="{3EFC862B-FD36-49B3-99E9-DDF510BA468C}"/>
    <cellStyle name="Calculation 3 2 2 2 2" xfId="8627" xr:uid="{D6F363A5-E957-493E-8498-555E2DEF8320}"/>
    <cellStyle name="Calculation 3 2 2 2 2 2" xfId="21462" xr:uid="{A62B70F1-2FB8-42AA-A61A-F3883BEB0CD4}"/>
    <cellStyle name="Calculation 3 2 2 2 2 3" xfId="23945" xr:uid="{50B8C0C2-F452-4693-900E-E62F58E5387B}"/>
    <cellStyle name="Calculation 3 2 2 2 2 4" xfId="27666" xr:uid="{4F53B5C1-924C-4A45-BB68-63C44E67B1F9}"/>
    <cellStyle name="Calculation 3 2 2 2 2 5" xfId="35965" xr:uid="{E3C061F3-8796-480A-91FE-68FD76B2A76C}"/>
    <cellStyle name="Calculation 3 2 2 2 3" xfId="8628" xr:uid="{CF418506-83F6-49D5-912D-94898D0B3C2C}"/>
    <cellStyle name="Calculation 3 2 2 2 3 2" xfId="35966" xr:uid="{9D6B9367-42C3-4366-BD09-D16344B75D50}"/>
    <cellStyle name="Calculation 3 2 2 2 4" xfId="11647" xr:uid="{6CCCB2C2-082E-4DD2-967D-DCC0145B3193}"/>
    <cellStyle name="Calculation 3 2 2 2 4 2" xfId="35967" xr:uid="{61139665-7098-45D0-A128-A6BD983FFC54}"/>
    <cellStyle name="Calculation 3 2 2 2 5" xfId="12756" xr:uid="{FAACD49F-436C-48DE-94A9-628D05DF2476}"/>
    <cellStyle name="Calculation 3 2 2 2 5 2" xfId="35968" xr:uid="{406041B8-0BA5-4642-9003-104591721C80}"/>
    <cellStyle name="Calculation 3 2 2 2 6" xfId="16491" xr:uid="{8C1270AD-9BFD-45E8-A7DD-3C194181E0D9}"/>
    <cellStyle name="Calculation 3 2 2 2 7" xfId="17508" xr:uid="{BBF65795-BE17-405E-BAA8-4F40AEAA61AA}"/>
    <cellStyle name="Calculation 3 2 2 2 8" xfId="27665" xr:uid="{90789139-70CD-4944-B5BA-0415EDD8C9DE}"/>
    <cellStyle name="Calculation 3 2 2 2 9" xfId="35964" xr:uid="{99233580-3F84-43A1-8042-6B2A75710A68}"/>
    <cellStyle name="Calculation 3 2 2 3" xfId="2566" xr:uid="{2D7FAD71-6F75-4EEA-8254-7BAC7FB1F02C}"/>
    <cellStyle name="Calculation 3 2 2 3 2" xfId="8629" xr:uid="{778DF7BD-40D1-4482-A8F4-61591047D403}"/>
    <cellStyle name="Calculation 3 2 2 3 2 2" xfId="21463" xr:uid="{FA32FBA6-6E79-4624-BD45-2542CFDCDFDA}"/>
    <cellStyle name="Calculation 3 2 2 3 2 3" xfId="23946" xr:uid="{0AD47BD4-84DD-42D0-8686-5661FAB92DDF}"/>
    <cellStyle name="Calculation 3 2 2 3 2 4" xfId="27668" xr:uid="{B87E2901-54DB-45B7-8961-147A919D9C31}"/>
    <cellStyle name="Calculation 3 2 2 3 2 5" xfId="35970" xr:uid="{4F59636F-321A-479A-878B-77346D69B422}"/>
    <cellStyle name="Calculation 3 2 2 3 3" xfId="8630" xr:uid="{DA4AA765-5694-4943-8E63-523AC7188A9E}"/>
    <cellStyle name="Calculation 3 2 2 3 3 2" xfId="35971" xr:uid="{5B5A0537-D572-433C-8EFC-96582327EBF2}"/>
    <cellStyle name="Calculation 3 2 2 3 4" xfId="11648" xr:uid="{22E42A14-AB26-47DA-970C-DE4A107095BE}"/>
    <cellStyle name="Calculation 3 2 2 3 4 2" xfId="35972" xr:uid="{3E039157-4E26-46B8-9654-4709765E1ECE}"/>
    <cellStyle name="Calculation 3 2 2 3 5" xfId="12755" xr:uid="{215C87E0-0B27-4EB5-B2B5-FD51C6D7C7A3}"/>
    <cellStyle name="Calculation 3 2 2 3 5 2" xfId="35973" xr:uid="{06564C94-6E57-4448-8228-570F661B059A}"/>
    <cellStyle name="Calculation 3 2 2 3 6" xfId="16492" xr:uid="{F1A9492E-C2E2-41F3-A811-C6E1BE8B07E7}"/>
    <cellStyle name="Calculation 3 2 2 3 7" xfId="17507" xr:uid="{41AC190B-EE14-4B60-92A5-D2883A27E61E}"/>
    <cellStyle name="Calculation 3 2 2 3 8" xfId="27667" xr:uid="{8D429EDD-A71B-4955-9071-6A59D444837E}"/>
    <cellStyle name="Calculation 3 2 2 3 9" xfId="35969" xr:uid="{B12A819C-237F-4CC6-B43C-5E7A5EE8BF27}"/>
    <cellStyle name="Calculation 3 2 2 4" xfId="8631" xr:uid="{377A3B86-1680-43EF-B73F-3C8D1FD80316}"/>
    <cellStyle name="Calculation 3 2 2 4 2" xfId="21461" xr:uid="{AC072589-F62D-4CB2-9471-30D99324EEC7}"/>
    <cellStyle name="Calculation 3 2 2 4 3" xfId="23944" xr:uid="{203A5C33-40F9-407E-9F1D-89585913D47F}"/>
    <cellStyle name="Calculation 3 2 2 4 4" xfId="27669" xr:uid="{C3BBDBA6-6ADF-47B6-837D-7726B0D56420}"/>
    <cellStyle name="Calculation 3 2 2 4 5" xfId="35974" xr:uid="{BA07E7E2-128E-49EF-A482-DBB04DCC5589}"/>
    <cellStyle name="Calculation 3 2 2 5" xfId="8632" xr:uid="{FFEBDF78-5211-41E7-B4FE-27256F9F89A9}"/>
    <cellStyle name="Calculation 3 2 2 5 2" xfId="35975" xr:uid="{388EE9C5-C6A4-48A2-A92B-F1B1BA7E65FD}"/>
    <cellStyle name="Calculation 3 2 2 6" xfId="11646" xr:uid="{0FD3C383-9732-43A3-8384-38F423B0A130}"/>
    <cellStyle name="Calculation 3 2 2 6 2" xfId="35976" xr:uid="{A872EBED-3F6A-4067-86D4-0FEC1745C7E1}"/>
    <cellStyle name="Calculation 3 2 2 7" xfId="12757" xr:uid="{90811F93-66C1-4D9E-93B4-8CF55FD5B0D9}"/>
    <cellStyle name="Calculation 3 2 2 7 2" xfId="35977" xr:uid="{9F4BA72F-034B-4C2D-9DE6-A4B6D0515C2C}"/>
    <cellStyle name="Calculation 3 2 2 8" xfId="16490" xr:uid="{79038107-CA36-4ACD-8AA5-AE7DC9F190B9}"/>
    <cellStyle name="Calculation 3 2 2 9" xfId="17509" xr:uid="{7DBF4AD7-9770-4E77-81C0-0B726C640C05}"/>
    <cellStyle name="Calculation 3 2 3" xfId="8633" xr:uid="{BF841A16-F309-4196-B0BA-7D4126578DCC}"/>
    <cellStyle name="Calculation 3 2 3 2" xfId="20092" xr:uid="{FC631AE5-3779-4D07-BE91-ED783F1FD180}"/>
    <cellStyle name="Calculation 3 2 3 3" xfId="22855" xr:uid="{56F7EF17-69D5-400D-8610-9FD9FC716011}"/>
    <cellStyle name="Calculation 3 2 3 4" xfId="27670" xr:uid="{4777CA72-11E8-47DE-9156-556A6310999E}"/>
    <cellStyle name="Calculation 3 2 3 5" xfId="35978" xr:uid="{F8597EEF-B64F-48A0-A6D1-2FE19D2F5521}"/>
    <cellStyle name="Calculation 3 2 4" xfId="8634" xr:uid="{85096CA7-1464-4E55-AE41-73ECE19B9DB8}"/>
    <cellStyle name="Calculation 3 2 4 2" xfId="35979" xr:uid="{4991FF59-46C4-4263-ACB6-013ACB9728CA}"/>
    <cellStyle name="Calculation 3 2 5" xfId="11645" xr:uid="{69E7A373-018C-4065-B0D7-EBF8FED427FD}"/>
    <cellStyle name="Calculation 3 2 5 2" xfId="35980" xr:uid="{C08ACDE2-D3EC-4641-93AF-C95B1968F7F3}"/>
    <cellStyle name="Calculation 3 2 6" xfId="12758" xr:uid="{3811B81A-A3EA-48CB-AE30-B49253232439}"/>
    <cellStyle name="Calculation 3 2 6 2" xfId="35981" xr:uid="{81E7383A-A9E3-497E-8BD1-D03721A778E7}"/>
    <cellStyle name="Calculation 3 2 7" xfId="16489" xr:uid="{EF148C7D-FE6B-40A6-83FE-BF692FC81E33}"/>
    <cellStyle name="Calculation 3 2 8" xfId="17510" xr:uid="{241CAAA5-07BF-4511-9960-75893EEB61E5}"/>
    <cellStyle name="Calculation 3 2 9" xfId="24736" xr:uid="{B37A500E-51C6-4E96-ABB7-27ECA4B0FFDE}"/>
    <cellStyle name="Calculation 3 3" xfId="2567" xr:uid="{5201FD48-B28C-41F6-86CD-2D403A919C11}"/>
    <cellStyle name="Calculation 3 3 10" xfId="25189" xr:uid="{2EBAC70D-914F-40BD-A5C7-22FD6445655A}"/>
    <cellStyle name="Calculation 3 3 11" xfId="35982" xr:uid="{C651A241-99EF-4D05-9441-C3BBFF1D5B9C}"/>
    <cellStyle name="Calculation 3 3 2" xfId="2568" xr:uid="{7B67186E-193C-4019-A221-B1900C607C64}"/>
    <cellStyle name="Calculation 3 3 2 2" xfId="8635" xr:uid="{64175AFE-0B2D-4A7C-A542-B5CDA37D59D9}"/>
    <cellStyle name="Calculation 3 3 2 2 2" xfId="21464" xr:uid="{903DBD99-11DE-43F1-AD97-57C7DB626160}"/>
    <cellStyle name="Calculation 3 3 2 2 3" xfId="23947" xr:uid="{57A8C4AB-664A-412B-8959-740634832D62}"/>
    <cellStyle name="Calculation 3 3 2 2 4" xfId="27672" xr:uid="{E52D65E2-BF88-4260-B8DA-736D147285A9}"/>
    <cellStyle name="Calculation 3 3 2 2 5" xfId="35984" xr:uid="{4757C615-836C-4D16-8F2F-8C691AC30797}"/>
    <cellStyle name="Calculation 3 3 2 3" xfId="8636" xr:uid="{124B5FD6-6B75-4EE4-8AED-22D2544443DE}"/>
    <cellStyle name="Calculation 3 3 2 3 2" xfId="35985" xr:uid="{89F091D4-3686-4107-B045-07098B638D1C}"/>
    <cellStyle name="Calculation 3 3 2 4" xfId="11650" xr:uid="{5BB7B205-724E-4EA5-9FA5-9FFDA270E7F9}"/>
    <cellStyle name="Calculation 3 3 2 4 2" xfId="35986" xr:uid="{ACBA7A54-34EA-44E9-BD26-845D934CA464}"/>
    <cellStyle name="Calculation 3 3 2 5" xfId="12752" xr:uid="{057EFAE6-BE57-4B09-A398-ADD8FF5EAF32}"/>
    <cellStyle name="Calculation 3 3 2 5 2" xfId="35987" xr:uid="{A79002D9-D1F0-401A-B0ED-2DFF0CC5E212}"/>
    <cellStyle name="Calculation 3 3 2 6" xfId="16494" xr:uid="{1AC70946-05D2-4227-972E-C3C64D7F65A2}"/>
    <cellStyle name="Calculation 3 3 2 7" xfId="17505" xr:uid="{4A88D089-E3A5-47EB-8EEA-18FE91FE095D}"/>
    <cellStyle name="Calculation 3 3 2 8" xfId="27671" xr:uid="{6666F2F9-01E1-4BB6-8D66-A5874E07A0C5}"/>
    <cellStyle name="Calculation 3 3 2 9" xfId="35983" xr:uid="{61AE9BEA-9D9F-4FF1-83DF-53A926B79253}"/>
    <cellStyle name="Calculation 3 3 3" xfId="2569" xr:uid="{7B597C86-A072-4ED6-BA43-8C2D2FA2E444}"/>
    <cellStyle name="Calculation 3 3 3 2" xfId="8637" xr:uid="{24D6F0F0-C4C6-4C8D-BCED-5A8E43410882}"/>
    <cellStyle name="Calculation 3 3 3 2 2" xfId="21465" xr:uid="{1A824CD7-3575-4302-BC23-AF83DEF75EA6}"/>
    <cellStyle name="Calculation 3 3 3 2 3" xfId="23948" xr:uid="{BE9B6F22-CD3B-4C26-B1CC-FFF95458C35F}"/>
    <cellStyle name="Calculation 3 3 3 2 4" xfId="27674" xr:uid="{27ADF1DC-F773-4B42-BBC3-66C211A281B1}"/>
    <cellStyle name="Calculation 3 3 3 2 5" xfId="35989" xr:uid="{7E52950E-FCBB-457F-A36C-C6DF2D924B06}"/>
    <cellStyle name="Calculation 3 3 3 3" xfId="8638" xr:uid="{09720401-5D4A-46A6-9CE0-E3CCA2C5B729}"/>
    <cellStyle name="Calculation 3 3 3 3 2" xfId="35990" xr:uid="{D282F28A-43AF-4168-8DD4-900C39331D45}"/>
    <cellStyle name="Calculation 3 3 3 4" xfId="11651" xr:uid="{F0BF5905-54F0-4945-B1AE-010A9134D201}"/>
    <cellStyle name="Calculation 3 3 3 4 2" xfId="35991" xr:uid="{53659D21-7A18-454B-9B1F-E4985D20BCCF}"/>
    <cellStyle name="Calculation 3 3 3 5" xfId="12751" xr:uid="{340B9659-13BA-4D96-BC4B-F48B1B2697B1}"/>
    <cellStyle name="Calculation 3 3 3 5 2" xfId="35992" xr:uid="{6FDE7CBE-10A4-42FE-8965-12F5DEE08DFE}"/>
    <cellStyle name="Calculation 3 3 3 6" xfId="16495" xr:uid="{AA23A2CD-2F7C-40AB-8211-1F79CF36FC9D}"/>
    <cellStyle name="Calculation 3 3 3 7" xfId="17504" xr:uid="{48485E17-6A74-4199-A1DB-0D70BE52AFB0}"/>
    <cellStyle name="Calculation 3 3 3 8" xfId="27673" xr:uid="{F52B7F4E-93D2-4A0E-A263-57E9D6640F76}"/>
    <cellStyle name="Calculation 3 3 3 9" xfId="35988" xr:uid="{41F57BAF-308C-4466-9DB7-9F280B19DB79}"/>
    <cellStyle name="Calculation 3 3 4" xfId="8639" xr:uid="{33923556-77B2-427D-BAD3-9E4F9605015F}"/>
    <cellStyle name="Calculation 3 3 4 2" xfId="20093" xr:uid="{062701A9-30D9-40A5-841F-852815D7B55E}"/>
    <cellStyle name="Calculation 3 3 4 3" xfId="22856" xr:uid="{C320A4AE-DE56-4B63-B029-A5F4DCA0989D}"/>
    <cellStyle name="Calculation 3 3 4 4" xfId="27675" xr:uid="{6870CAD7-16A0-41B7-862A-83C5640E14F5}"/>
    <cellStyle name="Calculation 3 3 4 5" xfId="35993" xr:uid="{CF7BBC89-F3A7-4770-ADA1-B3F5B8310591}"/>
    <cellStyle name="Calculation 3 3 5" xfId="8640" xr:uid="{631B8065-9514-4149-9790-F0307CE879E2}"/>
    <cellStyle name="Calculation 3 3 5 2" xfId="35994" xr:uid="{FB8198B6-EC88-4DCA-A769-4628617D94B9}"/>
    <cellStyle name="Calculation 3 3 6" xfId="11649" xr:uid="{8D3A612F-20F3-4A8F-BACE-FDA9A78C2888}"/>
    <cellStyle name="Calculation 3 3 6 2" xfId="35995" xr:uid="{34F0196E-5931-409A-B1E1-282719C0342C}"/>
    <cellStyle name="Calculation 3 3 7" xfId="12753" xr:uid="{62F51D7A-F068-412B-8D8C-E32625C2A23E}"/>
    <cellStyle name="Calculation 3 3 7 2" xfId="35996" xr:uid="{6A4552CA-A5DE-49E1-9A75-C095250FF4AF}"/>
    <cellStyle name="Calculation 3 3 8" xfId="16493" xr:uid="{9C4B0B58-3FA8-4FC2-A8BF-CDF73D51FEDD}"/>
    <cellStyle name="Calculation 3 3 9" xfId="17506" xr:uid="{334A23EA-0967-49F0-AE0A-5A7460B2356B}"/>
    <cellStyle name="Calculation 3 4" xfId="2570" xr:uid="{625E4630-296B-49CE-8DEE-3ACFD948AD7D}"/>
    <cellStyle name="Calculation 3 4 10" xfId="25392" xr:uid="{A64FC315-D71A-44D0-83D3-FAAC0423DB6D}"/>
    <cellStyle name="Calculation 3 4 11" xfId="35997" xr:uid="{3C31E570-53D6-437B-BF35-B4CDA6CAA849}"/>
    <cellStyle name="Calculation 3 4 2" xfId="2571" xr:uid="{C1494192-4B92-4D69-AA6A-FD904108EFA2}"/>
    <cellStyle name="Calculation 3 4 2 2" xfId="8641" xr:uid="{7DAE4643-11E4-48F1-9D11-105D0AAB1BD7}"/>
    <cellStyle name="Calculation 3 4 2 2 2" xfId="21466" xr:uid="{C1160F5F-6A1B-42ED-8BE5-BA98120BB669}"/>
    <cellStyle name="Calculation 3 4 2 2 3" xfId="23949" xr:uid="{9FD9B493-DEE2-48B5-96DE-5FC3623CE13F}"/>
    <cellStyle name="Calculation 3 4 2 2 4" xfId="27677" xr:uid="{6284C840-B7B7-46EC-BE7D-48EE8216FE93}"/>
    <cellStyle name="Calculation 3 4 2 2 5" xfId="35999" xr:uid="{82075DA6-2CC6-43BB-82CE-8E8D5570D387}"/>
    <cellStyle name="Calculation 3 4 2 3" xfId="8642" xr:uid="{B0043E91-F7FC-4CB0-A9DC-B80FFC158C21}"/>
    <cellStyle name="Calculation 3 4 2 3 2" xfId="36000" xr:uid="{5DF960B6-CEBE-421F-976A-C7B147243BF0}"/>
    <cellStyle name="Calculation 3 4 2 4" xfId="11653" xr:uid="{8F16D776-072E-42F7-AAAF-E7A34D45283E}"/>
    <cellStyle name="Calculation 3 4 2 4 2" xfId="36001" xr:uid="{2AEC1FC1-21F4-46E1-B6F5-5C0792555A29}"/>
    <cellStyle name="Calculation 3 4 2 5" xfId="12749" xr:uid="{03B6D21D-7DDD-4B99-90F9-937B2D5B118D}"/>
    <cellStyle name="Calculation 3 4 2 5 2" xfId="36002" xr:uid="{E7EC7238-24F7-4376-B3D4-2EEC988CC127}"/>
    <cellStyle name="Calculation 3 4 2 6" xfId="16497" xr:uid="{EC2428AA-8B3B-4DA2-80B7-E3C609C29F22}"/>
    <cellStyle name="Calculation 3 4 2 7" xfId="17502" xr:uid="{20F4A9AA-8C0F-48C3-8D04-F4ABA164BBB6}"/>
    <cellStyle name="Calculation 3 4 2 8" xfId="27676" xr:uid="{9FAA409B-553C-4041-B3B7-097F984644CC}"/>
    <cellStyle name="Calculation 3 4 2 9" xfId="35998" xr:uid="{2C96BFCA-63BD-4DB9-92BE-D6C771C3D06C}"/>
    <cellStyle name="Calculation 3 4 3" xfId="2572" xr:uid="{04C11D04-FFEE-44F3-B8EB-473614CF5AAD}"/>
    <cellStyle name="Calculation 3 4 3 2" xfId="8643" xr:uid="{664BDCF6-65CA-4CBA-975E-EAFF451E452C}"/>
    <cellStyle name="Calculation 3 4 3 2 2" xfId="21467" xr:uid="{D54BD22A-C1EF-4A8C-A2A6-8FB61879D577}"/>
    <cellStyle name="Calculation 3 4 3 2 3" xfId="23950" xr:uid="{B3909235-27B4-4C44-924B-A1E3430280AD}"/>
    <cellStyle name="Calculation 3 4 3 2 4" xfId="27679" xr:uid="{CA18CAAA-5857-47C1-A017-59EA7F7A38FB}"/>
    <cellStyle name="Calculation 3 4 3 2 5" xfId="36004" xr:uid="{4000EF4F-56B4-41D2-886E-CF688006C8A0}"/>
    <cellStyle name="Calculation 3 4 3 3" xfId="8644" xr:uid="{BD4CFBF1-21BC-45AE-BE2B-CC89C1554FE3}"/>
    <cellStyle name="Calculation 3 4 3 3 2" xfId="36005" xr:uid="{7278D6C6-21BE-47CB-96E2-BF9548050E40}"/>
    <cellStyle name="Calculation 3 4 3 4" xfId="11654" xr:uid="{F173D61F-877B-449A-B939-25272EE7D024}"/>
    <cellStyle name="Calculation 3 4 3 4 2" xfId="36006" xr:uid="{87CD31BC-16EA-4FA9-838D-1FCDDF940160}"/>
    <cellStyle name="Calculation 3 4 3 5" xfId="12748" xr:uid="{DB01A3A7-A90E-4CFC-A224-BBBD54A8378F}"/>
    <cellStyle name="Calculation 3 4 3 5 2" xfId="36007" xr:uid="{7F9490C3-478E-48A3-8944-0E7392811C14}"/>
    <cellStyle name="Calculation 3 4 3 6" xfId="16498" xr:uid="{D8D534B9-5E28-4FCC-A812-B11FA3F8EBEA}"/>
    <cellStyle name="Calculation 3 4 3 7" xfId="17501" xr:uid="{1794040A-F27F-4E16-B7DE-91139A3D2E7A}"/>
    <cellStyle name="Calculation 3 4 3 8" xfId="27678" xr:uid="{01660D71-2DCE-482A-AA1D-E8F7BCF8552B}"/>
    <cellStyle name="Calculation 3 4 3 9" xfId="36003" xr:uid="{E348EDE3-89A2-4EEB-8976-6AEAED924276}"/>
    <cellStyle name="Calculation 3 4 4" xfId="8645" xr:uid="{12F90002-E8B9-4F45-8AFC-38AF70850210}"/>
    <cellStyle name="Calculation 3 4 4 2" xfId="20094" xr:uid="{67898FD1-A007-4812-939B-EF1E1729C631}"/>
    <cellStyle name="Calculation 3 4 4 3" xfId="22857" xr:uid="{C6CF9DE7-EE0C-410E-AE4C-E33CCAABCDCA}"/>
    <cellStyle name="Calculation 3 4 4 4" xfId="27680" xr:uid="{F64D3C14-4AEB-4DD2-9048-B19D1DF33454}"/>
    <cellStyle name="Calculation 3 4 4 5" xfId="36008" xr:uid="{96E168EC-45EB-4D54-97F7-E6E13643CE59}"/>
    <cellStyle name="Calculation 3 4 5" xfId="8646" xr:uid="{1A791C4D-560E-4FD8-8157-727F9E87A060}"/>
    <cellStyle name="Calculation 3 4 5 2" xfId="36009" xr:uid="{614AEB1D-68DC-4FBD-B465-BF5D2F23C5F9}"/>
    <cellStyle name="Calculation 3 4 6" xfId="11652" xr:uid="{AA4A1BA7-0A0D-4610-9795-FC03D6BA947C}"/>
    <cellStyle name="Calculation 3 4 6 2" xfId="36010" xr:uid="{C81879C4-D1D4-491B-B000-F42ACB62D923}"/>
    <cellStyle name="Calculation 3 4 7" xfId="12750" xr:uid="{CDB2974A-99DF-47BB-8385-5DCB83D3D2E5}"/>
    <cellStyle name="Calculation 3 4 7 2" xfId="36011" xr:uid="{2AB6EBB0-CC74-42DD-9B77-8E41F01E0EB5}"/>
    <cellStyle name="Calculation 3 4 8" xfId="16496" xr:uid="{FBDE0E4D-2A89-4C29-BAA8-C052B0250898}"/>
    <cellStyle name="Calculation 3 4 9" xfId="17503" xr:uid="{E81CC6D7-F23C-462F-8396-C87E023F483D}"/>
    <cellStyle name="Calculation 3 5" xfId="2573" xr:uid="{1DF8E319-DAE9-49BC-9945-F39E809EFDD2}"/>
    <cellStyle name="Calculation 3 5 2" xfId="8647" xr:uid="{D5E8CEAE-88FA-4DDB-B801-C1A7998356C3}"/>
    <cellStyle name="Calculation 3 5 2 2" xfId="20095" xr:uid="{EAD2B87D-CACC-49B7-B669-97B71B611EFB}"/>
    <cellStyle name="Calculation 3 5 2 3" xfId="22858" xr:uid="{C019DA41-9947-49B8-B8F6-01621C49DEF8}"/>
    <cellStyle name="Calculation 3 5 2 4" xfId="27681" xr:uid="{AE36971A-46BD-4C44-BD40-1C4E77C4DCA5}"/>
    <cellStyle name="Calculation 3 5 2 5" xfId="36013" xr:uid="{A0688DF6-7F81-4090-B224-DBB98E696FD8}"/>
    <cellStyle name="Calculation 3 5 3" xfId="8648" xr:uid="{05A47FEB-C13C-4A01-9A53-521CE0890AC4}"/>
    <cellStyle name="Calculation 3 5 3 2" xfId="36014" xr:uid="{AE7372AB-3A43-47AB-A19B-EA84EE472163}"/>
    <cellStyle name="Calculation 3 5 4" xfId="11655" xr:uid="{5CD0D597-2519-4F6C-B337-6731B6F64814}"/>
    <cellStyle name="Calculation 3 5 4 2" xfId="36015" xr:uid="{DCEE1535-AB6C-448C-A045-0222BE21D732}"/>
    <cellStyle name="Calculation 3 5 5" xfId="12747" xr:uid="{4C38747D-3A34-43A3-A0CF-CAAD18830542}"/>
    <cellStyle name="Calculation 3 5 5 2" xfId="36016" xr:uid="{F9C80FCE-804E-4540-A226-B2D5D6FA1E10}"/>
    <cellStyle name="Calculation 3 5 6" xfId="16499" xr:uid="{80DF562B-1899-41E0-BD5C-B2ED37A17C48}"/>
    <cellStyle name="Calculation 3 5 7" xfId="17500" xr:uid="{4D923FC1-D09C-47F5-82BF-541FDC156F6F}"/>
    <cellStyle name="Calculation 3 5 8" xfId="25609" xr:uid="{D94F6ABB-C8C2-45A9-8081-D1DA789EA6C0}"/>
    <cellStyle name="Calculation 3 5 9" xfId="36012" xr:uid="{068D54B4-2BF5-45EC-9A40-F94A652DC8C0}"/>
    <cellStyle name="Calculation 3 6" xfId="2574" xr:uid="{919D171F-AE30-4BAE-8A06-A3D360CB06CD}"/>
    <cellStyle name="Calculation 3 6 2" xfId="8649" xr:uid="{AA6DD87D-504C-4434-8437-9896148E133E}"/>
    <cellStyle name="Calculation 3 6 2 2" xfId="21468" xr:uid="{C470C81C-F815-43A5-9137-E929DDE4BCC9}"/>
    <cellStyle name="Calculation 3 6 2 3" xfId="23951" xr:uid="{748CEEBC-B529-47CD-818E-057DC68828C5}"/>
    <cellStyle name="Calculation 3 6 2 4" xfId="27682" xr:uid="{C944E5DF-24C6-492D-B001-4F13930103E7}"/>
    <cellStyle name="Calculation 3 6 2 5" xfId="36018" xr:uid="{0EBD582A-66C0-4A3D-8FCF-DE1F31BE60FF}"/>
    <cellStyle name="Calculation 3 6 3" xfId="8650" xr:uid="{AC79A67E-54E9-49F1-BB81-F7657B8CF330}"/>
    <cellStyle name="Calculation 3 6 3 2" xfId="36019" xr:uid="{E80AD15E-04F5-48D1-9BC8-8C3128FE6869}"/>
    <cellStyle name="Calculation 3 6 4" xfId="11656" xr:uid="{4E2BCA2D-4DA6-404A-AE7E-C55AB966968C}"/>
    <cellStyle name="Calculation 3 6 4 2" xfId="36020" xr:uid="{C5A9DF4C-B60C-47E3-A9A8-C493D1F8FBFD}"/>
    <cellStyle name="Calculation 3 6 5" xfId="12746" xr:uid="{3C7D41AA-E5B4-4573-917D-BADD9E496E3C}"/>
    <cellStyle name="Calculation 3 6 5 2" xfId="36021" xr:uid="{A668D190-B027-4099-BD31-EEE457FD1BA6}"/>
    <cellStyle name="Calculation 3 6 6" xfId="16500" xr:uid="{9E3B48A5-86D2-4AA8-A9D3-6E26FB736ACA}"/>
    <cellStyle name="Calculation 3 6 7" xfId="17499" xr:uid="{4CF2F124-8BF7-4982-A3CF-96F5BAFC7CFE}"/>
    <cellStyle name="Calculation 3 6 8" xfId="25819" xr:uid="{0FD76097-FA2E-49F2-AD1B-D6EC25128FEC}"/>
    <cellStyle name="Calculation 3 6 9" xfId="36017" xr:uid="{3A1C3C9E-E3AC-4973-97AB-A68BB65E56E9}"/>
    <cellStyle name="Calculation 3 7" xfId="8651" xr:uid="{5AD3B217-DECF-467F-8FC6-72B3FCAF8D98}"/>
    <cellStyle name="Calculation 3 7 2" xfId="21469" xr:uid="{D246014C-6FBD-43B4-941F-065A6DD781B8}"/>
    <cellStyle name="Calculation 3 7 2 2" xfId="23952" xr:uid="{5729FAA0-5AA2-4E96-920A-9B1660C72D98}"/>
    <cellStyle name="Calculation 3 7 2 3" xfId="27683" xr:uid="{DB14968C-374E-4804-A7DF-F74714257A82}"/>
    <cellStyle name="Calculation 3 7 3" xfId="16501" xr:uid="{7BBB5FA9-0DB6-47B9-A5F5-CE0FB78E269B}"/>
    <cellStyle name="Calculation 3 7 4" xfId="17498" xr:uid="{4F7E133C-3F8B-48A6-8682-463186DBB44B}"/>
    <cellStyle name="Calculation 3 7 5" xfId="25979" xr:uid="{85D0126B-67FC-4AF6-AC4B-BDC254FF7D70}"/>
    <cellStyle name="Calculation 3 7 6" xfId="36022" xr:uid="{61C00CC8-5682-4F41-8F06-D37B6044E16C}"/>
    <cellStyle name="Calculation 3 8" xfId="8652" xr:uid="{969CC9CE-9DED-4F01-96B4-6EB0794A3FD5}"/>
    <cellStyle name="Calculation 3 8 2" xfId="20091" xr:uid="{5BD9A739-4A89-4D14-938A-45AD4A0BAF30}"/>
    <cellStyle name="Calculation 3 8 3" xfId="22854" xr:uid="{271BE9B1-4747-4161-AEE0-1C0E85660D6D}"/>
    <cellStyle name="Calculation 3 8 4" xfId="27684" xr:uid="{8D3A007B-ABB1-486C-B286-82B51AEE4073}"/>
    <cellStyle name="Calculation 3 8 5" xfId="36023" xr:uid="{7F122AE5-C959-46B9-8EE2-0222DE84010D}"/>
    <cellStyle name="Calculation 3 9" xfId="11644" xr:uid="{C5765079-F7E8-4A34-B856-00958E1AF791}"/>
    <cellStyle name="Calculation 3 9 2" xfId="36024" xr:uid="{C3AE4271-D089-47CE-9952-4F1769810754}"/>
    <cellStyle name="Calculation 4" xfId="106" xr:uid="{EF3F94B3-F71C-46CA-8C2A-AC804E7E590C}"/>
    <cellStyle name="Calculation 4 10" xfId="12745" xr:uid="{862501BA-A005-4B3F-8A3C-2548D4F95A78}"/>
    <cellStyle name="Calculation 4 10 2" xfId="36026" xr:uid="{227D1CB0-70D5-4621-8EA1-FBC26C7AE985}"/>
    <cellStyle name="Calculation 4 11" xfId="16502" xr:uid="{53C69830-2568-486F-8BE1-E28EC54A2E4A}"/>
    <cellStyle name="Calculation 4 12" xfId="17497" xr:uid="{A0F040F3-372A-42DD-8DC3-10A447B350E4}"/>
    <cellStyle name="Calculation 4 13" xfId="27685" xr:uid="{3DCE1E9F-FA5A-4FA2-A495-1D04A5C7C0D4}"/>
    <cellStyle name="Calculation 4 14" xfId="36025" xr:uid="{0A3BEEAC-137D-4042-A81E-738BCFA31B7D}"/>
    <cellStyle name="Calculation 4 2" xfId="2575" xr:uid="{C3AE2FE7-71A9-4323-A47B-014690A01B7F}"/>
    <cellStyle name="Calculation 4 2 10" xfId="36027" xr:uid="{D631A85C-9FDA-42F9-9BFE-B03CB9A2574D}"/>
    <cellStyle name="Calculation 4 2 2" xfId="2576" xr:uid="{4807BD28-18C7-459A-9718-4DCDAB94FD79}"/>
    <cellStyle name="Calculation 4 2 2 10" xfId="27687" xr:uid="{CB26057A-DEE6-4CCD-8184-57004FC6507B}"/>
    <cellStyle name="Calculation 4 2 2 11" xfId="36028" xr:uid="{B3C093DF-5754-4C34-AFC1-5F5779E1F492}"/>
    <cellStyle name="Calculation 4 2 2 2" xfId="2577" xr:uid="{2B9AC982-2E41-4584-A534-B9280C7BA0DD}"/>
    <cellStyle name="Calculation 4 2 2 2 2" xfId="8653" xr:uid="{E0C5619B-4D2F-4AA3-8EFB-7C853364C31A}"/>
    <cellStyle name="Calculation 4 2 2 2 2 2" xfId="21471" xr:uid="{15CCE8C8-2948-4E0C-AA7C-A5E7F5B7E61E}"/>
    <cellStyle name="Calculation 4 2 2 2 2 3" xfId="23954" xr:uid="{21AEDF0D-7D08-4C2A-8A13-90D2CE6BA033}"/>
    <cellStyle name="Calculation 4 2 2 2 2 4" xfId="27689" xr:uid="{EF723FDD-8417-4F09-B7CF-0E11F278D369}"/>
    <cellStyle name="Calculation 4 2 2 2 2 5" xfId="36030" xr:uid="{78A98EA8-BBA2-4802-A3AE-90F4EC3E2F75}"/>
    <cellStyle name="Calculation 4 2 2 2 3" xfId="8654" xr:uid="{81F3AFA5-A1DB-4422-A24B-1EB5C1307CFC}"/>
    <cellStyle name="Calculation 4 2 2 2 3 2" xfId="36031" xr:uid="{28C50B0C-3244-4DFA-B54C-078B9A33D525}"/>
    <cellStyle name="Calculation 4 2 2 2 4" xfId="11660" xr:uid="{41C49B56-920F-415A-935C-3C295F15CEA9}"/>
    <cellStyle name="Calculation 4 2 2 2 4 2" xfId="36032" xr:uid="{699BCE35-39CA-4E3E-92AB-4A97E895F5AA}"/>
    <cellStyle name="Calculation 4 2 2 2 5" xfId="12742" xr:uid="{0C560556-558A-411D-AE44-DA39DF120A53}"/>
    <cellStyle name="Calculation 4 2 2 2 5 2" xfId="36033" xr:uid="{8507F087-BE4A-4B2F-AC66-92DD14D2F9E8}"/>
    <cellStyle name="Calculation 4 2 2 2 6" xfId="16505" xr:uid="{F8FF3CDD-8FA3-41CB-815E-3F3F2DF6846C}"/>
    <cellStyle name="Calculation 4 2 2 2 7" xfId="17494" xr:uid="{0713181F-F6E5-4612-937F-38E38DDC897D}"/>
    <cellStyle name="Calculation 4 2 2 2 8" xfId="27688" xr:uid="{41101C61-A097-4A2C-88F0-5B5C75494F38}"/>
    <cellStyle name="Calculation 4 2 2 2 9" xfId="36029" xr:uid="{AEE41DCD-F1B4-4D39-91DD-7A5C29DC2AD4}"/>
    <cellStyle name="Calculation 4 2 2 3" xfId="2578" xr:uid="{4ABBFF84-46E9-4FF5-8715-82EAFDE39CCC}"/>
    <cellStyle name="Calculation 4 2 2 3 2" xfId="8655" xr:uid="{2A8D3D22-2765-447F-82CD-DBE631ED110B}"/>
    <cellStyle name="Calculation 4 2 2 3 2 2" xfId="21472" xr:uid="{32D85FC6-ED24-4A70-90C0-72E2DCB56094}"/>
    <cellStyle name="Calculation 4 2 2 3 2 3" xfId="23955" xr:uid="{8EA979DC-D8E9-49AE-868C-3C317812A52F}"/>
    <cellStyle name="Calculation 4 2 2 3 2 4" xfId="27691" xr:uid="{59B51600-E6C7-46D6-A34E-89F564EDE371}"/>
    <cellStyle name="Calculation 4 2 2 3 2 5" xfId="36035" xr:uid="{F082CF29-C362-42E9-B1F5-C66BC80AAEDB}"/>
    <cellStyle name="Calculation 4 2 2 3 3" xfId="8656" xr:uid="{1747AE5B-09A3-4175-A669-DD45464D9924}"/>
    <cellStyle name="Calculation 4 2 2 3 3 2" xfId="36036" xr:uid="{C787A6A5-5867-473D-85F7-A73C282EC4B1}"/>
    <cellStyle name="Calculation 4 2 2 3 4" xfId="11661" xr:uid="{983489D1-DA40-47EB-A524-F432FD685C15}"/>
    <cellStyle name="Calculation 4 2 2 3 4 2" xfId="36037" xr:uid="{B85A6554-CD84-470B-9738-A5CF49ACDA28}"/>
    <cellStyle name="Calculation 4 2 2 3 5" xfId="12741" xr:uid="{1FFB6F22-C0BA-45F0-8CC3-12AA94C29DEA}"/>
    <cellStyle name="Calculation 4 2 2 3 5 2" xfId="36038" xr:uid="{CC777565-DD8D-4A9A-AF3B-F1A08DB3B749}"/>
    <cellStyle name="Calculation 4 2 2 3 6" xfId="16506" xr:uid="{DED839B7-9664-427D-8490-A02CD4FD1E2B}"/>
    <cellStyle name="Calculation 4 2 2 3 7" xfId="17493" xr:uid="{AEC2D064-F21F-4ED8-8C9F-E88710BCDB4A}"/>
    <cellStyle name="Calculation 4 2 2 3 8" xfId="27690" xr:uid="{40F5BD4B-E199-47BB-AFBB-4A230E5BE395}"/>
    <cellStyle name="Calculation 4 2 2 3 9" xfId="36034" xr:uid="{4AEA9A68-ED47-43D4-B4B4-43A122EE0205}"/>
    <cellStyle name="Calculation 4 2 2 4" xfId="8657" xr:uid="{EA14CBAE-D418-46D3-83CE-B2F1A8714F5D}"/>
    <cellStyle name="Calculation 4 2 2 4 2" xfId="21470" xr:uid="{2648B053-93E6-461A-AB90-C65B3B537309}"/>
    <cellStyle name="Calculation 4 2 2 4 3" xfId="23953" xr:uid="{33898D95-A94F-4E90-A8E3-731C284385FE}"/>
    <cellStyle name="Calculation 4 2 2 4 4" xfId="27692" xr:uid="{A0081CCD-0D92-466A-81AC-BAB564951BEA}"/>
    <cellStyle name="Calculation 4 2 2 4 5" xfId="36039" xr:uid="{52D3DE66-D70A-451C-9B06-6E88D92F1650}"/>
    <cellStyle name="Calculation 4 2 2 5" xfId="8658" xr:uid="{5851270C-FB63-42C3-BE64-242C7E12509A}"/>
    <cellStyle name="Calculation 4 2 2 5 2" xfId="36040" xr:uid="{3B30A1DD-CABD-4F0C-A78D-09EB1A8912A3}"/>
    <cellStyle name="Calculation 4 2 2 6" xfId="11659" xr:uid="{A79CB0D3-2668-4351-8892-5A82840F421E}"/>
    <cellStyle name="Calculation 4 2 2 6 2" xfId="36041" xr:uid="{AD1E8315-0F8B-450A-9010-A7C9588F897E}"/>
    <cellStyle name="Calculation 4 2 2 7" xfId="12743" xr:uid="{C5598312-10E4-4B97-9D1D-B273DB5CB092}"/>
    <cellStyle name="Calculation 4 2 2 7 2" xfId="36042" xr:uid="{53CC995D-9141-426C-9CA0-8EED4CBFC6D4}"/>
    <cellStyle name="Calculation 4 2 2 8" xfId="16504" xr:uid="{55AC7A19-2FA8-4BFB-AA5A-830306A7F61E}"/>
    <cellStyle name="Calculation 4 2 2 9" xfId="17495" xr:uid="{E0BEEF15-230D-4A66-9E4B-FD55F6B92653}"/>
    <cellStyle name="Calculation 4 2 3" xfId="8659" xr:uid="{71F32E3B-FBBA-4717-BF3D-704CFC55F85C}"/>
    <cellStyle name="Calculation 4 2 3 2" xfId="20097" xr:uid="{89C7532A-3CEE-4529-B737-D6F119DDD3ED}"/>
    <cellStyle name="Calculation 4 2 3 3" xfId="22860" xr:uid="{CF7C370D-F529-4046-A62C-6A43B3178478}"/>
    <cellStyle name="Calculation 4 2 3 4" xfId="27693" xr:uid="{D7DBC083-6E70-4D06-A03F-2C5804508269}"/>
    <cellStyle name="Calculation 4 2 3 5" xfId="36043" xr:uid="{DB4BE25A-1638-4A2A-85FC-A54CA6FBF40E}"/>
    <cellStyle name="Calculation 4 2 4" xfId="8660" xr:uid="{63DA0375-3B5C-4D3C-9620-65BC27EB648C}"/>
    <cellStyle name="Calculation 4 2 4 2" xfId="36044" xr:uid="{596B5A1B-79DC-49EC-903E-CE2F8518907F}"/>
    <cellStyle name="Calculation 4 2 5" xfId="11658" xr:uid="{FAFA8424-2BE7-4D6C-B30F-BA98AFF903E5}"/>
    <cellStyle name="Calculation 4 2 5 2" xfId="36045" xr:uid="{1FD2A8F3-AE33-4B5B-BFBB-559DAFD6CA39}"/>
    <cellStyle name="Calculation 4 2 6" xfId="12744" xr:uid="{BCF12A75-EE28-45C6-BC3C-795B5185F7E2}"/>
    <cellStyle name="Calculation 4 2 6 2" xfId="36046" xr:uid="{3EEB3C18-26AD-4C00-8B45-D259C2CFD1CA}"/>
    <cellStyle name="Calculation 4 2 7" xfId="16503" xr:uid="{E1C7130C-E3E9-49ED-AB18-1BF76BD45804}"/>
    <cellStyle name="Calculation 4 2 8" xfId="17496" xr:uid="{771EB2C4-2698-4D7E-A486-BD2560979902}"/>
    <cellStyle name="Calculation 4 2 9" xfId="27686" xr:uid="{5395D74F-7C59-48CC-A065-B7C079D5238F}"/>
    <cellStyle name="Calculation 4 3" xfId="2579" xr:uid="{18EC9886-192D-4D3B-A8DB-C706A60A0100}"/>
    <cellStyle name="Calculation 4 3 10" xfId="27694" xr:uid="{1FBB49BF-701B-480B-A074-4760A8DF0242}"/>
    <cellStyle name="Calculation 4 3 11" xfId="36047" xr:uid="{0C34DB27-2D80-410E-93CF-A2A774C3512A}"/>
    <cellStyle name="Calculation 4 3 2" xfId="2580" xr:uid="{76AB1A96-DC94-4A2A-AC75-FED959114852}"/>
    <cellStyle name="Calculation 4 3 2 2" xfId="8661" xr:uid="{770FF5D8-5699-4C66-B742-20171339027D}"/>
    <cellStyle name="Calculation 4 3 2 2 2" xfId="21473" xr:uid="{7BA5CCDF-3AA0-4305-8363-ED428362016A}"/>
    <cellStyle name="Calculation 4 3 2 2 3" xfId="23956" xr:uid="{2E59DC66-47A8-4A00-9855-FE77CA203085}"/>
    <cellStyle name="Calculation 4 3 2 2 4" xfId="27696" xr:uid="{49782C72-DD3B-45EF-9D03-23F7C1AAA61C}"/>
    <cellStyle name="Calculation 4 3 2 2 5" xfId="36049" xr:uid="{AF891631-3F22-4454-ADE7-B2112AF0EE9B}"/>
    <cellStyle name="Calculation 4 3 2 3" xfId="8662" xr:uid="{D8DC8A4F-0B67-42A0-80E1-C041259BF4AC}"/>
    <cellStyle name="Calculation 4 3 2 3 2" xfId="36050" xr:uid="{A01FD28D-75DE-4A4D-B194-37D399C597F1}"/>
    <cellStyle name="Calculation 4 3 2 4" xfId="11663" xr:uid="{376A8064-6C9E-4C49-B473-D56301C6B2F0}"/>
    <cellStyle name="Calculation 4 3 2 4 2" xfId="36051" xr:uid="{5DDC8CFD-3E34-424E-98A1-5EDDA817ABDF}"/>
    <cellStyle name="Calculation 4 3 2 5" xfId="12739" xr:uid="{153EB9D1-80A6-4FC0-9D4A-DA0821002832}"/>
    <cellStyle name="Calculation 4 3 2 5 2" xfId="36052" xr:uid="{2D8D9909-A633-42B7-B763-BB1BCE8129D6}"/>
    <cellStyle name="Calculation 4 3 2 6" xfId="16508" xr:uid="{D2CD8301-912F-44E2-9E48-2C4143977E6B}"/>
    <cellStyle name="Calculation 4 3 2 7" xfId="17491" xr:uid="{34C63A8F-AB39-4748-BD6C-8646D85601AD}"/>
    <cellStyle name="Calculation 4 3 2 8" xfId="27695" xr:uid="{876D5F8E-F39B-45CD-8386-4A7D17965D75}"/>
    <cellStyle name="Calculation 4 3 2 9" xfId="36048" xr:uid="{BC4775E8-B229-4B03-BFEB-33AC33A8F56C}"/>
    <cellStyle name="Calculation 4 3 3" xfId="2581" xr:uid="{323C1FBD-9DA0-4F24-BB6D-B89C9E3B299B}"/>
    <cellStyle name="Calculation 4 3 3 2" xfId="8663" xr:uid="{092C29B6-B062-4DCD-90D2-54E31BD4837B}"/>
    <cellStyle name="Calculation 4 3 3 2 2" xfId="21474" xr:uid="{97E139AD-88DB-4B0B-9069-1787C0307478}"/>
    <cellStyle name="Calculation 4 3 3 2 3" xfId="23957" xr:uid="{700DD68C-347C-42C6-AF9D-D9B2A7E5B222}"/>
    <cellStyle name="Calculation 4 3 3 2 4" xfId="27698" xr:uid="{F1D760B0-32F4-4E55-82B5-B02FDBEBCB22}"/>
    <cellStyle name="Calculation 4 3 3 2 5" xfId="36054" xr:uid="{B0D7A117-803E-46CD-81FF-208A57C53B16}"/>
    <cellStyle name="Calculation 4 3 3 3" xfId="8664" xr:uid="{BD166D64-4D6F-481E-9919-710F82164E72}"/>
    <cellStyle name="Calculation 4 3 3 3 2" xfId="36055" xr:uid="{946826D5-667D-4835-BF2B-570914720764}"/>
    <cellStyle name="Calculation 4 3 3 4" xfId="11664" xr:uid="{F99CDD20-1059-4BEC-BAE9-10405AFEC538}"/>
    <cellStyle name="Calculation 4 3 3 4 2" xfId="36056" xr:uid="{109C50C1-22F7-4192-9260-FB9CDD1C86B0}"/>
    <cellStyle name="Calculation 4 3 3 5" xfId="12738" xr:uid="{75C51254-4563-4B34-9E67-742C478A9B97}"/>
    <cellStyle name="Calculation 4 3 3 5 2" xfId="36057" xr:uid="{27E8BB02-E214-4531-BEF9-7E0F0A921C17}"/>
    <cellStyle name="Calculation 4 3 3 6" xfId="16509" xr:uid="{28F1278F-E480-49C9-9929-A2E8A5AF59B7}"/>
    <cellStyle name="Calculation 4 3 3 7" xfId="17490" xr:uid="{3BDE1C12-FFB9-4D47-A000-967702C4B2A8}"/>
    <cellStyle name="Calculation 4 3 3 8" xfId="27697" xr:uid="{37DD911F-579F-4DC2-8CD8-47F92002F9B9}"/>
    <cellStyle name="Calculation 4 3 3 9" xfId="36053" xr:uid="{903E884A-2D99-459E-B95D-24C48F7ADEDE}"/>
    <cellStyle name="Calculation 4 3 4" xfId="8665" xr:uid="{695540E2-A242-4C1C-B01C-EB2235058D5F}"/>
    <cellStyle name="Calculation 4 3 4 2" xfId="20098" xr:uid="{E42A86B0-6D95-4C81-967E-8B45FE638B80}"/>
    <cellStyle name="Calculation 4 3 4 3" xfId="22861" xr:uid="{7370E5B9-498B-40A6-8D1C-012D3DE81EE4}"/>
    <cellStyle name="Calculation 4 3 4 4" xfId="27699" xr:uid="{6CF96938-DFAE-4A6B-8A3C-D4086A2B5FE4}"/>
    <cellStyle name="Calculation 4 3 4 5" xfId="36058" xr:uid="{026D24AD-672A-4741-AA26-844D2BECAA43}"/>
    <cellStyle name="Calculation 4 3 5" xfId="8666" xr:uid="{1F5D38DA-538D-4B6E-83D6-94436A5303A7}"/>
    <cellStyle name="Calculation 4 3 5 2" xfId="36059" xr:uid="{D076182C-AC26-4BF1-8BEC-7D750BBCB6A8}"/>
    <cellStyle name="Calculation 4 3 6" xfId="11662" xr:uid="{605198FF-F3E0-4934-BDDD-3C040A9ADCB3}"/>
    <cellStyle name="Calculation 4 3 6 2" xfId="36060" xr:uid="{10FEDCBD-D1E5-44C3-B89C-2DE6CE1337E4}"/>
    <cellStyle name="Calculation 4 3 7" xfId="12740" xr:uid="{F17098CB-2AAD-40AC-9DE9-A8E855931E74}"/>
    <cellStyle name="Calculation 4 3 7 2" xfId="36061" xr:uid="{97773FCB-BF1E-4E42-A3C9-4885C1DD006C}"/>
    <cellStyle name="Calculation 4 3 8" xfId="16507" xr:uid="{3E5D21A7-B1DA-4F84-858A-8099B8464FED}"/>
    <cellStyle name="Calculation 4 3 9" xfId="17492" xr:uid="{21149967-7858-449C-AD85-C6D6144D54E7}"/>
    <cellStyle name="Calculation 4 4" xfId="2582" xr:uid="{2C8C0A28-9199-428E-A92B-B8D79B21AEE2}"/>
    <cellStyle name="Calculation 4 4 10" xfId="27700" xr:uid="{1367A2CE-C4D8-45E5-AE80-8B15A4BC4549}"/>
    <cellStyle name="Calculation 4 4 11" xfId="36062" xr:uid="{93FA022F-9519-40F5-B982-ACB2EF2DB334}"/>
    <cellStyle name="Calculation 4 4 2" xfId="2583" xr:uid="{DC2E108E-4ABF-426C-96EC-EC93ABB41598}"/>
    <cellStyle name="Calculation 4 4 2 2" xfId="8667" xr:uid="{D2156552-D48C-44C6-A13E-3BA5C6F52FD6}"/>
    <cellStyle name="Calculation 4 4 2 2 2" xfId="21475" xr:uid="{0B1DFC01-A19A-4FEE-A483-E5CB747922AF}"/>
    <cellStyle name="Calculation 4 4 2 2 3" xfId="23958" xr:uid="{71FBBFA4-F0AF-4370-9AD1-86B98DBCED3D}"/>
    <cellStyle name="Calculation 4 4 2 2 4" xfId="27702" xr:uid="{9B92A7E4-A098-4DB4-8275-9DC46AFAF2C1}"/>
    <cellStyle name="Calculation 4 4 2 2 5" xfId="36064" xr:uid="{C1B8D859-B7FD-4B97-AA09-CFD270FB8478}"/>
    <cellStyle name="Calculation 4 4 2 3" xfId="8668" xr:uid="{DA458C1A-BD85-4F6E-AAB7-5DBEB317C6C7}"/>
    <cellStyle name="Calculation 4 4 2 3 2" xfId="36065" xr:uid="{C48163D5-BA15-4E28-8235-88E2AC8207AF}"/>
    <cellStyle name="Calculation 4 4 2 4" xfId="11666" xr:uid="{98FFA569-1F2A-407E-8DF2-064ED59DFC12}"/>
    <cellStyle name="Calculation 4 4 2 4 2" xfId="36066" xr:uid="{F2CEE526-B806-4CF7-B2F0-2F0E6A089E75}"/>
    <cellStyle name="Calculation 4 4 2 5" xfId="12736" xr:uid="{7F7527CB-F9C0-435B-B5AD-A3D7B3510B34}"/>
    <cellStyle name="Calculation 4 4 2 5 2" xfId="36067" xr:uid="{97DD37EC-21D4-48D3-99A7-B7DB25F843C4}"/>
    <cellStyle name="Calculation 4 4 2 6" xfId="16511" xr:uid="{7CB3E367-40CC-43CB-B0BC-A270FAEE1D38}"/>
    <cellStyle name="Calculation 4 4 2 7" xfId="17488" xr:uid="{41FEEADC-2231-4013-8B8B-6AD810442065}"/>
    <cellStyle name="Calculation 4 4 2 8" xfId="27701" xr:uid="{D3F74F22-A0D9-4EE4-B4F9-2E1AE2A8235E}"/>
    <cellStyle name="Calculation 4 4 2 9" xfId="36063" xr:uid="{C0BBBAF6-CDA6-4073-ACA9-28FEBB73469F}"/>
    <cellStyle name="Calculation 4 4 3" xfId="2584" xr:uid="{033C602A-D23A-4205-B137-E380F8401810}"/>
    <cellStyle name="Calculation 4 4 3 2" xfId="8669" xr:uid="{D8CB94C1-E00B-4CB0-A3C4-6DF777743999}"/>
    <cellStyle name="Calculation 4 4 3 2 2" xfId="21476" xr:uid="{55DA460D-A0F8-4870-A61F-EE86A8A622D3}"/>
    <cellStyle name="Calculation 4 4 3 2 3" xfId="23959" xr:uid="{3309B959-B61D-44E2-8183-15F8A1448EB6}"/>
    <cellStyle name="Calculation 4 4 3 2 4" xfId="27704" xr:uid="{26326835-2775-44B8-A486-A58E8143C335}"/>
    <cellStyle name="Calculation 4 4 3 2 5" xfId="36069" xr:uid="{AA7C0BC1-60FA-4ED8-AF87-D51ABFC4509E}"/>
    <cellStyle name="Calculation 4 4 3 3" xfId="8670" xr:uid="{424D2626-28FE-4713-BCBE-5866F7B9A39C}"/>
    <cellStyle name="Calculation 4 4 3 3 2" xfId="36070" xr:uid="{564D2207-B318-417A-84EB-DE4D8941B25A}"/>
    <cellStyle name="Calculation 4 4 3 4" xfId="11667" xr:uid="{C3A1435B-E8C2-4CE5-8E65-133E180916D8}"/>
    <cellStyle name="Calculation 4 4 3 4 2" xfId="36071" xr:uid="{FD7E86BD-ABBC-4BEC-9968-324EAAF77665}"/>
    <cellStyle name="Calculation 4 4 3 5" xfId="12735" xr:uid="{1C2E71BE-E094-4B52-A36B-982241364A05}"/>
    <cellStyle name="Calculation 4 4 3 5 2" xfId="36072" xr:uid="{FF36713A-9604-41C7-A0BE-9BB8615CD8CC}"/>
    <cellStyle name="Calculation 4 4 3 6" xfId="16512" xr:uid="{C8818921-DA3A-46C7-9873-2873469D9185}"/>
    <cellStyle name="Calculation 4 4 3 7" xfId="17487" xr:uid="{1078EC67-2732-489D-9CB6-BCB67C06D5DA}"/>
    <cellStyle name="Calculation 4 4 3 8" xfId="27703" xr:uid="{E647F93E-9710-4236-B11C-B76DCF966FC7}"/>
    <cellStyle name="Calculation 4 4 3 9" xfId="36068" xr:uid="{577610A4-5D5A-4464-8D10-934F21D45D58}"/>
    <cellStyle name="Calculation 4 4 4" xfId="8671" xr:uid="{7A27920A-6545-4F24-B5A1-547A8A2F790E}"/>
    <cellStyle name="Calculation 4 4 4 2" xfId="20099" xr:uid="{6F899CFA-3474-4174-93AF-1E25DDABD2DC}"/>
    <cellStyle name="Calculation 4 4 4 3" xfId="22862" xr:uid="{0B9200AB-2385-4A91-908C-A7BBD0F21084}"/>
    <cellStyle name="Calculation 4 4 4 4" xfId="27705" xr:uid="{8F971F49-277C-4710-BC03-C1EA6A5245AE}"/>
    <cellStyle name="Calculation 4 4 4 5" xfId="36073" xr:uid="{87E71392-2B2A-4391-9B58-9609152A12AE}"/>
    <cellStyle name="Calculation 4 4 5" xfId="8672" xr:uid="{68E8432B-B954-4A91-86B9-20ABDB85933C}"/>
    <cellStyle name="Calculation 4 4 5 2" xfId="36074" xr:uid="{B3051F51-F42F-4343-8DFD-5DF99E72AC88}"/>
    <cellStyle name="Calculation 4 4 6" xfId="11665" xr:uid="{0B57C2FC-28A4-4C87-A47E-200C602F72DB}"/>
    <cellStyle name="Calculation 4 4 6 2" xfId="36075" xr:uid="{B27C8B2B-045F-4318-9950-C43615577E94}"/>
    <cellStyle name="Calculation 4 4 7" xfId="12737" xr:uid="{99D12B78-6120-4E04-8266-F5DA89E09F1A}"/>
    <cellStyle name="Calculation 4 4 7 2" xfId="36076" xr:uid="{4F115025-E2D2-48C2-AF2A-152D212DBC84}"/>
    <cellStyle name="Calculation 4 4 8" xfId="16510" xr:uid="{BB73297F-D857-4F90-98A5-06E48394EE94}"/>
    <cellStyle name="Calculation 4 4 9" xfId="17489" xr:uid="{15FF1E61-4348-4A09-B767-6775CD0D8D08}"/>
    <cellStyle name="Calculation 4 5" xfId="2585" xr:uid="{A191B58A-FDCD-4C83-AD55-DB659188BEFC}"/>
    <cellStyle name="Calculation 4 5 2" xfId="8673" xr:uid="{E540CD1D-248E-4040-921A-83F8816621D4}"/>
    <cellStyle name="Calculation 4 5 2 2" xfId="20100" xr:uid="{641F244A-1BED-4AC1-8A53-BE0809B718AA}"/>
    <cellStyle name="Calculation 4 5 2 3" xfId="22863" xr:uid="{8E1614FD-3681-4409-A409-89DD257C10C7}"/>
    <cellStyle name="Calculation 4 5 2 4" xfId="27707" xr:uid="{BFD55BE4-8347-4B4D-94F0-7974EE8E9D57}"/>
    <cellStyle name="Calculation 4 5 2 5" xfId="36078" xr:uid="{B1F611F6-F4F9-4126-8214-E074664AAEAF}"/>
    <cellStyle name="Calculation 4 5 3" xfId="8674" xr:uid="{6628BD73-5360-4496-80D3-FC0EA7CC3BB6}"/>
    <cellStyle name="Calculation 4 5 3 2" xfId="36079" xr:uid="{48434646-5948-4DF3-AC4C-915841A31843}"/>
    <cellStyle name="Calculation 4 5 4" xfId="11668" xr:uid="{663C41F5-463C-449A-AF35-5530EF371E7E}"/>
    <cellStyle name="Calculation 4 5 4 2" xfId="36080" xr:uid="{05DD922E-92C9-4C6C-B100-44706CF5732E}"/>
    <cellStyle name="Calculation 4 5 5" xfId="12734" xr:uid="{7C15DA3E-CFF9-40C8-A4E1-76A28C202FA2}"/>
    <cellStyle name="Calculation 4 5 5 2" xfId="36081" xr:uid="{D3608228-D0B3-4AFC-B9CC-24852BC28EE5}"/>
    <cellStyle name="Calculation 4 5 6" xfId="16513" xr:uid="{A820E638-B68A-4507-ADB3-EB3C30DF2777}"/>
    <cellStyle name="Calculation 4 5 7" xfId="17486" xr:uid="{E802B91F-8A87-49A8-8A7C-54CFBF7FD46D}"/>
    <cellStyle name="Calculation 4 5 8" xfId="27706" xr:uid="{6A06A521-C35D-4342-A841-9A4A0FDA12D9}"/>
    <cellStyle name="Calculation 4 5 9" xfId="36077" xr:uid="{3A0C66DC-BC67-4AE4-8FFA-C558958C16C9}"/>
    <cellStyle name="Calculation 4 6" xfId="2586" xr:uid="{E737FD13-62CB-486F-9C23-297EC7EA653D}"/>
    <cellStyle name="Calculation 4 6 2" xfId="8675" xr:uid="{B19E6008-E5E1-4E49-A430-0BAC50B4411A}"/>
    <cellStyle name="Calculation 4 6 2 2" xfId="21477" xr:uid="{2C24FDA3-4498-409E-8C3A-70FBC6DB7EE1}"/>
    <cellStyle name="Calculation 4 6 2 3" xfId="23960" xr:uid="{E2625215-D129-428E-A9A9-6A84E6A9C767}"/>
    <cellStyle name="Calculation 4 6 2 4" xfId="27709" xr:uid="{FB7240F9-AC43-4F17-B6C5-BF5472A578D8}"/>
    <cellStyle name="Calculation 4 6 2 5" xfId="36083" xr:uid="{29B72444-C7E9-4DD8-BCAB-74B5312C1CD1}"/>
    <cellStyle name="Calculation 4 6 3" xfId="8676" xr:uid="{610DFE6F-BAD5-4418-9E11-07E0EE4C1483}"/>
    <cellStyle name="Calculation 4 6 3 2" xfId="36084" xr:uid="{85BDF0F8-FF44-481B-AFA4-E5C249840B76}"/>
    <cellStyle name="Calculation 4 6 4" xfId="11669" xr:uid="{EFB6B191-BD97-4A87-9E56-19B9895288BC}"/>
    <cellStyle name="Calculation 4 6 4 2" xfId="36085" xr:uid="{88A1FEBC-F675-4EC5-9757-0F6D7B0DD154}"/>
    <cellStyle name="Calculation 4 6 5" xfId="12733" xr:uid="{DF11F798-535B-4A69-8470-4BA34DB7983A}"/>
    <cellStyle name="Calculation 4 6 5 2" xfId="36086" xr:uid="{4C067813-3CF0-4611-A857-072174442A6D}"/>
    <cellStyle name="Calculation 4 6 6" xfId="16514" xr:uid="{FC05F700-0109-4C17-9B72-FD8EA19FDCFB}"/>
    <cellStyle name="Calculation 4 6 7" xfId="17485" xr:uid="{72D4F724-CA70-4A7C-8AEE-2A769CD10E7D}"/>
    <cellStyle name="Calculation 4 6 8" xfId="27708" xr:uid="{F71329FB-9584-413A-8FC0-B9471F76B54C}"/>
    <cellStyle name="Calculation 4 6 9" xfId="36082" xr:uid="{37FD16D0-3D20-45E5-BF9A-DA91E76BA424}"/>
    <cellStyle name="Calculation 4 7" xfId="8677" xr:uid="{B53E485A-B42D-4B72-9DFE-403410776982}"/>
    <cellStyle name="Calculation 4 7 2" xfId="21478" xr:uid="{7AD5ED26-4451-4611-B9C2-FF464745D298}"/>
    <cellStyle name="Calculation 4 7 2 2" xfId="23961" xr:uid="{E73BE9AD-6D1B-4330-9F27-0E5AA83541E9}"/>
    <cellStyle name="Calculation 4 7 2 3" xfId="27711" xr:uid="{231A7BEF-C6AA-4334-9CF7-F82C6C23D55B}"/>
    <cellStyle name="Calculation 4 7 3" xfId="16515" xr:uid="{52826661-DF10-4C95-A267-BC1E8DDE4453}"/>
    <cellStyle name="Calculation 4 7 4" xfId="17484" xr:uid="{29129A14-6827-41C3-9B94-D2E91B327659}"/>
    <cellStyle name="Calculation 4 7 5" xfId="27710" xr:uid="{31C4E511-2F2C-45FE-BBE5-9BF68C9C35B2}"/>
    <cellStyle name="Calculation 4 7 6" xfId="36087" xr:uid="{6A808D87-9199-4BDC-B105-416387B0A56C}"/>
    <cellStyle name="Calculation 4 8" xfId="8678" xr:uid="{47F9F750-67AB-457B-B9DF-0A8D45739CEA}"/>
    <cellStyle name="Calculation 4 8 2" xfId="20096" xr:uid="{808F878F-BE6C-426C-BC88-DEB29375C134}"/>
    <cellStyle name="Calculation 4 8 3" xfId="22859" xr:uid="{1623C8E6-AAD1-4AC0-AB02-D2B0B3505476}"/>
    <cellStyle name="Calculation 4 8 4" xfId="27712" xr:uid="{8354FD14-98A1-4EB5-976C-419D5B826B57}"/>
    <cellStyle name="Calculation 4 8 5" xfId="36088" xr:uid="{03686C3B-1800-4E20-9E62-24B2021F7EA7}"/>
    <cellStyle name="Calculation 4 9" xfId="11657" xr:uid="{61B9F8EC-BC26-43D6-B398-8E95E4AA77CD}"/>
    <cellStyle name="Calculation 4 9 2" xfId="36089" xr:uid="{CC9B9ECD-1A45-49BE-AB20-6B52BEB01BBC}"/>
    <cellStyle name="Calculation 5" xfId="107" xr:uid="{0E7C5910-DFBC-4B18-8492-7B5675497290}"/>
    <cellStyle name="Calculation 5 10" xfId="12732" xr:uid="{CBD31A0B-D190-4DFF-AD55-B47408F7D788}"/>
    <cellStyle name="Calculation 5 10 2" xfId="36091" xr:uid="{BF1C02ED-1D3F-4B60-891C-F48720627828}"/>
    <cellStyle name="Calculation 5 11" xfId="16516" xr:uid="{E1DD0BBA-9471-42B5-89DA-DC12573BF69E}"/>
    <cellStyle name="Calculation 5 12" xfId="17483" xr:uid="{11343FD6-9776-48EF-95C9-B004D053E1BB}"/>
    <cellStyle name="Calculation 5 13" xfId="27713" xr:uid="{F58B242B-0239-45EC-BD02-1EEC5FC6E304}"/>
    <cellStyle name="Calculation 5 14" xfId="36090" xr:uid="{99CBBC21-E888-4A66-A574-849F2F62ED4A}"/>
    <cellStyle name="Calculation 5 2" xfId="2587" xr:uid="{3C6E0C66-E61E-4187-B3C0-B0FAFA55DBEA}"/>
    <cellStyle name="Calculation 5 2 10" xfId="36092" xr:uid="{BCE7D8F0-591F-4E89-A52C-8B8B788B93ED}"/>
    <cellStyle name="Calculation 5 2 2" xfId="2588" xr:uid="{782547DC-D321-4E43-B424-AFF61EB520CF}"/>
    <cellStyle name="Calculation 5 2 2 10" xfId="27715" xr:uid="{BAA7DEEA-D421-4363-875F-2DCA8C1DF631}"/>
    <cellStyle name="Calculation 5 2 2 11" xfId="36093" xr:uid="{2EC2E234-07E0-4A99-83D5-12843CB88328}"/>
    <cellStyle name="Calculation 5 2 2 2" xfId="2589" xr:uid="{06D8E8F3-06B3-400C-8685-09A3222009E8}"/>
    <cellStyle name="Calculation 5 2 2 2 2" xfId="8679" xr:uid="{3BE5A626-9A99-40B5-8623-9153B52FA043}"/>
    <cellStyle name="Calculation 5 2 2 2 2 2" xfId="21480" xr:uid="{8F8D1B46-A924-4FBC-BEF4-9AEE5450CBB2}"/>
    <cellStyle name="Calculation 5 2 2 2 2 3" xfId="23963" xr:uid="{0D5D290A-3927-43EF-94E4-A7BFA84DE4EF}"/>
    <cellStyle name="Calculation 5 2 2 2 2 4" xfId="27717" xr:uid="{647C2ADA-8B6A-457C-9096-D72F3D4BBD2D}"/>
    <cellStyle name="Calculation 5 2 2 2 2 5" xfId="36095" xr:uid="{D58CE3E7-BCEE-415B-B9F7-5661B5505AFC}"/>
    <cellStyle name="Calculation 5 2 2 2 3" xfId="8680" xr:uid="{DA9008E0-17C7-4C9C-B5FF-CD5676EF01E3}"/>
    <cellStyle name="Calculation 5 2 2 2 3 2" xfId="36096" xr:uid="{14047CF0-1E78-45BE-AFB7-31E05D2FEB79}"/>
    <cellStyle name="Calculation 5 2 2 2 4" xfId="11673" xr:uid="{70E0C03D-B6DD-4155-A00B-DF52179066E1}"/>
    <cellStyle name="Calculation 5 2 2 2 4 2" xfId="36097" xr:uid="{16DE2A98-527B-4C19-AC9E-2698ED181530}"/>
    <cellStyle name="Calculation 5 2 2 2 5" xfId="12729" xr:uid="{BCC0A32D-E9A5-4F5D-BF9B-4341739C0E74}"/>
    <cellStyle name="Calculation 5 2 2 2 5 2" xfId="36098" xr:uid="{F6F3EDA1-549C-4F14-BD39-EF993A84863D}"/>
    <cellStyle name="Calculation 5 2 2 2 6" xfId="16519" xr:uid="{D0F1BB50-0F1F-400F-BA4E-8C97C3283150}"/>
    <cellStyle name="Calculation 5 2 2 2 7" xfId="17480" xr:uid="{BA411EDF-2A43-4A34-9A1F-2AC44CF41856}"/>
    <cellStyle name="Calculation 5 2 2 2 8" xfId="27716" xr:uid="{3EB7D4F1-7E46-4030-A4B2-81D01CF63735}"/>
    <cellStyle name="Calculation 5 2 2 2 9" xfId="36094" xr:uid="{68AC0FE8-E02B-4A92-AC00-1985B0E6A897}"/>
    <cellStyle name="Calculation 5 2 2 3" xfId="2590" xr:uid="{07DBA233-8ABE-419B-8AB4-13508DA949C5}"/>
    <cellStyle name="Calculation 5 2 2 3 2" xfId="8681" xr:uid="{A960CE46-7FA6-4576-AD63-4669EAC8D2B3}"/>
    <cellStyle name="Calculation 5 2 2 3 2 2" xfId="21481" xr:uid="{0BD42F68-120B-46F0-A3CC-FCC452A3A666}"/>
    <cellStyle name="Calculation 5 2 2 3 2 3" xfId="23964" xr:uid="{F944768F-A30A-428D-8A27-BFE48A57DED9}"/>
    <cellStyle name="Calculation 5 2 2 3 2 4" xfId="27719" xr:uid="{5FD06907-B5E2-4D46-8213-FC94F7F6799B}"/>
    <cellStyle name="Calculation 5 2 2 3 2 5" xfId="36100" xr:uid="{3BAAD00E-2BEC-488B-B62F-C515E98EB52D}"/>
    <cellStyle name="Calculation 5 2 2 3 3" xfId="8682" xr:uid="{EA51B877-EA45-494B-959F-6D1E5AC0EEDC}"/>
    <cellStyle name="Calculation 5 2 2 3 3 2" xfId="36101" xr:uid="{E01CA87F-52E4-44D3-9CDC-881A2791DB8D}"/>
    <cellStyle name="Calculation 5 2 2 3 4" xfId="11674" xr:uid="{084E2385-91EE-400A-A592-1E5E82D5C5C2}"/>
    <cellStyle name="Calculation 5 2 2 3 4 2" xfId="36102" xr:uid="{BA5116F9-1E3C-4CF4-9F8E-684E544B7F67}"/>
    <cellStyle name="Calculation 5 2 2 3 5" xfId="12728" xr:uid="{A37267CD-ED34-4A62-8D9E-85CDD9C400F2}"/>
    <cellStyle name="Calculation 5 2 2 3 5 2" xfId="36103" xr:uid="{CAF72E19-0173-44F1-A745-59CAFAB45F8A}"/>
    <cellStyle name="Calculation 5 2 2 3 6" xfId="16520" xr:uid="{1E098460-8C81-4109-9FEC-72DB19442024}"/>
    <cellStyle name="Calculation 5 2 2 3 7" xfId="17479" xr:uid="{15D4DF4F-5C35-44E4-A52E-30C503F60FD5}"/>
    <cellStyle name="Calculation 5 2 2 3 8" xfId="27718" xr:uid="{737ABE14-3DDC-4FD5-84C6-0FE8A0E8AA9F}"/>
    <cellStyle name="Calculation 5 2 2 3 9" xfId="36099" xr:uid="{F83BA4A9-B992-40FD-A131-F48C535D83E0}"/>
    <cellStyle name="Calculation 5 2 2 4" xfId="8683" xr:uid="{9ADA4C06-0318-49C2-BE6D-F459E0F7771D}"/>
    <cellStyle name="Calculation 5 2 2 4 2" xfId="21479" xr:uid="{52B05A50-47D8-44B0-B8EF-6615FFEDD740}"/>
    <cellStyle name="Calculation 5 2 2 4 3" xfId="23962" xr:uid="{FAB49F69-F079-4EB5-AAF2-D53B5691DA7C}"/>
    <cellStyle name="Calculation 5 2 2 4 4" xfId="27720" xr:uid="{829F7649-3EC1-492D-AE06-E764569369AF}"/>
    <cellStyle name="Calculation 5 2 2 4 5" xfId="36104" xr:uid="{5D0EFB3A-1DA5-4DC1-87D9-F054DA222F06}"/>
    <cellStyle name="Calculation 5 2 2 5" xfId="8684" xr:uid="{D8D3667C-69C5-4FB7-93C2-36EE3F9EF83E}"/>
    <cellStyle name="Calculation 5 2 2 5 2" xfId="36105" xr:uid="{774144B6-CA2B-425B-8B57-6E2C4231CCE6}"/>
    <cellStyle name="Calculation 5 2 2 6" xfId="11672" xr:uid="{DEE26320-D3B3-476C-81B4-9D77E5EE3DE4}"/>
    <cellStyle name="Calculation 5 2 2 6 2" xfId="36106" xr:uid="{6FFAAAAD-FCAB-4ABC-B706-81C52154E42A}"/>
    <cellStyle name="Calculation 5 2 2 7" xfId="12730" xr:uid="{B7AF4E04-7155-406A-86EF-DBCAEC7037CB}"/>
    <cellStyle name="Calculation 5 2 2 7 2" xfId="36107" xr:uid="{EF31521A-645B-4E15-9861-F85A3015607D}"/>
    <cellStyle name="Calculation 5 2 2 8" xfId="16518" xr:uid="{9C469C30-600D-4506-ADB8-D10E7BC37631}"/>
    <cellStyle name="Calculation 5 2 2 9" xfId="17481" xr:uid="{917369F5-06A4-4044-B06E-434BF226C9FC}"/>
    <cellStyle name="Calculation 5 2 3" xfId="8685" xr:uid="{73F75829-1B1C-4B5B-BBA7-F3D478CB9E36}"/>
    <cellStyle name="Calculation 5 2 3 2" xfId="20102" xr:uid="{072DF583-0D52-4779-89E4-94C7A845F598}"/>
    <cellStyle name="Calculation 5 2 3 3" xfId="22865" xr:uid="{3E09A633-A220-4AA9-9F83-0EA07C4D6EC1}"/>
    <cellStyle name="Calculation 5 2 3 4" xfId="27721" xr:uid="{9DF5E0D6-9771-4309-B797-62D5BD47A053}"/>
    <cellStyle name="Calculation 5 2 3 5" xfId="36108" xr:uid="{98C02538-0C9A-4467-A5F0-31B4C46057D8}"/>
    <cellStyle name="Calculation 5 2 4" xfId="8686" xr:uid="{54AE062D-A916-4DE0-9577-7CD10964BFB1}"/>
    <cellStyle name="Calculation 5 2 4 2" xfId="36109" xr:uid="{B1D8BA2B-61F5-43E5-B8DA-8AB609FF67A0}"/>
    <cellStyle name="Calculation 5 2 5" xfId="11671" xr:uid="{F1E58E97-F0E7-46D5-924E-D1C7321E7545}"/>
    <cellStyle name="Calculation 5 2 5 2" xfId="36110" xr:uid="{CA27EF14-5594-4EF4-B865-DF915B9E9169}"/>
    <cellStyle name="Calculation 5 2 6" xfId="12731" xr:uid="{58F74643-D7F9-43BD-AB44-3F65A87443D0}"/>
    <cellStyle name="Calculation 5 2 6 2" xfId="36111" xr:uid="{205DF7E8-9AE6-4691-8D3D-93C0DCF91588}"/>
    <cellStyle name="Calculation 5 2 7" xfId="16517" xr:uid="{BDDFE929-D52B-4CFF-9794-17EBA86297E2}"/>
    <cellStyle name="Calculation 5 2 8" xfId="17482" xr:uid="{D041B8E0-70FA-4B5C-88EA-A815179204CA}"/>
    <cellStyle name="Calculation 5 2 9" xfId="27714" xr:uid="{42E26037-30F2-4030-A2A1-7C8A495E56C5}"/>
    <cellStyle name="Calculation 5 3" xfId="2591" xr:uid="{44766AAF-DD92-457B-B7F4-197FC4316FC4}"/>
    <cellStyle name="Calculation 5 3 10" xfId="27722" xr:uid="{FF355C32-302F-4869-8340-A3123E483E34}"/>
    <cellStyle name="Calculation 5 3 11" xfId="36112" xr:uid="{A9D52F7F-A085-4A18-B066-C1D398B8DDB3}"/>
    <cellStyle name="Calculation 5 3 2" xfId="2592" xr:uid="{B8012FA4-D350-4C08-B44B-11893522E183}"/>
    <cellStyle name="Calculation 5 3 2 2" xfId="8687" xr:uid="{B168B75D-D40B-4D98-B244-677EE8389547}"/>
    <cellStyle name="Calculation 5 3 2 2 2" xfId="21482" xr:uid="{9AA6DEAC-21F1-468A-ADAE-1AB7CABE2ADB}"/>
    <cellStyle name="Calculation 5 3 2 2 3" xfId="23965" xr:uid="{4E32C821-3C27-4EC4-BBBF-29750F5C0846}"/>
    <cellStyle name="Calculation 5 3 2 2 4" xfId="27724" xr:uid="{ADF593BC-857A-40A3-AA21-7FC4C8DE9207}"/>
    <cellStyle name="Calculation 5 3 2 2 5" xfId="36114" xr:uid="{1B76212A-1F1D-41E3-B834-D71483900294}"/>
    <cellStyle name="Calculation 5 3 2 3" xfId="8688" xr:uid="{E4D8E61B-1001-4258-BD8C-153AA7317BC3}"/>
    <cellStyle name="Calculation 5 3 2 3 2" xfId="36115" xr:uid="{CC7EB55A-5CEF-4DBA-9CDA-E7D5375E615E}"/>
    <cellStyle name="Calculation 5 3 2 4" xfId="11676" xr:uid="{44E7251C-5D6A-4FEE-8E1A-7EFC308B17A5}"/>
    <cellStyle name="Calculation 5 3 2 4 2" xfId="36116" xr:uid="{54DA72D1-5F29-4C6F-8813-F32361CF418A}"/>
    <cellStyle name="Calculation 5 3 2 5" xfId="12726" xr:uid="{89E7AD0A-FD5F-43D0-BFDA-10D3023A4EEC}"/>
    <cellStyle name="Calculation 5 3 2 5 2" xfId="36117" xr:uid="{E14A3888-DDF8-4857-82D4-2C9FE4F18AB1}"/>
    <cellStyle name="Calculation 5 3 2 6" xfId="16522" xr:uid="{5D3301BF-E371-4CF1-819C-A4B84A4EFBBD}"/>
    <cellStyle name="Calculation 5 3 2 7" xfId="17477" xr:uid="{8BDB2EC1-09D8-4CD5-A714-46ED2377B623}"/>
    <cellStyle name="Calculation 5 3 2 8" xfId="27723" xr:uid="{BEADE926-768B-4B4C-8EDC-3D6E389C3EAF}"/>
    <cellStyle name="Calculation 5 3 2 9" xfId="36113" xr:uid="{E2B8C04C-FAF0-4671-8609-7810FC9FE1D5}"/>
    <cellStyle name="Calculation 5 3 3" xfId="2593" xr:uid="{04C3E3B7-DBB4-483C-B884-9E66434AE194}"/>
    <cellStyle name="Calculation 5 3 3 2" xfId="8689" xr:uid="{38018201-32B0-4263-9916-D751C61E37CF}"/>
    <cellStyle name="Calculation 5 3 3 2 2" xfId="21483" xr:uid="{63249298-0D8E-4F57-B011-83C09B76439E}"/>
    <cellStyle name="Calculation 5 3 3 2 3" xfId="23966" xr:uid="{B84A4BB3-63BE-48D7-B018-C74CCB03CC2E}"/>
    <cellStyle name="Calculation 5 3 3 2 4" xfId="27726" xr:uid="{C4628FD7-3583-4440-960D-ED3436BB66A3}"/>
    <cellStyle name="Calculation 5 3 3 2 5" xfId="36119" xr:uid="{7E65A54A-91B4-4F57-9136-F98C2F6CD812}"/>
    <cellStyle name="Calculation 5 3 3 3" xfId="8690" xr:uid="{007FA80F-6CEA-48B1-AE24-BFD5A4EA3585}"/>
    <cellStyle name="Calculation 5 3 3 3 2" xfId="36120" xr:uid="{070969C0-F4B8-466F-BBFF-4E928E684129}"/>
    <cellStyle name="Calculation 5 3 3 4" xfId="11677" xr:uid="{58C308A9-FCF2-4B8D-8CFA-873DB10669E7}"/>
    <cellStyle name="Calculation 5 3 3 4 2" xfId="36121" xr:uid="{BFA132B8-009E-442F-A5B8-FD569E56714C}"/>
    <cellStyle name="Calculation 5 3 3 5" xfId="12725" xr:uid="{A67108EF-D2F4-46A7-A908-2F52CD846675}"/>
    <cellStyle name="Calculation 5 3 3 5 2" xfId="36122" xr:uid="{862DC296-DDF8-4370-B865-86ED8C68191D}"/>
    <cellStyle name="Calculation 5 3 3 6" xfId="16523" xr:uid="{687662AA-166D-4271-B00A-F5D5E95A73F5}"/>
    <cellStyle name="Calculation 5 3 3 7" xfId="17476" xr:uid="{788E0DC4-5B82-4C27-8691-B4FDA033FBE0}"/>
    <cellStyle name="Calculation 5 3 3 8" xfId="27725" xr:uid="{93052B20-5761-477A-94F6-5D0BEA9D7665}"/>
    <cellStyle name="Calculation 5 3 3 9" xfId="36118" xr:uid="{C00BF028-C872-4AE0-9054-2E5D5AB7F333}"/>
    <cellStyle name="Calculation 5 3 4" xfId="8691" xr:uid="{C9036E7B-7C28-4BF0-AB28-307DC5819EEB}"/>
    <cellStyle name="Calculation 5 3 4 2" xfId="20103" xr:uid="{FE1615AE-4D74-439C-B328-61014C3F3DCE}"/>
    <cellStyle name="Calculation 5 3 4 3" xfId="22866" xr:uid="{8D2A56B8-6E16-49FC-AF58-9BCE6713462B}"/>
    <cellStyle name="Calculation 5 3 4 4" xfId="27727" xr:uid="{0C1140F4-5507-4697-9E4F-D7A217F9E3F8}"/>
    <cellStyle name="Calculation 5 3 4 5" xfId="36123" xr:uid="{1ED764EC-F25F-49FD-86FA-9FD4AF520539}"/>
    <cellStyle name="Calculation 5 3 5" xfId="8692" xr:uid="{13A0F14A-F968-43AB-AFF7-A79E34DF784D}"/>
    <cellStyle name="Calculation 5 3 5 2" xfId="36124" xr:uid="{8BC3904F-CF13-4E13-A6C5-8CA64BE1528B}"/>
    <cellStyle name="Calculation 5 3 6" xfId="11675" xr:uid="{831AC47F-3A9C-49DC-883A-8424A633A543}"/>
    <cellStyle name="Calculation 5 3 6 2" xfId="36125" xr:uid="{AB9D7177-C37D-47FD-89F4-09B48E43CEE9}"/>
    <cellStyle name="Calculation 5 3 7" xfId="12727" xr:uid="{43EE53DE-F4B2-443F-8882-D5B608BDC46E}"/>
    <cellStyle name="Calculation 5 3 7 2" xfId="36126" xr:uid="{2E288C78-81A0-45D6-A24E-9264A41A8C86}"/>
    <cellStyle name="Calculation 5 3 8" xfId="16521" xr:uid="{0A346B95-D63C-4A4B-A9CC-8D24AFF3A040}"/>
    <cellStyle name="Calculation 5 3 9" xfId="17478" xr:uid="{7C0ECA97-6DC4-45EC-9DFF-0280036FCD63}"/>
    <cellStyle name="Calculation 5 4" xfId="2594" xr:uid="{DEB40602-1830-4745-9856-1E583971C901}"/>
    <cellStyle name="Calculation 5 4 10" xfId="27728" xr:uid="{3F502EBB-E6F4-486A-82EB-7CA67D417A9B}"/>
    <cellStyle name="Calculation 5 4 11" xfId="36127" xr:uid="{EA447CBE-FE07-4A85-8CCF-7EBBD108E93C}"/>
    <cellStyle name="Calculation 5 4 2" xfId="2595" xr:uid="{F4A16277-1DFB-48C1-A989-1CDD6E0A09CC}"/>
    <cellStyle name="Calculation 5 4 2 2" xfId="8693" xr:uid="{D58CA411-5053-4DAE-B2DB-59EDE1883C4D}"/>
    <cellStyle name="Calculation 5 4 2 2 2" xfId="21484" xr:uid="{E9A754CD-4223-416C-9406-6FE48A3C49A8}"/>
    <cellStyle name="Calculation 5 4 2 2 3" xfId="23967" xr:uid="{88DCA444-B2CF-4CDD-9F9C-D85C5FD13F82}"/>
    <cellStyle name="Calculation 5 4 2 2 4" xfId="27730" xr:uid="{560756BB-55F3-4A5B-9EBF-DA648617B1FC}"/>
    <cellStyle name="Calculation 5 4 2 2 5" xfId="36129" xr:uid="{C35E03C7-4953-4A79-9F07-E11372746927}"/>
    <cellStyle name="Calculation 5 4 2 3" xfId="8694" xr:uid="{68D788F5-A3CD-4EF1-81C3-D1B5BE138C71}"/>
    <cellStyle name="Calculation 5 4 2 3 2" xfId="36130" xr:uid="{B07CD85C-E7DD-44BD-8BA2-0656DA36D150}"/>
    <cellStyle name="Calculation 5 4 2 4" xfId="11679" xr:uid="{CEDD06A8-42E2-4394-A27A-53679C188904}"/>
    <cellStyle name="Calculation 5 4 2 4 2" xfId="36131" xr:uid="{9230CB50-FC80-408E-89E5-E597ABC9BB7D}"/>
    <cellStyle name="Calculation 5 4 2 5" xfId="12723" xr:uid="{C96CFCA8-F422-47D4-AB06-91CC25BF99C7}"/>
    <cellStyle name="Calculation 5 4 2 5 2" xfId="36132" xr:uid="{AAB0C21B-5D7C-4FB8-AD42-0512BB4841D5}"/>
    <cellStyle name="Calculation 5 4 2 6" xfId="16525" xr:uid="{A1F1FB23-51C8-4DCF-BAC8-FA31A83F1081}"/>
    <cellStyle name="Calculation 5 4 2 7" xfId="17474" xr:uid="{F6EDA939-45A5-40B9-87F2-64C286ABF094}"/>
    <cellStyle name="Calculation 5 4 2 8" xfId="27729" xr:uid="{E324E777-58F0-478A-929F-D54124E3E2F3}"/>
    <cellStyle name="Calculation 5 4 2 9" xfId="36128" xr:uid="{17314D7F-4FD7-41A6-8613-95FCC0D76FC4}"/>
    <cellStyle name="Calculation 5 4 3" xfId="2596" xr:uid="{EA0EFEB2-BF67-4775-92BE-EF54BB2448B6}"/>
    <cellStyle name="Calculation 5 4 3 2" xfId="8695" xr:uid="{773B2AAD-CA63-4AB9-8821-C4BFFE1F5E17}"/>
    <cellStyle name="Calculation 5 4 3 2 2" xfId="21485" xr:uid="{29367B05-F6D5-4704-8BEB-D24C0D694E30}"/>
    <cellStyle name="Calculation 5 4 3 2 3" xfId="23968" xr:uid="{DFC190C4-81B2-4A35-8FFD-75EC12851809}"/>
    <cellStyle name="Calculation 5 4 3 2 4" xfId="27732" xr:uid="{C9E806AC-F47A-4E37-98DE-AF8FA7F2A19F}"/>
    <cellStyle name="Calculation 5 4 3 2 5" xfId="36134" xr:uid="{6625E570-F310-41B8-9D7F-12E41093780B}"/>
    <cellStyle name="Calculation 5 4 3 3" xfId="8696" xr:uid="{47DB50F6-FD6D-4651-BAA8-0B14218BFDA3}"/>
    <cellStyle name="Calculation 5 4 3 3 2" xfId="36135" xr:uid="{4F565041-AADE-4C69-A537-CC3B1A17E269}"/>
    <cellStyle name="Calculation 5 4 3 4" xfId="11680" xr:uid="{B0CD048E-43C5-4AFC-A296-1E649973AC8D}"/>
    <cellStyle name="Calculation 5 4 3 4 2" xfId="36136" xr:uid="{BDF34D79-A514-4060-9B0C-28CCCB97077A}"/>
    <cellStyle name="Calculation 5 4 3 5" xfId="12722" xr:uid="{BD0216B0-3A11-4195-95CD-02DE39D681C3}"/>
    <cellStyle name="Calculation 5 4 3 5 2" xfId="36137" xr:uid="{38F95442-0310-484D-8B99-86884DD6D5B4}"/>
    <cellStyle name="Calculation 5 4 3 6" xfId="16526" xr:uid="{985530B1-2837-461A-AAB9-F999533DE1DC}"/>
    <cellStyle name="Calculation 5 4 3 7" xfId="17473" xr:uid="{3B7F31CB-C38F-4C71-A5F0-48DAB34BBAE6}"/>
    <cellStyle name="Calculation 5 4 3 8" xfId="27731" xr:uid="{4240E8A2-1E87-4F92-A667-4B0AB704E5E8}"/>
    <cellStyle name="Calculation 5 4 3 9" xfId="36133" xr:uid="{2EBC656D-4FF3-4840-A036-BC0FEF8699F9}"/>
    <cellStyle name="Calculation 5 4 4" xfId="8697" xr:uid="{139C67FC-6104-4447-9CE3-65263F8377FA}"/>
    <cellStyle name="Calculation 5 4 4 2" xfId="20104" xr:uid="{89B94443-424D-4196-AE36-C16206534119}"/>
    <cellStyle name="Calculation 5 4 4 3" xfId="22867" xr:uid="{45FB0FCB-451C-40AC-9176-1505E0566D2C}"/>
    <cellStyle name="Calculation 5 4 4 4" xfId="27733" xr:uid="{E5E8017C-3D18-4C78-A080-2983C6AD8813}"/>
    <cellStyle name="Calculation 5 4 4 5" xfId="36138" xr:uid="{581CA878-03A0-43DB-BF34-5932E482DC33}"/>
    <cellStyle name="Calculation 5 4 5" xfId="8698" xr:uid="{C78EE147-4EE6-4560-90FA-9F1AA85EB439}"/>
    <cellStyle name="Calculation 5 4 5 2" xfId="36139" xr:uid="{29AEF005-FFCB-40A0-B08D-0895E36F6DAE}"/>
    <cellStyle name="Calculation 5 4 6" xfId="11678" xr:uid="{84D41434-8F38-49BC-91A0-4919E8A13E43}"/>
    <cellStyle name="Calculation 5 4 6 2" xfId="36140" xr:uid="{29AB026C-4D23-452C-B2E2-54749223D77D}"/>
    <cellStyle name="Calculation 5 4 7" xfId="12724" xr:uid="{44DB0256-E633-4402-870B-6E9C8E59FE10}"/>
    <cellStyle name="Calculation 5 4 7 2" xfId="36141" xr:uid="{E6891B83-6332-4E53-8E90-EFBC6752F341}"/>
    <cellStyle name="Calculation 5 4 8" xfId="16524" xr:uid="{D0C55BF9-EABC-40BC-AD9E-1FDDC3C74E36}"/>
    <cellStyle name="Calculation 5 4 9" xfId="17475" xr:uid="{D7FA3ED5-5CDF-4E78-ACDD-E1809FBA77FD}"/>
    <cellStyle name="Calculation 5 5" xfId="2597" xr:uid="{86F858A4-6BCD-4E3A-A92E-28820C0F3581}"/>
    <cellStyle name="Calculation 5 5 2" xfId="8699" xr:uid="{A5761B32-A244-48D5-BABA-5DA696DB5842}"/>
    <cellStyle name="Calculation 5 5 2 2" xfId="20105" xr:uid="{2A63A71F-807F-4645-BD97-66CFAAB63DE0}"/>
    <cellStyle name="Calculation 5 5 2 3" xfId="22868" xr:uid="{C14C5470-0F5E-43A2-96EA-7940B5FAB9B2}"/>
    <cellStyle name="Calculation 5 5 2 4" xfId="27735" xr:uid="{610AE169-713A-429A-A53C-4E240EBEEB3D}"/>
    <cellStyle name="Calculation 5 5 2 5" xfId="36143" xr:uid="{9649CAF8-A840-45F0-9F5A-BF9CABDCF4E7}"/>
    <cellStyle name="Calculation 5 5 3" xfId="8700" xr:uid="{B1F47865-BF2A-4A8B-AC06-E25ED210AADD}"/>
    <cellStyle name="Calculation 5 5 3 2" xfId="36144" xr:uid="{25BE1FE2-FFF5-4C07-BDDE-475D36E9A4FD}"/>
    <cellStyle name="Calculation 5 5 4" xfId="11681" xr:uid="{B8BF96EA-7871-464A-9A23-3F4FF9CB1112}"/>
    <cellStyle name="Calculation 5 5 4 2" xfId="36145" xr:uid="{4273CB62-6C09-4477-9DEB-3443A95A4FDF}"/>
    <cellStyle name="Calculation 5 5 5" xfId="12721" xr:uid="{BAB66550-FB3D-4B4B-901B-6BEB115D59A3}"/>
    <cellStyle name="Calculation 5 5 5 2" xfId="36146" xr:uid="{B24F6188-A615-443B-96E6-F37B6F2F6E60}"/>
    <cellStyle name="Calculation 5 5 6" xfId="16527" xr:uid="{3CEF7DDC-9DA1-4A35-B6AC-B1E77486BE02}"/>
    <cellStyle name="Calculation 5 5 7" xfId="17472" xr:uid="{C82AC551-21E7-4F44-BFF8-28C393D71DBB}"/>
    <cellStyle name="Calculation 5 5 8" xfId="27734" xr:uid="{9B94EDC5-10C2-49DA-BFD7-146FAFDE2125}"/>
    <cellStyle name="Calculation 5 5 9" xfId="36142" xr:uid="{04701E20-789A-490B-932B-274E7ECF8A41}"/>
    <cellStyle name="Calculation 5 6" xfId="2598" xr:uid="{9619529F-4128-481B-BB6A-3226392FF6EA}"/>
    <cellStyle name="Calculation 5 6 2" xfId="8701" xr:uid="{C6B2645C-D53B-4540-AA86-7AEFD9E3D1C3}"/>
    <cellStyle name="Calculation 5 6 2 2" xfId="21486" xr:uid="{30929053-CDFE-4980-A9F6-89945C328F31}"/>
    <cellStyle name="Calculation 5 6 2 3" xfId="23969" xr:uid="{FA342BB8-E12E-461E-A73C-D89DBE56B6E8}"/>
    <cellStyle name="Calculation 5 6 2 4" xfId="27737" xr:uid="{440C4386-FF04-4DF1-993D-924E4BBBD657}"/>
    <cellStyle name="Calculation 5 6 2 5" xfId="36148" xr:uid="{3DB1E091-FBF7-427A-88C5-459C64912FA8}"/>
    <cellStyle name="Calculation 5 6 3" xfId="8702" xr:uid="{CDA367E2-9D9B-45D2-AD18-09A24F6F1C0A}"/>
    <cellStyle name="Calculation 5 6 3 2" xfId="36149" xr:uid="{C391ADBB-1C57-4AE3-A22D-40F6B4068A10}"/>
    <cellStyle name="Calculation 5 6 4" xfId="11682" xr:uid="{DC61F981-9064-4B71-A6C3-DE9FEB9C0DC2}"/>
    <cellStyle name="Calculation 5 6 4 2" xfId="36150" xr:uid="{30F56AAA-04B8-41EE-8A5A-9CEE56762105}"/>
    <cellStyle name="Calculation 5 6 5" xfId="12720" xr:uid="{5999E16C-196E-4BBB-B783-CADEB00BCAF8}"/>
    <cellStyle name="Calculation 5 6 5 2" xfId="36151" xr:uid="{DF5D2A49-4757-40F2-A0A4-C04F784AABEF}"/>
    <cellStyle name="Calculation 5 6 6" xfId="16528" xr:uid="{6D845B22-BECC-4CAD-B995-97DF63523BBF}"/>
    <cellStyle name="Calculation 5 6 7" xfId="17471" xr:uid="{E894CE31-0FE7-4D67-9EF6-2F427E53FBB0}"/>
    <cellStyle name="Calculation 5 6 8" xfId="27736" xr:uid="{7742C521-6CE3-4C62-819F-1666BC2EEB21}"/>
    <cellStyle name="Calculation 5 6 9" xfId="36147" xr:uid="{85A4B58C-418A-42E4-AB3B-2FB54C997CF8}"/>
    <cellStyle name="Calculation 5 7" xfId="8703" xr:uid="{806D700B-C0D9-477E-895E-78EB590639B1}"/>
    <cellStyle name="Calculation 5 7 2" xfId="21487" xr:uid="{1C26A16E-A877-4F26-8DF9-12B27DBDDA54}"/>
    <cellStyle name="Calculation 5 7 2 2" xfId="23970" xr:uid="{C3044437-52C3-4477-BC7E-42C2AB6178E8}"/>
    <cellStyle name="Calculation 5 7 2 3" xfId="27739" xr:uid="{D93023FB-E253-4655-B5BF-BC2AFA2752C2}"/>
    <cellStyle name="Calculation 5 7 3" xfId="16529" xr:uid="{BF5A116B-9921-4EBF-84BA-53C9D92C911C}"/>
    <cellStyle name="Calculation 5 7 4" xfId="17470" xr:uid="{2AE538C6-3749-4868-9123-E966D5475679}"/>
    <cellStyle name="Calculation 5 7 5" xfId="27738" xr:uid="{FCCBBE45-3201-4CAC-B596-39EB04378323}"/>
    <cellStyle name="Calculation 5 7 6" xfId="36152" xr:uid="{954FB303-3570-48FE-B0C2-771F4050792C}"/>
    <cellStyle name="Calculation 5 8" xfId="8704" xr:uid="{063509E9-F3DE-44AB-BEB2-1EB5A80CB160}"/>
    <cellStyle name="Calculation 5 8 2" xfId="20101" xr:uid="{AD041C35-FE85-4170-881C-20A52FAB6973}"/>
    <cellStyle name="Calculation 5 8 3" xfId="22864" xr:uid="{256ED521-A6C5-456A-BBB8-043EB0C4EE29}"/>
    <cellStyle name="Calculation 5 8 4" xfId="27740" xr:uid="{5B997C71-0931-424D-BCA8-953EA617E042}"/>
    <cellStyle name="Calculation 5 8 5" xfId="36153" xr:uid="{C7A10102-9F3A-40E0-BCF6-7F46D85C3DDA}"/>
    <cellStyle name="Calculation 5 9" xfId="11670" xr:uid="{2C6A133E-0AF4-427B-919E-B4938852458B}"/>
    <cellStyle name="Calculation 5 9 2" xfId="36154" xr:uid="{70225713-6263-4B97-BD6E-50CEEECAE0D1}"/>
    <cellStyle name="Calculation 6" xfId="31486" xr:uid="{40B79032-428A-48E4-82FD-7675D931E582}"/>
    <cellStyle name="Calculation 7" xfId="2507" xr:uid="{0A360245-D3BE-45B8-B128-BB2E42AC5D40}"/>
    <cellStyle name="Cálculo" xfId="11683" xr:uid="{F376A277-FD0F-4536-B97D-6A9D72BB1EEE}"/>
    <cellStyle name="Cálculo 10" xfId="27741" xr:uid="{C8EBE109-3D21-4B61-9664-27798CE5BF99}"/>
    <cellStyle name="Cálculo 11" xfId="36155" xr:uid="{24523BD3-AA57-4CDC-B507-FDFA2EEFC553}"/>
    <cellStyle name="Cálculo 2" xfId="3071" xr:uid="{353EEC0E-0469-4A1C-969D-0CDB77C48A9F}"/>
    <cellStyle name="Cálculo 2 10" xfId="31015" xr:uid="{B1992883-BB89-4986-BDF0-A07DFA6B8B23}"/>
    <cellStyle name="Cálculo 2 11" xfId="36156" xr:uid="{D884C843-5562-4CD1-A596-6199AC76B977}"/>
    <cellStyle name="Cálculo 2 2" xfId="11685" xr:uid="{E7526700-BECC-49C3-BDE4-E96B9A157D45}"/>
    <cellStyle name="Cálculo 2 2 2" xfId="12717" xr:uid="{DEB55FF8-33C0-495B-A07C-1BC9EE98EB3E}"/>
    <cellStyle name="Cálculo 2 2 2 2" xfId="20108" xr:uid="{AC04BE99-2A2C-4226-B015-39B48E16DB19}"/>
    <cellStyle name="Cálculo 2 2 2 3" xfId="22871" xr:uid="{60F80AD2-CA4C-483C-982D-A70972446B3C}"/>
    <cellStyle name="Cálculo 2 2 2 4" xfId="27744" xr:uid="{9BAEBB85-A36B-4670-8075-40D79C9C7571}"/>
    <cellStyle name="Cálculo 2 2 2 5" xfId="36158" xr:uid="{28EF80D8-17E6-4B9E-8B34-69941D543FD9}"/>
    <cellStyle name="Cálculo 2 2 3" xfId="16532" xr:uid="{2B04A0CA-B0F6-41CA-B207-24190188B538}"/>
    <cellStyle name="Cálculo 2 2 4" xfId="17467" xr:uid="{D39774B2-ECC9-4B50-B19F-68BBA8F27796}"/>
    <cellStyle name="Cálculo 2 2 5" xfId="27743" xr:uid="{27C0F258-03D3-41D0-93A7-504EB1CF1268}"/>
    <cellStyle name="Cálculo 2 2 6" xfId="36157" xr:uid="{FF42422F-6EC1-470A-A315-A55BFACE0FC7}"/>
    <cellStyle name="Cálculo 2 3" xfId="11684" xr:uid="{37CDC1AC-FE91-4920-93EE-D030EA107B8C}"/>
    <cellStyle name="Cálculo 2 3 2" xfId="14769" xr:uid="{D8753C65-BF86-4CE7-8B4B-A855490FB73C}"/>
    <cellStyle name="Cálculo 2 3 2 2" xfId="20109" xr:uid="{F76DF3E0-5552-460A-8265-0E3E523DBDD2}"/>
    <cellStyle name="Cálculo 2 3 2 3" xfId="22872" xr:uid="{63347B97-242D-4A81-B8F0-831520083016}"/>
    <cellStyle name="Cálculo 2 3 2 4" xfId="27746" xr:uid="{F22FC315-B3B4-4029-822E-5DFFC8F156CD}"/>
    <cellStyle name="Cálculo 2 3 2 5" xfId="36160" xr:uid="{76F0521C-47B2-4747-9E0D-20C3F9C5C0AA}"/>
    <cellStyle name="Cálculo 2 3 3" xfId="16533" xr:uid="{7A5AF6C9-1D11-4709-81B0-6E8C1B0D4259}"/>
    <cellStyle name="Cálculo 2 3 4" xfId="17466" xr:uid="{A47F8939-B322-42ED-AF52-CC8447C50831}"/>
    <cellStyle name="Cálculo 2 3 5" xfId="27745" xr:uid="{DCAD077F-8E92-486C-835F-65D68B8AB6DD}"/>
    <cellStyle name="Cálculo 2 3 6" xfId="36159" xr:uid="{88209575-BC85-4EC5-B168-2C2C02E62D45}"/>
    <cellStyle name="Cálculo 2 4" xfId="12718" xr:uid="{14354F05-4743-4B71-B290-058A48B52860}"/>
    <cellStyle name="Cálculo 2 4 2" xfId="20110" xr:uid="{1791E66E-7DE9-4A07-82E8-882E4175F96E}"/>
    <cellStyle name="Cálculo 2 4 2 2" xfId="22873" xr:uid="{D955FA0D-0E6D-4B2C-82B7-7960583B4D92}"/>
    <cellStyle name="Cálculo 2 4 2 3" xfId="27748" xr:uid="{73907EA1-1DE6-43FA-8E25-B71D804FDD2E}"/>
    <cellStyle name="Cálculo 2 4 3" xfId="16534" xr:uid="{8AB14B66-66A4-492D-8561-E6A2D3DEF366}"/>
    <cellStyle name="Cálculo 2 4 4" xfId="17465" xr:uid="{28B960EC-34DD-4685-8E58-E4296E043F19}"/>
    <cellStyle name="Cálculo 2 4 5" xfId="27747" xr:uid="{B28F6017-EBD7-4E8A-9C89-78031C0FC133}"/>
    <cellStyle name="Cálculo 2 4 6" xfId="36161" xr:uid="{B84BAE85-C477-433F-A646-37B0F950A3E1}"/>
    <cellStyle name="Cálculo 2 5" xfId="15416" xr:uid="{408138D5-D5FB-4BF6-9B03-1700BA7AD8F4}"/>
    <cellStyle name="Cálculo 2 5 2" xfId="20111" xr:uid="{B4FF4F60-25DA-46D3-9A01-84B513C1E1D4}"/>
    <cellStyle name="Cálculo 2 5 2 2" xfId="22874" xr:uid="{B5DFEF80-1215-4859-A432-50F3E0E7326B}"/>
    <cellStyle name="Cálculo 2 5 2 3" xfId="27750" xr:uid="{CBA34807-4754-42F2-892A-8284D22871CA}"/>
    <cellStyle name="Cálculo 2 5 3" xfId="16535" xr:uid="{C3AD68BE-0FF1-457A-9C6E-A576464BA21D}"/>
    <cellStyle name="Cálculo 2 5 4" xfId="17464" xr:uid="{A34874A2-F878-4D82-8FBA-CA2F939D0530}"/>
    <cellStyle name="Cálculo 2 5 5" xfId="27749" xr:uid="{D3A10761-282A-4B86-A2F0-08411E73C253}"/>
    <cellStyle name="Cálculo 2 5 6" xfId="36162" xr:uid="{6D8F7658-E539-418A-AB5A-332E80D6705B}"/>
    <cellStyle name="Cálculo 2 6" xfId="20107" xr:uid="{159BE27D-392F-4F78-B115-02E3A9716D62}"/>
    <cellStyle name="Cálculo 2 6 2" xfId="22870" xr:uid="{99532CA6-1225-4514-9193-235707E99E84}"/>
    <cellStyle name="Cálculo 2 6 3" xfId="27751" xr:uid="{859BCA4A-466D-4ED1-A5CD-0314A1DC0A01}"/>
    <cellStyle name="Cálculo 2 7" xfId="16531" xr:uid="{160B7B1A-56D8-49C9-802B-AAFA377F1EC5}"/>
    <cellStyle name="Cálculo 2 8" xfId="17468" xr:uid="{841D2372-304F-4A73-84C4-08FE8B874690}"/>
    <cellStyle name="Cálculo 2 9" xfId="27742" xr:uid="{AD9D503C-1C1A-4A33-9858-BC381C8E8D14}"/>
    <cellStyle name="Cálculo 3" xfId="11686" xr:uid="{09E02DE8-F3F9-42E6-A06C-F67725D62E44}"/>
    <cellStyle name="Cálculo 3 2" xfId="12716" xr:uid="{2CBECFB6-5E7B-4895-A13C-8AC5A2799326}"/>
    <cellStyle name="Cálculo 3 2 2" xfId="20112" xr:uid="{DBACC821-4648-47AD-B45F-26CDE24E6BDA}"/>
    <cellStyle name="Cálculo 3 2 3" xfId="22875" xr:uid="{65BFA807-E1D4-46E6-9830-FD4525879051}"/>
    <cellStyle name="Cálculo 3 2 4" xfId="27753" xr:uid="{5D52BD20-1B81-4505-957C-AF11C0292C0F}"/>
    <cellStyle name="Cálculo 3 2 5" xfId="36164" xr:uid="{0C6A79F3-B32D-4913-B7A0-7A15E54DFD93}"/>
    <cellStyle name="Cálculo 3 3" xfId="16536" xr:uid="{C385567C-5216-41C5-98C5-485E862F712F}"/>
    <cellStyle name="Cálculo 3 4" xfId="17463" xr:uid="{949B4EF0-BEA1-4354-B828-F9E523A3532A}"/>
    <cellStyle name="Cálculo 3 5" xfId="27752" xr:uid="{E6505AB8-3C8A-4EA5-BC82-AC5BF25AC878}"/>
    <cellStyle name="Cálculo 3 6" xfId="36163" xr:uid="{0180F320-B579-4D2B-B2C2-E53C0A90A902}"/>
    <cellStyle name="Cálculo 4" xfId="12719" xr:uid="{EA5D2E50-BBE4-4F7F-8E99-9E5A4AD5ABFC}"/>
    <cellStyle name="Cálculo 4 2" xfId="20113" xr:uid="{25C1D263-1190-4F6C-BC52-7C154309D5AB}"/>
    <cellStyle name="Cálculo 4 2 2" xfId="22876" xr:uid="{0A9A6B4E-DC2A-47CB-AFA5-3D384502F1E3}"/>
    <cellStyle name="Cálculo 4 2 3" xfId="27755" xr:uid="{EDB1E321-F645-42A3-8C0D-4B0731771DD2}"/>
    <cellStyle name="Cálculo 4 3" xfId="16537" xr:uid="{3B9FA579-8B88-4954-AB87-D3B658D736E4}"/>
    <cellStyle name="Cálculo 4 4" xfId="17462" xr:uid="{B5C91FAB-EB9E-4EB3-B5CF-ADF127615BA2}"/>
    <cellStyle name="Cálculo 4 5" xfId="27754" xr:uid="{F0E61F64-849F-44E7-8F78-8D316713B3B8}"/>
    <cellStyle name="Cálculo 4 6" xfId="36165" xr:uid="{320F48E9-9B27-40BE-B71D-C2FE44EAE4DD}"/>
    <cellStyle name="Cálculo 5" xfId="15051" xr:uid="{0BCF204C-E914-4F8E-8B7F-40F88C05A35F}"/>
    <cellStyle name="Cálculo 5 2" xfId="20114" xr:uid="{28017F50-28FB-44AB-B76F-7E24D4ED6D65}"/>
    <cellStyle name="Cálculo 5 2 2" xfId="22877" xr:uid="{5D0128C2-C90F-485A-B5BB-234FCAA0824B}"/>
    <cellStyle name="Cálculo 5 2 3" xfId="27757" xr:uid="{575A3020-3EFE-4D21-9FD2-0ED13FB31D8F}"/>
    <cellStyle name="Cálculo 5 3" xfId="16538" xr:uid="{B4A2AE1F-D73D-4623-A293-A9A0538A6BE9}"/>
    <cellStyle name="Cálculo 5 4" xfId="17461" xr:uid="{C3D46885-8444-4EAB-97FD-64EB73870E92}"/>
    <cellStyle name="Cálculo 5 5" xfId="27756" xr:uid="{D98A75F1-272D-4E96-87AC-B7F634263F52}"/>
    <cellStyle name="Cálculo 5 6" xfId="36166" xr:uid="{510B8D61-E7F8-4C99-BD37-B0C10C751A5C}"/>
    <cellStyle name="Cálculo 6" xfId="15415" xr:uid="{7BA031B9-06D9-4CD6-82A3-D289B44F89EB}"/>
    <cellStyle name="Cálculo 6 2" xfId="20115" xr:uid="{3A884707-8609-4DFA-8C66-93376BB12F9F}"/>
    <cellStyle name="Cálculo 6 2 2" xfId="22878" xr:uid="{CCAD98CC-7E15-4DDC-9AE3-912F72156841}"/>
    <cellStyle name="Cálculo 6 2 3" xfId="27759" xr:uid="{05E42D48-879E-44E9-960E-B014FF261F22}"/>
    <cellStyle name="Cálculo 6 3" xfId="16539" xr:uid="{A4BB1C10-50F3-4357-9748-0C568FB983DF}"/>
    <cellStyle name="Cálculo 6 4" xfId="17460" xr:uid="{F345AD9F-5BDA-4649-A52C-52D78BB9F71A}"/>
    <cellStyle name="Cálculo 6 5" xfId="27758" xr:uid="{9A78F383-265D-47DE-AD7A-FD5F9525FE7F}"/>
    <cellStyle name="Cálculo 6 6" xfId="36167" xr:uid="{7081FEB0-D5A0-4955-B11B-DCB07D126A2D}"/>
    <cellStyle name="Cálculo 7" xfId="20106" xr:uid="{D89645B8-0536-4F0B-A814-DE074BEA2954}"/>
    <cellStyle name="Cálculo 7 2" xfId="22869" xr:uid="{52E9655A-DC09-4CFA-90E4-EF85EC156E1D}"/>
    <cellStyle name="Cálculo 7 3" xfId="27760" xr:uid="{D7DD71BE-B81E-4321-820E-14361F91E838}"/>
    <cellStyle name="Cálculo 8" xfId="16530" xr:uid="{04832177-FE98-4904-A151-714063603351}"/>
    <cellStyle name="Cálculo 9" xfId="17469" xr:uid="{E13AB0C6-CE0D-48D6-8F69-FC428208A685}"/>
    <cellStyle name="Cancel" xfId="11687" xr:uid="{5E870FDF-5254-4369-869B-8A3ED1DE4D8C}"/>
    <cellStyle name="Cancel 2" xfId="11688" xr:uid="{2517DBD1-F02A-4280-8952-3EE4AAB176C4}"/>
    <cellStyle name="category" xfId="385" xr:uid="{176B335E-9971-48B2-BA3D-DFD76743944C}"/>
    <cellStyle name="CDate" xfId="2907" xr:uid="{044F55F4-85CE-4C53-A4CE-F96084BB0798}"/>
    <cellStyle name="CDate 2" xfId="8705" xr:uid="{A275263F-6862-45D7-A8AA-2F55337D2FAC}"/>
    <cellStyle name="CDate 2 2" xfId="36168" xr:uid="{D0A83019-CFA8-4038-A20D-AF6119C13163}"/>
    <cellStyle name="CDate 3" xfId="8706" xr:uid="{F8F0F7CF-1C61-46CC-87E0-096963619AD3}"/>
    <cellStyle name="CDate 3 2" xfId="36169" xr:uid="{166B813F-BA6B-4BDF-BAF6-8F561F50F6A8}"/>
    <cellStyle name="CDate 4" xfId="13913" xr:uid="{7AC650E9-AA5B-4F16-90B3-8877F70ADB8A}"/>
    <cellStyle name="CDate 4 2" xfId="36170" xr:uid="{B22AB9F7-E27E-4226-9E8B-91B62757D2CF}"/>
    <cellStyle name="CDate 5" xfId="16540" xr:uid="{25A44D43-D3B3-4035-A3CB-50392DF2F384}"/>
    <cellStyle name="CDate 6" xfId="27761" xr:uid="{54619631-D4FE-4542-9BE3-83DFD542E025}"/>
    <cellStyle name="CDate 7" xfId="31016" xr:uid="{A9521B15-9C56-4D6F-B931-BE7A3F581722}"/>
    <cellStyle name="Celda de comprobación" xfId="11689" xr:uid="{FFA442A9-DB9E-4D48-910F-FF1A99C894C9}"/>
    <cellStyle name="Celda de comprobación 2" xfId="3072" xr:uid="{0E56AE85-6A9E-4EFE-B5DC-9CF6C9C6E500}"/>
    <cellStyle name="Celda vinculada" xfId="11690" xr:uid="{2D782814-7DFA-4B6B-AF5C-6FDFFF569364}"/>
    <cellStyle name="Celda vinculada 2" xfId="3073" xr:uid="{77CDF13A-0CF6-4710-BA04-DCE9F31F6B73}"/>
    <cellStyle name="Celda vinculada 2 2" xfId="11692" xr:uid="{951D10C2-A39D-4DCA-8F59-B06AF893328D}"/>
    <cellStyle name="Celda vinculada 2 3" xfId="11691" xr:uid="{173F953D-48E6-4C72-97E7-BCD0B972DC4D}"/>
    <cellStyle name="Celda vinculada 2 4" xfId="14648" xr:uid="{CA46E8C9-CB78-4044-B5F4-B4E7C155AB30}"/>
    <cellStyle name="Celda vinculada 2 5" xfId="15057" xr:uid="{B67B4C26-5F84-4040-8650-B6034161B42A}"/>
    <cellStyle name="Celda vinculada 3" xfId="11693" xr:uid="{35F93CA2-2702-4FC8-B8B0-1A63CCC30F32}"/>
    <cellStyle name="Celda vinculada 4" xfId="14768" xr:uid="{2E54B020-2C27-43EB-B391-E5B8A0906F5D}"/>
    <cellStyle name="Celda vinculada 5" xfId="14647" xr:uid="{8698436B-4722-4AF6-B825-8F47D5E69361}"/>
    <cellStyle name="Celda vinculada 6" xfId="15058" xr:uid="{B891EDC6-0A5C-4FCA-A327-45A156E45AE2}"/>
    <cellStyle name="Celkem" xfId="11694" xr:uid="{7D5B7AAD-2405-4966-9C8C-5D8F93F19809}"/>
    <cellStyle name="Celkem 2" xfId="11695" xr:uid="{3EF7B199-22D1-44B5-9435-4FE0D063B4BF}"/>
    <cellStyle name="Celkem 2 2" xfId="13911" xr:uid="{ACF6D69B-475A-4654-8229-EBE9ABBB6720}"/>
    <cellStyle name="Celkem 2 2 2" xfId="20117" xr:uid="{F2BD9435-2FE7-4CF9-9E06-2A446D5AB2DE}"/>
    <cellStyle name="Celkem 2 2 3" xfId="27764" xr:uid="{C627C11A-4845-481C-84A9-B4917311CE84}"/>
    <cellStyle name="Celkem 2 2 4" xfId="36173" xr:uid="{E568BCF0-5C6C-4548-8188-D938352985AC}"/>
    <cellStyle name="Celkem 2 3" xfId="16542" xr:uid="{1F7A03B4-0E11-48B4-8EE9-1142CD2AE703}"/>
    <cellStyle name="Celkem 2 4" xfId="27763" xr:uid="{DBAF74BF-3FFB-4902-9DFA-26F300E3074F}"/>
    <cellStyle name="Celkem 2 5" xfId="31018" xr:uid="{9AF54CF1-DED0-403E-8E3B-128695ED5B78}"/>
    <cellStyle name="Celkem 2 6" xfId="36172" xr:uid="{B47F2C29-A7BF-41D9-9D51-576C99925C87}"/>
    <cellStyle name="Celkem 3" xfId="13912" xr:uid="{C4FEEA6D-B5C1-4804-8545-30D4A080DD4A}"/>
    <cellStyle name="Celkem 3 2" xfId="20118" xr:uid="{5A4C63CB-BA4D-4184-B142-9E8539850C5D}"/>
    <cellStyle name="Celkem 3 2 2" xfId="27766" xr:uid="{3695B139-8D5C-4EA5-A650-E95A478B444B}"/>
    <cellStyle name="Celkem 3 3" xfId="16543" xr:uid="{76C561AF-BDC9-4FB4-B680-37F90D444B92}"/>
    <cellStyle name="Celkem 3 4" xfId="27765" xr:uid="{E2F17AAE-967C-4C2C-83A8-AAE2EC9D2AA6}"/>
    <cellStyle name="Celkem 3 5" xfId="36174" xr:uid="{5B8CC4E7-4CD3-4869-A67F-E4A72990D479}"/>
    <cellStyle name="Celkem 4" xfId="15417" xr:uid="{75E3F65A-CA0D-45C2-8CF8-369EC32C0032}"/>
    <cellStyle name="Celkem 4 2" xfId="20119" xr:uid="{2E029542-F80D-4D10-9ADC-D49E20202EFE}"/>
    <cellStyle name="Celkem 4 2 2" xfId="27768" xr:uid="{2661DBF3-06C5-4A5D-A24C-81924E7EB8DA}"/>
    <cellStyle name="Celkem 4 3" xfId="16544" xr:uid="{7551BEAC-3C9F-4CB7-8CB9-84E02966345C}"/>
    <cellStyle name="Celkem 4 4" xfId="27767" xr:uid="{D1749742-ABC6-4CCA-A159-7244F529F400}"/>
    <cellStyle name="Celkem 4 5" xfId="36175" xr:uid="{FC055DC7-45D7-464B-9944-5F45C407C34A}"/>
    <cellStyle name="Celkem 5" xfId="20116" xr:uid="{4FA1D9FC-4A3E-4E6F-AC7F-ECE772319E77}"/>
    <cellStyle name="Celkem 5 2" xfId="27769" xr:uid="{4E3BA794-9552-4DAE-B479-AB3D810BAE7E}"/>
    <cellStyle name="Celkem 6" xfId="16541" xr:uid="{E36BC99D-2BF5-418B-AAB7-765781275DB5}"/>
    <cellStyle name="Celkem 7" xfId="27762" xr:uid="{D7E04C33-9B67-4EB2-A4EE-6F40730DAB16}"/>
    <cellStyle name="Celkem 8" xfId="31017" xr:uid="{2F7A6278-E947-48C0-91E8-53C2DFE9F37A}"/>
    <cellStyle name="Celkem 9" xfId="36171" xr:uid="{4602FF9A-D4A2-4640-A11B-21CFF575E5E8}"/>
    <cellStyle name="Cella collegata" xfId="2908" xr:uid="{6B4AC69D-4F57-4073-8747-EF52F9C1DD21}"/>
    <cellStyle name="Cella collegata 2" xfId="38907" xr:uid="{3A586215-144E-452C-8471-3A6BF8F7AA96}"/>
    <cellStyle name="Cella da controllare" xfId="2909" xr:uid="{ECDC2CD7-3BB1-4EE0-B05A-25BCAB35D54B}"/>
    <cellStyle name="Cella da controllare 2" xfId="38908" xr:uid="{07190797-AACE-43CA-8AF0-DD85EE70AAC7}"/>
    <cellStyle name="Célula de Verificação" xfId="11696" xr:uid="{1D25C5D4-EB0D-4DB0-844D-4E5D76731F98}"/>
    <cellStyle name="Célula Vinculada" xfId="11697" xr:uid="{57B75DB9-FAC0-4C56-A5BE-399EDDECB074}"/>
    <cellStyle name="Célula Vinculada 2" xfId="11698" xr:uid="{9DECF1C5-F549-4C80-ABC1-B9B1D916DD57}"/>
    <cellStyle name="Célula Vinculada 3" xfId="14767" xr:uid="{76797F64-0920-4630-9F6C-188C9FED2732}"/>
    <cellStyle name="Célula Vinculada 4" xfId="14649" xr:uid="{23A1BDE8-0682-430D-BFB1-E642988193B2}"/>
    <cellStyle name="Célula Vinculada 5" xfId="15052" xr:uid="{CE0ECDA9-D9D4-4DAF-8B15-B5D0EBFEB758}"/>
    <cellStyle name="chantier" xfId="386" xr:uid="{5C525938-61DE-4078-8D0D-3DF76179C0FB}"/>
    <cellStyle name="chantier 2" xfId="11699" xr:uid="{AF5E3D20-8B79-426B-9D64-19249257391E}"/>
    <cellStyle name="chantier 3" xfId="15070" xr:uid="{ADA2BF0D-A99E-401A-91B7-E210A3270448}"/>
    <cellStyle name="chantier 4" xfId="15418" xr:uid="{AC3473CB-BA92-450B-A14D-30E73B8F4322}"/>
    <cellStyle name="Check Cell 2" xfId="108" xr:uid="{E010CE3E-08E5-49E4-8DE4-B0826A3D3898}"/>
    <cellStyle name="Check Cell 2 2" xfId="387" xr:uid="{1E2B2DF1-292D-4A4D-A9B1-817F3F0E9915}"/>
    <cellStyle name="Check Cell 2 2 2" xfId="38909" xr:uid="{096CDE8F-3540-4B39-AC3B-B16B1718E361}"/>
    <cellStyle name="Check Cell 2 3" xfId="24086" xr:uid="{12156F54-B7F3-4AB9-8E33-898663E89F35}"/>
    <cellStyle name="Check Cell 3" xfId="109" xr:uid="{7E0626A4-213A-49D6-B739-309470FD035B}"/>
    <cellStyle name="Check Cell 3 2" xfId="27770" xr:uid="{394C797B-2681-43D4-93B5-8085EA48681A}"/>
    <cellStyle name="Check Cell 3 3" xfId="38910" xr:uid="{0A6DBA27-5D04-4D5D-AACC-5E4E9FA86F39}"/>
    <cellStyle name="Check Cell 4" xfId="110" xr:uid="{49E0E2E2-E1E6-4412-9ABD-4199924B65CA}"/>
    <cellStyle name="Check Cell 5" xfId="111" xr:uid="{74F78915-CC7F-4A7F-A728-7D781743A839}"/>
    <cellStyle name="Check Cell 6" xfId="31488" xr:uid="{5BF5C974-0C37-49F0-9E92-6B916B5F80C3}"/>
    <cellStyle name="Check Cell 7" xfId="2509" xr:uid="{F8CD09FC-A9DD-4C55-A066-6760C0B922C2}"/>
    <cellStyle name="Chi phÝ kh¸c_Book1" xfId="11700" xr:uid="{46843EFF-591E-4830-93BD-B395B9FE05BA}"/>
    <cellStyle name="Chybně" xfId="11701" xr:uid="{3A9A4B98-6168-4F19-A413-359B56F21092}"/>
    <cellStyle name="ÇÏÀÌÆÛ¸µÅ©" xfId="388" xr:uid="{FDE9C619-7BB8-42DB-9AC0-FDD204EA9BB6}"/>
    <cellStyle name="Cím" xfId="11702" xr:uid="{3B097724-0D1F-4478-89A0-D02E1B58AFAF}"/>
    <cellStyle name="Címsor 1" xfId="11703" xr:uid="{5082912A-67DD-4D64-856C-B394A0D37F04}"/>
    <cellStyle name="Címsor 2" xfId="11704" xr:uid="{03BD8B77-6617-4329-867B-0EE8447623B8}"/>
    <cellStyle name="Címsor 3" xfId="11705" xr:uid="{18B5D7B5-1EF1-400F-A85E-5EDAF3D2ED86}"/>
    <cellStyle name="Címsor 4" xfId="11706" xr:uid="{28152B31-C3E7-477F-AC37-A4E43632D4C1}"/>
    <cellStyle name="CNumber" xfId="2910" xr:uid="{D6FF1BF2-49B2-4E93-AD63-02714CBA39C8}"/>
    <cellStyle name="CNumber 2" xfId="8707" xr:uid="{DEC70961-C149-4955-B32E-680ED92CF45C}"/>
    <cellStyle name="CNumber 2 2" xfId="36176" xr:uid="{5DF2D569-347E-4959-9934-94E7253482FB}"/>
    <cellStyle name="CNumber 3" xfId="8708" xr:uid="{24FAC824-AD27-4E21-ADAA-ABA372238C7A}"/>
    <cellStyle name="CNumber 3 2" xfId="36177" xr:uid="{35070D71-2CBA-409E-8466-AD5C43801C47}"/>
    <cellStyle name="CNumber 4" xfId="13908" xr:uid="{FEC932A4-BC6B-4AE7-A7EF-F5CDB1025242}"/>
    <cellStyle name="CNumber 4 2" xfId="36178" xr:uid="{7D10D41D-EF3B-48C1-A6BA-D758DCDAD6A0}"/>
    <cellStyle name="CNumber 5" xfId="16545" xr:uid="{16395BA5-CCB1-4BE2-A0EE-2FFA6B6875E6}"/>
    <cellStyle name="CNumber 6" xfId="27771" xr:uid="{498FD902-9EF0-4A1F-A482-1D411EFD1C3A}"/>
    <cellStyle name="CNumber 7" xfId="31019" xr:uid="{74DDD529-263C-408D-BE21-48294AC19403}"/>
    <cellStyle name="CNumber0" xfId="2911" xr:uid="{1AE24831-4F98-4DDB-A74D-98D0983B7D1D}"/>
    <cellStyle name="CNumber0 2" xfId="8709" xr:uid="{8FC949BD-4604-4ADD-8B05-D616356BE0A0}"/>
    <cellStyle name="CNumber0 2 2" xfId="36179" xr:uid="{E3472CFF-FC84-49E3-BDB7-4F50C3CBAC9E}"/>
    <cellStyle name="CNumber0 3" xfId="8710" xr:uid="{588A3E44-6490-4561-B4CC-0691BF547D0D}"/>
    <cellStyle name="CNumber0 3 2" xfId="36180" xr:uid="{48AA8CE5-97F1-467F-BED1-33BBC4539777}"/>
    <cellStyle name="CNumber0 4" xfId="13907" xr:uid="{9C9DF409-CAC5-42B9-85DC-04D2F0B5E42B}"/>
    <cellStyle name="CNumber0 4 2" xfId="36181" xr:uid="{DB2FA2B7-F41A-4D8A-AB6C-4A94CB083EA6}"/>
    <cellStyle name="CNumber0 5" xfId="16546" xr:uid="{5B2F1C16-A808-4902-81FA-D103ABAABC9C}"/>
    <cellStyle name="CNumber0 6" xfId="27772" xr:uid="{E91FE24C-A971-4B48-B0E3-DDB3698909AC}"/>
    <cellStyle name="CNumber0 7" xfId="31020" xr:uid="{316FDC36-0073-457F-B755-7C9A9F68A5DC}"/>
    <cellStyle name="CNumber1" xfId="2912" xr:uid="{2532F347-2C6D-4236-A806-943DE1476804}"/>
    <cellStyle name="CNumber1 2" xfId="8711" xr:uid="{CB08C52E-9351-48C9-9F0D-9B8EF05DD0F7}"/>
    <cellStyle name="CNumber1 2 2" xfId="36182" xr:uid="{1DE1BB99-06C4-4161-B0B3-3AFE50E48BDF}"/>
    <cellStyle name="CNumber1 3" xfId="8712" xr:uid="{1A7DE9CF-6EE4-4609-9DF6-C47FB015ED2B}"/>
    <cellStyle name="CNumber1 3 2" xfId="36183" xr:uid="{F1012E05-E2FC-4658-9ABF-54B6DEC0D01D}"/>
    <cellStyle name="CNumber1 4" xfId="13906" xr:uid="{F039E409-2D21-4C5C-B167-63535A807543}"/>
    <cellStyle name="CNumber1 4 2" xfId="36184" xr:uid="{04DE4DD0-676C-4E7A-AC1C-C94526ECD98E}"/>
    <cellStyle name="CNumber1 5" xfId="16547" xr:uid="{61C15CB3-BB36-4E73-86C6-A00A01420A1E}"/>
    <cellStyle name="CNumber1 6" xfId="27773" xr:uid="{90410F5C-E342-4543-B3BB-0A13407C8364}"/>
    <cellStyle name="CNumber1 7" xfId="31021" xr:uid="{D7F9853F-EBBA-463C-83B2-DC9A063A0F44}"/>
    <cellStyle name="CNumber2" xfId="2913" xr:uid="{81E90767-2D18-45C3-865A-3F727368BD84}"/>
    <cellStyle name="CNumber2 2" xfId="8713" xr:uid="{11A0AE45-C0DC-4A35-8874-CA21E1FBB044}"/>
    <cellStyle name="CNumber2 2 2" xfId="36185" xr:uid="{98A2482A-F213-4582-926D-41F537FBB201}"/>
    <cellStyle name="CNumber2 3" xfId="8714" xr:uid="{8C5E0E76-AD02-46F3-BE07-FE0129CEA8AC}"/>
    <cellStyle name="CNumber2 3 2" xfId="36186" xr:uid="{92A658D7-0785-4E8F-9197-20770677F881}"/>
    <cellStyle name="CNumber2 4" xfId="13905" xr:uid="{8DA532A8-7EC4-4D4C-ADB0-1CE3DC6CF45A}"/>
    <cellStyle name="CNumber2 4 2" xfId="36187" xr:uid="{99E9F069-8C2D-40B1-91BF-19A50962D015}"/>
    <cellStyle name="CNumber2 5" xfId="16548" xr:uid="{6745CC14-4BA6-4CC7-8F44-26CF9DF39CBC}"/>
    <cellStyle name="CNumber2 6" xfId="27774" xr:uid="{98B3D7BD-8727-4786-94CA-82D8B780BD26}"/>
    <cellStyle name="CNumber2 7" xfId="31022" xr:uid="{9320598B-6662-4036-8694-C79CD85D33F2}"/>
    <cellStyle name="CNumber3" xfId="2914" xr:uid="{F612D200-7ABD-4C10-92F0-71B105DC239B}"/>
    <cellStyle name="CNumber3 2" xfId="8715" xr:uid="{438B6E7F-63E9-4EAB-AD6F-8EDA15B23D5C}"/>
    <cellStyle name="CNumber3 2 2" xfId="36188" xr:uid="{0C46AEED-678E-4E05-BC56-9CB163D6A365}"/>
    <cellStyle name="CNumber3 3" xfId="8716" xr:uid="{B012AB54-94AE-4375-A649-546C665FDD1C}"/>
    <cellStyle name="CNumber3 3 2" xfId="36189" xr:uid="{A8FEE600-681A-43FE-9B48-758FBDAA5B6D}"/>
    <cellStyle name="CNumber3 4" xfId="13904" xr:uid="{7FC81F60-3263-46A2-BAA4-5831F14A1176}"/>
    <cellStyle name="CNumber3 4 2" xfId="36190" xr:uid="{97F91F3A-A5C6-446E-8587-55BA9254695D}"/>
    <cellStyle name="CNumber3 5" xfId="16549" xr:uid="{3709CE4C-8FAF-4789-9B59-61511824FCDE}"/>
    <cellStyle name="CNumber3 6" xfId="27775" xr:uid="{D4803B06-C31A-47FA-BF57-08A76493D9C0}"/>
    <cellStyle name="CNumber3 7" xfId="31023" xr:uid="{2B32AED6-FB78-45DC-BC75-5653FF3A3066}"/>
    <cellStyle name="CNumber5" xfId="2915" xr:uid="{908FE3F2-5E9D-48F9-BC6D-106EB5A98997}"/>
    <cellStyle name="CNumber5 2" xfId="8717" xr:uid="{747A545F-060E-4231-9DC0-F94E1A68AB7A}"/>
    <cellStyle name="CNumber5 2 2" xfId="36191" xr:uid="{C684186C-10E5-48B1-B8E5-3FAC41CD6D08}"/>
    <cellStyle name="CNumber5 3" xfId="8718" xr:uid="{F3D3F3DA-BAFC-43F2-95DA-0D15DFB1517C}"/>
    <cellStyle name="CNumber5 3 2" xfId="36192" xr:uid="{0A4F075E-F961-4799-8C69-E8FFF1864E5B}"/>
    <cellStyle name="CNumber5 4" xfId="13903" xr:uid="{DF92C300-AC24-45C0-8360-244221DD08AD}"/>
    <cellStyle name="CNumber5 4 2" xfId="36193" xr:uid="{95E42EAA-DD0A-4A00-8609-3091E5E8E96C}"/>
    <cellStyle name="CNumber5 5" xfId="16550" xr:uid="{E62F06C3-D219-4A1D-84ED-E4B1E0BB2BCC}"/>
    <cellStyle name="CNumber5 6" xfId="27776" xr:uid="{1B5E1D94-BF4E-40E4-928C-49EFE4355237}"/>
    <cellStyle name="CNumber5 7" xfId="31024" xr:uid="{8E97197C-CA4F-484C-9EAF-C45EEEE88164}"/>
    <cellStyle name="Codice" xfId="38911" xr:uid="{7D20327B-674D-46D8-8EE9-10D713DEED70}"/>
    <cellStyle name="Colore 1" xfId="2916" xr:uid="{87EBA01A-50FD-4032-BB8D-092A35DB2836}"/>
    <cellStyle name="Colore 1 2" xfId="38912" xr:uid="{09718583-4D3C-45BB-8724-7CDD21677B68}"/>
    <cellStyle name="Colore 2" xfId="2917" xr:uid="{854020D3-A054-4560-BF1C-B506116AD5A6}"/>
    <cellStyle name="Colore 2 2" xfId="38913" xr:uid="{E69DA9A9-A7D4-472F-90D6-18A898C9E2C4}"/>
    <cellStyle name="Colore 3" xfId="2918" xr:uid="{29855889-C432-4CEC-B35D-0CF5ED659305}"/>
    <cellStyle name="Colore 3 2" xfId="38914" xr:uid="{7E973AE3-F90F-4A96-BB82-AF89E4E4926B}"/>
    <cellStyle name="Colore 4" xfId="2919" xr:uid="{A49A28E1-1578-416C-8E5E-BE5A71089CA7}"/>
    <cellStyle name="Colore 4 2" xfId="38915" xr:uid="{22532AE4-AFA3-4FE6-BF97-7FB5E647DE65}"/>
    <cellStyle name="Colore 5" xfId="2920" xr:uid="{780B7D9D-1506-4A10-BEB1-9DE0A8B9BE3A}"/>
    <cellStyle name="Colore 5 2" xfId="38916" xr:uid="{BD3EFF15-DE05-41C9-B089-D6ECCEE4135C}"/>
    <cellStyle name="Colore 6" xfId="2921" xr:uid="{D17B727C-7D8A-4CC1-861C-EFAFF950950E}"/>
    <cellStyle name="Colore 6 2" xfId="38917" xr:uid="{44C99D05-FBFB-4011-87F4-A6A08E212F07}"/>
    <cellStyle name="Column_Head" xfId="389" xr:uid="{052DA095-D909-4C6E-A819-590E403C6CEE}"/>
    <cellStyle name="Comma" xfId="1" builtinId="3"/>
    <cellStyle name="Comma  - Style1" xfId="390" xr:uid="{3A95AFE1-A2B6-4960-896E-5AD03E5B4A02}"/>
    <cellStyle name="Comma  - Style2" xfId="391" xr:uid="{4970DBFF-1AAF-493C-B2DE-5846EEB02B0A}"/>
    <cellStyle name="Comma  - Style3" xfId="392" xr:uid="{262068E7-ACCA-43CE-8932-B080926F77A6}"/>
    <cellStyle name="Comma  - Style4" xfId="393" xr:uid="{98BC31E2-789F-4D53-B812-D1B0E827E21E}"/>
    <cellStyle name="Comma  - Style5" xfId="394" xr:uid="{3A74DC07-6370-413C-B537-FAE13E058E41}"/>
    <cellStyle name="Comma  - Style6" xfId="395" xr:uid="{EC306825-647A-41F7-BB15-0B32BD7BBD0F}"/>
    <cellStyle name="Comma  - Style7" xfId="396" xr:uid="{EBFF383B-D234-4F7E-BDD6-F4E432DD4451}"/>
    <cellStyle name="Comma  - Style8" xfId="397" xr:uid="{AB0298CF-2DDE-455F-A247-1280A57FFDBB}"/>
    <cellStyle name="Comma [0] 2" xfId="11707" xr:uid="{D1EE6910-D053-49AA-B388-B4FEC3F5523A}"/>
    <cellStyle name="Comma [0] 2 2" xfId="27777" xr:uid="{B55CB709-35DC-4571-AF89-7F21747CDB03}"/>
    <cellStyle name="Comma [0] 2 3" xfId="38918" xr:uid="{F87FC72A-8EF4-4E2E-BF63-7B4593099BB5}"/>
    <cellStyle name="Comma [00]" xfId="11708" xr:uid="{B031123D-3811-45DF-B8A0-181289058D5C}"/>
    <cellStyle name="Comma [00] 2" xfId="27778" xr:uid="{06121CF7-4283-47F9-AB13-F4C093390BEC}"/>
    <cellStyle name="Comma [2]" xfId="398" xr:uid="{E025BEFF-6FCE-4B03-AEDB-006B8067BFD8}"/>
    <cellStyle name="Comma [2] 2" xfId="14661" xr:uid="{AD7298B5-5CE0-4B8D-8E37-82B62566617B}"/>
    <cellStyle name="Comma [2] 2 2" xfId="20121" xr:uid="{D1486786-372F-4A3F-B26B-C5B27379CA42}"/>
    <cellStyle name="Comma [2] 2 2 2" xfId="27781" xr:uid="{F89ACA64-9A88-4233-9A80-F648A677D0A2}"/>
    <cellStyle name="Comma [2] 2 3" xfId="16552" xr:uid="{4300AA17-61E1-4D9D-B31D-B5F0A8206F4F}"/>
    <cellStyle name="Comma [2] 2 4" xfId="27780" xr:uid="{0C9D00D1-ECEA-41D2-B081-9C89A7526E73}"/>
    <cellStyle name="Comma [2] 3" xfId="14757" xr:uid="{42C0D292-0FCA-485B-A72D-75B1D6E4FC0E}"/>
    <cellStyle name="Comma [2] 3 2" xfId="20122" xr:uid="{31432E5A-5656-45A5-966B-A3A7D369FFE9}"/>
    <cellStyle name="Comma [2] 3 2 2" xfId="27783" xr:uid="{A3E5FBEB-67EE-483A-AA53-CB89199C0A3B}"/>
    <cellStyle name="Comma [2] 3 3" xfId="16553" xr:uid="{D913B470-4C03-4FDC-85D7-82D4AF44018F}"/>
    <cellStyle name="Comma [2] 3 4" xfId="27782" xr:uid="{40E91BB8-FA53-455A-BD78-D82A4364B635}"/>
    <cellStyle name="Comma [2] 4" xfId="20120" xr:uid="{04D3AB0E-280D-4EA3-B0FC-76AD9F62E386}"/>
    <cellStyle name="Comma [2] 4 2" xfId="27784" xr:uid="{06E63CA4-ECAE-426A-848F-E5BED3C8C1D9}"/>
    <cellStyle name="Comma [2] 5" xfId="16551" xr:uid="{EEBF380F-C609-4F61-8BE6-A2555AD1AD6D}"/>
    <cellStyle name="Comma [2] 6" xfId="27779" xr:uid="{924FACFD-9078-4AD8-B7AE-765BD0D2B41E}"/>
    <cellStyle name="Comma [2] 7" xfId="31025" xr:uid="{067EA1D1-9DAB-4DCF-8B0C-91648F7AEFAD}"/>
    <cellStyle name="Comma [2] 8" xfId="39079" xr:uid="{C02B8475-5A4A-4FA2-A812-CAA735CE72BE}"/>
    <cellStyle name="Comma [2] 9" xfId="11709" xr:uid="{16EFAE5D-C05C-40B5-8528-F767D138DD30}"/>
    <cellStyle name="Comma 10" xfId="112" xr:uid="{D74710FA-418D-4335-BAA8-E8A891E38D6D}"/>
    <cellStyle name="Comma 10 2" xfId="399" xr:uid="{CDB88AC4-23DD-4BC0-91A7-837F734EC605}"/>
    <cellStyle name="Comma 10 2 2" xfId="400" xr:uid="{48C9D43B-A8E0-4B2A-9D42-7BE3ED2801A0}"/>
    <cellStyle name="Comma 10 2 2 2" xfId="1688" xr:uid="{9B72058F-A1D3-4B37-A537-F926266E247B}"/>
    <cellStyle name="Comma 10 2 2 2 2" xfId="14495" xr:uid="{A3275ADF-CC37-470D-B5A9-BCCC1CD42086}"/>
    <cellStyle name="Comma 10 2 2 3" xfId="1795" xr:uid="{A55A789B-30E2-4987-B272-173722CA78AB}"/>
    <cellStyle name="Comma 10 2 3" xfId="401" xr:uid="{302DBA20-05E0-455E-BEB4-D16383AC38F6}"/>
    <cellStyle name="Comma 10 2 3 2" xfId="2045" xr:uid="{7814B02B-0C7E-4A6D-B1B9-FD0B45A54ED0}"/>
    <cellStyle name="Comma 10 2 3 2 2" xfId="11710" xr:uid="{3564756B-5218-42BE-9A17-49E52770DCB0}"/>
    <cellStyle name="Comma 10 2 3 3" xfId="11071" xr:uid="{C8A9413F-B5AB-482E-803C-49AEBF1774BF}"/>
    <cellStyle name="Comma 10 2 3 4" xfId="14496" xr:uid="{5A5A4906-3F92-4F18-A8DB-A8E13E7DDE68}"/>
    <cellStyle name="Comma 10 2 3 5" xfId="8719" xr:uid="{664680C1-3A74-4118-B553-F82684F68DCB}"/>
    <cellStyle name="Comma 10 2 4" xfId="2039" xr:uid="{A9C2B807-C66E-4EF0-9337-6A7A94A2C7B7}"/>
    <cellStyle name="Comma 10 2 4 2" xfId="16554" xr:uid="{281000F3-99DA-4F62-ADDE-71DFE5A5E5BF}"/>
    <cellStyle name="Comma 10 2 4 3" xfId="14494" xr:uid="{E736736B-9546-46F9-BA15-8080C734E5D2}"/>
    <cellStyle name="Comma 10 2 5" xfId="2026" xr:uid="{EF8C3864-FD55-437A-81DF-15A050554F9B}"/>
    <cellStyle name="Comma 10 2 5 2" xfId="27785" xr:uid="{9C620D0D-69DB-4D46-BF53-348F1EBD5EB4}"/>
    <cellStyle name="Comma 10 2 6" xfId="2017" xr:uid="{1D35ED6F-5027-4989-AC55-968359615DDB}"/>
    <cellStyle name="Comma 10 2 7" xfId="2048" xr:uid="{369EA30D-2B7A-4613-8571-96F95780BBF3}"/>
    <cellStyle name="Comma 10 2 8" xfId="2159" xr:uid="{F95233A4-2105-4AAF-80F6-08794BE0E919}"/>
    <cellStyle name="Comma 10 2 9" xfId="2599" xr:uid="{622C6CAA-0E00-4434-9453-BFA165C4A268}"/>
    <cellStyle name="Comma 10 3" xfId="402" xr:uid="{85834842-D24B-45E8-8A2F-B5CE32868BA9}"/>
    <cellStyle name="Comma 10 3 2" xfId="403" xr:uid="{10505997-436C-4837-92FC-D13ABF008B5C}"/>
    <cellStyle name="Comma 10 3 2 2" xfId="8720" xr:uid="{A4E680CF-2BB6-4842-A19C-45EE800D4730}"/>
    <cellStyle name="Comma 10 3 3" xfId="2000" xr:uid="{ED41238E-C250-45B9-9E76-269E42DC6069}"/>
    <cellStyle name="Comma 10 3 3 2" xfId="11711" xr:uid="{AB76DCCC-3EB1-492D-B2C6-921668FA0D74}"/>
    <cellStyle name="Comma 10 3 3 3" xfId="16555" xr:uid="{76CE6DB4-3D93-4A3C-A5C7-B6A81BD97ABF}"/>
    <cellStyle name="Comma 10 3 3 4" xfId="8721" xr:uid="{3EC509C6-FA53-49F1-AB46-90718B7C22A0}"/>
    <cellStyle name="Comma 10 4" xfId="404" xr:uid="{1D3BE97A-7B27-40DB-93F3-5EA9A8729FBB}"/>
    <cellStyle name="Comma 10 4 2" xfId="1844" xr:uid="{3EE33B39-7CD8-4DEC-BA3B-56265A6B025E}"/>
    <cellStyle name="Comma 10 4 2 2" xfId="8722" xr:uid="{92555E12-9FB6-4F4D-92FF-85095571A695}"/>
    <cellStyle name="Comma 10 5" xfId="405" xr:uid="{BE597BF8-0A46-489F-AC61-5DD725B8288A}"/>
    <cellStyle name="Comma 10 5 2" xfId="1781" xr:uid="{E1F36A9A-4AC9-4C50-8C65-6C462E43FC3D}"/>
    <cellStyle name="Comma 10 5 2 2" xfId="11712" xr:uid="{D484EE87-012B-4B63-BC20-1A35F886165D}"/>
    <cellStyle name="Comma 10 5 3" xfId="14662" xr:uid="{5B25B020-6AD3-4DDB-A55E-4D9D7B7DB8EB}"/>
    <cellStyle name="Comma 10 5 4" xfId="8723" xr:uid="{5043B3F7-15EB-4ABC-8EF5-3C3E542FDA85}"/>
    <cellStyle name="Comma 10 6" xfId="1675" xr:uid="{78A8AA21-1A3D-4620-B869-B92FAA97C09B}"/>
    <cellStyle name="Comma 10 6 2" xfId="2040" xr:uid="{4D5D944E-A213-4289-B027-CDEB8A540D78}"/>
    <cellStyle name="Comma 10 7" xfId="2024" xr:uid="{6CF56DDD-CBC1-4274-AFC1-46E0992FDCA1}"/>
    <cellStyle name="Comma 10 7 2" xfId="14414" xr:uid="{E02EAEBB-A388-4608-8DBC-92FFA6D44970}"/>
    <cellStyle name="Comma 100" xfId="38919" xr:uid="{BC3E1DBC-ECFC-4D27-9BBA-E10BE8DDD59B}"/>
    <cellStyle name="Comma 100 2" xfId="38920" xr:uid="{7EE9B315-8647-4DC5-AFF9-9F2EDF4C6BDE}"/>
    <cellStyle name="Comma 101" xfId="38921" xr:uid="{E428AD66-8C6C-40AD-9FCE-A381E2BD6416}"/>
    <cellStyle name="Comma 102" xfId="38922" xr:uid="{1CFF209D-66F3-4063-9B98-E0538B8F5B3B}"/>
    <cellStyle name="Comma 103" xfId="38923" xr:uid="{FE35C44B-8047-4A75-B4EF-891D84B078AB}"/>
    <cellStyle name="Comma 104" xfId="38924" xr:uid="{84A6131D-BA37-4E97-978A-2524B0B27DA7}"/>
    <cellStyle name="Comma 105" xfId="38925" xr:uid="{BE20D33F-332D-4E0A-85E6-3E04C0B86DD8}"/>
    <cellStyle name="Comma 106" xfId="38926" xr:uid="{7B4DBF77-F266-4D4A-9784-1897ECEEA132}"/>
    <cellStyle name="Comma 107" xfId="38927" xr:uid="{3558FB7A-8102-4F6B-954F-6A0BCFDBF287}"/>
    <cellStyle name="Comma 108" xfId="38928" xr:uid="{BE1E5F23-464C-4750-8352-F7C663E76E09}"/>
    <cellStyle name="Comma 109" xfId="38929" xr:uid="{5D0BA19B-5279-486E-9DDF-5BBA975188C7}"/>
    <cellStyle name="Comma 11" xfId="113" xr:uid="{9D7DBA01-C728-4317-AA03-33001C957BA1}"/>
    <cellStyle name="Comma 11 2" xfId="406" xr:uid="{93DDA390-D4FA-4CD5-9AB3-6103583333BC}"/>
    <cellStyle name="Comma 11 2 2" xfId="1689" xr:uid="{79A501B2-4667-4895-B68C-2A1A9114687B}"/>
    <cellStyle name="Comma 11 2 2 2" xfId="8724" xr:uid="{208EA0E7-108E-4EF9-86B8-79124BDF7845}"/>
    <cellStyle name="Comma 11 2 3" xfId="8725" xr:uid="{C73E059E-03F8-4BE5-8333-0CB2F82AD8D4}"/>
    <cellStyle name="Comma 11 2 4" xfId="14497" xr:uid="{A814FA03-2C56-45C6-A621-E83E48B57DAB}"/>
    <cellStyle name="Comma 11 2 5" xfId="27786" xr:uid="{3A056437-53E0-489C-B04C-ECDD18A667BA}"/>
    <cellStyle name="Comma 11 3" xfId="407" xr:uid="{C93F3758-47C6-4367-B9CD-C884CF6C9DBF}"/>
    <cellStyle name="Comma 11 3 2" xfId="8726" xr:uid="{4917A145-FAA0-4C06-920B-89B8D932BBAE}"/>
    <cellStyle name="Comma 11 3 2 2" xfId="11715" xr:uid="{87652EFA-FDD0-4BFD-ADEB-22F8F5CC6C0F}"/>
    <cellStyle name="Comma 11 3 3" xfId="11714" xr:uid="{5808F4B1-C173-4408-8F12-0DDD2A1403DD}"/>
    <cellStyle name="Comma 11 3 4" xfId="2600" xr:uid="{C53A33DE-9DD0-49EB-9118-A08711B2C99A}"/>
    <cellStyle name="Comma 11 4" xfId="408" xr:uid="{9D9C92B1-E5CF-4A38-964D-7A43C2FF7D7C}"/>
    <cellStyle name="Comma 11 4 2" xfId="8727" xr:uid="{593E0F2A-23DB-4791-AF33-F0AD00F71432}"/>
    <cellStyle name="Comma 11 4 3" xfId="27787" xr:uid="{E1668CCA-136A-4D9A-B39E-37AEA0486C7F}"/>
    <cellStyle name="Comma 11 5" xfId="1676" xr:uid="{DD8A4757-449C-4309-82E1-E332CB5DEF5D}"/>
    <cellStyle name="Comma 11 5 2" xfId="11716" xr:uid="{547823CB-63C9-40CC-8074-B32C1529A7AC}"/>
    <cellStyle name="Comma 11 5 3" xfId="27788" xr:uid="{6933ADB9-2F0C-475E-BB70-727388E55667}"/>
    <cellStyle name="Comma 11 6" xfId="1874" xr:uid="{17F8927A-72FD-4B8C-AE0A-F93193808763}"/>
    <cellStyle name="Comma 110" xfId="38930" xr:uid="{3305ACE9-4C73-4B43-A688-6C6A863E1101}"/>
    <cellStyle name="Comma 111" xfId="38931" xr:uid="{282DFE43-7446-4F1C-9FC0-3DB0DD65C3FC}"/>
    <cellStyle name="Comma 112" xfId="38932" xr:uid="{6EC45F78-A28E-4C0B-9A6D-978A6DEE7B60}"/>
    <cellStyle name="Comma 113" xfId="38933" xr:uid="{E04A633F-A9FD-46F7-A56A-63CAD613A7B3}"/>
    <cellStyle name="Comma 114" xfId="38934" xr:uid="{E7428DE9-BB19-411B-9BAA-2F35D8576773}"/>
    <cellStyle name="Comma 115" xfId="38935" xr:uid="{3A271940-812A-451E-BA2A-B3991FD90A69}"/>
    <cellStyle name="Comma 116" xfId="38936" xr:uid="{12DC1C31-F336-4498-B521-7E80D5FAB36C}"/>
    <cellStyle name="Comma 117" xfId="38937" xr:uid="{40632BE6-99ED-4032-881B-542C7426FEA9}"/>
    <cellStyle name="Comma 118" xfId="38938" xr:uid="{85637154-0248-40A0-97F9-742E3EC2BE49}"/>
    <cellStyle name="Comma 119" xfId="38939" xr:uid="{87C9A318-F79C-4A68-9002-7DC2937B6D36}"/>
    <cellStyle name="Comma 12" xfId="114" xr:uid="{D36CB806-8359-49EB-9FF2-C55523A76CCB}"/>
    <cellStyle name="Comma 12 2" xfId="409" xr:uid="{6E954B6B-E180-4F81-8119-2C0DEA8002A4}"/>
    <cellStyle name="Comma 12 2 2" xfId="8728" xr:uid="{B28C44BE-05D7-4743-8C62-19AECE4B7817}"/>
    <cellStyle name="Comma 12 2 2 2" xfId="11718" xr:uid="{D63BE18F-9D52-4374-8546-8A8EB1ABCFAF}"/>
    <cellStyle name="Comma 12 2 3" xfId="11717" xr:uid="{FEB57E9D-3865-4665-99D2-BFD778DCF204}"/>
    <cellStyle name="Comma 12 2 4" xfId="2601" xr:uid="{66A1BF62-9222-438C-B4B0-295E79C8B826}"/>
    <cellStyle name="Comma 12 3" xfId="410" xr:uid="{F6984C00-3392-452E-99AC-9A9A3A8D8F26}"/>
    <cellStyle name="Comma 12 3 2" xfId="8729" xr:uid="{D0FA2F3F-572B-48ED-B1AE-39A0CF8A8711}"/>
    <cellStyle name="Comma 12 3 3" xfId="27789" xr:uid="{0A2B5723-760F-4BE3-9DFA-66B33481AC64}"/>
    <cellStyle name="Comma 12 4" xfId="411" xr:uid="{39B0627C-5870-436D-8BD0-28181B0E0977}"/>
    <cellStyle name="Comma 12 4 2" xfId="8730" xr:uid="{DCA34322-1C68-455A-A87F-684896200C21}"/>
    <cellStyle name="Comma 12 5" xfId="1677" xr:uid="{D51D6737-7797-451E-8592-22D395FD0DF2}"/>
    <cellStyle name="Comma 120" xfId="38940" xr:uid="{8E0983AE-B4E1-4A2E-B504-26766176B86A}"/>
    <cellStyle name="Comma 121" xfId="38941" xr:uid="{B995F7F0-10C1-4B92-8569-E88FD5BDE9BE}"/>
    <cellStyle name="Comma 122" xfId="38942" xr:uid="{C75E0610-BB43-4A28-AC4D-18031F937986}"/>
    <cellStyle name="Comma 123" xfId="38943" xr:uid="{303E8078-D4D5-4143-B672-F6E69A140C3D}"/>
    <cellStyle name="Comma 124" xfId="38944" xr:uid="{1E5CBBE8-3A3D-4B82-AB4E-6963C8D27544}"/>
    <cellStyle name="Comma 125" xfId="38945" xr:uid="{55C99BEF-CAC6-4136-BCAC-C2CBBACE2926}"/>
    <cellStyle name="Comma 126" xfId="38946" xr:uid="{73182A0E-A12D-4E53-9880-F790458AC449}"/>
    <cellStyle name="Comma 126 2" xfId="38947" xr:uid="{4222D276-0DC4-48F0-9F24-0462A77A1997}"/>
    <cellStyle name="Comma 127" xfId="38834" xr:uid="{6D2CFCB6-E25B-404A-88DD-85AAA6B9DA9B}"/>
    <cellStyle name="Comma 128" xfId="39373" xr:uid="{B70D15ED-12A2-487B-8DE0-B5DAEB6C100D}"/>
    <cellStyle name="Comma 129" xfId="39379" xr:uid="{2F4BCB7F-37E4-48E5-9D71-BB8DC371566E}"/>
    <cellStyle name="Comma 13" xfId="263" xr:uid="{E4B4A5EC-16C7-4B5B-9AD0-94368FFBFEBF}"/>
    <cellStyle name="Comma 13 2" xfId="412" xr:uid="{AFDFF9D8-7F61-44A2-A844-96FE87A0B21A}"/>
    <cellStyle name="Comma 13 2 2" xfId="1690" xr:uid="{C125BF22-B7CC-4DE2-8C33-05E2F69C681B}"/>
    <cellStyle name="Comma 13 2 2 2" xfId="8731" xr:uid="{F8BB7DAC-81DD-48EE-BC2D-D25CD7F0083C}"/>
    <cellStyle name="Comma 13 2 3" xfId="8732" xr:uid="{7A5752C6-AA36-44FA-95EB-F34FEE9B0FA2}"/>
    <cellStyle name="Comma 13 2 4" xfId="14498" xr:uid="{C6F07E86-A368-4D10-8A6B-D74185EFC53D}"/>
    <cellStyle name="Comma 13 3" xfId="413" xr:uid="{15C0BE29-AE1E-45A7-B777-A71F1E74837C}"/>
    <cellStyle name="Comma 13 3 2" xfId="8733" xr:uid="{3A2D9750-D5D6-4BDD-99D6-255773A8A95D}"/>
    <cellStyle name="Comma 13 3 2 2" xfId="16556" xr:uid="{4B192D4B-F8AA-434C-85DF-D19E2AA91DAF}"/>
    <cellStyle name="Comma 13 3 3" xfId="14499" xr:uid="{3BDB608B-1ED6-48EC-81EC-5C0E0B978C73}"/>
    <cellStyle name="Comma 13 3 4" xfId="2602" xr:uid="{4F8B3FD7-9982-45CF-8ABD-22D9F65587C0}"/>
    <cellStyle name="Comma 13 4" xfId="414" xr:uid="{6DB3EB0A-1383-4341-AF00-F0B22FA23C79}"/>
    <cellStyle name="Comma 13 4 2" xfId="1691" xr:uid="{AD4D2A3B-0DF8-430A-861A-6FAE57D96D96}"/>
    <cellStyle name="Comma 13 4 3" xfId="14500" xr:uid="{7B759E19-94B3-4B34-910C-2C6AF3E09630}"/>
    <cellStyle name="Comma 13 5" xfId="415" xr:uid="{12B2EF6C-B07B-4E49-B6B3-00AA0160D586}"/>
    <cellStyle name="Comma 13 5 2" xfId="1692" xr:uid="{7DF3D3CE-EB10-4E19-A0FD-2F5682691650}"/>
    <cellStyle name="Comma 13 5 3" xfId="14501" xr:uid="{724706B7-B67B-4057-8337-BE9B8185CBB0}"/>
    <cellStyle name="Comma 13 6" xfId="416" xr:uid="{06E01E2F-2BCC-4818-A22E-EACC329D19B2}"/>
    <cellStyle name="Comma 13 6 2" xfId="1693" xr:uid="{9725EA3B-F2B3-4CB7-B803-1299EFA3245D}"/>
    <cellStyle name="Comma 13 6 3" xfId="14502" xr:uid="{8A02F0B3-870B-4B23-A37E-A8E6130A7E62}"/>
    <cellStyle name="Comma 13 7" xfId="417" xr:uid="{84E952B1-B4A4-4890-BE9F-0FBBDD183710}"/>
    <cellStyle name="Comma 13 7 2" xfId="1694" xr:uid="{E00794EA-540F-492C-9DC3-E9F4283B1307}"/>
    <cellStyle name="Comma 13 7 3" xfId="14503" xr:uid="{BCD66745-09B1-4192-8503-8EAC65D97C55}"/>
    <cellStyle name="Comma 13 8" xfId="418" xr:uid="{D69B1CAC-884F-4E63-BB5F-EB98E56B4F93}"/>
    <cellStyle name="Comma 13 8 2" xfId="2201" xr:uid="{92A9884A-7466-4692-82C5-24D57A974C72}"/>
    <cellStyle name="Comma 13 8 2 2" xfId="11719" xr:uid="{D4161236-0559-4694-9B68-712305BF8AE5}"/>
    <cellStyle name="Comma 13 8 3" xfId="8734" xr:uid="{264F0FC9-32D9-4982-9A16-130D2E4A056E}"/>
    <cellStyle name="Comma 13 9" xfId="1683" xr:uid="{E76FCFE6-63E1-42ED-BF9A-74D22F60FBB8}"/>
    <cellStyle name="Comma 13 9 2" xfId="14415" xr:uid="{C39CE846-F58F-4755-BE75-3F6936925343}"/>
    <cellStyle name="Comma 130" xfId="2546" xr:uid="{6992DA5D-1D60-4C1F-9127-19C52C4B5D86}"/>
    <cellStyle name="Comma 131" xfId="2542" xr:uid="{13807685-B193-4649-8AD7-60C339E715BA}"/>
    <cellStyle name="Comma 132" xfId="1672" xr:uid="{4A253C67-F5BB-42F8-950D-3E1493E1F857}"/>
    <cellStyle name="Comma 14" xfId="419" xr:uid="{72768AE5-C68A-407D-8746-83913DBC41A3}"/>
    <cellStyle name="Comma 14 14" xfId="35099" xr:uid="{8F468210-CDCC-4A8D-B385-05FF33204B11}"/>
    <cellStyle name="Comma 14 2" xfId="420" xr:uid="{E07F4F7F-0C4C-4E77-9624-084D945FC256}"/>
    <cellStyle name="Comma 14 2 2" xfId="8735" xr:uid="{9E852CD1-4D8E-47C5-894E-016FF80CCA0D}"/>
    <cellStyle name="Comma 14 2 2 2" xfId="16557" xr:uid="{F9694B11-C6A0-47AC-903B-D211E1ED76DD}"/>
    <cellStyle name="Comma 14 2 3" xfId="14504" xr:uid="{076323D8-9AA2-494F-9E2B-4BF43C73936B}"/>
    <cellStyle name="Comma 14 2 4" xfId="27790" xr:uid="{8F4EEE77-E58C-4A3A-AD72-61DC92AB808B}"/>
    <cellStyle name="Comma 14 2 5" xfId="2604" xr:uid="{C9FECACA-4D2D-4282-94C0-FD2ABE087AE9}"/>
    <cellStyle name="Comma 14 3" xfId="421" xr:uid="{317F3B00-F80D-4C1E-8A56-0F22A072476C}"/>
    <cellStyle name="Comma 14 3 2" xfId="8736" xr:uid="{63E1C0F6-E4D3-4DB2-AEFA-73B8138457A1}"/>
    <cellStyle name="Comma 14 3 2 2" xfId="27793" xr:uid="{9150C169-327F-4F75-B2D2-3EE2F521F0B8}"/>
    <cellStyle name="Comma 14 3 2 3" xfId="27792" xr:uid="{C075E750-0783-4CBC-95C9-7C99A3B84104}"/>
    <cellStyle name="Comma 14 3 3" xfId="27791" xr:uid="{14844828-737F-488E-8C38-8F4592845CFD}"/>
    <cellStyle name="Comma 14 4" xfId="422" xr:uid="{39AC1080-B6D3-4FB4-B34D-6E6339939A50}"/>
    <cellStyle name="Comma 14 4 2" xfId="8737" xr:uid="{5107A13E-35DA-468B-9D16-009729A58A73}"/>
    <cellStyle name="Comma 14 4 2 2" xfId="14663" xr:uid="{2814F72A-0F5C-49F4-9DCF-420B09918499}"/>
    <cellStyle name="Comma 14 4 2 2 2" xfId="20124" xr:uid="{7D4A17F3-3665-4CF3-9C22-55C634754C7F}"/>
    <cellStyle name="Comma 14 4 2 2 3" xfId="27796" xr:uid="{F23F7FD8-34D7-442A-88FE-DA372F003EEE}"/>
    <cellStyle name="Comma 14 4 2 2 4" xfId="36196" xr:uid="{23494369-C10D-4EC1-BFC4-8CFF140A42E4}"/>
    <cellStyle name="Comma 14 4 2 3" xfId="16559" xr:uid="{2E2833FC-B42D-46F3-BCDC-35A7DC6A8C25}"/>
    <cellStyle name="Comma 14 4 2 4" xfId="27795" xr:uid="{C8EC85E6-4FE8-4AFB-9D28-6C7D65DB5565}"/>
    <cellStyle name="Comma 14 4 2 5" xfId="31027" xr:uid="{F9AB04DC-CDFF-4B19-89B5-B3E4A81DFA05}"/>
    <cellStyle name="Comma 14 4 2 6" xfId="36195" xr:uid="{B16A6E71-45B9-4DE2-AA29-4C4D1B172E4B}"/>
    <cellStyle name="Comma 14 4 3" xfId="11720" xr:uid="{1ED00406-0B78-4013-BE49-819D292AB8BA}"/>
    <cellStyle name="Comma 14 4 3 2" xfId="15071" xr:uid="{09CB6697-2F3C-4BC2-AD22-3DF849FBB7A9}"/>
    <cellStyle name="Comma 14 4 3 2 2" xfId="20125" xr:uid="{80F889D2-1DAA-47E9-BAC7-9EC0FD4902AF}"/>
    <cellStyle name="Comma 14 4 3 2 3" xfId="27798" xr:uid="{6FEDBB46-B1A3-4684-A94F-4476F1956874}"/>
    <cellStyle name="Comma 14 4 3 2 4" xfId="36198" xr:uid="{E2007215-43C5-4B64-8744-8BC28CF310F3}"/>
    <cellStyle name="Comma 14 4 3 3" xfId="16560" xr:uid="{E7644E80-2427-4236-ADF8-BEC4FC86885E}"/>
    <cellStyle name="Comma 14 4 3 4" xfId="27797" xr:uid="{F4A91846-FEA1-4F17-A6CA-9552EE8FFEDA}"/>
    <cellStyle name="Comma 14 4 3 5" xfId="36197" xr:uid="{7C876F7E-17F0-4953-8A66-184964E1F657}"/>
    <cellStyle name="Comma 14 4 4" xfId="15419" xr:uid="{D8ABD96C-AD0E-4EB6-9CF2-6D2D6362B5C1}"/>
    <cellStyle name="Comma 14 4 4 2" xfId="20126" xr:uid="{7C8EF72B-9507-4DE3-A3D5-871B4F4DD270}"/>
    <cellStyle name="Comma 14 4 4 2 2" xfId="27800" xr:uid="{D430CEB3-160C-4B03-B50E-FB19496E130B}"/>
    <cellStyle name="Comma 14 4 4 3" xfId="16561" xr:uid="{754E4FDB-69E0-432A-9788-7BF4B3200039}"/>
    <cellStyle name="Comma 14 4 4 4" xfId="27799" xr:uid="{82FFEE9E-705B-4BE9-93BE-5AAA0E186DF6}"/>
    <cellStyle name="Comma 14 4 4 5" xfId="36199" xr:uid="{BC491820-E794-4BD2-A679-BF4BBAD8DDAD}"/>
    <cellStyle name="Comma 14 4 5" xfId="14505" xr:uid="{7E91F4EB-2CCE-4E14-9D1F-715AD97B209F}"/>
    <cellStyle name="Comma 14 4 5 2" xfId="20123" xr:uid="{17F32075-5AEC-4E1F-B74A-4CB7997EE428}"/>
    <cellStyle name="Comma 14 4 5 3" xfId="27801" xr:uid="{E5C09D65-AB44-43CE-8498-FF55A5B44256}"/>
    <cellStyle name="Comma 14 4 5 4" xfId="36200" xr:uid="{3B2F210D-561E-4B05-9E01-A211571E84BB}"/>
    <cellStyle name="Comma 14 4 6" xfId="16558" xr:uid="{E24EBCC4-BC9D-4CBA-B7D2-667598D0D0CA}"/>
    <cellStyle name="Comma 14 4 7" xfId="27794" xr:uid="{E611A3AA-2757-4C13-B0DE-04134F74C9EE}"/>
    <cellStyle name="Comma 14 4 8" xfId="31026" xr:uid="{C27933A5-BD3F-4C26-922C-204E5667BAC8}"/>
    <cellStyle name="Comma 14 4 9" xfId="36194" xr:uid="{925A7F61-D693-4B2E-9C07-88498F07C205}"/>
    <cellStyle name="Comma 14 5" xfId="8738" xr:uid="{753D00CF-F549-4EDB-A08C-7C76B406D070}"/>
    <cellStyle name="Comma 14 5 2" xfId="11721" xr:uid="{AB33FECE-A125-40A3-86E7-D188C8096576}"/>
    <cellStyle name="Comma 14 5 2 2" xfId="14664" xr:uid="{A866D02A-B026-4E47-A1A1-9F9224602DF7}"/>
    <cellStyle name="Comma 14 5 2 2 2" xfId="20128" xr:uid="{BBFBF44D-60FB-43FF-BB5A-3D82C9963285}"/>
    <cellStyle name="Comma 14 5 2 2 3" xfId="27804" xr:uid="{615894A4-1429-4B58-96DA-69F9A6FC5999}"/>
    <cellStyle name="Comma 14 5 2 2 4" xfId="36202" xr:uid="{E994E68B-689A-4A7D-AA0B-E1EB65975251}"/>
    <cellStyle name="Comma 14 5 2 3" xfId="16563" xr:uid="{607F36DA-3C6A-4245-8D22-8A0301B1D362}"/>
    <cellStyle name="Comma 14 5 2 4" xfId="27803" xr:uid="{17E18A69-5DA5-44E2-ADBC-15D6DD9BCFEC}"/>
    <cellStyle name="Comma 14 5 2 5" xfId="31029" xr:uid="{2A66E8A1-652C-402C-A60E-4134D84B804B}"/>
    <cellStyle name="Comma 14 5 2 6" xfId="36201" xr:uid="{76655C39-9E55-47F3-8E89-52E1DBD0C0A3}"/>
    <cellStyle name="Comma 14 5 3" xfId="15072" xr:uid="{10A2D811-269B-4332-84D1-A3F71AE957C5}"/>
    <cellStyle name="Comma 14 5 3 2" xfId="20129" xr:uid="{5E3DC1AA-F98E-4149-832C-4AE003B7E416}"/>
    <cellStyle name="Comma 14 5 3 2 2" xfId="27806" xr:uid="{542BA0BE-E32F-4153-BAB2-9D6152CD4A23}"/>
    <cellStyle name="Comma 14 5 3 3" xfId="16564" xr:uid="{C84D2AB8-4C59-4C08-898A-CD300C24DBDA}"/>
    <cellStyle name="Comma 14 5 3 4" xfId="27805" xr:uid="{B1636A78-23C7-400E-BF6D-1A30699ED155}"/>
    <cellStyle name="Comma 14 5 3 5" xfId="36203" xr:uid="{8A2B87EE-46CA-414E-A1CD-6183E12E7035}"/>
    <cellStyle name="Comma 14 5 4" xfId="15420" xr:uid="{E076DB71-3354-4F9D-9F78-E2E0061F5B1B}"/>
    <cellStyle name="Comma 14 5 4 2" xfId="20130" xr:uid="{6D2B5272-4012-4CCC-AB3E-000317F709DB}"/>
    <cellStyle name="Comma 14 5 4 2 2" xfId="27808" xr:uid="{434E9D0E-243C-4A7D-B564-344D090700DD}"/>
    <cellStyle name="Comma 14 5 4 3" xfId="16565" xr:uid="{EC0FEFF3-3B30-4AAA-A8BB-942ED5E6E5D9}"/>
    <cellStyle name="Comma 14 5 4 4" xfId="27807" xr:uid="{FAAEF06D-EF37-48D6-B4CD-3F65372D770A}"/>
    <cellStyle name="Comma 14 5 4 5" xfId="36204" xr:uid="{6A31C3B0-A627-4A5D-A098-D660208F9348}"/>
    <cellStyle name="Comma 14 5 5" xfId="14506" xr:uid="{34BBECC7-D9F7-43BE-9C92-C49567AEE528}"/>
    <cellStyle name="Comma 14 5 5 2" xfId="20127" xr:uid="{8B0DEEBF-6802-4103-91F1-603F460B568F}"/>
    <cellStyle name="Comma 14 5 5 3" xfId="27809" xr:uid="{6F537189-6988-473A-8206-BC779A3ECC31}"/>
    <cellStyle name="Comma 14 5 5 4" xfId="36205" xr:uid="{7E5E60C8-C57B-4236-B5ED-DD4B5364AA50}"/>
    <cellStyle name="Comma 14 5 6" xfId="16562" xr:uid="{1019A08E-CE93-4E9E-9E99-86BD249F660F}"/>
    <cellStyle name="Comma 14 5 7" xfId="27802" xr:uid="{D2D5FE30-BC68-4D5B-A935-1B9C8876723B}"/>
    <cellStyle name="Comma 14 5 8" xfId="31028" xr:uid="{5C5EEB33-144F-4A9E-A334-5D68C1316291}"/>
    <cellStyle name="Comma 14 6" xfId="11722" xr:uid="{2C4AD30B-C2B4-4DC3-B0CC-9695D3BA3761}"/>
    <cellStyle name="Comma 14 6 2" xfId="16566" xr:uid="{C0B5F1CB-ADD0-424A-B881-119ED5D9492B}"/>
    <cellStyle name="Comma 14 7" xfId="14416" xr:uid="{F5865284-85BF-4284-B052-D5785544C0F0}"/>
    <cellStyle name="Comma 14 8" xfId="2603" xr:uid="{B6397C55-0919-4E25-B461-D07DF3727423}"/>
    <cellStyle name="Comma 15" xfId="423" xr:uid="{6E6EC399-C014-40B3-B8BA-39AAEB140D63}"/>
    <cellStyle name="Comma 15 2" xfId="424" xr:uid="{0D10D650-3EB3-4696-B64C-1F00003F5CC2}"/>
    <cellStyle name="Comma 15 2 2" xfId="1695" xr:uid="{A266B08E-6E1C-4539-A880-38C6345DBC53}"/>
    <cellStyle name="Comma 15 2 3" xfId="14508" xr:uid="{0418D76F-89F5-4AA1-A64C-80D7E1BAA447}"/>
    <cellStyle name="Comma 15 2 4" xfId="27810" xr:uid="{C3E9398E-7349-4F62-8283-0B10FDB3281A}"/>
    <cellStyle name="Comma 15 3" xfId="425" xr:uid="{FD8FEA78-8A7F-4D5D-969E-00062A91D630}"/>
    <cellStyle name="Comma 15 3 2" xfId="1696" xr:uid="{7C7D8A01-5984-4620-B639-72E22F956A76}"/>
    <cellStyle name="Comma 15 3 2 2" xfId="2262" xr:uid="{709BFA19-B3D4-4B23-8609-8750D188D648}"/>
    <cellStyle name="Comma 15 3 2 2 2" xfId="38949" xr:uid="{7B3C2B8E-F24F-4EAF-B1FF-D2759F2B6E78}"/>
    <cellStyle name="Comma 15 3 2 3" xfId="11723" xr:uid="{6EC435C6-825D-4F9A-B030-6CC8F39E0E07}"/>
    <cellStyle name="Comma 15 3 3" xfId="2203" xr:uid="{7A3ADA8F-C3C5-414E-86DB-8B333214E98E}"/>
    <cellStyle name="Comma 15 3 3 2" xfId="16567" xr:uid="{2DFE6484-5723-430B-B2A9-A0D618F07F89}"/>
    <cellStyle name="Comma 15 3 3 3" xfId="14509" xr:uid="{766F5508-69F1-4DAC-B466-33B2E5D679F7}"/>
    <cellStyle name="Comma 15 3 4" xfId="27811" xr:uid="{8A834B11-C135-492B-89A4-2FD75A56D1F1}"/>
    <cellStyle name="Comma 15 3 5" xfId="38948" xr:uid="{85CECC0F-6492-4B03-AE2B-1B36FE281F62}"/>
    <cellStyle name="Comma 15 3 6" xfId="2922" xr:uid="{3F2BA97A-6DFD-4F47-97FA-5406850E602C}"/>
    <cellStyle name="Comma 15 4" xfId="2202" xr:uid="{6F331383-0B7F-4239-AA98-C43EC262C070}"/>
    <cellStyle name="Comma 15 4 2" xfId="11724" xr:uid="{0B81AAF0-C4B0-42F7-93B3-FFAB0255EDFC}"/>
    <cellStyle name="Comma 15 5" xfId="14507" xr:uid="{E5E653EB-A4FE-481D-B9DF-7ECCA1EE57FA}"/>
    <cellStyle name="Comma 15 5 2" xfId="16568" xr:uid="{8966CCF1-5EC9-4BB1-A053-CEBB13DC793A}"/>
    <cellStyle name="Comma 15 5 3" xfId="31030" xr:uid="{6D0A3BDF-30E1-4981-8154-8C4009FE8723}"/>
    <cellStyle name="Comma 15 6" xfId="2605" xr:uid="{CA7ACE88-FE41-4E3C-9DC8-6137A25F38F0}"/>
    <cellStyle name="Comma 16" xfId="426" xr:uid="{CA292227-6AC0-44C7-A440-74BC09DE124D}"/>
    <cellStyle name="Comma 16 2" xfId="427" xr:uid="{AA70AD70-3802-477E-BB84-BB1C96DD751E}"/>
    <cellStyle name="Comma 16 2 2" xfId="2205" xr:uid="{CC235A11-3FA7-4930-8192-5D6E1FEF22E8}"/>
    <cellStyle name="Comma 16 2 2 2" xfId="11726" xr:uid="{9AB3B77E-C188-410D-B70F-D949839FFE28}"/>
    <cellStyle name="Comma 16 2 2 3" xfId="38951" xr:uid="{444D60C7-E8EF-4E94-A816-B959FB0782E9}"/>
    <cellStyle name="Comma 16 2 2 4" xfId="8739" xr:uid="{F73E95C3-6D2B-43DF-A387-A8055404242E}"/>
    <cellStyle name="Comma 16 2 3" xfId="11725" xr:uid="{08DDEBE5-1BE1-4C6D-AF89-B1CF20D9C413}"/>
    <cellStyle name="Comma 16 2 4" xfId="27812" xr:uid="{B2F1D228-37D0-403A-8967-F8B5E72B5890}"/>
    <cellStyle name="Comma 16 2 5" xfId="38950" xr:uid="{9DAA6606-E7F2-47E8-AB62-415084106078}"/>
    <cellStyle name="Comma 16 2 6" xfId="2607" xr:uid="{24FAC7D0-87A9-4D2C-AF18-DC4C80055663}"/>
    <cellStyle name="Comma 16 3" xfId="428" xr:uid="{5801F811-4273-49CC-8EDE-3C2F8059C9F4}"/>
    <cellStyle name="Comma 16 3 2" xfId="1697" xr:uid="{97555F17-53DE-4823-9871-F597B79611C7}"/>
    <cellStyle name="Comma 16 3 2 2" xfId="14511" xr:uid="{C59EF0B1-7882-4308-B09D-F624D521F750}"/>
    <cellStyle name="Comma 16 4" xfId="429" xr:uid="{A4714B87-DC8E-40F9-95B2-54197516C4AB}"/>
    <cellStyle name="Comma 16 4 2" xfId="2206" xr:uid="{03420D54-85DA-43CF-B28A-ABB396174917}"/>
    <cellStyle name="Comma 16 4 3" xfId="2923" xr:uid="{6603A917-55C5-456A-8C90-BD8A2294BBC0}"/>
    <cellStyle name="Comma 16 5" xfId="2204" xr:uid="{13416B5C-10E2-4531-8385-1CB2E5E1860B}"/>
    <cellStyle name="Comma 16 5 2" xfId="11727" xr:uid="{148A7DDF-CF73-41A6-A2E4-96AF450A4BF0}"/>
    <cellStyle name="Comma 16 5 3" xfId="8740" xr:uid="{49374888-9285-4964-9C3E-B1478603200B}"/>
    <cellStyle name="Comma 16 6" xfId="11728" xr:uid="{E91F176E-C8ED-4446-8A20-ABDC8D70A508}"/>
    <cellStyle name="Comma 16 6 2" xfId="11729" xr:uid="{22D803A4-5F8D-4E67-87F6-7CFE0ACF95D9}"/>
    <cellStyle name="Comma 16 7" xfId="11730" xr:uid="{F49E4865-9CB2-4A0E-9197-5E484CC46B45}"/>
    <cellStyle name="Comma 16 8" xfId="14510" xr:uid="{610B1726-ED27-49C1-A921-424F551BC92D}"/>
    <cellStyle name="Comma 16 8 2" xfId="16569" xr:uid="{CCD56403-AA97-4C09-A08B-7A448C8F9A60}"/>
    <cellStyle name="Comma 16 9" xfId="2606" xr:uid="{FB96298A-7BAC-4534-B5BB-32364C886633}"/>
    <cellStyle name="Comma 17" xfId="430" xr:uid="{C823C6F6-E7D3-476F-A164-FE43C3AB4FF6}"/>
    <cellStyle name="Comma 17 14" xfId="35106" xr:uid="{CBBB06CB-F4EE-4744-B69F-934FC605F59C}"/>
    <cellStyle name="Comma 17 2" xfId="431" xr:uid="{3273C09A-105E-4759-A039-FDBF1F0212E5}"/>
    <cellStyle name="Comma 17 2 2" xfId="1698" xr:uid="{79087135-1AC0-4C28-81B6-C14A6B10E3DC}"/>
    <cellStyle name="Comma 17 2 2 2" xfId="14513" xr:uid="{B41F33CB-16B5-4469-81CB-D88EC17E0C01}"/>
    <cellStyle name="Comma 17 2 3" xfId="27813" xr:uid="{1FC1B69D-874D-4DE5-85C6-E8F0C4EA5EF3}"/>
    <cellStyle name="Comma 17 3" xfId="1909" xr:uid="{CF93B0F7-2D40-441F-8229-60FDC3A1976D}"/>
    <cellStyle name="Comma 17 3 2" xfId="16571" xr:uid="{F984F6FA-C98A-4CE3-B2A0-3DD7F5BBB470}"/>
    <cellStyle name="Comma 17 3 3" xfId="31031" xr:uid="{6936D91D-6B75-4C9E-94E2-BCF0DC7E5F51}"/>
    <cellStyle name="Comma 17 3 4" xfId="36207" xr:uid="{9561CA22-7C6F-4922-ACF3-4F606FDD573A}"/>
    <cellStyle name="Comma 17 3 5" xfId="8741" xr:uid="{ED61BD11-196E-44D7-86A3-840387B5E100}"/>
    <cellStyle name="Comma 17 4" xfId="2207" xr:uid="{4DCF7B51-9A14-4E28-8443-275A610ED6F4}"/>
    <cellStyle name="Comma 17 4 2" xfId="14512" xr:uid="{9E6FBFE0-F0D7-4757-B395-4A59B62BD2FA}"/>
    <cellStyle name="Comma 17 5" xfId="16570" xr:uid="{2B000B37-8674-456D-B89E-18AFD21D584E}"/>
    <cellStyle name="Comma 17 6" xfId="36206" xr:uid="{F0873732-A592-426E-BA52-6833E38F1ABA}"/>
    <cellStyle name="Comma 17 7" xfId="2608" xr:uid="{DEF18C97-98FA-4262-A592-1279B7206764}"/>
    <cellStyle name="Comma 18" xfId="432" xr:uid="{775D1672-CD48-468C-A2B0-1A05D1F33A0D}"/>
    <cellStyle name="Comma 18 2" xfId="1699" xr:uid="{17D89A8A-AD28-4AF9-9F39-3150071B5968}"/>
    <cellStyle name="Comma 18 2 2" xfId="8742" xr:uid="{9FA4004E-E4F0-4392-9126-4CD8AAFB2218}"/>
    <cellStyle name="Comma 18 2 2 2" xfId="11733" xr:uid="{5D1698D3-2D5E-4B7F-B152-77BC5B49B1F4}"/>
    <cellStyle name="Comma 18 2 3" xfId="11732" xr:uid="{E76F2755-05E1-4CCB-8759-F7FDD21540A4}"/>
    <cellStyle name="Comma 18 2 4" xfId="14515" xr:uid="{38906BB1-CDF4-42DF-891D-A5301F0E57F3}"/>
    <cellStyle name="Comma 18 2 5" xfId="27814" xr:uid="{2A0BE3B1-8B09-40AF-B864-A41AB285BCA9}"/>
    <cellStyle name="Comma 18 2 6" xfId="2610" xr:uid="{B6EE2D5E-9FE9-488B-8401-6917C6C3261B}"/>
    <cellStyle name="Comma 18 3" xfId="1837" xr:uid="{98B0CF7F-4307-4D00-BAC1-2820D580B70C}"/>
    <cellStyle name="Comma 18 3 2" xfId="16573" xr:uid="{998CF690-A5BB-4BC6-B1AC-D0BE3B4F24BA}"/>
    <cellStyle name="Comma 18 3 3" xfId="8743" xr:uid="{41DA865D-82D5-446E-9760-8FA19C948BB7}"/>
    <cellStyle name="Comma 18 4" xfId="11731" xr:uid="{0FAC063A-3857-4067-9CC9-6CD91838AC24}"/>
    <cellStyle name="Comma 18 5" xfId="14514" xr:uid="{6738FBD3-4FB1-405A-A855-D11FEA13F236}"/>
    <cellStyle name="Comma 18 6" xfId="16572" xr:uid="{2FDEE9AA-30C9-44B1-8113-5E5DE3368646}"/>
    <cellStyle name="Comma 18 7" xfId="2609" xr:uid="{5D0EFD1A-8C75-4F68-8380-9FE1CABF739F}"/>
    <cellStyle name="Comma 19" xfId="433" xr:uid="{42153421-E54E-4467-9F08-8778A3540FEB}"/>
    <cellStyle name="Comma 19 10" xfId="2611" xr:uid="{FCCDE78F-58C4-4A76-AD78-4CC9074C365E}"/>
    <cellStyle name="Comma 19 2" xfId="434" xr:uid="{15A31F9A-0D00-4982-A070-6D0C6037C253}"/>
    <cellStyle name="Comma 19 2 2" xfId="435" xr:uid="{A352F731-8435-4ABF-94AD-DA8F2CC52AAF}"/>
    <cellStyle name="Comma 19 2 2 2" xfId="1700" xr:uid="{AAA93C22-79EF-4EB3-B135-42CDC22E7A06}"/>
    <cellStyle name="Comma 19 2 2 3" xfId="14518" xr:uid="{FA315D16-68DA-4263-AD9E-BB1E29427D3A}"/>
    <cellStyle name="Comma 19 2 3" xfId="8744" xr:uid="{4D605167-2F34-4979-B64E-49A93B940FA2}"/>
    <cellStyle name="Comma 19 2 3 2" xfId="11734" xr:uid="{D18610CF-B5D0-455C-971C-5DCD15FD345E}"/>
    <cellStyle name="Comma 19 2 3 3" xfId="16574" xr:uid="{42C896B9-0BC1-456E-85F0-C9B9AE254288}"/>
    <cellStyle name="Comma 19 2 4" xfId="14517" xr:uid="{6CFA31AC-21BC-46CB-A285-E63F36C8A29D}"/>
    <cellStyle name="Comma 19 2 5" xfId="27815" xr:uid="{84E65759-F116-4423-8396-3061A18BEAEF}"/>
    <cellStyle name="Comma 19 2 6" xfId="2612" xr:uid="{4751FE66-8A3E-4991-87BB-7E8031539E33}"/>
    <cellStyle name="Comma 19 3" xfId="436" xr:uid="{221DF66B-857D-413A-858A-B7CE8582B31B}"/>
    <cellStyle name="Comma 19 3 2" xfId="8745" xr:uid="{8F1CBEDD-E7E4-458B-A18A-169279039C5A}"/>
    <cellStyle name="Comma 19 3 3" xfId="38953" xr:uid="{AC004CA4-8D4A-45DE-9F2E-527ADF167F1E}"/>
    <cellStyle name="Comma 19 4" xfId="437" xr:uid="{E4D6D930-C99C-47E6-BE7C-C0CF35881CFD}"/>
    <cellStyle name="Comma 19 4 2" xfId="8746" xr:uid="{616E7D26-BEEB-41F7-AEAB-8A9DC9B4D95F}"/>
    <cellStyle name="Comma 19 4 2 2" xfId="38955" xr:uid="{E5E4B3BC-B10C-40C0-939C-FDAE3C8FD305}"/>
    <cellStyle name="Comma 19 4 3" xfId="38954" xr:uid="{EDF15BFB-0FB6-43CB-8A90-0C7DCA8FF779}"/>
    <cellStyle name="Comma 19 5" xfId="438" xr:uid="{472D42F6-49C6-4524-BF50-43A68620F663}"/>
    <cellStyle name="Comma 19 5 2" xfId="2208" xr:uid="{517C797A-37A7-4C13-9714-6105E19A10AA}"/>
    <cellStyle name="Comma 19 5 2 2" xfId="11735" xr:uid="{6DF8DC57-DDD5-40D9-BB84-A1CE4970800D}"/>
    <cellStyle name="Comma 19 5 3" xfId="14519" xr:uid="{C05CEFC5-C3D4-40AD-9253-ECA5E59D2B04}"/>
    <cellStyle name="Comma 19 5 4" xfId="2924" xr:uid="{472E0F3F-7151-48D9-B5B2-0C39AFA00E6C}"/>
    <cellStyle name="Comma 19 6" xfId="1920" xr:uid="{45255AD3-9BEE-404C-B1CF-2FBF5B46B315}"/>
    <cellStyle name="Comma 19 6 2" xfId="11736" xr:uid="{0360B607-6426-4B49-BC29-8C22B7DA139D}"/>
    <cellStyle name="Comma 19 6 3" xfId="16575" xr:uid="{39DB46AB-BA4A-4F5B-A522-CC3A930D83B2}"/>
    <cellStyle name="Comma 19 6 4" xfId="8747" xr:uid="{28CC15B1-FBD1-4FC0-8EBF-1B9E3013D984}"/>
    <cellStyle name="Comma 19 7" xfId="14516" xr:uid="{F784FCF5-FE9B-4F03-85B2-5506B8AD2D73}"/>
    <cellStyle name="Comma 19 8" xfId="31032" xr:uid="{362172A3-7557-461F-9CE7-ECACC8FA737B}"/>
    <cellStyle name="Comma 19 9" xfId="38952" xr:uid="{D8163E81-E30E-41C3-9713-6FA868FBD561}"/>
    <cellStyle name="Comma 2" xfId="3" xr:uid="{00000000-0005-0000-0000-000001000000}"/>
    <cellStyle name="Comma 2 10" xfId="439" xr:uid="{F16F5A4D-C9CD-4BD7-86C1-12B362F5F31E}"/>
    <cellStyle name="Comma 2 10 2" xfId="440" xr:uid="{0193EE42-04C6-4607-8DCF-10D4EE776B1E}"/>
    <cellStyle name="Comma 2 10 2 2" xfId="8748" xr:uid="{D63CBCAE-D44B-47DE-88EB-6797A290F054}"/>
    <cellStyle name="Comma 2 10 2 3" xfId="2614" xr:uid="{CF04E9A7-91D3-4832-8C6B-A6889A8F3B04}"/>
    <cellStyle name="Comma 2 10 3" xfId="2160" xr:uid="{46720BD9-ACAC-4BA6-B60E-ABD710049EEA}"/>
    <cellStyle name="Comma 2 10 3 2" xfId="31033" xr:uid="{364BF657-0308-47F1-9D12-030F5D97CC2C}"/>
    <cellStyle name="Comma 2 10 3 3" xfId="8749" xr:uid="{E736E6A5-1E4D-4F8B-BC4C-951DA6B5E756}"/>
    <cellStyle name="Comma 2 10 4" xfId="14451" xr:uid="{3DFB5339-F69D-4669-9B55-6FA4E9E04D41}"/>
    <cellStyle name="Comma 2 10 5" xfId="2613" xr:uid="{A81F9D86-A7E4-44CB-8436-F0BCA6F7BD1F}"/>
    <cellStyle name="Comma 2 11" xfId="441" xr:uid="{49E12F74-8A03-44E7-A1C9-20B8166EAD1C}"/>
    <cellStyle name="Comma 2 11 2" xfId="1831" xr:uid="{ED2ED4D0-6118-4F31-8B4F-5375BF0D9897}"/>
    <cellStyle name="Comma 2 11 2 2" xfId="31034" xr:uid="{371E96D3-228E-4D13-BB47-CE83E7B2C4C1}"/>
    <cellStyle name="Comma 2 11 2 3" xfId="11737" xr:uid="{80349C69-6FA8-464D-AD01-AA68EB55ACB8}"/>
    <cellStyle name="Comma 2 12" xfId="442" xr:uid="{0DC6BD90-2510-4346-AEFF-0D90ACBF90E3}"/>
    <cellStyle name="Comma 2 12 2" xfId="1836" xr:uid="{7FFDE949-B684-4138-BBB7-247B92A0B528}"/>
    <cellStyle name="Comma 2 12 2 2" xfId="31035" xr:uid="{29FA2C59-84DC-44F2-BDC2-D714BEE31247}"/>
    <cellStyle name="Comma 2 12 2 3" xfId="11738" xr:uid="{1A24FC05-8580-403D-ACD4-192EB4558FEC}"/>
    <cellStyle name="Comma 2 13" xfId="443" xr:uid="{369BC6D3-38A7-4319-97BC-D2698F8C2800}"/>
    <cellStyle name="Comma 2 13 2" xfId="1908" xr:uid="{EFF3FF2E-E98B-4299-B3D0-D63103DC3F2A}"/>
    <cellStyle name="Comma 2 13 2 2" xfId="31036" xr:uid="{6AA3D724-5FC8-478C-BDCC-55126780CC09}"/>
    <cellStyle name="Comma 2 13 2 3" xfId="11739" xr:uid="{120615E6-8419-41DA-AFD5-6A2079109F29}"/>
    <cellStyle name="Comma 2 14" xfId="444" xr:uid="{F02E9D0A-DA29-408E-938B-8EFA697F48DF}"/>
    <cellStyle name="Comma 2 14 2" xfId="1914" xr:uid="{E1F21487-C000-4A34-8471-7B100E38181B}"/>
    <cellStyle name="Comma 2 14 2 2" xfId="31037" xr:uid="{1554AA69-02BB-4052-9C61-562477489420}"/>
    <cellStyle name="Comma 2 14 2 3" xfId="11740" xr:uid="{515C2CF1-1DC9-4A1E-B392-692594D2FA07}"/>
    <cellStyle name="Comma 2 15" xfId="445" xr:uid="{AB54EF27-FBC1-4C34-8045-57922E0EC328}"/>
    <cellStyle name="Comma 2 15 2" xfId="1919" xr:uid="{7DD8A050-7949-477E-A6E5-32D894EA7401}"/>
    <cellStyle name="Comma 2 15 2 2" xfId="31038" xr:uid="{41E85900-E454-440B-9EA9-5F831290FB96}"/>
    <cellStyle name="Comma 2 15 2 3" xfId="11741" xr:uid="{B5322DB7-D850-47E8-8060-4BAE3ABCD62A}"/>
    <cellStyle name="Comma 2 16" xfId="446" xr:uid="{D61557C8-CE32-43EC-9DFA-4CA659FEDE37}"/>
    <cellStyle name="Comma 2 16 2" xfId="1923" xr:uid="{781E1797-C5BB-4FDC-891F-45A7A8D25309}"/>
    <cellStyle name="Comma 2 16 2 2" xfId="31039" xr:uid="{E4DFAB7C-FEDA-4A30-84BC-1E30615DC299}"/>
    <cellStyle name="Comma 2 16 2 3" xfId="11742" xr:uid="{B4285CD0-54BD-41FE-A674-D80A928CEEB3}"/>
    <cellStyle name="Comma 2 17" xfId="447" xr:uid="{179371A1-FB74-4076-924D-1D9452EE8409}"/>
    <cellStyle name="Comma 2 17 2" xfId="1788" xr:uid="{5F4AAE73-6AEA-486E-8054-B60C33D0A386}"/>
    <cellStyle name="Comma 2 17 2 2" xfId="31040" xr:uid="{233B7137-D376-40A6-940D-D2CB29BAC600}"/>
    <cellStyle name="Comma 2 17 2 3" xfId="11743" xr:uid="{4103E802-B0E9-418C-A9E2-2BA85D4595A4}"/>
    <cellStyle name="Comma 2 18" xfId="448" xr:uid="{B5C76847-FBB5-485F-9E14-FB3CEF38F289}"/>
    <cellStyle name="Comma 2 18 2" xfId="1936" xr:uid="{770F9BD5-A545-4A14-8E4D-EFCCA1B85D7B}"/>
    <cellStyle name="Comma 2 18 2 2" xfId="31041" xr:uid="{108D5B32-04B3-4EDC-842A-F1A37188ED7F}"/>
    <cellStyle name="Comma 2 18 2 3" xfId="11744" xr:uid="{D229D326-A512-4A48-87E4-15AF9B7C4A6C}"/>
    <cellStyle name="Comma 2 19" xfId="449" xr:uid="{C4CDA598-BB4F-4335-B0A4-582E68C93084}"/>
    <cellStyle name="Comma 2 19 2" xfId="2111" xr:uid="{538A89EF-716A-4030-BAC6-8612BB34676D}"/>
    <cellStyle name="Comma 2 19 2 2" xfId="31042" xr:uid="{F2772B50-BBC0-4F92-BD30-2B57AD863FFE}"/>
    <cellStyle name="Comma 2 19 2 3" xfId="11745" xr:uid="{702255F1-25F7-423B-B058-7C198EB6B6DC}"/>
    <cellStyle name="Comma 2 2" xfId="116" xr:uid="{BD430782-223E-4FFD-9B5A-5ED00F9FB7F8}"/>
    <cellStyle name="Comma 2 2 2" xfId="117" xr:uid="{F0A5CFF7-D2F3-4F13-8AA4-90FF3DA9CA72}"/>
    <cellStyle name="Comma 2 2 2 2" xfId="450" xr:uid="{4EC8B6D3-301A-429E-A543-1763EACD633B}"/>
    <cellStyle name="Comma 2 2 2 2 2" xfId="1701" xr:uid="{4FF1E935-146E-4185-A712-67CE2A3A8F04}"/>
    <cellStyle name="Comma 2 2 2 2 2 2" xfId="16576" xr:uid="{C178A443-3B78-4A9C-9068-CAEF41801F2C}"/>
    <cellStyle name="Comma 2 2 2 2 3" xfId="14520" xr:uid="{CEE28529-7424-47DF-9622-BBFFCD9DA1F5}"/>
    <cellStyle name="Comma 2 2 2 2 4" xfId="27816" xr:uid="{EFE53D4F-5C9A-422C-BAFB-8445D9ABCA9F}"/>
    <cellStyle name="Comma 2 2 2 2 5" xfId="38956" xr:uid="{ACEF0273-8A20-43E7-85D1-269D28CF50DD}"/>
    <cellStyle name="Comma 2 2 2 24" xfId="35091" xr:uid="{47BBD901-7917-4B78-83AC-64B8D9E1C464}"/>
    <cellStyle name="Comma 2 2 2 3" xfId="2098" xr:uid="{CB9AD7F2-C787-4EAF-8C23-0F6B9AEA498D}"/>
    <cellStyle name="Comma 2 2 2 3 2" xfId="11747" xr:uid="{1203CB66-E4E2-4B6C-B6E5-B2677E518A2C}"/>
    <cellStyle name="Comma 2 2 2 3 3" xfId="8750" xr:uid="{4E060A95-C25E-4A0F-ADBD-AF7F9B41C874}"/>
    <cellStyle name="Comma 2 2 2 4" xfId="11746" xr:uid="{F2A3AE07-0B7E-4AAF-A741-F7A8843F4542}"/>
    <cellStyle name="Comma 2 2 2 5" xfId="14452" xr:uid="{DFBE0BFC-9370-46E6-8631-C0DDADC8CD2F}"/>
    <cellStyle name="Comma 2 2 3" xfId="118" xr:uid="{B6AA4766-6085-4F1D-B057-2E8491E6D969}"/>
    <cellStyle name="Comma 2 2 3 2" xfId="2088" xr:uid="{AB3820AC-0BD5-40A1-A648-01FD53A5BCC5}"/>
    <cellStyle name="Comma 2 2 3 2 2" xfId="11748" xr:uid="{BF4962D6-2777-4267-9600-571898935607}"/>
    <cellStyle name="Comma 2 2 3 2 3" xfId="8751" xr:uid="{ED8A3053-CD1F-44F8-A21A-5B6CE8A0571C}"/>
    <cellStyle name="Comma 2 2 3 3" xfId="14521" xr:uid="{CB57C8CA-181A-44F7-BB8C-43B0ADD8FA41}"/>
    <cellStyle name="Comma 2 2 3 4" xfId="24083" xr:uid="{25211212-B3E1-4B2D-B6AB-D0E468DAF745}"/>
    <cellStyle name="Comma 2 2 4" xfId="119" xr:uid="{2AF4C671-BF28-4D86-B9AD-375B9D6C12D6}"/>
    <cellStyle name="Comma 2 2 4 2" xfId="1876" xr:uid="{56774BE2-7C52-417A-970C-355C39C2D8FB}"/>
    <cellStyle name="Comma 2 2 4 2 2" xfId="8752" xr:uid="{66617C34-95A2-46EE-9081-4466B643317C}"/>
    <cellStyle name="Comma 2 2 4 3" xfId="14522" xr:uid="{4A1AC8D3-E877-45D0-ACBD-3A5E2881A4C2}"/>
    <cellStyle name="Comma 2 2 4 4" xfId="24800" xr:uid="{906A9197-F781-4512-ACCE-0AD64D8F08E1}"/>
    <cellStyle name="Comma 2 2 5" xfId="120" xr:uid="{F6774EEF-DE0E-489E-9834-20EAD48AB6CD}"/>
    <cellStyle name="Comma 2 2 5 2" xfId="8753" xr:uid="{D935913C-5998-4DB9-86B3-290E9120A6C7}"/>
    <cellStyle name="Comma 2 2 5 3" xfId="14523" xr:uid="{6FFC3CEE-8F69-4326-B5FE-159BAA33BC2C}"/>
    <cellStyle name="Comma 2 2 6" xfId="451" xr:uid="{11BB7B47-6F0D-4399-80AA-11601A699060}"/>
    <cellStyle name="Comma 2 2 6 2" xfId="1702" xr:uid="{C2C6866B-27BA-4C1B-B26C-C3EAAAFDF37B}"/>
    <cellStyle name="Comma 2 2 6 2 2" xfId="8754" xr:uid="{137709C0-F3C3-4D21-947D-7D89285EC6E6}"/>
    <cellStyle name="Comma 2 2 6 3" xfId="11749" xr:uid="{C64A4FD2-9DFA-412C-9123-69D312495111}"/>
    <cellStyle name="Comma 2 2 6 4" xfId="14627" xr:uid="{9A104F71-6E68-448C-8F3D-13818013030B}"/>
    <cellStyle name="Comma 2 2 6 5" xfId="2615" xr:uid="{977BC323-9627-4FB4-AB6D-4FCB4175489C}"/>
    <cellStyle name="Comma 2 2 7" xfId="2616" xr:uid="{2490964C-209A-465D-8F0C-C3AC7EB4C089}"/>
    <cellStyle name="Comma 2 2 7 2" xfId="8755" xr:uid="{74DE13DD-94CC-419B-BA49-2E034675B1B6}"/>
    <cellStyle name="Comma 2 2 8" xfId="8756" xr:uid="{CB5071BB-4DC3-4F29-B0EF-7BDDF4763FE2}"/>
    <cellStyle name="Comma 2 2 9" xfId="24066" xr:uid="{BA838AD9-285D-434B-94D4-B11F06AF6BE7}"/>
    <cellStyle name="Comma 2 20" xfId="452" xr:uid="{80E40434-6F32-4287-AEF1-235C900CCBFC}"/>
    <cellStyle name="Comma 2 20 2" xfId="1949" xr:uid="{F52DFC1D-D452-4EA3-921B-57BCF0A209BC}"/>
    <cellStyle name="Comma 2 20 2 2" xfId="31043" xr:uid="{BAD1F2C9-181A-4870-ACCD-D932DF143844}"/>
    <cellStyle name="Comma 2 20 2 3" xfId="11750" xr:uid="{01609C75-904D-440E-A989-29C8248E96DA}"/>
    <cellStyle name="Comma 2 21" xfId="453" xr:uid="{77930F17-2AD1-42E7-886A-7308F821A48D}"/>
    <cellStyle name="Comma 2 21 2" xfId="1953" xr:uid="{C82F08A9-7F76-4D67-8674-987F8DF1C901}"/>
    <cellStyle name="Comma 2 21 2 2" xfId="31044" xr:uid="{A320FBD5-DAF4-4822-ABEF-6E5B1C8B5B10}"/>
    <cellStyle name="Comma 2 21 2 3" xfId="11751" xr:uid="{0F69373E-8C16-4E72-9089-F1F2B89BA50A}"/>
    <cellStyle name="Comma 2 22" xfId="454" xr:uid="{B21BE38E-FD7C-4AFD-8FBA-BD5FFF275D05}"/>
    <cellStyle name="Comma 2 22 2" xfId="2135" xr:uid="{AA47C10A-46A8-44F3-B471-13B3DB5B1F27}"/>
    <cellStyle name="Comma 2 22 2 2" xfId="31045" xr:uid="{75933849-57FE-4A76-ABD0-28EBD476D2B6}"/>
    <cellStyle name="Comma 2 22 2 3" xfId="16577" xr:uid="{B9526EA8-BAD5-4EA2-9833-A6802C930E8F}"/>
    <cellStyle name="Comma 2 23" xfId="455" xr:uid="{305EF341-A743-4EDD-944D-49A5965FE71C}"/>
    <cellStyle name="Comma 2 23 2" xfId="1962" xr:uid="{1EACCCFF-5660-4F86-9E7A-D673574E231C}"/>
    <cellStyle name="Comma 2 23 2 2" xfId="38957" xr:uid="{6C63552E-5932-4C00-B8D2-4EA79E84489E}"/>
    <cellStyle name="Comma 2 24" xfId="456" xr:uid="{BC6E4639-E4DD-4F61-83C3-B755944E670C}"/>
    <cellStyle name="Comma 2 24 2" xfId="1791" xr:uid="{A7569A46-83F2-47D4-A725-13E6A5593E1C}"/>
    <cellStyle name="Comma 2 25" xfId="457" xr:uid="{00D044BF-A122-4A7C-90DE-2558C50825E1}"/>
    <cellStyle name="Comma 2 25 2" xfId="2114" xr:uid="{71C7F2EE-9278-43C5-9EA6-B673635FC2AB}"/>
    <cellStyle name="Comma 2 25 2 10" xfId="11753" xr:uid="{34E22033-5140-47EB-8E33-BB6B3B2FF254}"/>
    <cellStyle name="Comma 2 25 2 2" xfId="14666" xr:uid="{9DFC91DE-387E-4449-AF19-D8E16537AAAB}"/>
    <cellStyle name="Comma 2 25 2 2 2" xfId="20133" xr:uid="{0D631700-B508-4859-B48D-7E2DED9A8ACF}"/>
    <cellStyle name="Comma 2 25 2 2 2 2" xfId="27820" xr:uid="{0D02FD8C-36B5-4E83-A8C0-1BDADCECF93F}"/>
    <cellStyle name="Comma 2 25 2 2 3" xfId="16580" xr:uid="{3AF686DE-30CD-4AA8-A12E-308AA4F616B6}"/>
    <cellStyle name="Comma 2 25 2 2 4" xfId="27819" xr:uid="{82FD0EAF-0B9E-4F20-9998-579663430429}"/>
    <cellStyle name="Comma 2 25 2 2 5" xfId="36209" xr:uid="{00E96FF3-538D-48A7-8852-CB847F3FE0B0}"/>
    <cellStyle name="Comma 2 25 2 3" xfId="15074" xr:uid="{BA3A01A5-A330-4B0E-BB59-B5D65FA9DB39}"/>
    <cellStyle name="Comma 2 25 2 3 2" xfId="20134" xr:uid="{F95025CC-0018-4396-A908-399C4B9A0479}"/>
    <cellStyle name="Comma 2 25 2 3 2 2" xfId="27822" xr:uid="{845B0EC0-1AB7-47D2-96E6-3F9EE569F51B}"/>
    <cellStyle name="Comma 2 25 2 3 3" xfId="16581" xr:uid="{3E50FEF9-AF5E-4C17-9AC2-8F5A6A208A2C}"/>
    <cellStyle name="Comma 2 25 2 3 4" xfId="27821" xr:uid="{D68C3098-6E48-4F0C-82F2-59CECA7AB6A4}"/>
    <cellStyle name="Comma 2 25 2 3 5" xfId="36210" xr:uid="{405F790C-0B30-4EE4-9CA6-BBF87056781F}"/>
    <cellStyle name="Comma 2 25 2 4" xfId="15422" xr:uid="{BFABDBE1-F3C0-425B-82AF-E74FC2E833F4}"/>
    <cellStyle name="Comma 2 25 2 4 2" xfId="20135" xr:uid="{6A931B4D-CE7A-4AC7-87DB-221FCB964BAA}"/>
    <cellStyle name="Comma 2 25 2 4 2 2" xfId="27824" xr:uid="{A01E7120-5796-4E37-8C62-6EA4BB1D6F9A}"/>
    <cellStyle name="Comma 2 25 2 4 3" xfId="16582" xr:uid="{1C9F44FA-6893-49E2-9E2B-E94BAEC08B7C}"/>
    <cellStyle name="Comma 2 25 2 4 4" xfId="27823" xr:uid="{724BE40E-6DE3-44EF-8152-30940838E332}"/>
    <cellStyle name="Comma 2 25 2 4 5" xfId="36211" xr:uid="{7377B043-451A-4B81-B9F0-17225CD7BFCF}"/>
    <cellStyle name="Comma 2 25 2 5" xfId="14524" xr:uid="{1B541153-95C6-43A3-83D7-5BD374798ECB}"/>
    <cellStyle name="Comma 2 25 2 5 2" xfId="20132" xr:uid="{E4351BB6-73FD-4C4E-823B-D1A55AAD6C04}"/>
    <cellStyle name="Comma 2 25 2 5 3" xfId="27825" xr:uid="{A1D8714B-9E99-4D31-A976-8BF62D97E44C}"/>
    <cellStyle name="Comma 2 25 2 5 4" xfId="36212" xr:uid="{40224B24-3711-45EA-AC1C-2633D154AFBB}"/>
    <cellStyle name="Comma 2 25 2 6" xfId="16579" xr:uid="{C25CA2BA-E5BD-44FA-AE67-5A8AC72B3B1D}"/>
    <cellStyle name="Comma 2 25 2 7" xfId="27818" xr:uid="{2D44EAEF-FFCF-440E-B3F0-FD831204EACD}"/>
    <cellStyle name="Comma 2 25 2 8" xfId="31046" xr:uid="{6E4811DA-9A8B-4EDA-B318-35ED8C37AFD6}"/>
    <cellStyle name="Comma 2 25 2 9" xfId="36208" xr:uid="{15C091E2-440C-43BD-B142-B2229C3D97A4}"/>
    <cellStyle name="Comma 2 25 3" xfId="2209" xr:uid="{C12B29E6-CAAF-4F36-AF9B-58985848D2E1}"/>
    <cellStyle name="Comma 2 25 3 2" xfId="14665" xr:uid="{268469B7-32DA-43A1-83EC-A96B19046710}"/>
    <cellStyle name="Comma 2 25 3 2 2" xfId="20136" xr:uid="{B9D826E7-549E-442B-AE75-1A06EEE05C2F}"/>
    <cellStyle name="Comma 2 25 3 2 3" xfId="27827" xr:uid="{73DB895C-B05E-40C2-BFA9-8202AD542514}"/>
    <cellStyle name="Comma 2 25 3 2 4" xfId="36214" xr:uid="{5F01ADEE-BA66-4A5D-878B-5B46FD555880}"/>
    <cellStyle name="Comma 2 25 3 3" xfId="16583" xr:uid="{7C1C2F17-BAAD-4D55-8EB8-99B7AD177FAC}"/>
    <cellStyle name="Comma 2 25 3 4" xfId="27826" xr:uid="{1323CFFB-798B-41B4-8DB6-FEF52793FF0D}"/>
    <cellStyle name="Comma 2 25 3 5" xfId="36213" xr:uid="{D1DBE71B-F0C9-4EEE-81D7-B8CB6B420BDE}"/>
    <cellStyle name="Comma 2 25 3 6" xfId="11752" xr:uid="{7E366883-BBB7-46D5-80C9-DDF69DF5F006}"/>
    <cellStyle name="Comma 2 25 4" xfId="15073" xr:uid="{5F040B74-535C-439E-AD52-69859ACB3A39}"/>
    <cellStyle name="Comma 2 25 4 2" xfId="20137" xr:uid="{5C04EAE6-9CFE-434F-90B1-3DFEDDC9007C}"/>
    <cellStyle name="Comma 2 25 4 2 2" xfId="27829" xr:uid="{CF9583C4-6EE9-4E82-9177-FDCFE1DB8A84}"/>
    <cellStyle name="Comma 2 25 4 3" xfId="16584" xr:uid="{DA85E235-642B-4B7A-8ECE-76260108E702}"/>
    <cellStyle name="Comma 2 25 4 4" xfId="27828" xr:uid="{8819A70A-56CA-4EBD-B205-BDCAF55B4DAE}"/>
    <cellStyle name="Comma 2 25 4 5" xfId="36215" xr:uid="{36E7FE41-763A-44F9-9467-58E105C2F71F}"/>
    <cellStyle name="Comma 2 25 5" xfId="15421" xr:uid="{B0370A89-B825-43F5-A113-380043046FC1}"/>
    <cellStyle name="Comma 2 25 5 2" xfId="20138" xr:uid="{E6DE7AFA-0ED8-4616-884A-DE515C290251}"/>
    <cellStyle name="Comma 2 25 5 2 2" xfId="27831" xr:uid="{A7C7CFE9-AE58-41B1-A45F-7AC0CA8873BB}"/>
    <cellStyle name="Comma 2 25 5 3" xfId="16585" xr:uid="{EE01813D-AD94-4702-B122-97A94935237E}"/>
    <cellStyle name="Comma 2 25 5 4" xfId="27830" xr:uid="{90751391-6564-4E82-A938-237ECD440177}"/>
    <cellStyle name="Comma 2 25 5 5" xfId="36216" xr:uid="{08BCDEF0-391A-4C44-8C34-8E91C4CD7BAA}"/>
    <cellStyle name="Comma 2 25 6" xfId="14453" xr:uid="{0C7982E7-29CC-42BC-BEAD-D9468F70D0D1}"/>
    <cellStyle name="Comma 2 25 6 2" xfId="20131" xr:uid="{8A60DC15-0708-48CD-9672-3503C0BED509}"/>
    <cellStyle name="Comma 2 25 6 3" xfId="27832" xr:uid="{B7FC9A71-8DC9-42BE-86B5-E04C1713AF40}"/>
    <cellStyle name="Comma 2 25 6 4" xfId="36217" xr:uid="{3341DCEE-B8EE-479D-9DE3-63247C80A5C6}"/>
    <cellStyle name="Comma 2 25 7" xfId="16578" xr:uid="{FE5C90D3-B4B8-41BD-BB69-CA18D80FBF41}"/>
    <cellStyle name="Comma 2 25 8" xfId="27817" xr:uid="{207E6B17-83A8-4506-9A48-F4B75782FE7E}"/>
    <cellStyle name="Comma 2 25 9" xfId="2925" xr:uid="{338522A1-BD6F-4930-80C0-2A4B7EEACEF9}"/>
    <cellStyle name="Comma 2 26" xfId="458" xr:uid="{87175A32-1200-4F2C-BFF4-A3053CE9D283}"/>
    <cellStyle name="Comma 2 26 2" xfId="1974" xr:uid="{A9DE66A2-3F05-4C5B-9F76-1F805120D75C}"/>
    <cellStyle name="Comma 2 26 2 2" xfId="8757" xr:uid="{B70AD19A-85DE-48B1-B402-2FB948A47ACB}"/>
    <cellStyle name="Comma 2 27" xfId="459" xr:uid="{F31456AB-B7B9-4E55-8F47-6461471DD0CC}"/>
    <cellStyle name="Comma 2 27 2" xfId="2877" xr:uid="{D4BB21D0-FEBA-45C9-BEF3-5062406AC1AF}"/>
    <cellStyle name="Comma 2 28" xfId="1678" xr:uid="{DD288E77-B099-48B7-AD0D-B2788A2A2EB2}"/>
    <cellStyle name="Comma 2 28 2" xfId="1981" xr:uid="{33310BB1-86A7-46B4-AA21-A7387413DAD6}"/>
    <cellStyle name="Comma 2 28 2 2" xfId="21488" xr:uid="{8F49BC02-EB5A-4964-BFEC-393906501D80}"/>
    <cellStyle name="Comma 2 28 2 3" xfId="27834" xr:uid="{C7A2FE1F-26AC-4EB1-9B25-7FFB654FFD24}"/>
    <cellStyle name="Comma 2 28 2 4" xfId="31048" xr:uid="{6B9F4FBD-5502-42B5-818C-3017ED91D7A7}"/>
    <cellStyle name="Comma 2 28 2 5" xfId="36218" xr:uid="{F0A81FBB-BD00-4594-8CDB-9584053B4F22}"/>
    <cellStyle name="Comma 2 28 2 6" xfId="11754" xr:uid="{A0698B9A-155D-41EA-991D-1E7DECFD9C23}"/>
    <cellStyle name="Comma 2 28 3" xfId="16586" xr:uid="{9EBAC3BC-1C9A-4F50-98CD-6B1A7E3B24AD}"/>
    <cellStyle name="Comma 2 28 4" xfId="27833" xr:uid="{9AC77538-8E63-448C-9656-50D6FB590F57}"/>
    <cellStyle name="Comma 2 28 5" xfId="31047" xr:uid="{FA113D77-EC21-4AC5-9770-CEDF0BE1DA88}"/>
    <cellStyle name="Comma 2 28 6" xfId="8758" xr:uid="{94116050-D05F-4784-A7BA-9FFF5F1290C0}"/>
    <cellStyle name="Comma 2 29" xfId="1989" xr:uid="{09F9D5A9-2B3E-465B-B31A-DDE0A971D5DC}"/>
    <cellStyle name="Comma 2 29 2" xfId="14401" xr:uid="{A0896AAE-7F59-4AB3-A411-75051EA09612}"/>
    <cellStyle name="Comma 2 3" xfId="121" xr:uid="{79CE69D4-6F46-44ED-BF5C-C71C6922260E}"/>
    <cellStyle name="Comma 2 3 2" xfId="460" xr:uid="{5680F2DD-A7EF-4E77-B107-EF0B56444E87}"/>
    <cellStyle name="Comma 2 3 2 2" xfId="1703" xr:uid="{82E3DDCE-2D3E-4DDF-8728-70D1EB4EB0AE}"/>
    <cellStyle name="Comma 2 3 2 2 2" xfId="2001" xr:uid="{F214EB40-F370-4611-9F97-4E3D53047DC0}"/>
    <cellStyle name="Comma 2 3 2 2 2 2" xfId="11756" xr:uid="{76987650-9748-426F-9894-43383E53E140}"/>
    <cellStyle name="Comma 2 3 2 3" xfId="2041" xr:uid="{341C57CB-18FC-43EA-A999-81088CB47B29}"/>
    <cellStyle name="Comma 2 3 2 3 2" xfId="11755" xr:uid="{8E0D529B-54E2-4776-A3D1-941D7EBCC0E7}"/>
    <cellStyle name="Comma 2 3 2 4" xfId="1815" xr:uid="{5F1020FD-2036-4C1C-95B6-7C781E600B43}"/>
    <cellStyle name="Comma 2 3 2 4 2" xfId="14525" xr:uid="{3A1731C5-BEF5-4283-B68C-3872D94ECE2E}"/>
    <cellStyle name="Comma 2 3 2 5" xfId="2021" xr:uid="{10C2F4B4-FC0D-4ED8-8D1A-6005AF4F2206}"/>
    <cellStyle name="Comma 2 3 2 5 2" xfId="27835" xr:uid="{D3F1890B-0A82-413D-AC1C-0DBBEBC084BE}"/>
    <cellStyle name="Comma 2 3 2 6" xfId="2004" xr:uid="{52626333-89FD-4E27-8862-08F60EDD539F}"/>
    <cellStyle name="Comma 2 3 2 6 2" xfId="36219" xr:uid="{83BB812D-77E6-46FC-A7C3-E836B7F1DB5F}"/>
    <cellStyle name="Comma 2 3 2 7" xfId="2143" xr:uid="{E9C1130D-BC89-4C2F-BD23-46054BA34644}"/>
    <cellStyle name="Comma 2 3 2 8" xfId="1817" xr:uid="{6684C398-8DA2-436B-A391-D3D326E4B774}"/>
    <cellStyle name="Comma 2 3 2 9" xfId="2617" xr:uid="{8A16FD73-386E-49A3-A5C9-1C0942393DE6}"/>
    <cellStyle name="Comma 2 3 3" xfId="461" xr:uid="{67726DBC-5700-4AA9-A399-1469D3DBA5A1}"/>
    <cellStyle name="Comma 2 3 3 2" xfId="1807" xr:uid="{80705381-3F4D-4348-B7B0-E7CFA5110877}"/>
    <cellStyle name="Comma 2 3 3 2 2" xfId="11758" xr:uid="{8E8C0F55-AC4A-40C7-BBD2-2A32D602E98E}"/>
    <cellStyle name="Comma 2 3 3 2 3" xfId="16587" xr:uid="{CAF2E58B-C526-459C-94EC-5C33428F34B5}"/>
    <cellStyle name="Comma 2 3 3 2 4" xfId="8760" xr:uid="{92F01F6C-DB1B-4A94-A39C-FC9CA8A06EA3}"/>
    <cellStyle name="Comma 2 3 3 3" xfId="11757" xr:uid="{F960D515-253D-4FC8-9B0F-F4D026C4FA15}"/>
    <cellStyle name="Comma 2 3 3 4" xfId="38958" xr:uid="{A463CD6F-C36D-4704-87ED-59D57E446F36}"/>
    <cellStyle name="Comma 2 3 3 5" xfId="8759" xr:uid="{8BF55D84-DF31-4D64-9AC2-9F1BC3CCDA12}"/>
    <cellStyle name="Comma 2 3 4" xfId="2056" xr:uid="{4A347004-2BAA-4C18-B353-192C068B537E}"/>
    <cellStyle name="Comma 2 3 4 2" xfId="31049" xr:uid="{40FB8B5F-C37A-4B95-B99E-97E82C505951}"/>
    <cellStyle name="Comma 2 3 4 3" xfId="8761" xr:uid="{4018B59E-01FF-4FC9-B98C-77D179266B6B}"/>
    <cellStyle name="Comma 2 3 5" xfId="2063" xr:uid="{75FABFA0-A64C-49D3-8C7D-1C2E36A41AAC}"/>
    <cellStyle name="Comma 2 3 5 2" xfId="31050" xr:uid="{C1CBF8A3-148B-42F1-81A5-3A55E17EA38D}"/>
    <cellStyle name="Comma 2 3 5 3" xfId="14454" xr:uid="{1D6A9255-D2F8-4B31-9591-A7B7410DBAA6}"/>
    <cellStyle name="Comma 2 3 6" xfId="2126" xr:uid="{AB7943F8-D8BA-4B43-92E8-B39BD393C94A}"/>
    <cellStyle name="Comma 2 3 6 2" xfId="24084" xr:uid="{4854AE40-C8B9-48EB-92C6-9C62632BA7B0}"/>
    <cellStyle name="Comma 2 3 7" xfId="2081" xr:uid="{F331E30D-D6AC-4AD4-ABC0-AB087CF91A39}"/>
    <cellStyle name="Comma 2 3 8" xfId="1879" xr:uid="{22303989-4F9D-4BD2-9C84-03AD5CE59E42}"/>
    <cellStyle name="Comma 2 3 9" xfId="1857" xr:uid="{B88AB923-88C6-4CD3-9F67-427F9F5B5D85}"/>
    <cellStyle name="Comma 2 30" xfId="1992" xr:uid="{46627913-2075-443F-8681-E2456E120062}"/>
    <cellStyle name="Comma 2 30 2" xfId="24064" xr:uid="{7EE75554-9690-4DCC-A46C-518EC5D6C273}"/>
    <cellStyle name="Comma 2 31" xfId="1812" xr:uid="{225F5D82-A901-4631-BA36-7A9DF8511F9F}"/>
    <cellStyle name="Comma 2 31 2" xfId="30984" xr:uid="{A4CB2279-E94D-40AF-989E-0AFA39316D94}"/>
    <cellStyle name="Comma 2 32" xfId="2091" xr:uid="{15245544-CEF6-4292-9737-5334F842A306}"/>
    <cellStyle name="Comma 2 32 2" xfId="35110" xr:uid="{1430450E-F940-44C6-AB47-57DB60FC7F29}"/>
    <cellStyle name="Comma 2 33" xfId="2096" xr:uid="{A5F4468F-0356-4CE7-82D0-14681951A5FF}"/>
    <cellStyle name="Comma 2 33 2" xfId="2437" xr:uid="{1C07DCD0-B062-4B89-92AB-26F1F310E0E4}"/>
    <cellStyle name="Comma 2 33 3" xfId="2549" xr:uid="{A7735145-4C77-4482-A3E7-A1676D22D690}"/>
    <cellStyle name="Comma 2 34" xfId="2092" xr:uid="{F92816D2-A138-45A8-904D-E703E564A756}"/>
    <cellStyle name="Comma 2 35" xfId="2543" xr:uid="{B8A2468F-AFD3-4781-B463-3A47D4AD490F}"/>
    <cellStyle name="Comma 2 36" xfId="115" xr:uid="{BB156090-3B8A-4FBA-B878-9DD61B09A0C5}"/>
    <cellStyle name="Comma 2 4" xfId="122" xr:uid="{7CBD895C-DB98-4E35-911E-D3F45D3E4DD2}"/>
    <cellStyle name="Comma 2 4 2" xfId="462" xr:uid="{85A7378C-7A44-44E1-9352-CCF78AE1863B}"/>
    <cellStyle name="Comma 2 4 2 2" xfId="2002" xr:uid="{F4107959-F4AE-44DF-8C11-85440A6E6FC6}"/>
    <cellStyle name="Comma 2 4 2 2 2" xfId="11759" xr:uid="{DB7A20E3-224D-403F-8BAE-4B0C9CEF3E93}"/>
    <cellStyle name="Comma 2 4 2 2 3" xfId="8762" xr:uid="{3C30EA60-35D6-4022-8DE4-C5C1F1B71575}"/>
    <cellStyle name="Comma 2 4 2 3" xfId="1851" xr:uid="{31971E03-4D23-4309-866B-AAB932EEAB32}"/>
    <cellStyle name="Comma 2 4 2 3 2" xfId="14526" xr:uid="{61B7CB05-01C2-4441-9EFE-E650B5709360}"/>
    <cellStyle name="Comma 2 4 2 4" xfId="2005" xr:uid="{F65ADF3E-E012-4EFF-A732-8D167FE63C41}"/>
    <cellStyle name="Comma 2 4 2 5" xfId="2034" xr:uid="{E64DE0F8-86BA-4458-8002-696B6C9395A2}"/>
    <cellStyle name="Comma 2 4 2 6" xfId="1771" xr:uid="{AB87F944-2122-4694-97EA-8416C4C60CF7}"/>
    <cellStyle name="Comma 2 4 2 7" xfId="2019" xr:uid="{2E48EDA4-8D64-4947-9912-4E618A0D4CE2}"/>
    <cellStyle name="Comma 2 4 2 8" xfId="2103" xr:uid="{322520C9-5B5B-4E35-A466-9E21E7A453F0}"/>
    <cellStyle name="Comma 2 4 3" xfId="463" xr:uid="{82167302-DC82-4D23-890B-D9B0B36A593F}"/>
    <cellStyle name="Comma 2 4 3 2" xfId="1704" xr:uid="{0C66160B-02D6-4A44-A193-4A71AFB41C56}"/>
    <cellStyle name="Comma 2 4 3 2 2" xfId="11761" xr:uid="{1E40431A-A793-45E4-BBE7-B8AA3710C28A}"/>
    <cellStyle name="Comma 2 4 3 3" xfId="2010" xr:uid="{203238E8-B3E6-4BF2-A6F6-858BFFF67254}"/>
    <cellStyle name="Comma 2 4 3 3 2" xfId="11760" xr:uid="{802DBF26-206A-4282-B303-A5F9C49D6433}"/>
    <cellStyle name="Comma 2 4 3 4" xfId="14527" xr:uid="{EB7D7A0E-4BC6-443D-9CBD-8625D11336D0}"/>
    <cellStyle name="Comma 2 4 4" xfId="464" xr:uid="{5BA5B79F-01BC-4943-9703-B5B4AD8BF56F}"/>
    <cellStyle name="Comma 2 4 4 2" xfId="2055" xr:uid="{0EADE6AE-ECC5-42EA-B99C-916EDE70C995}"/>
    <cellStyle name="Comma 2 4 4 2 2" xfId="16588" xr:uid="{E1DEBEFD-4E43-4C37-8111-EA12750A5045}"/>
    <cellStyle name="Comma 2 4 4 2 3" xfId="11763" xr:uid="{2083083C-3FAC-40E9-971D-2FADDB3C9F19}"/>
    <cellStyle name="Comma 2 4 4 3" xfId="11762" xr:uid="{A271E88A-04EB-429C-B7AD-0594E742E0F6}"/>
    <cellStyle name="Comma 2 4 4 4" xfId="8763" xr:uid="{54538F41-5AC3-46AD-BB5F-E2A8F86B4EEB}"/>
    <cellStyle name="Comma 2 4 5" xfId="2062" xr:uid="{3B947AF9-DE8A-4941-AAA1-D557025F6612}"/>
    <cellStyle name="Comma 2 4 5 2" xfId="16589" xr:uid="{CD59A51D-F7EB-46DE-BBCD-5414F82CB0CD}"/>
    <cellStyle name="Comma 2 4 5 3" xfId="14455" xr:uid="{05C6D325-979B-49C9-B459-BEE378A53FC4}"/>
    <cellStyle name="Comma 2 4 6" xfId="2142" xr:uid="{61D25F06-8A87-4800-BC0B-A00725E60F0B}"/>
    <cellStyle name="Comma 2 4 6 2" xfId="31051" xr:uid="{00C69C28-CAF3-4E79-A281-05A1936E5B9F}"/>
    <cellStyle name="Comma 2 4 7" xfId="2079" xr:uid="{4DCD974C-716E-4FAE-AF71-C371635C901E}"/>
    <cellStyle name="Comma 2 4 8" xfId="1881" xr:uid="{A545A9E0-6161-4996-AC3E-F11B4E4FBCB0}"/>
    <cellStyle name="Comma 2 5" xfId="123" xr:uid="{4E7C21E2-9BD6-4BAA-9AEE-6F0F37A915D6}"/>
    <cellStyle name="Comma 2 5 2" xfId="465" xr:uid="{BCADB2BB-899A-4AA5-8501-E4FA365AE66C}"/>
    <cellStyle name="Comma 2 5 2 2" xfId="2003" xr:uid="{36DF2909-2CCE-440B-8CF4-6D5C3566BF32}"/>
    <cellStyle name="Comma 2 5 2 2 2" xfId="11765" xr:uid="{25E86B93-C418-4028-AC36-2D855B8912ED}"/>
    <cellStyle name="Comma 2 5 2 2 3" xfId="8764" xr:uid="{D0893664-DC31-49C8-9734-052389568B3D}"/>
    <cellStyle name="Comma 2 5 2 3" xfId="2150" xr:uid="{71DB5FDB-01F6-4B32-B88F-284C9D654856}"/>
    <cellStyle name="Comma 2 5 2 3 2" xfId="14528" xr:uid="{52557EE2-AD76-4D1A-98A5-087743F47050}"/>
    <cellStyle name="Comma 2 5 2 4" xfId="1806" xr:uid="{92236416-5F14-4352-B00C-A2308D3ACA15}"/>
    <cellStyle name="Comma 2 5 2 4 2" xfId="24693" xr:uid="{76C19FA0-7D29-46CF-8088-EC36BDD34D8C}"/>
    <cellStyle name="Comma 2 5 2 5" xfId="2035" xr:uid="{DD64C3B0-22AF-4910-81FD-C15DC0BC8E5C}"/>
    <cellStyle name="Comma 2 5 2 6" xfId="2027" xr:uid="{E3A18F5F-0D0E-4109-9169-7C6CCE1598F0}"/>
    <cellStyle name="Comma 2 5 2 7" xfId="1794" xr:uid="{4AA8D021-EBE4-4AF1-936F-5E7B9627193D}"/>
    <cellStyle name="Comma 2 5 2 8" xfId="2167" xr:uid="{2828EF9F-3172-47E9-95EC-F34DB7AE057F}"/>
    <cellStyle name="Comma 2 5 3" xfId="466" xr:uid="{444B6315-BAFE-408A-A7CC-065499B90DA6}"/>
    <cellStyle name="Comma 2 5 3 2" xfId="1997" xr:uid="{1C082D69-EB77-4D8A-8F23-614F9E81BBFC}"/>
    <cellStyle name="Comma 2 5 3 2 2" xfId="16590" xr:uid="{44011A7F-8A5A-4D28-BA56-2B4FD527D1CA}"/>
    <cellStyle name="Comma 2 5 3 2 3" xfId="11767" xr:uid="{C7A8AE67-D728-48F1-8BF1-4199230EFDB1}"/>
    <cellStyle name="Comma 2 5 3 3" xfId="11766" xr:uid="{36D81F87-A1F1-4E70-842C-17D3D9295655}"/>
    <cellStyle name="Comma 2 5 3 4" xfId="14529" xr:uid="{DABCA221-EF75-43EA-883C-D7743654037B}"/>
    <cellStyle name="Comma 2 5 3 5" xfId="38959" xr:uid="{12059BC0-C627-4240-902C-12C6CB595D7C}"/>
    <cellStyle name="Comma 2 5 4" xfId="2038" xr:uid="{8D944382-6486-4F47-A4B4-F65FD5B77698}"/>
    <cellStyle name="Comma 2 5 4 2" xfId="31052" xr:uid="{96FBE4EE-4EAF-44C4-A598-59E5854EDA57}"/>
    <cellStyle name="Comma 2 5 4 3" xfId="11764" xr:uid="{BFD9627A-7541-4285-88D1-56E9525E9912}"/>
    <cellStyle name="Comma 2 5 5" xfId="2022" xr:uid="{A7FE1636-46FC-4F61-83E3-FEA4BDFB1048}"/>
    <cellStyle name="Comma 2 5 5 2" xfId="14456" xr:uid="{7989B5C0-78D1-4800-BF36-68791E879E24}"/>
    <cellStyle name="Comma 2 5 6" xfId="2025" xr:uid="{4BE20544-ED02-4610-8BE7-EC91B42ED2EB}"/>
    <cellStyle name="Comma 2 5 6 2" xfId="24600" xr:uid="{E34C08E7-CE12-488C-B1CA-E7514F0D25E8}"/>
    <cellStyle name="Comma 2 5 7" xfId="2006" xr:uid="{4D89B585-BA9B-4075-B087-DE7DF56392E0}"/>
    <cellStyle name="Comma 2 5 8" xfId="1884" xr:uid="{9FC1D20F-FA97-412A-B792-AD17EA50E50C}"/>
    <cellStyle name="Comma 2 6" xfId="124" xr:uid="{72E015A4-70EC-49C2-882E-2CE4B9AD1722}"/>
    <cellStyle name="Comma 2 6 2" xfId="467" xr:uid="{361EB222-9566-4370-B51B-D371DFA6CFAA}"/>
    <cellStyle name="Comma 2 6 2 2" xfId="1889" xr:uid="{DBF12E19-FC85-4E0C-804B-A4622898FA3D}"/>
    <cellStyle name="Comma 2 6 2 2 2" xfId="11769" xr:uid="{FBAEF212-066F-40A6-8274-C93F792A1816}"/>
    <cellStyle name="Comma 2 6 2 2 3" xfId="8765" xr:uid="{B0D40A78-C7A2-4BD9-BEE3-DFB45FF5DD25}"/>
    <cellStyle name="Comma 2 6 2 3" xfId="14530" xr:uid="{9D22C82B-C7E1-4980-8425-F9FABFF289E3}"/>
    <cellStyle name="Comma 2 6 3" xfId="8766" xr:uid="{280CE1CA-CA7E-4B2D-93A2-D27166C5F48D}"/>
    <cellStyle name="Comma 2 6 3 2" xfId="11770" xr:uid="{F26B99F4-919E-417D-83EE-A20B83D14847}"/>
    <cellStyle name="Comma 2 6 3 2 2" xfId="16591" xr:uid="{0119B6F4-AEA3-422C-8A16-9451B1E79147}"/>
    <cellStyle name="Comma 2 6 3 3" xfId="14531" xr:uid="{ED63DE05-CDB3-47B8-A923-00D1549D595B}"/>
    <cellStyle name="Comma 2 6 3 4" xfId="38960" xr:uid="{995D2D22-D6FF-49C7-A922-085F4D06817E}"/>
    <cellStyle name="Comma 2 6 4" xfId="11768" xr:uid="{B27EAF7F-7372-406E-A4D9-3688FFF6F730}"/>
    <cellStyle name="Comma 2 6 4 2" xfId="31053" xr:uid="{3AE6D6BC-2831-48E2-8ABA-09071832CA3A}"/>
    <cellStyle name="Comma 2 6 5" xfId="14457" xr:uid="{8FFF5C3C-8678-4AC8-94F6-981C1F046FDB}"/>
    <cellStyle name="Comma 2 7" xfId="468" xr:uid="{F91CF73D-DF2C-4647-9AE2-B6F4DEEFC5B9}"/>
    <cellStyle name="Comma 2 7 10" xfId="3074" xr:uid="{14DE1D34-476A-4E2F-A4B3-69ACC9D67165}"/>
    <cellStyle name="Comma 2 7 10 2" xfId="3075" xr:uid="{744351E9-B914-4DB6-9EB6-7B952605DE78}"/>
    <cellStyle name="Comma 2 7 11" xfId="3076" xr:uid="{503768B5-F93F-49F1-AABE-4FCF00D19933}"/>
    <cellStyle name="Comma 2 7 11 2" xfId="3077" xr:uid="{EA9B4433-B773-4124-99E9-2F50CC6E6FA5}"/>
    <cellStyle name="Comma 2 7 12" xfId="11772" xr:uid="{B158EAF8-646E-4452-B8B5-B9C8F9E1A4DC}"/>
    <cellStyle name="Comma 2 7 13" xfId="11771" xr:uid="{0099B0A0-5CDF-46BF-8C0A-92038DE00D76}"/>
    <cellStyle name="Comma 2 7 13 2" xfId="31054" xr:uid="{93D82EE2-EF42-41F8-95A1-1EE67808E552}"/>
    <cellStyle name="Comma 2 7 14" xfId="14458" xr:uid="{B9827644-242C-4284-AD0C-4C36BA26586D}"/>
    <cellStyle name="Comma 2 7 15" xfId="2618" xr:uid="{71F5B2D4-A67D-47F3-A0C7-5D6E3ED0725C}"/>
    <cellStyle name="Comma 2 7 2" xfId="469" xr:uid="{5A257E34-4755-4174-A458-8FB88835A617}"/>
    <cellStyle name="Comma 2 7 2 10" xfId="11773" xr:uid="{9B224760-593A-42DA-B32E-4AAB8B81B672}"/>
    <cellStyle name="Comma 2 7 2 11" xfId="14532" xr:uid="{50BC1A45-B0F5-434E-86A3-73BDACA9C2E9}"/>
    <cellStyle name="Comma 2 7 2 12" xfId="2619" xr:uid="{F4AAD1AA-D29E-4E0F-A068-BDAFA91AE5EC}"/>
    <cellStyle name="Comma 2 7 2 2" xfId="2130" xr:uid="{324A5942-A89D-4177-A2DE-B4736210624A}"/>
    <cellStyle name="Comma 2 7 2 2 2" xfId="3078" xr:uid="{FF9FE2C7-3A90-4F13-B1E2-86DADCC07CD6}"/>
    <cellStyle name="Comma 2 7 2 2 2 2" xfId="3079" xr:uid="{8C190114-3BA2-4178-9A18-EC6F2E772402}"/>
    <cellStyle name="Comma 2 7 2 2 2 2 2" xfId="3080" xr:uid="{FACDFFA8-E901-485F-B89B-07FE540184C1}"/>
    <cellStyle name="Comma 2 7 2 2 2 3" xfId="3081" xr:uid="{2ABA5D55-C672-4883-B7AA-EEF4552ADDA7}"/>
    <cellStyle name="Comma 2 7 2 2 2 3 2" xfId="3082" xr:uid="{AE77D80F-E259-4D73-AF9D-C86C27706E61}"/>
    <cellStyle name="Comma 2 7 2 2 2 4" xfId="3083" xr:uid="{5091AAFB-80F3-4989-B12C-58D5BAAD0D1C}"/>
    <cellStyle name="Comma 2 7 2 2 3" xfId="3084" xr:uid="{74B40754-CE78-4413-A049-9209304C8B43}"/>
    <cellStyle name="Comma 2 7 2 2 3 2" xfId="3085" xr:uid="{9CCF1B33-3C48-4805-BC84-502BE3ABA462}"/>
    <cellStyle name="Comma 2 7 2 2 3 2 2" xfId="3086" xr:uid="{6FA2D1F1-781C-48B0-B4FA-943A0E725EFF}"/>
    <cellStyle name="Comma 2 7 2 2 3 3" xfId="3087" xr:uid="{6E920A9B-70EA-458C-9410-873B6E99E4C3}"/>
    <cellStyle name="Comma 2 7 2 2 3 3 2" xfId="3088" xr:uid="{2E776540-F2D1-4B64-B464-D5D31458A609}"/>
    <cellStyle name="Comma 2 7 2 2 3 4" xfId="3089" xr:uid="{853677A1-0F23-43C3-8034-245AD02D1E70}"/>
    <cellStyle name="Comma 2 7 2 2 4" xfId="3090" xr:uid="{381A5884-5D97-4166-95CA-CC88BD747730}"/>
    <cellStyle name="Comma 2 7 2 2 4 2" xfId="3091" xr:uid="{49807E9E-EA55-4836-96EB-1C4019A36709}"/>
    <cellStyle name="Comma 2 7 2 2 4 2 2" xfId="3092" xr:uid="{33914ABF-D8BE-4184-9E8A-C51C12670F94}"/>
    <cellStyle name="Comma 2 7 2 2 4 3" xfId="3093" xr:uid="{209BC95D-4AAC-45D9-B79A-81E4DC0DB321}"/>
    <cellStyle name="Comma 2 7 2 2 4 3 2" xfId="3094" xr:uid="{E5C4E8D5-43B9-4D09-893E-95FFEADCB475}"/>
    <cellStyle name="Comma 2 7 2 2 4 4" xfId="3095" xr:uid="{8CD9A28B-73D7-4E97-9632-DE50D2216133}"/>
    <cellStyle name="Comma 2 7 2 2 5" xfId="3096" xr:uid="{D9020F11-5C53-42F8-B0FF-934D07398685}"/>
    <cellStyle name="Comma 2 7 2 2 5 2" xfId="3097" xr:uid="{85927500-A0CA-4B2C-BC84-79722B61CB5C}"/>
    <cellStyle name="Comma 2 7 2 2 6" xfId="3098" xr:uid="{60931E24-F454-4444-8AC7-88D78664C6A5}"/>
    <cellStyle name="Comma 2 7 2 2 6 2" xfId="3099" xr:uid="{0A83E2F6-0147-4E0E-AB05-D12683886D66}"/>
    <cellStyle name="Comma 2 7 2 2 7" xfId="3100" xr:uid="{189AABDA-B694-4754-B214-0967313286EA}"/>
    <cellStyle name="Comma 2 7 2 2 8" xfId="11774" xr:uid="{D6D4B82A-A50B-470A-A8AC-87D97B04498B}"/>
    <cellStyle name="Comma 2 7 2 2 9" xfId="2620" xr:uid="{11ECC870-162A-4DF4-9723-48EA6DECD5D7}"/>
    <cellStyle name="Comma 2 7 2 3" xfId="3101" xr:uid="{D23F7FD2-4F89-4509-9BF1-139607396B8B}"/>
    <cellStyle name="Comma 2 7 2 3 2" xfId="3102" xr:uid="{B069E185-65E7-4B9B-AB19-7C47E194795E}"/>
    <cellStyle name="Comma 2 7 2 3 2 2" xfId="3103" xr:uid="{6DC6C3D6-C720-42B1-A86C-7BCE67855AB6}"/>
    <cellStyle name="Comma 2 7 2 3 3" xfId="3104" xr:uid="{9A310A03-72E2-45AA-8F1F-73C2078E196D}"/>
    <cellStyle name="Comma 2 7 2 3 3 2" xfId="3105" xr:uid="{22A6EE8E-A4FF-40B2-8254-BBE3876B7624}"/>
    <cellStyle name="Comma 2 7 2 3 4" xfId="3106" xr:uid="{5EC3B014-36B5-4755-BB37-25543186DCA9}"/>
    <cellStyle name="Comma 2 7 2 4" xfId="3107" xr:uid="{062472DB-9EB8-4146-A8D5-7B743E74AD46}"/>
    <cellStyle name="Comma 2 7 2 4 2" xfId="3108" xr:uid="{93214849-B52A-43F5-B6B9-B0ACE255904D}"/>
    <cellStyle name="Comma 2 7 2 4 2 2" xfId="3109" xr:uid="{649B48F6-E44B-4ADD-B9CC-EDE32123C263}"/>
    <cellStyle name="Comma 2 7 2 4 3" xfId="3110" xr:uid="{CEA56D3E-4CC8-451D-A96C-BD58511CF556}"/>
    <cellStyle name="Comma 2 7 2 4 3 2" xfId="3111" xr:uid="{626CCBA1-3238-4FF2-9E19-894E2336D043}"/>
    <cellStyle name="Comma 2 7 2 4 4" xfId="3112" xr:uid="{2D9182AF-0908-4A3F-982B-8262ACE159BC}"/>
    <cellStyle name="Comma 2 7 2 5" xfId="3113" xr:uid="{A74DEE27-BFC9-42DF-897D-099E68035990}"/>
    <cellStyle name="Comma 2 7 2 5 2" xfId="3114" xr:uid="{1748690C-8D97-4C27-AB39-4FDB4037C411}"/>
    <cellStyle name="Comma 2 7 2 5 2 2" xfId="3115" xr:uid="{123098FA-A1A2-4570-80E5-22944C8952B5}"/>
    <cellStyle name="Comma 2 7 2 5 3" xfId="3116" xr:uid="{438626C9-CA96-4B54-A9BD-6F81ED7A5957}"/>
    <cellStyle name="Comma 2 7 2 5 3 2" xfId="3117" xr:uid="{E7ACC427-3DDC-4E9F-8080-29B028E695B9}"/>
    <cellStyle name="Comma 2 7 2 5 4" xfId="3118" xr:uid="{48897672-B9EC-4C2F-8C7C-14A1BE005AED}"/>
    <cellStyle name="Comma 2 7 2 6" xfId="3119" xr:uid="{830C0533-B123-4C75-A5F8-A8029A58D7DD}"/>
    <cellStyle name="Comma 2 7 2 6 2" xfId="3120" xr:uid="{1AB660B0-F5E2-40E3-B6E4-35A72FCC68B3}"/>
    <cellStyle name="Comma 2 7 2 7" xfId="3121" xr:uid="{73A28C6F-0B30-4C3C-943D-BDD54D83E013}"/>
    <cellStyle name="Comma 2 7 2 7 2" xfId="3122" xr:uid="{6192A91C-7012-46F8-AE23-48FBD5F7F866}"/>
    <cellStyle name="Comma 2 7 2 8" xfId="3123" xr:uid="{A3812725-E2F1-4554-960E-DDEB61B60ED4}"/>
    <cellStyle name="Comma 2 7 2 8 2" xfId="3124" xr:uid="{1B025ADA-358A-4A42-B60F-0D7CB03C43E4}"/>
    <cellStyle name="Comma 2 7 2 9" xfId="11778" xr:uid="{2F1A63CB-A9E0-4710-AA84-767741928D37}"/>
    <cellStyle name="Comma 2 7 3" xfId="470" xr:uid="{5134AC04-8A26-4494-B415-E35D058B9429}"/>
    <cellStyle name="Comma 2 7 3 10" xfId="11779" xr:uid="{29E102BE-832E-4A14-A3BF-49F4E3AA96CD}"/>
    <cellStyle name="Comma 2 7 3 11" xfId="14533" xr:uid="{0BD08505-E0F2-479A-A857-3247BD709437}"/>
    <cellStyle name="Comma 2 7 3 12" xfId="38961" xr:uid="{B1288E30-1804-42D9-B266-C338DEBA831E}"/>
    <cellStyle name="Comma 2 7 3 2" xfId="3125" xr:uid="{06055F05-AD1B-4968-9C05-05889D502508}"/>
    <cellStyle name="Comma 2 7 3 2 2" xfId="3126" xr:uid="{025D943B-470F-4A5B-8C6A-2053D9993016}"/>
    <cellStyle name="Comma 2 7 3 2 2 2" xfId="3127" xr:uid="{9D75C6F2-1598-459B-9739-35F69C5F8058}"/>
    <cellStyle name="Comma 2 7 3 2 3" xfId="3128" xr:uid="{33804F23-C11B-4608-AECB-02CF4B2C6A61}"/>
    <cellStyle name="Comma 2 7 3 2 3 2" xfId="3129" xr:uid="{C8D8D5C5-8011-467F-BEE5-8F06B8B5CDE2}"/>
    <cellStyle name="Comma 2 7 3 2 4" xfId="3130" xr:uid="{69B88B47-9126-4EBB-ADD6-DA34F909EA0D}"/>
    <cellStyle name="Comma 2 7 3 3" xfId="3131" xr:uid="{0BDA4273-534E-4143-87DD-E87F56F9E93F}"/>
    <cellStyle name="Comma 2 7 3 3 2" xfId="3132" xr:uid="{6178D195-F836-4A01-9F63-D7F076ACEFB9}"/>
    <cellStyle name="Comma 2 7 3 3 2 2" xfId="3133" xr:uid="{A60CC8D7-0939-45F8-A657-2BCC4A34B778}"/>
    <cellStyle name="Comma 2 7 3 3 3" xfId="3134" xr:uid="{AC22AA7E-4996-4F86-B87B-F37991A9B302}"/>
    <cellStyle name="Comma 2 7 3 3 3 2" xfId="3135" xr:uid="{F49E95A0-DFB3-43B2-8AF2-66DC2E266C07}"/>
    <cellStyle name="Comma 2 7 3 3 4" xfId="3136" xr:uid="{19C0CE6A-FB3A-4CAA-BDC5-80B62335FE23}"/>
    <cellStyle name="Comma 2 7 3 4" xfId="3137" xr:uid="{6494472A-4EDC-469E-8AD0-7F6AB0B1785A}"/>
    <cellStyle name="Comma 2 7 3 4 2" xfId="3138" xr:uid="{AD7C7F52-27D2-4F3E-8E3A-6951B5D6F0AE}"/>
    <cellStyle name="Comma 2 7 3 4 2 2" xfId="3139" xr:uid="{C7D62B5E-0B7E-4755-9DA0-B2A3EA7C263C}"/>
    <cellStyle name="Comma 2 7 3 4 3" xfId="3140" xr:uid="{04C0B8D0-F5C8-468D-9B3F-8E11DFF98F8E}"/>
    <cellStyle name="Comma 2 7 3 4 3 2" xfId="3141" xr:uid="{A2027C45-A6BF-4FE3-BF11-0F2A40B585D7}"/>
    <cellStyle name="Comma 2 7 3 4 4" xfId="3142" xr:uid="{B5F35A14-7867-4D37-B09C-DB196F4E6444}"/>
    <cellStyle name="Comma 2 7 3 5" xfId="3143" xr:uid="{492A7326-8EEC-4773-BAAC-A71254F380EE}"/>
    <cellStyle name="Comma 2 7 3 5 2" xfId="3144" xr:uid="{AFA28E55-72AD-40B7-A525-2D7E91B682F5}"/>
    <cellStyle name="Comma 2 7 3 6" xfId="3145" xr:uid="{7A180BEC-9CDA-4B09-B077-6714BD40DCD0}"/>
    <cellStyle name="Comma 2 7 3 6 2" xfId="3146" xr:uid="{3777CED6-A292-443C-944F-23017F13CC6C}"/>
    <cellStyle name="Comma 2 7 3 7" xfId="3147" xr:uid="{F37B6897-140F-49DB-AD9B-FE0C42477799}"/>
    <cellStyle name="Comma 2 7 3 7 2" xfId="3148" xr:uid="{89E05EAF-2956-4C93-A0A5-00CF30BB1F9E}"/>
    <cellStyle name="Comma 2 7 3 8" xfId="3149" xr:uid="{59F412E4-39A9-4F2E-A068-B281F4125439}"/>
    <cellStyle name="Comma 2 7 3 9" xfId="11781" xr:uid="{2F14E78B-9123-4DE4-B246-FFBE86834018}"/>
    <cellStyle name="Comma 2 7 4" xfId="471" xr:uid="{8657ED7C-DD84-4485-ADD9-CF3096B27E98}"/>
    <cellStyle name="Comma 2 7 4 10" xfId="16592" xr:uid="{53CAECDF-9746-4836-B88E-FD589AFE66B1}"/>
    <cellStyle name="Comma 2 7 4 11" xfId="27836" xr:uid="{A479648F-9BC4-4D10-9AAB-FB52C84AA17C}"/>
    <cellStyle name="Comma 2 7 4 12" xfId="31055" xr:uid="{C2E44B1E-1E50-48BB-953E-F12AC4C77D4B}"/>
    <cellStyle name="Comma 2 7 4 13" xfId="3150" xr:uid="{85BC868A-ABEE-45AC-8765-D60CD3632B6A}"/>
    <cellStyle name="Comma 2 7 4 2" xfId="3151" xr:uid="{82DC5492-3D29-467E-8380-83518CC7971C}"/>
    <cellStyle name="Comma 2 7 4 2 2" xfId="3152" xr:uid="{67CF1A8B-F5DE-4DAA-87CA-F18F05D310BA}"/>
    <cellStyle name="Comma 2 7 4 2 2 2" xfId="3153" xr:uid="{31EDC84F-D2D8-4A4A-8DF4-822A0D8CB009}"/>
    <cellStyle name="Comma 2 7 4 2 3" xfId="3154" xr:uid="{E2CBB73B-C8EB-46DF-9251-B8C7097E8423}"/>
    <cellStyle name="Comma 2 7 4 2 3 2" xfId="3155" xr:uid="{41F3443A-23CA-473A-8D24-7E2C223FE1C2}"/>
    <cellStyle name="Comma 2 7 4 2 4" xfId="3156" xr:uid="{BAFD9DDE-FE0E-4F72-AA59-7316B04DAB8C}"/>
    <cellStyle name="Comma 2 7 4 3" xfId="3157" xr:uid="{55895500-7739-4667-A0DB-2D989F5B78CC}"/>
    <cellStyle name="Comma 2 7 4 3 2" xfId="3158" xr:uid="{8E226019-6D7B-4C48-B047-48B5EFE51C50}"/>
    <cellStyle name="Comma 2 7 4 3 2 2" xfId="3159" xr:uid="{D0F61420-F69F-49BE-861C-5B5E40350E7A}"/>
    <cellStyle name="Comma 2 7 4 3 3" xfId="3160" xr:uid="{77465965-BF95-4967-95FD-842C0BE1F06C}"/>
    <cellStyle name="Comma 2 7 4 3 3 2" xfId="3161" xr:uid="{CF26BB7C-E90C-4E7C-8A64-51CCDF8515AD}"/>
    <cellStyle name="Comma 2 7 4 3 4" xfId="3162" xr:uid="{216CBC7F-10C8-4822-B322-4C97BB413DFB}"/>
    <cellStyle name="Comma 2 7 4 4" xfId="3163" xr:uid="{58F8AD39-5470-4B48-8F44-E436DBE4CAC4}"/>
    <cellStyle name="Comma 2 7 4 4 2" xfId="3164" xr:uid="{1BCB21FA-F466-487B-8478-E43C5F440E16}"/>
    <cellStyle name="Comma 2 7 4 4 2 2" xfId="3165" xr:uid="{51162672-6AA1-401E-81D1-FF7224E95622}"/>
    <cellStyle name="Comma 2 7 4 4 3" xfId="3166" xr:uid="{DDFA706E-08F8-4BB5-A9D6-C034196F45F6}"/>
    <cellStyle name="Comma 2 7 4 4 3 2" xfId="3167" xr:uid="{03ED31D9-EBF6-41FA-994A-CAB0351E1F2B}"/>
    <cellStyle name="Comma 2 7 4 4 4" xfId="3168" xr:uid="{474F3F0C-8F7E-4FCE-8D75-1B8BFDBFB3AC}"/>
    <cellStyle name="Comma 2 7 4 5" xfId="3169" xr:uid="{4D0135A9-5807-44F7-974E-7774931BDCD1}"/>
    <cellStyle name="Comma 2 7 4 5 2" xfId="3170" xr:uid="{AC26F050-BF20-4F1B-8806-886B21C3DE39}"/>
    <cellStyle name="Comma 2 7 4 6" xfId="3171" xr:uid="{C50E9FAD-3F5C-49B2-8E44-FF05B5946011}"/>
    <cellStyle name="Comma 2 7 4 6 2" xfId="3172" xr:uid="{14362716-422B-4DCD-A835-8DAF00A1E3ED}"/>
    <cellStyle name="Comma 2 7 4 7" xfId="3173" xr:uid="{65E34D17-D63F-4867-9172-1BD8A4C087F3}"/>
    <cellStyle name="Comma 2 7 4 7 2" xfId="3174" xr:uid="{DE8EBBD1-CF42-4CA9-B73F-1EADA836496B}"/>
    <cellStyle name="Comma 2 7 4 8" xfId="3175" xr:uid="{C792523E-3579-4B51-A4E9-0E041400ED1D}"/>
    <cellStyle name="Comma 2 7 4 9" xfId="11782" xr:uid="{AF30844B-581D-4FE9-A6DF-DD7F8CB3E7FF}"/>
    <cellStyle name="Comma 2 7 4 9 2" xfId="21489" xr:uid="{EEFCECFC-32AA-47A9-9F0B-2216EF74FCAE}"/>
    <cellStyle name="Comma 2 7 4 9 3" xfId="27837" xr:uid="{1D0DD601-7F7E-4212-90BD-06263E3592FC}"/>
    <cellStyle name="Comma 2 7 4 9 4" xfId="31056" xr:uid="{BE0158FF-39F3-45FB-B817-5BD08821CB0F}"/>
    <cellStyle name="Comma 2 7 4 9 5" xfId="36220" xr:uid="{813C869B-42A8-4DB5-BDB2-2D3C3DB01587}"/>
    <cellStyle name="Comma 2 7 5" xfId="3176" xr:uid="{9DA8376D-92DE-45F0-BDE5-03B64CEA32E3}"/>
    <cellStyle name="Comma 2 7 5 10" xfId="31057" xr:uid="{7AADC6F6-D39C-4A79-8F45-20134784D8BC}"/>
    <cellStyle name="Comma 2 7 5 2" xfId="3177" xr:uid="{1A89720E-942F-40F3-8568-5F4444088FC2}"/>
    <cellStyle name="Comma 2 7 5 2 2" xfId="3178" xr:uid="{C82EFCEA-77A9-463E-A5C6-8966B8375B7E}"/>
    <cellStyle name="Comma 2 7 5 2 2 2" xfId="3179" xr:uid="{9FFFE04E-1B19-4C99-A6E3-F28EC3DDCA4F}"/>
    <cellStyle name="Comma 2 7 5 2 3" xfId="3180" xr:uid="{D84BBE6C-9FBF-4BD3-A254-43D14AB37F33}"/>
    <cellStyle name="Comma 2 7 5 2 3 2" xfId="3181" xr:uid="{30CEBD9B-827D-47CD-B963-712C0FAE1243}"/>
    <cellStyle name="Comma 2 7 5 2 4" xfId="3182" xr:uid="{3A64E421-07CB-486C-B41E-AC224F2F4746}"/>
    <cellStyle name="Comma 2 7 5 3" xfId="3183" xr:uid="{B397B5AF-7CE6-4563-94AF-97D4AD9256E8}"/>
    <cellStyle name="Comma 2 7 5 3 2" xfId="3184" xr:uid="{0894CEB8-F856-485A-A4AA-DB9B5ED5FD7D}"/>
    <cellStyle name="Comma 2 7 5 3 2 2" xfId="3185" xr:uid="{719CA9DC-7B4F-4C8C-9C78-821CF3D5FADB}"/>
    <cellStyle name="Comma 2 7 5 3 3" xfId="3186" xr:uid="{9A12C39E-EA93-4BF1-880E-DE5A9BAFD0EA}"/>
    <cellStyle name="Comma 2 7 5 3 3 2" xfId="3187" xr:uid="{5DAB8B4C-F9C1-4B85-BC7A-92347B592C28}"/>
    <cellStyle name="Comma 2 7 5 3 4" xfId="3188" xr:uid="{3980C791-136C-492D-9E10-754C5E1B19BF}"/>
    <cellStyle name="Comma 2 7 5 4" xfId="3189" xr:uid="{03FBE3CE-11F0-43BB-A001-89FF94FCC856}"/>
    <cellStyle name="Comma 2 7 5 4 2" xfId="3190" xr:uid="{56C5FEF1-3E12-4536-8284-B77326CD66B8}"/>
    <cellStyle name="Comma 2 7 5 4 2 2" xfId="3191" xr:uid="{D8A7F899-B9C9-4408-9D7C-9BB1184478EA}"/>
    <cellStyle name="Comma 2 7 5 4 3" xfId="3192" xr:uid="{E0C49228-E47F-4D6B-9CEB-E0DFFDC58BD7}"/>
    <cellStyle name="Comma 2 7 5 4 3 2" xfId="3193" xr:uid="{C55B8A0B-D0DC-409F-85FD-8D5FAAD2283E}"/>
    <cellStyle name="Comma 2 7 5 4 4" xfId="3194" xr:uid="{7BC059B8-E166-48DB-97DA-60CE40F426D5}"/>
    <cellStyle name="Comma 2 7 5 5" xfId="3195" xr:uid="{8D7180B3-1787-49DD-9B73-F7144790EEDA}"/>
    <cellStyle name="Comma 2 7 5 5 2" xfId="3196" xr:uid="{49BCC32D-A925-4DBF-A64D-FB63D502C3A0}"/>
    <cellStyle name="Comma 2 7 5 6" xfId="3197" xr:uid="{82A8DA11-3737-4004-90D6-E85F15E98116}"/>
    <cellStyle name="Comma 2 7 5 6 2" xfId="3198" xr:uid="{F9BB76D3-F10E-4562-9962-3E5B5BCC0DB4}"/>
    <cellStyle name="Comma 2 7 5 7" xfId="11783" xr:uid="{86DA2CB1-FCA0-43C4-BED4-0C8AB0E96C7D}"/>
    <cellStyle name="Comma 2 7 5 7 2" xfId="21490" xr:uid="{15A8DE73-A43D-4AE7-B03C-0F5AA01D7040}"/>
    <cellStyle name="Comma 2 7 5 7 3" xfId="27839" xr:uid="{15A26318-A808-4A91-B47D-66F172E8B2DF}"/>
    <cellStyle name="Comma 2 7 5 7 4" xfId="31058" xr:uid="{5F2FAA7F-1275-46F7-B2A9-2C9AA66E3A6C}"/>
    <cellStyle name="Comma 2 7 5 7 5" xfId="36221" xr:uid="{C09D23B1-0965-4389-B2FF-1382679897A4}"/>
    <cellStyle name="Comma 2 7 5 8" xfId="16593" xr:uid="{4DB45A02-EB0F-4AED-A20C-3175EE03E116}"/>
    <cellStyle name="Comma 2 7 5 9" xfId="27838" xr:uid="{88346878-CFE4-4F4B-929E-B3B5D9986675}"/>
    <cellStyle name="Comma 2 7 6" xfId="3199" xr:uid="{35AF6FC6-08C7-4041-BB3A-5B586FC22220}"/>
    <cellStyle name="Comma 2 7 6 2" xfId="3200" xr:uid="{1B68D4DC-7EF8-4478-BF09-7A7C740772E5}"/>
    <cellStyle name="Comma 2 7 6 2 2" xfId="3201" xr:uid="{8415896C-1A75-4777-840E-E8DA13F04AE9}"/>
    <cellStyle name="Comma 2 7 6 3" xfId="3202" xr:uid="{562C7CEC-2826-450B-9AD0-3A40C2F32818}"/>
    <cellStyle name="Comma 2 7 6 3 2" xfId="3203" xr:uid="{E1886706-A378-4026-B379-CC03A4584462}"/>
    <cellStyle name="Comma 2 7 6 4" xfId="3204" xr:uid="{D543EA53-4647-4C48-8B42-F9A1EA3FFDAD}"/>
    <cellStyle name="Comma 2 7 7" xfId="3205" xr:uid="{F9627833-2D25-450C-A44C-4395FEF8AA64}"/>
    <cellStyle name="Comma 2 7 7 2" xfId="3206" xr:uid="{ABDB1FE1-A8D5-489A-832B-D5F8AB44F928}"/>
    <cellStyle name="Comma 2 7 7 2 2" xfId="3207" xr:uid="{469C72F5-66A1-40EA-8CD2-1B7E66DA58AF}"/>
    <cellStyle name="Comma 2 7 7 3" xfId="3208" xr:uid="{41CABED1-094B-42EA-ADFD-09CE2575DA6C}"/>
    <cellStyle name="Comma 2 7 7 3 2" xfId="3209" xr:uid="{CDBF1E63-9B1B-46B9-8FA2-4903A0DA5FED}"/>
    <cellStyle name="Comma 2 7 7 4" xfId="3210" xr:uid="{51C7D9F3-8D88-47C3-A191-F01CA9581A8C}"/>
    <cellStyle name="Comma 2 7 8" xfId="3211" xr:uid="{5AF7BD1D-647B-4FCE-9189-C028CCE90A68}"/>
    <cellStyle name="Comma 2 7 8 2" xfId="3212" xr:uid="{71B9FDD5-17ED-48E3-930F-91FCB54797E1}"/>
    <cellStyle name="Comma 2 7 8 2 2" xfId="3213" xr:uid="{6D229B48-ED7E-489C-9FED-FAB5260F3817}"/>
    <cellStyle name="Comma 2 7 8 3" xfId="3214" xr:uid="{4444D7C4-557C-49AE-89CB-BB3ABDE7CDBA}"/>
    <cellStyle name="Comma 2 7 8 3 2" xfId="3215" xr:uid="{1C4AAA36-BD2E-49F7-8C87-2C03E6002B8D}"/>
    <cellStyle name="Comma 2 7 8 4" xfId="3216" xr:uid="{55680B7F-BB6E-454F-B7C3-DB8C0F879BD5}"/>
    <cellStyle name="Comma 2 7 9" xfId="3217" xr:uid="{5A4AB2DF-E952-4504-A2D5-22D8C218FA5B}"/>
    <cellStyle name="Comma 2 8" xfId="472" xr:uid="{8169EF03-A490-498C-A1C6-3A19404BDE50}"/>
    <cellStyle name="Comma 2 8 2" xfId="473" xr:uid="{F0B0EC38-076C-4DA0-8F7D-3A548F603407}"/>
    <cellStyle name="Comma 2 8 2 2" xfId="1823" xr:uid="{8C84F28B-93B3-408C-A565-6B1F388DFD7D}"/>
    <cellStyle name="Comma 2 8 2 2 2" xfId="8767" xr:uid="{8781901C-2D16-4E4E-AF74-094E2011A2D1}"/>
    <cellStyle name="Comma 2 8 2 3" xfId="14534" xr:uid="{23999237-2CE6-45EA-8F74-644811ED3C9A}"/>
    <cellStyle name="Comma 2 8 3" xfId="8768" xr:uid="{E335FE18-DF8F-421C-AE29-AE9AF5355DFF}"/>
    <cellStyle name="Comma 2 8 3 2" xfId="11786" xr:uid="{FB97B933-0A33-460A-80AD-5968BCA9D8DA}"/>
    <cellStyle name="Comma 2 8 3 3" xfId="11785" xr:uid="{BE5BA0BD-6102-4665-8A61-04D3AEBB0F9D}"/>
    <cellStyle name="Comma 2 8 3 4" xfId="14535" xr:uid="{1AE99EAC-3233-41D6-B139-58B3FCEBA208}"/>
    <cellStyle name="Comma 2 8 3 5" xfId="31059" xr:uid="{7AB2743A-56AD-46C4-A009-79DB856C0B12}"/>
    <cellStyle name="Comma 2 8 4" xfId="14459" xr:uid="{6F4E3F30-6894-49EB-85D6-50AA0C3AD4EB}"/>
    <cellStyle name="Comma 2 8 4 2" xfId="16594" xr:uid="{D338D8A2-60B0-4E31-93EB-52F1185249C9}"/>
    <cellStyle name="Comma 2 8 5" xfId="2621" xr:uid="{6A309C82-E84A-4CE3-A413-1E1DD11184E1}"/>
    <cellStyle name="Comma 2 9" xfId="474" xr:uid="{98BB002C-05F7-4BF1-B924-D9882D9274E9}"/>
    <cellStyle name="Comma 2 9 2" xfId="2131" xr:uid="{125F1A8C-D06F-43CD-8C38-C2855974DE28}"/>
    <cellStyle name="Comma 2 9 2 2" xfId="11789" xr:uid="{31616E03-AE99-4288-90CC-1E9542D69990}"/>
    <cellStyle name="Comma 2 9 2 3" xfId="14536" xr:uid="{0E7B0524-7D96-45ED-9440-148E1B75D705}"/>
    <cellStyle name="Comma 2 9 2 4" xfId="31060" xr:uid="{6B461719-1E0C-47AE-9696-73B0DEA58B90}"/>
    <cellStyle name="Comma 2 9 2 5" xfId="38963" xr:uid="{008BA817-CA7C-4BE6-9341-884B42BFE8FE}"/>
    <cellStyle name="Comma 2 9 2 6" xfId="11788" xr:uid="{F72D5397-71BF-4B2E-AC29-0D05882910FE}"/>
    <cellStyle name="Comma 2 9 3" xfId="11787" xr:uid="{84AD345D-2952-453C-8B53-8A6E9F50D584}"/>
    <cellStyle name="Comma 2 9 4" xfId="14460" xr:uid="{6413FC54-BD5B-4530-8D9A-F5F57B9DE324}"/>
    <cellStyle name="Comma 2 9 5" xfId="38962" xr:uid="{109E3893-E0E3-49F0-BF61-1D7AF9886148}"/>
    <cellStyle name="Comma 2 9 6" xfId="2622" xr:uid="{8A995244-7B21-4197-826D-35CC1F4047B7}"/>
    <cellStyle name="Comma 2_Budget Prices-EWP-r1" xfId="27840" xr:uid="{449B1611-4FD5-44A6-8CAB-2F4F685F869C}"/>
    <cellStyle name="Comma 20" xfId="475" xr:uid="{C61B6968-3150-4173-B86A-4C70DCCD83E0}"/>
    <cellStyle name="Comma 20 2" xfId="476" xr:uid="{309D0912-5A10-4A5B-B70A-4ABDE27B9C18}"/>
    <cellStyle name="Comma 20 2 2" xfId="477" xr:uid="{2F2F072A-9120-4D25-B6A5-B43427FAFE6C}"/>
    <cellStyle name="Comma 20 2 2 2" xfId="1705" xr:uid="{122E6DA2-2DF3-42F9-B6DF-F17F019DF5AD}"/>
    <cellStyle name="Comma 20 2 3" xfId="11790" xr:uid="{B42E8546-E059-4F2D-9001-9FA661547EEF}"/>
    <cellStyle name="Comma 20 2 4" xfId="27841" xr:uid="{74F5541E-7DA9-45D7-B2B8-63480F4BED17}"/>
    <cellStyle name="Comma 20 3" xfId="1924" xr:uid="{72C67F1D-1B12-4934-AB10-942A8A960421}"/>
    <cellStyle name="Comma 20 3 2" xfId="16595" xr:uid="{48B6D10D-9DE7-440C-B6D1-4B9E41D18CD0}"/>
    <cellStyle name="Comma 20 3 3" xfId="31062" xr:uid="{B0DE69F7-6EB0-453F-B74B-6FB95BCCE99E}"/>
    <cellStyle name="Comma 20 3 4" xfId="11791" xr:uid="{9628A4C5-F226-4FDA-B57E-A3E3579E2B13}"/>
    <cellStyle name="Comma 20 4" xfId="14537" xr:uid="{8248104E-7C64-4949-AB16-70AFB31EA456}"/>
    <cellStyle name="Comma 20 5" xfId="31061" xr:uid="{FEA17CFD-EE0B-4897-B77D-B4A3334BAEEA}"/>
    <cellStyle name="Comma 20 6" xfId="2879" xr:uid="{3C214710-4E56-4A28-8CDD-B4875E234035}"/>
    <cellStyle name="Comma 21" xfId="478" xr:uid="{D39FFD0A-9F3F-44F0-936F-C9DB440C9C63}"/>
    <cellStyle name="Comma 21 2" xfId="479" xr:uid="{9CA2D31C-2B80-4302-A4FF-26A3CE82C5E3}"/>
    <cellStyle name="Comma 21 2 2" xfId="11793" xr:uid="{DE8DFA7F-40E8-45C9-B950-2AB73941BE49}"/>
    <cellStyle name="Comma 21 2 2 2" xfId="21491" xr:uid="{1082D4BD-2517-44D4-8878-94FC969BFE28}"/>
    <cellStyle name="Comma 21 2 2 3" xfId="27844" xr:uid="{DC274362-B1ED-44E4-9CB0-A9EC7F654725}"/>
    <cellStyle name="Comma 21 2 2 4" xfId="31065" xr:uid="{1AF3B503-36D5-4E2C-9412-646908E792E4}"/>
    <cellStyle name="Comma 21 2 2 5" xfId="36223" xr:uid="{BE2D5625-9160-43CB-BAF2-88368BD44B4F}"/>
    <cellStyle name="Comma 21 2 3" xfId="16596" xr:uid="{78E22B14-C080-44BD-B60F-B2DE9825D6DE}"/>
    <cellStyle name="Comma 21 2 4" xfId="27843" xr:uid="{18C36B3F-5126-4177-AB98-C9B9DF4B85AE}"/>
    <cellStyle name="Comma 21 2 5" xfId="31064" xr:uid="{D55DD207-AFDE-4841-BFFC-FC62B97EC4A2}"/>
    <cellStyle name="Comma 21 2 6" xfId="2926" xr:uid="{16BAA0CE-ECA6-40F6-BDD8-99312C4394FB}"/>
    <cellStyle name="Comma 21 3" xfId="2927" xr:uid="{3F757937-966A-44E5-B841-445225DC0D34}"/>
    <cellStyle name="Comma 21 3 2" xfId="11794" xr:uid="{B837BC60-050A-4320-846C-A8AC4462C69D}"/>
    <cellStyle name="Comma 21 3 2 2" xfId="21492" xr:uid="{F936E205-FC32-4FDF-9868-F231B048C2F4}"/>
    <cellStyle name="Comma 21 3 2 3" xfId="27846" xr:uid="{6EBD0D36-B18C-4FBC-A2CA-BE8F37CA8308}"/>
    <cellStyle name="Comma 21 3 2 4" xfId="31067" xr:uid="{9E2C8EAA-459A-477B-809F-B3978A696352}"/>
    <cellStyle name="Comma 21 3 2 5" xfId="36224" xr:uid="{803E9718-4B45-4397-B02C-9098854EF365}"/>
    <cellStyle name="Comma 21 3 3" xfId="16597" xr:uid="{6B451711-29A8-4A7B-B439-054086D76E5B}"/>
    <cellStyle name="Comma 21 3 4" xfId="27845" xr:uid="{3952F2B6-6913-4A33-A78A-7258EF2E8A01}"/>
    <cellStyle name="Comma 21 3 5" xfId="31066" xr:uid="{4190CAE4-F2D0-4982-BDA1-007D6329C591}"/>
    <cellStyle name="Comma 21 4" xfId="8769" xr:uid="{D4336378-A312-410B-A81C-A9B59D6BC415}"/>
    <cellStyle name="Comma 21 4 2" xfId="21493" xr:uid="{2D6CE979-6B5E-44EB-BE2D-AFAA2D9CCD81}"/>
    <cellStyle name="Comma 21 4 2 2" xfId="27848" xr:uid="{CC4790EF-16CD-4BD8-B487-32F447DA7E37}"/>
    <cellStyle name="Comma 21 4 3" xfId="16598" xr:uid="{ED6215EB-5A80-4940-A0F4-B2E191E72121}"/>
    <cellStyle name="Comma 21 4 4" xfId="27847" xr:uid="{3A92B089-3E70-4B19-8EDA-EE3C9E75330D}"/>
    <cellStyle name="Comma 21 4 5" xfId="31068" xr:uid="{A9B2856D-DA1C-4D0F-86AB-8134B91CD2E4}"/>
    <cellStyle name="Comma 21 4 6" xfId="36225" xr:uid="{7C4BE6B2-8554-4D8F-839E-8A9728574622}"/>
    <cellStyle name="Comma 21 5" xfId="11792" xr:uid="{FF40E580-5DCD-4E88-8E12-1736AE1A88AD}"/>
    <cellStyle name="Comma 21 6" xfId="14538" xr:uid="{F4D75061-2B83-4ED4-9DD4-612DC22FBF6A}"/>
    <cellStyle name="Comma 21 7" xfId="27842" xr:uid="{1A8ECC89-4592-4739-B79D-FF146D6E770B}"/>
    <cellStyle name="Comma 21 8" xfId="31063" xr:uid="{DE3D604C-38D7-483C-97C5-F9E00EEEB39F}"/>
    <cellStyle name="Comma 21 9" xfId="36222" xr:uid="{65BCC938-114D-4A50-BA3B-013022CB3EBB}"/>
    <cellStyle name="Comma 22" xfId="480" xr:uid="{490429A0-EBD8-4E8A-8924-1FD61F39DC0A}"/>
    <cellStyle name="Comma 22 2" xfId="481" xr:uid="{2CA672D3-1D9E-45AB-91C6-C2D2434951F4}"/>
    <cellStyle name="Comma 22 2 2" xfId="1706" xr:uid="{F07CFECF-50C4-4BE8-847E-6A9F70309FDF}"/>
    <cellStyle name="Comma 22 2 2 2" xfId="21494" xr:uid="{045CCC13-838C-4302-ADA4-967256DF9641}"/>
    <cellStyle name="Comma 22 2 2 2 2" xfId="27852" xr:uid="{22B37959-9B4B-47B5-839D-344FD2723080}"/>
    <cellStyle name="Comma 22 2 2 2 3" xfId="31070" xr:uid="{2D126D2B-142F-41F3-BD0A-97C7EB2A58C5}"/>
    <cellStyle name="Comma 22 2 2 3" xfId="16599" xr:uid="{C138EED5-1861-43FE-BA29-FC30C6CA00B9}"/>
    <cellStyle name="Comma 22 2 2 4" xfId="27851" xr:uid="{666E4238-F435-4FAD-854C-2B413279609A}"/>
    <cellStyle name="Comma 22 2 2 5" xfId="31069" xr:uid="{FB30A74F-A8CA-4020-B216-0EE5739A2AAD}"/>
    <cellStyle name="Comma 22 2 2 6" xfId="36226" xr:uid="{0DD939B0-A383-4571-B501-2C03307EBBD3}"/>
    <cellStyle name="Comma 22 2 2 7" xfId="11797" xr:uid="{34B016D0-6BFC-4A2B-B2C2-FF00DF4AF9C0}"/>
    <cellStyle name="Comma 22 2 3" xfId="11796" xr:uid="{84DE3A74-0CDC-4206-9BD5-7304498BD8E8}"/>
    <cellStyle name="Comma 22 2 4" xfId="27850" xr:uid="{22B671F3-C818-49A2-BD72-ECEAB2664507}"/>
    <cellStyle name="Comma 22 2 5" xfId="2928" xr:uid="{DCBEF15C-9FA3-4DE1-A68D-1D788D065D73}"/>
    <cellStyle name="Comma 22 3" xfId="2210" xr:uid="{CA89D361-B380-433C-880C-67269F204DF4}"/>
    <cellStyle name="Comma 22 3 2" xfId="11798" xr:uid="{9898E85C-FA2F-4304-BD02-D3075AD89E71}"/>
    <cellStyle name="Comma 22 3 2 2" xfId="21495" xr:uid="{41CDBCFE-1DD8-4D58-B2F0-317B7420075C}"/>
    <cellStyle name="Comma 22 3 2 3" xfId="27854" xr:uid="{5374FB15-19FE-4D42-8FBF-F7F72DD3BB5C}"/>
    <cellStyle name="Comma 22 3 2 4" xfId="31072" xr:uid="{DE2E49F5-881C-42F7-A13B-01F23425B515}"/>
    <cellStyle name="Comma 22 3 2 5" xfId="36227" xr:uid="{D107A86A-8854-4152-BE27-8FC28733A79E}"/>
    <cellStyle name="Comma 22 3 3" xfId="16600" xr:uid="{B6C86B34-5D74-4A0A-BB90-B0A5F063C1B7}"/>
    <cellStyle name="Comma 22 3 4" xfId="27853" xr:uid="{4F1B2DC2-C02B-4765-8D00-ACB3836B4990}"/>
    <cellStyle name="Comma 22 3 5" xfId="31071" xr:uid="{73D06DB4-8394-411C-9804-67E2CAA7AF99}"/>
    <cellStyle name="Comma 22 3 6" xfId="8770" xr:uid="{AF47FAE2-759B-4711-812F-D3D6A6B057AF}"/>
    <cellStyle name="Comma 22 4" xfId="11799" xr:uid="{BCF92BA3-7D9A-40D1-874D-950122AFDBC5}"/>
    <cellStyle name="Comma 22 4 2" xfId="21496" xr:uid="{328BB613-C4EA-473A-BADB-EDE1A089CE81}"/>
    <cellStyle name="Comma 22 4 2 2" xfId="27856" xr:uid="{A321069F-8749-472C-8060-813F5F6592F7}"/>
    <cellStyle name="Comma 22 4 2 3" xfId="31074" xr:uid="{BEC0681F-6761-4FD9-BBFE-3934DF3565B7}"/>
    <cellStyle name="Comma 22 4 3" xfId="16601" xr:uid="{51F7BFA1-B601-4FC9-B78A-4D5E5C42A647}"/>
    <cellStyle name="Comma 22 4 4" xfId="27855" xr:uid="{118F710C-8F89-4806-B296-39EE9FA3AEDD}"/>
    <cellStyle name="Comma 22 4 5" xfId="31073" xr:uid="{DAAA5043-A1CE-4B74-AE38-5BED6CA88738}"/>
    <cellStyle name="Comma 22 4 6" xfId="36228" xr:uid="{2CDD24FE-344F-4BEC-B955-9468C2165C9C}"/>
    <cellStyle name="Comma 22 5" xfId="11795" xr:uid="{91DC90D6-9B97-40A8-B14D-9A4CF680399E}"/>
    <cellStyle name="Comma 22 5 2" xfId="16602" xr:uid="{5E22BA5E-6153-4E6A-B9B6-975F95104A4F}"/>
    <cellStyle name="Comma 22 6" xfId="14539" xr:uid="{0883AAED-9CBC-44FE-9A12-AD16770DDA68}"/>
    <cellStyle name="Comma 22 7" xfId="27849" xr:uid="{0FCE643D-B131-4657-868C-5DC27C75A8CC}"/>
    <cellStyle name="Comma 23" xfId="482" xr:uid="{0D594E14-0DFB-48C6-953B-95A266F3A5EE}"/>
    <cellStyle name="Comma 23 10" xfId="31075" xr:uid="{713B0698-AE17-44F3-A159-E4CCE45641CA}"/>
    <cellStyle name="Comma 23 11" xfId="36229" xr:uid="{CA51326A-C002-46E7-9A47-DD65D7174EFC}"/>
    <cellStyle name="Comma 23 2" xfId="483" xr:uid="{5A46DA0A-DCA1-4B9B-B502-34731576BCF3}"/>
    <cellStyle name="Comma 23 2 10" xfId="36230" xr:uid="{9AFA0A97-4360-41EB-8180-B70A958050A8}"/>
    <cellStyle name="Comma 23 2 2" xfId="8771" xr:uid="{7D083AE7-EA48-40E5-B3FC-4954DB688A90}"/>
    <cellStyle name="Comma 23 2 2 2" xfId="11802" xr:uid="{E52C0240-CC59-45B5-8F2D-790DBCF69808}"/>
    <cellStyle name="Comma 23 2 2 2 2" xfId="14669" xr:uid="{20E79F1F-FA3B-430A-A97A-4DA406C9B07E}"/>
    <cellStyle name="Comma 23 2 2 2 2 2" xfId="20142" xr:uid="{E0963F56-E6F9-4A14-9CEB-E4032FCA23DB}"/>
    <cellStyle name="Comma 23 2 2 2 2 3" xfId="27861" xr:uid="{C6B6374D-CA22-4CA0-9143-1715EE3CCDF4}"/>
    <cellStyle name="Comma 23 2 2 2 2 4" xfId="36233" xr:uid="{6EAD264F-4D11-415D-AA83-97D37681B3AB}"/>
    <cellStyle name="Comma 23 2 2 2 3" xfId="16606" xr:uid="{D4BA96D9-E532-431A-A8F2-5C63062D61CF}"/>
    <cellStyle name="Comma 23 2 2 2 4" xfId="27860" xr:uid="{0091F670-1B37-4EF4-B0DA-A3807E44B0BC}"/>
    <cellStyle name="Comma 23 2 2 2 5" xfId="36232" xr:uid="{D7B21B3F-D99C-40E7-8EB3-353E3C34DF07}"/>
    <cellStyle name="Comma 23 2 2 3" xfId="15077" xr:uid="{FBC8689A-791C-4DEE-9302-66FBA5E0133F}"/>
    <cellStyle name="Comma 23 2 2 3 2" xfId="20143" xr:uid="{1A322C59-BCE7-4101-A0A1-D0328A76B4B3}"/>
    <cellStyle name="Comma 23 2 2 3 2 2" xfId="27863" xr:uid="{85D6EC89-9A02-483F-BA43-17CF3884D1B0}"/>
    <cellStyle name="Comma 23 2 2 3 3" xfId="16607" xr:uid="{47B1B3B8-8154-4468-852E-8DEA5DC9DFD2}"/>
    <cellStyle name="Comma 23 2 2 3 4" xfId="27862" xr:uid="{31B7A353-944A-49AC-8E78-6C971EE73EE4}"/>
    <cellStyle name="Comma 23 2 2 3 5" xfId="36234" xr:uid="{ADCA7B2A-CAE6-43EB-B1F1-5E2CDBF59076}"/>
    <cellStyle name="Comma 23 2 2 4" xfId="15425" xr:uid="{0BEC569A-9D8F-43D9-88ED-DCD62AA16A6A}"/>
    <cellStyle name="Comma 23 2 2 4 2" xfId="20144" xr:uid="{37577809-1973-481F-A957-8A4A51FC5919}"/>
    <cellStyle name="Comma 23 2 2 4 2 2" xfId="27865" xr:uid="{6342D50C-70AD-43E0-9B51-323DF7AFC987}"/>
    <cellStyle name="Comma 23 2 2 4 3" xfId="16608" xr:uid="{933F55E8-4CD2-4577-A51B-227D0CC86674}"/>
    <cellStyle name="Comma 23 2 2 4 4" xfId="27864" xr:uid="{84895F04-E157-4940-AC4C-30908EF06BA4}"/>
    <cellStyle name="Comma 23 2 2 4 5" xfId="36235" xr:uid="{073A763D-826C-4E80-8C2F-D44B7FB45690}"/>
    <cellStyle name="Comma 23 2 2 5" xfId="14540" xr:uid="{86D782AF-4859-4C87-BAA8-6F98047F04A5}"/>
    <cellStyle name="Comma 23 2 2 5 2" xfId="20141" xr:uid="{DBFA05A9-73D2-44E6-8006-2B77754D70E7}"/>
    <cellStyle name="Comma 23 2 2 5 3" xfId="27866" xr:uid="{E5E16B6E-8020-4E06-9B88-19F29E7AFB0F}"/>
    <cellStyle name="Comma 23 2 2 5 4" xfId="36236" xr:uid="{0C203121-1B6A-4325-BA90-D339C6C76C4D}"/>
    <cellStyle name="Comma 23 2 2 6" xfId="16605" xr:uid="{B2B54F48-3D14-48D8-92FA-4D63A96ED826}"/>
    <cellStyle name="Comma 23 2 2 7" xfId="27859" xr:uid="{02D1C91D-976D-43FD-8318-A6DADA726056}"/>
    <cellStyle name="Comma 23 2 2 8" xfId="31077" xr:uid="{C7C714BE-B633-47DD-8D18-4457588AE729}"/>
    <cellStyle name="Comma 23 2 2 9" xfId="36231" xr:uid="{D27CE272-5780-4DD9-92F9-52557C7F61CA}"/>
    <cellStyle name="Comma 23 2 3" xfId="11801" xr:uid="{4C5CFD96-1EB7-4C41-ABED-5E50EF4AC02A}"/>
    <cellStyle name="Comma 23 2 3 2" xfId="14668" xr:uid="{F5FFA3E5-4910-453F-A388-2C98AC845272}"/>
    <cellStyle name="Comma 23 2 3 2 2" xfId="20145" xr:uid="{BD5BF74A-E2A6-4FA7-A69A-526F751A7048}"/>
    <cellStyle name="Comma 23 2 3 2 3" xfId="27868" xr:uid="{B18015C5-8708-4AF1-97CC-68E3322C7061}"/>
    <cellStyle name="Comma 23 2 3 2 4" xfId="36238" xr:uid="{7DAB4CEB-CF8B-4409-8453-0495948CFEF8}"/>
    <cellStyle name="Comma 23 2 3 3" xfId="16609" xr:uid="{386205C9-CBCF-4BA1-98FB-345322FE9AAD}"/>
    <cellStyle name="Comma 23 2 3 4" xfId="27867" xr:uid="{AE7ABC9F-B16F-4580-9599-264C07D6C32F}"/>
    <cellStyle name="Comma 23 2 3 5" xfId="36237" xr:uid="{517B2D6E-2F5C-4F9E-BE64-9F0E05FF0A04}"/>
    <cellStyle name="Comma 23 2 4" xfId="15076" xr:uid="{BC754FB8-6984-4374-A15D-ED23C3F5443A}"/>
    <cellStyle name="Comma 23 2 4 2" xfId="20146" xr:uid="{DAE20C62-C8F1-4545-B614-315A4E24C2FE}"/>
    <cellStyle name="Comma 23 2 4 2 2" xfId="27870" xr:uid="{D1F7F929-56EA-4CA8-821F-EFBE59F9DA43}"/>
    <cellStyle name="Comma 23 2 4 3" xfId="16610" xr:uid="{F6EBDC41-C55D-46E6-885D-C7296979F512}"/>
    <cellStyle name="Comma 23 2 4 4" xfId="27869" xr:uid="{783DAFF3-216C-4690-A3E4-CE699D1884EC}"/>
    <cellStyle name="Comma 23 2 4 5" xfId="36239" xr:uid="{3161F15F-004B-4C7E-9D7F-8182F9834999}"/>
    <cellStyle name="Comma 23 2 5" xfId="15424" xr:uid="{D45C0D92-5B0B-4559-A782-8115B94D1D2A}"/>
    <cellStyle name="Comma 23 2 5 2" xfId="20147" xr:uid="{CDB31D38-DCA0-491B-BEE0-D34A95B86924}"/>
    <cellStyle name="Comma 23 2 5 2 2" xfId="27872" xr:uid="{7BBC0608-A0C6-45E1-8DAF-2088E196B209}"/>
    <cellStyle name="Comma 23 2 5 3" xfId="16611" xr:uid="{F76FE5CB-27FA-4341-90B0-9A5C79E8463B}"/>
    <cellStyle name="Comma 23 2 5 4" xfId="27871" xr:uid="{5D353CD2-50E3-4B90-9647-AD44145DB0B8}"/>
    <cellStyle name="Comma 23 2 5 5" xfId="36240" xr:uid="{695B3836-337F-4C6D-8D88-094FBD258CA8}"/>
    <cellStyle name="Comma 23 2 6" xfId="14462" xr:uid="{18587D34-DFCA-4B80-B569-912E929DB290}"/>
    <cellStyle name="Comma 23 2 6 2" xfId="20140" xr:uid="{2295B148-AB3B-46FD-B812-3031BFCC9F8B}"/>
    <cellStyle name="Comma 23 2 6 3" xfId="27873" xr:uid="{38EEA2A6-A710-4DB5-96CF-28F6B34772C3}"/>
    <cellStyle name="Comma 23 2 6 4" xfId="36241" xr:uid="{B9861349-7B7C-42B0-916F-EB50EA1B28F0}"/>
    <cellStyle name="Comma 23 2 7" xfId="16604" xr:uid="{76BCB3CD-469F-408F-841C-7FAEA9BD3CEE}"/>
    <cellStyle name="Comma 23 2 8" xfId="27858" xr:uid="{8524B3B5-9C3E-4F9B-A100-A4CDF4B761C9}"/>
    <cellStyle name="Comma 23 2 9" xfId="31076" xr:uid="{A68683C4-7F4F-4000-B8DC-022265C95DD3}"/>
    <cellStyle name="Comma 23 3" xfId="484" xr:uid="{976ED672-BF62-49EE-808A-57E68A85AC62}"/>
    <cellStyle name="Comma 23 3 2" xfId="11803" xr:uid="{DAD3DEF0-7B99-48BE-99B9-01F25296F003}"/>
    <cellStyle name="Comma 23 3 2 2" xfId="14670" xr:uid="{4D5ABC29-DE3F-4F6D-B1D9-EDF4C0A6AC5D}"/>
    <cellStyle name="Comma 23 3 2 2 2" xfId="20149" xr:uid="{505BE691-3F86-4651-993D-C61F51ED595D}"/>
    <cellStyle name="Comma 23 3 2 2 3" xfId="27876" xr:uid="{29039C1A-1FAF-4B0C-B0F7-A24FAB7D3A3E}"/>
    <cellStyle name="Comma 23 3 2 2 4" xfId="36244" xr:uid="{D7ADC43C-3372-44AB-9F95-E41CACA71743}"/>
    <cellStyle name="Comma 23 3 2 3" xfId="16613" xr:uid="{1A9DB11B-55DC-4AA7-8C20-E001BE42D94D}"/>
    <cellStyle name="Comma 23 3 2 4" xfId="27875" xr:uid="{F55D9D81-B4A8-4961-957B-2DD48435CB96}"/>
    <cellStyle name="Comma 23 3 2 5" xfId="31079" xr:uid="{91F1A53D-8262-42DF-8B01-0A976268FDD1}"/>
    <cellStyle name="Comma 23 3 2 6" xfId="36243" xr:uid="{9F5319D4-5333-435A-9968-D4A4FC399077}"/>
    <cellStyle name="Comma 23 3 3" xfId="15078" xr:uid="{CA32FCC4-0AE2-40DD-BF2C-4C7A487DA635}"/>
    <cellStyle name="Comma 23 3 3 2" xfId="20150" xr:uid="{736F2BF4-F23E-4AC9-AC5F-46465742B185}"/>
    <cellStyle name="Comma 23 3 3 2 2" xfId="27878" xr:uid="{5A8FD791-1B63-4190-B6FF-0B834E229DF5}"/>
    <cellStyle name="Comma 23 3 3 3" xfId="16614" xr:uid="{044FF056-B5EB-41EC-943D-09338B874E7F}"/>
    <cellStyle name="Comma 23 3 3 4" xfId="27877" xr:uid="{F29EAE1D-487E-4A54-90D2-1E233BCFCDF4}"/>
    <cellStyle name="Comma 23 3 3 5" xfId="36245" xr:uid="{BDFDB27D-3ADE-4878-890B-9B14D95FF003}"/>
    <cellStyle name="Comma 23 3 4" xfId="15426" xr:uid="{8A0EF598-C9EB-403C-821D-9385885CCEC7}"/>
    <cellStyle name="Comma 23 3 4 2" xfId="20151" xr:uid="{B4209336-2E82-414C-8AD7-EE1B5172C73A}"/>
    <cellStyle name="Comma 23 3 4 2 2" xfId="27880" xr:uid="{71630339-386B-45F7-A243-165AE9D5044E}"/>
    <cellStyle name="Comma 23 3 4 3" xfId="16615" xr:uid="{56BBFCB9-DAB8-462C-AEB6-C4D6696AE351}"/>
    <cellStyle name="Comma 23 3 4 4" xfId="27879" xr:uid="{8C6E5709-75D5-48F2-971F-B39AE37F01C4}"/>
    <cellStyle name="Comma 23 3 4 5" xfId="36246" xr:uid="{8A4219AF-2C05-489A-B735-9E1505EB9F91}"/>
    <cellStyle name="Comma 23 3 5" xfId="14463" xr:uid="{A5A4CEE0-601A-4603-A02A-C5E606744F21}"/>
    <cellStyle name="Comma 23 3 5 2" xfId="20148" xr:uid="{4C02EF80-2687-417A-A803-B650FFD8AAF2}"/>
    <cellStyle name="Comma 23 3 5 3" xfId="27881" xr:uid="{A854BC75-1B55-4324-8B7B-B298905BF7BE}"/>
    <cellStyle name="Comma 23 3 5 4" xfId="36247" xr:uid="{C06CBAE0-4BA7-42A3-8C79-1310492C8C76}"/>
    <cellStyle name="Comma 23 3 6" xfId="16612" xr:uid="{316BA4B8-EDBA-4638-BB5C-842EE6C93C0E}"/>
    <cellStyle name="Comma 23 3 7" xfId="27874" xr:uid="{8D424D09-81C9-473C-9E25-9C21B4607F68}"/>
    <cellStyle name="Comma 23 3 8" xfId="31078" xr:uid="{F27832AC-DEBC-4ACE-BAAB-DDDC3820130F}"/>
    <cellStyle name="Comma 23 3 9" xfId="36242" xr:uid="{3D4C4B9B-25D5-4F71-9FD4-C829144E17D2}"/>
    <cellStyle name="Comma 23 4" xfId="1707" xr:uid="{D1CB98C4-384B-425A-B25A-2FD11138D4A5}"/>
    <cellStyle name="Comma 23 4 2" xfId="2263" xr:uid="{785189AC-641F-4F59-8768-0497F97DA3A7}"/>
    <cellStyle name="Comma 23 4 2 2" xfId="20152" xr:uid="{DA733AF2-4E04-490C-88E4-E3BE89BB28E5}"/>
    <cellStyle name="Comma 23 4 2 3" xfId="27883" xr:uid="{C3855319-E2D7-4A49-B072-BA86ED1E69EE}"/>
    <cellStyle name="Comma 23 4 2 4" xfId="36249" xr:uid="{525380C6-3142-4600-A6DB-23A743569F95}"/>
    <cellStyle name="Comma 23 4 2 5" xfId="14667" xr:uid="{07A14E5C-4D27-42DD-A029-970462EA9184}"/>
    <cellStyle name="Comma 23 4 3" xfId="16616" xr:uid="{1895A4D2-CEC1-4A05-9517-B9829FDBA7A5}"/>
    <cellStyle name="Comma 23 4 4" xfId="27882" xr:uid="{A4AADE39-F8BC-4353-A1C0-4C0ED3DC55FB}"/>
    <cellStyle name="Comma 23 4 5" xfId="31080" xr:uid="{EDC2DF78-9B10-470A-B266-43A7D72B988E}"/>
    <cellStyle name="Comma 23 4 6" xfId="36248" xr:uid="{F7EE7492-5D2A-4AD8-9901-153BC014F61C}"/>
    <cellStyle name="Comma 23 4 7" xfId="11800" xr:uid="{FDD19393-DE0F-4254-A8FD-BD61A604AC86}"/>
    <cellStyle name="Comma 23 5" xfId="1943" xr:uid="{4CD180C4-3E67-4889-B3CC-A8D71C6A4FEC}"/>
    <cellStyle name="Comma 23 5 2" xfId="20153" xr:uid="{98D5D77B-CE58-48E8-956A-577AFB8F7153}"/>
    <cellStyle name="Comma 23 5 2 2" xfId="27885" xr:uid="{3B0FCB8F-6511-482F-9FD6-BB68E90A6ADF}"/>
    <cellStyle name="Comma 23 5 3" xfId="16617" xr:uid="{7CE888AF-E5CF-4F45-9B7A-6A345EFE63D3}"/>
    <cellStyle name="Comma 23 5 4" xfId="27884" xr:uid="{D59762DE-68AF-40AC-9BBD-47174450023B}"/>
    <cellStyle name="Comma 23 5 5" xfId="31081" xr:uid="{315602C0-B5D2-48FA-9A4B-7C0E215B655B}"/>
    <cellStyle name="Comma 23 5 6" xfId="36250" xr:uid="{27E6B25D-A1D6-4B9F-9ED3-C8065A7A30D7}"/>
    <cellStyle name="Comma 23 5 7" xfId="15075" xr:uid="{FD5E8252-4B5F-48E9-98C9-0D33ECF0BF0C}"/>
    <cellStyle name="Comma 23 6" xfId="2211" xr:uid="{EA5C4BAC-8BB4-4E7D-B155-84E605206817}"/>
    <cellStyle name="Comma 23 6 2" xfId="20154" xr:uid="{211D8D0C-E78E-4DA6-B0DD-2CB2B8133C9F}"/>
    <cellStyle name="Comma 23 6 2 2" xfId="27887" xr:uid="{1662C794-96E2-41F0-8A9C-FA5EC6AE05C0}"/>
    <cellStyle name="Comma 23 6 3" xfId="16618" xr:uid="{966F1C05-CAD4-4D61-B016-95121BF79E21}"/>
    <cellStyle name="Comma 23 6 4" xfId="27886" xr:uid="{C8D4C33D-BB8A-4ADC-8626-01DA9FFC06EA}"/>
    <cellStyle name="Comma 23 6 5" xfId="36251" xr:uid="{0E068433-7BB9-4F34-8C26-4F117E9F2B84}"/>
    <cellStyle name="Comma 23 6 6" xfId="15423" xr:uid="{7A232816-4B28-4E14-8B77-4CC2F408370E}"/>
    <cellStyle name="Comma 23 7" xfId="14461" xr:uid="{A54F54EB-F1E6-46D7-A9A3-3D0DA57177B2}"/>
    <cellStyle name="Comma 23 7 2" xfId="20139" xr:uid="{94312DAF-99C8-4EC1-97DF-CA5FDF6DF730}"/>
    <cellStyle name="Comma 23 7 3" xfId="27888" xr:uid="{8D44694F-BF55-4B05-AFDA-FA698060A6F3}"/>
    <cellStyle name="Comma 23 7 4" xfId="36252" xr:uid="{EC1C885E-BEAC-4E5F-9E53-7967901DC04E}"/>
    <cellStyle name="Comma 23 8" xfId="16603" xr:uid="{4CBABBA8-B39D-482C-B0F1-94BF69D1D18E}"/>
    <cellStyle name="Comma 23 9" xfId="27857" xr:uid="{2E630F97-BFBF-411A-91BF-37C9CB1D99A9}"/>
    <cellStyle name="Comma 24" xfId="485" xr:uid="{B7D4FB8B-D1B4-46A2-8FD0-1FCC6B0A9BF1}"/>
    <cellStyle name="Comma 24 2" xfId="486" xr:uid="{EBBE4BDB-6FDB-49B7-897A-78195AA6D5BA}"/>
    <cellStyle name="Comma 24 2 2" xfId="1709" xr:uid="{35BFC029-F6ED-4AD8-B833-4C1454CF76BF}"/>
    <cellStyle name="Comma 24 2 2 2" xfId="27890" xr:uid="{DDCC0742-A7A4-42D4-B75D-E5844B9806BD}"/>
    <cellStyle name="Comma 24 2 3" xfId="2929" xr:uid="{80BE223E-D5B7-4428-81B0-ED3AF38396E7}"/>
    <cellStyle name="Comma 24 3" xfId="1708" xr:uid="{C7180549-44B4-4C81-B9C7-67BAB5339C12}"/>
    <cellStyle name="Comma 24 3 2" xfId="2264" xr:uid="{803723EE-4532-4D42-B9D8-3C66A8E931A3}"/>
    <cellStyle name="Comma 24 3 3" xfId="2930" xr:uid="{36BA0D39-FF49-4E9A-8CB4-477F7ED6D242}"/>
    <cellStyle name="Comma 24 4" xfId="1839" xr:uid="{9D9BC912-0F63-46D7-A20D-C1175778D2FF}"/>
    <cellStyle name="Comma 24 4 2" xfId="8772" xr:uid="{4A4FA420-A841-4A81-8202-1F05139F5C15}"/>
    <cellStyle name="Comma 24 5" xfId="2212" xr:uid="{A18C6ECA-EA25-496D-BBCC-BC443B2EEB8F}"/>
    <cellStyle name="Comma 24 5 2" xfId="11804" xr:uid="{117F7313-75FC-4E2C-8BC0-34D7D0AADB2A}"/>
    <cellStyle name="Comma 24 6" xfId="14541" xr:uid="{CCC7AFEB-CC76-4D22-94BE-649AD6B6D397}"/>
    <cellStyle name="Comma 24 7" xfId="27889" xr:uid="{E7DCEE4B-37C2-472B-BA35-3A18EE07E27A}"/>
    <cellStyle name="Comma 25" xfId="487" xr:uid="{67B01DC4-3E23-42A9-BADB-265B50D30BCF}"/>
    <cellStyle name="Comma 25 2" xfId="488" xr:uid="{84762AA4-9D16-49B9-AC98-5D4BF1194CAF}"/>
    <cellStyle name="Comma 25 2 2" xfId="1710" xr:uid="{58E0C1DE-44A3-4AA3-B0B3-0A3108618604}"/>
    <cellStyle name="Comma 25 2 2 2" xfId="20156" xr:uid="{ECDB1C75-5D65-4F21-804A-B2B0C8AE62E2}"/>
    <cellStyle name="Comma 25 2 2 3" xfId="27893" xr:uid="{EDB2E330-3744-4373-8B83-09E5C4F8AD12}"/>
    <cellStyle name="Comma 25 2 2 4" xfId="36253" xr:uid="{1F33CF1F-BF72-4B1B-B5ED-4B32F0638D5D}"/>
    <cellStyle name="Comma 25 2 2 5" xfId="14671" xr:uid="{64FADADB-DD2D-4377-B5FC-37726325E0EF}"/>
    <cellStyle name="Comma 25 2 3" xfId="16620" xr:uid="{5DD8B41E-8DB3-46EB-B9D6-E8F4DCF7333C}"/>
    <cellStyle name="Comma 25 2 4" xfId="27892" xr:uid="{DE7A32EA-6CB0-4870-A4F1-E6DF7C0D2AE1}"/>
    <cellStyle name="Comma 25 3" xfId="11806" xr:uid="{CA0A7A5D-58B1-4ACB-BAE2-930B9E6EF9A4}"/>
    <cellStyle name="Comma 25 3 2" xfId="15079" xr:uid="{50C20C35-D866-49F4-8589-656DCFAC0F90}"/>
    <cellStyle name="Comma 25 3 2 2" xfId="20157" xr:uid="{DD498A21-9226-4C05-8AA4-039DEFEA867A}"/>
    <cellStyle name="Comma 25 3 2 3" xfId="27895" xr:uid="{7EE40B7C-06D8-4C83-8AC5-F997EB0053EE}"/>
    <cellStyle name="Comma 25 3 2 4" xfId="36255" xr:uid="{AEC6DDC9-8B61-47E1-B653-E6B731D1982A}"/>
    <cellStyle name="Comma 25 3 3" xfId="16621" xr:uid="{600AFE47-9E15-4D76-8EA6-82A52C6DDB78}"/>
    <cellStyle name="Comma 25 3 4" xfId="27894" xr:uid="{FECD4797-251D-4688-8C43-DE4E807AA530}"/>
    <cellStyle name="Comma 25 3 5" xfId="36254" xr:uid="{68865419-B3BA-405A-809C-9D5C23C8046D}"/>
    <cellStyle name="Comma 25 4" xfId="15427" xr:uid="{716573EA-1FE2-45F0-90F3-F770FA5CDA53}"/>
    <cellStyle name="Comma 25 4 2" xfId="20158" xr:uid="{2656A5D6-9DAF-4A90-8374-82CCA94EFB4D}"/>
    <cellStyle name="Comma 25 4 2 2" xfId="27897" xr:uid="{F25C5F8C-0274-4313-95D4-E34AD28624C4}"/>
    <cellStyle name="Comma 25 4 3" xfId="16622" xr:uid="{57040B95-0FB6-4680-A649-E8D02977238F}"/>
    <cellStyle name="Comma 25 4 4" xfId="27896" xr:uid="{EDCE28FF-4475-40F0-ABCD-BBC2B40D800F}"/>
    <cellStyle name="Comma 25 4 5" xfId="36256" xr:uid="{70331CDE-5388-4BF5-AE9A-FE69A09D3453}"/>
    <cellStyle name="Comma 25 5" xfId="14542" xr:uid="{E0D11721-B837-4BA7-9E5E-1076216672FD}"/>
    <cellStyle name="Comma 25 5 2" xfId="20155" xr:uid="{F39D722E-77D0-4298-9B20-D513754C5EC2}"/>
    <cellStyle name="Comma 25 5 3" xfId="27898" xr:uid="{F977243A-B060-40E4-8BD7-C15B8AA37C52}"/>
    <cellStyle name="Comma 25 5 4" xfId="36257" xr:uid="{132DEAE9-A615-423F-BBB7-E6E5527CCF95}"/>
    <cellStyle name="Comma 25 6" xfId="16619" xr:uid="{5C59949B-E671-4C3E-9AB0-38850446C0C3}"/>
    <cellStyle name="Comma 25 7" xfId="27891" xr:uid="{FA7F0EC6-D1B2-4A18-8C90-F5038AE3DB59}"/>
    <cellStyle name="Comma 26" xfId="489" xr:uid="{25ACEC84-169E-4328-81D8-10CD74902386}"/>
    <cellStyle name="Comma 26 2" xfId="490" xr:uid="{2489CEBA-90EE-4E9E-A958-E500952967E8}"/>
    <cellStyle name="Comma 26 2 2" xfId="1712" xr:uid="{8575A0D6-CFA4-4EBE-A76C-D2D4D61DCE3A}"/>
    <cellStyle name="Comma 26 2 2 2" xfId="8773" xr:uid="{B0876F45-51C0-4425-9AAD-2F962025DC8F}"/>
    <cellStyle name="Comma 26 2 3" xfId="27900" xr:uid="{A5C76B5E-3CF8-47EE-978D-C53D5D9F9DE9}"/>
    <cellStyle name="Comma 26 2 4" xfId="2931" xr:uid="{E9E330B9-EE50-445E-8A34-9787EA9A706C}"/>
    <cellStyle name="Comma 26 3" xfId="1711" xr:uid="{F4ACB4EB-2BBB-449E-8354-9BAD1F50FB72}"/>
    <cellStyle name="Comma 26 3 2" xfId="8774" xr:uid="{AC04F646-4350-4B38-AB78-F6666B570D60}"/>
    <cellStyle name="Comma 26 4" xfId="1766" xr:uid="{74FD8755-5780-490D-8932-ACEC026FAED8}"/>
    <cellStyle name="Comma 26 4 2" xfId="11807" xr:uid="{0C493F2C-0930-4216-8BD9-7D8C8EE2A307}"/>
    <cellStyle name="Comma 26 5" xfId="14543" xr:uid="{6B389D8F-3347-4735-BC8A-1E6A5D668301}"/>
    <cellStyle name="Comma 26 6" xfId="27899" xr:uid="{E4C4768C-EE2F-4389-A23C-DEF094B0CB04}"/>
    <cellStyle name="Comma 27" xfId="491" xr:uid="{115DCA93-CD76-4C32-B25F-DA9682B8F847}"/>
    <cellStyle name="Comma 27 2" xfId="1713" xr:uid="{BA888553-1141-4365-A65D-24EBB311F8F1}"/>
    <cellStyle name="Comma 27 2 2" xfId="27902" xr:uid="{7FC7EA97-AE6C-479C-9D16-08CCBA77BEFB}"/>
    <cellStyle name="Comma 27 3" xfId="14544" xr:uid="{6B71EE32-26F5-43BC-8584-123319914CE1}"/>
    <cellStyle name="Comma 27 4" xfId="27901" xr:uid="{E92D8132-AB5D-4748-BE52-7C8F96B309C7}"/>
    <cellStyle name="Comma 28" xfId="492" xr:uid="{EE89D146-6C27-4C2B-A0BC-DA51D0522093}"/>
    <cellStyle name="Comma 28 2" xfId="493" xr:uid="{73926625-1657-41FD-B9BE-22F15502B5C9}"/>
    <cellStyle name="Comma 28 2 2" xfId="2213" xr:uid="{30C58DD5-4612-4831-9020-033BEE13D93B}"/>
    <cellStyle name="Comma 28 2 2 2" xfId="16623" xr:uid="{1C63DC6E-5C15-40FA-99A6-611C763C0831}"/>
    <cellStyle name="Comma 28 2 3" xfId="27904" xr:uid="{89BC8CA3-EE7F-40E2-ABC8-25D62FDFC921}"/>
    <cellStyle name="Comma 28 2 4" xfId="11808" xr:uid="{A69D1EE5-5497-4B5F-8F00-32B85453088D}"/>
    <cellStyle name="Comma 28 3" xfId="27903" xr:uid="{055A5CEF-2604-4FBD-9D39-924C4ACA3854}"/>
    <cellStyle name="Comma 28 4" xfId="38964" xr:uid="{A02D816F-F033-4F2A-8540-92B97A8C3677}"/>
    <cellStyle name="Comma 28 5" xfId="2932" xr:uid="{7B9B6B10-B0A0-42CB-A8F6-7C4C3C10A424}"/>
    <cellStyle name="Comma 29" xfId="494" xr:uid="{A1DADBFE-1BD2-48B5-AD4A-E2823D69FD1C}"/>
    <cellStyle name="Comma 29 2" xfId="495" xr:uid="{EA83445A-DEA2-4071-99BF-1DC6DF1629CF}"/>
    <cellStyle name="Comma 29 2 2" xfId="1715" xr:uid="{8E82088F-0D30-400E-852A-937B45843077}"/>
    <cellStyle name="Comma 29 2 2 2" xfId="20160" xr:uid="{E0F4A1F6-37C8-4F9F-B04B-AA0EDA2CDA48}"/>
    <cellStyle name="Comma 29 2 2 3" xfId="27907" xr:uid="{6CE96B48-E5A6-4A73-B7DD-1322E2C3DE30}"/>
    <cellStyle name="Comma 29 2 2 4" xfId="36258" xr:uid="{2EBD29A7-B71C-4FAE-B1AA-9EEC61A233E6}"/>
    <cellStyle name="Comma 29 2 2 5" xfId="14672" xr:uid="{F5AC2564-4E60-4963-9B70-8FF240F2FE5B}"/>
    <cellStyle name="Comma 29 2 3" xfId="16625" xr:uid="{1D353022-9A66-4EB9-8158-CEB1A9BFA3DE}"/>
    <cellStyle name="Comma 29 2 4" xfId="27906" xr:uid="{E6062986-0FC4-400B-B042-6845CD23AB75}"/>
    <cellStyle name="Comma 29 3" xfId="1714" xr:uid="{1FCA0F2B-8B95-424D-ACF9-5452222972CE}"/>
    <cellStyle name="Comma 29 3 2" xfId="2265" xr:uid="{2FEDBBB3-2BFA-4837-BB62-F34F8D67535F}"/>
    <cellStyle name="Comma 29 3 2 2" xfId="20161" xr:uid="{FCF3C3B7-A5DA-41F8-A032-E939231B7811}"/>
    <cellStyle name="Comma 29 3 2 3" xfId="27909" xr:uid="{7176B226-EE84-49FE-BA34-97E03EECEC0C}"/>
    <cellStyle name="Comma 29 3 2 4" xfId="36260" xr:uid="{E05B992A-E8C2-487E-AB6C-380A9878BC69}"/>
    <cellStyle name="Comma 29 3 2 5" xfId="15080" xr:uid="{49DB9AAB-11DD-4643-B8D4-CB7F62E921E1}"/>
    <cellStyle name="Comma 29 3 3" xfId="16626" xr:uid="{335EBABE-B1F0-4D5B-8540-31B44832BD39}"/>
    <cellStyle name="Comma 29 3 4" xfId="27908" xr:uid="{752DAD81-A4FB-4EC1-BCC9-8512D8680A9F}"/>
    <cellStyle name="Comma 29 3 5" xfId="36259" xr:uid="{FEC36F52-B465-4D6D-8868-4187FAE69A21}"/>
    <cellStyle name="Comma 29 3 6" xfId="11809" xr:uid="{BCD756D8-7507-4C66-881F-244CC27F40E6}"/>
    <cellStyle name="Comma 29 4" xfId="2214" xr:uid="{2294E769-F464-4160-B263-E79041C81F1A}"/>
    <cellStyle name="Comma 29 4 2" xfId="20162" xr:uid="{0DC32EC6-C91E-452B-95A2-E1D4D7804B6B}"/>
    <cellStyle name="Comma 29 4 2 2" xfId="27911" xr:uid="{E850DB53-8114-413D-8BEE-3B11D802EF5A}"/>
    <cellStyle name="Comma 29 4 3" xfId="16627" xr:uid="{18258467-BB1E-4998-8121-E31398B82874}"/>
    <cellStyle name="Comma 29 4 4" xfId="27910" xr:uid="{C3505EBC-0485-45C2-BA00-0B057AFCB543}"/>
    <cellStyle name="Comma 29 4 5" xfId="36261" xr:uid="{AC9A6F5F-4356-4356-ACA1-1A22BC28E098}"/>
    <cellStyle name="Comma 29 4 6" xfId="15428" xr:uid="{4EEDED35-1E4A-4499-AD44-1C13ECEE5220}"/>
    <cellStyle name="Comma 29 5" xfId="14545" xr:uid="{01F82B99-3BE3-4931-8468-952F7A9325DA}"/>
    <cellStyle name="Comma 29 5 2" xfId="20159" xr:uid="{4D6F5A31-C415-4739-B806-C80A784922D9}"/>
    <cellStyle name="Comma 29 5 3" xfId="27912" xr:uid="{74ED370B-D853-46DC-BF07-B7A8BCCAD86D}"/>
    <cellStyle name="Comma 29 5 4" xfId="36262" xr:uid="{AFD5E557-25DC-4D17-899D-AAA18CA535D1}"/>
    <cellStyle name="Comma 29 6" xfId="16624" xr:uid="{C9A831F4-0A5D-402D-8A28-F04F85F1784C}"/>
    <cellStyle name="Comma 29 7" xfId="27905" xr:uid="{BBADDFAC-96FD-4162-948A-4A5DDC9A64CF}"/>
    <cellStyle name="Comma 3" xfId="4" xr:uid="{00000000-0005-0000-0000-000002000000}"/>
    <cellStyle name="Comma 3 10" xfId="496" xr:uid="{4DCE6126-F8E5-45CD-889E-3FD8B77789F5}"/>
    <cellStyle name="Comma 3 10 2" xfId="1777" xr:uid="{9C64741C-0FFB-4575-B563-CB6E04DB35E7}"/>
    <cellStyle name="Comma 3 10 2 2" xfId="2305" xr:uid="{5363DCE3-E246-4118-810E-E31883BD3484}"/>
    <cellStyle name="Comma 3 10 2 3" xfId="8775" xr:uid="{5B019E85-9A87-43C5-BAA9-C2A443092844}"/>
    <cellStyle name="Comma 3 10 3" xfId="14546" xr:uid="{D661E35F-EE2B-4751-AA6E-4107A361C05A}"/>
    <cellStyle name="Comma 3 10 4" xfId="38965" xr:uid="{1AD5FF2D-D438-4771-8893-2DBAC4FF1172}"/>
    <cellStyle name="Comma 3 11" xfId="497" xr:uid="{598A78B4-A494-418D-A8E1-4221B499FF32}"/>
    <cellStyle name="Comma 3 11 2" xfId="498" xr:uid="{FAF44A7E-FB4B-4F09-B0BC-5F8FF964A74D}"/>
    <cellStyle name="Comma 3 11 3" xfId="2106" xr:uid="{48CC277F-88C2-4BC9-BB49-6A718BD00D5E}"/>
    <cellStyle name="Comma 3 11 3 2" xfId="2442" xr:uid="{5B2B3687-38EA-4899-B271-F1468DF05864}"/>
    <cellStyle name="Comma 3 11 3 3" xfId="11811" xr:uid="{7D6D87EB-EF0A-4F4E-AC01-E602E34C0550}"/>
    <cellStyle name="Comma 3 11 4" xfId="38966" xr:uid="{FFF716BA-19DA-43EC-B186-C104028937EB}"/>
    <cellStyle name="Comma 3 12" xfId="499" xr:uid="{699974A2-48BD-4D53-9E71-9209A4A1595D}"/>
    <cellStyle name="Comma 3 12 2" xfId="1716" xr:uid="{2B24978B-A495-4178-AA0E-A161149BC4CB}"/>
    <cellStyle name="Comma 3 12 2 2" xfId="20163" xr:uid="{3F728A4C-34CF-4AA9-926E-1E4C1A1266C6}"/>
    <cellStyle name="Comma 3 12 2 3" xfId="27914" xr:uid="{29AB3DB1-D0F6-426E-971A-FB91609A5C6B}"/>
    <cellStyle name="Comma 3 12 2 4" xfId="11059" xr:uid="{D2C4BE4A-2F8C-4E3D-86DE-102DCAC61DBF}"/>
    <cellStyle name="Comma 3 12 3" xfId="1787" xr:uid="{66EDD285-C0CF-4F52-A49E-33084AD455CE}"/>
    <cellStyle name="Comma 3 12 3 2" xfId="2309" xr:uid="{57D61923-1742-419E-A78D-D258864E0B2C}"/>
    <cellStyle name="Comma 3 12 3 3" xfId="11812" xr:uid="{9AC53389-0122-4F45-9D21-467D67E494A3}"/>
    <cellStyle name="Comma 3 12 4" xfId="14626" xr:uid="{D544206D-7B66-4107-8085-D5986CE97D98}"/>
    <cellStyle name="Comma 3 12 4 2" xfId="36263" xr:uid="{796DE714-D35C-45F9-A0F6-B92AAC8AEFB9}"/>
    <cellStyle name="Comma 3 12 5" xfId="16628" xr:uid="{A96F0EC6-F1F7-4C0D-BD8A-50E06502F7E2}"/>
    <cellStyle name="Comma 3 12 6" xfId="27913" xr:uid="{F0BA7B4B-C58F-4B2D-84A5-B528BC74ACB1}"/>
    <cellStyle name="Comma 3 12 7" xfId="8776" xr:uid="{39BC540B-C2FD-4765-A076-E12C6DCF3DAB}"/>
    <cellStyle name="Comma 3 13" xfId="1927" xr:uid="{4E54B121-8567-4791-BE04-E0C8841195F8}"/>
    <cellStyle name="Comma 3 13 2" xfId="2367" xr:uid="{1A5EFD0B-E94D-4FFE-AA28-64A695422E5F}"/>
    <cellStyle name="Comma 3 13 2 2" xfId="20164" xr:uid="{73C98B8A-3D10-4BBF-AC4E-8C30D5355ADE}"/>
    <cellStyle name="Comma 3 13 2 3" xfId="27916" xr:uid="{6D5B9898-CAB6-42FA-A26B-75ED57C9375C}"/>
    <cellStyle name="Comma 3 13 2 4" xfId="36264" xr:uid="{12B86374-CE74-404B-B81F-2FCDA9677CA4}"/>
    <cellStyle name="Comma 3 13 2 5" xfId="15064" xr:uid="{7987EB87-F211-4A79-B02E-017E8620A01F}"/>
    <cellStyle name="Comma 3 13 3" xfId="16629" xr:uid="{13B66CDD-C6C7-46A2-AD01-C2E7D5619A43}"/>
    <cellStyle name="Comma 3 13 4" xfId="27915" xr:uid="{3C060FD8-430F-4827-A612-216EFE470400}"/>
    <cellStyle name="Comma 3 13 5" xfId="11813" xr:uid="{DC48EB62-C5C9-4FF9-AA7F-3C48BCFAF709}"/>
    <cellStyle name="Comma 3 14" xfId="1935" xr:uid="{6377317F-6074-4199-BD48-C6BF5B15FB03}"/>
    <cellStyle name="Comma 3 14 2" xfId="2375" xr:uid="{67CA605E-93D5-4743-BA59-E5D317DD893F}"/>
    <cellStyle name="Comma 3 14 2 2" xfId="20165" xr:uid="{8BE44416-0D3C-4B02-96B4-18FA72DD96B6}"/>
    <cellStyle name="Comma 3 14 2 3" xfId="27918" xr:uid="{3F16A98D-01AD-4ED3-B947-B90D3E36FE18}"/>
    <cellStyle name="Comma 3 14 2 4" xfId="36265" xr:uid="{C844EECA-5331-45ED-A5D5-16EF05D33677}"/>
    <cellStyle name="Comma 3 14 2 5" xfId="15282" xr:uid="{9DCFAD24-2FF7-4F9B-850F-2C5B29D2CDC2}"/>
    <cellStyle name="Comma 3 14 3" xfId="16630" xr:uid="{F9CEA3D1-6FA0-4710-8F3D-E67E312756FF}"/>
    <cellStyle name="Comma 3 14 4" xfId="27917" xr:uid="{CB406935-227F-405A-BB10-829D53795594}"/>
    <cellStyle name="Comma 3 14 5" xfId="11814" xr:uid="{187E218B-A6A6-44E9-98A8-B7424F6935B0}"/>
    <cellStyle name="Comma 3 15" xfId="1942" xr:uid="{919F47C7-4F44-4A8F-BB1A-9B446CAAAF3B}"/>
    <cellStyle name="Comma 3 15 2" xfId="2379" xr:uid="{54B385D9-E991-4E0F-9981-01FC924A8277}"/>
    <cellStyle name="Comma 3 15 2 2" xfId="19464" xr:uid="{44DADB44-DC7C-47C8-ABB7-CE71BA039B8E}"/>
    <cellStyle name="Comma 3 15 3" xfId="11810" xr:uid="{A6C54036-FD8A-47CE-9B0D-2CF6432B8E5C}"/>
    <cellStyle name="Comma 3 16" xfId="1759" xr:uid="{E1124B42-44F7-44BB-ACC3-537B194E4B64}"/>
    <cellStyle name="Comma 3 16 2" xfId="2296" xr:uid="{30E4F661-31CF-42D8-9CFE-9F3833842E2D}"/>
    <cellStyle name="Comma 3 16 3" xfId="15782" xr:uid="{7F2B1406-B297-4FBF-91A0-53DEAE17290B}"/>
    <cellStyle name="Comma 3 17" xfId="1954" xr:uid="{C3AE2746-F77D-4A7A-A167-E4006BE1D2DE}"/>
    <cellStyle name="Comma 3 17 2" xfId="2384" xr:uid="{896863E5-C055-45E4-9A4F-010C7AB7291D}"/>
    <cellStyle name="Comma 3 18" xfId="1841" xr:uid="{7F5CA2DC-3B9E-44A8-90C7-BA03B8C52074}"/>
    <cellStyle name="Comma 3 18 2" xfId="2338" xr:uid="{E3FB2C54-91A5-4F8D-A1B7-9884DB855DEB}"/>
    <cellStyle name="Comma 3 19" xfId="1796" xr:uid="{6D11B50C-1290-45E2-8C29-C511CB2A43B9}"/>
    <cellStyle name="Comma 3 19 2" xfId="2312" xr:uid="{E6BB435E-5F03-484D-BCC3-A8A5EDA9C894}"/>
    <cellStyle name="Comma 3 2" xfId="125" xr:uid="{33DA701A-E856-487D-A33C-FC118575FAC8}"/>
    <cellStyle name="Comma 3 2 2" xfId="126" xr:uid="{90CD8045-D49F-47CE-9E9A-766E5BAB7203}"/>
    <cellStyle name="Comma 3 2 2 2" xfId="500" xr:uid="{C961D1CD-60E7-442E-9F83-C82E92016BAA}"/>
    <cellStyle name="Comma 3 2 2 2 2" xfId="1717" xr:uid="{65A34404-045F-4581-A2B8-F7F84C66EF73}"/>
    <cellStyle name="Comma 3 2 2 2 2 2" xfId="11817" xr:uid="{78E39B43-9FF6-4AC2-B086-668CC52098F1}"/>
    <cellStyle name="Comma 3 2 2 2 2 3" xfId="8777" xr:uid="{A7259E93-59E2-4B91-8616-71FF6E86D50A}"/>
    <cellStyle name="Comma 3 2 2 2 3" xfId="1797" xr:uid="{35F1EC9F-711F-4182-BE21-792A283D9EF6}"/>
    <cellStyle name="Comma 3 2 2 2 3 2" xfId="11816" xr:uid="{8F2CFB5A-B8EA-4258-8CB0-041CA1A4DA7B}"/>
    <cellStyle name="Comma 3 2 2 3" xfId="2046" xr:uid="{F440B719-F0E9-4B20-8E7D-3E59D61514C7}"/>
    <cellStyle name="Comma 3 2 2 3 2" xfId="8778" xr:uid="{52657C2E-A263-4E09-AE77-2A30F3B52244}"/>
    <cellStyle name="Comma 3 2 2 4" xfId="2012" xr:uid="{DAE56CA1-6D34-41F2-9E50-51F42B483CC3}"/>
    <cellStyle name="Comma 3 2 2 4 2" xfId="14547" xr:uid="{3177715F-0AFA-4CA8-91C6-ED673251C25B}"/>
    <cellStyle name="Comma 3 2 2 5" xfId="2059" xr:uid="{E91A4DDE-A324-45D6-A855-C65F4AFBDB56}"/>
    <cellStyle name="Comma 3 2 2 5 2" xfId="35107" xr:uid="{4A24599D-2113-440F-8BB4-4C3A2F4B7123}"/>
    <cellStyle name="Comma 3 2 2 5 3" xfId="24606" xr:uid="{C752D5CB-592A-4C56-8D64-811F23748E90}"/>
    <cellStyle name="Comma 3 2 2 6" xfId="2125" xr:uid="{5BD2C6E7-9C40-4C66-A378-8A837CF6C498}"/>
    <cellStyle name="Comma 3 2 2 7" xfId="2073" xr:uid="{0C9CB130-161F-41A3-BDBE-E9C42DA2FAF5}"/>
    <cellStyle name="Comma 3 2 2 8" xfId="2144" xr:uid="{3DE64BFA-75D4-4486-BC03-8F958DA9BB03}"/>
    <cellStyle name="Comma 3 2 2 8 2" xfId="2459" xr:uid="{E922211E-FB0F-45EB-A782-C80EB9ED630E}"/>
    <cellStyle name="Comma 3 2 3" xfId="501" xr:uid="{30D26498-0B3D-4518-AABE-8AEA8302D5D7}"/>
    <cellStyle name="Comma 3 2 3 2" xfId="1718" xr:uid="{9B230CF5-88CD-465E-9A4B-76AA80E08C05}"/>
    <cellStyle name="Comma 3 2 3 2 2" xfId="8779" xr:uid="{400ED0BC-5FBA-4247-996F-80DE28CFDE02}"/>
    <cellStyle name="Comma 3 2 3 2 3" xfId="2625" xr:uid="{4B851A0C-AFAF-409F-9A83-8F950705035D}"/>
    <cellStyle name="Comma 3 2 3 3" xfId="2176" xr:uid="{5F4F120B-5EAB-474D-B707-89F9E8401A8C}"/>
    <cellStyle name="Comma 3 2 3 3 2" xfId="2477" xr:uid="{2064B741-6520-4D08-BF3C-4787C5C4D0AB}"/>
    <cellStyle name="Comma 3 2 3 3 2 2" xfId="16631" xr:uid="{78095569-887B-4A92-BD0D-EFE697CEDA52}"/>
    <cellStyle name="Comma 3 2 3 3 3" xfId="8780" xr:uid="{533E6359-79AE-4500-9508-422C58E7E3B1}"/>
    <cellStyle name="Comma 3 2 3 4" xfId="11818" xr:uid="{FDA016B4-3BCC-4BC4-8441-71E9B786F6D0}"/>
    <cellStyle name="Comma 3 2 3 5" xfId="14548" xr:uid="{6C0BEB36-B3F7-441A-A94E-8A7F6F339C64}"/>
    <cellStyle name="Comma 3 2 3 6" xfId="27919" xr:uid="{B579E817-E3D1-4490-B04F-BB1A0A822F94}"/>
    <cellStyle name="Comma 3 2 3 7" xfId="2624" xr:uid="{4208217D-9662-49CF-A0D7-98BEE5D9B4B2}"/>
    <cellStyle name="Comma 3 2 4" xfId="502" xr:uid="{89F69249-02C9-4608-8448-5595EF100189}"/>
    <cellStyle name="Comma 3 2 4 2" xfId="1719" xr:uid="{84CE8D83-38C3-44F1-9390-41DC767ECAD8}"/>
    <cellStyle name="Comma 3 2 4 2 2" xfId="2266" xr:uid="{6ADDC937-7C0E-4EAA-A3C4-D65EC4122670}"/>
    <cellStyle name="Comma 3 2 4 2 2 2" xfId="8781" xr:uid="{9978D602-B8CD-47F3-9934-70D56341F932}"/>
    <cellStyle name="Comma 3 2 4 2 3" xfId="2627" xr:uid="{26869B78-51BB-4D74-95F2-068B643B0290}"/>
    <cellStyle name="Comma 3 2 4 3" xfId="2154" xr:uid="{EA17C370-95C3-4591-ACD1-2026D4C44AA5}"/>
    <cellStyle name="Comma 3 2 4 3 2" xfId="2468" xr:uid="{4A6B8618-E3E6-4520-BF15-73EEC8923AFC}"/>
    <cellStyle name="Comma 3 2 4 3 3" xfId="8782" xr:uid="{3F123BCE-8FE8-4BE2-88BE-453BC06F754E}"/>
    <cellStyle name="Comma 3 2 4 4" xfId="2215" xr:uid="{F9B9D6C8-99B5-4648-807D-5D357FC7A213}"/>
    <cellStyle name="Comma 3 2 4 4 2" xfId="11819" xr:uid="{DD296D2E-7978-4DA6-83C4-BB14653FC58D}"/>
    <cellStyle name="Comma 3 2 4 5" xfId="14549" xr:uid="{9ECB38D0-A062-4BCA-A9A7-9F0356632E0B}"/>
    <cellStyle name="Comma 3 2 4 6" xfId="38967" xr:uid="{D6E27807-A703-46E9-A171-F571995FB2C8}"/>
    <cellStyle name="Comma 3 2 4 7" xfId="2626" xr:uid="{5658BEB9-0BF7-4E11-8664-DC4A48A0B9D8}"/>
    <cellStyle name="Comma 3 2 5" xfId="503" xr:uid="{E224A198-BC3C-4EB9-810A-830F16C4F0D8}"/>
    <cellStyle name="Comma 3 2 5 2" xfId="1720" xr:uid="{92EFEE73-18AC-49A9-9EEC-DBADCEA64096}"/>
    <cellStyle name="Comma 3 2 5 2 2" xfId="8783" xr:uid="{BD70733F-8AE4-46E8-AC73-B4DB9A1D14E6}"/>
    <cellStyle name="Comma 3 2 5 3" xfId="2123" xr:uid="{0C94FFD2-33C6-4E81-B1C3-775F0980D888}"/>
    <cellStyle name="Comma 3 2 5 3 2" xfId="2449" xr:uid="{CCDA60AA-6F4D-4ACD-B7F1-829D284706B6}"/>
    <cellStyle name="Comma 3 2 5 4" xfId="2628" xr:uid="{31F35D12-E8CF-4AAA-924A-8471403868A3}"/>
    <cellStyle name="Comma 3 2 6" xfId="2068" xr:uid="{14AB3487-5703-464D-99F1-426CCA5510DA}"/>
    <cellStyle name="Comma 3 2 6 2" xfId="2426" xr:uid="{4B1616C2-D904-4AD6-A4D9-D2F0D7DE9FDB}"/>
    <cellStyle name="Comma 3 2 6 2 2" xfId="16632" xr:uid="{D471073C-DC60-411C-97C2-64A0F5D2D2B2}"/>
    <cellStyle name="Comma 3 2 6 3" xfId="31082" xr:uid="{C26DDF82-7167-490B-83C5-13A2DD6C5D2F}"/>
    <cellStyle name="Comma 3 2 6 4" xfId="8784" xr:uid="{8A5C3072-36B3-4D0A-878D-7A93407E5A38}"/>
    <cellStyle name="Comma 3 2 7" xfId="2078" xr:uid="{5002D78C-5C46-4A61-8717-5C2B32CE43CF}"/>
    <cellStyle name="Comma 3 2 7 2" xfId="2432" xr:uid="{4A1556FF-D76E-476C-A9E1-7FB0C9A557AB}"/>
    <cellStyle name="Comma 3 2 7 3" xfId="11815" xr:uid="{4D77D9CD-801E-4986-BC52-1F2488882AB6}"/>
    <cellStyle name="Comma 3 2 8" xfId="1774" xr:uid="{151B1F8D-165E-45C7-BAB8-498591DAB390}"/>
    <cellStyle name="Comma 3 2 8 2" xfId="14464" xr:uid="{BB2A8E0D-EBF4-421A-88EF-BA3E84F238E7}"/>
    <cellStyle name="Comma 3 2 9" xfId="24085" xr:uid="{EDCA9FB3-EDC7-4287-8B5C-EFDC059EB87D}"/>
    <cellStyle name="Comma 3 20" xfId="1842" xr:uid="{0D19ED2D-CF5D-4A90-8E27-72ACDD51DC9C}"/>
    <cellStyle name="Comma 3 20 2" xfId="2339" xr:uid="{405BDF11-CA10-478C-A4AF-01A43A31FFA4}"/>
    <cellStyle name="Comma 3 21" xfId="1969" xr:uid="{ABEE294D-8BDD-48D9-824C-6E17752B933B}"/>
    <cellStyle name="Comma 3 21 2" xfId="2391" xr:uid="{25383394-758D-45E9-A377-8B48343E076E}"/>
    <cellStyle name="Comma 3 22" xfId="2117" xr:uid="{D96BF529-B9EB-4C15-8144-613EF3997A45}"/>
    <cellStyle name="Comma 3 22 2" xfId="2445" xr:uid="{0B002FAB-3E30-43F0-B1F5-2A1C73EEB740}"/>
    <cellStyle name="Comma 3 23" xfId="1760" xr:uid="{2B58A9F6-0BA3-4158-8A88-E29D19818804}"/>
    <cellStyle name="Comma 3 23 2" xfId="2297" xr:uid="{0FE10A77-BEBB-474F-89F2-80C7AAD30B11}"/>
    <cellStyle name="Comma 3 24" xfId="1985" xr:uid="{AEF01817-6F30-4BBB-A6CE-CAC63A40473E}"/>
    <cellStyle name="Comma 3 24 2" xfId="2397" xr:uid="{A8A5998B-5187-4EBB-AF04-3B3EC1541ECC}"/>
    <cellStyle name="Comma 3 25" xfId="1768" xr:uid="{34782482-95E7-402F-972D-91BFC8DCA405}"/>
    <cellStyle name="Comma 3 25 2" xfId="2303" xr:uid="{768356E8-AA6A-489E-96CD-28C29E79FCC3}"/>
    <cellStyle name="Comma 3 26" xfId="2129" xr:uid="{0D81B32F-9165-4454-ABDB-2D1F5DF2FE80}"/>
    <cellStyle name="Comma 3 26 2" xfId="2453" xr:uid="{4A5F2293-1721-484E-9D02-54D222D8043C}"/>
    <cellStyle name="Comma 3 27" xfId="1846" xr:uid="{E44D9BBB-E254-44D6-9E8E-83E384210FED}"/>
    <cellStyle name="Comma 3 27 2" xfId="2342" xr:uid="{91833884-2E17-4639-9DE5-34F4857D01EC}"/>
    <cellStyle name="Comma 3 28" xfId="2065" xr:uid="{79AD019D-ED51-48E9-87D1-30D46B90196D}"/>
    <cellStyle name="Comma 3 28 2" xfId="2424" xr:uid="{9FC01046-03D3-424D-9622-D7079987EDCB}"/>
    <cellStyle name="Comma 3 29" xfId="2072" xr:uid="{3C25210B-786B-4C61-95BD-7CE1060B37E6}"/>
    <cellStyle name="Comma 3 29 2" xfId="2428" xr:uid="{DB6A3276-1ADB-4130-A9FE-7DC7DF0C3DEF}"/>
    <cellStyle name="Comma 3 3" xfId="127" xr:uid="{6230399B-4D74-448C-AA11-AD7924BEB9F2}"/>
    <cellStyle name="Comma 3 3 2" xfId="504" xr:uid="{3D4966E8-BC42-4F37-9C19-1627A09D313E}"/>
    <cellStyle name="Comma 3 3 2 2" xfId="2147" xr:uid="{B6003822-BE68-4BF3-A278-7CFB2BD92007}"/>
    <cellStyle name="Comma 3 3 2 2 2" xfId="2462" xr:uid="{4846D7EC-5D50-474A-9976-B8EEB27E33A1}"/>
    <cellStyle name="Comma 3 3 2 2 2 2" xfId="11822" xr:uid="{96DBA7E3-5630-4836-A44C-4BE87138FE34}"/>
    <cellStyle name="Comma 3 3 2 2 3" xfId="16633" xr:uid="{98F413AF-CADD-44FF-9F4A-26D592DC96E1}"/>
    <cellStyle name="Comma 3 3 2 2 4" xfId="8785" xr:uid="{8A5FDFB0-0894-440E-976E-C142294C3AF9}"/>
    <cellStyle name="Comma 3 3 2 3" xfId="11821" xr:uid="{DB25541C-71E8-44A9-986B-44979C2FE2B9}"/>
    <cellStyle name="Comma 3 3 2 4" xfId="2629" xr:uid="{A1567AE3-5092-488D-9643-5D3A222784A6}"/>
    <cellStyle name="Comma 3 3 3" xfId="2008" xr:uid="{376C9C76-4EE7-4756-901E-D58CE6E105AD}"/>
    <cellStyle name="Comma 3 3 3 2" xfId="2403" xr:uid="{8F58E624-AC84-4BE7-98F2-72B73880F7D0}"/>
    <cellStyle name="Comma 3 3 3 2 2" xfId="16634" xr:uid="{FA2A9493-3017-4EFF-8349-F7A65F70817B}"/>
    <cellStyle name="Comma 3 3 3 2 3" xfId="11823" xr:uid="{165714BF-AA85-417E-BB8F-D1EA20BB9E69}"/>
    <cellStyle name="Comma 3 3 3 3" xfId="14550" xr:uid="{875FE592-AF12-446B-9234-10166E65D9FF}"/>
    <cellStyle name="Comma 3 3 3 4" xfId="38968" xr:uid="{96EDE3BA-0DF4-4F39-90E0-DEEA5F9D0F55}"/>
    <cellStyle name="Comma 3 3 3 5" xfId="8786" xr:uid="{4CA1A313-4ED6-4155-9F3D-A3BD07C17A58}"/>
    <cellStyle name="Comma 3 3 4" xfId="2051" xr:uid="{13AA91CF-69C8-419E-BC1A-70ACFDCA3F89}"/>
    <cellStyle name="Comma 3 3 4 2" xfId="2416" xr:uid="{0A2BCF3C-29D7-47E0-90ED-768ACE2A38C5}"/>
    <cellStyle name="Comma 3 3 4 2 2" xfId="11825" xr:uid="{285DCEFC-C3E0-4AD6-A50D-AFF5C97C8C0D}"/>
    <cellStyle name="Comma 3 3 4 3" xfId="14551" xr:uid="{AB68417B-6BF0-4B2C-93A0-1F327DB01574}"/>
    <cellStyle name="Comma 3 3 4 4" xfId="31083" xr:uid="{BCE5DE64-3703-4412-9230-7A3E2AA46103}"/>
    <cellStyle name="Comma 3 3 4 5" xfId="11824" xr:uid="{5234BC8C-ED32-4115-B0D7-1FC993DB5418}"/>
    <cellStyle name="Comma 3 3 5" xfId="2042" xr:uid="{877ACAC4-598A-4191-88D4-882E2660D791}"/>
    <cellStyle name="Comma 3 3 5 2" xfId="2413" xr:uid="{A98F3669-6DD0-4B9E-8B8D-BC2274F7F7F8}"/>
    <cellStyle name="Comma 3 3 5 3" xfId="11826" xr:uid="{962E1556-DC2E-4B7D-BC4C-C1C8EE0CD48C}"/>
    <cellStyle name="Comma 3 3 6" xfId="2033" xr:uid="{AF81CD2B-08D0-41CC-876E-37EAC3905859}"/>
    <cellStyle name="Comma 3 3 6 2" xfId="2412" xr:uid="{D00196A6-273D-4C57-BFE7-780C65D36AC4}"/>
    <cellStyle name="Comma 3 3 6 3" xfId="11820" xr:uid="{4FAC8A48-8658-4813-A273-E8CDC7FF8C8E}"/>
    <cellStyle name="Comma 3 3 7" xfId="2030" xr:uid="{1D88F657-0DF1-4E57-95FC-51B9E23FB8AF}"/>
    <cellStyle name="Comma 3 3 7 2" xfId="2411" xr:uid="{247D8E0F-7ECD-429C-911D-7DC7979E6117}"/>
    <cellStyle name="Comma 3 3 8" xfId="1809" xr:uid="{787D5EE8-A5B0-4687-BFCA-A0B06B168C1C}"/>
    <cellStyle name="Comma 3 3 8 2" xfId="2319" xr:uid="{D680292F-471C-4D7E-8FA4-7F64310D20FD}"/>
    <cellStyle name="Comma 3 30" xfId="2086" xr:uid="{6BA8200D-9BCE-4F1B-B3EE-CFF654168E29}"/>
    <cellStyle name="Comma 3 30 2" xfId="2436" xr:uid="{F3AEF5BB-66DA-4430-BD0F-F6264D332B28}"/>
    <cellStyle name="Comma 3 31" xfId="2097" xr:uid="{3A286AF9-769D-4D37-89DD-B99AC0BB2181}"/>
    <cellStyle name="Comma 3 31 2" xfId="2438" xr:uid="{6E8F6EC0-3F11-46E0-A799-227B69370223}"/>
    <cellStyle name="Comma 3 32" xfId="2623" xr:uid="{A6070178-67F5-42FC-8D71-171BE46941CF}"/>
    <cellStyle name="Comma 3 33" xfId="50" xr:uid="{8B424B4B-84DE-44A8-BEF7-2508BB72B9FF}"/>
    <cellStyle name="Comma 3 4" xfId="505" xr:uid="{262B96A4-39F9-40DC-82AD-9E2BD2081EE2}"/>
    <cellStyle name="Comma 3 4 2" xfId="506" xr:uid="{070BF5B5-0B09-48B4-8D58-78065D55CE9B}"/>
    <cellStyle name="Comma 3 4 2 2" xfId="1798" xr:uid="{E5342821-3859-4007-AEFE-C95BCA488B56}"/>
    <cellStyle name="Comma 3 4 2 2 2" xfId="2313" xr:uid="{8632546A-0B69-48F1-9BFD-3AB4A05426F2}"/>
    <cellStyle name="Comma 3 4 3" xfId="8787" xr:uid="{546569B1-1A72-4B88-8BC5-9E2A19A126F1}"/>
    <cellStyle name="Comma 3 4 3 2" xfId="16635" xr:uid="{6435F533-837E-44BF-8282-458925417C5A}"/>
    <cellStyle name="Comma 3 4 3 3" xfId="31084" xr:uid="{6C890327-0A4E-466B-9444-B34A412A507A}"/>
    <cellStyle name="Comma 3 4 4" xfId="14552" xr:uid="{B2956B6B-3D97-46B1-90B3-2F55D5EB1346}"/>
    <cellStyle name="Comma 3 4 5" xfId="27920" xr:uid="{A3785342-5E8D-4031-BECD-0043CCBD7F6C}"/>
    <cellStyle name="Comma 3 5" xfId="507" xr:uid="{F84B6B17-A7C7-4FE4-AE8E-9CE32CAF3D14}"/>
    <cellStyle name="Comma 3 5 2" xfId="508" xr:uid="{5C994577-5C5B-4BAF-B694-FE32A36EF84F}"/>
    <cellStyle name="Comma 3 5 2 2" xfId="1824" xr:uid="{3367732C-E07B-49EE-9923-8FB437D8E081}"/>
    <cellStyle name="Comma 3 5 2 2 2" xfId="2326" xr:uid="{72E86F6E-D719-4FAC-9DC0-2A86AADED814}"/>
    <cellStyle name="Comma 3 5 2 2 3" xfId="8788" xr:uid="{D42969F4-DE29-485B-8189-BDF4A93FE05B}"/>
    <cellStyle name="Comma 3 5 2 3" xfId="14554" xr:uid="{1B6CC25B-0C65-4A8D-A21E-D0E9F57478EA}"/>
    <cellStyle name="Comma 3 5 3" xfId="509" xr:uid="{ABCACB76-8E09-4066-99E0-69A4FB156941}"/>
    <cellStyle name="Comma 3 5 3 2" xfId="8789" xr:uid="{5E977AAA-AD9C-47A6-ABB0-A1803E68444E}"/>
    <cellStyle name="Comma 3 5 4" xfId="8790" xr:uid="{6F997ACE-FC67-486A-8FDF-8F7A6C81D28D}"/>
    <cellStyle name="Comma 3 5 5" xfId="14553" xr:uid="{9CB70B1C-EF2C-435F-8E9E-EE85A8246225}"/>
    <cellStyle name="Comma 3 5 6" xfId="31085" xr:uid="{0280D62B-B163-4886-A82C-2158EECF4C67}"/>
    <cellStyle name="Comma 3 6" xfId="510" xr:uid="{32BEA8AD-6E19-4A0D-A64A-975F4B609B02}"/>
    <cellStyle name="Comma 3 6 2" xfId="511" xr:uid="{293F68DD-7395-4ABF-B22D-6FB2106C9687}"/>
    <cellStyle name="Comma 3 6 2 2" xfId="1897" xr:uid="{389F9742-2D2E-460C-8607-BD013E064BD8}"/>
    <cellStyle name="Comma 3 6 2 2 2" xfId="2353" xr:uid="{526B555E-9606-4F39-8511-ADCB56A24189}"/>
    <cellStyle name="Comma 3 6 2 2 3" xfId="8791" xr:uid="{8AB01DB5-9EEC-4717-8990-8466E70825EB}"/>
    <cellStyle name="Comma 3 6 2 3" xfId="14556" xr:uid="{E3DB3E04-9E8C-4A6D-87B9-382E47CAFA4A}"/>
    <cellStyle name="Comma 3 6 3" xfId="8792" xr:uid="{254185D2-D510-4EE3-9BC6-1F924D1EC669}"/>
    <cellStyle name="Comma 3 6 4" xfId="14555" xr:uid="{20C8A0AD-F111-4EE0-B460-FDFB9DFDFBD2}"/>
    <cellStyle name="Comma 3 6 5" xfId="27921" xr:uid="{FC9AC024-4258-4FE1-9327-015D1958DD06}"/>
    <cellStyle name="Comma 3 7" xfId="512" xr:uid="{988CDE1D-CA87-4338-900C-C791946F07E1}"/>
    <cellStyle name="Comma 3 7 2" xfId="513" xr:uid="{1E0A6A06-0A81-4DC8-9BEC-A1D3983F4515}"/>
    <cellStyle name="Comma 3 7 2 2" xfId="2173" xr:uid="{CC6CA081-FA44-49C1-A09B-84973B4F6402}"/>
    <cellStyle name="Comma 3 7 2 2 2" xfId="2475" xr:uid="{35BA6AF8-40DD-4240-854A-73FC6A248795}"/>
    <cellStyle name="Comma 3 7 2 2 3" xfId="8793" xr:uid="{AD434F96-33B9-4CF2-B914-6F1AE790F49B}"/>
    <cellStyle name="Comma 3 7 2 3" xfId="14558" xr:uid="{3C3AD743-893E-40AC-AB3E-E0485191254F}"/>
    <cellStyle name="Comma 3 7 3" xfId="8794" xr:uid="{E6E5C8F4-58B4-4BCC-9118-DF9946C23C26}"/>
    <cellStyle name="Comma 3 7 4" xfId="14557" xr:uid="{4EBB8508-9621-47C7-8862-F35B4098F506}"/>
    <cellStyle name="Comma 3 8" xfId="514" xr:uid="{B8EE7BD7-73CD-4DD8-83A4-4DD9EEF19740}"/>
    <cellStyle name="Comma 3 8 2" xfId="515" xr:uid="{6F79DC4C-F6A3-4A44-8887-98E2AA1FECFA}"/>
    <cellStyle name="Comma 3 8 2 2" xfId="8795" xr:uid="{2519FF94-2CEE-4D6E-8D3D-29BD26909AAB}"/>
    <cellStyle name="Comma 3 8 2 3" xfId="14560" xr:uid="{74BBD07A-115A-419F-9E47-EBF7475B210F}"/>
    <cellStyle name="Comma 3 8 3" xfId="1835" xr:uid="{77B1AFEF-E1F8-4FB9-A1A3-84A47DDB15A6}"/>
    <cellStyle name="Comma 3 8 3 2" xfId="2335" xr:uid="{1A741D9D-1724-414D-AB2C-D0A869E13BC2}"/>
    <cellStyle name="Comma 3 8 3 3" xfId="8796" xr:uid="{4606ECA7-992E-4F0E-A34A-4B8AD723D690}"/>
    <cellStyle name="Comma 3 8 4" xfId="14559" xr:uid="{A78A0743-4B69-45FC-8229-1750DD2E067F}"/>
    <cellStyle name="Comma 3 9" xfId="516" xr:uid="{95F4DD95-4205-4FD0-84F1-6E1EAEC7E4DE}"/>
    <cellStyle name="Comma 3 9 2" xfId="517" xr:uid="{F1387DB4-2032-48D3-A6E7-FC18242B16F3}"/>
    <cellStyle name="Comma 3 9 2 2" xfId="8797" xr:uid="{CB7933D5-1E44-4F41-B775-296EF9F28E48}"/>
    <cellStyle name="Comma 3 9 2 3" xfId="14562" xr:uid="{FB0AD7A5-2096-4D64-B3BA-1B7E1738D9D2}"/>
    <cellStyle name="Comma 3 9 3" xfId="1907" xr:uid="{7E707D28-B03B-4894-8ADA-7D4CE17BCC04}"/>
    <cellStyle name="Comma 3 9 3 2" xfId="2359" xr:uid="{6F68135D-F058-4B88-8C18-FBFE3FCBB952}"/>
    <cellStyle name="Comma 3 9 3 3" xfId="8798" xr:uid="{5F7250B3-C430-4FCF-8EE7-6F485B0CCEBE}"/>
    <cellStyle name="Comma 3 9 4" xfId="14561" xr:uid="{2F05B262-4392-4631-9854-ED68EC6AA8DE}"/>
    <cellStyle name="Comma 3_071003 - 0709 - UptownCairoCost Estimate-UPDATE 1.4'" xfId="27922" xr:uid="{858AFA08-7EAD-474D-8DC4-24B3754F1CFA}"/>
    <cellStyle name="Comma 30" xfId="518" xr:uid="{AC7B17FE-951F-4BBF-B317-42F3E0EF0296}"/>
    <cellStyle name="Comma 30 2" xfId="519" xr:uid="{46CCE30C-8230-4995-BC97-6282A0B2C01A}"/>
    <cellStyle name="Comma 30 2 2" xfId="11832" xr:uid="{9D3E142E-B8D2-47B2-B6F5-7E08B04894D1}"/>
    <cellStyle name="Comma 30 2 2 2" xfId="21497" xr:uid="{CC3B482D-2845-4C4E-8899-989D358FA793}"/>
    <cellStyle name="Comma 30 2 2 3" xfId="27925" xr:uid="{08E8D860-0E4C-4E94-A538-B6DBF58C335F}"/>
    <cellStyle name="Comma 30 2 2 4" xfId="31088" xr:uid="{EFBF8B95-E25E-45D7-9988-DD4E76682E46}"/>
    <cellStyle name="Comma 30 2 2 5" xfId="36268" xr:uid="{D832F679-B58F-4F60-B915-6BD4EA6E23F0}"/>
    <cellStyle name="Comma 30 2 3" xfId="16636" xr:uid="{765EC788-40AE-4A8C-A5E1-28185827B82E}"/>
    <cellStyle name="Comma 30 2 4" xfId="27924" xr:uid="{111CA8F1-E200-47AC-9C03-8863D19999FE}"/>
    <cellStyle name="Comma 30 2 5" xfId="31087" xr:uid="{BE1B893D-5E2F-440C-9871-FD8234CC7C5B}"/>
    <cellStyle name="Comma 30 2 6" xfId="36267" xr:uid="{9715ADFE-0796-4423-BA49-C9A0E86B772D}"/>
    <cellStyle name="Comma 30 3" xfId="520" xr:uid="{6ECF72C0-1929-4846-A55F-CCB9F4BCE5EE}"/>
    <cellStyle name="Comma 30 3 2" xfId="21498" xr:uid="{DEE01E0D-2A65-45DF-A463-82FDB4F596C9}"/>
    <cellStyle name="Comma 30 3 2 2" xfId="27927" xr:uid="{65586158-5DCE-4CCF-BDC6-7DD837D18811}"/>
    <cellStyle name="Comma 30 3 2 3" xfId="31090" xr:uid="{DF1B8A3F-A7E8-4858-9706-F76A30709ECD}"/>
    <cellStyle name="Comma 30 3 3" xfId="16637" xr:uid="{10A02A8B-B600-4FE2-989D-A2DABF9D4E59}"/>
    <cellStyle name="Comma 30 3 4" xfId="27926" xr:uid="{31903C77-E58B-41FF-910A-8B59BB430A20}"/>
    <cellStyle name="Comma 30 3 5" xfId="31089" xr:uid="{A92B4CB0-6DE1-4BE7-9894-9278CCB7E166}"/>
    <cellStyle name="Comma 30 3 6" xfId="36269" xr:uid="{79FAC72B-2227-43EC-89A1-7AE1D3DD8FF6}"/>
    <cellStyle name="Comma 30 4" xfId="1721" xr:uid="{940699F4-A974-48DA-9918-4F94481F53D8}"/>
    <cellStyle name="Comma 30 4 2" xfId="2267" xr:uid="{0BA84A61-81B2-470F-A0E9-2A5A7ECD0E84}"/>
    <cellStyle name="Comma 30 4 2 2" xfId="27929" xr:uid="{E8527CB8-CD44-4CCB-BED9-8D96FCDAE186}"/>
    <cellStyle name="Comma 30 4 2 3" xfId="21499" xr:uid="{CFC70FFB-933A-4C57-8B6D-E4FDCA1F6D67}"/>
    <cellStyle name="Comma 30 4 3" xfId="16638" xr:uid="{88566D49-EEDB-4DB1-B027-7473E702F641}"/>
    <cellStyle name="Comma 30 4 4" xfId="27928" xr:uid="{6AA83A79-72F6-4B8B-9244-8571AEF781F3}"/>
    <cellStyle name="Comma 30 4 5" xfId="31091" xr:uid="{CFC4FA37-446B-452A-9BC4-3717656FC5D3}"/>
    <cellStyle name="Comma 30 4 6" xfId="11831" xr:uid="{D3ACCBD3-8167-4E34-988C-481C559B908A}"/>
    <cellStyle name="Comma 30 5" xfId="2216" xr:uid="{CB6715FB-979C-41F7-AF35-0AABB9ECF60C}"/>
    <cellStyle name="Comma 30 5 2" xfId="27923" xr:uid="{700089A8-268D-4A7E-9546-8E987D9CBCF3}"/>
    <cellStyle name="Comma 30 6" xfId="31086" xr:uid="{D155B810-9198-4EE9-B764-737F76E530CD}"/>
    <cellStyle name="Comma 30 7" xfId="36266" xr:uid="{DE5DE5F1-534D-4AEB-93F4-1BE68D7A01A1}"/>
    <cellStyle name="Comma 30 8" xfId="38969" xr:uid="{77A2ABE0-6BD5-4A50-A8DB-7DCFF09BF41C}"/>
    <cellStyle name="Comma 31" xfId="521" xr:uid="{0DE81883-E805-4603-957B-00CD123C605A}"/>
    <cellStyle name="Comma 31 2" xfId="8799" xr:uid="{78745D80-E6B3-44EE-A01C-83AB7BC1A252}"/>
    <cellStyle name="Comma 32" xfId="522" xr:uid="{50386A50-98F9-4E50-8B4D-BCD9EA9D6AB1}"/>
    <cellStyle name="Comma 32 2" xfId="523" xr:uid="{A5EE88EB-FC50-4E5F-A901-998AB1C646DE}"/>
    <cellStyle name="Comma 32 2 2" xfId="14630" xr:uid="{87ACE653-D24B-4850-81F8-1998EFB1B5FE}"/>
    <cellStyle name="Comma 32 2 2 2" xfId="20167" xr:uid="{5D080835-3805-41DC-BF0B-13DFB5FC5187}"/>
    <cellStyle name="Comma 32 2 2 3" xfId="27932" xr:uid="{6ECF3D41-4194-4976-AC7A-C40ABE862C43}"/>
    <cellStyle name="Comma 32 2 2 4" xfId="36271" xr:uid="{C8FB2CDA-00E0-4865-9BB7-5D7486ABD22F}"/>
    <cellStyle name="Comma 32 2 3" xfId="16640" xr:uid="{0127717E-4DEC-4CF1-8B88-6B6EDDD3F60D}"/>
    <cellStyle name="Comma 32 2 4" xfId="27931" xr:uid="{4A85A286-F505-48E3-9EC3-5EF1E05B5AD2}"/>
    <cellStyle name="Comma 32 2 5" xfId="36270" xr:uid="{9D97FDF6-20A1-4F9C-8114-3B8E7BF32320}"/>
    <cellStyle name="Comma 32 2 6" xfId="11834" xr:uid="{95D69AD1-6A7B-483A-BB47-C48E8A1224E7}"/>
    <cellStyle name="Comma 32 3" xfId="1722" xr:uid="{0DD3F129-49B1-4094-9CCA-A00529822463}"/>
    <cellStyle name="Comma 32 3 2" xfId="2268" xr:uid="{4C902B4F-CE7C-4E37-ABE5-B5348256556E}"/>
    <cellStyle name="Comma 32 3 2 2" xfId="27934" xr:uid="{2546818D-0C51-491D-A107-6602B85353C7}"/>
    <cellStyle name="Comma 32 3 2 3" xfId="20168" xr:uid="{1F6E21B7-0570-44A6-888D-F86B30EC731B}"/>
    <cellStyle name="Comma 32 3 3" xfId="16641" xr:uid="{2C514C93-221F-47E1-A6F4-385FB955E3B3}"/>
    <cellStyle name="Comma 32 3 4" xfId="27933" xr:uid="{97AF19CB-2146-429D-9FF8-97258AD4F3D3}"/>
    <cellStyle name="Comma 32 3 5" xfId="36272" xr:uid="{B8B3D9C3-1F9F-43C8-8931-6942DC5C06B1}"/>
    <cellStyle name="Comma 32 3 6" xfId="15067" xr:uid="{617CD810-99F0-4F97-846D-A56A8B2DAE54}"/>
    <cellStyle name="Comma 32 4" xfId="2217" xr:uid="{DCA80C0A-C880-4FAC-9D4D-83DB90787D91}"/>
    <cellStyle name="Comma 32 4 2" xfId="20169" xr:uid="{121A3358-118D-4BD1-AD70-4BCE2AEE830E}"/>
    <cellStyle name="Comma 32 4 2 2" xfId="27936" xr:uid="{92F57777-5861-4D1F-8D53-C348086008E3}"/>
    <cellStyle name="Comma 32 4 3" xfId="16642" xr:uid="{E2A59B96-081C-4FA4-9987-BC079DC5A682}"/>
    <cellStyle name="Comma 32 4 4" xfId="27935" xr:uid="{0DCBF68F-6072-4D79-85F6-3211D58D1686}"/>
    <cellStyle name="Comma 32 4 5" xfId="36273" xr:uid="{895E8272-5FCD-463D-8606-177A3435F91F}"/>
    <cellStyle name="Comma 32 4 6" xfId="15285" xr:uid="{4B8875D6-DA4F-4C26-B00C-33CE4474B2A3}"/>
    <cellStyle name="Comma 32 5" xfId="14563" xr:uid="{91104C6B-665E-4ECC-B5E8-4F87F338C807}"/>
    <cellStyle name="Comma 32 5 2" xfId="20166" xr:uid="{632ACA3E-EB0E-4DF4-B800-ECD288A46420}"/>
    <cellStyle name="Comma 32 5 3" xfId="27937" xr:uid="{35F81E87-AB43-49D0-8B8F-5270E4AEB20B}"/>
    <cellStyle name="Comma 32 5 4" xfId="36274" xr:uid="{92D6CBF2-5819-485D-ADC9-6710B7265C66}"/>
    <cellStyle name="Comma 32 6" xfId="16639" xr:uid="{D1E571C0-CD4D-4AD2-9E42-2698769BD79F}"/>
    <cellStyle name="Comma 32 7" xfId="27930" xr:uid="{FF9C9754-2F83-4BE2-8ED0-1706B0B243C6}"/>
    <cellStyle name="Comma 32 8" xfId="38970" xr:uid="{606FAF13-E345-4975-8CD5-08EEDCD6E1F7}"/>
    <cellStyle name="Comma 33" xfId="524" xr:uid="{E7E8C5CD-EBBF-4A37-A591-DA9B3A3D1688}"/>
    <cellStyle name="Comma 33 2" xfId="525" xr:uid="{25904A4A-850C-4865-9629-9D3A3C1BDFDA}"/>
    <cellStyle name="Comma 33 2 2" xfId="21500" xr:uid="{14F5CB6C-F6B2-41D4-A017-8CDBC7728C16}"/>
    <cellStyle name="Comma 33 2 2 2" xfId="27939" xr:uid="{8CF5D87D-5AF5-468F-ACA1-F5D389BCAD48}"/>
    <cellStyle name="Comma 33 2 2 3" xfId="31094" xr:uid="{6B854DA5-B163-4A9B-B36E-8570C0B25A61}"/>
    <cellStyle name="Comma 33 2 3" xfId="16643" xr:uid="{97867AED-3092-4907-98C1-2A8320AD7FBD}"/>
    <cellStyle name="Comma 33 2 4" xfId="27938" xr:uid="{283A28E3-2000-4838-8A5C-4A4C377912E3}"/>
    <cellStyle name="Comma 33 2 5" xfId="31093" xr:uid="{1BB50B97-DE2A-4A80-A660-1FAD86AA58FB}"/>
    <cellStyle name="Comma 33 2 6" xfId="36275" xr:uid="{3A26ACE2-B295-42BB-B0F2-6B76E994A902}"/>
    <cellStyle name="Comma 33 2 7" xfId="11835" xr:uid="{18172533-4C48-42CA-8690-BB92354117A9}"/>
    <cellStyle name="Comma 33 3" xfId="1723" xr:uid="{2452C5AC-E3F3-4364-975A-4B69FB32B544}"/>
    <cellStyle name="Comma 33 3 2" xfId="2269" xr:uid="{A55032E0-AB85-49EC-A450-FAF5437843F4}"/>
    <cellStyle name="Comma 33 3 2 2" xfId="27941" xr:uid="{1C54DF42-A0E5-47B7-80C5-55B60DA15AC3}"/>
    <cellStyle name="Comma 33 3 2 3" xfId="31096" xr:uid="{721CE121-303A-496C-AD37-71EC4D55EC03}"/>
    <cellStyle name="Comma 33 3 2 4" xfId="21501" xr:uid="{50F59279-055A-4ADA-8155-BCB2EA2115C2}"/>
    <cellStyle name="Comma 33 3 3" xfId="16644" xr:uid="{91DA4ABD-A497-4D1E-84A1-8CC934A9584A}"/>
    <cellStyle name="Comma 33 3 4" xfId="27940" xr:uid="{D2FDC399-2B54-436D-BE83-DF7F769A7AA6}"/>
    <cellStyle name="Comma 33 3 5" xfId="31095" xr:uid="{AA00D334-EF9E-4774-AD29-32DE1E7E90B8}"/>
    <cellStyle name="Comma 33 3 6" xfId="36276" xr:uid="{B9C44B25-DACB-4E9A-BC4E-5FA8AF4DF180}"/>
    <cellStyle name="Comma 33 3 7" xfId="11836" xr:uid="{45D89980-AB86-4808-BA1B-E5A81C0E630C}"/>
    <cellStyle name="Comma 33 4" xfId="2218" xr:uid="{C4A3E12A-C8CC-4C1C-93A0-0A5C426E7680}"/>
    <cellStyle name="Comma 33 4 2" xfId="14465" xr:uid="{C8A6EB07-9D38-4852-8856-760DD43574E7}"/>
    <cellStyle name="Comma 33 5" xfId="31092" xr:uid="{35A7518A-BDAC-471D-A90D-94C6E09694E9}"/>
    <cellStyle name="Comma 33 6" xfId="38971" xr:uid="{C5E48A4A-7595-49EB-A29F-44B5636DB761}"/>
    <cellStyle name="Comma 34" xfId="526" xr:uid="{E2D39619-C010-4E3C-B48F-4C64958DC083}"/>
    <cellStyle name="Comma 34 2" xfId="11838" xr:uid="{758E18F8-E228-4033-8753-AB4D5764AE8E}"/>
    <cellStyle name="Comma 34 2 2" xfId="11839" xr:uid="{D3176EF6-6B5C-461A-A590-30F0B079CE5C}"/>
    <cellStyle name="Comma 34 3" xfId="11837" xr:uid="{3E96D001-DE61-425B-A03A-3B70C8B677C5}"/>
    <cellStyle name="Comma 34 4" xfId="14564" xr:uid="{EEB7CF47-C7E9-4E0A-A0B4-CE7D4E82D593}"/>
    <cellStyle name="Comma 34 5" xfId="2933" xr:uid="{633D63D6-8D27-493B-9827-B82DFCAE4C61}"/>
    <cellStyle name="Comma 35" xfId="1669" xr:uid="{3C670D80-DB6D-4E1F-BA4D-D2138EF7E7E7}"/>
    <cellStyle name="Comma 35 2" xfId="2254" xr:uid="{CC7EAD89-4011-478E-BE14-B141E58E6637}"/>
    <cellStyle name="Comma 35 2 2" xfId="11840" xr:uid="{51B57221-D63A-480B-9088-444D245C6EB1}"/>
    <cellStyle name="Comma 35 3" xfId="14623" xr:uid="{3879C796-F5EF-40C4-BC2F-65DD3AB21EC7}"/>
    <cellStyle name="Comma 35 4" xfId="2934" xr:uid="{9A30E286-3630-4D07-8497-B35D7C60DCE5}"/>
    <cellStyle name="Comma 36" xfId="1671" xr:uid="{2DD8E13F-C68B-4B40-B3CD-D94870F0C9A0}"/>
    <cellStyle name="Comma 36 2" xfId="2256" xr:uid="{EAF92EAC-C5D6-45DA-BA04-0A388A12B24C}"/>
    <cellStyle name="Comma 36 2 2" xfId="31098" xr:uid="{C34C48E2-675F-419B-BB9C-3458C3AD64B3}"/>
    <cellStyle name="Comma 36 2 3" xfId="36277" xr:uid="{FB1CCC15-456A-4AF1-A87C-3E84B7F5DA3D}"/>
    <cellStyle name="Comma 36 2 4" xfId="11064" xr:uid="{C61713A2-9E23-4BD0-9015-A4F927C25EF1}"/>
    <cellStyle name="Comma 36 3" xfId="14849" xr:uid="{0935E032-A367-41A7-B670-D4575FA14730}"/>
    <cellStyle name="Comma 36 4" xfId="27942" xr:uid="{706374D9-416E-44A0-ADD9-44ACD17E3B3A}"/>
    <cellStyle name="Comma 36 5" xfId="31097" xr:uid="{FEF71F7F-0982-4607-9495-619806253636}"/>
    <cellStyle name="Comma 36 6" xfId="38972" xr:uid="{8816087B-DC45-4D4C-BBD4-5E0924C2698F}"/>
    <cellStyle name="Comma 36 7" xfId="2935" xr:uid="{E159C592-5B16-44E9-8BBD-ED6AB7D43377}"/>
    <cellStyle name="Comma 37" xfId="1738" xr:uid="{4BA8B977-1082-49F0-9B76-428270210F1E}"/>
    <cellStyle name="Comma 37 2" xfId="2277" xr:uid="{43D6FDDC-58C9-4843-88CD-C762E49910BE}"/>
    <cellStyle name="Comma 37 2 2" xfId="31101" xr:uid="{06569BD0-9AC0-4BFD-803B-BA94CF4ED7B5}"/>
    <cellStyle name="Comma 37 2 3" xfId="31100" xr:uid="{73644F87-5998-4E08-9828-14CB6A7FD5EA}"/>
    <cellStyle name="Comma 37 2 4" xfId="11842" xr:uid="{E4DE7344-D3BF-4372-B675-E9A9E4A1DA07}"/>
    <cellStyle name="Comma 37 3" xfId="11841" xr:uid="{1B0FD469-6840-4975-BF4D-B097D878B908}"/>
    <cellStyle name="Comma 37 3 2" xfId="31102" xr:uid="{38CE7677-8750-459F-A394-DD004A1DE1C6}"/>
    <cellStyle name="Comma 37 3 3" xfId="36278" xr:uid="{C0CFDC11-92B3-46E6-B1BF-3E5647557540}"/>
    <cellStyle name="Comma 37 4" xfId="15038" xr:uid="{923EE0B3-B75C-4108-956F-FA99D645AE24}"/>
    <cellStyle name="Comma 37 5" xfId="27943" xr:uid="{B3EE649B-15B6-4667-A5C4-D7E6D2478DEA}"/>
    <cellStyle name="Comma 37 6" xfId="31099" xr:uid="{430D8F2F-B8AF-435A-884C-1D00F3EA3A60}"/>
    <cellStyle name="Comma 37 7" xfId="38973" xr:uid="{93DF3D1B-7554-4EDA-8931-325BD69DCA30}"/>
    <cellStyle name="Comma 37 8" xfId="2936" xr:uid="{E9FE394D-0237-48E2-BD89-D4F224572914}"/>
    <cellStyle name="Comma 38" xfId="1740" xr:uid="{2BD32F76-E9B3-4485-BACE-E5DA7F2D0E55}"/>
    <cellStyle name="Comma 38 2" xfId="2279" xr:uid="{7FCB8075-F714-4CA4-BF39-CD0AF8473261}"/>
    <cellStyle name="Comma 38 2 2" xfId="11844" xr:uid="{B2A27346-604D-4761-9D40-F789ADC8659D}"/>
    <cellStyle name="Comma 38 3" xfId="11843" xr:uid="{025CD111-745D-4481-9B2C-4EC44DE07D99}"/>
    <cellStyle name="Comma 38 3 2" xfId="31104" xr:uid="{932E99E6-5149-453C-A581-5EED2AB56F70}"/>
    <cellStyle name="Comma 38 3 3" xfId="36279" xr:uid="{F3BD3D84-E16E-4081-B753-53535FEA850F}"/>
    <cellStyle name="Comma 38 4" xfId="15050" xr:uid="{A27B5403-8AD9-4FB3-A17B-985EDA092E62}"/>
    <cellStyle name="Comma 38 5" xfId="27944" xr:uid="{59058502-4A89-41A3-9D27-3AE11CA64379}"/>
    <cellStyle name="Comma 38 6" xfId="31103" xr:uid="{FC62293D-9111-4B39-A28E-9BB4D06EF099}"/>
    <cellStyle name="Comma 38 7" xfId="38974" xr:uid="{875C1283-BB40-4702-AD3C-0B0C00663D6A}"/>
    <cellStyle name="Comma 38 8" xfId="2937" xr:uid="{CAD44633-4003-4375-BE92-0A0F1B276653}"/>
    <cellStyle name="Comma 39" xfId="1742" xr:uid="{A0AB1F44-E4B0-4D11-A5E9-DC088125D9C2}"/>
    <cellStyle name="Comma 39 2" xfId="2281" xr:uid="{2BD3ECE8-5ACF-47BF-8215-A4C1631F464F}"/>
    <cellStyle name="Comma 39 2 2" xfId="11845" xr:uid="{E581881D-355D-4BC0-8B36-BA2F72F798F1}"/>
    <cellStyle name="Comma 39 3" xfId="15037" xr:uid="{035D78EB-6504-45FA-8F4A-8AD59D0BF99B}"/>
    <cellStyle name="Comma 39 4" xfId="27945" xr:uid="{33F23CE4-315C-41B6-BB87-63FF140BEDCD}"/>
    <cellStyle name="Comma 39 5" xfId="38975" xr:uid="{F51C4BE8-DBF7-4D8C-B7D5-1B9E4884CAFB}"/>
    <cellStyle name="Comma 39 6" xfId="2938" xr:uid="{AFB280B2-C0E0-4D82-80E0-67EFD135088B}"/>
    <cellStyle name="Comma 4" xfId="51" xr:uid="{D8ABCACB-7736-4A74-934D-5F8B3F5423ED}"/>
    <cellStyle name="Comma 4 10" xfId="1913" xr:uid="{49D2D752-2347-48D9-826F-11F39873F3F6}"/>
    <cellStyle name="Comma 4 10 2" xfId="2362" xr:uid="{BB038324-8669-45AE-ACF8-77CBAD4AC893}"/>
    <cellStyle name="Comma 4 11" xfId="1761" xr:uid="{D875881E-D963-48F7-97CA-6DDAF19EA793}"/>
    <cellStyle name="Comma 4 11 2" xfId="2298" xr:uid="{2BD1E24E-4ACD-4502-82BB-F60D12E4FEF0}"/>
    <cellStyle name="Comma 4 12" xfId="1838" xr:uid="{9C80A587-49BE-4E20-8D48-D0EA98FE6A4A}"/>
    <cellStyle name="Comma 4 12 2" xfId="2336" xr:uid="{CB76EC46-5C13-454C-B9DD-654C5866B80F}"/>
    <cellStyle name="Comma 4 13" xfId="1928" xr:uid="{6F0DAC9B-2777-4B6E-8616-CA4346017AF3}"/>
    <cellStyle name="Comma 4 13 2" xfId="2368" xr:uid="{066FEFEB-B146-46CF-8061-CEAE3BD3798C}"/>
    <cellStyle name="Comma 4 14" xfId="1934" xr:uid="{9590F8EF-FF27-401B-ABA2-C61CC9B6B804}"/>
    <cellStyle name="Comma 4 14 2" xfId="2374" xr:uid="{85243977-D337-4897-9D5F-8BEB2F9F6C9C}"/>
    <cellStyle name="Comma 4 15" xfId="1941" xr:uid="{F1211F8A-2258-4DE3-A967-92A826508F36}"/>
    <cellStyle name="Comma 4 15 2" xfId="2378" xr:uid="{0468A9A9-F5E1-4D84-AA5D-5C884EF85061}"/>
    <cellStyle name="Comma 4 16" xfId="1948" xr:uid="{28F6696B-FBB1-4B29-B812-3EDDB3E3EB49}"/>
    <cellStyle name="Comma 4 16 2" xfId="2383" xr:uid="{B5A2782A-B193-4F4F-8CAB-A9080DC0090B}"/>
    <cellStyle name="Comma 4 17" xfId="1955" xr:uid="{2A6593B7-FBB8-411E-B3BB-353D48AD7F6E}"/>
    <cellStyle name="Comma 4 17 2" xfId="2385" xr:uid="{208904E7-45EC-4F29-B09B-0FFF03A89A16}"/>
    <cellStyle name="Comma 4 18" xfId="1763" xr:uid="{66901BBC-2CC3-465C-B9EA-7F40B22C5220}"/>
    <cellStyle name="Comma 4 18 2" xfId="2300" xr:uid="{2A0177F3-64D1-4700-8751-74750731EE2F}"/>
    <cellStyle name="Comma 4 19" xfId="1764" xr:uid="{7FABDEDB-5495-47D9-AF14-F73493F86A4F}"/>
    <cellStyle name="Comma 4 19 2" xfId="2301" xr:uid="{68A3CC42-ACE7-4B9C-941A-B18509E16037}"/>
    <cellStyle name="Comma 4 2" xfId="527" xr:uid="{CD081390-00EC-486C-B3B0-3FA28FB0C03A}"/>
    <cellStyle name="Comma 4 2 2" xfId="528" xr:uid="{8C1C57A2-9D18-499D-A2E3-F174C0804AB2}"/>
    <cellStyle name="Comma 4 2 2 2" xfId="1784" xr:uid="{3EC3A3C4-D046-4DD9-8949-6EC17B4CC670}"/>
    <cellStyle name="Comma 4 2 2 2 2" xfId="2307" xr:uid="{747A8D19-292E-4AE5-ADDB-C53E94C219FA}"/>
    <cellStyle name="Comma 4 2 2 2 2 2" xfId="11847" xr:uid="{F657888B-A69B-4443-B867-CAE2F706CBDC}"/>
    <cellStyle name="Comma 4 2 2 2 3" xfId="8800" xr:uid="{2ABAA5B9-DE37-4F4E-9705-3A7F45D783E0}"/>
    <cellStyle name="Comma 4 2 2 3" xfId="11846" xr:uid="{985B2EF7-9AE9-4ED9-BB33-3E46DB5DB698}"/>
    <cellStyle name="Comma 4 2 2 4" xfId="14565" xr:uid="{E1E6E733-9381-4E88-AE96-6A9ECA228E6C}"/>
    <cellStyle name="Comma 4 2 2 5" xfId="24607" xr:uid="{4F6B7681-1A02-4549-9BF1-DFFC2F32D69D}"/>
    <cellStyle name="Comma 4 2 2 6" xfId="2630" xr:uid="{04262128-5180-4947-A447-81635E82523D}"/>
    <cellStyle name="Comma 4 2 3" xfId="529" xr:uid="{08EE9E8E-ED84-4DB1-8159-3B956C93810B}"/>
    <cellStyle name="Comma 4 2 3 2" xfId="1725" xr:uid="{BBAC136F-0FE9-4F57-8523-790D7DD2A683}"/>
    <cellStyle name="Comma 4 2 3 3" xfId="2153" xr:uid="{E6C384DC-FC9B-4A03-985C-73B5291B9368}"/>
    <cellStyle name="Comma 4 2 3 3 2" xfId="2467" xr:uid="{D36CD3A5-EA1F-4F0B-BC71-85CB5090030A}"/>
    <cellStyle name="Comma 4 2 3 3 3" xfId="14566" xr:uid="{DE668C82-E4C1-4332-823E-5E092C0E3659}"/>
    <cellStyle name="Comma 4 2 4" xfId="1724" xr:uid="{3028FBE1-DD56-4E43-9061-0A1174C9E886}"/>
    <cellStyle name="Comma 4 2 4 2" xfId="2054" xr:uid="{9005E444-B2AD-4ADC-98F6-135BE50E0E10}"/>
    <cellStyle name="Comma 4 2 4 2 2" xfId="2419" xr:uid="{544CE60D-F890-4419-ABEC-E22C7B92BDDA}"/>
    <cellStyle name="Comma 4 2 4 2 3" xfId="16645" xr:uid="{2514BC67-92A2-4663-B911-EC8281BE944F}"/>
    <cellStyle name="Comma 4 2 5" xfId="1782" xr:uid="{B910B53A-B90C-4E93-B7A6-10E1C8A81CBE}"/>
    <cellStyle name="Comma 4 2 5 2" xfId="2306" xr:uid="{E4EA193E-3C42-4E36-9B1A-C931A0115950}"/>
    <cellStyle name="Comma 4 2 5 3" xfId="35100" xr:uid="{5E68DEA9-841A-49F9-88BE-F88A1080DAB9}"/>
    <cellStyle name="Comma 4 2 6" xfId="2141" xr:uid="{08E013AD-0202-4F7C-8C34-5A6A263ACBAF}"/>
    <cellStyle name="Comma 4 2 6 2" xfId="2458" xr:uid="{E87FFBDC-DD3E-4649-B0A1-D0120C795CBC}"/>
    <cellStyle name="Comma 4 2 7" xfId="2077" xr:uid="{A5D88DD4-001D-4124-AA0C-333DFE1B13C8}"/>
    <cellStyle name="Comma 4 2 7 2" xfId="2431" xr:uid="{2AFCF9FD-8B4B-4AA8-A06C-445B6BF07E27}"/>
    <cellStyle name="Comma 4 2 8" xfId="2102" xr:uid="{97FB0370-449D-45EB-ACB4-4AF33028323C}"/>
    <cellStyle name="Comma 4 2 8 2" xfId="2440" xr:uid="{86A8E2D0-897C-4018-B56C-370241C69E8D}"/>
    <cellStyle name="Comma 4 20" xfId="1967" xr:uid="{9E93724D-5E9E-4E94-97F4-1ABEE3815ED8}"/>
    <cellStyle name="Comma 4 20 2" xfId="2390" xr:uid="{063F1286-D2A7-4EF9-9207-AE1BA7C9F48C}"/>
    <cellStyle name="Comma 4 21" xfId="1802" xr:uid="{48BB29F9-4436-4A9D-B89B-0D711DB596D9}"/>
    <cellStyle name="Comma 4 21 2" xfId="2316" xr:uid="{630AE23C-3794-4959-ABF1-644236E190AF}"/>
    <cellStyle name="Comma 4 22" xfId="1973" xr:uid="{15C59660-D811-4BB4-98AA-28287A6822DE}"/>
    <cellStyle name="Comma 4 22 2" xfId="2394" xr:uid="{69AB267D-8B21-4EC6-AECF-0DAA0788628A}"/>
    <cellStyle name="Comma 4 23" xfId="1983" xr:uid="{EBB8B40F-63AD-40C8-AFCC-F03EA9196C6E}"/>
    <cellStyle name="Comma 4 23 2" xfId="2395" xr:uid="{557BA7A2-4A74-4F4C-80AE-78409AC4EDA1}"/>
    <cellStyle name="Comma 4 24" xfId="2121" xr:uid="{F16168F4-D2BB-4DE1-8531-9CF1C0871FA7}"/>
    <cellStyle name="Comma 4 24 2" xfId="2447" xr:uid="{76ADF5BD-2709-4A52-BAEB-8ECB3A5CDD50}"/>
    <cellStyle name="Comma 4 25" xfId="1769" xr:uid="{A509E064-3627-490B-9CCD-0A65CB7DF70F}"/>
    <cellStyle name="Comma 4 25 2" xfId="2304" xr:uid="{2505D33C-BCF9-4A68-9503-B4F2E40F4F29}"/>
    <cellStyle name="Comma 4 26" xfId="2179" xr:uid="{497DC2EA-9C34-4640-B6CD-DF516EB83423}"/>
    <cellStyle name="Comma 4 26 2" xfId="2478" xr:uid="{455262F4-DDA8-47A2-9576-436E81477265}"/>
    <cellStyle name="Comma 4 27" xfId="2058" xr:uid="{72993228-1C85-45C8-9F12-C97FF49739E4}"/>
    <cellStyle name="Comma 4 27 2" xfId="2421" xr:uid="{FAF47DCA-0CAE-4FDC-92CF-95FF9B656257}"/>
    <cellStyle name="Comma 4 28" xfId="2124" xr:uid="{0AC733ED-4028-459F-B177-92BE1826D532}"/>
    <cellStyle name="Comma 4 28 2" xfId="2450" xr:uid="{BC723FF5-8D72-4AB4-BBB7-49983ADE8353}"/>
    <cellStyle name="Comma 4 29" xfId="2071" xr:uid="{A38DC3E0-9830-4A69-9427-03B63A1952AE}"/>
    <cellStyle name="Comma 4 29 2" xfId="2427" xr:uid="{9F9E1581-B5D0-4640-83A7-CDA489F41507}"/>
    <cellStyle name="Comma 4 3" xfId="530" xr:uid="{4A0F8D25-0632-4766-831C-4CF97A1CBB15}"/>
    <cellStyle name="Comma 4 3 2" xfId="531" xr:uid="{478735CA-0A43-410D-95A5-21956D4B4E24}"/>
    <cellStyle name="Comma 4 3 2 2" xfId="1818" xr:uid="{B38C86CC-3C64-4730-A37E-5DA0F605F477}"/>
    <cellStyle name="Comma 4 3 2 2 2" xfId="2324" xr:uid="{C2A37935-41CF-48E0-AFE8-C3AD6679E424}"/>
    <cellStyle name="Comma 4 3 2 2 3" xfId="8801" xr:uid="{FB001184-55E4-48B0-983E-2F50CF6A6F91}"/>
    <cellStyle name="Comma 4 3 3" xfId="1726" xr:uid="{AA9DB274-D438-4564-99B5-ABE772B8FEBE}"/>
    <cellStyle name="Comma 4 3 3 2" xfId="8802" xr:uid="{181AA438-3D65-4BF9-A377-5CE82F9DD990}"/>
    <cellStyle name="Comma 4 3 4" xfId="1863" xr:uid="{6960A4BB-72F7-4D8B-BC2E-F3B8B1BD6CF9}"/>
    <cellStyle name="Comma 4 3 4 2" xfId="11848" xr:uid="{A0B1D9E9-CBA0-4140-9357-4FBC1188CFAD}"/>
    <cellStyle name="Comma 4 3 5" xfId="14567" xr:uid="{0E6AEA92-9838-45B4-B311-6D807BFDCA74}"/>
    <cellStyle name="Comma 4 3 6" xfId="2631" xr:uid="{C5635FB2-2EB5-4913-8364-FF9E2F7D72DF}"/>
    <cellStyle name="Comma 4 30" xfId="2085" xr:uid="{6BD1612D-767F-42A9-9614-33E6AE14065D}"/>
    <cellStyle name="Comma 4 30 2" xfId="2435" xr:uid="{61894396-E50B-49BD-A835-BF2EE7C66C54}"/>
    <cellStyle name="Comma 4 31" xfId="2099" xr:uid="{25EAAD92-EE32-401B-862C-D004E659CD64}"/>
    <cellStyle name="Comma 4 31 2" xfId="2439" xr:uid="{FD5B7B14-0DBE-4ED9-89D9-494D59639419}"/>
    <cellStyle name="Comma 4 4" xfId="532" xr:uid="{9C1663F1-1D63-4853-8EDB-BC794E3B2320}"/>
    <cellStyle name="Comma 4 4 2" xfId="2168" xr:uid="{2664B13B-3BEB-45A8-B0AC-17162D4211C3}"/>
    <cellStyle name="Comma 4 4 2 2" xfId="2472" xr:uid="{A9B1759D-AB1F-4DC1-81A8-3DCBE6775BBA}"/>
    <cellStyle name="Comma 4 4 2 2 2" xfId="11850" xr:uid="{3FF81C9B-122A-4C86-AFA9-8D3E0AFD5171}"/>
    <cellStyle name="Comma 4 4 2 3" xfId="16646" xr:uid="{0A71EDA7-74E3-42B7-AA75-8886DD8A321D}"/>
    <cellStyle name="Comma 4 4 2 4" xfId="8803" xr:uid="{F45FE5BC-602E-49F4-807B-44C3D53A80C8}"/>
    <cellStyle name="Comma 4 4 3" xfId="11849" xr:uid="{623BADC6-736C-40B7-91C2-1B50F6F3E701}"/>
    <cellStyle name="Comma 4 4 4" xfId="14568" xr:uid="{F02CA1BF-6D35-4D9D-B5C4-E5151F266E05}"/>
    <cellStyle name="Comma 4 4 5" xfId="2632" xr:uid="{87DA0FDD-BAEF-4317-83BA-A34B09986047}"/>
    <cellStyle name="Comma 4 5" xfId="533" xr:uid="{0523E1D4-EB77-4F25-92C1-9B8F09D1DE39}"/>
    <cellStyle name="Comma 4 5 2" xfId="2170" xr:uid="{11CF2A32-FC84-42F3-9420-25B908DC58D6}"/>
    <cellStyle name="Comma 4 5 2 2" xfId="2473" xr:uid="{B1ACD1BB-2458-45DA-8B66-7C51D1FE08DE}"/>
    <cellStyle name="Comma 4 5 2 2 2" xfId="21502" xr:uid="{EAABCB64-99E6-4150-A1F6-625179014232}"/>
    <cellStyle name="Comma 4 5 2 2 3" xfId="27948" xr:uid="{3B290DBC-4289-4F57-B8EC-F3443127C80F}"/>
    <cellStyle name="Comma 4 5 2 2 4" xfId="31107" xr:uid="{DE9BABDC-5BA1-4B76-997D-1C849C26377A}"/>
    <cellStyle name="Comma 4 5 2 2 5" xfId="36280" xr:uid="{F07E05FF-1278-4BC2-A1B2-7F837A086282}"/>
    <cellStyle name="Comma 4 5 2 2 6" xfId="11852" xr:uid="{CAC2ED54-AFD1-448C-9092-49D24A63FBD3}"/>
    <cellStyle name="Comma 4 5 2 3" xfId="16647" xr:uid="{FCF74763-0B68-4789-B555-DCCC878DDABD}"/>
    <cellStyle name="Comma 4 5 2 4" xfId="27947" xr:uid="{86D89940-582F-4F21-8F8E-C557539BA4B4}"/>
    <cellStyle name="Comma 4 5 2 5" xfId="31106" xr:uid="{2403B836-7CD7-453D-9318-DA58EEA145BA}"/>
    <cellStyle name="Comma 4 5 2 6" xfId="8804" xr:uid="{3C891A85-FEAB-4C76-A4C6-E09A01D0B508}"/>
    <cellStyle name="Comma 4 5 3" xfId="1867" xr:uid="{21CDDE6C-7C0F-4EF4-A613-8B635F2C037E}"/>
    <cellStyle name="Comma 4 5 3 2" xfId="21503" xr:uid="{501DC486-DAA0-40A1-BB93-AB3D2A35F9DE}"/>
    <cellStyle name="Comma 4 5 3 2 2" xfId="27950" xr:uid="{E07E559A-BEA3-4880-8E10-342F2A3774F8}"/>
    <cellStyle name="Comma 4 5 3 2 3" xfId="31109" xr:uid="{C0CDEEC3-748D-45C1-8A4A-82BB355DB6FA}"/>
    <cellStyle name="Comma 4 5 3 3" xfId="16648" xr:uid="{0CC8CBDC-B29F-4665-BF25-6D1707BF703A}"/>
    <cellStyle name="Comma 4 5 3 4" xfId="27949" xr:uid="{F9CF2C2C-690E-46D3-971C-B8DD7BE6A827}"/>
    <cellStyle name="Comma 4 5 3 5" xfId="31108" xr:uid="{90D3A134-BA96-4096-BA05-DD9C9C2BD9ED}"/>
    <cellStyle name="Comma 4 5 3 6" xfId="36281" xr:uid="{846A9A79-21B5-49D7-827E-191F2503C0CD}"/>
    <cellStyle name="Comma 4 5 3 7" xfId="11853" xr:uid="{F3A6E91A-B2CD-4081-9933-C5362259ED94}"/>
    <cellStyle name="Comma 4 5 4" xfId="2219" xr:uid="{271D0A88-1570-43D5-91CC-C48B15A0D63D}"/>
    <cellStyle name="Comma 4 5 4 2" xfId="31110" xr:uid="{01B88344-61EB-421A-B9DB-77151E3FFEE4}"/>
    <cellStyle name="Comma 4 5 4 3" xfId="36282" xr:uid="{F324CC41-72ED-4590-9112-24FC28E0AEA8}"/>
    <cellStyle name="Comma 4 5 4 4" xfId="11851" xr:uid="{A167992A-3F56-473B-AAC1-836433277E34}"/>
    <cellStyle name="Comma 4 5 5" xfId="15780" xr:uid="{DB91523B-15BB-4E11-B21C-4F4F4B7D59F2}"/>
    <cellStyle name="Comma 4 5 6" xfId="27946" xr:uid="{7040F81E-F09B-4562-9A61-35D8AA6EA333}"/>
    <cellStyle name="Comma 4 5 7" xfId="31105" xr:uid="{CB9C6349-F464-4BDA-B91B-24E2656CFA8E}"/>
    <cellStyle name="Comma 4 5 8" xfId="2633" xr:uid="{9F84D345-1797-4E3B-BCE0-6145CC136E0A}"/>
    <cellStyle name="Comma 4 6" xfId="1755" xr:uid="{76D41A18-F473-4878-89A2-79F5A57C1A2D}"/>
    <cellStyle name="Comma 4 6 2" xfId="1826" xr:uid="{6B3BF6D0-577B-475B-8739-2C77B3F50454}"/>
    <cellStyle name="Comma 4 6 2 2" xfId="2328" xr:uid="{730FDB8B-280B-4C10-8296-59FEA0262382}"/>
    <cellStyle name="Comma 4 6 2 3" xfId="8805" xr:uid="{48FF63B7-BFE7-4958-B9C7-F7B8040CF0D0}"/>
    <cellStyle name="Comma 4 6 3" xfId="2634" xr:uid="{0B6F12C8-EE9E-4998-8A25-4BB3078746B9}"/>
    <cellStyle name="Comma 4 7" xfId="1900" xr:uid="{BEC60C42-95BB-4EB9-94C9-27641FA7A446}"/>
    <cellStyle name="Comma 4 7 2" xfId="2355" xr:uid="{54D47807-3D02-4BA8-ABC1-AA7EE4390386}"/>
    <cellStyle name="Comma 4 7 3" xfId="8806" xr:uid="{F61DEEE3-0586-4671-8693-EE42B8AE265F}"/>
    <cellStyle name="Comma 4 8" xfId="1834" xr:uid="{6AEADFB6-BDD0-43A8-BDDF-E168530826A4}"/>
    <cellStyle name="Comma 4 8 2" xfId="2334" xr:uid="{3EE8F8AF-16B3-49BD-9E0E-95529311DDC0}"/>
    <cellStyle name="Comma 4 8 3" xfId="8807" xr:uid="{3D194D98-B9B7-4F32-A2E4-88260EE946C9}"/>
    <cellStyle name="Comma 4 9" xfId="1906" xr:uid="{BCEFF6E7-CCDE-4018-B1D2-F553412C8FF7}"/>
    <cellStyle name="Comma 4 9 2" xfId="2358" xr:uid="{B1869745-A4A5-4A0B-A205-FB76768BF9D6}"/>
    <cellStyle name="Comma 4 9 3" xfId="15784" xr:uid="{9516D3F4-B908-43E5-8253-161E160E107D}"/>
    <cellStyle name="Comma 40" xfId="1744" xr:uid="{DC44FD75-3D45-4E19-A823-F12DF3AD10B6}"/>
    <cellStyle name="Comma 40 2" xfId="2283" xr:uid="{D18B8E37-90C0-4BBB-AFC1-D0245BB2061A}"/>
    <cellStyle name="Comma 40 2 2" xfId="8808" xr:uid="{D8887345-8543-47E4-8075-83BB94793416}"/>
    <cellStyle name="Comma 40 3" xfId="11854" xr:uid="{299102C6-53E3-454E-AE58-446F06AFBF08}"/>
    <cellStyle name="Comma 40 4" xfId="15048" xr:uid="{D0C27E7F-321C-47B9-A672-DC8B9EDE3E69}"/>
    <cellStyle name="Comma 40 5" xfId="27951" xr:uid="{0C57F9B2-4C91-48B8-8A42-23E80C4EAAF5}"/>
    <cellStyle name="Comma 40 6" xfId="38976" xr:uid="{55A70C89-EC43-42B6-8BD7-292EF14482EC}"/>
    <cellStyle name="Comma 40 7" xfId="2939" xr:uid="{D73D3A29-47C1-4360-AC44-DAB2DEADB921}"/>
    <cellStyle name="Comma 41" xfId="1746" xr:uid="{4591FC8E-990C-4ECD-8883-075D3B878CEF}"/>
    <cellStyle name="Comma 41 2" xfId="2285" xr:uid="{73F200D7-1AFD-443E-BC3B-34E62AE19849}"/>
    <cellStyle name="Comma 41 2 2" xfId="11855" xr:uid="{A9A13765-F6FF-4C7D-8D8D-007B819377C2}"/>
    <cellStyle name="Comma 41 3" xfId="15034" xr:uid="{ED382EE9-DF7E-47D7-9622-D99CBC9A53DA}"/>
    <cellStyle name="Comma 41 4" xfId="27952" xr:uid="{CD7A8775-91DB-440D-ABF6-958357DFDCA6}"/>
    <cellStyle name="Comma 41 5" xfId="38977" xr:uid="{8AB674F1-D3B2-4B47-93F4-91164E946960}"/>
    <cellStyle name="Comma 41 6" xfId="3218" xr:uid="{718DF5C2-A751-4369-BE91-826C851FC5B9}"/>
    <cellStyle name="Comma 42" xfId="1748" xr:uid="{6722B99A-DEAF-4DB9-B11B-1968EFCFB5D3}"/>
    <cellStyle name="Comma 42 2" xfId="2287" xr:uid="{A9B84D8A-8937-4101-9BC0-E58A7EB05823}"/>
    <cellStyle name="Comma 42 2 2" xfId="15062" xr:uid="{0D944770-5F15-442F-A90C-C4A4FFED05EB}"/>
    <cellStyle name="Comma 42 3" xfId="27953" xr:uid="{71A68B63-A753-455C-A602-7063ED575422}"/>
    <cellStyle name="Comma 42 4" xfId="38978" xr:uid="{C8D1C401-5C19-43DA-8322-DCCA4127DEC8}"/>
    <cellStyle name="Comma 42 5" xfId="11856" xr:uid="{8822DEAF-9859-4EFD-A21F-ADBBEE5EE94B}"/>
    <cellStyle name="Comma 43" xfId="1750" xr:uid="{66EBA793-4A78-44F9-B13C-39625C11E161}"/>
    <cellStyle name="Comma 43 2" xfId="2289" xr:uid="{945782CD-EE7C-409C-87B3-32A886889302}"/>
    <cellStyle name="Comma 43 2 2" xfId="15280" xr:uid="{6DBD9260-F991-4064-A4C7-3F94CA7A0BB5}"/>
    <cellStyle name="Comma 43 3" xfId="27954" xr:uid="{86ABC4CE-9AE1-4E71-9A72-F2B9BE50BB69}"/>
    <cellStyle name="Comma 43 4" xfId="38979" xr:uid="{3EEB4601-DBDD-4840-A3B1-6C21A368BE35}"/>
    <cellStyle name="Comma 43 5" xfId="11857" xr:uid="{0E1EF637-0036-4E5D-9227-7FF9DB27F182}"/>
    <cellStyle name="Comma 44" xfId="1752" xr:uid="{D883AC12-9B1E-4213-9D2A-F2063D216DEF}"/>
    <cellStyle name="Comma 44 2" xfId="2291" xr:uid="{E639585F-5B5C-438E-ACBD-9E6AA27D3014}"/>
    <cellStyle name="Comma 44 2 2" xfId="27956" xr:uid="{B830DF52-0916-480B-AFFF-7D6C1B8286FD}"/>
    <cellStyle name="Comma 44 2 3" xfId="20170" xr:uid="{22921530-C590-4663-A508-540122D79257}"/>
    <cellStyle name="Comma 44 3" xfId="16649" xr:uid="{9FCAB4D9-BFF6-4A39-992B-AEF7AFE33FF1}"/>
    <cellStyle name="Comma 44 4" xfId="27955" xr:uid="{341E4C4C-0E0A-4565-A134-35DE1FF461F4}"/>
    <cellStyle name="Comma 44 5" xfId="38980" xr:uid="{EB9509EC-E0F7-4F4D-908D-92A2ADA454C9}"/>
    <cellStyle name="Comma 44 6" xfId="11858" xr:uid="{6DA225C0-8256-4A3D-B81A-C0564718FF1B}"/>
    <cellStyle name="Comma 45" xfId="1753" xr:uid="{E186A2A6-CBB5-4557-B876-836163E4B62B}"/>
    <cellStyle name="Comma 45 2" xfId="2292" xr:uid="{EA26D9B3-58F5-486A-8638-E0895F407149}"/>
    <cellStyle name="Comma 45 2 2" xfId="27958" xr:uid="{D570E6F0-C8BE-44B6-B5D6-E071C3A7CD83}"/>
    <cellStyle name="Comma 45 2 3" xfId="20171" xr:uid="{7631887A-A5CD-43BC-ABCC-A71B20473523}"/>
    <cellStyle name="Comma 45 3" xfId="16650" xr:uid="{48255FF5-CAB7-400C-8313-2B890C750018}"/>
    <cellStyle name="Comma 45 4" xfId="27957" xr:uid="{4EE79723-CF52-4D4A-A11B-FF418BF08D40}"/>
    <cellStyle name="Comma 45 5" xfId="31111" xr:uid="{94B9AA2C-7BD3-47C0-9E50-53F15299F7DA}"/>
    <cellStyle name="Comma 45 6" xfId="38981" xr:uid="{E8AA6CDD-8B08-4E32-BC45-8707958A2BAE}"/>
    <cellStyle name="Comma 45 7" xfId="13890" xr:uid="{D7F10D7D-0631-482E-8C27-D41275EA4B5A}"/>
    <cellStyle name="Comma 46" xfId="2181" xr:uid="{91C35DA3-A758-4B8E-B2B8-39B25E5D7E14}"/>
    <cellStyle name="Comma 46 2" xfId="2480" xr:uid="{2BCC7112-7EBD-4F90-963F-3FFF57266E1F}"/>
    <cellStyle name="Comma 46 2 2" xfId="27960" xr:uid="{95319B39-94E8-452B-B737-7B5FB4C5E819}"/>
    <cellStyle name="Comma 46 2 3" xfId="20172" xr:uid="{7EAEB23E-BC4F-418D-A683-6B33B4BD5BDE}"/>
    <cellStyle name="Comma 46 3" xfId="16651" xr:uid="{6D524AFD-D884-42C7-BD82-982719660E72}"/>
    <cellStyle name="Comma 46 4" xfId="27959" xr:uid="{0E84B209-7822-4D00-8065-7E3D625F31D4}"/>
    <cellStyle name="Comma 46 5" xfId="31112" xr:uid="{9A17475C-9555-48E6-902D-1C8C1A286DC0}"/>
    <cellStyle name="Comma 46 6" xfId="38982" xr:uid="{CDDF84B4-0765-49A4-8D4F-921859C1676C}"/>
    <cellStyle name="Comma 46 7" xfId="14255" xr:uid="{7611ECE4-E31A-49D8-B090-D94E81919B2B}"/>
    <cellStyle name="Comma 47" xfId="2183" xr:uid="{40422216-E431-4D81-8132-6F10281DED71}"/>
    <cellStyle name="Comma 47 2" xfId="2482" xr:uid="{AC2BB0BE-61F4-4FC6-A6BE-906B6A097402}"/>
    <cellStyle name="Comma 47 2 2" xfId="16652" xr:uid="{81B8EC10-7842-49C1-A252-F63977F2B3AE}"/>
    <cellStyle name="Comma 47 3" xfId="27961" xr:uid="{1752F09F-A2BB-4C9D-8E74-958A9FF91CE0}"/>
    <cellStyle name="Comma 47 4" xfId="38983" xr:uid="{22259AF4-B9AF-41FD-9FD1-B79E7022893D}"/>
    <cellStyle name="Comma 47 5" xfId="14373" xr:uid="{17B9879D-7CED-4343-9BE6-0F83B0C22B8C}"/>
    <cellStyle name="Comma 48" xfId="2185" xr:uid="{07367C8C-AD43-4D59-BA9E-C844AFC68D0D}"/>
    <cellStyle name="Comma 48 2" xfId="2484" xr:uid="{D708B785-C800-4B86-A3AB-8552916DBFC1}"/>
    <cellStyle name="Comma 48 2 2" xfId="16653" xr:uid="{9E6CD9B3-E65D-415E-8F4E-34F32EC36188}"/>
    <cellStyle name="Comma 48 3" xfId="27962" xr:uid="{2072E094-CE1A-4620-85B4-88838E7B0326}"/>
    <cellStyle name="Comma 48 4" xfId="38984" xr:uid="{77FFF5E5-1FE5-45CD-B9AE-27DCBCA137FB}"/>
    <cellStyle name="Comma 48 5" xfId="14375" xr:uid="{5D2348DA-BE76-41D2-A96C-70F4FBB95C73}"/>
    <cellStyle name="Comma 49" xfId="2188" xr:uid="{BC03F31B-71B7-42B0-8914-589B7CE21E2F}"/>
    <cellStyle name="Comma 49 2" xfId="2485" xr:uid="{101BAE2C-99A1-4976-997C-1904488C1F6A}"/>
    <cellStyle name="Comma 49 2 2" xfId="16654" xr:uid="{E2EED287-4002-49E9-8B10-32A5CF98F74E}"/>
    <cellStyle name="Comma 49 3" xfId="27963" xr:uid="{126F381C-E7DA-4657-AC16-21426AC75D9A}"/>
    <cellStyle name="Comma 49 4" xfId="38985" xr:uid="{2B23F661-C96A-47B6-9E57-868540AD8493}"/>
    <cellStyle name="Comma 49 5" xfId="14386" xr:uid="{9D98BAD4-D720-4C9D-B898-F668A0042594}"/>
    <cellStyle name="Comma 5" xfId="128" xr:uid="{52F1962B-73A2-4A78-A18C-6D6D5ACE63E7}"/>
    <cellStyle name="Comma 5 10" xfId="2161" xr:uid="{B511DBD4-869B-402C-968A-CC7B8A9E77FA}"/>
    <cellStyle name="Comma 5 10 2" xfId="2471" xr:uid="{FC553C78-ABC3-4FA6-A539-B07F298DDB1D}"/>
    <cellStyle name="Comma 5 10 3" xfId="8809" xr:uid="{523C4A89-5087-495B-AD8A-10D4A16CF495}"/>
    <cellStyle name="Comma 5 11" xfId="1918" xr:uid="{A1CB754D-B7DD-40EC-B445-C899F1B5E933}"/>
    <cellStyle name="Comma 5 11 2" xfId="2365" xr:uid="{53B5F5C4-D697-4894-AB7A-890C3BDCA521}"/>
    <cellStyle name="Comma 5 11 3" xfId="8810" xr:uid="{E39CE28A-3627-4C29-9F44-AD9080714623}"/>
    <cellStyle name="Comma 5 12" xfId="1786" xr:uid="{F24395E3-33E3-4C67-A4CF-C8702E7E6C2B}"/>
    <cellStyle name="Comma 5 12 2" xfId="2308" xr:uid="{7683E73F-8149-45B6-AF69-7007C940CDE4}"/>
    <cellStyle name="Comma 5 12 3" xfId="11859" xr:uid="{14C29B9F-EFE7-4932-938B-2CE924A7CD2B}"/>
    <cellStyle name="Comma 5 13" xfId="1929" xr:uid="{A4CC02A9-616B-47D9-B984-39320E5E9EF0}"/>
    <cellStyle name="Comma 5 13 2" xfId="2369" xr:uid="{359B0BF6-E593-4118-9D3D-6E066DB48FCC}"/>
    <cellStyle name="Comma 5 13 3" xfId="16655" xr:uid="{AEEC20BB-4F9E-46E9-9E76-BB4F62E26B1B}"/>
    <cellStyle name="Comma 5 14" xfId="1933" xr:uid="{7923068D-61FF-4B74-BC15-07A608B383AC}"/>
    <cellStyle name="Comma 5 14 2" xfId="2373" xr:uid="{9DAFE31E-C89A-4CFE-8DB9-235CDD2CDCE6}"/>
    <cellStyle name="Comma 5 15" xfId="2110" xr:uid="{FC0F29EF-43C0-46BA-BAC7-99FE80B47F5C}"/>
    <cellStyle name="Comma 5 15 2" xfId="2443" xr:uid="{E5BABEDA-B5D6-43A1-906D-A414E0AB28EA}"/>
    <cellStyle name="Comma 5 16" xfId="1947" xr:uid="{F9A376C4-7C48-4069-92A9-F7B4E993AAB2}"/>
    <cellStyle name="Comma 5 16 2" xfId="2382" xr:uid="{47506943-BE3B-4ACC-8606-C87E463B08F9}"/>
    <cellStyle name="Comma 5 17" xfId="1956" xr:uid="{214F013A-4A04-4FDC-9723-6306733898CE}"/>
    <cellStyle name="Comma 5 17 2" xfId="2386" xr:uid="{CEF2ACB9-B821-4EC9-8EB6-B4B956ADDF5E}"/>
    <cellStyle name="Comma 5 18" xfId="1765" xr:uid="{83289AF7-3F6A-4922-B460-AAC45AE12FEA}"/>
    <cellStyle name="Comma 5 18 2" xfId="2302" xr:uid="{9BA6CFB6-8E1A-4DF2-B848-1E619F925498}"/>
    <cellStyle name="Comma 5 19" xfId="1963" xr:uid="{7B072A9B-E846-4243-8397-6C700CE6C498}"/>
    <cellStyle name="Comma 5 19 2" xfId="2387" xr:uid="{9588D2C4-4AAF-44D0-B4E6-B01E6F1097D0}"/>
    <cellStyle name="Comma 5 2" xfId="534" xr:uid="{952A59D8-31E6-43F1-BA4C-AF819BD17F17}"/>
    <cellStyle name="Comma 5 2 10" xfId="2635" xr:uid="{DE3946B3-0CE5-46DE-ACEC-53FAB7371ACB}"/>
    <cellStyle name="Comma 5 2 2" xfId="1810" xr:uid="{C6F4E37A-58E3-4536-943F-9E20D1990704}"/>
    <cellStyle name="Comma 5 2 2 2" xfId="2320" xr:uid="{50884E17-7028-45D2-A565-827DD6547836}"/>
    <cellStyle name="Comma 5 2 2 2 2" xfId="11862" xr:uid="{FB426B6A-04E8-4384-952D-C2F95E0D406B}"/>
    <cellStyle name="Comma 5 2 2 3" xfId="11861" xr:uid="{CEDA828F-F0F6-4DD9-AFFC-E2961EA3E03A}"/>
    <cellStyle name="Comma 5 2 2 4" xfId="14569" xr:uid="{ECCE67EA-0EC4-4A58-8501-F5213C514C4C}"/>
    <cellStyle name="Comma 5 2 2 5" xfId="27964" xr:uid="{FD11452E-1327-4BBE-91C8-8F48DA8AB7C2}"/>
    <cellStyle name="Comma 5 2 2 6" xfId="8811" xr:uid="{5B312449-F89C-4B27-888B-00C08EA5E9AD}"/>
    <cellStyle name="Comma 5 2 3" xfId="2009" xr:uid="{25388865-AF88-434F-BFBC-B6F35CF498C5}"/>
    <cellStyle name="Comma 5 2 3 2" xfId="2404" xr:uid="{35090619-875B-44CC-895D-DE7EF94A6C45}"/>
    <cellStyle name="Comma 5 2 3 2 2" xfId="16656" xr:uid="{B2FBC111-F680-4F09-9250-B83FA576EB21}"/>
    <cellStyle name="Comma 5 2 3 3" xfId="11863" xr:uid="{BFCB4B49-40DD-4A40-B809-9A3CDA8D4AC0}"/>
    <cellStyle name="Comma 5 2 4" xfId="2053" xr:uid="{A7B0D343-32E4-4261-A830-8907A86F2865}"/>
    <cellStyle name="Comma 5 2 4 2" xfId="2418" xr:uid="{C563DB85-D21A-4396-8B1C-CF2EBC62B62D}"/>
    <cellStyle name="Comma 5 2 4 3" xfId="11860" xr:uid="{DC2C038F-EC78-4FF6-950C-A1C50EC6DA48}"/>
    <cellStyle name="Comma 5 2 5" xfId="2061" xr:uid="{A132CD0F-2753-4605-8E66-28138EF346C3}"/>
    <cellStyle name="Comma 5 2 5 2" xfId="2422" xr:uid="{46D96141-6E95-423B-8B3E-0411E617B671}"/>
    <cellStyle name="Comma 5 2 5 3" xfId="14466" xr:uid="{8CC141E1-77A8-4941-939F-94D4A8D063DA}"/>
    <cellStyle name="Comma 5 2 6" xfId="2067" xr:uid="{BB84B827-DCB9-4180-B72A-14AD4E6844B0}"/>
    <cellStyle name="Comma 5 2 6 2" xfId="2425" xr:uid="{7A1E9CEC-0920-48DD-B117-9FCC8F871205}"/>
    <cellStyle name="Comma 5 2 7" xfId="2076" xr:uid="{B9AEFA0B-E130-4360-B656-1446AF4F932D}"/>
    <cellStyle name="Comma 5 2 7 2" xfId="2430" xr:uid="{EBBE03D3-79EB-49EF-90BD-59E8E9062773}"/>
    <cellStyle name="Comma 5 2 8" xfId="2157" xr:uid="{808F3DE4-6904-4A64-B7D7-C7AA6F7D5564}"/>
    <cellStyle name="Comma 5 2 8 2" xfId="2470" xr:uid="{43B22792-786C-411C-9F3A-2433B86993DB}"/>
    <cellStyle name="Comma 5 2 9" xfId="1864" xr:uid="{40F7E5D2-54BC-4C13-B05E-8428C4FA7DB4}"/>
    <cellStyle name="Comma 5 20" xfId="1966" xr:uid="{0E377C94-CDE4-4494-B74C-7ADE273184A1}"/>
    <cellStyle name="Comma 5 20 2" xfId="2389" xr:uid="{EB556511-A47F-4004-BF40-6604341DF64A}"/>
    <cellStyle name="Comma 5 21" xfId="2115" xr:uid="{FDD6465B-236E-491E-858A-440296645238}"/>
    <cellStyle name="Comma 5 21 2" xfId="2444" xr:uid="{5C23B030-EE8F-4D27-BAE1-7F9A016604EB}"/>
    <cellStyle name="Comma 5 22" xfId="1972" xr:uid="{38124F70-486D-40D5-BE98-EFDB8E4AE683}"/>
    <cellStyle name="Comma 5 22 2" xfId="2393" xr:uid="{2371BC63-1CB5-47D3-BC90-8672E6F6676D}"/>
    <cellStyle name="Comma 5 23" xfId="2120" xr:uid="{92804537-8010-484A-AFED-510967CF972D}"/>
    <cellStyle name="Comma 5 23 2" xfId="2446" xr:uid="{D2B12D08-FB19-4DBE-BE90-A19E598A52D0}"/>
    <cellStyle name="Comma 5 24" xfId="1986" xr:uid="{5A98E280-79E0-4BD4-AAEC-CD4965CE8CC4}"/>
    <cellStyle name="Comma 5 24 2" xfId="2398" xr:uid="{0E465F1A-2D5F-45A0-B2AE-637755AD4319}"/>
    <cellStyle name="Comma 5 25" xfId="1805" xr:uid="{1E80AF71-F931-4BA1-810C-3869DF844900}"/>
    <cellStyle name="Comma 5 25 2" xfId="2318" xr:uid="{D097B5F4-7A7E-49F2-A950-A8051CFDE5FE}"/>
    <cellStyle name="Comma 5 26" xfId="1813" xr:uid="{B09C3E17-4F22-4E07-9465-088A5762F972}"/>
    <cellStyle name="Comma 5 26 2" xfId="2322" xr:uid="{EE841E1A-B5C0-4E38-A2E3-DDFA30A8AD93}"/>
    <cellStyle name="Comma 5 27" xfId="1845" xr:uid="{BD933E2C-168C-49BB-A219-BDDB98C96A3D}"/>
    <cellStyle name="Comma 5 27 2" xfId="2341" xr:uid="{61D50D4E-A76A-4217-ABF9-20B07BAECFD7}"/>
    <cellStyle name="Comma 5 28" xfId="2149" xr:uid="{0800A3BE-4917-4D86-AF52-E374F656C6E3}"/>
    <cellStyle name="Comma 5 28 2" xfId="2464" xr:uid="{17AFE270-7EC3-4462-B11D-A643F35C27F6}"/>
    <cellStyle name="Comma 5 29" xfId="2148" xr:uid="{880302DA-1CAD-4868-8C25-5D7F2CBAA760}"/>
    <cellStyle name="Comma 5 29 2" xfId="2463" xr:uid="{ADDC0D22-BA62-4415-B92B-6D482B75AEAC}"/>
    <cellStyle name="Comma 5 3" xfId="535" xr:uid="{6476C761-BBE1-4EA4-AC44-94F546C87B71}"/>
    <cellStyle name="Comma 5 3 2" xfId="1728" xr:uid="{45AE1977-9007-4193-A13E-CD42EF8905B1}"/>
    <cellStyle name="Comma 5 3 2 2" xfId="1888" xr:uid="{4104CF5B-ECE3-455E-BCB5-E6ABB78C647F}"/>
    <cellStyle name="Comma 5 3 2 2 2" xfId="2351" xr:uid="{7D9B8226-B34D-490C-B06E-257CB6BF5463}"/>
    <cellStyle name="Comma 5 3 2 2 3" xfId="27966" xr:uid="{31473AB1-A48F-46CB-B600-4DBC35BE4444}"/>
    <cellStyle name="Comma 5 3 2 3" xfId="2271" xr:uid="{F48818E5-BEFD-4039-A962-E305194400F7}"/>
    <cellStyle name="Comma 5 3 2 4" xfId="11864" xr:uid="{9566936C-AFBF-480C-9782-4ECDC536A581}"/>
    <cellStyle name="Comma 5 3 3" xfId="2162" xr:uid="{C32EA2D4-74AF-46F4-BE52-82880294C99B}"/>
    <cellStyle name="Comma 5 3 3 2" xfId="14673" xr:uid="{ACA3E074-2395-46A1-AFF6-87A99A5A9E1D}"/>
    <cellStyle name="Comma 5 3 4" xfId="2220" xr:uid="{D6C23866-5D2A-4CCA-9D07-391A502BC824}"/>
    <cellStyle name="Comma 5 3 4 2" xfId="16657" xr:uid="{3FB429FA-C632-4BB1-80B6-99130C4D7834}"/>
    <cellStyle name="Comma 5 3 5" xfId="27965" xr:uid="{A867CBE9-AAD3-4966-8EE0-310483FBCA1D}"/>
    <cellStyle name="Comma 5 3 6" xfId="8812" xr:uid="{D02E08C2-5606-412A-8C16-CBA4B27E3EAF}"/>
    <cellStyle name="Comma 5 30" xfId="2084" xr:uid="{A1FC015B-DCC8-4E30-862C-07B94AB86E6B}"/>
    <cellStyle name="Comma 5 30 2" xfId="2434" xr:uid="{C1FA39EF-8808-4F03-9BBD-F49E293FE16D}"/>
    <cellStyle name="Comma 5 31" xfId="1880" xr:uid="{D1CD1866-F98C-43DE-AAAC-AE6D6465FD7F}"/>
    <cellStyle name="Comma 5 31 2" xfId="2347" xr:uid="{9CF8F033-FB27-49C3-90E4-24C44DC7C685}"/>
    <cellStyle name="Comma 5 4" xfId="1679" xr:uid="{D228ED88-2307-4DBF-9F97-F2832E8EC0EA}"/>
    <cellStyle name="Comma 5 4 2" xfId="1847" xr:uid="{895D2ED2-3061-416C-971A-0F3B7C08BB90}"/>
    <cellStyle name="Comma 5 4 2 2" xfId="2343" xr:uid="{D0EF9C8F-78C8-4E69-BCAF-83967A4F4850}"/>
    <cellStyle name="Comma 5 4 2 3" xfId="31113" xr:uid="{649595E9-2099-4B2A-B7ED-D83C669DCFC9}"/>
    <cellStyle name="Comma 5 4 3" xfId="1872" xr:uid="{6A43D786-8F2B-4BA6-BAB6-B2C2139F8BFB}"/>
    <cellStyle name="Comma 5 4 4" xfId="8813" xr:uid="{CF70C874-4B70-4DE8-81F9-0B60AF422549}"/>
    <cellStyle name="Comma 5 5" xfId="2155" xr:uid="{059C0905-0EE4-48F2-B6B7-1C0EB36E9912}"/>
    <cellStyle name="Comma 5 5 2" xfId="1825" xr:uid="{3EE82F33-1673-4F06-BA31-5153CA2A2ED7}"/>
    <cellStyle name="Comma 5 5 2 2" xfId="2327" xr:uid="{72FE50D6-7A6F-4D12-9346-B45124D4B4D2}"/>
    <cellStyle name="Comma 5 5 3" xfId="8814" xr:uid="{75DD34A8-F41D-43F2-8570-D6C6C3F70636}"/>
    <cellStyle name="Comma 5 6" xfId="2172" xr:uid="{1F157D88-79A9-4D25-95A4-06D20A0644B0}"/>
    <cellStyle name="Comma 5 6 2" xfId="2474" xr:uid="{D08C5133-CB25-4B09-A4BA-B7A512CF38DB}"/>
    <cellStyle name="Comma 5 6 3" xfId="8815" xr:uid="{B00CAE3E-D966-4EA0-AB44-F5B06CCC6F70}"/>
    <cellStyle name="Comma 5 7" xfId="1830" xr:uid="{353C99CA-A9E4-4292-AD6D-E467E4B9222C}"/>
    <cellStyle name="Comma 5 7 2" xfId="2331" xr:uid="{69B4B3C9-C9A6-4227-875B-2A48253237D2}"/>
    <cellStyle name="Comma 5 7 3" xfId="8816" xr:uid="{F29B0B20-93A8-4501-BCC4-6202B89E5219}"/>
    <cellStyle name="Comma 5 8" xfId="1903" xr:uid="{2FA5484D-6DB2-4598-BFFE-E8C60FA4D442}"/>
    <cellStyle name="Comma 5 8 2" xfId="2356" xr:uid="{46242035-A4D5-4415-A7AA-F55C3B618D14}"/>
    <cellStyle name="Comma 5 8 3" xfId="8817" xr:uid="{82300ED3-67E3-4EAF-9E1F-ACEA7194368D}"/>
    <cellStyle name="Comma 5 9" xfId="1905" xr:uid="{FC99E98E-4C1B-479F-9896-612848F394C3}"/>
    <cellStyle name="Comma 5 9 2" xfId="2357" xr:uid="{40F82173-2D4A-48FD-B0AC-CFB478752499}"/>
    <cellStyle name="Comma 5 9 2 2" xfId="16658" xr:uid="{4C7BCA1E-BA85-4B90-9177-C12B52A4619D}"/>
    <cellStyle name="Comma 5 9 3" xfId="8818" xr:uid="{FF4F853A-4379-4E7B-8C11-4A4F85EF2645}"/>
    <cellStyle name="Comma 5_071003 - 0709 - UptownCairoCost Estimate-UPDATE 1.4'" xfId="27967" xr:uid="{8B1AF6DE-FB56-444F-90BF-D61D739338BF}"/>
    <cellStyle name="Comma 50" xfId="2186" xr:uid="{113A5762-6587-475C-AA18-B0A1B55D54E6}"/>
    <cellStyle name="Comma 50 2" xfId="16659" xr:uid="{BF942F50-29C1-4149-B64C-1C04D042C9CA}"/>
    <cellStyle name="Comma 50 3" xfId="27968" xr:uid="{D66C9EF3-E3DE-47CE-91C2-70B91FB22A0E}"/>
    <cellStyle name="Comma 50 4" xfId="14392" xr:uid="{399B7447-C997-41E9-BA70-1E148DA1024F}"/>
    <cellStyle name="Comma 51" xfId="2194" xr:uid="{372BDEEA-1120-4A4D-B051-3254028FFAB1}"/>
    <cellStyle name="Comma 51 2" xfId="2490" xr:uid="{36AC23E8-F727-4058-9FD4-1FA29B4E3F9E}"/>
    <cellStyle name="Comma 51 2 2" xfId="21689" xr:uid="{F9345906-D64E-4718-873F-2A7C7084B97D}"/>
    <cellStyle name="Comma 51 3" xfId="27969" xr:uid="{98720B01-F0B8-43DB-865E-985E5E5A0E8D}"/>
    <cellStyle name="Comma 51 4" xfId="14394" xr:uid="{CC4A5BA6-6F57-4ABB-9878-67526DA69C4F}"/>
    <cellStyle name="Comma 52" xfId="2195" xr:uid="{70EEA10A-9B2A-4BE1-86BD-77749511B7D3}"/>
    <cellStyle name="Comma 52 2" xfId="2491" xr:uid="{236E561F-DAD3-4E43-90AF-92A81771308D}"/>
    <cellStyle name="Comma 52 2 2" xfId="27970" xr:uid="{80E193A2-4002-4BA6-B58C-C08C3F6A602B}"/>
    <cellStyle name="Comma 52 3" xfId="14396" xr:uid="{6E4B27A7-6D50-42A7-8909-6A65C067C78E}"/>
    <cellStyle name="Comma 53" xfId="2493" xr:uid="{9AC8F2DA-288E-4315-AD26-B5A3DC5F121C}"/>
    <cellStyle name="Comma 53 2" xfId="27971" xr:uid="{C56E50EE-2462-445B-A8AE-01D4B8CEF550}"/>
    <cellStyle name="Comma 53 3" xfId="14398" xr:uid="{0331B715-F27B-486A-8630-034F2121D317}"/>
    <cellStyle name="Comma 54" xfId="14399" xr:uid="{577DEDD0-4915-4400-84E8-431D5796679C}"/>
    <cellStyle name="Comma 54 2" xfId="27972" xr:uid="{58B8EB54-B34A-4971-A65D-455CE707C9D0}"/>
    <cellStyle name="Comma 55" xfId="14425" xr:uid="{B00A1317-3F43-4901-BEF4-D2E4F8D346F6}"/>
    <cellStyle name="Comma 55 2" xfId="27973" xr:uid="{B19BD87B-76FB-4AF4-98C5-877559B472FF}"/>
    <cellStyle name="Comma 56" xfId="14619" xr:uid="{993F8447-17ED-4AB3-9A0D-BA77206D16EF}"/>
    <cellStyle name="Comma 56 2" xfId="27974" xr:uid="{9DABA6DF-1A0D-4702-8AC5-963B55F35DE5}"/>
    <cellStyle name="Comma 57" xfId="15749" xr:uid="{2126E635-292C-40E3-A683-8E3A9F62F3B0}"/>
    <cellStyle name="Comma 57 2" xfId="27975" xr:uid="{63CACC66-4E1A-434F-81D5-DD16924BC807}"/>
    <cellStyle name="Comma 58" xfId="14633" xr:uid="{DE080857-C25A-4C50-9AD7-59F4FA7A46CF}"/>
    <cellStyle name="Comma 58 2" xfId="27976" xr:uid="{3311D2E0-8E09-4B1B-9737-1D71346EF04F}"/>
    <cellStyle name="Comma 59" xfId="14487" xr:uid="{09DE4423-E26A-4709-998C-54A956F28A51}"/>
    <cellStyle name="Comma 59 2" xfId="27977" xr:uid="{F4690FDF-F181-4796-8CD9-9A3BC387F2EF}"/>
    <cellStyle name="Comma 59 3" xfId="38986" xr:uid="{297CF82D-9287-44E4-8997-01E6714F16E2}"/>
    <cellStyle name="Comma 6" xfId="52" xr:uid="{151E6BC1-A0D1-4204-861A-33F567ACEBFB}"/>
    <cellStyle name="Comma 6 10" xfId="1912" xr:uid="{E5189F60-365F-4F51-B99E-70713888F4EF}"/>
    <cellStyle name="Comma 6 10 2" xfId="2361" xr:uid="{664C52F3-0095-4863-81F9-1EA730AC634A}"/>
    <cellStyle name="Comma 6 10 3" xfId="8819" xr:uid="{848CBC0B-1C55-457A-BFDD-91F18C9AE2FF}"/>
    <cellStyle name="Comma 6 11" xfId="1917" xr:uid="{02CA4359-6E11-4521-86B6-95BF0E2ADEED}"/>
    <cellStyle name="Comma 6 11 2" xfId="2364" xr:uid="{B787DE56-EE29-4C58-83BD-73316DD0CEEE}"/>
    <cellStyle name="Comma 6 11 3" xfId="8820" xr:uid="{77DC5798-7452-40ED-B001-26164C4CDFB5}"/>
    <cellStyle name="Comma 6 12" xfId="1922" xr:uid="{72CDCF60-4A9B-4CA7-A69F-E6A206F664E7}"/>
    <cellStyle name="Comma 6 12 2" xfId="2366" xr:uid="{E72B6BDF-A78F-4438-A7C5-7748EBDC5771}"/>
    <cellStyle name="Comma 6 12 3" xfId="11865" xr:uid="{5F4A8862-5154-4C65-8381-ECABD7C92234}"/>
    <cellStyle name="Comma 6 13" xfId="1930" xr:uid="{69D73714-80A8-4035-9682-E70490FC8759}"/>
    <cellStyle name="Comma 6 13 2" xfId="2370" xr:uid="{DE61901D-60EA-4E16-8CFB-2D758DD1ED1F}"/>
    <cellStyle name="Comma 6 13 3" xfId="16660" xr:uid="{8C1239D5-5C49-4EFA-A06C-FB2EF831C45A}"/>
    <cellStyle name="Comma 6 14" xfId="1932" xr:uid="{C6BDB761-F218-4F31-8A8C-B6CE3E8C4554}"/>
    <cellStyle name="Comma 6 14 2" xfId="2372" xr:uid="{38D9C551-614A-4E53-92DF-67005EDF8909}"/>
    <cellStyle name="Comma 6 14 3" xfId="36283" xr:uid="{D75D95B0-1C5D-43DE-B2B4-188D6714A91D}"/>
    <cellStyle name="Comma 6 15" xfId="1940" xr:uid="{72FF33A4-F66D-4ED6-AC0E-655DECA7C5C0}"/>
    <cellStyle name="Comma 6 15 2" xfId="2377" xr:uid="{98A897BF-FA57-4385-B80B-E8EF855C5F49}"/>
    <cellStyle name="Comma 6 16" xfId="1946" xr:uid="{DF579134-85A0-4BDB-A69F-4E2EF129E009}"/>
    <cellStyle name="Comma 6 16 2" xfId="2381" xr:uid="{F11626E0-0F6E-488E-9D66-7A2460728EDF}"/>
    <cellStyle name="Comma 6 17" xfId="1789" xr:uid="{52293C6C-5BE8-4395-A4F5-D146295C637C}"/>
    <cellStyle name="Comma 6 17 2" xfId="2310" xr:uid="{A55FDC10-C698-4621-B927-6F3EFB4F027F}"/>
    <cellStyle name="Comma 6 18" xfId="1840" xr:uid="{2B0A773D-13A5-41A0-B6BE-5997FFD0C43F}"/>
    <cellStyle name="Comma 6 18 2" xfId="2337" xr:uid="{625ACF66-95C3-40E7-AF85-D1AAD658D63B}"/>
    <cellStyle name="Comma 6 19" xfId="1964" xr:uid="{E8F40C13-27C5-46B2-A434-07F3BC72CCC3}"/>
    <cellStyle name="Comma 6 19 2" xfId="2388" xr:uid="{DE8B5B79-7093-4899-940E-20ADA487229D}"/>
    <cellStyle name="Comma 6 2" xfId="536" xr:uid="{BA8DCFBA-3967-49D9-AF56-33B6CD4A83FF}"/>
    <cellStyle name="Comma 6 2 2" xfId="537" xr:uid="{DAEF1255-C6D5-4460-824A-DB2138155AF4}"/>
    <cellStyle name="Comma 6 2 2 2" xfId="1729" xr:uid="{4328BE6D-6C7E-44F9-AF4D-FE9E46ACAF17}"/>
    <cellStyle name="Comma 6 2 2 3" xfId="1757" xr:uid="{FFA00A1F-5240-419C-8014-8185EC96EDD5}"/>
    <cellStyle name="Comma 6 2 2 3 2" xfId="2294" xr:uid="{3256331F-C6C0-4114-8E00-FFF1FE32EFE3}"/>
    <cellStyle name="Comma 6 2 2 3 3" xfId="14571" xr:uid="{C1A4BC0F-4A30-4E02-ACE2-B53F61AF1A0B}"/>
    <cellStyle name="Comma 6 2 3" xfId="2175" xr:uid="{F8A95B52-0E68-4D75-B98F-3E58AE4FEDED}"/>
    <cellStyle name="Comma 6 2 3 2" xfId="2476" xr:uid="{34BFF20D-886A-4B08-8D13-08D6A7814153}"/>
    <cellStyle name="Comma 6 2 3 2 2" xfId="16662" xr:uid="{6C883D86-80D5-46BC-AF2B-7F123A1B251D}"/>
    <cellStyle name="Comma 6 2 3 3" xfId="8821" xr:uid="{665F9E65-31E4-4F06-B378-2404D10736F3}"/>
    <cellStyle name="Comma 6 2 4" xfId="2052" xr:uid="{47A47A96-D1CC-4CC6-8CFA-66C85F16E308}"/>
    <cellStyle name="Comma 6 2 4 2" xfId="2417" xr:uid="{7AD38540-A58D-4C7C-B004-8EAE681B805D}"/>
    <cellStyle name="Comma 6 2 4 3" xfId="14570" xr:uid="{E27EF571-B9A3-4898-80BE-7298488AA8BA}"/>
    <cellStyle name="Comma 6 2 5" xfId="2122" xr:uid="{3DC76E57-D89B-401B-97A3-85B28F82FC20}"/>
    <cellStyle name="Comma 6 2 5 2" xfId="2448" xr:uid="{3912D3BD-9022-4F9E-9B51-D77FE31196C5}"/>
    <cellStyle name="Comma 6 2 5 3" xfId="16661" xr:uid="{D3D65847-3F1F-4947-9E25-63FA617E124A}"/>
    <cellStyle name="Comma 6 2 6" xfId="2140" xr:uid="{6B16DD91-650B-4504-A57E-A28FA622743B}"/>
    <cellStyle name="Comma 6 2 6 2" xfId="2457" xr:uid="{C2936DBD-9F07-4F71-B1B9-07082F8BD4C3}"/>
    <cellStyle name="Comma 6 2 6 3" xfId="27978" xr:uid="{4FD7F71F-D05C-4B7D-8DE8-9156FBDA74E1}"/>
    <cellStyle name="Comma 6 2 7" xfId="2075" xr:uid="{EF4921FF-5B72-4716-A449-987E6D21FE3A}"/>
    <cellStyle name="Comma 6 2 7 2" xfId="2429" xr:uid="{A4785959-060A-4E0B-B35F-430490A2F6B7}"/>
    <cellStyle name="Comma 6 2 7 3" xfId="31114" xr:uid="{1B0E5C7D-0D7A-4049-A84D-787894DCEE6D}"/>
    <cellStyle name="Comma 6 2 8" xfId="1816" xr:uid="{F4849AF2-7753-4C35-8113-A71E603DB187}"/>
    <cellStyle name="Comma 6 2 8 2" xfId="2323" xr:uid="{3D0FF6EA-3C41-42D6-B68A-822BA9127CCC}"/>
    <cellStyle name="Comma 6 20" xfId="2136" xr:uid="{7A4B52AE-1489-46AD-B812-33C40579A7B2}"/>
    <cellStyle name="Comma 6 20 2" xfId="2455" xr:uid="{ADCEAAE1-5842-4ECF-94CA-09A43231FE03}"/>
    <cellStyle name="Comma 6 21" xfId="1843" xr:uid="{CFE3805D-1094-4E47-9026-94D4A974C4DF}"/>
    <cellStyle name="Comma 6 21 2" xfId="2340" xr:uid="{5D221A17-78D9-4556-8294-15E0C6F094BF}"/>
    <cellStyle name="Comma 6 22" xfId="1971" xr:uid="{65F75F14-8DDC-44DD-905A-2CF0C9C904BE}"/>
    <cellStyle name="Comma 6 22 2" xfId="2392" xr:uid="{49237A1E-E7FC-46EA-ADE0-522B65FBCFA4}"/>
    <cellStyle name="Comma 6 23" xfId="1984" xr:uid="{A0199400-A096-497E-8E38-3D49F3A9DB0A}"/>
    <cellStyle name="Comma 6 23 2" xfId="2396" xr:uid="{FA8DE33D-286A-4065-A126-43835BE87E45}"/>
    <cellStyle name="Comma 6 24" xfId="1987" xr:uid="{2BD8DD78-FAF9-4A7C-9E49-61B9CF5D588F}"/>
    <cellStyle name="Comma 6 24 2" xfId="2399" xr:uid="{DD92E0CB-944E-49CA-8837-8B52B75AB218}"/>
    <cellStyle name="Comma 6 25" xfId="1793" xr:uid="{A622EE26-A1AE-4723-908F-D5F1A80BCB22}"/>
    <cellStyle name="Comma 6 25 2" xfId="2311" xr:uid="{08C2F620-2298-46C7-B9E9-DB3D3E2C8B9F}"/>
    <cellStyle name="Comma 6 26" xfId="2011" xr:uid="{152B5514-89A8-4BCD-AE5A-F09EFA635E29}"/>
    <cellStyle name="Comma 6 26 2" xfId="2405" xr:uid="{E11C6E6E-2435-4F6A-9BA5-7D2AB4A53887}"/>
    <cellStyle name="Comma 6 27" xfId="2057" xr:uid="{9FE047F0-AAC3-4D24-80B5-94EFA5C7514A}"/>
    <cellStyle name="Comma 6 27 2" xfId="2420" xr:uid="{492738A8-8AD0-49D1-ABDE-96E17C64D9A7}"/>
    <cellStyle name="Comma 6 28" xfId="2064" xr:uid="{A191C4D7-675D-4504-B613-12BB7A865372}"/>
    <cellStyle name="Comma 6 28 2" xfId="2423" xr:uid="{571D6DB0-F0C6-486E-93CE-4CAFC808039C}"/>
    <cellStyle name="Comma 6 29" xfId="2127" xr:uid="{7830BCCA-00FF-4660-B1B4-6B65A5603AFC}"/>
    <cellStyle name="Comma 6 29 2" xfId="2451" xr:uid="{A30A63D5-D615-438D-B456-3C9C7283C2F2}"/>
    <cellStyle name="Comma 6 3" xfId="538" xr:uid="{B227B49A-414E-4BAB-BF33-1C8CA8F1691B}"/>
    <cellStyle name="Comma 6 3 2" xfId="1730" xr:uid="{367E3273-23F2-4AC3-A23F-34E13B580FE0}"/>
    <cellStyle name="Comma 6 3 2 2" xfId="2146" xr:uid="{62C4E7DD-7926-4AB1-865B-D384134BCC02}"/>
    <cellStyle name="Comma 6 3 2 2 2" xfId="2461" xr:uid="{BF907CDA-4E96-4775-9169-D824820B825A}"/>
    <cellStyle name="Comma 6 3 2 2 3" xfId="16663" xr:uid="{B0D53B13-DDE9-4DC6-9C04-C16EEA400BEB}"/>
    <cellStyle name="Comma 6 3 3" xfId="14572" xr:uid="{A24F1A2E-51BC-415D-9D73-C31AB834E725}"/>
    <cellStyle name="Comma 6 3 4" xfId="27979" xr:uid="{08B5A6B1-6036-4A1A-B762-EEF99BE83FF4}"/>
    <cellStyle name="Comma 6 30" xfId="2083" xr:uid="{AB7AB339-027F-4C0C-B8FA-18B3EFB4F25D}"/>
    <cellStyle name="Comma 6 30 2" xfId="2433" xr:uid="{936EAE8F-4782-4D23-AF8D-DF25E2005100}"/>
    <cellStyle name="Comma 6 31" xfId="1882" xr:uid="{C0EE49F8-3034-430E-8157-594542F6850A}"/>
    <cellStyle name="Comma 6 31 2" xfId="2348" xr:uid="{87424066-AB6F-41CF-9EDC-AB562D22EFC3}"/>
    <cellStyle name="Comma 6 4" xfId="539" xr:uid="{086F79F1-82F2-4521-BA1B-EF759DE2BFF1}"/>
    <cellStyle name="Comma 6 4 2" xfId="1820" xr:uid="{5CD2238C-A409-4B80-98C0-A60F706EC097}"/>
    <cellStyle name="Comma 6 4 2 2" xfId="2325" xr:uid="{BC5232D3-2A87-4688-B80A-708D394CAFE9}"/>
    <cellStyle name="Comma 6 4 2 3" xfId="8822" xr:uid="{B73B76A1-0F8C-4C2B-96E1-6DF71A077F71}"/>
    <cellStyle name="Comma 6 4 3" xfId="2095" xr:uid="{471F5147-0D8E-43EF-AB6E-74026C2274D9}"/>
    <cellStyle name="Comma 6 4 3 2" xfId="14674" xr:uid="{8C925D3E-A4A2-42BD-8289-9185CD2AF775}"/>
    <cellStyle name="Comma 6 4 4" xfId="2221" xr:uid="{ECC7306C-E0D2-4D1E-A4D8-1B5390BE856E}"/>
    <cellStyle name="Comma 6 4 4 2" xfId="16664" xr:uid="{673580D6-4E10-4183-87CA-2260E34E3CF3}"/>
    <cellStyle name="Comma 6 4 5" xfId="27980" xr:uid="{CE6C146E-0689-4856-8003-DF8635B0C0A3}"/>
    <cellStyle name="Comma 6 4 6" xfId="2636" xr:uid="{AFC82177-61DA-44CE-8565-42C6B240AF66}"/>
    <cellStyle name="Comma 6 5" xfId="1894" xr:uid="{B5541A12-1AE8-4022-B8A3-66651B91AF61}"/>
    <cellStyle name="Comma 6 5 2" xfId="2352" xr:uid="{E8851BAF-F31C-46F4-A0F3-50AB5CC18685}"/>
    <cellStyle name="Comma 6 5 2 2" xfId="8823" xr:uid="{2E44C381-0213-4C69-9094-C9EA5F43BD98}"/>
    <cellStyle name="Comma 6 5 3" xfId="16665" xr:uid="{B009253B-E98E-4489-A26A-DAD9C964957C}"/>
    <cellStyle name="Comma 6 5 4" xfId="2637" xr:uid="{215446FA-EEFE-4690-9317-CA0316ED9153}"/>
    <cellStyle name="Comma 6 6" xfId="1827" xr:uid="{A6C19D87-75BD-448D-AAD5-00CB2D4C4650}"/>
    <cellStyle name="Comma 6 6 2" xfId="2329" xr:uid="{E84B7D1B-A23D-4A2D-98B9-C78C83E45044}"/>
    <cellStyle name="Comma 6 6 2 2" xfId="8824" xr:uid="{B9B16CC5-4D37-47FA-A907-43E29A6D5AA9}"/>
    <cellStyle name="Comma 6 6 3" xfId="16666" xr:uid="{D58B13E9-C33C-4E04-8B23-C1B8662D552A}"/>
    <cellStyle name="Comma 6 6 4" xfId="2638" xr:uid="{FE890D64-FB1E-485F-9712-C09FA8957938}"/>
    <cellStyle name="Comma 6 7" xfId="1899" xr:uid="{F735CB21-F9C5-4CEB-921E-2683464913BA}"/>
    <cellStyle name="Comma 6 7 2" xfId="2354" xr:uid="{96A3E33B-F5E3-44CA-9C5B-BBA221F4276E}"/>
    <cellStyle name="Comma 6 7 2 2" xfId="31115" xr:uid="{178CC63E-F405-4B0B-896C-0252ACF01F22}"/>
    <cellStyle name="Comma 6 7 3" xfId="8825" xr:uid="{B411ED1F-0E2D-45BA-A9CF-670B3DE352D3}"/>
    <cellStyle name="Comma 6 8" xfId="1833" xr:uid="{9B62AA0F-0120-4DF8-96CB-4BD376C3F119}"/>
    <cellStyle name="Comma 6 8 2" xfId="2333" xr:uid="{09282F2E-6F23-4966-9D6A-61B6693EBA87}"/>
    <cellStyle name="Comma 6 8 3" xfId="8826" xr:uid="{F636A110-9112-4BA5-A6AF-DA064956CBDA}"/>
    <cellStyle name="Comma 6 9" xfId="1758" xr:uid="{4B2C05A3-57F2-4F66-A071-02E84CA3D3B0}"/>
    <cellStyle name="Comma 6 9 2" xfId="2295" xr:uid="{E757429F-2EE8-4E6D-B8EC-B8C3AB0805F0}"/>
    <cellStyle name="Comma 6 9 2 2" xfId="16667" xr:uid="{D2C628AB-466F-438B-9492-363939E1A666}"/>
    <cellStyle name="Comma 6 9 3" xfId="8827" xr:uid="{FFC451DA-8B71-486E-B2BA-9635BF2DC6A7}"/>
    <cellStyle name="Comma 60" xfId="15752" xr:uid="{E9B35925-27F3-4403-A42D-B50F98089FDE}"/>
    <cellStyle name="Comma 60 2" xfId="27981" xr:uid="{A77D13C7-DDBB-4D74-9CB5-41CEBC9FB76C}"/>
    <cellStyle name="Comma 60 3" xfId="36284" xr:uid="{20736509-5064-4063-B06B-F44517B77B6C}"/>
    <cellStyle name="Comma 60 4" xfId="38987" xr:uid="{60526871-5F67-4585-A859-391978AAFEAC}"/>
    <cellStyle name="Comma 61" xfId="15755" xr:uid="{599E0656-7FB6-4083-9297-349C96D451CF}"/>
    <cellStyle name="Comma 61 2" xfId="27982" xr:uid="{6C71636A-053F-41F6-9506-D5000CDD0943}"/>
    <cellStyle name="Comma 61 3" xfId="36285" xr:uid="{E46E6BE7-C459-4F88-8407-666C370DF63A}"/>
    <cellStyle name="Comma 61 4" xfId="38988" xr:uid="{537E3A82-5F87-468B-A374-777215F7EC68}"/>
    <cellStyle name="Comma 62" xfId="15759" xr:uid="{B7E02B69-2299-4E20-A691-3154EB8CD338}"/>
    <cellStyle name="Comma 62 2" xfId="27983" xr:uid="{FB7902A4-5759-4F22-A7C2-36234F487495}"/>
    <cellStyle name="Comma 62 3" xfId="36286" xr:uid="{3687AC13-AF52-41E9-97D6-1CFDF70D483E}"/>
    <cellStyle name="Comma 62 4" xfId="38989" xr:uid="{F1F5A1C3-02CD-4E43-AD38-DBF9DCFBD2FC}"/>
    <cellStyle name="Comma 63" xfId="15761" xr:uid="{36A308BD-BAFC-44A3-A36B-463A87505EC7}"/>
    <cellStyle name="Comma 63 2" xfId="27984" xr:uid="{B85E9DE9-2021-42FD-A4A9-97573D32F6DC}"/>
    <cellStyle name="Comma 63 3" xfId="36287" xr:uid="{6EC3D1E5-6621-45A4-9252-0AD63EE20E39}"/>
    <cellStyle name="Comma 63 4" xfId="38990" xr:uid="{075F7FF3-080F-41BD-AFA8-A7E4321DD8D2}"/>
    <cellStyle name="Comma 64" xfId="15764" xr:uid="{A2159283-2004-4DCA-A211-182C9B31BEDB}"/>
    <cellStyle name="Comma 64 2" xfId="36288" xr:uid="{C56BF4A0-1901-49B7-8309-A59FF523F246}"/>
    <cellStyle name="Comma 64 3" xfId="38991" xr:uid="{9A90AB38-62C3-4FB0-B56D-8BE445511D24}"/>
    <cellStyle name="Comma 65" xfId="15767" xr:uid="{A784D0B1-9994-4632-BFE4-FE97729E7722}"/>
    <cellStyle name="Comma 65 2" xfId="36289" xr:uid="{F59CE0AD-DD3B-4E6F-810F-63368FBE1684}"/>
    <cellStyle name="Comma 65 3" xfId="38992" xr:uid="{4DB0C4E7-351D-4DD7-83E0-F94101D4A131}"/>
    <cellStyle name="Comma 66" xfId="15769" xr:uid="{9052D8F1-E7EE-45C4-9D6D-82CCEFE045BC}"/>
    <cellStyle name="Comma 66 2" xfId="36290" xr:uid="{864AB3CD-0394-45FF-B2F3-C474F0319220}"/>
    <cellStyle name="Comma 66 3" xfId="38993" xr:uid="{FF4561DF-B47D-4C78-B035-005F6A3D2293}"/>
    <cellStyle name="Comma 67" xfId="15771" xr:uid="{18D79AD0-D119-4541-854A-8285124BD68C}"/>
    <cellStyle name="Comma 67 2" xfId="36291" xr:uid="{2410C06B-BC01-4ABA-AD6C-AA1C0DDC75E3}"/>
    <cellStyle name="Comma 67 3" xfId="38994" xr:uid="{8F3350B0-BF30-482A-844B-433DBCD84CCB}"/>
    <cellStyle name="Comma 68" xfId="15773" xr:uid="{23A8C8C8-C6B1-4E7D-B752-3DB5D192106B}"/>
    <cellStyle name="Comma 68 2" xfId="38995" xr:uid="{933C44B9-1142-420A-B39F-F9534B9B5A54}"/>
    <cellStyle name="Comma 69" xfId="19460" xr:uid="{699AEB76-4587-4C38-80E3-13D271E0F0B2}"/>
    <cellStyle name="Comma 69 2" xfId="38996" xr:uid="{CB24D5EC-BAC5-4F38-A8F5-9920E97E498A}"/>
    <cellStyle name="Comma 7" xfId="53" xr:uid="{6C869783-0E25-41C3-9B38-7553429523A5}"/>
    <cellStyle name="Comma 7 10" xfId="3219" xr:uid="{0E774953-5718-470D-9D20-672A63257929}"/>
    <cellStyle name="Comma 7 10 2" xfId="3220" xr:uid="{A2A52982-8491-44C8-9A3F-272FB86FD9D8}"/>
    <cellStyle name="Comma 7 11" xfId="3221" xr:uid="{3B5B2A8A-57CF-4F1E-92F4-2ECBE90F9C36}"/>
    <cellStyle name="Comma 7 11 2" xfId="3222" xr:uid="{3EF70FEE-D86E-4497-94D5-BB3424FC674D}"/>
    <cellStyle name="Comma 7 12" xfId="11866" xr:uid="{2AD5E020-8BAB-4CDF-B42F-71CB422AFE4C}"/>
    <cellStyle name="Comma 7 12 2" xfId="16668" xr:uid="{0C99AE0D-89D2-450C-95AF-C855739FED46}"/>
    <cellStyle name="Comma 7 12 3" xfId="31116" xr:uid="{98F8BAB2-93AC-42BE-8474-270B1225A36A}"/>
    <cellStyle name="Comma 7 13" xfId="36292" xr:uid="{90B28F57-DA1D-4DB3-80A1-8507DC6CE8BE}"/>
    <cellStyle name="Comma 7 2" xfId="540" xr:uid="{00552452-06A5-456D-BF85-9EFD2862C2F6}"/>
    <cellStyle name="Comma 7 2 10" xfId="3223" xr:uid="{486BE0D0-D9B5-43D6-A22A-12E8D5B6FD9B}"/>
    <cellStyle name="Comma 7 2 10 2" xfId="3224" xr:uid="{0FCEA191-B600-4A21-879D-6021DB9333DF}"/>
    <cellStyle name="Comma 7 2 11" xfId="11868" xr:uid="{57B3182E-CB75-4C0E-BB87-809FCFFC76C7}"/>
    <cellStyle name="Comma 7 2 12" xfId="11867" xr:uid="{95863E44-C659-401E-952B-C52AF040E07B}"/>
    <cellStyle name="Comma 7 2 13" xfId="27985" xr:uid="{7E6A9E68-AAA3-40E2-8112-0BE1CFE2CB17}"/>
    <cellStyle name="Comma 7 2 14" xfId="36293" xr:uid="{C5D11347-3D98-477D-838E-A0B3F1DA81A2}"/>
    <cellStyle name="Comma 7 2 15" xfId="2639" xr:uid="{A29D753B-12EB-47C4-B5D3-A0ED10DA1710}"/>
    <cellStyle name="Comma 7 2 2" xfId="2164" xr:uid="{EB8710FD-FC3C-4AB4-8B84-A79BB233323F}"/>
    <cellStyle name="Comma 7 2 2 2" xfId="3226" xr:uid="{4541851C-FF93-4C1A-93CC-F77A1549B178}"/>
    <cellStyle name="Comma 7 2 2 2 2" xfId="3227" xr:uid="{B5FD83B6-18BD-4E6E-BD28-368634AE4153}"/>
    <cellStyle name="Comma 7 2 2 3" xfId="3228" xr:uid="{B9B6A7EB-FB49-4524-993E-067E601D7930}"/>
    <cellStyle name="Comma 7 2 2 3 2" xfId="3229" xr:uid="{44734BB3-2F59-427C-9A40-2AB218F09B8B}"/>
    <cellStyle name="Comma 7 2 2 3 3" xfId="3230" xr:uid="{F4D0EFBA-590C-48DD-8C7F-6A7B92F24779}"/>
    <cellStyle name="Comma 7 2 2 4" xfId="3231" xr:uid="{0DB78F84-5466-40CC-B087-599496A23485}"/>
    <cellStyle name="Comma 7 2 2 4 2" xfId="3232" xr:uid="{C96D7F9E-293B-458F-80D4-18E8C6BFBEA8}"/>
    <cellStyle name="Comma 7 2 2 4 3" xfId="3233" xr:uid="{3ABF696F-C065-448D-BC71-70163103DC6C}"/>
    <cellStyle name="Comma 7 2 2 5" xfId="3234" xr:uid="{6C33A4F3-711A-4729-898B-210BC803B172}"/>
    <cellStyle name="Comma 7 2 2 5 2" xfId="3235" xr:uid="{9DE7057A-B728-416F-8AD8-6913D61805DD}"/>
    <cellStyle name="Comma 7 2 2 5 3" xfId="3236" xr:uid="{DBD6F6FB-CAC2-49FB-AF6B-A938B15ACF78}"/>
    <cellStyle name="Comma 7 2 2 6" xfId="3237" xr:uid="{63C258A6-A1E9-4B86-9EFB-9C423F56E2C5}"/>
    <cellStyle name="Comma 7 2 2 6 2" xfId="3238" xr:uid="{97EB53FA-C014-4539-B93A-107D4EDDA4D2}"/>
    <cellStyle name="Comma 7 2 2 7" xfId="3239" xr:uid="{0034C540-FAC5-4BF2-A33F-177D3965BBA9}"/>
    <cellStyle name="Comma 7 2 2 8" xfId="3240" xr:uid="{74813F55-DE14-4DF2-81D0-5995766DAC20}"/>
    <cellStyle name="Comma 7 2 2 9" xfId="3225" xr:uid="{E4970052-FF97-4C13-B7EB-BE53B452A8F5}"/>
    <cellStyle name="Comma 7 2 3" xfId="3241" xr:uid="{AAE8D575-2B91-4E9E-9F90-438930A6039E}"/>
    <cellStyle name="Comma 7 2 3 2" xfId="3242" xr:uid="{77E94F49-DF1D-4857-81A7-8BAAF6785327}"/>
    <cellStyle name="Comma 7 2 4" xfId="3243" xr:uid="{0D7E72C4-909C-4AF9-B533-4A730900ECBC}"/>
    <cellStyle name="Comma 7 2 4 2" xfId="3244" xr:uid="{CEC729DC-63F6-459A-B5CC-9996D90173A2}"/>
    <cellStyle name="Comma 7 2 5" xfId="3245" xr:uid="{A77CF30B-F955-455B-9CBC-82E9663CADF3}"/>
    <cellStyle name="Comma 7 2 5 2" xfId="3246" xr:uid="{D3FC2629-F6EB-4912-A5A6-72206ED9CF68}"/>
    <cellStyle name="Comma 7 2 6" xfId="3247" xr:uid="{5591A3B6-28DD-45B4-A0A0-5FBDA59A9212}"/>
    <cellStyle name="Comma 7 2 6 2" xfId="3248" xr:uid="{5AAB01A3-B51B-44EA-86D2-0453324A6F0A}"/>
    <cellStyle name="Comma 7 2 7" xfId="3249" xr:uid="{0A1F3AE6-8091-4DD4-8B4D-124A83A8E57F}"/>
    <cellStyle name="Comma 7 2 7 2" xfId="3250" xr:uid="{BFD0C790-7684-4BBF-832F-473F1348E74F}"/>
    <cellStyle name="Comma 7 2 8" xfId="3251" xr:uid="{4B5A334C-E9AB-4854-9F85-ABFE2CE3978E}"/>
    <cellStyle name="Comma 7 2 9" xfId="3252" xr:uid="{620B28F4-8CB9-4F9B-837E-DF1D6A564DB4}"/>
    <cellStyle name="Comma 7 2 9 2" xfId="3253" xr:uid="{A993C88C-A7BD-40FB-BD6E-BEE35AB89883}"/>
    <cellStyle name="Comma 7 3" xfId="541" xr:uid="{8FB8FC67-CE96-4A9E-8C11-90D2972AB472}"/>
    <cellStyle name="Comma 7 3 10" xfId="2640" xr:uid="{5BEBC8E8-75F5-4DCE-9C94-66CB4FE0B0AE}"/>
    <cellStyle name="Comma 7 3 2" xfId="1873" xr:uid="{DEB95F9D-9C7B-4F8A-93F8-78FF80964B73}"/>
    <cellStyle name="Comma 7 3 2 2" xfId="3255" xr:uid="{DC16F4D2-0513-4764-B400-298DE2A388BB}"/>
    <cellStyle name="Comma 7 3 2 3" xfId="3256" xr:uid="{CE6A96AD-AFFF-4B64-8E75-4D2253EA25B3}"/>
    <cellStyle name="Comma 7 3 2 4" xfId="3254" xr:uid="{96451271-3881-40C3-B2A3-DC40FEE2F7F6}"/>
    <cellStyle name="Comma 7 3 3" xfId="2222" xr:uid="{2F760055-2FA9-454B-B6EE-0465A8D2656D}"/>
    <cellStyle name="Comma 7 3 3 2" xfId="3258" xr:uid="{5D80D3EF-CFAA-4D84-B5C3-A4FA534B2C25}"/>
    <cellStyle name="Comma 7 3 3 3" xfId="3259" xr:uid="{833B6ABB-710E-4CAB-BD77-067C70340B2B}"/>
    <cellStyle name="Comma 7 3 3 4" xfId="3257" xr:uid="{808F10B4-21D0-4A67-863E-D21326BC46CE}"/>
    <cellStyle name="Comma 7 3 4" xfId="3260" xr:uid="{E6B4A57E-2179-477E-9584-89E12A9BA1A4}"/>
    <cellStyle name="Comma 7 3 4 2" xfId="3261" xr:uid="{BFF3D669-0CFF-4C15-8BD7-BFB662FFDF81}"/>
    <cellStyle name="Comma 7 3 4 3" xfId="3262" xr:uid="{0B647B46-5CBF-420A-91BE-4DA009F0CB83}"/>
    <cellStyle name="Comma 7 3 5" xfId="3263" xr:uid="{2DBD160A-011D-4FB1-A166-81DA9B10B026}"/>
    <cellStyle name="Comma 7 3 6" xfId="3264" xr:uid="{E28BCB10-F430-4651-9B03-1F330BD797DB}"/>
    <cellStyle name="Comma 7 3 7" xfId="3265" xr:uid="{704826A9-CA52-421C-844D-00775D60D794}"/>
    <cellStyle name="Comma 7 3 8" xfId="11871" xr:uid="{53BE241C-A822-44B7-87EB-6A8CAE9688BA}"/>
    <cellStyle name="Comma 7 3 8 2" xfId="16669" xr:uid="{C132B901-CDAB-4A62-A232-CC3602C8DB9C}"/>
    <cellStyle name="Comma 7 3 9" xfId="27986" xr:uid="{621D0944-96FF-4D31-A2CA-CBC783EB8952}"/>
    <cellStyle name="Comma 7 4" xfId="542" xr:uid="{64837712-7392-45FD-B175-F5B35E23B88A}"/>
    <cellStyle name="Comma 7 4 10" xfId="16670" xr:uid="{9405C636-21FB-404E-89B0-1522C7E6B86C}"/>
    <cellStyle name="Comma 7 4 11" xfId="27987" xr:uid="{84023C7E-B490-4300-9444-BEE302EAA812}"/>
    <cellStyle name="Comma 7 4 2" xfId="1883" xr:uid="{1887839E-5EE3-45E4-9557-97B42F4A79E1}"/>
    <cellStyle name="Comma 7 4 2 2" xfId="2349" xr:uid="{048331D7-59AB-4C82-B779-D9AD14396D83}"/>
    <cellStyle name="Comma 7 4 2 2 2" xfId="3267" xr:uid="{0993A48A-29F3-4CF8-8F1F-F35AB8FE4103}"/>
    <cellStyle name="Comma 7 4 2 3" xfId="3268" xr:uid="{561D9E95-5943-495A-89DF-811AEED9A910}"/>
    <cellStyle name="Comma 7 4 2 4" xfId="3266" xr:uid="{B6004D43-7DB9-470A-98A3-EE428729768B}"/>
    <cellStyle name="Comma 7 4 3" xfId="3269" xr:uid="{D4BE96CC-65F2-478B-97E4-E1F9B42E2955}"/>
    <cellStyle name="Comma 7 4 3 2" xfId="3270" xr:uid="{AD67BAF8-98E9-4629-A689-15250BA678EE}"/>
    <cellStyle name="Comma 7 4 3 3" xfId="3271" xr:uid="{9B43DB8B-807C-468E-82CE-9977ACFB23BA}"/>
    <cellStyle name="Comma 7 4 4" xfId="3272" xr:uid="{A4552A47-D539-4452-A1A3-B99BAD867A6E}"/>
    <cellStyle name="Comma 7 4 4 2" xfId="3273" xr:uid="{DC96C938-9BE6-44D5-B415-F7B11A76779D}"/>
    <cellStyle name="Comma 7 4 4 3" xfId="3274" xr:uid="{5F6B5360-1F36-4FD1-AD7B-2CBDD887FD9A}"/>
    <cellStyle name="Comma 7 4 5" xfId="3275" xr:uid="{E28A2065-9689-4A63-A74F-BD4F3402C04D}"/>
    <cellStyle name="Comma 7 4 6" xfId="3276" xr:uid="{B2F4F00B-7CBF-4F47-9C43-D4B2458A7D37}"/>
    <cellStyle name="Comma 7 4 7" xfId="3277" xr:uid="{9037F980-B267-49D8-88AC-C3AAEE5662E5}"/>
    <cellStyle name="Comma 7 4 8" xfId="11872" xr:uid="{2E1D9F97-6E76-4039-9C74-3540B307685B}"/>
    <cellStyle name="Comma 7 4 9" xfId="14675" xr:uid="{D4F8840D-393C-4C0F-AA2D-45E3CCAD800A}"/>
    <cellStyle name="Comma 7 5" xfId="1860" xr:uid="{A1B0941B-36F8-42C4-88F6-4F8737593C1E}"/>
    <cellStyle name="Comma 7 5 2" xfId="3278" xr:uid="{E498613B-E04E-4D0E-8002-0AD1D3D336B4}"/>
    <cellStyle name="Comma 7 5 2 2" xfId="3279" xr:uid="{6D6BF085-ED4D-4C47-A269-48930834B229}"/>
    <cellStyle name="Comma 7 5 3" xfId="3280" xr:uid="{B701844D-E222-475D-868B-96427C02EC9F}"/>
    <cellStyle name="Comma 7 5 3 2" xfId="3281" xr:uid="{F649BE69-E443-4930-A9F3-50727A8CFD0F}"/>
    <cellStyle name="Comma 7 5 4" xfId="3282" xr:uid="{C8B8FF99-5CA8-4042-9296-99CB6D725649}"/>
    <cellStyle name="Comma 7 5 4 2" xfId="3283" xr:uid="{26F5EA4B-0DBE-4A2C-A06C-7E1E336024B7}"/>
    <cellStyle name="Comma 7 5 5" xfId="3284" xr:uid="{F2B9CD0C-2BBC-47CF-9F3C-C856E7132C77}"/>
    <cellStyle name="Comma 7 5 5 2" xfId="3285" xr:uid="{D36271AB-26DB-4EA0-9EC1-529D45A88664}"/>
    <cellStyle name="Comma 7 5 6" xfId="3286" xr:uid="{307B8B08-ECF6-4484-BA4B-45D1B51AD7BA}"/>
    <cellStyle name="Comma 7 5 6 2" xfId="3287" xr:uid="{74A0333A-B1D4-4964-859E-AF86CACA56BF}"/>
    <cellStyle name="Comma 7 5 7" xfId="11874" xr:uid="{1724961D-CA24-4B24-836C-519147C00C80}"/>
    <cellStyle name="Comma 7 5 8" xfId="2641" xr:uid="{4112FF23-ECDE-4354-8AE1-C43C3EA4482F}"/>
    <cellStyle name="Comma 7 6" xfId="2642" xr:uid="{FAFE36C9-6E76-4E33-BCCF-AFEC3FBAB0C8}"/>
    <cellStyle name="Comma 7 6 2" xfId="3288" xr:uid="{417F76B2-B6C1-4E42-894C-3F69A2AA66C0}"/>
    <cellStyle name="Comma 7 6 3" xfId="11876" xr:uid="{69CA9AF3-E944-44C4-BAB3-5D5FBC49A8F8}"/>
    <cellStyle name="Comma 7 7" xfId="3289" xr:uid="{53FC8576-A7ED-42E5-8F6D-31370D9F5A4E}"/>
    <cellStyle name="Comma 7 7 2" xfId="3290" xr:uid="{25B03605-0D81-48CB-93C8-BADE4354D04F}"/>
    <cellStyle name="Comma 7 8" xfId="3291" xr:uid="{FA0523EE-6237-412C-9EB6-8C28476AF9D3}"/>
    <cellStyle name="Comma 7 8 2" xfId="3292" xr:uid="{9E9E9824-2867-4F3C-B93A-F366B192EA18}"/>
    <cellStyle name="Comma 7 9" xfId="3293" xr:uid="{FED69F03-807A-4B5F-81BF-BE9CE2D01B53}"/>
    <cellStyle name="Comma 70" xfId="26085" xr:uid="{A94B39EC-AD78-4121-9271-131FC199EC06}"/>
    <cellStyle name="Comma 70 2" xfId="38997" xr:uid="{CAFC516B-28CC-41B3-ACE3-DC4DBC603D95}"/>
    <cellStyle name="Comma 71" xfId="31429" xr:uid="{14C620B0-7B78-4B1E-84D1-1409AA3FBD8F}"/>
    <cellStyle name="Comma 71 2" xfId="38998" xr:uid="{4E335DB4-9F19-44ED-972C-BDD56DE3F966}"/>
    <cellStyle name="Comma 72" xfId="38805" xr:uid="{E87E7E82-67AC-412F-AA5A-31BECD3CAAA3}"/>
    <cellStyle name="Comma 72 2" xfId="38999" xr:uid="{223A579B-7F0A-4A02-8745-6130DA090624}"/>
    <cellStyle name="Comma 73" xfId="38807" xr:uid="{A5199AE3-71C0-46A4-9158-AFA22118B788}"/>
    <cellStyle name="Comma 73 2" xfId="39000" xr:uid="{B71E01EF-DCB3-435B-A778-38BCC866BD48}"/>
    <cellStyle name="Comma 74" xfId="38810" xr:uid="{AD6FC4CC-3F35-4952-A953-2C6D4A104EDA}"/>
    <cellStyle name="Comma 74 2" xfId="39001" xr:uid="{CCB195EE-844A-4B9C-9A19-95BF4F1F4E74}"/>
    <cellStyle name="Comma 75" xfId="38812" xr:uid="{A1C35AEE-4181-4D8E-A0BD-155BAC2DD9B8}"/>
    <cellStyle name="Comma 75 2" xfId="39002" xr:uid="{940BACE0-BE1E-4A8A-A37B-DE328CD5F091}"/>
    <cellStyle name="Comma 76" xfId="38813" xr:uid="{E12EA8F9-DC92-4210-83D6-0548C88B1B65}"/>
    <cellStyle name="Comma 76 2" xfId="39003" xr:uid="{7B29DCA5-4052-4D59-AE15-5B8A3738FC3C}"/>
    <cellStyle name="Comma 77" xfId="38815" xr:uid="{AE19D906-CAAF-4B3A-B365-AE14979D1D4A}"/>
    <cellStyle name="Comma 77 2" xfId="39004" xr:uid="{63487612-9DC4-4409-9BDA-7DB6CB9C7049}"/>
    <cellStyle name="Comma 78" xfId="38817" xr:uid="{289E53E2-5DEA-4B06-BB13-D1E0846A6250}"/>
    <cellStyle name="Comma 78 2" xfId="39005" xr:uid="{1ABB7AE9-E418-469D-9116-5A2F8F5D24FB}"/>
    <cellStyle name="Comma 79" xfId="38819" xr:uid="{237D84AB-CC05-4EF2-B600-F48F2B082BEC}"/>
    <cellStyle name="Comma 79 2" xfId="39006" xr:uid="{D903EACE-5660-4C19-8488-14D69B1CB913}"/>
    <cellStyle name="Comma 8" xfId="129" xr:uid="{AB9D70C0-54B7-458A-AFF9-59F773388606}"/>
    <cellStyle name="Comma 8 10" xfId="2134" xr:uid="{3598DAEC-9513-49CC-9AE3-241720BFCEAE}"/>
    <cellStyle name="Comma 8 10 2" xfId="2454" xr:uid="{041FD464-2C68-47AA-A2C2-1D6202129716}"/>
    <cellStyle name="Comma 8 11" xfId="1853" xr:uid="{340722F9-8784-4E0D-B6CA-1595F0099F07}"/>
    <cellStyle name="Comma 8 11 2" xfId="2344" xr:uid="{DA388D41-27D0-4FF0-B3FC-A2732FF7C99B}"/>
    <cellStyle name="Comma 8 12" xfId="1931" xr:uid="{8EF958B7-58B9-40FE-9101-57EA44E57F27}"/>
    <cellStyle name="Comma 8 12 2" xfId="2371" xr:uid="{36A6E523-8641-491E-87C0-D7B7C21105E5}"/>
    <cellStyle name="Comma 8 13" xfId="1938" xr:uid="{EC945E2E-4228-4B68-8710-2AFADE1003CD}"/>
    <cellStyle name="Comma 8 13 2" xfId="2376" xr:uid="{64E53464-7EDA-4BDD-B110-6218F1D5C8A7}"/>
    <cellStyle name="Comma 8 14" xfId="1944" xr:uid="{97650D37-8D8C-433C-8923-9D961E05641E}"/>
    <cellStyle name="Comma 8 14 2" xfId="2380" xr:uid="{C06BDFC0-A10C-4676-BD16-D2A89F039F8C}"/>
    <cellStyle name="Comma 8 15" xfId="1762" xr:uid="{77D3D345-9D6C-4A75-A879-42645E504851}"/>
    <cellStyle name="Comma 8 15 2" xfId="2299" xr:uid="{8BE54D2F-E6E4-4AAD-A297-FDBA92C22BE7}"/>
    <cellStyle name="Comma 8 16" xfId="1803" xr:uid="{CBB93775-3449-4976-B289-D4D3661BB3B0}"/>
    <cellStyle name="Comma 8 16 2" xfId="2317" xr:uid="{442A2FF0-FF41-4818-B73E-C64ED22C0B06}"/>
    <cellStyle name="Comma 8 17" xfId="1988" xr:uid="{15210D23-BB35-4213-9DA2-118EC13BFA08}"/>
    <cellStyle name="Comma 8 17 2" xfId="2400" xr:uid="{06E1B191-C2DB-4AB4-9E81-688B046FA9F7}"/>
    <cellStyle name="Comma 8 18" xfId="1886" xr:uid="{27B42718-8A9E-45E1-B10A-A851065A8569}"/>
    <cellStyle name="Comma 8 18 2" xfId="2350" xr:uid="{6E7235E2-16CF-42B6-8463-D7852A4035D8}"/>
    <cellStyle name="Comma 8 19" xfId="1868" xr:uid="{323CDDFF-AA99-4330-9C9D-07C3731C2F05}"/>
    <cellStyle name="Comma 8 2" xfId="543" xr:uid="{96B20FD8-32AB-42E9-9641-D4792228B463}"/>
    <cellStyle name="Comma 8 2 2" xfId="2145" xr:uid="{E52B7833-9F5E-4837-BFDD-F7DA9F10310D}"/>
    <cellStyle name="Comma 8 2 2 2" xfId="2460" xr:uid="{A7268CB2-8E3D-4108-A437-06BC10146D8C}"/>
    <cellStyle name="Comma 8 2 2 2 2" xfId="11879" xr:uid="{00898C0F-B14C-40E1-AD21-B1C5E1082E46}"/>
    <cellStyle name="Comma 8 2 2 3" xfId="8828" xr:uid="{93C7C7B1-D25B-46C6-A298-4713DFC02819}"/>
    <cellStyle name="Comma 8 2 3" xfId="2165" xr:uid="{A95928F2-66C8-44B6-A49F-924706810629}"/>
    <cellStyle name="Comma 8 2 3 2" xfId="11878" xr:uid="{82ED84F7-B3BE-476B-83D4-86E7011AAF94}"/>
    <cellStyle name="Comma 8 2 4" xfId="27988" xr:uid="{80324DD3-6CA4-41E0-8F98-0E3B6F71CA2A}"/>
    <cellStyle name="Comma 8 2 5" xfId="2643" xr:uid="{5261D35F-4AB8-4247-A91D-4AFD5C0C9DA5}"/>
    <cellStyle name="Comma 8 3" xfId="544" xr:uid="{634A2E90-8821-4466-8435-088116B48549}"/>
    <cellStyle name="Comma 8 3 2" xfId="2223" xr:uid="{125763C9-BE57-4C42-85A0-094386A44786}"/>
    <cellStyle name="Comma 8 3 2 2" xfId="16671" xr:uid="{EC85B030-2312-409E-B8B4-9A6A875AC297}"/>
    <cellStyle name="Comma 8 3 2 3" xfId="11881" xr:uid="{5BEC4BFB-F2D6-4538-9A9A-BE114777AC45}"/>
    <cellStyle name="Comma 8 3 3" xfId="11880" xr:uid="{E3B80CCD-23B0-49EC-A44F-A11C9678678B}"/>
    <cellStyle name="Comma 8 3 4" xfId="2644" xr:uid="{A99C4F36-FB78-4B32-81D7-EB2E3A13BD65}"/>
    <cellStyle name="Comma 8 4" xfId="1799" xr:uid="{600CD598-E3D5-4302-8660-9AE54E681583}"/>
    <cellStyle name="Comma 8 4 2" xfId="2314" xr:uid="{CDDA049E-85BD-4FC7-80AB-8BDEFA0A1432}"/>
    <cellStyle name="Comma 8 4 2 2" xfId="14676" xr:uid="{0C145D6F-AAC3-443A-96CE-3B7031CB193D}"/>
    <cellStyle name="Comma 8 4 3" xfId="31117" xr:uid="{902E5056-E9F7-448B-81C5-38AFF84ED296}"/>
    <cellStyle name="Comma 8 4 4" xfId="8829" xr:uid="{F7862B8A-6837-4A66-AD98-E8FC4CA37E34}"/>
    <cellStyle name="Comma 8 5" xfId="1828" xr:uid="{F4F953DF-580A-45C3-9BD3-3039E13A4176}"/>
    <cellStyle name="Comma 8 5 2" xfId="2330" xr:uid="{7518D135-E386-491A-866E-9C32F55998DE}"/>
    <cellStyle name="Comma 8 5 3" xfId="11877" xr:uid="{3B7DE145-19D4-4966-B42B-14A201C80EEB}"/>
    <cellStyle name="Comma 8 6" xfId="1832" xr:uid="{7905688F-25CC-4003-BB6A-37335D42CA8C}"/>
    <cellStyle name="Comma 8 6 2" xfId="2332" xr:uid="{F746C7DC-3F79-4565-8929-0BC96AF34F88}"/>
    <cellStyle name="Comma 8 6 3" xfId="14417" xr:uid="{2B1B8BE4-2E5E-4770-A9DA-BBB503612BF9}"/>
    <cellStyle name="Comma 8 7" xfId="2105" xr:uid="{1845CD84-BF31-4FA9-96F3-FCC9A94C3554}"/>
    <cellStyle name="Comma 8 7 2" xfId="2441" xr:uid="{7251E630-31C1-4364-BEA7-B8BE0651881B}"/>
    <cellStyle name="Comma 8 8" xfId="1910" xr:uid="{807774C4-9A11-4F7B-8BC8-74B9ADE5B925}"/>
    <cellStyle name="Comma 8 8 2" xfId="2360" xr:uid="{5AC5F0F8-52C5-49E6-9062-848187D24C44}"/>
    <cellStyle name="Comma 8 9" xfId="1915" xr:uid="{8EDEA9DE-6622-4451-9E58-99183BE8E2B5}"/>
    <cellStyle name="Comma 8 9 2" xfId="2363" xr:uid="{BBC89E48-1F71-4C76-885D-D3672F5E51CA}"/>
    <cellStyle name="Comma 80" xfId="38821" xr:uid="{3B287A20-AB0D-419A-9FB5-302AAF233E34}"/>
    <cellStyle name="Comma 80 2" xfId="39007" xr:uid="{368B6DE9-5ACA-44F6-ACFB-F51E7166FB6C}"/>
    <cellStyle name="Comma 81" xfId="38824" xr:uid="{6AD35FFF-DAED-4B5B-A1CC-47D69AE393FF}"/>
    <cellStyle name="Comma 81 2" xfId="39008" xr:uid="{8E2BE3A6-A24C-4EDC-BE03-EB831261C07A}"/>
    <cellStyle name="Comma 82" xfId="38826" xr:uid="{C00964B9-50DD-4F6C-972B-F58EB40369E7}"/>
    <cellStyle name="Comma 82 2" xfId="39009" xr:uid="{D20083E4-DAB9-4DD6-8097-843D6CFC850B}"/>
    <cellStyle name="Comma 83" xfId="38827" xr:uid="{ACAECDC7-4BB3-4733-AE71-EC64905CAEFC}"/>
    <cellStyle name="Comma 83 2" xfId="39010" xr:uid="{F8655F5F-7FAA-4754-8B58-C4DC34E4A587}"/>
    <cellStyle name="Comma 84" xfId="38830" xr:uid="{EB292BFE-00FA-48CA-9541-4FA9A4C1BF02}"/>
    <cellStyle name="Comma 84 2" xfId="39011" xr:uid="{8AD4CA64-B755-4625-B16C-3F4243324831}"/>
    <cellStyle name="Comma 85" xfId="38832" xr:uid="{90FC4CB4-A50D-4399-BF45-DEF7DD9EA994}"/>
    <cellStyle name="Comma 85 2" xfId="39012" xr:uid="{D2FBBFC5-B842-4EFB-B0DC-0F33D0ED66DF}"/>
    <cellStyle name="Comma 86" xfId="39013" xr:uid="{4654EAC8-6C76-4AE4-ACEE-1508B0358C96}"/>
    <cellStyle name="Comma 87" xfId="39014" xr:uid="{5FE7F925-4BB8-4F38-80FC-005AE970FEA9}"/>
    <cellStyle name="Comma 88" xfId="39015" xr:uid="{898599A8-3236-468C-A6EF-EDD920AC4099}"/>
    <cellStyle name="Comma 89" xfId="39016" xr:uid="{01A664FB-ADD8-473E-B6FD-0C6A5D4EF812}"/>
    <cellStyle name="Comma 9" xfId="130" xr:uid="{9AF865FF-4968-452A-8B95-86FC2782F4AC}"/>
    <cellStyle name="Comma 9 2" xfId="131" xr:uid="{D57C3A67-1720-4D79-89BB-D51871D287BE}"/>
    <cellStyle name="Comma 9 2 2" xfId="1681" xr:uid="{764DC9CB-8F57-4CE3-BD37-43813EA24CF2}"/>
    <cellStyle name="Comma 9 2 2 2" xfId="8830" xr:uid="{61C5CFA0-0345-4069-88FB-C75E1C7401D1}"/>
    <cellStyle name="Comma 9 2 3" xfId="8831" xr:uid="{C3503D27-05FA-4A63-926E-48CB75FC6376}"/>
    <cellStyle name="Comma 9 2 4" xfId="14573" xr:uid="{58F6924D-F877-4CBC-B5D0-13FDC2D9B318}"/>
    <cellStyle name="Comma 9 3" xfId="545" xr:uid="{C95893DF-EFEE-4507-804D-C60E53141B08}"/>
    <cellStyle name="Comma 9 3 2" xfId="8832" xr:uid="{97EF31C6-3157-4364-A53D-2E8C780D586E}"/>
    <cellStyle name="Comma 9 3 2 2" xfId="11883" xr:uid="{802C4457-34FD-428F-96C6-C8D1285F0BEF}"/>
    <cellStyle name="Comma 9 3 3" xfId="11882" xr:uid="{CC0DED22-099F-4AD9-AC9B-14AA5751D96B}"/>
    <cellStyle name="Comma 9 3 4" xfId="27989" xr:uid="{81D462ED-9467-4437-A9B5-92294F68BF37}"/>
    <cellStyle name="Comma 9 3 5" xfId="2645" xr:uid="{F7054AB9-29D7-42C5-8B88-6AF1F9006182}"/>
    <cellStyle name="Comma 9 4" xfId="546" xr:uid="{243D1347-67CF-4D41-95E7-CC619376F8FD}"/>
    <cellStyle name="Comma 9 4 2" xfId="2224" xr:uid="{7A788812-74ED-412B-9544-5B3827BBE8CF}"/>
    <cellStyle name="Comma 9 4 2 2" xfId="11884" xr:uid="{9FF4986B-97EF-4AB0-B2AF-E7D9F87FF2EB}"/>
    <cellStyle name="Comma 9 4 3" xfId="8833" xr:uid="{6C4E7488-BF94-455D-B397-6223FD070D49}"/>
    <cellStyle name="Comma 9 5" xfId="1680" xr:uid="{C8576128-73C5-4589-A0DF-73D7ABF90D06}"/>
    <cellStyle name="Comma 90" xfId="39017" xr:uid="{F7985EA1-5DE5-4B03-A5BC-0D94E9F1D4E7}"/>
    <cellStyle name="Comma 91" xfId="39018" xr:uid="{9341A8B8-166A-4FB3-9846-528E091FCE8B}"/>
    <cellStyle name="Comma 92" xfId="39019" xr:uid="{8DE67212-CC86-48BD-ADF6-9FB43581FBC4}"/>
    <cellStyle name="Comma 93" xfId="39020" xr:uid="{AEA963C2-BC87-4D02-9B50-7F9809D41025}"/>
    <cellStyle name="Comma 94" xfId="39021" xr:uid="{971DF1AA-3CB7-4168-86B3-FC0D0DBE6028}"/>
    <cellStyle name="Comma 95" xfId="39022" xr:uid="{691DC002-7357-445D-B07A-BBC912073CAB}"/>
    <cellStyle name="Comma 96" xfId="39023" xr:uid="{C5555D3E-050C-4AC9-B5AD-80982FFEDEFE}"/>
    <cellStyle name="Comma 97" xfId="39024" xr:uid="{C2F2F26C-39BF-4A6B-A0B8-971AE76BF9BA}"/>
    <cellStyle name="Comma 98" xfId="39025" xr:uid="{6237434E-ABBB-49E3-A48D-0684E1D913BB}"/>
    <cellStyle name="Comma 99" xfId="39026" xr:uid="{130A539F-749F-469D-942A-F24DA8A48225}"/>
    <cellStyle name="comma zerodec" xfId="11885" xr:uid="{9EC9E3F4-E833-4634-A7BD-782C8F49799A}"/>
    <cellStyle name="Comma0" xfId="219" xr:uid="{842DAD2F-62E9-4BFD-BD59-24063F16E8B3}"/>
    <cellStyle name="Comma0 10" xfId="3294" xr:uid="{BA94678C-F59E-464A-A7FF-1CDF3CA32D5E}"/>
    <cellStyle name="Comma0 10 2" xfId="3295" xr:uid="{C9ACBB22-4684-4D86-AACF-E3750FAAD860}"/>
    <cellStyle name="Comma0 10 2 2" xfId="3296" xr:uid="{7873E11B-1CBD-443B-BA04-8FE0B4F4F4C1}"/>
    <cellStyle name="Comma0 10 3" xfId="3297" xr:uid="{9793D68E-60FD-449F-84C9-999A5986F7A8}"/>
    <cellStyle name="Comma0 10 3 2" xfId="3298" xr:uid="{FA37838A-3E54-4B5A-9681-7F96AE813EB0}"/>
    <cellStyle name="Comma0 10 4" xfId="3299" xr:uid="{6FD97B7F-54F7-4C62-8C26-32C569BFCA2C}"/>
    <cellStyle name="Comma0 10 4 2" xfId="3300" xr:uid="{ECAF06F6-3EF8-4E1B-999E-91FB88144C3E}"/>
    <cellStyle name="Comma0 10 5" xfId="3301" xr:uid="{AB9D4DC5-E767-4400-A2A6-6E385410C1E1}"/>
    <cellStyle name="Comma0 10 5 2" xfId="3302" xr:uid="{08824B76-02C9-44FD-A4EA-B41E2D033FE2}"/>
    <cellStyle name="Comma0 10 6" xfId="3303" xr:uid="{7F902F9F-D6E1-4B9E-9D2B-B26D167ED26C}"/>
    <cellStyle name="Comma0 10 6 2" xfId="3304" xr:uid="{9C0DE23A-738A-47FD-B3D6-F6B0D8BFFF04}"/>
    <cellStyle name="Comma0 11" xfId="3305" xr:uid="{A57D0ED5-4E1F-4343-9258-C55821144828}"/>
    <cellStyle name="Comma0 11 2" xfId="3306" xr:uid="{31010376-08D3-4EF4-A3C7-24FB4042F981}"/>
    <cellStyle name="Comma0 12" xfId="3307" xr:uid="{106DB0E6-652E-47B5-ACA9-7FC384138CDE}"/>
    <cellStyle name="Comma0 12 2" xfId="3308" xr:uid="{C9CC7BFD-C578-4827-BF0D-0D8C674B991C}"/>
    <cellStyle name="Comma0 13" xfId="3309" xr:uid="{2EB9FCA0-EAED-487C-B09A-349F5522558D}"/>
    <cellStyle name="Comma0 13 2" xfId="3310" xr:uid="{BA358248-4117-4374-A41E-F82E0E122FC9}"/>
    <cellStyle name="Comma0 14" xfId="3311" xr:uid="{000BCA5E-9485-4464-B1B2-5712934AA692}"/>
    <cellStyle name="Comma0 15" xfId="3312" xr:uid="{D9275665-91D3-4A02-B99C-7557FB803AB4}"/>
    <cellStyle name="Comma0 15 2" xfId="3313" xr:uid="{FAF687A6-AB71-4AC4-851F-D3F44EAF7F13}"/>
    <cellStyle name="Comma0 16" xfId="3314" xr:uid="{30C5034B-56C9-45F1-AA40-0B9453AD8C8B}"/>
    <cellStyle name="Comma0 16 2" xfId="3315" xr:uid="{BEC2D545-2628-4461-AAD3-CF8D0BC57D41}"/>
    <cellStyle name="Comma0 17" xfId="11886" xr:uid="{C1EECB3F-505C-4D06-9F98-977CF153E901}"/>
    <cellStyle name="Comma0 18" xfId="14402" xr:uid="{C834BBF0-4DD7-4E21-A520-97033B83D7F9}"/>
    <cellStyle name="Comma0 2" xfId="547" xr:uid="{F1D699A8-ED09-42A6-A8B9-92A6B76E7E0C}"/>
    <cellStyle name="Comma0 2 2" xfId="548" xr:uid="{119CCE78-1BE3-4435-A52D-7BAAC0C30441}"/>
    <cellStyle name="Comma0 2 2 2" xfId="11889" xr:uid="{1A65D7A7-A10B-4EBA-ACDD-1F7281B90B06}"/>
    <cellStyle name="Comma0 2 2 2 2" xfId="16672" xr:uid="{70DD82B9-C5FD-4917-8BF8-6778135B2BC7}"/>
    <cellStyle name="Comma0 2 2 3" xfId="11888" xr:uid="{96451390-7E88-4D71-BE90-D34F767920FB}"/>
    <cellStyle name="Comma0 2 2 4" xfId="3316" xr:uid="{049024ED-ADEA-4F30-AD09-B4EFBEFC4646}"/>
    <cellStyle name="Comma0 2 3" xfId="11890" xr:uid="{5B639CEE-85FC-4652-8B78-DFCF83F77071}"/>
    <cellStyle name="Comma0 2 4" xfId="11887" xr:uid="{C1C8F66B-005F-422E-97E1-D7863BB56E23}"/>
    <cellStyle name="Comma0 2 5" xfId="24067" xr:uid="{D40129A1-20BC-406A-A2D0-15E3978CA4F2}"/>
    <cellStyle name="Comma0 3" xfId="549" xr:uid="{42AECBA1-3021-4F91-A0CB-2D8CD027FB0A}"/>
    <cellStyle name="Comma0 3 2" xfId="3317" xr:uid="{26D164FA-F928-4EC1-84E0-3DCB8D852A4C}"/>
    <cellStyle name="Comma0 3 2 2" xfId="27990" xr:uid="{52A1876B-C015-4511-8D46-8B385ED7A4DC}"/>
    <cellStyle name="Comma0 3 3" xfId="11892" xr:uid="{B95BF653-57BE-4CA3-94CB-F292ACEE914C}"/>
    <cellStyle name="Comma0 3 4" xfId="11891" xr:uid="{2D53C33B-56A8-4F74-A3A2-ED49FB686B8E}"/>
    <cellStyle name="Comma0 4" xfId="550" xr:uid="{11FF034E-40CD-477F-A333-CFD66D1D5BF6}"/>
    <cellStyle name="Comma0 4 2" xfId="3319" xr:uid="{70A3658C-4B43-4B95-AC35-140806EB0074}"/>
    <cellStyle name="Comma0 4 3" xfId="11893" xr:uid="{4626D8D5-663F-4E6C-B7D2-E757E5657DBA}"/>
    <cellStyle name="Comma0 4 3 2" xfId="16673" xr:uid="{D613A54C-CFB9-4BB1-9D6F-99F31EFAA4EB}"/>
    <cellStyle name="Comma0 4 4" xfId="3318" xr:uid="{ED11AEA6-66E4-44A5-AC25-D3B5C4BEF0CC}"/>
    <cellStyle name="Comma0 5" xfId="3320" xr:uid="{37578BA8-388E-4EFB-8924-EF448168DA9A}"/>
    <cellStyle name="Comma0 5 2" xfId="3321" xr:uid="{6204ED6C-609D-4391-82A5-B433661E5D02}"/>
    <cellStyle name="Comma0 6" xfId="3322" xr:uid="{5BADE099-559F-4918-A3E8-33A914A71EB7}"/>
    <cellStyle name="Comma0 6 2" xfId="3323" xr:uid="{B6D01BA8-45CD-47AB-B936-A466D2955386}"/>
    <cellStyle name="Comma0 7" xfId="3324" xr:uid="{E5004013-C612-4317-8DEC-CDFAAF2B26F2}"/>
    <cellStyle name="Comma0 7 2" xfId="3325" xr:uid="{B75BDEF2-CC08-4C2C-8CDB-0A28DF3B7ABA}"/>
    <cellStyle name="Comma0 7 2 2" xfId="3326" xr:uid="{B0C07420-4FA5-4409-89BC-D7C11933C48C}"/>
    <cellStyle name="Comma0 7 3" xfId="3327" xr:uid="{218CF1B6-623E-4880-9F3E-01EC6717B36E}"/>
    <cellStyle name="Comma0 7 3 2" xfId="3328" xr:uid="{CB234B48-5320-46AD-BF9D-466515F77293}"/>
    <cellStyle name="Comma0 7 4" xfId="3329" xr:uid="{263DD3A3-E947-4C31-BBE5-822110C09786}"/>
    <cellStyle name="Comma0 7 4 2" xfId="3330" xr:uid="{7B59759E-3019-4EEA-B495-A9838D19BE0D}"/>
    <cellStyle name="Comma0 7 5" xfId="3331" xr:uid="{2E891880-254E-4D92-A7F8-A5333B01E45B}"/>
    <cellStyle name="Comma0 7 5 2" xfId="3332" xr:uid="{3B73BEF7-1846-4911-AFE2-F92DD49F133E}"/>
    <cellStyle name="Comma0 7 6" xfId="3333" xr:uid="{EFD574FC-E965-4E04-904E-D25C143082C1}"/>
    <cellStyle name="Comma0 7 6 2" xfId="3334" xr:uid="{C23B21FA-8E02-4123-8435-9E20ACCE2DFD}"/>
    <cellStyle name="Comma0 7 7" xfId="3335" xr:uid="{36DAEA3C-6C9D-4A06-B44D-F1134E1B39F5}"/>
    <cellStyle name="Comma0 7 7 2" xfId="3336" xr:uid="{BFA158E2-5A1A-4672-8E7D-00BA5B256DA5}"/>
    <cellStyle name="Comma0 7 8" xfId="3337" xr:uid="{E00D7C13-9E82-4951-A28D-439B9ED21157}"/>
    <cellStyle name="Comma0 7 8 2" xfId="3338" xr:uid="{526444C8-A374-4DB6-9962-B897D83D6C58}"/>
    <cellStyle name="Comma0 8" xfId="3339" xr:uid="{DAB50451-C686-4AFC-B88A-7FFD705C3ABE}"/>
    <cellStyle name="Comma0 8 2" xfId="3340" xr:uid="{900B76B5-FA1C-4C2F-85EC-DCC3BC0A3AE7}"/>
    <cellStyle name="Comma0 9" xfId="3341" xr:uid="{7532C3FC-2168-4DD5-92F0-7B0761C0987D}"/>
    <cellStyle name="Comma0 9 2" xfId="3342" xr:uid="{901A379C-415E-4086-ABEF-E6926B4DD373}"/>
    <cellStyle name="Comma0_2011 08 15 -  AFCAC Retail - IKEA Work-in-progress BOQ FIT-OUT" xfId="551" xr:uid="{853AD4AD-84BE-41D0-B950-40241E52ADAD}"/>
    <cellStyle name="Comma1" xfId="3343" xr:uid="{BB6D220C-0570-486F-8EE3-96A27B672B00}"/>
    <cellStyle name="Comma1 10" xfId="3344" xr:uid="{5B8F79D7-4F21-40AC-BC30-9B50FCD25591}"/>
    <cellStyle name="Comma1 10 2" xfId="3345" xr:uid="{8ED675FA-A133-4E8A-B803-022908F98176}"/>
    <cellStyle name="Comma1 11" xfId="3346" xr:uid="{362F70E8-E874-49C6-B283-D5E275920DE1}"/>
    <cellStyle name="Comma1 11 2" xfId="3347" xr:uid="{2B3957D6-5864-4544-AFB0-9744529E37EF}"/>
    <cellStyle name="Comma1 2" xfId="3348" xr:uid="{F973DB7F-0D3D-4A02-B1BE-435ACA340747}"/>
    <cellStyle name="Comma1 2 2" xfId="3349" xr:uid="{814DC919-439A-41BA-9C48-5426A80EF8FB}"/>
    <cellStyle name="Comma1 2 2 2" xfId="3350" xr:uid="{9E4AC9E4-481D-4034-ACB1-64FE14C23BCF}"/>
    <cellStyle name="Comma1 2 3" xfId="3351" xr:uid="{37C19574-9D81-4465-A80B-250E5039180A}"/>
    <cellStyle name="Comma1 2 3 2" xfId="3352" xr:uid="{E1386C06-2BD0-43D6-9F6A-BC9BF4199E50}"/>
    <cellStyle name="Comma1 2 4" xfId="3353" xr:uid="{06145D1E-3049-440F-8F44-46AF995EC1B7}"/>
    <cellStyle name="Comma1 2 4 2" xfId="3354" xr:uid="{3CD592CB-A72B-4CF6-AD36-DB4E58D0DCCD}"/>
    <cellStyle name="Comma1 2 5" xfId="3355" xr:uid="{3E956CF3-9261-4675-8591-28F68C3F4CB9}"/>
    <cellStyle name="Comma1 2 5 2" xfId="3356" xr:uid="{8764A9E0-0122-4B1F-A91C-8EF2B2988E5D}"/>
    <cellStyle name="Comma1 2 6" xfId="3357" xr:uid="{6D861731-E04B-4DAF-AD4C-AFAA25581D09}"/>
    <cellStyle name="Comma1 2 6 2" xfId="3358" xr:uid="{F73C796A-AAF3-466B-9720-E293210DB39E}"/>
    <cellStyle name="Comma1 2 7" xfId="3359" xr:uid="{28CE751B-449A-4E10-871C-B44A47CBC60C}"/>
    <cellStyle name="Comma1 2 7 2" xfId="3360" xr:uid="{0592295B-6A28-4484-B051-48185E93DA56}"/>
    <cellStyle name="Comma1 2 8" xfId="3361" xr:uid="{E394F4EC-F88C-41D2-8354-AFCA34E2A970}"/>
    <cellStyle name="Comma1 2 8 2" xfId="3362" xr:uid="{08D6644C-FB67-4C4C-97F7-9EA4EB64414D}"/>
    <cellStyle name="Comma1 3" xfId="3363" xr:uid="{D5E72152-B2DF-4375-BF76-4E514B5CF296}"/>
    <cellStyle name="Comma1 3 2" xfId="3364" xr:uid="{20B615CD-11C1-408A-A04A-6DEADBFE1AD8}"/>
    <cellStyle name="Comma1 4" xfId="3365" xr:uid="{32BF747A-80A1-478B-B2A9-0090CC0AB681}"/>
    <cellStyle name="Comma1 4 2" xfId="3366" xr:uid="{7A1C41C7-A8A5-4AD1-90B5-D3CAD6320E06}"/>
    <cellStyle name="Comma1 5" xfId="3367" xr:uid="{055A393D-5678-4445-A483-B96E7B8DF6D0}"/>
    <cellStyle name="Comma1 5 2" xfId="3368" xr:uid="{2227FFE4-E678-45E1-9C31-A53B8230BDFD}"/>
    <cellStyle name="Comma1 5 2 2" xfId="3369" xr:uid="{5D9A4B31-3C43-4927-9895-9520DF67F038}"/>
    <cellStyle name="Comma1 5 3" xfId="3370" xr:uid="{72B4DAB8-A32C-4433-8D47-4A2573453459}"/>
    <cellStyle name="Comma1 5 3 2" xfId="3371" xr:uid="{0A47B4C8-6CC6-48B4-B0AD-582DFA391EA5}"/>
    <cellStyle name="Comma1 5 4" xfId="3372" xr:uid="{F7B1423D-6CEA-4FF8-9E3A-6F5CE323E030}"/>
    <cellStyle name="Comma1 5 4 2" xfId="3373" xr:uid="{804A85F6-B07D-45D0-A6A5-CA88F4DB6031}"/>
    <cellStyle name="Comma1 5 5" xfId="3374" xr:uid="{2A6173A7-BD78-4E87-A34A-260B72C903F5}"/>
    <cellStyle name="Comma1 5 5 2" xfId="3375" xr:uid="{954CBDF2-BB33-4941-8F78-CBA98C22ACE1}"/>
    <cellStyle name="Comma1 5 6" xfId="3376" xr:uid="{2B17AC44-DFB8-4F74-9190-7D0303DFD7B3}"/>
    <cellStyle name="Comma1 5 6 2" xfId="3377" xr:uid="{301DD814-FDC4-4DF3-AD2F-3088235E17B1}"/>
    <cellStyle name="Comma1 6" xfId="3378" xr:uid="{EB2F3275-3FD5-4F70-9F8A-543B979CD323}"/>
    <cellStyle name="Comma1 6 2" xfId="3379" xr:uid="{18AE1B5A-C1AE-4BA8-93F8-521FEE7B84E4}"/>
    <cellStyle name="Comma1 7" xfId="3380" xr:uid="{AA2BFD34-4698-4C4D-B3BD-01042C39D187}"/>
    <cellStyle name="Comma1 7 2" xfId="3381" xr:uid="{52732E8E-C38F-4DB4-9E86-F8774B2B5C56}"/>
    <cellStyle name="Comma1 8" xfId="3382" xr:uid="{F75B3500-D271-4FB2-9091-FA6FF2542A4E}"/>
    <cellStyle name="Comma1 8 2" xfId="3383" xr:uid="{5AD4ECF4-FE24-4015-8402-F1E1C69456E8}"/>
    <cellStyle name="Comma1 9" xfId="3384" xr:uid="{F49D261D-5AF8-48C8-87C8-0FDAAE548225}"/>
    <cellStyle name="Comma2" xfId="3385" xr:uid="{94383712-8BDF-48CD-8508-23C2F59DE042}"/>
    <cellStyle name="Comma2 2" xfId="3386" xr:uid="{F946EB66-73CD-4DBA-AA56-F653F81064FE}"/>
    <cellStyle name="Comma2 3" xfId="3387" xr:uid="{E627F3A8-3B17-4FFD-9479-AE8E738E3663}"/>
    <cellStyle name="Comma2 4" xfId="3388" xr:uid="{C4DDC23E-BD64-401E-90F3-081F9141A51D}"/>
    <cellStyle name="Comma2 5" xfId="3389" xr:uid="{D294806F-95FB-4445-922A-2FC83E1EC534}"/>
    <cellStyle name="Comma2 6" xfId="3390" xr:uid="{E5E7F06F-385C-448C-B602-DFB0B458AB5F}"/>
    <cellStyle name="Comma2 7" xfId="3391" xr:uid="{378213ED-7236-46F2-AAF6-24F6CBB3FD3D}"/>
    <cellStyle name="Comma2 8" xfId="3392" xr:uid="{252C76D4-4F48-4AAD-B64D-16E667AA8A58}"/>
    <cellStyle name="Comma2 9" xfId="3393" xr:uid="{B7E8580A-82E7-4B0B-A9E0-2C466B2E9117}"/>
    <cellStyle name="Comma3" xfId="3394" xr:uid="{AE439683-E395-4F08-AED8-EF3E1EE3A280}"/>
    <cellStyle name="Comma3 10" xfId="3395" xr:uid="{41EC51CA-4416-4105-811A-BB4B76B265A4}"/>
    <cellStyle name="Comma3 10 2" xfId="3396" xr:uid="{7EC21A1D-E536-437A-B612-A1F390A6F5B9}"/>
    <cellStyle name="Comma3 11" xfId="3397" xr:uid="{4BD30576-C992-42EA-89CE-3DA06135468A}"/>
    <cellStyle name="Comma3 11 2" xfId="3398" xr:uid="{73580A7C-15C3-48D0-A58B-1DF686DAF6A9}"/>
    <cellStyle name="Comma3 2" xfId="3399" xr:uid="{367454F7-BC64-4F73-AAC8-5D96C8572D27}"/>
    <cellStyle name="Comma3 2 2" xfId="3400" xr:uid="{11B644FC-E929-4622-988A-5C9E4A5B36EC}"/>
    <cellStyle name="Comma3 2 2 2" xfId="3401" xr:uid="{6BCCECB9-A1A4-4750-AF19-D8BD87E502E0}"/>
    <cellStyle name="Comma3 2 3" xfId="3402" xr:uid="{7E6A3CA6-ACF9-4EDF-9DFC-CDA8616E2191}"/>
    <cellStyle name="Comma3 2 3 2" xfId="3403" xr:uid="{C7140D50-9232-49CD-AE3D-D08178FB7E9F}"/>
    <cellStyle name="Comma3 2 4" xfId="3404" xr:uid="{F6BD603E-F2C2-42C7-AD9F-10365C669585}"/>
    <cellStyle name="Comma3 2 4 2" xfId="3405" xr:uid="{6B5DDF1C-0E5F-417A-8063-0338029E3261}"/>
    <cellStyle name="Comma3 2 5" xfId="3406" xr:uid="{F698D585-06AF-4880-8726-4E121591698F}"/>
    <cellStyle name="Comma3 2 5 2" xfId="3407" xr:uid="{B29DD128-F996-4403-B30E-3695E293A14E}"/>
    <cellStyle name="Comma3 2 6" xfId="3408" xr:uid="{1D15FB14-1401-47B3-B7BB-7A4FBBC90273}"/>
    <cellStyle name="Comma3 2 6 2" xfId="3409" xr:uid="{E02A1A05-D21F-40DF-AF3A-DB087B938E2F}"/>
    <cellStyle name="Comma3 2 7" xfId="3410" xr:uid="{7DD8B813-3A43-4251-A4CA-B2236EDCE0EA}"/>
    <cellStyle name="Comma3 2 7 2" xfId="3411" xr:uid="{1035A7E5-5566-4FB3-BFC9-1FC42A288B5C}"/>
    <cellStyle name="Comma3 2 8" xfId="3412" xr:uid="{F534132A-E2E5-4429-B365-779486505009}"/>
    <cellStyle name="Comma3 2 8 2" xfId="3413" xr:uid="{03D2E210-A380-4939-870E-235F52336C58}"/>
    <cellStyle name="Comma3 3" xfId="3414" xr:uid="{8C1D9865-8E62-41E2-8F6A-B0AD5E5CEE0A}"/>
    <cellStyle name="Comma3 3 2" xfId="3415" xr:uid="{7AB77B34-FC3D-48ED-8415-727F3188421C}"/>
    <cellStyle name="Comma3 4" xfId="3416" xr:uid="{010ACF4A-2125-40FC-ADCB-002DAA2C397D}"/>
    <cellStyle name="Comma3 4 2" xfId="3417" xr:uid="{31BFB9B0-4748-4AE4-8788-6C2EB49B3DC8}"/>
    <cellStyle name="Comma3 5" xfId="3418" xr:uid="{61B17900-8CF6-4B59-B30A-B22591CD79A3}"/>
    <cellStyle name="Comma3 5 2" xfId="3419" xr:uid="{448EDCE1-574A-4F28-AAC9-9C9C9859879A}"/>
    <cellStyle name="Comma3 5 2 2" xfId="3420" xr:uid="{109A492F-EDE8-49FE-A9A5-7B5E2B9C79A9}"/>
    <cellStyle name="Comma3 5 3" xfId="3421" xr:uid="{4A8E5BEA-3B87-45D3-8DB8-AE2EF9C8377D}"/>
    <cellStyle name="Comma3 5 3 2" xfId="3422" xr:uid="{B72006C0-40AA-4471-98B0-AA1BFC5F0F53}"/>
    <cellStyle name="Comma3 5 4" xfId="3423" xr:uid="{91BE60FF-E5FE-47D4-A417-D5D9C1120DA2}"/>
    <cellStyle name="Comma3 5 4 2" xfId="3424" xr:uid="{6D7AC95D-620F-4A14-90BC-7B48E12BE306}"/>
    <cellStyle name="Comma3 5 5" xfId="3425" xr:uid="{5FF1FEF7-823B-499F-9B8A-2C105CD80F08}"/>
    <cellStyle name="Comma3 5 5 2" xfId="3426" xr:uid="{83BEAEAB-03C2-4C18-A1CD-3271B4221C95}"/>
    <cellStyle name="Comma3 5 6" xfId="3427" xr:uid="{FF5F1AB2-8034-449F-969E-C13F94C4BE03}"/>
    <cellStyle name="Comma3 5 6 2" xfId="3428" xr:uid="{DF9EB0B5-2D79-45D5-8087-A0DB7E47B0AB}"/>
    <cellStyle name="Comma3 6" xfId="3429" xr:uid="{C661A739-36A1-40A4-8C8E-806A60453204}"/>
    <cellStyle name="Comma3 6 2" xfId="3430" xr:uid="{4D5ADDF3-2EAC-4CFF-8FD5-6FA2AD17EB91}"/>
    <cellStyle name="Comma3 7" xfId="3431" xr:uid="{D2CB482A-2610-4C3A-B2F7-ECC01726047F}"/>
    <cellStyle name="Comma3 7 2" xfId="3432" xr:uid="{A8791FCA-401C-43D8-ADBD-70D5163DBB51}"/>
    <cellStyle name="Comma3 8" xfId="3433" xr:uid="{7BFA8ED1-E32A-4590-B1AF-A87174F9C9AB}"/>
    <cellStyle name="Comma3 8 2" xfId="3434" xr:uid="{D21568FA-D8EF-46D9-A20F-0DFA80BF97A0}"/>
    <cellStyle name="Comma3 9" xfId="3435" xr:uid="{3B994C54-DC69-41F4-86BF-49A6D6B93DC9}"/>
    <cellStyle name="Commentaire 2" xfId="552" xr:uid="{8A0C8402-B056-4934-AEF6-38C84540128C}"/>
    <cellStyle name="Commentaire 2 2" xfId="11895" xr:uid="{30F46188-AA43-42C5-81FC-202B53118EFB}"/>
    <cellStyle name="Commentaire 2 2 2" xfId="12682" xr:uid="{5BE1CFDE-1CA2-4D90-B391-8964423FB403}"/>
    <cellStyle name="Commentaire 2 2 2 2" xfId="21505" xr:uid="{D46579C4-199D-4DB9-96B3-B0F644B895E0}"/>
    <cellStyle name="Commentaire 2 2 2 3" xfId="23972" xr:uid="{5F4CAF74-D72B-4545-AAD8-4CD2ECF23F87}"/>
    <cellStyle name="Commentaire 2 2 2 4" xfId="27993" xr:uid="{A6602232-F47E-45D5-98C4-C36F071AD095}"/>
    <cellStyle name="Commentaire 2 2 2 5" xfId="36296" xr:uid="{4780075C-568B-44A4-9CBD-CB0ABEEA205F}"/>
    <cellStyle name="Commentaire 2 2 3" xfId="16675" xr:uid="{3439530D-78BB-4189-BD8F-61460E0A8B1C}"/>
    <cellStyle name="Commentaire 2 2 4" xfId="17376" xr:uid="{418CD0E4-D386-4322-BE19-B93B8466F008}"/>
    <cellStyle name="Commentaire 2 2 5" xfId="27992" xr:uid="{371CC515-248D-407F-AD60-C76772E1882B}"/>
    <cellStyle name="Commentaire 2 2 6" xfId="36295" xr:uid="{3174256A-BFAB-4886-B01B-816AD03DBF8F}"/>
    <cellStyle name="Commentaire 2 3" xfId="11894" xr:uid="{8CDDDA23-5BF5-4F72-AE07-FE226D8F8D5B}"/>
    <cellStyle name="Commentaire 2 3 2" xfId="21504" xr:uid="{30AEEB2B-C448-48D4-AADA-E6DD85702182}"/>
    <cellStyle name="Commentaire 2 3 3" xfId="23971" xr:uid="{06B18B07-1F83-4088-819E-6C795E5C4581}"/>
    <cellStyle name="Commentaire 2 3 4" xfId="27994" xr:uid="{EA570740-D3B2-42F6-A443-675EBA7C4161}"/>
    <cellStyle name="Commentaire 2 3 5" xfId="36297" xr:uid="{7411BBCE-D068-41C3-9741-808A24A2A563}"/>
    <cellStyle name="Commentaire 2 4" xfId="12683" xr:uid="{97E63527-927C-422F-BAB0-632D3427DFE3}"/>
    <cellStyle name="Commentaire 2 4 2" xfId="36298" xr:uid="{5DB3D807-8726-4A10-87F0-38F2CB22041D}"/>
    <cellStyle name="Commentaire 2 5" xfId="16674" xr:uid="{4EE9E2B6-E8ED-4BAD-A46B-26542BA93D9D}"/>
    <cellStyle name="Commentaire 2 6" xfId="17377" xr:uid="{0BA42A6A-5E2F-4900-810F-87BF780FACDA}"/>
    <cellStyle name="Commentaire 2 7" xfId="27991" xr:uid="{612B1384-4547-4ABF-84ED-5738EE9D283D}"/>
    <cellStyle name="Commentaire 2 8" xfId="31489" xr:uid="{B0F554B2-C7C8-4751-B679-6981C29737ED}"/>
    <cellStyle name="Commentaire 2 9" xfId="36294" xr:uid="{F9F0A773-0664-4A5F-ACCF-684F350AB005}"/>
    <cellStyle name="Condensed_Epson" xfId="553" xr:uid="{F48811FE-92F5-4450-8759-CADF37C35173}"/>
    <cellStyle name="Controlecel" xfId="11896" xr:uid="{9E0CF73A-7C7D-4E11-9A96-81F1F3585448}"/>
    <cellStyle name="Copied" xfId="554" xr:uid="{EA46DCCE-7736-4AE8-85F2-EBAD1379498D}"/>
    <cellStyle name="Copied 2" xfId="27995" xr:uid="{930D57DA-60E7-4D65-B85B-532CEF65BC03}"/>
    <cellStyle name="COST1" xfId="27996" xr:uid="{D766A379-E7EE-48FF-B407-A975CA66A404}"/>
    <cellStyle name="CPerCent0" xfId="2940" xr:uid="{97887A22-0FB1-4A92-8038-5CD3C144FEA8}"/>
    <cellStyle name="CPerCent0 2" xfId="8834" xr:uid="{83442B98-5A70-486E-BE64-37E0DC1DF1FA}"/>
    <cellStyle name="CPerCent0 2 2" xfId="36299" xr:uid="{4E725BC2-281F-43C2-90D2-48754EF80A1E}"/>
    <cellStyle name="CPerCent0 3" xfId="8835" xr:uid="{CD821488-92C9-4D84-95B5-783D601AE046}"/>
    <cellStyle name="CPerCent0 3 2" xfId="36300" xr:uid="{F3635D78-F0DF-4F81-925F-3FDBCE6FA2A4}"/>
    <cellStyle name="CPerCent0 4" xfId="13902" xr:uid="{C094133D-171E-4199-B73B-A9FF725D6232}"/>
    <cellStyle name="CPerCent0 4 2" xfId="36301" xr:uid="{8D95C222-C5BE-458C-B8B7-7D0CF17C5E75}"/>
    <cellStyle name="CPerCent0 5" xfId="16676" xr:uid="{9E7F4FF7-2B71-40B5-BBAD-5E5E38CFE40D}"/>
    <cellStyle name="CPerCent0 6" xfId="27997" xr:uid="{18861107-9660-4996-B722-3B2BF1DA300F}"/>
    <cellStyle name="CPerCent0 7" xfId="31118" xr:uid="{32031D2C-74A3-4BBB-B848-3C6B2F8E728A}"/>
    <cellStyle name="CPerCent1" xfId="2941" xr:uid="{E861932E-FCAC-47C1-82D2-32DCAFB8F69B}"/>
    <cellStyle name="CPerCent1 2" xfId="8836" xr:uid="{A073DEFA-3AD3-4DCB-A1EE-5BC6055507F0}"/>
    <cellStyle name="CPerCent1 2 2" xfId="36302" xr:uid="{816F7EE3-2482-46C7-8E6A-E41FF106A9A8}"/>
    <cellStyle name="CPerCent1 3" xfId="8837" xr:uid="{68CDEE06-4266-4523-9E46-B2307FF8DCE6}"/>
    <cellStyle name="CPerCent1 3 2" xfId="36303" xr:uid="{F4A872FF-473B-4118-9A85-3DD4AD6A4E8C}"/>
    <cellStyle name="CPerCent1 4" xfId="13901" xr:uid="{B383C56F-34CB-461E-AFCE-8353BCF2550A}"/>
    <cellStyle name="CPerCent1 4 2" xfId="36304" xr:uid="{798007B3-5139-4E66-9B75-F6AB2DAB5027}"/>
    <cellStyle name="CPerCent1 5" xfId="16677" xr:uid="{28646A4B-28A3-4433-90BD-6AF5D9ADB44D}"/>
    <cellStyle name="CPerCent1 6" xfId="27998" xr:uid="{D6801F98-B831-4F23-B2A5-52309D85195F}"/>
    <cellStyle name="CPerCent1 7" xfId="31119" xr:uid="{167A0C81-A1BA-4AF8-A429-8F7F0F63B6C8}"/>
    <cellStyle name="CPerCent2" xfId="2942" xr:uid="{BD0F6040-75A2-4040-8B2D-EADA4DD59D85}"/>
    <cellStyle name="CPerCent2 2" xfId="8838" xr:uid="{FDC1D5FB-4FC7-48BF-AEE5-D21FC22726BC}"/>
    <cellStyle name="CPerCent2 2 2" xfId="36305" xr:uid="{A3AF8FA6-5CB6-4492-8BA9-7CF6078DFB0C}"/>
    <cellStyle name="CPerCent2 3" xfId="8839" xr:uid="{7B3C8FA8-8376-4C64-A45A-82C5BC5F04C8}"/>
    <cellStyle name="CPerCent2 3 2" xfId="36306" xr:uid="{A87D28CA-4EDF-4960-B226-AD077B4E5D7E}"/>
    <cellStyle name="CPerCent2 4" xfId="13900" xr:uid="{55978B1E-4591-4714-9E3A-0BD8D40CD0EA}"/>
    <cellStyle name="CPerCent2 4 2" xfId="36307" xr:uid="{1E80DC9B-91DB-4C04-898C-DCD7B002D413}"/>
    <cellStyle name="CPerCent2 5" xfId="16678" xr:uid="{FBEE8A5E-D04A-4202-BFC8-B3F93CE756F2}"/>
    <cellStyle name="CPerCent2 6" xfId="27999" xr:uid="{8A5E99FB-B07E-40BE-9BEC-E517632EE576}"/>
    <cellStyle name="CPerCent2 7" xfId="31120" xr:uid="{87102C86-1129-4244-8F12-A6975224F663}"/>
    <cellStyle name="CTemperature" xfId="2943" xr:uid="{4EC75502-749B-40C0-832A-7B2C98B318F2}"/>
    <cellStyle name="CTemperature 2" xfId="8840" xr:uid="{11EA3882-0D5C-49EB-9E52-6D24135A8390}"/>
    <cellStyle name="CTemperature 2 2" xfId="36308" xr:uid="{631C1567-B94E-4A51-834B-651C751DE8C6}"/>
    <cellStyle name="CTemperature 3" xfId="8841" xr:uid="{93A17B3B-D42F-46BF-95AF-E16C370D7CF1}"/>
    <cellStyle name="CTemperature 3 2" xfId="36309" xr:uid="{806DCB1E-3CBC-4642-8C32-0D69DAB5BC20}"/>
    <cellStyle name="CTemperature 4" xfId="13899" xr:uid="{5D6DBEE9-4D6B-4523-ACD0-888A83A04776}"/>
    <cellStyle name="CTemperature 4 2" xfId="36310" xr:uid="{48CD3DF3-8E2B-4A39-8A75-089C88A4B95C}"/>
    <cellStyle name="CTemperature 5" xfId="16679" xr:uid="{8A3B4BFD-566C-4BE2-8A1F-FB853086CC5C}"/>
    <cellStyle name="CTemperature 6" xfId="28000" xr:uid="{499EED04-C398-4EC5-B62F-FB858644D4F6}"/>
    <cellStyle name="CTemperature 7" xfId="31121" xr:uid="{C373C547-2936-45E4-A7EC-3142563E53A1}"/>
    <cellStyle name="CText" xfId="2944" xr:uid="{5EED0AE0-B2D4-427C-9FF1-F705DD4D6C63}"/>
    <cellStyle name="CText 2" xfId="8842" xr:uid="{E33D9759-9B95-49B9-8A54-09D45A5EDD5A}"/>
    <cellStyle name="CText 2 2" xfId="36311" xr:uid="{F3506915-1ED2-4B68-8FA2-E8091B94975F}"/>
    <cellStyle name="CText 3" xfId="8843" xr:uid="{991B4DA4-3F24-4FF1-AC43-32EE62CC6491}"/>
    <cellStyle name="CText 3 2" xfId="36312" xr:uid="{B6E508DB-9FCD-4CA0-A14A-636D7B223C85}"/>
    <cellStyle name="CText 4" xfId="13898" xr:uid="{98F78AAC-E214-4ED0-B454-A90DDDDFE754}"/>
    <cellStyle name="CText 4 2" xfId="36313" xr:uid="{BD816815-3F7A-4E8D-98DE-E8DEEC088292}"/>
    <cellStyle name="CText 5" xfId="16680" xr:uid="{C473451C-9DAC-4DE6-BE3F-E74FEA02C9EA}"/>
    <cellStyle name="CText 6" xfId="28001" xr:uid="{E7D7DDF1-27A8-42A7-968F-B9854D706A2A}"/>
    <cellStyle name="CText 7" xfId="31122" xr:uid="{888924E4-6E93-4A30-8772-749B706FE09D}"/>
    <cellStyle name="CTextCentrato" xfId="2945" xr:uid="{82280B97-7971-4346-92BB-33F9903DEC62}"/>
    <cellStyle name="CTextCentrato 2" xfId="8844" xr:uid="{29C4F836-8598-4F3A-99AF-10202558F018}"/>
    <cellStyle name="CTextCentrato 2 2" xfId="36314" xr:uid="{1ABE3DFC-EEF8-4C22-9315-23EF695EBB7F}"/>
    <cellStyle name="CTextCentrato 3" xfId="8845" xr:uid="{B422FE67-B09E-470E-96A8-D51F44B9B62C}"/>
    <cellStyle name="CTextCentrato 3 2" xfId="36315" xr:uid="{46ACE188-2664-4E43-B79B-51247E5DF2D6}"/>
    <cellStyle name="CTextCentrato 4" xfId="13897" xr:uid="{E63424DB-6ADE-4E32-9158-EC1DC083646C}"/>
    <cellStyle name="CTextCentrato 4 2" xfId="36316" xr:uid="{9A30EA51-3486-49FE-A79F-325F9DACF585}"/>
    <cellStyle name="CTextCentrato 5" xfId="16681" xr:uid="{EBF0358D-1EBA-48FA-AFCF-4DC2CE0F5326}"/>
    <cellStyle name="CTextCentrato 6" xfId="28002" xr:uid="{DB99B77E-2CDF-4F71-8630-A94733763725}"/>
    <cellStyle name="CTextCentrato 7" xfId="31123" xr:uid="{33DC35DF-3ED9-456F-A545-418F4DA2906D}"/>
    <cellStyle name="Currency [00]" xfId="11897" xr:uid="{07BD957E-ADA2-47E4-9240-F0C8551535EA}"/>
    <cellStyle name="Currency [00] 2" xfId="28003" xr:uid="{138B8137-A488-4BAB-A65F-5DAB03E851B8}"/>
    <cellStyle name="Currency [k]" xfId="555" xr:uid="{390FFD36-4AA0-4BE1-9CE2-CC5A26E4C6AC}"/>
    <cellStyle name="Currency [k] 2" xfId="556" xr:uid="{57D029D7-37C2-4CC7-9D0C-2868654AB9F9}"/>
    <cellStyle name="Currency [k] 2 2" xfId="11898" xr:uid="{A95C66E8-6D71-41E9-94D8-5E62549A22CD}"/>
    <cellStyle name="Currency [k] 2 3" xfId="28005" xr:uid="{34B25BA3-C80D-41E5-B00D-E10BCCA4F253}"/>
    <cellStyle name="Currency [k] 3" xfId="11899" xr:uid="{D28B1BC5-3280-4558-8ACD-F664787D9196}"/>
    <cellStyle name="Currency [k] 4" xfId="28004" xr:uid="{10BE2C16-1D84-433B-99CC-B28FB0588AF6}"/>
    <cellStyle name="Currency [m]" xfId="557" xr:uid="{B6381638-A742-4078-A450-720A9337E6FD}"/>
    <cellStyle name="Currency [m] 2" xfId="558" xr:uid="{BFECF704-B27F-4160-9DF4-9A4E113ECED8}"/>
    <cellStyle name="Currency [m] 2 2" xfId="11900" xr:uid="{22714CF5-6472-463D-A24B-99114173F887}"/>
    <cellStyle name="Currency [m] 2 3" xfId="28007" xr:uid="{54255898-4CA3-4730-A8F1-E8C8EFBA46D0}"/>
    <cellStyle name="Currency [m] 3" xfId="11901" xr:uid="{12D828E7-BD73-4DB0-8FE8-BFEBBD2DEB67}"/>
    <cellStyle name="Currency [m] 4" xfId="28006" xr:uid="{C838A41C-5493-4BDA-84F2-11BF1C2C94D4}"/>
    <cellStyle name="Currency 10" xfId="8846" xr:uid="{AC3BEEA0-9B76-46EB-9729-1C0FDA362597}"/>
    <cellStyle name="Currency 10 2" xfId="8847" xr:uid="{A1B352D5-7A76-4787-B02E-CF345042FA3A}"/>
    <cellStyle name="Currency 11" xfId="8848" xr:uid="{8C76ECE5-A8DB-4F90-AC1F-B33AC49E7BAF}"/>
    <cellStyle name="Currency 12" xfId="35087" xr:uid="{02439D0D-9F4B-4D9A-933B-5708943C13E0}"/>
    <cellStyle name="Currency 2" xfId="559" xr:uid="{3537A72C-DD3D-4F42-8FEC-7619F757BC52}"/>
    <cellStyle name="Currency 2 2" xfId="1731" xr:uid="{185447A3-029D-4C4D-9892-DDFE8EDF24BC}"/>
    <cellStyle name="Currency 2 2 2" xfId="16682" xr:uid="{E6DACD09-8E73-49A7-8B01-C4BDDDC5C62A}"/>
    <cellStyle name="Currency 2 2 2 2" xfId="39028" xr:uid="{8E79D2B9-04C6-4153-8F10-F850699FDB38}"/>
    <cellStyle name="Currency 2 2 3" xfId="39027" xr:uid="{73E16A37-B553-4A37-B9C0-64BCC0962B52}"/>
    <cellStyle name="Currency 2 3" xfId="24322" xr:uid="{CEA4E5BF-2EFB-4020-A673-C977FC246B75}"/>
    <cellStyle name="Currency 2 3 2" xfId="39029" xr:uid="{0048749D-0010-4626-B820-1BE930FA5218}"/>
    <cellStyle name="Currency 2 4" xfId="31124" xr:uid="{1D0961BC-E6BC-4497-A3F5-12364385289A}"/>
    <cellStyle name="Currency 2 4 2" xfId="39030" xr:uid="{C8CD65BB-BF79-4D2F-9E56-2319B08C673F}"/>
    <cellStyle name="Currency 3" xfId="560" xr:uid="{03E3D7A1-5342-40C2-BB7B-E394BD3B73AB}"/>
    <cellStyle name="Currency 3 2" xfId="561" xr:uid="{5E5F976A-BC44-406B-BE6B-E5F92AE26604}"/>
    <cellStyle name="Currency 3 2 2" xfId="11903" xr:uid="{0E9524D1-26C3-40FF-93A9-BD4574B0CBC9}"/>
    <cellStyle name="Currency 3 2 3" xfId="11902" xr:uid="{17115585-B8DA-4CAC-B8C5-BB60FDE8A796}"/>
    <cellStyle name="Currency 3 2 4" xfId="8849" xr:uid="{473AF474-4E81-4F2E-9036-E2D50E914463}"/>
    <cellStyle name="Currency 3 3" xfId="1732" xr:uid="{25F65CB4-80E8-490A-AEC0-C28900B3F8C4}"/>
    <cellStyle name="Currency 4" xfId="2946" xr:uid="{3F918939-4BD8-443C-9747-365E930999BE}"/>
    <cellStyle name="Currency 4 2" xfId="39032" xr:uid="{F30BF35C-9CC3-4391-97FA-7C9180FC6B4A}"/>
    <cellStyle name="Currency 4 3" xfId="39031" xr:uid="{304C85D1-A0BD-404F-9B52-A1AFB72FAF34}"/>
    <cellStyle name="Currency 5" xfId="8850" xr:uid="{F07973BB-4371-453D-A309-C264F1A5DE0B}"/>
    <cellStyle name="Currency 5 2" xfId="39033" xr:uid="{582F976A-F192-4CC6-9569-C718FD28E2C1}"/>
    <cellStyle name="Currency 6" xfId="8851" xr:uid="{96BC9F77-4DFF-4EB8-AEA6-8E1CD0EA99AF}"/>
    <cellStyle name="Currency 7" xfId="8852" xr:uid="{4FA22652-D26B-4C85-A54A-2F72003D7628}"/>
    <cellStyle name="Currency 8" xfId="8853" xr:uid="{EAB021EB-C0E0-43ED-9891-19FFEEF90F48}"/>
    <cellStyle name="Currency 9" xfId="8854" xr:uid="{0C38BA70-2A53-4473-9090-589C005F7C95}"/>
    <cellStyle name="Currency0" xfId="220" xr:uid="{CB5AA8A7-7431-4AA5-8BEC-A97246E9D58C}"/>
    <cellStyle name="Currency0 10" xfId="3436" xr:uid="{B305CF0B-CAC5-4AB9-AEEF-2733BA33A02C}"/>
    <cellStyle name="Currency0 10 2" xfId="3437" xr:uid="{1D01D0DC-9641-4C6B-AE8A-124C95C34D0B}"/>
    <cellStyle name="Currency0 10 2 2" xfId="3438" xr:uid="{CD18B411-3F4C-48C6-9083-A89E385A733B}"/>
    <cellStyle name="Currency0 10 3" xfId="3439" xr:uid="{08A60CF4-03BA-4323-9831-DCB9FD1C8F54}"/>
    <cellStyle name="Currency0 10 3 2" xfId="3440" xr:uid="{FC4098C4-E518-4CE4-A40C-E83C7663B523}"/>
    <cellStyle name="Currency0 10 4" xfId="3441" xr:uid="{EC3A1A43-7386-469C-B1E1-2475CFA63B8A}"/>
    <cellStyle name="Currency0 10 4 2" xfId="3442" xr:uid="{B6154262-D51A-4AB4-8B28-9577B47B7BCB}"/>
    <cellStyle name="Currency0 10 5" xfId="3443" xr:uid="{C125D08E-E275-48D4-A0EF-1BF09FA17FC6}"/>
    <cellStyle name="Currency0 10 5 2" xfId="3444" xr:uid="{F37B4FB3-C4CE-4227-936E-F2DD73DC8935}"/>
    <cellStyle name="Currency0 10 6" xfId="3445" xr:uid="{2A4737B0-8747-4DD4-AEF9-514D593E2F5E}"/>
    <cellStyle name="Currency0 10 6 2" xfId="3446" xr:uid="{611F33B8-CFF5-4ED7-8033-C10C410AD4BF}"/>
    <cellStyle name="Currency0 11" xfId="3447" xr:uid="{274D3EB8-A39B-4B79-9606-1500A10635B2}"/>
    <cellStyle name="Currency0 11 2" xfId="3448" xr:uid="{876328AA-07CC-41AD-AA05-CD817CC189F9}"/>
    <cellStyle name="Currency0 12" xfId="3449" xr:uid="{DD81336B-6363-4E08-ACAF-37923711FBA5}"/>
    <cellStyle name="Currency0 12 2" xfId="3450" xr:uid="{5B8A65DE-2619-4FD0-A12B-B5FCAD27486D}"/>
    <cellStyle name="Currency0 13" xfId="3451" xr:uid="{41E672C6-AEF2-4A0E-A356-21A685E7CB58}"/>
    <cellStyle name="Currency0 13 2" xfId="3452" xr:uid="{FBE03DCC-6747-46B2-9CB2-35F99DEBD6E6}"/>
    <cellStyle name="Currency0 14" xfId="3453" xr:uid="{F9120D92-8A6C-4DB4-9E95-98B83D8E6217}"/>
    <cellStyle name="Currency0 15" xfId="3454" xr:uid="{DE00A37B-D019-43C2-9796-9D6966F2935F}"/>
    <cellStyle name="Currency0 15 2" xfId="3455" xr:uid="{8AD167CF-3B1C-45C4-A6CF-2C2FE4440273}"/>
    <cellStyle name="Currency0 16" xfId="3456" xr:uid="{304D8692-575F-43DF-BAAE-DEC3A60A3735}"/>
    <cellStyle name="Currency0 16 2" xfId="3457" xr:uid="{1817C949-E973-4822-935E-EC3D3D711587}"/>
    <cellStyle name="Currency0 17" xfId="11905" xr:uid="{55690A1C-4A0B-4F3E-9EDA-DE5407C94C1B}"/>
    <cellStyle name="Currency0 18" xfId="11904" xr:uid="{23CBECCA-352E-442D-840B-708A6B1755E2}"/>
    <cellStyle name="Currency0 18 2" xfId="16683" xr:uid="{06952B3B-5D79-4ACE-B248-BD76A4192B43}"/>
    <cellStyle name="Currency0 19" xfId="14403" xr:uid="{5DD67F0F-1D9C-4B61-9F2F-434F23FED4DA}"/>
    <cellStyle name="Currency0 2" xfId="562" xr:uid="{102D2A7C-C669-4C3D-ACEB-E9C478CB3EB1}"/>
    <cellStyle name="Currency0 2 10" xfId="3458" xr:uid="{21D2B447-CEB8-42AA-B70F-ABEA1AFBA238}"/>
    <cellStyle name="Currency0 2 10 2" xfId="3459" xr:uid="{40BA603D-C8DE-4D9B-807D-63E1E2FFB377}"/>
    <cellStyle name="Currency0 2 11" xfId="3460" xr:uid="{F2221F59-8C3C-4091-99B0-685146D7B980}"/>
    <cellStyle name="Currency0 2 12" xfId="11907" xr:uid="{6285EC2F-0575-4D57-B470-81E3EE0408B0}"/>
    <cellStyle name="Currency0 2 13" xfId="11906" xr:uid="{D65F334C-20D8-4337-873F-A148F3F364D9}"/>
    <cellStyle name="Currency0 2 14" xfId="24082" xr:uid="{FBBDC64C-3247-4705-8BCC-436929467301}"/>
    <cellStyle name="Currency0 2 2" xfId="563" xr:uid="{2E5A7B51-537B-4FC3-B58A-54D117EE816C}"/>
    <cellStyle name="Currency0 2 2 10" xfId="11908" xr:uid="{CFB4A2A8-C018-4239-B57E-FDC93EBE780A}"/>
    <cellStyle name="Currency0 2 2 10 2" xfId="16684" xr:uid="{B6C4C67C-04BF-4579-BD13-B82047999CB7}"/>
    <cellStyle name="Currency0 2 2 11" xfId="24601" xr:uid="{A058DC02-6703-4EEB-9C50-E702A0BCE92E}"/>
    <cellStyle name="Currency0 2 2 12" xfId="3461" xr:uid="{2CEA6ABB-118B-46A3-8DE3-5111DECF2CD5}"/>
    <cellStyle name="Currency0 2 2 2" xfId="3462" xr:uid="{2FE2627C-7E15-4FA2-A8E2-A149A5296C1C}"/>
    <cellStyle name="Currency0 2 2 2 2" xfId="3463" xr:uid="{91F9269B-6B6B-40E5-86B6-D8E29ED863CF}"/>
    <cellStyle name="Currency0 2 2 2 2 2" xfId="3464" xr:uid="{9F6F30D3-1AC3-480B-A40C-8AF5910F002C}"/>
    <cellStyle name="Currency0 2 2 2 2 2 2" xfId="3465" xr:uid="{B0440025-4944-4E67-9346-68F822906848}"/>
    <cellStyle name="Currency0 2 2 2 2 3" xfId="3466" xr:uid="{CB85C6DB-44F0-4CE7-85BA-EF536B6DCB74}"/>
    <cellStyle name="Currency0 2 2 2 2 3 2" xfId="3467" xr:uid="{81ECF9EC-2295-42A1-823B-FC7C5130FBD2}"/>
    <cellStyle name="Currency0 2 2 2 2 4" xfId="3468" xr:uid="{0087A103-FF57-4F8E-8EDD-636C68D0B62D}"/>
    <cellStyle name="Currency0 2 2 2 3" xfId="3469" xr:uid="{398B27BC-D2AC-4D9D-B644-3D93406991A5}"/>
    <cellStyle name="Currency0 2 2 2 3 2" xfId="3470" xr:uid="{ADE43BF4-E529-4758-9340-C2C07F349013}"/>
    <cellStyle name="Currency0 2 2 2 3 2 2" xfId="3471" xr:uid="{C1F8E1EC-F65F-439D-9DB0-0FB46EC50275}"/>
    <cellStyle name="Currency0 2 2 2 3 3" xfId="3472" xr:uid="{6AE4E629-F240-4B7B-8B99-1DB27B1DC141}"/>
    <cellStyle name="Currency0 2 2 2 3 3 2" xfId="3473" xr:uid="{6C0CCFBD-996C-48AC-81F3-5734F8478EDF}"/>
    <cellStyle name="Currency0 2 2 2 3 4" xfId="3474" xr:uid="{0DD59F3D-182F-4431-9528-EC98D3C8DB40}"/>
    <cellStyle name="Currency0 2 2 2 4" xfId="3475" xr:uid="{3124D59A-8C09-42BB-A231-C59A2185593F}"/>
    <cellStyle name="Currency0 2 2 2 4 2" xfId="3476" xr:uid="{74F282BD-A24B-4EDC-B8D9-10C4581087B9}"/>
    <cellStyle name="Currency0 2 2 2 4 2 2" xfId="3477" xr:uid="{04657ABB-C721-488C-91F4-D9DDBFC39A21}"/>
    <cellStyle name="Currency0 2 2 2 4 3" xfId="3478" xr:uid="{6B11EB03-DC57-44BF-A4E6-89DA1F4B634E}"/>
    <cellStyle name="Currency0 2 2 2 4 3 2" xfId="3479" xr:uid="{66DF7310-FC3D-44DE-8EBA-0F9FB00A1E4D}"/>
    <cellStyle name="Currency0 2 2 2 4 4" xfId="3480" xr:uid="{C37BBF00-2433-40FA-8B5B-033DA08B4BC9}"/>
    <cellStyle name="Currency0 2 2 2 5" xfId="3481" xr:uid="{1BA371BE-4D73-4D6A-8577-AFE9BF43D67B}"/>
    <cellStyle name="Currency0 2 2 2 5 2" xfId="3482" xr:uid="{19844E3F-F692-47EE-8D48-DCF5CF0CBCAD}"/>
    <cellStyle name="Currency0 2 2 2 6" xfId="3483" xr:uid="{0638F6D1-AF71-46C3-8AF0-232260B88B28}"/>
    <cellStyle name="Currency0 2 2 2 6 2" xfId="3484" xr:uid="{F9C29A7F-72F4-4513-A86B-28BECC8BD495}"/>
    <cellStyle name="Currency0 2 2 2 7" xfId="3485" xr:uid="{999657ED-7F24-427E-883A-9368E90D9717}"/>
    <cellStyle name="Currency0 2 2 3" xfId="3486" xr:uid="{FE71BE76-B2F2-40EB-A109-1B6DFD8A184A}"/>
    <cellStyle name="Currency0 2 2 3 2" xfId="3487" xr:uid="{BD5B8BBF-B03D-465C-A161-81D578B56091}"/>
    <cellStyle name="Currency0 2 2 3 2 2" xfId="3488" xr:uid="{0726A609-DEBA-4E3F-B28E-A6F886EFF9B3}"/>
    <cellStyle name="Currency0 2 2 3 3" xfId="3489" xr:uid="{5D6608A2-9534-4E6B-97F3-80FDEEF5FEA1}"/>
    <cellStyle name="Currency0 2 2 3 3 2" xfId="3490" xr:uid="{76CBE445-3B26-4CFC-B3A5-A50ADE35EF08}"/>
    <cellStyle name="Currency0 2 2 3 4" xfId="3491" xr:uid="{3DF94DE9-D82F-45FB-AD8C-AB7F1FFE9734}"/>
    <cellStyle name="Currency0 2 2 4" xfId="3492" xr:uid="{A101F865-FD96-4B6A-B450-EDA98AAB28C0}"/>
    <cellStyle name="Currency0 2 2 4 2" xfId="3493" xr:uid="{2AAFB83B-3599-4297-9577-BD02389D7996}"/>
    <cellStyle name="Currency0 2 2 4 2 2" xfId="3494" xr:uid="{EE9488F7-D330-4F75-AC9D-61D780DBB7B8}"/>
    <cellStyle name="Currency0 2 2 4 3" xfId="3495" xr:uid="{F946F047-38BD-4654-9517-58D8C4A0E7CA}"/>
    <cellStyle name="Currency0 2 2 4 3 2" xfId="3496" xr:uid="{55A67C48-11C2-4204-8413-5692FC39DFD1}"/>
    <cellStyle name="Currency0 2 2 4 4" xfId="3497" xr:uid="{8C27BB28-3332-4485-A245-D3D443D92242}"/>
    <cellStyle name="Currency0 2 2 5" xfId="3498" xr:uid="{B754AF3C-28E8-4C14-886B-B94C87EDF813}"/>
    <cellStyle name="Currency0 2 2 5 2" xfId="3499" xr:uid="{FCE7D72E-AF86-47E8-BC36-F696B329C387}"/>
    <cellStyle name="Currency0 2 2 5 2 2" xfId="3500" xr:uid="{5EA743FC-C087-452F-8AC8-298EC8F7537E}"/>
    <cellStyle name="Currency0 2 2 5 3" xfId="3501" xr:uid="{D0337301-9A75-4A53-9277-37C55ADC8709}"/>
    <cellStyle name="Currency0 2 2 5 3 2" xfId="3502" xr:uid="{95F6850B-593A-4D0E-9973-5CFB213D04E6}"/>
    <cellStyle name="Currency0 2 2 5 4" xfId="3503" xr:uid="{74B1F2DD-5131-4868-B84B-56065FD70E6D}"/>
    <cellStyle name="Currency0 2 2 6" xfId="3504" xr:uid="{A6C85D18-BAC3-4337-9933-72AA9D42247E}"/>
    <cellStyle name="Currency0 2 2 6 2" xfId="3505" xr:uid="{F944CE96-E71F-44B4-88DD-7753CFCA1737}"/>
    <cellStyle name="Currency0 2 2 7" xfId="3506" xr:uid="{E18AA971-42A0-4147-B476-F049F1F8B43D}"/>
    <cellStyle name="Currency0 2 2 7 2" xfId="3507" xr:uid="{279A2193-7B2F-4EFA-B422-33B2811EAA13}"/>
    <cellStyle name="Currency0 2 2 8" xfId="3508" xr:uid="{8BFC7EC5-4E77-40E7-938F-FF6B330ED81B}"/>
    <cellStyle name="Currency0 2 2 8 2" xfId="3509" xr:uid="{19DF0BFE-81FA-43B9-80C3-317622D1639A}"/>
    <cellStyle name="Currency0 2 2 9" xfId="3510" xr:uid="{2EFCACB1-9999-43F7-BDE8-D43830694BBE}"/>
    <cellStyle name="Currency0 2 3" xfId="3511" xr:uid="{A4F1101D-0D27-4543-8A0F-FE2D0F2D84D8}"/>
    <cellStyle name="Currency0 2 3 2" xfId="3512" xr:uid="{591A7E4A-6FD2-477F-A4E2-95EFAB5A31D1}"/>
    <cellStyle name="Currency0 2 3 2 2" xfId="3513" xr:uid="{AE40049D-75E7-47B8-8F72-81E0EF300120}"/>
    <cellStyle name="Currency0 2 3 2 2 2" xfId="3514" xr:uid="{FA623E75-54CA-48E4-BEEE-EA80E05081AC}"/>
    <cellStyle name="Currency0 2 3 2 3" xfId="3515" xr:uid="{AAD44D66-7039-4D11-B001-C0F324C3F834}"/>
    <cellStyle name="Currency0 2 3 2 3 2" xfId="3516" xr:uid="{152A53C8-0C61-4409-A8B8-60E68A3EE4EA}"/>
    <cellStyle name="Currency0 2 3 2 4" xfId="3517" xr:uid="{37D49B3A-350B-48ED-8729-B281637ECFCD}"/>
    <cellStyle name="Currency0 2 3 3" xfId="3518" xr:uid="{18AF5AC3-93C4-4845-9A85-2B2BE46772F5}"/>
    <cellStyle name="Currency0 2 3 3 2" xfId="3519" xr:uid="{D50A8FA0-5D73-41E0-B79C-45AB552134D0}"/>
    <cellStyle name="Currency0 2 3 3 2 2" xfId="3520" xr:uid="{314DB601-96F0-4983-B56B-8DBE2A1F062E}"/>
    <cellStyle name="Currency0 2 3 3 3" xfId="3521" xr:uid="{82CD82A1-F41D-4E6C-92C0-65E90E6CF520}"/>
    <cellStyle name="Currency0 2 3 3 3 2" xfId="3522" xr:uid="{4D6239EA-B681-4B39-AFD4-6BE13CECD565}"/>
    <cellStyle name="Currency0 2 3 3 4" xfId="3523" xr:uid="{9F85CF5B-E33A-4BBC-ADB3-576A913B0201}"/>
    <cellStyle name="Currency0 2 3 4" xfId="3524" xr:uid="{B8726E81-51CD-4CCE-8B03-627544FD1EE1}"/>
    <cellStyle name="Currency0 2 3 4 2" xfId="3525" xr:uid="{863F8777-8ECC-4660-9F95-77F5AC141A9C}"/>
    <cellStyle name="Currency0 2 3 4 2 2" xfId="3526" xr:uid="{F15AE429-CC30-4D73-8152-07C9DEA38331}"/>
    <cellStyle name="Currency0 2 3 4 3" xfId="3527" xr:uid="{B1146582-0CF8-47D7-A59A-01349C4FD2FD}"/>
    <cellStyle name="Currency0 2 3 4 3 2" xfId="3528" xr:uid="{71A4BF63-8C38-4940-88F5-EE3DBE1EE86F}"/>
    <cellStyle name="Currency0 2 3 4 4" xfId="3529" xr:uid="{D5BFDE49-D7CF-4AD3-A735-B5F6F7F6FAB7}"/>
    <cellStyle name="Currency0 2 3 5" xfId="3530" xr:uid="{5B25A466-D37F-4656-934C-6627D25C7BD9}"/>
    <cellStyle name="Currency0 2 3 5 2" xfId="3531" xr:uid="{9CEBACC2-C7C2-4826-BA2C-F2EC705FCF23}"/>
    <cellStyle name="Currency0 2 3 6" xfId="3532" xr:uid="{6E5D0C8D-6B8A-43A9-B72F-F87453C023B4}"/>
    <cellStyle name="Currency0 2 3 6 2" xfId="3533" xr:uid="{8FB12ACF-E3FE-4E12-8A28-E84C281A3BF6}"/>
    <cellStyle name="Currency0 2 3 7" xfId="3534" xr:uid="{DB6A9012-33AD-4FA8-B33E-E3181E0E727D}"/>
    <cellStyle name="Currency0 2 3 7 2" xfId="3535" xr:uid="{F515FAD5-9B5B-4360-9C33-D60275375C64}"/>
    <cellStyle name="Currency0 2 3 8" xfId="3536" xr:uid="{E4B05A5E-BF27-4480-8682-5268604E2933}"/>
    <cellStyle name="Currency0 2 4" xfId="3537" xr:uid="{A8DFB0ED-732C-4C3F-B2D6-2ADEBA8783A7}"/>
    <cellStyle name="Currency0 2 4 2" xfId="3538" xr:uid="{3BCAA09C-A5C3-4D67-B517-AEB4AD88ABF4}"/>
    <cellStyle name="Currency0 2 4 2 2" xfId="3539" xr:uid="{EB951EAE-34FD-4E31-9809-868C2E717B66}"/>
    <cellStyle name="Currency0 2 4 2 2 2" xfId="3540" xr:uid="{0969B029-A695-4EBF-ADF2-95791A00431C}"/>
    <cellStyle name="Currency0 2 4 2 3" xfId="3541" xr:uid="{522CCDF9-20BB-4E66-ABDC-76FEE8F538FF}"/>
    <cellStyle name="Currency0 2 4 2 3 2" xfId="3542" xr:uid="{73A22990-0E36-45D7-97B4-F2E94E4700B4}"/>
    <cellStyle name="Currency0 2 4 2 4" xfId="3543" xr:uid="{B4E74550-4F78-484C-9F08-FBA47EF484B1}"/>
    <cellStyle name="Currency0 2 4 3" xfId="3544" xr:uid="{4F653516-050E-4667-837B-E4B8DEFFCA07}"/>
    <cellStyle name="Currency0 2 4 3 2" xfId="3545" xr:uid="{30C60685-DEA1-487A-8494-D92350B1D183}"/>
    <cellStyle name="Currency0 2 4 3 2 2" xfId="3546" xr:uid="{54A532DA-416F-4610-A8C3-18356B68E639}"/>
    <cellStyle name="Currency0 2 4 3 3" xfId="3547" xr:uid="{7F2484CB-4102-42DB-9872-8D943DCE6295}"/>
    <cellStyle name="Currency0 2 4 3 3 2" xfId="3548" xr:uid="{CA3B8073-583D-4C19-8615-15BC5DC9864E}"/>
    <cellStyle name="Currency0 2 4 3 4" xfId="3549" xr:uid="{8A4A5B90-4510-4893-966F-AB0C830F7014}"/>
    <cellStyle name="Currency0 2 4 4" xfId="3550" xr:uid="{27170584-097E-41C0-88CE-9EF127FE30AB}"/>
    <cellStyle name="Currency0 2 4 4 2" xfId="3551" xr:uid="{B2FFFE4C-1055-4593-B61C-B39E8B813FC1}"/>
    <cellStyle name="Currency0 2 4 4 2 2" xfId="3552" xr:uid="{13EE3795-03DE-4DB4-85C2-779E5929F4AE}"/>
    <cellStyle name="Currency0 2 4 4 3" xfId="3553" xr:uid="{213D2513-2BB4-446A-8DDD-6C04B4B6036E}"/>
    <cellStyle name="Currency0 2 4 4 3 2" xfId="3554" xr:uid="{B0D79031-00AB-46B7-AF19-960413EB7313}"/>
    <cellStyle name="Currency0 2 4 4 4" xfId="3555" xr:uid="{498445F3-79E5-4E58-9A80-C2A6E38B45A3}"/>
    <cellStyle name="Currency0 2 4 5" xfId="3556" xr:uid="{A35074F4-81AA-4632-B1F7-D40CDCB1F474}"/>
    <cellStyle name="Currency0 2 4 5 2" xfId="3557" xr:uid="{80CB52E1-8C29-4BA1-890D-540450CB0EE3}"/>
    <cellStyle name="Currency0 2 4 6" xfId="3558" xr:uid="{C1DC6EAD-3570-4D19-B5D8-EFFE521655F6}"/>
    <cellStyle name="Currency0 2 4 6 2" xfId="3559" xr:uid="{10C4BFCB-3EC2-4E60-AAE8-6BB9BAE4D669}"/>
    <cellStyle name="Currency0 2 4 7" xfId="3560" xr:uid="{F3674F90-D4FF-4A85-9D2E-8ED5107463E9}"/>
    <cellStyle name="Currency0 2 4 7 2" xfId="3561" xr:uid="{EFEBE9A1-3959-46B4-B157-5C618EAB2800}"/>
    <cellStyle name="Currency0 2 4 8" xfId="3562" xr:uid="{28E20B95-333F-4326-816D-5E5153277BF8}"/>
    <cellStyle name="Currency0 2 5" xfId="3563" xr:uid="{7508ADDF-6337-43DB-BEC9-08B0D8DCEC52}"/>
    <cellStyle name="Currency0 2 5 2" xfId="3564" xr:uid="{D7EF1E21-D7B9-49AB-8876-45D451F55CF0}"/>
    <cellStyle name="Currency0 2 5 2 2" xfId="3565" xr:uid="{1AE90CAA-BD53-4B32-A265-0534391FAA05}"/>
    <cellStyle name="Currency0 2 5 3" xfId="3566" xr:uid="{C0BEC0A5-1A9A-4463-984C-E64816FBBB29}"/>
    <cellStyle name="Currency0 2 5 3 2" xfId="3567" xr:uid="{29C026C2-3567-4D03-BAFF-B07E068F7BD9}"/>
    <cellStyle name="Currency0 2 5 4" xfId="3568" xr:uid="{D33C4E9B-B925-4801-8FF4-68BB0B9AD38D}"/>
    <cellStyle name="Currency0 2 6" xfId="3569" xr:uid="{2038C09F-91B5-42EE-A713-4917F2473B34}"/>
    <cellStyle name="Currency0 2 6 2" xfId="3570" xr:uid="{7F9D5A89-4426-48E7-8021-4690939997DC}"/>
    <cellStyle name="Currency0 2 6 2 2" xfId="3571" xr:uid="{7E3ECBD7-5DD9-4F2C-A1FA-09C758C27960}"/>
    <cellStyle name="Currency0 2 6 3" xfId="3572" xr:uid="{EF943A35-A44A-43ED-84CC-1A3DCEDA4640}"/>
    <cellStyle name="Currency0 2 6 3 2" xfId="3573" xr:uid="{E815FFAE-0B41-4519-BF17-CF7193049664}"/>
    <cellStyle name="Currency0 2 6 4" xfId="3574" xr:uid="{C0D78803-F475-4C19-867B-E44E5928A4A3}"/>
    <cellStyle name="Currency0 2 7" xfId="3575" xr:uid="{1BCAF701-DDC5-4F55-93B8-674085189D4D}"/>
    <cellStyle name="Currency0 2 7 2" xfId="3576" xr:uid="{8F9EAF78-DA0D-4FDA-996D-776296EDC0DC}"/>
    <cellStyle name="Currency0 2 7 2 2" xfId="3577" xr:uid="{DD84A02A-73E3-44F3-8865-6A5984D92A6B}"/>
    <cellStyle name="Currency0 2 7 3" xfId="3578" xr:uid="{F7538CAB-96AF-4683-A982-E2CCA58A5547}"/>
    <cellStyle name="Currency0 2 7 3 2" xfId="3579" xr:uid="{24893EFA-805B-474C-8291-85D30028FBF6}"/>
    <cellStyle name="Currency0 2 7 4" xfId="3580" xr:uid="{3A67C9C1-6AA1-4E5B-9050-78D993CC4F16}"/>
    <cellStyle name="Currency0 2 8" xfId="3581" xr:uid="{C3598A20-AE29-484F-AA1F-8E1F44C25B1C}"/>
    <cellStyle name="Currency0 2 8 2" xfId="3582" xr:uid="{E31FD590-0997-405E-AC71-E4869BFB7644}"/>
    <cellStyle name="Currency0 2 9" xfId="3583" xr:uid="{2C53FB5F-66D8-46B8-B1D4-45A5DEB1587C}"/>
    <cellStyle name="Currency0 2 9 2" xfId="3584" xr:uid="{B2606846-AFB6-4EF5-ADF8-2358FFC86AAE}"/>
    <cellStyle name="Currency0 3" xfId="564" xr:uid="{71ADEA59-C8FD-4A07-9775-53FC7FF4BFF0}"/>
    <cellStyle name="Currency0 3 10" xfId="3585" xr:uid="{AE096B6E-DDB5-46EF-925D-F0264F5E9DAD}"/>
    <cellStyle name="Currency0 3 10 2" xfId="3586" xr:uid="{CD9789DC-E490-46B9-A112-A6F90771E3E7}"/>
    <cellStyle name="Currency0 3 11" xfId="3587" xr:uid="{F7180292-98D9-4FAA-85AC-D1DA899AD3D0}"/>
    <cellStyle name="Currency0 3 12" xfId="11928" xr:uid="{802D98EA-F338-4319-BF13-848E0A7B8F66}"/>
    <cellStyle name="Currency0 3 13" xfId="11927" xr:uid="{F69ABC62-CB54-41D0-B1B1-DA48C1A0A66C}"/>
    <cellStyle name="Currency0 3 14" xfId="24843" xr:uid="{9E1E04CF-6166-4FEE-8676-B1B8D55CF8B7}"/>
    <cellStyle name="Currency0 3 2" xfId="3588" xr:uid="{EC907761-0BFC-4E69-8C4C-99345BEC9800}"/>
    <cellStyle name="Currency0 3 2 10" xfId="28008" xr:uid="{A5F282BD-7DB7-4231-86CE-D65132C7323B}"/>
    <cellStyle name="Currency0 3 2 2" xfId="3589" xr:uid="{2EA31978-9D5C-48F2-A305-1D8C1B81AE6B}"/>
    <cellStyle name="Currency0 3 2 2 2" xfId="3590" xr:uid="{28C11E36-41B6-4C80-A9E5-19C4EEED1D8E}"/>
    <cellStyle name="Currency0 3 2 2 2 2" xfId="3591" xr:uid="{27E1B190-F864-43ED-B9C3-6A73FF27BC5E}"/>
    <cellStyle name="Currency0 3 2 2 2 2 2" xfId="3592" xr:uid="{1D21A6AE-C157-4D2F-BA90-D07D90D66CD2}"/>
    <cellStyle name="Currency0 3 2 2 2 3" xfId="3593" xr:uid="{BC2B448B-AC6D-40BF-BFE3-38DA315A8D6A}"/>
    <cellStyle name="Currency0 3 2 2 2 3 2" xfId="3594" xr:uid="{94F783C2-70F9-4BCC-8FA2-BC78EE1580ED}"/>
    <cellStyle name="Currency0 3 2 2 2 4" xfId="3595" xr:uid="{75424093-F88A-45EE-9652-4607C2830762}"/>
    <cellStyle name="Currency0 3 2 2 3" xfId="3596" xr:uid="{8C0DB56F-CDBF-4038-9B72-3899767C54AC}"/>
    <cellStyle name="Currency0 3 2 2 3 2" xfId="3597" xr:uid="{77A254FF-79F6-4EF0-B586-6CCA08F7EA5E}"/>
    <cellStyle name="Currency0 3 2 2 3 2 2" xfId="3598" xr:uid="{F2BB9351-588F-4AE2-871C-C1F4BDE3C2A7}"/>
    <cellStyle name="Currency0 3 2 2 3 3" xfId="3599" xr:uid="{7F0727B7-033D-4122-A3D9-C8BDBA39C0E0}"/>
    <cellStyle name="Currency0 3 2 2 3 3 2" xfId="3600" xr:uid="{A13D0402-4E67-4FC4-B479-7737E2247A8B}"/>
    <cellStyle name="Currency0 3 2 2 3 4" xfId="3601" xr:uid="{24CF0A2B-D4F2-4A08-9A80-152ACC94777F}"/>
    <cellStyle name="Currency0 3 2 2 4" xfId="3602" xr:uid="{1D0E37E0-BDAC-4E13-9C12-87B61E377836}"/>
    <cellStyle name="Currency0 3 2 2 4 2" xfId="3603" xr:uid="{662C1685-2BB3-4A73-86E8-59381E663322}"/>
    <cellStyle name="Currency0 3 2 2 4 2 2" xfId="3604" xr:uid="{E35633C3-5ED6-4AC0-BCB2-699583F990AD}"/>
    <cellStyle name="Currency0 3 2 2 4 3" xfId="3605" xr:uid="{3BF0B993-F6BB-4AD9-BAA8-04F060CB734C}"/>
    <cellStyle name="Currency0 3 2 2 4 3 2" xfId="3606" xr:uid="{0BD67BB8-C5F9-4B6A-B302-2F6F80E6CB80}"/>
    <cellStyle name="Currency0 3 2 2 4 4" xfId="3607" xr:uid="{BDD7C7AA-807A-4C1E-BF10-14605746E782}"/>
    <cellStyle name="Currency0 3 2 2 5" xfId="3608" xr:uid="{AF1DEC14-DCB8-4F1F-9BE9-2BE014E0F31F}"/>
    <cellStyle name="Currency0 3 2 2 5 2" xfId="3609" xr:uid="{E1159020-4990-4BC4-9D36-68620310D8B0}"/>
    <cellStyle name="Currency0 3 2 2 6" xfId="3610" xr:uid="{F200EDAF-21C6-4127-9F15-D3FA98694307}"/>
    <cellStyle name="Currency0 3 2 2 6 2" xfId="3611" xr:uid="{EB281BF2-2728-40B9-B6D8-79AE2EC55570}"/>
    <cellStyle name="Currency0 3 2 2 7" xfId="3612" xr:uid="{10280C98-44C0-4B35-8781-A6112DDF0C09}"/>
    <cellStyle name="Currency0 3 2 3" xfId="3613" xr:uid="{2731E80B-F50C-4AC4-B242-2C21A01A5689}"/>
    <cellStyle name="Currency0 3 2 3 2" xfId="3614" xr:uid="{88A018B0-C348-4110-A573-91E9DBA303F7}"/>
    <cellStyle name="Currency0 3 2 3 2 2" xfId="3615" xr:uid="{E99D913B-461A-41B4-A34F-CFF9DF63FF14}"/>
    <cellStyle name="Currency0 3 2 3 3" xfId="3616" xr:uid="{DC1779F2-EEA8-47BD-8283-20FE89EF4574}"/>
    <cellStyle name="Currency0 3 2 3 3 2" xfId="3617" xr:uid="{D60D7097-53CE-4192-8EBA-917C8045C67C}"/>
    <cellStyle name="Currency0 3 2 3 4" xfId="3618" xr:uid="{F5099CF7-D98C-43CB-9448-CE6E49DBF442}"/>
    <cellStyle name="Currency0 3 2 4" xfId="3619" xr:uid="{28C913A4-C930-4EEF-9807-F89AB941EA16}"/>
    <cellStyle name="Currency0 3 2 4 2" xfId="3620" xr:uid="{A9DACB2B-E8E2-4D0F-92FE-E6E0DCF1C40A}"/>
    <cellStyle name="Currency0 3 2 4 2 2" xfId="3621" xr:uid="{1E7BBE92-242E-4027-A8FA-0E51CF973660}"/>
    <cellStyle name="Currency0 3 2 4 3" xfId="3622" xr:uid="{34DE1DE7-786D-4B53-B815-31B24A173B4D}"/>
    <cellStyle name="Currency0 3 2 4 3 2" xfId="3623" xr:uid="{5C8925B0-7F72-4DE8-9D7B-B4BA7FE050B1}"/>
    <cellStyle name="Currency0 3 2 4 4" xfId="3624" xr:uid="{60866DF7-2F7D-4CF2-BAE7-379238DF9882}"/>
    <cellStyle name="Currency0 3 2 5" xfId="3625" xr:uid="{9E3A9E75-A8B1-4112-9B75-8330A8C686BB}"/>
    <cellStyle name="Currency0 3 2 5 2" xfId="3626" xr:uid="{A6B6A316-F596-4203-BD2C-A261254CE864}"/>
    <cellStyle name="Currency0 3 2 5 2 2" xfId="3627" xr:uid="{33C735D9-14B5-4F19-B28E-2191D7FE38AB}"/>
    <cellStyle name="Currency0 3 2 5 3" xfId="3628" xr:uid="{E70630B5-E03C-4D01-8CF5-2FCE86CA93C7}"/>
    <cellStyle name="Currency0 3 2 5 3 2" xfId="3629" xr:uid="{654404A7-A70C-443F-8495-EE3F472EE6EB}"/>
    <cellStyle name="Currency0 3 2 5 4" xfId="3630" xr:uid="{3B23D9B7-A80C-4E1B-B9C0-8A415D8F2642}"/>
    <cellStyle name="Currency0 3 2 6" xfId="3631" xr:uid="{34CECB7A-8CBC-4583-BB97-94663136C3EA}"/>
    <cellStyle name="Currency0 3 2 6 2" xfId="3632" xr:uid="{26D0F885-96C8-4FA2-8CD5-707711CFEEBC}"/>
    <cellStyle name="Currency0 3 2 7" xfId="3633" xr:uid="{9BDE147C-132A-46DA-A4E9-CB90937E7F8C}"/>
    <cellStyle name="Currency0 3 2 7 2" xfId="3634" xr:uid="{20C9ED5B-8D59-4F96-8713-422AC38DA2B5}"/>
    <cellStyle name="Currency0 3 2 8" xfId="3635" xr:uid="{E49D0872-B012-44F0-AE8B-AF2DDCACD0F5}"/>
    <cellStyle name="Currency0 3 2 8 2" xfId="3636" xr:uid="{A9D76EC7-019E-4E99-88C7-9FF8CBFAD16C}"/>
    <cellStyle name="Currency0 3 2 9" xfId="3637" xr:uid="{59798C80-CC46-4735-8B35-5F7BE40AFBD5}"/>
    <cellStyle name="Currency0 3 3" xfId="3638" xr:uid="{3B9FBC0B-4A56-4ED9-BCA5-B4EB9AEB69CA}"/>
    <cellStyle name="Currency0 3 3 2" xfId="3639" xr:uid="{27933056-4DB1-4900-A4C0-18F5E8827D7B}"/>
    <cellStyle name="Currency0 3 3 2 2" xfId="3640" xr:uid="{BF946854-7CF7-4A56-8E9F-FE7FFB107409}"/>
    <cellStyle name="Currency0 3 3 2 2 2" xfId="3641" xr:uid="{8479EB95-64F9-470A-8938-EF4F15651766}"/>
    <cellStyle name="Currency0 3 3 2 3" xfId="3642" xr:uid="{DAA33A02-B17C-41ED-9A2E-62B36C7661F9}"/>
    <cellStyle name="Currency0 3 3 2 3 2" xfId="3643" xr:uid="{400060A8-70AB-453C-8E12-7B94CE06806A}"/>
    <cellStyle name="Currency0 3 3 2 4" xfId="3644" xr:uid="{D1681C86-C618-4665-B319-E0EC4D2C3238}"/>
    <cellStyle name="Currency0 3 3 3" xfId="3645" xr:uid="{8FEDA0FF-2E0C-4604-9C2F-DDD6624CF532}"/>
    <cellStyle name="Currency0 3 3 3 2" xfId="3646" xr:uid="{982B255E-A783-49D7-9510-1A185C92ECB3}"/>
    <cellStyle name="Currency0 3 3 3 2 2" xfId="3647" xr:uid="{EE66A476-8EF9-49EC-A615-559CBEDA596F}"/>
    <cellStyle name="Currency0 3 3 3 3" xfId="3648" xr:uid="{3C48C339-757B-4275-BEC2-91E8764ACCF9}"/>
    <cellStyle name="Currency0 3 3 3 3 2" xfId="3649" xr:uid="{90ACA798-5A2D-465B-89D9-F68F54EF2BFC}"/>
    <cellStyle name="Currency0 3 3 3 4" xfId="3650" xr:uid="{937228D2-CB27-4D00-AC49-39C51EFB21B2}"/>
    <cellStyle name="Currency0 3 3 4" xfId="3651" xr:uid="{9EF08412-4C6B-4D94-AC6E-594B8FD52156}"/>
    <cellStyle name="Currency0 3 3 4 2" xfId="3652" xr:uid="{4455D5B8-6C24-4C88-B595-09D2F0321E76}"/>
    <cellStyle name="Currency0 3 3 4 2 2" xfId="3653" xr:uid="{01769CC4-012F-47E7-A6F4-48FF54527433}"/>
    <cellStyle name="Currency0 3 3 4 3" xfId="3654" xr:uid="{0CE50752-2726-4397-9272-ADAC8DEE2AAC}"/>
    <cellStyle name="Currency0 3 3 4 3 2" xfId="3655" xr:uid="{E66209FB-EFCA-438C-B8B9-9559DBD2E266}"/>
    <cellStyle name="Currency0 3 3 4 4" xfId="3656" xr:uid="{F1097047-6B17-4208-BD01-03278891BFAC}"/>
    <cellStyle name="Currency0 3 3 5" xfId="3657" xr:uid="{6F8EC646-0CDC-4BAE-A8C1-A408EDCB11C4}"/>
    <cellStyle name="Currency0 3 3 5 2" xfId="3658" xr:uid="{3F3F83E4-5C81-457B-B3CE-2DB9056CEA1D}"/>
    <cellStyle name="Currency0 3 3 6" xfId="3659" xr:uid="{71A483A9-F876-4E30-AF12-786DC1572145}"/>
    <cellStyle name="Currency0 3 3 6 2" xfId="3660" xr:uid="{E79BBE7D-3887-434B-8613-B528F55116E9}"/>
    <cellStyle name="Currency0 3 3 7" xfId="3661" xr:uid="{7B87A1C6-2B59-4898-8C73-A4B3746DC9CC}"/>
    <cellStyle name="Currency0 3 3 7 2" xfId="3662" xr:uid="{D3F1850E-363F-43E9-9BAB-9230B4E94800}"/>
    <cellStyle name="Currency0 3 3 8" xfId="3663" xr:uid="{8AB2F536-8BFB-4C28-921B-3E3D6021BAF2}"/>
    <cellStyle name="Currency0 3 4" xfId="3664" xr:uid="{29624EB0-B18A-4E3D-8A39-984FC17D94FA}"/>
    <cellStyle name="Currency0 3 4 2" xfId="3665" xr:uid="{87277CC5-5CB2-4633-9DB1-DA1CE55F540F}"/>
    <cellStyle name="Currency0 3 4 2 2" xfId="3666" xr:uid="{CFA6A3F2-3939-46BB-A4BB-BD303A93BB17}"/>
    <cellStyle name="Currency0 3 4 2 2 2" xfId="3667" xr:uid="{C325E51D-9D95-431A-911A-787FB5C00947}"/>
    <cellStyle name="Currency0 3 4 2 3" xfId="3668" xr:uid="{6F1D0CE8-1F37-4341-A0B4-280703E8B701}"/>
    <cellStyle name="Currency0 3 4 2 3 2" xfId="3669" xr:uid="{D76950FC-C0E2-4159-AB41-08760C3C164F}"/>
    <cellStyle name="Currency0 3 4 2 4" xfId="3670" xr:uid="{8824C3C2-DB1D-4A13-B875-EFEE1074AD06}"/>
    <cellStyle name="Currency0 3 4 3" xfId="3671" xr:uid="{7282530C-C6FC-4111-86F7-6810E12FBFDB}"/>
    <cellStyle name="Currency0 3 4 3 2" xfId="3672" xr:uid="{A142254B-A2AC-43D1-857A-64AB85CC5343}"/>
    <cellStyle name="Currency0 3 4 3 2 2" xfId="3673" xr:uid="{3F8D7958-6745-4AF1-9B8D-A8B66BBC9821}"/>
    <cellStyle name="Currency0 3 4 3 3" xfId="3674" xr:uid="{2F843F38-6912-4BEA-B8AD-3AEDAEF0E269}"/>
    <cellStyle name="Currency0 3 4 3 3 2" xfId="3675" xr:uid="{96E6C783-95FA-4EEA-B09F-212BAC0EFB82}"/>
    <cellStyle name="Currency0 3 4 3 4" xfId="3676" xr:uid="{FC805B35-20E2-485E-A9D3-64EF7AC194DB}"/>
    <cellStyle name="Currency0 3 4 4" xfId="3677" xr:uid="{4BA3100A-9972-46D6-BE92-8B4883F923E1}"/>
    <cellStyle name="Currency0 3 4 4 2" xfId="3678" xr:uid="{39DAD348-BB18-4512-AF97-58840994BEB7}"/>
    <cellStyle name="Currency0 3 4 4 2 2" xfId="3679" xr:uid="{C85AA6EF-DA56-4CDA-8009-56E6D5B79223}"/>
    <cellStyle name="Currency0 3 4 4 3" xfId="3680" xr:uid="{D8469521-8A99-4EC0-BC1E-E8C067004CEC}"/>
    <cellStyle name="Currency0 3 4 4 3 2" xfId="3681" xr:uid="{8B571698-906E-4B60-B808-C49578E9EDA8}"/>
    <cellStyle name="Currency0 3 4 4 4" xfId="3682" xr:uid="{AB16A353-C271-46B1-9FD3-223BDAE76FE4}"/>
    <cellStyle name="Currency0 3 4 5" xfId="3683" xr:uid="{4ED08222-4F3F-451C-A894-BF4AAC701FEE}"/>
    <cellStyle name="Currency0 3 4 5 2" xfId="3684" xr:uid="{6AC53B7A-8A77-433E-BE3D-32825BE13B6F}"/>
    <cellStyle name="Currency0 3 4 6" xfId="3685" xr:uid="{4BDFD75A-CCCE-46F7-9192-7A28699E7A42}"/>
    <cellStyle name="Currency0 3 4 6 2" xfId="3686" xr:uid="{2C119B32-BB93-4D3E-BA20-6658C1FD0220}"/>
    <cellStyle name="Currency0 3 4 7" xfId="3687" xr:uid="{52D09D41-3282-4F76-A67F-D475FBA64424}"/>
    <cellStyle name="Currency0 3 4 7 2" xfId="3688" xr:uid="{907159D3-9EC9-4B47-AA85-60B2699B073E}"/>
    <cellStyle name="Currency0 3 4 8" xfId="3689" xr:uid="{B41F13C7-96AF-46D2-AC2A-71186275A8FF}"/>
    <cellStyle name="Currency0 3 5" xfId="3690" xr:uid="{ADD31D33-EBC7-46D4-BB52-8F0D9BABDBA7}"/>
    <cellStyle name="Currency0 3 5 2" xfId="3691" xr:uid="{0B4B77B1-8A21-4F97-8E77-FE68C643F76F}"/>
    <cellStyle name="Currency0 3 5 2 2" xfId="3692" xr:uid="{F85E1138-36F8-4185-BB53-ACA293D89959}"/>
    <cellStyle name="Currency0 3 5 3" xfId="3693" xr:uid="{999355D4-253F-4D91-B4DA-D30AAFC29588}"/>
    <cellStyle name="Currency0 3 5 3 2" xfId="3694" xr:uid="{BB6EF586-8856-4B34-BB98-C030BF3B64BB}"/>
    <cellStyle name="Currency0 3 5 4" xfId="3695" xr:uid="{976F5FB2-1512-4AFD-8626-B0BCDFB14FF4}"/>
    <cellStyle name="Currency0 3 6" xfId="3696" xr:uid="{A76D3BD1-A6C3-432D-BF12-D25A6F36A225}"/>
    <cellStyle name="Currency0 3 6 2" xfId="3697" xr:uid="{1ED99843-AF07-4F45-AD36-FEB80068E7B5}"/>
    <cellStyle name="Currency0 3 6 2 2" xfId="3698" xr:uid="{18842236-631C-4C17-A5AC-FF71BC970FF8}"/>
    <cellStyle name="Currency0 3 6 3" xfId="3699" xr:uid="{1C03F3F9-3013-4357-A970-A2962BD94F2A}"/>
    <cellStyle name="Currency0 3 6 3 2" xfId="3700" xr:uid="{EFF2F59A-275F-4C0E-BE74-223A7EC12A08}"/>
    <cellStyle name="Currency0 3 6 4" xfId="3701" xr:uid="{B2F937EC-6F77-4F87-9B3B-66CC24023131}"/>
    <cellStyle name="Currency0 3 7" xfId="3702" xr:uid="{4242A930-F34E-4381-A490-D825EBDA3A52}"/>
    <cellStyle name="Currency0 3 7 2" xfId="3703" xr:uid="{C81DA08B-1A23-433A-8E80-2CCA911B3C3D}"/>
    <cellStyle name="Currency0 3 7 2 2" xfId="3704" xr:uid="{34103855-91DF-4577-A63D-649A589E159E}"/>
    <cellStyle name="Currency0 3 7 3" xfId="3705" xr:uid="{28235EDB-1709-4E03-828C-A340FFB1E999}"/>
    <cellStyle name="Currency0 3 7 3 2" xfId="3706" xr:uid="{4A5076E8-E58A-4736-A060-2E9E8058AA8F}"/>
    <cellStyle name="Currency0 3 7 4" xfId="3707" xr:uid="{8DE57B62-D713-4EAF-B7FC-E06B8B48AA1B}"/>
    <cellStyle name="Currency0 3 8" xfId="3708" xr:uid="{02F4EECC-30EF-4916-9C37-5A0F3B660CB1}"/>
    <cellStyle name="Currency0 3 8 2" xfId="3709" xr:uid="{EE981FAB-EF2C-471F-B3A9-6704B83E250A}"/>
    <cellStyle name="Currency0 3 9" xfId="3710" xr:uid="{24CC3912-CFD5-4FF5-A50D-78E3D6BD0315}"/>
    <cellStyle name="Currency0 3 9 2" xfId="3711" xr:uid="{40A7E8E2-030E-4144-B6CF-33A8A58FFA15}"/>
    <cellStyle name="Currency0 4" xfId="1682" xr:uid="{CAB2C21C-3A76-41D7-BFF1-FD488CB79D2C}"/>
    <cellStyle name="Currency0 4 10" xfId="3713" xr:uid="{76144F4B-5B13-44F0-9E90-6B27F132F7D9}"/>
    <cellStyle name="Currency0 4 10 2" xfId="3714" xr:uid="{394DF9C8-C412-4FB8-A17B-72A17D9E33B1}"/>
    <cellStyle name="Currency0 4 11" xfId="3715" xr:uid="{1D69192E-C53A-443B-892F-60B64FA88109}"/>
    <cellStyle name="Currency0 4 12" xfId="14677" xr:uid="{54961A98-BF15-4515-8C40-51B4F9159C04}"/>
    <cellStyle name="Currency0 4 13" xfId="3712" xr:uid="{D7DBE420-FFED-45C2-9AD9-1F9DAE21B8DB}"/>
    <cellStyle name="Currency0 4 2" xfId="3716" xr:uid="{94592E70-7A9C-4762-992A-F9718E18D2A2}"/>
    <cellStyle name="Currency0 4 2 2" xfId="3717" xr:uid="{FD04D88F-88DF-4B37-8226-5039F96855EA}"/>
    <cellStyle name="Currency0 4 2 2 2" xfId="3718" xr:uid="{0D88C4E4-C108-4B0D-B863-FDE05A88C52A}"/>
    <cellStyle name="Currency0 4 2 2 2 2" xfId="3719" xr:uid="{7756FD2D-8EDE-4E3C-8F3B-9758303E95A8}"/>
    <cellStyle name="Currency0 4 2 2 2 2 2" xfId="3720" xr:uid="{5A25650D-479C-49EB-AF38-C5599EDB0A4F}"/>
    <cellStyle name="Currency0 4 2 2 2 3" xfId="3721" xr:uid="{AB200A81-3BC3-42B9-A4E3-3FCD07472B54}"/>
    <cellStyle name="Currency0 4 2 2 2 3 2" xfId="3722" xr:uid="{A6932439-6A28-4F22-BCCC-FC2A7982B7EF}"/>
    <cellStyle name="Currency0 4 2 2 2 4" xfId="3723" xr:uid="{C819AE76-DD88-49F0-80E3-7F1166C3AA7B}"/>
    <cellStyle name="Currency0 4 2 2 3" xfId="3724" xr:uid="{8C4814D9-352C-4980-9829-4ECF678D9394}"/>
    <cellStyle name="Currency0 4 2 2 3 2" xfId="3725" xr:uid="{6A338CB3-22C4-4222-83D2-5CDDC94DFAEA}"/>
    <cellStyle name="Currency0 4 2 2 3 2 2" xfId="3726" xr:uid="{CF88D2B0-03A4-455C-8D6F-9B143FF685CB}"/>
    <cellStyle name="Currency0 4 2 2 3 3" xfId="3727" xr:uid="{C642CBAD-4A60-4B86-BEA9-1D022EB0E1B5}"/>
    <cellStyle name="Currency0 4 2 2 3 3 2" xfId="3728" xr:uid="{89A3D338-6B51-487E-9AB2-45A36772FC7A}"/>
    <cellStyle name="Currency0 4 2 2 3 4" xfId="3729" xr:uid="{910DE9C3-D21E-4FE8-9F83-9F5B335F0935}"/>
    <cellStyle name="Currency0 4 2 2 4" xfId="3730" xr:uid="{73C3F9C4-4754-418B-9480-A8DA55CC185A}"/>
    <cellStyle name="Currency0 4 2 2 4 2" xfId="3731" xr:uid="{657709AE-74EC-4D55-82F3-BE7B97E0944C}"/>
    <cellStyle name="Currency0 4 2 2 4 2 2" xfId="3732" xr:uid="{946C32B0-3820-4BF9-8121-0EE05330AA8B}"/>
    <cellStyle name="Currency0 4 2 2 4 3" xfId="3733" xr:uid="{054F1E44-477E-4C92-88A0-E018B5BF2998}"/>
    <cellStyle name="Currency0 4 2 2 4 3 2" xfId="3734" xr:uid="{F75EBDB9-C4CE-41CD-A079-E4F725FFDCE4}"/>
    <cellStyle name="Currency0 4 2 2 4 4" xfId="3735" xr:uid="{CBC61874-DE4C-4EC9-AC1F-CC07BDDE363B}"/>
    <cellStyle name="Currency0 4 2 2 5" xfId="3736" xr:uid="{E4FAFB4D-3D93-4B52-A540-55A543D3EA50}"/>
    <cellStyle name="Currency0 4 2 2 5 2" xfId="3737" xr:uid="{161ED5FE-E54B-4212-BF83-A981A69FDB9B}"/>
    <cellStyle name="Currency0 4 2 2 6" xfId="3738" xr:uid="{F9D4B6E3-1C3B-4DD5-84EC-A6077AD820E8}"/>
    <cellStyle name="Currency0 4 2 2 6 2" xfId="3739" xr:uid="{0F866A74-71F7-4243-9183-0DC2B3769908}"/>
    <cellStyle name="Currency0 4 2 2 7" xfId="3740" xr:uid="{B0EF7BA9-0CC1-4B4B-86C9-E40CCF57AD5F}"/>
    <cellStyle name="Currency0 4 2 3" xfId="3741" xr:uid="{17A4B8A7-95F7-42AF-9E80-C06909112D9D}"/>
    <cellStyle name="Currency0 4 2 3 2" xfId="3742" xr:uid="{8EC18339-528E-4D60-9695-BD58B0E5D961}"/>
    <cellStyle name="Currency0 4 2 3 2 2" xfId="3743" xr:uid="{1FD6CEB8-CE99-43B5-903D-D835D0C75545}"/>
    <cellStyle name="Currency0 4 2 3 3" xfId="3744" xr:uid="{3C5295C8-AF62-4B74-A8F9-0E0E9E274BCE}"/>
    <cellStyle name="Currency0 4 2 3 3 2" xfId="3745" xr:uid="{A7E45081-E4E8-470A-BCA2-7DC192AEBD0C}"/>
    <cellStyle name="Currency0 4 2 3 4" xfId="3746" xr:uid="{F0DBBBDF-C86D-4123-A0D1-3B014E3CEBEA}"/>
    <cellStyle name="Currency0 4 2 4" xfId="3747" xr:uid="{AE9470B5-54BF-4140-80CA-A53D15AB49FC}"/>
    <cellStyle name="Currency0 4 2 4 2" xfId="3748" xr:uid="{6925354F-5A56-4CB5-9ED6-91ADB51F3C30}"/>
    <cellStyle name="Currency0 4 2 4 2 2" xfId="3749" xr:uid="{49E28AF9-3C7D-49E4-9ADE-213DFFA2749E}"/>
    <cellStyle name="Currency0 4 2 4 3" xfId="3750" xr:uid="{506DD567-7462-43DD-80F8-D5712BCCB477}"/>
    <cellStyle name="Currency0 4 2 4 3 2" xfId="3751" xr:uid="{B0CF6A5A-1E08-4099-A444-2CCA43D9138E}"/>
    <cellStyle name="Currency0 4 2 4 4" xfId="3752" xr:uid="{C3289085-9D3A-4888-8BC8-86C6DEEF87FB}"/>
    <cellStyle name="Currency0 4 2 5" xfId="3753" xr:uid="{EB120E67-2E69-4D4D-A426-83882D7C84F4}"/>
    <cellStyle name="Currency0 4 2 5 2" xfId="3754" xr:uid="{2584BCB7-C23C-48A8-B230-435BCDAAF315}"/>
    <cellStyle name="Currency0 4 2 5 2 2" xfId="3755" xr:uid="{0DA9885E-D6CC-42FF-ADC6-B33B3CAA6E75}"/>
    <cellStyle name="Currency0 4 2 5 3" xfId="3756" xr:uid="{DC1F3C3A-C6D6-4B31-ACDD-5EF88F03950A}"/>
    <cellStyle name="Currency0 4 2 5 3 2" xfId="3757" xr:uid="{BB050B9B-D63A-431E-8BAD-F3E14AAB55A7}"/>
    <cellStyle name="Currency0 4 2 5 4" xfId="3758" xr:uid="{3B4F4E6B-6B4B-470A-B804-6EDBECE06441}"/>
    <cellStyle name="Currency0 4 2 6" xfId="3759" xr:uid="{252E0D97-906D-46B1-A60B-C83782FECF38}"/>
    <cellStyle name="Currency0 4 2 6 2" xfId="3760" xr:uid="{93FFDA9C-C08E-43CD-B599-21E6652A3436}"/>
    <cellStyle name="Currency0 4 2 7" xfId="3761" xr:uid="{AF120BDA-94B5-48BF-8F99-E8716518D1A5}"/>
    <cellStyle name="Currency0 4 2 7 2" xfId="3762" xr:uid="{6037DF42-A659-4B85-86E2-D1E1F8A56F8B}"/>
    <cellStyle name="Currency0 4 2 8" xfId="3763" xr:uid="{757C1F94-72B4-4553-886C-9C07E7F37BA4}"/>
    <cellStyle name="Currency0 4 2 8 2" xfId="3764" xr:uid="{8D7C16DA-F70A-4918-8652-94E65E063E6C}"/>
    <cellStyle name="Currency0 4 2 9" xfId="3765" xr:uid="{A0799FD2-44C9-4643-A13A-762F892307AE}"/>
    <cellStyle name="Currency0 4 3" xfId="3766" xr:uid="{B7C6BC01-A62A-40B5-ADA7-E247FD81564F}"/>
    <cellStyle name="Currency0 4 3 2" xfId="3767" xr:uid="{47191B66-73E6-4832-BF7C-6C6976ECD025}"/>
    <cellStyle name="Currency0 4 3 2 2" xfId="3768" xr:uid="{7546A2AD-CFD5-469B-873C-827C32F8355C}"/>
    <cellStyle name="Currency0 4 3 2 2 2" xfId="3769" xr:uid="{CDCACF98-BC02-4329-8A77-E7F90DD29762}"/>
    <cellStyle name="Currency0 4 3 2 3" xfId="3770" xr:uid="{AD8F8224-F774-40E7-B548-01BE7ADD954D}"/>
    <cellStyle name="Currency0 4 3 2 3 2" xfId="3771" xr:uid="{221E4F84-45FA-469F-9D03-3A9637D8D5C6}"/>
    <cellStyle name="Currency0 4 3 2 4" xfId="3772" xr:uid="{98C29CD0-9E35-4695-A10D-ECE34F6EA46D}"/>
    <cellStyle name="Currency0 4 3 3" xfId="3773" xr:uid="{FD7E0354-3D8F-4A79-AD7B-C6EE674838E7}"/>
    <cellStyle name="Currency0 4 3 3 2" xfId="3774" xr:uid="{16B77F86-843C-4DDF-ACA9-641F84480C0A}"/>
    <cellStyle name="Currency0 4 3 3 2 2" xfId="3775" xr:uid="{78B8E3AA-BB7B-4213-93D1-1AC3D9D67CEB}"/>
    <cellStyle name="Currency0 4 3 3 3" xfId="3776" xr:uid="{49A417D7-BB09-49E5-B038-F91EEAEF5A17}"/>
    <cellStyle name="Currency0 4 3 3 3 2" xfId="3777" xr:uid="{559CE228-66E6-408A-BB0C-97AFD926C3AF}"/>
    <cellStyle name="Currency0 4 3 3 4" xfId="3778" xr:uid="{87D5C4FA-7482-4333-8DFF-F8E801D22A88}"/>
    <cellStyle name="Currency0 4 3 4" xfId="3779" xr:uid="{450B4CEA-B502-42D6-82E4-40C782542166}"/>
    <cellStyle name="Currency0 4 3 4 2" xfId="3780" xr:uid="{3B824D18-91D5-4208-87D3-E03CC01F7E42}"/>
    <cellStyle name="Currency0 4 3 4 2 2" xfId="3781" xr:uid="{BBD07F6F-89EC-419B-99D5-09C450631421}"/>
    <cellStyle name="Currency0 4 3 4 3" xfId="3782" xr:uid="{C7E343C1-B419-48C9-B453-0352B5EF036D}"/>
    <cellStyle name="Currency0 4 3 4 3 2" xfId="3783" xr:uid="{E9CE9C12-1347-42A5-94BA-04F8E8A20776}"/>
    <cellStyle name="Currency0 4 3 4 4" xfId="3784" xr:uid="{E9CED13D-6201-478F-891B-C7D25B2F1191}"/>
    <cellStyle name="Currency0 4 3 5" xfId="3785" xr:uid="{AE5A37C9-1CB2-4BAE-BA25-1477F8BD64F2}"/>
    <cellStyle name="Currency0 4 3 5 2" xfId="3786" xr:uid="{A73B53D4-D639-4024-8E0B-AD707FB3B9AC}"/>
    <cellStyle name="Currency0 4 3 6" xfId="3787" xr:uid="{6D5CC6EF-BCBB-4A24-A0F7-1D5EA907EC92}"/>
    <cellStyle name="Currency0 4 3 6 2" xfId="3788" xr:uid="{797453E6-057D-4904-BD57-3DC9712DC329}"/>
    <cellStyle name="Currency0 4 3 7" xfId="3789" xr:uid="{F870EC61-2A0F-4EF5-A8B5-A09351DE14FD}"/>
    <cellStyle name="Currency0 4 3 7 2" xfId="3790" xr:uid="{7E2AB346-21B4-42AE-B355-FB820C936432}"/>
    <cellStyle name="Currency0 4 3 8" xfId="3791" xr:uid="{81F3D626-4240-4E39-A90C-02DF0763BB72}"/>
    <cellStyle name="Currency0 4 4" xfId="3792" xr:uid="{E2A5E335-905C-44BA-B828-CF706E541442}"/>
    <cellStyle name="Currency0 4 4 2" xfId="3793" xr:uid="{6DCDE21F-FD32-443A-8A74-52E1A675BCB9}"/>
    <cellStyle name="Currency0 4 4 2 2" xfId="3794" xr:uid="{240C1D32-A736-4295-A630-0B6B4E5C2C2E}"/>
    <cellStyle name="Currency0 4 4 2 2 2" xfId="3795" xr:uid="{39B9C42C-8E08-4E50-A7F3-66617FD2592F}"/>
    <cellStyle name="Currency0 4 4 2 3" xfId="3796" xr:uid="{72B9E2D6-E93A-4C2E-9928-559932E5A6DA}"/>
    <cellStyle name="Currency0 4 4 2 3 2" xfId="3797" xr:uid="{867BD558-977B-48CD-B74F-11AE550AE7A4}"/>
    <cellStyle name="Currency0 4 4 2 4" xfId="3798" xr:uid="{DCB06B8C-BC7E-494F-8260-DFB03643E2CF}"/>
    <cellStyle name="Currency0 4 4 3" xfId="3799" xr:uid="{58B4BB85-8812-4D41-9ACC-688C7F4E8441}"/>
    <cellStyle name="Currency0 4 4 3 2" xfId="3800" xr:uid="{EA515FD3-FF6A-47AE-91A1-E758374AD372}"/>
    <cellStyle name="Currency0 4 4 3 2 2" xfId="3801" xr:uid="{DCF56ACD-5373-44D6-851E-412316B729F9}"/>
    <cellStyle name="Currency0 4 4 3 3" xfId="3802" xr:uid="{8CD0BD39-BC44-4A0D-8B0D-A173DFAC1465}"/>
    <cellStyle name="Currency0 4 4 3 3 2" xfId="3803" xr:uid="{9779475F-4FBD-45BF-929C-C54BD055FF4D}"/>
    <cellStyle name="Currency0 4 4 3 4" xfId="3804" xr:uid="{EDB29FAA-4663-464B-9BC0-CE079A854C53}"/>
    <cellStyle name="Currency0 4 4 4" xfId="3805" xr:uid="{109106C0-FC45-46CA-A9A1-5DEADAD92DF1}"/>
    <cellStyle name="Currency0 4 4 4 2" xfId="3806" xr:uid="{B89E4433-47AA-42DF-BCA4-48B8149AE61D}"/>
    <cellStyle name="Currency0 4 4 4 2 2" xfId="3807" xr:uid="{EA0BEFC1-3796-401A-9367-A3F81227C061}"/>
    <cellStyle name="Currency0 4 4 4 3" xfId="3808" xr:uid="{315956C2-8E8E-49E3-9322-8ECE6114CBB5}"/>
    <cellStyle name="Currency0 4 4 4 3 2" xfId="3809" xr:uid="{7D6D0143-0A06-4E47-B425-67A62D16E5B7}"/>
    <cellStyle name="Currency0 4 4 4 4" xfId="3810" xr:uid="{47349C46-C75F-4E32-8E9F-DD193F05CF5A}"/>
    <cellStyle name="Currency0 4 4 5" xfId="3811" xr:uid="{CA88456F-E643-49AE-A889-7992EC4193E8}"/>
    <cellStyle name="Currency0 4 4 5 2" xfId="3812" xr:uid="{2532A590-C026-446B-A335-1E21AC95AE46}"/>
    <cellStyle name="Currency0 4 4 6" xfId="3813" xr:uid="{C8A097F4-A99C-4D6A-8504-545FF7ECB9E4}"/>
    <cellStyle name="Currency0 4 4 6 2" xfId="3814" xr:uid="{75BB0E4D-8BF2-4826-B05E-1713D0089378}"/>
    <cellStyle name="Currency0 4 4 7" xfId="3815" xr:uid="{0034F9CD-27AC-45AA-A9D3-1B02F5D73717}"/>
    <cellStyle name="Currency0 4 4 7 2" xfId="3816" xr:uid="{DF3D924E-790E-4407-A293-0C26369463CC}"/>
    <cellStyle name="Currency0 4 4 8" xfId="3817" xr:uid="{0B584303-E83E-45C3-9D36-0E4F6511EC04}"/>
    <cellStyle name="Currency0 4 5" xfId="3818" xr:uid="{6B0CFF4E-9171-48E8-B995-A027E3581E1E}"/>
    <cellStyle name="Currency0 4 5 2" xfId="3819" xr:uid="{B7C329FD-4B99-434C-B835-EC02ECDD48A2}"/>
    <cellStyle name="Currency0 4 5 2 2" xfId="3820" xr:uid="{2D46F378-0356-4D93-859B-B41464DA655A}"/>
    <cellStyle name="Currency0 4 5 3" xfId="3821" xr:uid="{355F3E5D-CB21-4D5F-9ACD-7C56D7DC85BB}"/>
    <cellStyle name="Currency0 4 5 3 2" xfId="3822" xr:uid="{C1F2954C-383B-4984-908B-AC67B4387A7B}"/>
    <cellStyle name="Currency0 4 5 4" xfId="3823" xr:uid="{5E93BCA0-1C1D-4207-8746-A8A8C224D608}"/>
    <cellStyle name="Currency0 4 6" xfId="3824" xr:uid="{DE237EAC-3DD0-4294-B2AA-00838C58ADA3}"/>
    <cellStyle name="Currency0 4 6 2" xfId="3825" xr:uid="{3A08E442-15D1-4123-80F8-46FC2D4D5F75}"/>
    <cellStyle name="Currency0 4 6 2 2" xfId="3826" xr:uid="{B4759FAB-D3F4-478F-8014-1CE1BC100B93}"/>
    <cellStyle name="Currency0 4 6 3" xfId="3827" xr:uid="{F9ACA532-25E0-4B83-9F9A-FD4D73CF20A1}"/>
    <cellStyle name="Currency0 4 6 3 2" xfId="3828" xr:uid="{20CAEA3D-00F7-4506-B953-F7B85DE4D194}"/>
    <cellStyle name="Currency0 4 6 4" xfId="3829" xr:uid="{8F52251F-0560-4152-9557-422410544203}"/>
    <cellStyle name="Currency0 4 7" xfId="3830" xr:uid="{D97C1588-B7D7-4891-97F3-8579BAF71870}"/>
    <cellStyle name="Currency0 4 7 2" xfId="3831" xr:uid="{36DEC525-888B-4B76-8974-290B183AC57D}"/>
    <cellStyle name="Currency0 4 7 2 2" xfId="3832" xr:uid="{BD922372-2441-4003-9BBB-9CA3D41532A0}"/>
    <cellStyle name="Currency0 4 7 3" xfId="3833" xr:uid="{E44DA2F2-190F-4A3F-9ED7-82B0CC79EB21}"/>
    <cellStyle name="Currency0 4 7 3 2" xfId="3834" xr:uid="{AFFA51EA-F650-4796-A154-C906B6A9207D}"/>
    <cellStyle name="Currency0 4 7 4" xfId="3835" xr:uid="{C2EFEAD5-77FD-4655-BAA6-E1B7313AA3F2}"/>
    <cellStyle name="Currency0 4 8" xfId="3836" xr:uid="{E91CD0C1-66E7-4705-973C-E34CB473E878}"/>
    <cellStyle name="Currency0 4 8 2" xfId="3837" xr:uid="{E0F8F9D8-A587-4BE9-8920-8A8C3A946C45}"/>
    <cellStyle name="Currency0 4 9" xfId="3838" xr:uid="{D41220F7-EFCC-494D-875F-8FD7EBC11B97}"/>
    <cellStyle name="Currency0 4 9 2" xfId="3839" xr:uid="{18BD1809-646D-408F-B924-7554097B7552}"/>
    <cellStyle name="Currency0 5" xfId="3840" xr:uid="{DB1AB595-07D0-41B1-A206-48FDE07CCAF3}"/>
    <cellStyle name="Currency0 5 10" xfId="3841" xr:uid="{90E53D03-7777-4928-9F0B-01B35AFDF98E}"/>
    <cellStyle name="Currency0 5 10 2" xfId="3842" xr:uid="{9CEB138F-A14D-4755-8E3E-C311353EE038}"/>
    <cellStyle name="Currency0 5 11" xfId="3843" xr:uid="{F40FFD3B-3602-482A-99CB-4C71D671A6A8}"/>
    <cellStyle name="Currency0 5 2" xfId="3844" xr:uid="{B90358D1-1E9B-4EC4-A201-B19313521F3D}"/>
    <cellStyle name="Currency0 5 2 2" xfId="3845" xr:uid="{09E00B07-F179-4CB6-929C-4AF08CFA203A}"/>
    <cellStyle name="Currency0 5 2 2 2" xfId="3846" xr:uid="{B53634F7-3A0F-464E-BE14-8B582D2991C6}"/>
    <cellStyle name="Currency0 5 2 2 2 2" xfId="3847" xr:uid="{126DA764-BDF7-4EEC-8CA7-53744FFA116D}"/>
    <cellStyle name="Currency0 5 2 2 2 2 2" xfId="3848" xr:uid="{C291E1A3-D45B-4B4D-A68A-433A1F2AC737}"/>
    <cellStyle name="Currency0 5 2 2 2 3" xfId="3849" xr:uid="{96524CDC-9D8F-47A4-99F2-844C27BE31DC}"/>
    <cellStyle name="Currency0 5 2 2 2 3 2" xfId="3850" xr:uid="{E1D74723-B46E-4270-A999-D51DE07F20FC}"/>
    <cellStyle name="Currency0 5 2 2 2 4" xfId="3851" xr:uid="{54CA16F3-916E-4813-903C-1319F615B9CF}"/>
    <cellStyle name="Currency0 5 2 2 3" xfId="3852" xr:uid="{664CA97D-C7E0-44AF-AA29-FAE0CED85AEC}"/>
    <cellStyle name="Currency0 5 2 2 3 2" xfId="3853" xr:uid="{B4476AA7-D560-4993-9024-D4326D06013C}"/>
    <cellStyle name="Currency0 5 2 2 3 2 2" xfId="3854" xr:uid="{9A1D1287-1DC5-4368-A565-5FC99678F88B}"/>
    <cellStyle name="Currency0 5 2 2 3 3" xfId="3855" xr:uid="{D5A72D36-F7D1-440B-8E7B-93816B7E6FE9}"/>
    <cellStyle name="Currency0 5 2 2 3 3 2" xfId="3856" xr:uid="{F731512D-0689-4E19-84F0-A2913C7F3B36}"/>
    <cellStyle name="Currency0 5 2 2 3 4" xfId="3857" xr:uid="{021AA574-6CDB-471A-8D81-CE3017AF5481}"/>
    <cellStyle name="Currency0 5 2 2 4" xfId="3858" xr:uid="{9974F398-B549-49C7-9DB1-E8E8058F5530}"/>
    <cellStyle name="Currency0 5 2 2 4 2" xfId="3859" xr:uid="{23AA3C30-BB35-4399-9F40-F03D369BC78C}"/>
    <cellStyle name="Currency0 5 2 2 4 2 2" xfId="3860" xr:uid="{92199295-15FE-4234-B3DD-45EDE7639209}"/>
    <cellStyle name="Currency0 5 2 2 4 3" xfId="3861" xr:uid="{18F45C68-246E-494E-9F88-A2ABC6400592}"/>
    <cellStyle name="Currency0 5 2 2 4 3 2" xfId="3862" xr:uid="{36EECEE5-050E-4CBD-A4C7-460D543A02A1}"/>
    <cellStyle name="Currency0 5 2 2 4 4" xfId="3863" xr:uid="{88E4EFAA-FD27-4CAA-BCA9-B8B29635DEE0}"/>
    <cellStyle name="Currency0 5 2 2 5" xfId="3864" xr:uid="{872B5EBD-89FA-4009-AFDE-1495A088FA5A}"/>
    <cellStyle name="Currency0 5 2 2 5 2" xfId="3865" xr:uid="{A6EC46FB-EF7A-41BE-A08B-1B0C71AC0769}"/>
    <cellStyle name="Currency0 5 2 2 6" xfId="3866" xr:uid="{548C1F79-81A3-44BB-99F3-FEF889BC6634}"/>
    <cellStyle name="Currency0 5 2 2 6 2" xfId="3867" xr:uid="{D176A0AB-B128-4BCC-8935-55EC26D3BDB7}"/>
    <cellStyle name="Currency0 5 2 2 7" xfId="3868" xr:uid="{69DC747D-27AF-445E-BF80-2FDD5E70FDCA}"/>
    <cellStyle name="Currency0 5 2 3" xfId="3869" xr:uid="{6439B019-17D3-4ED1-9C61-AF984DE48B40}"/>
    <cellStyle name="Currency0 5 2 3 2" xfId="3870" xr:uid="{4D7A1F6E-EE51-43C0-8C3A-7B2548EE144E}"/>
    <cellStyle name="Currency0 5 2 3 2 2" xfId="3871" xr:uid="{84029C61-B1B3-4C87-9199-552BA5EA8523}"/>
    <cellStyle name="Currency0 5 2 3 3" xfId="3872" xr:uid="{28AB0D93-2EDC-4540-8372-FD392FDF1F9D}"/>
    <cellStyle name="Currency0 5 2 3 3 2" xfId="3873" xr:uid="{45942958-313B-48C6-9306-D67193EF1DAF}"/>
    <cellStyle name="Currency0 5 2 3 4" xfId="3874" xr:uid="{A577608C-44A3-4D9F-887D-0DF43EAC915F}"/>
    <cellStyle name="Currency0 5 2 4" xfId="3875" xr:uid="{6FC52D87-F1F5-403B-9A05-5B93741E99E2}"/>
    <cellStyle name="Currency0 5 2 4 2" xfId="3876" xr:uid="{3EB12BAE-1ADD-4666-B8EC-C24264FA762E}"/>
    <cellStyle name="Currency0 5 2 4 2 2" xfId="3877" xr:uid="{FC86A099-E6DA-4810-BCD2-270A5E9D5002}"/>
    <cellStyle name="Currency0 5 2 4 3" xfId="3878" xr:uid="{43E5AAAA-855A-41B5-AC29-7855558DD3A7}"/>
    <cellStyle name="Currency0 5 2 4 3 2" xfId="3879" xr:uid="{FE20D053-5B29-49AE-8F01-B7B18F2C0779}"/>
    <cellStyle name="Currency0 5 2 4 4" xfId="3880" xr:uid="{FEE4AA52-4344-4271-9FC2-3B44620D0608}"/>
    <cellStyle name="Currency0 5 2 5" xfId="3881" xr:uid="{11DB974D-BD53-43E4-AE2A-2F0669C60D02}"/>
    <cellStyle name="Currency0 5 2 5 2" xfId="3882" xr:uid="{C9F87F33-CA15-47D3-9B9E-FFAAF764014A}"/>
    <cellStyle name="Currency0 5 2 5 2 2" xfId="3883" xr:uid="{503BAE35-580E-4FAE-8742-EE215AF9FD28}"/>
    <cellStyle name="Currency0 5 2 5 3" xfId="3884" xr:uid="{4F8C898B-A4E3-45EF-BB3A-4FABFE8E23A4}"/>
    <cellStyle name="Currency0 5 2 5 3 2" xfId="3885" xr:uid="{16A09EAC-C843-4D35-89B3-2D3D889DDFE3}"/>
    <cellStyle name="Currency0 5 2 5 4" xfId="3886" xr:uid="{79553A7C-D5B2-4838-BCCD-694032B5D404}"/>
    <cellStyle name="Currency0 5 2 6" xfId="3887" xr:uid="{71CEFB74-76CD-408E-AF96-72DB6C5D2262}"/>
    <cellStyle name="Currency0 5 2 6 2" xfId="3888" xr:uid="{7EC31DAD-2DDA-44F3-9E9C-53FF228C701D}"/>
    <cellStyle name="Currency0 5 2 7" xfId="3889" xr:uid="{55F2AE81-3CEE-47AA-A8E2-EBD5FB7D55B6}"/>
    <cellStyle name="Currency0 5 2 7 2" xfId="3890" xr:uid="{784CC983-3B33-4ABE-9074-7190206738AD}"/>
    <cellStyle name="Currency0 5 2 8" xfId="3891" xr:uid="{ACAB2A85-E82B-413D-B658-B0F7DB97E092}"/>
    <cellStyle name="Currency0 5 2 8 2" xfId="3892" xr:uid="{51EFDA2A-C1D1-4E0C-AE02-BEDC594BA73F}"/>
    <cellStyle name="Currency0 5 2 9" xfId="3893" xr:uid="{3581F74B-7D85-4642-B84B-F9BCD11EF17A}"/>
    <cellStyle name="Currency0 5 3" xfId="3894" xr:uid="{07F69DD4-AA6E-4BC8-8604-3EDBE2899C9D}"/>
    <cellStyle name="Currency0 5 3 2" xfId="3895" xr:uid="{3E75B1A4-FF60-45DD-9783-F5CE5AF5B3FD}"/>
    <cellStyle name="Currency0 5 3 2 2" xfId="3896" xr:uid="{FC929FD3-4FC6-467E-981C-B6AD0DA2129C}"/>
    <cellStyle name="Currency0 5 3 2 2 2" xfId="3897" xr:uid="{5D7468EB-FED3-4FD5-B483-D4A61FCA42BA}"/>
    <cellStyle name="Currency0 5 3 2 3" xfId="3898" xr:uid="{B4286235-F540-40CC-ABFD-C7034546F107}"/>
    <cellStyle name="Currency0 5 3 2 3 2" xfId="3899" xr:uid="{EE75A59A-85EE-4B5E-A900-99DBB02E9156}"/>
    <cellStyle name="Currency0 5 3 2 4" xfId="3900" xr:uid="{FAB2B176-626D-419C-ADD1-6991F19F190C}"/>
    <cellStyle name="Currency0 5 3 3" xfId="3901" xr:uid="{CC0D3CF5-C5F9-45C1-B699-BE505F907AB5}"/>
    <cellStyle name="Currency0 5 3 3 2" xfId="3902" xr:uid="{08DD9EAC-A58F-4751-8458-4C87023C76CA}"/>
    <cellStyle name="Currency0 5 3 3 2 2" xfId="3903" xr:uid="{2D5A028B-703B-4AB6-92FF-900E89F65312}"/>
    <cellStyle name="Currency0 5 3 3 3" xfId="3904" xr:uid="{D97C0EF2-D52A-41C9-A892-F9307C78366E}"/>
    <cellStyle name="Currency0 5 3 3 3 2" xfId="3905" xr:uid="{01A52C15-F36C-4665-87AB-39A5A2DCBFDA}"/>
    <cellStyle name="Currency0 5 3 3 4" xfId="3906" xr:uid="{592A53FB-C106-421C-AA72-047CF2524742}"/>
    <cellStyle name="Currency0 5 3 4" xfId="3907" xr:uid="{4B82D416-97FB-4A43-A3BF-46DE5D4E1DD3}"/>
    <cellStyle name="Currency0 5 3 4 2" xfId="3908" xr:uid="{514C8021-8E26-45C1-A525-5A980CBB832B}"/>
    <cellStyle name="Currency0 5 3 4 2 2" xfId="3909" xr:uid="{D3B7F2F2-3337-4935-BBF6-488E9CFCF49F}"/>
    <cellStyle name="Currency0 5 3 4 3" xfId="3910" xr:uid="{6E42593C-C3AA-4540-A76E-450D6CBFA54D}"/>
    <cellStyle name="Currency0 5 3 4 3 2" xfId="3911" xr:uid="{E0DE9B6F-39B2-4824-B36D-895A8834B19E}"/>
    <cellStyle name="Currency0 5 3 4 4" xfId="3912" xr:uid="{9A6FC271-15D3-4059-98E5-AD8EB5D5C5A7}"/>
    <cellStyle name="Currency0 5 3 5" xfId="3913" xr:uid="{55C0B717-35CA-403C-9BDA-6FE5250CED94}"/>
    <cellStyle name="Currency0 5 3 5 2" xfId="3914" xr:uid="{056AE9B2-F81A-4278-97BD-7BBC0D0DCC2C}"/>
    <cellStyle name="Currency0 5 3 6" xfId="3915" xr:uid="{95CAD7CF-34D7-4B3D-A882-EC1AD2DF421D}"/>
    <cellStyle name="Currency0 5 3 6 2" xfId="3916" xr:uid="{CD9B826E-7AC1-4075-8832-4B2EE132C595}"/>
    <cellStyle name="Currency0 5 3 7" xfId="3917" xr:uid="{44A7E203-CCE6-4DA5-A5F1-8870583438AB}"/>
    <cellStyle name="Currency0 5 3 7 2" xfId="3918" xr:uid="{A3058512-0621-4E43-A645-E0AF514AD21B}"/>
    <cellStyle name="Currency0 5 3 8" xfId="3919" xr:uid="{E1D4F26D-380B-435C-84B5-F5CB94B5C94B}"/>
    <cellStyle name="Currency0 5 4" xfId="3920" xr:uid="{FE50E52D-D7DF-4988-878F-7BAEC19E9885}"/>
    <cellStyle name="Currency0 5 4 2" xfId="3921" xr:uid="{328C64B7-8B4F-47AD-B467-42EF389A61DE}"/>
    <cellStyle name="Currency0 5 4 2 2" xfId="3922" xr:uid="{993A7732-D1D8-4DD2-A358-6476A8E3DE35}"/>
    <cellStyle name="Currency0 5 4 2 2 2" xfId="3923" xr:uid="{5913C349-DF0E-4A85-8BF9-D1164BFD3FC5}"/>
    <cellStyle name="Currency0 5 4 2 3" xfId="3924" xr:uid="{332CCCAF-1F25-4F61-9ECF-1B332DF2DF1E}"/>
    <cellStyle name="Currency0 5 4 2 3 2" xfId="3925" xr:uid="{DF12EF2B-A9A1-4C18-93AD-FC2AE06216D5}"/>
    <cellStyle name="Currency0 5 4 2 4" xfId="3926" xr:uid="{466AD0A9-8D35-4780-9D50-C3EFAA6E0511}"/>
    <cellStyle name="Currency0 5 4 3" xfId="3927" xr:uid="{0D87E9EC-05C1-4E48-9831-0EB5956A6747}"/>
    <cellStyle name="Currency0 5 4 3 2" xfId="3928" xr:uid="{B063C198-7FE1-4B05-8867-D65CBEB8A8CC}"/>
    <cellStyle name="Currency0 5 4 3 2 2" xfId="3929" xr:uid="{775D9C1F-E7A8-48BF-9AAF-2CCBEB0F20C3}"/>
    <cellStyle name="Currency0 5 4 3 3" xfId="3930" xr:uid="{EF3AAE5E-78E9-4A6F-9E47-57E0BC71A72D}"/>
    <cellStyle name="Currency0 5 4 3 3 2" xfId="3931" xr:uid="{E940139F-CD96-466A-B504-E65690B7C831}"/>
    <cellStyle name="Currency0 5 4 3 4" xfId="3932" xr:uid="{19C99A0D-DA11-483B-8AC2-D39BFC26D690}"/>
    <cellStyle name="Currency0 5 4 4" xfId="3933" xr:uid="{A8DE2765-1BF5-4275-9151-70D323DF15CF}"/>
    <cellStyle name="Currency0 5 4 4 2" xfId="3934" xr:uid="{0430A871-127A-412C-8BDC-4FC4230C1FD6}"/>
    <cellStyle name="Currency0 5 4 4 2 2" xfId="3935" xr:uid="{ADD51AE7-882C-4CAC-8B87-D16217284D3A}"/>
    <cellStyle name="Currency0 5 4 4 3" xfId="3936" xr:uid="{C9038425-2912-41A5-A2DF-33CD64486FA5}"/>
    <cellStyle name="Currency0 5 4 4 3 2" xfId="3937" xr:uid="{26DFEDDD-34AF-4FFA-B45A-F90E5976559B}"/>
    <cellStyle name="Currency0 5 4 4 4" xfId="3938" xr:uid="{895B9AA7-F403-43EF-917E-5C7B94F51270}"/>
    <cellStyle name="Currency0 5 4 5" xfId="3939" xr:uid="{57676017-DC20-4F38-A562-3406AFC3A1AE}"/>
    <cellStyle name="Currency0 5 4 5 2" xfId="3940" xr:uid="{359508F6-06B4-47FA-8397-D6C3CF8B8CA7}"/>
    <cellStyle name="Currency0 5 4 6" xfId="3941" xr:uid="{5B331C2B-1951-43CE-873A-0AF5FAB55DC6}"/>
    <cellStyle name="Currency0 5 4 6 2" xfId="3942" xr:uid="{98963CF0-DAD5-47A4-A577-333ECAD4DA03}"/>
    <cellStyle name="Currency0 5 4 7" xfId="3943" xr:uid="{B4737702-65ED-4AA5-B1C5-FDD444BC85B5}"/>
    <cellStyle name="Currency0 5 4 7 2" xfId="3944" xr:uid="{400C2B05-3E7A-4E7B-97FF-E4E4342294AC}"/>
    <cellStyle name="Currency0 5 4 8" xfId="3945" xr:uid="{94EDCAEC-1E8F-4BFA-AD91-F39027BDDB71}"/>
    <cellStyle name="Currency0 5 5" xfId="3946" xr:uid="{0EC8273F-E236-466E-9339-1D1D2ECC733E}"/>
    <cellStyle name="Currency0 5 5 2" xfId="3947" xr:uid="{AB958E05-400E-4124-90B4-D9210912BDAB}"/>
    <cellStyle name="Currency0 5 5 2 2" xfId="3948" xr:uid="{ABEE68FD-6E60-4573-B283-D11FB1714E57}"/>
    <cellStyle name="Currency0 5 5 3" xfId="3949" xr:uid="{3D5B0B1F-5BEF-4289-923B-0E8A86DA5459}"/>
    <cellStyle name="Currency0 5 5 3 2" xfId="3950" xr:uid="{D6B9D1BF-EEA4-4983-8536-651AA3098855}"/>
    <cellStyle name="Currency0 5 5 4" xfId="3951" xr:uid="{98EA6416-DA4A-42CE-AAB8-4B472B73EEE4}"/>
    <cellStyle name="Currency0 5 6" xfId="3952" xr:uid="{E59033AB-63A2-4918-B209-1865C851F118}"/>
    <cellStyle name="Currency0 5 6 2" xfId="3953" xr:uid="{C020058E-3B47-4ADB-8C88-5454CE5C7D8C}"/>
    <cellStyle name="Currency0 5 6 2 2" xfId="3954" xr:uid="{058DFD4C-7FB8-404D-9E5B-2BB63B6C4F6D}"/>
    <cellStyle name="Currency0 5 6 3" xfId="3955" xr:uid="{DD6873EF-F1A5-41F4-80C2-6DA47C7BFEB3}"/>
    <cellStyle name="Currency0 5 6 3 2" xfId="3956" xr:uid="{60AACD1F-4A70-4DD9-837D-F463F48FA2F8}"/>
    <cellStyle name="Currency0 5 6 4" xfId="3957" xr:uid="{5367A080-97EE-45F9-8CAF-E4228B5A2D96}"/>
    <cellStyle name="Currency0 5 7" xfId="3958" xr:uid="{D375DD5E-CE85-4D76-AAA3-7D0FD3ACD7CB}"/>
    <cellStyle name="Currency0 5 7 2" xfId="3959" xr:uid="{C059D011-16C4-4B94-B200-452F1632BA2D}"/>
    <cellStyle name="Currency0 5 7 2 2" xfId="3960" xr:uid="{80171C51-E89E-4B7D-84FF-211A94EE764C}"/>
    <cellStyle name="Currency0 5 7 3" xfId="3961" xr:uid="{08F87AD5-7935-4620-88F5-A2C52FED64D7}"/>
    <cellStyle name="Currency0 5 7 3 2" xfId="3962" xr:uid="{81C5C78E-669C-4AE3-9623-637EF6256CEA}"/>
    <cellStyle name="Currency0 5 7 4" xfId="3963" xr:uid="{0CE704E8-0C70-4654-A53B-A9C2C9791AD4}"/>
    <cellStyle name="Currency0 5 8" xfId="3964" xr:uid="{3BD60AB5-1030-4041-9426-662722EF9D9F}"/>
    <cellStyle name="Currency0 5 8 2" xfId="3965" xr:uid="{CC400F36-1E32-44FB-94F9-B6F88499038A}"/>
    <cellStyle name="Currency0 5 9" xfId="3966" xr:uid="{0108A42C-3BE6-4550-BC6C-77568A6095A3}"/>
    <cellStyle name="Currency0 5 9 2" xfId="3967" xr:uid="{DDA5E36E-2FC2-42AC-A65F-9F9020E5A578}"/>
    <cellStyle name="Currency0 6" xfId="3968" xr:uid="{BE92BC6A-E162-4591-A736-0D0DCCC78869}"/>
    <cellStyle name="Currency0 6 10" xfId="3969" xr:uid="{76908B0B-08E7-45CD-860F-D78F6941ADEA}"/>
    <cellStyle name="Currency0 6 10 2" xfId="3970" xr:uid="{6B0A6089-04CA-40E4-8D8A-59E583845B03}"/>
    <cellStyle name="Currency0 6 11" xfId="3971" xr:uid="{9A4F52DE-44A6-4EFB-9E09-FFFC01C4C834}"/>
    <cellStyle name="Currency0 6 2" xfId="3972" xr:uid="{6D23AF82-FBC7-4DD5-97F4-D674CB67DECC}"/>
    <cellStyle name="Currency0 6 2 2" xfId="3973" xr:uid="{DBF7DCF9-6D53-476D-A284-4B09DDCE0E3D}"/>
    <cellStyle name="Currency0 6 2 2 2" xfId="3974" xr:uid="{67FC0D45-993D-477B-A710-1F157734E90D}"/>
    <cellStyle name="Currency0 6 2 2 2 2" xfId="3975" xr:uid="{63EF2921-1640-403E-A826-641FB303BB44}"/>
    <cellStyle name="Currency0 6 2 2 2 2 2" xfId="3976" xr:uid="{3011756D-92E2-4DE2-99BF-AF93C71435C6}"/>
    <cellStyle name="Currency0 6 2 2 2 3" xfId="3977" xr:uid="{87635E89-79BE-426A-B563-9B919774D878}"/>
    <cellStyle name="Currency0 6 2 2 2 3 2" xfId="3978" xr:uid="{29B1F893-C69A-4754-AF9B-981B6222B92F}"/>
    <cellStyle name="Currency0 6 2 2 2 4" xfId="3979" xr:uid="{42F8B475-33A4-472C-9AD1-5FEB5FADA8C8}"/>
    <cellStyle name="Currency0 6 2 2 3" xfId="3980" xr:uid="{69B5D09A-ABF4-4DEE-8468-50C22A114DF2}"/>
    <cellStyle name="Currency0 6 2 2 3 2" xfId="3981" xr:uid="{946DF2AB-3056-48C9-A7F9-7512E4923BE3}"/>
    <cellStyle name="Currency0 6 2 2 3 2 2" xfId="3982" xr:uid="{3C374397-6DB5-418E-BA14-74751D81A189}"/>
    <cellStyle name="Currency0 6 2 2 3 3" xfId="3983" xr:uid="{8FE500B7-EED0-4A19-B91D-7F70523BB547}"/>
    <cellStyle name="Currency0 6 2 2 3 3 2" xfId="3984" xr:uid="{6BDDFCEC-1B68-43A6-8D51-F7B20DB4A0D3}"/>
    <cellStyle name="Currency0 6 2 2 3 4" xfId="3985" xr:uid="{62546F17-8453-488C-A6AE-42051FC0864C}"/>
    <cellStyle name="Currency0 6 2 2 4" xfId="3986" xr:uid="{EE6E58EC-5047-47DE-AD5F-1DD6D28C2594}"/>
    <cellStyle name="Currency0 6 2 2 4 2" xfId="3987" xr:uid="{58322AF4-C6E3-41CD-94B7-48855B23CFBF}"/>
    <cellStyle name="Currency0 6 2 2 4 2 2" xfId="3988" xr:uid="{16E4C898-AFE4-40A1-96C2-BB24636C42F0}"/>
    <cellStyle name="Currency0 6 2 2 4 3" xfId="3989" xr:uid="{CE1127D6-5521-4C36-AD35-3348F8639723}"/>
    <cellStyle name="Currency0 6 2 2 4 3 2" xfId="3990" xr:uid="{DCBF0DAF-606C-4583-A202-E00A3EBFB7AA}"/>
    <cellStyle name="Currency0 6 2 2 4 4" xfId="3991" xr:uid="{3C3A2520-50A0-4501-8DA3-711B2042B2D2}"/>
    <cellStyle name="Currency0 6 2 2 5" xfId="3992" xr:uid="{3A4CACE2-5B98-4938-B674-FE4CC3C49DD3}"/>
    <cellStyle name="Currency0 6 2 2 5 2" xfId="3993" xr:uid="{E0B53B3E-8FD0-4428-AF54-020F9BA7B77C}"/>
    <cellStyle name="Currency0 6 2 2 6" xfId="3994" xr:uid="{88934AA0-0348-4A33-BA2D-940DFE0C3FB3}"/>
    <cellStyle name="Currency0 6 2 2 6 2" xfId="3995" xr:uid="{5BFC8ABB-C601-4A1A-BE97-B72595BCB648}"/>
    <cellStyle name="Currency0 6 2 2 7" xfId="3996" xr:uid="{72BCBA84-8503-4AB8-862A-4912C44B57FE}"/>
    <cellStyle name="Currency0 6 2 3" xfId="3997" xr:uid="{B6BE0B38-6C15-42AE-A074-B18CBC780B5E}"/>
    <cellStyle name="Currency0 6 2 3 2" xfId="3998" xr:uid="{C7F2DE9B-2FFD-4AF2-881A-898CC36BC41F}"/>
    <cellStyle name="Currency0 6 2 3 2 2" xfId="3999" xr:uid="{DA2890FF-0954-4DEB-B59F-B0651217AC25}"/>
    <cellStyle name="Currency0 6 2 3 3" xfId="4000" xr:uid="{86BDB1DB-3701-46CC-9FE2-31B2AA1CA600}"/>
    <cellStyle name="Currency0 6 2 3 3 2" xfId="4001" xr:uid="{EEDF5F4C-B4F2-40C0-8D27-4F0DF8EAFF6E}"/>
    <cellStyle name="Currency0 6 2 3 4" xfId="4002" xr:uid="{B72DE68D-3138-4A47-BD9F-F70CC0DE3EBC}"/>
    <cellStyle name="Currency0 6 2 4" xfId="4003" xr:uid="{CE5668B6-4EFB-4E5D-AD0F-E95FFEC11B39}"/>
    <cellStyle name="Currency0 6 2 4 2" xfId="4004" xr:uid="{4E297ED8-3406-43A8-B1C9-1B62F3EEE537}"/>
    <cellStyle name="Currency0 6 2 4 2 2" xfId="4005" xr:uid="{587C308C-A5C0-4C91-9457-0ED6E6E4381D}"/>
    <cellStyle name="Currency0 6 2 4 3" xfId="4006" xr:uid="{3FB3582C-8551-432F-B2F7-BE3C86956A86}"/>
    <cellStyle name="Currency0 6 2 4 3 2" xfId="4007" xr:uid="{853248DD-722C-4F5B-B283-ECF3BF8A70D5}"/>
    <cellStyle name="Currency0 6 2 4 4" xfId="4008" xr:uid="{B7B95D59-A43F-48E6-9861-3970378F1E51}"/>
    <cellStyle name="Currency0 6 2 5" xfId="4009" xr:uid="{F9066BB4-C1CC-4AED-99BF-AF7AA3684398}"/>
    <cellStyle name="Currency0 6 2 5 2" xfId="4010" xr:uid="{E7F228CE-75B7-4E77-8B92-9A9F182D9DCE}"/>
    <cellStyle name="Currency0 6 2 5 2 2" xfId="4011" xr:uid="{2E21D683-516F-42AD-A6C0-630E21BAE4EF}"/>
    <cellStyle name="Currency0 6 2 5 3" xfId="4012" xr:uid="{A4483943-AB4A-42BC-A05B-34D4E98C231D}"/>
    <cellStyle name="Currency0 6 2 5 3 2" xfId="4013" xr:uid="{13DB3ADB-4560-44F0-AE2F-5B6AF005317E}"/>
    <cellStyle name="Currency0 6 2 5 4" xfId="4014" xr:uid="{E23BA606-CAB6-488B-9EBD-D4EF571B0D6F}"/>
    <cellStyle name="Currency0 6 2 6" xfId="4015" xr:uid="{23A3ED8E-AE0C-4B54-9CF6-2EB90BD7723C}"/>
    <cellStyle name="Currency0 6 2 6 2" xfId="4016" xr:uid="{6073683E-679D-48AB-B8F2-B59A170CDC2E}"/>
    <cellStyle name="Currency0 6 2 7" xfId="4017" xr:uid="{01C721FE-48FE-4B7D-9A43-55CF94F6176B}"/>
    <cellStyle name="Currency0 6 2 7 2" xfId="4018" xr:uid="{D1219FC6-3847-4DEB-9280-B3BD3D5B732F}"/>
    <cellStyle name="Currency0 6 2 8" xfId="4019" xr:uid="{C47C05B8-AF1D-4E32-89FD-7E5F1C894663}"/>
    <cellStyle name="Currency0 6 2 8 2" xfId="4020" xr:uid="{C2DF1A98-FB8B-490B-B7D6-6A118D4A7AEE}"/>
    <cellStyle name="Currency0 6 2 9" xfId="4021" xr:uid="{D2D8037D-E5A8-4379-9575-62F38F712C10}"/>
    <cellStyle name="Currency0 6 3" xfId="4022" xr:uid="{552FAAB9-5EDB-4437-97E1-C23B0E66CA1D}"/>
    <cellStyle name="Currency0 6 3 2" xfId="4023" xr:uid="{B9190AA9-369A-4D22-B33C-B07CE65C6F6C}"/>
    <cellStyle name="Currency0 6 3 2 2" xfId="4024" xr:uid="{7EF4BAB5-9A98-41F5-9F45-9B6C96CF03DF}"/>
    <cellStyle name="Currency0 6 3 2 2 2" xfId="4025" xr:uid="{1245EFBC-2E44-43EF-A0D7-6B73C5C03A92}"/>
    <cellStyle name="Currency0 6 3 2 3" xfId="4026" xr:uid="{DDAF3A90-9D6E-4065-828F-4C3186619212}"/>
    <cellStyle name="Currency0 6 3 2 3 2" xfId="4027" xr:uid="{BA742C04-4755-4762-BC87-7B2CF1E12049}"/>
    <cellStyle name="Currency0 6 3 2 4" xfId="4028" xr:uid="{7E175A2B-609F-431E-9189-4B145ED8BBF9}"/>
    <cellStyle name="Currency0 6 3 3" xfId="4029" xr:uid="{DCF7C93D-AC7F-4D88-BEFC-E87FD98D37D9}"/>
    <cellStyle name="Currency0 6 3 3 2" xfId="4030" xr:uid="{B3C51BAD-B56E-4314-AC48-C2E7C1008596}"/>
    <cellStyle name="Currency0 6 3 3 2 2" xfId="4031" xr:uid="{8881EE45-036B-4A66-9C6A-71CF035ECFCF}"/>
    <cellStyle name="Currency0 6 3 3 3" xfId="4032" xr:uid="{32F25A03-D7C5-455B-AE1E-ADFDDCCAE117}"/>
    <cellStyle name="Currency0 6 3 3 3 2" xfId="4033" xr:uid="{F10359FF-DC02-45D2-8F35-8033B98FAD15}"/>
    <cellStyle name="Currency0 6 3 3 4" xfId="4034" xr:uid="{D5289472-6A65-492D-8B1C-4F443F54F6AE}"/>
    <cellStyle name="Currency0 6 3 4" xfId="4035" xr:uid="{4BD21056-4B93-42F1-B5AF-C61B0B6B0B2F}"/>
    <cellStyle name="Currency0 6 3 4 2" xfId="4036" xr:uid="{8D7F875A-DCB1-4AC3-844B-30B6E1BA0FD0}"/>
    <cellStyle name="Currency0 6 3 4 2 2" xfId="4037" xr:uid="{AD280E40-E5F4-4677-B797-135F3B6F9BBA}"/>
    <cellStyle name="Currency0 6 3 4 3" xfId="4038" xr:uid="{5684F672-A91B-43B7-834A-4A555ABE27D2}"/>
    <cellStyle name="Currency0 6 3 4 3 2" xfId="4039" xr:uid="{24362FE1-B473-4038-B344-7628E5B5B65B}"/>
    <cellStyle name="Currency0 6 3 4 4" xfId="4040" xr:uid="{FA47F0D8-D4D3-4FD2-8475-DFF885FB5690}"/>
    <cellStyle name="Currency0 6 3 5" xfId="4041" xr:uid="{14704355-8B98-4671-90F7-DA27BD8C2A35}"/>
    <cellStyle name="Currency0 6 3 5 2" xfId="4042" xr:uid="{873CD995-2D09-4395-B13B-C469DBE113D6}"/>
    <cellStyle name="Currency0 6 3 6" xfId="4043" xr:uid="{3902070F-DC12-4DAC-BE16-5655AD17436B}"/>
    <cellStyle name="Currency0 6 3 6 2" xfId="4044" xr:uid="{1C56060C-61CC-4678-AC52-6AC9A0FF4031}"/>
    <cellStyle name="Currency0 6 3 7" xfId="4045" xr:uid="{B1609347-B406-42E9-8855-592546730BB6}"/>
    <cellStyle name="Currency0 6 3 7 2" xfId="4046" xr:uid="{AF2C74F2-05B1-4125-B30E-A08CE54228B2}"/>
    <cellStyle name="Currency0 6 3 8" xfId="4047" xr:uid="{51901D47-8614-4860-8D80-B52B38E6190B}"/>
    <cellStyle name="Currency0 6 4" xfId="4048" xr:uid="{6DAF39C8-0FBF-43EA-961C-AA11116CB04E}"/>
    <cellStyle name="Currency0 6 4 2" xfId="4049" xr:uid="{1663320F-E1A8-4EE3-8C95-8CD4CF83F0E7}"/>
    <cellStyle name="Currency0 6 4 2 2" xfId="4050" xr:uid="{4AF36340-56EF-4FC5-8841-28152D0EB7E9}"/>
    <cellStyle name="Currency0 6 4 2 2 2" xfId="4051" xr:uid="{E3315E1B-C8CD-4433-BB26-119AFF98B759}"/>
    <cellStyle name="Currency0 6 4 2 3" xfId="4052" xr:uid="{891BDC57-7A39-4A9E-8899-D57AC80A73EF}"/>
    <cellStyle name="Currency0 6 4 2 3 2" xfId="4053" xr:uid="{BA078F4E-0748-4E70-B5DD-B95E1EECE3B9}"/>
    <cellStyle name="Currency0 6 4 2 4" xfId="4054" xr:uid="{EEE749C8-F62F-4D58-921A-4E7B42F98310}"/>
    <cellStyle name="Currency0 6 4 3" xfId="4055" xr:uid="{28F140C0-E46E-44A1-B8C9-2F20268A95BB}"/>
    <cellStyle name="Currency0 6 4 3 2" xfId="4056" xr:uid="{9C9B4A33-D528-4896-8848-764C8CE1B40F}"/>
    <cellStyle name="Currency0 6 4 3 2 2" xfId="4057" xr:uid="{97163E11-0AF8-4132-89FC-733CAA548F3C}"/>
    <cellStyle name="Currency0 6 4 3 3" xfId="4058" xr:uid="{25C2E55B-35CF-45E2-BB1A-B7FCABD2735B}"/>
    <cellStyle name="Currency0 6 4 3 3 2" xfId="4059" xr:uid="{183EDFF8-89D2-4719-8B52-0ABAD2A787CE}"/>
    <cellStyle name="Currency0 6 4 3 4" xfId="4060" xr:uid="{02473180-8324-4375-9100-741824548A3C}"/>
    <cellStyle name="Currency0 6 4 4" xfId="4061" xr:uid="{6080BBE8-D137-40F1-A8FF-23A2C6DB05D8}"/>
    <cellStyle name="Currency0 6 4 4 2" xfId="4062" xr:uid="{5CDF2FF1-17FF-4B06-BD7C-5FC97546EE4F}"/>
    <cellStyle name="Currency0 6 4 4 2 2" xfId="4063" xr:uid="{FD47AE3D-4B28-4E61-8D67-DE68F9BAD966}"/>
    <cellStyle name="Currency0 6 4 4 3" xfId="4064" xr:uid="{C31C6D2A-658E-4979-9137-4E67B80C4274}"/>
    <cellStyle name="Currency0 6 4 4 3 2" xfId="4065" xr:uid="{78FDAFA8-6724-4314-8637-1D39A08BEE81}"/>
    <cellStyle name="Currency0 6 4 4 4" xfId="4066" xr:uid="{E1897DDA-F5B3-421E-9032-6DDA0AB9714C}"/>
    <cellStyle name="Currency0 6 4 5" xfId="4067" xr:uid="{16ADA5B6-205C-4ECD-898D-A8817F10E707}"/>
    <cellStyle name="Currency0 6 4 5 2" xfId="4068" xr:uid="{971AC417-C7F6-4039-B951-71CAE35ED7C6}"/>
    <cellStyle name="Currency0 6 4 6" xfId="4069" xr:uid="{060D9701-F72B-4B44-AEA5-7839E18A5DE7}"/>
    <cellStyle name="Currency0 6 4 6 2" xfId="4070" xr:uid="{E1280D6A-DF26-4255-91C7-8FD9025A12E8}"/>
    <cellStyle name="Currency0 6 4 7" xfId="4071" xr:uid="{E4880FDE-AA21-42F3-BBDB-2CF6E81DBCD0}"/>
    <cellStyle name="Currency0 6 4 7 2" xfId="4072" xr:uid="{5522181E-34FA-4D39-9489-3A281BB1968B}"/>
    <cellStyle name="Currency0 6 4 8" xfId="4073" xr:uid="{83E50316-98A1-4EAC-943E-0D50E6883A3E}"/>
    <cellStyle name="Currency0 6 5" xfId="4074" xr:uid="{E70F494A-64A2-4416-AF72-DF231A1E4679}"/>
    <cellStyle name="Currency0 6 5 2" xfId="4075" xr:uid="{261C6F1D-836A-406E-B93A-5B387057BE40}"/>
    <cellStyle name="Currency0 6 5 2 2" xfId="4076" xr:uid="{454F7299-2EE5-4142-8456-4E497E1A7462}"/>
    <cellStyle name="Currency0 6 5 3" xfId="4077" xr:uid="{19E95C99-1E3E-473F-A509-FD38BE500FFF}"/>
    <cellStyle name="Currency0 6 5 3 2" xfId="4078" xr:uid="{F010EA44-5180-436D-9994-B6A463F4EDBA}"/>
    <cellStyle name="Currency0 6 5 4" xfId="4079" xr:uid="{30A90167-01A0-4D4A-B224-6E1EC47AB7CD}"/>
    <cellStyle name="Currency0 6 6" xfId="4080" xr:uid="{FAEF2EEA-3197-4C9E-B8ED-D77358387A6F}"/>
    <cellStyle name="Currency0 6 6 2" xfId="4081" xr:uid="{4A232056-8268-4547-9476-230E1C2E26A6}"/>
    <cellStyle name="Currency0 6 6 2 2" xfId="4082" xr:uid="{6EF930B2-BE82-4251-B7C6-B20FF9F64B49}"/>
    <cellStyle name="Currency0 6 6 3" xfId="4083" xr:uid="{F0A4F4BF-375F-4D04-9F75-746647543C9B}"/>
    <cellStyle name="Currency0 6 6 3 2" xfId="4084" xr:uid="{55BD1C14-55DA-4E54-B95E-246A57EAB09C}"/>
    <cellStyle name="Currency0 6 6 4" xfId="4085" xr:uid="{2C2B7336-E69F-40A6-9A07-B1429F745D4A}"/>
    <cellStyle name="Currency0 6 7" xfId="4086" xr:uid="{B11739EC-7100-4FE7-93AE-E045E4BBDE84}"/>
    <cellStyle name="Currency0 6 7 2" xfId="4087" xr:uid="{F518A600-03D8-40F3-BE38-D8E98B83B095}"/>
    <cellStyle name="Currency0 6 7 2 2" xfId="4088" xr:uid="{C194235C-256E-424F-8EFF-67ECAC1D3256}"/>
    <cellStyle name="Currency0 6 7 3" xfId="4089" xr:uid="{7694D058-93A4-44EC-B234-98D32A56EB2A}"/>
    <cellStyle name="Currency0 6 7 3 2" xfId="4090" xr:uid="{B5AEC19A-E6BB-405F-BA73-E4DB85ED76D8}"/>
    <cellStyle name="Currency0 6 7 4" xfId="4091" xr:uid="{9C38289A-3AF6-4567-AC20-B63B26517D19}"/>
    <cellStyle name="Currency0 6 8" xfId="4092" xr:uid="{C90E837B-54EF-49F3-9D14-25E5203626CC}"/>
    <cellStyle name="Currency0 6 8 2" xfId="4093" xr:uid="{3427ED93-E4A4-4094-9D0D-0E44CF114F5D}"/>
    <cellStyle name="Currency0 6 9" xfId="4094" xr:uid="{AB01351C-9570-4BD0-86E9-107C06D85260}"/>
    <cellStyle name="Currency0 6 9 2" xfId="4095" xr:uid="{1F10A8C6-815A-45DB-B4F1-DB4235FE9B57}"/>
    <cellStyle name="Currency0 7" xfId="4096" xr:uid="{A31C5F85-2FFF-4DBF-9833-ACB2D2AD8E50}"/>
    <cellStyle name="Currency0 7 2" xfId="4097" xr:uid="{45C30C03-3856-4776-B554-98325FAC6FEB}"/>
    <cellStyle name="Currency0 7 2 2" xfId="4098" xr:uid="{64784885-F8B5-403B-A9F6-A980AF5A16D0}"/>
    <cellStyle name="Currency0 7 3" xfId="4099" xr:uid="{0E70C37A-9147-4927-9F17-91A5F6559B48}"/>
    <cellStyle name="Currency0 7 3 2" xfId="4100" xr:uid="{006A2FCE-5D9C-4F9C-8632-61870CF11A71}"/>
    <cellStyle name="Currency0 7 4" xfId="4101" xr:uid="{47FFF59B-CB38-481C-928A-B44728B620AD}"/>
    <cellStyle name="Currency0 7 4 2" xfId="4102" xr:uid="{3693C937-9B06-4955-ABED-CE76CBD70205}"/>
    <cellStyle name="Currency0 7 5" xfId="4103" xr:uid="{8A611306-B51A-42B3-A45C-6F99E81C0067}"/>
    <cellStyle name="Currency0 7 5 2" xfId="4104" xr:uid="{DEFC6A1D-76CB-4AE7-9CA5-DC5F9A534901}"/>
    <cellStyle name="Currency0 7 6" xfId="4105" xr:uid="{C6A3C280-4D94-4268-8C2F-1BE732408F86}"/>
    <cellStyle name="Currency0 7 6 2" xfId="4106" xr:uid="{68B03839-E6C1-4A5D-B780-38E2CA036FB1}"/>
    <cellStyle name="Currency0 7 7" xfId="4107" xr:uid="{C9211196-383E-4E71-9090-07C6184644D1}"/>
    <cellStyle name="Currency0 7 7 2" xfId="4108" xr:uid="{E9A97547-2871-43B9-8E0B-B02380801B02}"/>
    <cellStyle name="Currency0 7 8" xfId="4109" xr:uid="{48DBDC69-91FF-4F63-89AF-C4BDEA403CE7}"/>
    <cellStyle name="Currency0 7 8 2" xfId="4110" xr:uid="{241688DD-64C8-4A92-A858-DA62D80BD527}"/>
    <cellStyle name="Currency0 8" xfId="4111" xr:uid="{6C17A752-546F-41BF-89DB-9471633E886A}"/>
    <cellStyle name="Currency0 8 2" xfId="4112" xr:uid="{FBEBB540-5F80-4B51-9CE8-F5A61F31F9F4}"/>
    <cellStyle name="Currency0 9" xfId="4113" xr:uid="{C3A9A5B8-4932-402C-8459-5E80E84234FC}"/>
    <cellStyle name="Currency0 9 2" xfId="4114" xr:uid="{AD74B33A-F9EA-4C0E-9D77-37F998179179}"/>
    <cellStyle name="Currency0_2011 08 15 -  AFCAC Retail - IKEA Work-in-progress BOQ FIT-OUT" xfId="565" xr:uid="{E3C026F4-75B5-492A-BC5F-819A3A9399FE}"/>
    <cellStyle name="Currency1" xfId="11941" xr:uid="{E2FD6DC0-668B-4B0F-8400-E269192ED188}"/>
    <cellStyle name="Currency1 2" xfId="11942" xr:uid="{417A7CE6-5E84-4E8E-B6AE-47F0C1875E8E}"/>
    <cellStyle name="custom" xfId="28009" xr:uid="{A862E9C1-4755-4BDF-8956-3574A954E262}"/>
    <cellStyle name="Dane wejściowe" xfId="11943" xr:uid="{44555F49-C476-46B0-B328-4C1449DCE9AB}"/>
    <cellStyle name="Dane wejściowe 10" xfId="36317" xr:uid="{31648F2F-5CE7-4C44-8EC1-7E85A9859F03}"/>
    <cellStyle name="Dane wejściowe 2" xfId="11944" xr:uid="{7107C94D-440A-4746-B493-712D43492E15}"/>
    <cellStyle name="Dane wejściowe 2 2" xfId="12606" xr:uid="{FE41D15A-2BC7-4009-9056-36F84D86F61A}"/>
    <cellStyle name="Dane wejściowe 2 2 2" xfId="20174" xr:uid="{3851CE27-01EB-4F5E-A0D4-029A047BD8B8}"/>
    <cellStyle name="Dane wejściowe 2 2 3" xfId="22880" xr:uid="{8583C5A4-53F6-4BB3-BC85-CC7FE1F529AC}"/>
    <cellStyle name="Dane wejściowe 2 2 4" xfId="28012" xr:uid="{12B91765-E48A-4F3E-86CB-1AC500BB4461}"/>
    <cellStyle name="Dane wejściowe 2 2 5" xfId="36319" xr:uid="{EC41B0B0-3348-4F03-AD70-B774D46DB999}"/>
    <cellStyle name="Dane wejściowe 2 3" xfId="16686" xr:uid="{ABA9C924-D49D-453E-B6FD-84D8FE80743E}"/>
    <cellStyle name="Dane wejściowe 2 4" xfId="17355" xr:uid="{48A0E216-ACA7-4028-BC3E-42F975D33195}"/>
    <cellStyle name="Dane wejściowe 2 5" xfId="28011" xr:uid="{FF760BA4-122C-4337-AB22-4AA360A79D2B}"/>
    <cellStyle name="Dane wejściowe 2 6" xfId="36318" xr:uid="{C2760D97-2A5F-4FAB-BBEF-A88A21EDE69B}"/>
    <cellStyle name="Dane wejściowe 3" xfId="12607" xr:uid="{BD47EDFF-04D4-4830-B3E6-4977BCFD2F2B}"/>
    <cellStyle name="Dane wejściowe 3 2" xfId="20175" xr:uid="{62CCFA0F-3063-439C-9853-44CC53406E25}"/>
    <cellStyle name="Dane wejściowe 3 2 2" xfId="22881" xr:uid="{FCC281A2-8911-4C3D-9C86-36FD96634281}"/>
    <cellStyle name="Dane wejściowe 3 2 3" xfId="28014" xr:uid="{A6F7CF38-83C2-4030-922B-19D25B1B63C1}"/>
    <cellStyle name="Dane wejściowe 3 3" xfId="16687" xr:uid="{ED5A0E17-00F0-44C8-BA67-F1A6AE9B5AD0}"/>
    <cellStyle name="Dane wejściowe 3 4" xfId="17354" xr:uid="{C6066B43-927A-4CFE-9DF5-133EE4B8DEC7}"/>
    <cellStyle name="Dane wejściowe 3 5" xfId="28013" xr:uid="{AAA58544-5D8C-4A5B-82D9-96B05B1B83A1}"/>
    <cellStyle name="Dane wejściowe 3 6" xfId="36320" xr:uid="{616D893A-47C3-4433-B704-482A43795F30}"/>
    <cellStyle name="Dane wejściowe 4" xfId="14655" xr:uid="{D2E29AD6-71AD-417A-93EF-412D79CA987C}"/>
    <cellStyle name="Dane wejściowe 4 2" xfId="20176" xr:uid="{D549DD98-BBA9-4DAB-AD24-5FAC7AD24169}"/>
    <cellStyle name="Dane wejściowe 4 2 2" xfId="22882" xr:uid="{54DDF367-F5F2-4367-ADFD-9E199D6FA15E}"/>
    <cellStyle name="Dane wejściowe 4 2 3" xfId="28016" xr:uid="{95F48041-ABF8-4C77-97D4-11E3DE89807A}"/>
    <cellStyle name="Dane wejściowe 4 3" xfId="16688" xr:uid="{D23802B6-7BBC-442D-84FF-AB0A531813B5}"/>
    <cellStyle name="Dane wejściowe 4 4" xfId="17353" xr:uid="{B31C6507-4E1A-4D6B-B13C-35D303EE94E5}"/>
    <cellStyle name="Dane wejściowe 4 5" xfId="28015" xr:uid="{097D6678-0D08-46A4-BE51-4BBFACF696FC}"/>
    <cellStyle name="Dane wejściowe 4 6" xfId="36321" xr:uid="{23FBEECA-0729-4564-9569-218B8EE13977}"/>
    <cellStyle name="Dane wejściowe 5" xfId="15429" xr:uid="{1D1BF77D-BBC9-487D-B070-0BA1FFC69157}"/>
    <cellStyle name="Dane wejściowe 5 2" xfId="20177" xr:uid="{9B6CCA06-0F16-4186-B2D1-418EBEFC8301}"/>
    <cellStyle name="Dane wejściowe 5 2 2" xfId="22883" xr:uid="{C614783D-F299-4ABC-85DF-65584111B47E}"/>
    <cellStyle name="Dane wejściowe 5 2 3" xfId="28018" xr:uid="{7D540C7C-28B7-41D2-B6C9-60342981D08B}"/>
    <cellStyle name="Dane wejściowe 5 3" xfId="16689" xr:uid="{B80B587C-454A-448D-9A9E-54FE7A4FB2B5}"/>
    <cellStyle name="Dane wejściowe 5 4" xfId="17352" xr:uid="{51513684-DD01-4FC6-86D6-744EA378D566}"/>
    <cellStyle name="Dane wejściowe 5 5" xfId="28017" xr:uid="{638D4FB0-8169-4FD0-B401-BC158A86C16E}"/>
    <cellStyle name="Dane wejściowe 5 6" xfId="36322" xr:uid="{5D1CABEB-DDA9-4E4A-855C-5F7CBB0F5944}"/>
    <cellStyle name="Dane wejściowe 6" xfId="20173" xr:uid="{C36D834B-43EF-4AF3-959C-5A1E6E5A72D2}"/>
    <cellStyle name="Dane wejściowe 6 2" xfId="22879" xr:uid="{ABB400AC-7E47-4A61-B7DC-CAD485154315}"/>
    <cellStyle name="Dane wejściowe 6 3" xfId="28019" xr:uid="{FC747D1B-A74A-47C3-BB80-878DEE5A5577}"/>
    <cellStyle name="Dane wejściowe 7" xfId="16685" xr:uid="{AB2B89AF-FE51-428E-84B5-AAF959E6151A}"/>
    <cellStyle name="Dane wejściowe 8" xfId="17356" xr:uid="{7646B280-268F-4951-B8B1-A055C91C6D9F}"/>
    <cellStyle name="Dane wejściowe 9" xfId="28010" xr:uid="{6B2C7EF5-DD27-4ED6-88FA-DCEE7C8A9DF5}"/>
    <cellStyle name="Dane wyjściowe" xfId="11945" xr:uid="{6793C3AC-8E05-4647-B9A8-462D1A313DD3}"/>
    <cellStyle name="Dane wyjściowe 2" xfId="11946" xr:uid="{6FD71E4F-A317-4C08-BD98-A24FEE9AE7F2}"/>
    <cellStyle name="Dane wyjściowe 2 2" xfId="13895" xr:uid="{D2C19838-3FBA-43CF-85C9-0214EF7A407B}"/>
    <cellStyle name="Dane wyjściowe 2 2 2" xfId="20179" xr:uid="{7C020A3B-D82F-48F8-8FC5-B3834A16771D}"/>
    <cellStyle name="Dane wyjściowe 2 2 3" xfId="22885" xr:uid="{D81FDB1D-5664-4C37-92D6-7ADBB8C08EEE}"/>
    <cellStyle name="Dane wyjściowe 2 2 4" xfId="28022" xr:uid="{25608C64-4CA8-4CD0-B7D4-D77861732540}"/>
    <cellStyle name="Dane wyjściowe 2 2 5" xfId="36325" xr:uid="{D0BF0D37-0135-4702-AA13-0701A0BE49F8}"/>
    <cellStyle name="Dane wyjściowe 2 3" xfId="16691" xr:uid="{1791A93F-60A2-4D49-A43A-BCEA2CB9A2D6}"/>
    <cellStyle name="Dane wyjściowe 2 4" xfId="28021" xr:uid="{E32AA053-4190-411C-A9FB-49448722B58C}"/>
    <cellStyle name="Dane wyjściowe 2 5" xfId="36324" xr:uid="{9712BC76-D20C-4CC3-B342-F72CDF76473F}"/>
    <cellStyle name="Dane wyjściowe 3" xfId="13896" xr:uid="{9CD9C28F-6C2A-4176-A5A0-E461DBCFAA63}"/>
    <cellStyle name="Dane wyjściowe 3 2" xfId="20180" xr:uid="{DE4008B2-2B44-40DF-A4A3-0CEC9D96A960}"/>
    <cellStyle name="Dane wyjściowe 3 2 2" xfId="22886" xr:uid="{BC72B7A0-A90D-4E6E-9276-8208DE2B4BB3}"/>
    <cellStyle name="Dane wyjściowe 3 2 3" xfId="28024" xr:uid="{5AA0E875-DEC5-416D-9C13-77F236B1A047}"/>
    <cellStyle name="Dane wyjściowe 3 3" xfId="16692" xr:uid="{822D786D-E1C8-469D-B530-7B0C1B4D8C01}"/>
    <cellStyle name="Dane wyjściowe 3 4" xfId="28023" xr:uid="{5BD75208-00C4-4499-B21E-D808A3C5F3C7}"/>
    <cellStyle name="Dane wyjściowe 3 5" xfId="36326" xr:uid="{767BAC07-9E04-4EAD-B6EE-265B55CA2E77}"/>
    <cellStyle name="Dane wyjściowe 4" xfId="15430" xr:uid="{E2A2B707-ED94-419D-AE93-8265AD9E6212}"/>
    <cellStyle name="Dane wyjściowe 4 2" xfId="20181" xr:uid="{F47D8B55-6AA3-4E1D-9C75-6EDADA866ACF}"/>
    <cellStyle name="Dane wyjściowe 4 2 2" xfId="22887" xr:uid="{71CA4F0C-99BA-4D41-BFA5-C341308AF13D}"/>
    <cellStyle name="Dane wyjściowe 4 2 3" xfId="28026" xr:uid="{382FBDA6-9873-4FF6-BC5D-360519BE7D7B}"/>
    <cellStyle name="Dane wyjściowe 4 3" xfId="16693" xr:uid="{22AFCFBB-540D-436B-A23D-1EB564197D81}"/>
    <cellStyle name="Dane wyjściowe 4 4" xfId="28025" xr:uid="{72155B64-2196-4BBF-A5E5-0187D90179A0}"/>
    <cellStyle name="Dane wyjściowe 4 5" xfId="36327" xr:uid="{E19A1C23-13D6-4EEF-87A6-3E200EC88282}"/>
    <cellStyle name="Dane wyjściowe 5" xfId="20178" xr:uid="{83AEBF8C-B7C9-475A-AEA1-6D7CF64D3802}"/>
    <cellStyle name="Dane wyjściowe 5 2" xfId="22884" xr:uid="{A8189C6F-EB0B-4977-81B1-5366AC312FA8}"/>
    <cellStyle name="Dane wyjściowe 5 3" xfId="28027" xr:uid="{346248E8-B5B1-409E-A9F0-5D04C0834A0C}"/>
    <cellStyle name="Dane wyjściowe 6" xfId="16690" xr:uid="{842A9443-6983-4738-B49E-12A7C399915E}"/>
    <cellStyle name="Dane wyjściowe 7" xfId="28020" xr:uid="{5B633F38-B5AB-41B7-856C-8BA58D70F74C}"/>
    <cellStyle name="Dane wyjściowe 8" xfId="36323" xr:uid="{BA718B49-5475-460C-AC52-7131B3FBB529}"/>
    <cellStyle name="Data" xfId="2947" xr:uid="{BBB5E94A-8E5E-4152-9C6E-ECE6C14A2079}"/>
    <cellStyle name="Data 2" xfId="8855" xr:uid="{C1608BD8-9209-4AD0-B1E6-30E59A591141}"/>
    <cellStyle name="Data 2 2" xfId="36329" xr:uid="{0D407B21-161D-4DBC-AF6B-8E168AFBDF3A}"/>
    <cellStyle name="Data 3" xfId="8856" xr:uid="{AA757960-FEA4-44D1-82D8-DD2171D1D89E}"/>
    <cellStyle name="Data 3 2" xfId="36330" xr:uid="{B64C090B-7448-4E78-AC4B-93B18D88DED0}"/>
    <cellStyle name="Data 4" xfId="13894" xr:uid="{0BE485DE-3D91-43E7-ABC6-C2F87C7D1121}"/>
    <cellStyle name="Data 4 2" xfId="36331" xr:uid="{F7BAB6B5-69D6-4144-B39C-BF582F95E137}"/>
    <cellStyle name="Data 5" xfId="16694" xr:uid="{B94F8040-027E-4468-BF3D-D1E6181C746E}"/>
    <cellStyle name="Data 6" xfId="28028" xr:uid="{73CF195A-0A07-4569-AA93-764344822028}"/>
    <cellStyle name="Data 7" xfId="31125" xr:uid="{B387D610-3D1C-478F-AA03-CEC8FF919F5E}"/>
    <cellStyle name="Data 8" xfId="36328" xr:uid="{A4AE7D7E-38AB-438A-8CC4-AD0F21488FAB}"/>
    <cellStyle name="Date" xfId="221" xr:uid="{391EFF1A-A108-48EA-B067-34BA7B29673E}"/>
    <cellStyle name="Date 10" xfId="4115" xr:uid="{EFBCDB97-9C28-47A7-81AB-E2E47FF2DE52}"/>
    <cellStyle name="Date 10 2" xfId="4116" xr:uid="{E7FBA516-91DC-40EC-99E1-7296FB087918}"/>
    <cellStyle name="Date 11" xfId="4117" xr:uid="{D9693784-C378-4E13-AF40-A3B15632D90D}"/>
    <cellStyle name="Date 11 2" xfId="4118" xr:uid="{B3F05D1A-7A13-4BC1-96C2-25994DD356F5}"/>
    <cellStyle name="Date 12" xfId="4119" xr:uid="{64B3E85C-2EB1-4902-820D-C2DD99E55F77}"/>
    <cellStyle name="Date 12 2" xfId="4120" xr:uid="{D8BD1AD6-54FC-4E3A-9B63-380759D787E1}"/>
    <cellStyle name="Date 13" xfId="4121" xr:uid="{B9C2ED1B-2AC0-4C49-BF85-ED4CB3F65D5D}"/>
    <cellStyle name="Date 13 2" xfId="4122" xr:uid="{462D29F9-9EA6-4477-B673-3D61C7CDC095}"/>
    <cellStyle name="Date 14" xfId="4123" xr:uid="{80048020-0B2B-40DE-B5F8-6B4F7F1472C4}"/>
    <cellStyle name="Date 14 2" xfId="4124" xr:uid="{170E8F01-7350-4BAC-B58B-4183F640F227}"/>
    <cellStyle name="Date 15" xfId="11948" xr:uid="{B24A6D0D-EF95-4171-AADE-BDE469CFBEF8}"/>
    <cellStyle name="Date 16" xfId="11947" xr:uid="{0A0DAE21-9B56-4085-91BD-D3FDA0F81669}"/>
    <cellStyle name="Date 2" xfId="566" xr:uid="{A5E75FA3-29CF-420D-9075-E13A163FD8C0}"/>
    <cellStyle name="Date 2 2" xfId="567" xr:uid="{8AD53DDF-8211-4BD2-A4E6-436808B094F5}"/>
    <cellStyle name="Date 2 2 2" xfId="8857" xr:uid="{29198FE8-4914-4D04-879A-4A00844F591C}"/>
    <cellStyle name="Date 2 2 2 2" xfId="11949" xr:uid="{AEE8DB39-7E9A-4474-B974-6E6855D29625}"/>
    <cellStyle name="Date 2 3" xfId="11950" xr:uid="{BF1A9C58-87C3-40EA-A7DB-FC08EB73111A}"/>
    <cellStyle name="Date 2 4" xfId="16695" xr:uid="{E3B5E178-7D46-48CF-AE67-3661E794587C}"/>
    <cellStyle name="Date 3" xfId="568" xr:uid="{8C61BE30-D488-450A-B4C5-DBDE2BA56997}"/>
    <cellStyle name="Date 3 2" xfId="569" xr:uid="{69F556AB-574A-4257-ABA3-B8497E3E1732}"/>
    <cellStyle name="Date 3 2 2" xfId="11951" xr:uid="{2490970A-859A-4C3A-A17B-ABEEA66EE501}"/>
    <cellStyle name="Date 3 3" xfId="11952" xr:uid="{007EF468-8C4A-4232-988C-8AF8148173F5}"/>
    <cellStyle name="Date 3 3 2" xfId="28029" xr:uid="{722961E7-4AAD-4E68-BA6A-0B832B50999F}"/>
    <cellStyle name="Date 3 4" xfId="16696" xr:uid="{7B435320-3A22-45D8-839E-90B2D57A538F}"/>
    <cellStyle name="Date 4" xfId="570" xr:uid="{E8D2CE7F-D7D7-4CB4-B6F2-4EEE8E7BACD3}"/>
    <cellStyle name="Date 4 2" xfId="4125" xr:uid="{3DBEDF8C-E29C-4C49-96CD-B33E95CBB2F1}"/>
    <cellStyle name="Date 4 2 2" xfId="14679" xr:uid="{7B7D8839-B5CD-4851-A451-26B8F2821E14}"/>
    <cellStyle name="date 4 2 3" xfId="39034" xr:uid="{28590CEB-A5D2-41F7-A0E7-3AFA62BCCC08}"/>
    <cellStyle name="date 4 2 4" xfId="38896" xr:uid="{21FE58DF-A918-4F20-855E-247CF24BA028}"/>
    <cellStyle name="Date 4 3" xfId="11954" xr:uid="{B891B522-04A8-4C28-87EB-001D02CB9326}"/>
    <cellStyle name="Date 4 4" xfId="11953" xr:uid="{195E4578-E5E1-4621-BF76-B2A1F524DF36}"/>
    <cellStyle name="Date 4 4 2" xfId="16697" xr:uid="{8393656C-95F9-4A84-9A51-0FA28BFF380B}"/>
    <cellStyle name="Date 5" xfId="571" xr:uid="{1C3C8CE3-9BC5-4B84-BCDB-EBA0E712F746}"/>
    <cellStyle name="Date 5 2" xfId="4126" xr:uid="{D9A6D3A3-F51B-450E-B693-DED605AFB55E}"/>
    <cellStyle name="date 5 2 2" xfId="39035" xr:uid="{6941FDD8-9C1E-4E3C-9459-322A7EA55DC1}"/>
    <cellStyle name="Date 5 3" xfId="11955" xr:uid="{DC1B76B3-E354-4190-A3DB-EB10C0CD2CC6}"/>
    <cellStyle name="Date 6" xfId="572" xr:uid="{0D58AA78-986C-4FD0-8848-B8AB11171C21}"/>
    <cellStyle name="Date 6 2" xfId="4127" xr:uid="{B37B2EE9-95DD-475A-ACFB-BCC8BF687947}"/>
    <cellStyle name="date 6 2 2" xfId="39036" xr:uid="{06BA4A38-5016-4FDE-93D5-A41E72565250}"/>
    <cellStyle name="Date 6 3" xfId="11956" xr:uid="{F9B982EB-6E3F-4A93-9FF5-4E7EE4FFAC5C}"/>
    <cellStyle name="Date 7" xfId="573" xr:uid="{EEDDB327-7C74-4530-9280-BF2D395BEE2E}"/>
    <cellStyle name="Date 7 2" xfId="4128" xr:uid="{6714B150-E3FC-4D0B-9253-16F1FC788D74}"/>
    <cellStyle name="Date 7 2 2" xfId="24602" xr:uid="{25CECEED-EC2E-4B8E-B5A5-07DC9B816B4B}"/>
    <cellStyle name="Date 7 3" xfId="11958" xr:uid="{C9AC26E6-A7A3-4907-BD5D-7038C90A4066}"/>
    <cellStyle name="Date 7 4" xfId="11957" xr:uid="{E72F6705-CAE0-42BF-99A2-C0D0C7349B81}"/>
    <cellStyle name="Date 7 5" xfId="24081" xr:uid="{F5C290F2-DCDE-4F12-A29C-FDCB59ECF378}"/>
    <cellStyle name="date 7 6" xfId="39037" xr:uid="{7868EB41-594A-4062-B3E1-CC11541BD7B9}"/>
    <cellStyle name="date 7 7" xfId="38893" xr:uid="{0BFF0D93-B741-4B85-B8CE-70859B6834E1}"/>
    <cellStyle name="Date 8" xfId="574" xr:uid="{0F7C1EAB-2267-419F-B7E4-EB0611F74A4B}"/>
    <cellStyle name="Date 8 2" xfId="4130" xr:uid="{91A1027F-D66B-4F09-8226-2D1812635C6F}"/>
    <cellStyle name="Date 8 3" xfId="14678" xr:uid="{B95522D1-AA78-4DA2-81B9-24C5B1241EA5}"/>
    <cellStyle name="Date 8 4" xfId="24682" xr:uid="{C27BB8A7-29F4-401D-95BE-D7B225A35675}"/>
    <cellStyle name="date 8 5" xfId="39038" xr:uid="{CB4C5792-7C7A-4728-90C5-86C6B4EC5AEF}"/>
    <cellStyle name="date 8 6" xfId="38892" xr:uid="{3FD65247-E357-49A4-AA51-304AA90978D7}"/>
    <cellStyle name="Date 8 7" xfId="4129" xr:uid="{FD8AF6AE-8D8B-4275-A05F-AE6D714B756D}"/>
    <cellStyle name="Date 9" xfId="4131" xr:uid="{1E9394D5-413F-43EB-AAF1-ACED22CF6BB7}"/>
    <cellStyle name="Date 9 2" xfId="4132" xr:uid="{256110F4-0EBB-47E0-841F-5DC5B3A5F6FC}"/>
    <cellStyle name="date 9 3" xfId="39039" xr:uid="{B3AB3047-BEC7-4F3B-AB04-7436EF50FD78}"/>
    <cellStyle name="date 9 4" xfId="38891" xr:uid="{756CBAE0-46BC-4422-BDE6-1C24AB27B477}"/>
    <cellStyle name="Date Short" xfId="11959" xr:uid="{6C1A04C0-8C6A-4D3B-A5AE-A09B32C374CA}"/>
    <cellStyle name="Date Short 2" xfId="28030" xr:uid="{39B6219F-D1B5-4B8F-B3CC-CF7C7A6474FE}"/>
    <cellStyle name="Date_2011 08 15 -  AFCAC Retail - IKEA Work-in-progress BOQ FIT-OUT" xfId="575" xr:uid="{307916F0-03CD-40E0-B8CE-54F5A43CE1A3}"/>
    <cellStyle name="Dati Processo" xfId="2948" xr:uid="{50A2D214-6E17-442A-987E-63EBF909F2FD}"/>
    <cellStyle name="Dati Strumenti" xfId="2949" xr:uid="{89008C4B-3C73-47E7-AFAF-8C8DCEA3924D}"/>
    <cellStyle name="Datum" xfId="11960" xr:uid="{9EA33F67-18FF-4231-82A9-F47504230904}"/>
    <cellStyle name="Datum 2" xfId="11961" xr:uid="{38080798-AE3B-41D8-AD4E-475E0F751070}"/>
    <cellStyle name="Define your own named style" xfId="576" xr:uid="{77DE084A-98F0-4F24-B56D-F3A4D0E75B4D}"/>
    <cellStyle name="descrizione" xfId="39040" xr:uid="{42DD5EB0-6E78-4D76-B0BC-6E0B191166B8}"/>
    <cellStyle name="Dezimal [0]_C-III-A, Start-Up Spares_S&amp;F" xfId="2950" xr:uid="{7EA569FD-C94F-466F-9CC5-835856A4880C}"/>
    <cellStyle name="Dezimal_C-III-A, Start-Up Spares_S&amp;F" xfId="2951" xr:uid="{F3C3E153-64C2-4F19-8192-29C14B4417D8}"/>
    <cellStyle name="Dia" xfId="11962" xr:uid="{41148F4A-ED42-4F09-8946-22ED67B0725C}"/>
    <cellStyle name="DKWmeng" xfId="11963" xr:uid="{A42010AD-F54B-420D-A7B6-14993BE0833B}"/>
    <cellStyle name="DKWmeng 2" xfId="11964" xr:uid="{646EEDF0-99DE-4E81-AAF0-FB1FAFB28E66}"/>
    <cellStyle name="DKWmeng 2 2" xfId="13892" xr:uid="{EEBB1564-0FB5-4488-B54B-DE4EA1F4EC6C}"/>
    <cellStyle name="DKWmeng 2 2 2" xfId="36334" xr:uid="{EA9B772A-4FFC-4D90-93A4-3AD86688C3AC}"/>
    <cellStyle name="DKWmeng 2 3" xfId="16699" xr:uid="{8427904B-B088-489D-93DC-76B00807B72E}"/>
    <cellStyle name="DKWmeng 2 4" xfId="28032" xr:uid="{A771BFAF-7341-413D-BC40-3FD172150280}"/>
    <cellStyle name="DKWmeng 2 5" xfId="36333" xr:uid="{0D04A317-6577-4D81-A4D1-B3B119DD6948}"/>
    <cellStyle name="DKWmeng 3" xfId="13893" xr:uid="{53A73229-A8A8-485D-8FDF-114A5277330B}"/>
    <cellStyle name="DKWmeng 3 2" xfId="36335" xr:uid="{DC8827BE-D6D7-47B8-B3EC-15BB9A79168E}"/>
    <cellStyle name="DKWmeng 4" xfId="16698" xr:uid="{E761EC83-3DDF-454F-A0A9-93381DA32C09}"/>
    <cellStyle name="DKWmeng 5" xfId="28031" xr:uid="{65E6C3A6-0764-4957-9F74-1D9943D7058D}"/>
    <cellStyle name="DKWmeng 6" xfId="31126" xr:uid="{4C35751E-8785-4492-B3BC-8551E3977B33}"/>
    <cellStyle name="DKWmeng 7" xfId="36332" xr:uid="{3A1BD51B-4CC4-4A1B-BA7D-E6536BF9ADC9}"/>
    <cellStyle name="Dobre" xfId="11965" xr:uid="{68DFFF5D-2619-4A9C-82F8-8F8CB82A8DE9}"/>
    <cellStyle name="Dollar (zero dec)" xfId="11966" xr:uid="{0F437C72-CEC8-4FCC-BCDF-F53E676ADAF1}"/>
    <cellStyle name="Dollar (zero dec) 2" xfId="11967" xr:uid="{0282544F-1863-4FC1-BD20-B101558F236B}"/>
    <cellStyle name="Draw lines around data in range" xfId="577" xr:uid="{C67879EA-2700-4927-BCDE-590472800BD3}"/>
    <cellStyle name="Draw lines around data in range 2" xfId="14680" xr:uid="{21FF9235-149C-45DF-AD83-BF50E353EB2B}"/>
    <cellStyle name="Draw lines around data in range 2 2" xfId="20183" xr:uid="{3414E5D6-CEE6-4A6D-A2EC-A5D911C20759}"/>
    <cellStyle name="Draw lines around data in range 2 2 2" xfId="28035" xr:uid="{F6A09C22-C30F-4EAF-8EBB-2783C5537B0C}"/>
    <cellStyle name="Draw lines around data in range 2 3" xfId="16701" xr:uid="{A7B002C9-D92E-4995-A4FA-BB00B82F1648}"/>
    <cellStyle name="Draw lines around data in range 2 4" xfId="28034" xr:uid="{272F54CB-B38A-4776-B135-41C041E4EA6B}"/>
    <cellStyle name="Draw lines around data in range 2 5" xfId="36337" xr:uid="{B19B62BD-5B6E-42EB-B439-AA6A9F545A88}"/>
    <cellStyle name="Draw lines around data in range 3" xfId="15431" xr:uid="{FDE21926-7CD7-4941-A0C7-2C925BB212D4}"/>
    <cellStyle name="Draw lines around data in range 3 2" xfId="20184" xr:uid="{14B4060A-3D17-4CE9-9288-41055A36D824}"/>
    <cellStyle name="Draw lines around data in range 3 2 2" xfId="28037" xr:uid="{3A99E77C-9E1B-412B-901D-78AEEC7BDC58}"/>
    <cellStyle name="Draw lines around data in range 3 3" xfId="16702" xr:uid="{8E91B70E-A546-4266-A45A-A07851FA5ED0}"/>
    <cellStyle name="Draw lines around data in range 3 4" xfId="28036" xr:uid="{C2B1BCEE-42AA-4CEA-92CB-EC66A768E37C}"/>
    <cellStyle name="Draw lines around data in range 3 5" xfId="36338" xr:uid="{E96DE278-8CD8-4821-9117-2F40FC7ECD56}"/>
    <cellStyle name="Draw lines around data in range 4" xfId="20182" xr:uid="{C3738C39-BFA7-4473-8849-629BDCC00B49}"/>
    <cellStyle name="Draw lines around data in range 4 2" xfId="28038" xr:uid="{AEDAB4CE-C751-4EE3-AC2B-19FC5EA0BD17}"/>
    <cellStyle name="Draw lines around data in range 5" xfId="16700" xr:uid="{524C8C40-89CB-448E-9432-32A56D69B854}"/>
    <cellStyle name="Draw lines around data in range 6" xfId="28033" xr:uid="{EB568F43-6DFC-4727-9EC3-9A56ACBD25E2}"/>
    <cellStyle name="Draw lines around data in range 7" xfId="36336" xr:uid="{EA8FDFE2-273D-451E-8F37-67D8C5FEE957}"/>
    <cellStyle name="Draw lines around data in range 8" xfId="39041" xr:uid="{9D44E52C-ECD1-498A-96F3-558218F22209}"/>
    <cellStyle name="Draw shadow and lines within range" xfId="578" xr:uid="{9686BE0A-6B88-4193-BEDF-2FE619FB78C1}"/>
    <cellStyle name="Draw shadow and lines within range 2" xfId="14681" xr:uid="{530A69F1-6602-4FF7-B018-D38B9BB3AC63}"/>
    <cellStyle name="Draw shadow and lines within range 2 2" xfId="20186" xr:uid="{7E402930-8866-415D-BA7B-FF4232108848}"/>
    <cellStyle name="Draw shadow and lines within range 2 2 2" xfId="28041" xr:uid="{5908F22D-9813-4101-89DC-A1223DEE7500}"/>
    <cellStyle name="Draw shadow and lines within range 2 3" xfId="16704" xr:uid="{380BB3D6-6977-4BC5-9A26-92D88E1B4804}"/>
    <cellStyle name="Draw shadow and lines within range 2 4" xfId="28040" xr:uid="{C97C3E42-9E8D-48CA-8487-6AE58904C59A}"/>
    <cellStyle name="Draw shadow and lines within range 2 5" xfId="36340" xr:uid="{A39E2B65-C974-4F73-9ED3-FEA2C10A685C}"/>
    <cellStyle name="Draw shadow and lines within range 3" xfId="15432" xr:uid="{E7AF9591-B0D9-4D59-8CD4-E672E673A431}"/>
    <cellStyle name="Draw shadow and lines within range 3 2" xfId="20187" xr:uid="{D0B4880E-3CD7-49FE-8F98-6C919AD6E2CA}"/>
    <cellStyle name="Draw shadow and lines within range 3 2 2" xfId="28043" xr:uid="{EE8B7C1F-0DDA-4AAE-A843-37C9F6E98244}"/>
    <cellStyle name="Draw shadow and lines within range 3 3" xfId="16705" xr:uid="{9B8C33C8-BAF0-4192-912D-054C1DDBA144}"/>
    <cellStyle name="Draw shadow and lines within range 3 4" xfId="28042" xr:uid="{3D2D72EE-61E7-436E-9AD0-7CAC5AA5561C}"/>
    <cellStyle name="Draw shadow and lines within range 3 5" xfId="36341" xr:uid="{4B72F3EC-C842-4144-ADF2-E075BBF6D573}"/>
    <cellStyle name="Draw shadow and lines within range 4" xfId="20185" xr:uid="{9400BAB4-3ABF-4DD2-A53B-C3A464CBC6E9}"/>
    <cellStyle name="Draw shadow and lines within range 4 2" xfId="28044" xr:uid="{C11517B4-8F2D-4BFF-8C16-F340672CD7BA}"/>
    <cellStyle name="Draw shadow and lines within range 5" xfId="16703" xr:uid="{08B5D9F1-E85F-4822-862D-298177967280}"/>
    <cellStyle name="Draw shadow and lines within range 6" xfId="28039" xr:uid="{9807F463-EEEA-4EA3-B295-FA4BBA45B4A3}"/>
    <cellStyle name="Draw shadow and lines within range 7" xfId="36339" xr:uid="{757083D7-8FD8-4C74-A161-8136DD6E97E1}"/>
    <cellStyle name="Draw shadow and lines within range 8" xfId="39042" xr:uid="{47D795AD-E2C5-4725-80B5-0DAEBD9CEA52}"/>
    <cellStyle name="Dziesi?tny [0]_Invoices2001Slovakia" xfId="11968" xr:uid="{0135D89A-1295-40C3-A14B-C46CD652F166}"/>
    <cellStyle name="Dziesi?tny_Invoices2001Slovakia" xfId="11969" xr:uid="{3EEF4EDE-A227-4A16-9726-30EE1B44A01E}"/>
    <cellStyle name="Dziesietny [0]_Invoices2001Slovakia" xfId="11970" xr:uid="{5BE8C0BE-95DE-486B-A179-C446B03250EE}"/>
    <cellStyle name="Dziesiętny [0]_Invoices2001Slovakia" xfId="11971" xr:uid="{B344409B-9F77-4AC1-BE71-6F23F8F3814B}"/>
    <cellStyle name="Dziesietny [0]_Invoices2001Slovakia_Book1" xfId="11972" xr:uid="{06067960-710F-4B32-BD72-81357F63C75A}"/>
    <cellStyle name="Dziesiętny [0]_Invoices2001Slovakia_Book1" xfId="11973" xr:uid="{72850881-40E5-4C9C-A2DF-8A2D03F605A3}"/>
    <cellStyle name="Dziesietny [0]_Invoices2001Slovakia_Book1_Tong hop Cac tuyen(9-1-06)" xfId="11974" xr:uid="{E13D6D12-A899-48DA-845C-B3DCF35AE987}"/>
    <cellStyle name="Dziesiętny [0]_Invoices2001Slovakia_Book1_Tong hop Cac tuyen(9-1-06)" xfId="11975" xr:uid="{7BDDC5D8-E3B3-4D9E-8EC5-4A77A3EA7DBF}"/>
    <cellStyle name="Dziesietny [0]_Invoices2001Slovakia_Book1_Tong hop Cac tuyen(9-1-06) 2" xfId="14574" xr:uid="{13C21D7F-2DCC-4E64-9D47-08DC58F5631F}"/>
    <cellStyle name="Dziesiętny [0]_Invoices2001Slovakia_Book1_Tong hop Cac tuyen(9-1-06) 2" xfId="14575" xr:uid="{62D79657-C157-4F68-9DA7-F0AEA9A25B7A}"/>
    <cellStyle name="Dziesietny [0]_Invoices2001Slovakia_Book1_Tong hop Cac tuyen(9-1-06) 3" xfId="14595" xr:uid="{02C5D6B8-E962-4A89-BA35-103064A35C6D}"/>
    <cellStyle name="Dziesiętny [0]_Invoices2001Slovakia_Book1_Tong hop Cac tuyen(9-1-06) 3" xfId="14594" xr:uid="{10549182-3B13-45AE-9DE3-711471E5AD66}"/>
    <cellStyle name="Dziesietny [0]_Invoices2001Slovakia_Book1_Tong hop Cac tuyen(9-1-06) 4" xfId="14488" xr:uid="{2AF12A11-15EE-429C-BD63-F20A648A1D65}"/>
    <cellStyle name="Dziesiętny [0]_Invoices2001Slovakia_Book1_Tong hop Cac tuyen(9-1-06) 4" xfId="14489" xr:uid="{4EEE2929-0A63-4872-9430-4C05C8740490}"/>
    <cellStyle name="Dziesietny [0]_Invoices2001Slovakia_Book1_Tong hop Cac tuyen(9-1-06) 5" xfId="15438" xr:uid="{E67FC324-D9B5-47AA-B9BB-2AFB90F1F963}"/>
    <cellStyle name="Dziesiętny [0]_Invoices2001Slovakia_Book1_Tong hop Cac tuyen(9-1-06) 5" xfId="14409" xr:uid="{F56255E6-72C3-4B06-8DE4-3FB9C6402BC8}"/>
    <cellStyle name="Dziesietny [0]_Invoices2001Slovakia_Book1_Tong hop Cac tuyen(9-1-06) 6" xfId="14467" xr:uid="{A1C3824F-5A85-4DD8-824A-7C61DAB12E49}"/>
    <cellStyle name="Dziesiętny [0]_Invoices2001Slovakia_Book1_Tong hop Cac tuyen(9-1-06) 6" xfId="15746" xr:uid="{B4BEC7F7-078E-4011-AD2F-736D31F61628}"/>
    <cellStyle name="Dziesietny [0]_Invoices2001Slovakia_KL K.C mat duong" xfId="11976" xr:uid="{A50F72F9-D700-40AB-94DB-DB501223DE27}"/>
    <cellStyle name="Dziesiętny [0]_Invoices2001Slovakia_Nhalamviec VTC(25-1-05)" xfId="11977" xr:uid="{9639C4C7-011C-4DB6-AB61-EE3859C7C4B0}"/>
    <cellStyle name="Dziesietny [0]_Invoices2001Slovakia_TDT KHANH HOA" xfId="11978" xr:uid="{19888CA6-1769-4C7F-A95F-EB7FC2A543CD}"/>
    <cellStyle name="Dziesiętny [0]_Invoices2001Slovakia_TDT KHANH HOA" xfId="11979" xr:uid="{9D9FD0F6-BDF3-4237-BD12-5CF932720BE2}"/>
    <cellStyle name="Dziesietny [0]_Invoices2001Slovakia_TDT KHANH HOA_Tong hop Cac tuyen(9-1-06)" xfId="11980" xr:uid="{6573F5B0-47DF-43F6-BCCA-AF0170655D06}"/>
    <cellStyle name="Dziesiętny [0]_Invoices2001Slovakia_TDT KHANH HOA_Tong hop Cac tuyen(9-1-06)" xfId="11981" xr:uid="{4E890452-3A29-4484-A3BD-9EFAF2EA3EB5}"/>
    <cellStyle name="Dziesietny [0]_Invoices2001Slovakia_TDT KHANH HOA_Tong hop Cac tuyen(9-1-06) 2" xfId="14576" xr:uid="{DDBF9F41-789C-4C7A-AC41-1F48F7418506}"/>
    <cellStyle name="Dziesiętny [0]_Invoices2001Slovakia_TDT KHANH HOA_Tong hop Cac tuyen(9-1-06) 2" xfId="14577" xr:uid="{81C20ED4-FA3F-4A48-B8CD-675A091453E6}"/>
    <cellStyle name="Dziesietny [0]_Invoices2001Slovakia_TDT KHANH HOA_Tong hop Cac tuyen(9-1-06) 3" xfId="14593" xr:uid="{28B0863F-F375-4242-A66E-F89EAE98B799}"/>
    <cellStyle name="Dziesiętny [0]_Invoices2001Slovakia_TDT KHANH HOA_Tong hop Cac tuyen(9-1-06) 3" xfId="14592" xr:uid="{D3A81972-5430-4CA6-B556-4D1A258BB108}"/>
    <cellStyle name="Dziesietny [0]_Invoices2001Slovakia_TDT KHANH HOA_Tong hop Cac tuyen(9-1-06) 4" xfId="14449" xr:uid="{A3D1850E-717B-4102-8A11-FB17E2724CF7}"/>
    <cellStyle name="Dziesiętny [0]_Invoices2001Slovakia_TDT KHANH HOA_Tong hop Cac tuyen(9-1-06) 4" xfId="14450" xr:uid="{EE700062-EF93-47E4-A7C7-D5C78AF72F1B}"/>
    <cellStyle name="Dziesietny [0]_Invoices2001Slovakia_TDT KHANH HOA_Tong hop Cac tuyen(9-1-06) 5" xfId="14408" xr:uid="{C4777A79-6203-44CC-8611-99D13B063E54}"/>
    <cellStyle name="Dziesiętny [0]_Invoices2001Slovakia_TDT KHANH HOA_Tong hop Cac tuyen(9-1-06) 5" xfId="14407" xr:uid="{3055E025-8D1E-4C77-9CB7-BBC565169095}"/>
    <cellStyle name="Dziesietny [0]_Invoices2001Slovakia_TDT KHANH HOA_Tong hop Cac tuyen(9-1-06) 6" xfId="15745" xr:uid="{0DB795E1-A6F3-4981-88C0-A73AC4B85B96}"/>
    <cellStyle name="Dziesiętny [0]_Invoices2001Slovakia_TDT KHANH HOA_Tong hop Cac tuyen(9-1-06) 6" xfId="15741" xr:uid="{7969D65F-B6BD-4FC7-A637-EB3D7569DF55}"/>
    <cellStyle name="Dziesietny [0]_Invoices2001Slovakia_TDT quangngai" xfId="11982" xr:uid="{542F6F80-EE43-4E48-94D3-01CAA015800F}"/>
    <cellStyle name="Dziesiętny [0]_Invoices2001Slovakia_TDT quangngai" xfId="11983" xr:uid="{B855A11D-2B25-4174-A360-1047A3CFB054}"/>
    <cellStyle name="Dziesietny [0]_Invoices2001Slovakia_Tong hop Cac tuyen(9-1-06)" xfId="11984" xr:uid="{49582C10-17A2-44E4-9781-3B03AAEAEDAF}"/>
    <cellStyle name="Dziesietny_Invoices2001Slovakia" xfId="11985" xr:uid="{E0A6EADF-0D63-45AB-9C34-8BAD360287CA}"/>
    <cellStyle name="Dziesiętny_Invoices2001Slovakia" xfId="11986" xr:uid="{5C227F28-7889-49F2-A601-735DDE268C66}"/>
    <cellStyle name="Dziesietny_Invoices2001Slovakia_Book1" xfId="11987" xr:uid="{02EACBAF-01A3-430B-A68E-1EADB07D5AC8}"/>
    <cellStyle name="Dziesiętny_Invoices2001Slovakia_Book1" xfId="11988" xr:uid="{7F5D8E41-6DE0-4FFA-BCED-99190AFAFD71}"/>
    <cellStyle name="Dziesietny_Invoices2001Slovakia_Book1_Tong hop Cac tuyen(9-1-06)" xfId="11989" xr:uid="{946A1A6F-D6FA-4E19-BB21-B69C143368A0}"/>
    <cellStyle name="Dziesiętny_Invoices2001Slovakia_Book1_Tong hop Cac tuyen(9-1-06)" xfId="11990" xr:uid="{0E727A7E-CC82-44F8-BB19-CADAB5D1913D}"/>
    <cellStyle name="Dziesietny_Invoices2001Slovakia_Book1_Tong hop Cac tuyen(9-1-06) 2" xfId="14578" xr:uid="{EE8EA22B-DFF1-4895-B8D5-9A9EEE5AF30A}"/>
    <cellStyle name="Dziesiętny_Invoices2001Slovakia_Book1_Tong hop Cac tuyen(9-1-06) 2" xfId="14579" xr:uid="{A0A43109-65E0-4C7B-80AC-6FF8E5629AA5}"/>
    <cellStyle name="Dziesietny_Invoices2001Slovakia_Book1_Tong hop Cac tuyen(9-1-06) 3" xfId="14591" xr:uid="{0D22F64C-9F3E-499C-B73F-C81F89651C68}"/>
    <cellStyle name="Dziesiętny_Invoices2001Slovakia_Book1_Tong hop Cac tuyen(9-1-06) 3" xfId="14590" xr:uid="{90CEE4EE-E0CF-4A2B-9E61-DC4964648B59}"/>
    <cellStyle name="Dziesietny_Invoices2001Slovakia_Book1_Tong hop Cac tuyen(9-1-06) 4" xfId="14490" xr:uid="{66A2E22F-BDE9-431C-8B9E-66ED1F3AA1E8}"/>
    <cellStyle name="Dziesiętny_Invoices2001Slovakia_Book1_Tong hop Cac tuyen(9-1-06) 4" xfId="14491" xr:uid="{85D85D96-26A7-4E99-9657-145613A45A8E}"/>
    <cellStyle name="Dziesietny_Invoices2001Slovakia_Book1_Tong hop Cac tuyen(9-1-06) 5" xfId="14612" xr:uid="{BC21B8D8-4C35-4EE3-B57C-D3F69756971E}"/>
    <cellStyle name="Dziesiętny_Invoices2001Slovakia_Book1_Tong hop Cac tuyen(9-1-06) 5" xfId="14611" xr:uid="{47FD5BF0-C797-4E02-890D-A4BC7E3AA37D}"/>
    <cellStyle name="Dziesietny_Invoices2001Slovakia_Book1_Tong hop Cac tuyen(9-1-06) 6" xfId="14656" xr:uid="{0E53379E-76CD-4AA8-9DCF-A3D9D1190E17}"/>
    <cellStyle name="Dziesiętny_Invoices2001Slovakia_Book1_Tong hop Cac tuyen(9-1-06) 6" xfId="15742" xr:uid="{2D9106FD-CA41-4C4C-9105-E628E7C97598}"/>
    <cellStyle name="Dziesietny_Invoices2001Slovakia_KL K.C mat duong" xfId="11991" xr:uid="{44CC70A9-3C09-4274-9A1D-288442AA53B6}"/>
    <cellStyle name="Dziesiętny_Invoices2001Slovakia_Nhalamviec VTC(25-1-05)" xfId="11992" xr:uid="{6455D9E1-F235-4924-B14F-8A1700AC49F1}"/>
    <cellStyle name="Dziesietny_Invoices2001Slovakia_TDT KHANH HOA" xfId="11993" xr:uid="{067D97FE-3A4D-45FE-95F5-22FED593B94E}"/>
    <cellStyle name="Dziesiętny_Invoices2001Slovakia_TDT KHANH HOA" xfId="11994" xr:uid="{F4D011D2-C76E-474F-BD4A-A034E06D772D}"/>
    <cellStyle name="Dziesietny_Invoices2001Slovakia_TDT KHANH HOA_Tong hop Cac tuyen(9-1-06)" xfId="11995" xr:uid="{8F461A98-7AF6-4AAE-8306-A19BFFF3E7C1}"/>
    <cellStyle name="Dziesiętny_Invoices2001Slovakia_TDT KHANH HOA_Tong hop Cac tuyen(9-1-06)" xfId="11996" xr:uid="{B465D935-4CE5-4B8A-AE3F-1584686ED529}"/>
    <cellStyle name="Dziesietny_Invoices2001Slovakia_TDT KHANH HOA_Tong hop Cac tuyen(9-1-06) 2" xfId="14580" xr:uid="{C2D9BF6C-1B85-463A-BD2A-B216054216B0}"/>
    <cellStyle name="Dziesiętny_Invoices2001Slovakia_TDT KHANH HOA_Tong hop Cac tuyen(9-1-06) 2" xfId="14581" xr:uid="{526DD14E-25A3-4269-86B4-EA69C6376269}"/>
    <cellStyle name="Dziesietny_Invoices2001Slovakia_TDT KHANH HOA_Tong hop Cac tuyen(9-1-06) 3" xfId="14589" xr:uid="{F9235532-4D88-4B54-92D6-B086E278D1A2}"/>
    <cellStyle name="Dziesiętny_Invoices2001Slovakia_TDT KHANH HOA_Tong hop Cac tuyen(9-1-06) 3" xfId="14588" xr:uid="{040DDC16-7D05-4CC2-B9B0-C64CDD82510B}"/>
    <cellStyle name="Dziesietny_Invoices2001Slovakia_TDT KHANH HOA_Tong hop Cac tuyen(9-1-06) 4" xfId="14492" xr:uid="{84EE7C58-069A-4F43-B74C-3364315D18AF}"/>
    <cellStyle name="Dziesiętny_Invoices2001Slovakia_TDT KHANH HOA_Tong hop Cac tuyen(9-1-06) 4" xfId="14493" xr:uid="{3FFD7805-D00F-4D5B-80E9-E55F6EF37476}"/>
    <cellStyle name="Dziesietny_Invoices2001Slovakia_TDT KHANH HOA_Tong hop Cac tuyen(9-1-06) 5" xfId="14480" xr:uid="{2886432F-2EAC-4001-8D7B-EC0419FC61F9}"/>
    <cellStyle name="Dziesiętny_Invoices2001Slovakia_TDT KHANH HOA_Tong hop Cac tuyen(9-1-06) 5" xfId="14479" xr:uid="{B011E0C6-7CF9-4982-BB2F-69FF615A89B7}"/>
    <cellStyle name="Dziesietny_Invoices2001Slovakia_TDT KHANH HOA_Tong hop Cac tuyen(9-1-06) 6" xfId="15748" xr:uid="{FB9F8A62-1739-4171-B7F8-93EB92D6558D}"/>
    <cellStyle name="Dziesiętny_Invoices2001Slovakia_TDT KHANH HOA_Tong hop Cac tuyen(9-1-06) 6" xfId="15744" xr:uid="{605F4CB9-2BFA-4810-863E-F12DF5F0AC1C}"/>
    <cellStyle name="Dziesietny_Invoices2001Slovakia_TDT quangngai" xfId="11997" xr:uid="{FE41C1B3-227B-4E41-8925-C0A2D29B8594}"/>
    <cellStyle name="Dziesiętny_Invoices2001Slovakia_TDT quangngai" xfId="11998" xr:uid="{4756AE84-9784-4EE3-ABD6-DD6A9EDF6394}"/>
    <cellStyle name="Dziesietny_Invoices2001Slovakia_Tong hop Cac tuyen(9-1-06)" xfId="11999" xr:uid="{E8578C11-2793-4DA3-A64A-39C0B2F504B7}"/>
    <cellStyle name="e" xfId="12000" xr:uid="{6674AFB3-8E62-427B-878D-80B1E86DC767}"/>
    <cellStyle name="E9551&amp;R&amp;U&amp;Aآv_x0004_" xfId="222" xr:uid="{AF5577A1-1CE0-4E43-AD0D-65DA9C5A32AF}"/>
    <cellStyle name="E9551&amp;R&amp;U&amp;Aآv_x0004_ 2" xfId="8858" xr:uid="{3E837B27-92A6-4D45-87D3-AD9CC0A768E5}"/>
    <cellStyle name="eigen" xfId="12001" xr:uid="{6D8844C3-E340-4085-AD90-12127D58B77D}"/>
    <cellStyle name="eigen 2" xfId="12002" xr:uid="{2219E8C2-5497-4FDF-BA75-6AFD12A3EF6E}"/>
    <cellStyle name="eigenzu" xfId="12003" xr:uid="{AA100EC4-E6A3-4EA7-8A39-C0B922387485}"/>
    <cellStyle name="Eingabe" xfId="12004" xr:uid="{4D75B10D-A61F-4610-9933-4EDB68462382}"/>
    <cellStyle name="Eingabe 2" xfId="12602" xr:uid="{13A76C92-C72E-4360-A9DE-97994F99FC93}"/>
    <cellStyle name="Eingabe 2 2" xfId="21506" xr:uid="{C62BEAE1-D499-41C1-AABD-B96327457083}"/>
    <cellStyle name="Eingabe 2 3" xfId="23973" xr:uid="{C82928D1-29EC-470C-9CDE-195FB7346D49}"/>
    <cellStyle name="Eingabe 2 4" xfId="28046" xr:uid="{028B8FB3-74F9-4B8C-A550-2B63BEE24420}"/>
    <cellStyle name="Eingabe 2 5" xfId="31127" xr:uid="{D4E2022F-3F08-4835-9D29-C18B28D963AC}"/>
    <cellStyle name="Eingabe 2 6" xfId="36343" xr:uid="{8602B0F3-60A1-4A84-A2DE-5C60C0BA8AD3}"/>
    <cellStyle name="Eingabe 3" xfId="16706" xr:uid="{8C68B4B7-5057-4A8F-962F-5D8D7110C390}"/>
    <cellStyle name="Eingabe 4" xfId="17341" xr:uid="{3AB71647-F635-47E9-8990-E6314BFD0CE3}"/>
    <cellStyle name="Eingabe 5" xfId="28045" xr:uid="{4F62E937-F2D2-421B-BE90-C2CAD912CF60}"/>
    <cellStyle name="Eingabe 6" xfId="36342" xr:uid="{B2E55CAA-457A-403D-BDE2-8B671E19FFD4}"/>
    <cellStyle name="Eingabe 7" xfId="39043" xr:uid="{50BFD1FC-9137-4323-BF8B-E6AF33B7BB3E}"/>
    <cellStyle name="Ellenőrzőcella" xfId="12005" xr:uid="{13E0751F-4935-471E-B10F-892F94A0427D}"/>
    <cellStyle name="Emad" xfId="579" xr:uid="{DDD86877-7CCD-4224-A02E-0F642EE7F3C0}"/>
    <cellStyle name="Emad 2" xfId="28047" xr:uid="{427FE5D9-2505-43F0-9087-DCAB614954FB}"/>
    <cellStyle name="Emphasis 1" xfId="132" xr:uid="{13324D91-E46A-4507-B652-91CDC0BFD6DD}"/>
    <cellStyle name="Emphasis 1 2" xfId="580" xr:uid="{A4416160-81E6-4E67-BAC6-BA8DEE6CECCE}"/>
    <cellStyle name="Emphasis 2" xfId="133" xr:uid="{F6D9EE69-87BC-4754-AF41-D0147AB4D6EA}"/>
    <cellStyle name="Emphasis 2 2" xfId="581" xr:uid="{C081DA37-BFC4-49E7-BF14-E5DCDE2E8B7E}"/>
    <cellStyle name="Emphasis 3" xfId="134" xr:uid="{D8A68000-1938-4974-9192-5C53FC8ED529}"/>
    <cellStyle name="Emphasis 3 2" xfId="582" xr:uid="{CBD0200D-A3E7-44BB-A7ED-F9D6198855A3}"/>
    <cellStyle name="Encabez1" xfId="12006" xr:uid="{64B1BA3A-3327-45F3-9A44-E17A265E4783}"/>
    <cellStyle name="Encabez2" xfId="12007" xr:uid="{CF77C5D9-9E2E-4D5E-B2B2-1334E4B7D70F}"/>
    <cellStyle name="Encabezado 4" xfId="12008" xr:uid="{8BDAC6B2-5195-421F-9A19-75DE0DE01FD6}"/>
    <cellStyle name="Encabezado 4 2" xfId="4133" xr:uid="{844EA2FC-CE64-4B37-A148-43D2125947A9}"/>
    <cellStyle name="Encabezado 4 2 2" xfId="12009" xr:uid="{999C0A7D-77CC-4677-A7AC-68DCD050F037}"/>
    <cellStyle name="Encabezado 4 2 2 2" xfId="16707" xr:uid="{A7D562A9-FB2D-45EF-B1F4-AAA4CB9D83BA}"/>
    <cellStyle name="Ênfase1" xfId="12010" xr:uid="{BB8004EF-F8F5-4C2F-AD27-04F7A856BDC8}"/>
    <cellStyle name="Ênfase2" xfId="12011" xr:uid="{805710D2-C0B2-4BD4-A2B4-7B73DB67FD9D}"/>
    <cellStyle name="Ênfase3" xfId="12012" xr:uid="{7E4A053D-0E31-4946-8FCB-90D58A8E3CC2}"/>
    <cellStyle name="Ênfase4" xfId="12013" xr:uid="{06C04ECE-3510-4CA2-BB78-E12DD80D93EE}"/>
    <cellStyle name="Ênfase5" xfId="12014" xr:uid="{20BDF038-D17B-4D8C-93D7-AC54EE962ADA}"/>
    <cellStyle name="Ênfase6" xfId="12015" xr:uid="{85014D2D-32C2-4DA6-B9DF-D46B21648BBB}"/>
    <cellStyle name="Énfasis1" xfId="12016" xr:uid="{1CE5242D-9F21-4173-B8FE-C9D91B347FED}"/>
    <cellStyle name="Énfasis1 2" xfId="4134" xr:uid="{9ACD430F-23B9-4649-8D19-1CA571F91E71}"/>
    <cellStyle name="Énfasis1 2 2" xfId="12017" xr:uid="{8F9A9654-020D-4D08-BF9E-3AC3A2D62D30}"/>
    <cellStyle name="Énfasis1 2 2 2" xfId="16708" xr:uid="{2837A1B7-AB1D-4B48-9761-C0D06CC58892}"/>
    <cellStyle name="Énfasis2" xfId="12018" xr:uid="{C3C7AFBA-0521-45B8-876F-9533AA98EA21}"/>
    <cellStyle name="Énfasis2 2" xfId="4135" xr:uid="{A3589F60-68A5-4432-9EE6-0949BFF2FC51}"/>
    <cellStyle name="Énfasis2 2 2" xfId="12019" xr:uid="{CF39E28D-6072-4182-B335-5E5752569161}"/>
    <cellStyle name="Énfasis2 2 2 2" xfId="16709" xr:uid="{F7D3918C-8D45-4972-BC27-F6AEC50CE508}"/>
    <cellStyle name="Énfasis3" xfId="12020" xr:uid="{55D5058F-73C3-450C-B247-3DEA8DDD57AD}"/>
    <cellStyle name="Énfasis3 2" xfId="4136" xr:uid="{A679ABE1-EB66-465F-B55A-4CADBE5157AC}"/>
    <cellStyle name="Énfasis3 2 2" xfId="12021" xr:uid="{CFF6A369-419D-464D-B34C-D8B5145E8530}"/>
    <cellStyle name="Énfasis3 2 2 2" xfId="16710" xr:uid="{FFFC7200-7E3B-4D01-A0ED-6F8057778E30}"/>
    <cellStyle name="Énfasis4" xfId="12022" xr:uid="{33486775-FD24-478F-92DC-FC9FDF985A2D}"/>
    <cellStyle name="Énfasis4 2" xfId="4137" xr:uid="{E1362113-DC63-4E58-BA2D-14ECEA602661}"/>
    <cellStyle name="Énfasis4 2 2" xfId="12023" xr:uid="{89478869-F930-467B-95DA-93F086F37EF6}"/>
    <cellStyle name="Énfasis4 2 2 2" xfId="16711" xr:uid="{6ABECCD3-DFF5-4BF7-8EFA-383B416E72AF}"/>
    <cellStyle name="Énfasis5" xfId="12024" xr:uid="{C2DDFE81-39FA-463F-B334-056DA1F4B915}"/>
    <cellStyle name="Énfasis5 2" xfId="4138" xr:uid="{34DDB033-D9A5-48E8-99E3-25FFF2B0EAB7}"/>
    <cellStyle name="Énfasis6" xfId="12025" xr:uid="{7287CBF6-0037-469E-8EE8-D7A27724604B}"/>
    <cellStyle name="Énfasis6 2" xfId="4139" xr:uid="{B892B94F-DC68-452F-A712-764B177660AD}"/>
    <cellStyle name="Énfasis6 2 2" xfId="12026" xr:uid="{54276B65-F532-484B-8B03-9DE9FED06DBC}"/>
    <cellStyle name="Énfasis6 2 2 2" xfId="16712" xr:uid="{FB204798-6844-4EAB-B521-0D677557E8B9}"/>
    <cellStyle name="enior 2" xfId="28048" xr:uid="{F959D1ED-A9D7-44BC-A5BA-5D248FCBCDDA}"/>
    <cellStyle name="Enlarge title text, yellow on blue" xfId="583" xr:uid="{A7090134-8D95-4A37-B3E0-C663A4336842}"/>
    <cellStyle name="Enter Currency (0)" xfId="12027" xr:uid="{DF59BAA4-19A9-47BE-B428-BF55C3421CF4}"/>
    <cellStyle name="Enter Currency (0) 2" xfId="28049" xr:uid="{435FD29E-67E3-478C-9EBE-5A6E1652BE27}"/>
    <cellStyle name="Enter Currency (2)" xfId="12028" xr:uid="{7BD51797-5052-4CA8-AE7C-35D7907CB72E}"/>
    <cellStyle name="Enter Currency (2) 2" xfId="28050" xr:uid="{D0418C67-FD98-4BED-9E17-4924F8DAD0F8}"/>
    <cellStyle name="Enter Units (0)" xfId="12029" xr:uid="{DDAB09B9-0DD7-4EAB-8698-3B10EB8C88AA}"/>
    <cellStyle name="Enter Units (0) 2" xfId="28051" xr:uid="{914AB596-67D0-4616-9AF1-B0D71F37097E}"/>
    <cellStyle name="Enter Units (1)" xfId="12030" xr:uid="{2B4195F7-48AC-4D28-803A-789ED3109F3C}"/>
    <cellStyle name="Enter Units (1) 2" xfId="28052" xr:uid="{79B94241-4289-47DF-863C-B8740363954B}"/>
    <cellStyle name="Enter Units (2)" xfId="12031" xr:uid="{BBDAF0B1-95F4-4E38-9CBB-2EF7075B9BFD}"/>
    <cellStyle name="Enter Units (2) 2" xfId="28053" xr:uid="{F9B50DBF-F069-44E3-8635-758218176528}"/>
    <cellStyle name="Entered" xfId="584" xr:uid="{5A5482F6-7272-4DBF-BEE2-D3AF69A77AC4}"/>
    <cellStyle name="Entered 2" xfId="28054" xr:uid="{3FB72217-3E26-43AB-892A-1271B849B2BE}"/>
    <cellStyle name="En-tête 1" xfId="31490" xr:uid="{EB89422D-30F7-40F8-B4C1-30CC7EA89E49}"/>
    <cellStyle name="En-tête 2" xfId="31491" xr:uid="{32AAF436-6984-492B-8A0A-F3BE1EF48CE7}"/>
    <cellStyle name="Entrada" xfId="12032" xr:uid="{03183849-092D-4EC1-BCBF-870A21A83DDE}"/>
    <cellStyle name="Entrada 10" xfId="28055" xr:uid="{112F634D-0B91-425F-ABBD-FA1276D260E4}"/>
    <cellStyle name="Entrada 11" xfId="36344" xr:uid="{AA49ED2B-7035-4F88-8C71-5396C462A7F0}"/>
    <cellStyle name="Entrada 2" xfId="4140" xr:uid="{B70B0F20-A0C5-40FB-9641-1952FE0BA526}"/>
    <cellStyle name="Entrada 2 10" xfId="31128" xr:uid="{9CDC23C8-25DB-4CB9-A0E2-52FD812EBACA}"/>
    <cellStyle name="Entrada 2 11" xfId="36345" xr:uid="{AB621982-7D59-418B-8CFB-BE34D7203574}"/>
    <cellStyle name="Entrada 2 2" xfId="12034" xr:uid="{84D7A262-8F6A-4047-BE7C-C040B3DA0D88}"/>
    <cellStyle name="Entrada 2 2 2" xfId="12590" xr:uid="{CFB1DA57-C951-44FF-99BC-C8F69BB8AF91}"/>
    <cellStyle name="Entrada 2 2 2 2" xfId="20190" xr:uid="{8B157FFA-94DD-4744-AF17-CD4FECC1C708}"/>
    <cellStyle name="Entrada 2 2 2 3" xfId="22890" xr:uid="{1D99CFC7-CDB3-4284-BBE9-0FC7E900E0B4}"/>
    <cellStyle name="Entrada 2 2 2 4" xfId="28058" xr:uid="{BC499CA3-D7BA-432B-B9D3-5C461824ADD2}"/>
    <cellStyle name="Entrada 2 2 2 5" xfId="36347" xr:uid="{DE16F7AD-08D3-4C78-B934-FF444718599C}"/>
    <cellStyle name="Entrada 2 2 3" xfId="16715" xr:uid="{0C85E069-1733-4F7F-B936-F6953536E96D}"/>
    <cellStyle name="Entrada 2 2 4" xfId="17331" xr:uid="{C537026D-93C2-4422-BA21-2BEBD5026B02}"/>
    <cellStyle name="Entrada 2 2 5" xfId="28057" xr:uid="{B31605DA-B808-440B-A5FD-2A249DE18307}"/>
    <cellStyle name="Entrada 2 2 6" xfId="36346" xr:uid="{DF8D9A6E-E335-4343-BA1D-0D385AD990AE}"/>
    <cellStyle name="Entrada 2 3" xfId="12033" xr:uid="{BB296162-B4CB-4A01-A33D-173EAFCCB8B9}"/>
    <cellStyle name="Entrada 2 3 2" xfId="14731" xr:uid="{F77A67EE-48A8-44FC-92AE-647242937D20}"/>
    <cellStyle name="Entrada 2 3 2 2" xfId="20191" xr:uid="{080D8FA5-71FC-415A-A7D3-B93D0C0A432A}"/>
    <cellStyle name="Entrada 2 3 2 3" xfId="22891" xr:uid="{1AEC5F13-8B2F-4179-845A-6A94345832D1}"/>
    <cellStyle name="Entrada 2 3 2 4" xfId="28060" xr:uid="{7DCBEC41-D41D-424E-AC0F-1AE8A70D65B2}"/>
    <cellStyle name="Entrada 2 3 2 5" xfId="36349" xr:uid="{4F028D00-7DE0-4A4A-BDB3-D7A7D0BD5F71}"/>
    <cellStyle name="Entrada 2 3 3" xfId="16716" xr:uid="{964994D2-8959-4139-B307-552427C98FAE}"/>
    <cellStyle name="Entrada 2 3 4" xfId="17329" xr:uid="{39849069-3A7D-4800-BC21-9A91A37CB977}"/>
    <cellStyle name="Entrada 2 3 5" xfId="28059" xr:uid="{096EDD1A-3120-4B75-B7A6-0F0F3580B1C6}"/>
    <cellStyle name="Entrada 2 3 6" xfId="36348" xr:uid="{28558EDE-B32F-4309-A171-0CEE1969C69E}"/>
    <cellStyle name="Entrada 2 4" xfId="12591" xr:uid="{0BEA0C4D-9F94-4223-9F5F-221D2F8A6D26}"/>
    <cellStyle name="Entrada 2 4 2" xfId="20192" xr:uid="{466FBEF8-C10A-4570-9E7A-8782B20A0D98}"/>
    <cellStyle name="Entrada 2 4 2 2" xfId="22892" xr:uid="{DD516DF9-CCDB-4BAF-8321-FDEE066D0644}"/>
    <cellStyle name="Entrada 2 4 2 3" xfId="28062" xr:uid="{78192D53-7C2A-4750-8364-83F3089A9C94}"/>
    <cellStyle name="Entrada 2 4 3" xfId="16717" xr:uid="{F033EBCF-2B47-4D34-A4DB-0E8018206BF0}"/>
    <cellStyle name="Entrada 2 4 4" xfId="17328" xr:uid="{1994DA01-FDA3-4ECA-BA3F-C53D446BAB71}"/>
    <cellStyle name="Entrada 2 4 5" xfId="28061" xr:uid="{0FF39D55-B7FE-400E-8675-25B2251A8B5C}"/>
    <cellStyle name="Entrada 2 4 6" xfId="36350" xr:uid="{6DB989F2-9738-44CC-B7F8-907004901508}"/>
    <cellStyle name="Entrada 2 5" xfId="15434" xr:uid="{AD4FD18A-01D9-4FA4-8576-FB9144CC16EE}"/>
    <cellStyle name="Entrada 2 5 2" xfId="20193" xr:uid="{7CD7BEF3-6643-48C6-B594-DBBFDCBB4CDF}"/>
    <cellStyle name="Entrada 2 5 2 2" xfId="22893" xr:uid="{0247618E-3D01-4F51-A808-B25C0ACFDB71}"/>
    <cellStyle name="Entrada 2 5 2 3" xfId="28064" xr:uid="{4897A23C-D5CA-493B-9D81-F612019C1AAC}"/>
    <cellStyle name="Entrada 2 5 3" xfId="16718" xr:uid="{51592A5F-C467-44D7-9981-BAEECA48323B}"/>
    <cellStyle name="Entrada 2 5 4" xfId="17327" xr:uid="{170B5209-DD4B-4466-A829-F73F0675F5AF}"/>
    <cellStyle name="Entrada 2 5 5" xfId="28063" xr:uid="{EA6F3666-D358-44E6-B19E-69B3191E766A}"/>
    <cellStyle name="Entrada 2 5 6" xfId="36351" xr:uid="{87A1A93C-29B1-4A74-821E-BFFEDAD210BA}"/>
    <cellStyle name="Entrada 2 6" xfId="20189" xr:uid="{7B93F961-200A-42CF-A2F9-0906E38DE257}"/>
    <cellStyle name="Entrada 2 6 2" xfId="22889" xr:uid="{7A1EE433-364B-4429-A29B-0C885A271EB0}"/>
    <cellStyle name="Entrada 2 6 3" xfId="28065" xr:uid="{949D5915-108E-48A4-91A4-14E8A0EB5F79}"/>
    <cellStyle name="Entrada 2 7" xfId="16714" xr:uid="{D712317A-23A6-4E2D-8C64-FA83C422C12C}"/>
    <cellStyle name="Entrada 2 8" xfId="17332" xr:uid="{C0C65796-5EA4-425D-A3BA-EC12D85533E9}"/>
    <cellStyle name="Entrada 2 9" xfId="28056" xr:uid="{69D041EB-1B04-4D07-8E45-D476B70F8485}"/>
    <cellStyle name="Entrada 3" xfId="12035" xr:uid="{A79C1991-5A74-4EA4-AD24-BC91D9E624B4}"/>
    <cellStyle name="Entrada 3 2" xfId="12589" xr:uid="{37B7045B-7A65-4B8F-A7F6-FE6BDB6A7DE3}"/>
    <cellStyle name="Entrada 3 2 2" xfId="20194" xr:uid="{39C5A774-5CCB-46D3-A481-4135B8A0806E}"/>
    <cellStyle name="Entrada 3 2 3" xfId="22894" xr:uid="{E5036910-0124-4866-83B9-D12177E0BD30}"/>
    <cellStyle name="Entrada 3 2 4" xfId="28067" xr:uid="{E1F7F6C8-24BA-4BC8-AC17-7A808CAC6161}"/>
    <cellStyle name="Entrada 3 2 5" xfId="36353" xr:uid="{1060AE9C-3E05-4BD5-AB7F-2F70B333C834}"/>
    <cellStyle name="Entrada 3 3" xfId="16719" xr:uid="{1A4D4835-CD8C-4150-948C-7242E4FC70E6}"/>
    <cellStyle name="Entrada 3 4" xfId="17326" xr:uid="{CE9517E6-69C6-4B79-80E3-1A63DA5C416E}"/>
    <cellStyle name="Entrada 3 5" xfId="28066" xr:uid="{D1F4FC1B-B680-4C65-A546-A9A9D335C29F}"/>
    <cellStyle name="Entrada 3 6" xfId="36352" xr:uid="{71082046-0671-4CC6-ACD9-56B012DC8D8E}"/>
    <cellStyle name="Entrada 4" xfId="12592" xr:uid="{054138AA-DEA1-4C19-AA96-B2483995AE09}"/>
    <cellStyle name="Entrada 4 2" xfId="20195" xr:uid="{541CE59B-B87B-4AA2-B8E3-3D6798F29907}"/>
    <cellStyle name="Entrada 4 2 2" xfId="22895" xr:uid="{FF57855B-8807-470C-A71A-114F7AE0EFC5}"/>
    <cellStyle name="Entrada 4 2 3" xfId="28069" xr:uid="{97BA16BC-B16C-48AF-9135-32F60D46BACD}"/>
    <cellStyle name="Entrada 4 3" xfId="16720" xr:uid="{BC288618-C882-4B6D-A44D-20BC28176A6A}"/>
    <cellStyle name="Entrada 4 4" xfId="17325" xr:uid="{A3ED9493-9186-43F4-A7CF-B05A9D78D0DD}"/>
    <cellStyle name="Entrada 4 5" xfId="28068" xr:uid="{8DA7363F-1432-468A-A1E4-A16F90EB3261}"/>
    <cellStyle name="Entrada 4 6" xfId="36354" xr:uid="{81C45FC9-F898-45B4-B424-27C3D148DA2C}"/>
    <cellStyle name="Entrada 5" xfId="15045" xr:uid="{FE9C89B3-5556-46EC-81A6-B1F5C67A2D62}"/>
    <cellStyle name="Entrada 5 2" xfId="20196" xr:uid="{5FF904FE-499E-4590-9E6B-393CCA60B8BA}"/>
    <cellStyle name="Entrada 5 2 2" xfId="22896" xr:uid="{63B5E1BA-9031-4301-877B-F9D7AB82CB5B}"/>
    <cellStyle name="Entrada 5 2 3" xfId="28071" xr:uid="{0424B60D-ACA6-4F01-BA3B-47DADDE55A96}"/>
    <cellStyle name="Entrada 5 3" xfId="16721" xr:uid="{328C86F6-7195-45E1-9727-EA645857D4E1}"/>
    <cellStyle name="Entrada 5 4" xfId="17324" xr:uid="{2FA8B790-0253-4A54-92BF-6314DDA509A0}"/>
    <cellStyle name="Entrada 5 5" xfId="28070" xr:uid="{CB57FD6E-703C-48DC-A334-D2EAE599C90D}"/>
    <cellStyle name="Entrada 5 6" xfId="36355" xr:uid="{DE7D70D7-8D05-4083-B5CA-284F4F4D2CFB}"/>
    <cellStyle name="Entrada 6" xfId="15433" xr:uid="{5442E4C0-50BB-48B0-88E0-89CE20280612}"/>
    <cellStyle name="Entrada 6 2" xfId="20197" xr:uid="{55C0D8C8-B49E-442C-B466-8FB73193C544}"/>
    <cellStyle name="Entrada 6 2 2" xfId="22897" xr:uid="{4001440C-2BFE-4B55-AA98-92F804A48D46}"/>
    <cellStyle name="Entrada 6 2 3" xfId="28073" xr:uid="{4EB2B0A2-B9F8-48E3-B232-F4D76D72DEA4}"/>
    <cellStyle name="Entrada 6 3" xfId="16722" xr:uid="{EEE8C5BC-1102-42A0-94DD-FDF999ED36AF}"/>
    <cellStyle name="Entrada 6 4" xfId="17323" xr:uid="{A844D7F4-F1A0-46BA-9829-9AEA0969DF46}"/>
    <cellStyle name="Entrada 6 5" xfId="28072" xr:uid="{E8F72E8C-7698-4C63-8176-D8599CAC1725}"/>
    <cellStyle name="Entrada 6 6" xfId="36356" xr:uid="{B03506E4-B09A-425E-B7C1-FB67252B7447}"/>
    <cellStyle name="Entrada 7" xfId="20188" xr:uid="{32A5E56A-8B8F-4A78-9A73-FBFF95B2ECD2}"/>
    <cellStyle name="Entrada 7 2" xfId="22888" xr:uid="{263ED10D-5343-4FD9-8206-390778B637A2}"/>
    <cellStyle name="Entrada 7 3" xfId="28074" xr:uid="{D3DCD276-D2F5-480F-9184-5EF440E45E6A}"/>
    <cellStyle name="Entrada 8" xfId="16713" xr:uid="{4CB09176-D0C3-4FFC-B712-DD32C4A56C7D}"/>
    <cellStyle name="Entrada 9" xfId="17333" xr:uid="{1AB7D8A4-BED5-4C9B-8B7B-4CDFBA446E30}"/>
    <cellStyle name="Ergebnis" xfId="12036" xr:uid="{C7DFCC2E-8255-4338-AC49-67905A9D921E}"/>
    <cellStyle name="Ergebnis 2" xfId="13891" xr:uid="{979DD36F-17C2-4F97-8B92-A2C1E21E9B46}"/>
    <cellStyle name="Ergebnis 2 2" xfId="21507" xr:uid="{50120FF3-FCB8-44BC-AB3B-DF4FDA26BFF4}"/>
    <cellStyle name="Ergebnis 2 3" xfId="23974" xr:uid="{5840A383-815D-4442-B459-A7E543AF9336}"/>
    <cellStyle name="Ergebnis 2 4" xfId="28076" xr:uid="{3169CF8E-2929-48D2-8DBE-AD4A147ECD84}"/>
    <cellStyle name="Ergebnis 2 5" xfId="31130" xr:uid="{FC2E6713-51DC-4808-8944-55EDAEED291D}"/>
    <cellStyle name="Ergebnis 2 6" xfId="36358" xr:uid="{8A0F943F-638F-4396-A98C-AC5FD603076B}"/>
    <cellStyle name="Ergebnis 3" xfId="16723" xr:uid="{9100742E-FF01-4DEB-8C75-E421D44E101D}"/>
    <cellStyle name="Ergebnis 4" xfId="17322" xr:uid="{F1E71176-BE03-482A-9EAD-C8C40D739662}"/>
    <cellStyle name="Ergebnis 5" xfId="28075" xr:uid="{0A50DD69-C9A4-42E0-8C44-0808376AB3C9}"/>
    <cellStyle name="Ergebnis 6" xfId="31129" xr:uid="{BABB3A6F-0B41-494F-8858-8C08924C4DE6}"/>
    <cellStyle name="Ergebnis 7" xfId="36357" xr:uid="{EC8CF767-577B-4CFB-87EB-67C31FDCFC6D}"/>
    <cellStyle name="Ergebnis 8" xfId="39044" xr:uid="{199E01EB-E965-470A-9C60-3645410D7BCD}"/>
    <cellStyle name="Erklärender Text" xfId="12037" xr:uid="{3002E8FE-6A19-4E62-A16A-BFC2009410CC}"/>
    <cellStyle name="Estilo 1" xfId="4141" xr:uid="{684C34D4-3220-43FE-95FC-8FF17A1A9946}"/>
    <cellStyle name="Estilo 1 2" xfId="12039" xr:uid="{BCF76AC8-AC71-47AC-B15B-7EBEA94896EA}"/>
    <cellStyle name="Estilo 1 3" xfId="12038" xr:uid="{0720A558-FBEB-40BE-A5FA-1FE14ADACD7C}"/>
    <cellStyle name="Estilo 1 3 2" xfId="16724" xr:uid="{5392A97A-1D60-493C-8353-61BD84730609}"/>
    <cellStyle name="Euro" xfId="223" xr:uid="{0686E9D7-7CF0-47EB-BFEE-3062651CBB08}"/>
    <cellStyle name="Euro 10" xfId="4142" xr:uid="{4F2F42DF-4A08-4685-AF56-DAC91869DD76}"/>
    <cellStyle name="Euro 10 10" xfId="4143" xr:uid="{2818032E-35EA-4B2E-8CE5-24FD2810E6F4}"/>
    <cellStyle name="Euro 10 10 2" xfId="4144" xr:uid="{282866E9-7F87-47BC-A485-ACDDC90B8E58}"/>
    <cellStyle name="Euro 10 11" xfId="4145" xr:uid="{04EB2260-5AB7-4092-85EC-180024294955}"/>
    <cellStyle name="Euro 10 11 2" xfId="4146" xr:uid="{1442DE91-6011-418E-84E0-6D85D62C3BCF}"/>
    <cellStyle name="Euro 10 12" xfId="4147" xr:uid="{765BA99C-6EB9-4749-AA8B-C9FE3495548D}"/>
    <cellStyle name="Euro 10 12 2" xfId="4148" xr:uid="{738C3B14-D646-497D-8B3B-E480935E127D}"/>
    <cellStyle name="Euro 10 13" xfId="4149" xr:uid="{69F0C633-C287-4840-BBE5-75CFDB0D785B}"/>
    <cellStyle name="Euro 10 13 2" xfId="4150" xr:uid="{C6EE759A-0DFF-4B86-BC46-71F0069B61F7}"/>
    <cellStyle name="Euro 10 14" xfId="4151" xr:uid="{B9726896-2E5B-4EA2-9FB9-88A1119C5446}"/>
    <cellStyle name="Euro 10 14 2" xfId="4152" xr:uid="{4D7C65DA-DB64-41F8-9C23-FC00C271011A}"/>
    <cellStyle name="Euro 10 15" xfId="4153" xr:uid="{8706E13E-FC55-43DF-9BA6-60787DDE59CF}"/>
    <cellStyle name="Euro 10 15 2" xfId="4154" xr:uid="{80D8BCB7-C93B-4C86-B5A2-4B932D1EBA90}"/>
    <cellStyle name="Euro 10 16" xfId="4155" xr:uid="{656BAB13-6767-49B8-A6DF-EF18BF16F236}"/>
    <cellStyle name="Euro 10 16 2" xfId="4156" xr:uid="{F39AF1D5-7D16-4632-BD83-8946A4252474}"/>
    <cellStyle name="Euro 10 17" xfId="4157" xr:uid="{02C59077-A039-4455-8431-267CAE1ADA6B}"/>
    <cellStyle name="Euro 10 17 2" xfId="4158" xr:uid="{0032B42F-98A8-4313-A350-12975B81CDF0}"/>
    <cellStyle name="Euro 10 18" xfId="4159" xr:uid="{5FE082CC-7887-4A05-B331-DBDD0F298969}"/>
    <cellStyle name="Euro 10 18 2" xfId="4160" xr:uid="{69D64595-A8D4-40AB-B213-255B3B1D20A0}"/>
    <cellStyle name="Euro 10 19" xfId="4161" xr:uid="{9880381F-EDAE-4769-A77C-C38499C90F57}"/>
    <cellStyle name="Euro 10 19 2" xfId="4162" xr:uid="{AC61CB10-33E0-4E86-9DBE-0BE14BCD379E}"/>
    <cellStyle name="Euro 10 2" xfId="4163" xr:uid="{24756BA6-889E-4AF0-BA2B-543B0C4EF9BE}"/>
    <cellStyle name="Euro 10 2 2" xfId="4164" xr:uid="{A02E0408-CBF4-4BCC-A25D-9AB75065B040}"/>
    <cellStyle name="Euro 10 20" xfId="4165" xr:uid="{38640973-B7AE-4CD2-9E48-D9AE87D2CA29}"/>
    <cellStyle name="Euro 10 20 2" xfId="4166" xr:uid="{D53DFDF0-6914-40D2-9A2A-9A8CE9D674A5}"/>
    <cellStyle name="Euro 10 21" xfId="4167" xr:uid="{0EA4922C-F4B7-49B8-9160-FDAD5724CBF0}"/>
    <cellStyle name="Euro 10 21 2" xfId="4168" xr:uid="{23A25EB7-4F1F-4B45-A972-18A2C0875553}"/>
    <cellStyle name="Euro 10 22" xfId="4169" xr:uid="{610BEB44-0B60-4F85-8623-5A59BCE3235B}"/>
    <cellStyle name="Euro 10 22 2" xfId="4170" xr:uid="{17DE5A31-8ECF-468D-9EB5-C8366BF56B5A}"/>
    <cellStyle name="Euro 10 23" xfId="4171" xr:uid="{721F2690-8AE9-4B8D-83A5-D2DF5E7D3C23}"/>
    <cellStyle name="Euro 10 23 2" xfId="4172" xr:uid="{A69D83AB-0723-4F3F-B488-986CD25ACEF7}"/>
    <cellStyle name="Euro 10 24" xfId="4173" xr:uid="{F10FD32B-8356-41CB-887E-C33B97F753F9}"/>
    <cellStyle name="Euro 10 24 2" xfId="4174" xr:uid="{0B099C05-C695-4AEE-A44B-699843A54ABC}"/>
    <cellStyle name="Euro 10 25" xfId="4175" xr:uid="{2A34E8A4-856A-4417-9C87-84A44492D45D}"/>
    <cellStyle name="Euro 10 25 2" xfId="4176" xr:uid="{A4FF8E38-B786-4C3A-9949-A4C97830DFDE}"/>
    <cellStyle name="Euro 10 26" xfId="4177" xr:uid="{BC1A2540-B70C-4D0E-AA56-BF839F637790}"/>
    <cellStyle name="Euro 10 26 2" xfId="4178" xr:uid="{81B667A8-76A3-4B3D-9301-C9683D4434EA}"/>
    <cellStyle name="Euro 10 27" xfId="4179" xr:uid="{CF4B5E94-4C10-41DB-859B-69201568C880}"/>
    <cellStyle name="Euro 10 27 2" xfId="4180" xr:uid="{246CD9C5-E988-4163-BD57-106D4334FDC8}"/>
    <cellStyle name="Euro 10 28" xfId="4181" xr:uid="{D4348B0E-FDC8-47F5-AB99-538449605DA7}"/>
    <cellStyle name="Euro 10 28 2" xfId="4182" xr:uid="{0CDCD495-C840-4F38-A3C1-2B89C6310908}"/>
    <cellStyle name="Euro 10 29" xfId="4183" xr:uid="{DCA62C1E-E57F-49D2-BB80-7139E0A2A40D}"/>
    <cellStyle name="Euro 10 29 2" xfId="4184" xr:uid="{C726F39D-2430-41E9-81E8-B6ECC48147AC}"/>
    <cellStyle name="Euro 10 3" xfId="4185" xr:uid="{B62AA69C-4EB2-43CC-A2E4-D460D3BB8A1E}"/>
    <cellStyle name="Euro 10 3 2" xfId="4186" xr:uid="{E8CD9C86-9FD1-41DC-81A0-392CC88793CB}"/>
    <cellStyle name="Euro 10 30" xfId="4187" xr:uid="{B6E6B7C9-D6DF-417B-B886-FDE03A1C2A63}"/>
    <cellStyle name="Euro 10 30 2" xfId="4188" xr:uid="{8FC05FEF-BB0F-45D2-8C28-B07B4032A43F}"/>
    <cellStyle name="Euro 10 31" xfId="4189" xr:uid="{231E0F6F-85F3-4893-A419-CF514EB737C2}"/>
    <cellStyle name="Euro 10 31 2" xfId="4190" xr:uid="{09F06408-865A-4225-BB45-0672F65EDE7C}"/>
    <cellStyle name="Euro 10 32" xfId="4191" xr:uid="{271F2127-2E6D-44F2-881C-FA7525F4F097}"/>
    <cellStyle name="Euro 10 32 2" xfId="4192" xr:uid="{9EE73DF6-8EEC-417C-B8DB-1CBBF2CE7041}"/>
    <cellStyle name="Euro 10 33" xfId="4193" xr:uid="{0EA10EBA-AA47-4742-9CC8-FA23C61BFF62}"/>
    <cellStyle name="Euro 10 33 2" xfId="4194" xr:uid="{6B6B958E-6938-4573-8BC2-223B53B63C98}"/>
    <cellStyle name="Euro 10 34" xfId="4195" xr:uid="{26A18642-687A-473F-97ED-48E63BED6AD3}"/>
    <cellStyle name="Euro 10 34 2" xfId="4196" xr:uid="{8C6365DD-9943-420F-991F-6DCDCCBC984E}"/>
    <cellStyle name="Euro 10 35" xfId="4197" xr:uid="{5F249002-E8E0-4C8C-950D-92D62F5B5409}"/>
    <cellStyle name="Euro 10 35 2" xfId="4198" xr:uid="{3EEEA7B3-F75E-49C4-B197-A952E27296FE}"/>
    <cellStyle name="Euro 10 36" xfId="4199" xr:uid="{CB09D8CA-626D-4E94-B797-BBDC0D3045F3}"/>
    <cellStyle name="Euro 10 36 2" xfId="4200" xr:uid="{C5165DB0-16B3-4087-B6A2-DBAE93DE975A}"/>
    <cellStyle name="Euro 10 37" xfId="4201" xr:uid="{3DA7EB7B-247A-4FB7-A215-82F477C795D0}"/>
    <cellStyle name="Euro 10 37 2" xfId="4202" xr:uid="{925B401B-D2CB-496A-8EE2-D3913E12C46E}"/>
    <cellStyle name="Euro 10 38" xfId="4203" xr:uid="{DF4798B4-C0BF-46DF-B47F-08D7AB2D3B41}"/>
    <cellStyle name="Euro 10 38 2" xfId="4204" xr:uid="{25C7A36A-9744-4DF4-9136-5CADCC1D474F}"/>
    <cellStyle name="Euro 10 39" xfId="4205" xr:uid="{AD846CC9-5C05-48C7-94D6-F33FA0CAD2C0}"/>
    <cellStyle name="Euro 10 39 2" xfId="4206" xr:uid="{A735FEFE-D36F-4D4C-B110-320FAB0433D0}"/>
    <cellStyle name="Euro 10 4" xfId="4207" xr:uid="{9B1A9A27-6974-4EEE-BADC-0A1BD71FF7EC}"/>
    <cellStyle name="Euro 10 4 2" xfId="4208" xr:uid="{2DA18F54-AA2D-4D8D-9B09-9E6A833B9FBD}"/>
    <cellStyle name="Euro 10 40" xfId="4209" xr:uid="{BF6F3049-100A-404A-A3D5-0777006AE65A}"/>
    <cellStyle name="Euro 10 40 2" xfId="4210" xr:uid="{DBC918D2-B00F-4884-A204-EC4CEFF2B343}"/>
    <cellStyle name="Euro 10 41" xfId="4211" xr:uid="{E4686748-4EA4-4191-A33B-456AAB9322C1}"/>
    <cellStyle name="Euro 10 41 2" xfId="4212" xr:uid="{5FD01A15-91C2-4CC6-B024-14E0F7F0050C}"/>
    <cellStyle name="Euro 10 42" xfId="4213" xr:uid="{882FF9CB-1B5B-43EA-9354-4EA28277F37E}"/>
    <cellStyle name="Euro 10 42 2" xfId="4214" xr:uid="{01D0EF9B-03C0-4D93-92DC-02000F3F4EEB}"/>
    <cellStyle name="Euro 10 43" xfId="4215" xr:uid="{91C1C841-C03B-47F8-8D80-6A8A851668EC}"/>
    <cellStyle name="Euro 10 43 2" xfId="4216" xr:uid="{EB35CF67-48D1-42D9-8FE9-6E69DAD053A4}"/>
    <cellStyle name="Euro 10 44" xfId="4217" xr:uid="{155F900F-6789-4179-8219-9097125FE375}"/>
    <cellStyle name="Euro 10 44 2" xfId="4218" xr:uid="{554AC714-9B58-427E-8D65-748B9F41FED0}"/>
    <cellStyle name="Euro 10 45" xfId="4219" xr:uid="{DF12E55D-8873-47C0-A370-08A461DA2F11}"/>
    <cellStyle name="Euro 10 45 2" xfId="4220" xr:uid="{45214F0D-C37D-43B7-B460-013DD6ECBB82}"/>
    <cellStyle name="Euro 10 46" xfId="4221" xr:uid="{AB512C7B-DFB4-4879-BD62-20B042AE1636}"/>
    <cellStyle name="Euro 10 46 2" xfId="4222" xr:uid="{FBCC6006-B13F-4DF8-B085-2830E6BC9F0E}"/>
    <cellStyle name="Euro 10 47" xfId="4223" xr:uid="{37FAB522-8C74-4A85-8194-4D28D4FF862B}"/>
    <cellStyle name="Euro 10 47 2" xfId="4224" xr:uid="{A1FCEF5F-3E8F-42E8-8C96-557951C9719D}"/>
    <cellStyle name="Euro 10 48" xfId="4225" xr:uid="{C79FB559-A288-4D0D-B744-E0F9A024E835}"/>
    <cellStyle name="Euro 10 48 2" xfId="4226" xr:uid="{2B3699A0-EF76-47AB-819D-F1E8F30439FD}"/>
    <cellStyle name="Euro 10 49" xfId="4227" xr:uid="{B3123475-5C80-445E-A94D-C3A95DE7FB3C}"/>
    <cellStyle name="Euro 10 49 2" xfId="4228" xr:uid="{378EEE8A-DCF9-4FB0-81E1-6AA96B3D04EC}"/>
    <cellStyle name="Euro 10 5" xfId="4229" xr:uid="{2CB16D64-7F97-4FFC-A843-DDAAAED38E62}"/>
    <cellStyle name="Euro 10 5 2" xfId="4230" xr:uid="{35EFDD83-D818-4934-9F62-C663E874E636}"/>
    <cellStyle name="Euro 10 50" xfId="4231" xr:uid="{3F766D09-995A-4261-82E1-B68A99DF60C1}"/>
    <cellStyle name="Euro 10 50 2" xfId="4232" xr:uid="{49642CC1-2038-406F-9472-8B8D5AB25308}"/>
    <cellStyle name="Euro 10 51" xfId="4233" xr:uid="{09CA7FE6-BE74-4EB0-9FA1-42E7C143907B}"/>
    <cellStyle name="Euro 10 51 2" xfId="4234" xr:uid="{1FF3F31C-1CA5-482B-8FFA-D1D2A7E07B22}"/>
    <cellStyle name="Euro 10 52" xfId="4235" xr:uid="{560A7EBF-7F03-423F-BE1D-9D59AF1C8A7A}"/>
    <cellStyle name="Euro 10 52 2" xfId="4236" xr:uid="{F018CE00-C8B7-4BBC-A21A-A54E9525CCD6}"/>
    <cellStyle name="Euro 10 53" xfId="4237" xr:uid="{8BC47388-4FB2-4907-A147-C711903B7D96}"/>
    <cellStyle name="Euro 10 53 2" xfId="4238" xr:uid="{00E9CD15-9CE0-4B2C-9F6E-5D72ACAE502F}"/>
    <cellStyle name="Euro 10 54" xfId="4239" xr:uid="{4034EFB1-BB44-4A65-AD51-092F54AEE626}"/>
    <cellStyle name="Euro 10 54 2" xfId="4240" xr:uid="{02F73362-9DA7-4D1D-AF72-61992F8BF4E8}"/>
    <cellStyle name="Euro 10 55" xfId="4241" xr:uid="{0518E34B-68F7-4ACD-A611-1C3FE17D58A3}"/>
    <cellStyle name="Euro 10 55 2" xfId="4242" xr:uid="{2D387D21-E33A-45B0-B76F-A7CFA1BA058C}"/>
    <cellStyle name="Euro 10 56" xfId="4243" xr:uid="{14925E43-82AD-437C-9C28-1C4261D4CA79}"/>
    <cellStyle name="Euro 10 56 2" xfId="4244" xr:uid="{2693F7DF-16DF-4A4A-9E44-F7C90B376AE6}"/>
    <cellStyle name="Euro 10 57" xfId="4245" xr:uid="{F135464F-2ECE-46DF-AA3E-8892FF7532B5}"/>
    <cellStyle name="Euro 10 57 2" xfId="4246" xr:uid="{0F00F2EC-8E34-4D1E-82CF-5887551A64F0}"/>
    <cellStyle name="Euro 10 58" xfId="4247" xr:uid="{B85FB43F-79D4-4896-B8CD-1551E069454C}"/>
    <cellStyle name="Euro 10 58 2" xfId="4248" xr:uid="{92D97DA9-3B27-4B17-96B0-49E767D2A14A}"/>
    <cellStyle name="Euro 10 59" xfId="4249" xr:uid="{14732974-8D33-4BF1-9282-48554926077A}"/>
    <cellStyle name="Euro 10 59 2" xfId="4250" xr:uid="{9C593B8B-A7BC-4F56-8B10-E486DB8804C8}"/>
    <cellStyle name="Euro 10 6" xfId="4251" xr:uid="{DECDFF3E-66B5-4440-8008-B5669A615E22}"/>
    <cellStyle name="Euro 10 6 2" xfId="4252" xr:uid="{FDD32261-5957-4984-93F7-F5587783D94D}"/>
    <cellStyle name="Euro 10 60" xfId="4253" xr:uid="{5E41A832-5810-409A-9781-4053AE0CF90B}"/>
    <cellStyle name="Euro 10 60 2" xfId="4254" xr:uid="{14C9E33F-A1AA-4DAF-8B13-D7631135DCBE}"/>
    <cellStyle name="Euro 10 61" xfId="4255" xr:uid="{DC590459-CD4A-4AC8-8F9D-B2F988FE8319}"/>
    <cellStyle name="Euro 10 61 2" xfId="4256" xr:uid="{65C11049-4A9A-4F0F-AC8B-94AE5DCA7003}"/>
    <cellStyle name="Euro 10 62" xfId="4257" xr:uid="{7DEC610E-4A0B-453C-BE0A-FAAB4CA31D12}"/>
    <cellStyle name="Euro 10 62 2" xfId="4258" xr:uid="{9817C184-38A9-4764-B182-3E3E9FE4528A}"/>
    <cellStyle name="Euro 10 63" xfId="4259" xr:uid="{5EAD75FF-EAFE-4F85-AC3D-E427885B9059}"/>
    <cellStyle name="Euro 10 63 2" xfId="4260" xr:uid="{C72D0E49-2259-42FD-ADA0-D34862EEEDCA}"/>
    <cellStyle name="Euro 10 64" xfId="4261" xr:uid="{EF0B6F8F-FA48-4676-8944-1B25DD4CED79}"/>
    <cellStyle name="Euro 10 64 2" xfId="4262" xr:uid="{500FD118-1A36-43F9-B6D5-59E529F2B254}"/>
    <cellStyle name="Euro 10 65" xfId="4263" xr:uid="{B13135A8-3813-4BB8-8CCE-E61740778C3A}"/>
    <cellStyle name="Euro 10 65 2" xfId="4264" xr:uid="{33D09A3C-CC84-4C2B-92BC-74202422CCE8}"/>
    <cellStyle name="Euro 10 66" xfId="4265" xr:uid="{91DE8426-A879-4E8B-8B9E-46345CC4C634}"/>
    <cellStyle name="Euro 10 66 2" xfId="4266" xr:uid="{AEC3B890-BF6F-403F-856C-E909A475768A}"/>
    <cellStyle name="Euro 10 67" xfId="4267" xr:uid="{0CE610B1-EB12-4DA9-9482-81178083C69C}"/>
    <cellStyle name="Euro 10 67 2" xfId="4268" xr:uid="{A4ED5040-544C-4B31-B308-22C03C5ADB8A}"/>
    <cellStyle name="Euro 10 68" xfId="4269" xr:uid="{8F5751EB-F007-4B6A-B149-33631BCC7BD1}"/>
    <cellStyle name="Euro 10 68 2" xfId="4270" xr:uid="{3E8183A3-D9C7-47D2-A76E-FB322310E33E}"/>
    <cellStyle name="Euro 10 69" xfId="4271" xr:uid="{FBBFA13A-5909-4046-9CB4-AE7E12042171}"/>
    <cellStyle name="Euro 10 69 2" xfId="4272" xr:uid="{6A1D5620-95D4-4D1E-A4E4-460E88354DA0}"/>
    <cellStyle name="Euro 10 7" xfId="4273" xr:uid="{A881096B-FB37-4821-8585-0824DC7C34B6}"/>
    <cellStyle name="Euro 10 7 2" xfId="4274" xr:uid="{2FF61CA1-6E1B-401E-87FD-F9B840F4F24F}"/>
    <cellStyle name="Euro 10 70" xfId="4275" xr:uid="{1136345B-1F23-4E78-BEA7-A569F3D302F9}"/>
    <cellStyle name="Euro 10 70 2" xfId="4276" xr:uid="{F9638ED3-958A-44D0-BA68-D56F823E3381}"/>
    <cellStyle name="Euro 10 71" xfId="4277" xr:uid="{61192D9E-50AF-4057-B7EB-DB7DF413A24E}"/>
    <cellStyle name="Euro 10 71 2" xfId="4278" xr:uid="{ABAF5E98-8B41-4F43-A3E9-8E6C946A8887}"/>
    <cellStyle name="Euro 10 72" xfId="4279" xr:uid="{10BD11D9-4901-4B9A-AE96-CBA3DE55450A}"/>
    <cellStyle name="Euro 10 72 2" xfId="4280" xr:uid="{B370C2C1-0C70-4084-9995-C9AA5ECCA69F}"/>
    <cellStyle name="Euro 10 73" xfId="4281" xr:uid="{85BC5815-6550-4554-887B-46CA6FC235D8}"/>
    <cellStyle name="Euro 10 73 2" xfId="4282" xr:uid="{C282D656-C421-4521-BBF6-8DD4CA81D977}"/>
    <cellStyle name="Euro 10 74" xfId="4283" xr:uid="{3F4D56FA-2ABC-4C91-8453-53835626B9B7}"/>
    <cellStyle name="Euro 10 74 2" xfId="4284" xr:uid="{F55E819A-EE31-4FF6-8EDF-35099C405389}"/>
    <cellStyle name="Euro 10 75" xfId="4285" xr:uid="{C8C62032-7E73-4CB5-B2F1-303609FD066C}"/>
    <cellStyle name="Euro 10 75 2" xfId="4286" xr:uid="{7068050A-90C3-4587-B795-F26D8437820C}"/>
    <cellStyle name="Euro 10 76" xfId="4287" xr:uid="{F02693A3-3D07-47F5-A00D-E422DC58559F}"/>
    <cellStyle name="Euro 10 76 2" xfId="4288" xr:uid="{F14E9FEB-C457-4A73-9CDB-C6418BAF1DD7}"/>
    <cellStyle name="Euro 10 77" xfId="4289" xr:uid="{198E195A-C677-4691-85C6-008F209A8C03}"/>
    <cellStyle name="Euro 10 77 2" xfId="4290" xr:uid="{3126360D-6178-471C-9B83-C529FE8EFEDB}"/>
    <cellStyle name="Euro 10 78" xfId="4291" xr:uid="{3004B89F-7707-407E-ABFA-689C5EF82D3D}"/>
    <cellStyle name="Euro 10 78 2" xfId="4292" xr:uid="{1587B054-0994-4245-A3AA-7ACE11098920}"/>
    <cellStyle name="Euro 10 79" xfId="4293" xr:uid="{AE8F37CC-779B-4241-9E08-F9F99DF9D04A}"/>
    <cellStyle name="Euro 10 79 2" xfId="4294" xr:uid="{B98B6387-7E88-4AEE-98A0-90ECD26ACB70}"/>
    <cellStyle name="Euro 10 8" xfId="4295" xr:uid="{AA0A50B5-A0D9-46F8-AFEF-0EDAD27F5285}"/>
    <cellStyle name="Euro 10 8 2" xfId="4296" xr:uid="{3392B863-BAF1-491A-8A66-4F24A57D7B9E}"/>
    <cellStyle name="Euro 10 80" xfId="4297" xr:uid="{F45B0760-7F28-43F2-BAB8-CC10B8776BEB}"/>
    <cellStyle name="Euro 10 80 2" xfId="4298" xr:uid="{74A5BC9D-9C94-4A33-B28E-E098047F668C}"/>
    <cellStyle name="Euro 10 81" xfId="4299" xr:uid="{B31C130E-5BBD-425B-BE06-E1994D49B3D5}"/>
    <cellStyle name="Euro 10 81 2" xfId="4300" xr:uid="{355AFDF9-EDCA-4F60-A94A-DBD438225311}"/>
    <cellStyle name="Euro 10 82" xfId="4301" xr:uid="{04C602FE-2313-432E-A3BB-595318B88FC4}"/>
    <cellStyle name="Euro 10 9" xfId="4302" xr:uid="{446B74FD-8F88-4955-9678-E2577DC05629}"/>
    <cellStyle name="Euro 10 9 2" xfId="4303" xr:uid="{63622348-3923-4FA8-8E25-94202E008807}"/>
    <cellStyle name="Euro 100" xfId="4304" xr:uid="{FBA5F85E-6126-46EA-9D26-8136210BC4EC}"/>
    <cellStyle name="Euro 100 2" xfId="4305" xr:uid="{D987871A-F7EC-445E-931C-46C29CAA1965}"/>
    <cellStyle name="Euro 101" xfId="4306" xr:uid="{0069EAC8-DFA9-4525-B78C-8BBC004D199C}"/>
    <cellStyle name="Euro 101 2" xfId="4307" xr:uid="{B506648D-146B-4AF7-BDE7-CDA117EA01BD}"/>
    <cellStyle name="Euro 102" xfId="4308" xr:uid="{1CC3BBEE-1501-4E32-9081-143419529C1A}"/>
    <cellStyle name="Euro 102 2" xfId="4309" xr:uid="{E706C9EE-1106-4627-A126-49636F266D63}"/>
    <cellStyle name="Euro 103" xfId="12043" xr:uid="{AAB47A16-D86D-4AAE-AE3E-976C1D3484AF}"/>
    <cellStyle name="Euro 104" xfId="12040" xr:uid="{24D96AD6-1178-4437-BA05-D659D0B62BA9}"/>
    <cellStyle name="Euro 104 2" xfId="16725" xr:uid="{04260534-309B-4571-A2E3-797E1FBA5948}"/>
    <cellStyle name="Euro 105" xfId="14404" xr:uid="{B5A5666B-62A5-41BC-99A3-AA937789D97F}"/>
    <cellStyle name="Euro 105 2" xfId="36360" xr:uid="{49919E24-758D-476A-AA05-580D076A064A}"/>
    <cellStyle name="Euro 106" xfId="31131" xr:uid="{D2AE153F-152B-4311-AC8E-4D5FB39FFE29}"/>
    <cellStyle name="Euro 107" xfId="36359" xr:uid="{ACEEC09E-77E2-4162-B9E1-1F1DA77B4A43}"/>
    <cellStyle name="Euro 108" xfId="2646" xr:uid="{8667875E-3428-40FD-A6E9-0940DDFEAC35}"/>
    <cellStyle name="Euro 11" xfId="4310" xr:uid="{A7E62DBE-2D7E-4332-96A6-63647A924FDD}"/>
    <cellStyle name="Euro 11 2" xfId="4311" xr:uid="{5CC0F65B-CDD9-4F82-9EBA-0EA96192CC2D}"/>
    <cellStyle name="Euro 12" xfId="4312" xr:uid="{1E41CA5B-7DC8-4A97-812A-4C810BE41097}"/>
    <cellStyle name="Euro 12 2" xfId="4313" xr:uid="{F01840DC-91B2-4D74-9658-F17888917501}"/>
    <cellStyle name="Euro 13" xfId="4314" xr:uid="{2CB004CE-98A9-4013-8C21-0EF5617C0797}"/>
    <cellStyle name="Euro 13 2" xfId="4315" xr:uid="{4823EAD7-15D6-4F95-A158-2DE1FD3C3AFE}"/>
    <cellStyle name="Euro 14" xfId="4316" xr:uid="{FB8099CD-48E5-414D-BF06-97CA31E784D4}"/>
    <cellStyle name="Euro 14 2" xfId="4317" xr:uid="{CA3BFF32-A2D1-494C-B581-AFA11FF6B307}"/>
    <cellStyle name="Euro 15" xfId="4318" xr:uid="{3647D7D9-CAEE-4035-B5E9-04C795A0A3AC}"/>
    <cellStyle name="Euro 15 2" xfId="4319" xr:uid="{DC86461D-FF24-421A-9C70-503F8F5FE64E}"/>
    <cellStyle name="Euro 16" xfId="4320" xr:uid="{95DD906D-30B9-43D4-9CF1-E9C476F5D13A}"/>
    <cellStyle name="Euro 16 2" xfId="4321" xr:uid="{4323527E-6CB3-4D82-A887-7287D4D3B431}"/>
    <cellStyle name="Euro 17" xfId="4322" xr:uid="{2F8AE771-9130-494E-9280-FAA148F496BA}"/>
    <cellStyle name="Euro 17 2" xfId="4323" xr:uid="{BF31DA4F-C6EB-4516-9C9F-9243BA7A8862}"/>
    <cellStyle name="Euro 18" xfId="4324" xr:uid="{AD5D2D57-7F73-4718-A41E-50D42CBDC231}"/>
    <cellStyle name="Euro 18 2" xfId="4325" xr:uid="{F426059A-0CA2-415E-9897-566E6A9C8AE4}"/>
    <cellStyle name="Euro 19" xfId="4326" xr:uid="{3E508A8B-485F-4953-8B99-C5B971D4BBD5}"/>
    <cellStyle name="Euro 19 2" xfId="4327" xr:uid="{8076D9B5-3D62-49B6-A734-669638A2DD10}"/>
    <cellStyle name="Euro 2" xfId="585" xr:uid="{836DECA1-B613-4A3B-91B6-D0DB3857D29A}"/>
    <cellStyle name="Euro 2 2" xfId="4328" xr:uid="{FBD0BA1D-5A9B-42DB-B3AC-042B63A1023E}"/>
    <cellStyle name="Euro 2 2 2" xfId="12044" xr:uid="{53EA080B-8AED-416A-A3A0-367B65551C8E}"/>
    <cellStyle name="Euro 2 2 3" xfId="32696" xr:uid="{47E1DE0E-989F-49E9-948E-4FACFED8D5C6}"/>
    <cellStyle name="Euro 2 3" xfId="12045" xr:uid="{3F43D939-C766-4180-B9FE-32DF449A7796}"/>
    <cellStyle name="Euro 2 4" xfId="16726" xr:uid="{F4F254B8-44EA-4F3E-B7FE-501CD032231C}"/>
    <cellStyle name="Euro 2 5" xfId="28077" xr:uid="{80F19A85-35F8-4D1A-A095-98209D4001AE}"/>
    <cellStyle name="Euro 2 6" xfId="31492" xr:uid="{66FCBB9E-F788-48C9-9498-99A027E27370}"/>
    <cellStyle name="Euro 2 7" xfId="39045" xr:uid="{8495DDA6-B663-4B1F-8B6F-C1E499A78A43}"/>
    <cellStyle name="Euro 20" xfId="4329" xr:uid="{E594FDA8-AF5C-47D9-B1FA-FA03747A0E04}"/>
    <cellStyle name="Euro 20 2" xfId="4330" xr:uid="{B7C0769D-BF98-4DF1-B51E-F31EFB29CAD2}"/>
    <cellStyle name="Euro 21" xfId="4331" xr:uid="{8040C246-71E2-45BF-8919-59D4D2287792}"/>
    <cellStyle name="Euro 21 2" xfId="4332" xr:uid="{AE5E7140-5EC2-43E0-B6FD-46B7F6FFCA90}"/>
    <cellStyle name="Euro 22" xfId="4333" xr:uid="{4E377E4B-2A4C-4651-986D-C4D600ACEF65}"/>
    <cellStyle name="Euro 22 2" xfId="4334" xr:uid="{266BEF05-4212-4642-AFF8-BD433E1251EE}"/>
    <cellStyle name="Euro 23" xfId="4335" xr:uid="{D4C19C09-DB7F-4527-B061-649D5CD818EB}"/>
    <cellStyle name="Euro 23 2" xfId="4336" xr:uid="{4721905D-4A12-4906-82E0-32D02218BF2C}"/>
    <cellStyle name="Euro 24" xfId="4337" xr:uid="{78376F0A-8FA3-4C15-BBA8-06778938B91B}"/>
    <cellStyle name="Euro 24 2" xfId="4338" xr:uid="{4D58C4ED-99AB-4662-ABC7-77987CF562D5}"/>
    <cellStyle name="Euro 25" xfId="4339" xr:uid="{5121D0AA-C410-4B70-A994-4494C9E38D20}"/>
    <cellStyle name="Euro 25 2" xfId="4340" xr:uid="{415BA675-526C-46BE-8A61-B1D0868E26D7}"/>
    <cellStyle name="Euro 26" xfId="4341" xr:uid="{B2CBF18B-DB4A-4220-BA5F-3D2BDF5FB6C2}"/>
    <cellStyle name="Euro 26 2" xfId="4342" xr:uid="{D50F6A19-5A0C-40BE-A29C-71A894FB5677}"/>
    <cellStyle name="Euro 27" xfId="4343" xr:uid="{C21DFC06-88A9-4E96-A1CA-383E5AC8A421}"/>
    <cellStyle name="Euro 27 2" xfId="4344" xr:uid="{BF14F95E-9A5E-48C7-A6D2-670320D277B3}"/>
    <cellStyle name="Euro 28" xfId="4345" xr:uid="{B8DA066E-9626-4C3B-A1FF-8C2AF3CC238D}"/>
    <cellStyle name="Euro 28 2" xfId="4346" xr:uid="{02AEE8B7-7685-4796-B21F-52E492AF3C58}"/>
    <cellStyle name="Euro 29" xfId="4347" xr:uid="{827A68A0-DA62-476D-BC71-2D09833B088F}"/>
    <cellStyle name="Euro 29 2" xfId="4348" xr:uid="{5EE23579-BAD3-4DA6-B692-235EDF9C35DB}"/>
    <cellStyle name="Euro 3" xfId="586" xr:uid="{F3504E48-D341-47A1-B8F2-6333088C825B}"/>
    <cellStyle name="Euro 3 2" xfId="4350" xr:uid="{C2C007B0-DF97-4E00-B852-30490DF6C33A}"/>
    <cellStyle name="Euro 3 2 2" xfId="12047" xr:uid="{5D52FE75-4E7D-497E-B753-3CBC5F9F12C6}"/>
    <cellStyle name="Euro 3 2 2 2" xfId="16727" xr:uid="{89F68AC0-5FE6-4F22-8A00-ABEA3C114FA3}"/>
    <cellStyle name="Euro 3 2 3" xfId="12046" xr:uid="{A9008CD1-B13C-4F1E-B978-DA7577EA0F67}"/>
    <cellStyle name="Euro 3 3" xfId="12048" xr:uid="{3CE5FF3D-C97A-4E52-8AAD-B0554C70A0FB}"/>
    <cellStyle name="Euro 3 3 2" xfId="16728" xr:uid="{609AF936-08AB-49F7-A5F6-6B22E940947E}"/>
    <cellStyle name="Euro 3 4" xfId="39046" xr:uid="{13C4F822-848C-49C4-8E36-5EC8DF643E58}"/>
    <cellStyle name="Euro 3 5" xfId="4349" xr:uid="{C36F57AC-1FEE-404A-95AE-692950774800}"/>
    <cellStyle name="Euro 30" xfId="4351" xr:uid="{CDD2DD6E-667D-4DF6-B93E-950BF405DCB1}"/>
    <cellStyle name="Euro 30 2" xfId="4352" xr:uid="{EE0ACD67-6076-448B-892B-BD1857DD379F}"/>
    <cellStyle name="Euro 31" xfId="4353" xr:uid="{D5AFC538-1FAC-465E-958F-4E14EF3A638E}"/>
    <cellStyle name="Euro 31 2" xfId="4354" xr:uid="{8EDEE3FA-7ECD-483B-9ABC-4FD741049DD8}"/>
    <cellStyle name="Euro 32" xfId="4355" xr:uid="{D55B254B-E1C6-425E-9234-4EDB06B6DCFF}"/>
    <cellStyle name="Euro 32 2" xfId="4356" xr:uid="{8992842E-38F8-4DF6-87FC-E5287081573B}"/>
    <cellStyle name="Euro 33" xfId="4357" xr:uid="{87AE4A14-B4B1-4108-8143-87876D8ABB80}"/>
    <cellStyle name="Euro 33 2" xfId="4358" xr:uid="{64D0FD21-C98B-4A2C-BCE0-EB9FF627DFE9}"/>
    <cellStyle name="Euro 34" xfId="4359" xr:uid="{178AC8A2-2D4F-41DE-B622-39846C2A3462}"/>
    <cellStyle name="Euro 34 2" xfId="4360" xr:uid="{03C4EBFF-BEB6-4698-8FBB-C4ACB9EEF66B}"/>
    <cellStyle name="Euro 35" xfId="4361" xr:uid="{4C1A3206-0D98-459B-AAC3-13129DADDACC}"/>
    <cellStyle name="Euro 35 2" xfId="4362" xr:uid="{3F8B5C4F-2C90-4EC4-BF17-6B9518972F38}"/>
    <cellStyle name="Euro 36" xfId="4363" xr:uid="{9C309946-C0C5-418F-97D4-1478FAF290D2}"/>
    <cellStyle name="Euro 36 2" xfId="4364" xr:uid="{FD8EB87D-5FFF-4B4E-89DD-C6D610EEC0EA}"/>
    <cellStyle name="Euro 37" xfId="4365" xr:uid="{C7E78CFE-7285-4F4C-AA24-8C8939339E94}"/>
    <cellStyle name="Euro 37 2" xfId="4366" xr:uid="{E65283B3-2A1B-41E7-B958-778311C9609B}"/>
    <cellStyle name="Euro 38" xfId="4367" xr:uid="{7A027DC2-E7E3-4959-ADEA-72D6E5B1FEEA}"/>
    <cellStyle name="Euro 38 2" xfId="4368" xr:uid="{5FEB12AA-1B4A-4AF2-85EC-CF3F852C2EFD}"/>
    <cellStyle name="Euro 39" xfId="4369" xr:uid="{26FCA548-264B-4960-88ED-13BA3DDA3972}"/>
    <cellStyle name="Euro 39 2" xfId="4370" xr:uid="{EF681BBD-9889-4C26-B991-F26FC8BA5896}"/>
    <cellStyle name="Euro 4" xfId="4371" xr:uid="{15717C7D-95E3-4B0A-B7C7-D316BFEBA08E}"/>
    <cellStyle name="Euro 4 2" xfId="4372" xr:uid="{F8B41032-6D23-4001-AE6E-5760DD6B2A19}"/>
    <cellStyle name="Euro 4 3" xfId="12049" xr:uid="{ACE94D84-0279-41CA-B867-A6D8A4A27B5D}"/>
    <cellStyle name="Euro 4 3 2" xfId="16729" xr:uid="{01D88FB8-5C2E-4F4B-B195-FFFEC0CF1E15}"/>
    <cellStyle name="Euro 40" xfId="4373" xr:uid="{840C1CFE-640C-4F3F-BE97-CF9B852A1486}"/>
    <cellStyle name="Euro 40 2" xfId="4374" xr:uid="{068CD4D7-F7E7-47D3-AD83-15B9B665EEE2}"/>
    <cellStyle name="Euro 41" xfId="4375" xr:uid="{64C98F37-C36A-433A-99E5-062377D19174}"/>
    <cellStyle name="Euro 41 2" xfId="4376" xr:uid="{CEA882C5-2F85-4404-9979-4A922259B8E0}"/>
    <cellStyle name="Euro 42" xfId="4377" xr:uid="{71BBF170-8261-4721-A085-16C7FCDC6F61}"/>
    <cellStyle name="Euro 42 2" xfId="4378" xr:uid="{15869F4A-3661-44FF-95A5-7AEE1DB6A640}"/>
    <cellStyle name="Euro 43" xfId="4379" xr:uid="{86105A3A-4BC5-45DF-A36F-276DF0EFABE5}"/>
    <cellStyle name="Euro 43 2" xfId="4380" xr:uid="{45AB1929-458B-41A4-9981-BA4C6772721D}"/>
    <cellStyle name="Euro 44" xfId="4381" xr:uid="{2EDDDB7D-DA6E-4D26-9741-B7E03E7EE9D5}"/>
    <cellStyle name="Euro 44 2" xfId="4382" xr:uid="{9DC36C69-33A2-4F05-89C4-8AE407B1629B}"/>
    <cellStyle name="Euro 45" xfId="4383" xr:uid="{D2FAA3A8-35ED-4F9F-A8A1-C333856070CA}"/>
    <cellStyle name="Euro 45 2" xfId="4384" xr:uid="{4B812663-2574-4878-A2BC-6E250D44267E}"/>
    <cellStyle name="Euro 46" xfId="4385" xr:uid="{08495EEE-4C74-40EF-88CC-814326BFC9D6}"/>
    <cellStyle name="Euro 46 2" xfId="4386" xr:uid="{206609EE-48C6-485A-B0DE-A982C49122BE}"/>
    <cellStyle name="Euro 47" xfId="4387" xr:uid="{91FF570C-F283-472D-AFDF-A7833681D09D}"/>
    <cellStyle name="Euro 47 2" xfId="4388" xr:uid="{A23894F4-B914-4C08-B2A0-BB19DE39B2E8}"/>
    <cellStyle name="Euro 48" xfId="4389" xr:uid="{3AB67F06-9384-444D-A902-F07E300E2F82}"/>
    <cellStyle name="Euro 48 2" xfId="4390" xr:uid="{798B12CD-E03F-4E35-B6E8-8FEB43FBD91E}"/>
    <cellStyle name="Euro 49" xfId="4391" xr:uid="{E1C5A0F0-808A-426A-87D8-BC7CC95B6535}"/>
    <cellStyle name="Euro 49 2" xfId="4392" xr:uid="{B1756BA4-0442-4B1E-8372-3D2C263C8603}"/>
    <cellStyle name="Euro 5" xfId="4393" xr:uid="{03963000-8A70-48D8-836D-62C238E3B86F}"/>
    <cellStyle name="Euro 5 2" xfId="4394" xr:uid="{E9F58916-DFEA-4237-BF8E-5CF9484A89BF}"/>
    <cellStyle name="Euro 50" xfId="4395" xr:uid="{D61FA536-D228-49AB-8E76-915BA78C4613}"/>
    <cellStyle name="Euro 50 2" xfId="4396" xr:uid="{01811899-52E3-4516-8CD5-A4536B3D022A}"/>
    <cellStyle name="Euro 51" xfId="4397" xr:uid="{DD2AF7C4-2187-4F0E-931F-CACD89C99642}"/>
    <cellStyle name="Euro 51 2" xfId="4398" xr:uid="{8E386A64-9E99-4B1C-8770-C397821765B0}"/>
    <cellStyle name="Euro 52" xfId="4399" xr:uid="{EC567851-CD1F-44F5-BF2E-76EFA937B8A5}"/>
    <cellStyle name="Euro 52 2" xfId="4400" xr:uid="{A0BC391F-3E1D-475F-BC0F-D721176BE1D4}"/>
    <cellStyle name="Euro 53" xfId="4401" xr:uid="{982B906A-EC5B-400A-B6CF-689F6E395372}"/>
    <cellStyle name="Euro 53 2" xfId="4402" xr:uid="{CEACBAB6-7A51-4300-8DC9-5BB73390DD81}"/>
    <cellStyle name="Euro 54" xfId="4403" xr:uid="{817E26E6-0C4F-4EA8-955C-F457CE3DC1BD}"/>
    <cellStyle name="Euro 54 2" xfId="4404" xr:uid="{D669D407-6227-4A15-8689-ECE43E479ABC}"/>
    <cellStyle name="Euro 55" xfId="4405" xr:uid="{51C775A2-42E7-4877-9286-D2F95776A9CD}"/>
    <cellStyle name="Euro 55 2" xfId="4406" xr:uid="{16715D06-D423-4507-B4C3-F4A0D8B87F8A}"/>
    <cellStyle name="Euro 56" xfId="4407" xr:uid="{3B1346DE-0C8A-4E58-8A53-0F8CBD397BD2}"/>
    <cellStyle name="Euro 56 2" xfId="4408" xr:uid="{2C08165B-4D3F-4062-B19D-C3402FCBCE1F}"/>
    <cellStyle name="Euro 57" xfId="4409" xr:uid="{6A043669-67B9-4540-B9F0-E974E31B743D}"/>
    <cellStyle name="Euro 57 2" xfId="4410" xr:uid="{6974937F-E9D6-4D14-AF58-F5B2D85EAA10}"/>
    <cellStyle name="Euro 58" xfId="4411" xr:uid="{4E2BB282-754D-4086-B634-7EF2289A02D5}"/>
    <cellStyle name="Euro 58 2" xfId="4412" xr:uid="{ECF42C58-5BFE-41E2-9F11-B4E4677B6303}"/>
    <cellStyle name="Euro 59" xfId="4413" xr:uid="{BDD7E6BB-D2BF-4A97-AC4C-395E5F947632}"/>
    <cellStyle name="Euro 59 2" xfId="4414" xr:uid="{FA40CF41-E36F-4AA0-BFF5-EB11B91E69A6}"/>
    <cellStyle name="Euro 6" xfId="4415" xr:uid="{4FFFEFE3-594C-4FF8-88A7-1CF4C4BEC87A}"/>
    <cellStyle name="Euro 6 2" xfId="4416" xr:uid="{B9313A9D-0666-4649-A459-3C6FA3DF49CF}"/>
    <cellStyle name="Euro 60" xfId="4417" xr:uid="{BD2D253D-DF16-450D-99BE-24542415FE8D}"/>
    <cellStyle name="Euro 60 2" xfId="4418" xr:uid="{D3E22225-124B-4EBC-8A18-B67D06DB964D}"/>
    <cellStyle name="Euro 61" xfId="4419" xr:uid="{E17498EC-51BF-4977-BDD2-D975B49CF754}"/>
    <cellStyle name="Euro 61 2" xfId="4420" xr:uid="{AC61EEBF-367B-42AC-9CC1-94AA6EA9E615}"/>
    <cellStyle name="Euro 62" xfId="4421" xr:uid="{38F8984F-EA9B-4E8C-B0CC-BDE49826615B}"/>
    <cellStyle name="Euro 62 2" xfId="4422" xr:uid="{7CA23D00-6472-4319-95F3-E2C0BD6756B2}"/>
    <cellStyle name="Euro 63" xfId="4423" xr:uid="{8B0F9E85-FD36-4828-9ECA-676B0C834367}"/>
    <cellStyle name="Euro 63 2" xfId="4424" xr:uid="{D2925BF9-D3F7-4BE2-A7F3-3A45B141EC91}"/>
    <cellStyle name="Euro 64" xfId="4425" xr:uid="{A01B227B-6E5B-4AEE-A90F-35AFFB329686}"/>
    <cellStyle name="Euro 64 2" xfId="4426" xr:uid="{4921D56C-B6FF-4295-AD01-98B42F024DC4}"/>
    <cellStyle name="Euro 65" xfId="4427" xr:uid="{8C1A4787-7381-4DE5-A68B-58796C2379B4}"/>
    <cellStyle name="Euro 65 2" xfId="4428" xr:uid="{DAD026F4-5BDD-4C0B-AAE3-D431B1E5DEC8}"/>
    <cellStyle name="Euro 66" xfId="4429" xr:uid="{6B723FF0-DA23-4640-A271-E03B71B04DFA}"/>
    <cellStyle name="Euro 66 2" xfId="4430" xr:uid="{05FBB8DC-02BA-49BF-BF7B-ADF639D0F14B}"/>
    <cellStyle name="Euro 67" xfId="4431" xr:uid="{33CF829A-32FF-4B3F-8974-5964E62ABBD0}"/>
    <cellStyle name="Euro 67 2" xfId="4432" xr:uid="{CC4E9D4C-B695-4126-9EB9-BA65FE26386D}"/>
    <cellStyle name="Euro 68" xfId="4433" xr:uid="{15ECD5AA-E6DD-4AB3-A1D7-AF030D487ED6}"/>
    <cellStyle name="Euro 68 2" xfId="4434" xr:uid="{7DB80B54-D6BF-4753-BFA0-2ABF387406A5}"/>
    <cellStyle name="Euro 69" xfId="4435" xr:uid="{EA4500A1-3A5F-47F6-AE16-5AF6E8D31FB8}"/>
    <cellStyle name="Euro 69 2" xfId="4436" xr:uid="{6539F036-8E80-48D9-9FCF-E8A691F84017}"/>
    <cellStyle name="Euro 7" xfId="4437" xr:uid="{A69B1387-3F8F-4D01-8D9C-35A46FDE41A6}"/>
    <cellStyle name="Euro 7 2" xfId="4438" xr:uid="{7809BF82-31C4-45DE-91DB-3CF4F9454F77}"/>
    <cellStyle name="Euro 70" xfId="4439" xr:uid="{C7210465-4FB6-46C7-B964-12F4611426B9}"/>
    <cellStyle name="Euro 70 2" xfId="4440" xr:uid="{6EE3801A-265C-4AD0-AFF5-11D3F4038A8C}"/>
    <cellStyle name="Euro 71" xfId="4441" xr:uid="{6C76976A-F4E0-4910-965F-03B265D69448}"/>
    <cellStyle name="Euro 71 2" xfId="4442" xr:uid="{051DB288-6FA3-4A6D-AECD-EF170617CEE8}"/>
    <cellStyle name="Euro 72" xfId="4443" xr:uid="{F8DA9FB4-1924-4B70-86F0-26EB056CC8EA}"/>
    <cellStyle name="Euro 72 2" xfId="4444" xr:uid="{562E357B-4345-4836-B61C-FCC3148ECA8C}"/>
    <cellStyle name="Euro 73" xfId="4445" xr:uid="{FC188CCB-8858-43BC-8F52-FB6527C5E81D}"/>
    <cellStyle name="Euro 73 2" xfId="4446" xr:uid="{9C505284-4142-4542-A9CD-93C202899389}"/>
    <cellStyle name="Euro 74" xfId="4447" xr:uid="{BBDED81F-4160-42A4-9CB5-F50893DF8D03}"/>
    <cellStyle name="Euro 74 2" xfId="4448" xr:uid="{E3F9F72B-9F76-4F25-8C47-E6CD0A825626}"/>
    <cellStyle name="Euro 75" xfId="4449" xr:uid="{9F3D14A4-1EDB-4BEA-A13E-9C2246EA6B79}"/>
    <cellStyle name="Euro 75 2" xfId="4450" xr:uid="{B9602013-2D70-47FB-A1E4-E99DC7FCB19A}"/>
    <cellStyle name="Euro 76" xfId="4451" xr:uid="{C3112228-3000-4A21-9603-6C1383EFEF60}"/>
    <cellStyle name="Euro 76 2" xfId="4452" xr:uid="{A99A373E-CC25-4EB8-A632-8CB72907401D}"/>
    <cellStyle name="Euro 77" xfId="4453" xr:uid="{6E50539E-FA6C-4A08-AE41-7EF86657E003}"/>
    <cellStyle name="Euro 77 2" xfId="4454" xr:uid="{08907FD4-DEEC-4F1D-A73B-A5307F401145}"/>
    <cellStyle name="Euro 78" xfId="4455" xr:uid="{D08502CE-8498-4BCF-B9D3-CB42178DE166}"/>
    <cellStyle name="Euro 78 2" xfId="4456" xr:uid="{FAF5D048-4487-4415-8C82-9DA82A246941}"/>
    <cellStyle name="Euro 79" xfId="4457" xr:uid="{75E8F644-507E-46FF-9A9A-995AD6D3A52E}"/>
    <cellStyle name="Euro 79 2" xfId="4458" xr:uid="{9E9785DB-A1C8-425C-AAD8-0810423A0ACF}"/>
    <cellStyle name="Euro 8" xfId="4459" xr:uid="{53CAFD34-8A31-405B-9290-8F895830EF13}"/>
    <cellStyle name="Euro 8 2" xfId="4460" xr:uid="{97B250EE-0946-4EDF-9BF5-8F973D3046C8}"/>
    <cellStyle name="Euro 8 3" xfId="12050" xr:uid="{F724921D-21EA-4E77-8007-44E54E58C86B}"/>
    <cellStyle name="Euro 8 3 2" xfId="16730" xr:uid="{089F08EE-AD6E-4F6E-B52E-017E60720EEE}"/>
    <cellStyle name="Euro 80" xfId="4461" xr:uid="{78CC7DAD-3596-4453-ABD6-E292C3E6B3EA}"/>
    <cellStyle name="Euro 80 2" xfId="4462" xr:uid="{C85A5D5A-5030-465F-9EF5-C8D0F1F2777F}"/>
    <cellStyle name="Euro 81" xfId="4463" xr:uid="{3C2E27D8-DB49-4FBE-9043-58835F51E6B1}"/>
    <cellStyle name="Euro 81 2" xfId="4464" xr:uid="{E4145FF7-0A92-47A0-8CDF-63D3434D8325}"/>
    <cellStyle name="Euro 82" xfId="4465" xr:uid="{F06D0D4F-2C2C-47A3-8DC8-BF1AFBFC783D}"/>
    <cellStyle name="Euro 82 2" xfId="4466" xr:uid="{5FBED245-B255-4A8F-BC79-0ACDB09F8470}"/>
    <cellStyle name="Euro 83" xfId="4467" xr:uid="{497D684C-8C74-4311-B2E9-548080E883A8}"/>
    <cellStyle name="Euro 83 2" xfId="4468" xr:uid="{41A9528E-E963-4BD3-B01F-4E452C1AB8BD}"/>
    <cellStyle name="Euro 84" xfId="4469" xr:uid="{8E6562B8-CA83-493A-9DA0-46FE98777A0C}"/>
    <cellStyle name="Euro 84 2" xfId="4470" xr:uid="{B7336EE7-DA26-4261-B804-7F5C77E11B14}"/>
    <cellStyle name="Euro 85" xfId="4471" xr:uid="{E0760AC2-ACEA-41DA-B63C-6F9FE98FF50B}"/>
    <cellStyle name="Euro 85 2" xfId="4472" xr:uid="{2C132122-F170-4CBE-9919-10E87D0E34F1}"/>
    <cellStyle name="Euro 86" xfId="4473" xr:uid="{B9EBAE88-6AE4-4CBE-82AD-C2BEE805AB35}"/>
    <cellStyle name="Euro 86 2" xfId="4474" xr:uid="{581688C1-F472-430B-B10A-46141261C504}"/>
    <cellStyle name="Euro 87" xfId="4475" xr:uid="{505EDF3B-6509-4427-BEE7-CA63B55D3535}"/>
    <cellStyle name="Euro 87 2" xfId="4476" xr:uid="{599F7C0B-A140-471E-B653-8FAD4C698238}"/>
    <cellStyle name="Euro 88" xfId="4477" xr:uid="{20B700D9-8E2D-4DA8-8D47-AF9F9128A71D}"/>
    <cellStyle name="Euro 88 2" xfId="4478" xr:uid="{EB283870-01EF-44EB-95E4-29BB319F20E7}"/>
    <cellStyle name="Euro 89" xfId="4479" xr:uid="{016AE8D1-C850-4D97-9918-8E6AE227775A}"/>
    <cellStyle name="Euro 89 2" xfId="4480" xr:uid="{1F90C4FD-C6BE-47F4-849E-6D1ED50BEA37}"/>
    <cellStyle name="Euro 9" xfId="4481" xr:uid="{66D1C98B-FDAD-4F79-B851-BA10398B2973}"/>
    <cellStyle name="Euro 9 2" xfId="4482" xr:uid="{A0C9FBE1-6782-4B4D-8CF8-D3DCD3EC3D6C}"/>
    <cellStyle name="Euro 9 3" xfId="14691" xr:uid="{E2589EDF-439E-4D8F-B3E7-37FE786413CC}"/>
    <cellStyle name="Euro 90" xfId="4483" xr:uid="{4E16616A-01F6-44A6-BDD0-6C253CA8C0C0}"/>
    <cellStyle name="Euro 90 2" xfId="4484" xr:uid="{4082100E-81AE-42EE-A6EC-FF8F2DF73DE2}"/>
    <cellStyle name="Euro 91" xfId="4485" xr:uid="{49160394-CCC5-412E-AF5D-C55148DA9A1F}"/>
    <cellStyle name="Euro 91 2" xfId="4486" xr:uid="{6697E44A-EE5D-4AEC-83E8-4D4C4A69383D}"/>
    <cellStyle name="Euro 92" xfId="4487" xr:uid="{40D9C530-8F27-4116-BFDC-7F3ED1763FE1}"/>
    <cellStyle name="Euro 92 2" xfId="4488" xr:uid="{629436E3-F9F9-429C-A544-8B8D27B60ECD}"/>
    <cellStyle name="Euro 92 3" xfId="4489" xr:uid="{8DFB4F26-4230-4646-ACA0-ACA2D33E60D6}"/>
    <cellStyle name="Euro 93" xfId="4490" xr:uid="{8C943C2B-6E88-4DA9-A5AC-B3B6491B1552}"/>
    <cellStyle name="Euro 93 2" xfId="4491" xr:uid="{6993366B-C854-4D12-915F-295C07B1E36B}"/>
    <cellStyle name="Euro 93 3" xfId="4492" xr:uid="{82F7C424-4266-4881-BF49-09E97401077E}"/>
    <cellStyle name="Euro 94" xfId="4493" xr:uid="{86B355B4-5551-4F0C-98A6-2DBC8BB5E8BE}"/>
    <cellStyle name="Euro 94 2" xfId="4494" xr:uid="{82452663-48F5-41E7-A300-91B4A475704D}"/>
    <cellStyle name="Euro 94 3" xfId="4495" xr:uid="{41E533E9-2445-4413-8E1B-4C827D272248}"/>
    <cellStyle name="Euro 95" xfId="4496" xr:uid="{FD043BCB-A71A-4875-812E-DBC83E7F9963}"/>
    <cellStyle name="Euro 95 2" xfId="4497" xr:uid="{1B51E617-A24E-45F1-B996-B86E5CAE897A}"/>
    <cellStyle name="Euro 95 3" xfId="4498" xr:uid="{7244DFA5-585F-404B-9749-350454E66B28}"/>
    <cellStyle name="Euro 96" xfId="4499" xr:uid="{B8D1C3DD-431E-4994-8016-E7DC5B6C8D0A}"/>
    <cellStyle name="Euro 96 2" xfId="4500" xr:uid="{11EC1E15-AA40-4C53-AD00-BE8A753403A2}"/>
    <cellStyle name="Euro 96 3" xfId="4501" xr:uid="{0B345DAB-EDAE-4A05-87B8-A6CFCD164735}"/>
    <cellStyle name="Euro 97" xfId="4502" xr:uid="{0195DC4F-9D73-46F0-98FE-DE9C41E33F91}"/>
    <cellStyle name="Euro 97 2" xfId="4503" xr:uid="{9789708C-6991-4F50-AE36-8957F3C61D8C}"/>
    <cellStyle name="Euro 97 3" xfId="4504" xr:uid="{D87E4842-CD70-4BFE-B970-93A66A6456DB}"/>
    <cellStyle name="Euro 98" xfId="4505" xr:uid="{F98E19DB-1E3D-422D-AF72-0D8FB2BC741C}"/>
    <cellStyle name="Euro 98 2" xfId="4506" xr:uid="{A574AFAE-57D8-4F3A-B5F3-CF3745871F1A}"/>
    <cellStyle name="Euro 98 3" xfId="4507" xr:uid="{64DC430E-FF8D-449F-8CF4-16F6829EFC97}"/>
    <cellStyle name="Euro 99" xfId="4508" xr:uid="{8AC1FB17-4500-487F-9812-5E71724F970F}"/>
    <cellStyle name="Euro 99 2" xfId="4509" xr:uid="{D1EBAF99-F35A-4C3E-A668-FD5360B4F671}"/>
    <cellStyle name="Euro_1. CENTRES DE TRANSFORMATION" xfId="4510" xr:uid="{5723CFEF-9E99-475D-B233-197E2E4F38C0}"/>
    <cellStyle name="Excel Built-in Normal" xfId="35079" xr:uid="{0B45B9C6-4ECC-4A45-BE23-26247E985B23}"/>
    <cellStyle name="Explanatory Text 2" xfId="587" xr:uid="{570198CE-3A6C-4E65-933E-A75E14EFFB7F}"/>
    <cellStyle name="Explanatory Text 2 2" xfId="24080" xr:uid="{653F155F-52C8-4AC6-855B-A2BAEC596E18}"/>
    <cellStyle name="Explanatory Text 3" xfId="28078" xr:uid="{0C71346C-FE7E-4881-98E4-7B8FC5EA0401}"/>
    <cellStyle name="Explanatory Text 3 2" xfId="39047" xr:uid="{8B957124-58E4-4118-9306-7D10A5D08C93}"/>
    <cellStyle name="Explanatory Text 4" xfId="31493" xr:uid="{15D08CDF-F71E-4140-964A-9BEEC867C3B2}"/>
    <cellStyle name="Explanatory Text 5" xfId="2512" xr:uid="{F32EDF4B-434D-4FE4-85FD-EBFC7E5012A8}"/>
    <cellStyle name="f" xfId="12051" xr:uid="{226676B6-C8EC-4BC8-8BF8-19063421AA0E}"/>
    <cellStyle name="Faktor" xfId="12052" xr:uid="{2CBB13EE-8B96-425B-9EEB-44C29CA5DF40}"/>
    <cellStyle name="Faktor 2" xfId="12053" xr:uid="{392FAC41-3970-49AC-977D-90C349B9706A}"/>
    <cellStyle name="Faktorzu" xfId="12054" xr:uid="{1B92E4D9-E196-4F0F-8B19-B28FF88C0810}"/>
    <cellStyle name="Faktorzu 2" xfId="12055" xr:uid="{CF18A457-E9C8-4C74-9206-D6F93B8AFBC5}"/>
    <cellStyle name="Faktorzu 3" xfId="15081" xr:uid="{3481C2CE-FBC7-47EA-9B34-5AEF274656CE}"/>
    <cellStyle name="Faktorzu 4" xfId="15435" xr:uid="{48362EE7-C365-4181-89CB-077AA3525FDF}"/>
    <cellStyle name="Fecha" xfId="2952" xr:uid="{5CD5D840-5E16-40A5-801F-432F1B3517CE}"/>
    <cellStyle name="Fecha 2" xfId="12056" xr:uid="{90CFD585-B9C4-4CD5-937B-F63FB5FD509B}"/>
    <cellStyle name="Fecha 2 2" xfId="16731" xr:uid="{D2DAB17A-B4F0-4D56-B706-AACDA5EB7976}"/>
    <cellStyle name="Figyelmeztetés" xfId="12057" xr:uid="{66778EAD-CD21-4058-8C69-906FAA304F19}"/>
    <cellStyle name="Fijo" xfId="2953" xr:uid="{DFAD30D4-7D74-46C7-B206-7727ABE830D8}"/>
    <cellStyle name="Fijo 2" xfId="12058" xr:uid="{406EF14A-5D0B-468A-B5CD-0D4B9A3F66D2}"/>
    <cellStyle name="Fijo 2 2" xfId="16732" xr:uid="{07216DB8-14D5-41AF-A7BF-DC719E6F45DA}"/>
    <cellStyle name="Financier" xfId="31494" xr:uid="{AC7F51C0-C9D4-409D-B5FC-45E83431585C}"/>
    <cellStyle name="Financier0" xfId="31495" xr:uid="{558EBE9F-0EE4-491C-AC27-7BD15F5F0337}"/>
    <cellStyle name="Financiero" xfId="12059" xr:uid="{F9D42D8F-E547-444A-88E4-C3466FD041E9}"/>
    <cellStyle name="Fixed" xfId="224" xr:uid="{0D5E9ABB-EDE7-4096-A30C-0F12BDD2363E}"/>
    <cellStyle name="Fıxed" xfId="12060" xr:uid="{E8CF667C-E921-4CE4-8B47-B7817FC88BE3}"/>
    <cellStyle name="Fixed 10" xfId="4511" xr:uid="{A42DD18D-546E-4FC4-95DF-C38C76195758}"/>
    <cellStyle name="Fixed 10 2" xfId="4512" xr:uid="{5D8E914A-8B11-4BB4-9978-38CEC8D81CF1}"/>
    <cellStyle name="Fixed 10 3" xfId="14659" xr:uid="{FA0FD0DB-7FC2-414A-B5A1-0C9235B0CEF9}"/>
    <cellStyle name="Fixed 11" xfId="4513" xr:uid="{EF70ED95-9D31-4DED-BAD4-B346F5DB5163}"/>
    <cellStyle name="Fixed 11 2" xfId="4514" xr:uid="{D719E564-2137-4CC7-8155-85677EA0A6DC}"/>
    <cellStyle name="Fixed 11 3" xfId="14750" xr:uid="{B027DA6A-2741-4B78-90B2-9B0D0E1CA7E5}"/>
    <cellStyle name="Fixed 12" xfId="4515" xr:uid="{7F6F3E9A-C756-4A28-8884-D7DCA2F5372F}"/>
    <cellStyle name="Fixed 12 2" xfId="4516" xr:uid="{4188E4CE-D82A-443F-8114-5B69CA12E793}"/>
    <cellStyle name="Fixed 12 3" xfId="14657" xr:uid="{EA5CE3EB-D790-48A4-BDC0-1E800AE92A1D}"/>
    <cellStyle name="Fixed 13" xfId="4517" xr:uid="{83B3212C-98BF-42E0-8242-FDBBD151266B}"/>
    <cellStyle name="Fixed 13 2" xfId="4518" xr:uid="{68224341-9545-45EE-85FD-BD13760EED1F}"/>
    <cellStyle name="Fixed 13 3" xfId="14746" xr:uid="{4D49A66E-298D-4685-B2DA-5D341D28F9B6}"/>
    <cellStyle name="Fixed 14" xfId="4519" xr:uid="{196FE6B4-7249-4948-9660-593BE6FA99AA}"/>
    <cellStyle name="Fixed 14 2" xfId="4520" xr:uid="{0D62BB03-D885-4DC1-8561-99BDF9E87D7D}"/>
    <cellStyle name="Fixed 14 3" xfId="14660" xr:uid="{44DCF0EB-DDAC-4608-B363-9ECFD3B2FD0E}"/>
    <cellStyle name="Fixed 15" xfId="12061" xr:uid="{BF1A4542-16A9-4D89-802D-225AFB57FEB7}"/>
    <cellStyle name="Fixed 15 2" xfId="15082" xr:uid="{3A007595-E6C0-4AA0-8050-188750823FA2}"/>
    <cellStyle name="Fixed 16" xfId="12539" xr:uid="{176DA5E5-8C41-4CCE-878C-81F277469126}"/>
    <cellStyle name="Fixed 17" xfId="11566" xr:uid="{4CB5CB0B-CA14-47B0-B958-903E6A4672D1}"/>
    <cellStyle name="Fixed 17 2" xfId="16734" xr:uid="{5071D75B-10F7-4B6A-9F2D-BE9B9EB4FABD}"/>
    <cellStyle name="Fixed 18" xfId="12564" xr:uid="{8A8E60F5-C641-492C-8C0D-3C8C7D8737AC}"/>
    <cellStyle name="Fixed 19" xfId="11713" xr:uid="{412E36D6-78E5-4701-B17E-8ACCAF66516D}"/>
    <cellStyle name="Fixed 2" xfId="588" xr:uid="{5E5BDEDC-A08D-49FF-A3C0-01826D55EFC3}"/>
    <cellStyle name="Fixed 2 2" xfId="589" xr:uid="{13719BBF-CA96-4DFC-A245-264863E9838D}"/>
    <cellStyle name="Fixed 2 2 2" xfId="8859" xr:uid="{AB8DB2DD-C2A1-4216-A815-BE2EF054E6D5}"/>
    <cellStyle name="Fixed 2 2 2 2" xfId="12062" xr:uid="{3E4D1A7F-36C7-4489-852F-77168EC1CC31}"/>
    <cellStyle name="Fixed 2 3" xfId="12063" xr:uid="{02F59C27-858C-4089-96C8-D194F55C0D36}"/>
    <cellStyle name="Fixed 2 4" xfId="16735" xr:uid="{C3547906-71B0-4BBA-8CC6-5D7337651CFD}"/>
    <cellStyle name="Fixed 20" xfId="12561" xr:uid="{7DB437A3-D4C0-430B-80E2-E91EF67A3960}"/>
    <cellStyle name="Fixed 21" xfId="11447" xr:uid="{132E8900-46D5-480D-8D4A-427B3E23CF24}"/>
    <cellStyle name="Fixed 22" xfId="12560" xr:uid="{15BCC33E-4C28-4C1F-AEFA-36288AA948A8}"/>
    <cellStyle name="Fixed 23" xfId="11496" xr:uid="{26AFADBD-3C20-452A-B565-1711ADBDCC2A}"/>
    <cellStyle name="Fixed 24" xfId="12559" xr:uid="{72F70547-BF3C-40F8-91C9-6C5BCA2994E8}"/>
    <cellStyle name="Fixed 25" xfId="16733" xr:uid="{71F51F9F-EC4E-4963-A0F3-03A8FE9C1231}"/>
    <cellStyle name="Fixed 26" xfId="17248" xr:uid="{03A3E534-9E2F-453A-9D47-E1429652EE85}"/>
    <cellStyle name="Fixed 27" xfId="39048" xr:uid="{4AD497D8-8688-4F0C-9D2D-CAEDBE0068C6}"/>
    <cellStyle name="Fixed 28" xfId="38882" xr:uid="{45C2573E-B741-4048-8FF3-649564272C07}"/>
    <cellStyle name="Fixed 3" xfId="590" xr:uid="{99A0AE73-3991-4357-B7BA-D4EA43D56E53}"/>
    <cellStyle name="Fixed 3 2" xfId="591" xr:uid="{5FB2A027-EE7A-4581-B15E-523C9A73A7F7}"/>
    <cellStyle name="Fixed 3 2 2" xfId="12064" xr:uid="{87C71351-4CF7-450A-8C49-DC76F23C4308}"/>
    <cellStyle name="Fixed 3 3" xfId="12065" xr:uid="{2BF3AC28-EA9F-42FD-9566-1B5817A098BD}"/>
    <cellStyle name="Fixed 3 3 2" xfId="28079" xr:uid="{E40323AB-48FB-407F-A158-1F41DE3CE834}"/>
    <cellStyle name="Fixed 3 4" xfId="16736" xr:uid="{15BD3503-5EB1-451B-BF7A-B95D0BB2BAAF}"/>
    <cellStyle name="Fixed 4" xfId="592" xr:uid="{E8CBB83F-994C-4E11-847C-D9361516AE5B}"/>
    <cellStyle name="Fixed 4 2" xfId="4521" xr:uid="{B23148C0-3812-4F83-81AF-9B3CC1ABF94F}"/>
    <cellStyle name="Fixed 4 2 2" xfId="14695" xr:uid="{0EC557A5-3434-433D-8171-13D1E9108CE8}"/>
    <cellStyle name="Fixed 4 2 3" xfId="39049" xr:uid="{F14224DF-6D6D-4068-B993-E47F2FAEFB1E}"/>
    <cellStyle name="Fixed 4 3" xfId="12067" xr:uid="{7190756D-BA65-408A-A614-E68D072FC3D9}"/>
    <cellStyle name="Fixed 4 4" xfId="12066" xr:uid="{4B71ACBA-C75E-46F7-9AF8-3646B1D4BA18}"/>
    <cellStyle name="Fixed 4 4 2" xfId="16737" xr:uid="{04DD8473-6140-4A9F-8909-5776355E76FC}"/>
    <cellStyle name="Fixed 5" xfId="593" xr:uid="{4C86CDC6-21D0-4ED6-B9D5-38A7D968727C}"/>
    <cellStyle name="Fixed 5 2" xfId="4522" xr:uid="{F564A87F-B14A-4E0D-8103-8EA82B2370BA}"/>
    <cellStyle name="Fixed 5 3" xfId="12068" xr:uid="{C51FCB33-B069-4656-B290-9A32EC3062C8}"/>
    <cellStyle name="Fixed 6" xfId="594" xr:uid="{3C081E45-2E57-4474-8006-AF2FB08D6688}"/>
    <cellStyle name="Fixed 6 2" xfId="4523" xr:uid="{7DB0D3A7-C643-4B79-BE81-A951BBC41A2F}"/>
    <cellStyle name="Fixed 6 3" xfId="12069" xr:uid="{08E69ED9-7764-40B1-A88C-1C55081257AE}"/>
    <cellStyle name="Fixed 7" xfId="595" xr:uid="{A9F763BA-AB3E-417F-ABE0-191146653402}"/>
    <cellStyle name="Fixed 7 2" xfId="4524" xr:uid="{33B16220-4845-4E01-B885-9BDD064A221D}"/>
    <cellStyle name="Fixed 7 2 2" xfId="24603" xr:uid="{A8DC5A47-F0FC-4FB2-813F-0117B0716AC1}"/>
    <cellStyle name="Fixed 7 3" xfId="12071" xr:uid="{18DD81D8-B124-46D6-8A3C-1A7114FA7B65}"/>
    <cellStyle name="Fixed 7 4" xfId="12070" xr:uid="{4C8C8110-FD0C-4AD8-AF2E-A54A8CE3F360}"/>
    <cellStyle name="Fixed 7 5" xfId="24079" xr:uid="{322D33C6-C07E-4491-9751-1A9811608406}"/>
    <cellStyle name="Fixed 8" xfId="596" xr:uid="{5BC08B64-56CE-4BF6-91A5-98A59F12F12F}"/>
    <cellStyle name="Fixed 8 2" xfId="4526" xr:uid="{ECA8AE63-99AD-4BB6-85CF-A19F739D3D2E}"/>
    <cellStyle name="Fixed 8 3" xfId="14694" xr:uid="{CF984B01-E89D-4BFF-95E1-9D778C8A391B}"/>
    <cellStyle name="Fixed 8 4" xfId="24840" xr:uid="{A5FE06B5-E1A5-416E-8663-67753E0F7160}"/>
    <cellStyle name="Fixed 8 5" xfId="4525" xr:uid="{6A21FC0B-0342-4761-9608-0405C81EC764}"/>
    <cellStyle name="Fixed 9" xfId="4527" xr:uid="{A36C6688-B1CB-47F1-B673-58CE94BF4227}"/>
    <cellStyle name="Fixed 9 2" xfId="4528" xr:uid="{706917F6-3DAF-4046-A2AE-4A28D794D5AA}"/>
    <cellStyle name="Fixed 9 3" xfId="14730" xr:uid="{D1B90028-FCBC-4346-8AE0-44310D6A1B79}"/>
    <cellStyle name="Fixed_2011 08 15 -  AFCAC Retail - IKEA Work-in-progress BOQ FIT-OUT" xfId="597" xr:uid="{576FC606-100C-4ADB-8914-2BD845AD0890}"/>
    <cellStyle name="Followed Hyperlink 10" xfId="598" xr:uid="{A08C3233-AB9F-4B39-B49A-6DEE359D3E6C}"/>
    <cellStyle name="Followed Hyperlink 100" xfId="599" xr:uid="{2AB1C8C4-3111-4008-AFF1-9705FE7CC850}"/>
    <cellStyle name="Followed Hyperlink 101" xfId="600" xr:uid="{CA55E0CA-5125-47C4-AD9A-698F1BD02128}"/>
    <cellStyle name="Followed Hyperlink 102" xfId="601" xr:uid="{EE25E260-2835-4E03-A048-03E7D010689C}"/>
    <cellStyle name="Followed Hyperlink 103" xfId="602" xr:uid="{53E70229-A62B-441C-8C08-EFDA6BDED785}"/>
    <cellStyle name="Followed Hyperlink 104" xfId="603" xr:uid="{A3041758-3D99-4714-B193-0F6E835BB8A8}"/>
    <cellStyle name="Followed Hyperlink 105" xfId="604" xr:uid="{EFDEA12D-B910-4E74-A871-A7413294410C}"/>
    <cellStyle name="Followed Hyperlink 106" xfId="605" xr:uid="{98C0A82E-75CE-47A2-BAD5-CEEC9D9A3344}"/>
    <cellStyle name="Followed Hyperlink 107" xfId="606" xr:uid="{6F5EBC63-0D00-434A-9B4B-DF2698119543}"/>
    <cellStyle name="Followed Hyperlink 108" xfId="607" xr:uid="{D6E8BD5B-0685-4ABB-A2C1-7B81986C78DF}"/>
    <cellStyle name="Followed Hyperlink 109" xfId="608" xr:uid="{A9F05435-F071-469B-A68E-408DD1A7DD59}"/>
    <cellStyle name="Followed Hyperlink 11" xfId="609" xr:uid="{AFA5BAD6-EB29-4A2C-9AFE-4141DE3623B4}"/>
    <cellStyle name="Followed Hyperlink 110" xfId="610" xr:uid="{0B414414-63E8-4E8B-BC72-5F3C84CF3157}"/>
    <cellStyle name="Followed Hyperlink 111" xfId="611" xr:uid="{2F6C596C-A71B-46BE-9DF5-5A5C2C33A3F5}"/>
    <cellStyle name="Followed Hyperlink 112" xfId="612" xr:uid="{CA76413D-44B9-4AF9-B2C3-6E16759DE696}"/>
    <cellStyle name="Followed Hyperlink 113" xfId="613" xr:uid="{0CCCD79B-154E-482B-9C91-30EBC552B0AA}"/>
    <cellStyle name="Followed Hyperlink 114" xfId="614" xr:uid="{99C6A443-673E-4FED-9AD2-C00118AD0E15}"/>
    <cellStyle name="Followed Hyperlink 115" xfId="615" xr:uid="{D066F02D-8B44-4A1F-8A65-422E21D5E249}"/>
    <cellStyle name="Followed Hyperlink 116" xfId="616" xr:uid="{5E8E7EB4-0BF0-49DA-8382-091439928895}"/>
    <cellStyle name="Followed Hyperlink 117" xfId="617" xr:uid="{B7142EAD-4D61-47FC-9CE0-224D53AF60AA}"/>
    <cellStyle name="Followed Hyperlink 118" xfId="618" xr:uid="{E5C3E1A1-9432-44CC-A2A4-E911105F1399}"/>
    <cellStyle name="Followed Hyperlink 119" xfId="619" xr:uid="{E272E38E-3A9D-4071-B49E-5C384D629C63}"/>
    <cellStyle name="Followed Hyperlink 12" xfId="620" xr:uid="{102328DC-E0D8-485B-9AC4-AF8F54E724A5}"/>
    <cellStyle name="Followed Hyperlink 120" xfId="621" xr:uid="{F1C6F98D-CA00-44AD-AA88-14ECCF7CB48F}"/>
    <cellStyle name="Followed Hyperlink 121" xfId="622" xr:uid="{4739BF1C-643F-4B1A-BD80-2D8938669FB7}"/>
    <cellStyle name="Followed Hyperlink 122" xfId="623" xr:uid="{C288C7BB-FA21-40F2-B3C8-C37ADF8AAACE}"/>
    <cellStyle name="Followed Hyperlink 123" xfId="624" xr:uid="{4200FAD8-E2A1-4EB1-983B-3EEE24BCF6F2}"/>
    <cellStyle name="Followed Hyperlink 124" xfId="625" xr:uid="{6B75C75E-24FF-4095-903F-72EE2D7D10F7}"/>
    <cellStyle name="Followed Hyperlink 125" xfId="626" xr:uid="{26645F65-36F2-44DF-9B5F-9F6395DF2851}"/>
    <cellStyle name="Followed Hyperlink 126" xfId="627" xr:uid="{ACC655CF-150E-4CCA-BC85-B23976D0B7C5}"/>
    <cellStyle name="Followed Hyperlink 127" xfId="628" xr:uid="{61E7D189-9E71-4339-90EE-F8329B2CC856}"/>
    <cellStyle name="Followed Hyperlink 128" xfId="629" xr:uid="{EF1E9766-0E3F-4B78-8351-EF298550C786}"/>
    <cellStyle name="Followed Hyperlink 129" xfId="630" xr:uid="{FC66DCBE-A075-4850-AAB1-CDD25A7C2B39}"/>
    <cellStyle name="Followed Hyperlink 13" xfId="631" xr:uid="{0C2CD4F7-F209-4E6C-B656-BA7B666AE03D}"/>
    <cellStyle name="Followed Hyperlink 130" xfId="632" xr:uid="{BA3852F9-00D6-4601-841C-C2C2DBBF5464}"/>
    <cellStyle name="Followed Hyperlink 131" xfId="633" xr:uid="{9731130E-29D5-4C44-81D1-BB4E5CD0086C}"/>
    <cellStyle name="Followed Hyperlink 132" xfId="634" xr:uid="{90813B3D-0A79-4016-BC95-49CFC518ECD8}"/>
    <cellStyle name="Followed Hyperlink 133" xfId="635" xr:uid="{0C88AC83-D6EC-45E8-BF36-29BD46770A25}"/>
    <cellStyle name="Followed Hyperlink 134" xfId="636" xr:uid="{375EA94A-DE57-44C1-A0B5-AB75FEC281D2}"/>
    <cellStyle name="Followed Hyperlink 135" xfId="637" xr:uid="{71588D6B-2876-427D-8876-7AAA2F18DA66}"/>
    <cellStyle name="Followed Hyperlink 136" xfId="638" xr:uid="{FF509D10-59CA-4882-A225-3AB086C6F6F9}"/>
    <cellStyle name="Followed Hyperlink 137" xfId="639" xr:uid="{38FFF4F9-6A62-418B-9E79-B92A7F051E31}"/>
    <cellStyle name="Followed Hyperlink 138" xfId="640" xr:uid="{39BF7CD3-23E7-49E0-9857-B0A8B0B44E6E}"/>
    <cellStyle name="Followed Hyperlink 139" xfId="641" xr:uid="{DFF11D20-FA2D-4EF3-B762-2E7EDF8F12F7}"/>
    <cellStyle name="Followed Hyperlink 14" xfId="642" xr:uid="{E02FA5CA-CC73-4953-8CBC-EA9E0338E245}"/>
    <cellStyle name="Followed Hyperlink 140" xfId="643" xr:uid="{C0B89765-D2F9-4F0A-87CA-38CF5993E8C6}"/>
    <cellStyle name="Followed Hyperlink 141" xfId="644" xr:uid="{59A53BC4-907E-47CC-A340-116FB4B174F1}"/>
    <cellStyle name="Followed Hyperlink 142" xfId="645" xr:uid="{D11DB90B-CE3A-4914-998B-48EA18498C63}"/>
    <cellStyle name="Followed Hyperlink 143" xfId="646" xr:uid="{C105A073-BA39-4108-981D-D7BCB20B6EFF}"/>
    <cellStyle name="Followed Hyperlink 144" xfId="647" xr:uid="{53CD9401-4D48-47D7-8AA4-D782A7FC1E76}"/>
    <cellStyle name="Followed Hyperlink 145" xfId="648" xr:uid="{F32CED58-561C-466B-9DB6-5CD1B72BCC85}"/>
    <cellStyle name="Followed Hyperlink 146" xfId="649" xr:uid="{06A7DD75-795F-446B-B971-8ED8441954CD}"/>
    <cellStyle name="Followed Hyperlink 147" xfId="650" xr:uid="{DD42150C-40E1-43BD-9F83-CFEFD756D9AF}"/>
    <cellStyle name="Followed Hyperlink 148" xfId="651" xr:uid="{30A60132-5FD8-4608-AF5D-EC9C17E9362F}"/>
    <cellStyle name="Followed Hyperlink 149" xfId="652" xr:uid="{D3E51B16-2D41-48B4-86B4-99419F5876E4}"/>
    <cellStyle name="Followed Hyperlink 15" xfId="653" xr:uid="{4C00B1A5-A01F-4960-A2E0-23E6DADAD205}"/>
    <cellStyle name="Followed Hyperlink 150" xfId="654" xr:uid="{AED03D31-FC54-49B7-A186-ABE661468773}"/>
    <cellStyle name="Followed Hyperlink 151" xfId="655" xr:uid="{1A9F12C1-1FD2-433F-A7AE-D133DAB61483}"/>
    <cellStyle name="Followed Hyperlink 152" xfId="656" xr:uid="{FEA94262-BCC7-4425-9795-BA0F4E60EDD8}"/>
    <cellStyle name="Followed Hyperlink 153" xfId="657" xr:uid="{8B29F566-72A7-4199-963E-324F37F5D329}"/>
    <cellStyle name="Followed Hyperlink 154" xfId="658" xr:uid="{983792FD-9E45-410B-BECD-70ED25B2303E}"/>
    <cellStyle name="Followed Hyperlink 155" xfId="659" xr:uid="{AD299FB9-C899-4FAF-9A6F-6D06815C51BE}"/>
    <cellStyle name="Followed Hyperlink 156" xfId="660" xr:uid="{9A40D071-9705-4800-B4D2-86B258C5BB88}"/>
    <cellStyle name="Followed Hyperlink 157" xfId="661" xr:uid="{95855DC0-223C-41F3-AEAB-C99310659764}"/>
    <cellStyle name="Followed Hyperlink 158" xfId="662" xr:uid="{FAF6E208-1ED7-4E7D-9C54-E505C58159F2}"/>
    <cellStyle name="Followed Hyperlink 159" xfId="663" xr:uid="{CA08606B-A940-439A-A7E1-87DA705618D7}"/>
    <cellStyle name="Followed Hyperlink 16" xfId="664" xr:uid="{BA9B98B7-4564-4FFF-B9E9-A4709B4BF589}"/>
    <cellStyle name="Followed Hyperlink 160" xfId="665" xr:uid="{C0240B14-94F9-43F8-8190-D82D537424F6}"/>
    <cellStyle name="Followed Hyperlink 161" xfId="666" xr:uid="{E2E13832-9643-41D7-A31E-36303D1178BF}"/>
    <cellStyle name="Followed Hyperlink 162" xfId="667" xr:uid="{A734392A-97FC-4065-B3F8-2EF9EC6B4A7A}"/>
    <cellStyle name="Followed Hyperlink 163" xfId="668" xr:uid="{4CCBC855-9111-40FE-A5DD-AC4F7E2E095B}"/>
    <cellStyle name="Followed Hyperlink 164" xfId="669" xr:uid="{F3ACDD22-2267-4E42-AC99-5C4B1521F597}"/>
    <cellStyle name="Followed Hyperlink 165" xfId="670" xr:uid="{81ABBB37-682B-4BCC-89C5-1FC6DD3BDB55}"/>
    <cellStyle name="Followed Hyperlink 166" xfId="671" xr:uid="{27A37C0B-80E1-401D-9B0F-8EB51443C573}"/>
    <cellStyle name="Followed Hyperlink 167" xfId="672" xr:uid="{A74BF53A-969B-4A80-86C6-07BA07FAECE9}"/>
    <cellStyle name="Followed Hyperlink 168" xfId="673" xr:uid="{2F2B28AB-4AA7-4AA7-9966-A3E579B4BD5A}"/>
    <cellStyle name="Followed Hyperlink 169" xfId="674" xr:uid="{CD4056A4-B755-4D1D-8E54-4B045C87E8CA}"/>
    <cellStyle name="Followed Hyperlink 17" xfId="675" xr:uid="{44A7CE79-49BE-41EC-8E66-EBCC30EA2E87}"/>
    <cellStyle name="Followed Hyperlink 170" xfId="676" xr:uid="{AB1E2373-813D-48B2-8A0C-47E3433E27B8}"/>
    <cellStyle name="Followed Hyperlink 171" xfId="677" xr:uid="{0D81F859-D5C5-4B43-A70C-2BF9A155F29B}"/>
    <cellStyle name="Followed Hyperlink 172" xfId="678" xr:uid="{B43FE887-E5A9-42F4-B298-426356A9F9A2}"/>
    <cellStyle name="Followed Hyperlink 173" xfId="679" xr:uid="{BFB236B2-431D-4AAF-A8DE-89E3F6681C94}"/>
    <cellStyle name="Followed Hyperlink 174" xfId="680" xr:uid="{E3EF28E0-6965-41F9-8B2C-0C05CA4C4B4C}"/>
    <cellStyle name="Followed Hyperlink 175" xfId="681" xr:uid="{44E1752E-A50C-493E-8D33-9A2D0DD16ACE}"/>
    <cellStyle name="Followed Hyperlink 176" xfId="682" xr:uid="{0CCD1D5D-C21D-4C00-AC16-698467AEFA39}"/>
    <cellStyle name="Followed Hyperlink 177" xfId="683" xr:uid="{C9C47617-2C05-454D-BA46-5E4DB6306068}"/>
    <cellStyle name="Followed Hyperlink 178" xfId="684" xr:uid="{6CB4B78C-8BD0-4D63-8400-97167788B666}"/>
    <cellStyle name="Followed Hyperlink 179" xfId="685" xr:uid="{269A0187-BCA9-4656-8481-2E05989D0776}"/>
    <cellStyle name="Followed Hyperlink 18" xfId="686" xr:uid="{44A2F9A5-466E-4346-9EAF-68DBCA99E93A}"/>
    <cellStyle name="Followed Hyperlink 180" xfId="687" xr:uid="{A85DF6D6-5E18-448C-9D58-184CD89CF80A}"/>
    <cellStyle name="Followed Hyperlink 181" xfId="688" xr:uid="{94745CE7-855A-4579-A1F6-6746F33D3E1C}"/>
    <cellStyle name="Followed Hyperlink 182" xfId="689" xr:uid="{7E7D25D2-7A84-4824-A449-264AA04DD346}"/>
    <cellStyle name="Followed Hyperlink 183" xfId="690" xr:uid="{7CCEBA56-E1B1-49F1-BC67-6AF432CD4288}"/>
    <cellStyle name="Followed Hyperlink 184" xfId="691" xr:uid="{F4CD206F-FBD7-4AA3-B526-F076E16DDCBC}"/>
    <cellStyle name="Followed Hyperlink 185" xfId="692" xr:uid="{D4611683-53E8-4306-B3EF-A8D22E99EC8F}"/>
    <cellStyle name="Followed Hyperlink 186" xfId="693" xr:uid="{7DBB5049-2F54-4F46-8697-BE133CC112AC}"/>
    <cellStyle name="Followed Hyperlink 187" xfId="694" xr:uid="{CE8AD926-7F41-4C49-89F6-E16009B979F1}"/>
    <cellStyle name="Followed Hyperlink 188" xfId="695" xr:uid="{9E4571AB-3918-4945-99E3-A651F49CE8D1}"/>
    <cellStyle name="Followed Hyperlink 189" xfId="696" xr:uid="{581D6881-92F9-48F7-BB73-52C907236979}"/>
    <cellStyle name="Followed Hyperlink 19" xfId="697" xr:uid="{77009B5E-DD45-40D5-B2FC-557314D40809}"/>
    <cellStyle name="Followed Hyperlink 190" xfId="698" xr:uid="{F0EDF508-F845-409F-9914-9C409AE024E1}"/>
    <cellStyle name="Followed Hyperlink 191" xfId="699" xr:uid="{EE34AA45-56EB-47C4-A385-80924F52AC6D}"/>
    <cellStyle name="Followed Hyperlink 192" xfId="700" xr:uid="{69D52228-E103-402D-ACC8-9B13B22C107B}"/>
    <cellStyle name="Followed Hyperlink 2" xfId="701" xr:uid="{07738F75-AA6F-4B55-BFE4-384FB887CDC4}"/>
    <cellStyle name="Followed Hyperlink 20" xfId="702" xr:uid="{3CBC732F-F6A0-4C76-90A6-DDC03FBEF7DE}"/>
    <cellStyle name="Followed Hyperlink 21" xfId="703" xr:uid="{6B15E163-CB86-4ED0-8ACF-113F847BEB42}"/>
    <cellStyle name="Followed Hyperlink 22" xfId="704" xr:uid="{D4B91F36-07F6-4D98-A7AE-B73152E07A3A}"/>
    <cellStyle name="Followed Hyperlink 23" xfId="705" xr:uid="{592FBBD9-242B-4689-8AD6-CAE8B74FA944}"/>
    <cellStyle name="Followed Hyperlink 24" xfId="706" xr:uid="{A22ED7FC-2933-4DC7-93C2-EBF9CA9CC744}"/>
    <cellStyle name="Followed Hyperlink 25" xfId="707" xr:uid="{5FE10408-8A72-4466-B18D-497E2D46A622}"/>
    <cellStyle name="Followed Hyperlink 26" xfId="708" xr:uid="{86F433B4-3613-45CD-A095-1D45BDF3BAE2}"/>
    <cellStyle name="Followed Hyperlink 27" xfId="709" xr:uid="{4D40C4B1-DFEA-485D-9E28-195C104057F5}"/>
    <cellStyle name="Followed Hyperlink 28" xfId="710" xr:uid="{C474BED8-6462-4EA3-8EFD-7DB1A4A0AB66}"/>
    <cellStyle name="Followed Hyperlink 29" xfId="711" xr:uid="{053DA4DF-AFE8-420B-8D4B-D1717CB09287}"/>
    <cellStyle name="Followed Hyperlink 3" xfId="712" xr:uid="{016E9417-7BA6-4987-A83F-680912A0D480}"/>
    <cellStyle name="Followed Hyperlink 30" xfId="713" xr:uid="{23990AC7-30A4-43D3-B757-1E815B35CDFB}"/>
    <cellStyle name="Followed Hyperlink 31" xfId="714" xr:uid="{E70D18E8-C7FD-44D2-9FEC-101E0F038A0F}"/>
    <cellStyle name="Followed Hyperlink 32" xfId="715" xr:uid="{F20B201D-7A2E-4A3C-A9DB-8F915803D54B}"/>
    <cellStyle name="Followed Hyperlink 33" xfId="716" xr:uid="{16D4DFA8-FE32-48AB-B0DB-4039BF556617}"/>
    <cellStyle name="Followed Hyperlink 34" xfId="717" xr:uid="{C283F1BA-099D-441D-98CD-0394C4AF87D0}"/>
    <cellStyle name="Followed Hyperlink 35" xfId="718" xr:uid="{B45FC90B-F3DF-4E2F-946D-6AFE8D33B74D}"/>
    <cellStyle name="Followed Hyperlink 36" xfId="719" xr:uid="{12CE8E46-4960-4A47-A81D-02DC5F3D8A64}"/>
    <cellStyle name="Followed Hyperlink 37" xfId="720" xr:uid="{C811B295-0D24-4D51-8326-CB6E505931DC}"/>
    <cellStyle name="Followed Hyperlink 38" xfId="721" xr:uid="{4F493DA5-BB6F-44FB-9657-D9CFD06B955A}"/>
    <cellStyle name="Followed Hyperlink 39" xfId="722" xr:uid="{F26C5201-1D12-40D7-9B88-4A2B3615BB7D}"/>
    <cellStyle name="Followed Hyperlink 4" xfId="723" xr:uid="{18934C48-8FEC-4011-A001-7DF8B3C2F2B6}"/>
    <cellStyle name="Followed Hyperlink 40" xfId="724" xr:uid="{3532FCAA-74E3-4D60-A3BA-ACE1E1ED3BD0}"/>
    <cellStyle name="Followed Hyperlink 41" xfId="725" xr:uid="{8470941C-D158-40B2-9FBE-0F7674EB73A0}"/>
    <cellStyle name="Followed Hyperlink 42" xfId="726" xr:uid="{C554FCFD-0F58-4040-A3F1-6D73725759F4}"/>
    <cellStyle name="Followed Hyperlink 43" xfId="727" xr:uid="{D892599B-B0C1-4354-B744-FB5AEE1D465D}"/>
    <cellStyle name="Followed Hyperlink 44" xfId="728" xr:uid="{9C4BA63D-315B-45E4-BCC6-0D8880CE045C}"/>
    <cellStyle name="Followed Hyperlink 45" xfId="729" xr:uid="{E23B659A-89BC-48C9-B806-AEF6605B479B}"/>
    <cellStyle name="Followed Hyperlink 46" xfId="730" xr:uid="{0807CF6F-3BDE-4C19-9678-F5EF23CBEE23}"/>
    <cellStyle name="Followed Hyperlink 47" xfId="731" xr:uid="{FDE8A47A-EA7E-4D8D-875D-988C763DF59D}"/>
    <cellStyle name="Followed Hyperlink 48" xfId="732" xr:uid="{3D9CBDA6-94EE-4B52-A43E-5DCE24988ED9}"/>
    <cellStyle name="Followed Hyperlink 49" xfId="733" xr:uid="{9F0B2FFD-AEB8-446D-B31F-49A61AEBBF1E}"/>
    <cellStyle name="Followed Hyperlink 5" xfId="734" xr:uid="{3574267D-3DD4-40A3-B121-84760E3546C9}"/>
    <cellStyle name="Followed Hyperlink 50" xfId="735" xr:uid="{2AB66859-1E73-4415-AEC3-E90A66216763}"/>
    <cellStyle name="Followed Hyperlink 51" xfId="736" xr:uid="{A880CF26-941B-4485-AFE7-AD997FBC2B2F}"/>
    <cellStyle name="Followed Hyperlink 52" xfId="737" xr:uid="{C57C9E1B-3EE9-4545-ACD1-DE0B23DAD827}"/>
    <cellStyle name="Followed Hyperlink 53" xfId="738" xr:uid="{98338363-4E62-4FB9-9B29-9FD63FED84DF}"/>
    <cellStyle name="Followed Hyperlink 54" xfId="739" xr:uid="{74C762FD-7384-498A-8A35-273892C577CB}"/>
    <cellStyle name="Followed Hyperlink 55" xfId="740" xr:uid="{0CE40176-78F3-419B-8194-692630D65066}"/>
    <cellStyle name="Followed Hyperlink 56" xfId="741" xr:uid="{4A3C6329-E9B4-477A-9682-90D68194A70E}"/>
    <cellStyle name="Followed Hyperlink 57" xfId="742" xr:uid="{9B7861D5-E389-4C9F-BC11-A38A28AACBA6}"/>
    <cellStyle name="Followed Hyperlink 58" xfId="743" xr:uid="{FF92BAB0-42F5-4E59-B4B9-AD1506EAEDFC}"/>
    <cellStyle name="Followed Hyperlink 59" xfId="744" xr:uid="{0E1CC02D-370E-4D88-A4D5-45B5CE1851A9}"/>
    <cellStyle name="Followed Hyperlink 6" xfId="745" xr:uid="{EA458FED-EC9A-4344-91ED-2B9B718B6F21}"/>
    <cellStyle name="Followed Hyperlink 60" xfId="746" xr:uid="{E3532246-AE6D-43CA-8C7F-A7D7F17B9934}"/>
    <cellStyle name="Followed Hyperlink 61" xfId="747" xr:uid="{32A13412-A215-431D-A05E-67FCC96E6858}"/>
    <cellStyle name="Followed Hyperlink 62" xfId="748" xr:uid="{4BE8DDD6-C480-4F31-8F74-F379501651D2}"/>
    <cellStyle name="Followed Hyperlink 63" xfId="749" xr:uid="{CD625009-5E3A-4E56-ACD8-5946B37C1243}"/>
    <cellStyle name="Followed Hyperlink 64" xfId="750" xr:uid="{1E7E7A03-1EE9-464C-9A15-3A89C3B27579}"/>
    <cellStyle name="Followed Hyperlink 65" xfId="751" xr:uid="{566B6FEF-7780-4EF0-852B-BF143653884B}"/>
    <cellStyle name="Followed Hyperlink 66" xfId="752" xr:uid="{A4FBEE53-D64F-4140-BA5A-D1390F73C5B7}"/>
    <cellStyle name="Followed Hyperlink 67" xfId="753" xr:uid="{7F2D9DEE-EE19-4A85-999F-1275DCAC00AC}"/>
    <cellStyle name="Followed Hyperlink 68" xfId="754" xr:uid="{F4189649-0EE6-4237-BBBF-BD8F80E1D735}"/>
    <cellStyle name="Followed Hyperlink 69" xfId="755" xr:uid="{60C01871-B896-4827-BCA4-8BCC2505118A}"/>
    <cellStyle name="Followed Hyperlink 7" xfId="756" xr:uid="{7D36A4BE-A0A8-48B1-A900-FDC7737782CF}"/>
    <cellStyle name="Followed Hyperlink 70" xfId="757" xr:uid="{6A28B221-4089-4FB7-91E5-690BED928C76}"/>
    <cellStyle name="Followed Hyperlink 71" xfId="758" xr:uid="{079956D5-F2A3-400E-8424-3A4EEC2C0EBA}"/>
    <cellStyle name="Followed Hyperlink 72" xfId="759" xr:uid="{6C639C7E-8007-428A-AD3F-63F76EC22360}"/>
    <cellStyle name="Followed Hyperlink 73" xfId="760" xr:uid="{029C0A55-8CB1-4FDD-96C0-E4506812B3F2}"/>
    <cellStyle name="Followed Hyperlink 74" xfId="761" xr:uid="{7E718F9A-EBF9-4FC1-8A00-D1180FC824E0}"/>
    <cellStyle name="Followed Hyperlink 75" xfId="762" xr:uid="{88F307C6-6212-4920-8289-15FB6DF7ECB5}"/>
    <cellStyle name="Followed Hyperlink 76" xfId="763" xr:uid="{5EE6DF3D-9184-4F77-9759-9C44BA94178D}"/>
    <cellStyle name="Followed Hyperlink 77" xfId="764" xr:uid="{8EFA7424-AF09-464C-8405-2B8AD1C35BC4}"/>
    <cellStyle name="Followed Hyperlink 78" xfId="765" xr:uid="{E9D82169-F3E7-449A-92C2-871373A422AA}"/>
    <cellStyle name="Followed Hyperlink 79" xfId="766" xr:uid="{C05EE23A-2235-46E3-BDDD-7F584C9AB623}"/>
    <cellStyle name="Followed Hyperlink 8" xfId="767" xr:uid="{E9C85C4A-86B3-4A94-804F-1BC70C58F40C}"/>
    <cellStyle name="Followed Hyperlink 80" xfId="768" xr:uid="{2BAC4DF4-364D-44F4-8D96-0530ACD77DE1}"/>
    <cellStyle name="Followed Hyperlink 81" xfId="769" xr:uid="{5852AB0C-4427-4A1F-BE8C-B7D1D5FBB9AD}"/>
    <cellStyle name="Followed Hyperlink 82" xfId="770" xr:uid="{376358CD-8EBB-4729-85C9-DAED2A9B267B}"/>
    <cellStyle name="Followed Hyperlink 83" xfId="771" xr:uid="{1272A010-C37F-42B9-9562-787D81B40240}"/>
    <cellStyle name="Followed Hyperlink 84" xfId="772" xr:uid="{FF89F1A3-228F-478F-94C4-500533F7991D}"/>
    <cellStyle name="Followed Hyperlink 85" xfId="773" xr:uid="{2B9F928B-FD69-4131-AF61-6B7ED35CB2A2}"/>
    <cellStyle name="Followed Hyperlink 86" xfId="774" xr:uid="{A58923AB-5592-4950-89FA-B6E862723AC6}"/>
    <cellStyle name="Followed Hyperlink 87" xfId="775" xr:uid="{A1739AEF-E570-4EDC-806A-F5FEEA1EC100}"/>
    <cellStyle name="Followed Hyperlink 88" xfId="776" xr:uid="{E7CB5B35-B64B-4D94-9AA9-CE40920DF13C}"/>
    <cellStyle name="Followed Hyperlink 89" xfId="777" xr:uid="{A26177F2-665F-4CAB-AF80-C6A5D9A5F506}"/>
    <cellStyle name="Followed Hyperlink 9" xfId="778" xr:uid="{9571D51D-0D2F-4595-80AB-A6327E7391FB}"/>
    <cellStyle name="Followed Hyperlink 90" xfId="779" xr:uid="{FD3381CB-3C1B-467D-9407-5B05587C1616}"/>
    <cellStyle name="Followed Hyperlink 91" xfId="780" xr:uid="{5E624A16-CB06-4414-92FC-22575EA6559D}"/>
    <cellStyle name="Followed Hyperlink 92" xfId="781" xr:uid="{57B70BA9-A07B-41C1-B62C-76EC5C9D3ADF}"/>
    <cellStyle name="Followed Hyperlink 93" xfId="782" xr:uid="{E41B5B7D-F76A-4B28-805C-F1908A93F16B}"/>
    <cellStyle name="Followed Hyperlink 94" xfId="783" xr:uid="{15F1B46D-3D70-492C-88FB-A3EFCD76CF67}"/>
    <cellStyle name="Followed Hyperlink 95" xfId="784" xr:uid="{568602F2-99DE-443E-9EBA-A19FE080C9B5}"/>
    <cellStyle name="Followed Hyperlink 96" xfId="785" xr:uid="{99398A26-76DF-4826-BE68-08798DE3564B}"/>
    <cellStyle name="Followed Hyperlink 97" xfId="786" xr:uid="{D28A81E6-9424-42EF-9C1B-2CB55F14F73B}"/>
    <cellStyle name="Followed Hyperlink 98" xfId="787" xr:uid="{B359406F-3592-4BE9-AA1A-F62D3A2AE0A1}"/>
    <cellStyle name="Followed Hyperlink 99" xfId="788" xr:uid="{644C1B32-EB22-4901-9995-F7F884F0B74B}"/>
    <cellStyle name="Format a column of totals" xfId="789" xr:uid="{AADFCD72-01E0-4BF3-9291-44C3886712DF}"/>
    <cellStyle name="Format a row of totals" xfId="790" xr:uid="{C1E94116-77CA-4AEA-963F-F56210D12CF7}"/>
    <cellStyle name="Format a row of totals 2" xfId="14704" xr:uid="{CBA1B387-02F2-4EC5-A612-0F9CF72216B4}"/>
    <cellStyle name="Format a row of totals 2 2" xfId="20199" xr:uid="{9C7D0D23-D961-4D7A-B876-582E222A30DB}"/>
    <cellStyle name="Format a row of totals 2 2 2" xfId="28082" xr:uid="{32A7C1D2-890D-49F7-BE62-CB8BFD105466}"/>
    <cellStyle name="Format a row of totals 2 3" xfId="16739" xr:uid="{BAB1F32A-E7D5-4BB2-9773-0A3D4B7D4540}"/>
    <cellStyle name="Format a row of totals 2 4" xfId="28081" xr:uid="{D5BDE591-750C-4570-B8AF-EDABF101682F}"/>
    <cellStyle name="Format a row of totals 2 5" xfId="36362" xr:uid="{A61D6077-838A-484A-B0DF-38B2A290D6EB}"/>
    <cellStyle name="Format a row of totals 3" xfId="15436" xr:uid="{FBEF59A6-8801-4FCC-8CD7-6584C8743E53}"/>
    <cellStyle name="Format a row of totals 3 2" xfId="20200" xr:uid="{759229D4-190E-4AED-A274-C039E63453D5}"/>
    <cellStyle name="Format a row of totals 3 2 2" xfId="28084" xr:uid="{9AF6CBB7-E8B5-475E-9EAF-F61DF93BF09D}"/>
    <cellStyle name="Format a row of totals 3 3" xfId="16740" xr:uid="{381DD5D4-6F21-4BA9-B530-33639985B3E5}"/>
    <cellStyle name="Format a row of totals 3 4" xfId="28083" xr:uid="{3DCFEDBC-B7B6-43B0-BF6D-B5A31E163947}"/>
    <cellStyle name="Format a row of totals 3 5" xfId="36363" xr:uid="{51D0F73A-9ACA-49C2-81E7-AE3A6AB0B178}"/>
    <cellStyle name="Format a row of totals 4" xfId="20198" xr:uid="{69EDFCED-4BB4-4993-9270-7DD864C44381}"/>
    <cellStyle name="Format a row of totals 4 2" xfId="28085" xr:uid="{5F747E39-D99F-4104-B601-F73BD79CCFEF}"/>
    <cellStyle name="Format a row of totals 5" xfId="16738" xr:uid="{79B0DB42-9F6B-465C-96FE-62AE9A08FA31}"/>
    <cellStyle name="Format a row of totals 6" xfId="28080" xr:uid="{BEC3D9AD-A9C5-43A2-92D9-B23800AB3F54}"/>
    <cellStyle name="Format a row of totals 7" xfId="36361" xr:uid="{07AC73AC-CBC9-4405-AA6A-5C3E0CBB1EDE}"/>
    <cellStyle name="Format a row of totals 8" xfId="39050" xr:uid="{EC6D86B2-3F4F-494A-A2F2-5E386B2D35BD}"/>
    <cellStyle name="Format text as bold, black on yellow" xfId="791" xr:uid="{D4AFECD2-1F3E-4DD0-8806-9F615675EAC8}"/>
    <cellStyle name="Format text as bold, black on yellow 2" xfId="14705" xr:uid="{41C6D4FF-5A82-4590-9EFB-B2B5EA6A714D}"/>
    <cellStyle name="Format text as bold, black on yellow 2 2" xfId="20202" xr:uid="{CCA40FAB-1B1B-4754-9C18-771C2156F221}"/>
    <cellStyle name="Format text as bold, black on yellow 2 2 2" xfId="28088" xr:uid="{E3170F61-00D2-4F6E-BFC6-6C94012006CD}"/>
    <cellStyle name="Format text as bold, black on yellow 2 3" xfId="16742" xr:uid="{A95A5887-C4F8-4713-8935-EB592F075B16}"/>
    <cellStyle name="Format text as bold, black on yellow 2 4" xfId="28087" xr:uid="{A12E879D-4BAA-4595-8B0D-5A6570AE6EA7}"/>
    <cellStyle name="Format text as bold, black on yellow 2 5" xfId="36365" xr:uid="{192CC9F0-C8C9-4C9D-9F78-4ADA6389DC28}"/>
    <cellStyle name="Format text as bold, black on yellow 3" xfId="15437" xr:uid="{1ED281F8-62F1-4903-8506-CC3786267AF0}"/>
    <cellStyle name="Format text as bold, black on yellow 3 2" xfId="20203" xr:uid="{AFA453AA-3B45-4A76-AE04-6391656F3B08}"/>
    <cellStyle name="Format text as bold, black on yellow 3 2 2" xfId="28090" xr:uid="{FED0971F-89D8-4809-B11F-8D48FAFB850A}"/>
    <cellStyle name="Format text as bold, black on yellow 3 3" xfId="16743" xr:uid="{11AD0857-8708-474C-AA05-AAC22AA7F1F9}"/>
    <cellStyle name="Format text as bold, black on yellow 3 4" xfId="28089" xr:uid="{7875FB93-2E9B-42B5-916C-65023C14A284}"/>
    <cellStyle name="Format text as bold, black on yellow 3 5" xfId="36366" xr:uid="{D4F3561D-7477-4300-B45A-049DB0FC6B7F}"/>
    <cellStyle name="Format text as bold, black on yellow 4" xfId="20201" xr:uid="{48D8756E-A4ED-4797-96AB-7D23E5D068C8}"/>
    <cellStyle name="Format text as bold, black on yellow 4 2" xfId="28091" xr:uid="{CB1DB699-D2DD-4FBD-A526-066D8D24FC23}"/>
    <cellStyle name="Format text as bold, black on yellow 5" xfId="16741" xr:uid="{BCC4713F-B6CA-499E-B86D-89EBD51A727D}"/>
    <cellStyle name="Format text as bold, black on yellow 6" xfId="28086" xr:uid="{0FE8CCEB-B7C0-4B57-BCC2-0B04587EAFDA}"/>
    <cellStyle name="Format text as bold, black on yellow 7" xfId="36364" xr:uid="{9447E0B0-2E4F-4A3F-B36E-888482FDB08F}"/>
    <cellStyle name="Format text as bold, black on yellow 8" xfId="39051" xr:uid="{BB7CB084-3E85-4882-AC05-8021CBB82ADB}"/>
    <cellStyle name="Ganzzahl gesperrt" xfId="39052" xr:uid="{51F11996-8F06-4C27-AB92-4B28B9C38948}"/>
    <cellStyle name="Gebäude/OS" xfId="12072" xr:uid="{C16A1B0A-2F74-4D03-9FED-0F48FF7C173C}"/>
    <cellStyle name="Gebäude/OS 2" xfId="11827" xr:uid="{D4101E5B-2138-4A83-AC6A-324B987C0169}"/>
    <cellStyle name="Gebäude/OS 2 2" xfId="21508" xr:uid="{93C494F6-09EA-4673-AEFD-0E0B4EFC0577}"/>
    <cellStyle name="Gebäude/OS 2 2 2" xfId="28094" xr:uid="{322132A8-C394-4B59-BA55-456E90329026}"/>
    <cellStyle name="Gebäude/OS 2 3" xfId="16745" xr:uid="{841C770E-F057-40AD-B07D-08197A676F70}"/>
    <cellStyle name="Gebäude/OS 2 4" xfId="28093" xr:uid="{6B691D55-5C67-4B8F-B296-692769E8E754}"/>
    <cellStyle name="Gebäude/OS 2 5" xfId="36368" xr:uid="{8CB126F3-08D0-4BA3-8A69-3F58CA944384}"/>
    <cellStyle name="Gebäude/OS 3" xfId="16744" xr:uid="{380A266B-5C96-470E-A5E1-3C6BD2AF633B}"/>
    <cellStyle name="Gebäude/OS 4" xfId="28092" xr:uid="{A79727CF-85E6-4FF1-9C0F-A33AE8A03EB6}"/>
    <cellStyle name="Gebäude/OS 5" xfId="31132" xr:uid="{02029AD9-B79B-492C-8E30-F0DEFC23734E}"/>
    <cellStyle name="Gebäude/OS 6" xfId="36367" xr:uid="{402657FE-2E39-4E4E-9A73-DD47233BCF52}"/>
    <cellStyle name="gebäudekopie" xfId="12073" xr:uid="{9723DD72-3CC3-4C58-8F77-E39B449CF940}"/>
    <cellStyle name="gebäudekopie 2" xfId="11828" xr:uid="{FC6CE1C8-4038-4240-91E2-4E083A1229E2}"/>
    <cellStyle name="gebäudekopie 2 2" xfId="21509" xr:uid="{5F929010-3063-46D5-B620-2962EB2C0F41}"/>
    <cellStyle name="gebäudekopie 2 2 2" xfId="28097" xr:uid="{7EA54A6A-55C5-4884-AE69-EF7AACC3CE27}"/>
    <cellStyle name="gebäudekopie 2 3" xfId="16747" xr:uid="{2592D36B-A28F-4310-844B-D61C1908FF70}"/>
    <cellStyle name="gebäudekopie 2 4" xfId="28096" xr:uid="{87F2B3F9-88D4-4F6B-8BEA-DE7BB491493F}"/>
    <cellStyle name="gebäudekopie 2 5" xfId="36370" xr:uid="{771846E9-A2B7-4C39-A58D-80BD0C5A918B}"/>
    <cellStyle name="gebäudekopie 3" xfId="16746" xr:uid="{9DEED807-4BC6-471E-BD56-AC5B8893CE01}"/>
    <cellStyle name="gebäudekopie 4" xfId="28095" xr:uid="{BAF89AAC-9A6E-4F79-A03E-8113514532CA}"/>
    <cellStyle name="gebäudekopie 5" xfId="31133" xr:uid="{07B7F3EB-8CE8-42D5-94F3-ACC8C6E70645}"/>
    <cellStyle name="gebäudekopie 6" xfId="36369" xr:uid="{EC3DB462-2532-453B-A949-4379E704C273}"/>
    <cellStyle name="Gekoppelde cel" xfId="12074" xr:uid="{F70C9CA4-0069-497E-B05E-D4B5ED6774A6}"/>
    <cellStyle name="Gekoppelde cel 2" xfId="12075" xr:uid="{67C2C066-CDB2-4654-A602-EAE1EF4B8BE2}"/>
    <cellStyle name="Gekoppelde cel 3" xfId="14724" xr:uid="{35680A78-91EF-4461-832D-9210237181EA}"/>
    <cellStyle name="Gekoppelde cel 4" xfId="14682" xr:uid="{5A15AB57-CC89-43F2-A85E-5F35DF9484D3}"/>
    <cellStyle name="Gekoppelde cel 5" xfId="15046" xr:uid="{221082BB-357F-478D-A138-1CD64FDA6FCF}"/>
    <cellStyle name="Gewerk" xfId="12076" xr:uid="{8A05C141-1323-4A6B-AC9A-2FB07D48ACC1}"/>
    <cellStyle name="Gewerk 2" xfId="11829" xr:uid="{96CC718B-124B-4488-9520-A09418898A43}"/>
    <cellStyle name="Gewerk 2 2" xfId="36372" xr:uid="{52680789-8276-4A78-A628-0BEF47752641}"/>
    <cellStyle name="Gewerk 3" xfId="16748" xr:uid="{C51922D6-6542-4398-8DD6-0A330135A0C5}"/>
    <cellStyle name="Gewerk 4" xfId="28098" xr:uid="{EB481AD6-49AD-444C-B0E2-A3CE725EB43B}"/>
    <cellStyle name="Gewerk 5" xfId="31134" xr:uid="{344CBDB0-B9E0-4DC3-8F69-B154C536123E}"/>
    <cellStyle name="Gewerk 6" xfId="36371" xr:uid="{F2A993FC-D3CE-44A8-B357-EBF734ECBB7C}"/>
    <cellStyle name="Goed" xfId="12077" xr:uid="{148872AD-A9FA-4C5D-8A18-E52358C13056}"/>
    <cellStyle name="Good 2" xfId="135" xr:uid="{0F9A633D-2664-4CF5-831F-2B02EEECE299}"/>
    <cellStyle name="Good 2 2" xfId="792" xr:uid="{422F2D1C-135A-45AE-A61A-408BA7D30E36}"/>
    <cellStyle name="Good 2 2 2" xfId="39053" xr:uid="{D5F644B0-DC83-4B37-8B0E-0FDB0D641F7B}"/>
    <cellStyle name="Good 2 3" xfId="24078" xr:uid="{340CB340-24F8-4676-B92A-5B0E11DD851D}"/>
    <cellStyle name="Good 3" xfId="136" xr:uid="{D5A03882-4746-45AD-B64B-F6BD56B55DB7}"/>
    <cellStyle name="Good 3 2" xfId="28099" xr:uid="{6AAB9562-7527-41F1-A17A-97AE8700DB30}"/>
    <cellStyle name="Good 3 3" xfId="39054" xr:uid="{9D44CA19-FCDC-4F3A-96AD-0FCDCEB3F20E}"/>
    <cellStyle name="Good 4" xfId="137" xr:uid="{90E33B37-1157-4322-8BF6-A47C0CC997AB}"/>
    <cellStyle name="Good 5" xfId="138" xr:uid="{6C069278-B9CB-4299-AC2A-53162D49A19C}"/>
    <cellStyle name="Good 6" xfId="31496" xr:uid="{4AA2A5A2-89BC-4636-B3B7-7CA565C86DA2}"/>
    <cellStyle name="Good 7" xfId="2502" xr:uid="{1D432DDF-8F99-49F1-ACFA-2E8B46042789}"/>
    <cellStyle name="Grey" xfId="793" xr:uid="{993404BA-9E8A-4112-B736-D9F2B6A18FA0}"/>
    <cellStyle name="Grey 2" xfId="12078" xr:uid="{58B9F475-1304-4DA1-9B96-6C12722B9539}"/>
    <cellStyle name="Grey 2 2" xfId="14707" xr:uid="{8E25A7DF-0850-47B9-A7BE-AD60C1492171}"/>
    <cellStyle name="Grey 3" xfId="39055" xr:uid="{DAD8E6D2-D19E-4B51-8F47-BBEF53DC8195}"/>
    <cellStyle name="grosszahl" xfId="12079" xr:uid="{37C57351-8542-4D6C-BF0F-182647136C54}"/>
    <cellStyle name="Gut" xfId="12080" xr:uid="{923618F3-CECA-4DD5-B940-80CC630BD711}"/>
    <cellStyle name="HEADER" xfId="794" xr:uid="{FE9C2117-B428-48EA-9DDD-2CF4D7BEED6C}"/>
    <cellStyle name="Header 1" xfId="225" xr:uid="{C02FBC55-F7AB-4EAD-BF81-0344F64EB70D}"/>
    <cellStyle name="Header 2" xfId="226" xr:uid="{942646CD-6924-454E-84F1-760F04883AFA}"/>
    <cellStyle name="Header 3" xfId="227" xr:uid="{8E06509C-4F26-4CC5-BBBA-867F5DEDDEEB}"/>
    <cellStyle name="Header1" xfId="795" xr:uid="{D2A7EAE2-C0D6-43A7-8E21-12950C0C586F}"/>
    <cellStyle name="Header1 2" xfId="12081" xr:uid="{821F0DBB-C00B-44AF-8D87-F4AE355F6245}"/>
    <cellStyle name="Header1 2 2" xfId="19465" xr:uid="{ADBBFD46-4FED-496D-AE2B-E5A77FB54750}"/>
    <cellStyle name="Header1 2 3" xfId="22231" xr:uid="{CB43C1C4-6B8C-4997-BC81-908A44C9DF1C}"/>
    <cellStyle name="Header1 2 4" xfId="36373" xr:uid="{FEF072C3-1AC3-42F3-B540-CF48C2B64C39}"/>
    <cellStyle name="Header1 3" xfId="17229" xr:uid="{1AA09E98-0F3E-4EEF-9A0A-A74BAA49942E}"/>
    <cellStyle name="Header1 4" xfId="31135" xr:uid="{04DA7FAD-4CB8-4B7E-B28E-798A98121EE4}"/>
    <cellStyle name="Header2" xfId="796" xr:uid="{877471E8-B857-4B8C-B69A-5B0F71E7A857}"/>
    <cellStyle name="Header2 10" xfId="26027" xr:uid="{1AF50774-2F4F-4CE3-9E3D-486922172BD9}"/>
    <cellStyle name="Header2 11" xfId="24068" xr:uid="{1A7E05C9-E727-4397-9C49-6E14B4910432}"/>
    <cellStyle name="Header2 12" xfId="31136" xr:uid="{258C2D6F-B04A-4D03-A0F8-71377B18C19D}"/>
    <cellStyle name="Header2 13" xfId="36374" xr:uid="{A7A74E5E-2E8C-4129-9D96-9387EFD91734}"/>
    <cellStyle name="Header2 14" xfId="39056" xr:uid="{91AECF90-3831-4899-8D07-8127F371FCAD}"/>
    <cellStyle name="Header2 2" xfId="8860" xr:uid="{2EC6C0AA-729E-4266-A3A9-19736A7FFE22}"/>
    <cellStyle name="Header2 2 10" xfId="24351" xr:uid="{4B5B3A42-782D-4F89-BE96-3B702B68BBF5}"/>
    <cellStyle name="Header2 2 11" xfId="24163" xr:uid="{DCB84BDE-4647-4089-8B0A-155DD15792D4}"/>
    <cellStyle name="Header2 2 12" xfId="36375" xr:uid="{0003E353-4AF2-495F-AEF5-E7A4E62A2DEF}"/>
    <cellStyle name="Header2 2 13" xfId="39057" xr:uid="{2BA29633-54EB-475E-ADF8-FEC5567C136F}"/>
    <cellStyle name="Header2 2 2" xfId="11833" xr:uid="{F788A8B2-08C8-42D4-A2A8-8941CDB3E131}"/>
    <cellStyle name="Header2 2 2 10" xfId="36376" xr:uid="{76A25036-7AD0-4F7F-819E-8C125F2DEB53}"/>
    <cellStyle name="Header2 2 2 2" xfId="21510" xr:uid="{838720CE-213F-4C52-87E6-1995FC43D2EE}"/>
    <cellStyle name="Header2 2 2 2 2" xfId="24974" xr:uid="{B5DCCF95-8628-4067-A78D-3C571DD57C9E}"/>
    <cellStyle name="Header2 2 2 2 3" xfId="24398" xr:uid="{8E005C0F-670C-4E94-83FB-1FAB312A08B2}"/>
    <cellStyle name="Header2 2 2 3" xfId="24750" xr:uid="{49A931BE-2B88-4DE4-B4B2-F72D13B7571E}"/>
    <cellStyle name="Header2 2 2 4" xfId="25297" xr:uid="{538DCCA0-614D-4A81-9911-AC922FC7854D}"/>
    <cellStyle name="Header2 2 2 5" xfId="25514" xr:uid="{AD89E198-CBE5-4A46-B9E7-D8442F0452DE}"/>
    <cellStyle name="Header2 2 2 6" xfId="25724" xr:uid="{D4F9896B-E105-4143-90CC-4FF4DD2DE471}"/>
    <cellStyle name="Header2 2 2 7" xfId="25900" xr:uid="{F571AEFF-F324-48DF-8415-19D7AA5130AF}"/>
    <cellStyle name="Header2 2 2 8" xfId="24500" xr:uid="{30799CB4-4D8A-475F-A41C-3C68DFFD3B9F}"/>
    <cellStyle name="Header2 2 2 9" xfId="24208" xr:uid="{D4597770-7062-4907-A24A-48EEAE5FD96C}"/>
    <cellStyle name="Header2 2 3" xfId="16750" xr:uid="{F4F0785F-890F-4110-817A-711F7995DC7C}"/>
    <cellStyle name="Header2 2 3 2" xfId="24414" xr:uid="{6159D530-1932-45B3-8862-FFCF9DC0C0E1}"/>
    <cellStyle name="Header2 2 3 2 2" xfId="24989" xr:uid="{5D0F2C52-019B-48E0-B4C3-3100E6830BAA}"/>
    <cellStyle name="Header2 2 3 3" xfId="24680" xr:uid="{777EC33D-4AD4-4BD3-BC30-86FB836D2EFF}"/>
    <cellStyle name="Header2 2 3 4" xfId="25313" xr:uid="{D0B18C36-3EC9-45A5-AEF5-874FF38F4381}"/>
    <cellStyle name="Header2 2 3 5" xfId="25530" xr:uid="{A6C00A2D-CE89-40C4-A3D1-761E012CA22D}"/>
    <cellStyle name="Header2 2 3 6" xfId="25740" xr:uid="{50F0652D-2ACE-462B-BAC8-11A8361D7937}"/>
    <cellStyle name="Header2 2 3 7" xfId="25916" xr:uid="{D418D075-E9F2-4AEB-9D00-BC0033ADEEA6}"/>
    <cellStyle name="Header2 2 3 8" xfId="24516" xr:uid="{51797C34-4FA1-44A7-890A-311D1D914240}"/>
    <cellStyle name="Header2 2 3 9" xfId="24224" xr:uid="{BA5DE899-F141-4EE5-B2D3-6661630538CB}"/>
    <cellStyle name="Header2 2 4" xfId="24355" xr:uid="{5387B6D1-E391-4847-A20A-2F53AC3834BF}"/>
    <cellStyle name="Header2 2 4 2" xfId="24762" xr:uid="{E74FD9DC-367F-4ED9-B8A6-95F8F26FA34A}"/>
    <cellStyle name="Header2 2 5" xfId="24756" xr:uid="{FC653258-CE19-43DD-94A2-8DA2E75BC0E1}"/>
    <cellStyle name="Header2 2 6" xfId="25251" xr:uid="{8F03834A-F68A-4F61-9C49-4FE8EFA0EC5B}"/>
    <cellStyle name="Header2 2 7" xfId="25468" xr:uid="{4C5D1D82-794B-431C-9797-A00A8842B078}"/>
    <cellStyle name="Header2 2 8" xfId="25681" xr:uid="{4C6AD9D7-D57A-4706-87E7-883E5C4E5DA2}"/>
    <cellStyle name="Header2 2 9" xfId="26053" xr:uid="{703A513B-FD28-497D-8DCF-6685DED9EBAF}"/>
    <cellStyle name="Header2 3" xfId="8861" xr:uid="{7C67F7CA-98A2-43F3-9120-2FAD8EE93FC7}"/>
    <cellStyle name="Header2 3 10" xfId="24165" xr:uid="{C3C6F237-F505-4C80-836A-8F5764FFA525}"/>
    <cellStyle name="Header2 3 11" xfId="36377" xr:uid="{7314732B-4F24-41EC-8A6D-50725E51558C}"/>
    <cellStyle name="Header2 3 2" xfId="24357" xr:uid="{C4FDEEA9-DEE2-46EC-B5BC-0217F656500E}"/>
    <cellStyle name="Header2 3 2 2" xfId="24669" xr:uid="{89FCA002-09AD-4E5E-BBF5-EC57C2652BDE}"/>
    <cellStyle name="Header2 3 3" xfId="24908" xr:uid="{DC147619-EE07-43F5-BF77-A2FC80CB8D0D}"/>
    <cellStyle name="Header2 3 4" xfId="25253" xr:uid="{09B72C5C-E42B-4861-A0CD-F4C3F3425FD8}"/>
    <cellStyle name="Header2 3 5" xfId="25470" xr:uid="{18F226D2-C0CE-485E-9904-791AE288B32A}"/>
    <cellStyle name="Header2 3 6" xfId="25683" xr:uid="{E3CE8257-F81E-41EB-BF2F-D0FEA5CC3EBD}"/>
    <cellStyle name="Header2 3 7" xfId="25870" xr:uid="{C15DD070-D650-404C-9867-37B74A491576}"/>
    <cellStyle name="Header2 3 8" xfId="24317" xr:uid="{D422D197-7749-4645-90F5-49DB4A602591}"/>
    <cellStyle name="Header2 3 9" xfId="24324" xr:uid="{BE8787A9-7D9A-4F3A-B107-7FABD70945B1}"/>
    <cellStyle name="Header2 4" xfId="12082" xr:uid="{702DE781-D611-451D-B969-785304167875}"/>
    <cellStyle name="Header2 4 10" xfId="24299" xr:uid="{17280D84-7E74-4351-A1AB-FC62E64978DE}"/>
    <cellStyle name="Header2 4 11" xfId="36378" xr:uid="{36981344-48BA-4304-B7BE-2D81A1E87E58}"/>
    <cellStyle name="Header2 4 2" xfId="25070" xr:uid="{43D5541A-6BD4-4831-964C-9E166BF49FFF}"/>
    <cellStyle name="Header2 4 3" xfId="25193" xr:uid="{CBC1ACE8-5AE8-4057-83F3-3501103C6BD5}"/>
    <cellStyle name="Header2 4 4" xfId="25397" xr:uid="{F6FA03F9-6D8F-43F1-9E17-271785E1BF12}"/>
    <cellStyle name="Header2 4 5" xfId="25614" xr:uid="{1D057787-24AF-4334-BCEB-BFB519AFA25A}"/>
    <cellStyle name="Header2 4 6" xfId="25823" xr:uid="{1E932F50-CA0D-49F6-AF05-38315EBD3844}"/>
    <cellStyle name="Header2 4 7" xfId="25983" xr:uid="{9734ADE6-200D-45AD-9A78-A232A55D4106}"/>
    <cellStyle name="Header2 4 8" xfId="24604" xr:uid="{7AC0A4C2-CF57-4FFD-BD0F-48D18B89D957}"/>
    <cellStyle name="Header2 4 9" xfId="26080" xr:uid="{CBCB6810-A4FF-4CFD-8E19-3822F788448B}"/>
    <cellStyle name="Header2 5" xfId="11830" xr:uid="{A97E6DB0-8F4E-4457-B4D1-4C781845EFE7}"/>
    <cellStyle name="Header2 5 2" xfId="24763" xr:uid="{6EBBB55F-E416-404C-845A-1B4FE549F166}"/>
    <cellStyle name="Header2 5 3" xfId="36379" xr:uid="{94AB8D39-7BDE-4A34-9C11-5439FA0C92D8}"/>
    <cellStyle name="Header2 6" xfId="16749" xr:uid="{05DDE10B-0C6B-4B72-809B-6A08F146022C}"/>
    <cellStyle name="Header2 6 2" xfId="24823" xr:uid="{5A2F2831-F0AB-4628-A230-10A1A167962A}"/>
    <cellStyle name="Header2 7" xfId="24698" xr:uid="{E05B3099-7216-4D1E-9122-EC4D8A3226CF}"/>
    <cellStyle name="Header2 8" xfId="25120" xr:uid="{31F2F790-CC2E-4648-87C1-93E7BAC17B08}"/>
    <cellStyle name="Header2 9" xfId="25236" xr:uid="{25EF0271-B926-4E92-85F5-10C8B8CA9FBF}"/>
    <cellStyle name="heading" xfId="797" xr:uid="{D375E0E1-C016-4834-A1D3-AE9B839A9262}"/>
    <cellStyle name="Heading 1 2" xfId="139" xr:uid="{3DED5647-3C57-4BFD-9F78-7797CE0901DB}"/>
    <cellStyle name="Heading 1 2 2" xfId="798" xr:uid="{2722DEAC-0ED8-46C7-A986-DEBC3B9F5995}"/>
    <cellStyle name="Heading 1 2 3" xfId="24077" xr:uid="{76683BFE-ECF1-47E4-AAF4-2C1825B2A9C1}"/>
    <cellStyle name="Heading 1 2 3 2" xfId="31137" xr:uid="{0580C20C-5884-4DE9-B7D2-B17A3F294A16}"/>
    <cellStyle name="Heading 1 3" xfId="140" xr:uid="{211003CC-3123-458F-9BB4-D3FA139DD5E0}"/>
    <cellStyle name="Heading 1 3 2" xfId="799" xr:uid="{D5860457-0A79-4BAF-A637-115A9893606E}"/>
    <cellStyle name="Heading 1 3 3" xfId="16751" xr:uid="{2EB03397-C5CC-42E5-A6EA-E4D2B7EADA3B}"/>
    <cellStyle name="Heading 1 3 4" xfId="28100" xr:uid="{FA7A9051-2F95-4C4C-A54A-B1A4F9C62381}"/>
    <cellStyle name="Heading 1 4" xfId="141" xr:uid="{A011508F-F988-4D3A-8AB2-FC99E86BEDD7}"/>
    <cellStyle name="Heading 1 4 2" xfId="28101" xr:uid="{87769158-4B4A-4737-A546-FC7C456D5445}"/>
    <cellStyle name="Heading 1 4 3" xfId="39058" xr:uid="{A540B362-D451-4AD7-9951-9F2F276F1D14}"/>
    <cellStyle name="Heading 1 5" xfId="142" xr:uid="{B7584342-305C-4738-A61C-84588A0F6319}"/>
    <cellStyle name="Heading 1 6" xfId="800" xr:uid="{4724B2D6-F477-4AC7-867F-1AAAD85C6159}"/>
    <cellStyle name="Heading 1 7" xfId="31497" xr:uid="{3B181025-4168-4DD6-9CF9-CFDF5557DDA9}"/>
    <cellStyle name="Heading 1 8" xfId="2498" xr:uid="{1A7765CA-DAE3-425D-9CFD-F571EE14EEF1}"/>
    <cellStyle name="Heading 2 2" xfId="143" xr:uid="{EE28D72D-A657-4FDE-AA00-A975B6553C8D}"/>
    <cellStyle name="Heading 2 2 2" xfId="801" xr:uid="{73FFA67E-CA62-4309-B033-5F7ACEE306EC}"/>
    <cellStyle name="Heading 2 2 2 2" xfId="39059" xr:uid="{4FCDC978-79FB-4BC1-965D-5A4E90B5FFFD}"/>
    <cellStyle name="Heading 2 2 3" xfId="24076" xr:uid="{623B3F9B-801E-4E30-B249-E666A4EC7E92}"/>
    <cellStyle name="Heading 2 2 4" xfId="31138" xr:uid="{E1513E74-64AB-4FA6-AC0B-B487AD69F4B6}"/>
    <cellStyle name="Heading 2 3" xfId="144" xr:uid="{1C82DA7D-9CD0-447B-8DA4-62ECF0EC2398}"/>
    <cellStyle name="Heading 2 3 2" xfId="28102" xr:uid="{49622591-36A4-40AF-BAB6-1F8A752601CA}"/>
    <cellStyle name="Heading 2 3 3" xfId="39060" xr:uid="{81A9DBF7-4BE7-4C30-A3C9-B8D15410BDCC}"/>
    <cellStyle name="Heading 2 4" xfId="145" xr:uid="{3B5FDA18-59C9-4044-947E-B6CF350668FF}"/>
    <cellStyle name="Heading 2 4 2" xfId="28103" xr:uid="{32F6137B-626B-4925-9A86-AAC24F8275AC}"/>
    <cellStyle name="Heading 2 5" xfId="146" xr:uid="{72B62C22-4870-4CD5-9E9F-6DF5ADB4D68F}"/>
    <cellStyle name="Heading 2 6" xfId="31498" xr:uid="{6D23A4D5-08FE-48DA-9E79-90D9627E63D7}"/>
    <cellStyle name="Heading 2 7" xfId="2499" xr:uid="{90592A94-57C8-4F0B-8358-35D877501CDD}"/>
    <cellStyle name="Heading 3 2" xfId="147" xr:uid="{B29E731E-4037-4BDC-BE70-73537BD1149F}"/>
    <cellStyle name="Heading 3 2 10" xfId="24321" xr:uid="{EB064F2A-9FDD-4616-964F-74BA57D87D87}"/>
    <cellStyle name="Heading 3 2 2" xfId="802" xr:uid="{07F69A98-8082-41A9-9B24-9EE2553E5175}"/>
    <cellStyle name="Heading 3 2 2 10" xfId="24153" xr:uid="{0FB13133-D375-4A00-BA63-6E9AE47975D9}"/>
    <cellStyle name="Heading 3 2 2 2" xfId="24203" xr:uid="{07F28DCE-D87A-4E8C-922E-2513733C0EFF}"/>
    <cellStyle name="Heading 3 2 2 2 2" xfId="25292" xr:uid="{A7CB46CD-9704-4A7A-98FE-50A4860E9A12}"/>
    <cellStyle name="Heading 3 2 2 2 3" xfId="25509" xr:uid="{171365FB-4096-45A5-A546-5F5E57325412}"/>
    <cellStyle name="Heading 3 2 2 2 4" xfId="24495" xr:uid="{19BB28C6-8F00-46CD-A1DA-C79B2FE9465E}"/>
    <cellStyle name="Heading 3 2 2 3" xfId="24659" xr:uid="{6D023668-F4CD-4B8D-8E1C-06EF05FAEBD2}"/>
    <cellStyle name="Heading 3 2 2 3 2" xfId="25447" xr:uid="{DAA71700-2ABE-47E9-9984-97296AAC33A8}"/>
    <cellStyle name="Heading 3 2 2 3 3" xfId="25663" xr:uid="{2EDEE0BD-F436-44BD-B27D-C381BD14D766}"/>
    <cellStyle name="Heading 3 2 2 4" xfId="24660" xr:uid="{32126F1D-2E77-4165-BD97-B9A6660E6677}"/>
    <cellStyle name="Heading 3 2 2 4 2" xfId="25448" xr:uid="{C95EC734-92D7-4175-AB58-139B2DBE9D1E}"/>
    <cellStyle name="Heading 3 2 2 4 3" xfId="25664" xr:uid="{84BC959E-8297-4F8B-B432-931D3D22245A}"/>
    <cellStyle name="Heading 3 2 2 5" xfId="24620" xr:uid="{65A9E50C-369C-4FF6-A8E9-8D5EF4CC5BEB}"/>
    <cellStyle name="Heading 3 2 2 5 2" xfId="25411" xr:uid="{EACB76AE-B457-46A7-94E6-165FCE2934B2}"/>
    <cellStyle name="Heading 3 2 2 5 3" xfId="25627" xr:uid="{22F66C5D-A7D8-4CC6-8D6A-11C6CF8FCEBA}"/>
    <cellStyle name="Heading 3 2 2 6" xfId="24928" xr:uid="{2C703519-4A6B-4CA7-BD47-3D2E416712B6}"/>
    <cellStyle name="Heading 3 2 2 7" xfId="25463" xr:uid="{60BC8B48-74EE-41C9-9A57-1883A8004E74}"/>
    <cellStyle name="Heading 3 2 2 8" xfId="26022" xr:uid="{0D636B11-9A2F-4534-BE85-A532105D6E00}"/>
    <cellStyle name="Heading 3 2 2 9" xfId="24319" xr:uid="{0DF6A169-88AC-4214-901E-78032AC626A9}"/>
    <cellStyle name="Heading 3 2 3" xfId="12083" xr:uid="{222E0C9D-F8D1-4E84-97B5-FC2C0434FF3C}"/>
    <cellStyle name="Heading 3 2 3 2" xfId="25257" xr:uid="{F71D5D28-3AAE-4356-9FBE-9B5AB3CB5DF4}"/>
    <cellStyle name="Heading 3 2 3 3" xfId="25474" xr:uid="{FBD0D056-BB86-4D7D-BF03-B7F93392D0BC}"/>
    <cellStyle name="Heading 3 2 3 4" xfId="24314" xr:uid="{7F6006F4-27D7-4A96-9B29-CE75BFF8AE1B}"/>
    <cellStyle name="Heading 3 2 4" xfId="24653" xr:uid="{E9EF0083-CD26-46B8-9B7B-49763A5CC353}"/>
    <cellStyle name="Heading 3 2 4 2" xfId="25442" xr:uid="{C86FAE4D-67E1-4115-81E2-7679410520B5}"/>
    <cellStyle name="Heading 3 2 4 3" xfId="25658" xr:uid="{73F3825C-042F-49D6-BB77-4FB200E9E964}"/>
    <cellStyle name="Heading 3 2 5" xfId="24656" xr:uid="{97E3BED8-28F5-4F37-8C57-70C6550660B2}"/>
    <cellStyle name="Heading 3 2 5 2" xfId="25445" xr:uid="{F871FEED-DF36-4EB5-93DE-6EE3C9F431BA}"/>
    <cellStyle name="Heading 3 2 5 3" xfId="25661" xr:uid="{0371D8C8-5E71-42AB-B984-9E10A2A23B17}"/>
    <cellStyle name="Heading 3 2 6" xfId="24616" xr:uid="{05C6E3CF-541A-46A6-A59E-234EA34F62CA}"/>
    <cellStyle name="Heading 3 2 6 2" xfId="25407" xr:uid="{5BA0B7C4-6BE0-4F75-BBD8-99B9F743468F}"/>
    <cellStyle name="Heading 3 2 6 3" xfId="25623" xr:uid="{CCF7BF45-4844-4E46-A49F-08C88BA85A5D}"/>
    <cellStyle name="Heading 3 2 7" xfId="24923" xr:uid="{61AB58E9-0004-4E2A-BC00-DF53ADAC7475}"/>
    <cellStyle name="Heading 3 2 8" xfId="24948" xr:uid="{E41F1158-09BF-418F-921A-823F15B5B492}"/>
    <cellStyle name="Heading 3 2 9" xfId="26018" xr:uid="{DEEB2F62-ED32-4009-A8E2-F9E49A488E29}"/>
    <cellStyle name="Heading 3 3" xfId="148" xr:uid="{40A9D85D-8A7F-4C26-B47D-6CE0718B71EF}"/>
    <cellStyle name="Heading 3 3 2" xfId="24654" xr:uid="{525E55FF-3846-447C-A1DF-779D0CC3288C}"/>
    <cellStyle name="Heading 3 3 2 2" xfId="25443" xr:uid="{525801D1-97EA-495C-A890-93956C0E738B}"/>
    <cellStyle name="Heading 3 3 2 3" xfId="25659" xr:uid="{783A179C-51DD-417C-8C62-61846F0D1F55}"/>
    <cellStyle name="Heading 3 3 3" xfId="24661" xr:uid="{8A7802BD-C15E-49FE-B1BC-447E8460FA3E}"/>
    <cellStyle name="Heading 3 3 3 2" xfId="25449" xr:uid="{3DAB1B99-E1F9-4D58-A00C-135E17F0B6DB}"/>
    <cellStyle name="Heading 3 3 3 3" xfId="25665" xr:uid="{B3B6B1E9-6061-410E-8215-3637BDCA1591}"/>
    <cellStyle name="Heading 3 3 4" xfId="24655" xr:uid="{AA3A6031-C592-4C39-B7AA-82FBD959BC3D}"/>
    <cellStyle name="Heading 3 3 4 2" xfId="25444" xr:uid="{4D16C54E-CB7C-48BA-B947-A957B9C76670}"/>
    <cellStyle name="Heading 3 3 4 3" xfId="25660" xr:uid="{78FCE6B1-BFA5-4BAC-96A0-F0AC791CF1C0}"/>
    <cellStyle name="Heading 3 3 5" xfId="25393" xr:uid="{163B0843-DAB5-4D1C-967D-5BEF39C30C30}"/>
    <cellStyle name="Heading 3 3 6" xfId="25610" xr:uid="{9CE94409-2C99-4222-BB86-D223D4D69C8C}"/>
    <cellStyle name="Heading 3 3 7" xfId="24597" xr:uid="{4F920947-652C-41EF-9452-831EFAE3B9C3}"/>
    <cellStyle name="Heading 3 3 8" xfId="39061" xr:uid="{6704E619-5345-4983-A8F0-27402C9868E1}"/>
    <cellStyle name="Heading 3 4" xfId="149" xr:uid="{D2590040-BDB8-4C05-B0A9-9E12641EB2B7}"/>
    <cellStyle name="Heading 3 5" xfId="150" xr:uid="{9DB4F3C3-981E-4045-8828-30186DBDE071}"/>
    <cellStyle name="Heading 3 6" xfId="31499" xr:uid="{146EC62B-6E70-48AF-8AD6-507E624D1D5A}"/>
    <cellStyle name="Heading 3 7" xfId="2500" xr:uid="{2109981C-C711-4A81-ABEA-B0E1F30BD44C}"/>
    <cellStyle name="Heading 4 2" xfId="151" xr:uid="{CF9B8372-7F94-4580-BD44-71B0C3D57769}"/>
    <cellStyle name="Heading 4 2 2" xfId="803" xr:uid="{8C925EFA-AFEB-4E65-86C0-E1841890C13A}"/>
    <cellStyle name="Heading 4 2 2 2" xfId="39062" xr:uid="{7334652A-2BC1-4358-9822-AA6043C99AB0}"/>
    <cellStyle name="Heading 4 2 3" xfId="24075" xr:uid="{73DD107F-6A55-45C6-9D6E-E500A9174856}"/>
    <cellStyle name="Heading 4 3" xfId="152" xr:uid="{3AB93198-D75E-470C-B381-299E8D5F4F8C}"/>
    <cellStyle name="Heading 4 3 2" xfId="28104" xr:uid="{F67A8B7A-BDA6-4E83-A04C-22797ADE1AC1}"/>
    <cellStyle name="Heading 4 3 3" xfId="39063" xr:uid="{70680D48-9B34-4F99-A795-DAA2608F98A5}"/>
    <cellStyle name="Heading 4 4" xfId="153" xr:uid="{4624FCD7-200F-4FC5-827F-DA5EA6E16EDC}"/>
    <cellStyle name="Heading 4 5" xfId="154" xr:uid="{DFFE871E-B8FE-4B2C-9A9B-EC76D72C3C12}"/>
    <cellStyle name="Heading 4 6" xfId="31500" xr:uid="{D7AE7FB0-A685-4B2B-AFE2-687E2F38D29C}"/>
    <cellStyle name="Heading 4 7" xfId="2501" xr:uid="{29EFA575-2F2C-43ED-8655-B80A16502436}"/>
    <cellStyle name="Heading 5" xfId="35080" xr:uid="{F026C0B5-900A-4924-A2A6-CDEEEBCFFDA0}"/>
    <cellStyle name="Heading”آ_x0008_" xfId="228" xr:uid="{ECD89E59-4FFC-4BDE-98ED-EC184CD12832}"/>
    <cellStyle name="Heading”آ_x0008_ 2" xfId="804" xr:uid="{97D4AE31-7DF7-418B-9AE1-9E41E109EDEF}"/>
    <cellStyle name="Heading”آ_x0008_ 3" xfId="805" xr:uid="{25092B0C-B5A1-4A33-84DC-DE51F8162146}"/>
    <cellStyle name="Heading”آ_x0008_ 4" xfId="806" xr:uid="{4BBF36A8-9EC7-47A3-BADE-5DBD88A5A7E1}"/>
    <cellStyle name="Heading”آ_x0008_ 5" xfId="807" xr:uid="{E4BC3353-4A1F-43EA-8812-0DD38661B4CB}"/>
    <cellStyle name="Heading”آ_x0008_ 6" xfId="808" xr:uid="{C65EC62E-483D-42B5-A8DB-F10436346701}"/>
    <cellStyle name="Heading”آ_x0008_ 7" xfId="809" xr:uid="{25A355AE-3E53-41E2-AF8E-E8487EE7AADB}"/>
    <cellStyle name="Heading1" xfId="229" xr:uid="{98ADD2B3-09B7-45EE-BBD5-D549A10B9285}"/>
    <cellStyle name="Headıng1" xfId="12084" xr:uid="{EAA25CF5-D8A0-4FBD-BB79-BC2FC7299390}"/>
    <cellStyle name="HEADING1 10" xfId="12085" xr:uid="{E16BC685-A36C-4014-AC33-576E6A39C9E2}"/>
    <cellStyle name="Heading1 10 2" xfId="14726" xr:uid="{B51747BC-0080-46B5-A7D9-A8E2FE919914}"/>
    <cellStyle name="Heading1 10 3" xfId="28105" xr:uid="{49B0D935-1525-47A0-A665-90350989EAF1}"/>
    <cellStyle name="Heading1 11" xfId="12512" xr:uid="{D33C46B4-7B24-4A97-8B95-DDD6AD2D4C76}"/>
    <cellStyle name="Heading1 12" xfId="11784" xr:uid="{5D8669DD-CF47-4D1F-BBFB-13B9AAD9FD9B}"/>
    <cellStyle name="Heading1 13" xfId="12534" xr:uid="{F91C189E-0012-411F-8079-D18FBD991632}"/>
    <cellStyle name="Heading1 14" xfId="11869" xr:uid="{74044B17-1C36-4A53-B921-6C69EB16FF2C}"/>
    <cellStyle name="Heading1 15" xfId="12522" xr:uid="{389BC553-DC00-4F3E-92C2-A5BDD381B953}"/>
    <cellStyle name="Heading1 16" xfId="11775" xr:uid="{4CFA26AB-44AA-4475-A77D-E599D899B271}"/>
    <cellStyle name="Heading1 17" xfId="12521" xr:uid="{94078D00-4736-4C3F-8400-3738521460AA}"/>
    <cellStyle name="Heading1 18" xfId="11776" xr:uid="{9625BB60-178E-4510-9301-33F00AB07F1A}"/>
    <cellStyle name="Heading1 19" xfId="12518" xr:uid="{CA167119-9E05-4931-AD2C-F8FC3522C6CE}"/>
    <cellStyle name="Heading1 2" xfId="810" xr:uid="{BC4774DB-2306-408F-8DC4-47A9875B6377}"/>
    <cellStyle name="HEADING1 2 2" xfId="12086" xr:uid="{83AD2C64-66A0-4136-A80C-BC3E9BBC04C0}"/>
    <cellStyle name="Heading1 2 2 2" xfId="39065" xr:uid="{E8B443A7-69B5-4F96-BB0F-5CD18B70BD85}"/>
    <cellStyle name="Heading1 20" xfId="16752" xr:uid="{33EA8DF9-BBD4-4DEC-865D-93A39B8D5AE4}"/>
    <cellStyle name="Heading1 21" xfId="17220" xr:uid="{8533D55A-C410-4D4D-AC72-E0CE0E7FCECA}"/>
    <cellStyle name="Heading1 22" xfId="35081" xr:uid="{FEDD2B41-EEB0-48C0-B9B8-6BFEAF672349}"/>
    <cellStyle name="Heading1 23" xfId="39064" xr:uid="{189E15BF-8A30-45AC-8502-7B0CAC4E0FF5}"/>
    <cellStyle name="Heading1 24" xfId="38859" xr:uid="{5FFF098D-A9A1-46A6-BAFA-C63151E752C1}"/>
    <cellStyle name="Heading1 3" xfId="811" xr:uid="{3B3BCBC2-5B62-48AF-8212-0A7F5F121FCB}"/>
    <cellStyle name="HEADING1 3 2" xfId="12087" xr:uid="{46854A94-7E07-42DD-B8C3-73B2D1657CAE}"/>
    <cellStyle name="Heading1 4" xfId="812" xr:uid="{D3480410-7758-4927-B9A5-FFDBE9EF8870}"/>
    <cellStyle name="HEADING1 4 2" xfId="12088" xr:uid="{5FC83840-CEF6-4949-B814-97E5D75B0954}"/>
    <cellStyle name="Heading1 5" xfId="813" xr:uid="{95B57976-4395-43AB-8DE3-9F78C9D78130}"/>
    <cellStyle name="HEADING1 5 2" xfId="12089" xr:uid="{07D03EAE-E3E8-4191-80CC-533955902AB8}"/>
    <cellStyle name="Heading1 6" xfId="814" xr:uid="{053F0DBC-7EE6-4CE9-A702-A9E1972EE2A1}"/>
    <cellStyle name="HEADING1 6 2" xfId="12090" xr:uid="{545E43F8-DBFA-4440-AEB8-11279938BDFD}"/>
    <cellStyle name="Heading1 7" xfId="815" xr:uid="{183D6783-4BEC-43F5-836E-9B3A17534719}"/>
    <cellStyle name="Heading1 7 2" xfId="14722" xr:uid="{5BA1ACCB-562D-46A7-B4C7-3C05AB44C2BA}"/>
    <cellStyle name="Heading1 7 3" xfId="28106" xr:uid="{8D6AE95F-7052-4669-8D10-81BD6F3156D9}"/>
    <cellStyle name="HEADING1 7 4" xfId="4529" xr:uid="{C47A0A1D-D45E-4000-B4F1-36A1448451EE}"/>
    <cellStyle name="HEADING1 8" xfId="4530" xr:uid="{3BEBFD7E-E67D-4ED2-88D9-EBB2E60FCADD}"/>
    <cellStyle name="Heading1 8 2" xfId="14720" xr:uid="{FE8544A0-DDD3-4E4C-B7DB-CBF31ACB9096}"/>
    <cellStyle name="Heading1 8 3" xfId="28107" xr:uid="{EC01528B-A0F9-4807-B24D-02908BA0C2FA}"/>
    <cellStyle name="HEADING1 9" xfId="4531" xr:uid="{521F7294-44B9-40C1-9A47-E5CA097BB0EB}"/>
    <cellStyle name="Heading1 9 2" xfId="14683" xr:uid="{D4D6EA13-1D41-4963-8150-68E7E1514C41}"/>
    <cellStyle name="Heading1 9 3" xfId="28108" xr:uid="{6F114610-545F-44AB-AB8A-50029DBBF79A}"/>
    <cellStyle name="Heading2" xfId="230" xr:uid="{C9E55042-4156-485E-808D-A93A7A7D3725}"/>
    <cellStyle name="Headıng2" xfId="12091" xr:uid="{08528B3B-1205-467D-82EC-A8E101927FCD}"/>
    <cellStyle name="HEADING2 10" xfId="12092" xr:uid="{BF258618-3703-4C83-B222-D876722790EA}"/>
    <cellStyle name="Heading2 10 2" xfId="14725" xr:uid="{B9594B3B-F432-495B-8EDB-B94EEB778E10}"/>
    <cellStyle name="Heading2 10 3" xfId="28109" xr:uid="{6E6CA622-6311-43B1-A15A-0CFCB7274D1C}"/>
    <cellStyle name="Heading2 11" xfId="12511" xr:uid="{AAAA19E1-8F05-45E8-AE16-2F08B10849C3}"/>
    <cellStyle name="Heading2 12" xfId="11805" xr:uid="{5BB7A0BF-5A4F-4E8E-A8C3-60DB7BD7CA2C}"/>
    <cellStyle name="Heading2 13" xfId="12533" xr:uid="{0DB0186B-22EE-409B-BC3E-19E142CE0307}"/>
    <cellStyle name="Heading2 14" xfId="11870" xr:uid="{8626B9E1-D0F4-4622-B1DE-2604C0901F1A}"/>
    <cellStyle name="Heading2 15" xfId="12519" xr:uid="{B84C1DE3-85EA-467B-8867-3CEF4FEC8EC1}"/>
    <cellStyle name="Heading2 16" xfId="11777" xr:uid="{CA311C03-2F9D-4FD3-9584-8153E2984D78}"/>
    <cellStyle name="Heading2 17" xfId="12517" xr:uid="{B025B526-79EC-42B8-B9C9-D0D8C9AA625D}"/>
    <cellStyle name="Heading2 18" xfId="11780" xr:uid="{5FFD1A58-F782-4960-A4B7-74B28E82257F}"/>
    <cellStyle name="Heading2 19" xfId="12516" xr:uid="{87F3A0BC-39A1-4485-A5D1-AC8FE5ABF97A}"/>
    <cellStyle name="Heading2 2" xfId="816" xr:uid="{794BBCEF-1F8A-4FC8-B954-2C2232FCB7DA}"/>
    <cellStyle name="HEADING2 2 2" xfId="12093" xr:uid="{6985BA10-9918-469D-A76A-2B0AE57954BA}"/>
    <cellStyle name="Heading2 2 2 2" xfId="39067" xr:uid="{2601E217-62FA-4CE5-BDE7-783BBB074B8A}"/>
    <cellStyle name="Heading2 20" xfId="16753" xr:uid="{A6A61D39-641C-44A2-BDC9-8C062429013F}"/>
    <cellStyle name="Heading2 21" xfId="17216" xr:uid="{C9F5C494-BBF1-4992-B30C-4077B2D71F85}"/>
    <cellStyle name="Heading2 22" xfId="39066" xr:uid="{E530455C-5747-4973-8ACA-5179C62EA244}"/>
    <cellStyle name="Heading2 23" xfId="38858" xr:uid="{45858421-3CA6-498F-B07A-A483D794265E}"/>
    <cellStyle name="Heading2 3" xfId="817" xr:uid="{78CF3DED-26B5-4755-B745-7908E150255D}"/>
    <cellStyle name="HEADING2 3 2" xfId="12094" xr:uid="{A042E11B-B1A5-41FB-AE20-B300081695D5}"/>
    <cellStyle name="Heading2 4" xfId="818" xr:uid="{ADD55C29-3068-43AA-883F-05C5858B92F4}"/>
    <cellStyle name="HEADING2 4 2" xfId="12095" xr:uid="{E0DECBBA-80B9-4399-9AB5-CDD49D51EB99}"/>
    <cellStyle name="Heading2 5" xfId="819" xr:uid="{53623BD7-0D42-4CEB-8635-C094238F1C19}"/>
    <cellStyle name="HEADING2 5 2" xfId="12096" xr:uid="{F5602E0D-8D12-49F9-8AB8-8355C0795DB0}"/>
    <cellStyle name="Heading2 6" xfId="820" xr:uid="{7511CD26-251E-4ED6-BCCE-15201EBDE4EC}"/>
    <cellStyle name="HEADING2 6 2" xfId="12097" xr:uid="{FC1B04A4-F405-49D6-9EBD-330E788FCE80}"/>
    <cellStyle name="Heading2 7" xfId="821" xr:uid="{9695E1D2-22D4-4461-9BFF-9AEF2E73E5C5}"/>
    <cellStyle name="Heading2 7 2" xfId="14723" xr:uid="{BF3C90AC-3239-4923-BFDD-7ACA41B27F0A}"/>
    <cellStyle name="Heading2 7 3" xfId="28110" xr:uid="{13F1ACF1-F8EB-4CBE-B1D8-3F4FCE6290A1}"/>
    <cellStyle name="HEADING2 7 4" xfId="4532" xr:uid="{6D4797F3-2ECB-4FDF-A239-9F336B7BC2E2}"/>
    <cellStyle name="HEADING2 8" xfId="4533" xr:uid="{BF059675-918B-4597-8954-21EFDAE72864}"/>
    <cellStyle name="Heading2 8 2" xfId="14715" xr:uid="{8453AC5E-0A3C-438C-82BA-A753D0A4E216}"/>
    <cellStyle name="Heading2 8 3" xfId="28111" xr:uid="{617FCF2C-557F-489B-B2C8-63ED43E587D3}"/>
    <cellStyle name="HEADING2 9" xfId="4534" xr:uid="{12A506E8-77A2-487D-B419-D1ACF46ACC01}"/>
    <cellStyle name="Heading2 9 2" xfId="14684" xr:uid="{3B3F0FB5-2065-45A4-8C82-640FF67EE338}"/>
    <cellStyle name="Heading2 9 3" xfId="28112" xr:uid="{C71DB14E-10E6-4565-9582-70228530A372}"/>
    <cellStyle name="HEADINGS" xfId="12098" xr:uid="{E7D141CF-F115-4AA7-8E65-2111F53FA462}"/>
    <cellStyle name="HEADINGS 2" xfId="36380" xr:uid="{D431EF23-F340-4D51-AEF2-AF96FC2E4002}"/>
    <cellStyle name="HEADINGSTOP" xfId="12099" xr:uid="{72F5DB48-008C-483A-A35D-4F45D39AF247}"/>
    <cellStyle name="Headline1" xfId="822" xr:uid="{4ACC7083-4617-4872-8A80-27DD1CC0DBCC}"/>
    <cellStyle name="Headline2" xfId="823" xr:uid="{042D6BB1-384B-4A21-BAE0-1FD21FCBEE85}"/>
    <cellStyle name="Headline3" xfId="824" xr:uid="{C882F705-0BF2-4E74-BECC-94FF8ED11813}"/>
    <cellStyle name="headoption" xfId="12100" xr:uid="{E627FC1C-68B9-450B-8D42-55BF80AAD924}"/>
    <cellStyle name="headoption 2" xfId="11873" xr:uid="{C0708B88-1A1B-4428-91A2-4FF653121A7D}"/>
    <cellStyle name="headoption 2 2" xfId="16755" xr:uid="{9BED300C-DFD2-44D8-A5A6-7CDBA7916FE8}"/>
    <cellStyle name="headoption 2 3" xfId="28114" xr:uid="{A8C736BA-0619-4740-AFD6-B392853BCF3C}"/>
    <cellStyle name="headoption 2 4" xfId="36382" xr:uid="{8E7FD1CE-7FAE-4574-8607-9813ED63CFC0}"/>
    <cellStyle name="headoption 3" xfId="16754" xr:uid="{51577859-3126-433F-B6CC-44FD3CC9440F}"/>
    <cellStyle name="headoption 4" xfId="28113" xr:uid="{D925A1C1-CCBA-4E19-9770-75650253D5FF}"/>
    <cellStyle name="headoption 5" xfId="36381" xr:uid="{DA3BAD26-9D44-4696-845D-8A3D2F73D2FD}"/>
    <cellStyle name="Heads" xfId="231" xr:uid="{C57F8B38-FEFF-4F97-9940-54E9CCF3A325}"/>
    <cellStyle name="Heads 2" xfId="825" xr:uid="{B19268FA-B723-4FB4-8EE0-9E7732F6B476}"/>
    <cellStyle name="Heads 3" xfId="16756" xr:uid="{5673076B-D21D-4F33-BC11-6AB6902E50AE}"/>
    <cellStyle name="helv" xfId="232" xr:uid="{32F8D003-C7D5-4CC6-81FA-98DF7434552C}"/>
    <cellStyle name="helv 2" xfId="12101" xr:uid="{088B047F-660E-4000-BA7F-6F4050D22F1A}"/>
    <cellStyle name="helv 3" xfId="15083" xr:uid="{ADA15DB0-1F94-4723-8076-BD2C87C944C4}"/>
    <cellStyle name="helv 4" xfId="15439" xr:uid="{D4335674-CE45-432B-B0B7-9E134BE51397}"/>
    <cellStyle name="hidden" xfId="826" xr:uid="{45A9BFA7-3C23-4B8A-9D56-B952CA1354B6}"/>
    <cellStyle name="hidden 2" xfId="827" xr:uid="{A5BEA0F8-0B9D-455B-A586-EE2E999F8A67}"/>
    <cellStyle name="hidden 2 2" xfId="12102" xr:uid="{FE37CAEE-FA3D-487B-BB20-E69964EBCC65}"/>
    <cellStyle name="hidden 3" xfId="12103" xr:uid="{38FE92FB-72B9-42DF-86E0-FFB8F9783DD0}"/>
    <cellStyle name="Hipervínculo 2" xfId="12104" xr:uid="{C7DA9D5D-E193-4E96-B611-996233219644}"/>
    <cellStyle name="Hivatkozott cella" xfId="12105" xr:uid="{B8C4DAAB-A046-4556-9B54-248A048D39D5}"/>
    <cellStyle name="Hivatkozott cella 2" xfId="12106" xr:uid="{5575EBC4-F6D4-460E-8307-8363AEAF6E0C}"/>
    <cellStyle name="Hivatkozott cella 3" xfId="14708" xr:uid="{D8961E8B-2CD6-40C2-930C-C0CD0758B80F}"/>
    <cellStyle name="Hivatkozott cella 4" xfId="14692" xr:uid="{BEF40973-CE4D-4C24-BD02-E92D42933980}"/>
    <cellStyle name="Hivatkozott cella 5" xfId="14690" xr:uid="{BA069879-16B4-47FC-BA28-0AA425E3D746}"/>
    <cellStyle name="Hoa-Scholl" xfId="12107" xr:uid="{3E550DBA-5E49-4416-A657-01C8EF112F78}"/>
    <cellStyle name="Hoa-Scholl 2" xfId="11875" xr:uid="{5C93B71D-8ED4-419D-B65D-A42B67DD36A5}"/>
    <cellStyle name="Hoa-Scholl 2 2" xfId="16758" xr:uid="{712C4C9C-8556-4D15-ABF6-801652E53793}"/>
    <cellStyle name="Hoa-Scholl 2 3" xfId="28116" xr:uid="{53E92797-7478-426D-8EFB-4FD390256986}"/>
    <cellStyle name="Hoa-Scholl 2 4" xfId="36384" xr:uid="{A7A9E7AA-FA9F-4B59-B666-2FEAAAFD6346}"/>
    <cellStyle name="Hoa-Scholl 3" xfId="16757" xr:uid="{18532190-E4A4-4AB6-B5C6-33B58C2DDA38}"/>
    <cellStyle name="Hoa-Scholl 4" xfId="28115" xr:uid="{567E31E9-7FEE-49A8-A185-03F82CB0CA01}"/>
    <cellStyle name="Hoa-Scholl 5" xfId="36383" xr:uid="{11B34125-06BF-44F4-AB6A-7C056D5CE77A}"/>
    <cellStyle name="Hyperlifk" xfId="6" xr:uid="{0978E366-BB53-4928-8B02-1231C4AF3AF7}"/>
    <cellStyle name="Hyperlink 10" xfId="828" xr:uid="{3C05F507-E190-4C54-9EC0-EE6FFDC19839}"/>
    <cellStyle name="Hyperlink 100" xfId="829" xr:uid="{DCDA85ED-E216-4306-9D7A-B4ADCC567E93}"/>
    <cellStyle name="Hyperlink 101" xfId="830" xr:uid="{8B039B35-FB39-4D18-A46D-B0BAE09C1661}"/>
    <cellStyle name="Hyperlink 102" xfId="831" xr:uid="{69688CB4-E734-4F46-80D7-29BD35592314}"/>
    <cellStyle name="Hyperlink 103" xfId="832" xr:uid="{0E52BCA5-3743-4108-96FB-4DAFA609C030}"/>
    <cellStyle name="Hyperlink 104" xfId="833" xr:uid="{8F871BA8-5B6B-45D2-AF54-AC3CB4A234B7}"/>
    <cellStyle name="Hyperlink 105" xfId="834" xr:uid="{D2435580-E80C-44BA-BC58-92F13FD27528}"/>
    <cellStyle name="Hyperlink 106" xfId="835" xr:uid="{00FD8836-3B26-42F4-96ED-AAF86AC7D573}"/>
    <cellStyle name="Hyperlink 107" xfId="836" xr:uid="{C38C601B-2314-444B-A3D9-037245346623}"/>
    <cellStyle name="Hyperlink 108" xfId="837" xr:uid="{E96A82AA-9551-4991-9ED4-2B1F798FC4D7}"/>
    <cellStyle name="Hyperlink 109" xfId="838" xr:uid="{D453B8FD-09BA-4A50-AD72-5CA69FF21864}"/>
    <cellStyle name="Hyperlink 11" xfId="839" xr:uid="{898E99A7-FB2B-45B6-9377-CF9A3BF8C291}"/>
    <cellStyle name="Hyperlink 110" xfId="840" xr:uid="{8B7C243E-1A19-4C78-B67B-6188E7CABDBD}"/>
    <cellStyle name="Hyperlink 111" xfId="841" xr:uid="{201BA3C0-7E95-44C6-B894-9E98F3F5CDDA}"/>
    <cellStyle name="Hyperlink 112" xfId="842" xr:uid="{8D046429-7935-471F-A746-9C0580C9F976}"/>
    <cellStyle name="Hyperlink 113" xfId="843" xr:uid="{2CB725DD-56AC-4B5C-B0B9-B0B9E2FC57F3}"/>
    <cellStyle name="Hyperlink 114" xfId="844" xr:uid="{F2EBCDE9-8D85-4E22-B927-9AEC0B08AF85}"/>
    <cellStyle name="Hyperlink 115" xfId="845" xr:uid="{8F5A3B14-CDC8-44E4-A0E1-7A96A027609A}"/>
    <cellStyle name="Hyperlink 116" xfId="846" xr:uid="{38357696-A6B5-4AF6-B8F2-8FEFA80E6BCB}"/>
    <cellStyle name="Hyperlink 117" xfId="847" xr:uid="{E808DCE5-A798-4293-95E4-25EDA60E1A03}"/>
    <cellStyle name="Hyperlink 118" xfId="848" xr:uid="{D85B3D55-6D12-48BB-BF8A-0EDAF67650F6}"/>
    <cellStyle name="Hyperlink 119" xfId="849" xr:uid="{AE3EF5C4-31BB-4B8F-A011-37DFADBD3975}"/>
    <cellStyle name="Hyperlink 12" xfId="850" xr:uid="{DA429CAB-3780-4E70-B1A2-319634C0948E}"/>
    <cellStyle name="Hyperlink 120" xfId="851" xr:uid="{646A368A-79D7-4DB2-A9B6-0EDBA8FBE30E}"/>
    <cellStyle name="Hyperlink 121" xfId="852" xr:uid="{E974A08E-4166-454B-9081-28DB514E1551}"/>
    <cellStyle name="Hyperlink 122" xfId="853" xr:uid="{40637AA4-17E5-4536-8FFA-682CD02EF1A1}"/>
    <cellStyle name="Hyperlink 123" xfId="854" xr:uid="{CF296ED9-5EBB-422B-B357-E33D3077C652}"/>
    <cellStyle name="Hyperlink 124" xfId="855" xr:uid="{C9274E13-4810-495E-B269-A9A08DC8199F}"/>
    <cellStyle name="Hyperlink 125" xfId="856" xr:uid="{55985117-5904-47A4-8C53-8414E810D941}"/>
    <cellStyle name="Hyperlink 126" xfId="857" xr:uid="{3BB01716-CB62-4AFA-BBA8-A39F2DF99DB9}"/>
    <cellStyle name="Hyperlink 127" xfId="858" xr:uid="{C87D99B5-4713-4AE9-BB5D-6DCCA37BAF63}"/>
    <cellStyle name="Hyperlink 128" xfId="859" xr:uid="{9E0D5FF4-46F6-4A04-A3C4-324C1F52F7E5}"/>
    <cellStyle name="Hyperlink 129" xfId="860" xr:uid="{0D145CE9-9675-4066-91CE-FD549F64C3E0}"/>
    <cellStyle name="Hyperlink 13" xfId="861" xr:uid="{06813006-63B9-404A-B5CD-EE557D323836}"/>
    <cellStyle name="Hyperlink 130" xfId="862" xr:uid="{1869428E-D288-4C40-AB44-26CDC9381199}"/>
    <cellStyle name="Hyperlink 131" xfId="863" xr:uid="{185EAF8C-4B10-451E-8458-8540DC19464D}"/>
    <cellStyle name="Hyperlink 132" xfId="864" xr:uid="{34DCA064-A8CC-433E-82A0-E65A37982BBE}"/>
    <cellStyle name="Hyperlink 133" xfId="865" xr:uid="{E2BD092D-DE77-4099-B237-CB89AF0FC454}"/>
    <cellStyle name="Hyperlink 134" xfId="866" xr:uid="{470AA763-157B-4FE1-8224-3F0D89684116}"/>
    <cellStyle name="Hyperlink 135" xfId="867" xr:uid="{0E4BC4EE-1BFD-4A01-BC05-4277BF06C9F8}"/>
    <cellStyle name="Hyperlink 136" xfId="868" xr:uid="{06D5563C-25EF-4783-87D8-2CF0D5ECAE40}"/>
    <cellStyle name="Hyperlink 137" xfId="869" xr:uid="{1B5E0656-65A4-4FF5-AAB1-5FAA11B06F52}"/>
    <cellStyle name="Hyperlink 138" xfId="870" xr:uid="{C8D6BEC7-15E0-43EB-81AA-ABDA97F766B7}"/>
    <cellStyle name="Hyperlink 139" xfId="871" xr:uid="{9F7A9730-C58B-46EB-AA06-C43CB163FDC7}"/>
    <cellStyle name="Hyperlink 14" xfId="872" xr:uid="{E700886F-5941-45A4-AE5E-C7C5EED132AB}"/>
    <cellStyle name="Hyperlink 140" xfId="873" xr:uid="{EA233A43-F75E-4CE8-9671-2A1876BB329F}"/>
    <cellStyle name="Hyperlink 141" xfId="874" xr:uid="{4326EFC3-8E97-49DE-9161-B7BAAAD9C16C}"/>
    <cellStyle name="Hyperlink 142" xfId="875" xr:uid="{7A670197-3436-4AEF-A0F2-7BD62FCBF881}"/>
    <cellStyle name="Hyperlink 143" xfId="876" xr:uid="{9D4A8963-37B7-4297-931A-D7370B1B0FF7}"/>
    <cellStyle name="Hyperlink 144" xfId="877" xr:uid="{5161599A-1E7D-4C24-913A-8204CDC14DE0}"/>
    <cellStyle name="Hyperlink 145" xfId="878" xr:uid="{0CBDE5FF-5699-4F5F-8E1D-B35F26CCF8DE}"/>
    <cellStyle name="Hyperlink 146" xfId="879" xr:uid="{EA3960FE-C88E-41A9-AA8A-272C668A9E10}"/>
    <cellStyle name="Hyperlink 147" xfId="880" xr:uid="{79F4436E-DE14-4EC6-BEB8-0571C0BA3923}"/>
    <cellStyle name="Hyperlink 148" xfId="881" xr:uid="{16E8BEAF-4319-49C5-B543-5A3A5D2963AB}"/>
    <cellStyle name="Hyperlink 149" xfId="882" xr:uid="{0630C668-0C6F-40B1-BB15-6C4100A3C6CB}"/>
    <cellStyle name="Hyperlink 15" xfId="883" xr:uid="{A2315CF6-6B26-414F-A917-513893FF898A}"/>
    <cellStyle name="Hyperlink 150" xfId="884" xr:uid="{96C942CB-6399-4750-98D8-EA8540EBBE32}"/>
    <cellStyle name="Hyperlink 151" xfId="885" xr:uid="{2AE8419B-5D2E-498D-84BD-AFCFA0ECB92C}"/>
    <cellStyle name="Hyperlink 152" xfId="886" xr:uid="{9B9BB3F5-B0CF-41E1-A25C-87C3A7F04A81}"/>
    <cellStyle name="Hyperlink 153" xfId="887" xr:uid="{5E0581B6-680E-48C4-A9C5-32C3CB4F9C27}"/>
    <cellStyle name="Hyperlink 154" xfId="888" xr:uid="{2E41454E-55D9-4ED1-86A5-55557BE6556F}"/>
    <cellStyle name="Hyperlink 155" xfId="889" xr:uid="{BB91ECD9-2BC8-49E0-B531-81ED951ED407}"/>
    <cellStyle name="Hyperlink 156" xfId="890" xr:uid="{ACEA8191-0400-4988-93E5-0DC3381CFD1B}"/>
    <cellStyle name="Hyperlink 157" xfId="891" xr:uid="{11B6C908-E74D-47EF-9794-59BCC53A1F8B}"/>
    <cellStyle name="Hyperlink 158" xfId="892" xr:uid="{3CAC7A94-07B8-4E4F-B3F1-7354C3E71172}"/>
    <cellStyle name="Hyperlink 159" xfId="893" xr:uid="{5673C6D3-D9A1-4FF0-8DA1-2E24A8C3B329}"/>
    <cellStyle name="Hyperlink 16" xfId="894" xr:uid="{3B86E860-D784-4C59-A56F-C1E9FF46A2AC}"/>
    <cellStyle name="Hyperlink 160" xfId="895" xr:uid="{C462B202-630B-4D8A-929F-619A270E31C0}"/>
    <cellStyle name="Hyperlink 161" xfId="896" xr:uid="{4B33F98C-1E17-43DE-B16D-0E0AD57A0CF9}"/>
    <cellStyle name="Hyperlink 162" xfId="897" xr:uid="{C6D647A6-F319-4086-B0C5-3774FE4F166D}"/>
    <cellStyle name="Hyperlink 163" xfId="898" xr:uid="{5D5DA46A-169C-43F6-BB9E-E4196ED0B273}"/>
    <cellStyle name="Hyperlink 164" xfId="899" xr:uid="{94B6C74D-2FF7-4FC2-AB8A-4D98B5E7DB03}"/>
    <cellStyle name="Hyperlink 165" xfId="900" xr:uid="{6EAEE2A2-E558-4E5D-85A0-65033177571C}"/>
    <cellStyle name="Hyperlink 166" xfId="901" xr:uid="{58BE1033-34FC-40D1-991D-DE28A332BAE5}"/>
    <cellStyle name="Hyperlink 167" xfId="902" xr:uid="{747F46E2-C07E-4467-9D28-6E2C88EDB94C}"/>
    <cellStyle name="Hyperlink 168" xfId="903" xr:uid="{CD1A70A5-3F07-404F-AA9E-F087B5377594}"/>
    <cellStyle name="Hyperlink 169" xfId="904" xr:uid="{427D5377-72E7-497C-97AF-147B49ED3A72}"/>
    <cellStyle name="Hyperlink 17" xfId="905" xr:uid="{D8D90AEA-F363-4968-827E-0F0B1AA87820}"/>
    <cellStyle name="Hyperlink 170" xfId="906" xr:uid="{B8E57E04-745C-4B20-8008-DD580FB009BA}"/>
    <cellStyle name="Hyperlink 171" xfId="907" xr:uid="{17C19BDD-E4C3-4E2A-94C9-C2B7D48CF58E}"/>
    <cellStyle name="Hyperlink 172" xfId="908" xr:uid="{D28CE15F-80FB-4D45-8629-E0EF4AC0B5D5}"/>
    <cellStyle name="Hyperlink 173" xfId="909" xr:uid="{3B3D37C9-EAC5-4E37-ACA0-128D9B6F9B33}"/>
    <cellStyle name="Hyperlink 174" xfId="910" xr:uid="{3B6ED9C6-6782-43F1-9836-0332D5A9196C}"/>
    <cellStyle name="Hyperlink 175" xfId="911" xr:uid="{D1FB5BDC-1C91-44B9-8AA0-1C6FD31CEABF}"/>
    <cellStyle name="Hyperlink 176" xfId="912" xr:uid="{82843B1E-ED08-4C37-AF23-0FBB30FBD26B}"/>
    <cellStyle name="Hyperlink 177" xfId="913" xr:uid="{844B077C-48D9-4F2F-A601-082E59A24A2E}"/>
    <cellStyle name="Hyperlink 178" xfId="914" xr:uid="{F2C7515B-C64A-4C89-9102-DE686B0A8084}"/>
    <cellStyle name="Hyperlink 179" xfId="915" xr:uid="{ECD78444-BD56-425E-A0DA-4F0285BF31E7}"/>
    <cellStyle name="Hyperlink 18" xfId="916" xr:uid="{34E19C1D-0DBB-494D-AC1A-94E6A91EDC71}"/>
    <cellStyle name="Hyperlink 180" xfId="917" xr:uid="{1D00D53B-5684-4D64-8966-02C6A8977428}"/>
    <cellStyle name="Hyperlink 181" xfId="918" xr:uid="{3D70DB06-3B1B-42E4-89CD-61F2F5B131D6}"/>
    <cellStyle name="Hyperlink 182" xfId="919" xr:uid="{E9CD4081-2B8E-45C5-BFF3-6FAF5A413F10}"/>
    <cellStyle name="Hyperlink 183" xfId="920" xr:uid="{F20E4A31-9A57-4FAF-A831-E32290AA22FE}"/>
    <cellStyle name="Hyperlink 184" xfId="921" xr:uid="{C371AB4D-05B3-4DE0-B6BF-BDDFFF5026B7}"/>
    <cellStyle name="Hyperlink 185" xfId="922" xr:uid="{1C5027C6-04B6-468C-A32B-F7027E9C9018}"/>
    <cellStyle name="Hyperlink 186" xfId="923" xr:uid="{E9C403AD-09E4-42FC-B1E6-E7DE70CC4079}"/>
    <cellStyle name="Hyperlink 187" xfId="924" xr:uid="{32D759C1-4CA1-4793-9B36-EE216F44EC7D}"/>
    <cellStyle name="Hyperlink 188" xfId="925" xr:uid="{9A1DF869-7B85-4331-B562-0BF6B9DC0C91}"/>
    <cellStyle name="Hyperlink 189" xfId="926" xr:uid="{328C577B-2528-4F71-8BAE-E396A43F25D9}"/>
    <cellStyle name="Hyperlink 19" xfId="927" xr:uid="{6D30365E-7B1E-481A-A7CF-55435125F30D}"/>
    <cellStyle name="Hyperlink 190" xfId="928" xr:uid="{9FF6C7BB-18F1-4971-B16D-845AAD160118}"/>
    <cellStyle name="Hyperlink 191" xfId="929" xr:uid="{00A344BF-3AF3-4AF4-A3C0-57AB24A8B218}"/>
    <cellStyle name="Hyperlink 192" xfId="930" xr:uid="{9519648A-0C0F-47A3-B8CD-4639506D2C67}"/>
    <cellStyle name="Hyperlink 193" xfId="1855" xr:uid="{935F9420-F0FD-4198-AE53-5DB3642394E8}"/>
    <cellStyle name="Hyperlink 193 2" xfId="16759" xr:uid="{9DA6CDC4-F497-49B3-B72A-3257B6D76B67}"/>
    <cellStyle name="Hyperlink 2" xfId="233" xr:uid="{60E4EDB4-9990-4A6D-A72D-A8935BC596CE}"/>
    <cellStyle name="Hyperlink 2 2" xfId="931" xr:uid="{819F2B9F-F5FF-40EA-8CBA-4ACF47FD03EA}"/>
    <cellStyle name="Hyperlink 2 2 2" xfId="39068" xr:uid="{182FDEEA-7C2E-4633-AE14-9204BAB16F75}"/>
    <cellStyle name="Hyperlink 2 3" xfId="932" xr:uid="{BAC9CDD2-F835-4CA1-A9E1-D66D9301BD89}"/>
    <cellStyle name="Hyperlink 2 4" xfId="28117" xr:uid="{A62C9EE4-B8E3-4F26-85DB-5BD6229EC738}"/>
    <cellStyle name="Hyperlink 20" xfId="933" xr:uid="{65799F7B-257A-4DCB-974D-6128B45A01E5}"/>
    <cellStyle name="Hyperlink 21" xfId="934" xr:uid="{E47AD274-333D-46BF-AF01-18973DBA0B32}"/>
    <cellStyle name="Hyperlink 22" xfId="935" xr:uid="{4BB7B8E7-8309-41FF-870C-1A0FB7610B2B}"/>
    <cellStyle name="Hyperlink 23" xfId="936" xr:uid="{BB52A334-38CD-44CC-A18E-C5383BB4929F}"/>
    <cellStyle name="Hyperlink 24" xfId="937" xr:uid="{19E69397-0D39-47EC-8347-193649329396}"/>
    <cellStyle name="Hyperlink 25" xfId="938" xr:uid="{F3731267-D017-4D02-A13C-69CB40B4A77F}"/>
    <cellStyle name="Hyperlink 26" xfId="939" xr:uid="{9A0DA543-72EC-45A6-B30B-43EC38F8C193}"/>
    <cellStyle name="Hyperlink 27" xfId="940" xr:uid="{93CBFF15-A272-4344-9C93-A6B5DB9D880A}"/>
    <cellStyle name="Hyperlink 28" xfId="941" xr:uid="{F0D8F58E-0DF8-4DAA-AAF6-A861E8D04317}"/>
    <cellStyle name="Hyperlink 29" xfId="942" xr:uid="{AF374866-95BD-451C-A082-74A7908E3486}"/>
    <cellStyle name="Hyperlink 3" xfId="943" xr:uid="{91993524-0971-4916-B46F-179C2A311E7C}"/>
    <cellStyle name="Hyperlink 30" xfId="944" xr:uid="{F92AE404-FF14-4482-B6BB-3A863C0E960D}"/>
    <cellStyle name="Hyperlink 31" xfId="945" xr:uid="{DAB72D95-C796-4259-B4A7-BE558F876061}"/>
    <cellStyle name="Hyperlink 32" xfId="946" xr:uid="{BAB73C3C-880B-47C6-9E78-A56A23E77CF3}"/>
    <cellStyle name="Hyperlink 33" xfId="947" xr:uid="{12A3CD8C-E7EA-4CD3-B6E4-DBE3375DB2EA}"/>
    <cellStyle name="Hyperlink 34" xfId="948" xr:uid="{4DCB50DD-69F7-408A-8093-DA8FDE09325E}"/>
    <cellStyle name="Hyperlink 35" xfId="949" xr:uid="{DF6B70FC-E6BE-4C77-8E85-26EE748C1A01}"/>
    <cellStyle name="Hyperlink 36" xfId="950" xr:uid="{5D3DF03D-215F-4A3D-854F-C2B276754242}"/>
    <cellStyle name="Hyperlink 37" xfId="951" xr:uid="{3D9B3A49-0FB4-41F6-B1B9-D7A4858B29F8}"/>
    <cellStyle name="Hyperlink 38" xfId="952" xr:uid="{F37E73B7-702D-4546-A59E-8179DF6FCF6C}"/>
    <cellStyle name="Hyperlink 39" xfId="953" xr:uid="{8409CC56-B695-415E-9B88-304B678D4EE8}"/>
    <cellStyle name="Hyperlink 4" xfId="954" xr:uid="{7F60CE02-96B1-4229-9D95-E55DEABE14F2}"/>
    <cellStyle name="Hyperlink 40" xfId="955" xr:uid="{13B56F95-F4F9-417F-A049-796882998328}"/>
    <cellStyle name="Hyperlink 41" xfId="956" xr:uid="{F3E9ABA2-303A-4FB8-93E5-B2FF53A10DB1}"/>
    <cellStyle name="Hyperlink 42" xfId="957" xr:uid="{F08CCE04-B873-49C7-ACAA-7C0A3F7F854B}"/>
    <cellStyle name="Hyperlink 43" xfId="958" xr:uid="{E65C88B6-17B3-4C16-86D5-C6B9835B2C8B}"/>
    <cellStyle name="Hyperlink 44" xfId="959" xr:uid="{DD258DF8-A314-4F8F-AAD6-2E7683E4B254}"/>
    <cellStyle name="Hyperlink 45" xfId="960" xr:uid="{71A3589C-DF6E-45D3-8BC7-7CA41E231E1F}"/>
    <cellStyle name="Hyperlink 46" xfId="961" xr:uid="{CA9203EE-CB59-40FB-8268-A574080B2AAD}"/>
    <cellStyle name="Hyperlink 47" xfId="962" xr:uid="{A704BD90-04CD-450D-A1F5-A846F4CBEB1B}"/>
    <cellStyle name="Hyperlink 48" xfId="963" xr:uid="{012DE00B-A6CB-4ED0-9162-7EFE350F3791}"/>
    <cellStyle name="Hyperlink 49" xfId="964" xr:uid="{0599BB75-AA13-41EB-8F38-23ADF900AFF0}"/>
    <cellStyle name="Hyperlink 5" xfId="965" xr:uid="{8B25A825-1745-4AEB-869F-F0CC9DA1E28B}"/>
    <cellStyle name="Hyperlink 50" xfId="966" xr:uid="{6CE4951B-7A05-48D6-B873-AF7F52502D8B}"/>
    <cellStyle name="Hyperlink 51" xfId="967" xr:uid="{F38CA26A-20D7-43D5-9837-805060B581D8}"/>
    <cellStyle name="Hyperlink 52" xfId="968" xr:uid="{BEF63AFA-4173-4C4A-AAB5-189DF0697109}"/>
    <cellStyle name="Hyperlink 53" xfId="969" xr:uid="{47BF347C-1170-498D-9B85-D995ED239ECC}"/>
    <cellStyle name="Hyperlink 54" xfId="970" xr:uid="{EB1C692D-DB16-4143-B95A-D9E1442A63AA}"/>
    <cellStyle name="Hyperlink 55" xfId="971" xr:uid="{F18F19BF-E02A-4181-80C3-EDD230891EBD}"/>
    <cellStyle name="Hyperlink 56" xfId="972" xr:uid="{8A7E61C8-A502-422D-B608-7B7E7512C172}"/>
    <cellStyle name="Hyperlink 57" xfId="973" xr:uid="{2B34E6DC-9A44-4AA2-864D-286D13BF4882}"/>
    <cellStyle name="Hyperlink 58" xfId="974" xr:uid="{CA7A1955-A12C-4C92-8937-41B490F2C470}"/>
    <cellStyle name="Hyperlink 59" xfId="975" xr:uid="{A2AB4E73-E534-402C-B638-AE1DEA7F88CE}"/>
    <cellStyle name="Hyperlink 6" xfId="976" xr:uid="{07A06342-0281-4F24-9538-4306010FCA60}"/>
    <cellStyle name="Hyperlink 60" xfId="977" xr:uid="{4E4A62B5-08AD-44E5-AB76-29C2A9BEE17D}"/>
    <cellStyle name="Hyperlink 61" xfId="978" xr:uid="{A260F137-FA7B-41EB-9004-AE393BC9A71F}"/>
    <cellStyle name="Hyperlink 62" xfId="979" xr:uid="{B48EE0B1-5A5F-4C27-9334-265B42F954A5}"/>
    <cellStyle name="Hyperlink 63" xfId="980" xr:uid="{5A4EF0C1-558F-465A-A7A5-04CA42B38FF2}"/>
    <cellStyle name="Hyperlink 64" xfId="981" xr:uid="{F92BACD7-569E-42B1-A77F-BAAF8AF5ADFB}"/>
    <cellStyle name="Hyperlink 65" xfId="982" xr:uid="{49C9DCEC-9033-48CD-BEF1-C420ACA8C311}"/>
    <cellStyle name="Hyperlink 66" xfId="983" xr:uid="{77EDF662-47B6-4A2A-BA28-623A5CC23781}"/>
    <cellStyle name="Hyperlink 67" xfId="984" xr:uid="{BA9FC2E2-A8C5-4EF8-BF7B-08D5DAA8B917}"/>
    <cellStyle name="Hyperlink 68" xfId="985" xr:uid="{E152EB4F-EACF-4FB1-8EB5-67F8DC4B7674}"/>
    <cellStyle name="Hyperlink 69" xfId="986" xr:uid="{92BDF791-682C-41F9-965B-229FBF95AFE1}"/>
    <cellStyle name="Hyperlink 7" xfId="987" xr:uid="{F95C9ACA-3674-4E7A-8BD4-F7E4BA635B61}"/>
    <cellStyle name="Hyperlink 70" xfId="988" xr:uid="{90170F47-CCE1-4350-B8DF-E0F22E173872}"/>
    <cellStyle name="Hyperlink 71" xfId="989" xr:uid="{273CA21A-4C8A-429F-85B9-66DEA9864024}"/>
    <cellStyle name="Hyperlink 72" xfId="990" xr:uid="{D2F2DEED-D081-4E31-A58F-1A58DB6A2498}"/>
    <cellStyle name="Hyperlink 73" xfId="991" xr:uid="{C164DAB2-10BA-4F80-BA08-71A7D174D15A}"/>
    <cellStyle name="Hyperlink 74" xfId="992" xr:uid="{CEFC5CB0-52EE-4EEB-87D4-2079B7109582}"/>
    <cellStyle name="Hyperlink 75" xfId="993" xr:uid="{70ECF78E-54DC-4411-BAE5-4AC95E2DB265}"/>
    <cellStyle name="Hyperlink 76" xfId="994" xr:uid="{A1D4722A-3FF7-4C1C-986A-D13490919E41}"/>
    <cellStyle name="Hyperlink 77" xfId="995" xr:uid="{E880BAEA-D230-45EA-A70E-E882130B7378}"/>
    <cellStyle name="Hyperlink 78" xfId="996" xr:uid="{38AD6B4C-73E2-4553-AE81-D66BE926E7E5}"/>
    <cellStyle name="Hyperlink 79" xfId="997" xr:uid="{84633967-B524-4498-8AA1-0E7AABEC0457}"/>
    <cellStyle name="Hyperlink 8" xfId="998" xr:uid="{3FB923DE-E4D3-4770-B929-0E8001DDE37A}"/>
    <cellStyle name="Hyperlink 80" xfId="999" xr:uid="{143918CC-D98C-4B9F-8203-EBCEE8693BB9}"/>
    <cellStyle name="Hyperlink 81" xfId="1000" xr:uid="{83D0A06F-0187-4BD4-8A66-0B1E49F424B9}"/>
    <cellStyle name="Hyperlink 82" xfId="1001" xr:uid="{238F0118-1D50-4E21-A090-362C5F161022}"/>
    <cellStyle name="Hyperlink 83" xfId="1002" xr:uid="{78BF1547-4AEC-441D-B9C7-6EC488C13786}"/>
    <cellStyle name="Hyperlink 84" xfId="1003" xr:uid="{9D001E63-57C1-4CC9-AFFB-188A3860DE7C}"/>
    <cellStyle name="Hyperlink 85" xfId="1004" xr:uid="{35CF042F-9055-40AB-8A94-ECD5CAC69CD0}"/>
    <cellStyle name="Hyperlink 86" xfId="1005" xr:uid="{C7E4EFD5-E6CD-459E-A295-F8607C9531C0}"/>
    <cellStyle name="Hyperlink 87" xfId="1006" xr:uid="{A44FC664-1D9B-431A-A9A7-33508C1527E7}"/>
    <cellStyle name="Hyperlink 88" xfId="1007" xr:uid="{A8E90FAC-FF0C-498F-B1EA-844BB7AF3BB5}"/>
    <cellStyle name="Hyperlink 89" xfId="1008" xr:uid="{34ADFF9A-0C57-45F9-B8F9-53AB5168119C}"/>
    <cellStyle name="Hyperlink 9" xfId="1009" xr:uid="{E8A0A0DF-2ED9-4F65-8447-AD7E7245FEA7}"/>
    <cellStyle name="Hyperlink 90" xfId="1010" xr:uid="{5EECA241-B40A-4F9D-B21A-8002F019C100}"/>
    <cellStyle name="Hyperlink 91" xfId="1011" xr:uid="{AF16393C-9427-444E-8CB9-DF7497508777}"/>
    <cellStyle name="Hyperlink 92" xfId="1012" xr:uid="{0D27080D-A0EC-4A9E-973D-D3D034D6A8FB}"/>
    <cellStyle name="Hyperlink 93" xfId="1013" xr:uid="{D897A9AB-1D09-4A8F-B191-A35F22358918}"/>
    <cellStyle name="Hyperlink 94" xfId="1014" xr:uid="{99718561-8789-4116-8E96-C80E63E54446}"/>
    <cellStyle name="Hyperlink 95" xfId="1015" xr:uid="{91076BD9-3F88-4B94-BD2C-89F7248EC932}"/>
    <cellStyle name="Hyperlink 96" xfId="1016" xr:uid="{A0CFA434-F41A-4788-BC12-775EE0404FA7}"/>
    <cellStyle name="Hyperlink 97" xfId="1017" xr:uid="{B8750E0C-79E7-4305-8C0F-BB29B77EFE1F}"/>
    <cellStyle name="Hyperlink 98" xfId="1018" xr:uid="{9653DFD1-9969-457C-BB76-CD66FCF349AF}"/>
    <cellStyle name="Hyperlink 99" xfId="1019" xr:uid="{F6793BC2-D298-4E8E-B0DA-6BA599EA424E}"/>
    <cellStyle name="îàïµ‡ذéك [0.00]_laroux_1ameedlte" xfId="234" xr:uid="{346B26A1-F2E0-4B10-B825-A3945D57D98B}"/>
    <cellStyle name="îàïµ‡ذéك_laroux_1aroux_1a" xfId="235" xr:uid="{1139D73E-AC2A-4B0F-B249-2A9A059445C1}"/>
    <cellStyle name="IDate" xfId="2954" xr:uid="{0EBA99BA-3F14-4ADA-8E95-FCF417D495B7}"/>
    <cellStyle name="IDate 2" xfId="8862" xr:uid="{43CB0E75-3119-4CF6-963D-3FAF86C7D7DE}"/>
    <cellStyle name="IDate 2 2" xfId="21511" xr:uid="{5F031B69-479A-4CBC-A28E-AECA93E423B4}"/>
    <cellStyle name="IDate 2 3" xfId="28119" xr:uid="{D5992BEA-4A6B-4622-A148-895E88ADBD83}"/>
    <cellStyle name="IDate 2 4" xfId="36386" xr:uid="{D2CA10F8-28CD-4AA8-A265-C8EEB73B21EE}"/>
    <cellStyle name="IDate 3" xfId="8863" xr:uid="{D9DB0CEE-E555-4AAF-97A2-DB57325D9282}"/>
    <cellStyle name="IDate 3 2" xfId="36387" xr:uid="{1D81F6EE-8950-4E45-B499-F2FDF9BB14B0}"/>
    <cellStyle name="IDate 4" xfId="11909" xr:uid="{7F1C3CA9-B386-4F85-A3F5-F7F0A0826DE2}"/>
    <cellStyle name="IDate 4 2" xfId="36388" xr:uid="{36274BA4-C3B5-434D-A575-2D2631D9CD30}"/>
    <cellStyle name="IDate 5" xfId="16760" xr:uid="{0F3DBADA-BAB5-4DB7-A779-ABEBC62489E6}"/>
    <cellStyle name="IDate 6" xfId="28118" xr:uid="{BFB4DB2E-35A6-439C-8E8F-EBE335989D49}"/>
    <cellStyle name="IDate 7" xfId="31139" xr:uid="{18008FE6-00C9-4857-9572-D067732DFCAC}"/>
    <cellStyle name="IDate 8" xfId="36385" xr:uid="{31FE7EB1-0C80-4C96-BAD6-099B56B0BBAE}"/>
    <cellStyle name="ill N (2)" xfId="236" xr:uid="{DB62FAC8-8FD7-4F3F-B9BC-6FE99B275123}"/>
    <cellStyle name="ill N (2) 2" xfId="1020" xr:uid="{9E256451-450A-4B0B-8C63-1C4294007BEF}"/>
    <cellStyle name="ill N (2) 3" xfId="16761" xr:uid="{0E3BA89E-B542-43A7-BFFE-528A03A0A553}"/>
    <cellStyle name="Incorrecto" xfId="12108" xr:uid="{5842C066-F20E-4BBE-BDED-7EE4E4727EED}"/>
    <cellStyle name="Incorrecto 2" xfId="4535" xr:uid="{911E8820-A65C-4D20-A732-8D988F1D6D57}"/>
    <cellStyle name="Incorrecto 2 2" xfId="12109" xr:uid="{7C9E889E-66D9-432A-925F-708BC406D831}"/>
    <cellStyle name="Incorrecto 2 2 2" xfId="16762" xr:uid="{CA6A3F81-EE31-4508-B5A0-63476826F609}"/>
    <cellStyle name="Incorreto" xfId="12110" xr:uid="{FE41F732-A83D-43A3-BDDF-45FD7C7ED33A}"/>
    <cellStyle name="Input [yellow]" xfId="1021" xr:uid="{00755D08-9C2B-47CE-BEC6-CD3D686B8F72}"/>
    <cellStyle name="Input [yellow] 10" xfId="24673" xr:uid="{286B522A-D203-425F-BC79-9EA4B4B68945}"/>
    <cellStyle name="Input [yellow] 11" xfId="24069" xr:uid="{69A4D8AD-45F3-4C9A-A599-BCFCE0497DFB}"/>
    <cellStyle name="Input [yellow] 12" xfId="31140" xr:uid="{8CFB1263-9EAB-4A62-83A0-2079214C7B50}"/>
    <cellStyle name="Input [yellow] 13" xfId="36389" xr:uid="{7A8383E1-BDEB-4365-8E86-5DBB03729E20}"/>
    <cellStyle name="Input [yellow] 14" xfId="39069" xr:uid="{E9D291F8-9D57-4348-9767-7555A2F1AAF0}"/>
    <cellStyle name="Input [yellow] 2" xfId="8864" xr:uid="{D911496D-ECAA-4CB4-9015-218FF9D78321}"/>
    <cellStyle name="Input [yellow] 2 10" xfId="31141" xr:uid="{89B6B1F6-0B03-49ED-ABE0-56BC6E16337D}"/>
    <cellStyle name="Input [yellow] 2 11" xfId="36390" xr:uid="{9C606841-4802-49D2-A3EA-B36BA1D1934E}"/>
    <cellStyle name="Input [yellow] 2 12" xfId="39070" xr:uid="{FA46A503-4EFD-4602-97A7-779F16332394}"/>
    <cellStyle name="Input [yellow] 2 2" xfId="14727" xr:uid="{C57C8A47-E61A-4509-8FD6-AB8132EDB142}"/>
    <cellStyle name="Input [yellow] 2 2 2" xfId="24397" xr:uid="{2A0F0225-2ABB-4D87-9633-1F06EB6FA347}"/>
    <cellStyle name="Input [yellow] 2 2 2 2" xfId="24973" xr:uid="{1CBBBB15-923A-4398-9C4D-F21D15488AE2}"/>
    <cellStyle name="Input [yellow] 2 2 3" xfId="24836" xr:uid="{1A711D01-4579-4F81-981C-822EDB4318DF}"/>
    <cellStyle name="Input [yellow] 2 2 4" xfId="25295" xr:uid="{1EBFC72A-AE29-4F5F-AF4D-6FEB926E226B}"/>
    <cellStyle name="Input [yellow] 2 2 5" xfId="25512" xr:uid="{A577EFC5-6288-455D-BEED-A57FCDA17907}"/>
    <cellStyle name="Input [yellow] 2 2 6" xfId="25723" xr:uid="{B56FAA97-96D5-49D6-9C9A-17A15F3099C1}"/>
    <cellStyle name="Input [yellow] 2 2 7" xfId="24498" xr:uid="{5F4A0780-7463-4AAD-966B-1AC5A234315D}"/>
    <cellStyle name="Input [yellow] 2 2 8" xfId="24206" xr:uid="{E55A4888-D26D-421B-B236-697FDB347C27}"/>
    <cellStyle name="Input [yellow] 2 2 9" xfId="36391" xr:uid="{9624D79D-E6A8-47BD-ABDD-48B4E8471934}"/>
    <cellStyle name="Input [yellow] 2 3" xfId="16764" xr:uid="{3B5342CD-F48C-4998-A0E6-FDDC50B8CF0C}"/>
    <cellStyle name="Input [yellow] 2 3 2" xfId="24415" xr:uid="{B320A5A8-03C0-4620-9ACB-23F16819897F}"/>
    <cellStyle name="Input [yellow] 2 3 3" xfId="24810" xr:uid="{0923A446-D3B6-49D2-B324-30C6F3C2B9C3}"/>
    <cellStyle name="Input [yellow] 2 3 4" xfId="25314" xr:uid="{84F558CE-61E1-4CE0-B73D-5C2F39DF971B}"/>
    <cellStyle name="Input [yellow] 2 3 5" xfId="25531" xr:uid="{7DCC6632-81FF-466A-AEFE-2ABA4D1C48D9}"/>
    <cellStyle name="Input [yellow] 2 3 6" xfId="25741" xr:uid="{2AF40EA1-7535-4865-8D21-5F933DBFE115}"/>
    <cellStyle name="Input [yellow] 2 3 7" xfId="25917" xr:uid="{CD54A5B8-C1BE-474B-8F30-6BCDE4958F78}"/>
    <cellStyle name="Input [yellow] 2 3 8" xfId="24517" xr:uid="{4B0440CB-3C26-44A5-B2F5-1FF8612E2392}"/>
    <cellStyle name="Input [yellow] 2 3 9" xfId="24225" xr:uid="{D8D7D3E4-2952-463D-A652-E81AB7DEA256}"/>
    <cellStyle name="Input [yellow] 2 4" xfId="24354" xr:uid="{C145B6E1-CBFD-41C2-BB4D-0CE0A485DBE8}"/>
    <cellStyle name="Input [yellow] 2 4 2" xfId="24828" xr:uid="{16058061-DFF9-4D8A-A62A-F8D8B1D6BB61}"/>
    <cellStyle name="Input [yellow] 2 5" xfId="24686" xr:uid="{F6B65FC8-3B73-4830-BE2E-ABB17D4347FB}"/>
    <cellStyle name="Input [yellow] 2 6" xfId="25249" xr:uid="{B63AD075-F014-4BFA-80DD-C10245F39597}"/>
    <cellStyle name="Input [yellow] 2 7" xfId="25466" xr:uid="{2A782CFA-7284-48E4-A7FC-3047C7E533D2}"/>
    <cellStyle name="Input [yellow] 2 8" xfId="25680" xr:uid="{F8CFDC59-231D-45D6-822A-3E03E1478FCF}"/>
    <cellStyle name="Input [yellow] 2 9" xfId="24161" xr:uid="{C2A9A322-CA18-45E4-AB67-192E1438A30D}"/>
    <cellStyle name="Input [yellow] 3" xfId="8865" xr:uid="{90EC0718-A9CD-4252-A37A-ABB0AE069166}"/>
    <cellStyle name="Input [yellow] 3 10" xfId="24164" xr:uid="{9C080802-C229-4A0F-BAB1-327B8F74D063}"/>
    <cellStyle name="Input [yellow] 3 11" xfId="36392" xr:uid="{8A19D382-738D-4DC7-A233-2D7D48CE9FC5}"/>
    <cellStyle name="Input [yellow] 3 12" xfId="39071" xr:uid="{AD6BEE1D-461A-4790-80F4-4FDE641A7034}"/>
    <cellStyle name="Input [yellow] 3 2" xfId="24209" xr:uid="{D9F38E71-3110-4AEA-9193-BECEF309CAE1}"/>
    <cellStyle name="Input [yellow] 3 2 2" xfId="24399" xr:uid="{23A6810D-0F1E-467A-A323-26E5B4BE4FDE}"/>
    <cellStyle name="Input [yellow] 3 2 3" xfId="24819" xr:uid="{F8F55271-4EA0-42C0-A141-468FE57C04FD}"/>
    <cellStyle name="Input [yellow] 3 2 4" xfId="25298" xr:uid="{6E642570-5E54-4ECC-ADF7-3C74E1E4377C}"/>
    <cellStyle name="Input [yellow] 3 2 5" xfId="25515" xr:uid="{A67C9C7F-2B85-4A2B-98F5-8F612851F1B3}"/>
    <cellStyle name="Input [yellow] 3 2 6" xfId="25725" xr:uid="{4AA6D214-9E27-4FFC-AA1E-9622D7735255}"/>
    <cellStyle name="Input [yellow] 3 2 7" xfId="25901" xr:uid="{CCCD0353-4016-43F0-A26F-872451A3CE89}"/>
    <cellStyle name="Input [yellow] 3 2 8" xfId="24501" xr:uid="{EA8EBE49-5FF0-4FF7-83FE-CDFF93B82BB4}"/>
    <cellStyle name="Input [yellow] 3 3" xfId="24226" xr:uid="{88A887E1-3129-4EE0-B004-FA4D109E1785}"/>
    <cellStyle name="Input [yellow] 3 3 2" xfId="24416" xr:uid="{C2898644-0F39-4E83-A895-82D34444F0E6}"/>
    <cellStyle name="Input [yellow] 3 3 3" xfId="24679" xr:uid="{DD2DAA5B-5F18-40EC-98E9-717BF70328BA}"/>
    <cellStyle name="Input [yellow] 3 3 4" xfId="25315" xr:uid="{061BF26B-A2FA-4E01-BA5F-16E82F759FC5}"/>
    <cellStyle name="Input [yellow] 3 3 5" xfId="25532" xr:uid="{9F025A4C-72F0-4F2E-89DF-A04ED9216D27}"/>
    <cellStyle name="Input [yellow] 3 3 6" xfId="25742" xr:uid="{EE441B30-11E5-4186-B3E1-9F37597EAEA8}"/>
    <cellStyle name="Input [yellow] 3 3 7" xfId="25918" xr:uid="{D9F18F87-5A38-42B5-8B0D-618D77AB7662}"/>
    <cellStyle name="Input [yellow] 3 3 8" xfId="24518" xr:uid="{4F30440E-4794-4557-A92B-5CC96A3C4167}"/>
    <cellStyle name="Input [yellow] 3 4" xfId="24227" xr:uid="{743DB3CB-A80A-44D6-AA84-4751F663182C}"/>
    <cellStyle name="Input [yellow] 3 4 2" xfId="24417" xr:uid="{5DE8BF2F-1603-4CF4-B618-705C5C790A74}"/>
    <cellStyle name="Input [yellow] 3 4 3" xfId="24824" xr:uid="{5D3F15AF-4184-4581-B612-47C2945242A4}"/>
    <cellStyle name="Input [yellow] 3 4 4" xfId="25316" xr:uid="{7241F0C6-D2EB-4575-B914-4A11FAB7038B}"/>
    <cellStyle name="Input [yellow] 3 4 5" xfId="25533" xr:uid="{F6BD4003-5815-405F-BD92-BF47C7E4150B}"/>
    <cellStyle name="Input [yellow] 3 4 6" xfId="25743" xr:uid="{8504A245-504C-4B33-9467-B7609EB53ECB}"/>
    <cellStyle name="Input [yellow] 3 4 7" xfId="25919" xr:uid="{868384C1-40FE-497B-861E-CE2BA062FFBA}"/>
    <cellStyle name="Input [yellow] 3 4 8" xfId="24519" xr:uid="{9898730B-7001-46FF-959D-5C0E7F5F1521}"/>
    <cellStyle name="Input [yellow] 3 5" xfId="24356" xr:uid="{A4E047A4-C85D-4872-9059-142D7A3CD20A}"/>
    <cellStyle name="Input [yellow] 3 5 2" xfId="24786" xr:uid="{8050A96E-D3AF-4A06-BC47-7498404FEF6F}"/>
    <cellStyle name="Input [yellow] 3 6" xfId="24933" xr:uid="{A0608C0B-80E2-45D8-8DF2-B176A84A1A1E}"/>
    <cellStyle name="Input [yellow] 3 7" xfId="25252" xr:uid="{DCBA4D5A-8185-4037-BE32-977CE07BC0D7}"/>
    <cellStyle name="Input [yellow] 3 8" xfId="25469" xr:uid="{4361BCD7-05B8-4766-AF7E-74F25A53578C}"/>
    <cellStyle name="Input [yellow] 3 9" xfId="25682" xr:uid="{88EF7FFE-B905-4B19-B1DA-77D422BE48D3}"/>
    <cellStyle name="Input [yellow] 4" xfId="12111" xr:uid="{17E9591E-7DD9-4608-8BD2-7ADF915862F6}"/>
    <cellStyle name="Input [yellow] 4 2" xfId="24358" xr:uid="{5DD2BC07-8BE4-4AB6-AFCC-A36E64E07674}"/>
    <cellStyle name="Input [yellow] 4 2 2" xfId="24678" xr:uid="{18A719D2-7CD4-44D3-9EF8-DBBA163288E0}"/>
    <cellStyle name="Input [yellow] 4 3" xfId="24753" xr:uid="{46E22553-4AF4-4233-906E-676BB338483B}"/>
    <cellStyle name="Input [yellow] 4 4" xfId="25254" xr:uid="{8089DE40-EB71-4890-9FCE-1FF6267C3394}"/>
    <cellStyle name="Input [yellow] 4 5" xfId="25471" xr:uid="{90CFF28C-0ACA-4DBF-9482-6371C8CA7520}"/>
    <cellStyle name="Input [yellow] 4 6" xfId="25684" xr:uid="{F2BCE58B-A665-40DD-BB7A-20642E4C5B92}"/>
    <cellStyle name="Input [yellow] 4 7" xfId="24316" xr:uid="{7692F99D-3115-4E3F-A7D8-1228C62838E4}"/>
    <cellStyle name="Input [yellow] 4 8" xfId="24166" xr:uid="{A7804C1F-A8DB-4AE4-B8D5-E45295C7D0C6}"/>
    <cellStyle name="Input [yellow] 4 9" xfId="36393" xr:uid="{F03AC850-CA91-4639-9A8A-21524C10E8F4}"/>
    <cellStyle name="Input [yellow] 5" xfId="11910" xr:uid="{02843ADC-DC5E-4C0E-8246-B7BB955354C6}"/>
    <cellStyle name="Input [yellow] 5 2" xfId="25071" xr:uid="{D5D77FEE-AD10-4D21-85C2-A7EA776169AA}"/>
    <cellStyle name="Input [yellow] 5 3" xfId="25194" xr:uid="{5CDE666E-F554-49F2-932C-9937731B21A5}"/>
    <cellStyle name="Input [yellow] 5 4" xfId="25398" xr:uid="{47E8A91E-FB6E-4FAD-9C67-6B36B23DA4B5}"/>
    <cellStyle name="Input [yellow] 5 5" xfId="25615" xr:uid="{EFA75D76-60B3-4346-81AA-19A8FADC21CD}"/>
    <cellStyle name="Input [yellow] 5 6" xfId="25824" xr:uid="{6EE0ED0D-EEC7-4282-BCD0-BF9B109E2642}"/>
    <cellStyle name="Input [yellow] 5 7" xfId="24605" xr:uid="{84D2F2CE-AA72-4684-8577-0A440DBD8FD1}"/>
    <cellStyle name="Input [yellow] 5 8" xfId="24300" xr:uid="{ED356B66-D263-4007-874A-BD4037D0959C}"/>
    <cellStyle name="Input [yellow] 5 9" xfId="36394" xr:uid="{A4B36AA1-5629-421B-A1A5-74E9DFD983FE}"/>
    <cellStyle name="Input [yellow] 6" xfId="14405" xr:uid="{39865DD5-06F1-48D3-9CFB-B8331AE1ADC7}"/>
    <cellStyle name="Input [yellow] 6 2" xfId="24772" xr:uid="{3BF477C5-79D8-4CB7-891F-2A47DA7500FC}"/>
    <cellStyle name="Input [yellow] 6 3" xfId="36395" xr:uid="{D4D1318B-A97B-4283-866D-66E3BB1EEE81}"/>
    <cellStyle name="Input [yellow] 7" xfId="16763" xr:uid="{E9F17D9C-6928-435F-847F-45A9E1D3E3B3}"/>
    <cellStyle name="Input [yellow] 7 2" xfId="24745" xr:uid="{42DEDCC0-4009-4008-BAEB-8AAFD079C10E}"/>
    <cellStyle name="Input [yellow] 8" xfId="24834" xr:uid="{310A381E-B105-4DF1-8747-E1CD1B4ECDCD}"/>
    <cellStyle name="Input [yellow] 9" xfId="24771" xr:uid="{8E007509-9D72-44BE-9120-2FCC101F9552}"/>
    <cellStyle name="Input 10" xfId="28120" xr:uid="{B7179927-FE17-47D5-920E-3F0BAC05A63C}"/>
    <cellStyle name="Input 11" xfId="28121" xr:uid="{DE0C1501-1215-42CB-8696-E4AA6F270B67}"/>
    <cellStyle name="Input 12" xfId="28122" xr:uid="{A47A1F36-97C2-4E63-BAD2-E2E9EA0D044C}"/>
    <cellStyle name="Input 13" xfId="28123" xr:uid="{03498EF0-1D0F-432E-A82F-92F52D2C4A9D}"/>
    <cellStyle name="Input 14" xfId="31501" xr:uid="{206D2D60-0A2C-4F75-B710-5160519A4DB1}"/>
    <cellStyle name="Input 15" xfId="2505" xr:uid="{8636F29A-BF59-49B1-A865-AE5F66482F70}"/>
    <cellStyle name="Input 2" xfId="155" xr:uid="{B1262BD3-1A01-4251-B8B1-A93FEEAEB247}"/>
    <cellStyle name="Input 2 10" xfId="12500" xr:uid="{C7F00D47-F6A7-4069-82DD-543B3D331863}"/>
    <cellStyle name="Input 2 10 2" xfId="24944" xr:uid="{EA3E6598-191B-4535-A824-DE7368520253}"/>
    <cellStyle name="Input 2 10 3" xfId="36397" xr:uid="{704775DF-1AE5-43E2-B30D-D617365A6632}"/>
    <cellStyle name="Input 2 11" xfId="16765" xr:uid="{34C35AB1-B709-4894-97BA-1F8B77A4EBA2}"/>
    <cellStyle name="Input 2 11 2" xfId="24751" xr:uid="{7D91AA01-EE31-4F93-AC42-06423145939A}"/>
    <cellStyle name="Input 2 12" xfId="17181" xr:uid="{DFB8DDC2-C1CC-4F79-BE86-B047A7B136E8}"/>
    <cellStyle name="Input 2 12 2" xfId="24848" xr:uid="{4D24B3A2-D768-4AE7-8E75-2A2FDFA943E0}"/>
    <cellStyle name="Input 2 13" xfId="26019" xr:uid="{227201E8-C600-4693-8D66-366D80CAE8E8}"/>
    <cellStyle name="Input 2 14" xfId="24118" xr:uid="{F89F4442-78C3-40F6-B9AF-06A50404A03F}"/>
    <cellStyle name="Input 2 15" xfId="31502" xr:uid="{D7AA975D-4404-411E-B300-EAFC81AFEC6A}"/>
    <cellStyle name="Input 2 16" xfId="36396" xr:uid="{310F9523-F487-4725-BFC0-D3BC45F82C1C}"/>
    <cellStyle name="Input 2 17" xfId="39072" xr:uid="{3F89E4A3-C73D-4C01-BD7D-39BDD603856C}"/>
    <cellStyle name="Input 2 2" xfId="1022" xr:uid="{96C51773-B905-423B-9CC9-F42FEC18DAB5}"/>
    <cellStyle name="Input 2 2 10" xfId="24850" xr:uid="{6218EE85-9301-4E69-9F71-35D817E1A87E}"/>
    <cellStyle name="Input 2 2 11" xfId="25459" xr:uid="{82633D37-3771-4F06-B387-F1CA0A3F5D52}"/>
    <cellStyle name="Input 2 2 12" xfId="25675" xr:uid="{41C0A946-4565-4532-BB83-858162878570}"/>
    <cellStyle name="Input 2 2 13" xfId="26024" xr:uid="{C18E9B4B-5B12-4D58-930D-C8BF84B7115D}"/>
    <cellStyle name="Input 2 2 14" xfId="24147" xr:uid="{92EADB6C-4E66-48BC-A7CE-9644C4ED5260}"/>
    <cellStyle name="Input 2 2 15" xfId="36398" xr:uid="{E397C60C-8BFB-4169-8180-8C851DADB3E4}"/>
    <cellStyle name="Input 2 2 16" xfId="39073" xr:uid="{3AD7D04A-F19A-4D2C-9309-5B3C8E16BA40}"/>
    <cellStyle name="Input 2 2 17" xfId="2647" xr:uid="{412AF1CD-FBA4-4EF4-B5B3-F5A58614B6A5}"/>
    <cellStyle name="Input 2 2 2" xfId="2648" xr:uid="{C3AE405C-EAC4-43CE-B120-2565B116F324}"/>
    <cellStyle name="Input 2 2 2 10" xfId="24822" xr:uid="{018168A8-29B4-49E3-BE5E-03B06703D158}"/>
    <cellStyle name="Input 2 2 2 11" xfId="26047" xr:uid="{A091D1AA-AACD-4659-8A09-6FC841AC3FCA}"/>
    <cellStyle name="Input 2 2 2 12" xfId="24137" xr:uid="{14C5BDE4-E20F-46BD-AE9D-6AE6F9543DBF}"/>
    <cellStyle name="Input 2 2 2 13" xfId="36399" xr:uid="{C082E0C7-6711-4532-8A29-EEDFD6B6891F}"/>
    <cellStyle name="Input 2 2 2 2" xfId="2649" xr:uid="{CF8E6D89-475A-4267-8E5A-66B36BFFE41F}"/>
    <cellStyle name="Input 2 2 2 2 10" xfId="24190" xr:uid="{3E8121A3-4CBE-4577-9E95-8A2FB4BEEB34}"/>
    <cellStyle name="Input 2 2 2 2 11" xfId="36400" xr:uid="{0A4CFFE3-18D9-48CA-A28D-50D971265021}"/>
    <cellStyle name="Input 2 2 2 2 2" xfId="8866" xr:uid="{111AF29B-4F97-4976-A5FB-9FFD597372F1}"/>
    <cellStyle name="Input 2 2 2 2 2 10" xfId="36401" xr:uid="{D4C61AC9-40DA-4645-AB79-21CA509D76C8}"/>
    <cellStyle name="Input 2 2 2 2 2 2" xfId="21512" xr:uid="{3B32D179-5013-413D-A49E-9A207BFCBE3C}"/>
    <cellStyle name="Input 2 2 2 2 2 2 2" xfId="25096" xr:uid="{64099D67-2B73-4D86-AFE2-A30123E253A4}"/>
    <cellStyle name="Input 2 2 2 2 2 3" xfId="23975" xr:uid="{ADAB9704-4B04-4BCD-B33D-EB5C580EDB03}"/>
    <cellStyle name="Input 2 2 2 2 2 3 2" xfId="25215" xr:uid="{A1DF8144-DFD4-4B26-AE3D-52C73C90F8E4}"/>
    <cellStyle name="Input 2 2 2 2 2 4" xfId="25421" xr:uid="{E10E7EF3-3769-430C-A650-381ED65B5327}"/>
    <cellStyle name="Input 2 2 2 2 2 5" xfId="25637" xr:uid="{FEAACA2C-7CA6-4F53-8A04-57D3DEAEB32B}"/>
    <cellStyle name="Input 2 2 2 2 2 6" xfId="25844" xr:uid="{7DB2343C-A331-4544-BEA3-2FAC0308C89D}"/>
    <cellStyle name="Input 2 2 2 2 2 7" xfId="25997" xr:uid="{D36952B0-F8E8-4072-8124-BACAF1AE303D}"/>
    <cellStyle name="Input 2 2 2 2 2 8" xfId="24632" xr:uid="{277B471F-CF6C-4740-BE4D-F58C8771A8E7}"/>
    <cellStyle name="Input 2 2 2 2 2 9" xfId="24382" xr:uid="{D05EB7E9-4CC2-46E9-84E4-7D9016FE9FD7}"/>
    <cellStyle name="Input 2 2 2 2 3" xfId="8867" xr:uid="{7464AE1E-22FC-4720-8F39-0700F0EACB63}"/>
    <cellStyle name="Input 2 2 2 2 3 2" xfId="24879" xr:uid="{1AF88C19-EDBF-4CCB-9F85-31733B55FA9C}"/>
    <cellStyle name="Input 2 2 2 2 3 3" xfId="36402" xr:uid="{40DF98EE-05C4-42D8-A8C5-2348436102AF}"/>
    <cellStyle name="Input 2 2 2 2 4" xfId="12115" xr:uid="{12C62366-D419-4370-8743-8B0C4DDF8BD8}"/>
    <cellStyle name="Input 2 2 2 2 4 2" xfId="24962" xr:uid="{4D2F667B-8A6C-44A1-9FF0-0E21AD3E632A}"/>
    <cellStyle name="Input 2 2 2 2 4 3" xfId="36403" xr:uid="{78082387-6E80-418D-B04E-0924C00DC6F7}"/>
    <cellStyle name="Input 2 2 2 2 5" xfId="12497" xr:uid="{E811FB37-4F97-4C19-A3F5-30D6730E8876}"/>
    <cellStyle name="Input 2 2 2 2 5 2" xfId="25279" xr:uid="{7D286460-9CC3-4DFD-B41C-38214942F9F6}"/>
    <cellStyle name="Input 2 2 2 2 5 3" xfId="36404" xr:uid="{4998B625-2396-4AF4-A3E3-46DB544E56D2}"/>
    <cellStyle name="Input 2 2 2 2 6" xfId="16768" xr:uid="{7ED73A52-1221-4A3E-AB42-20B79C69E902}"/>
    <cellStyle name="Input 2 2 2 2 6 2" xfId="25496" xr:uid="{3B72984E-ECBE-4FA3-9E39-053B03A7E58E}"/>
    <cellStyle name="Input 2 2 2 2 7" xfId="17178" xr:uid="{3EA6A172-6337-4D60-B4B2-D8FB7E107777}"/>
    <cellStyle name="Input 2 2 2 2 7 2" xfId="25708" xr:uid="{591E2E1C-4916-4FF9-889D-484836D5EE10}"/>
    <cellStyle name="Input 2 2 2 2 8" xfId="25888" xr:uid="{7B0F4B33-DA4C-48C1-9F58-F2EB0FD926A9}"/>
    <cellStyle name="Input 2 2 2 2 9" xfId="24482" xr:uid="{78D5CB01-D9F9-4469-8BC5-DB57A27FCAE5}"/>
    <cellStyle name="Input 2 2 2 3" xfId="2650" xr:uid="{8FDDBE26-2E2F-4748-A7D2-274FE8497342}"/>
    <cellStyle name="Input 2 2 2 3 10" xfId="36405" xr:uid="{642B6EDC-3C6E-4039-8253-7B72D4D653A7}"/>
    <cellStyle name="Input 2 2 2 3 2" xfId="8868" xr:uid="{3FE016E9-4E30-4B00-BBE8-BF8AD571ED47}"/>
    <cellStyle name="Input 2 2 2 3 2 2" xfId="21513" xr:uid="{5C232461-FE34-4999-8F1B-FF8E482D2CBC}"/>
    <cellStyle name="Input 2 2 2 3 2 2 2" xfId="24990" xr:uid="{EB9A637D-163C-4BAC-846A-6274FD6DF624}"/>
    <cellStyle name="Input 2 2 2 3 2 3" xfId="23976" xr:uid="{C0D825D0-3140-4896-B813-562B2A6D0419}"/>
    <cellStyle name="Input 2 2 2 3 2 4" xfId="24418" xr:uid="{45C7D281-C660-4E34-BFF2-4F01AACCEB75}"/>
    <cellStyle name="Input 2 2 2 3 2 5" xfId="36406" xr:uid="{80572BC9-BC12-4F1A-B346-CB9E21D63E77}"/>
    <cellStyle name="Input 2 2 2 3 3" xfId="8869" xr:uid="{46233D13-160D-4BFE-A30C-3665B2816D1D}"/>
    <cellStyle name="Input 2 2 2 3 3 2" xfId="24802" xr:uid="{7FF77571-9713-4DAF-8B63-F1548AE41181}"/>
    <cellStyle name="Input 2 2 2 3 3 3" xfId="36407" xr:uid="{19B23937-0F40-4021-A25C-5BD5252202A9}"/>
    <cellStyle name="Input 2 2 2 3 4" xfId="12116" xr:uid="{771BA5E3-6270-44BE-BE20-0FD4B0869B40}"/>
    <cellStyle name="Input 2 2 2 3 4 2" xfId="25317" xr:uid="{CFA7F4CF-6FDE-4F9F-BAD4-42BAAD93F861}"/>
    <cellStyle name="Input 2 2 2 3 4 3" xfId="36408" xr:uid="{57C74002-794D-4EEB-8923-9E1FA7904DE6}"/>
    <cellStyle name="Input 2 2 2 3 5" xfId="12496" xr:uid="{9655E0F8-0A28-42B6-9E7A-78987EAF3992}"/>
    <cellStyle name="Input 2 2 2 3 5 2" xfId="25534" xr:uid="{35213A31-3E54-4583-A013-234F3AAD098F}"/>
    <cellStyle name="Input 2 2 2 3 5 3" xfId="36409" xr:uid="{457607F8-763B-4DC4-B803-31D17E4B6AA1}"/>
    <cellStyle name="Input 2 2 2 3 6" xfId="16769" xr:uid="{9714959F-C505-4976-A149-EBECF103274C}"/>
    <cellStyle name="Input 2 2 2 3 6 2" xfId="25744" xr:uid="{CD3E2437-8713-4C3B-9ACA-862ABD8EDA0D}"/>
    <cellStyle name="Input 2 2 2 3 7" xfId="17177" xr:uid="{DF985386-042F-44F2-ACE4-3FBF8A40CA44}"/>
    <cellStyle name="Input 2 2 2 3 7 2" xfId="25920" xr:uid="{9B828728-0BE7-4757-83B9-73DBEB98D2CB}"/>
    <cellStyle name="Input 2 2 2 3 8" xfId="24520" xr:uid="{FE10B5AE-D507-41D8-A4E3-E3C10A8C624E}"/>
    <cellStyle name="Input 2 2 2 3 9" xfId="24228" xr:uid="{EBB7C453-4D9C-4FD4-86C6-11686CBF0C59}"/>
    <cellStyle name="Input 2 2 2 4" xfId="8870" xr:uid="{0D68027B-EC44-4E2D-986A-F83CBD1379AE}"/>
    <cellStyle name="Input 2 2 2 4 10" xfId="36410" xr:uid="{5BB02DA7-D16D-4B76-9306-31BAE80D292E}"/>
    <cellStyle name="Input 2 2 2 4 2" xfId="20206" xr:uid="{5E483896-FB3F-4220-ADC0-6C5543092BAA}"/>
    <cellStyle name="Input 2 2 2 4 2 2" xfId="24991" xr:uid="{0F4FB636-BAA1-4491-8808-A0BA191496E6}"/>
    <cellStyle name="Input 2 2 2 4 2 3" xfId="24419" xr:uid="{D25448CF-8780-4992-B3FA-E09016E55C55}"/>
    <cellStyle name="Input 2 2 2 4 3" xfId="22900" xr:uid="{0585DE2B-FAD5-4640-80A3-5F826B6A490A}"/>
    <cellStyle name="Input 2 2 2 4 3 2" xfId="24916" xr:uid="{4B97E226-AFF9-4611-A0D9-F3E2977B7D4B}"/>
    <cellStyle name="Input 2 2 2 4 4" xfId="25318" xr:uid="{76F5E084-1715-4503-9647-F7D868F4AD49}"/>
    <cellStyle name="Input 2 2 2 4 5" xfId="25535" xr:uid="{76CB801F-FDE5-45AD-ABAD-916889E8813E}"/>
    <cellStyle name="Input 2 2 2 4 6" xfId="25745" xr:uid="{7ECCA641-5BAE-49E3-9D0B-54307E97C0B7}"/>
    <cellStyle name="Input 2 2 2 4 7" xfId="25921" xr:uid="{09A1EB37-8695-48BE-94B4-E09866628F53}"/>
    <cellStyle name="Input 2 2 2 4 8" xfId="24521" xr:uid="{F405E79D-9539-4134-8A7E-003CEB232090}"/>
    <cellStyle name="Input 2 2 2 4 9" xfId="24229" xr:uid="{22708C6B-59F0-460E-9BF7-C0E61501F434}"/>
    <cellStyle name="Input 2 2 2 5" xfId="8871" xr:uid="{89C3A7A0-D9FA-4A9E-8F1A-9B466D008F31}"/>
    <cellStyle name="Input 2 2 2 5 10" xfId="36411" xr:uid="{AA0B26F0-8BC8-45EE-B7F8-8DBEFC5E9F05}"/>
    <cellStyle name="Input 2 2 2 5 2" xfId="25057" xr:uid="{98B34C64-4BFB-412D-8D6E-CB33BD6CAFFB}"/>
    <cellStyle name="Input 2 2 2 5 3" xfId="25181" xr:uid="{C9406189-A118-4D5D-B212-32A72B3F0339}"/>
    <cellStyle name="Input 2 2 2 5 4" xfId="25384" xr:uid="{BDED1813-B0A3-4ECA-A46C-5D4F59DE512F}"/>
    <cellStyle name="Input 2 2 2 5 5" xfId="25601" xr:uid="{F80555AD-76D4-4A15-99C4-314124061A80}"/>
    <cellStyle name="Input 2 2 2 5 6" xfId="25811" xr:uid="{910D0A8A-84D6-46FF-9F77-E932C77BD27C}"/>
    <cellStyle name="Input 2 2 2 5 7" xfId="25971" xr:uid="{363894CE-1EC7-4948-B941-05401D552E80}"/>
    <cellStyle name="Input 2 2 2 5 8" xfId="24587" xr:uid="{10031DA9-40B2-4C49-B6C9-6CFF231F380E}"/>
    <cellStyle name="Input 2 2 2 5 9" xfId="24341" xr:uid="{0033A8EE-83EE-4379-B170-C5AB4EFC7F68}"/>
    <cellStyle name="Input 2 2 2 6" xfId="12114" xr:uid="{F96CC9DC-6A5D-4473-9247-848FDB3E684C}"/>
    <cellStyle name="Input 2 2 2 6 2" xfId="24713" xr:uid="{6DF57E60-5FF9-4369-BCED-FB69A3CDDD8E}"/>
    <cellStyle name="Input 2 2 2 6 3" xfId="36412" xr:uid="{9B2FB5B4-41AD-4FD5-98E1-694FFEB18A7F}"/>
    <cellStyle name="Input 2 2 2 7" xfId="12498" xr:uid="{ABFE71B2-4903-4163-830A-5869F1A54E28}"/>
    <cellStyle name="Input 2 2 2 7 2" xfId="24854" xr:uid="{090D67DC-2288-4432-AC2D-55C47FE91722}"/>
    <cellStyle name="Input 2 2 2 7 3" xfId="36413" xr:uid="{EAF5EEBA-886F-4AA2-B8F8-6A2F1EC73243}"/>
    <cellStyle name="Input 2 2 2 8" xfId="16767" xr:uid="{9634B7F4-B656-481C-9B6C-6B820CE26917}"/>
    <cellStyle name="Input 2 2 2 8 2" xfId="24769" xr:uid="{06D9ED22-0710-40E3-8185-6F35408A8C2B}"/>
    <cellStyle name="Input 2 2 2 9" xfId="17179" xr:uid="{321061FC-19EB-4F95-BCC0-784DB2E5118F}"/>
    <cellStyle name="Input 2 2 2 9 2" xfId="24970" xr:uid="{732E9DBC-EAFF-4D48-875E-7B7032691D3D}"/>
    <cellStyle name="Input 2 2 3" xfId="8872" xr:uid="{185F6F65-B6FD-444B-AA55-EC5311163C68}"/>
    <cellStyle name="Input 2 2 3 10" xfId="25073" xr:uid="{2648585F-6F7A-4AE9-BE26-E176E385FD96}"/>
    <cellStyle name="Input 2 2 3 11" xfId="26040" xr:uid="{F3C6BBC7-C3E8-44C9-AA17-A8FC92870775}"/>
    <cellStyle name="Input 2 2 3 12" xfId="24128" xr:uid="{F3DA26EE-0663-45EE-9133-FDD2DDDB2C4E}"/>
    <cellStyle name="Input 2 2 3 13" xfId="36414" xr:uid="{F433BCE3-5593-44A4-9D7F-732BE583A68E}"/>
    <cellStyle name="Input 2 2 3 2" xfId="14697" xr:uid="{9356698A-EC73-495A-A10C-77649540A19A}"/>
    <cellStyle name="Input 2 2 3 2 10" xfId="24181" xr:uid="{8F8C8E5E-1639-4D53-8663-90BC359D8C46}"/>
    <cellStyle name="Input 2 2 3 2 11" xfId="36415" xr:uid="{EA90F7CB-7EA5-4B70-B779-8CF381344CE7}"/>
    <cellStyle name="Input 2 2 3 2 2" xfId="20207" xr:uid="{5A110E73-D8C3-4563-A820-FEDF38939C05}"/>
    <cellStyle name="Input 2 2 3 2 2 2" xfId="25107" xr:uid="{8414E564-3EAB-4110-8E32-957C9A83F287}"/>
    <cellStyle name="Input 2 2 3 2 2 3" xfId="25226" xr:uid="{C1095D77-B3A7-4E11-8276-5E7B654000E5}"/>
    <cellStyle name="Input 2 2 3 2 2 4" xfId="25432" xr:uid="{1880D965-03AE-47FE-9E6F-CA003872BDEC}"/>
    <cellStyle name="Input 2 2 3 2 2 5" xfId="25648" xr:uid="{CD82BED8-84AF-4860-ACA1-7B75F5B189E4}"/>
    <cellStyle name="Input 2 2 3 2 2 6" xfId="25855" xr:uid="{81605DD2-9934-4F37-A627-B427126516AF}"/>
    <cellStyle name="Input 2 2 3 2 2 7" xfId="26006" xr:uid="{D6CAEC69-4095-45AC-BC2E-C3AA8C765DA5}"/>
    <cellStyle name="Input 2 2 3 2 2 8" xfId="24643" xr:uid="{B230948C-6652-4626-84D3-D509575C9A96}"/>
    <cellStyle name="Input 2 2 3 2 2 9" xfId="24373" xr:uid="{6B138857-60B9-4519-BA40-9E53D50465C7}"/>
    <cellStyle name="Input 2 2 3 2 3" xfId="22901" xr:uid="{97DF9884-4932-4E80-941C-79204FBE3ADA}"/>
    <cellStyle name="Input 2 2 3 2 3 2" xfId="24890" xr:uid="{0E23B306-A70E-4CE3-8789-A7EBF988FC75}"/>
    <cellStyle name="Input 2 2 3 2 4" xfId="24935" xr:uid="{FB3861BC-E4F7-4D84-81A9-36128FB1BFFE}"/>
    <cellStyle name="Input 2 2 3 2 5" xfId="25270" xr:uid="{C2234DC2-FA1F-4477-932A-5AFB1FD28BB0}"/>
    <cellStyle name="Input 2 2 3 2 6" xfId="25487" xr:uid="{DCF249C1-DD1C-4789-8E50-3B101DD7096A}"/>
    <cellStyle name="Input 2 2 3 2 7" xfId="25699" xr:uid="{DBFFEFC9-8DEC-4E1A-B7DA-1C399A68BD37}"/>
    <cellStyle name="Input 2 2 3 2 8" xfId="25881" xr:uid="{32EC5F06-0207-4CCF-940F-FA2CCA3927DD}"/>
    <cellStyle name="Input 2 2 3 2 9" xfId="24473" xr:uid="{01EFE8C5-B199-4CA2-9642-E33FE8F33BA5}"/>
    <cellStyle name="Input 2 2 3 3" xfId="16770" xr:uid="{5CC3A3DB-D906-4AFC-8D0E-F90DFD38BA91}"/>
    <cellStyle name="Input 2 2 3 3 2" xfId="24420" xr:uid="{2E3AEF2D-AC24-437D-A763-79B19FE7BF84}"/>
    <cellStyle name="Input 2 2 3 3 2 2" xfId="24992" xr:uid="{88ADBC5D-7550-45DE-99B9-BFFF5C355304}"/>
    <cellStyle name="Input 2 2 3 3 3" xfId="24918" xr:uid="{09F3EB71-71F9-4806-B454-3B407CBE0798}"/>
    <cellStyle name="Input 2 2 3 3 4" xfId="25319" xr:uid="{45C93B23-6023-412B-9FD9-7EC27143509E}"/>
    <cellStyle name="Input 2 2 3 3 5" xfId="25536" xr:uid="{2DD772A3-7B07-41D7-9246-BD0C57BC8103}"/>
    <cellStyle name="Input 2 2 3 3 6" xfId="25746" xr:uid="{3941D386-1CDF-4B63-8479-42EAD0FC0F4E}"/>
    <cellStyle name="Input 2 2 3 3 7" xfId="25922" xr:uid="{C1FD2D93-4835-4C8E-9E5C-4A081AE5B612}"/>
    <cellStyle name="Input 2 2 3 3 8" xfId="24522" xr:uid="{C6E7592D-D915-40A9-A535-29C35FE6125E}"/>
    <cellStyle name="Input 2 2 3 3 9" xfId="24230" xr:uid="{72610A31-0244-4112-B012-EC3D65C194EF}"/>
    <cellStyle name="Input 2 2 3 4" xfId="17176" xr:uid="{044B8206-2CC1-4966-94E0-C81185EE121F}"/>
    <cellStyle name="Input 2 2 3 4 2" xfId="24421" xr:uid="{08CB15F0-F7D0-455A-9D6E-6791B352B61B}"/>
    <cellStyle name="Input 2 2 3 4 2 2" xfId="24993" xr:uid="{4298D7FF-A398-4881-99B1-67925C006808}"/>
    <cellStyle name="Input 2 2 3 4 3" xfId="24778" xr:uid="{91A65239-FB48-40EA-BA31-58B1518FF737}"/>
    <cellStyle name="Input 2 2 3 4 4" xfId="25320" xr:uid="{BEB68214-D8C8-4ED4-BD2F-EF18FA089DF3}"/>
    <cellStyle name="Input 2 2 3 4 5" xfId="25537" xr:uid="{A33176DE-CB6F-4EA8-BE6C-39FB8166C1BE}"/>
    <cellStyle name="Input 2 2 3 4 6" xfId="25747" xr:uid="{FFEA3C29-039B-4E57-BD3D-6DE4C23EA2C1}"/>
    <cellStyle name="Input 2 2 3 4 7" xfId="25923" xr:uid="{A83FA389-7007-4A8A-B1FE-B6E1B0801B75}"/>
    <cellStyle name="Input 2 2 3 4 8" xfId="24523" xr:uid="{4FEF7D3C-2AA9-44FF-8F26-CB24DA545F26}"/>
    <cellStyle name="Input 2 2 3 4 9" xfId="24231" xr:uid="{82A17BD6-C9C7-4D3F-A7D0-996AC1E00B4D}"/>
    <cellStyle name="Input 2 2 3 5" xfId="24335" xr:uid="{E15FD32E-734A-4DCE-9AB2-F77D31D519A9}"/>
    <cellStyle name="Input 2 2 3 5 2" xfId="25061" xr:uid="{00C1648F-06C6-4C80-A840-3D38A7327FB3}"/>
    <cellStyle name="Input 2 2 3 5 3" xfId="25185" xr:uid="{77B3C3A0-77FC-4CF9-8F7F-2040E987FF4F}"/>
    <cellStyle name="Input 2 2 3 5 4" xfId="25388" xr:uid="{F4CDCC1E-2BF2-4951-ABDB-60DFD4599218}"/>
    <cellStyle name="Input 2 2 3 5 5" xfId="25605" xr:uid="{7826A77F-DF7A-47C2-B049-4F4CADB76BD6}"/>
    <cellStyle name="Input 2 2 3 5 6" xfId="25815" xr:uid="{420E0566-C016-4A51-BDB5-AA4B98886E1B}"/>
    <cellStyle name="Input 2 2 3 5 7" xfId="25975" xr:uid="{87F0C68C-5478-481E-8F69-1DCE9EC3EB29}"/>
    <cellStyle name="Input 2 2 3 5 8" xfId="24591" xr:uid="{55307553-4FD7-4E5E-ADE5-FDC64F24EF18}"/>
    <cellStyle name="Input 2 2 3 6" xfId="24724" xr:uid="{DF02A150-6B7B-4B76-9977-65EEF1D096C0}"/>
    <cellStyle name="Input 2 2 3 7" xfId="24779" xr:uid="{DDEC60E1-61EE-4F3D-ACB4-5E4FCBD576A6}"/>
    <cellStyle name="Input 2 2 3 8" xfId="24796" xr:uid="{5B6AD134-9842-40A4-B8AD-63CB530F056D}"/>
    <cellStyle name="Input 2 2 3 9" xfId="24741" xr:uid="{0A726B2D-20BC-4BAF-90FA-10513FCA4289}"/>
    <cellStyle name="Input 2 2 4" xfId="8873" xr:uid="{1EE323A5-0250-4464-8FBC-DD03186A99E1}"/>
    <cellStyle name="Input 2 2 4 10" xfId="24900" xr:uid="{F8711E26-68EF-4094-BAC4-BA61C2718C32}"/>
    <cellStyle name="Input 2 2 4 11" xfId="26034" xr:uid="{3364A4BA-AECE-46CB-8507-831099D55366}"/>
    <cellStyle name="Input 2 2 4 12" xfId="24122" xr:uid="{AAE6391B-3CAB-4787-8D14-C02354B82F1B}"/>
    <cellStyle name="Input 2 2 4 13" xfId="36416" xr:uid="{C3847AEB-CF67-42CE-AB74-3AE9C2542A72}"/>
    <cellStyle name="Input 2 2 4 2" xfId="14701" xr:uid="{61C5F39F-15C5-4275-9458-E120BB22F0C8}"/>
    <cellStyle name="Input 2 2 4 2 10" xfId="24175" xr:uid="{42814A76-6E42-478D-840D-9E141D5F9865}"/>
    <cellStyle name="Input 2 2 4 2 11" xfId="36417" xr:uid="{D22A783D-122B-45A1-8162-D3440A52FAE1}"/>
    <cellStyle name="Input 2 2 4 2 2" xfId="20208" xr:uid="{3394482C-0AC0-4620-AEA0-41B695D681FB}"/>
    <cellStyle name="Input 2 2 4 2 2 2" xfId="25113" xr:uid="{753C2988-6C84-4754-8665-2BF0100C73F9}"/>
    <cellStyle name="Input 2 2 4 2 2 3" xfId="25232" xr:uid="{100B726A-54F2-449D-9B4E-9DF6D68BBF88}"/>
    <cellStyle name="Input 2 2 4 2 2 4" xfId="25438" xr:uid="{9C4583BD-3F2D-47E4-8222-0ACB81CC394F}"/>
    <cellStyle name="Input 2 2 4 2 2 5" xfId="25654" xr:uid="{C7D70572-BFC9-4C9A-BBD1-14E93C4A4527}"/>
    <cellStyle name="Input 2 2 4 2 2 6" xfId="25861" xr:uid="{510EFD42-34DF-4D54-90B8-A41F6E40E077}"/>
    <cellStyle name="Input 2 2 4 2 2 7" xfId="26010" xr:uid="{8462E08B-7EA6-4878-9A22-3393285FEAB0}"/>
    <cellStyle name="Input 2 2 4 2 2 8" xfId="24649" xr:uid="{47EB4697-252C-4211-B724-038AFD671C56}"/>
    <cellStyle name="Input 2 2 4 2 2 9" xfId="24367" xr:uid="{E0A5D32E-E71B-4C4E-9672-EAA66A3D464A}"/>
    <cellStyle name="Input 2 2 4 2 3" xfId="22902" xr:uid="{C390D21C-0D65-4007-B2E2-5A029B6DE4B6}"/>
    <cellStyle name="Input 2 2 4 2 3 2" xfId="24896" xr:uid="{EF7A1D3D-EEA2-4315-A582-9379143FD080}"/>
    <cellStyle name="Input 2 2 4 2 4" xfId="24857" xr:uid="{64921BDF-874D-4B32-B5DC-D6B547AC89E6}"/>
    <cellStyle name="Input 2 2 4 2 5" xfId="25264" xr:uid="{C1AD9C68-FAE6-42B6-B79F-D63393B7B0AF}"/>
    <cellStyle name="Input 2 2 4 2 6" xfId="25481" xr:uid="{C97D65DE-2516-407D-A54A-6D6CC9E49E99}"/>
    <cellStyle name="Input 2 2 4 2 7" xfId="25693" xr:uid="{64C0590B-6BBF-4AE5-BDCA-8941642C643E}"/>
    <cellStyle name="Input 2 2 4 2 8" xfId="25877" xr:uid="{E6C50715-3A12-49B6-B984-84C65D9EBCB9}"/>
    <cellStyle name="Input 2 2 4 2 9" xfId="24467" xr:uid="{155E13F9-A772-49E8-92EF-64EFCF8BC0D2}"/>
    <cellStyle name="Input 2 2 4 3" xfId="16771" xr:uid="{10AB530A-D289-4EE9-A32A-AB1741959374}"/>
    <cellStyle name="Input 2 2 4 3 2" xfId="24422" xr:uid="{4E3D5CC0-349B-462D-A6AB-1974BCFC109B}"/>
    <cellStyle name="Input 2 2 4 3 2 2" xfId="24994" xr:uid="{1531EAFB-3DFA-4FD9-A946-2119DA61395D}"/>
    <cellStyle name="Input 2 2 4 3 3" xfId="24674" xr:uid="{3C9232FD-513A-46E9-BB6B-05AFFBA6346A}"/>
    <cellStyle name="Input 2 2 4 3 4" xfId="25321" xr:uid="{70E1A21D-F683-413E-86CE-7DA1D7E64CAD}"/>
    <cellStyle name="Input 2 2 4 3 5" xfId="25538" xr:uid="{34C0AEC7-28A4-44D6-9953-7E705D24A330}"/>
    <cellStyle name="Input 2 2 4 3 6" xfId="25748" xr:uid="{DAE367A9-D30D-411B-BABA-E5D2342F1C82}"/>
    <cellStyle name="Input 2 2 4 3 7" xfId="25924" xr:uid="{9811092F-FE00-4BB4-834E-9EFA1DA42868}"/>
    <cellStyle name="Input 2 2 4 3 8" xfId="24524" xr:uid="{EE48449E-8839-4FEE-82CA-9BAC00A1C110}"/>
    <cellStyle name="Input 2 2 4 3 9" xfId="24232" xr:uid="{410DB4FA-8D3A-474C-A50F-407297274228}"/>
    <cellStyle name="Input 2 2 4 4" xfId="17175" xr:uid="{9A0F6B95-4B82-4379-86B9-D046DE37EE9F}"/>
    <cellStyle name="Input 2 2 4 4 2" xfId="24423" xr:uid="{377536E8-7413-4CC9-80BE-A32F3A1AE8B3}"/>
    <cellStyle name="Input 2 2 4 4 2 2" xfId="24995" xr:uid="{C9713E7E-8AD0-4D7D-95D5-413A1B50E14C}"/>
    <cellStyle name="Input 2 2 4 4 3" xfId="24813" xr:uid="{2EA9FFEF-F5B4-4FD2-A0BF-571567E35832}"/>
    <cellStyle name="Input 2 2 4 4 4" xfId="25322" xr:uid="{AC2F9BA9-70CC-4E1B-A621-7EE0EE8D9AD3}"/>
    <cellStyle name="Input 2 2 4 4 5" xfId="25539" xr:uid="{D019DC1F-CB5E-4F80-BFE4-F6354FADD9BF}"/>
    <cellStyle name="Input 2 2 4 4 6" xfId="25749" xr:uid="{861EBB3C-CA19-4EF8-930A-F2487D653C1B}"/>
    <cellStyle name="Input 2 2 4 4 7" xfId="25925" xr:uid="{4131350B-1B45-43CD-8BEC-0DF1B476EF5A}"/>
    <cellStyle name="Input 2 2 4 4 8" xfId="24525" xr:uid="{AB2C6047-072C-4362-A915-83196670BA50}"/>
    <cellStyle name="Input 2 2 4 4 9" xfId="24233" xr:uid="{A36F22F5-7CE2-4112-8C48-6FD78ABEADC5}"/>
    <cellStyle name="Input 2 2 4 5" xfId="24332" xr:uid="{942FC691-8EE1-48E2-A061-AAFA49A8EDE7}"/>
    <cellStyle name="Input 2 2 4 5 2" xfId="25063" xr:uid="{47351D0D-BB04-482F-9F99-1ED653FF0CDC}"/>
    <cellStyle name="Input 2 2 4 5 3" xfId="25187" xr:uid="{E9E6600D-CF06-4CCD-B488-5962DF6C3DEA}"/>
    <cellStyle name="Input 2 2 4 5 4" xfId="25390" xr:uid="{80CDF5A9-AB08-47A9-AEB4-9A747D690A86}"/>
    <cellStyle name="Input 2 2 4 5 5" xfId="25607" xr:uid="{A95DD9DD-D1D4-42B0-A613-EBD75AD17EA2}"/>
    <cellStyle name="Input 2 2 4 5 6" xfId="25817" xr:uid="{898759E1-674A-403D-9D98-DF9E7DCE0D9C}"/>
    <cellStyle name="Input 2 2 4 5 7" xfId="25977" xr:uid="{737FAAE6-6A61-42AB-9F7E-A872BBA0133E}"/>
    <cellStyle name="Input 2 2 4 5 8" xfId="24593" xr:uid="{C7637E70-BE10-407F-B446-51193B124163}"/>
    <cellStyle name="Input 2 2 4 6" xfId="24730" xr:uid="{A7B55C8F-93C4-4A66-A5C3-79C325994B67}"/>
    <cellStyle name="Input 2 2 4 7" xfId="24856" xr:uid="{66C081FA-A8F6-43A2-9E02-DC41C3F0BB80}"/>
    <cellStyle name="Input 2 2 4 8" xfId="24937" xr:uid="{72FCD717-31AA-4997-A6A5-80E84409C0E5}"/>
    <cellStyle name="Input 2 2 4 9" xfId="24784" xr:uid="{0F6937FF-52CB-4CCC-9EFF-D1101EA83F79}"/>
    <cellStyle name="Input 2 2 5" xfId="12113" xr:uid="{E9868029-8507-4AF6-BCDE-4223DA506BBE}"/>
    <cellStyle name="Input 2 2 5 10" xfId="24200" xr:uid="{2DE1400E-101A-4372-AC3D-0CD0D805FAA8}"/>
    <cellStyle name="Input 2 2 5 11" xfId="36418" xr:uid="{40AE0DBE-4B62-4C80-8E42-5990CFADB37E}"/>
    <cellStyle name="Input 2 2 5 2" xfId="15441" xr:uid="{56C1D372-55FF-48E5-B08A-8790DF7AA87B}"/>
    <cellStyle name="Input 2 2 5 2 10" xfId="36419" xr:uid="{4EA87315-E08A-4B99-AD57-BBD201302C38}"/>
    <cellStyle name="Input 2 2 5 2 2" xfId="20209" xr:uid="{6FF4151B-5D06-4D8D-889D-C5BFABE9D23D}"/>
    <cellStyle name="Input 2 2 5 2 2 2" xfId="25088" xr:uid="{D7173D03-7066-4171-8359-939ACCC8EB12}"/>
    <cellStyle name="Input 2 2 5 2 3" xfId="22903" xr:uid="{94AFB6FC-6AF6-4318-9621-4F202591DA74}"/>
    <cellStyle name="Input 2 2 5 2 3 2" xfId="25207" xr:uid="{92B31D9D-D5A2-4C4B-8D06-661EE7F50267}"/>
    <cellStyle name="Input 2 2 5 2 4" xfId="25413" xr:uid="{635BF92F-0E0B-4649-A24D-58246F66014E}"/>
    <cellStyle name="Input 2 2 5 2 5" xfId="25629" xr:uid="{ABAC7675-7C97-4865-8681-0B5F55B99AA7}"/>
    <cellStyle name="Input 2 2 5 2 6" xfId="25836" xr:uid="{9E094FEB-2F53-4FE1-B880-51C9BF8E6453}"/>
    <cellStyle name="Input 2 2 5 2 7" xfId="25989" xr:uid="{7D5E5886-79D4-4CE3-BB2A-5BCE2DA4AB21}"/>
    <cellStyle name="Input 2 2 5 2 8" xfId="24624" xr:uid="{D7DEE1B9-FAD2-47AA-A46E-A17380ED5F35}"/>
    <cellStyle name="Input 2 2 5 2 9" xfId="24392" xr:uid="{5238E82F-2FEE-4B68-90DA-915DF22A1BFB}"/>
    <cellStyle name="Input 2 2 5 3" xfId="16772" xr:uid="{7B0AA1AD-C26B-4369-95B6-8FF1F3FDD967}"/>
    <cellStyle name="Input 2 2 5 3 2" xfId="24871" xr:uid="{59298549-4D3A-4ED0-A247-32225C7A107B}"/>
    <cellStyle name="Input 2 2 5 4" xfId="17174" xr:uid="{228DAE3A-4241-4F37-B356-AC1C44971CEA}"/>
    <cellStyle name="Input 2 2 5 4 2" xfId="24790" xr:uid="{8B3A9356-9151-4C95-9010-EB60B895CFFA}"/>
    <cellStyle name="Input 2 2 5 5" xfId="25289" xr:uid="{E10C501E-6E37-474C-9479-44C649B7F5F2}"/>
    <cellStyle name="Input 2 2 5 6" xfId="25506" xr:uid="{AADCF679-1FA3-4262-865B-EB8D346C3884}"/>
    <cellStyle name="Input 2 2 5 7" xfId="25718" xr:uid="{15FBEF65-A181-4187-9F85-396E596CC90B}"/>
    <cellStyle name="Input 2 2 5 8" xfId="25896" xr:uid="{34A0957F-18C6-4C73-AAA6-8BDA7806B0EE}"/>
    <cellStyle name="Input 2 2 5 9" xfId="24492" xr:uid="{5EB6BF2B-A0C4-4C48-9A3A-8074FD82121F}"/>
    <cellStyle name="Input 2 2 6" xfId="12499" xr:uid="{B1EBF6CC-15B9-46C0-9BD3-EEC7A1E27B6C}"/>
    <cellStyle name="Input 2 2 6 10" xfId="36420" xr:uid="{1B119DBC-838D-4226-B2EA-6A9131A66884}"/>
    <cellStyle name="Input 2 2 6 2" xfId="20205" xr:uid="{64CBD71E-B8E1-43AB-A950-EB8B93167854}"/>
    <cellStyle name="Input 2 2 6 2 2" xfId="24996" xr:uid="{C6723DEB-F44A-4200-AA3B-09C4B9C92065}"/>
    <cellStyle name="Input 2 2 6 2 3" xfId="24424" xr:uid="{09ACFE20-BA7F-4163-B694-79B1E8EB661E}"/>
    <cellStyle name="Input 2 2 6 3" xfId="22899" xr:uid="{2A99A744-6900-4432-AE93-91D3F38EE514}"/>
    <cellStyle name="Input 2 2 6 3 2" xfId="24687" xr:uid="{DDF7982A-70F5-4B37-A095-498BD53C797D}"/>
    <cellStyle name="Input 2 2 6 4" xfId="25323" xr:uid="{3EE03CAB-0D6E-45A9-933B-ECC01808ED4F}"/>
    <cellStyle name="Input 2 2 6 5" xfId="25540" xr:uid="{55E12C03-3825-4C87-9A2E-F604A7B8A62D}"/>
    <cellStyle name="Input 2 2 6 6" xfId="25750" xr:uid="{D7754755-058F-48D2-9B5E-6D3477ED9F14}"/>
    <cellStyle name="Input 2 2 6 7" xfId="25926" xr:uid="{45BB7724-9FF4-467A-896E-F7B7831C21B8}"/>
    <cellStyle name="Input 2 2 6 8" xfId="24526" xr:uid="{ED44ED84-EBC7-442F-9631-3F3693A22AD0}"/>
    <cellStyle name="Input 2 2 6 9" xfId="24234" xr:uid="{C51929B8-788F-46F2-B043-5B24BB50B02D}"/>
    <cellStyle name="Input 2 2 7" xfId="16766" xr:uid="{45869EF3-9073-409A-8022-8DF2000FAE7A}"/>
    <cellStyle name="Input 2 2 7 2" xfId="24425" xr:uid="{D43D2FE8-9408-43E7-B639-B6C29A3A1FDE}"/>
    <cellStyle name="Input 2 2 7 2 2" xfId="24997" xr:uid="{4F19C5CD-DAEF-46ED-AB76-CFF15771B787}"/>
    <cellStyle name="Input 2 2 7 3" xfId="25121" xr:uid="{1884850F-04B6-4E55-8D98-0F82F09815B3}"/>
    <cellStyle name="Input 2 2 7 4" xfId="25324" xr:uid="{CE6B16F2-1A77-4D23-AAB6-BE98C89A586A}"/>
    <cellStyle name="Input 2 2 7 5" xfId="25541" xr:uid="{26AE8C62-DC66-498C-8D3F-BB1EDEEDE367}"/>
    <cellStyle name="Input 2 2 7 6" xfId="25751" xr:uid="{F0828978-20B1-4CA5-B30E-44AC2E2A3CAC}"/>
    <cellStyle name="Input 2 2 7 7" xfId="25927" xr:uid="{F5EF70EC-CADC-4E99-81A4-C374C9F1F47C}"/>
    <cellStyle name="Input 2 2 7 8" xfId="24527" xr:uid="{E0DBB291-1357-4990-AFAC-71E1F4DE0919}"/>
    <cellStyle name="Input 2 2 7 9" xfId="24235" xr:uid="{A44BE441-BE27-49D9-9DBB-A49A9B09007F}"/>
    <cellStyle name="Input 2 2 8" xfId="17180" xr:uid="{A759AF89-3596-4607-88D5-E0657ABCB13B}"/>
    <cellStyle name="Input 2 2 8 2" xfId="25052" xr:uid="{02551E1B-964F-4645-8959-2F84F47E4492}"/>
    <cellStyle name="Input 2 2 8 3" xfId="25176" xr:uid="{A941B04A-29C0-487E-B27D-289FD8BB34F6}"/>
    <cellStyle name="Input 2 2 8 4" xfId="25379" xr:uid="{DA14AF5F-ED08-4E51-B867-1079725B5249}"/>
    <cellStyle name="Input 2 2 8 5" xfId="25596" xr:uid="{6A1CD766-ECEC-4D3B-AD95-38FDDCD4FC1D}"/>
    <cellStyle name="Input 2 2 8 6" xfId="25806" xr:uid="{852764AF-7C22-47C9-90E9-52D20A4C62AA}"/>
    <cellStyle name="Input 2 2 8 7" xfId="25967" xr:uid="{580E2876-0885-42C9-99AD-6AD6DCC6D3D4}"/>
    <cellStyle name="Input 2 2 8 8" xfId="24582" xr:uid="{6448F39D-7B69-431D-8B18-96D2B9A15064}"/>
    <cellStyle name="Input 2 2 8 9" xfId="24347" xr:uid="{567BA179-91F2-48A8-9CE9-1A0234E87E5F}"/>
    <cellStyle name="Input 2 2 9" xfId="24939" xr:uid="{A6FF6F65-17C7-426E-919E-B6964C7D2912}"/>
    <cellStyle name="Input 2 3" xfId="2651" xr:uid="{0E525697-EBCC-4533-A978-F275729F6B40}"/>
    <cellStyle name="Input 2 3 10" xfId="17173" xr:uid="{67812E4B-6D89-43FF-8E80-D29E44C245C2}"/>
    <cellStyle name="Input 2 3 10 2" xfId="24964" xr:uid="{A55133AA-1D34-42AD-BA8C-3BCAA08CA9C8}"/>
    <cellStyle name="Input 2 3 11" xfId="26051" xr:uid="{8F8F6AF3-663C-4AFB-AF17-68538BB2B415}"/>
    <cellStyle name="Input 2 3 12" xfId="24141" xr:uid="{98DAA43D-1F31-4BD8-B97A-4C559E821600}"/>
    <cellStyle name="Input 2 3 13" xfId="36421" xr:uid="{7301AE33-B8CF-441E-9C50-3D34E4DBD9E9}"/>
    <cellStyle name="Input 2 3 2" xfId="2652" xr:uid="{B67A73DD-1661-40FA-8303-31DF1C5B7A0D}"/>
    <cellStyle name="Input 2 3 2 10" xfId="24194" xr:uid="{79D79DE2-CCDE-4BC2-8381-189CA08FDC28}"/>
    <cellStyle name="Input 2 3 2 11" xfId="36422" xr:uid="{3126F09A-3ABC-40B6-A393-1DD71907C024}"/>
    <cellStyle name="Input 2 3 2 2" xfId="8874" xr:uid="{718E47A1-760F-4F67-8EDE-7826A71C6BED}"/>
    <cellStyle name="Input 2 3 2 2 10" xfId="36423" xr:uid="{465C49B4-39E2-45B5-85C1-C7C9BBFA7D7A}"/>
    <cellStyle name="Input 2 3 2 2 2" xfId="21514" xr:uid="{F234CB5E-991B-4B22-8347-A0C2EF608A18}"/>
    <cellStyle name="Input 2 3 2 2 2 2" xfId="25092" xr:uid="{B41972E8-CE65-42DA-84BA-E8AAAB141F67}"/>
    <cellStyle name="Input 2 3 2 2 3" xfId="23977" xr:uid="{B0BFA0A1-CDD2-420C-A3AB-40B884C9D08A}"/>
    <cellStyle name="Input 2 3 2 2 3 2" xfId="25211" xr:uid="{BBA220F6-BB18-4A4D-94FF-9F6F039DEC0E}"/>
    <cellStyle name="Input 2 3 2 2 4" xfId="25417" xr:uid="{658C639C-9436-4E80-96DC-6C8A19ED8122}"/>
    <cellStyle name="Input 2 3 2 2 5" xfId="25633" xr:uid="{410ED2D8-272D-4EEE-961D-E1B8A62F6BB0}"/>
    <cellStyle name="Input 2 3 2 2 6" xfId="25840" xr:uid="{D0DDE7FC-C316-48FC-A056-17F4779ED46B}"/>
    <cellStyle name="Input 2 3 2 2 7" xfId="25993" xr:uid="{C420398F-872F-46E5-8053-764DF44EF8D7}"/>
    <cellStyle name="Input 2 3 2 2 8" xfId="24628" xr:uid="{33BDA1FF-33EB-4027-A3E7-BEFA382FBC14}"/>
    <cellStyle name="Input 2 3 2 2 9" xfId="24386" xr:uid="{D3B6F554-F34D-4222-A137-716A97905B86}"/>
    <cellStyle name="Input 2 3 2 3" xfId="8875" xr:uid="{3EA8F9A9-7947-4BE0-B9F2-96F5A6ACF09F}"/>
    <cellStyle name="Input 2 3 2 3 2" xfId="24875" xr:uid="{7ADF1FDB-6449-4AD6-81B8-3ABF071656A0}"/>
    <cellStyle name="Input 2 3 2 3 3" xfId="36424" xr:uid="{37959713-20CD-4300-98B6-53DBE806E193}"/>
    <cellStyle name="Input 2 3 2 4" xfId="12118" xr:uid="{D9F131E3-FF08-4B3B-8AEC-2BF9EE36FA0E}"/>
    <cellStyle name="Input 2 3 2 4 2" xfId="24934" xr:uid="{326D8C2D-49F7-435D-885A-61C981C2AD6F}"/>
    <cellStyle name="Input 2 3 2 4 3" xfId="36425" xr:uid="{2CC6468C-C782-4B10-84D1-542D56A03E1F}"/>
    <cellStyle name="Input 2 3 2 5" xfId="12494" xr:uid="{6DB0088F-CCFB-44C0-B505-4F7DA584621F}"/>
    <cellStyle name="Input 2 3 2 5 2" xfId="25283" xr:uid="{7BA18C22-9448-44E1-991C-BD5A1D2EFCCA}"/>
    <cellStyle name="Input 2 3 2 5 3" xfId="36426" xr:uid="{0EEB1959-84AF-414C-B557-403ABC4F5480}"/>
    <cellStyle name="Input 2 3 2 6" xfId="16774" xr:uid="{F3272980-182C-4C91-8040-EA03A549A372}"/>
    <cellStyle name="Input 2 3 2 6 2" xfId="25500" xr:uid="{C140AACB-F2FE-4ED3-99D0-900164DED0B2}"/>
    <cellStyle name="Input 2 3 2 7" xfId="17172" xr:uid="{17ACDCE3-4350-4BDD-8F7D-A8E39AE5B189}"/>
    <cellStyle name="Input 2 3 2 7 2" xfId="25712" xr:uid="{A10A4B4C-9E38-4F30-B42C-139BA1BD1F68}"/>
    <cellStyle name="Input 2 3 2 8" xfId="25892" xr:uid="{27E64547-56B9-42AF-8BEE-8DE00443B068}"/>
    <cellStyle name="Input 2 3 2 9" xfId="24486" xr:uid="{CC7BC26B-D8C5-4D61-8818-999AE2F4CB89}"/>
    <cellStyle name="Input 2 3 3" xfId="2653" xr:uid="{CDC80296-8287-4937-9627-3243D6ADC4DE}"/>
    <cellStyle name="Input 2 3 3 10" xfId="36427" xr:uid="{7883384B-0532-4E1F-9CD0-9930B9459C5D}"/>
    <cellStyle name="Input 2 3 3 2" xfId="8876" xr:uid="{BEDF87C3-1C0B-4489-AB18-D98B1BCB2EF8}"/>
    <cellStyle name="Input 2 3 3 2 2" xfId="21515" xr:uid="{93EC2A4C-9E72-411A-A583-5EB2B9054E04}"/>
    <cellStyle name="Input 2 3 3 2 2 2" xfId="24998" xr:uid="{5DA77E3A-F7C7-45CA-A6E3-6876A1CE79EA}"/>
    <cellStyle name="Input 2 3 3 2 3" xfId="23978" xr:uid="{97C7AAB4-4EEA-4042-9903-D74C2550C6A6}"/>
    <cellStyle name="Input 2 3 3 2 4" xfId="24426" xr:uid="{5C6EBF74-F243-4203-9FBD-CE674A861F52}"/>
    <cellStyle name="Input 2 3 3 2 5" xfId="36428" xr:uid="{022ACCB6-CBDB-4E82-B89C-BE30550C5558}"/>
    <cellStyle name="Input 2 3 3 3" xfId="8877" xr:uid="{D6A309B9-CE47-4225-91AE-8D7664B1F599}"/>
    <cellStyle name="Input 2 3 3 3 2" xfId="25122" xr:uid="{C80D66DA-68AD-457C-B084-A323B9A35635}"/>
    <cellStyle name="Input 2 3 3 3 3" xfId="36429" xr:uid="{7C9C4015-ECEC-4365-9039-61BF0F738EFE}"/>
    <cellStyle name="Input 2 3 3 4" xfId="12119" xr:uid="{FC918A71-2E68-441C-B1B8-63B4D092D3DF}"/>
    <cellStyle name="Input 2 3 3 4 2" xfId="25325" xr:uid="{5F872B0D-F37A-442D-813E-3F8465877344}"/>
    <cellStyle name="Input 2 3 3 4 3" xfId="36430" xr:uid="{B9393746-3BF8-441A-B13C-4C57F209041C}"/>
    <cellStyle name="Input 2 3 3 5" xfId="12493" xr:uid="{37D76D1E-A681-4736-B523-7B163B0A0C6B}"/>
    <cellStyle name="Input 2 3 3 5 2" xfId="25542" xr:uid="{447967D9-B2DA-4172-A73A-F9DE94E75911}"/>
    <cellStyle name="Input 2 3 3 5 3" xfId="36431" xr:uid="{D43413F6-EA6C-4DF8-8B09-7E930E8F1F55}"/>
    <cellStyle name="Input 2 3 3 6" xfId="16775" xr:uid="{B1A5B943-47A2-45F9-ACFB-A9846CF64641}"/>
    <cellStyle name="Input 2 3 3 6 2" xfId="25752" xr:uid="{D14ACACA-7597-48A6-902D-9EF5961E03BD}"/>
    <cellStyle name="Input 2 3 3 7" xfId="17171" xr:uid="{F06BE72F-95F7-4FF2-94B2-07B67D28E856}"/>
    <cellStyle name="Input 2 3 3 7 2" xfId="25928" xr:uid="{EAC39BA6-8E16-4DA0-8C15-961808A4ECAF}"/>
    <cellStyle name="Input 2 3 3 8" xfId="24528" xr:uid="{E51DBDB7-B37A-49CF-942D-2C44E94FB7E5}"/>
    <cellStyle name="Input 2 3 3 9" xfId="24236" xr:uid="{D4897745-03C3-4334-ABE7-340DF8EF0F06}"/>
    <cellStyle name="Input 2 3 4" xfId="8878" xr:uid="{96B05881-240E-41A0-ABBC-04319602A607}"/>
    <cellStyle name="Input 2 3 4 10" xfId="36432" xr:uid="{75DBB1A0-91EB-4C2E-B0A3-20DE3A98F25F}"/>
    <cellStyle name="Input 2 3 4 2" xfId="20210" xr:uid="{DEF38D5B-B49C-4598-B933-D7ADA08F4124}"/>
    <cellStyle name="Input 2 3 4 2 2" xfId="24999" xr:uid="{7AE05E69-3795-4635-B461-CADC172E134A}"/>
    <cellStyle name="Input 2 3 4 2 3" xfId="24427" xr:uid="{4CDDF0A5-0DB7-4ABA-A832-7ABC7DBA0931}"/>
    <cellStyle name="Input 2 3 4 3" xfId="22904" xr:uid="{73E66CB9-4369-4299-AD99-1BF0688873A6}"/>
    <cellStyle name="Input 2 3 4 3 2" xfId="25123" xr:uid="{8198AF7F-A2C7-4053-A675-0CB747590796}"/>
    <cellStyle name="Input 2 3 4 4" xfId="25326" xr:uid="{E2BC4AD3-E6DB-4D72-8270-790662F5A062}"/>
    <cellStyle name="Input 2 3 4 5" xfId="25543" xr:uid="{BC0771F9-A4F9-4FF3-A2D6-2A73A3E9EC8D}"/>
    <cellStyle name="Input 2 3 4 6" xfId="25753" xr:uid="{68ED77D4-7E31-451C-8B22-C7E1CCEBAD3A}"/>
    <cellStyle name="Input 2 3 4 7" xfId="25929" xr:uid="{F4869F89-5EDE-4734-B03E-C918B342E597}"/>
    <cellStyle name="Input 2 3 4 8" xfId="24529" xr:uid="{D59F7388-E634-4FB0-A8F4-4893A3551B5F}"/>
    <cellStyle name="Input 2 3 4 9" xfId="24237" xr:uid="{89D3091D-27EC-429B-9FE5-BD520285BB4C}"/>
    <cellStyle name="Input 2 3 5" xfId="8879" xr:uid="{5003C261-5EDD-4AE2-9CF2-09E56ADB805E}"/>
    <cellStyle name="Input 2 3 5 10" xfId="36433" xr:uid="{E76FF1BE-937B-44C5-90EB-492ACF7CDA76}"/>
    <cellStyle name="Input 2 3 5 2" xfId="25055" xr:uid="{C5255D60-AF05-4EDF-974C-46985F909356}"/>
    <cellStyle name="Input 2 3 5 3" xfId="25179" xr:uid="{145DC75E-286F-43E0-BCE6-1662F390D112}"/>
    <cellStyle name="Input 2 3 5 4" xfId="25382" xr:uid="{7D196B62-8741-4F8C-8886-18B6C5BA31D1}"/>
    <cellStyle name="Input 2 3 5 5" xfId="25599" xr:uid="{25E80D71-B9C9-403C-B085-2C2A16BA7242}"/>
    <cellStyle name="Input 2 3 5 6" xfId="25809" xr:uid="{BDA7433C-E3B1-4966-A47E-57FD2B3C0B37}"/>
    <cellStyle name="Input 2 3 5 7" xfId="25969" xr:uid="{EF72CA3E-B7A3-4502-ABEB-B97035E39D4E}"/>
    <cellStyle name="Input 2 3 5 8" xfId="24585" xr:uid="{8DAD13BF-C194-40CE-ACC9-D71A2931CF9D}"/>
    <cellStyle name="Input 2 3 5 9" xfId="24344" xr:uid="{AA4D18BF-995C-4E96-8D01-EABBD525663A}"/>
    <cellStyle name="Input 2 3 6" xfId="12117" xr:uid="{3D6458E0-F150-4F56-B982-CDDA2F0E9D06}"/>
    <cellStyle name="Input 2 3 6 2" xfId="24709" xr:uid="{30884D8E-F4E7-412D-8853-652F70819545}"/>
    <cellStyle name="Input 2 3 6 3" xfId="36434" xr:uid="{B96B35E1-199A-475C-BB99-A9F19863FB6D}"/>
    <cellStyle name="Input 2 3 7" xfId="12495" xr:uid="{6684E01A-5F10-4004-8F9B-F9AA9DBA74D3}"/>
    <cellStyle name="Input 2 3 7 2" xfId="24795" xr:uid="{6EA9275C-432D-4201-8365-FACCF49FF27A}"/>
    <cellStyle name="Input 2 3 7 3" xfId="36435" xr:uid="{2E7B019F-828D-4230-BFC4-CC29557A7527}"/>
    <cellStyle name="Input 2 3 8" xfId="14728" xr:uid="{E9A9A223-E0F6-49A1-842F-D84D067E84B3}"/>
    <cellStyle name="Input 2 3 8 2" xfId="24922" xr:uid="{64661160-856B-4C2C-83D5-C29620409C1E}"/>
    <cellStyle name="Input 2 3 8 3" xfId="36436" xr:uid="{462B9CF9-E2B7-4243-AA9F-ECCAB6AD84FA}"/>
    <cellStyle name="Input 2 3 9" xfId="16773" xr:uid="{4014B2DE-836E-476F-8318-88E849E5AD52}"/>
    <cellStyle name="Input 2 3 9 2" xfId="24798" xr:uid="{6B79552F-2E10-477C-8570-6E2867FA5D2F}"/>
    <cellStyle name="Input 2 4" xfId="2654" xr:uid="{93681D05-594F-4EF9-B9F2-8D28DD50E4E9}"/>
    <cellStyle name="Input 2 4 10" xfId="17170" xr:uid="{117CC67A-FDD3-4ADC-87AB-C5CBBCAB690A}"/>
    <cellStyle name="Input 2 4 10 2" xfId="24671" xr:uid="{FC6206B8-B3C6-44ED-A1AC-CDBE9021E556}"/>
    <cellStyle name="Input 2 4 11" xfId="26029" xr:uid="{F6BC1DB5-AFC1-412E-9BE5-7CA256320136}"/>
    <cellStyle name="Input 2 4 12" xfId="24072" xr:uid="{D1C78D78-50D5-4B11-96A1-14BF1FF8E3CA}"/>
    <cellStyle name="Input 2 4 13" xfId="36437" xr:uid="{A7980AF3-82F6-4CA0-B529-2A25CB76204E}"/>
    <cellStyle name="Input 2 4 2" xfId="2655" xr:uid="{F44057EE-1C1C-4C28-8FFA-D7B2B616368A}"/>
    <cellStyle name="Input 2 4 2 10" xfId="24168" xr:uid="{2DCA0EC2-060A-4D86-8BF4-110979864CDE}"/>
    <cellStyle name="Input 2 4 2 11" xfId="36438" xr:uid="{B65729F5-E85B-4DC3-9CAC-BF3DF8859A28}"/>
    <cellStyle name="Input 2 4 2 2" xfId="8880" xr:uid="{E0357085-BA0D-4FE1-8EC6-13F09C5BAFED}"/>
    <cellStyle name="Input 2 4 2 2 10" xfId="36439" xr:uid="{49A2A06F-EECF-4539-B6A1-117491722C81}"/>
    <cellStyle name="Input 2 4 2 2 2" xfId="21516" xr:uid="{EA0760B0-1CF7-49E0-8088-A5399AB372D9}"/>
    <cellStyle name="Input 2 4 2 2 2 2" xfId="25103" xr:uid="{60C2B1AF-4C03-40C5-878D-1A9DC65FB232}"/>
    <cellStyle name="Input 2 4 2 2 3" xfId="23979" xr:uid="{1E3D4533-57C8-44EE-9B88-25B71C9FDB7E}"/>
    <cellStyle name="Input 2 4 2 2 3 2" xfId="25222" xr:uid="{4EC23770-1DD8-43F1-A9A2-3D1E132BD4B9}"/>
    <cellStyle name="Input 2 4 2 2 4" xfId="25428" xr:uid="{ABDF93E1-059D-4F13-88BE-0B3A53C6302C}"/>
    <cellStyle name="Input 2 4 2 2 5" xfId="25644" xr:uid="{14FB0AD7-EB77-4A15-A737-727186733C18}"/>
    <cellStyle name="Input 2 4 2 2 6" xfId="25851" xr:uid="{19B765A9-7576-49DB-A83C-849CE8D3A002}"/>
    <cellStyle name="Input 2 4 2 2 7" xfId="26002" xr:uid="{1FA00590-FEAF-4585-AF0C-44A515381E73}"/>
    <cellStyle name="Input 2 4 2 2 8" xfId="24639" xr:uid="{713EC929-5E0D-4A94-A29B-A20A64F4A3C8}"/>
    <cellStyle name="Input 2 4 2 2 9" xfId="24360" xr:uid="{ECE14B74-BDAC-4DAE-9092-C5A54D92A676}"/>
    <cellStyle name="Input 2 4 2 3" xfId="8881" xr:uid="{E22B68B0-C453-4C7F-A312-24F554F1318D}"/>
    <cellStyle name="Input 2 4 2 3 2" xfId="24886" xr:uid="{52293FA9-D3EA-4604-8F53-8732123E168E}"/>
    <cellStyle name="Input 2 4 2 3 3" xfId="36440" xr:uid="{30C54153-1434-4DCA-A9FC-45D8386055D3}"/>
    <cellStyle name="Input 2 4 2 4" xfId="12121" xr:uid="{50E654E5-49C5-42B8-BA4F-65957A78990E}"/>
    <cellStyle name="Input 2 4 2 4 2" xfId="24924" xr:uid="{F5BA6413-1F8C-48DD-9721-48BE08BDD269}"/>
    <cellStyle name="Input 2 4 2 4 3" xfId="36441" xr:uid="{B8F3FA3D-F48E-42F5-B14B-A6A5207D6ACD}"/>
    <cellStyle name="Input 2 4 2 5" xfId="12491" xr:uid="{65E8FD43-4833-4BDF-8615-EFCD149A76D7}"/>
    <cellStyle name="Input 2 4 2 5 2" xfId="25256" xr:uid="{50C420AB-67BD-4D61-8ADA-D14332704FCE}"/>
    <cellStyle name="Input 2 4 2 5 3" xfId="36442" xr:uid="{DB980D9D-3F96-4F0F-8E32-03BEC438016E}"/>
    <cellStyle name="Input 2 4 2 6" xfId="16777" xr:uid="{5B6DBFA1-5629-4E80-958A-DF1327C8B7B7}"/>
    <cellStyle name="Input 2 4 2 6 2" xfId="25473" xr:uid="{F021CCEE-49B4-432F-814F-482BD491E928}"/>
    <cellStyle name="Input 2 4 2 7" xfId="17169" xr:uid="{65A4F9FC-D290-495E-BC44-58091EF163DB}"/>
    <cellStyle name="Input 2 4 2 7 2" xfId="25686" xr:uid="{A56B35FB-EDDB-478D-B57B-6733E6A75D94}"/>
    <cellStyle name="Input 2 4 2 8" xfId="25871" xr:uid="{00911E16-B092-4101-95DA-D5299E7E19A5}"/>
    <cellStyle name="Input 2 4 2 9" xfId="24315" xr:uid="{4366995F-AA99-49EF-8A15-58A232579EB6}"/>
    <cellStyle name="Input 2 4 3" xfId="2656" xr:uid="{75528948-CA6B-4230-B71C-F040A4A1FA8B}"/>
    <cellStyle name="Input 2 4 3 10" xfId="36443" xr:uid="{A9B39703-3A58-43B7-B9A7-C60FD7EDA557}"/>
    <cellStyle name="Input 2 4 3 2" xfId="8882" xr:uid="{777E2A3C-161E-4195-A331-942189F72345}"/>
    <cellStyle name="Input 2 4 3 2 2" xfId="21517" xr:uid="{C61D13B1-311A-4625-8ABD-16F61D1EC98B}"/>
    <cellStyle name="Input 2 4 3 2 2 2" xfId="25000" xr:uid="{D4375A44-2EC1-4291-B0BF-DFBBA8591012}"/>
    <cellStyle name="Input 2 4 3 2 3" xfId="23980" xr:uid="{D3092997-7B2C-45FD-B7EC-32EAE9F9DA60}"/>
    <cellStyle name="Input 2 4 3 2 4" xfId="24428" xr:uid="{0C37505D-F3B7-4EB9-B22A-16C48F94C51A}"/>
    <cellStyle name="Input 2 4 3 2 5" xfId="36444" xr:uid="{5C827D23-DA84-4CD8-9BB9-64EF0FA9B1CF}"/>
    <cellStyle name="Input 2 4 3 3" xfId="8883" xr:uid="{D11ABECE-D31C-43DF-BDF2-0BAAC4212EF7}"/>
    <cellStyle name="Input 2 4 3 3 2" xfId="25124" xr:uid="{99378EB9-6288-4508-90CB-4233742A8762}"/>
    <cellStyle name="Input 2 4 3 3 3" xfId="36445" xr:uid="{684B90F5-A738-42E8-8FF0-4BACAD48CD7A}"/>
    <cellStyle name="Input 2 4 3 4" xfId="12122" xr:uid="{17E2093C-05E4-4C6D-89D1-523FA1C366D3}"/>
    <cellStyle name="Input 2 4 3 4 2" xfId="25327" xr:uid="{BBEFBA6E-D2E9-40B2-A574-102D8D14F8E4}"/>
    <cellStyle name="Input 2 4 3 4 3" xfId="36446" xr:uid="{F55B2EBA-D5FE-4892-B174-BB6225EC119A}"/>
    <cellStyle name="Input 2 4 3 5" xfId="12490" xr:uid="{8D004108-88BB-45EE-8094-49397EBA770F}"/>
    <cellStyle name="Input 2 4 3 5 2" xfId="25544" xr:uid="{ED633CC0-4283-4479-B5D3-A64824CE5BCA}"/>
    <cellStyle name="Input 2 4 3 5 3" xfId="36447" xr:uid="{6367AE79-7CFB-4768-9893-37E2A817A7C4}"/>
    <cellStyle name="Input 2 4 3 6" xfId="16778" xr:uid="{37DABAB8-0EB6-4134-9452-650FE82E0A52}"/>
    <cellStyle name="Input 2 4 3 6 2" xfId="25754" xr:uid="{091717ED-BE08-4C72-9BD5-39B5BBB3A223}"/>
    <cellStyle name="Input 2 4 3 7" xfId="17167" xr:uid="{A0CF1A86-5825-4C23-8E6B-2D1B5BB9A877}"/>
    <cellStyle name="Input 2 4 3 7 2" xfId="25930" xr:uid="{1A6481B6-30CB-42D1-A091-595946C715B2}"/>
    <cellStyle name="Input 2 4 3 8" xfId="24530" xr:uid="{C0047251-45F7-4481-810E-6B7DFBF34088}"/>
    <cellStyle name="Input 2 4 3 9" xfId="24238" xr:uid="{E109EB80-2DB9-45B5-9FFB-A9DECFC17F6D}"/>
    <cellStyle name="Input 2 4 4" xfId="8884" xr:uid="{B8C12CEB-433D-434A-8CE1-B37CFA2C84B4}"/>
    <cellStyle name="Input 2 4 4 10" xfId="36448" xr:uid="{2B05BFB4-D185-4C09-89A5-F017B8349472}"/>
    <cellStyle name="Input 2 4 4 2" xfId="20211" xr:uid="{BC582F2C-A1EF-41ED-A81A-BBB8B0E72590}"/>
    <cellStyle name="Input 2 4 4 2 2" xfId="25001" xr:uid="{A725CE33-E4F2-48CF-B2E0-2833BBB4E1BE}"/>
    <cellStyle name="Input 2 4 4 2 3" xfId="24429" xr:uid="{333E006A-999B-4DB7-9C40-9D69FDD0EB13}"/>
    <cellStyle name="Input 2 4 4 3" xfId="22905" xr:uid="{A03F159D-854C-4C5F-897A-57748902B0DF}"/>
    <cellStyle name="Input 2 4 4 3 2" xfId="25125" xr:uid="{C0E1956A-4BE8-423D-B85F-63CF603B3499}"/>
    <cellStyle name="Input 2 4 4 4" xfId="25328" xr:uid="{6A7AA446-6FBD-43C9-B6AC-A43D8BBAB3C3}"/>
    <cellStyle name="Input 2 4 4 5" xfId="25545" xr:uid="{8F1468A8-C077-46EC-9753-583F3FF3D71F}"/>
    <cellStyle name="Input 2 4 4 6" xfId="25755" xr:uid="{AC5FC2F6-A907-4A16-8061-A189C1627A62}"/>
    <cellStyle name="Input 2 4 4 7" xfId="25931" xr:uid="{4331F35F-D719-438F-B2A3-DA7188D02297}"/>
    <cellStyle name="Input 2 4 4 8" xfId="24531" xr:uid="{85065BC9-3345-4F33-929E-1F9413F98D1D}"/>
    <cellStyle name="Input 2 4 4 9" xfId="24239" xr:uid="{05EE85A8-C1D5-4F41-875B-18691791E5EC}"/>
    <cellStyle name="Input 2 4 5" xfId="8885" xr:uid="{266A1582-0D95-404A-B6CD-6B7401668592}"/>
    <cellStyle name="Input 2 4 5 10" xfId="36449" xr:uid="{3A24A91F-8EA8-4102-B11B-90E2DFC829E7}"/>
    <cellStyle name="Input 2 4 5 2" xfId="25059" xr:uid="{D389B249-6220-46EA-8857-20456C96EA18}"/>
    <cellStyle name="Input 2 4 5 3" xfId="25183" xr:uid="{A2EEC943-DAD6-44E1-8312-6CEDC75345B2}"/>
    <cellStyle name="Input 2 4 5 4" xfId="25386" xr:uid="{D4DB0D1C-C2DB-48E8-918D-627696C5BE40}"/>
    <cellStyle name="Input 2 4 5 5" xfId="25603" xr:uid="{9382B8E4-B1DD-42EA-87C0-8E3A581B060F}"/>
    <cellStyle name="Input 2 4 5 6" xfId="25813" xr:uid="{FC13B844-D2D4-4285-B3D3-DE4F660F5EB7}"/>
    <cellStyle name="Input 2 4 5 7" xfId="25973" xr:uid="{49D761B4-6DB6-436C-A0DE-A9571BB33D43}"/>
    <cellStyle name="Input 2 4 5 8" xfId="24589" xr:uid="{F011874A-BDB7-4E5C-BF9C-94737D818824}"/>
    <cellStyle name="Input 2 4 5 9" xfId="24327" xr:uid="{3B5836B3-F42E-449F-AF34-DAFC26135799}"/>
    <cellStyle name="Input 2 4 6" xfId="12120" xr:uid="{75C1FBEB-40F5-4BEF-B196-7D5ECA29DD9D}"/>
    <cellStyle name="Input 2 4 6 2" xfId="24720" xr:uid="{B3141D4B-408C-4539-BD9E-16177F49E8E4}"/>
    <cellStyle name="Input 2 4 6 3" xfId="36450" xr:uid="{C9F99C1A-3B50-4100-8621-38D4408FC93D}"/>
    <cellStyle name="Input 2 4 7" xfId="12492" xr:uid="{3002585D-9DFB-450D-899B-D01F74CCE153}"/>
    <cellStyle name="Input 2 4 7 2" xfId="24853" xr:uid="{4DDC8E4E-B802-460C-AC1A-107F69FDC36D}"/>
    <cellStyle name="Input 2 4 7 3" xfId="36451" xr:uid="{6D315D78-5FCF-4DB1-85E9-61ACCABAC223}"/>
    <cellStyle name="Input 2 4 8" xfId="14698" xr:uid="{1D0514BD-3B20-4EC1-AA7A-B22C15B0BA52}"/>
    <cellStyle name="Input 2 4 8 2" xfId="24770" xr:uid="{84D902F2-EF2C-4C2B-B613-865BEDB1A33A}"/>
    <cellStyle name="Input 2 4 8 3" xfId="36452" xr:uid="{329F28A4-382D-46AB-957C-8706B6A7C75C}"/>
    <cellStyle name="Input 2 4 9" xfId="16776" xr:uid="{EE5B906E-2FF0-4D88-8B3D-1E4D04EC4E53}"/>
    <cellStyle name="Input 2 4 9 2" xfId="24759" xr:uid="{22CAEDC2-4F63-49AE-8C7D-DE952F2B180D}"/>
    <cellStyle name="Input 2 5" xfId="2657" xr:uid="{2D11F92C-8A0E-4A00-8E85-D6170AE9523D}"/>
    <cellStyle name="Input 2 5 10" xfId="24171" xr:uid="{16B5A2F9-50D9-4797-81DA-153DC0A1CCD6}"/>
    <cellStyle name="Input 2 5 11" xfId="31142" xr:uid="{FB0B30F3-DEDE-4B49-8B9E-DA4F942F9E84}"/>
    <cellStyle name="Input 2 5 12" xfId="36453" xr:uid="{F8F451FF-F380-4FC5-99A0-4878EA778CB3}"/>
    <cellStyle name="Input 2 5 2" xfId="8886" xr:uid="{B3106E34-7BD5-4D3C-81C2-22C4078140A1}"/>
    <cellStyle name="Input 2 5 2 10" xfId="36454" xr:uid="{FD9D0ABB-174C-46DA-B22C-851F479FC16B}"/>
    <cellStyle name="Input 2 5 2 2" xfId="20212" xr:uid="{EF3C9842-1DA7-49BC-B9F8-923C1A1D4BD0}"/>
    <cellStyle name="Input 2 5 2 2 2" xfId="25083" xr:uid="{FCC40B88-A9AF-45A9-B784-A72293BE2652}"/>
    <cellStyle name="Input 2 5 2 3" xfId="22906" xr:uid="{59C41212-757D-4DEC-A381-17E310A7BE6B}"/>
    <cellStyle name="Input 2 5 2 3 2" xfId="25203" xr:uid="{AFFDBC34-BA4E-437F-B084-30DE4DFE3DDF}"/>
    <cellStyle name="Input 2 5 2 4" xfId="25408" xr:uid="{04EF391B-95F1-4E1A-86BE-657154CAC029}"/>
    <cellStyle name="Input 2 5 2 5" xfId="25624" xr:uid="{EEB3A051-9367-4AB5-9B04-E8880D21A48E}"/>
    <cellStyle name="Input 2 5 2 6" xfId="25832" xr:uid="{36D12A98-0E8B-49F4-BD35-AC6F7589CC47}"/>
    <cellStyle name="Input 2 5 2 7" xfId="25985" xr:uid="{2812D9C0-CC98-40AE-BC0D-2C93763B567D}"/>
    <cellStyle name="Input 2 5 2 8" xfId="24617" xr:uid="{87C48EBE-CA4F-4642-9559-E7F8FF33C21B}"/>
    <cellStyle name="Input 2 5 2 9" xfId="24363" xr:uid="{D8B91BFD-B879-493B-99EA-233BB4EB08A8}"/>
    <cellStyle name="Input 2 5 3" xfId="8887" xr:uid="{B7143451-FCCE-4D2E-9530-9CE1B30A6703}"/>
    <cellStyle name="Input 2 5 3 2" xfId="24867" xr:uid="{DF7E5A7A-9E86-4B1E-9101-20C3B1A6E950}"/>
    <cellStyle name="Input 2 5 3 3" xfId="36455" xr:uid="{24DB9516-1524-4CE9-8564-5B15D673FC7F}"/>
    <cellStyle name="Input 2 5 4" xfId="12123" xr:uid="{C65F6D8C-A51D-4329-8ADD-1FA2BB625A01}"/>
    <cellStyle name="Input 2 5 4 2" xfId="24675" xr:uid="{598FFD11-48AE-43BE-BD7E-2D962B5BAD67}"/>
    <cellStyle name="Input 2 5 4 3" xfId="36456" xr:uid="{F96ED927-90C1-47E7-BCFE-E6FC24015493}"/>
    <cellStyle name="Input 2 5 5" xfId="12488" xr:uid="{548BCC70-82E2-4799-B40C-D8CC077E8297}"/>
    <cellStyle name="Input 2 5 5 2" xfId="25260" xr:uid="{CCA29CB8-1620-49D8-9B9F-4D04C841DEFE}"/>
    <cellStyle name="Input 2 5 5 3" xfId="36457" xr:uid="{6310B4CE-9557-41E4-8627-0D9FEA36A7BA}"/>
    <cellStyle name="Input 2 5 6" xfId="14700" xr:uid="{1D2EED9C-A014-488F-AC2C-352E824A6D55}"/>
    <cellStyle name="Input 2 5 6 2" xfId="25477" xr:uid="{F9BC74AA-BB48-4DF6-8034-CFD04B772BCA}"/>
    <cellStyle name="Input 2 5 6 3" xfId="36458" xr:uid="{837A39AD-E909-4908-B4B3-D5E9BAF29067}"/>
    <cellStyle name="Input 2 5 7" xfId="16779" xr:uid="{31BF31FF-2EFF-46C0-8B54-B3258F2E0B2D}"/>
    <cellStyle name="Input 2 5 7 2" xfId="25689" xr:uid="{46ABB6DC-24DE-4B0D-88D8-4CB79CC06268}"/>
    <cellStyle name="Input 2 5 8" xfId="17165" xr:uid="{14BBC932-8ECC-4B20-B1AE-46CA89506888}"/>
    <cellStyle name="Input 2 5 8 2" xfId="25874" xr:uid="{C0823510-C3FC-4014-8AEA-65DAFE12A150}"/>
    <cellStyle name="Input 2 5 9" xfId="24311" xr:uid="{648AD36E-6D21-4DBA-A17A-38E39A532342}"/>
    <cellStyle name="Input 2 6" xfId="2658" xr:uid="{453D57A8-709A-4674-A80F-31BCEBEAFC12}"/>
    <cellStyle name="Input 2 6 10" xfId="31143" xr:uid="{967E7ACD-E2BE-4338-999B-43A83D2E8C1B}"/>
    <cellStyle name="Input 2 6 11" xfId="36459" xr:uid="{2273286F-3FD2-46E0-883A-23AF8F8AA01D}"/>
    <cellStyle name="Input 2 6 2" xfId="8888" xr:uid="{2CC685B0-2731-465F-B11F-E024D1B29FCE}"/>
    <cellStyle name="Input 2 6 2 2" xfId="20213" xr:uid="{AFA0D634-989D-4BA0-82F4-0FC23EB10269}"/>
    <cellStyle name="Input 2 6 2 2 2" xfId="25002" xr:uid="{02FADB3F-A634-4A19-8289-DABBAB43FBE2}"/>
    <cellStyle name="Input 2 6 2 3" xfId="22907" xr:uid="{C067ECD3-214D-418E-85EE-4E8821D7C4EC}"/>
    <cellStyle name="Input 2 6 2 4" xfId="24430" xr:uid="{4292701D-A009-48B4-A892-7A238270460B}"/>
    <cellStyle name="Input 2 6 2 5" xfId="36460" xr:uid="{58D569CB-1573-4707-98F4-41B73C34BFD3}"/>
    <cellStyle name="Input 2 6 3" xfId="8889" xr:uid="{AF6BD17B-F7CE-4AEE-B67E-140400629049}"/>
    <cellStyle name="Input 2 6 3 2" xfId="25126" xr:uid="{F7A3EAF9-3AAB-4077-ABF2-58806BCABAC2}"/>
    <cellStyle name="Input 2 6 3 3" xfId="36461" xr:uid="{B50AD995-22E4-48B6-B6D4-60BBC7960E72}"/>
    <cellStyle name="Input 2 6 4" xfId="12124" xr:uid="{CBC57831-0992-44F6-997A-B3898682495A}"/>
    <cellStyle name="Input 2 6 4 2" xfId="25329" xr:uid="{4F1BC165-B661-478A-A2D0-89898C665533}"/>
    <cellStyle name="Input 2 6 4 3" xfId="36462" xr:uid="{C370FCBD-C541-4669-A0DA-E0995FA55DB6}"/>
    <cellStyle name="Input 2 6 5" xfId="12487" xr:uid="{BF9E1496-8CCD-43FE-A359-E3710A72796E}"/>
    <cellStyle name="Input 2 6 5 2" xfId="25546" xr:uid="{082E6844-0A64-4092-AC7B-0009E5D08790}"/>
    <cellStyle name="Input 2 6 5 3" xfId="36463" xr:uid="{9F072C8F-F021-474D-8C9E-86DDFE8B7DD9}"/>
    <cellStyle name="Input 2 6 6" xfId="15440" xr:uid="{7F018CCE-4CA2-4B02-896C-CC08C993FAA0}"/>
    <cellStyle name="Input 2 6 6 2" xfId="25756" xr:uid="{BEB11181-01EF-4365-BD69-EAA13110F4B9}"/>
    <cellStyle name="Input 2 6 6 3" xfId="36464" xr:uid="{C12A214D-7E54-4742-BF7F-5263EFDB1440}"/>
    <cellStyle name="Input 2 6 7" xfId="16780" xr:uid="{E4C43CD2-CC25-4F05-90C7-78242943CB4C}"/>
    <cellStyle name="Input 2 6 7 2" xfId="25932" xr:uid="{01ABC045-BCDF-4D3B-8595-62D2A99273C0}"/>
    <cellStyle name="Input 2 6 8" xfId="17163" xr:uid="{7E745D8D-D1EC-4604-8A02-793503936C9A}"/>
    <cellStyle name="Input 2 6 8 2" xfId="24532" xr:uid="{726B106E-7B01-42C5-8C3B-FB494E9F4B45}"/>
    <cellStyle name="Input 2 6 9" xfId="24240" xr:uid="{659789BC-C6BF-4492-9E39-8748DFE6EDB6}"/>
    <cellStyle name="Input 2 7" xfId="8890" xr:uid="{76B191BE-A896-4FE2-8265-76987B47162D}"/>
    <cellStyle name="Input 2 7 10" xfId="36465" xr:uid="{C4C715FD-0D5D-45AE-A09D-BF5F8531BB7C}"/>
    <cellStyle name="Input 2 7 2" xfId="21518" xr:uid="{9CCB16BC-49F0-4FC5-878B-48BBB209FA08}"/>
    <cellStyle name="Input 2 7 2 2" xfId="23981" xr:uid="{42F25234-209A-4D73-9C38-DD700B1389FA}"/>
    <cellStyle name="Input 2 7 2 2 2" xfId="25003" xr:uid="{1668B61F-22C1-4F45-86FB-36C3A00B5354}"/>
    <cellStyle name="Input 2 7 2 3" xfId="24431" xr:uid="{F9CB76EC-224D-47B5-ADF9-2C9719AAF1FB}"/>
    <cellStyle name="Input 2 7 3" xfId="16781" xr:uid="{10F059D9-3E6F-4F1D-897B-B65BB6EE91DC}"/>
    <cellStyle name="Input 2 7 3 2" xfId="25127" xr:uid="{668A65AD-1661-4BF4-A49B-E9C27FC4A45C}"/>
    <cellStyle name="Input 2 7 4" xfId="17161" xr:uid="{B1B81450-6D31-4E9A-9234-A058567EFFF3}"/>
    <cellStyle name="Input 2 7 4 2" xfId="25330" xr:uid="{698D354D-3472-44C5-95AB-65A4CA4FAB82}"/>
    <cellStyle name="Input 2 7 5" xfId="25547" xr:uid="{9B9A92F9-03D4-4E3B-A28D-37903E2744BD}"/>
    <cellStyle name="Input 2 7 6" xfId="25757" xr:uid="{87F6FD5B-22FA-4DA0-AA77-E9FE1835F3D8}"/>
    <cellStyle name="Input 2 7 7" xfId="25933" xr:uid="{EA4FE607-09FA-4BD8-8923-02FD74C7F602}"/>
    <cellStyle name="Input 2 7 8" xfId="24533" xr:uid="{6E2F5254-56D9-4591-A992-859E877828D9}"/>
    <cellStyle name="Input 2 7 9" xfId="24241" xr:uid="{55DAAE39-63D2-42B4-B4B5-69EBD8DEBBD6}"/>
    <cellStyle name="Input 2 8" xfId="8891" xr:uid="{F108DECC-CA8E-4619-A218-33551CED36D4}"/>
    <cellStyle name="Input 2 8 10" xfId="36466" xr:uid="{75EE5F61-A2E5-4FBD-A08C-A84867D295E7}"/>
    <cellStyle name="Input 2 8 2" xfId="20204" xr:uid="{CE2C0479-965A-4415-8F48-6D0B1052A4B9}"/>
    <cellStyle name="Input 2 8 2 2" xfId="25048" xr:uid="{FD4FE31C-7E71-4D60-8435-808B9AD36B8F}"/>
    <cellStyle name="Input 2 8 3" xfId="22898" xr:uid="{EE4AFB55-8D16-4519-9B7F-F128C68E080F}"/>
    <cellStyle name="Input 2 8 3 2" xfId="25172" xr:uid="{FD6BAA29-5375-418F-88B9-9CF58BBE711E}"/>
    <cellStyle name="Input 2 8 4" xfId="25375" xr:uid="{4B7122A3-7BFB-47A9-95D5-74C05FC1ECD3}"/>
    <cellStyle name="Input 2 8 5" xfId="25592" xr:uid="{4676A142-D9A2-407C-9661-92FBDF214782}"/>
    <cellStyle name="Input 2 8 6" xfId="25802" xr:uid="{BAC7CDC7-D9EF-4FC8-A87B-018E1C4F0FC2}"/>
    <cellStyle name="Input 2 8 7" xfId="25964" xr:uid="{23A1782E-ABE6-43B3-B00D-501E0DD3BA15}"/>
    <cellStyle name="Input 2 8 8" xfId="24578" xr:uid="{A3786A5E-A69D-4D47-A7FB-2C01D59F9C66}"/>
    <cellStyle name="Input 2 8 9" xfId="24329" xr:uid="{9FF96768-4116-4C3A-8B6D-64A4D9844E94}"/>
    <cellStyle name="Input 2 9" xfId="12112" xr:uid="{1F65A33D-3694-4F83-B869-492A940E891D}"/>
    <cellStyle name="Input 2 9 2" xfId="24695" xr:uid="{1A6F5A35-97CE-4701-8C27-97B14868EDA4}"/>
    <cellStyle name="Input 2 9 3" xfId="36467" xr:uid="{A96CD78C-9026-44F5-99C0-C8B5CD3213E5}"/>
    <cellStyle name="Input 3" xfId="156" xr:uid="{ED1CF820-EEF5-4610-892A-D62C63F834F5}"/>
    <cellStyle name="Input 3 10" xfId="12486" xr:uid="{9EF6AA91-778F-485C-83E7-2ADC9841DDC6}"/>
    <cellStyle name="Input 3 10 2" xfId="36469" xr:uid="{EA717990-3941-4E58-BA22-3442C6CE99B9}"/>
    <cellStyle name="Input 3 11" xfId="16782" xr:uid="{82AFEDF9-2F78-4779-808C-28179AB5DE16}"/>
    <cellStyle name="Input 3 12" xfId="17158" xr:uid="{BA662C8E-C793-437B-937B-8C7F3AE1C386}"/>
    <cellStyle name="Input 3 13" xfId="24294" xr:uid="{3F94D565-5941-46B7-82E1-EB4C61936EDE}"/>
    <cellStyle name="Input 3 14" xfId="36468" xr:uid="{4E550395-219B-424E-B158-DCCE091AD52F}"/>
    <cellStyle name="Input 3 15" xfId="39074" xr:uid="{F1F87330-F8F2-4D5A-B4DD-3ADE6F1C9CE7}"/>
    <cellStyle name="Input 3 2" xfId="2659" xr:uid="{3CBF9081-42BC-4F24-82F8-E4D533B83A73}"/>
    <cellStyle name="Input 3 2 10" xfId="36470" xr:uid="{6459D135-F881-4053-89A5-9D09DF05BB98}"/>
    <cellStyle name="Input 3 2 2" xfId="2660" xr:uid="{35F51AC7-D184-4D4E-845D-091859C96642}"/>
    <cellStyle name="Input 3 2 2 10" xfId="28124" xr:uid="{4CE9446C-0A3F-4C24-8494-504787DB2710}"/>
    <cellStyle name="Input 3 2 2 11" xfId="36471" xr:uid="{31C001AC-21E7-440B-8E12-571D53A5E6F5}"/>
    <cellStyle name="Input 3 2 2 2" xfId="2661" xr:uid="{683BB636-F1ED-45BF-B42D-0511388DAEB7}"/>
    <cellStyle name="Input 3 2 2 2 2" xfId="8892" xr:uid="{C3B4CD6C-352E-4707-B89E-88BFE44F476A}"/>
    <cellStyle name="Input 3 2 2 2 2 2" xfId="21520" xr:uid="{A8BD09BE-F811-4448-8BDA-E22FD7DA5B92}"/>
    <cellStyle name="Input 3 2 2 2 2 3" xfId="23983" xr:uid="{D9F14CAF-EE54-4A48-946C-655B60670ABC}"/>
    <cellStyle name="Input 3 2 2 2 2 4" xfId="28126" xr:uid="{19D565B0-3633-4C2E-8C18-F2303927215A}"/>
    <cellStyle name="Input 3 2 2 2 2 5" xfId="36473" xr:uid="{0FC032C7-F093-4DBD-B6EA-1A47F87913F3}"/>
    <cellStyle name="Input 3 2 2 2 3" xfId="8893" xr:uid="{15D6F8C3-D060-47B8-B366-B4B4B680E53A}"/>
    <cellStyle name="Input 3 2 2 2 3 2" xfId="36474" xr:uid="{6C34804C-7CBD-48F9-B682-4ED7323B3256}"/>
    <cellStyle name="Input 3 2 2 2 4" xfId="12128" xr:uid="{C79D1878-5435-481C-BBC2-7A0DFC23F328}"/>
    <cellStyle name="Input 3 2 2 2 4 2" xfId="36475" xr:uid="{253410ED-A5AE-4A47-9597-9FF1E9AABE53}"/>
    <cellStyle name="Input 3 2 2 2 5" xfId="12483" xr:uid="{7A43E8A4-1196-4473-B387-E09850AD7A41}"/>
    <cellStyle name="Input 3 2 2 2 5 2" xfId="36476" xr:uid="{4DC9628B-BE4C-4B74-883A-8AEBEFE96759}"/>
    <cellStyle name="Input 3 2 2 2 6" xfId="16785" xr:uid="{16E52713-C8F8-4B00-ABD7-A85FD323CE23}"/>
    <cellStyle name="Input 3 2 2 2 7" xfId="17155" xr:uid="{CCAB02F0-9C38-4324-BF96-F1B9A5434D60}"/>
    <cellStyle name="Input 3 2 2 2 8" xfId="28125" xr:uid="{3457ADEB-A258-42C7-8919-C75F511582F5}"/>
    <cellStyle name="Input 3 2 2 2 9" xfId="36472" xr:uid="{04F7B492-2B66-4316-931A-628BE5B297AE}"/>
    <cellStyle name="Input 3 2 2 3" xfId="2662" xr:uid="{C6E7774D-07FA-4380-87A1-94037D275B60}"/>
    <cellStyle name="Input 3 2 2 3 2" xfId="8894" xr:uid="{2AB23F37-1E82-4EC3-8FB6-527AC13422D2}"/>
    <cellStyle name="Input 3 2 2 3 2 2" xfId="21521" xr:uid="{123D3F0B-982F-468E-83E2-147EA2319FA3}"/>
    <cellStyle name="Input 3 2 2 3 2 3" xfId="23984" xr:uid="{2990DD35-A21B-4CA8-A8CE-99CD255CC623}"/>
    <cellStyle name="Input 3 2 2 3 2 4" xfId="28128" xr:uid="{22554877-42CB-44DC-9597-492B07C9A3EB}"/>
    <cellStyle name="Input 3 2 2 3 2 5" xfId="36478" xr:uid="{0751D35C-CB09-43A0-B24A-A132991A5172}"/>
    <cellStyle name="Input 3 2 2 3 3" xfId="8895" xr:uid="{8F01E105-AE85-4E67-B8B0-6C408449AFE3}"/>
    <cellStyle name="Input 3 2 2 3 3 2" xfId="36479" xr:uid="{3E779654-3529-4B50-8570-40BA1F93838D}"/>
    <cellStyle name="Input 3 2 2 3 4" xfId="12129" xr:uid="{53756397-17F2-421B-ACC5-A4C46CBC926D}"/>
    <cellStyle name="Input 3 2 2 3 4 2" xfId="36480" xr:uid="{EAA10AF2-797C-40F3-82EF-C4C7EF56DB26}"/>
    <cellStyle name="Input 3 2 2 3 5" xfId="12482" xr:uid="{F0F80CD6-8AD1-4E44-A037-BBA7241DE0BB}"/>
    <cellStyle name="Input 3 2 2 3 5 2" xfId="36481" xr:uid="{0B2E0191-A78E-4926-AAF3-F647F8792FCA}"/>
    <cellStyle name="Input 3 2 2 3 6" xfId="16786" xr:uid="{7ED2634A-BC95-4EC6-B437-0B146986B6D1}"/>
    <cellStyle name="Input 3 2 2 3 7" xfId="17154" xr:uid="{DB8FF869-B3F0-4BD5-8F24-7CEC0F9EF088}"/>
    <cellStyle name="Input 3 2 2 3 8" xfId="28127" xr:uid="{F0E7484E-3EC6-4758-B960-B8F6C9D1AF46}"/>
    <cellStyle name="Input 3 2 2 3 9" xfId="36477" xr:uid="{C9966829-6C71-4404-8728-2465DD6EB409}"/>
    <cellStyle name="Input 3 2 2 4" xfId="8896" xr:uid="{9F5C65E1-EE14-4185-A271-01C436874E74}"/>
    <cellStyle name="Input 3 2 2 4 2" xfId="21519" xr:uid="{8DF7FA68-E2B1-4F61-BA34-6AE0D3C8F2F5}"/>
    <cellStyle name="Input 3 2 2 4 3" xfId="23982" xr:uid="{FEE6DA1D-DEA7-4338-B40A-7A8ACC1A0864}"/>
    <cellStyle name="Input 3 2 2 4 4" xfId="28129" xr:uid="{F2FD837A-56E8-4505-8773-4BCB915B687A}"/>
    <cellStyle name="Input 3 2 2 4 5" xfId="36482" xr:uid="{7144163A-059E-4B04-85F7-8FC75855992C}"/>
    <cellStyle name="Input 3 2 2 5" xfId="8897" xr:uid="{3B064A3A-8F53-4729-AA0A-444F40CC92B2}"/>
    <cellStyle name="Input 3 2 2 5 2" xfId="36483" xr:uid="{76D85CF8-153C-4B98-BEF1-40BF4E052A32}"/>
    <cellStyle name="Input 3 2 2 6" xfId="12127" xr:uid="{913BA49D-A508-4FF7-9E95-2E2291001784}"/>
    <cellStyle name="Input 3 2 2 6 2" xfId="36484" xr:uid="{C5BD6C7A-4D4B-43CE-B710-AD7646756DFC}"/>
    <cellStyle name="Input 3 2 2 7" xfId="12484" xr:uid="{D6B8F1AB-6216-4F91-97FB-8E6D1FCC9BDB}"/>
    <cellStyle name="Input 3 2 2 7 2" xfId="36485" xr:uid="{B8CE48A1-2D8B-436B-A751-28A7D214EFC9}"/>
    <cellStyle name="Input 3 2 2 8" xfId="16784" xr:uid="{4FE30E0E-A30A-43A0-9332-907F5CE790C8}"/>
    <cellStyle name="Input 3 2 2 9" xfId="17156" xr:uid="{78DA049F-5654-4838-A80E-3BD1544216D3}"/>
    <cellStyle name="Input 3 2 3" xfId="8898" xr:uid="{41417C98-B479-4C46-BE4D-F74FA8305CF5}"/>
    <cellStyle name="Input 3 2 3 2" xfId="20215" xr:uid="{0D499D0E-5653-4333-BCAB-470DCA89DBE2}"/>
    <cellStyle name="Input 3 2 3 3" xfId="22909" xr:uid="{49B571C4-68F3-469D-8DA3-3D7639388E48}"/>
    <cellStyle name="Input 3 2 3 4" xfId="28130" xr:uid="{D5CB3C86-09A2-43F7-BAD6-9E28CFC08058}"/>
    <cellStyle name="Input 3 2 3 5" xfId="36486" xr:uid="{1E031857-9C9B-45DD-983E-EED8677B1FB4}"/>
    <cellStyle name="Input 3 2 4" xfId="8899" xr:uid="{9681AAE1-260C-4D93-B426-A441A3D9A607}"/>
    <cellStyle name="Input 3 2 4 2" xfId="36487" xr:uid="{A21B70FB-DB61-4D97-BDE1-465EC3F4E746}"/>
    <cellStyle name="Input 3 2 5" xfId="12126" xr:uid="{E5B077D9-7E48-4074-805A-8B24B96033DE}"/>
    <cellStyle name="Input 3 2 5 2" xfId="36488" xr:uid="{3FB91EDA-03FC-4CE7-8292-2524CEDDD28D}"/>
    <cellStyle name="Input 3 2 6" xfId="12485" xr:uid="{CEA900A1-0057-4F86-948B-6B6EFA2295A1}"/>
    <cellStyle name="Input 3 2 6 2" xfId="36489" xr:uid="{F0D73031-EA48-43AD-809F-445C73A10C96}"/>
    <cellStyle name="Input 3 2 7" xfId="16783" xr:uid="{7BFEB569-7E36-4937-9483-28F6E9CD0A71}"/>
    <cellStyle name="Input 3 2 8" xfId="17157" xr:uid="{644C6DBE-6870-49B6-BAED-4737E250B0A1}"/>
    <cellStyle name="Input 3 2 9" xfId="24463" xr:uid="{7A8DFF25-2DB2-42BE-B791-70158ED25D19}"/>
    <cellStyle name="Input 3 3" xfId="2663" xr:uid="{1CF92612-A52D-4287-9F51-5291C724A2FC}"/>
    <cellStyle name="Input 3 3 10" xfId="25190" xr:uid="{0C4BF4A5-5334-44E9-BD7C-D90E34C112B9}"/>
    <cellStyle name="Input 3 3 11" xfId="36490" xr:uid="{56927B7E-FB5F-4CAE-9A63-7777DA9DB116}"/>
    <cellStyle name="Input 3 3 2" xfId="2664" xr:uid="{1F35E1E2-C4B5-4E7B-AC05-EB3682CD40EE}"/>
    <cellStyle name="Input 3 3 2 2" xfId="8900" xr:uid="{1FF7A71B-AA49-478D-A900-F3F4B336E7D8}"/>
    <cellStyle name="Input 3 3 2 2 2" xfId="21522" xr:uid="{CF303355-6745-48B5-9CEE-247D08045939}"/>
    <cellStyle name="Input 3 3 2 2 3" xfId="23985" xr:uid="{3670B1EB-065A-4DE1-8CD3-C2EBA2C945FB}"/>
    <cellStyle name="Input 3 3 2 2 4" xfId="28132" xr:uid="{19EFFEF3-0710-4A13-9228-26AB657B3012}"/>
    <cellStyle name="Input 3 3 2 2 5" xfId="36492" xr:uid="{56A9E215-DB3B-40E5-B6B6-E650435FDCE6}"/>
    <cellStyle name="Input 3 3 2 3" xfId="8901" xr:uid="{2BB5ED8D-D7D4-4277-9267-2E6465BB75EF}"/>
    <cellStyle name="Input 3 3 2 3 2" xfId="36493" xr:uid="{F1319AB5-D406-4024-A250-DA41A3ED37DE}"/>
    <cellStyle name="Input 3 3 2 4" xfId="12131" xr:uid="{B8475E0B-7B3C-4705-A627-06016CD9F32D}"/>
    <cellStyle name="Input 3 3 2 4 2" xfId="36494" xr:uid="{3BD36ED9-A885-4316-8290-8BB5100AD8AB}"/>
    <cellStyle name="Input 3 3 2 5" xfId="12480" xr:uid="{3AA40F06-DB0C-47D5-BE6C-0D22B4A2B7C1}"/>
    <cellStyle name="Input 3 3 2 5 2" xfId="36495" xr:uid="{6DD93C4E-4E99-4A76-BB92-E176A982521E}"/>
    <cellStyle name="Input 3 3 2 6" xfId="16788" xr:uid="{8E27469E-4918-4C84-8688-FDF3BB4FAD84}"/>
    <cellStyle name="Input 3 3 2 7" xfId="17152" xr:uid="{D9D5953B-356F-4CA6-B180-A37A848916E3}"/>
    <cellStyle name="Input 3 3 2 8" xfId="28131" xr:uid="{1C8DA725-D961-468F-B25F-502FCCA1E94F}"/>
    <cellStyle name="Input 3 3 2 9" xfId="36491" xr:uid="{21346D92-FB72-4710-9E03-C37F90C74D30}"/>
    <cellStyle name="Input 3 3 3" xfId="2665" xr:uid="{3E312F49-40F2-44FB-8C24-3B250655E7E1}"/>
    <cellStyle name="Input 3 3 3 2" xfId="8902" xr:uid="{F7365097-46EB-4337-A522-27A912462C4E}"/>
    <cellStyle name="Input 3 3 3 2 2" xfId="21523" xr:uid="{D69EF1A6-0025-4DC5-A2EC-E9CAAAE1BC12}"/>
    <cellStyle name="Input 3 3 3 2 3" xfId="23986" xr:uid="{0C0B2EFF-5005-4DED-906C-D9E2F7FD9686}"/>
    <cellStyle name="Input 3 3 3 2 4" xfId="28134" xr:uid="{618F1E7A-BB2A-4033-AB9D-D710344EAE95}"/>
    <cellStyle name="Input 3 3 3 2 5" xfId="36497" xr:uid="{BBC4CB51-BE36-4204-A328-0111A1A4452E}"/>
    <cellStyle name="Input 3 3 3 3" xfId="8903" xr:uid="{03E130F6-A287-4CDD-932C-4712DDBBE1C4}"/>
    <cellStyle name="Input 3 3 3 3 2" xfId="36498" xr:uid="{E6785BD5-DDEB-4451-B5C2-6A8D5813AE68}"/>
    <cellStyle name="Input 3 3 3 4" xfId="12132" xr:uid="{C8EC1749-5BA7-40D1-89F9-826E55CBB5F8}"/>
    <cellStyle name="Input 3 3 3 4 2" xfId="36499" xr:uid="{3B06B3BE-0C5E-430B-8034-A2CD97337A80}"/>
    <cellStyle name="Input 3 3 3 5" xfId="12479" xr:uid="{92E2EC54-E10F-4260-99EB-9E6623D6C1F3}"/>
    <cellStyle name="Input 3 3 3 5 2" xfId="36500" xr:uid="{B4E0E9B8-2C3E-448E-961E-A967B70D1BE1}"/>
    <cellStyle name="Input 3 3 3 6" xfId="16789" xr:uid="{6ABF9D2C-D06D-43D3-A6DB-5DE35B99BC0F}"/>
    <cellStyle name="Input 3 3 3 7" xfId="17151" xr:uid="{04CEA059-64BB-4061-98FE-36BB051A6215}"/>
    <cellStyle name="Input 3 3 3 8" xfId="28133" xr:uid="{29074D9D-91BA-4967-8578-7692AE3BEDB4}"/>
    <cellStyle name="Input 3 3 3 9" xfId="36496" xr:uid="{73D5515F-C238-4C76-B40E-E58FBBDA64B0}"/>
    <cellStyle name="Input 3 3 4" xfId="8904" xr:uid="{AA79AD81-67CA-400A-A861-2BF6842EED76}"/>
    <cellStyle name="Input 3 3 4 2" xfId="20216" xr:uid="{84B460C6-5AE5-49AA-A47D-A59E3999D0E2}"/>
    <cellStyle name="Input 3 3 4 3" xfId="22910" xr:uid="{DC1F267C-6826-44D9-8A93-448159BD115B}"/>
    <cellStyle name="Input 3 3 4 4" xfId="28135" xr:uid="{0F3DA073-E718-4423-A67A-748053312E09}"/>
    <cellStyle name="Input 3 3 4 5" xfId="36501" xr:uid="{57699E8D-C917-4996-803C-F78096E7587A}"/>
    <cellStyle name="Input 3 3 5" xfId="8905" xr:uid="{D1DC93CE-2B97-4AC0-B9C6-B379369FF91B}"/>
    <cellStyle name="Input 3 3 5 2" xfId="36502" xr:uid="{6F687A6A-81C6-49C7-B249-64788523BB34}"/>
    <cellStyle name="Input 3 3 6" xfId="12130" xr:uid="{6E3067E9-E3E0-47AD-AEDE-FAE0EFE3D8F4}"/>
    <cellStyle name="Input 3 3 6 2" xfId="36503" xr:uid="{CF7A9D29-A9F0-4B45-B49A-8726143D7F85}"/>
    <cellStyle name="Input 3 3 7" xfId="12481" xr:uid="{407A7CF0-5957-4106-8CA2-1BB4F8C312E5}"/>
    <cellStyle name="Input 3 3 7 2" xfId="36504" xr:uid="{5E89298E-69C5-4A11-9895-D581CC8C4BEC}"/>
    <cellStyle name="Input 3 3 8" xfId="16787" xr:uid="{9E92A1DC-F9CB-45BF-9625-A75205CE7664}"/>
    <cellStyle name="Input 3 3 9" xfId="17153" xr:uid="{1CB6F8A0-F6E1-4529-A140-0F7E52585015}"/>
    <cellStyle name="Input 3 4" xfId="2666" xr:uid="{0D9586A3-AB2C-4814-B7B9-379F459E4D2B}"/>
    <cellStyle name="Input 3 4 10" xfId="25394" xr:uid="{76DF97CF-3FD4-4E06-831E-740DFF09F2C9}"/>
    <cellStyle name="Input 3 4 11" xfId="36505" xr:uid="{F9A30FFD-604E-4B46-B1A8-EA58144A0167}"/>
    <cellStyle name="Input 3 4 2" xfId="2667" xr:uid="{791BCC8E-7EA4-407A-A2E9-7DF9D753E599}"/>
    <cellStyle name="Input 3 4 2 2" xfId="8906" xr:uid="{14647A10-0493-42AE-AD80-4908A2B0CCCF}"/>
    <cellStyle name="Input 3 4 2 2 2" xfId="21524" xr:uid="{CC5FA04B-C6B3-4C42-AAE0-9C4AAC4C6939}"/>
    <cellStyle name="Input 3 4 2 2 3" xfId="23987" xr:uid="{05C9F60A-D2F3-4A0F-B5A8-E5F361A803F8}"/>
    <cellStyle name="Input 3 4 2 2 4" xfId="28137" xr:uid="{09BDB3BE-37BB-4774-8DFD-9A19072C5CEA}"/>
    <cellStyle name="Input 3 4 2 2 5" xfId="36507" xr:uid="{1EA8B702-38AA-457D-8F09-FB91C8C6F015}"/>
    <cellStyle name="Input 3 4 2 3" xfId="8907" xr:uid="{FCFB05B1-4866-46E3-B8F5-6495F21CC6C2}"/>
    <cellStyle name="Input 3 4 2 3 2" xfId="36508" xr:uid="{6CB38DFA-C104-48DF-8F0E-B79B8279C9DA}"/>
    <cellStyle name="Input 3 4 2 4" xfId="12134" xr:uid="{F3ED449D-5772-4776-9656-7238E7E669A7}"/>
    <cellStyle name="Input 3 4 2 4 2" xfId="36509" xr:uid="{680BD5E9-E78C-4419-8A35-9B1D450B7770}"/>
    <cellStyle name="Input 3 4 2 5" xfId="12477" xr:uid="{2C716975-1239-4966-AE94-10DF4E473C3A}"/>
    <cellStyle name="Input 3 4 2 5 2" xfId="36510" xr:uid="{54A2814B-60A5-45A7-BBCE-7B4CE566AED7}"/>
    <cellStyle name="Input 3 4 2 6" xfId="16791" xr:uid="{96711E15-A74E-42E2-B620-329F312931B4}"/>
    <cellStyle name="Input 3 4 2 7" xfId="17149" xr:uid="{DB540C69-D119-44A8-9D66-810F560E601E}"/>
    <cellStyle name="Input 3 4 2 8" xfId="28136" xr:uid="{F58E78E2-E943-4A30-AF7E-4F2847B7EB38}"/>
    <cellStyle name="Input 3 4 2 9" xfId="36506" xr:uid="{5BD45C01-F7F2-4758-8E78-2CA4FF9C84B6}"/>
    <cellStyle name="Input 3 4 3" xfId="2668" xr:uid="{9FA46CFD-A98B-4EB1-8D82-1DE3A17F1BF2}"/>
    <cellStyle name="Input 3 4 3 2" xfId="8908" xr:uid="{36DE9F63-B175-4CB0-A1A1-950ECEF71AD6}"/>
    <cellStyle name="Input 3 4 3 2 2" xfId="21525" xr:uid="{DC6E59B0-DF23-4204-AEAE-AAA22A0C4A37}"/>
    <cellStyle name="Input 3 4 3 2 3" xfId="23988" xr:uid="{31406CCF-AA86-424A-9B67-D45CF5830273}"/>
    <cellStyle name="Input 3 4 3 2 4" xfId="28139" xr:uid="{A86B2E20-1620-47D0-8F33-97BB57666330}"/>
    <cellStyle name="Input 3 4 3 2 5" xfId="36512" xr:uid="{6DBBF815-E67C-4B19-A980-B11EB14C4681}"/>
    <cellStyle name="Input 3 4 3 3" xfId="8909" xr:uid="{697309A0-BF65-42A3-9D91-9F439D410135}"/>
    <cellStyle name="Input 3 4 3 3 2" xfId="36513" xr:uid="{EB576660-1F9D-45A5-84B0-1B1BE981FAA2}"/>
    <cellStyle name="Input 3 4 3 4" xfId="12135" xr:uid="{2AC622A6-16AE-4089-B24B-1F638B5B9539}"/>
    <cellStyle name="Input 3 4 3 4 2" xfId="36514" xr:uid="{B136BBE4-41B7-4D18-B430-C2F39A8B3026}"/>
    <cellStyle name="Input 3 4 3 5" xfId="12475" xr:uid="{1CFCA982-574E-482C-BE01-8323ADB90431}"/>
    <cellStyle name="Input 3 4 3 5 2" xfId="36515" xr:uid="{09E462BB-7819-4897-9661-DEEDD8533C8C}"/>
    <cellStyle name="Input 3 4 3 6" xfId="16792" xr:uid="{77223276-3AC2-4108-B7CD-82268DDB93E5}"/>
    <cellStyle name="Input 3 4 3 7" xfId="17148" xr:uid="{C3189E91-7F3C-423A-9622-4513E3764E6D}"/>
    <cellStyle name="Input 3 4 3 8" xfId="28138" xr:uid="{2BD95AF9-A5AF-4D88-8CA0-72E54B32C823}"/>
    <cellStyle name="Input 3 4 3 9" xfId="36511" xr:uid="{B2FF7498-977D-45FE-AB15-56F4823CBD09}"/>
    <cellStyle name="Input 3 4 4" xfId="8910" xr:uid="{737B6CF2-7C7C-49FD-BFBD-BF0B57248101}"/>
    <cellStyle name="Input 3 4 4 2" xfId="20217" xr:uid="{ED86ED5F-F9B6-4FCA-9EFD-C11D6916CA3B}"/>
    <cellStyle name="Input 3 4 4 3" xfId="22911" xr:uid="{78148D6E-03D6-463A-B07E-8E48A832C382}"/>
    <cellStyle name="Input 3 4 4 4" xfId="28140" xr:uid="{2930DFA7-E373-4093-83D5-518C66056B32}"/>
    <cellStyle name="Input 3 4 4 5" xfId="36516" xr:uid="{43B4D499-00A8-4C97-BB82-E9F2EEFADAC7}"/>
    <cellStyle name="Input 3 4 5" xfId="8911" xr:uid="{8F6CCEA7-7E73-4A72-B0A5-7B6443CC0E43}"/>
    <cellStyle name="Input 3 4 5 2" xfId="36517" xr:uid="{F3CEA033-220D-4AF6-93DC-868C12DE0831}"/>
    <cellStyle name="Input 3 4 6" xfId="12133" xr:uid="{91FD26CF-B127-4BED-9A3C-67F177709D50}"/>
    <cellStyle name="Input 3 4 6 2" xfId="36518" xr:uid="{0D20D915-305A-427E-8AF4-BAF7B33E77A6}"/>
    <cellStyle name="Input 3 4 7" xfId="12478" xr:uid="{A4BCCDA6-FD6B-4C54-909D-3B2C52EE4C8D}"/>
    <cellStyle name="Input 3 4 7 2" xfId="36519" xr:uid="{AAFCFB51-9FCC-4E3D-8EAF-4F36A15FF6D3}"/>
    <cellStyle name="Input 3 4 8" xfId="16790" xr:uid="{27AA6068-F80D-45BF-A21B-477E3FA4B1D9}"/>
    <cellStyle name="Input 3 4 9" xfId="17150" xr:uid="{ECD0D379-7ACA-4AEA-AE9F-0C6A6E27FBB2}"/>
    <cellStyle name="Input 3 5" xfId="2669" xr:uid="{7E76AB88-8157-4074-98B0-98A8AC68919B}"/>
    <cellStyle name="Input 3 5 2" xfId="8912" xr:uid="{160D1C8C-D60A-401D-8DA2-93C43FE17FA0}"/>
    <cellStyle name="Input 3 5 2 2" xfId="20218" xr:uid="{3029EA66-7710-43F2-A923-C065313EE635}"/>
    <cellStyle name="Input 3 5 2 3" xfId="22912" xr:uid="{1F9D1751-7E03-4813-847D-E8D609B366CD}"/>
    <cellStyle name="Input 3 5 2 4" xfId="28141" xr:uid="{48283ED2-58F9-4989-905D-2B96F7086B3A}"/>
    <cellStyle name="Input 3 5 2 5" xfId="36521" xr:uid="{F9E21E81-B190-4CC2-8D80-A2212C1974DD}"/>
    <cellStyle name="Input 3 5 3" xfId="8913" xr:uid="{E8DDDD77-A926-4394-9811-06F382F4BA2D}"/>
    <cellStyle name="Input 3 5 3 2" xfId="36522" xr:uid="{4E4F3722-8FC2-48DA-8997-65B31ED5B337}"/>
    <cellStyle name="Input 3 5 4" xfId="12136" xr:uid="{D186E052-0FFC-4573-A00D-38B58CE4DF48}"/>
    <cellStyle name="Input 3 5 4 2" xfId="36523" xr:uid="{95C6FE98-DE76-417D-808D-F2D669A47818}"/>
    <cellStyle name="Input 3 5 5" xfId="12474" xr:uid="{625E40D8-6FDA-4D91-9FD2-B812F7875223}"/>
    <cellStyle name="Input 3 5 5 2" xfId="36524" xr:uid="{E14EFFA4-E27A-4FBE-A04A-9150333CC1E3}"/>
    <cellStyle name="Input 3 5 6" xfId="16793" xr:uid="{1AF07478-C02F-486F-B3D8-87E65069FF4E}"/>
    <cellStyle name="Input 3 5 7" xfId="17147" xr:uid="{3D43383F-A0D4-417F-8743-01C151DC53D2}"/>
    <cellStyle name="Input 3 5 8" xfId="25611" xr:uid="{038F98FA-25FB-43DB-8085-A81C1C4FC759}"/>
    <cellStyle name="Input 3 5 9" xfId="36520" xr:uid="{7FCC941E-D359-4471-A3D9-B6C9D51D29F6}"/>
    <cellStyle name="Input 3 6" xfId="2670" xr:uid="{9A0568DE-68B0-48F7-992A-848547A9B4A9}"/>
    <cellStyle name="Input 3 6 2" xfId="8914" xr:uid="{F0DF384F-A57D-478F-8088-2124F2D66810}"/>
    <cellStyle name="Input 3 6 2 2" xfId="21526" xr:uid="{AFC0C0D2-C69D-4C66-97A7-0B063D8509EC}"/>
    <cellStyle name="Input 3 6 2 3" xfId="23989" xr:uid="{E2AEC630-F65B-4499-B31D-6E187BED304A}"/>
    <cellStyle name="Input 3 6 2 4" xfId="28142" xr:uid="{EE81AF1D-C1B9-4969-BE9A-DC9ED9F2B824}"/>
    <cellStyle name="Input 3 6 2 5" xfId="36526" xr:uid="{5472C5D0-D4AA-450E-B869-6CD02BAA77D5}"/>
    <cellStyle name="Input 3 6 3" xfId="8915" xr:uid="{49C820AF-422D-4530-89C3-41295FCC2634}"/>
    <cellStyle name="Input 3 6 3 2" xfId="36527" xr:uid="{C14300B2-4FDA-4781-BB53-C99B1646BCC0}"/>
    <cellStyle name="Input 3 6 4" xfId="12137" xr:uid="{A5344BB2-7C8D-4DEE-910C-B99720A64FDF}"/>
    <cellStyle name="Input 3 6 4 2" xfId="36528" xr:uid="{EDE3BB83-957F-4491-8D7F-44982DABA600}"/>
    <cellStyle name="Input 3 6 5" xfId="12473" xr:uid="{BFCB261B-8093-4B9A-9AD5-3CA4088454AA}"/>
    <cellStyle name="Input 3 6 5 2" xfId="36529" xr:uid="{96D3AF66-AB47-4A2E-BA61-72BB2746EBB8}"/>
    <cellStyle name="Input 3 6 6" xfId="16794" xr:uid="{295BCD68-A07A-4345-83FC-E595B80150ED}"/>
    <cellStyle name="Input 3 6 7" xfId="17146" xr:uid="{703BD292-DDDC-45B1-8FD1-E4484AD5E51A}"/>
    <cellStyle name="Input 3 6 8" xfId="25820" xr:uid="{D1405DF9-FC6D-4C4B-88E2-A0F7D2E3ADF8}"/>
    <cellStyle name="Input 3 6 9" xfId="36525" xr:uid="{85AD135C-8284-452E-8096-35245D5B2613}"/>
    <cellStyle name="Input 3 7" xfId="8916" xr:uid="{E7199D27-1F5E-4608-8C97-E6821029836F}"/>
    <cellStyle name="Input 3 7 2" xfId="21527" xr:uid="{FE5E8F90-005C-4E0A-878A-52AD496F4A3E}"/>
    <cellStyle name="Input 3 7 2 2" xfId="23990" xr:uid="{884EB75D-44CB-4C4D-96B1-06CBDF623AB6}"/>
    <cellStyle name="Input 3 7 2 3" xfId="28143" xr:uid="{CC64DEFB-7B3E-443E-BFFB-E03AF665FBC5}"/>
    <cellStyle name="Input 3 7 3" xfId="16795" xr:uid="{CCC5ADA1-1227-4552-A8E2-31F565D1A430}"/>
    <cellStyle name="Input 3 7 4" xfId="17145" xr:uid="{A5A09176-9BCE-4CC6-8C79-0AF4A990C385}"/>
    <cellStyle name="Input 3 7 5" xfId="25980" xr:uid="{97A423CE-42B3-4B54-B221-118BEA468859}"/>
    <cellStyle name="Input 3 7 6" xfId="36530" xr:uid="{1C64E13B-4B7A-43C5-BD74-5BF8E902DCFB}"/>
    <cellStyle name="Input 3 8" xfId="8917" xr:uid="{B35373E4-3B8D-4A38-B7F5-5E200EA5D043}"/>
    <cellStyle name="Input 3 8 2" xfId="20214" xr:uid="{166B9AFC-A42F-49D0-A2BB-2FAA8AC2ECE4}"/>
    <cellStyle name="Input 3 8 3" xfId="22908" xr:uid="{75542E7D-40C5-440A-A7B5-DE6AEE7735FD}"/>
    <cellStyle name="Input 3 8 4" xfId="28144" xr:uid="{11A1E631-A593-49AD-92F6-7F0FEB55F139}"/>
    <cellStyle name="Input 3 8 5" xfId="36531" xr:uid="{395DAC10-52E9-4146-9A88-1276CD130DA5}"/>
    <cellStyle name="Input 3 9" xfId="12125" xr:uid="{29363A26-7394-468C-9CDA-B88AEB3A2439}"/>
    <cellStyle name="Input 3 9 2" xfId="36532" xr:uid="{4BDA60E4-A4DB-4327-8C83-7204ACE43B36}"/>
    <cellStyle name="Input 4" xfId="157" xr:uid="{BEC21D3F-3EE8-4B86-A9F5-9F6603482CBB}"/>
    <cellStyle name="Input 4 10" xfId="12472" xr:uid="{FBA82C31-FA3D-4849-BE65-C97C02074215}"/>
    <cellStyle name="Input 4 10 2" xfId="36534" xr:uid="{4113D17E-A27A-4E34-BD08-01C8383B49C5}"/>
    <cellStyle name="Input 4 11" xfId="16796" xr:uid="{EC48E46F-14D3-4280-92D4-A5BE8CBD2C35}"/>
    <cellStyle name="Input 4 12" xfId="17144" xr:uid="{0853E8A7-CE9F-4DA8-B21D-E13D322ADAC8}"/>
    <cellStyle name="Input 4 13" xfId="28145" xr:uid="{A370D6E1-3190-4C01-944B-08B9A85619A2}"/>
    <cellStyle name="Input 4 14" xfId="36533" xr:uid="{50121352-EF20-4C87-A3A0-F66047370DFB}"/>
    <cellStyle name="Input 4 15" xfId="39075" xr:uid="{411BB230-C8BB-41D0-9EB6-63075482888A}"/>
    <cellStyle name="Input 4 2" xfId="2671" xr:uid="{C5A1768F-36B1-4E4D-992D-83F3E4119BA2}"/>
    <cellStyle name="Input 4 2 10" xfId="36535" xr:uid="{5A3D0F14-CC8B-40B6-887B-639B34773677}"/>
    <cellStyle name="Input 4 2 2" xfId="2672" xr:uid="{43179856-8454-463E-952D-84BC1D22A565}"/>
    <cellStyle name="Input 4 2 2 10" xfId="28147" xr:uid="{BCF17C5B-E6E6-43A1-88DF-411BF16CB8F4}"/>
    <cellStyle name="Input 4 2 2 11" xfId="36536" xr:uid="{36A6FAF0-0141-447A-BEDE-A6ED8C4EDAA1}"/>
    <cellStyle name="Input 4 2 2 2" xfId="2673" xr:uid="{4F3AC2B0-711C-4A6A-B3C9-F93C80675F31}"/>
    <cellStyle name="Input 4 2 2 2 2" xfId="8918" xr:uid="{1001D35F-555C-4B16-B85D-15BE9AA40792}"/>
    <cellStyle name="Input 4 2 2 2 2 2" xfId="21529" xr:uid="{9EE5C9CE-78EA-4F2C-8075-FD156E55C47C}"/>
    <cellStyle name="Input 4 2 2 2 2 3" xfId="23992" xr:uid="{B66BEAB2-CFE3-48A8-B82F-C4653BFFD200}"/>
    <cellStyle name="Input 4 2 2 2 2 4" xfId="28149" xr:uid="{A3AE626B-EC45-4B51-8F79-847A0F618B7B}"/>
    <cellStyle name="Input 4 2 2 2 2 5" xfId="36538" xr:uid="{64CF84E3-3808-48BD-966A-92101232BDC1}"/>
    <cellStyle name="Input 4 2 2 2 3" xfId="8919" xr:uid="{4B4898BC-85BD-453D-AAC7-FA396E9EA257}"/>
    <cellStyle name="Input 4 2 2 2 3 2" xfId="36539" xr:uid="{708CD650-CE21-4459-918F-D2049F85A14A}"/>
    <cellStyle name="Input 4 2 2 2 4" xfId="12141" xr:uid="{B6653017-8D2C-4E28-8E66-E2DB385171D2}"/>
    <cellStyle name="Input 4 2 2 2 4 2" xfId="36540" xr:uid="{A4871A23-F976-41D8-A434-3763FBD341F9}"/>
    <cellStyle name="Input 4 2 2 2 5" xfId="12469" xr:uid="{17FBB1DC-14FA-43E9-84F6-D009047DB8E3}"/>
    <cellStyle name="Input 4 2 2 2 5 2" xfId="36541" xr:uid="{5843720E-158A-4647-B3C3-5669B5964AE5}"/>
    <cellStyle name="Input 4 2 2 2 6" xfId="16799" xr:uid="{B90B4902-CBC2-4E5D-A9B6-0F800609E680}"/>
    <cellStyle name="Input 4 2 2 2 7" xfId="17141" xr:uid="{75CD652A-2C35-43F0-91FD-EFC5E9E72921}"/>
    <cellStyle name="Input 4 2 2 2 8" xfId="28148" xr:uid="{8EC3727D-2509-4127-84BC-9AE4FA8CDA66}"/>
    <cellStyle name="Input 4 2 2 2 9" xfId="36537" xr:uid="{EA313FBE-2889-4C32-AAAF-1CE3E8612500}"/>
    <cellStyle name="Input 4 2 2 3" xfId="2674" xr:uid="{1818DE8D-F227-40DF-82D5-FE14DE6D6B7F}"/>
    <cellStyle name="Input 4 2 2 3 2" xfId="8920" xr:uid="{72872512-8E9E-43F1-BD3F-D43045AC4B28}"/>
    <cellStyle name="Input 4 2 2 3 2 2" xfId="21530" xr:uid="{59B61580-CD9C-4FED-9356-D1CE2E0971D8}"/>
    <cellStyle name="Input 4 2 2 3 2 3" xfId="23993" xr:uid="{AC40C0F5-A4A1-45E4-82E7-6D0DF553C696}"/>
    <cellStyle name="Input 4 2 2 3 2 4" xfId="28151" xr:uid="{350E32AE-70AB-4FC1-877D-F74BE217FAB2}"/>
    <cellStyle name="Input 4 2 2 3 2 5" xfId="36543" xr:uid="{2C43C7F5-EF10-40F7-A65D-009464C03848}"/>
    <cellStyle name="Input 4 2 2 3 3" xfId="8921" xr:uid="{06CB5084-7F44-41C0-A45C-997F9CAA83F9}"/>
    <cellStyle name="Input 4 2 2 3 3 2" xfId="36544" xr:uid="{11160810-A408-4540-B1DB-2B8F40948040}"/>
    <cellStyle name="Input 4 2 2 3 4" xfId="12142" xr:uid="{2542887C-609D-4CC6-96F0-884EC2EA8E35}"/>
    <cellStyle name="Input 4 2 2 3 4 2" xfId="36545" xr:uid="{CD162DE9-1600-46D3-ABD7-DD32C03FE81A}"/>
    <cellStyle name="Input 4 2 2 3 5" xfId="12468" xr:uid="{E7783464-C19E-44C8-92FA-292A60AB11C2}"/>
    <cellStyle name="Input 4 2 2 3 5 2" xfId="36546" xr:uid="{F7240B39-3CD9-438B-9550-60ED0B527FED}"/>
    <cellStyle name="Input 4 2 2 3 6" xfId="16800" xr:uid="{FB2B7155-029D-43FC-89CD-69A07162EB99}"/>
    <cellStyle name="Input 4 2 2 3 7" xfId="17140" xr:uid="{C3FCF183-6F55-41CA-A043-1FF3AA243FA2}"/>
    <cellStyle name="Input 4 2 2 3 8" xfId="28150" xr:uid="{B49A8C40-3763-48E1-8CF0-0A6116F0263D}"/>
    <cellStyle name="Input 4 2 2 3 9" xfId="36542" xr:uid="{32EA6AA7-3B8C-424A-93AD-7FC0E7BBD0BB}"/>
    <cellStyle name="Input 4 2 2 4" xfId="8922" xr:uid="{4C7BADDE-932D-4907-8910-E7FB893D49D5}"/>
    <cellStyle name="Input 4 2 2 4 2" xfId="21528" xr:uid="{11903C01-A460-44A2-A618-C9B892C71EEC}"/>
    <cellStyle name="Input 4 2 2 4 3" xfId="23991" xr:uid="{D1582628-D791-439D-B3C8-F607CA11CF90}"/>
    <cellStyle name="Input 4 2 2 4 4" xfId="28152" xr:uid="{9B0E0B44-4453-47FE-89B4-FECC6A96478D}"/>
    <cellStyle name="Input 4 2 2 4 5" xfId="36547" xr:uid="{F6F4172C-1507-4D93-85D9-4E6D16E48E6E}"/>
    <cellStyle name="Input 4 2 2 5" xfId="8923" xr:uid="{E7D16A15-0301-4419-859C-907EB07561BC}"/>
    <cellStyle name="Input 4 2 2 5 2" xfId="36548" xr:uid="{BCF54363-4DF3-4093-804F-DCCCB02833B9}"/>
    <cellStyle name="Input 4 2 2 6" xfId="12140" xr:uid="{88D82DE1-CD66-49F3-8815-8940C54FA690}"/>
    <cellStyle name="Input 4 2 2 6 2" xfId="36549" xr:uid="{DFD0B002-A0F7-4122-806D-4782A09D28B5}"/>
    <cellStyle name="Input 4 2 2 7" xfId="12470" xr:uid="{09C8E02A-46EF-4D21-9EB4-5E14FF1AA498}"/>
    <cellStyle name="Input 4 2 2 7 2" xfId="36550" xr:uid="{27BFDE78-C1C1-4AD0-922E-06C5E9AEBADD}"/>
    <cellStyle name="Input 4 2 2 8" xfId="16798" xr:uid="{04FFF5A8-AF4A-4814-A41D-A23647F49BB6}"/>
    <cellStyle name="Input 4 2 2 9" xfId="17142" xr:uid="{466E85F0-9B2E-498D-9A29-0749F7108AA3}"/>
    <cellStyle name="Input 4 2 3" xfId="8924" xr:uid="{9AC879BA-BDDB-4F5E-B025-3E2B228223DA}"/>
    <cellStyle name="Input 4 2 3 2" xfId="20220" xr:uid="{5ABD0551-08DC-443B-8E62-17A7D0B7C116}"/>
    <cellStyle name="Input 4 2 3 3" xfId="22914" xr:uid="{C661616C-CC41-4E23-A1A2-ABB26FB635E0}"/>
    <cellStyle name="Input 4 2 3 4" xfId="28153" xr:uid="{FD75D14A-85C5-4B37-B053-CD527D0FC23B}"/>
    <cellStyle name="Input 4 2 3 5" xfId="36551" xr:uid="{49962C3A-C989-4385-BCAE-9996250CE7B9}"/>
    <cellStyle name="Input 4 2 4" xfId="8925" xr:uid="{B000A1C6-6811-4995-9304-EA1B25F1620D}"/>
    <cellStyle name="Input 4 2 4 2" xfId="36552" xr:uid="{00281380-71FA-4B0C-A80C-797D56FEC862}"/>
    <cellStyle name="Input 4 2 5" xfId="12139" xr:uid="{2A7C3671-78E5-4AB9-BB6F-D980C3C84E23}"/>
    <cellStyle name="Input 4 2 5 2" xfId="36553" xr:uid="{4EAF4FAA-9118-4982-817A-6E2DB0BAEDAB}"/>
    <cellStyle name="Input 4 2 6" xfId="12471" xr:uid="{863220A3-B13B-4E26-8FAE-FE3982079E2B}"/>
    <cellStyle name="Input 4 2 6 2" xfId="36554" xr:uid="{099E2953-852A-4CBD-AEF2-73F48C7F453E}"/>
    <cellStyle name="Input 4 2 7" xfId="16797" xr:uid="{AC9F84B9-E81B-4FDB-B2BA-7D05950F4B40}"/>
    <cellStyle name="Input 4 2 8" xfId="17143" xr:uid="{1580FBAC-5755-4BE8-A3D4-C6A0A31F8E8B}"/>
    <cellStyle name="Input 4 2 9" xfId="28146" xr:uid="{CE6871D6-3A86-4027-944B-2FE9BDD0C09C}"/>
    <cellStyle name="Input 4 3" xfId="2675" xr:uid="{A48FE2CC-0A23-49AA-B7B6-E31D09711958}"/>
    <cellStyle name="Input 4 3 10" xfId="28154" xr:uid="{A0E05DF5-DE24-42E8-8C77-F249DD8A79E0}"/>
    <cellStyle name="Input 4 3 11" xfId="36555" xr:uid="{99241799-A4BD-47C9-8D9D-3E015B0B56D5}"/>
    <cellStyle name="Input 4 3 2" xfId="2676" xr:uid="{2102FC75-67AF-4F72-B688-E4452AA59841}"/>
    <cellStyle name="Input 4 3 2 2" xfId="8926" xr:uid="{185930FD-D846-4D93-BABC-7B7918180131}"/>
    <cellStyle name="Input 4 3 2 2 2" xfId="21531" xr:uid="{7976D7A7-5238-4BE2-99E4-C091C2489749}"/>
    <cellStyle name="Input 4 3 2 2 3" xfId="23994" xr:uid="{ADE3B67E-6DCC-4F59-9589-88E139422ED2}"/>
    <cellStyle name="Input 4 3 2 2 4" xfId="28156" xr:uid="{F076EDD1-F323-4505-B106-70153F012D07}"/>
    <cellStyle name="Input 4 3 2 2 5" xfId="36557" xr:uid="{1D8846DB-A5DE-465A-B612-04866B5554E0}"/>
    <cellStyle name="Input 4 3 2 3" xfId="8927" xr:uid="{2A595863-51CA-4D15-9E7B-25ADF21CE6D2}"/>
    <cellStyle name="Input 4 3 2 3 2" xfId="36558" xr:uid="{44B0F7DA-B475-4B20-B36C-125F1301C5CD}"/>
    <cellStyle name="Input 4 3 2 4" xfId="12144" xr:uid="{FD33ABF8-9650-47CE-BD8C-9DF99821ECDE}"/>
    <cellStyle name="Input 4 3 2 4 2" xfId="36559" xr:uid="{722232F3-499B-4BF6-A278-85EC671A3FA1}"/>
    <cellStyle name="Input 4 3 2 5" xfId="12466" xr:uid="{6AD165B1-32E4-46EF-9E40-C36C32931865}"/>
    <cellStyle name="Input 4 3 2 5 2" xfId="36560" xr:uid="{08A601E9-9CD6-4C78-B7A1-3713625B8DEE}"/>
    <cellStyle name="Input 4 3 2 6" xfId="16802" xr:uid="{24BC2D3A-DD4D-49C3-8637-3728BA85F7E8}"/>
    <cellStyle name="Input 4 3 2 7" xfId="17138" xr:uid="{B41F43C1-F7BB-4F96-8FF7-D7B7EC1A1D3E}"/>
    <cellStyle name="Input 4 3 2 8" xfId="28155" xr:uid="{30C62207-3E73-464C-8EBB-F04C18112060}"/>
    <cellStyle name="Input 4 3 2 9" xfId="36556" xr:uid="{CC45024A-B245-4576-A6C8-8EC9E5D996F0}"/>
    <cellStyle name="Input 4 3 3" xfId="2677" xr:uid="{B0A33241-83F0-4773-9987-761DE160810D}"/>
    <cellStyle name="Input 4 3 3 2" xfId="8928" xr:uid="{F9E949DE-78C2-40C7-9DB5-7666705DA6D5}"/>
    <cellStyle name="Input 4 3 3 2 2" xfId="21532" xr:uid="{64946F37-B3E0-4106-9124-C82F98D62E4B}"/>
    <cellStyle name="Input 4 3 3 2 3" xfId="23995" xr:uid="{28F391A4-CF08-4B8E-9EFE-623F2903D7A2}"/>
    <cellStyle name="Input 4 3 3 2 4" xfId="28158" xr:uid="{FD1EBA35-CA0A-4DFB-90C6-E7B8B54CD137}"/>
    <cellStyle name="Input 4 3 3 2 5" xfId="36562" xr:uid="{4888379B-F38C-4139-9121-01B1C4C832D2}"/>
    <cellStyle name="Input 4 3 3 3" xfId="8929" xr:uid="{2E38230A-3160-4141-BFF1-75AA26E7E75E}"/>
    <cellStyle name="Input 4 3 3 3 2" xfId="36563" xr:uid="{576767E4-6A52-4D3D-B5B3-3B374BF20DA7}"/>
    <cellStyle name="Input 4 3 3 4" xfId="12145" xr:uid="{CEE9E408-3B77-44B0-8163-14F19B5CAF07}"/>
    <cellStyle name="Input 4 3 3 4 2" xfId="36564" xr:uid="{5C3EED74-533E-4AD5-996A-F3C221BE0A15}"/>
    <cellStyle name="Input 4 3 3 5" xfId="12465" xr:uid="{A85E1F85-0FEE-436D-B41E-EE29D76154ED}"/>
    <cellStyle name="Input 4 3 3 5 2" xfId="36565" xr:uid="{8916D9D2-9BB6-45E9-86BD-74B69E0FBC13}"/>
    <cellStyle name="Input 4 3 3 6" xfId="16803" xr:uid="{B19F26D7-F37F-4C73-A7DD-F68A95415AE8}"/>
    <cellStyle name="Input 4 3 3 7" xfId="17137" xr:uid="{918057FF-F071-43B9-ABDB-BFAB801075A4}"/>
    <cellStyle name="Input 4 3 3 8" xfId="28157" xr:uid="{EDFCFD2A-14FE-4CE1-A435-ACB1B88A0E05}"/>
    <cellStyle name="Input 4 3 3 9" xfId="36561" xr:uid="{BB1288F3-A11E-47C0-AFFA-BA3FEFE8D98E}"/>
    <cellStyle name="Input 4 3 4" xfId="8930" xr:uid="{DB437C57-26C4-4552-945D-2BFFDC45BCCE}"/>
    <cellStyle name="Input 4 3 4 2" xfId="20221" xr:uid="{945A0CD7-9A56-4334-98C3-1FEB92648F4D}"/>
    <cellStyle name="Input 4 3 4 3" xfId="22915" xr:uid="{F5010176-C1DF-49A5-A7E7-37DE4DBA2C54}"/>
    <cellStyle name="Input 4 3 4 4" xfId="28159" xr:uid="{0DEAD348-1A84-4ACC-A7BD-A9D1EE902990}"/>
    <cellStyle name="Input 4 3 4 5" xfId="36566" xr:uid="{EBAA4A31-B3C9-4CAE-9786-77ECF1BFC65B}"/>
    <cellStyle name="Input 4 3 5" xfId="8931" xr:uid="{0E4492C5-D042-4F9B-8D64-488E79A70E2F}"/>
    <cellStyle name="Input 4 3 5 2" xfId="36567" xr:uid="{710DEBF9-8B65-4335-9C01-3464EAD585D7}"/>
    <cellStyle name="Input 4 3 6" xfId="12143" xr:uid="{0D6B691F-C699-4DD2-A3EE-5ED5329F0B55}"/>
    <cellStyle name="Input 4 3 6 2" xfId="36568" xr:uid="{FCADEFA5-F084-4B22-9559-3A45D4645FAB}"/>
    <cellStyle name="Input 4 3 7" xfId="12467" xr:uid="{87F60B3E-995A-4E7C-9FAF-4CD35341112E}"/>
    <cellStyle name="Input 4 3 7 2" xfId="36569" xr:uid="{E6772987-A4D3-46CC-A396-0752ED0D43AA}"/>
    <cellStyle name="Input 4 3 8" xfId="16801" xr:uid="{39D8A329-45B1-44EF-99AA-00A76A2B3EBF}"/>
    <cellStyle name="Input 4 3 9" xfId="17139" xr:uid="{30DC3CB3-69F0-40C5-89E6-35996348FD87}"/>
    <cellStyle name="Input 4 4" xfId="2678" xr:uid="{400D66E7-77B3-4AB8-B18A-3DB9E6294EA6}"/>
    <cellStyle name="Input 4 4 10" xfId="28160" xr:uid="{82465ECF-B42C-4E88-BC78-A9791479F738}"/>
    <cellStyle name="Input 4 4 11" xfId="36570" xr:uid="{53E9D7E2-7EFA-46E1-B476-C8EB96DC151E}"/>
    <cellStyle name="Input 4 4 2" xfId="2679" xr:uid="{A6A7E4F3-747E-4217-8D26-658A9CEAB36F}"/>
    <cellStyle name="Input 4 4 2 2" xfId="8932" xr:uid="{D71DA507-659A-4FB9-8398-85DFE07F3720}"/>
    <cellStyle name="Input 4 4 2 2 2" xfId="21533" xr:uid="{53AC6F0D-06EB-49FD-9D98-E24F02D7340A}"/>
    <cellStyle name="Input 4 4 2 2 3" xfId="23996" xr:uid="{DB814D0F-8EB0-409A-830D-8EFF71FBA085}"/>
    <cellStyle name="Input 4 4 2 2 4" xfId="28162" xr:uid="{0E71EFD3-5240-43AD-B14D-B582DAF556DF}"/>
    <cellStyle name="Input 4 4 2 2 5" xfId="36572" xr:uid="{2789F7F7-FA99-40BE-8F39-DDC61ABA80BE}"/>
    <cellStyle name="Input 4 4 2 3" xfId="8933" xr:uid="{1100DD32-7ED2-4000-B4E1-62CEAEAA9949}"/>
    <cellStyle name="Input 4 4 2 3 2" xfId="36573" xr:uid="{D5F6078A-834B-4FD2-BDDD-DE96352843D6}"/>
    <cellStyle name="Input 4 4 2 4" xfId="12147" xr:uid="{E1A2924D-F062-4CA9-B132-7411FEB97988}"/>
    <cellStyle name="Input 4 4 2 4 2" xfId="36574" xr:uid="{98770BBE-B7B8-4339-ABDE-5F58173C8FC2}"/>
    <cellStyle name="Input 4 4 2 5" xfId="12463" xr:uid="{1E136CA3-7BED-40AF-B6AC-20078B9A05BE}"/>
    <cellStyle name="Input 4 4 2 5 2" xfId="36575" xr:uid="{83C38904-8985-4634-8F65-3BAB2F918C18}"/>
    <cellStyle name="Input 4 4 2 6" xfId="16805" xr:uid="{158782AB-D5DB-4610-8E38-2B4C8B55F2E1}"/>
    <cellStyle name="Input 4 4 2 7" xfId="17135" xr:uid="{B57418E1-3B70-437F-A51D-3428CC19C430}"/>
    <cellStyle name="Input 4 4 2 8" xfId="28161" xr:uid="{6FC8F1F1-2A82-4FFE-9CE4-219696950030}"/>
    <cellStyle name="Input 4 4 2 9" xfId="36571" xr:uid="{2218E8E1-75A3-4E08-A002-23A56628A947}"/>
    <cellStyle name="Input 4 4 3" xfId="2680" xr:uid="{A5ED190D-D739-4C73-8D12-5A37C1387153}"/>
    <cellStyle name="Input 4 4 3 2" xfId="8934" xr:uid="{0ED11DA0-48C6-45B1-9D01-EF65211A1F9E}"/>
    <cellStyle name="Input 4 4 3 2 2" xfId="21534" xr:uid="{3C7977FF-BCB4-43B5-8755-71DC5EC791CD}"/>
    <cellStyle name="Input 4 4 3 2 3" xfId="23997" xr:uid="{FD3B9358-C651-4276-B2D9-EC2AE7626FE9}"/>
    <cellStyle name="Input 4 4 3 2 4" xfId="28164" xr:uid="{DA648CA1-BE0B-4673-980D-EBCB6F861DA3}"/>
    <cellStyle name="Input 4 4 3 2 5" xfId="36577" xr:uid="{F4561657-9534-46AA-9558-B95AAF7BC181}"/>
    <cellStyle name="Input 4 4 3 3" xfId="8935" xr:uid="{8759E11C-4565-4C18-A82F-E1A955DF6CC3}"/>
    <cellStyle name="Input 4 4 3 3 2" xfId="36578" xr:uid="{E5755992-8E00-4A79-9786-5847C757544B}"/>
    <cellStyle name="Input 4 4 3 4" xfId="12148" xr:uid="{4836A383-B845-449E-8F49-D09E56B41FEF}"/>
    <cellStyle name="Input 4 4 3 4 2" xfId="36579" xr:uid="{5146BDA6-877F-48C4-BAC6-D3437AFC05C8}"/>
    <cellStyle name="Input 4 4 3 5" xfId="12462" xr:uid="{A7E90945-5C86-43F6-8CD1-C8B97886C07C}"/>
    <cellStyle name="Input 4 4 3 5 2" xfId="36580" xr:uid="{9F537E7E-1079-47D4-A041-D08CCB5DE47E}"/>
    <cellStyle name="Input 4 4 3 6" xfId="16806" xr:uid="{F16F24F2-6A2D-426B-A158-21AFE2997322}"/>
    <cellStyle name="Input 4 4 3 7" xfId="17134" xr:uid="{82552684-1EAC-4B43-BD28-7C3A6CCE696E}"/>
    <cellStyle name="Input 4 4 3 8" xfId="28163" xr:uid="{6EF6CC18-ADFB-4B3B-AAAD-CBA3F0DC089B}"/>
    <cellStyle name="Input 4 4 3 9" xfId="36576" xr:uid="{60FC99B1-0C81-4643-A5BF-985ECA4B2CDC}"/>
    <cellStyle name="Input 4 4 4" xfId="8936" xr:uid="{028B2199-22E5-4FCC-A1A4-6CF0A181EDAD}"/>
    <cellStyle name="Input 4 4 4 2" xfId="20222" xr:uid="{26C436CB-D8AE-4D05-B16C-2CEE75DC2D77}"/>
    <cellStyle name="Input 4 4 4 3" xfId="22916" xr:uid="{E6ED0F94-54BE-4098-8B9C-9A24FFEB2C32}"/>
    <cellStyle name="Input 4 4 4 4" xfId="28165" xr:uid="{35E611D3-0E0A-433D-B109-EFE9C53FD769}"/>
    <cellStyle name="Input 4 4 4 5" xfId="36581" xr:uid="{2F91F0D1-F461-480D-B8DA-0926A366BC3A}"/>
    <cellStyle name="Input 4 4 5" xfId="8937" xr:uid="{15D41D41-C1D8-4945-BCA9-E7040A9B615A}"/>
    <cellStyle name="Input 4 4 5 2" xfId="36582" xr:uid="{EC17D001-20D7-4D3B-8DCE-23750D15B25A}"/>
    <cellStyle name="Input 4 4 6" xfId="12146" xr:uid="{B8D5167E-BEA8-42BF-8E24-3C49BBEE5CB0}"/>
    <cellStyle name="Input 4 4 6 2" xfId="36583" xr:uid="{7470806A-C6BE-407E-AFFE-D8E3CDD04E8B}"/>
    <cellStyle name="Input 4 4 7" xfId="12464" xr:uid="{F58F525A-AB37-4FF1-992D-60034AA2EF00}"/>
    <cellStyle name="Input 4 4 7 2" xfId="36584" xr:uid="{8E09E100-7F8E-4925-95ED-21E0D28D63DD}"/>
    <cellStyle name="Input 4 4 8" xfId="16804" xr:uid="{DF86355A-5ADC-4B0A-A83E-2F23E496D6DA}"/>
    <cellStyle name="Input 4 4 9" xfId="17136" xr:uid="{3A0C5CF1-B967-4C01-A48B-EED0D6AA5D14}"/>
    <cellStyle name="Input 4 5" xfId="2681" xr:uid="{399D179B-2AC3-4D5E-A5C7-7BE9003AFB24}"/>
    <cellStyle name="Input 4 5 2" xfId="8938" xr:uid="{13628FFA-F9F5-44A3-866B-DFF8563F9E44}"/>
    <cellStyle name="Input 4 5 2 2" xfId="20223" xr:uid="{22263E76-F343-4B33-A0BC-480CB0CC97F2}"/>
    <cellStyle name="Input 4 5 2 3" xfId="22917" xr:uid="{6017DB82-FFE7-4857-9C7B-B572488DCA36}"/>
    <cellStyle name="Input 4 5 2 4" xfId="28167" xr:uid="{0168919D-DE5F-45D4-B244-ABCF5CC96176}"/>
    <cellStyle name="Input 4 5 2 5" xfId="36586" xr:uid="{B73FDE1D-3E19-4DEE-8518-C2B0EE62A159}"/>
    <cellStyle name="Input 4 5 3" xfId="8939" xr:uid="{7C39A98E-DA16-4A9D-A8DA-AF06A99B4571}"/>
    <cellStyle name="Input 4 5 3 2" xfId="36587" xr:uid="{D80F2376-F1B4-4AF6-96D8-73E34A282A12}"/>
    <cellStyle name="Input 4 5 4" xfId="12149" xr:uid="{A1E48722-A7D5-4D21-A981-B2390A76729D}"/>
    <cellStyle name="Input 4 5 4 2" xfId="36588" xr:uid="{0389CDC8-958B-4A7D-A7A7-2DD62B15B816}"/>
    <cellStyle name="Input 4 5 5" xfId="12461" xr:uid="{F2614900-DA7A-4415-8D78-E7452E5D28E5}"/>
    <cellStyle name="Input 4 5 5 2" xfId="36589" xr:uid="{346D9DCC-09B3-4A03-9BD7-0ED6CA299554}"/>
    <cellStyle name="Input 4 5 6" xfId="16807" xr:uid="{3B33D234-CF91-464D-9B58-7A43CF22E771}"/>
    <cellStyle name="Input 4 5 7" xfId="17133" xr:uid="{13C9F70A-CD1B-4926-A5D3-E4898B53AF45}"/>
    <cellStyle name="Input 4 5 8" xfId="28166" xr:uid="{78AAB3A3-38E1-445A-8610-7B41EAD94803}"/>
    <cellStyle name="Input 4 5 9" xfId="36585" xr:uid="{C84090C8-613C-4580-9A65-7579E94AD553}"/>
    <cellStyle name="Input 4 6" xfId="2682" xr:uid="{FEE0534C-5CBA-4A30-B698-71362545B601}"/>
    <cellStyle name="Input 4 6 2" xfId="8940" xr:uid="{72278603-C235-4E52-B6F1-FB6A39EB7046}"/>
    <cellStyle name="Input 4 6 2 2" xfId="21535" xr:uid="{C288C64D-D4DD-49A0-8868-3553A424EF46}"/>
    <cellStyle name="Input 4 6 2 3" xfId="23998" xr:uid="{623453CF-77F8-4ED4-ACD7-E8CCD9AEAE81}"/>
    <cellStyle name="Input 4 6 2 4" xfId="28169" xr:uid="{0612EA89-A491-498D-98C9-2A3C7D38D88C}"/>
    <cellStyle name="Input 4 6 2 5" xfId="36591" xr:uid="{F4052A35-9D6E-4466-9E72-2E902C3E7DE1}"/>
    <cellStyle name="Input 4 6 3" xfId="8941" xr:uid="{F12A8EAB-91D3-4441-BA6B-89028E6E01BD}"/>
    <cellStyle name="Input 4 6 3 2" xfId="36592" xr:uid="{C96D544D-4469-470F-B67F-C7DAD9DA7CCD}"/>
    <cellStyle name="Input 4 6 4" xfId="12150" xr:uid="{EC75C0CE-3C46-476F-82C4-33C2EA90887B}"/>
    <cellStyle name="Input 4 6 4 2" xfId="36593" xr:uid="{B93DEE33-E19B-4BF2-9257-526CDCB9DEDA}"/>
    <cellStyle name="Input 4 6 5" xfId="12460" xr:uid="{CCD97BDC-8D62-4DB1-AEE8-195D06EB6EFE}"/>
    <cellStyle name="Input 4 6 5 2" xfId="36594" xr:uid="{8D771253-C452-4C60-8C23-7F0706B87700}"/>
    <cellStyle name="Input 4 6 6" xfId="16808" xr:uid="{F7604754-9357-4FC3-940C-31DB2EC1D755}"/>
    <cellStyle name="Input 4 6 7" xfId="17132" xr:uid="{04013DAD-2B4D-4CFC-9B77-5C12458CA8D5}"/>
    <cellStyle name="Input 4 6 8" xfId="28168" xr:uid="{41B0CA35-35A9-468F-A229-8101473EC761}"/>
    <cellStyle name="Input 4 6 9" xfId="36590" xr:uid="{5AB39ACF-01CB-4CA7-8FC1-8F8755580008}"/>
    <cellStyle name="Input 4 7" xfId="8942" xr:uid="{33F76F3D-5AE7-465E-83CD-5E3474D3AB3A}"/>
    <cellStyle name="Input 4 7 2" xfId="21536" xr:uid="{260AB864-19EB-4AD2-A43A-1FA31651F6FC}"/>
    <cellStyle name="Input 4 7 2 2" xfId="23999" xr:uid="{57F248E4-CA7D-4212-98BD-F61ED77D2B19}"/>
    <cellStyle name="Input 4 7 2 3" xfId="28171" xr:uid="{89FF141B-5ADB-4321-988C-BA8B5314C495}"/>
    <cellStyle name="Input 4 7 3" xfId="16809" xr:uid="{D848D8C7-74B6-4A10-83E1-87914DBE60EE}"/>
    <cellStyle name="Input 4 7 4" xfId="17131" xr:uid="{5B1356E6-057A-469C-A6E2-1F7029153CDE}"/>
    <cellStyle name="Input 4 7 5" xfId="28170" xr:uid="{391AD439-132A-4D1E-8FCF-B7A8F22709B2}"/>
    <cellStyle name="Input 4 7 6" xfId="36595" xr:uid="{E928704A-225D-4F0B-BC5C-BA034B8B4DB9}"/>
    <cellStyle name="Input 4 8" xfId="8943" xr:uid="{8EB0C642-28AC-47F2-B30E-55B723E82116}"/>
    <cellStyle name="Input 4 8 2" xfId="20219" xr:uid="{EF08551E-03DD-44CD-9697-489697882406}"/>
    <cellStyle name="Input 4 8 3" xfId="22913" xr:uid="{FBA3BE86-655D-4B5E-BED2-B5D6E20A6573}"/>
    <cellStyle name="Input 4 8 4" xfId="28172" xr:uid="{0F6347D7-E305-4C22-A886-7FC89E1F3970}"/>
    <cellStyle name="Input 4 8 5" xfId="36596" xr:uid="{1E9DD08A-28DD-4AAB-BE54-517E9F99A626}"/>
    <cellStyle name="Input 4 9" xfId="12138" xr:uid="{5DF8DBD8-3F54-4476-B23F-50B51A782E85}"/>
    <cellStyle name="Input 4 9 2" xfId="36597" xr:uid="{074C7C59-7424-4B59-BD3C-A6DF1C6D037F}"/>
    <cellStyle name="Input 5" xfId="158" xr:uid="{DB6F13A2-54B2-4239-8B05-34100E58EB13}"/>
    <cellStyle name="Input 5 10" xfId="12459" xr:uid="{28A8A82A-54CD-4CFF-B86E-CE21E30F8794}"/>
    <cellStyle name="Input 5 10 2" xfId="36599" xr:uid="{519167DB-3DB3-4CEC-A1CF-3F22A56685CA}"/>
    <cellStyle name="Input 5 11" xfId="16810" xr:uid="{47CF3B13-3F8C-4C53-A028-4CCEDF7FBA99}"/>
    <cellStyle name="Input 5 12" xfId="17130" xr:uid="{E6E30566-D22B-4644-821A-E0097436E06E}"/>
    <cellStyle name="Input 5 13" xfId="28173" xr:uid="{B3B841AC-9ED4-48E9-ADFB-EF4F7D4AE813}"/>
    <cellStyle name="Input 5 14" xfId="36598" xr:uid="{60AD4294-B33F-429D-BFCA-3B509FF5602B}"/>
    <cellStyle name="Input 5 15" xfId="39076" xr:uid="{203DC26E-6AFA-4948-A763-EAE68E51248D}"/>
    <cellStyle name="Input 5 2" xfId="2683" xr:uid="{EFD5C686-207F-4784-BD3F-7DA10A0B337C}"/>
    <cellStyle name="Input 5 2 10" xfId="36600" xr:uid="{3508A5D1-B1D2-452F-A192-B5A77672E5A6}"/>
    <cellStyle name="Input 5 2 2" xfId="2684" xr:uid="{D9A0F09A-DD41-48D5-99E9-449CE9EE879D}"/>
    <cellStyle name="Input 5 2 2 10" xfId="28175" xr:uid="{3B462373-4FF6-44FC-9305-976EAF56968F}"/>
    <cellStyle name="Input 5 2 2 11" xfId="36601" xr:uid="{9577036E-46BB-4A6B-90F0-965E28524C70}"/>
    <cellStyle name="Input 5 2 2 2" xfId="2685" xr:uid="{5D60F640-86D6-4B43-BA6C-3FE9598573FA}"/>
    <cellStyle name="Input 5 2 2 2 2" xfId="8944" xr:uid="{C02A4BD0-C165-4711-9276-107228FD78C3}"/>
    <cellStyle name="Input 5 2 2 2 2 2" xfId="21538" xr:uid="{38D58121-F94E-4445-AE73-1748E05DCA44}"/>
    <cellStyle name="Input 5 2 2 2 2 3" xfId="24001" xr:uid="{2414E7DF-4628-4248-AEBA-161E0399B2CB}"/>
    <cellStyle name="Input 5 2 2 2 2 4" xfId="28177" xr:uid="{EBE63E01-5D23-487D-8355-929FB5CD54E1}"/>
    <cellStyle name="Input 5 2 2 2 2 5" xfId="36603" xr:uid="{4F046A4D-E173-4A1A-AEB3-58AC88AEF28E}"/>
    <cellStyle name="Input 5 2 2 2 3" xfId="8945" xr:uid="{DA2C5ECA-BEDD-442C-B98F-812FFA2FC69E}"/>
    <cellStyle name="Input 5 2 2 2 3 2" xfId="36604" xr:uid="{39994A21-4114-48C7-85B7-6C1CF5CF7EE3}"/>
    <cellStyle name="Input 5 2 2 2 4" xfId="12154" xr:uid="{2A438CAF-B046-4D78-8E5D-AC1371174B46}"/>
    <cellStyle name="Input 5 2 2 2 4 2" xfId="36605" xr:uid="{CC16A7BD-A182-4AFC-8F89-B77BB3FD1B35}"/>
    <cellStyle name="Input 5 2 2 2 5" xfId="12456" xr:uid="{C4B2913C-78F4-435D-9D15-04AB6F1F20D6}"/>
    <cellStyle name="Input 5 2 2 2 5 2" xfId="36606" xr:uid="{0F0313E3-7BAD-40BB-B3F9-AFEBBAB3198E}"/>
    <cellStyle name="Input 5 2 2 2 6" xfId="16813" xr:uid="{2BD11A89-F5F1-444C-B4CD-904E55C06425}"/>
    <cellStyle name="Input 5 2 2 2 7" xfId="17127" xr:uid="{384A3333-41F0-4CA2-9ADD-81A59DA3520B}"/>
    <cellStyle name="Input 5 2 2 2 8" xfId="28176" xr:uid="{FC520781-F333-4BB9-8C5A-71CB35795C57}"/>
    <cellStyle name="Input 5 2 2 2 9" xfId="36602" xr:uid="{E21FB11C-F355-49BB-866F-D3F090E7C116}"/>
    <cellStyle name="Input 5 2 2 3" xfId="2686" xr:uid="{E5CD0B0A-6AF7-4967-AA03-C702B863DEAC}"/>
    <cellStyle name="Input 5 2 2 3 2" xfId="8946" xr:uid="{EAD9C7C1-913C-4CED-B9D5-7899501C3A55}"/>
    <cellStyle name="Input 5 2 2 3 2 2" xfId="21539" xr:uid="{533223B5-235D-47EC-BB43-6F51B9F7A140}"/>
    <cellStyle name="Input 5 2 2 3 2 3" xfId="24002" xr:uid="{DE952760-6A77-4D43-9103-0ED2E71AE3E4}"/>
    <cellStyle name="Input 5 2 2 3 2 4" xfId="28179" xr:uid="{8C315323-155E-4F86-BF1A-D90DC970773A}"/>
    <cellStyle name="Input 5 2 2 3 2 5" xfId="36608" xr:uid="{8CA79A08-B545-4183-AC7F-9E11556F3C55}"/>
    <cellStyle name="Input 5 2 2 3 3" xfId="8947" xr:uid="{953795B8-7318-451F-BFBE-7B95D796FC79}"/>
    <cellStyle name="Input 5 2 2 3 3 2" xfId="36609" xr:uid="{D9F3CCD4-ACAF-4438-B5EB-C97014F0CD57}"/>
    <cellStyle name="Input 5 2 2 3 4" xfId="12155" xr:uid="{07AB86BB-25E2-4187-82DF-DBDE61683B13}"/>
    <cellStyle name="Input 5 2 2 3 4 2" xfId="36610" xr:uid="{281088A7-A183-47D5-803B-7C9DFF42C8A1}"/>
    <cellStyle name="Input 5 2 2 3 5" xfId="12455" xr:uid="{49109501-6BA3-4B43-9CFC-C1D6792AF401}"/>
    <cellStyle name="Input 5 2 2 3 5 2" xfId="36611" xr:uid="{9B9F7ACC-8E02-4430-87EE-8A296F02E4F1}"/>
    <cellStyle name="Input 5 2 2 3 6" xfId="16814" xr:uid="{A01498CF-97D1-4A4F-840D-9FE830ECF426}"/>
    <cellStyle name="Input 5 2 2 3 7" xfId="17126" xr:uid="{63BAD2AE-6355-4C23-87C7-8B76A7AC9A94}"/>
    <cellStyle name="Input 5 2 2 3 8" xfId="28178" xr:uid="{BE8A9676-D297-4027-BB0F-8B9957081B95}"/>
    <cellStyle name="Input 5 2 2 3 9" xfId="36607" xr:uid="{5202A978-FC20-487C-BE4F-9A7F47419023}"/>
    <cellStyle name="Input 5 2 2 4" xfId="8948" xr:uid="{B0C3C3B9-DED4-4518-B44A-98F78B5B5F6A}"/>
    <cellStyle name="Input 5 2 2 4 2" xfId="21537" xr:uid="{A38DE496-78AF-4C2B-8A4B-8266B415EB21}"/>
    <cellStyle name="Input 5 2 2 4 3" xfId="24000" xr:uid="{8FEB79FE-34A9-4803-9695-D9F742E03511}"/>
    <cellStyle name="Input 5 2 2 4 4" xfId="28180" xr:uid="{D5338714-CE0F-4802-A223-85ECC86AF434}"/>
    <cellStyle name="Input 5 2 2 4 5" xfId="36612" xr:uid="{1ED5767F-842E-45FE-819E-163E4C90A76F}"/>
    <cellStyle name="Input 5 2 2 5" xfId="8949" xr:uid="{AEC7EDD9-FDCD-4F63-B7DE-3F76CFCFE6C7}"/>
    <cellStyle name="Input 5 2 2 5 2" xfId="36613" xr:uid="{CF9A9354-B479-4C55-82A6-FCE15E286CE0}"/>
    <cellStyle name="Input 5 2 2 6" xfId="12153" xr:uid="{E4C2C15C-5970-4714-9358-06A4E40FCFAD}"/>
    <cellStyle name="Input 5 2 2 6 2" xfId="36614" xr:uid="{7FB9F207-495A-4B70-9092-65859A1E4120}"/>
    <cellStyle name="Input 5 2 2 7" xfId="12457" xr:uid="{EF7953AC-BB23-48DC-834A-C0ACC5D8FDEC}"/>
    <cellStyle name="Input 5 2 2 7 2" xfId="36615" xr:uid="{C7C3B867-B9A8-487D-9EE1-A10EFF2658D4}"/>
    <cellStyle name="Input 5 2 2 8" xfId="16812" xr:uid="{ACC68837-2848-4971-94F8-23704667AACA}"/>
    <cellStyle name="Input 5 2 2 9" xfId="17128" xr:uid="{2A7672DE-AE0C-4CA7-A685-94984A3E9C59}"/>
    <cellStyle name="Input 5 2 3" xfId="8950" xr:uid="{E2D20872-2E96-490C-A2B5-971A1B618DD4}"/>
    <cellStyle name="Input 5 2 3 2" xfId="20225" xr:uid="{E2705F94-82BB-45C7-9119-AC5E2EB190E0}"/>
    <cellStyle name="Input 5 2 3 3" xfId="22919" xr:uid="{87BE53EB-0D99-4304-BAD3-CC0EF8A396BC}"/>
    <cellStyle name="Input 5 2 3 4" xfId="28181" xr:uid="{A5ACA626-486F-43DD-BECD-4FE76098180A}"/>
    <cellStyle name="Input 5 2 3 5" xfId="36616" xr:uid="{B5C3A3B0-8053-4F55-9364-536D08708853}"/>
    <cellStyle name="Input 5 2 4" xfId="8951" xr:uid="{A77770BC-8B33-464E-9DBB-55D795E78D9A}"/>
    <cellStyle name="Input 5 2 4 2" xfId="36617" xr:uid="{55119DC8-D127-4D33-B2F6-C9B231930181}"/>
    <cellStyle name="Input 5 2 5" xfId="12152" xr:uid="{9D35CAA1-B33A-44DD-A04A-DDBBB05A41D3}"/>
    <cellStyle name="Input 5 2 5 2" xfId="36618" xr:uid="{80152169-49D7-4DA7-A5E8-78B122D36A3B}"/>
    <cellStyle name="Input 5 2 6" xfId="12458" xr:uid="{95E87E6F-70E4-4C60-8F55-5F83836139E5}"/>
    <cellStyle name="Input 5 2 6 2" xfId="36619" xr:uid="{48776796-C9AB-4629-99C9-4F8CE9F12580}"/>
    <cellStyle name="Input 5 2 7" xfId="16811" xr:uid="{8C5FC9B5-5468-4F54-9D06-6D9C2E7C8917}"/>
    <cellStyle name="Input 5 2 8" xfId="17129" xr:uid="{B14498F6-3BC7-4447-98DC-6D78C7896241}"/>
    <cellStyle name="Input 5 2 9" xfId="28174" xr:uid="{D4222D69-2BBC-4EE5-B1F5-E25E50367878}"/>
    <cellStyle name="Input 5 3" xfId="2687" xr:uid="{C12F8C8B-677A-48DD-ADC5-361972F7AE54}"/>
    <cellStyle name="Input 5 3 10" xfId="28182" xr:uid="{A509D8CE-FDB2-4559-998D-4C074064D649}"/>
    <cellStyle name="Input 5 3 11" xfId="36620" xr:uid="{DE79DE40-C812-41A4-9AC1-2CC041D01A6D}"/>
    <cellStyle name="Input 5 3 2" xfId="2688" xr:uid="{65AAE20E-13C5-494E-9526-81C441EE9638}"/>
    <cellStyle name="Input 5 3 2 2" xfId="8952" xr:uid="{51F51B2C-A839-446C-9D22-A3CEE3F7ECBF}"/>
    <cellStyle name="Input 5 3 2 2 2" xfId="21540" xr:uid="{D4FB9D9B-4D0C-47C2-AA5E-1E2D4D890452}"/>
    <cellStyle name="Input 5 3 2 2 3" xfId="24003" xr:uid="{C9B17FDE-7064-497F-A208-BE08823AE5B6}"/>
    <cellStyle name="Input 5 3 2 2 4" xfId="28184" xr:uid="{EC37D33B-E44C-42F7-96C4-6EC420ACFEDA}"/>
    <cellStyle name="Input 5 3 2 2 5" xfId="36622" xr:uid="{587C5CCF-C955-4766-B226-AD0CFD239994}"/>
    <cellStyle name="Input 5 3 2 3" xfId="8953" xr:uid="{1250EF6C-ED79-4C85-82C2-8EF94B5D877C}"/>
    <cellStyle name="Input 5 3 2 3 2" xfId="36623" xr:uid="{4A331E58-A866-4060-BAE2-52E2284B97B5}"/>
    <cellStyle name="Input 5 3 2 4" xfId="12157" xr:uid="{D1E1B343-933E-405E-8FD0-B11BE6FB69F1}"/>
    <cellStyle name="Input 5 3 2 4 2" xfId="36624" xr:uid="{26F56E3B-1410-4C93-B0DE-C84BE4F10B1A}"/>
    <cellStyle name="Input 5 3 2 5" xfId="12453" xr:uid="{28F2C77F-0433-46D2-B550-9EDB0441B49D}"/>
    <cellStyle name="Input 5 3 2 5 2" xfId="36625" xr:uid="{1E6E20DF-1337-4A37-ADCA-94E620AEC76D}"/>
    <cellStyle name="Input 5 3 2 6" xfId="16816" xr:uid="{F3523B80-5E52-46F2-AFC5-0CAEF7F23721}"/>
    <cellStyle name="Input 5 3 2 7" xfId="17123" xr:uid="{F044E376-4C72-4E25-9936-A319026065C0}"/>
    <cellStyle name="Input 5 3 2 8" xfId="28183" xr:uid="{198FD6EC-2116-4EAF-A304-B1CC6436A7F8}"/>
    <cellStyle name="Input 5 3 2 9" xfId="36621" xr:uid="{89FE0FF9-8CB9-485E-BA1F-C66D189A3663}"/>
    <cellStyle name="Input 5 3 3" xfId="2689" xr:uid="{0192FE14-9D19-43C2-AA20-EF77F41701A1}"/>
    <cellStyle name="Input 5 3 3 2" xfId="8954" xr:uid="{D6925780-200E-4D76-9CDB-7C89760F5E7B}"/>
    <cellStyle name="Input 5 3 3 2 2" xfId="21541" xr:uid="{7CD3A9F2-FB8A-4727-B82E-4EE505B86E34}"/>
    <cellStyle name="Input 5 3 3 2 3" xfId="24004" xr:uid="{5149C2E5-7C4D-4305-8142-AD773AC19306}"/>
    <cellStyle name="Input 5 3 3 2 4" xfId="28186" xr:uid="{7EFE9DF0-5660-4268-B8F3-668B21D7EC46}"/>
    <cellStyle name="Input 5 3 3 2 5" xfId="36627" xr:uid="{B9D83BDF-70BC-427C-BBFF-1DAF875F99BE}"/>
    <cellStyle name="Input 5 3 3 3" xfId="8955" xr:uid="{9BF8ECBE-C3C6-4483-92B0-188A94B8CC31}"/>
    <cellStyle name="Input 5 3 3 3 2" xfId="36628" xr:uid="{FB505A40-55BC-47E5-B897-558054AEEE8A}"/>
    <cellStyle name="Input 5 3 3 4" xfId="12158" xr:uid="{B5CB4D3F-BA44-4C1B-BDCF-E8CED3FD1EF1}"/>
    <cellStyle name="Input 5 3 3 4 2" xfId="36629" xr:uid="{259D5DB2-7BDE-4A45-AD54-48F26722FDF3}"/>
    <cellStyle name="Input 5 3 3 5" xfId="12452" xr:uid="{36A9F798-BAE6-4360-AE33-EA11008689CA}"/>
    <cellStyle name="Input 5 3 3 5 2" xfId="36630" xr:uid="{1C798864-125F-4250-BE5F-0F0D23863E33}"/>
    <cellStyle name="Input 5 3 3 6" xfId="16817" xr:uid="{2E1A7B43-B57F-47B7-8790-6A3DC1A3F19F}"/>
    <cellStyle name="Input 5 3 3 7" xfId="17122" xr:uid="{3C2F5B8B-43BD-4B98-821E-2C4668CDEF1A}"/>
    <cellStyle name="Input 5 3 3 8" xfId="28185" xr:uid="{E7DCF0C6-2F9B-4AA6-801A-DE49056CC48D}"/>
    <cellStyle name="Input 5 3 3 9" xfId="36626" xr:uid="{B3BEAB43-45FF-4DCC-A01A-3474560DB9E1}"/>
    <cellStyle name="Input 5 3 4" xfId="8956" xr:uid="{CA03A6F6-80EA-48C4-9E58-28582CFB9A18}"/>
    <cellStyle name="Input 5 3 4 2" xfId="20226" xr:uid="{4A1F2C72-9267-43DF-AE39-C99D6B03C716}"/>
    <cellStyle name="Input 5 3 4 3" xfId="22920" xr:uid="{813B5A49-C0A7-4AEB-B3E7-D9B9094B1298}"/>
    <cellStyle name="Input 5 3 4 4" xfId="28187" xr:uid="{665E3B25-AD06-4D35-937C-D32AFEBB22C8}"/>
    <cellStyle name="Input 5 3 4 5" xfId="36631" xr:uid="{33CFC886-A183-49BE-BFE4-7D295A4E3113}"/>
    <cellStyle name="Input 5 3 5" xfId="8957" xr:uid="{34F5C40E-6AED-4FE5-8749-72C910404AAA}"/>
    <cellStyle name="Input 5 3 5 2" xfId="36632" xr:uid="{86AD06FB-50B0-4984-A2B9-759398674B14}"/>
    <cellStyle name="Input 5 3 6" xfId="12156" xr:uid="{ED2EDE0B-1C86-4D87-99B1-D537DBF3260F}"/>
    <cellStyle name="Input 5 3 6 2" xfId="36633" xr:uid="{1E58A96A-461A-46FB-8006-E85B456B7A9A}"/>
    <cellStyle name="Input 5 3 7" xfId="12454" xr:uid="{BC98E7BB-127B-4DE5-B9F1-B1F834F44E34}"/>
    <cellStyle name="Input 5 3 7 2" xfId="36634" xr:uid="{C7E16BE4-C817-4FA0-AD6A-0F35ED7470E2}"/>
    <cellStyle name="Input 5 3 8" xfId="16815" xr:uid="{7184C8A2-61AE-4C2D-91DD-5C74CF11492A}"/>
    <cellStyle name="Input 5 3 9" xfId="17124" xr:uid="{C23C16BD-728A-49EE-9BCE-D5B46A093EEB}"/>
    <cellStyle name="Input 5 4" xfId="2690" xr:uid="{42311E7A-2D68-4150-824E-E2067EFB276B}"/>
    <cellStyle name="Input 5 4 10" xfId="28188" xr:uid="{D4DB1A0D-4C4C-40C1-9348-E08C1500F4EC}"/>
    <cellStyle name="Input 5 4 11" xfId="36635" xr:uid="{E931849E-317B-4AC3-89CC-949B4F7DE454}"/>
    <cellStyle name="Input 5 4 2" xfId="2691" xr:uid="{6D0EC116-D8C9-4534-80DA-6E8D4914F443}"/>
    <cellStyle name="Input 5 4 2 2" xfId="8958" xr:uid="{092277A8-3F3E-4647-BC0D-D0AE4B08065C}"/>
    <cellStyle name="Input 5 4 2 2 2" xfId="21542" xr:uid="{3C99B29F-5CF2-4FDC-9CED-66955DDD9C60}"/>
    <cellStyle name="Input 5 4 2 2 3" xfId="24005" xr:uid="{5B6A9C99-B8E3-49DB-9CD8-98CD93C53028}"/>
    <cellStyle name="Input 5 4 2 2 4" xfId="28190" xr:uid="{46AC028C-7FB7-4836-BEC3-54A161F1C4AD}"/>
    <cellStyle name="Input 5 4 2 2 5" xfId="36637" xr:uid="{9D7BF629-F6C5-4491-AC5F-4E62AF4FDE58}"/>
    <cellStyle name="Input 5 4 2 3" xfId="8959" xr:uid="{9F110DC7-26CF-46C8-B3F4-A319D6FCEB54}"/>
    <cellStyle name="Input 5 4 2 3 2" xfId="36638" xr:uid="{331083BA-B98D-42CF-9D07-B229FBD1607A}"/>
    <cellStyle name="Input 5 4 2 4" xfId="12160" xr:uid="{CD299628-92AF-4367-A11E-39D6F1C18C44}"/>
    <cellStyle name="Input 5 4 2 4 2" xfId="36639" xr:uid="{A513FCFA-C03C-4A16-B32C-6760F14A0536}"/>
    <cellStyle name="Input 5 4 2 5" xfId="12450" xr:uid="{0E19586E-52B0-46EA-9F7A-48F4035D8517}"/>
    <cellStyle name="Input 5 4 2 5 2" xfId="36640" xr:uid="{070F2906-1C2E-4CB7-A44A-653E50DA23BD}"/>
    <cellStyle name="Input 5 4 2 6" xfId="16819" xr:uid="{9023C8F5-B51D-4B8F-8849-FB070D9D7FD6}"/>
    <cellStyle name="Input 5 4 2 7" xfId="17120" xr:uid="{5A53E61F-B283-4449-B848-18261739CDAB}"/>
    <cellStyle name="Input 5 4 2 8" xfId="28189" xr:uid="{B8734617-7626-4D3D-A284-28398F9C9AE0}"/>
    <cellStyle name="Input 5 4 2 9" xfId="36636" xr:uid="{28E219ED-ED53-49D9-B6E6-A00C423A6C57}"/>
    <cellStyle name="Input 5 4 3" xfId="2692" xr:uid="{F8B35F69-228F-44C1-A3D8-4E5CA9550593}"/>
    <cellStyle name="Input 5 4 3 2" xfId="8960" xr:uid="{019F55FC-DF57-44CC-AA4F-7F9B61B309D6}"/>
    <cellStyle name="Input 5 4 3 2 2" xfId="21543" xr:uid="{84C7570A-0A16-497F-B1F5-EC31F3189A11}"/>
    <cellStyle name="Input 5 4 3 2 3" xfId="24006" xr:uid="{DF8D4BCE-9671-4167-AC22-98E9DB4F736A}"/>
    <cellStyle name="Input 5 4 3 2 4" xfId="28192" xr:uid="{0C5C8A5B-F3F0-48FA-B4D5-358833E465C2}"/>
    <cellStyle name="Input 5 4 3 2 5" xfId="36642" xr:uid="{1F8D4889-5F99-4B73-94E8-65245282E7DB}"/>
    <cellStyle name="Input 5 4 3 3" xfId="8961" xr:uid="{2BBF0B67-CCA4-4AB7-A097-331DA8C60A9F}"/>
    <cellStyle name="Input 5 4 3 3 2" xfId="36643" xr:uid="{E9E1856B-3D6C-47B1-B089-FBF5C9D2AA68}"/>
    <cellStyle name="Input 5 4 3 4" xfId="12161" xr:uid="{5EA13188-9FED-491B-9CA3-CAE96F1BD22A}"/>
    <cellStyle name="Input 5 4 3 4 2" xfId="36644" xr:uid="{AD465CE3-CEA0-4ED9-BE1E-E452F19EB187}"/>
    <cellStyle name="Input 5 4 3 5" xfId="12449" xr:uid="{517A3407-35CD-427F-AED6-C1E429B930D0}"/>
    <cellStyle name="Input 5 4 3 5 2" xfId="36645" xr:uid="{0704750B-4202-4495-8B08-710C6C333D15}"/>
    <cellStyle name="Input 5 4 3 6" xfId="16820" xr:uid="{55DCE24A-8D6D-459B-9354-67CD9AA97629}"/>
    <cellStyle name="Input 5 4 3 7" xfId="17119" xr:uid="{001B7B32-6884-4697-8D09-AE74252E383D}"/>
    <cellStyle name="Input 5 4 3 8" xfId="28191" xr:uid="{5871D65D-491E-47F5-8DA3-3F9428D46868}"/>
    <cellStyle name="Input 5 4 3 9" xfId="36641" xr:uid="{EF346711-5A7A-49AE-A398-F6275FB1D9EA}"/>
    <cellStyle name="Input 5 4 4" xfId="8962" xr:uid="{30F75226-C509-451E-8D4C-151E387B79D1}"/>
    <cellStyle name="Input 5 4 4 2" xfId="20227" xr:uid="{6C458507-DD02-4DAD-859D-C2D15FB00951}"/>
    <cellStyle name="Input 5 4 4 3" xfId="22921" xr:uid="{51C13697-AB04-46F7-99D8-8C27CFEB6D31}"/>
    <cellStyle name="Input 5 4 4 4" xfId="28193" xr:uid="{7EF5F5FA-F1F1-458F-B007-0B8D50CBC385}"/>
    <cellStyle name="Input 5 4 4 5" xfId="36646" xr:uid="{D0B86CC9-505D-427B-9423-9F49039EF916}"/>
    <cellStyle name="Input 5 4 5" xfId="8963" xr:uid="{A77F0AD4-6AFB-4C71-B884-144F636D7C3E}"/>
    <cellStyle name="Input 5 4 5 2" xfId="36647" xr:uid="{2C488FA3-9774-4C7C-8A40-1E51F5FE2602}"/>
    <cellStyle name="Input 5 4 6" xfId="12159" xr:uid="{9C622440-5FC1-4ED4-8330-0CDB545E1F97}"/>
    <cellStyle name="Input 5 4 6 2" xfId="36648" xr:uid="{C86114D5-D49C-407E-8400-D3A59FBD942D}"/>
    <cellStyle name="Input 5 4 7" xfId="12451" xr:uid="{73C7D98D-AA25-49EF-A726-9468665BB9D9}"/>
    <cellStyle name="Input 5 4 7 2" xfId="36649" xr:uid="{965CF6AC-23E9-4277-99A2-24D756CAD260}"/>
    <cellStyle name="Input 5 4 8" xfId="16818" xr:uid="{83C54FEB-F8F7-4983-BD61-0C55EDED889E}"/>
    <cellStyle name="Input 5 4 9" xfId="17121" xr:uid="{4AF42F75-A2CF-4737-9CFC-2D461463EBE4}"/>
    <cellStyle name="Input 5 5" xfId="2693" xr:uid="{ECF37414-8FD1-4102-8DA7-77E1737C9008}"/>
    <cellStyle name="Input 5 5 2" xfId="8964" xr:uid="{5666FA0B-9E71-444D-96B7-BADDA34039A9}"/>
    <cellStyle name="Input 5 5 2 2" xfId="20228" xr:uid="{16DF2CE3-067F-4261-8D29-576BB66228D6}"/>
    <cellStyle name="Input 5 5 2 3" xfId="22922" xr:uid="{D314E3E4-4CF1-41D5-A117-671797A1915C}"/>
    <cellStyle name="Input 5 5 2 4" xfId="28195" xr:uid="{FE678284-7A58-41F6-9C0B-1AE0D1C802EC}"/>
    <cellStyle name="Input 5 5 2 5" xfId="36651" xr:uid="{D0CE69B7-309D-450D-83F7-235067F8C6EE}"/>
    <cellStyle name="Input 5 5 3" xfId="8965" xr:uid="{81AE9A96-3517-4561-BD49-DB95D5B35B71}"/>
    <cellStyle name="Input 5 5 3 2" xfId="36652" xr:uid="{33023FD3-FF4F-4253-8E20-65F64261BF33}"/>
    <cellStyle name="Input 5 5 4" xfId="12162" xr:uid="{FE0D51EA-0944-470F-90D6-F1FF11647E0A}"/>
    <cellStyle name="Input 5 5 4 2" xfId="36653" xr:uid="{84A7C93C-1B0B-45B5-BF00-CB35E4DB1D7A}"/>
    <cellStyle name="Input 5 5 5" xfId="12448" xr:uid="{0C7C6214-3122-4917-9F8D-A61198160EEB}"/>
    <cellStyle name="Input 5 5 5 2" xfId="36654" xr:uid="{599AD460-F959-46FF-98C5-2DCD37E16A03}"/>
    <cellStyle name="Input 5 5 6" xfId="16821" xr:uid="{0DF5B890-C7C9-497A-9BDE-D48FC6019673}"/>
    <cellStyle name="Input 5 5 7" xfId="17118" xr:uid="{1BE98776-65C0-4CB7-96E4-E3FBD3C9BD53}"/>
    <cellStyle name="Input 5 5 8" xfId="28194" xr:uid="{E8FE4B34-1D6C-438B-8088-CC1FDB550AC1}"/>
    <cellStyle name="Input 5 5 9" xfId="36650" xr:uid="{CF1450A4-DD6D-4236-9226-8963D0FD5515}"/>
    <cellStyle name="Input 5 6" xfId="2694" xr:uid="{3B382AF6-A326-4D24-BA60-F2ACD369F2DD}"/>
    <cellStyle name="Input 5 6 2" xfId="8966" xr:uid="{32027FB6-24DE-45A0-90D5-50E5CF2409F2}"/>
    <cellStyle name="Input 5 6 2 2" xfId="21544" xr:uid="{1C3D9544-31D4-4435-90B9-F36BD7646223}"/>
    <cellStyle name="Input 5 6 2 3" xfId="24007" xr:uid="{49CA2E11-E1A8-4E23-8901-504EEEFC0FAC}"/>
    <cellStyle name="Input 5 6 2 4" xfId="28197" xr:uid="{80513DE6-6381-421C-B3D3-9CB562EFDDCD}"/>
    <cellStyle name="Input 5 6 2 5" xfId="36656" xr:uid="{AC845738-0AC7-431E-9A2A-29FCB769F7AB}"/>
    <cellStyle name="Input 5 6 3" xfId="8967" xr:uid="{63B464E6-D04B-4AAA-94FF-AEA3767958B8}"/>
    <cellStyle name="Input 5 6 3 2" xfId="36657" xr:uid="{3E5A2175-90D5-4ADC-AD3B-7FF953E278F9}"/>
    <cellStyle name="Input 5 6 4" xfId="12163" xr:uid="{749282EC-7936-491C-A5BB-3D475364B23B}"/>
    <cellStyle name="Input 5 6 4 2" xfId="36658" xr:uid="{60175DAB-20CC-43AD-B528-B16661D0DC1F}"/>
    <cellStyle name="Input 5 6 5" xfId="12447" xr:uid="{B611B003-D1FB-4C72-A979-BC534CE3A3CA}"/>
    <cellStyle name="Input 5 6 5 2" xfId="36659" xr:uid="{C03A3747-22E8-48A4-8A68-DC52E72C27B6}"/>
    <cellStyle name="Input 5 6 6" xfId="16822" xr:uid="{7CB27ACA-2715-4085-A6E3-761443673D46}"/>
    <cellStyle name="Input 5 6 7" xfId="17117" xr:uid="{3C89503F-AAE7-44AF-B6FC-455D12D057E3}"/>
    <cellStyle name="Input 5 6 8" xfId="28196" xr:uid="{1B6907E9-5BBE-469F-B678-8B821CB43462}"/>
    <cellStyle name="Input 5 6 9" xfId="36655" xr:uid="{10CBF362-6149-4A99-8530-E59BBEC1074A}"/>
    <cellStyle name="Input 5 7" xfId="8968" xr:uid="{07FCD232-B09E-4030-9644-E3F9E2661118}"/>
    <cellStyle name="Input 5 7 2" xfId="21545" xr:uid="{75A9AB4F-EFA0-4574-8856-36159FA520C8}"/>
    <cellStyle name="Input 5 7 2 2" xfId="24008" xr:uid="{6B90E2D2-586B-490C-BEE9-BA49EFC4A927}"/>
    <cellStyle name="Input 5 7 2 3" xfId="28199" xr:uid="{89B1A5C0-94E9-4875-8305-457B3C528328}"/>
    <cellStyle name="Input 5 7 3" xfId="16823" xr:uid="{A71F8E09-C49E-4C10-9178-199A27B722C7}"/>
    <cellStyle name="Input 5 7 4" xfId="17116" xr:uid="{E960438C-1C30-4E5C-9BDE-B5B530EC9990}"/>
    <cellStyle name="Input 5 7 5" xfId="28198" xr:uid="{66EB75E8-FF74-4507-86CA-63B7F9F9D71C}"/>
    <cellStyle name="Input 5 7 6" xfId="36660" xr:uid="{B48737A6-E2AA-4BCA-8AF4-4A4EAD293173}"/>
    <cellStyle name="Input 5 8" xfId="8969" xr:uid="{E51062CA-2925-4C23-8862-C65F1FA0F58A}"/>
    <cellStyle name="Input 5 8 2" xfId="20224" xr:uid="{82739ACE-7735-43DE-92D8-28E7050D3494}"/>
    <cellStyle name="Input 5 8 3" xfId="22918" xr:uid="{8A098D18-9E4B-4F61-A368-447C55E4C8C8}"/>
    <cellStyle name="Input 5 8 4" xfId="28200" xr:uid="{1210454A-362F-4A30-BFA2-BD17D920369B}"/>
    <cellStyle name="Input 5 8 5" xfId="36661" xr:uid="{BDDD7D2B-C8AE-4459-B379-BDF93D1C731D}"/>
    <cellStyle name="Input 5 9" xfId="12151" xr:uid="{BE5634F1-1BDB-4234-8FA2-3EFFA122B51E}"/>
    <cellStyle name="Input 5 9 2" xfId="36662" xr:uid="{F669D6D2-1CD5-4AB6-A9F2-8A2227748B96}"/>
    <cellStyle name="Input 6" xfId="1023" xr:uid="{7430319E-E24A-4951-9A6D-7F1FACF7D51D}"/>
    <cellStyle name="Input 6 10" xfId="36663" xr:uid="{0BD9274D-E822-468A-9441-DC7133BD6882}"/>
    <cellStyle name="Input 6 2" xfId="8970" xr:uid="{DA3317ED-9026-4F48-966E-5CD4437D8E12}"/>
    <cellStyle name="Input 6 2 2" xfId="12165" xr:uid="{87DCC29F-875A-466B-BD99-B23E88984617}"/>
    <cellStyle name="Input 6 2 2 2" xfId="20230" xr:uid="{614ACEAD-51FF-4778-BC0E-4F2BF5947185}"/>
    <cellStyle name="Input 6 2 2 3" xfId="22924" xr:uid="{A6691AB3-7AD0-492B-B50A-E03E917DB93E}"/>
    <cellStyle name="Input 6 2 2 4" xfId="28203" xr:uid="{F2603789-02F5-43AD-BECD-02C5F5605C1E}"/>
    <cellStyle name="Input 6 2 2 5" xfId="36665" xr:uid="{230799AD-B2B4-4C8A-B466-C519DCD454D9}"/>
    <cellStyle name="Input 6 2 3" xfId="12445" xr:uid="{F4BF174C-00F3-44BD-8D63-2CDB7C3B1CFA}"/>
    <cellStyle name="Input 6 2 3 2" xfId="36666" xr:uid="{DEFD16DE-91CC-4345-9E25-7481163022F3}"/>
    <cellStyle name="Input 6 2 4" xfId="16825" xr:uid="{D42BDFB3-8B2F-4585-B15A-0DF73047B88C}"/>
    <cellStyle name="Input 6 2 5" xfId="17114" xr:uid="{FC0350E0-DAF9-4C56-AE88-D64B7A8CE40F}"/>
    <cellStyle name="Input 6 2 6" xfId="28202" xr:uid="{E94026F1-F714-4549-AC38-02A114F69F0B}"/>
    <cellStyle name="Input 6 2 7" xfId="36664" xr:uid="{70AC442E-936B-4225-8A6A-BAB07F0A3F78}"/>
    <cellStyle name="Input 6 3" xfId="12164" xr:uid="{88458E5C-F8E3-4991-A800-18A022442F7A}"/>
    <cellStyle name="Input 6 3 2" xfId="14696" xr:uid="{A54B9199-9223-4FC2-99FA-3F0BC1470211}"/>
    <cellStyle name="Input 6 3 2 2" xfId="20231" xr:uid="{18641616-67AB-4CA5-B7B8-333D75245D37}"/>
    <cellStyle name="Input 6 3 2 3" xfId="22925" xr:uid="{B727B9B8-B51C-4A30-B8D0-5143CE10457F}"/>
    <cellStyle name="Input 6 3 2 4" xfId="28205" xr:uid="{8AE0C61B-4D1D-4C3B-9649-A0DD4A0590FC}"/>
    <cellStyle name="Input 6 3 2 5" xfId="36668" xr:uid="{E0E42C84-336E-4376-9597-E5F566FD97CF}"/>
    <cellStyle name="Input 6 3 3" xfId="16826" xr:uid="{9ECD39C5-7036-4603-894D-B7BBEAC7A46A}"/>
    <cellStyle name="Input 6 3 4" xfId="17113" xr:uid="{033EF811-1928-4D20-BD00-1092E13F3FAC}"/>
    <cellStyle name="Input 6 3 5" xfId="28204" xr:uid="{D438397E-E464-4FBB-9B99-75821C6327D9}"/>
    <cellStyle name="Input 6 3 6" xfId="36667" xr:uid="{F5516319-9E34-434D-8D06-59DF87C1D7CC}"/>
    <cellStyle name="Input 6 4" xfId="12446" xr:uid="{9E9E90BA-BFE2-497F-A0FC-CFDE88BCE298}"/>
    <cellStyle name="Input 6 4 2" xfId="20232" xr:uid="{AC2E2E82-7BE6-403A-9B43-7CC318889EF8}"/>
    <cellStyle name="Input 6 4 2 2" xfId="22926" xr:uid="{64407D76-6B8B-4B82-ADAC-0FDC48B262A7}"/>
    <cellStyle name="Input 6 4 2 3" xfId="28207" xr:uid="{933C5D97-A0E6-4071-BC2F-79E9C682A85B}"/>
    <cellStyle name="Input 6 4 3" xfId="16827" xr:uid="{5E007927-226A-48CE-8E1F-C38B91D56664}"/>
    <cellStyle name="Input 6 4 4" xfId="17112" xr:uid="{C5C3A8DA-438F-45CB-B5D4-00B8BB1B1A10}"/>
    <cellStyle name="Input 6 4 5" xfId="28206" xr:uid="{C59467B9-DA6D-44C6-8E5B-948FAFA02169}"/>
    <cellStyle name="Input 6 4 6" xfId="36669" xr:uid="{14DD44E0-0FB6-416A-8434-4C4371446DB3}"/>
    <cellStyle name="Input 6 5" xfId="15442" xr:uid="{759A15FC-77B0-4089-AE94-AEEADA9F0B63}"/>
    <cellStyle name="Input 6 5 2" xfId="20233" xr:uid="{04255DBA-C7F6-44D2-9996-9A486FA20FBC}"/>
    <cellStyle name="Input 6 5 2 2" xfId="22927" xr:uid="{2962B247-4DCD-41F7-BD9C-5D579C52AE40}"/>
    <cellStyle name="Input 6 5 2 3" xfId="28209" xr:uid="{7726A94B-F302-4C9B-8240-58FC112B5964}"/>
    <cellStyle name="Input 6 5 3" xfId="16828" xr:uid="{F2744107-EC39-4404-91BB-599222A56C86}"/>
    <cellStyle name="Input 6 5 4" xfId="17111" xr:uid="{4DB71804-810A-4FD3-B99C-A89BBE809DFA}"/>
    <cellStyle name="Input 6 5 5" xfId="28208" xr:uid="{3169BB74-3ED3-4DD1-B524-FF2C8A0DDC28}"/>
    <cellStyle name="Input 6 5 6" xfId="36670" xr:uid="{76CCDF19-919C-4094-8A26-52B726080F92}"/>
    <cellStyle name="Input 6 6" xfId="20229" xr:uid="{8ADEE84F-CF57-4DB0-B334-68651A4E17D8}"/>
    <cellStyle name="Input 6 6 2" xfId="22923" xr:uid="{54D23AF6-CD9A-4555-9C94-67308CC013BE}"/>
    <cellStyle name="Input 6 6 3" xfId="28210" xr:uid="{BB11FA4C-1014-401E-8EDD-EA31C871AAF7}"/>
    <cellStyle name="Input 6 7" xfId="16824" xr:uid="{7A5980C7-F1CB-4B91-857F-E4E56785A0A5}"/>
    <cellStyle name="Input 6 8" xfId="17115" xr:uid="{A903FDD2-B9A3-41E2-94A6-4903C790005D}"/>
    <cellStyle name="Input 6 9" xfId="28201" xr:uid="{12897901-17D8-48E8-8DDC-81DE01A61534}"/>
    <cellStyle name="Input 7" xfId="28211" xr:uid="{83AA0165-21DF-4CB6-B27F-F588586D0594}"/>
    <cellStyle name="Input 8" xfId="28212" xr:uid="{7829EAD2-4765-4AB9-88BF-8178503F39E8}"/>
    <cellStyle name="Input 9" xfId="28213" xr:uid="{46AC2E42-1F61-43D8-9576-CDA49D84C1D6}"/>
    <cellStyle name="Input Cells" xfId="4536" xr:uid="{F4AFC11E-2C24-4741-AB6A-D08079180897}"/>
    <cellStyle name="Input Cells 2" xfId="28214" xr:uid="{13FBC923-3F92-47D4-8BFC-E1434734A123}"/>
    <cellStyle name="Intestazione" xfId="2955" xr:uid="{3AE34015-EE5B-4EA1-B526-CD231436683C}"/>
    <cellStyle name="INumber" xfId="2956" xr:uid="{AD028338-468D-4E48-9701-809D30D56B6E}"/>
    <cellStyle name="INumber 2" xfId="8971" xr:uid="{6B817AF5-67B7-487E-BA08-2F65203FFC12}"/>
    <cellStyle name="INumber 2 2" xfId="21546" xr:uid="{A8A1C65D-C8CD-447F-B9EA-8543A4858E0E}"/>
    <cellStyle name="INumber 2 3" xfId="28216" xr:uid="{72338BBB-01E2-4858-8E94-BA397568E6B2}"/>
    <cellStyle name="INumber 2 4" xfId="36672" xr:uid="{C4BEAAC6-E79F-43E3-AD19-C5CB1DB67954}"/>
    <cellStyle name="INumber 3" xfId="8972" xr:uid="{D43EFE4A-0C2F-457F-B928-2DCBA44DC290}"/>
    <cellStyle name="INumber 3 2" xfId="36673" xr:uid="{BD241079-E46B-43FB-B86F-27D403BF5F5C}"/>
    <cellStyle name="INumber 4" xfId="11911" xr:uid="{38600909-54AC-4878-843B-0C86C69C8772}"/>
    <cellStyle name="INumber 4 2" xfId="36674" xr:uid="{03CD5520-9532-46DC-B433-EC9EACDB2841}"/>
    <cellStyle name="INumber 5" xfId="16829" xr:uid="{C18C4637-A065-43D8-A8CA-75C79B4E75F8}"/>
    <cellStyle name="INumber 6" xfId="28215" xr:uid="{C69DE217-F368-4820-A328-D099C8D16B7E}"/>
    <cellStyle name="INumber 7" xfId="31144" xr:uid="{50A56F08-D167-46B4-B360-A55D45C9F228}"/>
    <cellStyle name="INumber 8" xfId="36671" xr:uid="{8B9A98BE-F758-4F16-9BFB-363144AB9386}"/>
    <cellStyle name="INumber0" xfId="2957" xr:uid="{F4B2644D-323D-4031-B420-C363C70ADA3E}"/>
    <cellStyle name="INumber0 2" xfId="8973" xr:uid="{1BBA7DDC-0F29-410D-95C7-15ABA6078848}"/>
    <cellStyle name="INumber0 2 2" xfId="21547" xr:uid="{501A6A78-998B-452D-A773-348C7D073EC6}"/>
    <cellStyle name="INumber0 2 3" xfId="28218" xr:uid="{96DF61DB-3212-463E-903F-1117C0724037}"/>
    <cellStyle name="INumber0 2 4" xfId="36676" xr:uid="{88882F05-2894-4353-ADC8-49192C28D8E4}"/>
    <cellStyle name="INumber0 3" xfId="8974" xr:uid="{139B54D2-B32B-4B6E-95F2-6341CE662557}"/>
    <cellStyle name="INumber0 3 2" xfId="36677" xr:uid="{F5610E19-096A-411C-BC47-4B43FB8901E5}"/>
    <cellStyle name="INumber0 4" xfId="11912" xr:uid="{91CCFE61-388E-4E51-8459-C28C286CEEFA}"/>
    <cellStyle name="INumber0 4 2" xfId="36678" xr:uid="{75EF05D2-5CA1-4C58-8149-1C072B31AAF7}"/>
    <cellStyle name="INumber0 5" xfId="16830" xr:uid="{0838FE98-A165-4E64-B6B7-3CCB3192E434}"/>
    <cellStyle name="INumber0 6" xfId="28217" xr:uid="{B85C850B-0858-478E-85F6-2AFE8C9996C0}"/>
    <cellStyle name="INumber0 7" xfId="31145" xr:uid="{B5902284-E2E9-4388-B56F-09BF1789C094}"/>
    <cellStyle name="INumber0 8" xfId="36675" xr:uid="{E997EA8B-9138-4246-9DE1-17B984B8E7D4}"/>
    <cellStyle name="INumber00" xfId="2958" xr:uid="{AAA9173C-9E06-4C71-8DB8-05AD94ACF158}"/>
    <cellStyle name="INumber00 2" xfId="8975" xr:uid="{AF264A5D-7C05-4CE9-8959-E0359707DBB9}"/>
    <cellStyle name="INumber00 2 2" xfId="21548" xr:uid="{79D51D31-A5B3-40F4-92EC-6A6BD2D758F2}"/>
    <cellStyle name="INumber00 2 3" xfId="28220" xr:uid="{EEE11AA4-3063-428F-B7C0-304224F30B06}"/>
    <cellStyle name="INumber00 2 4" xfId="36680" xr:uid="{93048C06-5E52-41DA-8FF5-2B3C6E6C28D3}"/>
    <cellStyle name="INumber00 3" xfId="8976" xr:uid="{3E72E5E0-88A8-424E-9564-D426915D13AD}"/>
    <cellStyle name="INumber00 3 2" xfId="36681" xr:uid="{9C8E1D70-63B9-458A-8098-A277BA9D399D}"/>
    <cellStyle name="INumber00 4" xfId="11913" xr:uid="{ED91B14F-5D72-4AF8-B8FD-64B452E4B312}"/>
    <cellStyle name="INumber00 4 2" xfId="36682" xr:uid="{91B58217-B538-4EA8-8021-F5F3E4CCACFA}"/>
    <cellStyle name="INumber00 5" xfId="16831" xr:uid="{693EFEF8-AAE6-4CB0-8591-946CF77E38D4}"/>
    <cellStyle name="INumber00 6" xfId="28219" xr:uid="{D2D3A906-8CCA-4070-B5C9-4AE4D705A8CF}"/>
    <cellStyle name="INumber00 7" xfId="31146" xr:uid="{0A0ED65B-5047-4115-A8D0-0C05384EEBAB}"/>
    <cellStyle name="INumber00 8" xfId="36679" xr:uid="{4756DAF3-9EC4-41BD-9E53-D5D3C0A8273C}"/>
    <cellStyle name="INumber000" xfId="2959" xr:uid="{BBF1AB03-378D-4D5F-B082-5A035475BDE8}"/>
    <cellStyle name="INumber000 2" xfId="8977" xr:uid="{73DD13C3-8925-40F5-B86D-24E18B130051}"/>
    <cellStyle name="INumber000 2 2" xfId="21549" xr:uid="{5ED2DE6C-A696-437E-ABCF-0EE375D3BEBA}"/>
    <cellStyle name="INumber000 2 3" xfId="28222" xr:uid="{F728DDB3-9489-4C19-8452-9EA04C216DCC}"/>
    <cellStyle name="INumber000 2 4" xfId="36684" xr:uid="{A63CE4AA-B7E4-4EB1-B70C-4E8F5DF7BD75}"/>
    <cellStyle name="INumber000 3" xfId="8978" xr:uid="{80536E67-D4B6-411C-90CC-42497F17587E}"/>
    <cellStyle name="INumber000 3 2" xfId="36685" xr:uid="{1AE82DE9-3B2A-4AD5-B8D6-C8058B491DC7}"/>
    <cellStyle name="INumber000 4" xfId="11914" xr:uid="{C7545E27-5351-4431-AE09-CBA573E704DF}"/>
    <cellStyle name="INumber000 4 2" xfId="36686" xr:uid="{984C309B-7594-45A3-B21D-6604DEF86789}"/>
    <cellStyle name="INumber000 5" xfId="16832" xr:uid="{FBE7406D-B7B6-4AAC-8F3A-C499D5F46ED9}"/>
    <cellStyle name="INumber000 6" xfId="28221" xr:uid="{F8A3F3BC-7086-4A72-9A7F-2173E674C881}"/>
    <cellStyle name="INumber000 7" xfId="31147" xr:uid="{BDBDFC69-4A1D-432E-8353-1D2740CF8F43}"/>
    <cellStyle name="INumber000 8" xfId="36683" xr:uid="{597EE7E5-54D4-4805-B59E-A6A40373DC79}"/>
    <cellStyle name="INumber1" xfId="2960" xr:uid="{24FF0415-599B-46C7-B40E-3BCCA7FAF7E6}"/>
    <cellStyle name="INumber1 2" xfId="8979" xr:uid="{616497C5-7DD0-40A9-830C-F80920F67191}"/>
    <cellStyle name="INumber1 2 2" xfId="21550" xr:uid="{092DF1B4-5EB8-41B6-AAE1-91C897613BE5}"/>
    <cellStyle name="INumber1 2 3" xfId="28224" xr:uid="{9F655975-027E-47E7-8D48-36AD5B64F004}"/>
    <cellStyle name="INumber1 2 4" xfId="36688" xr:uid="{7C13FF91-52DE-40B9-84C2-74D880F9ADD6}"/>
    <cellStyle name="INumber1 3" xfId="8980" xr:uid="{F6D339B6-405E-4C9C-9162-B18962422F7A}"/>
    <cellStyle name="INumber1 3 2" xfId="36689" xr:uid="{D7972ED6-8B68-44A8-A20D-51A0F5A1101A}"/>
    <cellStyle name="INumber1 4" xfId="11915" xr:uid="{57C42A2A-9213-4F03-B391-882F1E443F4C}"/>
    <cellStyle name="INumber1 4 2" xfId="36690" xr:uid="{F17AF7D7-11B2-453D-8176-9857D9AF6DB5}"/>
    <cellStyle name="INumber1 5" xfId="16833" xr:uid="{8EE04E1D-4984-405E-B85E-6D78B9CA8630}"/>
    <cellStyle name="INumber1 6" xfId="28223" xr:uid="{8BA126BE-834A-4AC9-A1DC-EFBD1F373CD3}"/>
    <cellStyle name="INumber1 7" xfId="31148" xr:uid="{502CBF7F-FCFE-4038-BCD7-6178CD117BE8}"/>
    <cellStyle name="INumber1 8" xfId="36687" xr:uid="{3AED3CCC-802B-48FD-9FB2-F4E346BA3331}"/>
    <cellStyle name="INumber2" xfId="2961" xr:uid="{D93E987F-0CBE-4921-B39B-D5B6BFD9DA67}"/>
    <cellStyle name="INumber2 2" xfId="8981" xr:uid="{69248D95-4ADD-48B7-8873-365824DEE746}"/>
    <cellStyle name="INumber2 2 2" xfId="21551" xr:uid="{3DAB41F6-FDA0-4CA5-84F7-3A9B8A303B22}"/>
    <cellStyle name="INumber2 2 3" xfId="28226" xr:uid="{0CDFBC3A-3D58-4159-AE8A-80BBB8E4097A}"/>
    <cellStyle name="INumber2 2 4" xfId="36692" xr:uid="{8993F4C4-58E0-41CE-A6EC-0739B4EF99BB}"/>
    <cellStyle name="INumber2 3" xfId="8982" xr:uid="{A98FF536-D0CD-4556-B7CC-F546E3A93FCF}"/>
    <cellStyle name="INumber2 3 2" xfId="36693" xr:uid="{F6E34CE9-B237-47EF-81C3-C6676FA7F531}"/>
    <cellStyle name="INumber2 4" xfId="11916" xr:uid="{B87B55E6-294E-42DD-B144-E2AF235E90D4}"/>
    <cellStyle name="INumber2 4 2" xfId="36694" xr:uid="{A18F1252-7D26-4352-9AE4-2CC24C5275CD}"/>
    <cellStyle name="INumber2 5" xfId="16834" xr:uid="{F9E1CC88-23A6-4B1C-92B8-BF0354751A73}"/>
    <cellStyle name="INumber2 6" xfId="28225" xr:uid="{3E81E3C1-6357-4688-98B3-7C9E54DA0D7F}"/>
    <cellStyle name="INumber2 7" xfId="31149" xr:uid="{303C052F-FB49-4280-B24A-C7E0EEEBF166}"/>
    <cellStyle name="INumber2 8" xfId="36691" xr:uid="{657C7945-5787-4346-8A93-F223F8D105A4}"/>
    <cellStyle name="INumber3" xfId="2962" xr:uid="{008BCF9C-80C5-45B7-B815-AA106370F6D2}"/>
    <cellStyle name="INumber3 2" xfId="8983" xr:uid="{651533D4-748C-4E9A-81A2-496E3DB65361}"/>
    <cellStyle name="INumber3 2 2" xfId="21552" xr:uid="{F5C95047-B421-478C-BD3D-D8781C19EF3F}"/>
    <cellStyle name="INumber3 2 3" xfId="28228" xr:uid="{65DE4EEA-5E0D-4E0F-98D6-F4C2395A56F4}"/>
    <cellStyle name="INumber3 2 4" xfId="36696" xr:uid="{EBF77509-0B6C-4B1D-A4AC-8C6751B1D049}"/>
    <cellStyle name="INumber3 3" xfId="8984" xr:uid="{B06DB78D-E48D-4A44-991E-796610879930}"/>
    <cellStyle name="INumber3 3 2" xfId="36697" xr:uid="{84E330A0-0AA4-44CF-B9BE-9114852A416A}"/>
    <cellStyle name="INumber3 4" xfId="11917" xr:uid="{4ACA021D-19B3-471C-9D52-3F3A90629E68}"/>
    <cellStyle name="INumber3 4 2" xfId="36698" xr:uid="{7E1EC912-5AC1-4246-8D82-A2135FEBD8B3}"/>
    <cellStyle name="INumber3 5" xfId="16835" xr:uid="{E5419240-A535-4261-9AD6-F8E9BD3232EF}"/>
    <cellStyle name="INumber3 6" xfId="28227" xr:uid="{8F133E94-EBF4-4864-B816-8A8F31923ED8}"/>
    <cellStyle name="INumber3 7" xfId="31150" xr:uid="{CBAA8784-710C-4790-863B-8B75F1AE3FDC}"/>
    <cellStyle name="INumber3 8" xfId="36695" xr:uid="{51AF29AB-9C07-4333-A1F0-27004C1BD0DA}"/>
    <cellStyle name="INumber5" xfId="2963" xr:uid="{31B25201-A04B-45EF-B4E1-87A41BFCB03D}"/>
    <cellStyle name="INumber5 2" xfId="8985" xr:uid="{68A1CB77-ED74-4693-BA1A-4F347ABDAD58}"/>
    <cellStyle name="INumber5 2 2" xfId="21553" xr:uid="{D7BEDD69-A539-4B17-A661-305D5CEBBC35}"/>
    <cellStyle name="INumber5 2 3" xfId="28230" xr:uid="{739A6786-EB08-4D7B-9123-AA9108075FC4}"/>
    <cellStyle name="INumber5 2 4" xfId="36700" xr:uid="{43B234EC-F4D1-40C9-9B95-F69FD1952269}"/>
    <cellStyle name="INumber5 3" xfId="8986" xr:uid="{CD71C02F-9A30-4314-BDA9-3EA72A14F183}"/>
    <cellStyle name="INumber5 3 2" xfId="36701" xr:uid="{9787F970-6BCB-454B-9EE6-B546215711D9}"/>
    <cellStyle name="INumber5 4" xfId="11918" xr:uid="{5993835F-EDF1-43EC-8518-A0D639379E23}"/>
    <cellStyle name="INumber5 4 2" xfId="36702" xr:uid="{E44F1181-7550-43DB-8021-A73D9C097F0E}"/>
    <cellStyle name="INumber5 5" xfId="16836" xr:uid="{2CFBC996-4579-498D-82B1-846E13510821}"/>
    <cellStyle name="INumber5 6" xfId="28229" xr:uid="{96691422-D321-436E-9076-61C5E5766913}"/>
    <cellStyle name="INumber5 7" xfId="31151" xr:uid="{68959F1B-6283-4356-98CB-86BFE79791D0}"/>
    <cellStyle name="INumber5 8" xfId="36699" xr:uid="{7A2040EF-933B-40D0-B4AC-BF8E12486E3B}"/>
    <cellStyle name="Invoer" xfId="12166" xr:uid="{28395354-61DE-4EEC-ACDF-F42C8BCDB6A7}"/>
    <cellStyle name="Invoer 10" xfId="36703" xr:uid="{95ABCB8E-1610-48ED-84B0-79260E3A6783}"/>
    <cellStyle name="Invoer 2" xfId="12167" xr:uid="{3D5E2D11-F185-4EF1-B5EB-E5C01227E885}"/>
    <cellStyle name="Invoer 2 2" xfId="12443" xr:uid="{85931073-89BE-4F66-88B4-01476DB4D16A}"/>
    <cellStyle name="Invoer 2 2 2" xfId="20235" xr:uid="{EF9227EF-CE1A-4E14-BD53-AAB3D1712BBF}"/>
    <cellStyle name="Invoer 2 2 3" xfId="22929" xr:uid="{F7B0A87D-79B5-4E9F-963C-58BDD72D15D1}"/>
    <cellStyle name="Invoer 2 2 4" xfId="28233" xr:uid="{D651AD59-07D9-498C-AB3A-0E64DCED3FB8}"/>
    <cellStyle name="Invoer 2 2 5" xfId="36705" xr:uid="{B434751D-E09D-4B37-9CB5-9FEA5C5F899D}"/>
    <cellStyle name="Invoer 2 3" xfId="16838" xr:uid="{266E0786-A5F5-4121-8E52-D5705C8845CC}"/>
    <cellStyle name="Invoer 2 4" xfId="17109" xr:uid="{9A780418-E38D-4908-BAF3-819F993079AF}"/>
    <cellStyle name="Invoer 2 5" xfId="28232" xr:uid="{7CCE8CCE-33D2-4765-A941-34E38195EF4F}"/>
    <cellStyle name="Invoer 2 6" xfId="36704" xr:uid="{CE2217C1-CFBB-436B-AEF9-FFCCB8CAE402}"/>
    <cellStyle name="Invoer 3" xfId="12444" xr:uid="{8136140A-D24A-4CDF-80E9-569FDAD1E867}"/>
    <cellStyle name="Invoer 3 2" xfId="20236" xr:uid="{85189E9B-C306-476F-A883-6D327B3D5664}"/>
    <cellStyle name="Invoer 3 2 2" xfId="22930" xr:uid="{02405183-4550-4817-9E9F-4C3FADB71A3C}"/>
    <cellStyle name="Invoer 3 2 3" xfId="28235" xr:uid="{226F3C35-AD39-479F-B099-F558EED782DF}"/>
    <cellStyle name="Invoer 3 3" xfId="16839" xr:uid="{44DC8A16-C67B-4A76-A310-CDC6EE84DE51}"/>
    <cellStyle name="Invoer 3 4" xfId="17108" xr:uid="{F2FE5059-B745-4D76-A1AC-E68589EAAD50}"/>
    <cellStyle name="Invoer 3 5" xfId="28234" xr:uid="{E1E54A09-1E2E-4042-8CF5-720762BC490C}"/>
    <cellStyle name="Invoer 3 6" xfId="36706" xr:uid="{7E405FB5-AAC3-4563-BE5E-8203589FCA50}"/>
    <cellStyle name="Invoer 4" xfId="14702" xr:uid="{9527300D-CE61-4547-9AD2-8CD5924E4B22}"/>
    <cellStyle name="Invoer 4 2" xfId="20237" xr:uid="{C8CD4FB2-8B8D-4A20-95EE-530E2E390C45}"/>
    <cellStyle name="Invoer 4 2 2" xfId="22931" xr:uid="{B44721C9-9FF4-49C0-AD40-1A604D2B14FA}"/>
    <cellStyle name="Invoer 4 2 3" xfId="28237" xr:uid="{23148832-18DA-49F9-855B-B3F485C1AEBC}"/>
    <cellStyle name="Invoer 4 3" xfId="16840" xr:uid="{E700CD6B-EE95-4ECC-B615-B160C6D76CC1}"/>
    <cellStyle name="Invoer 4 4" xfId="17107" xr:uid="{19A4C697-96AA-405E-B1EF-7740ABD2748A}"/>
    <cellStyle name="Invoer 4 5" xfId="28236" xr:uid="{94EF9D38-F983-4C12-80EC-614CC0A8BD1E}"/>
    <cellStyle name="Invoer 4 6" xfId="36707" xr:uid="{58834669-28C2-49BB-8E42-8F98A0D544EB}"/>
    <cellStyle name="Invoer 5" xfId="15443" xr:uid="{E8F637E0-7B68-4860-8707-A35D3B32CD55}"/>
    <cellStyle name="Invoer 5 2" xfId="20238" xr:uid="{47737C13-8FDA-488D-861E-308B322FD99A}"/>
    <cellStyle name="Invoer 5 2 2" xfId="22932" xr:uid="{9CAE488B-15B0-40FA-9E87-C16C7FB08A8B}"/>
    <cellStyle name="Invoer 5 2 3" xfId="28239" xr:uid="{9E3A9FF5-9031-4EF1-A637-0D0002C7CBD2}"/>
    <cellStyle name="Invoer 5 3" xfId="16841" xr:uid="{5C3BA37B-A40F-4086-AC37-8B191B5570EB}"/>
    <cellStyle name="Invoer 5 4" xfId="17106" xr:uid="{149F0350-8A80-4D89-8D4F-CC30391A0951}"/>
    <cellStyle name="Invoer 5 5" xfId="28238" xr:uid="{20791296-B3B8-48F8-8C45-1B26E48E63F5}"/>
    <cellStyle name="Invoer 5 6" xfId="36708" xr:uid="{8C227DFB-F45A-4A68-A78E-CBEA26F26EDC}"/>
    <cellStyle name="Invoer 6" xfId="20234" xr:uid="{865F5DE8-8EDE-42E2-B1B9-E420C444B6B3}"/>
    <cellStyle name="Invoer 6 2" xfId="22928" xr:uid="{72F03DDD-C065-4E29-BE42-1FACA5EA5D68}"/>
    <cellStyle name="Invoer 6 3" xfId="28240" xr:uid="{4E6ED3FB-A305-421B-8E23-6E3CDA03C8AE}"/>
    <cellStyle name="Invoer 7" xfId="16837" xr:uid="{16E9929A-197C-4B4A-A089-A42D109B364D}"/>
    <cellStyle name="Invoer 8" xfId="17110" xr:uid="{C4C642EE-E403-4660-B81B-8BAA1A045F63}"/>
    <cellStyle name="Invoer 9" xfId="28231" xr:uid="{4729437E-63AD-4E96-B89D-3C542DA9DEC1}"/>
    <cellStyle name="IPerCent0" xfId="2964" xr:uid="{6FE9C041-55CD-4F5B-B3F8-E07D6F6C7A93}"/>
    <cellStyle name="IPerCent0 2" xfId="8987" xr:uid="{DF6DBFED-6A5A-4414-9A16-F1ABA732F056}"/>
    <cellStyle name="IPerCent0 2 2" xfId="21554" xr:uid="{2C8DFD9C-8FBE-480D-87B3-AA19BA379AF6}"/>
    <cellStyle name="IPerCent0 2 3" xfId="28242" xr:uid="{65343DC9-BAB8-4ED4-9913-5630D5E3DE0E}"/>
    <cellStyle name="IPerCent0 2 4" xfId="36710" xr:uid="{6504ACB1-88EB-4C09-B84C-5B42CF3231FF}"/>
    <cellStyle name="IPerCent0 3" xfId="8988" xr:uid="{35654006-68B3-4563-B20D-C6A728B349A7}"/>
    <cellStyle name="IPerCent0 3 2" xfId="36711" xr:uid="{FBF9C539-66B7-4CBF-8A18-B8160087EFE1}"/>
    <cellStyle name="IPerCent0 4" xfId="11919" xr:uid="{57707165-4EE9-4851-8B6C-C52C5A98AA9F}"/>
    <cellStyle name="IPerCent0 4 2" xfId="36712" xr:uid="{D9772238-C741-4E91-B019-3D7782498874}"/>
    <cellStyle name="IPerCent0 5" xfId="16842" xr:uid="{6A2BFB64-EEDC-46A1-A62A-7757CD30FCD5}"/>
    <cellStyle name="IPerCent0 6" xfId="28241" xr:uid="{1862CCD3-8C6D-4C29-9DA4-2BB1F8407862}"/>
    <cellStyle name="IPerCent0 7" xfId="31152" xr:uid="{39FFD7AC-B0A2-446D-BF10-CE33E46D6618}"/>
    <cellStyle name="IPerCent0 8" xfId="36709" xr:uid="{F1F8C25F-DD40-4CE8-9521-5D40657ECAB1}"/>
    <cellStyle name="IPerCent1" xfId="2965" xr:uid="{FCCCFBCA-DA01-4519-8A1B-4E60A8F29868}"/>
    <cellStyle name="IPerCent1 2" xfId="8989" xr:uid="{156B5066-2597-4452-8B76-A253858E25AE}"/>
    <cellStyle name="IPerCent1 2 2" xfId="21555" xr:uid="{EA5BD5A2-7550-4C9B-925C-4717F3D777BC}"/>
    <cellStyle name="IPerCent1 2 3" xfId="28244" xr:uid="{24F72193-E6D3-4523-82B2-799F5209D297}"/>
    <cellStyle name="IPerCent1 2 4" xfId="36714" xr:uid="{00E5242D-9FB5-43B7-8591-B68E0D2B69A3}"/>
    <cellStyle name="IPerCent1 3" xfId="8990" xr:uid="{869521D1-EE1E-4F5F-9C85-507A924B2C76}"/>
    <cellStyle name="IPerCent1 3 2" xfId="36715" xr:uid="{7C141274-9B6D-4D04-8487-20426DD87F46}"/>
    <cellStyle name="IPerCent1 4" xfId="11920" xr:uid="{1009881D-2A42-4271-8E07-7C8233C4087B}"/>
    <cellStyle name="IPerCent1 4 2" xfId="36716" xr:uid="{638C2E82-009C-4845-B78C-D4363239EB16}"/>
    <cellStyle name="IPerCent1 5" xfId="16843" xr:uid="{4C71E15C-1CB5-4CD8-BE18-B91A486A6636}"/>
    <cellStyle name="IPerCent1 6" xfId="28243" xr:uid="{ABAC9FD4-B679-40C5-BA7A-86C6A7E635A2}"/>
    <cellStyle name="IPerCent1 7" xfId="31153" xr:uid="{372920A1-890E-4144-9CBB-DD3FFFDE6A72}"/>
    <cellStyle name="IPerCent1 8" xfId="36713" xr:uid="{E5120DD6-1EA0-46DE-B5F2-0164DA8FEBED}"/>
    <cellStyle name="IPerCent2" xfId="2966" xr:uid="{1F01D85A-6A7D-4384-9F8A-7046FAAF4999}"/>
    <cellStyle name="IPerCent2 2" xfId="8991" xr:uid="{93EB781E-2E2A-4B84-B59E-7CF99BDD4B84}"/>
    <cellStyle name="IPerCent2 2 2" xfId="21556" xr:uid="{84E896D5-D7F6-4662-A95E-F0D2AEFA1618}"/>
    <cellStyle name="IPerCent2 2 3" xfId="28246" xr:uid="{EA5DDFCD-5597-47D3-9E65-5E77081C50A7}"/>
    <cellStyle name="IPerCent2 2 4" xfId="36718" xr:uid="{0985CB45-3341-485D-9794-468D893DF816}"/>
    <cellStyle name="IPerCent2 3" xfId="8992" xr:uid="{DAD142E4-2F1F-412B-AB46-8138BF445570}"/>
    <cellStyle name="IPerCent2 3 2" xfId="36719" xr:uid="{FB8D317D-8221-4B45-AE93-418A6A7E9648}"/>
    <cellStyle name="IPerCent2 4" xfId="11921" xr:uid="{6C529EBA-15E0-49CC-BB85-B0DF91063950}"/>
    <cellStyle name="IPerCent2 4 2" xfId="36720" xr:uid="{B5534AD9-8E9D-4247-8485-067BD05DB7DC}"/>
    <cellStyle name="IPerCent2 5" xfId="16844" xr:uid="{800D41CE-12DB-4C79-8692-6CA768C18A27}"/>
    <cellStyle name="IPerCent2 6" xfId="28245" xr:uid="{04C7FBB6-4A37-4C23-8102-6A9DFEA5D626}"/>
    <cellStyle name="IPerCent2 7" xfId="31154" xr:uid="{29859BF5-C07C-43F7-9D3C-02BEEF8FDAC2}"/>
    <cellStyle name="IPerCent2 8" xfId="36717" xr:uid="{3CD72191-172C-4563-80CD-7EED980144E0}"/>
    <cellStyle name="ITemperature" xfId="2967" xr:uid="{B98EF1C5-A149-427F-882D-6B85E9570E38}"/>
    <cellStyle name="ITemperature 2" xfId="8993" xr:uid="{DDAF0BE6-7DDB-47ED-B970-50FF98EB2468}"/>
    <cellStyle name="ITemperature 2 2" xfId="21557" xr:uid="{C39F5E85-0233-4E85-B571-5CAFD7626A9C}"/>
    <cellStyle name="ITemperature 2 3" xfId="28248" xr:uid="{FE5254EE-DE3C-4720-9475-78B2EB6C4E9D}"/>
    <cellStyle name="ITemperature 2 4" xfId="36722" xr:uid="{01A75810-FB2B-4AFC-93D1-93A3EAC0440D}"/>
    <cellStyle name="ITemperature 3" xfId="8994" xr:uid="{69A3EB8A-C4C3-42CC-B27E-ACCBC6C5D37A}"/>
    <cellStyle name="ITemperature 3 2" xfId="36723" xr:uid="{77FEDC91-CB03-4106-910A-78226D30DB10}"/>
    <cellStyle name="ITemperature 4" xfId="11922" xr:uid="{C0FFD9B5-87FE-4A81-8C98-A7363EB3F53E}"/>
    <cellStyle name="ITemperature 4 2" xfId="36724" xr:uid="{1D6CC39F-247D-4A39-9CD2-7F52D9A97144}"/>
    <cellStyle name="ITemperature 5" xfId="16845" xr:uid="{977420C1-0EC6-4049-AF7F-6CB69D8A4FEC}"/>
    <cellStyle name="ITemperature 6" xfId="28247" xr:uid="{2444FB32-8D47-4AEE-AADF-22ECF0D022A5}"/>
    <cellStyle name="ITemperature 7" xfId="31155" xr:uid="{3E58FB66-4BB4-40C0-BA87-3D7627A58CE4}"/>
    <cellStyle name="ITemperature 8" xfId="36721" xr:uid="{DF4D80A1-1FC2-47EF-BE1D-5D2EDA7E830D}"/>
    <cellStyle name="IText" xfId="2968" xr:uid="{1D5B5DAE-E540-4D9D-8AF9-E0BC374FE3D2}"/>
    <cellStyle name="IText 2" xfId="8995" xr:uid="{BE0A428F-700F-4EAB-85FD-F1C79F5AA8DD}"/>
    <cellStyle name="IText 2 2" xfId="21558" xr:uid="{19D14191-3828-47EC-A815-020CEF5CAFCD}"/>
    <cellStyle name="IText 2 3" xfId="28250" xr:uid="{5830F354-64E0-4743-8696-FBF8B64DBADF}"/>
    <cellStyle name="IText 2 4" xfId="36726" xr:uid="{2C74565E-C060-40BC-9352-92706FFC6B92}"/>
    <cellStyle name="IText 3" xfId="8996" xr:uid="{65507D33-DD25-4A2C-865C-F00B2DF61A23}"/>
    <cellStyle name="IText 3 2" xfId="36727" xr:uid="{A3715DE1-CCCE-4EAC-B4E3-4E289A274667}"/>
    <cellStyle name="IText 4" xfId="11923" xr:uid="{4C65C360-548A-4A55-9DD6-7634416214D1}"/>
    <cellStyle name="IText 4 2" xfId="36728" xr:uid="{7A56F2EF-4005-4B39-BFF1-A75F4A0A32B1}"/>
    <cellStyle name="IText 5" xfId="16846" xr:uid="{BFB4B802-2E0E-4BBB-A76E-B87A269D8121}"/>
    <cellStyle name="IText 6" xfId="28249" xr:uid="{6240F6E8-1C19-4C1D-AF71-578458B95750}"/>
    <cellStyle name="IText 7" xfId="31156" xr:uid="{CC98248F-0378-4513-BF94-98478E4924E1}"/>
    <cellStyle name="IText 8" xfId="36725" xr:uid="{F1935A05-89DE-41C4-80F1-A72734A6399E}"/>
    <cellStyle name="ITextCentrato" xfId="2969" xr:uid="{285A0B2A-B7A5-43B8-BCF7-3A895D5712B5}"/>
    <cellStyle name="ITextCentrato 2" xfId="8997" xr:uid="{4782D2AB-FF8B-4F0E-99D9-504C7C4E761E}"/>
    <cellStyle name="ITextCentrato 2 2" xfId="21559" xr:uid="{4CF216E3-8418-429C-9E09-792435B8285C}"/>
    <cellStyle name="ITextCentrato 2 3" xfId="28252" xr:uid="{54CD1A40-139B-472C-90EC-5E1C39F20582}"/>
    <cellStyle name="ITextCentrato 2 4" xfId="36730" xr:uid="{3D7C6947-5442-45D6-8B75-54D5EF4E4057}"/>
    <cellStyle name="ITextCentrato 3" xfId="8998" xr:uid="{695B09CF-5FB5-4353-B7B6-0F6DFF9D1FA0}"/>
    <cellStyle name="ITextCentrato 3 2" xfId="36731" xr:uid="{C3FC1C34-95CF-4F4C-B1DC-3740E43F0C71}"/>
    <cellStyle name="ITextCentrato 4" xfId="11924" xr:uid="{2B4EA624-58BD-46A7-8782-4CA1AE25A1A4}"/>
    <cellStyle name="ITextCentrato 4 2" xfId="36732" xr:uid="{5EDB9C44-0A09-4C12-B248-CF4A3C00FB1C}"/>
    <cellStyle name="ITextCentrato 5" xfId="16847" xr:uid="{F5F0F940-57CF-4304-A0A1-BAEC533B71BF}"/>
    <cellStyle name="ITextCentrato 6" xfId="28251" xr:uid="{66C0074D-8E31-4C97-AAC8-34A5D0F9571B}"/>
    <cellStyle name="ITextCentrato 7" xfId="31157" xr:uid="{63DC977C-0843-4B03-B622-7ABD56D1A17C}"/>
    <cellStyle name="ITextCentrato 8" xfId="36729" xr:uid="{461F8235-5091-4284-A7E4-BAD599D7C763}"/>
    <cellStyle name="Jegyzet" xfId="12168" xr:uid="{C7EF4631-203D-4B9D-8278-6EB10B34B851}"/>
    <cellStyle name="Jegyzet 10" xfId="36733" xr:uid="{5F35DF1D-0795-4A7A-98F8-FA462735FAF0}"/>
    <cellStyle name="Jegyzet 2" xfId="12169" xr:uid="{803EFE24-4502-420C-B6D5-F1A3AD1E9A57}"/>
    <cellStyle name="Jegyzet 2 2" xfId="12440" xr:uid="{1406AE85-9A85-45DB-9A72-94D54E92A44C}"/>
    <cellStyle name="Jegyzet 2 2 2" xfId="20240" xr:uid="{3902D164-C995-4D71-9347-69E226C8BFF8}"/>
    <cellStyle name="Jegyzet 2 2 3" xfId="22934" xr:uid="{AD42764E-3FAC-48B5-8A21-10F916569092}"/>
    <cellStyle name="Jegyzet 2 2 4" xfId="28255" xr:uid="{8AF44F65-0336-4E4F-869B-2477A865B43F}"/>
    <cellStyle name="Jegyzet 2 2 5" xfId="36735" xr:uid="{F73AF484-5C09-4C2B-B0C7-986061A42FEB}"/>
    <cellStyle name="Jegyzet 2 3" xfId="16849" xr:uid="{A64D1CAC-7B5F-4FC4-8FC8-F94133C2E13A}"/>
    <cellStyle name="Jegyzet 2 4" xfId="17102" xr:uid="{4168F3DE-496D-450F-B993-0B8F0A8FC00B}"/>
    <cellStyle name="Jegyzet 2 5" xfId="28254" xr:uid="{F995759C-E8BE-45D9-8EEC-EA61984BCB8B}"/>
    <cellStyle name="Jegyzet 2 6" xfId="36734" xr:uid="{50EF335B-D2C8-4987-9094-5B566420379C}"/>
    <cellStyle name="Jegyzet 3" xfId="12441" xr:uid="{C81CC4E1-141C-4740-AC56-08AFCDF2A9C1}"/>
    <cellStyle name="Jegyzet 3 2" xfId="20241" xr:uid="{7BC0294C-43F7-4E22-9DC1-8B8060F71B00}"/>
    <cellStyle name="Jegyzet 3 2 2" xfId="22935" xr:uid="{57541127-138B-4026-9B4E-3E5D2262D777}"/>
    <cellStyle name="Jegyzet 3 2 3" xfId="28257" xr:uid="{647F3C20-B9D6-4E18-9C9C-9381692B3002}"/>
    <cellStyle name="Jegyzet 3 3" xfId="16850" xr:uid="{CB4A1BF2-F7AA-4391-8F4F-7E574E4937C6}"/>
    <cellStyle name="Jegyzet 3 4" xfId="17101" xr:uid="{17B80137-1CDD-4C80-8D6A-BF84A6BFD699}"/>
    <cellStyle name="Jegyzet 3 5" xfId="28256" xr:uid="{66CB0C52-E646-4A1D-9DB3-3544F4FB4122}"/>
    <cellStyle name="Jegyzet 3 6" xfId="36736" xr:uid="{150AB639-C406-48A7-8A7E-84E14A6AF5A9}"/>
    <cellStyle name="Jegyzet 4" xfId="14703" xr:uid="{9BC9E554-281C-40C9-B1FB-0EED2CB23F63}"/>
    <cellStyle name="Jegyzet 4 2" xfId="20242" xr:uid="{0C058A2A-530F-49C4-86BC-7B508E157B98}"/>
    <cellStyle name="Jegyzet 4 2 2" xfId="22936" xr:uid="{39BD817D-380B-4762-A85B-0FF7E2CB4D76}"/>
    <cellStyle name="Jegyzet 4 2 3" xfId="28259" xr:uid="{8A6B8F2C-EE5F-4837-B722-6B446B77DFB5}"/>
    <cellStyle name="Jegyzet 4 3" xfId="16851" xr:uid="{C89DDC60-E893-4EF3-A1A9-16AC2C976360}"/>
    <cellStyle name="Jegyzet 4 4" xfId="17100" xr:uid="{7F093989-2DAF-436F-91E7-FCB541D0B84B}"/>
    <cellStyle name="Jegyzet 4 5" xfId="28258" xr:uid="{6CB78D79-9C96-4435-8498-408512E44969}"/>
    <cellStyle name="Jegyzet 4 6" xfId="36737" xr:uid="{C6C265C0-760A-41FE-BA47-ED368D87DC0D}"/>
    <cellStyle name="Jegyzet 5" xfId="15444" xr:uid="{A7B662BD-88BA-40FA-A4A8-DB549E9531F9}"/>
    <cellStyle name="Jegyzet 5 2" xfId="20243" xr:uid="{B341B1F2-980E-4CA9-A4D2-5CF7D2AE05EF}"/>
    <cellStyle name="Jegyzet 5 2 2" xfId="22937" xr:uid="{D34EB20B-2276-437F-B8F9-2A7D20554335}"/>
    <cellStyle name="Jegyzet 5 2 3" xfId="28261" xr:uid="{4D6C4959-592A-4E85-A38D-1C39C2FC510A}"/>
    <cellStyle name="Jegyzet 5 3" xfId="16852" xr:uid="{31A4D522-231E-44D9-9CCE-9974B9075368}"/>
    <cellStyle name="Jegyzet 5 4" xfId="17099" xr:uid="{83EA8ADC-7068-4974-B2E4-354A5D14A0DC}"/>
    <cellStyle name="Jegyzet 5 5" xfId="28260" xr:uid="{E146B2F3-DCE6-41C2-9092-CC4FFC31ED76}"/>
    <cellStyle name="Jegyzet 5 6" xfId="36738" xr:uid="{A4D5DF04-4746-4CA6-9F0F-C0D4A2BDB8E4}"/>
    <cellStyle name="Jegyzet 6" xfId="20239" xr:uid="{EA854CD7-C096-4F42-A100-56BB4C908E79}"/>
    <cellStyle name="Jegyzet 6 2" xfId="22933" xr:uid="{EA19D5D8-6C76-4FF2-8F8C-607367B65062}"/>
    <cellStyle name="Jegyzet 6 3" xfId="28262" xr:uid="{6E1265E7-6826-43FA-88F0-CFC9A077EC8C}"/>
    <cellStyle name="Jegyzet 7" xfId="16848" xr:uid="{69E2013A-886F-4074-AE44-D29BA09A7C9F}"/>
    <cellStyle name="Jegyzet 8" xfId="17103" xr:uid="{53C01796-E129-4093-86C4-7AB657C5A821}"/>
    <cellStyle name="Jegyzet 9" xfId="28253" xr:uid="{4FCD3179-E9A1-4C54-A663-466BF4A0FF7C}"/>
    <cellStyle name="Jelölőszín (1)" xfId="12170" xr:uid="{EFA66D07-B355-42F3-A248-A04A331067C4}"/>
    <cellStyle name="Jelölőszín (2)" xfId="12171" xr:uid="{78CCE1A2-2C04-42EF-93DB-33BCC7A3E0F7}"/>
    <cellStyle name="Jelölőszín (3)" xfId="12172" xr:uid="{1903A51A-3159-4B4D-ACF9-2F9E439ECFF9}"/>
    <cellStyle name="Jelölőszín (4)" xfId="12173" xr:uid="{ECBFBE8F-E9FD-4D66-B3C0-D02F540396A6}"/>
    <cellStyle name="Jelölőszín (5)" xfId="12174" xr:uid="{6F12BABC-3A76-4273-830B-57AC9D6B1A3C}"/>
    <cellStyle name="Jelölőszín (6)" xfId="12175" xr:uid="{F944DE82-7E4C-49AA-AE31-165B14725FBD}"/>
    <cellStyle name="Jó" xfId="12176" xr:uid="{E8463D32-C7AB-4709-BA9E-BF792E80BAAB}"/>
    <cellStyle name="khanh" xfId="12177" xr:uid="{9879EBC3-9C98-47C1-A560-0715A7FFF3D6}"/>
    <cellStyle name="Kimenet" xfId="12178" xr:uid="{AAD56F18-A516-4637-9249-C215CB6FB0B7}"/>
    <cellStyle name="Kimenet 2" xfId="12179" xr:uid="{83D035C3-5EF7-467E-8028-440FACF13767}"/>
    <cellStyle name="Kimenet 2 2" xfId="11926" xr:uid="{5540B675-A5B9-4F1C-8EF8-A320094A8C80}"/>
    <cellStyle name="Kimenet 2 2 2" xfId="20245" xr:uid="{CB2B0830-57F8-427D-90B7-9ADA5442A651}"/>
    <cellStyle name="Kimenet 2 2 3" xfId="22939" xr:uid="{51A23234-EA1A-439D-9B05-EE623B136148}"/>
    <cellStyle name="Kimenet 2 2 4" xfId="28265" xr:uid="{F4DF90F1-B51D-414C-9C33-DE3B846D3245}"/>
    <cellStyle name="Kimenet 2 2 5" xfId="36741" xr:uid="{092C49B0-0438-4EE0-B253-A12D02C3AC48}"/>
    <cellStyle name="Kimenet 2 3" xfId="16854" xr:uid="{8EE7582A-274C-47C9-B7EF-89DF5902E32E}"/>
    <cellStyle name="Kimenet 2 4" xfId="28264" xr:uid="{602B305B-086E-4B76-885D-BF4CEB55051F}"/>
    <cellStyle name="Kimenet 2 5" xfId="36740" xr:uid="{693BE5A3-4A99-48A0-9B55-4755711F5888}"/>
    <cellStyle name="Kimenet 3" xfId="11925" xr:uid="{96494E3F-F313-4D56-8AC0-C3976EAB8421}"/>
    <cellStyle name="Kimenet 3 2" xfId="20246" xr:uid="{767D0188-3838-4E84-81B5-2A6F5486318B}"/>
    <cellStyle name="Kimenet 3 2 2" xfId="22940" xr:uid="{67ACE031-3006-4D12-B34E-5F7BCED20FE9}"/>
    <cellStyle name="Kimenet 3 2 3" xfId="28267" xr:uid="{3BCF890E-B7C3-49E3-8656-50526A8E02B3}"/>
    <cellStyle name="Kimenet 3 3" xfId="16855" xr:uid="{060705BF-5CFE-45CA-AD65-F038489F263E}"/>
    <cellStyle name="Kimenet 3 4" xfId="28266" xr:uid="{1294EAE6-6535-4AE0-BA3C-C9E93EB4458E}"/>
    <cellStyle name="Kimenet 3 5" xfId="36742" xr:uid="{8A7F1650-C594-4E86-98AE-28914E7B2AF6}"/>
    <cellStyle name="Kimenet 4" xfId="15445" xr:uid="{1154D980-A609-48D7-AB8A-B299436577E3}"/>
    <cellStyle name="Kimenet 4 2" xfId="20247" xr:uid="{7F76CCD7-02F9-4914-98DE-0B4B4B045AD3}"/>
    <cellStyle name="Kimenet 4 2 2" xfId="22941" xr:uid="{A0F68880-D5E9-4580-BCEF-5C5FF1BAB4BA}"/>
    <cellStyle name="Kimenet 4 2 3" xfId="28269" xr:uid="{5A41C875-F6C4-45B4-AA17-061D119AD862}"/>
    <cellStyle name="Kimenet 4 3" xfId="16856" xr:uid="{923A67DC-EFE1-4B18-9ECF-A2F0B7BD1D01}"/>
    <cellStyle name="Kimenet 4 4" xfId="28268" xr:uid="{4391D1A7-E045-4AC0-B1E9-B8A115F3B493}"/>
    <cellStyle name="Kimenet 4 5" xfId="36743" xr:uid="{4D09450A-34B7-4FFA-B271-F0A2A18FA285}"/>
    <cellStyle name="Kimenet 5" xfId="20244" xr:uid="{C8358DC4-834D-4255-8D80-B99B34520D88}"/>
    <cellStyle name="Kimenet 5 2" xfId="22938" xr:uid="{73D920A0-4C0C-4A71-AF36-C91B7E844AC7}"/>
    <cellStyle name="Kimenet 5 3" xfId="28270" xr:uid="{B84B5808-9709-44CB-BF22-7784AF203169}"/>
    <cellStyle name="Kimenet 6" xfId="16853" xr:uid="{1C5BA479-A9C5-4737-AADF-51131E1C53F8}"/>
    <cellStyle name="Kimenet 7" xfId="28263" xr:uid="{33AD079D-E7DA-4133-8519-E9D662F3F87D}"/>
    <cellStyle name="Kimenet 8" xfId="36739" xr:uid="{3F8270B9-AD2D-4E9A-A294-45914F4EE79E}"/>
    <cellStyle name="KKS" xfId="12180" xr:uid="{B878757C-3D24-4D7A-9DF1-7F28D6049374}"/>
    <cellStyle name="KKS 2" xfId="12181" xr:uid="{FB8AA4FF-E45B-4DE3-9BF6-CA0BB14EF83B}"/>
    <cellStyle name="KKS 2 2" xfId="12507" xr:uid="{D670A002-4426-4F9F-B732-38336F8F8564}"/>
    <cellStyle name="KKS 3" xfId="12508" xr:uid="{C6E197A3-5D23-4405-A103-0CF652F368B0}"/>
    <cellStyle name="KKS 4" xfId="14699" xr:uid="{B5C7A3E0-4E7D-44B0-A4E8-E1C0EEF8BB08}"/>
    <cellStyle name="KKSBuch" xfId="12182" xr:uid="{BA088CF8-4AD4-44E5-B79A-1C52E21F8EFD}"/>
    <cellStyle name="KKSBuch 2" xfId="14468" xr:uid="{8A12B179-8BAD-421A-9AA8-D6D07323497A}"/>
    <cellStyle name="KKSBuch 2 2" xfId="36745" xr:uid="{934EBCD0-7DF1-45AE-8C82-6207D4D544FB}"/>
    <cellStyle name="KKSBuch 3" xfId="16857" xr:uid="{3D658C3E-3998-4269-90D6-DF50D5F6CBCE}"/>
    <cellStyle name="KKSBuch 4" xfId="31158" xr:uid="{49B2D01D-9F10-4777-85B5-BCCCAC8C5ED9}"/>
    <cellStyle name="KKSBuch 5" xfId="36744" xr:uid="{27FBA9DA-E589-464C-8FDC-F8E5C6CB19B7}"/>
    <cellStyle name="Komma 2" xfId="12183" xr:uid="{21177A3D-C9A9-4A43-8256-C5E5290BD777}"/>
    <cellStyle name="Komórka połączona" xfId="12184" xr:uid="{CF45BAE5-0CF5-4A64-94AB-DB550AC45337}"/>
    <cellStyle name="Komórka połączona 2" xfId="12185" xr:uid="{DFE87778-9497-4B80-B89E-1D1322012066}"/>
    <cellStyle name="Komórka połączona 3" xfId="14693" xr:uid="{01F3C11E-0D9B-4020-8A89-C8F78C8BFCE3}"/>
    <cellStyle name="Komórka połączona 4" xfId="14709" xr:uid="{C9E97936-E8AD-4E69-8569-7AD256D996CA}"/>
    <cellStyle name="Komórka połączona 5" xfId="14706" xr:uid="{4A0E756A-1540-4805-8B0D-8797A9398287}"/>
    <cellStyle name="Komórka zaznaczona" xfId="12186" xr:uid="{B8EF1152-4887-4765-A74B-279EE7D2053D}"/>
    <cellStyle name="Kontrolní buňka" xfId="12187" xr:uid="{8262D9B0-9DAF-4FF2-BAF6-4CDAE55AF939}"/>
    <cellStyle name="Kop 1" xfId="12188" xr:uid="{7761DF4A-74D4-4C80-9B21-0321B65BC1C1}"/>
    <cellStyle name="Kop 2" xfId="12189" xr:uid="{8B3CDADE-2066-40F1-B99F-E35A74AABC6C}"/>
    <cellStyle name="Kop 3" xfId="12190" xr:uid="{4F30B8CA-6156-487A-B4A4-125CB36A8738}"/>
    <cellStyle name="Kop 4" xfId="12191" xr:uid="{C49EFC65-EE84-474C-89A0-9BF011301301}"/>
    <cellStyle name="KPMG Heading 1" xfId="1024" xr:uid="{9C2DBCEB-2B51-4D27-9E38-FD2C310C9E8B}"/>
    <cellStyle name="KPMG Heading 2" xfId="1025" xr:uid="{2BE98FA4-D5DB-4FA8-8873-DD3344262D3C}"/>
    <cellStyle name="KPMG Heading 3" xfId="1026" xr:uid="{6F5AD0BA-B1D4-4DED-8735-C03D26C58BAE}"/>
    <cellStyle name="KPMG Heading 4" xfId="1027" xr:uid="{49F92972-95FC-4973-8652-7F5D734DB9CF}"/>
    <cellStyle name="KPMG Normal" xfId="1028" xr:uid="{B6FFDCA5-DB09-4852-A36A-094CBF07A500}"/>
    <cellStyle name="KPMG Normal Text" xfId="1029" xr:uid="{91A36AA8-4B82-4F8F-928D-257CDFE10A0A}"/>
    <cellStyle name="LINES - Style2" xfId="4537" xr:uid="{4AEC67EE-178D-4EF9-8D1E-3B4E1A80F1CA}"/>
    <cellStyle name="LINES - Style2 10" xfId="4538" xr:uid="{39CC6B1A-927A-4BD2-9EEC-E99CE245D512}"/>
    <cellStyle name="LINES - Style2 10 2" xfId="4539" xr:uid="{A5F62C8C-A8CA-4BAC-8D10-F8145E046207}"/>
    <cellStyle name="LINES - Style2 10 2 2" xfId="12194" xr:uid="{8F1F0619-C433-45F7-B29A-032B193CEB4B}"/>
    <cellStyle name="LINES - Style2 10 2 2 2" xfId="21562" xr:uid="{38554AA6-7C4F-4E07-AD1D-6B92EE9C0764}"/>
    <cellStyle name="LINES - Style2 10 2 2 3" xfId="28274" xr:uid="{6EBD7EBE-F544-4563-BD95-5AA754C7E0DC}"/>
    <cellStyle name="LINES - Style2 10 2 2 4" xfId="36749" xr:uid="{52AE8E3C-23DD-4A52-BDFF-31B93A09A034}"/>
    <cellStyle name="LINES - Style2 10 2 3" xfId="16860" xr:uid="{A6FF3B50-BC5F-48B9-B9A6-9D61DE2990D0}"/>
    <cellStyle name="LINES - Style2 10 2 4" xfId="28273" xr:uid="{E2944F9B-CD50-4876-B647-BD24E411014A}"/>
    <cellStyle name="LINES - Style2 10 2 5" xfId="36748" xr:uid="{E50E783A-31AB-4DA2-AC92-3FBCEDE1121F}"/>
    <cellStyle name="LINES - Style2 10 3" xfId="12193" xr:uid="{68D20476-029D-431B-83F0-E0BDB70AB6D6}"/>
    <cellStyle name="LINES - Style2 10 3 2" xfId="21561" xr:uid="{C32708C9-A9E0-40B3-A5B5-46544D865368}"/>
    <cellStyle name="LINES - Style2 10 3 3" xfId="28275" xr:uid="{0D1E3680-8B4A-4F57-A047-ECD47640BF8D}"/>
    <cellStyle name="LINES - Style2 10 3 4" xfId="36750" xr:uid="{50EF260B-9BDF-48FF-90C5-804A163CD57B}"/>
    <cellStyle name="LINES - Style2 10 4" xfId="16859" xr:uid="{E7F621C2-F5EC-436B-8B8E-2F9AB457F297}"/>
    <cellStyle name="LINES - Style2 10 5" xfId="28272" xr:uid="{016C3736-34B4-4ABE-8A43-98B915ADD278}"/>
    <cellStyle name="LINES - Style2 10 6" xfId="36747" xr:uid="{2BBDFB59-8590-47F3-913E-B2D79B518F1D}"/>
    <cellStyle name="LINES - Style2 11" xfId="12192" xr:uid="{CE63644F-5946-4143-A163-46B5A786DF0F}"/>
    <cellStyle name="LINES - Style2 11 2" xfId="21560" xr:uid="{BFC57EE9-56A3-4246-A534-28AEBCCBBDB5}"/>
    <cellStyle name="LINES - Style2 11 3" xfId="28276" xr:uid="{F53B3D1C-315F-47A8-8A3F-E11C888A385B}"/>
    <cellStyle name="LINES - Style2 11 4" xfId="36751" xr:uid="{AF53E38E-E179-4B72-9A24-E9BB659B9790}"/>
    <cellStyle name="LINES - Style2 12" xfId="16858" xr:uid="{D8F7BE72-8628-4450-9330-64168AE4826E}"/>
    <cellStyle name="LINES - Style2 13" xfId="28271" xr:uid="{C781279D-544D-4FB1-B403-B5D4FA4D43AE}"/>
    <cellStyle name="LINES - Style2 14" xfId="36746" xr:uid="{AC846DF6-FBCC-448E-BB37-357A2B1F9F86}"/>
    <cellStyle name="LINES - Style2 2" xfId="4540" xr:uid="{5E5E128D-9C98-4225-BD08-A729FE448B71}"/>
    <cellStyle name="LINES - Style2 2 2" xfId="4541" xr:uid="{F6012123-B97E-4E90-B9E2-5FC135D3FC48}"/>
    <cellStyle name="LINES - Style2 2 2 2" xfId="12196" xr:uid="{0527C1C6-A863-4490-813B-7BCCFDF27B59}"/>
    <cellStyle name="LINES - Style2 2 2 2 2" xfId="21564" xr:uid="{25BBFFEA-850B-4154-8A5B-2EC6B32886F4}"/>
    <cellStyle name="LINES - Style2 2 2 2 3" xfId="28279" xr:uid="{73542B64-C8C2-4998-96F0-7EFD520B0716}"/>
    <cellStyle name="LINES - Style2 2 2 2 4" xfId="36754" xr:uid="{4847C894-740F-4BEE-B1E1-1D7AF9EB69E9}"/>
    <cellStyle name="LINES - Style2 2 2 3" xfId="16862" xr:uid="{82EC8272-7098-411C-95B3-C2C74889D226}"/>
    <cellStyle name="LINES - Style2 2 2 4" xfId="28278" xr:uid="{A95FADE9-096B-437E-A1A7-44AB39A21AFF}"/>
    <cellStyle name="LINES - Style2 2 2 5" xfId="36753" xr:uid="{DC65F873-767E-47BE-84CD-F9254BC3D495}"/>
    <cellStyle name="LINES - Style2 2 3" xfId="12195" xr:uid="{DCA13B10-C887-41AB-8CFE-8ED4C2E0D2A0}"/>
    <cellStyle name="LINES - Style2 2 3 2" xfId="21563" xr:uid="{3F34A6EE-D4BE-4C66-AA9B-F4A2CA53C5CF}"/>
    <cellStyle name="LINES - Style2 2 3 3" xfId="28280" xr:uid="{CB9A9D99-F3AA-4C26-99C3-47C4150B0295}"/>
    <cellStyle name="LINES - Style2 2 3 4" xfId="36755" xr:uid="{7B91FA06-F596-47E4-87D6-40977B5D14A8}"/>
    <cellStyle name="LINES - Style2 2 4" xfId="16861" xr:uid="{30D47C39-7B6E-4476-B2CA-4098E2870462}"/>
    <cellStyle name="LINES - Style2 2 5" xfId="28277" xr:uid="{D731C23A-4D08-4686-ACEB-1D1701CC6E3D}"/>
    <cellStyle name="LINES - Style2 2 6" xfId="36752" xr:uid="{24142D33-FF02-41A2-82B7-483DE92CF690}"/>
    <cellStyle name="LINES - Style2 3" xfId="4542" xr:uid="{56ECE680-FAB0-4980-93FB-8B5A2BECB4E5}"/>
    <cellStyle name="LINES - Style2 3 2" xfId="4543" xr:uid="{3317AF45-2C09-4EB8-9374-7A23B4941FB4}"/>
    <cellStyle name="LINES - Style2 3 2 2" xfId="12198" xr:uid="{2FCB3DD9-C87E-4D3C-BE7E-5EDF95B94B58}"/>
    <cellStyle name="LINES - Style2 3 2 2 2" xfId="21566" xr:uid="{470C43D5-F684-4EBF-B665-032CEDF7A439}"/>
    <cellStyle name="LINES - Style2 3 2 2 3" xfId="28283" xr:uid="{31FD1DAD-F30A-47C9-9D94-986C26124EDF}"/>
    <cellStyle name="LINES - Style2 3 2 2 4" xfId="36758" xr:uid="{1C5F5CEE-8A5C-4CB2-A2DF-D7787258BFE9}"/>
    <cellStyle name="LINES - Style2 3 2 3" xfId="16864" xr:uid="{C5A05EBE-FE8C-4028-B192-B0254EDD6D2D}"/>
    <cellStyle name="LINES - Style2 3 2 4" xfId="28282" xr:uid="{E528AD8E-B1FF-4503-91E1-658ACCECA59C}"/>
    <cellStyle name="LINES - Style2 3 2 5" xfId="36757" xr:uid="{BBF7F942-BDB2-4115-AE2F-0F8C4842E06F}"/>
    <cellStyle name="LINES - Style2 3 3" xfId="12197" xr:uid="{E3E6C46A-2B8D-4DBB-BDCE-1272D93DDE20}"/>
    <cellStyle name="LINES - Style2 3 3 2" xfId="21565" xr:uid="{A506B554-CD7A-4382-8867-709A976F7C62}"/>
    <cellStyle name="LINES - Style2 3 3 3" xfId="28284" xr:uid="{C9440E8E-81FD-4A01-B16E-2045341ABB78}"/>
    <cellStyle name="LINES - Style2 3 3 4" xfId="36759" xr:uid="{7D88C89F-0B0B-48E8-BD46-64F22D16AFA4}"/>
    <cellStyle name="LINES - Style2 3 4" xfId="16863" xr:uid="{65F444B0-E28A-44CF-97B0-AD0C91068BF2}"/>
    <cellStyle name="LINES - Style2 3 5" xfId="28281" xr:uid="{FFFBC566-E1A0-4449-A7C9-50440521A294}"/>
    <cellStyle name="LINES - Style2 3 6" xfId="36756" xr:uid="{C02B46D4-EAB3-421A-99D7-A66949853148}"/>
    <cellStyle name="LINES - Style2 4" xfId="4544" xr:uid="{D17B1132-26C2-479B-A095-D6C045FDB4BD}"/>
    <cellStyle name="LINES - Style2 4 2" xfId="4545" xr:uid="{400D3FE0-D485-404B-8C5B-7C7E9C2DA445}"/>
    <cellStyle name="LINES - Style2 4 2 2" xfId="12200" xr:uid="{FA40BC90-4FF8-4684-B418-C0C2659B07DC}"/>
    <cellStyle name="LINES - Style2 4 2 2 2" xfId="21568" xr:uid="{923FB720-1929-4D8E-B3EB-39FBAC7EE236}"/>
    <cellStyle name="LINES - Style2 4 2 2 3" xfId="28287" xr:uid="{DD46C42E-6383-4E3D-B1EE-1B1E888D8B5D}"/>
    <cellStyle name="LINES - Style2 4 2 2 4" xfId="36762" xr:uid="{4ADCF39F-7295-4264-B394-B4BB74F95815}"/>
    <cellStyle name="LINES - Style2 4 2 3" xfId="16866" xr:uid="{B4325E25-4270-461B-9B72-9370C8E76A46}"/>
    <cellStyle name="LINES - Style2 4 2 4" xfId="28286" xr:uid="{0D75FF56-53EA-4DB4-8975-2864274F9647}"/>
    <cellStyle name="LINES - Style2 4 2 5" xfId="36761" xr:uid="{C3A16EDD-3D95-49AA-A95F-D02C97599DCA}"/>
    <cellStyle name="LINES - Style2 4 3" xfId="12199" xr:uid="{B4F543F2-6B01-41C6-A23F-27E7F13171EB}"/>
    <cellStyle name="LINES - Style2 4 3 2" xfId="21567" xr:uid="{549799C9-7A57-45BC-80FE-1D095C57B8F7}"/>
    <cellStyle name="LINES - Style2 4 3 3" xfId="28288" xr:uid="{B535FBE4-D4EE-4465-9D1C-D0074514B84D}"/>
    <cellStyle name="LINES - Style2 4 3 4" xfId="36763" xr:uid="{CFB4E7E8-79F3-4F97-8F95-9456E002F414}"/>
    <cellStyle name="LINES - Style2 4 4" xfId="16865" xr:uid="{CAF63262-9C9A-41CB-899C-394B686067E4}"/>
    <cellStyle name="LINES - Style2 4 5" xfId="28285" xr:uid="{F5B5D81D-F273-45CE-93E0-CC397DD69CC3}"/>
    <cellStyle name="LINES - Style2 4 6" xfId="36760" xr:uid="{3CA57285-7DF6-4605-854F-3DA07CB5730C}"/>
    <cellStyle name="LINES - Style2 5" xfId="4546" xr:uid="{59AE48E5-0317-4281-85A2-A73AFC4DF771}"/>
    <cellStyle name="LINES - Style2 5 2" xfId="4547" xr:uid="{0F256277-8BCC-4BC8-9C0C-B2CDEF9C28B8}"/>
    <cellStyle name="LINES - Style2 5 2 2" xfId="12202" xr:uid="{9027E7A5-7124-46D6-878C-8AACB4D62CF3}"/>
    <cellStyle name="LINES - Style2 5 2 2 2" xfId="21570" xr:uid="{95DEE5CC-61D4-4B96-905C-7D96548EFACF}"/>
    <cellStyle name="LINES - Style2 5 2 2 3" xfId="28291" xr:uid="{190C27D3-9BBF-4C55-86B9-51D03027A41D}"/>
    <cellStyle name="LINES - Style2 5 2 2 4" xfId="36766" xr:uid="{28E416E5-75B0-4998-ADCE-B99D295FA173}"/>
    <cellStyle name="LINES - Style2 5 2 3" xfId="16868" xr:uid="{9082D239-B4D1-4FFF-A9B8-C716ED421E11}"/>
    <cellStyle name="LINES - Style2 5 2 4" xfId="28290" xr:uid="{42797E06-A2F0-4836-B469-52744A0E1271}"/>
    <cellStyle name="LINES - Style2 5 2 5" xfId="36765" xr:uid="{E074A79D-FBBD-4D08-8CCC-99E77D665E41}"/>
    <cellStyle name="LINES - Style2 5 3" xfId="12201" xr:uid="{2FEE6AE8-0CC8-4E62-BD53-3DECD2B92AF1}"/>
    <cellStyle name="LINES - Style2 5 3 2" xfId="21569" xr:uid="{3D0E8484-3A7D-4B3A-86EB-7636787940D8}"/>
    <cellStyle name="LINES - Style2 5 3 3" xfId="28292" xr:uid="{2BB0A015-68FC-4CCC-B4FD-40598C87DA0F}"/>
    <cellStyle name="LINES - Style2 5 3 4" xfId="36767" xr:uid="{E2FA7AB5-9CCF-4D2F-ACBC-CD0E72F8E7AE}"/>
    <cellStyle name="LINES - Style2 5 4" xfId="16867" xr:uid="{AC3D6ABD-9FB0-415F-899B-1C159C364AF2}"/>
    <cellStyle name="LINES - Style2 5 5" xfId="28289" xr:uid="{84487BF7-1466-4F9D-A890-FE811254925C}"/>
    <cellStyle name="LINES - Style2 5 6" xfId="36764" xr:uid="{9F4FE8E2-9EF9-40A5-860A-E62BE80D29A5}"/>
    <cellStyle name="LINES - Style2 6" xfId="4548" xr:uid="{D818879D-AC39-4EBB-9A3B-8B95AE99BC9E}"/>
    <cellStyle name="LINES - Style2 6 2" xfId="4549" xr:uid="{76924919-0378-4CC5-A712-3151D8254B5F}"/>
    <cellStyle name="LINES - Style2 6 2 2" xfId="12204" xr:uid="{DC1FC6DD-0DD2-4D19-8756-FFB251D1EC39}"/>
    <cellStyle name="LINES - Style2 6 2 2 2" xfId="21572" xr:uid="{2D83E09A-49E4-46B7-89EB-682B424633D8}"/>
    <cellStyle name="LINES - Style2 6 2 2 3" xfId="28295" xr:uid="{A0871DBE-EEDC-4AE7-87CC-FFB7425483D9}"/>
    <cellStyle name="LINES - Style2 6 2 2 4" xfId="36770" xr:uid="{8CA65968-8241-4E68-AC73-7E7DF936FE7C}"/>
    <cellStyle name="LINES - Style2 6 2 3" xfId="16870" xr:uid="{339D9C24-BCB8-48A2-995B-5C790A8FC64A}"/>
    <cellStyle name="LINES - Style2 6 2 4" xfId="28294" xr:uid="{D9CB7000-8936-4005-A765-C3CAC933BE93}"/>
    <cellStyle name="LINES - Style2 6 2 5" xfId="36769" xr:uid="{4C7BAC7D-9F0E-4376-91B9-5CC0F3F2C8FD}"/>
    <cellStyle name="LINES - Style2 6 3" xfId="12203" xr:uid="{9C19EA06-1558-43AD-89B7-DB5BE57C29AA}"/>
    <cellStyle name="LINES - Style2 6 3 2" xfId="21571" xr:uid="{FE8A7D43-BC08-4C1D-B0BE-6795F096F09F}"/>
    <cellStyle name="LINES - Style2 6 3 3" xfId="28296" xr:uid="{81B36403-A7ED-4FFE-B05E-D06770C38EFE}"/>
    <cellStyle name="LINES - Style2 6 3 4" xfId="36771" xr:uid="{19A2D30D-9806-43F7-8D20-2B65A75A1286}"/>
    <cellStyle name="LINES - Style2 6 4" xfId="16869" xr:uid="{A70ADB73-589C-456A-B854-D161F93219A6}"/>
    <cellStyle name="LINES - Style2 6 5" xfId="28293" xr:uid="{95011A40-2A3F-4873-B87C-B79E46FB6D0B}"/>
    <cellStyle name="LINES - Style2 6 6" xfId="36768" xr:uid="{44B824C1-9957-49D5-86B1-9029E1B88666}"/>
    <cellStyle name="LINES - Style2 7" xfId="4550" xr:uid="{4F841CE5-C190-4208-96FC-FB3A84A7E6BC}"/>
    <cellStyle name="LINES - Style2 7 2" xfId="4551" xr:uid="{B2D0DC78-0E51-4204-95FE-95BCCAA432DD}"/>
    <cellStyle name="LINES - Style2 7 2 2" xfId="12206" xr:uid="{8EF90542-AA0E-4C34-82C3-A47883127D5C}"/>
    <cellStyle name="LINES - Style2 7 2 2 2" xfId="21574" xr:uid="{0D530BB2-B77B-4810-8C5B-3E72EBDFC39E}"/>
    <cellStyle name="LINES - Style2 7 2 2 3" xfId="28299" xr:uid="{43DE8C2B-E2E7-4423-A0D4-715D80A82F52}"/>
    <cellStyle name="LINES - Style2 7 2 2 4" xfId="36774" xr:uid="{D44E0A7F-A24B-4C61-95B2-D7991F4117EA}"/>
    <cellStyle name="LINES - Style2 7 2 3" xfId="16872" xr:uid="{100A9059-C97D-46A5-A4D7-FE9416902B00}"/>
    <cellStyle name="LINES - Style2 7 2 4" xfId="28298" xr:uid="{8A2FE7EC-6EB4-4900-8A07-7D6F37A9106F}"/>
    <cellStyle name="LINES - Style2 7 2 5" xfId="36773" xr:uid="{08B08080-0EA0-43C0-9EA6-D2BACF3305F6}"/>
    <cellStyle name="LINES - Style2 7 3" xfId="12205" xr:uid="{E3532608-9B86-4A54-9023-58DEAA951803}"/>
    <cellStyle name="LINES - Style2 7 3 2" xfId="21573" xr:uid="{0BA0ED73-66A0-4841-A3EB-49B2F3DCD2C7}"/>
    <cellStyle name="LINES - Style2 7 3 3" xfId="28300" xr:uid="{6E529ED5-4F70-4D1A-B035-6946052582E3}"/>
    <cellStyle name="LINES - Style2 7 3 4" xfId="36775" xr:uid="{23ED1AD4-4060-4DCF-AFBF-BE35F5F89455}"/>
    <cellStyle name="LINES - Style2 7 4" xfId="16871" xr:uid="{4CFA11FA-B161-46C2-A453-2D4FEC602186}"/>
    <cellStyle name="LINES - Style2 7 5" xfId="28297" xr:uid="{2CD0C60A-A558-4210-9E3A-1FA64F2343B0}"/>
    <cellStyle name="LINES - Style2 7 6" xfId="36772" xr:uid="{90609426-8886-4D67-9F81-297AE8CC1DB2}"/>
    <cellStyle name="LINES - Style2 8" xfId="4552" xr:uid="{AE2E47F4-A07D-48B7-A24D-20D890FECD7D}"/>
    <cellStyle name="LINES - Style2 8 2" xfId="4553" xr:uid="{A5B608A3-F445-4C02-9D68-91743573CFDB}"/>
    <cellStyle name="LINES - Style2 8 2 2" xfId="12208" xr:uid="{47C91203-B929-4726-939E-082EE78F83DC}"/>
    <cellStyle name="LINES - Style2 8 2 2 2" xfId="21576" xr:uid="{4B07C924-B690-4F51-ABA7-B123D67C10B0}"/>
    <cellStyle name="LINES - Style2 8 2 2 3" xfId="28303" xr:uid="{7ED11200-DD51-4C45-9429-B541367C0CAA}"/>
    <cellStyle name="LINES - Style2 8 2 2 4" xfId="36778" xr:uid="{BE6574C9-186D-4E30-AB86-3CD0F70E1319}"/>
    <cellStyle name="LINES - Style2 8 2 3" xfId="16874" xr:uid="{133D6181-EAD6-43CF-8489-FDAC7BBE811B}"/>
    <cellStyle name="LINES - Style2 8 2 4" xfId="28302" xr:uid="{F72071C1-10F1-45EA-AE22-2DB6A0A8DA35}"/>
    <cellStyle name="LINES - Style2 8 2 5" xfId="36777" xr:uid="{B63F133B-5CF5-4EE7-8387-C12CF23DB0D0}"/>
    <cellStyle name="LINES - Style2 8 3" xfId="12207" xr:uid="{4815DF77-BA0D-405B-8C87-7E1D2137C6AE}"/>
    <cellStyle name="LINES - Style2 8 3 2" xfId="21575" xr:uid="{1612229C-C5E9-40E4-ABA2-58F9FD740063}"/>
    <cellStyle name="LINES - Style2 8 3 3" xfId="28304" xr:uid="{76AD2B73-8B9C-4643-9A1A-1B648D922526}"/>
    <cellStyle name="LINES - Style2 8 3 4" xfId="36779" xr:uid="{4D9B5CE7-58A6-4263-A620-E904B3FE946B}"/>
    <cellStyle name="LINES - Style2 8 4" xfId="16873" xr:uid="{6B412C71-8F46-4F61-978C-81A7BED3CF93}"/>
    <cellStyle name="LINES - Style2 8 5" xfId="28301" xr:uid="{105588CF-75D0-46B6-9009-4C89D2D39EC4}"/>
    <cellStyle name="LINES - Style2 8 6" xfId="36776" xr:uid="{FC974588-492E-471F-94E4-DF976E71690D}"/>
    <cellStyle name="LINES - Style2 9" xfId="4554" xr:uid="{AAF70DD1-C4E0-4568-A05C-27911D684A8C}"/>
    <cellStyle name="LINES - Style2 9 2" xfId="4555" xr:uid="{E8B9AF5D-81FA-48E9-83D2-D79FE587F16F}"/>
    <cellStyle name="LINES - Style2 9 2 2" xfId="12210" xr:uid="{6ACECBBA-0735-4BD4-BE1A-B350371F0E73}"/>
    <cellStyle name="LINES - Style2 9 2 2 2" xfId="21578" xr:uid="{4DE4510E-3A7C-4851-8433-5594A0B8F813}"/>
    <cellStyle name="LINES - Style2 9 2 2 3" xfId="28307" xr:uid="{8943D444-E023-4E18-A822-25AC37CA1680}"/>
    <cellStyle name="LINES - Style2 9 2 2 4" xfId="36782" xr:uid="{43FBAB1C-B2ED-45FB-A8E0-7A90FCEB360F}"/>
    <cellStyle name="LINES - Style2 9 2 3" xfId="16876" xr:uid="{A47279AB-143F-4508-BB7F-058D498E48F3}"/>
    <cellStyle name="LINES - Style2 9 2 4" xfId="28306" xr:uid="{F27C2F11-24A8-4983-BF7B-AAA695D29D96}"/>
    <cellStyle name="LINES - Style2 9 2 5" xfId="36781" xr:uid="{EC0DD35F-8FD1-4DA4-AC3A-FF6F910EDF83}"/>
    <cellStyle name="LINES - Style2 9 3" xfId="12209" xr:uid="{7F66621F-EBA1-4E3A-AF2D-FB93CA92033F}"/>
    <cellStyle name="LINES - Style2 9 3 2" xfId="21577" xr:uid="{8FF44589-5886-4FF2-B9DA-86EB10E9F507}"/>
    <cellStyle name="LINES - Style2 9 3 3" xfId="28308" xr:uid="{4BA43CD1-1BB5-4CCC-8561-3B567D064CAE}"/>
    <cellStyle name="LINES - Style2 9 3 4" xfId="36783" xr:uid="{F3C11131-6F91-452D-8A56-6D4EE1F5F8ED}"/>
    <cellStyle name="LINES - Style2 9 4" xfId="16875" xr:uid="{8F417434-B5E4-40D7-B01E-009C6AF447E1}"/>
    <cellStyle name="LINES - Style2 9 5" xfId="28305" xr:uid="{A13A20DA-D174-464B-90A7-7B77B1D579A7}"/>
    <cellStyle name="LINES - Style2 9 6" xfId="36780" xr:uid="{AB58F9A7-A6DB-4199-A179-B3B002CC2B6B}"/>
    <cellStyle name="Link Currency (0)" xfId="12211" xr:uid="{963A1ABD-7D03-48AA-9C0E-04199E306609}"/>
    <cellStyle name="Link Currency (0) 2" xfId="28309" xr:uid="{F54822F2-3462-4117-A8A8-6CD90983B1A3}"/>
    <cellStyle name="Link Currency (2)" xfId="12212" xr:uid="{060B0701-CA66-404B-87A8-79F521F37B4C}"/>
    <cellStyle name="Link Currency (2) 2" xfId="28310" xr:uid="{38002461-1461-4024-8065-77BF81363A58}"/>
    <cellStyle name="Link Units (0)" xfId="12213" xr:uid="{82FDB000-4470-495C-8C31-7E79667A5B93}"/>
    <cellStyle name="Link Units (0) 2" xfId="28311" xr:uid="{D7600125-1F03-4A2F-A92B-DDFBFC297FC4}"/>
    <cellStyle name="Link Units (1)" xfId="12214" xr:uid="{7F2EAF2F-8423-4DEB-92AA-F755A2EE41EC}"/>
    <cellStyle name="Link Units (1) 2" xfId="28312" xr:uid="{F431C820-FA1A-4BC0-90EB-4D23F0CFDAA1}"/>
    <cellStyle name="Link Units (2)" xfId="12215" xr:uid="{55533E71-32B0-46CD-8A59-CB531EEFB7C2}"/>
    <cellStyle name="Link Units (2) 2" xfId="28313" xr:uid="{AB064D20-30F1-4306-ADC6-302937859937}"/>
    <cellStyle name="Linked Cell 2" xfId="159" xr:uid="{5DACE2FB-4C8C-451E-B061-502B427701CC}"/>
    <cellStyle name="Linked Cell 2 2" xfId="1030" xr:uid="{74D6EEDA-947E-4AA2-B267-F089F4C9A8F6}"/>
    <cellStyle name="Linked Cell 2 2 2" xfId="12216" xr:uid="{AF62A4C7-41A9-43BF-91D0-FE232D411D88}"/>
    <cellStyle name="Linked Cell 2 2 3" xfId="14688" xr:uid="{3002A618-BAC9-4020-9F64-6AE788035B8B}"/>
    <cellStyle name="Linked Cell 2 2 4" xfId="14717" xr:uid="{5B3D90E6-DB2E-4489-BE9D-519BC76E5D31}"/>
    <cellStyle name="Linked Cell 2 2 5" xfId="14711" xr:uid="{7E3ECB46-1B49-40B7-81F7-0255EAD9C37F}"/>
    <cellStyle name="Linked Cell 2 2 6" xfId="39077" xr:uid="{38EE8149-EECB-40AF-98FA-302738A74BA1}"/>
    <cellStyle name="Linked Cell 2 3" xfId="12217" xr:uid="{2F49BAFB-F2FB-4B54-9B08-5CD7DAA3D05A}"/>
    <cellStyle name="Linked Cell 2 3 2" xfId="14729" xr:uid="{6759CA7F-7044-4F19-8036-5C20078F26E6}"/>
    <cellStyle name="Linked Cell 2 4" xfId="14689" xr:uid="{47919ADC-0813-4DFE-BE57-BF88B8247467}"/>
    <cellStyle name="Linked Cell 2 5" xfId="14716" xr:uid="{58CE8A89-C996-4215-9F98-C8B4E8D15F2C}"/>
    <cellStyle name="Linked Cell 2 6" xfId="14710" xr:uid="{DE44AFCB-D744-4EEF-89BC-303B1445220B}"/>
    <cellStyle name="Linked Cell 2 7" xfId="24074" xr:uid="{13572919-391A-4B61-AAAF-962F729C84E6}"/>
    <cellStyle name="Linked Cell 3" xfId="160" xr:uid="{06B5972B-9D08-4600-A104-3D4F327BDFE7}"/>
    <cellStyle name="Linked Cell 3 2" xfId="12218" xr:uid="{F37D54C2-90B2-4E36-85DA-7771C134EEC2}"/>
    <cellStyle name="Linked Cell 3 3" xfId="14687" xr:uid="{6195F73F-F93E-4618-9760-15712E5A6F8C}"/>
    <cellStyle name="Linked Cell 3 4" xfId="14718" xr:uid="{C8A01CE8-FC71-406C-A7A0-6619774DFDFC}"/>
    <cellStyle name="Linked Cell 3 5" xfId="14712" xr:uid="{5E6AE549-843C-4DB6-8DF8-43B9DABDE384}"/>
    <cellStyle name="Linked Cell 3 6" xfId="28314" xr:uid="{FAA157C1-6DE5-4E40-B403-5B6BAB65F195}"/>
    <cellStyle name="Linked Cell 3 7" xfId="39078" xr:uid="{FD49ABA5-1CCC-47B6-9395-86EC5C6DABA7}"/>
    <cellStyle name="Linked Cell 4" xfId="161" xr:uid="{4227FBFE-649E-4011-9AA7-7282C7BE612D}"/>
    <cellStyle name="Linked Cell 4 2" xfId="12219" xr:uid="{BE3E2DBA-CD73-4539-BDE8-3F71869C98E6}"/>
    <cellStyle name="Linked Cell 4 3" xfId="14686" xr:uid="{1363982C-35E3-4B19-BCB1-E5A1DAA15EDB}"/>
    <cellStyle name="Linked Cell 4 4" xfId="14719" xr:uid="{EB4C2802-8706-4649-864B-4A24FF4B7FE4}"/>
    <cellStyle name="Linked Cell 4 5" xfId="14713" xr:uid="{379803C9-DE7D-4502-BEF8-719DAF6611B8}"/>
    <cellStyle name="Linked Cell 5" xfId="162" xr:uid="{F1F1F657-B8E4-4457-924A-245D41425844}"/>
    <cellStyle name="Linked Cell 5 2" xfId="12220" xr:uid="{42AD6126-7A6E-4254-8801-639787BBE3AE}"/>
    <cellStyle name="Linked Cell 5 3" xfId="14685" xr:uid="{0E29B657-9021-46B2-898E-D5376601A7B2}"/>
    <cellStyle name="Linked Cell 5 4" xfId="14721" xr:uid="{99B9C456-83B8-448D-AAF5-9CCD61A02899}"/>
    <cellStyle name="Linked Cell 5 5" xfId="14714" xr:uid="{8072F114-4661-4899-A6B4-5B18D58E1358}"/>
    <cellStyle name="Linked Cell 6" xfId="31503" xr:uid="{C5D2D75B-27FF-4FF8-8429-0DE2E9F9CDEB}"/>
    <cellStyle name="Linked Cell 7" xfId="2508" xr:uid="{E0E56ADF-594B-434D-93BE-DA2F421F3E72}"/>
    <cellStyle name="Linked Cells" xfId="28315" xr:uid="{9605F766-A4CD-48C5-8938-4F6A6E6DCC32}"/>
    <cellStyle name="Load" xfId="12221" xr:uid="{C51CA988-58AA-44BE-93A5-41529F24B7DB}"/>
    <cellStyle name="Load 2" xfId="12222" xr:uid="{BAC15106-F098-4F29-B297-F60C92CF67EB}"/>
    <cellStyle name="Magyarázó szöveg" xfId="12223" xr:uid="{662F357C-2F1B-47EE-B0D0-9A528B691642}"/>
    <cellStyle name="MARGIN_MAN" xfId="1031" xr:uid="{E7EF9F3D-E6D6-410F-A8BF-5B0A33472A62}"/>
    <cellStyle name="Microsoft Excel found an error in the formula you entered. Do you want to accept the correction proposed below?_x000a__x000a_|_x000a__x000a_• To accept the correction, click Yes._x000a_• To close this message and correct the formula yourself, click No." xfId="237" xr:uid="{ACA03637-25F2-45CC-B419-E73290316176}"/>
    <cellStyle name="Microsoft Excel found an error in the formula you entered. Do you want to accept the correction proposed below?_x000a__x000a_|_x000a__x000a_• To accept the correction, click Yes._x000a_• To close this message and correct the formula yourself, click No. 2" xfId="8999" xr:uid="{9F9D3020-CA36-4CA2-B61E-FDADD8C3BA60}"/>
    <cellStyle name="Migliaia (0)_0001_01A" xfId="2970" xr:uid="{A19C6C30-5277-4AE5-A2EA-10094B0039AF}"/>
    <cellStyle name="Migliaia [0] 2" xfId="9000" xr:uid="{A8BE53B4-06B9-4B0C-9AFF-28ADA940EDD9}"/>
    <cellStyle name="Migliaia [0] 2 2" xfId="9001" xr:uid="{D9770380-F0FF-4108-A9AC-AACD104D97AF}"/>
    <cellStyle name="Migliaia [0] 2 2 2" xfId="39081" xr:uid="{293B2604-0D97-48E2-B1BF-433220F1E0B1}"/>
    <cellStyle name="Migliaia [0] 2 3" xfId="39080" xr:uid="{69B36B4E-3834-4003-BBAB-E04104467B1F}"/>
    <cellStyle name="Migliaia [0] 3" xfId="9002" xr:uid="{7010D2D3-1FF2-40F4-89AF-989657482228}"/>
    <cellStyle name="Migliaia 10" xfId="39082" xr:uid="{1B725701-2CE9-4C56-AFE9-2D865B2DBAA3}"/>
    <cellStyle name="Migliaia 10 2" xfId="39083" xr:uid="{138324FC-0CF4-4789-86A7-83DC382A89FB}"/>
    <cellStyle name="Migliaia 11" xfId="39084" xr:uid="{712411EA-E982-4DB1-84DA-53B289104751}"/>
    <cellStyle name="Migliaia 11 2" xfId="39085" xr:uid="{38C206B5-284C-4E26-9B47-5E317A8F4F74}"/>
    <cellStyle name="Migliaia 12" xfId="39086" xr:uid="{74CBDB74-511C-4DF2-8A12-D32E65F0E463}"/>
    <cellStyle name="Migliaia 12 2" xfId="39087" xr:uid="{4500F687-CAB7-4C7D-A46C-0DEA421B980C}"/>
    <cellStyle name="Migliaia 13" xfId="39088" xr:uid="{FBA9A3A4-DA43-4349-BCE0-9DD9D55DB203}"/>
    <cellStyle name="Migliaia 13 2" xfId="39089" xr:uid="{F5E26014-A984-48BC-A56D-6AAAFF5CBD0C}"/>
    <cellStyle name="Migliaia 14" xfId="39090" xr:uid="{4AD0609E-ECF8-46E1-AC11-4653C8B92FF4}"/>
    <cellStyle name="Migliaia 14 2" xfId="39091" xr:uid="{C3E4FB30-9E8E-4CBC-8856-FFDBF66D3ADB}"/>
    <cellStyle name="Migliaia 15" xfId="39092" xr:uid="{3BDDF4F5-DAB0-4D1D-9A1D-1CEC8B6881F3}"/>
    <cellStyle name="Migliaia 15 2" xfId="39093" xr:uid="{3516014D-16C7-4608-A8D1-7A036564E9F2}"/>
    <cellStyle name="Migliaia 16" xfId="39094" xr:uid="{56F35191-3B0E-4B65-A8BA-EC9F06DE92CA}"/>
    <cellStyle name="Migliaia 16 2" xfId="39095" xr:uid="{E0327698-1C1C-47A7-9871-6305325E38A8}"/>
    <cellStyle name="Migliaia 17" xfId="39096" xr:uid="{90A1285A-A5D1-4240-A6A8-4E67CE45B10C}"/>
    <cellStyle name="Migliaia 17 2" xfId="39097" xr:uid="{1AFD1F5E-0F75-40D0-9CC8-6AC63DD8F083}"/>
    <cellStyle name="Migliaia 18" xfId="39098" xr:uid="{5DDBC4F5-E30F-476E-AF71-8076049A7924}"/>
    <cellStyle name="Migliaia 18 2" xfId="39099" xr:uid="{58F38DF2-5438-43CC-BA06-CF2992D61526}"/>
    <cellStyle name="Migliaia 19" xfId="39100" xr:uid="{36EADC2D-FFF9-41D9-BC5F-55F0DB85FAA5}"/>
    <cellStyle name="Migliaia 19 2" xfId="39101" xr:uid="{05C0CE88-5737-4D4E-A375-885C54ED3664}"/>
    <cellStyle name="Migliaia 2" xfId="9003" xr:uid="{6AD776F7-81EE-465F-B69C-20DCCEB0B4B4}"/>
    <cellStyle name="Migliaia 2 2" xfId="14424" xr:uid="{F04C3088-70B0-4BCF-850B-792F09414CA8}"/>
    <cellStyle name="Migliaia 2 2 2" xfId="39103" xr:uid="{75919AEB-883A-46B2-BC53-D9B29FB218D8}"/>
    <cellStyle name="Migliaia 2 3" xfId="16877" xr:uid="{AC2A2C3F-B81B-4A45-8C27-608D1022D0F3}"/>
    <cellStyle name="Migliaia 2 4" xfId="39102" xr:uid="{8648C4F2-7E21-4624-B4DB-4B72A4BC3D53}"/>
    <cellStyle name="Migliaia 20" xfId="39104" xr:uid="{1F964668-5AA3-4861-8413-7258F2387290}"/>
    <cellStyle name="Migliaia 20 2" xfId="39105" xr:uid="{D0E770C3-235A-4F93-8631-977A924A9582}"/>
    <cellStyle name="Migliaia 21" xfId="39106" xr:uid="{545E0189-441D-45D3-93DA-0A06224D1E19}"/>
    <cellStyle name="Migliaia 3" xfId="9004" xr:uid="{CF6FD12A-8CEE-431E-A0BF-2F092EF7C239}"/>
    <cellStyle name="Migliaia 3 2" xfId="39108" xr:uid="{6A18CE54-D605-4CA0-8CC5-340A784D7157}"/>
    <cellStyle name="Migliaia 3 3" xfId="39107" xr:uid="{7AC0AE03-C005-4399-9221-734A38CF5E6C}"/>
    <cellStyle name="Migliaia 4" xfId="9005" xr:uid="{E984BD2B-F39F-48D2-B0F0-A436D138020C}"/>
    <cellStyle name="Migliaia 4 2" xfId="39110" xr:uid="{5919045E-432F-4194-9A29-F8EE04319722}"/>
    <cellStyle name="Migliaia 4 3" xfId="39109" xr:uid="{F7AE7AF2-CF20-4040-827C-35B0DFB6DE79}"/>
    <cellStyle name="Migliaia 5" xfId="9006" xr:uid="{D5D5AFA8-F287-466E-BFB8-0F2C0187AF6F}"/>
    <cellStyle name="Migliaia 5 2" xfId="39112" xr:uid="{D0A866E6-DC0F-4191-8740-20F426A38538}"/>
    <cellStyle name="Migliaia 5 3" xfId="39111" xr:uid="{3B3E569E-5A26-4A3E-91C1-DA5F5D8525A5}"/>
    <cellStyle name="Migliaia 6" xfId="39113" xr:uid="{AE01B832-1FFA-4FC0-980B-1ADB4523F21F}"/>
    <cellStyle name="Migliaia 6 2" xfId="39114" xr:uid="{F09F9DA9-6966-4BC6-B04F-0334B618FE32}"/>
    <cellStyle name="Migliaia 7" xfId="39115" xr:uid="{81DC5E4D-D77D-49E1-BFD4-2CF2676894B1}"/>
    <cellStyle name="Migliaia 7 2" xfId="39116" xr:uid="{B8CEE942-2B21-4771-A273-55CEA5F0834F}"/>
    <cellStyle name="Migliaia 8" xfId="39117" xr:uid="{2EA3324E-370D-4071-ADD0-1CAF3A6C7A30}"/>
    <cellStyle name="Migliaia 8 2" xfId="39118" xr:uid="{DB498B12-8A61-4FF5-853B-176EDDA95632}"/>
    <cellStyle name="Migliaia 9" xfId="39119" xr:uid="{C55EF361-E315-41AA-BDD7-C064D3511E8F}"/>
    <cellStyle name="Migliaia 9 2" xfId="39120" xr:uid="{1F2313B9-D141-4230-BDF0-152682C2DABD}"/>
    <cellStyle name="Migliaia_Building analysis" xfId="28316" xr:uid="{AECA665E-6D4E-46DE-8CA1-B74B89B05EEF}"/>
    <cellStyle name="Millares [0] 2" xfId="12224" xr:uid="{2314F73F-A03C-4222-9322-EA3AB6C143EB}"/>
    <cellStyle name="Millares [0]_BA2-EGO-10-UDT-HM-01280-A1 Hoja de datos Bombas de Gasoleo" xfId="2971" xr:uid="{1B73F0F7-C177-49F1-9234-2ACD50D4569B}"/>
    <cellStyle name="Millares 10" xfId="4556" xr:uid="{32BD7E06-0CC0-46FF-AA4A-9059D900D677}"/>
    <cellStyle name="Millares 10 2" xfId="4557" xr:uid="{7B3EDCF0-FC3D-494E-8B10-04D49904F6FB}"/>
    <cellStyle name="Millares 10 3" xfId="12225" xr:uid="{E3EA1A8B-2912-4403-B6A1-B877499A77E1}"/>
    <cellStyle name="Millares 10 3 2" xfId="16878" xr:uid="{D188FCCB-7F10-449B-8926-39EA338D6160}"/>
    <cellStyle name="Millares 11" xfId="4558" xr:uid="{9FE72250-676D-42EA-9DE8-9E8B9C1AD03F}"/>
    <cellStyle name="Millares 11 2" xfId="4559" xr:uid="{5CF4A589-0ADF-4BF3-AD8F-E8B5A0374FEC}"/>
    <cellStyle name="Millares 11 3" xfId="12226" xr:uid="{7663CFF7-BF64-49E6-907C-D72607B1243B}"/>
    <cellStyle name="Millares 11 3 2" xfId="16879" xr:uid="{FF992614-AAED-45B0-833E-07786F3492AF}"/>
    <cellStyle name="Millares 12" xfId="4560" xr:uid="{D19FB558-9108-407B-A4E4-37951D77073D}"/>
    <cellStyle name="Millares 12 2" xfId="4561" xr:uid="{E2A6B522-98D0-413F-BD29-1FCA6B759023}"/>
    <cellStyle name="Millares 12 3" xfId="12227" xr:uid="{24AA2618-1284-4C85-81BA-03AF098C20CA}"/>
    <cellStyle name="Millares 12 3 2" xfId="16880" xr:uid="{AC24FC2C-7DCA-4309-BC89-C3732167E240}"/>
    <cellStyle name="Millares 13" xfId="4562" xr:uid="{FAEA7E5C-B840-42AD-B83C-C0E4AAEAEE92}"/>
    <cellStyle name="Millares 13 2" xfId="4563" xr:uid="{B9B6BF6E-72DE-4587-BBD4-332186D2192C}"/>
    <cellStyle name="Millares 13 3" xfId="12228" xr:uid="{B619D03A-B8B8-41F7-86A8-0BAEE9BC5982}"/>
    <cellStyle name="Millares 13 3 2" xfId="16881" xr:uid="{115636E9-1543-4EA5-BAE8-1A4E8D3A63E0}"/>
    <cellStyle name="Millares 14" xfId="4564" xr:uid="{C1F34312-6B4B-4798-8607-FC9ADE517ED0}"/>
    <cellStyle name="Millares 14 2" xfId="4565" xr:uid="{CD7052B3-C04F-4671-A229-FCB6934CF566}"/>
    <cellStyle name="Millares 14 3" xfId="12229" xr:uid="{7EEE9801-50AF-42BE-81AA-D8CF369FB9E9}"/>
    <cellStyle name="Millares 14 3 2" xfId="16882" xr:uid="{9ABC44F1-BE3E-4E2E-BBD5-5004ABA56C29}"/>
    <cellStyle name="Millares 15" xfId="4566" xr:uid="{834354B3-4A4D-4CDA-A368-AF80E5C6D58D}"/>
    <cellStyle name="Millares 15 2" xfId="4567" xr:uid="{DAC029A2-A81E-4486-AFFA-CBF1CEDAB131}"/>
    <cellStyle name="Millares 15 3" xfId="12230" xr:uid="{BBDD8088-BCF6-453F-AA3B-5910443EE939}"/>
    <cellStyle name="Millares 15 3 2" xfId="16883" xr:uid="{02969D6B-4502-4161-8F06-B7705D683C21}"/>
    <cellStyle name="Millares 16" xfId="4568" xr:uid="{13748A25-F3D8-485E-80CC-320C10DB9F7B}"/>
    <cellStyle name="Millares 16 2" xfId="4569" xr:uid="{3A1EA31D-73FA-484C-A557-E5C899C6A2CC}"/>
    <cellStyle name="Millares 16 3" xfId="12231" xr:uid="{7C951D41-15F5-4F81-8415-6E609B8DC60D}"/>
    <cellStyle name="Millares 16 3 2" xfId="16884" xr:uid="{9DA2FE80-0DB4-47F4-973C-83DDF80C6499}"/>
    <cellStyle name="Millares 17" xfId="4570" xr:uid="{761A797E-4268-4042-9465-19B39DF9C1A1}"/>
    <cellStyle name="Millares 17 2" xfId="4571" xr:uid="{A06ED642-3ABA-4452-8026-C74DC534F1EA}"/>
    <cellStyle name="Millares 17 3" xfId="12232" xr:uid="{CE6938AE-2D39-4EA2-9BCC-CAA6D46D9888}"/>
    <cellStyle name="Millares 17 3 2" xfId="16885" xr:uid="{494EB672-2ACD-402E-9442-92D5732628A7}"/>
    <cellStyle name="Millares 18" xfId="4572" xr:uid="{FE6860F6-F58D-4A09-A34E-7BCB6ADA214D}"/>
    <cellStyle name="Millares 18 2" xfId="4573" xr:uid="{9F817369-69DC-4046-A789-5FD57845523D}"/>
    <cellStyle name="Millares 18 3" xfId="12233" xr:uid="{F12E5E85-E0D7-426D-9FB9-BF8121631E5C}"/>
    <cellStyle name="Millares 18 3 2" xfId="16886" xr:uid="{DDD066D5-6F93-4CDB-B26C-038001FC1DF4}"/>
    <cellStyle name="Millares 19" xfId="4574" xr:uid="{F7A6E956-8A20-43C1-A5AD-9D974F81A423}"/>
    <cellStyle name="Millares 19 2" xfId="4575" xr:uid="{7D77771A-CB97-4380-85AC-75E4C52B646B}"/>
    <cellStyle name="Millares 19 3" xfId="12234" xr:uid="{858E7322-B33E-4FE5-8218-ED19065CCBB4}"/>
    <cellStyle name="Millares 19 3 2" xfId="16887" xr:uid="{47BB1A8B-B4C6-401D-A9A2-636DBA546511}"/>
    <cellStyle name="Millares 2" xfId="4576" xr:uid="{D0A1841B-7850-4B6C-B4B3-64D87A8178DC}"/>
    <cellStyle name="Millares 2 13" xfId="4577" xr:uid="{00CAE64D-3EDA-4FA2-9F6E-30CCA503ECD5}"/>
    <cellStyle name="Millares 2 13 2" xfId="4578" xr:uid="{3DD98A8D-534F-4E9D-BC1B-E59B98D49C32}"/>
    <cellStyle name="Millares 2 2" xfId="4579" xr:uid="{6B8F6E71-608F-4D1D-A46C-02194BE9A66C}"/>
    <cellStyle name="Millares 2 2 2" xfId="4580" xr:uid="{248DB412-23E1-46F0-A61D-B05EC86617CF}"/>
    <cellStyle name="Millares 2 3" xfId="4581" xr:uid="{0C8652BF-2793-4360-9A45-E94A4AAFAEE7}"/>
    <cellStyle name="Millares 2 4" xfId="12235" xr:uid="{1188AA9C-8634-4792-A97C-A850A7B17897}"/>
    <cellStyle name="Millares 2 4 2" xfId="16888" xr:uid="{1CFFF362-44A0-49E6-B264-D402D2A4902B}"/>
    <cellStyle name="Millares 2_12_0227 ITALGEN GABAL 120 MW BOQ ELECTRICAL R0" xfId="4582" xr:uid="{4F7B7272-0188-4A58-9AA7-7ABB104B9355}"/>
    <cellStyle name="Millares 20" xfId="4583" xr:uid="{C643BD6A-8F27-4EBF-9C41-DFBDABA0681B}"/>
    <cellStyle name="Millares 20 2" xfId="4584" xr:uid="{FE9BA43D-99D9-43C9-BFA0-7C7CC0F26041}"/>
    <cellStyle name="Millares 20 3" xfId="12236" xr:uid="{1C23E374-3B4D-414D-BA7F-6CBD1662432C}"/>
    <cellStyle name="Millares 20 3 2" xfId="16889" xr:uid="{2FAEA428-97FE-4BFA-A633-B0F670480ED0}"/>
    <cellStyle name="Millares 21" xfId="4585" xr:uid="{B8B3202C-BB2E-42BC-8BE5-0BF828F4A481}"/>
    <cellStyle name="Millares 21 2" xfId="4586" xr:uid="{092962B7-0276-420D-88D9-8FFB0DCD4605}"/>
    <cellStyle name="Millares 21 3" xfId="12237" xr:uid="{E2CF0188-0FE4-44BB-93E1-528C9536A2B1}"/>
    <cellStyle name="Millares 21 3 2" xfId="16890" xr:uid="{93761E61-FC5A-41D3-99A6-6E1BC81E6C26}"/>
    <cellStyle name="Millares 22" xfId="4587" xr:uid="{8EA998B0-5898-4D8D-B0E1-A37341E85C72}"/>
    <cellStyle name="Millares 22 2" xfId="4588" xr:uid="{31D09DB9-3E9D-4709-BDA3-715D24237FF5}"/>
    <cellStyle name="Millares 22 3" xfId="12238" xr:uid="{06E7C0BA-B785-4918-A001-E282A4E4960E}"/>
    <cellStyle name="Millares 22 3 2" xfId="16891" xr:uid="{856D3D94-C181-40A2-A752-83FB06690961}"/>
    <cellStyle name="Millares 23" xfId="4589" xr:uid="{CA004864-0357-4E99-8338-7CA6E19BF498}"/>
    <cellStyle name="Millares 23 2" xfId="4590" xr:uid="{AE6AAD07-4C1A-403D-A1AC-3BBF9AB7C45F}"/>
    <cellStyle name="Millares 23 3" xfId="12239" xr:uid="{02FDBEF4-0CCB-4F1D-B37A-4CD2F504382C}"/>
    <cellStyle name="Millares 23 3 2" xfId="16892" xr:uid="{F528BA35-7D7C-48DD-8A21-7FB4F229377F}"/>
    <cellStyle name="Millares 24" xfId="4591" xr:uid="{A995F450-0852-417B-9E46-B61104C20088}"/>
    <cellStyle name="Millares 24 2" xfId="4592" xr:uid="{0D074812-68B4-4D8B-8BC7-C3A19A4B9179}"/>
    <cellStyle name="Millares 24 3" xfId="12240" xr:uid="{E8FFD2BD-680C-4876-BF8B-657A802D4DAE}"/>
    <cellStyle name="Millares 24 3 2" xfId="16893" xr:uid="{8F17E14A-9466-4B37-AEAE-6E918AC62FFE}"/>
    <cellStyle name="Millares 25" xfId="4593" xr:uid="{07F62B41-F3A7-423F-AF9F-940C85871ABB}"/>
    <cellStyle name="Millares 25 2" xfId="4594" xr:uid="{A7B1F2D4-5277-48B4-9739-5A4D277BF04C}"/>
    <cellStyle name="Millares 25 3" xfId="12241" xr:uid="{4E1E275B-C864-4991-8646-1C475E22941B}"/>
    <cellStyle name="Millares 25 3 2" xfId="16894" xr:uid="{50DB0B95-2F79-4F86-86E1-99582F41D43D}"/>
    <cellStyle name="Millares 26" xfId="4595" xr:uid="{3383FD48-0C93-4D17-BF14-F2E90F1741C0}"/>
    <cellStyle name="Millares 26 2" xfId="4596" xr:uid="{C06513C7-AB7D-4A64-9E21-316C7F854C58}"/>
    <cellStyle name="Millares 26 3" xfId="12242" xr:uid="{0A9C958A-00AA-4D40-ADD2-69078640669B}"/>
    <cellStyle name="Millares 26 3 2" xfId="16895" xr:uid="{FACF59F6-4366-44EA-91D0-A4B3BDB45CE2}"/>
    <cellStyle name="Millares 27" xfId="4597" xr:uid="{C2221FB8-332A-4088-860C-8A476F0E0356}"/>
    <cellStyle name="Millares 27 2" xfId="4598" xr:uid="{A04EE925-7FF8-498E-8469-0A5486E15A13}"/>
    <cellStyle name="Millares 27 3" xfId="12243" xr:uid="{4D3EBAE3-BE0A-4574-B5EB-023E920A939C}"/>
    <cellStyle name="Millares 27 3 2" xfId="16896" xr:uid="{72C6DD31-ABB4-4B65-ACD6-97430F64CA55}"/>
    <cellStyle name="Millares 28" xfId="4599" xr:uid="{3AD4D95C-504A-4D91-8181-AD66B4841F13}"/>
    <cellStyle name="Millares 28 2" xfId="4600" xr:uid="{9603F221-E93C-4153-914E-79610295BE55}"/>
    <cellStyle name="Millares 29" xfId="4601" xr:uid="{E3DE4DBD-196F-41F6-A7D7-91E53D06DEE0}"/>
    <cellStyle name="Millares 29 2" xfId="4602" xr:uid="{7665098E-3019-4600-8400-0AEEB483978E}"/>
    <cellStyle name="Millares 3" xfId="4603" xr:uid="{7EEAF378-DFC5-4E9C-8B53-04A553FB2484}"/>
    <cellStyle name="Millares 3 2" xfId="4604" xr:uid="{F1A0685F-E73F-472C-9899-F7DB2B3C0568}"/>
    <cellStyle name="Millares 3 3" xfId="12244" xr:uid="{28A16691-F52D-4D41-A80F-3A7E63A1C508}"/>
    <cellStyle name="Millares 3 3 2" xfId="16897" xr:uid="{BDCBF675-7AA4-4FA9-9A32-86597F298459}"/>
    <cellStyle name="Millares 30" xfId="4605" xr:uid="{052FC21F-0275-4484-A1FD-60370797251C}"/>
    <cellStyle name="Millares 30 2" xfId="4606" xr:uid="{084FA2C6-8D61-4931-8B55-70EB7FACF5E7}"/>
    <cellStyle name="Millares 31" xfId="4607" xr:uid="{7CB2F3BD-97C5-449A-AC95-41F85CF107FC}"/>
    <cellStyle name="Millares 31 2" xfId="4608" xr:uid="{704F3D78-575C-4490-9A52-437CBC6C2698}"/>
    <cellStyle name="Millares 32" xfId="4609" xr:uid="{C4A4DCA7-D34F-448A-86B0-ABC452993C27}"/>
    <cellStyle name="Millares 32 2" xfId="4610" xr:uid="{BDA4B119-7366-485F-8443-D82F826290B9}"/>
    <cellStyle name="Millares 33" xfId="4611" xr:uid="{B74F9318-0A54-47C2-B622-269DAE2B8BC9}"/>
    <cellStyle name="Millares 33 2" xfId="4612" xr:uid="{33745705-AC2C-4384-AC91-F2B197B87D30}"/>
    <cellStyle name="Millares 34" xfId="4613" xr:uid="{F1FB96D7-9FAA-4A01-9C6E-C4F941B310A3}"/>
    <cellStyle name="Millares 34 2" xfId="4614" xr:uid="{73ED27AE-EFBE-4C07-BE5A-F11974278B8C}"/>
    <cellStyle name="Millares 35" xfId="4615" xr:uid="{27553874-38D7-42B4-B6A6-8F7D48D79BDC}"/>
    <cellStyle name="Millares 35 2" xfId="4616" xr:uid="{CBBD2E7B-31E8-4640-A8C7-ECEF03446628}"/>
    <cellStyle name="Millares 36" xfId="4617" xr:uid="{506059F0-7349-4785-9552-E22D7C1297CE}"/>
    <cellStyle name="Millares 36 2" xfId="4618" xr:uid="{72D623D8-2F3C-4197-A6FF-7D5B5BE1011A}"/>
    <cellStyle name="Millares 37" xfId="4619" xr:uid="{47774D33-651E-4FDF-881E-1A193D73968E}"/>
    <cellStyle name="Millares 37 2" xfId="4620" xr:uid="{1CC09C31-FD05-4B3F-AD14-9113E92B4E11}"/>
    <cellStyle name="Millares 38" xfId="4621" xr:uid="{6BCB1517-E5D1-4BCA-9148-92A30D1CB41E}"/>
    <cellStyle name="Millares 38 2" xfId="4622" xr:uid="{546A54E4-C859-484B-9DBD-B0BEBBDA76F0}"/>
    <cellStyle name="Millares 39" xfId="4623" xr:uid="{7947A2F3-F28B-4FC0-A24B-5383D50D7485}"/>
    <cellStyle name="Millares 39 2" xfId="4624" xr:uid="{62FA517A-9479-4C86-85B6-9F6E1F3B0091}"/>
    <cellStyle name="Millares 4" xfId="4625" xr:uid="{2E750B30-018E-40C7-B3AC-A96F38159CD2}"/>
    <cellStyle name="Millares 4 2" xfId="4626" xr:uid="{101986D9-8262-4745-A69D-94EFEB382B4F}"/>
    <cellStyle name="Millares 4 3" xfId="12245" xr:uid="{6AAA152E-FFE3-40F2-8E40-060B51DC35C1}"/>
    <cellStyle name="Millares 4 3 2" xfId="16898" xr:uid="{71B88435-E3B2-411E-B277-CDF4C9A2FA9C}"/>
    <cellStyle name="Millares 40" xfId="4627" xr:uid="{25241BC0-CF29-430C-B188-B7B9DD4325D4}"/>
    <cellStyle name="Millares 40 2" xfId="4628" xr:uid="{E3A36054-6683-4BF8-88D8-A25F96E9610A}"/>
    <cellStyle name="Millares 41" xfId="4629" xr:uid="{CFE5E56D-4B14-4A38-ABBD-A26AFA93D7F7}"/>
    <cellStyle name="Millares 41 2" xfId="4630" xr:uid="{421CBBC9-8AF0-443E-8FCE-178E636B16E6}"/>
    <cellStyle name="Millares 42" xfId="4631" xr:uid="{1F970024-CF47-40F6-B996-04C3CE71F53E}"/>
    <cellStyle name="Millares 42 2" xfId="4632" xr:uid="{764A4724-A814-44FE-BFCE-E6DE06595A8B}"/>
    <cellStyle name="Millares 43" xfId="4633" xr:uid="{6B1617A0-86C2-4113-92D0-DD1ADC3AF2C3}"/>
    <cellStyle name="Millares 43 2" xfId="4634" xr:uid="{AA284986-702C-46CA-B4D4-A2A034095779}"/>
    <cellStyle name="Millares 44" xfId="4635" xr:uid="{FCFE19BA-D9B1-4883-BAB0-A84D30DE11B0}"/>
    <cellStyle name="Millares 44 2" xfId="4636" xr:uid="{FE4D04F6-394A-4C55-BDF0-FCA9393467D2}"/>
    <cellStyle name="Millares 45" xfId="4637" xr:uid="{E4646DC0-6B4F-4C4E-9C95-6F634FED1498}"/>
    <cellStyle name="Millares 45 2" xfId="4638" xr:uid="{B9AED39E-06FF-4AB4-A0E8-FB7C4DD2FFE3}"/>
    <cellStyle name="Millares 46" xfId="4639" xr:uid="{247C3EC3-9DC1-4AD7-A08E-D53AA7D5DFDC}"/>
    <cellStyle name="Millares 46 2" xfId="4640" xr:uid="{6C46253C-AA44-4307-BC7B-6662E441E7DF}"/>
    <cellStyle name="Millares 47" xfId="4641" xr:uid="{D8B5B832-D789-4C9B-991E-064B86FE9340}"/>
    <cellStyle name="Millares 47 2" xfId="4642" xr:uid="{AC05B8C8-444D-4514-82A3-43E2C098D435}"/>
    <cellStyle name="Millares 48" xfId="4643" xr:uid="{C0B398B9-9D39-45AC-9780-2202A86F92A9}"/>
    <cellStyle name="Millares 48 2" xfId="4644" xr:uid="{6A50DF4A-315D-4C0A-A7D1-09001033D965}"/>
    <cellStyle name="Millares 49" xfId="4645" xr:uid="{1C971B40-018D-40A5-B502-49B41104D6E4}"/>
    <cellStyle name="Millares 49 2" xfId="4646" xr:uid="{E6C70894-01E5-4135-A5F6-9C8FA85EEC6F}"/>
    <cellStyle name="Millares 5" xfId="4647" xr:uid="{3150FD68-508D-4324-99C7-5B466D164BDE}"/>
    <cellStyle name="Millares 5 2" xfId="4648" xr:uid="{D32D4EF9-56D5-4E36-B33F-4B06DF034CA2}"/>
    <cellStyle name="Millares 5 3" xfId="12246" xr:uid="{F5E2B80C-4414-47D7-816E-BE975FD61D77}"/>
    <cellStyle name="Millares 5 3 2" xfId="16899" xr:uid="{29CD282C-C6EB-469D-A8D8-E39F1E41EEC5}"/>
    <cellStyle name="Millares 50" xfId="4649" xr:uid="{4D5ED70E-116E-4129-B946-BE082C1C04CF}"/>
    <cellStyle name="Millares 50 2" xfId="4650" xr:uid="{882FCE50-7B62-4D64-A017-884257DE7928}"/>
    <cellStyle name="Millares 51" xfId="4651" xr:uid="{CD815406-7B2A-46FA-BAE9-A75B4B4BC530}"/>
    <cellStyle name="Millares 51 2" xfId="4652" xr:uid="{A40BEAA2-DB9A-4710-BA9A-B12B84788B1D}"/>
    <cellStyle name="Millares 52" xfId="4653" xr:uid="{B169E74E-719C-4A26-847A-11390B470D70}"/>
    <cellStyle name="Millares 52 2" xfId="4654" xr:uid="{874A8C9E-DD45-4BA9-85CB-9C2DE4B5FCEB}"/>
    <cellStyle name="Millares 53" xfId="4655" xr:uid="{D8AA3E0C-45B5-4069-8ED6-14BE30EAF046}"/>
    <cellStyle name="Millares 53 2" xfId="4656" xr:uid="{483AF836-3A4E-4F77-8083-7144F21F0F6E}"/>
    <cellStyle name="Millares 54" xfId="4657" xr:uid="{FFA7928E-E9D9-4713-9124-438DB5904C8A}"/>
    <cellStyle name="Millares 54 2" xfId="4658" xr:uid="{E3E8DB80-B75D-4E17-8C95-BA3BF929B141}"/>
    <cellStyle name="Millares 55" xfId="4659" xr:uid="{A4DD4B46-6749-4F72-9573-4A115143BA08}"/>
    <cellStyle name="Millares 55 2" xfId="4660" xr:uid="{776886CC-8314-4483-8881-2BF16B88F773}"/>
    <cellStyle name="Millares 56" xfId="4661" xr:uid="{FB1A3E65-40B3-48DB-8A9E-0C2F3E048012}"/>
    <cellStyle name="Millares 56 2" xfId="4662" xr:uid="{4EA01EBA-F867-44F0-8195-4F235477386B}"/>
    <cellStyle name="Millares 57" xfId="4663" xr:uid="{BB976314-D94B-4F7E-9726-873EFCA1FC3C}"/>
    <cellStyle name="Millares 57 2" xfId="4664" xr:uid="{F733C524-0C5C-47FB-A1F0-B8FCA9BA464E}"/>
    <cellStyle name="Millares 58" xfId="4665" xr:uid="{505F64DD-5F90-4711-B83E-539A71A76EB8}"/>
    <cellStyle name="Millares 58 2" xfId="4666" xr:uid="{5DB84DD8-943A-487F-A3AF-69C677A02166}"/>
    <cellStyle name="Millares 59" xfId="4667" xr:uid="{E8DB3388-9D0A-48F3-A058-C03EFEC0725F}"/>
    <cellStyle name="Millares 59 2" xfId="4668" xr:uid="{5EC3994D-9B14-4BE6-B62B-40B3FAAAE9BD}"/>
    <cellStyle name="Millares 6" xfId="4669" xr:uid="{BB23863B-7A05-4ECC-89D6-B304267D2BAA}"/>
    <cellStyle name="Millares 6 2" xfId="4670" xr:uid="{89691543-AA1C-4F4E-AD64-42333E44739F}"/>
    <cellStyle name="Millares 6 3" xfId="12247" xr:uid="{4D558B97-2CB0-463D-BF2D-7D56EE6DC534}"/>
    <cellStyle name="Millares 6 3 2" xfId="16900" xr:uid="{9F16E64B-BA3E-462E-8994-817C26CA398D}"/>
    <cellStyle name="Millares 60" xfId="4671" xr:uid="{C4E93202-76BB-4991-9328-B3D532252FF9}"/>
    <cellStyle name="Millares 60 2" xfId="4672" xr:uid="{0298F0BC-6FFF-4DBD-A75A-59687497889C}"/>
    <cellStyle name="Millares 61" xfId="4673" xr:uid="{04287509-D024-4F13-A91E-33BB69C38C6A}"/>
    <cellStyle name="Millares 61 2" xfId="4674" xr:uid="{0CD671AC-8F80-40E7-9BE7-265E88F34320}"/>
    <cellStyle name="Millares 62" xfId="4675" xr:uid="{FE00595F-BB0E-41B5-AA05-924911044152}"/>
    <cellStyle name="Millares 62 2" xfId="4676" xr:uid="{CD9EC1B2-9AE1-430A-AE59-6C4AB9E7E1D3}"/>
    <cellStyle name="Millares 63" xfId="4677" xr:uid="{BB9C9C7B-5CD2-47EE-A577-62B95BE7BDA8}"/>
    <cellStyle name="Millares 63 2" xfId="4678" xr:uid="{21484AAE-CCFC-4472-BCB8-65C4EA762ACD}"/>
    <cellStyle name="Millares 64" xfId="4679" xr:uid="{1EA5ADA8-6AD1-45A3-9AE9-859D889BD365}"/>
    <cellStyle name="Millares 64 2" xfId="4680" xr:uid="{1C423B9D-39E7-497A-AB21-2C0539E482D8}"/>
    <cellStyle name="Millares 65" xfId="4681" xr:uid="{12755CC1-C459-4A1D-B758-CCF5D619A72A}"/>
    <cellStyle name="Millares 65 2" xfId="4682" xr:uid="{9CAB6986-8109-4774-86B5-B1652AF237A6}"/>
    <cellStyle name="Millares 66" xfId="4683" xr:uid="{9DA80210-9FD4-484E-ACFB-EA22A64781B9}"/>
    <cellStyle name="Millares 66 2" xfId="4684" xr:uid="{1775360A-6919-4A19-A91B-6EEBE5662D63}"/>
    <cellStyle name="Millares 67" xfId="4685" xr:uid="{4962E517-C4FE-41CB-8460-E7A32EABB61B}"/>
    <cellStyle name="Millares 67 2" xfId="4686" xr:uid="{311830FD-6ECE-41EA-9F54-893A8558EB78}"/>
    <cellStyle name="Millares 68" xfId="4687" xr:uid="{70407947-595F-4C5A-8E9A-7D9380E3D156}"/>
    <cellStyle name="Millares 68 2" xfId="4688" xr:uid="{47483848-EE90-445E-998A-AD3131FF9E2F}"/>
    <cellStyle name="Millares 69" xfId="4689" xr:uid="{4E21FEF6-DF54-4D87-8EB0-61D76E4E8106}"/>
    <cellStyle name="Millares 69 2" xfId="4690" xr:uid="{7C46E24F-69C1-46CB-A45D-5079793F4BDD}"/>
    <cellStyle name="Millares 7" xfId="4691" xr:uid="{41D1793D-D0C5-40F0-8DBF-7DDC1E495438}"/>
    <cellStyle name="Millares 7 2" xfId="4692" xr:uid="{2C174F0F-3F66-48E8-B930-3B41761238C7}"/>
    <cellStyle name="Millares 7 3" xfId="12248" xr:uid="{573A9177-82E3-46F8-BA6A-34985BDA2EC0}"/>
    <cellStyle name="Millares 7 3 2" xfId="16901" xr:uid="{44F1CBD6-CBF5-4BF5-95F2-2ECAA111AE05}"/>
    <cellStyle name="Millares 70" xfId="4693" xr:uid="{EF724A93-0E3A-4D2E-9D7E-90271414444A}"/>
    <cellStyle name="Millares 70 2" xfId="4694" xr:uid="{CBB99CA3-D3C6-465A-A98F-E9B4BFFA4555}"/>
    <cellStyle name="Millares 71" xfId="4695" xr:uid="{FE37387B-0616-4984-B745-5D393AF80B79}"/>
    <cellStyle name="Millares 71 2" xfId="4696" xr:uid="{97E4183A-902E-4662-A0D5-DB756A104858}"/>
    <cellStyle name="Millares 72" xfId="4697" xr:uid="{985106E0-B6DE-4EE4-B072-78453CB6553F}"/>
    <cellStyle name="Millares 72 2" xfId="4698" xr:uid="{B2CB9B13-F5C8-4D26-B8F3-8C5797198187}"/>
    <cellStyle name="Millares 73" xfId="4699" xr:uid="{0CBE322F-7895-4AA4-B3B8-AECBF69599C1}"/>
    <cellStyle name="Millares 73 2" xfId="4700" xr:uid="{226F119B-16B0-4E35-BF98-CF093EC20FC4}"/>
    <cellStyle name="Millares 74" xfId="4701" xr:uid="{66661953-6872-4DF1-8BE5-EA0CC07DA9D4}"/>
    <cellStyle name="Millares 74 2" xfId="4702" xr:uid="{9693CC00-11EA-4361-83D6-8BB7BB1B8ECB}"/>
    <cellStyle name="Millares 75" xfId="4703" xr:uid="{A51510AE-4DE9-4C2B-A198-7CBC22687C16}"/>
    <cellStyle name="Millares 75 2" xfId="4704" xr:uid="{ADEC7E49-8A82-468D-BCF1-F57122F403AE}"/>
    <cellStyle name="Millares 76" xfId="4705" xr:uid="{2DAD9714-46BA-4883-BC80-BF091BD829F2}"/>
    <cellStyle name="Millares 76 2" xfId="4706" xr:uid="{228F7A1E-CEBA-43FD-9038-3FEBB6EC3B8F}"/>
    <cellStyle name="Millares 77" xfId="4707" xr:uid="{11F517C7-8B8F-46AB-A916-39E95FE6A099}"/>
    <cellStyle name="Millares 77 2" xfId="4708" xr:uid="{7BBFE439-6B1D-4B3D-B980-59AA80F2F566}"/>
    <cellStyle name="Millares 78" xfId="4709" xr:uid="{8250FBEF-3134-44CB-A0A7-8A97B3348479}"/>
    <cellStyle name="Millares 78 2" xfId="4710" xr:uid="{83F8CA82-CFD4-4133-8AF6-99DB80B18164}"/>
    <cellStyle name="Millares 79" xfId="4711" xr:uid="{10EA58F9-3310-4D07-801F-9EEA55E99916}"/>
    <cellStyle name="Millares 79 2" xfId="4712" xr:uid="{7CF8C9F8-3BEA-4FB0-9538-A8C90DBFFAEE}"/>
    <cellStyle name="Millares 8" xfId="4713" xr:uid="{FE95E076-7565-4D13-8AD1-14EB9DF71463}"/>
    <cellStyle name="Millares 8 2" xfId="4714" xr:uid="{82FDFBCE-C122-4202-A03D-48061D32B808}"/>
    <cellStyle name="Millares 8 3" xfId="12249" xr:uid="{A2AB6487-1B4B-4E5C-B833-E069BC95BCCF}"/>
    <cellStyle name="Millares 8 3 2" xfId="16902" xr:uid="{92CB4780-AD92-4FDA-AFDD-38D69762C961}"/>
    <cellStyle name="Millares 80" xfId="4715" xr:uid="{7633DE19-AAAB-4AEF-9EDF-5CA27D09B1B6}"/>
    <cellStyle name="Millares 80 2" xfId="4716" xr:uid="{028B5EB2-7040-440D-A519-32BCACAA7690}"/>
    <cellStyle name="Millares 81" xfId="4717" xr:uid="{AF8A9D06-DB6E-4080-88D7-7616A2BA85B5}"/>
    <cellStyle name="Millares 81 2" xfId="4718" xr:uid="{4788F7D1-B862-4347-896F-1DDE4A10BFE1}"/>
    <cellStyle name="Millares 82" xfId="4719" xr:uid="{CCA56CF4-1E72-49BF-9DA2-154AC8E79A83}"/>
    <cellStyle name="Millares 82 2" xfId="4720" xr:uid="{15DB66BE-0981-4172-9834-A8855B45319B}"/>
    <cellStyle name="Millares 83" xfId="4721" xr:uid="{29F7D4B8-112A-4821-B4F3-708D3AD57EFC}"/>
    <cellStyle name="Millares 83 2" xfId="4722" xr:uid="{C6F883CC-EFE6-49F0-B208-BF1CFC1670B7}"/>
    <cellStyle name="Millares 84" xfId="4723" xr:uid="{EE2D0B22-DAE8-4E17-A7DB-F5BCC4B44BD2}"/>
    <cellStyle name="Millares 84 2" xfId="4724" xr:uid="{6D0802EF-E836-4C5E-9074-F2882FA74948}"/>
    <cellStyle name="Millares 85" xfId="4725" xr:uid="{DABE5EC0-4384-431D-BF47-DE59E6301EE1}"/>
    <cellStyle name="Millares 85 2" xfId="4726" xr:uid="{B92F960E-D899-40F2-9028-2A1BAFC5547E}"/>
    <cellStyle name="Millares 86" xfId="4727" xr:uid="{CCCB699B-3FB2-4FB0-B949-E97912795EB3}"/>
    <cellStyle name="Millares 86 2" xfId="4728" xr:uid="{72FEF200-FCFD-4A62-B89B-4B13714A06BD}"/>
    <cellStyle name="Millares 87" xfId="4729" xr:uid="{AA3B0B0E-D951-4ECB-85E4-4C2BC5F7F724}"/>
    <cellStyle name="Millares 87 2" xfId="4730" xr:uid="{DD434F0B-557F-4713-8EDF-6A48FB4510D3}"/>
    <cellStyle name="Millares 88" xfId="4731" xr:uid="{CCF13090-53B9-4BCB-A401-38C2484CA225}"/>
    <cellStyle name="Millares 88 2" xfId="4732" xr:uid="{AF7D146A-294E-4ED1-A387-0A488D07CDF7}"/>
    <cellStyle name="Millares 89" xfId="4733" xr:uid="{D06405FB-E3DF-4C50-A21A-1F0392C4DBBB}"/>
    <cellStyle name="Millares 89 2" xfId="4734" xr:uid="{23ED84E0-A12A-49E7-A653-4987EC29EDB5}"/>
    <cellStyle name="Millares 9" xfId="4735" xr:uid="{4EA6441E-02E8-48FC-84CF-D8FC66BBF48E}"/>
    <cellStyle name="Millares 9 2" xfId="4736" xr:uid="{4ACBC254-A17D-4D11-B088-B74FC5BCB3E0}"/>
    <cellStyle name="Millares 9 3" xfId="12250" xr:uid="{1C8A064B-CD68-4F7F-B1F4-4CA09C397079}"/>
    <cellStyle name="Millares 9 3 2" xfId="16903" xr:uid="{14AB44E1-E4C8-4E40-AE63-2F4D1EE3ADF0}"/>
    <cellStyle name="Millares 90" xfId="4737" xr:uid="{478F42AF-5D46-475D-A8D3-4C8ABB9F3D1C}"/>
    <cellStyle name="Millares 90 2" xfId="4738" xr:uid="{29D10FFD-6D83-4474-BCB4-E06A816D681F}"/>
    <cellStyle name="Millares 91" xfId="4739" xr:uid="{5C77D15B-F20F-47BD-AF1E-2A8FCF77DCD7}"/>
    <cellStyle name="Millares 91 2" xfId="4740" xr:uid="{F7474896-8BE4-4392-AB40-A09ADAB666A5}"/>
    <cellStyle name="Millares 92" xfId="4741" xr:uid="{A4E04F88-A96A-49CD-A081-AD906932C859}"/>
    <cellStyle name="Millares 93 2" xfId="4742" xr:uid="{6705A7C9-EE89-4725-8243-75B76348E9E6}"/>
    <cellStyle name="Millares 93 2 2" xfId="4743" xr:uid="{FF6BE2D5-1B16-47FA-BB3E-2481E8B5E4E3}"/>
    <cellStyle name="Millares_detalle" xfId="28317" xr:uid="{FF79C576-1F88-4D00-BEE2-0AC944298B2F}"/>
    <cellStyle name="Milliers [0]_!!!GO" xfId="28318" xr:uid="{15479B1B-AD3F-4D5C-93EF-86EB890D6DD7}"/>
    <cellStyle name="Milliers 10" xfId="31504" xr:uid="{A9AB8CE8-9448-421F-BD16-4403A9483E07}"/>
    <cellStyle name="Milliers 2" xfId="31505" xr:uid="{9C8EF846-63D5-4AC8-A44A-B7175CB97247}"/>
    <cellStyle name="Milliers 2 10" xfId="31506" xr:uid="{A7C3DFD8-EBF7-4CCE-B1DE-CF61925E5352}"/>
    <cellStyle name="Milliers 2 10 2" xfId="32697" xr:uid="{CB4AE4F1-604B-453E-A831-46E5F4F0ED36}"/>
    <cellStyle name="Milliers 2 10 3" xfId="32698" xr:uid="{2C67D2C2-7266-494B-88C9-FDBAEC19A572}"/>
    <cellStyle name="Milliers 2 11" xfId="32699" xr:uid="{6C84B6E9-44DE-4A4E-8F9C-85012A60ACBD}"/>
    <cellStyle name="Milliers 2 12" xfId="32700" xr:uid="{494E4CC3-E995-4B00-A98F-655A623A1B68}"/>
    <cellStyle name="Milliers 2 13" xfId="32701" xr:uid="{487D877F-EA0E-4F1C-BA6A-55BAFF3A7DEF}"/>
    <cellStyle name="Milliers 2 2" xfId="31507" xr:uid="{24A88CC7-CB92-4F9F-AD35-B291E5A11939}"/>
    <cellStyle name="Milliers 2 2 2" xfId="31508" xr:uid="{264810B7-EB19-4B8E-B8A0-669952561EDD}"/>
    <cellStyle name="Milliers 2 2 2 2" xfId="31509" xr:uid="{F5591FF7-9C81-4861-88C7-24C87A3AEBA1}"/>
    <cellStyle name="Milliers 2 2 2 2 2" xfId="31510" xr:uid="{834CF4D4-5D89-49DD-9344-E997C66237BB}"/>
    <cellStyle name="Milliers 2 2 2 2 2 2" xfId="32702" xr:uid="{C6D85C30-B690-452E-9159-1158AB3F98C0}"/>
    <cellStyle name="Milliers 2 2 2 2 2 3" xfId="32703" xr:uid="{E3586FE8-A9C0-490D-BD33-F7556977DDD4}"/>
    <cellStyle name="Milliers 2 2 2 2 3" xfId="32704" xr:uid="{C5AAB065-48AE-43CD-AC1D-47F6C3435A67}"/>
    <cellStyle name="Milliers 2 2 2 2 4" xfId="32705" xr:uid="{BA4C19E3-3741-4BD2-8CAB-255F8D8A849D}"/>
    <cellStyle name="Milliers 2 2 2 3" xfId="31511" xr:uid="{67398A64-7725-485E-BE70-9FE772022F87}"/>
    <cellStyle name="Milliers 2 2 2 3 2" xfId="32706" xr:uid="{1BFECC65-7060-4A5D-8655-24EB3A3D6CE2}"/>
    <cellStyle name="Milliers 2 2 2 3 3" xfId="32707" xr:uid="{437DB43C-ED13-4A2E-B642-CC3521B3A1CF}"/>
    <cellStyle name="Milliers 2 2 2 4" xfId="32708" xr:uid="{36C5C189-5504-47AF-91FF-161203DB4E3F}"/>
    <cellStyle name="Milliers 2 2 2 5" xfId="32709" xr:uid="{E02882A0-BA76-49E2-BC02-E71291C155FE}"/>
    <cellStyle name="Milliers 2 2 3" xfId="31512" xr:uid="{BC8DF421-6C3A-414A-92F0-6485BBB3A52E}"/>
    <cellStyle name="Milliers 2 2 3 2" xfId="31513" xr:uid="{2941EABB-92D2-4498-B26E-264455B299DB}"/>
    <cellStyle name="Milliers 2 2 3 2 2" xfId="32710" xr:uid="{C1DFB890-E43D-46CE-B5BF-E4F14CAA1CEC}"/>
    <cellStyle name="Milliers 2 2 3 2 3" xfId="32711" xr:uid="{11016A80-A6C6-46A9-9C6E-89CD7619A23C}"/>
    <cellStyle name="Milliers 2 2 3 3" xfId="32712" xr:uid="{8A68A4A1-2754-483F-B14F-BBC400C2EF9B}"/>
    <cellStyle name="Milliers 2 2 3 4" xfId="32713" xr:uid="{090A7860-5D6B-49C9-8EF1-2E4FB1B7614C}"/>
    <cellStyle name="Milliers 2 2 4" xfId="31514" xr:uid="{A717CB7E-01B4-4356-ACF9-BB6EC82B6FF7}"/>
    <cellStyle name="Milliers 2 2 4 2" xfId="32714" xr:uid="{7A36EFD0-5090-4803-957F-D97E248BC7E1}"/>
    <cellStyle name="Milliers 2 2 4 3" xfId="32715" xr:uid="{F7C2B5E8-B1D6-4F64-B080-A90DF604BEEF}"/>
    <cellStyle name="Milliers 2 2 5" xfId="32716" xr:uid="{983C92D1-6D58-4FBD-8050-29D39E4B0B38}"/>
    <cellStyle name="Milliers 2 2 6" xfId="32717" xr:uid="{33691FD0-2382-4627-9454-1632E85D849A}"/>
    <cellStyle name="Milliers 2 2 7" xfId="32718" xr:uid="{F3E39203-0C3F-4A80-BDDD-FE9D271D2B59}"/>
    <cellStyle name="Milliers 2 3" xfId="31515" xr:uid="{64ACD93F-4FD3-4ED6-919B-6B6A042BBAFD}"/>
    <cellStyle name="Milliers 2 3 2" xfId="31516" xr:uid="{765C8AE2-9256-4793-82D3-58293BFF8E02}"/>
    <cellStyle name="Milliers 2 3 2 2" xfId="31517" xr:uid="{41D93791-5659-4EA4-B19C-1E0AD3BC53AD}"/>
    <cellStyle name="Milliers 2 3 2 2 2" xfId="31518" xr:uid="{B1111A3E-DCD2-492D-8812-D49916AD72C6}"/>
    <cellStyle name="Milliers 2 3 2 2 2 2" xfId="32719" xr:uid="{CE9ACFBE-ADFB-409A-8857-077FED6D0AF6}"/>
    <cellStyle name="Milliers 2 3 2 2 2 3" xfId="32720" xr:uid="{76FE26D6-C1F2-48AA-8D52-E99870DFD8CD}"/>
    <cellStyle name="Milliers 2 3 2 2 3" xfId="32721" xr:uid="{530191D5-40AA-4F18-8A90-95471C006331}"/>
    <cellStyle name="Milliers 2 3 2 2 4" xfId="32722" xr:uid="{75AD10E9-1686-4787-954C-209A8E84AB47}"/>
    <cellStyle name="Milliers 2 3 2 3" xfId="31519" xr:uid="{E2DF0BC6-EB86-4A02-B946-65177C1751C5}"/>
    <cellStyle name="Milliers 2 3 2 3 2" xfId="32723" xr:uid="{0E246199-5389-4909-96DE-884A66462529}"/>
    <cellStyle name="Milliers 2 3 2 3 3" xfId="32724" xr:uid="{C4ADB1D5-56BD-4FA7-99EC-16172C586FA5}"/>
    <cellStyle name="Milliers 2 3 2 4" xfId="32725" xr:uid="{02371A02-2CC2-4B64-9A9C-138F98CFB1AF}"/>
    <cellStyle name="Milliers 2 3 2 5" xfId="32726" xr:uid="{65FCF31C-9B4B-4386-8FAF-D1B422DCDF0B}"/>
    <cellStyle name="Milliers 2 3 3" xfId="31520" xr:uid="{0F7A4FE8-3C3D-44A8-B8BB-CB9910211DC5}"/>
    <cellStyle name="Milliers 2 3 3 2" xfId="31521" xr:uid="{582B5F1C-2D3B-448C-8A89-4DDCDAEDE490}"/>
    <cellStyle name="Milliers 2 3 3 2 2" xfId="32727" xr:uid="{FDCC9F12-5FEE-459B-AD47-F593E50ED3DA}"/>
    <cellStyle name="Milliers 2 3 3 2 3" xfId="32728" xr:uid="{E6AA01AD-F355-4CF6-99DB-DC4F16F415BD}"/>
    <cellStyle name="Milliers 2 3 3 3" xfId="32729" xr:uid="{1A6109A3-9198-4B9F-8FEB-19FDD37EFEE3}"/>
    <cellStyle name="Milliers 2 3 3 4" xfId="32730" xr:uid="{89BE6D90-FF62-45FA-BFAA-2F4B378F2451}"/>
    <cellStyle name="Milliers 2 3 4" xfId="31522" xr:uid="{55A1241A-836E-415A-B7F0-4625E86741DF}"/>
    <cellStyle name="Milliers 2 3 4 2" xfId="32731" xr:uid="{480F3C73-3DA1-4E0B-BB78-C8FC7722C18C}"/>
    <cellStyle name="Milliers 2 3 4 3" xfId="32732" xr:uid="{DB98451C-7C47-45B7-8009-E2C7DB6DEB3B}"/>
    <cellStyle name="Milliers 2 3 5" xfId="32733" xr:uid="{45E758C3-9434-4CBD-9E94-FB4E103DE054}"/>
    <cellStyle name="Milliers 2 3 6" xfId="32734" xr:uid="{BFE0FC63-B719-4053-BCE5-14630B7DA27B}"/>
    <cellStyle name="Milliers 2 4" xfId="31523" xr:uid="{2AABE6D4-6006-45F8-BBDA-60390FA5DCD8}"/>
    <cellStyle name="Milliers 2 4 2" xfId="31524" xr:uid="{3292835C-9876-4CC0-8B5A-F38B9AAB4B82}"/>
    <cellStyle name="Milliers 2 4 2 2" xfId="31525" xr:uid="{04F7FBC7-0D94-4A6B-85E3-10F4B7C5F515}"/>
    <cellStyle name="Milliers 2 4 2 2 2" xfId="31526" xr:uid="{C5748762-423B-4527-BC32-8E1F548C7206}"/>
    <cellStyle name="Milliers 2 4 2 2 2 2" xfId="32735" xr:uid="{DD6B154F-FDCA-40D4-92F1-0852A79B38B3}"/>
    <cellStyle name="Milliers 2 4 2 2 2 3" xfId="32736" xr:uid="{63FA44D8-3809-4187-8643-C69D0CE12F94}"/>
    <cellStyle name="Milliers 2 4 2 2 3" xfId="32737" xr:uid="{5ABC0A41-8AC9-45B2-B3D1-D0DFDA46254A}"/>
    <cellStyle name="Milliers 2 4 2 2 4" xfId="32738" xr:uid="{EE0AB935-CE82-44AF-9B1C-CC97241122FE}"/>
    <cellStyle name="Milliers 2 4 2 3" xfId="31527" xr:uid="{B52ADD7C-4913-41C1-A507-A19616FB1ACD}"/>
    <cellStyle name="Milliers 2 4 2 3 2" xfId="32739" xr:uid="{FD1360D9-E306-4A76-A707-78A70874BCE7}"/>
    <cellStyle name="Milliers 2 4 2 3 3" xfId="32740" xr:uid="{0E58770C-8915-4133-AF8E-EAF6150A6F00}"/>
    <cellStyle name="Milliers 2 4 2 4" xfId="32741" xr:uid="{98E59FCD-1511-4C23-93BB-D7F8029D279D}"/>
    <cellStyle name="Milliers 2 4 2 5" xfId="32742" xr:uid="{10A2D816-CACE-458A-B4B9-C3ACEE907C45}"/>
    <cellStyle name="Milliers 2 4 3" xfId="31528" xr:uid="{62CE83CA-80DA-4598-A5B8-78FBB11DB90D}"/>
    <cellStyle name="Milliers 2 4 3 2" xfId="31529" xr:uid="{6EC930FB-CB9F-430C-AC2B-0974A0D6B4CC}"/>
    <cellStyle name="Milliers 2 4 3 2 2" xfId="32743" xr:uid="{DF23000F-8465-4EA3-824D-A77B2A92B390}"/>
    <cellStyle name="Milliers 2 4 3 2 3" xfId="32744" xr:uid="{B18741D5-360B-41D5-9715-FC53834B39C8}"/>
    <cellStyle name="Milliers 2 4 3 3" xfId="32745" xr:uid="{06041012-5109-4372-B014-281E5C8108DB}"/>
    <cellStyle name="Milliers 2 4 3 4" xfId="32746" xr:uid="{2CBB047B-6F15-497B-B699-C0DA0F2B5242}"/>
    <cellStyle name="Milliers 2 4 4" xfId="31530" xr:uid="{8825EC02-C7C6-4800-8892-FEC3EDD7B1A4}"/>
    <cellStyle name="Milliers 2 4 4 2" xfId="32747" xr:uid="{1C867E5B-C05A-4791-AC35-7D14E562F691}"/>
    <cellStyle name="Milliers 2 4 4 3" xfId="32748" xr:uid="{BDF6F8EE-6810-4CB3-AE01-3902D18A1717}"/>
    <cellStyle name="Milliers 2 4 5" xfId="32749" xr:uid="{D33C78CF-735A-4F47-BA09-C8F287E8E735}"/>
    <cellStyle name="Milliers 2 4 6" xfId="32750" xr:uid="{1074C967-CAAF-4735-B79F-9D2AFF4D3001}"/>
    <cellStyle name="Milliers 2 5" xfId="31531" xr:uid="{1767895A-A011-4840-9A81-925FF61F69B5}"/>
    <cellStyle name="Milliers 2 5 2" xfId="31532" xr:uid="{27AABDBA-CE1A-4E6C-A65B-F18577531C47}"/>
    <cellStyle name="Milliers 2 5 2 2" xfId="31533" xr:uid="{57D97F3C-7786-490A-8070-6B11B142A272}"/>
    <cellStyle name="Milliers 2 5 2 2 2" xfId="31534" xr:uid="{88FDB0B9-35E9-4566-B85A-C96F55DA9D00}"/>
    <cellStyle name="Milliers 2 5 2 2 2 2" xfId="32751" xr:uid="{F5060309-C6B2-4D74-B6E6-B93D10C01ECF}"/>
    <cellStyle name="Milliers 2 5 2 2 2 3" xfId="32752" xr:uid="{D6C12C30-01EE-4669-BA26-69460A567840}"/>
    <cellStyle name="Milliers 2 5 2 2 3" xfId="32753" xr:uid="{870834A1-8CB1-4503-995C-C0E68B6F4980}"/>
    <cellStyle name="Milliers 2 5 2 2 4" xfId="32754" xr:uid="{E505C274-3A44-4B96-8B7C-4671DA29F19B}"/>
    <cellStyle name="Milliers 2 5 2 3" xfId="31535" xr:uid="{1E80F1A2-D6D8-4624-89D7-593D09A8FF94}"/>
    <cellStyle name="Milliers 2 5 2 3 2" xfId="32755" xr:uid="{89A903FD-613F-42C7-BFE1-434D9D6595A2}"/>
    <cellStyle name="Milliers 2 5 2 3 3" xfId="32756" xr:uid="{FD3A5219-C24C-4206-8FB8-44014A6EEBD5}"/>
    <cellStyle name="Milliers 2 5 2 4" xfId="32757" xr:uid="{E98C4E7B-228F-42E2-BFAE-3C02AF03A2D3}"/>
    <cellStyle name="Milliers 2 5 2 5" xfId="32758" xr:uid="{37040A64-5222-4913-9F53-F0E535154ECE}"/>
    <cellStyle name="Milliers 2 5 3" xfId="31536" xr:uid="{EC07C218-819C-4D85-87E0-61CF02F4BBB9}"/>
    <cellStyle name="Milliers 2 5 3 2" xfId="31537" xr:uid="{B317C144-23BA-4EAA-A2AE-0F9F37542FFF}"/>
    <cellStyle name="Milliers 2 5 3 2 2" xfId="32759" xr:uid="{62058EFC-47B9-4122-BE60-B3FAF3E7D299}"/>
    <cellStyle name="Milliers 2 5 3 2 3" xfId="32760" xr:uid="{3E820412-031B-4BF3-A827-E2338F17AA73}"/>
    <cellStyle name="Milliers 2 5 3 3" xfId="32761" xr:uid="{F8C3DB1F-BCC9-4310-A5A1-62DB677B58C8}"/>
    <cellStyle name="Milliers 2 5 3 4" xfId="32762" xr:uid="{DE5A5C54-C5DC-48D4-9E32-62E423E4141F}"/>
    <cellStyle name="Milliers 2 5 4" xfId="31538" xr:uid="{15FA2E25-F249-4934-B9E0-3BAB3C0C5ED3}"/>
    <cellStyle name="Milliers 2 5 4 2" xfId="32763" xr:uid="{0B3393BA-807D-4219-8587-D8D1109039B0}"/>
    <cellStyle name="Milliers 2 5 4 3" xfId="32764" xr:uid="{66F39EA2-AC21-4C1A-BFA2-C54B18838B12}"/>
    <cellStyle name="Milliers 2 5 5" xfId="32765" xr:uid="{C73DA985-5D52-40DF-A573-DDB5B5E0A1BE}"/>
    <cellStyle name="Milliers 2 5 6" xfId="32766" xr:uid="{E7AF91EE-72D7-434F-80E0-748FF1BB337E}"/>
    <cellStyle name="Milliers 2 6" xfId="31539" xr:uid="{17984A44-24FB-4F2A-9315-04036C9BEBDC}"/>
    <cellStyle name="Milliers 2 7" xfId="31540" xr:uid="{CF5AC910-D997-4FCB-9B28-0EF4130E950B}"/>
    <cellStyle name="Milliers 2 7 2" xfId="31541" xr:uid="{5B211893-B84F-41DD-8357-9F4A43B140B6}"/>
    <cellStyle name="Milliers 2 7 2 2" xfId="31542" xr:uid="{55B17E3C-D7D9-43B9-8495-3955BE01ADC8}"/>
    <cellStyle name="Milliers 2 7 2 2 2" xfId="31543" xr:uid="{A38F8D39-B33C-4D6E-AD41-CF86728CAA02}"/>
    <cellStyle name="Milliers 2 7 2 2 2 2" xfId="32767" xr:uid="{3B79C7C4-0A3F-4B8F-9393-161B58632D79}"/>
    <cellStyle name="Milliers 2 7 2 2 2 3" xfId="32768" xr:uid="{B4A12201-BDBF-4FE0-BC1F-E729486107EC}"/>
    <cellStyle name="Milliers 2 7 2 2 3" xfId="32769" xr:uid="{ABCDDAD2-6370-4FA4-86D5-ADF8E47A88CE}"/>
    <cellStyle name="Milliers 2 7 2 2 4" xfId="32770" xr:uid="{02EEF5A3-5ECA-41F2-A5B8-11A674480A00}"/>
    <cellStyle name="Milliers 2 7 2 3" xfId="31544" xr:uid="{77499E0A-A19B-40FD-B7CC-A81C78A97CF0}"/>
    <cellStyle name="Milliers 2 7 2 3 2" xfId="32771" xr:uid="{A6353330-E45E-4647-8285-C090F8C701CD}"/>
    <cellStyle name="Milliers 2 7 2 3 3" xfId="32772" xr:uid="{3CB06AD4-163D-452A-BD1B-6112866693BF}"/>
    <cellStyle name="Milliers 2 7 2 4" xfId="32773" xr:uid="{0320F6EC-DF60-4686-8F3A-D250439C638A}"/>
    <cellStyle name="Milliers 2 7 2 5" xfId="32774" xr:uid="{49C4138F-0396-4958-970B-20C5AC8DC028}"/>
    <cellStyle name="Milliers 2 7 3" xfId="31545" xr:uid="{FE80D917-B52E-42FA-9494-0336A4878709}"/>
    <cellStyle name="Milliers 2 7 3 2" xfId="31546" xr:uid="{804CE8EB-1E70-4C3C-9A76-56FD5E0D92B6}"/>
    <cellStyle name="Milliers 2 7 3 2 2" xfId="32775" xr:uid="{AD27A6E2-2B58-4B45-AC9B-19A3B8F7D9A1}"/>
    <cellStyle name="Milliers 2 7 3 2 3" xfId="32776" xr:uid="{5411ECCC-CB73-4DA8-8F28-D735B0E1DF58}"/>
    <cellStyle name="Milliers 2 7 3 3" xfId="32777" xr:uid="{8DBE2A05-3BC5-4A9B-8456-174005B42FF2}"/>
    <cellStyle name="Milliers 2 7 3 4" xfId="32778" xr:uid="{1DE4BB61-EA40-4A04-A179-D645EE54E7A3}"/>
    <cellStyle name="Milliers 2 7 4" xfId="31547" xr:uid="{53315C80-FC82-4A3E-A6C1-F36C5F975BCD}"/>
    <cellStyle name="Milliers 2 7 4 2" xfId="32779" xr:uid="{C34EB96A-571A-4937-AA13-AC7B9DBAAE83}"/>
    <cellStyle name="Milliers 2 7 4 3" xfId="32780" xr:uid="{69A03CA8-5F46-4D70-824E-2A26A9A77DED}"/>
    <cellStyle name="Milliers 2 7 5" xfId="32781" xr:uid="{C563E321-9A88-4A51-A697-624757CA288E}"/>
    <cellStyle name="Milliers 2 7 6" xfId="32782" xr:uid="{8D8ACCA5-B607-4A92-A36D-DED9CFED6B77}"/>
    <cellStyle name="Milliers 2 8" xfId="31548" xr:uid="{B5F78DD7-43B4-4305-B6AF-53DE37C72BF6}"/>
    <cellStyle name="Milliers 2 8 2" xfId="31549" xr:uid="{93BCB591-96D0-4AE2-8BF9-CC2FB931996B}"/>
    <cellStyle name="Milliers 2 8 2 2" xfId="31550" xr:uid="{6DC3A76B-38A5-4197-97E5-1C66F88F5B03}"/>
    <cellStyle name="Milliers 2 8 2 2 2" xfId="32783" xr:uid="{41121393-D988-4137-921C-47EB934F06A1}"/>
    <cellStyle name="Milliers 2 8 2 2 3" xfId="32784" xr:uid="{BEE6D424-238C-428F-B96B-FC3F109F5AF2}"/>
    <cellStyle name="Milliers 2 8 2 3" xfId="32785" xr:uid="{B80ED0AA-9B76-4DDD-8E7D-A116F184BCA6}"/>
    <cellStyle name="Milliers 2 8 2 4" xfId="32786" xr:uid="{30A5F868-D089-4366-A8F6-EED1B4C51212}"/>
    <cellStyle name="Milliers 2 8 3" xfId="31551" xr:uid="{E6F60A0D-7AA0-4819-B310-5B23AD0F7D2A}"/>
    <cellStyle name="Milliers 2 8 3 2" xfId="32787" xr:uid="{55B5E8FC-D5F9-4966-95E9-3F22AD287933}"/>
    <cellStyle name="Milliers 2 8 3 3" xfId="32788" xr:uid="{BA2F6C18-9086-4121-9E1E-727A7F7EFA53}"/>
    <cellStyle name="Milliers 2 8 4" xfId="32789" xr:uid="{1BFCE358-BC0E-44CC-B58B-EBA577E482FB}"/>
    <cellStyle name="Milliers 2 8 5" xfId="32790" xr:uid="{528682FF-6C15-48A7-94FB-DAE3CF5C0D5F}"/>
    <cellStyle name="Milliers 2 9" xfId="31552" xr:uid="{DDB7CD1C-8766-4ECE-8706-85CDBDF6E51B}"/>
    <cellStyle name="Milliers 2 9 2" xfId="31553" xr:uid="{B2701906-5D3A-4661-AE46-CECF9641D324}"/>
    <cellStyle name="Milliers 2 9 2 2" xfId="32791" xr:uid="{9B7EF6A9-52D3-40AE-B601-5001E8EB1A8B}"/>
    <cellStyle name="Milliers 2 9 2 3" xfId="32792" xr:uid="{591D0146-050C-49BF-AFC2-EEB932DB1D8F}"/>
    <cellStyle name="Milliers 2 9 3" xfId="32793" xr:uid="{E2BB97D8-8C34-454B-A248-9BE7C09823D9}"/>
    <cellStyle name="Milliers 2 9 4" xfId="32794" xr:uid="{D1DA9254-B131-43C1-B060-92FCF55B5531}"/>
    <cellStyle name="Milliers 3" xfId="31554" xr:uid="{8963B2EA-F70F-4759-A0CB-2530FC73F32E}"/>
    <cellStyle name="Milliers 3 10" xfId="32795" xr:uid="{C6EAE484-B59F-4EBA-87E8-5A0EEE1E56B1}"/>
    <cellStyle name="Milliers 3 11" xfId="32796" xr:uid="{AD3A83E6-8527-42F3-8316-115A339A20AF}"/>
    <cellStyle name="Milliers 3 2" xfId="31555" xr:uid="{08E8AAB9-BC39-424A-8B98-3D42A987C5A7}"/>
    <cellStyle name="Milliers 3 2 2" xfId="31556" xr:uid="{1E73EB58-21D3-4F44-B223-3A1FA54F214D}"/>
    <cellStyle name="Milliers 3 2 2 2" xfId="31557" xr:uid="{5F1E5BF1-0A35-41C2-82DF-60BA77B2FBFC}"/>
    <cellStyle name="Milliers 3 2 2 2 2" xfId="31558" xr:uid="{CB72D2E1-AE31-4E57-A809-04A0C7701E29}"/>
    <cellStyle name="Milliers 3 2 2 2 2 2" xfId="32797" xr:uid="{9FA70040-2DB9-4FF2-9C24-7E01153C43DA}"/>
    <cellStyle name="Milliers 3 2 2 2 2 3" xfId="32798" xr:uid="{616E4EC2-21A8-4475-9386-6BF02C3516EA}"/>
    <cellStyle name="Milliers 3 2 2 2 3" xfId="32799" xr:uid="{8611661C-A6DA-48B6-B888-7E8509FE40C1}"/>
    <cellStyle name="Milliers 3 2 2 2 4" xfId="32800" xr:uid="{F437C132-85A2-4A35-BE49-E32BA8540847}"/>
    <cellStyle name="Milliers 3 2 2 3" xfId="31559" xr:uid="{0C9F5822-7298-43AF-A923-70310135C4D7}"/>
    <cellStyle name="Milliers 3 2 2 3 2" xfId="32801" xr:uid="{1519A930-765E-4735-9F9D-6817B0B1A33B}"/>
    <cellStyle name="Milliers 3 2 2 3 3" xfId="32802" xr:uid="{8B38F4D6-FA2F-4A37-8020-7B9D2319C12A}"/>
    <cellStyle name="Milliers 3 2 2 4" xfId="32803" xr:uid="{BE3C2C67-81B8-49BD-AA3A-125C3E6C0C43}"/>
    <cellStyle name="Milliers 3 2 2 5" xfId="32804" xr:uid="{33122486-C155-4F2B-8CA1-923D9345B463}"/>
    <cellStyle name="Milliers 3 2 3" xfId="31560" xr:uid="{4E9DF7C5-1F30-4A6A-A5B3-D63B4C3AB7FA}"/>
    <cellStyle name="Milliers 3 2 3 2" xfId="31561" xr:uid="{133D7B83-1520-4A32-9CD3-9DF7FCF89FA3}"/>
    <cellStyle name="Milliers 3 2 3 2 2" xfId="32805" xr:uid="{81CAE4F9-F7C9-4EDF-9909-57B02CF43515}"/>
    <cellStyle name="Milliers 3 2 3 2 3" xfId="32806" xr:uid="{319198A7-8938-42D6-AEA5-C1A9138B748D}"/>
    <cellStyle name="Milliers 3 2 3 3" xfId="32807" xr:uid="{BF984BF7-88D9-4DE5-BCB2-5A9E07BA2A5A}"/>
    <cellStyle name="Milliers 3 2 3 4" xfId="32808" xr:uid="{7FD3E29E-CDC4-4104-A429-5792E0E809C1}"/>
    <cellStyle name="Milliers 3 2 4" xfId="31562" xr:uid="{AE3F3F1C-F5B1-412C-89DC-D72E2346A955}"/>
    <cellStyle name="Milliers 3 2 4 2" xfId="32809" xr:uid="{23EBB692-C980-48D7-A1C2-C1E839F41A29}"/>
    <cellStyle name="Milliers 3 2 4 3" xfId="32810" xr:uid="{BBABD3B5-6AF1-4097-A1BA-EE40900ED292}"/>
    <cellStyle name="Milliers 3 2 5" xfId="32811" xr:uid="{597C891B-DD63-4E90-A29B-1FB90D208EB9}"/>
    <cellStyle name="Milliers 3 2 6" xfId="32812" xr:uid="{8AD58E40-F841-4A7A-89EA-429A41F96422}"/>
    <cellStyle name="Milliers 3 3" xfId="31563" xr:uid="{14EDE4D8-8692-465E-9A99-0DD3DEC3016A}"/>
    <cellStyle name="Milliers 3 3 2" xfId="31564" xr:uid="{0D3C8DD6-1C92-4E4F-8E46-0CDF87E21A79}"/>
    <cellStyle name="Milliers 3 3 2 2" xfId="31565" xr:uid="{7A89D0F9-A632-4754-A1AD-2F1771C4BE50}"/>
    <cellStyle name="Milliers 3 3 2 2 2" xfId="31566" xr:uid="{9F3AF8CB-2DB0-4858-8B2F-A0BF47BCC96F}"/>
    <cellStyle name="Milliers 3 3 2 2 2 2" xfId="32813" xr:uid="{EDE540D4-8E3E-459D-8E5D-3928C8F869F0}"/>
    <cellStyle name="Milliers 3 3 2 2 2 3" xfId="32814" xr:uid="{BFCA10C1-D509-4AB8-9E2E-9318B6DE038E}"/>
    <cellStyle name="Milliers 3 3 2 2 3" xfId="32815" xr:uid="{216C94BF-A1AB-43F5-863F-22FE28FDDA97}"/>
    <cellStyle name="Milliers 3 3 2 2 4" xfId="32816" xr:uid="{441F5673-0502-4B72-A4AE-993CE6C0BDB3}"/>
    <cellStyle name="Milliers 3 3 2 3" xfId="31567" xr:uid="{F027C31C-AD9F-46F5-BD55-ED40966C51C5}"/>
    <cellStyle name="Milliers 3 3 2 3 2" xfId="32817" xr:uid="{B0E28D6E-AAD9-486C-A235-2C63CEB14BAF}"/>
    <cellStyle name="Milliers 3 3 2 3 3" xfId="32818" xr:uid="{410518B3-5A07-4E7F-9B49-C8F9861F9501}"/>
    <cellStyle name="Milliers 3 3 2 4" xfId="32819" xr:uid="{0C6FA5D4-399C-470E-95AE-21341744A34F}"/>
    <cellStyle name="Milliers 3 3 2 5" xfId="32820" xr:uid="{E2D7420F-05E7-4C09-AA96-0583C9C639B8}"/>
    <cellStyle name="Milliers 3 3 3" xfId="31568" xr:uid="{C337603F-CD0D-4711-973E-F9ECF8757DED}"/>
    <cellStyle name="Milliers 3 3 3 2" xfId="31569" xr:uid="{5DC67186-FCB1-41BA-A6A3-5971744E2AED}"/>
    <cellStyle name="Milliers 3 3 3 2 2" xfId="32821" xr:uid="{4F94298D-5D7D-4FDC-A126-D6E1A5C139A4}"/>
    <cellStyle name="Milliers 3 3 3 2 3" xfId="32822" xr:uid="{FDF33CEC-F2CC-4BED-AFB0-EA750633684D}"/>
    <cellStyle name="Milliers 3 3 3 3" xfId="32823" xr:uid="{7E1BC98B-C105-4F15-B2C3-9193059D6DB0}"/>
    <cellStyle name="Milliers 3 3 3 4" xfId="32824" xr:uid="{284AF12D-931F-4C94-9DAF-D9E511A8F41D}"/>
    <cellStyle name="Milliers 3 3 4" xfId="31570" xr:uid="{8302099D-5512-42B5-9003-E06356E2EFD6}"/>
    <cellStyle name="Milliers 3 3 4 2" xfId="32825" xr:uid="{58BF0D4C-9740-432A-9B1A-1C8CFD1FFCF1}"/>
    <cellStyle name="Milliers 3 3 4 3" xfId="32826" xr:uid="{F37B9F38-F5B1-415F-8D6F-2812C0BC9395}"/>
    <cellStyle name="Milliers 3 3 5" xfId="32827" xr:uid="{D17BB888-CB04-499E-8980-45C32DA3312C}"/>
    <cellStyle name="Milliers 3 3 6" xfId="32828" xr:uid="{61E916B6-7A73-466F-82C6-DB0137523864}"/>
    <cellStyle name="Milliers 3 4" xfId="31571" xr:uid="{F58062B5-1ABB-42AA-9B71-7F20D7FE93EC}"/>
    <cellStyle name="Milliers 3 4 2" xfId="31572" xr:uid="{11E0DA40-99BB-4BAA-970F-EDA9A6A11003}"/>
    <cellStyle name="Milliers 3 4 2 2" xfId="31573" xr:uid="{402A0338-28B8-4B9C-BC91-2A8950CF810C}"/>
    <cellStyle name="Milliers 3 4 2 2 2" xfId="31574" xr:uid="{32FFAA7D-E259-427E-B3A7-7464FDDBEBC6}"/>
    <cellStyle name="Milliers 3 4 2 2 2 2" xfId="32829" xr:uid="{361C4119-F58F-4BED-8963-E45BDA665265}"/>
    <cellStyle name="Milliers 3 4 2 2 2 3" xfId="32830" xr:uid="{67310988-C049-48B1-B7F1-A7368AA73897}"/>
    <cellStyle name="Milliers 3 4 2 2 3" xfId="32831" xr:uid="{6FAD0B6F-772E-41A8-BE47-12ACA1DE7531}"/>
    <cellStyle name="Milliers 3 4 2 2 4" xfId="32832" xr:uid="{FD20A0D1-F874-49B5-AE40-F1397227DF7A}"/>
    <cellStyle name="Milliers 3 4 2 3" xfId="31575" xr:uid="{207F7F5E-AFAB-4095-A01F-5588E4A3D75E}"/>
    <cellStyle name="Milliers 3 4 2 3 2" xfId="32833" xr:uid="{AB8418FC-AF44-44FA-8D32-03B26096AA0B}"/>
    <cellStyle name="Milliers 3 4 2 3 3" xfId="32834" xr:uid="{1E71A94F-B152-413A-8886-7B89127507B0}"/>
    <cellStyle name="Milliers 3 4 2 4" xfId="32835" xr:uid="{B1FE23B8-D19E-4021-8D2E-0CA094B3193D}"/>
    <cellStyle name="Milliers 3 4 2 5" xfId="32836" xr:uid="{FF57DD51-0487-4145-9174-B602E72A4A12}"/>
    <cellStyle name="Milliers 3 4 3" xfId="31576" xr:uid="{3E75C05D-20A7-4232-BB32-B44B075F49BA}"/>
    <cellStyle name="Milliers 3 4 3 2" xfId="31577" xr:uid="{F06669CB-5769-4C52-8114-826038405A67}"/>
    <cellStyle name="Milliers 3 4 3 2 2" xfId="32837" xr:uid="{DBC743CD-808D-4DAB-89F6-A0B92794629C}"/>
    <cellStyle name="Milliers 3 4 3 2 3" xfId="32838" xr:uid="{82BD8FCF-250C-4A74-A0E9-DF223BD84ED1}"/>
    <cellStyle name="Milliers 3 4 3 3" xfId="32839" xr:uid="{DAA2F2F3-0C6E-45A1-AFF6-3B1864614E7A}"/>
    <cellStyle name="Milliers 3 4 3 4" xfId="32840" xr:uid="{AA8418BC-E333-4EE9-92BE-C21AA546D450}"/>
    <cellStyle name="Milliers 3 4 4" xfId="31578" xr:uid="{139D516D-E9FF-461C-A8DD-DB5388AC099C}"/>
    <cellStyle name="Milliers 3 4 4 2" xfId="32841" xr:uid="{87013318-5FA2-4CC1-BE93-D68FFD495B91}"/>
    <cellStyle name="Milliers 3 4 4 3" xfId="32842" xr:uid="{AB37F680-27D0-47E7-979B-C5DAA7A30C4D}"/>
    <cellStyle name="Milliers 3 4 5" xfId="32843" xr:uid="{8B059596-971C-4FF1-81B9-141947A3EE91}"/>
    <cellStyle name="Milliers 3 4 6" xfId="32844" xr:uid="{98D59E9B-E03F-4734-B174-8D9EBEDC1874}"/>
    <cellStyle name="Milliers 3 5" xfId="31579" xr:uid="{2BDEFB72-B1D0-47E8-A8B8-C767DCE56C52}"/>
    <cellStyle name="Milliers 3 5 2" xfId="31580" xr:uid="{56EC19A2-9A0C-4741-9FA9-B97D047963B6}"/>
    <cellStyle name="Milliers 3 5 2 2" xfId="31581" xr:uid="{3034158C-EDB9-4614-8877-F73D3A6EA96A}"/>
    <cellStyle name="Milliers 3 5 2 2 2" xfId="31582" xr:uid="{EC63C93F-B242-491E-A7EE-C848F6BA20D3}"/>
    <cellStyle name="Milliers 3 5 2 2 2 2" xfId="32845" xr:uid="{992A6968-7710-4CB5-B8E9-F2FA8FE885C4}"/>
    <cellStyle name="Milliers 3 5 2 2 2 3" xfId="32846" xr:uid="{23C587DC-846D-4E68-825A-53A3B2E95107}"/>
    <cellStyle name="Milliers 3 5 2 2 3" xfId="32847" xr:uid="{4AE62BFA-5D0E-4F57-AA02-6C1089C42EFE}"/>
    <cellStyle name="Milliers 3 5 2 2 4" xfId="32848" xr:uid="{EED8FA21-70F6-42DA-884C-3125CB0E067D}"/>
    <cellStyle name="Milliers 3 5 2 3" xfId="31583" xr:uid="{AB2FFD7E-B7AB-40CA-A5C2-44DA7AFAA862}"/>
    <cellStyle name="Milliers 3 5 2 3 2" xfId="32849" xr:uid="{B9963458-8329-43A2-AD56-16BDC9A44C3F}"/>
    <cellStyle name="Milliers 3 5 2 3 3" xfId="32850" xr:uid="{7121205E-3B11-42BB-8D6C-9C1F611213B7}"/>
    <cellStyle name="Milliers 3 5 2 4" xfId="32851" xr:uid="{5FB7B236-8FAF-476E-8886-BA3D64443CA4}"/>
    <cellStyle name="Milliers 3 5 2 5" xfId="32852" xr:uid="{ED0B6F6D-41AA-4526-8FA9-79FDB52143D6}"/>
    <cellStyle name="Milliers 3 5 3" xfId="31584" xr:uid="{8A47DE28-21C2-4657-9E8C-8B0067FFDA70}"/>
    <cellStyle name="Milliers 3 5 3 2" xfId="31585" xr:uid="{14663B43-B841-48FA-A7CE-016C957BF22F}"/>
    <cellStyle name="Milliers 3 5 3 2 2" xfId="32853" xr:uid="{36B5A6C4-7041-44C8-BA53-E965856A8BF2}"/>
    <cellStyle name="Milliers 3 5 3 2 3" xfId="32854" xr:uid="{360BA778-BE92-421D-93B8-E7BBB2D5C613}"/>
    <cellStyle name="Milliers 3 5 3 3" xfId="32855" xr:uid="{63083B5C-3CD9-4861-98FD-8DBA1B91F2BC}"/>
    <cellStyle name="Milliers 3 5 3 4" xfId="32856" xr:uid="{C6FB91D3-D633-412C-917C-7760F0EB19E8}"/>
    <cellStyle name="Milliers 3 5 4" xfId="31586" xr:uid="{7F3BD9BB-0C45-4134-A47A-986F05DCCE1D}"/>
    <cellStyle name="Milliers 3 5 4 2" xfId="32857" xr:uid="{2AB88DC5-47F8-49D5-9D01-1CABED92D2A2}"/>
    <cellStyle name="Milliers 3 5 4 3" xfId="32858" xr:uid="{15FEC42F-26E7-45A9-83E6-5F92A06F3B5A}"/>
    <cellStyle name="Milliers 3 5 5" xfId="32859" xr:uid="{7756D836-38B3-4BBA-8B0A-5A8C5303272F}"/>
    <cellStyle name="Milliers 3 5 6" xfId="32860" xr:uid="{155E2F68-FECA-4158-BA1B-2572056A7DDC}"/>
    <cellStyle name="Milliers 3 6" xfId="31587" xr:uid="{90D36211-72A0-4EF2-B519-54A6756F14A6}"/>
    <cellStyle name="Milliers 3 6 2" xfId="31588" xr:uid="{ACBF2C38-C0BB-4F69-B371-593C63DE7296}"/>
    <cellStyle name="Milliers 3 6 2 2" xfId="31589" xr:uid="{84BC866B-4E2C-457C-8B8C-DDF1E1458232}"/>
    <cellStyle name="Milliers 3 6 2 2 2" xfId="31590" xr:uid="{8E7D2408-4E7E-4265-8346-9E4D786A41F9}"/>
    <cellStyle name="Milliers 3 6 2 2 2 2" xfId="32861" xr:uid="{6376A223-F30E-4274-A5ED-391711D2B83D}"/>
    <cellStyle name="Milliers 3 6 2 2 2 3" xfId="32862" xr:uid="{D52F8C06-7316-4F49-886D-727D08E79233}"/>
    <cellStyle name="Milliers 3 6 2 2 3" xfId="32863" xr:uid="{43B93DE2-8942-41DC-9065-8678D2BC6814}"/>
    <cellStyle name="Milliers 3 6 2 2 4" xfId="32864" xr:uid="{F733BCFE-1162-4586-ABE9-B75A32216ABE}"/>
    <cellStyle name="Milliers 3 6 2 3" xfId="31591" xr:uid="{818BB38D-0BD5-4B79-AAFE-A1C463A555D3}"/>
    <cellStyle name="Milliers 3 6 2 3 2" xfId="32865" xr:uid="{91C55CD8-C847-4AA8-AE4E-EF9C7EF55E27}"/>
    <cellStyle name="Milliers 3 6 2 3 3" xfId="32866" xr:uid="{D0760A5A-ADF3-48C9-9DD3-82128AEBE3C0}"/>
    <cellStyle name="Milliers 3 6 2 4" xfId="32867" xr:uid="{CC45CC2A-04F2-43F1-8CC9-94638398C0F1}"/>
    <cellStyle name="Milliers 3 6 2 5" xfId="32868" xr:uid="{BCC0E39D-5534-4197-B14C-BFCD882AC5CB}"/>
    <cellStyle name="Milliers 3 6 3" xfId="31592" xr:uid="{CDC09FDA-8E7F-4BC9-BE71-D116BD047A04}"/>
    <cellStyle name="Milliers 3 6 3 2" xfId="31593" xr:uid="{99BAF5C2-BAAA-4FC2-9182-C0E40CC94BE7}"/>
    <cellStyle name="Milliers 3 6 3 2 2" xfId="32869" xr:uid="{B8D6A74C-D36B-4B5D-BE38-CF4DAEFA644B}"/>
    <cellStyle name="Milliers 3 6 3 2 3" xfId="32870" xr:uid="{0839E42F-82AF-415E-A29A-17FBBCCA1135}"/>
    <cellStyle name="Milliers 3 6 3 3" xfId="32871" xr:uid="{272F18FA-5E83-4F85-AF52-0F143B6A95DF}"/>
    <cellStyle name="Milliers 3 6 3 4" xfId="32872" xr:uid="{F6C2E926-1F56-494C-8CE7-014A7E021C85}"/>
    <cellStyle name="Milliers 3 6 4" xfId="31594" xr:uid="{674D2925-A224-41E9-AF58-D62BE45F7A13}"/>
    <cellStyle name="Milliers 3 6 4 2" xfId="32873" xr:uid="{A7722F41-B250-4A88-BDAC-7F8E400937F8}"/>
    <cellStyle name="Milliers 3 6 4 3" xfId="32874" xr:uid="{81641C8E-F477-40EB-AC13-F0FB57761E7C}"/>
    <cellStyle name="Milliers 3 6 5" xfId="32875" xr:uid="{810AEC09-CDFB-4E76-87A0-5BE25EF5D7E9}"/>
    <cellStyle name="Milliers 3 6 6" xfId="32876" xr:uid="{FD266237-31AE-43A7-8C66-90274AE9E3A3}"/>
    <cellStyle name="Milliers 3 7" xfId="31595" xr:uid="{C6847488-BE86-4106-8FFC-9818B4A946D8}"/>
    <cellStyle name="Milliers 3 7 2" xfId="31596" xr:uid="{3C63856C-E6FF-43B9-9EC6-F5D441812C36}"/>
    <cellStyle name="Milliers 3 7 2 2" xfId="31597" xr:uid="{40A352B7-5DCD-47A5-B16D-FC3A913BEF7E}"/>
    <cellStyle name="Milliers 3 7 2 2 2" xfId="32877" xr:uid="{AFDF056B-FBAB-4E86-9546-1AB4AD80F1E2}"/>
    <cellStyle name="Milliers 3 7 2 2 3" xfId="32878" xr:uid="{D7A78720-6724-4639-BD10-B231D4618218}"/>
    <cellStyle name="Milliers 3 7 2 3" xfId="32879" xr:uid="{A936D052-FB67-426F-8CB0-0FF329038C4A}"/>
    <cellStyle name="Milliers 3 7 2 4" xfId="32880" xr:uid="{D565E769-C0E3-44BC-8D5A-AFCE1514C855}"/>
    <cellStyle name="Milliers 3 7 3" xfId="31598" xr:uid="{08CAEF3A-8242-4353-A1D7-843E0D902370}"/>
    <cellStyle name="Milliers 3 7 3 2" xfId="32881" xr:uid="{849FF7C6-8D3A-4BE3-B755-444EB8859401}"/>
    <cellStyle name="Milliers 3 7 3 3" xfId="32882" xr:uid="{9E4B1B02-5DE2-41C4-AD02-B7F0DFF3A180}"/>
    <cellStyle name="Milliers 3 7 4" xfId="32883" xr:uid="{EF3721C7-FA78-4D47-A596-2BAD28B5A525}"/>
    <cellStyle name="Milliers 3 7 5" xfId="32884" xr:uid="{E890F1E6-7268-471B-B6C5-5714CF241E52}"/>
    <cellStyle name="Milliers 3 8" xfId="31599" xr:uid="{F225972F-A1C7-471D-B66C-C389CB456410}"/>
    <cellStyle name="Milliers 3 8 2" xfId="31600" xr:uid="{6F007FEB-C40A-4F26-BE2E-34B17ADC0151}"/>
    <cellStyle name="Milliers 3 8 2 2" xfId="32885" xr:uid="{FEA301E2-FFC2-4F97-9E87-B7CDE282834B}"/>
    <cellStyle name="Milliers 3 8 2 3" xfId="32886" xr:uid="{EF6276DB-5E08-488E-B514-1C841F4D2872}"/>
    <cellStyle name="Milliers 3 8 3" xfId="32887" xr:uid="{50B7AA95-37CE-4331-ADF1-D4C869FC6BA7}"/>
    <cellStyle name="Milliers 3 8 4" xfId="32888" xr:uid="{A510E36B-C3AA-4E0A-9717-1947102EFAFD}"/>
    <cellStyle name="Milliers 3 9" xfId="31601" xr:uid="{0FBA9B83-8688-4A5F-AE03-F92DDFCAFBFB}"/>
    <cellStyle name="Milliers 3 9 2" xfId="32889" xr:uid="{0BD4D60F-8D19-49A6-8012-AC9B49CD9DB8}"/>
    <cellStyle name="Milliers 3 9 3" xfId="32890" xr:uid="{553F4455-A74E-423B-9B1A-22CDF26DE76B}"/>
    <cellStyle name="Milliers 4" xfId="31602" xr:uid="{F214DEDE-5AE0-4ED2-9426-C92D1BB12979}"/>
    <cellStyle name="Milliers 4 10" xfId="32891" xr:uid="{056CA95F-DEE4-473A-A766-2958F72320FD}"/>
    <cellStyle name="Milliers 4 2" xfId="31603" xr:uid="{C9384988-33DA-468D-B1A9-78A61F1A2BA6}"/>
    <cellStyle name="Milliers 4 2 2" xfId="31604" xr:uid="{954054A0-2984-4107-B72D-E8E592E17FA4}"/>
    <cellStyle name="Milliers 4 2 2 2" xfId="31605" xr:uid="{B5687227-6FE5-4750-9CD7-8253FC6C60A2}"/>
    <cellStyle name="Milliers 4 2 2 2 2" xfId="31606" xr:uid="{DD32333E-47AA-4766-8729-C97DCDB01CAB}"/>
    <cellStyle name="Milliers 4 2 2 2 2 2" xfId="32892" xr:uid="{44772CD6-3599-4161-9ED6-3E0413D4E5EF}"/>
    <cellStyle name="Milliers 4 2 2 2 2 3" xfId="32893" xr:uid="{792171D9-B010-44CB-B3F1-604D540B43A6}"/>
    <cellStyle name="Milliers 4 2 2 2 3" xfId="32894" xr:uid="{19721EB7-BBFB-457E-B868-C2D2B1E896EE}"/>
    <cellStyle name="Milliers 4 2 2 2 4" xfId="32895" xr:uid="{36CFD210-A022-40B1-99C7-A7E4D8331619}"/>
    <cellStyle name="Milliers 4 2 2 3" xfId="31607" xr:uid="{2D3FE3AF-DBC3-430D-A235-9FCE060DE036}"/>
    <cellStyle name="Milliers 4 2 2 3 2" xfId="32896" xr:uid="{DC5D7A95-0011-4A88-B230-AEF93E07117E}"/>
    <cellStyle name="Milliers 4 2 2 3 3" xfId="32897" xr:uid="{885AD13F-C34A-41CF-BA2D-2D3C0265487F}"/>
    <cellStyle name="Milliers 4 2 2 4" xfId="32898" xr:uid="{9E57E36A-4037-4A21-BF90-1E340B82B4C7}"/>
    <cellStyle name="Milliers 4 2 2 5" xfId="32899" xr:uid="{FB55E98B-83E0-4C24-AA52-6D1EA6FD5B52}"/>
    <cellStyle name="Milliers 4 2 3" xfId="31608" xr:uid="{5613A046-BAA4-40D9-A238-8EC8F2D0D398}"/>
    <cellStyle name="Milliers 4 2 3 2" xfId="31609" xr:uid="{C0D2327F-8981-4737-B187-6A47AC1D8FF7}"/>
    <cellStyle name="Milliers 4 2 3 2 2" xfId="32900" xr:uid="{A104E7B3-1014-4F1E-9700-2FB0EF33905F}"/>
    <cellStyle name="Milliers 4 2 3 2 3" xfId="32901" xr:uid="{F7614F7E-9E5B-4FB1-BD6C-F0FB1EDDDDEF}"/>
    <cellStyle name="Milliers 4 2 3 3" xfId="32902" xr:uid="{A8A9CAF5-B91D-459F-B854-E75C84ED5011}"/>
    <cellStyle name="Milliers 4 2 3 4" xfId="32903" xr:uid="{9D141398-829F-4265-9F34-BE4822E995ED}"/>
    <cellStyle name="Milliers 4 2 4" xfId="31610" xr:uid="{BCE0C4B2-562B-4D95-B0DE-305334E7B5BA}"/>
    <cellStyle name="Milliers 4 2 4 2" xfId="32904" xr:uid="{08CF7340-F12D-4EC9-8451-10DEF6114746}"/>
    <cellStyle name="Milliers 4 2 4 3" xfId="32905" xr:uid="{8F7AC893-4B84-443A-962B-C69359710AF9}"/>
    <cellStyle name="Milliers 4 2 5" xfId="32906" xr:uid="{EB27714E-5F04-4066-BDFA-C3A9739B843D}"/>
    <cellStyle name="Milliers 4 2 6" xfId="32907" xr:uid="{1C484F7C-B331-4D65-9DE8-E615214F44A7}"/>
    <cellStyle name="Milliers 4 3" xfId="31611" xr:uid="{C2E6CE57-DEDF-4914-984E-129E38532391}"/>
    <cellStyle name="Milliers 4 3 2" xfId="31612" xr:uid="{7589AD17-3B0A-4492-B383-789F468B54FC}"/>
    <cellStyle name="Milliers 4 3 2 2" xfId="31613" xr:uid="{AAFFBCE8-C65C-4A77-B9B0-B28A8377DCBF}"/>
    <cellStyle name="Milliers 4 3 2 2 2" xfId="31614" xr:uid="{DBAEA19B-E90A-4AAD-B560-B56EEA14A59E}"/>
    <cellStyle name="Milliers 4 3 2 2 2 2" xfId="32908" xr:uid="{36AEC678-0934-43D7-8BCB-AC8A39F1BFD5}"/>
    <cellStyle name="Milliers 4 3 2 2 2 3" xfId="32909" xr:uid="{09BDE023-44AA-4BE2-89F7-0BBF72160534}"/>
    <cellStyle name="Milliers 4 3 2 2 3" xfId="32910" xr:uid="{0D6E0E19-1C1C-43A4-B60E-947263952948}"/>
    <cellStyle name="Milliers 4 3 2 2 4" xfId="32911" xr:uid="{42DC0E24-22CA-415A-B0E5-E9E0F85C9119}"/>
    <cellStyle name="Milliers 4 3 2 3" xfId="31615" xr:uid="{97AAE49C-2063-49FE-91A4-A1A5035FF669}"/>
    <cellStyle name="Milliers 4 3 2 3 2" xfId="32912" xr:uid="{E4A30E7C-7981-4C48-AC93-4D54EB6785C2}"/>
    <cellStyle name="Milliers 4 3 2 3 3" xfId="32913" xr:uid="{01252C36-DC87-40CB-B8A1-785109109A06}"/>
    <cellStyle name="Milliers 4 3 2 4" xfId="32914" xr:uid="{937CBEF6-734C-4272-B792-D78DB81DEE94}"/>
    <cellStyle name="Milliers 4 3 2 5" xfId="32915" xr:uid="{FFDC74A4-3F7D-4905-9E2F-9AEF39461047}"/>
    <cellStyle name="Milliers 4 3 3" xfId="31616" xr:uid="{7FDC2560-D024-493E-8E5B-2307E5611F82}"/>
    <cellStyle name="Milliers 4 3 3 2" xfId="31617" xr:uid="{DD761D0E-8032-4E74-AF5E-429BE6FD46A5}"/>
    <cellStyle name="Milliers 4 3 3 2 2" xfId="32916" xr:uid="{76403123-3A18-4EB2-920B-4FBBA463ADA3}"/>
    <cellStyle name="Milliers 4 3 3 2 3" xfId="32917" xr:uid="{AC69427E-78F1-4F51-823B-A75C6BDE7104}"/>
    <cellStyle name="Milliers 4 3 3 3" xfId="32918" xr:uid="{46B146EE-583F-4D97-B216-D976274F9746}"/>
    <cellStyle name="Milliers 4 3 3 4" xfId="32919" xr:uid="{743D58BC-DF8F-40C6-96B6-79E093D06659}"/>
    <cellStyle name="Milliers 4 3 4" xfId="31618" xr:uid="{91552E48-475E-4E86-95E6-0E66A6600A14}"/>
    <cellStyle name="Milliers 4 3 4 2" xfId="32920" xr:uid="{CBD2B4DF-C307-4886-88DA-0AE68141FB8C}"/>
    <cellStyle name="Milliers 4 3 4 3" xfId="32921" xr:uid="{89A848CB-42D7-486D-9B93-F597D9B1BF21}"/>
    <cellStyle name="Milliers 4 3 5" xfId="32922" xr:uid="{814093DC-6E99-488A-8986-544CF66E5869}"/>
    <cellStyle name="Milliers 4 3 6" xfId="32923" xr:uid="{C2747359-24F4-4CE4-BEBF-C061DE0A81DE}"/>
    <cellStyle name="Milliers 4 4" xfId="31619" xr:uid="{560DC3C8-70B2-4E14-B507-DF61FFCA6E8F}"/>
    <cellStyle name="Milliers 4 4 2" xfId="31620" xr:uid="{FB6AB45C-0E97-422B-88F3-9CDEE7DC915C}"/>
    <cellStyle name="Milliers 4 4 2 2" xfId="31621" xr:uid="{F78A5F2A-11D2-4082-A87A-65778877CFDC}"/>
    <cellStyle name="Milliers 4 4 2 2 2" xfId="31622" xr:uid="{0144227F-05BF-4E67-B2F2-5D5CCAADFC2E}"/>
    <cellStyle name="Milliers 4 4 2 2 2 2" xfId="32924" xr:uid="{023458C8-0F29-476A-8B1A-84905AE0D790}"/>
    <cellStyle name="Milliers 4 4 2 2 2 3" xfId="32925" xr:uid="{6F389DB3-A5AB-467F-BDAC-02D80E3E16EF}"/>
    <cellStyle name="Milliers 4 4 2 2 3" xfId="32926" xr:uid="{F40BD840-1A50-45EA-9219-449C1EB1BCB0}"/>
    <cellStyle name="Milliers 4 4 2 2 4" xfId="32927" xr:uid="{5AE43A95-2D22-4873-9B3F-679DDCB7E779}"/>
    <cellStyle name="Milliers 4 4 2 3" xfId="31623" xr:uid="{652F9470-0C62-4C65-BC9F-38ED48E1C82C}"/>
    <cellStyle name="Milliers 4 4 2 3 2" xfId="32928" xr:uid="{92BD15E0-8AA6-4BA7-ADFB-F0EE60E04508}"/>
    <cellStyle name="Milliers 4 4 2 3 3" xfId="32929" xr:uid="{BB95B7AD-DABD-4BBF-94FD-E4D2CAB79AD8}"/>
    <cellStyle name="Milliers 4 4 2 4" xfId="32930" xr:uid="{6D83A758-C633-4AA9-B8DA-055EBFF26E36}"/>
    <cellStyle name="Milliers 4 4 2 5" xfId="32931" xr:uid="{4C8703E5-5188-4244-9C9A-88C548A65BF2}"/>
    <cellStyle name="Milliers 4 4 3" xfId="31624" xr:uid="{57204CAA-BDB3-4D50-A426-ACB25B7665EB}"/>
    <cellStyle name="Milliers 4 4 3 2" xfId="31625" xr:uid="{3A3EADF1-1F7E-4811-91A4-30215319CBC8}"/>
    <cellStyle name="Milliers 4 4 3 2 2" xfId="32932" xr:uid="{DBD0E368-E28C-45AE-9A27-498BFB6AD3A5}"/>
    <cellStyle name="Milliers 4 4 3 2 3" xfId="32933" xr:uid="{F91076F1-D793-44A1-9A3F-6F66A622DD65}"/>
    <cellStyle name="Milliers 4 4 3 3" xfId="32934" xr:uid="{DCBC510B-DDFC-4A02-A6B0-E2F5BFDAF7B7}"/>
    <cellStyle name="Milliers 4 4 3 4" xfId="32935" xr:uid="{0D5E9645-FE1C-4DC3-827D-47901E5BBA89}"/>
    <cellStyle name="Milliers 4 4 4" xfId="31626" xr:uid="{6E606A31-CB19-4413-9227-4EE631BC9558}"/>
    <cellStyle name="Milliers 4 4 4 2" xfId="32936" xr:uid="{DFDBFC03-3243-41AE-BA86-150D95390876}"/>
    <cellStyle name="Milliers 4 4 4 3" xfId="32937" xr:uid="{2C46735F-4474-495B-A42F-BFB1449CB316}"/>
    <cellStyle name="Milliers 4 4 5" xfId="32938" xr:uid="{28E3DF6C-E257-493A-9873-49732438375B}"/>
    <cellStyle name="Milliers 4 4 6" xfId="32939" xr:uid="{0B10988C-F9F0-45E4-B5BA-08A54026E7B6}"/>
    <cellStyle name="Milliers 4 5" xfId="31627" xr:uid="{4F6A7039-A283-405A-B91E-49BA05EB402D}"/>
    <cellStyle name="Milliers 4 5 2" xfId="31628" xr:uid="{31452801-14BB-4F3F-8782-34196538C880}"/>
    <cellStyle name="Milliers 4 5 2 2" xfId="31629" xr:uid="{705F200E-1184-4B52-8EC4-00EED108F39F}"/>
    <cellStyle name="Milliers 4 5 2 2 2" xfId="31630" xr:uid="{10547E9E-2203-4606-8D17-6C955F556F93}"/>
    <cellStyle name="Milliers 4 5 2 2 2 2" xfId="32940" xr:uid="{BB5AF9F1-8131-4C88-9ADD-3B729761E8A5}"/>
    <cellStyle name="Milliers 4 5 2 2 2 3" xfId="32941" xr:uid="{74B9812F-1193-44E2-ACE5-9DBFC031CDC0}"/>
    <cellStyle name="Milliers 4 5 2 2 3" xfId="32942" xr:uid="{C5821DD4-C553-458E-BC7D-EF75208164FC}"/>
    <cellStyle name="Milliers 4 5 2 2 4" xfId="32943" xr:uid="{C914FAD4-2D65-4454-829C-95053B6D12EB}"/>
    <cellStyle name="Milliers 4 5 2 3" xfId="31631" xr:uid="{66DB2349-21E1-489B-8679-2B3A5CDB2082}"/>
    <cellStyle name="Milliers 4 5 2 3 2" xfId="32944" xr:uid="{84D006CF-7409-492B-9084-94521E38120C}"/>
    <cellStyle name="Milliers 4 5 2 3 3" xfId="32945" xr:uid="{5B69B057-A087-47C1-8837-DE60FE59393D}"/>
    <cellStyle name="Milliers 4 5 2 4" xfId="32946" xr:uid="{6D187283-66B6-4E3C-889A-67D2A5893DFE}"/>
    <cellStyle name="Milliers 4 5 2 5" xfId="32947" xr:uid="{594A1938-5047-411D-8E2D-34C6FE397CDC}"/>
    <cellStyle name="Milliers 4 5 3" xfId="31632" xr:uid="{77FF13CC-248F-42EC-A340-BDB383953AED}"/>
    <cellStyle name="Milliers 4 5 3 2" xfId="31633" xr:uid="{139E03C2-061E-4911-9631-88266E8E8355}"/>
    <cellStyle name="Milliers 4 5 3 2 2" xfId="32948" xr:uid="{87B58841-9CEB-43AE-A5E6-C0A2F4B7095A}"/>
    <cellStyle name="Milliers 4 5 3 2 3" xfId="32949" xr:uid="{37A7B368-DFE1-4819-8D2E-4CCBE2F21C65}"/>
    <cellStyle name="Milliers 4 5 3 3" xfId="32950" xr:uid="{89F2C023-B993-4775-A150-BDB8F1054A6A}"/>
    <cellStyle name="Milliers 4 5 3 4" xfId="32951" xr:uid="{EE6D30D3-AC43-44BD-9859-4AA9432043DF}"/>
    <cellStyle name="Milliers 4 5 4" xfId="31634" xr:uid="{77D136A8-E4EA-456A-8AE7-A71E8857D2B4}"/>
    <cellStyle name="Milliers 4 5 4 2" xfId="32952" xr:uid="{EB836744-DEFF-48BA-9E67-F44E9FF647A2}"/>
    <cellStyle name="Milliers 4 5 4 3" xfId="32953" xr:uid="{0A0C048C-C90A-41E6-ACED-69A686C1A257}"/>
    <cellStyle name="Milliers 4 5 5" xfId="32954" xr:uid="{669F61FE-F122-411F-B4AC-874CA16BA4C9}"/>
    <cellStyle name="Milliers 4 5 6" xfId="32955" xr:uid="{7264092C-648A-498A-B029-715762A6FA9E}"/>
    <cellStyle name="Milliers 4 6" xfId="31635" xr:uid="{CCDC0C4A-1F87-45C3-9075-8AF0A7159541}"/>
    <cellStyle name="Milliers 4 6 2" xfId="31636" xr:uid="{DA79BE39-0E96-4777-9C4E-9E4042A71939}"/>
    <cellStyle name="Milliers 4 6 2 2" xfId="31637" xr:uid="{6152BE0E-98B5-4ACD-8399-A85C40332C8F}"/>
    <cellStyle name="Milliers 4 6 2 2 2" xfId="32956" xr:uid="{C020D0D9-6D34-4537-B4DF-29776B9820E3}"/>
    <cellStyle name="Milliers 4 6 2 2 3" xfId="32957" xr:uid="{B79CD9EF-83D3-4544-817C-1CB8F43372D8}"/>
    <cellStyle name="Milliers 4 6 2 3" xfId="32958" xr:uid="{8DA30FBB-B073-4847-BA56-607A6AF8D851}"/>
    <cellStyle name="Milliers 4 6 2 4" xfId="32959" xr:uid="{703B4BB7-9BA7-4E99-9939-8909575970D3}"/>
    <cellStyle name="Milliers 4 6 3" xfId="31638" xr:uid="{AF9E2074-17D9-42C2-B882-DC9D4880DD6B}"/>
    <cellStyle name="Milliers 4 6 3 2" xfId="32960" xr:uid="{100F34AF-4789-4E7F-8C38-8CE4E7185CD9}"/>
    <cellStyle name="Milliers 4 6 3 3" xfId="32961" xr:uid="{895F5E14-1F29-4AA4-B947-EFC4756AC0C6}"/>
    <cellStyle name="Milliers 4 6 4" xfId="32962" xr:uid="{4C6FB677-1875-4D4A-B9E1-6C52E5AD3DC1}"/>
    <cellStyle name="Milliers 4 6 5" xfId="32963" xr:uid="{A21E4DD0-9761-438F-9FF0-6998BD5F06D6}"/>
    <cellStyle name="Milliers 4 7" xfId="31639" xr:uid="{D78EF3C7-8E0F-4EEC-A26E-79F9B1BF1789}"/>
    <cellStyle name="Milliers 4 7 2" xfId="31640" xr:uid="{B0E071C7-C648-4D3B-A801-F9E4C59184CE}"/>
    <cellStyle name="Milliers 4 7 2 2" xfId="32964" xr:uid="{DD8565DE-E2BC-4C06-8C04-495BF149F61A}"/>
    <cellStyle name="Milliers 4 7 2 3" xfId="32965" xr:uid="{2AC3F9CC-2B86-41DF-AD31-1011A90B7207}"/>
    <cellStyle name="Milliers 4 7 3" xfId="32966" xr:uid="{910EBA7E-B98A-44F4-9909-7BFC7DA8EE85}"/>
    <cellStyle name="Milliers 4 7 4" xfId="32967" xr:uid="{5F384B33-1798-4E7F-94EE-0FF7CD2DE4B1}"/>
    <cellStyle name="Milliers 4 8" xfId="31641" xr:uid="{35E2C240-5E83-438B-83BF-68A6C16530A1}"/>
    <cellStyle name="Milliers 4 8 2" xfId="32968" xr:uid="{F636029C-64EA-4A1D-9A35-C5B3D09AFC32}"/>
    <cellStyle name="Milliers 4 8 3" xfId="32969" xr:uid="{918B70CB-6E00-4050-A856-BF78327C62E2}"/>
    <cellStyle name="Milliers 4 9" xfId="32970" xr:uid="{BCB69B1A-D391-4C3D-A4F9-61E2074D159C}"/>
    <cellStyle name="Milliers 5" xfId="31642" xr:uid="{480946BA-DB3B-4EF6-9930-B3ABD3F9290D}"/>
    <cellStyle name="Milliers 5 10" xfId="31643" xr:uid="{CE80D02E-39A7-4DC9-AEFF-B5AFDF25F14F}"/>
    <cellStyle name="Milliers 5 10 2" xfId="32971" xr:uid="{A174B504-0A33-4938-8B6B-43DEC8FA41E3}"/>
    <cellStyle name="Milliers 5 10 3" xfId="32972" xr:uid="{ADABD3E8-26DB-4411-B4E5-A875D6BAAA58}"/>
    <cellStyle name="Milliers 5 11" xfId="32973" xr:uid="{317233C9-EB53-4E9F-866A-F16CBF0C1239}"/>
    <cellStyle name="Milliers 5 12" xfId="32974" xr:uid="{0DE5DA0F-EF72-4EBC-9097-DE2C4BE65150}"/>
    <cellStyle name="Milliers 5 2" xfId="31644" xr:uid="{5FCFDA57-3865-4AC1-BF62-F59D98B4F879}"/>
    <cellStyle name="Milliers 5 2 2" xfId="31645" xr:uid="{5E56893B-6D74-40E3-BA8E-49E2F38A175B}"/>
    <cellStyle name="Milliers 5 2 2 2" xfId="31646" xr:uid="{E44205FF-AE7E-49AF-BBE0-AD149736C067}"/>
    <cellStyle name="Milliers 5 2 2 2 2" xfId="31647" xr:uid="{A83A1B03-ECE9-41D9-AC1E-377DFD61BB63}"/>
    <cellStyle name="Milliers 5 2 2 2 2 2" xfId="32975" xr:uid="{BCCE4D38-9B99-4D93-9CE9-57BB8291EEFA}"/>
    <cellStyle name="Milliers 5 2 2 2 2 3" xfId="32976" xr:uid="{C3A581C9-85CA-496C-8FC4-ED5FB712E2E6}"/>
    <cellStyle name="Milliers 5 2 2 2 3" xfId="32977" xr:uid="{88EAA51B-2FAA-4148-8424-FC287F076EAD}"/>
    <cellStyle name="Milliers 5 2 2 2 4" xfId="32978" xr:uid="{EDC16BD4-3A40-4FB1-839D-9DFF32550F48}"/>
    <cellStyle name="Milliers 5 2 2 3" xfId="31648" xr:uid="{F152FEC3-7066-44FF-B1BD-DCC0990743E7}"/>
    <cellStyle name="Milliers 5 2 2 3 2" xfId="32979" xr:uid="{CD8B76F2-9C84-42A3-8D81-858B41955B71}"/>
    <cellStyle name="Milliers 5 2 2 3 3" xfId="32980" xr:uid="{A379475E-AD33-42F8-8AE2-D8FE23A8C2A3}"/>
    <cellStyle name="Milliers 5 2 2 4" xfId="32981" xr:uid="{C0C3113C-DB86-4C50-91C8-9AB4C1CD5860}"/>
    <cellStyle name="Milliers 5 2 2 5" xfId="32982" xr:uid="{72EA2234-0708-468E-A3F3-AAD520503934}"/>
    <cellStyle name="Milliers 5 2 3" xfId="31649" xr:uid="{75F69602-D89B-4A13-B3E2-AA37EAECC2B8}"/>
    <cellStyle name="Milliers 5 2 3 2" xfId="31650" xr:uid="{5ADB519E-0331-4748-B454-D3C57B676F63}"/>
    <cellStyle name="Milliers 5 2 3 2 2" xfId="32983" xr:uid="{81965E34-71B4-4F29-AB22-8080CEDDF066}"/>
    <cellStyle name="Milliers 5 2 3 2 3" xfId="32984" xr:uid="{E567334C-13F3-41D1-9E57-777D3F96EF64}"/>
    <cellStyle name="Milliers 5 2 3 3" xfId="32985" xr:uid="{02697C09-D15E-439B-9A9B-BE863F54D368}"/>
    <cellStyle name="Milliers 5 2 3 4" xfId="32986" xr:uid="{81710BBB-D96A-441E-A787-84DFD0D97D36}"/>
    <cellStyle name="Milliers 5 2 4" xfId="31651" xr:uid="{C70D85C3-1101-4BB6-BE86-1DADB240E51D}"/>
    <cellStyle name="Milliers 5 2 4 2" xfId="32987" xr:uid="{AEA72D38-D148-4E8A-A053-F46D1BFF8130}"/>
    <cellStyle name="Milliers 5 2 4 3" xfId="32988" xr:uid="{F4547F4B-802E-4851-B9F3-F95A99783569}"/>
    <cellStyle name="Milliers 5 2 5" xfId="32989" xr:uid="{22D566EA-B85D-4A5C-888F-2DA9E2EF0712}"/>
    <cellStyle name="Milliers 5 2 6" xfId="32990" xr:uid="{B82E31A3-607D-4CFA-8704-BF764B99D003}"/>
    <cellStyle name="Milliers 5 3" xfId="31652" xr:uid="{E8CC72B4-C5C8-4667-BDE9-DB0BE23CA885}"/>
    <cellStyle name="Milliers 5 3 2" xfId="31653" xr:uid="{804F650F-CE11-4C0A-AB35-EDC32EAA36E7}"/>
    <cellStyle name="Milliers 5 3 2 2" xfId="31654" xr:uid="{C9BE4E64-05FA-4FD9-B26A-4D966F1A3BCC}"/>
    <cellStyle name="Milliers 5 3 2 2 2" xfId="31655" xr:uid="{21AF4E51-4C7A-49E8-8E21-8D7C401E6CCD}"/>
    <cellStyle name="Milliers 5 3 2 2 2 2" xfId="32991" xr:uid="{BE71BCD6-3422-4E6B-B61E-B3AF5A16D15D}"/>
    <cellStyle name="Milliers 5 3 2 2 2 3" xfId="32992" xr:uid="{445B0FE8-EA7D-480C-AEC0-04CE74B66DFE}"/>
    <cellStyle name="Milliers 5 3 2 2 3" xfId="32993" xr:uid="{8F70069E-B678-43BE-A08C-50091B0E5244}"/>
    <cellStyle name="Milliers 5 3 2 2 4" xfId="32994" xr:uid="{41080313-504F-455C-8D2E-985CC7A585AA}"/>
    <cellStyle name="Milliers 5 3 2 3" xfId="31656" xr:uid="{E07E4E8C-0FB1-4A00-9ADC-5153042F803E}"/>
    <cellStyle name="Milliers 5 3 2 3 2" xfId="32995" xr:uid="{89614786-0137-46E6-BA11-FBC55CE10D3A}"/>
    <cellStyle name="Milliers 5 3 2 3 3" xfId="32996" xr:uid="{1FFCA8DB-DA9A-4576-84F8-746333D8533D}"/>
    <cellStyle name="Milliers 5 3 2 4" xfId="32997" xr:uid="{F93A115C-4E91-4BBF-93CB-4A0725AEC428}"/>
    <cellStyle name="Milliers 5 3 2 5" xfId="32998" xr:uid="{8704F2A1-9C90-4412-808E-957F59572633}"/>
    <cellStyle name="Milliers 5 3 3" xfId="31657" xr:uid="{867AD081-7407-43A6-9419-58EEB9508AAC}"/>
    <cellStyle name="Milliers 5 3 3 2" xfId="31658" xr:uid="{DAA0BC70-6B44-4DA0-9AD8-FF847180153B}"/>
    <cellStyle name="Milliers 5 3 3 2 2" xfId="32999" xr:uid="{724D2258-81EC-474D-A784-265C0035396F}"/>
    <cellStyle name="Milliers 5 3 3 2 3" xfId="33000" xr:uid="{E263D42F-D0AF-4622-A588-542558681712}"/>
    <cellStyle name="Milliers 5 3 3 3" xfId="33001" xr:uid="{80C1AF48-E70E-421A-9729-6BEFEC07BC4A}"/>
    <cellStyle name="Milliers 5 3 3 4" xfId="33002" xr:uid="{F2FDD879-035B-4149-8DD8-9862A009AC84}"/>
    <cellStyle name="Milliers 5 3 4" xfId="31659" xr:uid="{D25C36E2-CF9F-42EB-A489-C38742685009}"/>
    <cellStyle name="Milliers 5 3 4 2" xfId="33003" xr:uid="{77D4CDDF-6571-49C7-B194-12EED6687A44}"/>
    <cellStyle name="Milliers 5 3 4 3" xfId="33004" xr:uid="{1207CC89-042A-40EB-9F96-1E7219C2C275}"/>
    <cellStyle name="Milliers 5 3 5" xfId="33005" xr:uid="{A1BB75C6-57D5-4FDC-8783-008951D081B9}"/>
    <cellStyle name="Milliers 5 3 6" xfId="33006" xr:uid="{7AB345B6-C2C3-4D36-9C5D-F9316D35A896}"/>
    <cellStyle name="Milliers 5 4" xfId="31660" xr:uid="{674054D8-D0B9-416E-99EE-40E2B2E785C7}"/>
    <cellStyle name="Milliers 5 4 2" xfId="31661" xr:uid="{5996BE12-F67E-40FF-AEB1-DAE88469CC45}"/>
    <cellStyle name="Milliers 5 4 2 2" xfId="31662" xr:uid="{10246FFC-3EA0-49EB-8EBE-C942B092847E}"/>
    <cellStyle name="Milliers 5 4 2 2 2" xfId="31663" xr:uid="{E8ED4996-3F33-47AF-9785-02989531CEEA}"/>
    <cellStyle name="Milliers 5 4 2 2 2 2" xfId="33007" xr:uid="{237DAF7F-641E-4B31-8C8C-6A236A0EE772}"/>
    <cellStyle name="Milliers 5 4 2 2 2 3" xfId="33008" xr:uid="{D1249438-BA5D-4566-BBAD-4373350648F6}"/>
    <cellStyle name="Milliers 5 4 2 2 3" xfId="33009" xr:uid="{EEC146C8-4C7F-4D47-988F-298978EA1697}"/>
    <cellStyle name="Milliers 5 4 2 2 4" xfId="33010" xr:uid="{42A23DB9-41C6-4847-8B6A-488F13C895E7}"/>
    <cellStyle name="Milliers 5 4 2 3" xfId="31664" xr:uid="{4CEEC673-0D3B-4443-975F-EC0A0DEE03D1}"/>
    <cellStyle name="Milliers 5 4 2 3 2" xfId="33011" xr:uid="{E55136B6-67F3-43F1-9CB5-5DE9CFD92592}"/>
    <cellStyle name="Milliers 5 4 2 3 3" xfId="33012" xr:uid="{38B631B2-0F8E-4006-B78C-1D9B02204ED6}"/>
    <cellStyle name="Milliers 5 4 2 4" xfId="33013" xr:uid="{1C238E40-116D-48AB-A7FA-2E761B161DF2}"/>
    <cellStyle name="Milliers 5 4 2 5" xfId="33014" xr:uid="{9758BD01-3C9C-4B6E-82AA-492E286AB2B7}"/>
    <cellStyle name="Milliers 5 4 3" xfId="31665" xr:uid="{52DA28DC-0C9C-4604-A628-DECA2578F751}"/>
    <cellStyle name="Milliers 5 4 3 2" xfId="31666" xr:uid="{4270E01F-FAC6-4224-AF09-14037AA66B71}"/>
    <cellStyle name="Milliers 5 4 3 2 2" xfId="33015" xr:uid="{8F22D92F-703C-48A0-962A-1C0FDDDE299B}"/>
    <cellStyle name="Milliers 5 4 3 2 3" xfId="33016" xr:uid="{0D906A19-2068-4F8B-8F89-45DBF19C1707}"/>
    <cellStyle name="Milliers 5 4 3 3" xfId="33017" xr:uid="{F0A23A75-A616-4A19-8259-2AB1CF75881B}"/>
    <cellStyle name="Milliers 5 4 3 4" xfId="33018" xr:uid="{850DEC4C-36C5-4789-A90A-7488AED3FE55}"/>
    <cellStyle name="Milliers 5 4 4" xfId="31667" xr:uid="{31B8EB64-CA9A-4188-B398-F49A4202B441}"/>
    <cellStyle name="Milliers 5 4 4 2" xfId="33019" xr:uid="{6C2E0C2F-DC19-4BEC-AE6A-82D3BABB96FF}"/>
    <cellStyle name="Milliers 5 4 4 3" xfId="33020" xr:uid="{0F325A97-3BB8-4247-A0B0-36971B2289D4}"/>
    <cellStyle name="Milliers 5 4 5" xfId="33021" xr:uid="{EE0EF92E-4E9B-4908-AF5C-3328959AE602}"/>
    <cellStyle name="Milliers 5 4 6" xfId="33022" xr:uid="{CAAAB765-53F0-495E-86AE-CF1B4CB7CCFC}"/>
    <cellStyle name="Milliers 5 5" xfId="31668" xr:uid="{AD3B2C21-408C-467F-9754-0572A1FE5287}"/>
    <cellStyle name="Milliers 5 5 2" xfId="31669" xr:uid="{CE0C52E9-C79A-47AA-A26A-B5CB5504921B}"/>
    <cellStyle name="Milliers 5 5 2 2" xfId="31670" xr:uid="{E2E8EB0B-2DCF-48D6-A2E3-4628558538B8}"/>
    <cellStyle name="Milliers 5 5 2 2 2" xfId="31671" xr:uid="{18F0B628-ACFB-4D8E-B77D-6D5048329DEB}"/>
    <cellStyle name="Milliers 5 5 2 2 2 2" xfId="33023" xr:uid="{17AF103B-8C7C-4B09-8856-F12734522915}"/>
    <cellStyle name="Milliers 5 5 2 2 2 3" xfId="33024" xr:uid="{8C04BACB-FBAC-4595-9452-0D07CA64A24F}"/>
    <cellStyle name="Milliers 5 5 2 2 3" xfId="33025" xr:uid="{A4FAC796-7965-499F-9A0B-0FF75A2B2DEC}"/>
    <cellStyle name="Milliers 5 5 2 2 4" xfId="33026" xr:uid="{A8002120-79A0-4F29-A547-80A525F34A67}"/>
    <cellStyle name="Milliers 5 5 2 3" xfId="31672" xr:uid="{EE4D0219-8632-4205-8629-4D3CB623B8B4}"/>
    <cellStyle name="Milliers 5 5 2 3 2" xfId="33027" xr:uid="{1CB7790C-C4F4-4C51-B39E-095114BEF379}"/>
    <cellStyle name="Milliers 5 5 2 3 3" xfId="33028" xr:uid="{531AAC75-6487-4DA6-A2D2-60DCBB0F4524}"/>
    <cellStyle name="Milliers 5 5 2 4" xfId="33029" xr:uid="{D39C31DF-0A00-4364-B464-0A77EE273DFD}"/>
    <cellStyle name="Milliers 5 5 2 5" xfId="33030" xr:uid="{30DF07F5-80BF-4101-BA3E-4E96196B6CCA}"/>
    <cellStyle name="Milliers 5 5 3" xfId="31673" xr:uid="{4A564411-C9C2-4CE5-964E-3DC926D447C0}"/>
    <cellStyle name="Milliers 5 5 3 2" xfId="31674" xr:uid="{63C21BDC-CFA0-4734-A5DE-63C638FEDBD5}"/>
    <cellStyle name="Milliers 5 5 3 2 2" xfId="33031" xr:uid="{1C0262DE-EA74-46B0-BD7D-58A24FAE12DA}"/>
    <cellStyle name="Milliers 5 5 3 2 3" xfId="33032" xr:uid="{2A8FA2FF-0BAB-41BD-952D-FDFC9C832054}"/>
    <cellStyle name="Milliers 5 5 3 3" xfId="33033" xr:uid="{9A7DB30A-59E2-415D-8646-CE6DC7849ED9}"/>
    <cellStyle name="Milliers 5 5 3 4" xfId="33034" xr:uid="{466FC0EB-4EB6-4EE5-9274-FBCA830F3859}"/>
    <cellStyle name="Milliers 5 5 4" xfId="31675" xr:uid="{81173479-0421-46F0-8A65-08E7B1A9DAA6}"/>
    <cellStyle name="Milliers 5 5 4 2" xfId="33035" xr:uid="{F20D2D9C-7229-41DB-B07C-274012D881D3}"/>
    <cellStyle name="Milliers 5 5 4 3" xfId="33036" xr:uid="{AFD0793C-DC58-457F-9AA2-B9A94111E867}"/>
    <cellStyle name="Milliers 5 5 5" xfId="33037" xr:uid="{3E5607AE-720F-4C1A-B0FD-0E20B74E9EBC}"/>
    <cellStyle name="Milliers 5 5 6" xfId="33038" xr:uid="{8FEA258B-B3AD-4D30-8C43-D62552880287}"/>
    <cellStyle name="Milliers 5 6" xfId="31676" xr:uid="{C6B6648F-16DD-435B-89D3-0520FED40010}"/>
    <cellStyle name="Milliers 5 6 2" xfId="31677" xr:uid="{04771F13-D427-4094-B6EC-D01322D3E2C5}"/>
    <cellStyle name="Milliers 5 6 2 2" xfId="31678" xr:uid="{933B6DCA-3FAB-4BCC-BCBA-90AF77717FC2}"/>
    <cellStyle name="Milliers 5 6 2 2 2" xfId="31679" xr:uid="{65072CA8-F946-453A-A4FA-080189AEAFE4}"/>
    <cellStyle name="Milliers 5 6 2 2 2 2" xfId="33039" xr:uid="{7C9B3205-8F5E-4AD1-A2DF-539BB90CFC07}"/>
    <cellStyle name="Milliers 5 6 2 2 2 3" xfId="33040" xr:uid="{08E1A871-98E0-435E-8D52-C7C0ECA27985}"/>
    <cellStyle name="Milliers 5 6 2 2 3" xfId="33041" xr:uid="{CD61C29C-F9FD-4675-8A6E-6CD60AE2BCF9}"/>
    <cellStyle name="Milliers 5 6 2 2 4" xfId="33042" xr:uid="{FC7D7ACA-72C7-4D62-A411-EA90AB686DD0}"/>
    <cellStyle name="Milliers 5 6 2 3" xfId="31680" xr:uid="{1BA77E1B-151E-49AD-B03C-F382A4BEDFD6}"/>
    <cellStyle name="Milliers 5 6 2 3 2" xfId="33043" xr:uid="{8033A984-479B-481E-8576-C1AFC4C3AC60}"/>
    <cellStyle name="Milliers 5 6 2 3 3" xfId="33044" xr:uid="{C442CBB4-948F-4693-99EB-A2E6239FD37C}"/>
    <cellStyle name="Milliers 5 6 2 4" xfId="33045" xr:uid="{22BCA390-FD71-463C-9F46-BB7510087C87}"/>
    <cellStyle name="Milliers 5 6 2 5" xfId="33046" xr:uid="{3895A0B0-8A0E-45F0-BF17-C0F6A1A7A0FD}"/>
    <cellStyle name="Milliers 5 6 3" xfId="31681" xr:uid="{EB47E883-32AB-4F5E-8F79-EFCC63067089}"/>
    <cellStyle name="Milliers 5 6 3 2" xfId="31682" xr:uid="{8161E1A6-D715-4326-BB9E-32F31FEAB37D}"/>
    <cellStyle name="Milliers 5 6 3 2 2" xfId="33047" xr:uid="{7C33AC9B-84B0-4F0F-9E24-6C3985B46D67}"/>
    <cellStyle name="Milliers 5 6 3 2 3" xfId="33048" xr:uid="{1CA01F15-AC83-4143-8ABE-C47ADB35DA70}"/>
    <cellStyle name="Milliers 5 6 3 3" xfId="33049" xr:uid="{736066BC-9B68-4280-9B38-2B6196E9097A}"/>
    <cellStyle name="Milliers 5 6 3 4" xfId="33050" xr:uid="{8B0EB552-C9FD-4702-B488-F91AB75E7356}"/>
    <cellStyle name="Milliers 5 6 4" xfId="31683" xr:uid="{E0EC43AA-870F-44A1-ACFF-C05A6CF94D29}"/>
    <cellStyle name="Milliers 5 6 4 2" xfId="33051" xr:uid="{7C8B4EE1-177A-4D9B-9B14-36800BA6F4D8}"/>
    <cellStyle name="Milliers 5 6 4 3" xfId="33052" xr:uid="{DEFCD3C5-48A6-46AC-A43A-325507BADD3D}"/>
    <cellStyle name="Milliers 5 6 5" xfId="33053" xr:uid="{4A1E6337-6B27-4ED5-8D61-0A9D36027904}"/>
    <cellStyle name="Milliers 5 6 6" xfId="33054" xr:uid="{C05DC9AE-54CC-4AFA-BCE3-51E3B59BA0F7}"/>
    <cellStyle name="Milliers 5 7" xfId="31684" xr:uid="{370E3209-01DA-455F-A199-4FCE857057E3}"/>
    <cellStyle name="Milliers 5 7 2" xfId="31685" xr:uid="{32EAE8F3-C364-4C85-B236-55C3ED1E9614}"/>
    <cellStyle name="Milliers 5 7 2 2" xfId="31686" xr:uid="{ECC53A85-2956-4864-8456-47EDA5DF1FF2}"/>
    <cellStyle name="Milliers 5 7 2 2 2" xfId="31687" xr:uid="{FB9B4FE5-5F23-4E57-B82B-1D7B2F248D39}"/>
    <cellStyle name="Milliers 5 7 2 2 2 2" xfId="33055" xr:uid="{95D38D43-3BE6-4C3F-BABC-A23A000EE721}"/>
    <cellStyle name="Milliers 5 7 2 2 2 3" xfId="33056" xr:uid="{705C85A0-15BA-4E38-A6CF-BE8C46F7CE39}"/>
    <cellStyle name="Milliers 5 7 2 2 3" xfId="33057" xr:uid="{3290C17F-8847-4007-8691-EF022FFC9863}"/>
    <cellStyle name="Milliers 5 7 2 2 4" xfId="33058" xr:uid="{0E26F760-6378-4454-AA5F-FDF2B222D19D}"/>
    <cellStyle name="Milliers 5 7 2 3" xfId="31688" xr:uid="{6784150D-6D7C-465A-A5FA-17DB130FB6C5}"/>
    <cellStyle name="Milliers 5 7 2 3 2" xfId="33059" xr:uid="{CEFBE73A-6408-424C-B3F2-4AB7FE4C856F}"/>
    <cellStyle name="Milliers 5 7 2 3 3" xfId="33060" xr:uid="{D0AC677E-77F5-4D0D-8368-DC729DA988E1}"/>
    <cellStyle name="Milliers 5 7 2 4" xfId="33061" xr:uid="{28EB1836-F4AF-4BEF-A0E6-0D7C7FEE24A5}"/>
    <cellStyle name="Milliers 5 7 2 5" xfId="33062" xr:uid="{52C62D46-60A7-4528-85CA-E330B09B907F}"/>
    <cellStyle name="Milliers 5 7 3" xfId="31689" xr:uid="{CA2DAAA2-C07D-40D4-8B78-F5FC54A62E34}"/>
    <cellStyle name="Milliers 5 7 3 2" xfId="31690" xr:uid="{444E3D5F-D668-44E3-A0EF-28B52FB8096F}"/>
    <cellStyle name="Milliers 5 7 3 2 2" xfId="33063" xr:uid="{8B4CA115-7E88-4F8D-9E96-8DBA2E4A2D3D}"/>
    <cellStyle name="Milliers 5 7 3 2 3" xfId="33064" xr:uid="{FBD81654-1C51-45D3-BE0F-17CCA7ABE970}"/>
    <cellStyle name="Milliers 5 7 3 3" xfId="33065" xr:uid="{9AC7874A-2A49-4A8D-9B79-DEEE2E361F21}"/>
    <cellStyle name="Milliers 5 7 3 4" xfId="33066" xr:uid="{435FB263-289D-4809-8BAB-5F295E052528}"/>
    <cellStyle name="Milliers 5 7 4" xfId="31691" xr:uid="{0DBA52A0-57B6-4EAE-AFED-5E72466C5669}"/>
    <cellStyle name="Milliers 5 7 4 2" xfId="33067" xr:uid="{90488655-9D90-4797-8A3C-F94B175C0CC1}"/>
    <cellStyle name="Milliers 5 7 4 3" xfId="33068" xr:uid="{26B8FAC5-94DA-4475-BAC1-ACD6AE36004E}"/>
    <cellStyle name="Milliers 5 7 5" xfId="33069" xr:uid="{72D6CEDD-AE95-46B3-BEB4-C4E911D7C05A}"/>
    <cellStyle name="Milliers 5 7 6" xfId="33070" xr:uid="{01F4E192-89AF-447E-A206-739DE27D8FE2}"/>
    <cellStyle name="Milliers 5 8" xfId="31692" xr:uid="{018A8833-B758-42AC-9D17-33F97FD2B9A7}"/>
    <cellStyle name="Milliers 5 8 2" xfId="31693" xr:uid="{7319BA32-73E5-4D41-A8A1-12CB7986A441}"/>
    <cellStyle name="Milliers 5 8 2 2" xfId="31694" xr:uid="{6E936590-F091-482D-94DE-2FEEB928D254}"/>
    <cellStyle name="Milliers 5 8 2 2 2" xfId="33071" xr:uid="{28687980-0240-4260-82CE-6F61AF4FB23C}"/>
    <cellStyle name="Milliers 5 8 2 2 3" xfId="33072" xr:uid="{E4B9C249-67B6-49AC-A71C-3C1EBDC9FA65}"/>
    <cellStyle name="Milliers 5 8 2 3" xfId="33073" xr:uid="{7BAF2B1A-3953-4A93-B7F3-BC981A6D6C81}"/>
    <cellStyle name="Milliers 5 8 2 4" xfId="33074" xr:uid="{58D54734-2646-42E1-80FF-070F8DD7D30E}"/>
    <cellStyle name="Milliers 5 8 3" xfId="31695" xr:uid="{373C87D2-F889-41BC-A7F5-0381580EC2CB}"/>
    <cellStyle name="Milliers 5 8 3 2" xfId="33075" xr:uid="{B87B7851-663E-4823-A2AF-360143208A0E}"/>
    <cellStyle name="Milliers 5 8 3 3" xfId="33076" xr:uid="{C4760EC7-AEA0-437D-9BDC-A9F692336681}"/>
    <cellStyle name="Milliers 5 8 4" xfId="33077" xr:uid="{FF05A8D0-609F-4E82-A712-006FF72F8486}"/>
    <cellStyle name="Milliers 5 8 5" xfId="33078" xr:uid="{41FFB9C9-7E2B-4514-85D1-FF30EE2A3978}"/>
    <cellStyle name="Milliers 5 9" xfId="31696" xr:uid="{1E804CEB-18A0-4D2E-AA89-3DF1CD8A17DD}"/>
    <cellStyle name="Milliers 5 9 2" xfId="31697" xr:uid="{11A00650-71ED-40BA-883F-54B17550768C}"/>
    <cellStyle name="Milliers 5 9 2 2" xfId="33079" xr:uid="{08E9E9D8-6FDB-4DC3-9922-344027AE086E}"/>
    <cellStyle name="Milliers 5 9 2 3" xfId="33080" xr:uid="{8B2172DB-D683-4D7C-BF78-0C267C08E457}"/>
    <cellStyle name="Milliers 5 9 3" xfId="33081" xr:uid="{7A8C57E9-F5FF-409B-9FC7-2B94DBD91FED}"/>
    <cellStyle name="Milliers 5 9 4" xfId="33082" xr:uid="{9B673C52-39B3-4357-B679-6E9B74A7D3E3}"/>
    <cellStyle name="Milliers 6" xfId="31698" xr:uid="{69828A8F-D1AB-4B54-B86D-B00E47499718}"/>
    <cellStyle name="Milliers 6 2" xfId="31699" xr:uid="{B7539BDF-DE3A-41DB-8498-8B7CC0B1D612}"/>
    <cellStyle name="Milliers 6 2 2" xfId="31700" xr:uid="{889E051E-431B-4115-BDDD-B2038A0A0054}"/>
    <cellStyle name="Milliers 6 2 2 2" xfId="31701" xr:uid="{C630418C-97D9-47DB-83EB-7D695C80ADBB}"/>
    <cellStyle name="Milliers 6 2 2 2 2" xfId="33083" xr:uid="{377ECAEE-E920-43B8-819E-C51ABB2B12D4}"/>
    <cellStyle name="Milliers 6 2 2 2 3" xfId="33084" xr:uid="{ECEB887A-8669-43EE-80AE-FD5427CCFA29}"/>
    <cellStyle name="Milliers 6 2 2 3" xfId="33085" xr:uid="{F13E9CAC-EAD9-42B8-9500-4627219925FA}"/>
    <cellStyle name="Milliers 6 2 2 4" xfId="33086" xr:uid="{FC695BE5-BB59-4D4C-8F79-215D94845932}"/>
    <cellStyle name="Milliers 6 2 3" xfId="31702" xr:uid="{E9D76931-C090-4B57-8788-E10839E568CF}"/>
    <cellStyle name="Milliers 6 2 3 2" xfId="33087" xr:uid="{CB7B640E-2B3E-43AE-B0E1-9DE09371BB11}"/>
    <cellStyle name="Milliers 6 2 3 3" xfId="33088" xr:uid="{801EA3DA-1448-4EB4-B9DE-E6C3D7FDDC42}"/>
    <cellStyle name="Milliers 6 2 4" xfId="33089" xr:uid="{A4C120C1-F290-403D-B578-0E63310B18F2}"/>
    <cellStyle name="Milliers 6 2 5" xfId="33090" xr:uid="{A4707D53-C01E-480B-98E3-EBAC8D14B4A7}"/>
    <cellStyle name="Milliers 6 3" xfId="31703" xr:uid="{D1C9797F-1C83-419D-B1D2-6BC3EE96A8C7}"/>
    <cellStyle name="Milliers 6 3 2" xfId="31704" xr:uid="{A50A39D1-932F-4EFF-B364-F988DED12E12}"/>
    <cellStyle name="Milliers 6 3 2 2" xfId="33091" xr:uid="{940C2595-3129-4B94-AC10-7F61AA4C6433}"/>
    <cellStyle name="Milliers 6 3 2 3" xfId="33092" xr:uid="{665DF19E-3CC3-485E-9C71-7EC86CC02887}"/>
    <cellStyle name="Milliers 6 3 3" xfId="33093" xr:uid="{F23E6CA6-E120-46BD-A63F-1623A8BB6D4F}"/>
    <cellStyle name="Milliers 6 3 4" xfId="33094" xr:uid="{38235012-3C53-4204-9B9B-202DDC062955}"/>
    <cellStyle name="Milliers 6 4" xfId="31705" xr:uid="{A887B7BF-2783-44E3-9F85-A93454F5D599}"/>
    <cellStyle name="Milliers 6 4 2" xfId="33095" xr:uid="{794BE6E0-BDF2-4AD4-9F89-D3232B2A8C19}"/>
    <cellStyle name="Milliers 6 4 3" xfId="33096" xr:uid="{3D01B43F-169D-4EB1-8803-DAB411559085}"/>
    <cellStyle name="Milliers 6 5" xfId="33097" xr:uid="{71A7BDCF-2AE8-4C6F-9BB8-85AA1A63BA8C}"/>
    <cellStyle name="Milliers 6 6" xfId="33098" xr:uid="{3CA4A8DD-8F92-495A-AC44-855B80449D9F}"/>
    <cellStyle name="Milliers 7" xfId="31706" xr:uid="{03B66257-EB57-4AFA-86C9-9180AFA6EF89}"/>
    <cellStyle name="Milliers 8" xfId="31707" xr:uid="{F2ED31BC-BE16-4013-806D-14B6D4535F1B}"/>
    <cellStyle name="Milliers_!!!GO" xfId="28319" xr:uid="{D55D8C68-54BF-4E8A-92F5-E41E0BCBA000}"/>
    <cellStyle name="Model" xfId="1032" xr:uid="{E3F90E5E-93EF-4579-9A63-BDC8A99022F3}"/>
    <cellStyle name="Model 2" xfId="1033" xr:uid="{9BB2C881-47B7-4DDE-9246-CBC0C4FE8D6C}"/>
    <cellStyle name="Model 2 2" xfId="24207" xr:uid="{9AF4F847-7DB8-4879-9D16-832AA80C5D2A}"/>
    <cellStyle name="Model 2 2 2" xfId="24662" xr:uid="{2C5B40C1-D978-4201-A113-C1C006F57254}"/>
    <cellStyle name="Model 2 2 2 2" xfId="25237" xr:uid="{2C1BED27-0440-4D18-8F02-5C5F209A4A11}"/>
    <cellStyle name="Model 2 2 2 3" xfId="26014" xr:uid="{BB15C500-DC34-48AD-9948-16E011D2A683}"/>
    <cellStyle name="Model 2 2 3" xfId="25296" xr:uid="{4BA35B2F-545C-44E2-9AFA-2416C16838B5}"/>
    <cellStyle name="Model 2 2 4" xfId="25513" xr:uid="{A865D8F2-95D6-44BA-9B1B-EC5AC5488B60}"/>
    <cellStyle name="Model 2 2 5" xfId="24499" xr:uid="{5D6EAAB3-6885-43F4-987E-85A9C30AC130}"/>
    <cellStyle name="Model 2 3" xfId="24658" xr:uid="{783BC55A-3407-42BD-BB20-81234E189D1F}"/>
    <cellStyle name="Model 2 3 2" xfId="25235" xr:uid="{789A3E36-4D51-450E-8D8C-9767B2AD9D88}"/>
    <cellStyle name="Model 2 3 3" xfId="26013" xr:uid="{ED3E7D25-436C-4CC8-8C43-B7ED74B4DFA3}"/>
    <cellStyle name="Model 2 4" xfId="25250" xr:uid="{5ADDE405-817B-469D-9D2A-01A53949ECE3}"/>
    <cellStyle name="Model 2 5" xfId="25467" xr:uid="{DE177FB6-6E4E-4164-9351-46A714E4D905}"/>
    <cellStyle name="Model 2 6" xfId="24318" xr:uid="{F157890F-9D87-42F3-A0F5-EF1D582C1DFC}"/>
    <cellStyle name="Model 3" xfId="24657" xr:uid="{8208A74E-933F-4EEE-B22E-0B304F4580A7}"/>
    <cellStyle name="Model 3 2" xfId="24668" xr:uid="{114A58F1-7B2F-46C2-AB52-1E73C3392884}"/>
    <cellStyle name="Model 3 2 2" xfId="25243" xr:uid="{C93A150E-24DF-4AC0-B5E3-EB9BC4949CEE}"/>
    <cellStyle name="Model 3 2 3" xfId="26016" xr:uid="{B8EA8892-645E-4D33-B441-BAD9F13884CE}"/>
    <cellStyle name="Model 3 3" xfId="25446" xr:uid="{ADF3C763-1DA8-496B-B98D-6512F20297A0}"/>
    <cellStyle name="Model 3 4" xfId="25662" xr:uid="{1C6FDA04-647D-4E91-92E5-431675D4A633}"/>
    <cellStyle name="Model 4" xfId="24652" xr:uid="{73955D3B-611E-4FDD-9F46-8372823E6644}"/>
    <cellStyle name="Model 4 2" xfId="24667" xr:uid="{FBF00BB6-247A-4902-9870-20D3B651BFBA}"/>
    <cellStyle name="Model 4 2 2" xfId="25242" xr:uid="{0114690D-B3F9-49FD-96E1-08CE0E1CFDF1}"/>
    <cellStyle name="Model 4 2 3" xfId="26015" xr:uid="{8CD68657-AE23-474C-938C-E729E8125D3D}"/>
    <cellStyle name="Model 4 3" xfId="25441" xr:uid="{930FB13C-20BE-4FFA-B722-AC730A54B0C8}"/>
    <cellStyle name="Model 4 4" xfId="25657" xr:uid="{08FE5EF7-9262-4926-ACE1-4CA619689D3E}"/>
    <cellStyle name="Model 5" xfId="24070" xr:uid="{6643D9C8-5B37-434F-BE60-0B442EC67E4D}"/>
    <cellStyle name="moi" xfId="12251" xr:uid="{DAC5F2D1-63C8-4C05-9154-1A57C2B38514}"/>
    <cellStyle name="Moneda [0] 2" xfId="12252" xr:uid="{86A648FE-62FF-4E37-8C46-CF99E3BA8184}"/>
    <cellStyle name="Moneda [0]_detalle" xfId="28320" xr:uid="{35A93299-7256-40DD-B36F-84BD0BF5966E}"/>
    <cellStyle name="Moneda 2" xfId="4744" xr:uid="{7D08BF89-BD4B-4D6B-9F3F-35035782AF60}"/>
    <cellStyle name="Moneda 2 2" xfId="4745" xr:uid="{1CAAF0B4-C00E-404A-B05C-0C7FC0F3C35F}"/>
    <cellStyle name="Moneda 2 2 2" xfId="12254" xr:uid="{1114BD5F-EBF5-489C-99FA-01F1D4D3548D}"/>
    <cellStyle name="Moneda 2 2 2 2" xfId="16904" xr:uid="{10312767-3B5D-4505-81C8-5020248A9DB6}"/>
    <cellStyle name="Moneda 2 3" xfId="4746" xr:uid="{59CE0A7E-828A-4E5F-9A81-812A39075B04}"/>
    <cellStyle name="Moneda 2 4" xfId="4747" xr:uid="{EA53320E-DAB1-4B52-BF21-3AE50452FAC0}"/>
    <cellStyle name="Moneda 2 5" xfId="4748" xr:uid="{C3B7BAD5-C4AD-452C-A6A6-CDB536044D73}"/>
    <cellStyle name="Moneda 2 6" xfId="4749" xr:uid="{AD02AC31-FA79-4198-88DE-278E6073CBB8}"/>
    <cellStyle name="Moneda 2 7" xfId="4750" xr:uid="{DCA2A939-E23C-4923-AB53-BEA90C467855}"/>
    <cellStyle name="Moneda 2 8" xfId="12253" xr:uid="{40FB2142-7DA9-4ACE-8D74-F5D8AA307CB4}"/>
    <cellStyle name="Moneda 2 8 2" xfId="16905" xr:uid="{4F02B4F3-AC1F-4520-847C-8C58D2C8DA77}"/>
    <cellStyle name="Moneda 2_PE EOLO Presupuesto Butget _rev2 GAMESA" xfId="4751" xr:uid="{0E6C721A-3756-43F6-9831-B52C5B323A17}"/>
    <cellStyle name="Moneda 3" xfId="4752" xr:uid="{EC951500-1856-4026-98DB-9BD27EF74106}"/>
    <cellStyle name="Moneda 3 2" xfId="12256" xr:uid="{643593AE-9493-46F1-9165-37B7C7411D1B}"/>
    <cellStyle name="Moneda 3 2 2" xfId="16906" xr:uid="{698092BF-2C26-47AC-8693-099AEDCFE6E5}"/>
    <cellStyle name="Moneda 3 3" xfId="12255" xr:uid="{B52B3DB4-B680-4285-B190-61DEE9D43F97}"/>
    <cellStyle name="Moneda 4" xfId="4753" xr:uid="{64B6779A-C4C2-47A2-8EE5-6B4B11F0D633}"/>
    <cellStyle name="Moneda 4 2" xfId="12258" xr:uid="{25730760-DB14-4ED0-9339-7A6B5DDBC6D8}"/>
    <cellStyle name="Moneda 4 2 2" xfId="16907" xr:uid="{48392EF4-B9F1-466A-A46C-AD948A8B24FA}"/>
    <cellStyle name="Moneda 4 3" xfId="12257" xr:uid="{5454F453-87AA-4BB2-A701-65FA71067111}"/>
    <cellStyle name="Moneda 5" xfId="12259" xr:uid="{076A40BD-F56B-4913-BAB0-59121D3BF3E2}"/>
    <cellStyle name="Moneda 5 2" xfId="12260" xr:uid="{122659FB-0036-47FB-8B16-7B850AA24C6B}"/>
    <cellStyle name="Moneda 6" xfId="12261" xr:uid="{7BECF1F7-701B-4F67-BE2B-FF72C88D7EF6}"/>
    <cellStyle name="Moneda 6 2" xfId="12262" xr:uid="{AFC702E2-4904-4EFC-BF86-365F6F8A2D3A}"/>
    <cellStyle name="Moneda 7" xfId="12263" xr:uid="{621C4ACF-32E4-453C-AC3C-01AA89F49FC8}"/>
    <cellStyle name="Moneda 7 2" xfId="12264" xr:uid="{41EBD3F0-F5D0-4869-9CA7-F3CBB37F3C2D}"/>
    <cellStyle name="Moneda 8" xfId="12265" xr:uid="{9B4B06AE-D610-4B5F-B9B8-34EFF528A99F}"/>
    <cellStyle name="moneda(" xfId="12266" xr:uid="{4E8434B8-3CBD-423C-B609-CF0B47D02F28}"/>
    <cellStyle name="Moneda_detalle" xfId="28321" xr:uid="{012424E2-CCDC-4D70-9C40-49353BA429AB}"/>
    <cellStyle name="Monétaire [0]_!!!GO" xfId="28322" xr:uid="{736A3219-B7DD-4444-BE77-205F5550E28C}"/>
    <cellStyle name="Monétaire 2" xfId="1034" xr:uid="{D7988355-8653-4E63-B410-86CD8003C0C7}"/>
    <cellStyle name="Monétaire 2 2" xfId="9007" xr:uid="{0516D6FC-1FA1-4124-B50D-6CA2689BEF9C}"/>
    <cellStyle name="Monétaire 2 2 2" xfId="31710" xr:uid="{B9941851-75E1-4A70-A70C-3C35325ACC31}"/>
    <cellStyle name="Monétaire 2 2 2 2" xfId="31711" xr:uid="{69482903-DF62-4E0A-978E-FFD418BE2F84}"/>
    <cellStyle name="Monétaire 2 2 2 2 2" xfId="31712" xr:uid="{2940A37A-148F-4009-9C24-3E3C9CF70E82}"/>
    <cellStyle name="Monétaire 2 2 2 2 2 2" xfId="33099" xr:uid="{1E1C4C4C-DA31-4786-9D98-75CECBB7F71C}"/>
    <cellStyle name="Monétaire 2 2 2 2 2 3" xfId="33100" xr:uid="{FC27CBA1-CDE0-4844-BD3F-AAB75BB701C7}"/>
    <cellStyle name="Monétaire 2 2 2 2 3" xfId="33101" xr:uid="{07CA89F2-98B0-4BBB-8719-108A32670D84}"/>
    <cellStyle name="Monétaire 2 2 2 2 4" xfId="33102" xr:uid="{789323A5-4E2B-4E05-B4E4-6F86D08CE563}"/>
    <cellStyle name="Monétaire 2 2 2 3" xfId="31713" xr:uid="{35799638-A18C-4E19-96F3-A8430887A1F6}"/>
    <cellStyle name="Monétaire 2 2 2 3 2" xfId="33103" xr:uid="{92968B2C-C87C-4E8B-A909-11B68A266A27}"/>
    <cellStyle name="Monétaire 2 2 2 3 3" xfId="33104" xr:uid="{9B346204-4AB4-4458-A47B-584409F4EFBF}"/>
    <cellStyle name="Monétaire 2 2 2 4" xfId="33105" xr:uid="{CEE19732-2483-4918-9796-F90A18D2A544}"/>
    <cellStyle name="Monétaire 2 2 2 5" xfId="33106" xr:uid="{FF53CBA6-0C0B-479E-80D5-ABA1C8223FB5}"/>
    <cellStyle name="Monétaire 2 2 3" xfId="31714" xr:uid="{C70E09A1-56EF-4CFF-8655-FB45900D8AE4}"/>
    <cellStyle name="Monétaire 2 2 3 2" xfId="31715" xr:uid="{14407F6C-41AB-4344-B70F-68F240B1E2FB}"/>
    <cellStyle name="Monétaire 2 2 3 2 2" xfId="33107" xr:uid="{02681A1E-A17C-4CE0-83D0-3137069CF148}"/>
    <cellStyle name="Monétaire 2 2 3 2 3" xfId="33108" xr:uid="{E429FBDF-EDF2-46FA-917D-35027521773C}"/>
    <cellStyle name="Monétaire 2 2 3 3" xfId="33109" xr:uid="{8655A4F6-48B8-414F-80C4-FE0C41166897}"/>
    <cellStyle name="Monétaire 2 2 3 4" xfId="33110" xr:uid="{709C1521-30F9-4548-A72A-D9EBE8F5F128}"/>
    <cellStyle name="Monétaire 2 2 4" xfId="31716" xr:uid="{8A0D6FCE-C675-4783-8C74-C0EFE92E583D}"/>
    <cellStyle name="Monétaire 2 2 4 2" xfId="33111" xr:uid="{DF505C4F-915E-468C-912F-CD63C4A57F24}"/>
    <cellStyle name="Monétaire 2 2 4 3" xfId="33112" xr:uid="{9BCEE506-36B2-4B14-AF66-129F59BC4CE2}"/>
    <cellStyle name="Monétaire 2 2 5" xfId="33113" xr:uid="{09465520-7DC8-427A-8464-10A2A5A245CD}"/>
    <cellStyle name="Monétaire 2 2 6" xfId="33114" xr:uid="{A0083760-6186-4C5A-B6E8-376FF6516AB9}"/>
    <cellStyle name="Monétaire 2 2 7" xfId="31709" xr:uid="{30B52196-5061-4907-8143-954A7AF5CA2D}"/>
    <cellStyle name="Monétaire 2 3" xfId="31717" xr:uid="{B930BCF5-BF8B-4B99-AE8E-E001665B30ED}"/>
    <cellStyle name="Monétaire 2 3 2" xfId="31718" xr:uid="{D2513F48-7BA9-4EA3-A7D8-C230A5270FB9}"/>
    <cellStyle name="Monétaire 2 3 2 2" xfId="31719" xr:uid="{308C5D17-922C-4271-BAEE-56E40E6F21BE}"/>
    <cellStyle name="Monétaire 2 3 2 2 2" xfId="33115" xr:uid="{340373A4-21E3-4844-8265-8D6A8F38C9EE}"/>
    <cellStyle name="Monétaire 2 3 2 2 3" xfId="33116" xr:uid="{EADEF579-2B9E-4AA3-829B-B5CFC89FEED3}"/>
    <cellStyle name="Monétaire 2 3 2 3" xfId="33117" xr:uid="{4C2B3A1C-8E18-4C33-AE5B-2B1D96B969A0}"/>
    <cellStyle name="Monétaire 2 3 2 4" xfId="33118" xr:uid="{463FD1CE-55D4-46F3-912A-93EFEBBC3474}"/>
    <cellStyle name="Monétaire 2 3 3" xfId="31720" xr:uid="{8D5D5A83-5BD2-4486-8335-D8CDF8E65D4B}"/>
    <cellStyle name="Monétaire 2 3 3 2" xfId="33119" xr:uid="{A5A2B27C-42D5-4D1B-A4F9-266F623D6F12}"/>
    <cellStyle name="Monétaire 2 3 3 3" xfId="33120" xr:uid="{045E8E3E-3518-4E95-A9FC-051C7E525D36}"/>
    <cellStyle name="Monétaire 2 3 4" xfId="33121" xr:uid="{CD5FB57F-E270-4C20-A6D2-0CBB3761DDC5}"/>
    <cellStyle name="Monétaire 2 3 5" xfId="33122" xr:uid="{6306C6A1-7FE3-4A68-B520-1C521586AF5A}"/>
    <cellStyle name="Monétaire 2 4" xfId="31721" xr:uid="{49C98FBE-BAA4-481C-AA3C-73DDABF25B15}"/>
    <cellStyle name="Monétaire 2 4 2" xfId="31722" xr:uid="{C6979E3A-57C2-42B0-A205-6837973D48F9}"/>
    <cellStyle name="Monétaire 2 4 2 2" xfId="33123" xr:uid="{B8F6EB66-465E-4D1C-9524-2D25E9678D52}"/>
    <cellStyle name="Monétaire 2 4 2 3" xfId="33124" xr:uid="{BEDF48D0-2890-4148-B54D-1386AD12FA4A}"/>
    <cellStyle name="Monétaire 2 4 3" xfId="33125" xr:uid="{B815951F-DC91-44A0-A54B-320E04A8EB5E}"/>
    <cellStyle name="Monétaire 2 4 4" xfId="33126" xr:uid="{2C0C3EEA-584F-41B0-B44D-F0325AEF28D8}"/>
    <cellStyle name="Monétaire 2 5" xfId="31723" xr:uid="{1A806173-69B2-48E7-B860-E3ACDD46DB5A}"/>
    <cellStyle name="Monétaire 2 5 2" xfId="33127" xr:uid="{1D22FBB1-45B9-481E-B758-602BC90F6E35}"/>
    <cellStyle name="Monétaire 2 5 3" xfId="33128" xr:uid="{7373D3C7-918B-45DE-BC27-CC3E604F65E6}"/>
    <cellStyle name="Monétaire 2 6" xfId="33129" xr:uid="{5DE4BCB0-0D51-4C94-B533-609D10C681BF}"/>
    <cellStyle name="Monétaire 2 7" xfId="33130" xr:uid="{1BE0FBDA-5505-4185-A435-23C03457BC5D}"/>
    <cellStyle name="Monétaire 2 8" xfId="31708" xr:uid="{242958B2-5129-4962-9123-1C670D727436}"/>
    <cellStyle name="Monétaire 3" xfId="31724" xr:uid="{623D6342-3E7C-4C89-9DA8-35A7E5C6432E}"/>
    <cellStyle name="Monétaire 3 2" xfId="31725" xr:uid="{64042998-E018-4578-BC33-2D5355BB0152}"/>
    <cellStyle name="Monétaire 3 2 2" xfId="31726" xr:uid="{A652D40B-BB80-4757-8A49-581BA153FE62}"/>
    <cellStyle name="Monétaire 3 2 3" xfId="31727" xr:uid="{BB929D50-31DC-4BC0-9A90-7711596EBF2C}"/>
    <cellStyle name="Monétaire 3 2 3 2" xfId="31728" xr:uid="{52476865-D668-41B8-AD22-13F84D795162}"/>
    <cellStyle name="Monétaire 3 2 3 2 2" xfId="31729" xr:uid="{5589D97E-2461-43E6-88E8-8844452757C1}"/>
    <cellStyle name="Monétaire 3 2 3 2 2 2" xfId="33131" xr:uid="{144483C4-DB07-4ED5-9D10-61439C661F19}"/>
    <cellStyle name="Monétaire 3 2 3 2 2 3" xfId="33132" xr:uid="{57586B67-141A-456F-8BC6-3B98B40836D1}"/>
    <cellStyle name="Monétaire 3 2 3 2 3" xfId="33133" xr:uid="{42EB2C72-31BA-4150-96FC-55B747B07A09}"/>
    <cellStyle name="Monétaire 3 2 3 2 4" xfId="33134" xr:uid="{6961B2B1-4988-43FD-AF96-0581020CB366}"/>
    <cellStyle name="Monétaire 3 2 3 3" xfId="31730" xr:uid="{29A43706-6743-4148-9D5F-D0EC859DC2B1}"/>
    <cellStyle name="Monétaire 3 2 3 3 2" xfId="33135" xr:uid="{5E22A7A2-D49A-470E-9E5A-9EA6B33A5B74}"/>
    <cellStyle name="Monétaire 3 2 3 3 3" xfId="33136" xr:uid="{BFDCAD75-B697-4B5F-9B7F-417614487F31}"/>
    <cellStyle name="Monétaire 3 2 3 4" xfId="33137" xr:uid="{2AAE0532-B350-4118-AD92-E5A43BB371B7}"/>
    <cellStyle name="Monétaire 3 2 3 5" xfId="33138" xr:uid="{6764ADCC-6C5B-4707-9745-15BE4D089979}"/>
    <cellStyle name="Monétaire 3 2 4" xfId="31731" xr:uid="{9241F8A6-2702-4B67-B85C-C8E00455E2D8}"/>
    <cellStyle name="Monétaire 3 2 4 2" xfId="31732" xr:uid="{27C262B4-4210-437F-A0B0-E35734FA9FED}"/>
    <cellStyle name="Monétaire 3 2 4 2 2" xfId="33139" xr:uid="{8310CF91-5372-4D2C-837D-5E13E397F5BA}"/>
    <cellStyle name="Monétaire 3 2 4 2 3" xfId="33140" xr:uid="{E82F368A-EBE6-475E-82B3-06BE46D27A34}"/>
    <cellStyle name="Monétaire 3 2 4 3" xfId="33141" xr:uid="{07A44B02-0490-43BF-A95F-4A94EF762ABC}"/>
    <cellStyle name="Monétaire 3 2 4 4" xfId="33142" xr:uid="{4A09B5C5-45C7-4FDA-94D0-44C1AC0F3FDA}"/>
    <cellStyle name="Monétaire 3 2 5" xfId="31733" xr:uid="{41D617FE-20D7-4A1D-87CD-9CA41CA292F5}"/>
    <cellStyle name="Monétaire 3 2 5 2" xfId="33143" xr:uid="{28EF1B3A-D476-4FD0-8262-F07DDC39ABF8}"/>
    <cellStyle name="Monétaire 3 2 5 3" xfId="33144" xr:uid="{52A1ED80-5CA1-4538-B2FD-5BAE16C36A6F}"/>
    <cellStyle name="Monétaire 3 2 6" xfId="33145" xr:uid="{D6E79552-1D20-4ADC-A7F7-83AC4DAEB9BA}"/>
    <cellStyle name="Monétaire 3 2 7" xfId="33146" xr:uid="{BF3F188B-EB67-4497-B67B-A51F7277DC43}"/>
    <cellStyle name="Monétaire 3 3" xfId="31734" xr:uid="{2ADE98CB-CC74-493C-8305-2CA2E3E95EE7}"/>
    <cellStyle name="Monétaire 3 3 2" xfId="31735" xr:uid="{228DEA22-AAB6-40BB-8605-C4ECC11FB4FE}"/>
    <cellStyle name="Monétaire 3 3 2 2" xfId="31736" xr:uid="{C66109D6-F0DC-40BC-81BF-45E631ADA2E6}"/>
    <cellStyle name="Monétaire 3 3 2 2 2" xfId="33147" xr:uid="{5E3334A0-37E0-4551-B93D-1A0B6422B34B}"/>
    <cellStyle name="Monétaire 3 3 2 2 3" xfId="33148" xr:uid="{53CF308E-1487-4740-B323-909FD56B562F}"/>
    <cellStyle name="Monétaire 3 3 2 3" xfId="33149" xr:uid="{CBBCFFB4-0FB4-498D-B6BD-42FFEB8439E9}"/>
    <cellStyle name="Monétaire 3 3 2 4" xfId="33150" xr:uid="{6D609779-695F-49A5-92D3-2A940DD46BDF}"/>
    <cellStyle name="Monétaire 3 3 3" xfId="31737" xr:uid="{DC08012B-9915-49EE-BD4C-E4BAF5D60AAD}"/>
    <cellStyle name="Monétaire 3 3 3 2" xfId="33151" xr:uid="{E8B40609-67D7-4649-852E-E61E09120170}"/>
    <cellStyle name="Monétaire 3 3 3 3" xfId="33152" xr:uid="{39F4078C-670D-4D49-AB70-580BB6E93D7F}"/>
    <cellStyle name="Monétaire 3 3 4" xfId="33153" xr:uid="{0F00E68E-F3E2-4084-A52C-7C03B118C648}"/>
    <cellStyle name="Monétaire 3 3 5" xfId="33154" xr:uid="{5CA77CA9-9493-42DA-9586-6AEB95B36702}"/>
    <cellStyle name="Monétaire 3 4" xfId="31738" xr:uid="{ABCA602A-0328-42FF-BA6E-C5CC9D6B2F11}"/>
    <cellStyle name="Monétaire 3 4 2" xfId="31739" xr:uid="{80DF3986-72E4-449A-A4E4-825E45A0EDE8}"/>
    <cellStyle name="Monétaire 3 4 2 2" xfId="33155" xr:uid="{F1D0250B-0479-41E8-8243-49C6D7149595}"/>
    <cellStyle name="Monétaire 3 4 2 3" xfId="33156" xr:uid="{21087C81-1E23-41B5-9E27-1762C65064D4}"/>
    <cellStyle name="Monétaire 3 4 3" xfId="33157" xr:uid="{1C9EF557-8A7F-42B5-910D-AF9C900BD964}"/>
    <cellStyle name="Monétaire 3 4 4" xfId="33158" xr:uid="{AC82ACE3-4B03-44C5-BC5B-D72DD7F8EEEC}"/>
    <cellStyle name="Monétaire 3 5" xfId="31740" xr:uid="{7A230B89-CAE2-49A0-B084-8ACB6A8751CB}"/>
    <cellStyle name="Monétaire 3 5 2" xfId="33159" xr:uid="{352E39F5-AAB4-4EEE-8006-59E99281F56C}"/>
    <cellStyle name="Monétaire 3 5 3" xfId="33160" xr:uid="{840C723E-47D5-44AB-998D-45594236FBB4}"/>
    <cellStyle name="Monétaire 3 6" xfId="33161" xr:uid="{277A10CB-3B46-4AD0-8D23-4F29BA3B43D1}"/>
    <cellStyle name="Monétaire 3 7" xfId="33162" xr:uid="{3E1211BB-9571-47A4-85BF-2D76806EE88F}"/>
    <cellStyle name="Monétaire_!!!GO" xfId="28323" xr:uid="{1DF8090D-44FD-4AF6-A879-386AC32EF05B}"/>
    <cellStyle name="Monétaire0" xfId="31741" xr:uid="{4FB47A15-5312-4C35-8B5A-5CCEBFE7422E}"/>
    <cellStyle name="Monetario" xfId="12267" xr:uid="{8BC2C900-9823-492D-A0E6-AA8DB58546CD}"/>
    <cellStyle name="Monetario0" xfId="2972" xr:uid="{CD8E7F87-FD89-43B6-8F26-EA2C07F06045}"/>
    <cellStyle name="Monetario0 2" xfId="12268" xr:uid="{84498A91-249A-4BEF-92B2-5FCABDA040B1}"/>
    <cellStyle name="Monetario0 2 2" xfId="16908" xr:uid="{CAA0EE4C-5CB3-489A-A339-06702A5139C0}"/>
    <cellStyle name="MS_Arabic" xfId="238" xr:uid="{A99D57E2-3E0E-45BB-82A6-926C86E6FDA9}"/>
    <cellStyle name="n" xfId="12269" xr:uid="{1D214644-969A-4BD5-93AC-8F5835654FC4}"/>
    <cellStyle name="Nadpis 1" xfId="12270" xr:uid="{D1D15B6A-FC9A-47B9-9563-96BCCA6EDF74}"/>
    <cellStyle name="Nadpis 2" xfId="12271" xr:uid="{0620EF59-9603-40D9-AD41-A38DBC1BD4A9}"/>
    <cellStyle name="Nadpis 3" xfId="12272" xr:uid="{A79E2C8E-BD13-4470-9933-EB87E1180899}"/>
    <cellStyle name="Nadpis 4" xfId="12273" xr:uid="{6CECFFF6-3431-46BB-A3EB-807F42AC6874}"/>
    <cellStyle name="Nagłówek 1" xfId="12274" xr:uid="{24457121-EDEF-4411-A551-A8C94EEF2DFD}"/>
    <cellStyle name="Nagłówek 2" xfId="12275" xr:uid="{837C8A10-F7B7-466C-AED9-636B98C9E469}"/>
    <cellStyle name="Nagłówek 3" xfId="12276" xr:uid="{BDBD1435-C1AA-4C2C-83D7-4CAFC21AFB35}"/>
    <cellStyle name="Nagłówek 4" xfId="12277" xr:uid="{FD170A69-CE79-49E5-84DE-D0265BCB2F7A}"/>
    <cellStyle name="Název" xfId="12278" xr:uid="{753CE19F-FD3C-445D-8DD6-92AED77CF8D9}"/>
    <cellStyle name="Neutra" xfId="12279" xr:uid="{5BC74B22-1868-4732-A3D5-08E3842840AE}"/>
    <cellStyle name="Neutraal" xfId="12280" xr:uid="{03EA1E2A-C6DB-4F25-95C9-7925A41A23B1}"/>
    <cellStyle name="Neutral 2" xfId="163" xr:uid="{22646D43-1263-43A2-BD6C-ECF30B6E609A}"/>
    <cellStyle name="Neutral 2 2" xfId="1035" xr:uid="{66089E62-8D8F-4971-B659-26655177C6ED}"/>
    <cellStyle name="Neutral 2 2 2" xfId="39121" xr:uid="{0B0D1B6C-21F8-424F-AAB5-6EEF9E1CCB07}"/>
    <cellStyle name="Neutral 2 3" xfId="12282" xr:uid="{A435E96C-F44C-4B4A-AA95-068D21CF16F7}"/>
    <cellStyle name="Neutral 2 4" xfId="12281" xr:uid="{094B5E8A-ACE2-4AD7-B807-DB1ECAB05FF2}"/>
    <cellStyle name="Neutral 3" xfId="164" xr:uid="{09EF49FE-4884-4411-AD86-D306B01E8B4F}"/>
    <cellStyle name="Neutral 3 2" xfId="28324" xr:uid="{59937DF9-02B4-4BCC-93F0-FF4279C1D416}"/>
    <cellStyle name="Neutral 3 3" xfId="39122" xr:uid="{BDFDDC9F-0D31-421C-9DDA-0BCA2E50ABA6}"/>
    <cellStyle name="Neutral 4" xfId="165" xr:uid="{F341C0A6-5678-4510-9720-4A83C2F295EA}"/>
    <cellStyle name="Neutral 5" xfId="166" xr:uid="{EE51D54F-0798-4626-92D8-A7790E8CD5E2}"/>
    <cellStyle name="Neutral 6" xfId="31742" xr:uid="{C76FC651-8B84-4897-AD6C-6CAE47055E25}"/>
    <cellStyle name="Neutral 7" xfId="2504" xr:uid="{6D52CA2D-5422-4848-A8A4-357E51304CD4}"/>
    <cellStyle name="Neutrale" xfId="2973" xr:uid="{5B4F913D-DEEC-4788-BB24-DDB163F5CBEB}"/>
    <cellStyle name="Neutrale 2" xfId="39123" xr:uid="{FD18541F-3436-4205-919A-C2FC321116F0}"/>
    <cellStyle name="Neutralne" xfId="12283" xr:uid="{7ABC654D-7C82-4456-9C15-0D01FC9C50E5}"/>
    <cellStyle name="Neutrální" xfId="12284" xr:uid="{B38CF884-30C9-426C-B249-094EAE4B3862}"/>
    <cellStyle name="New" xfId="12285" xr:uid="{E6775223-E8C8-41D2-BEBD-282BCB652ACA}"/>
    <cellStyle name="New 2" xfId="11931" xr:uid="{29F5B507-4A8D-4EBF-8791-276D51BA61B5}"/>
    <cellStyle name="New 2 2" xfId="36785" xr:uid="{40AED05C-A24E-4074-B768-F46F0E157154}"/>
    <cellStyle name="New 3" xfId="16909" xr:uid="{73670A5E-D5C0-4278-BB0F-267245D512A7}"/>
    <cellStyle name="New 4" xfId="28325" xr:uid="{6CD28E11-BDB0-4C15-B7F2-EDBC27E99A9C}"/>
    <cellStyle name="New 5" xfId="36784" xr:uid="{194F773E-0637-4773-BEC5-AD616D5DE4D0}"/>
    <cellStyle name="New Times Roman" xfId="12286" xr:uid="{A851B7D7-BE3C-48B4-A809-B8CB917B6C02}"/>
    <cellStyle name="no dec" xfId="1036" xr:uid="{F490D685-AAE8-41EF-BDB1-89A104BFE853}"/>
    <cellStyle name="Non_definito" xfId="2974" xr:uid="{7A007D01-323B-4F13-AC88-9848917864D3}"/>
    <cellStyle name="Normal" xfId="0" builtinId="0"/>
    <cellStyle name="Normal - Style1" xfId="1037" xr:uid="{CA51A52C-97F5-427F-B4FB-E6FD5946927C}"/>
    <cellStyle name="Normal - Style1 2" xfId="1038" xr:uid="{4EA6B892-7A2E-4370-82FA-12AFE9CDFA51}"/>
    <cellStyle name="Normal - Style1 2 2" xfId="12289" xr:uid="{1A896D4F-7388-495C-974B-B336D9033EDE}"/>
    <cellStyle name="Normal - Style1 2 2 2" xfId="16911" xr:uid="{46C6D2B9-D7FF-43B5-BDA2-2E01848308E3}"/>
    <cellStyle name="Normal - Style1 2 3" xfId="12288" xr:uid="{DA177D8C-76D2-402C-A90D-ACF0462C8D07}"/>
    <cellStyle name="Normal - Style1 2 4" xfId="39124" xr:uid="{68B47A6D-BF1E-411F-BED2-3859A2C2B720}"/>
    <cellStyle name="Normal - Style1 3" xfId="1039" xr:uid="{1CB64A37-EC04-4ED0-B9F6-D768623E9864}"/>
    <cellStyle name="Normal - Style1 3 2" xfId="31159" xr:uid="{5705C89E-1D13-49D1-B4EA-C01390659938}"/>
    <cellStyle name="Normal - Style1 3 3" xfId="39125" xr:uid="{E5658CF5-C7A8-485B-A1C9-F5269A766456}"/>
    <cellStyle name="Normal - Style1 3 4" xfId="12290" xr:uid="{BCEE0036-E27C-4610-8E8A-835C0D72CEAD}"/>
    <cellStyle name="Normal - Style1 4" xfId="12291" xr:uid="{54F47F8C-FE11-42AC-9EE6-06D6E7973890}"/>
    <cellStyle name="Normal - Style1 4 2" xfId="31160" xr:uid="{E8957DDE-704B-4D20-8F93-9FE3ECB420C9}"/>
    <cellStyle name="Normal - Style1 5" xfId="12287" xr:uid="{F4F2C49A-DFB9-47BB-BB37-4FBB2404D80E}"/>
    <cellStyle name="Normal - Style1 6" xfId="16910" xr:uid="{E693BFAA-1DB2-452A-A09D-FC439D9FC5F8}"/>
    <cellStyle name="Normal 1" xfId="1040" xr:uid="{896587DE-0634-4A89-BEFC-F20D4931182D}"/>
    <cellStyle name="Normal 10" xfId="9" xr:uid="{A994167E-95A0-41F4-B15C-7A5A75CD410E}"/>
    <cellStyle name="Normal 10 10" xfId="4754" xr:uid="{71B27441-041D-4899-9BE5-1D742E85DEF5}"/>
    <cellStyle name="Normal 10 10 2" xfId="16913" xr:uid="{5A171D3B-CC77-4796-A17D-49E415034C2F}"/>
    <cellStyle name="Normal 10 11" xfId="4755" xr:uid="{475760FB-B69D-4DBD-9CBD-92880957C0DB}"/>
    <cellStyle name="Normal 10 11 2" xfId="16914" xr:uid="{F4AEA1AE-2A3A-4F1D-8564-7C2EBAA0EFC0}"/>
    <cellStyle name="Normal 10 12" xfId="4756" xr:uid="{9780FC29-E1A9-4270-8CC7-6FC22A6BB332}"/>
    <cellStyle name="Normal 10 12 2" xfId="16915" xr:uid="{B1A4F24F-B649-4AB5-B2F9-3FFB5FB7917B}"/>
    <cellStyle name="Normal 10 13" xfId="4757" xr:uid="{081B9357-F6E7-4E29-B60A-D3322EE1451E}"/>
    <cellStyle name="Normal 10 13 2" xfId="16916" xr:uid="{C901813D-A151-42F4-BFC8-86B55B7CF01A}"/>
    <cellStyle name="Normal 10 14" xfId="4758" xr:uid="{DEEDE042-5131-4CBC-8479-F88965C37DF2}"/>
    <cellStyle name="Normal 10 14 2" xfId="16917" xr:uid="{8D706D39-9B83-4308-974D-570191430911}"/>
    <cellStyle name="Normal 10 15" xfId="4759" xr:uid="{CD91C940-BA52-4237-9F0F-AC3EF3D13582}"/>
    <cellStyle name="Normal 10 15 2" xfId="16918" xr:uid="{7F63DBDD-5C7D-41CB-8658-5DC18A440F98}"/>
    <cellStyle name="Normal 10 16" xfId="4760" xr:uid="{07AF6308-F5D1-45D5-A7B2-C4EE6CDECA9B}"/>
    <cellStyle name="Normal 10 16 2" xfId="16919" xr:uid="{96C03AE2-9613-479B-B7D6-131317983693}"/>
    <cellStyle name="Normal 10 17" xfId="4761" xr:uid="{C8F15C6A-8F9D-4A02-B656-FF927449D79C}"/>
    <cellStyle name="Normal 10 17 2" xfId="16920" xr:uid="{72D70029-E9D9-483C-8DDE-8BB7D20BE6FD}"/>
    <cellStyle name="Normal 10 18" xfId="4762" xr:uid="{426C857B-80DB-41B6-93C5-93D4FB167D04}"/>
    <cellStyle name="Normal 10 18 2" xfId="16921" xr:uid="{41E65B3B-41A1-47B1-A429-2081B61670E6}"/>
    <cellStyle name="Normal 10 19" xfId="4763" xr:uid="{3A1EE0C5-47A0-45FD-BF65-5DA4B70B2B9A}"/>
    <cellStyle name="Normal 10 19 2" xfId="16922" xr:uid="{E3E0030D-3BBB-4FDC-A9B3-4D15678CDB9B}"/>
    <cellStyle name="Normal 10 2" xfId="1041" xr:uid="{71D0FBAD-F639-44E2-A830-1633594AFBDF}"/>
    <cellStyle name="Normal 10 2 10" xfId="31744" xr:uid="{56DCA0FC-A5AD-46FD-A0E9-7B28FCAB685E}"/>
    <cellStyle name="Normal 10 2 2" xfId="1042" xr:uid="{B9A5B21B-F3CF-46C3-855C-B632B09F343E}"/>
    <cellStyle name="Normal 10 2 2 2" xfId="16923" xr:uid="{5B02DE5A-84AF-4EBE-A0DE-4B09ED58509D}"/>
    <cellStyle name="Normal 10 2 2 2 2" xfId="31747" xr:uid="{887712BB-6B12-4E59-B314-874C76F2FEB1}"/>
    <cellStyle name="Normal 10 2 2 2 2 2" xfId="31748" xr:uid="{3AEC908C-F775-489C-8FEC-EB4F641055A3}"/>
    <cellStyle name="Normal 10 2 2 2 2 2 2" xfId="33163" xr:uid="{ED18B76E-E003-485F-AC7E-CB5951E61291}"/>
    <cellStyle name="Normal 10 2 2 2 2 2 3" xfId="33164" xr:uid="{1AEF7C87-83B4-4AF5-BDE4-BBCF5189BDFE}"/>
    <cellStyle name="Normal 10 2 2 2 2 3" xfId="33165" xr:uid="{FB695F5A-EC5B-49E0-B40E-432D591189AD}"/>
    <cellStyle name="Normal 10 2 2 2 2 4" xfId="33166" xr:uid="{F59776CF-9CB8-4C3F-9D5F-63CA395D5239}"/>
    <cellStyle name="Normal 10 2 2 2 3" xfId="31749" xr:uid="{B4EC5E37-DF9B-4EAB-B5F7-E927166C9FD1}"/>
    <cellStyle name="Normal 10 2 2 2 3 2" xfId="33167" xr:uid="{CC38493F-7A06-4270-8859-FB82503DCFFC}"/>
    <cellStyle name="Normal 10 2 2 2 3 3" xfId="33168" xr:uid="{004E2071-DA6D-41DE-89FA-83B5C44A114C}"/>
    <cellStyle name="Normal 10 2 2 2 4" xfId="33169" xr:uid="{778C31AF-E8A0-4C91-97AB-3721E73A5C39}"/>
    <cellStyle name="Normal 10 2 2 2 5" xfId="33170" xr:uid="{3DCFA3DA-9DF2-49AD-939A-A028986212C6}"/>
    <cellStyle name="Normal 10 2 2 2 6" xfId="31746" xr:uid="{46A66E46-7D55-41DB-810B-E3956140256C}"/>
    <cellStyle name="Normal 10 2 2 3" xfId="31750" xr:uid="{8F2D7E72-1D7E-4BFD-B3DF-3B626FAD0FED}"/>
    <cellStyle name="Normal 10 2 2 3 2" xfId="31751" xr:uid="{0EFF6103-7C4E-495F-9E37-47A789DAF4DC}"/>
    <cellStyle name="Normal 10 2 2 3 2 2" xfId="33171" xr:uid="{7351AAF1-22CF-422F-BE7E-2D2F8D3AECF2}"/>
    <cellStyle name="Normal 10 2 2 3 2 3" xfId="33172" xr:uid="{14039EA5-F56B-4039-B391-7D82E7AF8439}"/>
    <cellStyle name="Normal 10 2 2 3 3" xfId="33173" xr:uid="{0BFC87F1-41C8-4797-ACB2-539B201DBA48}"/>
    <cellStyle name="Normal 10 2 2 3 4" xfId="33174" xr:uid="{B459A30C-1695-4F8F-A476-7A759A186F83}"/>
    <cellStyle name="Normal 10 2 2 4" xfId="31752" xr:uid="{1F8678A6-00A2-4518-9DD3-F605C455A8EB}"/>
    <cellStyle name="Normal 10 2 2 4 2" xfId="33175" xr:uid="{CFE9351B-53B3-4F3E-92A2-19CE721DB029}"/>
    <cellStyle name="Normal 10 2 2 4 3" xfId="33176" xr:uid="{30E0C3FD-4198-4A8A-BB63-45FEEC6149E6}"/>
    <cellStyle name="Normal 10 2 2 5" xfId="33177" xr:uid="{497315B4-9C23-4C5D-AD6B-6DBF9B9142B1}"/>
    <cellStyle name="Normal 10 2 2 6" xfId="33178" xr:uid="{5B8F6EAD-513F-4D5E-8246-CD7FDF94F10A}"/>
    <cellStyle name="Normal 10 2 2 7" xfId="31745" xr:uid="{08E2567D-7030-464B-A81D-1453FFDDAFF4}"/>
    <cellStyle name="Normal 10 2 3" xfId="9008" xr:uid="{9F00974D-BE9B-4D26-96DE-489650FF9AAB}"/>
    <cellStyle name="Normal 10 2 3 2" xfId="12292" xr:uid="{703F7E4B-B402-4492-B611-04AB287BDD4B}"/>
    <cellStyle name="Normal 10 2 3 2 2" xfId="31755" xr:uid="{36D882BC-20A8-4057-B7BB-96B6481DEABE}"/>
    <cellStyle name="Normal 10 2 3 2 2 2" xfId="33179" xr:uid="{2B6ED5FA-BF7D-4EB3-838D-8F15DC8B7529}"/>
    <cellStyle name="Normal 10 2 3 2 2 3" xfId="33180" xr:uid="{2D1A25D0-70D1-4A14-B926-A184EFAA3A06}"/>
    <cellStyle name="Normal 10 2 3 2 3" xfId="33181" xr:uid="{49FB0D5A-B16A-4A90-A9D0-139EB9817FE3}"/>
    <cellStyle name="Normal 10 2 3 2 4" xfId="33182" xr:uid="{6310BBDD-B1D9-43B7-92A6-2C15CCA81789}"/>
    <cellStyle name="Normal 10 2 3 2 5" xfId="31754" xr:uid="{7F58831E-1672-4613-8235-ADC28D42073B}"/>
    <cellStyle name="Normal 10 2 3 3" xfId="31756" xr:uid="{71BEA527-669A-4806-AE0D-418047F72FEB}"/>
    <cellStyle name="Normal 10 2 3 3 2" xfId="33183" xr:uid="{DC0920EE-8ABB-415A-ACED-047A86C1F733}"/>
    <cellStyle name="Normal 10 2 3 3 3" xfId="33184" xr:uid="{DE063D78-BD30-4B8B-A607-D0FFE94869B4}"/>
    <cellStyle name="Normal 10 2 3 4" xfId="33185" xr:uid="{0F5CEF21-57CB-4D54-AF96-EC98822FDF97}"/>
    <cellStyle name="Normal 10 2 3 5" xfId="33186" xr:uid="{511FBF8F-12DD-4F6C-825E-1179C5EFAFCA}"/>
    <cellStyle name="Normal 10 2 3 6" xfId="31753" xr:uid="{23DC65FE-A39B-45FA-A0CB-9CCFAE8F341D}"/>
    <cellStyle name="Normal 10 2 4" xfId="9009" xr:uid="{AE3660E9-EC48-4494-963D-3878C16C0B82}"/>
    <cellStyle name="Normal 10 2 4 2" xfId="31758" xr:uid="{4796798C-0293-43CC-AF19-79F31BE101DB}"/>
    <cellStyle name="Normal 10 2 4 2 2" xfId="33187" xr:uid="{ED16C1B0-89FA-4964-BE38-EE658BBAECDC}"/>
    <cellStyle name="Normal 10 2 4 2 3" xfId="33188" xr:uid="{9BA456F9-329E-4BB9-88CB-05F1E8106E62}"/>
    <cellStyle name="Normal 10 2 4 3" xfId="33189" xr:uid="{8BBCCADD-EEEC-4BBC-99F4-B429A2485890}"/>
    <cellStyle name="Normal 10 2 4 4" xfId="33190" xr:uid="{87678D75-8518-45B0-B768-BB905615FE2E}"/>
    <cellStyle name="Normal 10 2 4 5" xfId="31757" xr:uid="{A73B38C5-837F-4C1A-B67C-8E500959FB95}"/>
    <cellStyle name="Normal 10 2 5" xfId="9010" xr:uid="{ACF31797-EA1E-4145-9609-5931C8736509}"/>
    <cellStyle name="Normal 10 2 5 2" xfId="33191" xr:uid="{16E9C939-8400-4DFA-A6CC-B302D19F209E}"/>
    <cellStyle name="Normal 10 2 5 3" xfId="33192" xr:uid="{A773684B-5FA5-4A42-AD23-6925B60ADEBE}"/>
    <cellStyle name="Normal 10 2 5 4" xfId="31759" xr:uid="{11D0C389-9CCF-4354-A905-C436A6A9890A}"/>
    <cellStyle name="Normal 10 2 6" xfId="9011" xr:uid="{C08D87CD-B8CC-4726-AEB6-8D73A61634C1}"/>
    <cellStyle name="Normal 10 2 6 2" xfId="33193" xr:uid="{54402C69-FAD3-4BE8-99BF-DD3B043ED35D}"/>
    <cellStyle name="Normal 10 2 7" xfId="9012" xr:uid="{69E9305E-0540-4224-A0E6-2D4AD23440F0}"/>
    <cellStyle name="Normal 10 2 7 2" xfId="33194" xr:uid="{C3EF838E-1EBC-42C4-9734-2C1BF1BB5B4A}"/>
    <cellStyle name="Normal 10 2 8" xfId="9013" xr:uid="{A0A77B60-B818-4245-BAEC-B9E03B75F6C0}"/>
    <cellStyle name="Normal 10 2 9" xfId="9014" xr:uid="{3C23620A-374A-4F88-AEE0-D1E05B0C50B0}"/>
    <cellStyle name="Normal 10 2_Doors and Windows" xfId="9015" xr:uid="{94C21C51-AA08-4CFF-89A5-69A8650BEDBF}"/>
    <cellStyle name="Normal 10 20" xfId="4764" xr:uid="{65AC2F48-2CC4-484C-BE99-9652B68AEEED}"/>
    <cellStyle name="Normal 10 20 2" xfId="16924" xr:uid="{D2F2977A-DAB0-44BE-AC0A-D15E08C3700A}"/>
    <cellStyle name="Normal 10 21" xfId="4765" xr:uid="{15116DA0-DD56-476F-B592-B6B50FD67A7A}"/>
    <cellStyle name="Normal 10 21 2" xfId="16925" xr:uid="{71ABD2A7-6A20-476A-AB35-521AD290E689}"/>
    <cellStyle name="Normal 10 22" xfId="4766" xr:uid="{BE43F2BC-87A3-4C65-A4E1-636341F63EB0}"/>
    <cellStyle name="Normal 10 22 2" xfId="16926" xr:uid="{7AB4002A-A012-46F8-960D-BF92A18EB189}"/>
    <cellStyle name="Normal 10 23" xfId="4767" xr:uid="{0934854C-A9F2-4AE7-BDFD-79CE921F9524}"/>
    <cellStyle name="Normal 10 23 2" xfId="16927" xr:uid="{49445314-070C-4D08-BD1F-A0FEF92504B1}"/>
    <cellStyle name="Normal 10 24" xfId="4768" xr:uid="{C19B83AB-9C9B-4D24-A862-547825514DF9}"/>
    <cellStyle name="Normal 10 24 2" xfId="16928" xr:uid="{48A01E09-E997-4DA6-9DEE-616A89E6A1BC}"/>
    <cellStyle name="Normal 10 25" xfId="4769" xr:uid="{4613F50A-CE28-4FC1-91AC-241D9A9A75BC}"/>
    <cellStyle name="Normal 10 25 2" xfId="16929" xr:uid="{A6A06CB3-3812-4C09-AC6E-2A5FDFD00D25}"/>
    <cellStyle name="Normal 10 26" xfId="4770" xr:uid="{9F3E1AC4-C987-45BB-9D17-A4646C1A15D6}"/>
    <cellStyle name="Normal 10 26 2" xfId="16930" xr:uid="{D70EB664-3757-4BEC-8E9E-E706383479C4}"/>
    <cellStyle name="Normal 10 27" xfId="4771" xr:uid="{F3462FC7-D31F-47AE-9ACC-16C2BC280A5A}"/>
    <cellStyle name="Normal 10 27 2" xfId="16931" xr:uid="{DBAF656E-8E28-4262-B93B-4A3A210FE62C}"/>
    <cellStyle name="Normal 10 28" xfId="4772" xr:uid="{AD617A64-A84B-4007-87E7-3FF5392D07DC}"/>
    <cellStyle name="Normal 10 28 2" xfId="16932" xr:uid="{377863F0-605C-44B4-921D-F5D2C2FAAAAD}"/>
    <cellStyle name="Normal 10 29" xfId="4773" xr:uid="{5D6FD407-C17A-40C5-B7FF-D71BB9B55557}"/>
    <cellStyle name="Normal 10 29 2" xfId="16933" xr:uid="{943C0DDE-4AA2-4734-A036-34E506B69281}"/>
    <cellStyle name="Normal 10 3" xfId="1043" xr:uid="{F68D6212-6E57-41F2-A235-6EDA9EE7C7CB}"/>
    <cellStyle name="Normal 10 3 10" xfId="31760" xr:uid="{88137EBE-8C14-4FB6-86B7-94CF70DB5C41}"/>
    <cellStyle name="Normal 10 3 11" xfId="36786" xr:uid="{2DF79A97-9C21-4B78-BAA7-8F7B7679A70D}"/>
    <cellStyle name="Normal 10 3 2" xfId="9016" xr:uid="{E8F7CA28-348D-48B1-833C-4518E5ABBB04}"/>
    <cellStyle name="Normal 10 3 2 2" xfId="12294" xr:uid="{873F4505-9920-49BA-9AA6-899D0338CBF6}"/>
    <cellStyle name="Normal 10 3 2 2 2" xfId="31763" xr:uid="{2A0D53F7-6DF9-4C74-B53E-86D945CED133}"/>
    <cellStyle name="Normal 10 3 2 2 2 2" xfId="33195" xr:uid="{AF49BDAA-6929-4888-AF1F-89129F7A0A47}"/>
    <cellStyle name="Normal 10 3 2 2 2 3" xfId="33196" xr:uid="{13D0FC7E-D1DE-438B-95A5-422E007AFEFC}"/>
    <cellStyle name="Normal 10 3 2 2 3" xfId="33197" xr:uid="{AD46254C-6E34-4CB5-A1A5-9DF0F529DCE6}"/>
    <cellStyle name="Normal 10 3 2 2 4" xfId="33198" xr:uid="{1815BFA3-09DB-470F-80C6-25FF078BF89F}"/>
    <cellStyle name="Normal 10 3 2 2 5" xfId="31762" xr:uid="{D167D1FE-C5D0-4877-AE89-75086E7DA407}"/>
    <cellStyle name="Normal 10 3 2 3" xfId="31764" xr:uid="{1774668B-BEFB-431E-9BD1-63D2DA0ECCE6}"/>
    <cellStyle name="Normal 10 3 2 3 2" xfId="33199" xr:uid="{08B8CECF-E91B-47BC-B783-30249B0322DE}"/>
    <cellStyle name="Normal 10 3 2 3 3" xfId="33200" xr:uid="{62653913-002D-4286-81DF-FB9888D79519}"/>
    <cellStyle name="Normal 10 3 2 4" xfId="33201" xr:uid="{063C8E81-C58A-4C04-918C-6138677A1D6C}"/>
    <cellStyle name="Normal 10 3 2 5" xfId="33202" xr:uid="{8E5EC6D7-0A9C-48C9-ADA9-6F7984E6DBB5}"/>
    <cellStyle name="Normal 10 3 2 6" xfId="31761" xr:uid="{27AA2E8A-A447-4687-B913-4745C7EBF144}"/>
    <cellStyle name="Normal 10 3 3" xfId="9017" xr:uid="{DF2C55CB-E5B4-4BA8-A017-1D9F2AC3AE51}"/>
    <cellStyle name="Normal 10 3 3 2" xfId="31766" xr:uid="{4768EDEE-CDC5-462B-A7E9-2D9D9EBDE136}"/>
    <cellStyle name="Normal 10 3 3 2 2" xfId="33203" xr:uid="{F5C9F105-5CF0-4909-A226-AA128141A4B7}"/>
    <cellStyle name="Normal 10 3 3 2 3" xfId="33204" xr:uid="{4809E62F-9C05-40F9-9817-877087D8E636}"/>
    <cellStyle name="Normal 10 3 3 3" xfId="33205" xr:uid="{C79E5E4E-FFEE-4D7C-930E-846B8238D54F}"/>
    <cellStyle name="Normal 10 3 3 4" xfId="33206" xr:uid="{DE8DBF3F-A6AA-40D3-B7C3-25AA29DDDFA4}"/>
    <cellStyle name="Normal 10 3 3 5" xfId="31765" xr:uid="{D445D0F5-0969-48D5-8B57-256719F094E6}"/>
    <cellStyle name="Normal 10 3 4" xfId="9018" xr:uid="{96F377DF-8944-40CD-8AE7-A3100EBBF295}"/>
    <cellStyle name="Normal 10 3 4 2" xfId="33207" xr:uid="{6ABE4423-2B28-41C8-86AF-A00548AFAE20}"/>
    <cellStyle name="Normal 10 3 4 3" xfId="33208" xr:uid="{0D454D0C-A748-4433-A9D3-2A15579D2AB4}"/>
    <cellStyle name="Normal 10 3 4 4" xfId="31767" xr:uid="{616DDBF6-3AC3-49D3-A836-B517856C70F6}"/>
    <cellStyle name="Normal 10 3 5" xfId="9019" xr:uid="{2E438404-DDF0-40B9-B564-6CC36C2E6E0E}"/>
    <cellStyle name="Normal 10 3 5 2" xfId="33209" xr:uid="{F3ED6B21-3E41-4068-AECB-F8887147CEDE}"/>
    <cellStyle name="Normal 10 3 6" xfId="9020" xr:uid="{7FCEC431-40AE-4526-BA55-70ADB1376B63}"/>
    <cellStyle name="Normal 10 3 6 2" xfId="33210" xr:uid="{9E3DA378-F257-4A66-9619-AF011DBEA34C}"/>
    <cellStyle name="Normal 10 3 7" xfId="9021" xr:uid="{D06E768A-5749-470A-9C68-B994E79FCD94}"/>
    <cellStyle name="Normal 10 3 8" xfId="9022" xr:uid="{D41B1439-1100-4E20-B524-731646211238}"/>
    <cellStyle name="Normal 10 3 9" xfId="12293" xr:uid="{A1C3D822-5BFC-4CC4-AA6F-BBC1B78330EB}"/>
    <cellStyle name="Normal 10 3 9 2" xfId="16934" xr:uid="{24525AC4-A656-4087-AA5C-55496B78D93D}"/>
    <cellStyle name="Normal 10 3_Doors and Windows" xfId="9023" xr:uid="{30357BC6-FF5C-4880-86E1-A79A222020E4}"/>
    <cellStyle name="Normal 10 30" xfId="4774" xr:uid="{C52384D9-F59D-49E7-B1B5-4F8EB637AEB4}"/>
    <cellStyle name="Normal 10 30 2" xfId="16935" xr:uid="{17E64FD3-70B2-4B7E-BFF0-BED625FCABE3}"/>
    <cellStyle name="Normal 10 31" xfId="4775" xr:uid="{8368A106-3132-4580-ADD1-36B961C3621D}"/>
    <cellStyle name="Normal 10 31 2" xfId="16936" xr:uid="{F485520F-2C87-4D99-9C1E-7DFBA21A7A32}"/>
    <cellStyle name="Normal 10 32" xfId="4776" xr:uid="{4F24AA7B-50B9-4BC5-8CFC-28FB8C3844A6}"/>
    <cellStyle name="Normal 10 32 2" xfId="16937" xr:uid="{B2649ED5-56AB-4688-90D5-D33C4141195D}"/>
    <cellStyle name="Normal 10 33" xfId="4777" xr:uid="{892BBBDB-2808-43DE-9FCC-D0AC4C508262}"/>
    <cellStyle name="Normal 10 34" xfId="4778" xr:uid="{19790767-E4DA-4EF0-8FCD-B2EB1E7A2DA6}"/>
    <cellStyle name="Normal 10 35" xfId="4779" xr:uid="{21D88956-564C-4A7B-A8B3-998F98C3A20A}"/>
    <cellStyle name="Normal 10 36" xfId="4780" xr:uid="{83C52A23-5082-487B-B9D3-FD7E355AFB1B}"/>
    <cellStyle name="Normal 10 37" xfId="4781" xr:uid="{8E760452-51EA-4D45-98EB-AC9405EAD137}"/>
    <cellStyle name="Normal 10 38" xfId="4782" xr:uid="{8E727002-22D4-432E-A92C-120BBFC525B5}"/>
    <cellStyle name="Normal 10 39" xfId="4783" xr:uid="{A4273D26-AD48-444B-8D72-CD69FF7E2A18}"/>
    <cellStyle name="Normal 10 4" xfId="1044" xr:uid="{21C43937-7EC1-4CC5-8E78-9DAD374514A1}"/>
    <cellStyle name="Normal 10 4 2" xfId="12295" xr:uid="{1E8A1975-A3AD-4BED-9120-1EE46A0BF674}"/>
    <cellStyle name="Normal 10 4 2 2" xfId="31770" xr:uid="{427D3FBA-091F-4CF6-BF29-2824A8CEC273}"/>
    <cellStyle name="Normal 10 4 2 2 2" xfId="33211" xr:uid="{EA455301-0F1F-4AFC-A5C3-893BD3224389}"/>
    <cellStyle name="Normal 10 4 2 2 3" xfId="33212" xr:uid="{0395422C-A666-4A73-84BA-11052C14EA56}"/>
    <cellStyle name="Normal 10 4 2 3" xfId="33213" xr:uid="{B1897CD3-654D-4AE4-9B9F-DB544C04620B}"/>
    <cellStyle name="Normal 10 4 2 4" xfId="33214" xr:uid="{AF9E0D66-7B1F-4A97-9761-78380D970FFF}"/>
    <cellStyle name="Normal 10 4 2 5" xfId="31769" xr:uid="{8BCE55E8-2FC1-4EFB-91D9-D0E8AA58738D}"/>
    <cellStyle name="Normal 10 4 3" xfId="31771" xr:uid="{77281FD4-FDED-4106-9F8D-D10A2C60BC25}"/>
    <cellStyle name="Normal 10 4 3 2" xfId="33215" xr:uid="{4FD1EC39-A384-474F-9732-B46B4DD24904}"/>
    <cellStyle name="Normal 10 4 3 3" xfId="33216" xr:uid="{CF32A539-4C8A-4699-B952-844B2A307B32}"/>
    <cellStyle name="Normal 10 4 4" xfId="33217" xr:uid="{9EEF73CF-6BCC-4A90-B43A-F81C5C0E5D63}"/>
    <cellStyle name="Normal 10 4 5" xfId="33218" xr:uid="{1348BB73-9E68-491C-810B-C565603DB272}"/>
    <cellStyle name="Normal 10 4 6" xfId="31768" xr:uid="{61B0FB27-2A81-46A9-939E-E45324D14D5A}"/>
    <cellStyle name="Normal 10 4 7" xfId="4784" xr:uid="{556B7C6E-775D-4ED9-A342-2B814731CDB8}"/>
    <cellStyle name="Normal 10 40" xfId="4785" xr:uid="{A2BAA83A-DCCE-4341-A16D-C23E40B73301}"/>
    <cellStyle name="Normal 10 41" xfId="4786" xr:uid="{1105FAC0-2F43-4702-AB30-B598E6324B92}"/>
    <cellStyle name="Normal 10 42" xfId="4787" xr:uid="{A0A95393-5FD4-474E-8BAD-4FD60E09B37D}"/>
    <cellStyle name="Normal 10 43" xfId="4788" xr:uid="{CF1987E1-6CC3-4EE5-961F-8E2B7DBF904C}"/>
    <cellStyle name="Normal 10 44" xfId="4789" xr:uid="{E95E1514-7F09-4C04-8EB9-527A87B03BCF}"/>
    <cellStyle name="Normal 10 45" xfId="4790" xr:uid="{CE960D45-83D1-4D21-AF76-D6BF36703F3E}"/>
    <cellStyle name="Normal 10 46" xfId="4791" xr:uid="{3462D28A-121B-4249-B12E-4246008DAD0A}"/>
    <cellStyle name="Normal 10 47" xfId="4792" xr:uid="{CAC39869-B62A-4C13-85F3-9114CD0876AF}"/>
    <cellStyle name="Normal 10 48" xfId="4793" xr:uid="{EE2EDFF7-84D4-45A2-9ABF-6B8CB26C6C00}"/>
    <cellStyle name="Normal 10 49" xfId="4794" xr:uid="{F5ADD052-B5A6-43D5-A46A-5A0304EDB230}"/>
    <cellStyle name="Normal 10 5" xfId="1893" xr:uid="{89FDF4B8-3041-4A27-9A4B-29EEFCF09778}"/>
    <cellStyle name="Normal 10 5 2" xfId="16938" xr:uid="{2B78A883-BC89-48BB-A955-EFBE8053AA06}"/>
    <cellStyle name="Normal 10 5 2 2" xfId="33219" xr:uid="{774E0B34-F2D9-46EB-BE27-1692C61413ED}"/>
    <cellStyle name="Normal 10 5 2 3" xfId="33220" xr:uid="{183C2357-A4CB-4EBD-A2A2-D5844F87CC47}"/>
    <cellStyle name="Normal 10 5 2 4" xfId="31773" xr:uid="{8065756B-7B8D-43DB-87AE-FE4F2F80E89B}"/>
    <cellStyle name="Normal 10 5 3" xfId="33221" xr:uid="{9271ECDA-95AB-4BCD-AC37-40E560F29833}"/>
    <cellStyle name="Normal 10 5 4" xfId="33222" xr:uid="{4B499D27-9D52-4BB7-97C8-20D3A5E3CDE4}"/>
    <cellStyle name="Normal 10 5 5" xfId="31772" xr:uid="{ABE1834E-0831-4C13-AD04-5001FA2E9491}"/>
    <cellStyle name="Normal 10 5 6" xfId="4795" xr:uid="{84A6D9A9-1011-4D2D-9E1A-D7837BCA0D33}"/>
    <cellStyle name="Normal 10 50" xfId="4796" xr:uid="{411BBD0E-01C5-4172-970C-B1B94BD0A6A0}"/>
    <cellStyle name="Normal 10 51" xfId="4797" xr:uid="{5BA71D12-6A5B-46C0-A6E1-74FD931886BC}"/>
    <cellStyle name="Normal 10 52" xfId="4798" xr:uid="{FE4D88B7-98E7-468C-BB91-EBF09F069176}"/>
    <cellStyle name="Normal 10 53" xfId="4799" xr:uid="{A49BA741-3A58-40CE-B215-B6DC745A2A99}"/>
    <cellStyle name="Normal 10 54" xfId="4800" xr:uid="{88A6A2A7-5C30-4561-B951-14D60026B1AB}"/>
    <cellStyle name="Normal 10 55" xfId="4801" xr:uid="{462D9F93-CD10-4D1E-B231-CA139E22083F}"/>
    <cellStyle name="Normal 10 56" xfId="4802" xr:uid="{3FAB0293-80AE-47DE-8EB1-8EEFC4B392FF}"/>
    <cellStyle name="Normal 10 57" xfId="4803" xr:uid="{89FD89E2-8819-406A-B7D8-B572049DC4BE}"/>
    <cellStyle name="Normal 10 58" xfId="4804" xr:uid="{1CBE6BC8-0BE6-4282-AC37-65BC5459A14C}"/>
    <cellStyle name="Normal 10 59" xfId="4805" xr:uid="{6222898E-3D28-4535-BFF8-58263FAB9CD3}"/>
    <cellStyle name="Normal 10 6" xfId="2494" xr:uid="{C253FDC8-31C4-4A22-9424-433281A1B223}"/>
    <cellStyle name="Normal 10 6 2" xfId="16939" xr:uid="{C21178DD-00B3-4DD1-ACA7-78B6E98559D5}"/>
    <cellStyle name="Normal 10 6 2 2" xfId="33223" xr:uid="{05F11E61-A96F-44F5-9D4C-F169E88AC9CB}"/>
    <cellStyle name="Normal 10 6 3" xfId="33224" xr:uid="{824BCAC5-3407-4D02-B6E2-8DD655C69461}"/>
    <cellStyle name="Normal 10 6 4" xfId="31774" xr:uid="{3BBF922D-B2F5-46C6-B7D3-8C61A0924C7F}"/>
    <cellStyle name="Normal 10 6 5" xfId="4806" xr:uid="{3B31FED2-D282-40B9-B80E-451A79296434}"/>
    <cellStyle name="Normal 10 60" xfId="4807" xr:uid="{61BABB20-09AA-4EEA-80EF-54D3C1F63F41}"/>
    <cellStyle name="Normal 10 61" xfId="4808" xr:uid="{FD69CC89-4E2A-4A54-99AF-E6A1C86CBB36}"/>
    <cellStyle name="Normal 10 62" xfId="4809" xr:uid="{B45B0C74-8F81-4940-A3AC-35372C368F4E}"/>
    <cellStyle name="Normal 10 63" xfId="4810" xr:uid="{149BA8C9-4F3E-4838-AC48-7BA66A89D54C}"/>
    <cellStyle name="Normal 10 64" xfId="4811" xr:uid="{15F0530E-E38F-445B-A19F-4091DEF547AF}"/>
    <cellStyle name="Normal 10 65" xfId="4812" xr:uid="{89ABC3F2-B2BD-4F33-B724-F77F14342AD0}"/>
    <cellStyle name="Normal 10 66" xfId="4813" xr:uid="{3316ECA7-D8B9-48F9-A2A4-6FDDA4D58858}"/>
    <cellStyle name="Normal 10 67" xfId="4814" xr:uid="{A6D9C23B-3A2C-4EF1-98CB-D552F902E6C4}"/>
    <cellStyle name="Normal 10 68" xfId="4815" xr:uid="{ED9C8A93-2ACC-45E2-B9B0-F2915ED186D8}"/>
    <cellStyle name="Normal 10 69" xfId="4816" xr:uid="{6BE58E51-D2FB-4759-AE43-3B39365A12A9}"/>
    <cellStyle name="Normal 10 7" xfId="4817" xr:uid="{9F9EFCFE-EB42-4722-87EE-4AFF8FDA84CF}"/>
    <cellStyle name="Normal 10 7 2" xfId="16940" xr:uid="{12D2D427-67A6-48F5-B9D2-EF441812E9B3}"/>
    <cellStyle name="Normal 10 7 3" xfId="33225" xr:uid="{58D477C3-DD36-41F8-A431-2FC7696C2B59}"/>
    <cellStyle name="Normal 10 70" xfId="4818" xr:uid="{F5FA048B-5C70-42FE-8FEC-34904724BB8D}"/>
    <cellStyle name="Normal 10 71" xfId="4819" xr:uid="{89770DD4-7A98-4649-B021-080E3DAC44EE}"/>
    <cellStyle name="Normal 10 72" xfId="4820" xr:uid="{C538110C-4272-4186-A369-0415C4DDEBD9}"/>
    <cellStyle name="Normal 10 73" xfId="4821" xr:uid="{C8D9A21B-88EC-4BBE-BE2D-8D6BAC686DC1}"/>
    <cellStyle name="Normal 10 74" xfId="4822" xr:uid="{C2B5C70B-54D0-4B16-AB2F-1C0B5A4435D9}"/>
    <cellStyle name="Normal 10 75" xfId="4823" xr:uid="{3C59DC54-5E56-4F8D-9762-88F82BF5B3F8}"/>
    <cellStyle name="Normal 10 76" xfId="4824" xr:uid="{33F41294-D466-4281-8E77-1A11A7002C71}"/>
    <cellStyle name="Normal 10 77" xfId="4825" xr:uid="{F68094A6-749B-4EC2-9E8A-DA23895339A7}"/>
    <cellStyle name="Normal 10 78" xfId="4826" xr:uid="{0AAA89AD-861B-4738-BEC0-70629906C8CC}"/>
    <cellStyle name="Normal 10 79" xfId="4827" xr:uid="{6345D0E6-E829-421A-876D-8362A1C449B4}"/>
    <cellStyle name="Normal 10 8" xfId="4828" xr:uid="{38E7ADFA-3851-4BE7-B1D8-C3BDC5BE5A9A}"/>
    <cellStyle name="Normal 10 8 2" xfId="16941" xr:uid="{46E3E7D6-7450-4069-BB8B-EACDC5F35DAA}"/>
    <cellStyle name="Normal 10 8 3" xfId="33226" xr:uid="{87A55076-95A6-4054-A3FB-411B657F9882}"/>
    <cellStyle name="Normal 10 80" xfId="4829" xr:uid="{52675622-AB04-44F1-B920-8FAD6EBC8991}"/>
    <cellStyle name="Normal 10 81" xfId="4830" xr:uid="{42B6FED5-04F7-447D-9D10-64B8C2676A05}"/>
    <cellStyle name="Normal 10 82" xfId="4831" xr:uid="{910063FD-E60D-4D87-A47D-D512CA53421F}"/>
    <cellStyle name="Normal 10 82 2" xfId="4832" xr:uid="{AE4E63F6-7D50-4E35-822A-F101FAF05196}"/>
    <cellStyle name="Normal 10 83" xfId="4833" xr:uid="{0C5BDF96-EB31-41DE-9ECD-476573446172}"/>
    <cellStyle name="Normal 10 84" xfId="12296" xr:uid="{316C810E-BA3A-44A6-A2FF-D8D3DF6D9D33}"/>
    <cellStyle name="Normal 10 85" xfId="16912" xr:uid="{C3482DD4-4C7C-41FA-B6B2-C2C77C544F8F}"/>
    <cellStyle name="Normal 10 86" xfId="17073" xr:uid="{4EC6A20A-723E-4786-BB7C-CD7D7AE1AFCE}"/>
    <cellStyle name="Normal 10 87" xfId="31743" xr:uid="{B4CD1CD4-54D7-477F-98A6-F5A1B78B92F3}"/>
    <cellStyle name="Normal 10 88" xfId="39126" xr:uid="{ECD76D26-ACEB-497D-9B53-E6FD1A0AA04D}"/>
    <cellStyle name="Normal 10 89" xfId="38837" xr:uid="{F34D10EE-139E-466D-8219-A51DEC5643C9}"/>
    <cellStyle name="Normal 10 9" xfId="4834" xr:uid="{312E6CF1-1AF7-4D49-BD0E-4D44D297E65F}"/>
    <cellStyle name="Normal 10 9 2" xfId="16942" xr:uid="{CAA82838-2DA9-48F2-A51E-7896935F7BEE}"/>
    <cellStyle name="Normal 100" xfId="4835" xr:uid="{40E3A8FA-CE93-4E67-BA14-8E36AEA4F3B2}"/>
    <cellStyle name="Normal 100 10" xfId="9024" xr:uid="{4F77D131-D5AD-4D48-98E3-017CACD2B691}"/>
    <cellStyle name="Normal 100 11" xfId="9025" xr:uid="{C2111E06-3E8D-4BF0-BDFE-DD301E9D36BE}"/>
    <cellStyle name="Normal 100 12" xfId="9026" xr:uid="{4FC4C282-27E1-49AC-839E-315F3D97DD9B}"/>
    <cellStyle name="Normal 100 13" xfId="9027" xr:uid="{D7679CEF-AFDA-4EEC-ADAF-34A084F5D2BD}"/>
    <cellStyle name="Normal 100 14" xfId="9028" xr:uid="{21078BDB-120E-49C9-B649-E47C5857B264}"/>
    <cellStyle name="Normal 100 15" xfId="9029" xr:uid="{B1B7177E-A683-437E-A4F2-26F51B161595}"/>
    <cellStyle name="Normal 100 16" xfId="9030" xr:uid="{DB3CDDA1-3D76-4B61-A4CA-BE82E0C23439}"/>
    <cellStyle name="Normal 100 17" xfId="9031" xr:uid="{4429C4D2-342E-4B5E-9A4D-90D8F9B24182}"/>
    <cellStyle name="Normal 100 18" xfId="9032" xr:uid="{24B2A42E-CAAD-40D3-A72A-32F41FEE3BC4}"/>
    <cellStyle name="Normal 100 19" xfId="9033" xr:uid="{FB414107-BCAD-4668-B97E-4058DBBB9FDD}"/>
    <cellStyle name="Normal 100 2" xfId="4836" xr:uid="{D6783DCA-2C18-43D4-8FC8-298FC87CFE29}"/>
    <cellStyle name="Normal 100 2 2" xfId="12297" xr:uid="{A91E9049-705D-4B0A-BF80-247238CC7EF9}"/>
    <cellStyle name="Normal 100 2 2 2" xfId="31162" xr:uid="{4886F644-5B83-4148-9AC7-A91E82432047}"/>
    <cellStyle name="Normal 100 2 2 3" xfId="36787" xr:uid="{B87DC87A-D17D-4D62-8B5E-80F356537506}"/>
    <cellStyle name="Normal 100 2 3" xfId="31161" xr:uid="{A0E2FA99-8044-49E6-B8F4-F8126A80B798}"/>
    <cellStyle name="Normal 100 20" xfId="9034" xr:uid="{2AF8B4D5-1C6C-4055-B5F7-F6DC4C657944}"/>
    <cellStyle name="Normal 100 21" xfId="9035" xr:uid="{77AE5530-5B26-483C-A3B2-8FF65BD7A0CB}"/>
    <cellStyle name="Normal 100 22" xfId="9036" xr:uid="{433ED984-785F-4C45-834F-82C737CB4A75}"/>
    <cellStyle name="Normal 100 23" xfId="9037" xr:uid="{9EBB8985-CA08-44BE-849C-5903563A86B8}"/>
    <cellStyle name="Normal 100 24" xfId="9038" xr:uid="{46001873-E173-4B48-8BCE-CC0D105A7F3D}"/>
    <cellStyle name="Normal 100 25" xfId="9039" xr:uid="{AF44C6FB-F290-48D1-BF92-62965982BC96}"/>
    <cellStyle name="Normal 100 26" xfId="9040" xr:uid="{49B4CDC5-79BC-4DDC-BE56-7DCF11ABAF40}"/>
    <cellStyle name="Normal 100 27" xfId="9041" xr:uid="{EFE77CAC-148C-4289-B0AC-8BFC05862802}"/>
    <cellStyle name="Normal 100 28" xfId="9042" xr:uid="{6449B011-E3B7-4DB0-A8A2-8939A8C05488}"/>
    <cellStyle name="Normal 100 29" xfId="9043" xr:uid="{FFB4A7AF-D669-4284-9850-254DEFEA5B9A}"/>
    <cellStyle name="Normal 100 3" xfId="9044" xr:uid="{DA66D93E-11CD-47A3-91F4-E373BADB5D7D}"/>
    <cellStyle name="Normal 100 3 2" xfId="12298" xr:uid="{1D190C99-DD6D-43F4-B28A-3C04FC7F6A9E}"/>
    <cellStyle name="Normal 100 3 2 2" xfId="31164" xr:uid="{CC36042E-35BE-4429-87AA-673DB2CA9077}"/>
    <cellStyle name="Normal 100 3 2 3" xfId="36788" xr:uid="{93CBD303-6763-4C21-B29A-5F40FBE543EA}"/>
    <cellStyle name="Normal 100 3 3" xfId="31163" xr:uid="{7105F0AB-849F-4F1F-9077-01B321EDAB00}"/>
    <cellStyle name="Normal 100 30" xfId="9045" xr:uid="{6AB5F81A-760C-405E-A39B-49DB0CEBACD9}"/>
    <cellStyle name="Normal 100 31" xfId="9046" xr:uid="{CD6C739C-4E6E-4A1E-8957-83BE0EA65888}"/>
    <cellStyle name="Normal 100 32" xfId="9047" xr:uid="{E6E8CADA-E642-47BB-B97C-8EE474C03606}"/>
    <cellStyle name="Normal 100 33" xfId="9048" xr:uid="{C4D92DAF-E817-4A76-ABAE-024C437FA82F}"/>
    <cellStyle name="Normal 100 34" xfId="9049" xr:uid="{74226E63-0137-4229-8B1F-C0A1563F4905}"/>
    <cellStyle name="Normal 100 35" xfId="9050" xr:uid="{21CE0325-824E-48B5-B7CA-FF3FFC112A26}"/>
    <cellStyle name="Normal 100 36" xfId="9051" xr:uid="{B403D694-9817-4EA0-A8B2-08B398CD0462}"/>
    <cellStyle name="Normal 100 37" xfId="9052" xr:uid="{D4CF6B8E-8BD3-4DE5-81B3-534E99F3CF7C}"/>
    <cellStyle name="Normal 100 38" xfId="9053" xr:uid="{C51E680D-99F4-48A5-8CBC-CEF1A6CBBF79}"/>
    <cellStyle name="Normal 100 39" xfId="9054" xr:uid="{6FAFE24E-FA2F-4D2B-B47F-EE5C5DD95809}"/>
    <cellStyle name="Normal 100 4" xfId="9055" xr:uid="{695CF840-8CE5-4AA8-B554-5707174006EE}"/>
    <cellStyle name="Normal 100 40" xfId="9056" xr:uid="{DEE2DF60-5811-4103-8B46-C1ACC8423A93}"/>
    <cellStyle name="Normal 100 41" xfId="9057" xr:uid="{016A06EC-3F31-45A8-9A9E-0A07FCC614E3}"/>
    <cellStyle name="Normal 100 42" xfId="9058" xr:uid="{9BBC9802-E54B-4BD4-B22F-D37AB9B93DB1}"/>
    <cellStyle name="Normal 100 43" xfId="39127" xr:uid="{424907FE-C4B7-49BD-A58D-09A79D5CEB9D}"/>
    <cellStyle name="Normal 100 5" xfId="9059" xr:uid="{FAF49ECC-0F42-4F87-8BF6-DF50252C5647}"/>
    <cellStyle name="Normal 100 6" xfId="9060" xr:uid="{0CCC82C6-9E62-435B-A641-D5C762CEEB4C}"/>
    <cellStyle name="Normal 100 7" xfId="9061" xr:uid="{5C448546-AFA7-4945-8C0D-A732C994D2CB}"/>
    <cellStyle name="Normal 100 8" xfId="9062" xr:uid="{E8C9D06B-CA58-429A-A858-A18B816C925B}"/>
    <cellStyle name="Normal 100 9" xfId="9063" xr:uid="{91869452-0CBD-48B8-887B-2F68E30A32AB}"/>
    <cellStyle name="Normal 101" xfId="4837" xr:uid="{398EEBBC-0A10-4A71-9A16-251CD2C5CE94}"/>
    <cellStyle name="Normal 101 2" xfId="4838" xr:uid="{C6589904-990E-43A9-B594-8418AD44FC38}"/>
    <cellStyle name="Normal 101 2 2" xfId="12301" xr:uid="{2B58A976-F127-4FF5-B55B-96B6250B3328}"/>
    <cellStyle name="Normal 101 2 3" xfId="12302" xr:uid="{A51FE52C-4AD3-407E-942E-7A40A6A031E8}"/>
    <cellStyle name="Normal 101 2 4" xfId="12300" xr:uid="{3DDD0F81-1D58-4DE4-99C0-F7C710A3E3D1}"/>
    <cellStyle name="Normal 101 2 5" xfId="39129" xr:uid="{4794BD6F-DB14-422F-A550-6A25E1A2B807}"/>
    <cellStyle name="Normal 101 3" xfId="12303" xr:uid="{57998993-87D3-45F8-8F6C-4066415B12C8}"/>
    <cellStyle name="Normal 101 4" xfId="12304" xr:uid="{4E448A7C-C18F-4820-B9F1-9C3D74EAA711}"/>
    <cellStyle name="Normal 101 4 2" xfId="12305" xr:uid="{C1A75451-E451-4546-AC93-632DF8DDB37C}"/>
    <cellStyle name="Normal 101 5" xfId="12306" xr:uid="{CB8D87DA-98B2-4FE1-803A-D0999AC64425}"/>
    <cellStyle name="Normal 101 6" xfId="12299" xr:uid="{DF63F48E-6BBF-458F-8B79-7AAC43C7DA48}"/>
    <cellStyle name="Normal 101 7" xfId="39128" xr:uid="{07AD6F29-A29C-4F86-ACFF-109DFA9BA0DE}"/>
    <cellStyle name="Normal 102" xfId="4839" xr:uid="{1523A824-EDF3-46CD-BA3C-412DE242DD3B}"/>
    <cellStyle name="Normal 102 2" xfId="4840" xr:uid="{C8AAA3A2-5B1E-41FF-9F57-C05F1173ABFE}"/>
    <cellStyle name="Normal 102 2 2" xfId="16943" xr:uid="{EA251B60-7ACA-4A1F-99D9-183A5DE03039}"/>
    <cellStyle name="Normal 102 3" xfId="11063" xr:uid="{45099AAB-13B9-4B72-92F8-36A7C3EB75E0}"/>
    <cellStyle name="Normal 102 4" xfId="39130" xr:uid="{36F2DF32-937B-40DA-8DA3-77D14CC6552D}"/>
    <cellStyle name="Normal 103" xfId="4841" xr:uid="{211395C0-9521-4077-BEE4-F83DFDC69E6C}"/>
    <cellStyle name="Normal 103 10" xfId="9064" xr:uid="{CBC68BDE-F9AB-448C-9E5C-E3683C868182}"/>
    <cellStyle name="Normal 103 11" xfId="9065" xr:uid="{4EFE32F7-3081-4DC7-BB71-78FE0926F331}"/>
    <cellStyle name="Normal 103 12" xfId="9066" xr:uid="{3C88B62F-E7A5-4220-8CE7-3A2C4E2F5094}"/>
    <cellStyle name="Normal 103 13" xfId="9067" xr:uid="{8559A316-929B-491B-B86E-FB80F32A52F1}"/>
    <cellStyle name="Normal 103 14" xfId="9068" xr:uid="{A17C0F7F-0E53-44A6-B489-F826841AFAC3}"/>
    <cellStyle name="Normal 103 15" xfId="9069" xr:uid="{DC8E828E-7E11-4231-A69B-4C3D067E83E3}"/>
    <cellStyle name="Normal 103 16" xfId="9070" xr:uid="{A56E4A67-3262-4B3A-9326-0AC09F387624}"/>
    <cellStyle name="Normal 103 17" xfId="9071" xr:uid="{7C9D5007-8B35-429A-919D-7FC60F527289}"/>
    <cellStyle name="Normal 103 18" xfId="9072" xr:uid="{D406C05A-C2BE-4596-ADB3-3D39EE9333BC}"/>
    <cellStyle name="Normal 103 19" xfId="9073" xr:uid="{C39B29BD-8BE5-4232-84C0-4FC22283C688}"/>
    <cellStyle name="Normal 103 2" xfId="4842" xr:uid="{B52C23EE-1B1E-436A-8C9E-DC3BDC8568E6}"/>
    <cellStyle name="Normal 103 20" xfId="9074" xr:uid="{12C0E2A3-4794-49DD-B255-D1EDF6E3C7EB}"/>
    <cellStyle name="Normal 103 21" xfId="9075" xr:uid="{77E1290B-1BE3-4FE2-A7CE-168C539917E4}"/>
    <cellStyle name="Normal 103 22" xfId="9076" xr:uid="{2AFA6354-2F76-44F6-ADF7-BD664804DFBC}"/>
    <cellStyle name="Normal 103 23" xfId="9077" xr:uid="{F4E8678A-9010-4C24-9B7E-3F6EDA31010B}"/>
    <cellStyle name="Normal 103 24" xfId="9078" xr:uid="{D8D1F033-288E-4531-9B2A-C83CACA4B28F}"/>
    <cellStyle name="Normal 103 25" xfId="9079" xr:uid="{C7081522-94E1-4E55-8248-80589573B661}"/>
    <cellStyle name="Normal 103 26" xfId="9080" xr:uid="{D9AFFA1C-97B0-4CEB-99D4-22E43396F8C4}"/>
    <cellStyle name="Normal 103 27" xfId="9081" xr:uid="{5D475275-E25E-466F-9EC8-2C1EAC8DA49E}"/>
    <cellStyle name="Normal 103 28" xfId="9082" xr:uid="{525AC518-FA78-4C21-910B-B9272A04F854}"/>
    <cellStyle name="Normal 103 29" xfId="9083" xr:uid="{E4BF1DFE-4A9C-4D62-9B46-962C0DF03F8D}"/>
    <cellStyle name="Normal 103 3" xfId="9084" xr:uid="{0FF132D8-A7D2-4242-84BB-7A7C52371724}"/>
    <cellStyle name="Normal 103 30" xfId="9085" xr:uid="{8527E3C4-7045-4DC4-B1DC-8207FDAA24B3}"/>
    <cellStyle name="Normal 103 31" xfId="9086" xr:uid="{16641C44-ACB0-4E13-A836-65873B62963A}"/>
    <cellStyle name="Normal 103 32" xfId="9087" xr:uid="{FA7EF94B-7CFE-4E1B-B310-D574FC884511}"/>
    <cellStyle name="Normal 103 33" xfId="9088" xr:uid="{2670725C-29A1-48CF-BEDE-2A2C8556A924}"/>
    <cellStyle name="Normal 103 34" xfId="9089" xr:uid="{3E0BAA1F-4F8B-4EBE-B870-3C0934C6A3B9}"/>
    <cellStyle name="Normal 103 35" xfId="9090" xr:uid="{A701855F-A5D9-4DA0-8A03-4B9D137BA805}"/>
    <cellStyle name="Normal 103 36" xfId="9091" xr:uid="{04FD7489-24A5-4049-9CFF-B58B49BBDAB0}"/>
    <cellStyle name="Normal 103 37" xfId="9092" xr:uid="{EB293AA5-1124-46E1-948F-2154FF997141}"/>
    <cellStyle name="Normal 103 38" xfId="9093" xr:uid="{62F4DE4A-D4A9-409D-886F-374A389D5856}"/>
    <cellStyle name="Normal 103 39" xfId="9094" xr:uid="{8F06D87C-2129-48C4-9266-3D4B529F8D7B}"/>
    <cellStyle name="Normal 103 4" xfId="9095" xr:uid="{4A2A5EEB-633E-44D8-8456-477D135EF9C6}"/>
    <cellStyle name="Normal 103 40" xfId="9096" xr:uid="{32150D9E-89AB-46F6-993D-265B76077113}"/>
    <cellStyle name="Normal 103 41" xfId="9097" xr:uid="{DF7E28A0-F705-4382-9D7D-2F85A6EE1D70}"/>
    <cellStyle name="Normal 103 42" xfId="9098" xr:uid="{9E5C504F-1F2A-40DC-8B77-DF13A4FF3BA5}"/>
    <cellStyle name="Normal 103 5" xfId="9099" xr:uid="{CCEB5E16-823C-4B0B-9440-66033154FF0E}"/>
    <cellStyle name="Normal 103 6" xfId="9100" xr:uid="{B2AAD9FE-F70C-4725-B806-C625E57CD729}"/>
    <cellStyle name="Normal 103 7" xfId="9101" xr:uid="{63ABB243-5AA8-4FCF-815D-26685791EBBD}"/>
    <cellStyle name="Normal 103 8" xfId="9102" xr:uid="{5D9C64F3-90B1-42BA-9B24-D8CEE72CD9A3}"/>
    <cellStyle name="Normal 103 9" xfId="9103" xr:uid="{4E0FF586-3C44-4F10-B288-20DE07671F09}"/>
    <cellStyle name="Normal 104" xfId="4843" xr:uid="{55B20BFD-CD25-4065-953C-D83510E1DDE3}"/>
    <cellStyle name="Normal 104 2" xfId="4844" xr:uid="{6DF2D41B-5A76-438B-B82B-DFFE18D479DD}"/>
    <cellStyle name="Normal 104 3" xfId="16944" xr:uid="{B29675B0-95D7-46F2-873A-FD2095A352DB}"/>
    <cellStyle name="Normal 105" xfId="4845" xr:uid="{9C4E216B-781D-4F91-98C6-694B71E6C4D4}"/>
    <cellStyle name="Normal 105 2" xfId="4846" xr:uid="{E9117542-B067-4972-81E3-8094D14A0310}"/>
    <cellStyle name="Normal 105 3" xfId="16945" xr:uid="{EA2BC9D6-6AD8-40DA-9E6B-2CCA4891C5A6}"/>
    <cellStyle name="Normal 106" xfId="4847" xr:uid="{007744BA-F115-4538-BE48-781EAB6B88C1}"/>
    <cellStyle name="Normal 106 2" xfId="4848" xr:uid="{2AFF302D-EB46-462E-987B-A4576F3BA634}"/>
    <cellStyle name="Normal 106 3" xfId="16946" xr:uid="{E88B5C70-E934-4875-A5DB-E662CCADEBC2}"/>
    <cellStyle name="Normal 107" xfId="4849" xr:uid="{8B660063-D956-4342-BD4C-49E97E40FF59}"/>
    <cellStyle name="Normal 107 2" xfId="4850" xr:uid="{873F5D6E-D0B1-4C20-8324-1465BDEB360F}"/>
    <cellStyle name="Normal 107 3" xfId="16947" xr:uid="{7F96A15A-7F1D-4B0B-92F3-03D15A322672}"/>
    <cellStyle name="Normal 107 4" xfId="39131" xr:uid="{9EBB44BE-C417-4148-80BE-78EFE9ADB648}"/>
    <cellStyle name="Normal 108" xfId="4851" xr:uid="{46A576F9-26D5-4BF4-B6C5-067555939AF8}"/>
    <cellStyle name="Normal 108 2" xfId="4852" xr:uid="{BF03D929-B9CC-4C55-9FE5-7ECA87ADF799}"/>
    <cellStyle name="Normal 108 3" xfId="16948" xr:uid="{8B28A979-35EA-429A-8601-30A33E4A7665}"/>
    <cellStyle name="Normal 108 4" xfId="39132" xr:uid="{C83AD2F5-A17C-44B1-B1E7-D996C4E2980A}"/>
    <cellStyle name="Normal 109" xfId="4853" xr:uid="{BB3E71FA-345B-4CB1-9BD9-07D2076D0F24}"/>
    <cellStyle name="Normal 109 2" xfId="4854" xr:uid="{40105EDA-F946-493E-8D01-CBDC942CFE58}"/>
    <cellStyle name="Normal 109 3" xfId="16949" xr:uid="{C447964A-709B-49FD-82BB-061C891CC3EA}"/>
    <cellStyle name="Normal 109 4" xfId="39133" xr:uid="{0D91F8ED-582A-4027-81B1-9BF71B5206A3}"/>
    <cellStyle name="Normal 11" xfId="10" xr:uid="{E9A184A6-6C25-4125-A582-C4D567A8FE15}"/>
    <cellStyle name="Normal 11 10" xfId="9104" xr:uid="{5CB35992-6E78-4ACA-9F33-7D66AFDAE73C}"/>
    <cellStyle name="Normal 11 11" xfId="9105" xr:uid="{205977F3-84C0-4D17-8640-768B355B85D6}"/>
    <cellStyle name="Normal 11 12" xfId="9106" xr:uid="{82F26A57-D932-4DBD-BE8E-144820B16275}"/>
    <cellStyle name="Normal 11 13" xfId="9107" xr:uid="{2A9CEBCB-007B-4591-B331-B1AF0A3E83EC}"/>
    <cellStyle name="Normal 11 14" xfId="9108" xr:uid="{79D89D2F-FE2F-42D5-B825-EBDA60D92CC0}"/>
    <cellStyle name="Normal 11 15" xfId="9109" xr:uid="{F93B94F3-B2A7-4DC3-A804-FFA42374254B}"/>
    <cellStyle name="Normal 11 16" xfId="9110" xr:uid="{FE276D61-A80D-464B-82E5-E1F37CD99172}"/>
    <cellStyle name="Normal 11 17" xfId="9111" xr:uid="{05A7170C-4E97-423D-BF9F-93F689396C16}"/>
    <cellStyle name="Normal 11 18" xfId="9112" xr:uid="{925BAD8C-6716-4AA0-B522-EF2E89BBC516}"/>
    <cellStyle name="Normal 11 18 2" xfId="15785" xr:uid="{FCED6A9C-CE9A-44F0-BA57-215878D28278}"/>
    <cellStyle name="Normal 11 19" xfId="12307" xr:uid="{364692EC-2620-4139-8A89-48358C5C42DB}"/>
    <cellStyle name="Normal 11 2" xfId="1045" xr:uid="{0FCA7035-7F28-4DA2-A3D3-A3759E8F85A6}"/>
    <cellStyle name="Normal 11 2 10" xfId="20248" xr:uid="{0B76FF0E-8795-4CAC-B9B6-0E618B5F702F}"/>
    <cellStyle name="Normal 11 2 10 2" xfId="28327" xr:uid="{EE803541-059A-4E5A-8182-287FA942CF27}"/>
    <cellStyle name="Normal 11 2 11" xfId="16950" xr:uid="{8B6E7773-675F-49EB-B6EA-11DE7DBFB7CB}"/>
    <cellStyle name="Normal 11 2 12" xfId="28326" xr:uid="{F30946C5-23CE-4456-B33E-874DF8FC2283}"/>
    <cellStyle name="Normal 11 2 2" xfId="9113" xr:uid="{8D923BF2-9B35-4E3B-AB42-DFCF9FBFAC7C}"/>
    <cellStyle name="Normal 11 2 2 2" xfId="14733" xr:uid="{426F3A5C-24F4-48CC-B4AA-FBBAFE20C18D}"/>
    <cellStyle name="Normal 11 2 2 2 2" xfId="31777" xr:uid="{BA1DEA6C-FEE9-4EC5-97BD-DDA026F84BF6}"/>
    <cellStyle name="Normal 11 2 2 2 2 2" xfId="31778" xr:uid="{A3006E34-205D-4A7D-8AD6-4D0C58A56D40}"/>
    <cellStyle name="Normal 11 2 2 2 2 2 2" xfId="33227" xr:uid="{0B35346F-5BD1-4506-8F5B-F071F4F57910}"/>
    <cellStyle name="Normal 11 2 2 2 2 2 3" xfId="33228" xr:uid="{BC867D55-692B-4CD6-8AC6-D8904F7FC825}"/>
    <cellStyle name="Normal 11 2 2 2 2 3" xfId="33229" xr:uid="{492D60E4-A651-42EB-A082-C4BCEC94AFC6}"/>
    <cellStyle name="Normal 11 2 2 2 2 4" xfId="33230" xr:uid="{6BFDC642-49C0-4C6C-B8F5-6DEA45DCF88A}"/>
    <cellStyle name="Normal 11 2 2 2 3" xfId="31779" xr:uid="{06893A14-8E90-4FC7-ABA3-20AE54D9E719}"/>
    <cellStyle name="Normal 11 2 2 2 3 2" xfId="33231" xr:uid="{40087A58-DA3D-4B8D-BB75-129AB6143AED}"/>
    <cellStyle name="Normal 11 2 2 2 3 3" xfId="33232" xr:uid="{8157D87F-D165-4F39-A69E-B4DD17C7A6C5}"/>
    <cellStyle name="Normal 11 2 2 2 4" xfId="33233" xr:uid="{73401F8C-DD85-48CA-A885-03A32F62E078}"/>
    <cellStyle name="Normal 11 2 2 2 5" xfId="33234" xr:uid="{5C8E6930-5DAF-4CCE-88DA-EA6DF372929C}"/>
    <cellStyle name="Normal 11 2 2 2 6" xfId="31776" xr:uid="{C594B90E-277E-43ED-899C-691C6BD0DD23}"/>
    <cellStyle name="Normal 11 2 2 3" xfId="31780" xr:uid="{304FCF2F-26F0-4885-AAFE-15ED1867BC18}"/>
    <cellStyle name="Normal 11 2 2 3 2" xfId="31781" xr:uid="{EAD7E25F-8A2E-45F4-8395-B7F49BF18814}"/>
    <cellStyle name="Normal 11 2 2 3 2 2" xfId="33235" xr:uid="{3C024AF8-9B6E-456A-8863-F8F0255BA5F5}"/>
    <cellStyle name="Normal 11 2 2 3 2 3" xfId="33236" xr:uid="{AA30A5A9-0875-4BAB-8776-58F28E4F368A}"/>
    <cellStyle name="Normal 11 2 2 3 3" xfId="33237" xr:uid="{BDF0A389-B7E2-4011-AA7C-E0D0991BA7EA}"/>
    <cellStyle name="Normal 11 2 2 3 4" xfId="33238" xr:uid="{29DEA2E8-478D-4DF9-939A-CC6BAB8B9724}"/>
    <cellStyle name="Normal 11 2 2 4" xfId="31782" xr:uid="{60469E0F-6722-499F-B585-FD96A065A0A0}"/>
    <cellStyle name="Normal 11 2 2 4 2" xfId="33239" xr:uid="{7026B120-FB64-4633-86E9-206D09917EB2}"/>
    <cellStyle name="Normal 11 2 2 4 3" xfId="33240" xr:uid="{4119B6AA-21FE-4FE9-8971-4BC9E27B719B}"/>
    <cellStyle name="Normal 11 2 2 5" xfId="33241" xr:uid="{255B9B62-C911-44E2-BF9A-82DD3167F0F9}"/>
    <cellStyle name="Normal 11 2 2 6" xfId="33242" xr:uid="{E3A513FB-5DB4-46C8-89D4-C7BFEE95D835}"/>
    <cellStyle name="Normal 11 2 2 7" xfId="31775" xr:uid="{3C45976F-A259-4C0F-AB89-B2AB213CA11A}"/>
    <cellStyle name="Normal 11 2 3" xfId="9114" xr:uid="{2ED2A33A-9052-4052-845D-1667201188AE}"/>
    <cellStyle name="Normal 11 2 3 2" xfId="28328" xr:uid="{923D6721-A64E-4243-A050-F9CA28D6F6C8}"/>
    <cellStyle name="Normal 11 2 3 2 2" xfId="31785" xr:uid="{047D39AC-8074-4CB7-9375-DF41200111D3}"/>
    <cellStyle name="Normal 11 2 3 2 2 2" xfId="33243" xr:uid="{48A9E14A-2969-4395-82DC-F77DAA430A3C}"/>
    <cellStyle name="Normal 11 2 3 2 2 3" xfId="33244" xr:uid="{C92D4436-6283-48B4-8763-663D0949EB15}"/>
    <cellStyle name="Normal 11 2 3 2 3" xfId="33245" xr:uid="{130EE093-D9E7-422F-ADDB-CA2122579D11}"/>
    <cellStyle name="Normal 11 2 3 2 4" xfId="33246" xr:uid="{1D8FBFCF-6705-4354-940C-9794935265E6}"/>
    <cellStyle name="Normal 11 2 3 2 5" xfId="31784" xr:uid="{BCAF6583-1E48-4A2A-8674-5004032386C2}"/>
    <cellStyle name="Normal 11 2 3 3" xfId="31786" xr:uid="{6423D6EB-DA53-48F9-BD9C-790533B77DD6}"/>
    <cellStyle name="Normal 11 2 3 3 2" xfId="33247" xr:uid="{DEF95F30-9F40-4586-9926-9E352701EA3B}"/>
    <cellStyle name="Normal 11 2 3 3 3" xfId="33248" xr:uid="{11827590-1CDB-49FC-9C1E-0043C1F68C83}"/>
    <cellStyle name="Normal 11 2 3 4" xfId="33249" xr:uid="{CF7FFAD3-241B-453B-B577-6713201FEBA9}"/>
    <cellStyle name="Normal 11 2 3 5" xfId="33250" xr:uid="{27C832AB-A49E-4155-A564-8C4BEFE233CC}"/>
    <cellStyle name="Normal 11 2 3 6" xfId="31783" xr:uid="{A36BA2BB-1172-4D7A-BD10-3F73CB3C6C74}"/>
    <cellStyle name="Normal 11 2 4" xfId="9115" xr:uid="{D8E2EB55-23E8-4FCC-A7C0-7AC40DA670E0}"/>
    <cellStyle name="Normal 11 2 4 2" xfId="31788" xr:uid="{03EE7E5A-94C9-45B1-8183-8B83AA14186F}"/>
    <cellStyle name="Normal 11 2 4 2 2" xfId="33251" xr:uid="{45F45BF6-1E22-4100-8367-0B4D825E0071}"/>
    <cellStyle name="Normal 11 2 4 2 3" xfId="33252" xr:uid="{87FD3E85-B712-4B1D-9BBD-A01165F5DBC1}"/>
    <cellStyle name="Normal 11 2 4 3" xfId="33253" xr:uid="{0A834D55-FC7B-4DBC-9F20-E3DE74876D4C}"/>
    <cellStyle name="Normal 11 2 4 4" xfId="33254" xr:uid="{CF6FE939-3465-4FB3-B919-717B24D0D512}"/>
    <cellStyle name="Normal 11 2 4 5" xfId="31787" xr:uid="{5CF50CFA-2413-4F03-8E66-121B2CF1871F}"/>
    <cellStyle name="Normal 11 2 5" xfId="9116" xr:uid="{F1D705E6-04D0-4306-81D4-B451D92909BF}"/>
    <cellStyle name="Normal 11 2 5 2" xfId="33255" xr:uid="{9D66EA50-EEC2-493D-B04F-586C2DD824E8}"/>
    <cellStyle name="Normal 11 2 5 3" xfId="33256" xr:uid="{1BD33873-37EB-4525-9C03-CFCCE50D3357}"/>
    <cellStyle name="Normal 11 2 5 4" xfId="31789" xr:uid="{74596446-DBCC-4B33-976E-5DE7CBE5EE63}"/>
    <cellStyle name="Normal 11 2 6" xfId="9117" xr:uid="{974BB23B-C73A-4262-87C7-2D8450B3C4EC}"/>
    <cellStyle name="Normal 11 2 6 2" xfId="33257" xr:uid="{B9BCB6ED-14AD-4BB6-8308-EE874C9588EC}"/>
    <cellStyle name="Normal 11 2 7" xfId="9118" xr:uid="{6D7E88E6-CE84-462A-97FC-DBC6C3CE137A}"/>
    <cellStyle name="Normal 11 2 7 2" xfId="33258" xr:uid="{B8E3FE64-6342-42F4-B309-E5CACE51C536}"/>
    <cellStyle name="Normal 11 2 8" xfId="9119" xr:uid="{976EB1BB-4E81-40AE-A755-3857960B0613}"/>
    <cellStyle name="Normal 11 2 9" xfId="14429" xr:uid="{6062CDD6-CCBA-4D6B-AEBF-09C4180FA083}"/>
    <cellStyle name="Normal 11 2 9 2" xfId="16951" xr:uid="{30D84B01-0F05-4AD5-81EC-3F11AC6A5077}"/>
    <cellStyle name="Normal 11 2 9 3" xfId="36789" xr:uid="{1A971E5A-B422-42B0-AB63-3C18634599F6}"/>
    <cellStyle name="Normal 11 2_Doors and Windows" xfId="9120" xr:uid="{2F3A13C4-F55F-40D1-92B7-D482377FA1F7}"/>
    <cellStyle name="Normal 11 21" xfId="35108" xr:uid="{317D6D4D-5DB3-400A-A744-86D2892CC334}"/>
    <cellStyle name="Normal 11 3" xfId="1046" xr:uid="{65BF5B00-CF7B-478C-986D-AB1111B6DA01}"/>
    <cellStyle name="Normal 11 3 10" xfId="14469" xr:uid="{FF6EE661-15A3-4F4E-80CB-4BF62EAD03E3}"/>
    <cellStyle name="Normal 11 3 10 2" xfId="36790" xr:uid="{477F9993-7EA8-4A8B-90DE-A793489D5CFF}"/>
    <cellStyle name="Normal 11 3 11" xfId="16952" xr:uid="{419AE1CA-DA5A-4BAC-BC27-FFC090467529}"/>
    <cellStyle name="Normal 11 3 12" xfId="28329" xr:uid="{08775DAA-69E5-431D-BB41-E9FDC5D0A93B}"/>
    <cellStyle name="Normal 11 3 13" xfId="31790" xr:uid="{ADD2B338-3964-4483-9F6D-D4676023525F}"/>
    <cellStyle name="Normal 11 3 14" xfId="39134" xr:uid="{939427EE-F5CA-4996-97B3-95E35FF1428B}"/>
    <cellStyle name="Normal 11 3 2" xfId="1047" xr:uid="{C65F5C5B-88DB-46BB-84E9-C1FBA02B9FF8}"/>
    <cellStyle name="Normal 11 3 2 2" xfId="12310" xr:uid="{37543698-7874-4352-8D73-C680359D30BE}"/>
    <cellStyle name="Normal 11 3 2 2 2" xfId="16953" xr:uid="{A91EAEB8-79D5-434C-B8BB-ABB3EECEE137}"/>
    <cellStyle name="Normal 11 3 2 2 2 2" xfId="33259" xr:uid="{4A638C6F-FD75-4294-9911-766D76DC750D}"/>
    <cellStyle name="Normal 11 3 2 2 3" xfId="33260" xr:uid="{0EF7DF7B-0F7F-465A-9D17-DEC9854C8375}"/>
    <cellStyle name="Normal 11 3 2 2 4" xfId="31792" xr:uid="{FAEA5E9C-6812-47A9-AAED-4CBCAA8FE8A2}"/>
    <cellStyle name="Normal 11 3 2 3" xfId="12309" xr:uid="{B751A799-2C21-4F9A-BA53-1C4F40760C6C}"/>
    <cellStyle name="Normal 11 3 2 3 2" xfId="33261" xr:uid="{22580717-C2DF-4B9D-B8A4-A45EDF6A246D}"/>
    <cellStyle name="Normal 11 3 2 4" xfId="28330" xr:uid="{BB75406E-2920-440C-AF3B-6A093C68E81E}"/>
    <cellStyle name="Normal 11 3 2 4 2" xfId="33262" xr:uid="{51B6A42B-9454-4BD0-BF45-B84496F0AB2B}"/>
    <cellStyle name="Normal 11 3 2 5" xfId="31791" xr:uid="{EB25EEA5-D292-4534-8A37-0236E7C2FFAC}"/>
    <cellStyle name="Normal 11 3 2 6" xfId="9121" xr:uid="{572892D6-D7FC-4415-BBEC-55DF483777C4}"/>
    <cellStyle name="Normal 11 3 3" xfId="9122" xr:uid="{2FA3432B-33C5-4619-A357-B956614607B2}"/>
    <cellStyle name="Normal 11 3 3 2" xfId="12311" xr:uid="{BD7AC5A8-C189-4511-9B11-9A2A23BCB544}"/>
    <cellStyle name="Normal 11 3 3 2 2" xfId="33263" xr:uid="{4054C2F6-7968-43A9-A79C-2F607A99A4A9}"/>
    <cellStyle name="Normal 11 3 3 3" xfId="33264" xr:uid="{252B5CCD-D7DB-4B96-A8F2-D23D548EA641}"/>
    <cellStyle name="Normal 11 3 3 4" xfId="31793" xr:uid="{F2B5B5BD-59ED-4E94-A06B-249698503CE0}"/>
    <cellStyle name="Normal 11 3 4" xfId="9123" xr:uid="{563CA38E-5713-4723-A3F3-E33777CF8B08}"/>
    <cellStyle name="Normal 11 3 4 2" xfId="12312" xr:uid="{3332AE13-996A-4B2B-A8A9-F7A217D5511C}"/>
    <cellStyle name="Normal 11 3 4 2 2" xfId="16954" xr:uid="{DC5E66C1-FDE8-421F-B9E6-03832B0C8235}"/>
    <cellStyle name="Normal 11 3 4 3" xfId="33265" xr:uid="{8CCC644B-F793-4A0F-9F14-587FF01B48D1}"/>
    <cellStyle name="Normal 11 3 5" xfId="9124" xr:uid="{E283FE71-A8D5-4CA4-B082-DE253C7B20A3}"/>
    <cellStyle name="Normal 11 3 5 2" xfId="14628" xr:uid="{CEAD31AF-4178-436C-8DF3-B1A20DF17F44}"/>
    <cellStyle name="Normal 11 3 5 2 2" xfId="20250" xr:uid="{72050E59-F94C-448C-A681-17085687B827}"/>
    <cellStyle name="Normal 11 3 5 2 3" xfId="28332" xr:uid="{0D7D968B-12BA-4A81-BF0E-70BE4BF8096D}"/>
    <cellStyle name="Normal 11 3 5 2 4" xfId="36791" xr:uid="{41BBFB59-1EF7-4257-82CA-13731A0CBF2E}"/>
    <cellStyle name="Normal 11 3 5 3" xfId="16955" xr:uid="{7CE39E53-C72A-465E-A1A5-7F642A455500}"/>
    <cellStyle name="Normal 11 3 5 4" xfId="28331" xr:uid="{BA2C60FD-5BF6-4177-BBAD-580823195180}"/>
    <cellStyle name="Normal 11 3 5 5" xfId="33266" xr:uid="{4F0BFD98-8905-4F08-80B6-9FD4D3FC9A1A}"/>
    <cellStyle name="Normal 11 3 6" xfId="9125" xr:uid="{28A7087C-57FE-46AB-BCE6-0F14C35BB003}"/>
    <cellStyle name="Normal 11 3 6 2" xfId="12313" xr:uid="{3DBB8488-0957-463F-A069-B769100E1EB4}"/>
    <cellStyle name="Normal 11 3 6 2 2" xfId="15059" xr:uid="{5E236EF6-0786-4B70-8012-4089BF1CCD83}"/>
    <cellStyle name="Normal 11 3 6 2 2 2" xfId="20252" xr:uid="{482AC723-C5B2-4F7E-96A4-7BA11907F430}"/>
    <cellStyle name="Normal 11 3 6 2 2 3" xfId="28335" xr:uid="{5A93A4E7-839C-448F-928B-13EBA6B53821}"/>
    <cellStyle name="Normal 11 3 6 2 2 4" xfId="36793" xr:uid="{048ECEEB-DC2A-4C3C-961C-E88318143ABB}"/>
    <cellStyle name="Normal 11 3 6 2 3" xfId="16957" xr:uid="{5B8B0D77-EC4F-4EC0-8024-3864FB09EF68}"/>
    <cellStyle name="Normal 11 3 6 2 4" xfId="28334" xr:uid="{CA81BA87-61A6-41C6-9AD1-DE66A0A7DD13}"/>
    <cellStyle name="Normal 11 3 6 2 5" xfId="36792" xr:uid="{ECCD158A-F64A-4329-825E-95401E6CD73E}"/>
    <cellStyle name="Normal 11 3 6 3" xfId="15728" xr:uid="{82FC3BCF-A8B7-4AD6-BF73-839ACFF70D43}"/>
    <cellStyle name="Normal 11 3 6 3 2" xfId="16958" xr:uid="{C29EC538-BA52-48F5-A33D-2183B5AB6729}"/>
    <cellStyle name="Normal 11 3 6 3 2 2" xfId="21687" xr:uid="{9BE254A1-86C2-4EF8-86C2-3750FEF14BCE}"/>
    <cellStyle name="Normal 11 3 6 3 2 2 2" xfId="28337" xr:uid="{90C4CBF5-A969-446B-A810-5D2A9A6D64C8}"/>
    <cellStyle name="Normal 11 3 6 3 2 2 3" xfId="30983" xr:uid="{25C8A296-50C1-47A2-9000-C00D12B3C12D}"/>
    <cellStyle name="Normal 11 3 6 3 2 3" xfId="28336" xr:uid="{164FF22E-1D4B-4239-A7D1-B4B16E634B34}"/>
    <cellStyle name="Normal 11 3 6 3 2 4" xfId="31166" xr:uid="{34F5333E-D446-4E3D-B8FF-88CDFB2DE784}"/>
    <cellStyle name="Normal 11 3 6 3 3" xfId="19468" xr:uid="{990169AC-C54F-4654-9940-9DD85F177793}"/>
    <cellStyle name="Normal 11 3 6 3 3 2" xfId="28338" xr:uid="{CF2E2349-108D-4189-B5E7-79D4096C418C}"/>
    <cellStyle name="Normal 11 3 6 3 4" xfId="15774" xr:uid="{3EFB281B-4225-4A0A-94E9-B789FE84D862}"/>
    <cellStyle name="Normal 11 3 6 3 5" xfId="26087" xr:uid="{FEAE97FD-4F68-42DD-BFC1-533DAF58DAC2}"/>
    <cellStyle name="Normal 11 3 6 3 6" xfId="31165" xr:uid="{D39A3FDE-E449-4F2D-80B3-E60825C4994D}"/>
    <cellStyle name="Normal 11 3 6 3 7" xfId="36794" xr:uid="{4D3E0CB3-1041-4CEB-866A-6E640824B070}"/>
    <cellStyle name="Normal 11 3 6 4" xfId="14582" xr:uid="{09E2D4BB-2839-4FDE-A480-823C175B2FF0}"/>
    <cellStyle name="Normal 11 3 6 4 2" xfId="20251" xr:uid="{35435E92-A380-4584-A007-3FDD0F377D74}"/>
    <cellStyle name="Normal 11 3 6 4 3" xfId="28339" xr:uid="{230DA7EB-E114-461D-B76F-4DCF95876CC0}"/>
    <cellStyle name="Normal 11 3 6 4 4" xfId="36795" xr:uid="{07C2BC98-172E-4A8C-928C-63A8DBD60B8B}"/>
    <cellStyle name="Normal 11 3 6 5" xfId="16956" xr:uid="{E1008EE6-303A-4142-AFE7-5A5F9B4533A8}"/>
    <cellStyle name="Normal 11 3 6 6" xfId="28333" xr:uid="{70D5E1DA-6C59-4D79-A829-7E0C44092F8C}"/>
    <cellStyle name="Normal 11 3 7" xfId="9126" xr:uid="{E1DE0EB0-7487-408E-A329-13EB45AC7381}"/>
    <cellStyle name="Normal 11 3 7 2" xfId="15065" xr:uid="{F7EB47C9-31FE-4B5C-BB2E-C9ED0ADEECA6}"/>
    <cellStyle name="Normal 11 3 7 2 2" xfId="20253" xr:uid="{06F60DCF-B590-42E0-A7B3-1327A3177ED9}"/>
    <cellStyle name="Normal 11 3 7 2 3" xfId="28341" xr:uid="{1FC8A5D0-EB1D-4682-84CD-0D1DF1D12C4E}"/>
    <cellStyle name="Normal 11 3 7 2 4" xfId="36796" xr:uid="{E893D152-7178-4FE1-9944-B63F4D91DA6A}"/>
    <cellStyle name="Normal 11 3 7 3" xfId="16959" xr:uid="{2B2DC3BB-67DA-44B8-8A78-32A35CD44A53}"/>
    <cellStyle name="Normal 11 3 7 4" xfId="28340" xr:uid="{B2A97860-EA06-47DB-ADA6-7EA5AC8FCAD7}"/>
    <cellStyle name="Normal 11 3 8" xfId="9127" xr:uid="{9F84442D-B94B-4576-98A3-6C7784BB77E2}"/>
    <cellStyle name="Normal 11 3 8 2" xfId="15283" xr:uid="{7FD288CA-86DD-429B-ACEA-D31BA7549EFD}"/>
    <cellStyle name="Normal 11 3 8 2 2" xfId="20254" xr:uid="{9EB2FEE1-EC51-40FF-9DEF-414888847203}"/>
    <cellStyle name="Normal 11 3 8 2 3" xfId="28343" xr:uid="{13FCBD7A-5F57-490C-A9C3-CEBF97FA3400}"/>
    <cellStyle name="Normal 11 3 8 2 4" xfId="36797" xr:uid="{5346F624-17EF-4899-8837-F2BCA5787826}"/>
    <cellStyle name="Normal 11 3 8 3" xfId="16960" xr:uid="{E3C61DAD-5D55-4037-AAE2-88F29C7591DA}"/>
    <cellStyle name="Normal 11 3 8 4" xfId="28342" xr:uid="{BFCC645A-0D51-4BAC-AB0D-031419C3DE85}"/>
    <cellStyle name="Normal 11 3 9" xfId="12308" xr:uid="{3714C7EC-AA1F-43CB-BB6C-279DC8C24D92}"/>
    <cellStyle name="Normal 11 3 9 2" xfId="20249" xr:uid="{392B5A2F-3F10-4DAE-A5A0-D0C1F0798F86}"/>
    <cellStyle name="Normal 11 3 9 3" xfId="28344" xr:uid="{C7110E73-710B-4E2F-B35F-E6F4F22732EE}"/>
    <cellStyle name="Normal 11 3 9 4" xfId="36798" xr:uid="{60CD2299-ACF6-49EC-A983-BA2D0F537858}"/>
    <cellStyle name="Normal 11 3_Doors and Windows" xfId="9128" xr:uid="{1163C799-F7F5-4E0E-9EC2-3CF3B4DDB234}"/>
    <cellStyle name="Normal 11 4" xfId="1048" xr:uid="{8E26AC70-D2C8-431E-8CA2-6FD5888A9E9F}"/>
    <cellStyle name="Normal 11 4 10" xfId="9129" xr:uid="{B3F44FDB-E5CB-474B-BB01-85E4D07DEB59}"/>
    <cellStyle name="Normal 11 4 2" xfId="12314" xr:uid="{EBF1B07A-7C31-491A-918D-4E5DA399DCF6}"/>
    <cellStyle name="Normal 11 4 2 2" xfId="14734" xr:uid="{E5B4455D-0AC3-487A-839B-32D3F661D18B}"/>
    <cellStyle name="Normal 11 4 2 2 2" xfId="20256" xr:uid="{DF0050B7-4B77-44D0-A517-E50133A279BD}"/>
    <cellStyle name="Normal 11 4 2 2 3" xfId="28347" xr:uid="{EB81B1D9-D44F-431F-A0EB-43783BD700C6}"/>
    <cellStyle name="Normal 11 4 2 2 4" xfId="33267" xr:uid="{A5370474-9619-4926-AC7B-437D8640B6AB}"/>
    <cellStyle name="Normal 11 4 2 2 5" xfId="36800" xr:uid="{F33498E1-BDD1-4441-A00D-645EF3A62706}"/>
    <cellStyle name="Normal 11 4 2 3" xfId="16962" xr:uid="{41F3B5AF-E461-4249-A257-6A1D58D6B081}"/>
    <cellStyle name="Normal 11 4 2 3 2" xfId="33268" xr:uid="{00560A4A-4F14-4812-8DA2-9FBC8D5BD202}"/>
    <cellStyle name="Normal 11 4 2 4" xfId="28346" xr:uid="{6FCDF352-EA10-4456-9CB6-8991532F341F}"/>
    <cellStyle name="Normal 11 4 2 5" xfId="31795" xr:uid="{3882C1C1-6D49-4A7D-B1CB-C03FAC984428}"/>
    <cellStyle name="Normal 11 4 2 6" xfId="36799" xr:uid="{4136E396-89BD-4699-B90F-E1BDC22FC551}"/>
    <cellStyle name="Normal 11 4 3" xfId="15084" xr:uid="{3A5ECC7E-93FC-4B34-97CC-0B60DAA83E66}"/>
    <cellStyle name="Normal 11 4 3 2" xfId="20257" xr:uid="{6DAF824B-9BB3-4C1A-A397-031802AD8BA7}"/>
    <cellStyle name="Normal 11 4 3 2 2" xfId="28349" xr:uid="{F80E8F4F-C2BB-4A08-BCE6-2A8C2E17E00A}"/>
    <cellStyle name="Normal 11 4 3 3" xfId="16963" xr:uid="{7BCFC22F-6FFF-4853-B711-9F095986A1DB}"/>
    <cellStyle name="Normal 11 4 3 4" xfId="28348" xr:uid="{10FFFFA5-BF01-450C-8278-079ED01BA069}"/>
    <cellStyle name="Normal 11 4 3 5" xfId="33269" xr:uid="{DD6A846B-A03F-49D4-B527-CE2056C30F7B}"/>
    <cellStyle name="Normal 11 4 3 6" xfId="36801" xr:uid="{96B10C8E-2455-454A-9AAC-DE5382CDC5AE}"/>
    <cellStyle name="Normal 11 4 4" xfId="15446" xr:uid="{2F2F6017-870A-47C9-BD0D-FE57FBCF08CE}"/>
    <cellStyle name="Normal 11 4 4 2" xfId="20258" xr:uid="{2DCA957B-0BA0-474C-81F8-3CFDBD468FDB}"/>
    <cellStyle name="Normal 11 4 4 2 2" xfId="28351" xr:uid="{F35C6F8E-837B-4EAD-B48E-8EAA1F8BBB7A}"/>
    <cellStyle name="Normal 11 4 4 3" xfId="16964" xr:uid="{0960BB31-3E7E-4958-A3DC-769452E30992}"/>
    <cellStyle name="Normal 11 4 4 4" xfId="28350" xr:uid="{6C112E91-DBCF-47F7-BE2F-99702EC1C340}"/>
    <cellStyle name="Normal 11 4 4 5" xfId="33270" xr:uid="{967AEDDC-52FF-42ED-A323-123AD560449A}"/>
    <cellStyle name="Normal 11 4 4 6" xfId="36802" xr:uid="{EBECD665-F9F7-4081-8CA6-465E5117839D}"/>
    <cellStyle name="Normal 11 4 5" xfId="14583" xr:uid="{1F4B8F9E-8A51-4ABF-8371-0DBE09A8FB4D}"/>
    <cellStyle name="Normal 11 4 5 2" xfId="20255" xr:uid="{B3906798-F306-44A2-99BA-5E4F10C187A7}"/>
    <cellStyle name="Normal 11 4 5 3" xfId="28352" xr:uid="{EC03EE8A-2DEA-4B20-B3B3-B2EC8A14239E}"/>
    <cellStyle name="Normal 11 4 5 4" xfId="36803" xr:uid="{A1799D8A-AD59-413B-887D-8692F8638740}"/>
    <cellStyle name="Normal 11 4 6" xfId="16961" xr:uid="{522DD382-D37C-4F58-9BBC-4CC980B10797}"/>
    <cellStyle name="Normal 11 4 7" xfId="28345" xr:uid="{13CAD963-F4EC-4FD1-B8D6-9A7DE47C6F0B}"/>
    <cellStyle name="Normal 11 4 8" xfId="31167" xr:uid="{F4219502-F729-4DB4-B871-A32026DA2682}"/>
    <cellStyle name="Normal 11 4 9" xfId="31794" xr:uid="{9E569C1F-1E88-4010-AB82-F2C6DE47636D}"/>
    <cellStyle name="Normal 11 5" xfId="2132" xr:uid="{632ECBDE-AEB6-4E0E-8161-33D8A6A5EFC9}"/>
    <cellStyle name="Normal 11 5 2" xfId="14732" xr:uid="{684E276C-E858-45A5-93A1-8566CAA4A734}"/>
    <cellStyle name="Normal 11 5 2 2" xfId="33271" xr:uid="{D0334922-B03C-4969-A990-3CF5BC67F471}"/>
    <cellStyle name="Normal 11 5 3" xfId="33272" xr:uid="{D35305C1-03A8-4200-9FBC-556B8D7AD7A1}"/>
    <cellStyle name="Normal 11 5 4" xfId="31796" xr:uid="{2758A07A-844B-4BB7-AB87-6328651BE704}"/>
    <cellStyle name="Normal 11 5 5" xfId="9130" xr:uid="{13652F9E-AE5E-48CC-8985-2002BA76DF76}"/>
    <cellStyle name="Normal 11 6" xfId="9131" xr:uid="{A8DED73F-B45B-472C-BE90-1005D8C29F3A}"/>
    <cellStyle name="Normal 11 6 2" xfId="33273" xr:uid="{172CBAE1-39BF-4047-B216-D4A05B7FCE50}"/>
    <cellStyle name="Normal 11 7" xfId="9132" xr:uid="{893B43B2-CB8A-4A7A-89DA-DCD8A8D5AE88}"/>
    <cellStyle name="Normal 11 7 2" xfId="33274" xr:uid="{7A60643E-EFA6-4AE1-B2F4-52D5C1C9C464}"/>
    <cellStyle name="Normal 11 8" xfId="9133" xr:uid="{47F491D3-BD11-4201-987E-7121982CF530}"/>
    <cellStyle name="Normal 11 9" xfId="9134" xr:uid="{1DF3F62C-4629-47EE-9AA1-3E6E5D5311D3}"/>
    <cellStyle name="Normal 11_Finishes" xfId="9135" xr:uid="{0093F3F2-7794-4060-9BA0-0CA72F5C886F}"/>
    <cellStyle name="Normal 110" xfId="4855" xr:uid="{4A1C2739-324F-421E-A895-2A875AF55687}"/>
    <cellStyle name="Normal 110 2" xfId="4856" xr:uid="{29FEBD33-67B9-4485-AF35-9C38B73C5E52}"/>
    <cellStyle name="Normal 110 3" xfId="16965" xr:uid="{9DD63C8B-EF00-4B90-B235-75A4E972B22A}"/>
    <cellStyle name="Normal 110 4" xfId="39135" xr:uid="{22E892CC-9A72-435A-8CF7-E3E3C9FECA7F}"/>
    <cellStyle name="Normal 111" xfId="4857" xr:uid="{3CAC14EF-67AC-4394-B7B0-76969C6FDEAC}"/>
    <cellStyle name="Normal 111 2" xfId="4858" xr:uid="{6132E7BD-3DCC-4095-B5B4-9FEC02B27BA8}"/>
    <cellStyle name="Normal 111 3" xfId="16966" xr:uid="{AC2E75CB-5935-41EC-AEF4-97230A6C7C4D}"/>
    <cellStyle name="Normal 111 4" xfId="39136" xr:uid="{435D864A-7860-49F3-8447-0C42BAFBA4CF}"/>
    <cellStyle name="Normal 112" xfId="4859" xr:uid="{FE537350-D310-40F4-ADA1-E8BE32BF3DB2}"/>
    <cellStyle name="Normal 112 2" xfId="4860" xr:uid="{38B5D303-6319-464A-9FFA-9CBCC395AB27}"/>
    <cellStyle name="Normal 112 3" xfId="16967" xr:uid="{F4BAA5DF-C39C-433C-B9C2-77C782A14D6A}"/>
    <cellStyle name="Normal 112 4" xfId="39137" xr:uid="{304FB554-950E-45BB-BD83-295F5EB53D24}"/>
    <cellStyle name="Normal 113" xfId="4861" xr:uid="{65A8C83F-294A-44A9-B5E5-81EDA7A5E954}"/>
    <cellStyle name="Normal 113 2" xfId="4862" xr:uid="{C6025D8D-5CCA-44EC-B54A-6861696F9724}"/>
    <cellStyle name="Normal 113 3" xfId="16968" xr:uid="{B723E0EF-EA0D-4645-8D76-B228010C03E2}"/>
    <cellStyle name="Normal 113 4" xfId="39138" xr:uid="{6B9F5681-5E01-4138-B742-3ED89869D35C}"/>
    <cellStyle name="Normal 114" xfId="4863" xr:uid="{CBEC6F28-73DC-42ED-ACF2-FBA829F693AF}"/>
    <cellStyle name="Normal 114 2" xfId="16969" xr:uid="{9F22DD59-2EC0-4B7E-B585-D10FFB377B5E}"/>
    <cellStyle name="Normal 114 3" xfId="39139" xr:uid="{668F1347-1EF4-4B94-B056-E35BF77AC3EC}"/>
    <cellStyle name="Normal 115" xfId="9136" xr:uid="{6E29F50A-4B60-4DA3-B77C-BDEC6CA763C1}"/>
    <cellStyle name="Normal 115 2" xfId="12315" xr:uid="{D5528FD9-815C-433E-9E98-B2832B9F1FC3}"/>
    <cellStyle name="Normal 115 3" xfId="39140" xr:uid="{41AA76D9-0959-4BE6-AB0B-79A400A77C95}"/>
    <cellStyle name="Normal 116" xfId="9137" xr:uid="{E1A6FE33-8C75-4F0B-BDDF-F15C2B66944C}"/>
    <cellStyle name="Normal 116 2" xfId="12316" xr:uid="{EE7CB6B4-7E85-49D3-BD21-E48597DBAF72}"/>
    <cellStyle name="Normal 116 3" xfId="4864" xr:uid="{9B30362C-8CAD-469F-8B8E-499B364533C3}"/>
    <cellStyle name="Normal 116 3 2" xfId="4865" xr:uid="{65D067A4-BB9B-478E-8E48-CE82D0A25052}"/>
    <cellStyle name="Normal 116 4" xfId="39141" xr:uid="{BADD6306-803D-4F9C-8456-779C4FD72065}"/>
    <cellStyle name="Normal 117" xfId="9138" xr:uid="{3BC45360-8996-4C49-A5B4-F9AD40E1BFD7}"/>
    <cellStyle name="Normal 117 2" xfId="12317" xr:uid="{11CF3150-4117-4BDF-A860-F1FCEA09AC74}"/>
    <cellStyle name="Normal 117 3" xfId="39142" xr:uid="{ED62135B-6E4E-4600-BD2C-0CBDF1A920EF}"/>
    <cellStyle name="Normal 118" xfId="4866" xr:uid="{1FC80FA4-C912-4D88-BC81-66E58347B614}"/>
    <cellStyle name="Normal 118 2" xfId="4867" xr:uid="{832B439D-7A4E-4A12-88B7-1A4786951242}"/>
    <cellStyle name="Normal 118 3" xfId="16970" xr:uid="{2014869A-7731-4ECF-8AF0-200A319D09F6}"/>
    <cellStyle name="Normal 119" xfId="9139" xr:uid="{900BBE42-44BE-4983-9AA6-85220315676B}"/>
    <cellStyle name="Normal 119 2" xfId="12318" xr:uid="{F1591484-26BC-41F4-8AF4-EBEC6ED6556A}"/>
    <cellStyle name="Normal 119 2 2" xfId="31169" xr:uid="{593D756C-AA8C-441E-8EE5-434AC7C0210F}"/>
    <cellStyle name="Normal 119 2 3" xfId="36804" xr:uid="{B9CFCE4F-B513-49E0-BEB5-F2D505CD16DF}"/>
    <cellStyle name="Normal 119 3" xfId="31168" xr:uid="{C02EDF98-A4A4-4B48-8D34-0944A3C1C3A3}"/>
    <cellStyle name="Normal 119 4" xfId="39143" xr:uid="{369B2074-B342-4687-A1E7-2FD0A6821C6B}"/>
    <cellStyle name="Normal 12" xfId="11" xr:uid="{E0178B6D-A442-4D8F-B122-3C2F8B76A1B4}"/>
    <cellStyle name="Normal 12 10" xfId="4868" xr:uid="{478F3714-1BE9-409E-AAA0-F1E01848A063}"/>
    <cellStyle name="Normal 12 10 2" xfId="4869" xr:uid="{C89EA5D0-FC27-4645-8C24-89C868A162DB}"/>
    <cellStyle name="Normal 12 11" xfId="4870" xr:uid="{2FAFB4C2-0436-4496-9896-BB9283BE637E}"/>
    <cellStyle name="Normal 12 11 2" xfId="4871" xr:uid="{3943EE29-786C-491C-A50B-B6FF4AB35CF6}"/>
    <cellStyle name="Normal 12 12" xfId="4872" xr:uid="{FDC120C7-8B4D-404B-AF09-82A9F1C9AD8A}"/>
    <cellStyle name="Normal 12 12 2" xfId="4873" xr:uid="{FC42253E-C346-49A5-BD41-268925E30364}"/>
    <cellStyle name="Normal 12 13" xfId="4874" xr:uid="{91CFCCF9-4F40-48E6-8FFA-4FC9DFCB3278}"/>
    <cellStyle name="Normal 12 13 2" xfId="4875" xr:uid="{56B8AE8F-94A6-488D-BC28-D3468F6F9FC9}"/>
    <cellStyle name="Normal 12 14" xfId="4876" xr:uid="{F350BA42-B528-4393-AF6C-4254EC062903}"/>
    <cellStyle name="Normal 12 14 2" xfId="4877" xr:uid="{8B0AB516-C81E-4234-8629-DA47D1572203}"/>
    <cellStyle name="Normal 12 15" xfId="4878" xr:uid="{A771B08B-C1D3-4887-BC62-B1A02E020C50}"/>
    <cellStyle name="Normal 12 15 2" xfId="4879" xr:uid="{0E0687B4-A101-4B55-8F14-1CE14CF64CC6}"/>
    <cellStyle name="Normal 12 16" xfId="4880" xr:uid="{B3CCC5C5-A339-4DC9-A6FC-DABF9E949120}"/>
    <cellStyle name="Normal 12 16 2" xfId="4881" xr:uid="{59DECFD7-6EEE-4354-AA2D-94411A8E72EC}"/>
    <cellStyle name="Normal 12 17" xfId="4882" xr:uid="{9F7DF4EE-7345-4B5B-AE5A-89140CFDDA26}"/>
    <cellStyle name="Normal 12 17 2" xfId="4883" xr:uid="{6D9AC8D4-F9BB-4BFF-855A-2A1BD8FBB2BB}"/>
    <cellStyle name="Normal 12 18" xfId="4884" xr:uid="{692F4A04-0F1D-4C6C-AA35-EA9FBC58E262}"/>
    <cellStyle name="Normal 12 18 2" xfId="4885" xr:uid="{0CC74EC2-F214-42D2-BAFF-41051D0C73F7}"/>
    <cellStyle name="Normal 12 19" xfId="4886" xr:uid="{B33FA379-1A45-4086-87FF-211DBBAE6A80}"/>
    <cellStyle name="Normal 12 19 2" xfId="4887" xr:uid="{C6BE861A-04E6-44F5-ACF0-52FB3DDDBBA2}"/>
    <cellStyle name="Normal 12 2" xfId="1049" xr:uid="{6725BCBC-77B4-452E-ADBB-9148F5E28924}"/>
    <cellStyle name="Normal 12 2 10" xfId="31798" xr:uid="{7130AC8D-F89E-470D-964B-1CF591A33C58}"/>
    <cellStyle name="Normal 12 2 2" xfId="4888" xr:uid="{2A6E8AF7-8547-413A-83E1-725AC1E05C1F}"/>
    <cellStyle name="Normal 12 2 2 2" xfId="31800" xr:uid="{0B487776-9F54-4B19-9232-E6AE045D38C8}"/>
    <cellStyle name="Normal 12 2 2 2 2" xfId="31801" xr:uid="{9E4BDF3B-E441-4F02-9543-FCD0261FC2C4}"/>
    <cellStyle name="Normal 12 2 2 2 2 2" xfId="31802" xr:uid="{CFB91C6D-0BD3-402A-A20A-1A76E04DB837}"/>
    <cellStyle name="Normal 12 2 2 2 2 2 2" xfId="33275" xr:uid="{785426EC-58E4-42EA-876D-50474259071E}"/>
    <cellStyle name="Normal 12 2 2 2 2 2 3" xfId="33276" xr:uid="{E00B2277-5E43-4869-8E2C-66942FB0D6F5}"/>
    <cellStyle name="Normal 12 2 2 2 2 3" xfId="33277" xr:uid="{45ADDB5A-A0AB-4D52-91EF-2DB5089E3F50}"/>
    <cellStyle name="Normal 12 2 2 2 2 4" xfId="33278" xr:uid="{659FC2BA-FF63-4A69-BFF3-97E2F2DC8A94}"/>
    <cellStyle name="Normal 12 2 2 2 3" xfId="31803" xr:uid="{18EE5040-526F-4661-90D1-22A7D10AB597}"/>
    <cellStyle name="Normal 12 2 2 2 3 2" xfId="33279" xr:uid="{25BD7D12-A738-4BE9-A712-FF4CA9B6A458}"/>
    <cellStyle name="Normal 12 2 2 2 3 3" xfId="33280" xr:uid="{B10681F9-B58B-4331-8400-A0887456E482}"/>
    <cellStyle name="Normal 12 2 2 2 4" xfId="33281" xr:uid="{5681BE38-AA76-4704-A3D2-20049295C3C8}"/>
    <cellStyle name="Normal 12 2 2 2 5" xfId="33282" xr:uid="{072B361C-CC28-459F-A43B-98F570E5C340}"/>
    <cellStyle name="Normal 12 2 2 3" xfId="31804" xr:uid="{5FD2C579-AFEB-4BA0-82FF-8A52C262101F}"/>
    <cellStyle name="Normal 12 2 2 3 2" xfId="31805" xr:uid="{728081C2-D6D5-4591-9074-1F4A4461976A}"/>
    <cellStyle name="Normal 12 2 2 3 2 2" xfId="33283" xr:uid="{330F7479-8E1C-433F-B509-3A5A3322E5A8}"/>
    <cellStyle name="Normal 12 2 2 3 2 3" xfId="33284" xr:uid="{B0CA502E-88C3-4092-8CB3-2A3CE7EF8C1F}"/>
    <cellStyle name="Normal 12 2 2 3 3" xfId="33285" xr:uid="{6CE33CDE-F78F-4499-B540-05E1C160F249}"/>
    <cellStyle name="Normal 12 2 2 3 4" xfId="33286" xr:uid="{0E278C72-FA8A-4110-92D6-69EFB6210F7C}"/>
    <cellStyle name="Normal 12 2 2 4" xfId="31806" xr:uid="{755EDF52-6A7A-4479-BAB5-AB2F5BC43942}"/>
    <cellStyle name="Normal 12 2 2 4 2" xfId="33287" xr:uid="{437368C6-5826-4DE3-8709-F92AC90E6492}"/>
    <cellStyle name="Normal 12 2 2 4 3" xfId="33288" xr:uid="{3AD8A487-8051-4C89-8DB8-E18A39171528}"/>
    <cellStyle name="Normal 12 2 2 5" xfId="33289" xr:uid="{A3975856-DA49-41BF-B1EA-ECEAC50FB51A}"/>
    <cellStyle name="Normal 12 2 2 6" xfId="33290" xr:uid="{AA1B2672-C66B-4EE0-A324-E4697E1A9E4D}"/>
    <cellStyle name="Normal 12 2 2 7" xfId="31799" xr:uid="{B4403F93-D83F-4C81-AB20-920EC586187E}"/>
    <cellStyle name="Normal 12 2 2 8" xfId="39144" xr:uid="{383259BB-7B44-44F7-AEEA-C90F7D20D576}"/>
    <cellStyle name="Normal 12 2 3" xfId="9140" xr:uid="{FD818655-D3E1-4313-9E45-F68AE417C232}"/>
    <cellStyle name="Normal 12 2 3 2" xfId="31808" xr:uid="{3C9E5A20-9BA2-4EAD-AAD6-61CFC85B2A49}"/>
    <cellStyle name="Normal 12 2 3 2 2" xfId="31809" xr:uid="{A883AECE-F8E6-45DC-80A7-BA7E27B5FCAC}"/>
    <cellStyle name="Normal 12 2 3 2 2 2" xfId="33291" xr:uid="{5B5C0A01-FE33-4F11-969E-0E868D96CBB6}"/>
    <cellStyle name="Normal 12 2 3 2 2 3" xfId="33292" xr:uid="{2C5F82BC-87DC-44D8-A300-F526E6053522}"/>
    <cellStyle name="Normal 12 2 3 2 3" xfId="33293" xr:uid="{AFA061DD-04D3-403C-9E84-043830EDDBE1}"/>
    <cellStyle name="Normal 12 2 3 2 4" xfId="33294" xr:uid="{323607F7-F6AF-469D-AC05-BE15711C6E7B}"/>
    <cellStyle name="Normal 12 2 3 3" xfId="31810" xr:uid="{8AB97669-A262-4A04-A858-CDD287EC4B5B}"/>
    <cellStyle name="Normal 12 2 3 3 2" xfId="33295" xr:uid="{F567B4BE-28D0-4135-B419-4A9A2320805D}"/>
    <cellStyle name="Normal 12 2 3 3 3" xfId="33296" xr:uid="{0FE2315A-798D-4FC1-B958-A585C61D4C7C}"/>
    <cellStyle name="Normal 12 2 3 4" xfId="33297" xr:uid="{7238BD7F-B0C3-414D-800F-6989F7A4CB81}"/>
    <cellStyle name="Normal 12 2 3 5" xfId="33298" xr:uid="{7F50863D-39ED-4AA0-B5AD-D84E2622E175}"/>
    <cellStyle name="Normal 12 2 3 6" xfId="31807" xr:uid="{E7FCD4C6-6836-49F2-82B3-8023C64F3F68}"/>
    <cellStyle name="Normal 12 2 4" xfId="9141" xr:uid="{428770AC-4536-458E-B122-7B0FEC8959E1}"/>
    <cellStyle name="Normal 12 2 4 2" xfId="31812" xr:uid="{9AB4B59E-57C3-469A-B8BB-2F4D410B7EC1}"/>
    <cellStyle name="Normal 12 2 4 2 2" xfId="33299" xr:uid="{6E3CF4B5-AD33-49B5-AFCF-B1B936F08028}"/>
    <cellStyle name="Normal 12 2 4 2 3" xfId="33300" xr:uid="{40898149-1A12-4DF8-B563-14462CEB299D}"/>
    <cellStyle name="Normal 12 2 4 3" xfId="33301" xr:uid="{316D76D9-DDDB-4CD9-A707-1BB34701B830}"/>
    <cellStyle name="Normal 12 2 4 4" xfId="33302" xr:uid="{6DA51AD9-8C02-4809-86EB-2834D0AED3B1}"/>
    <cellStyle name="Normal 12 2 4 5" xfId="31811" xr:uid="{4AD7483F-F3FD-4C85-A5AC-0EB22A63F3D4}"/>
    <cellStyle name="Normal 12 2 5" xfId="9142" xr:uid="{8B2F5590-BBD0-472F-B4E5-416CCBCEFB7C}"/>
    <cellStyle name="Normal 12 2 5 2" xfId="33303" xr:uid="{6051CCE3-CFB5-4B28-9882-E398E059A9E9}"/>
    <cellStyle name="Normal 12 2 5 3" xfId="33304" xr:uid="{198CDB91-F605-4C02-AD81-4E6B2F66DA67}"/>
    <cellStyle name="Normal 12 2 5 4" xfId="31813" xr:uid="{610C4D75-A796-41D8-9A55-7E1E2447F656}"/>
    <cellStyle name="Normal 12 2 6" xfId="9143" xr:uid="{454739E7-19C0-4BC9-9784-FA30C4B21B1A}"/>
    <cellStyle name="Normal 12 2 6 2" xfId="33305" xr:uid="{A744C561-4D25-4ADA-A430-807B3D3ECA06}"/>
    <cellStyle name="Normal 12 2 7" xfId="9144" xr:uid="{3DE71760-BDC6-45ED-A0D8-E54039F8896C}"/>
    <cellStyle name="Normal 12 2 7 2" xfId="33306" xr:uid="{D63F89A1-A2EC-4246-A29E-C11022EE39AC}"/>
    <cellStyle name="Normal 12 2 8" xfId="9145" xr:uid="{CFA0D724-5D31-416A-9B23-6A3152AD72D2}"/>
    <cellStyle name="Normal 12 2 9" xfId="16971" xr:uid="{4AD57078-7971-4F53-96DC-1B090928F447}"/>
    <cellStyle name="Normal 12 2_Doors and Windows" xfId="9146" xr:uid="{18859050-E04A-42F1-84AF-757FF58F0CF2}"/>
    <cellStyle name="Normal 12 20" xfId="4889" xr:uid="{94AF4BD6-4154-47C5-ABDD-7592C353ADFC}"/>
    <cellStyle name="Normal 12 20 2" xfId="4890" xr:uid="{3544E0EA-9CAF-4494-9E2F-900FF5FE583A}"/>
    <cellStyle name="Normal 12 21" xfId="4891" xr:uid="{4A59D40B-27A4-40E8-9D5A-D1556434502F}"/>
    <cellStyle name="Normal 12 21 2" xfId="4892" xr:uid="{FE334005-7124-420F-84CF-DE822A3107DE}"/>
    <cellStyle name="Normal 12 22" xfId="4893" xr:uid="{76704973-7080-4EDF-B925-454F7066FF92}"/>
    <cellStyle name="Normal 12 22 2" xfId="4894" xr:uid="{89F7E277-7AB0-497C-AC44-6CEA48246F69}"/>
    <cellStyle name="Normal 12 23" xfId="4895" xr:uid="{6363F0D3-90BD-4D98-A0D2-2F8FDEF8D0D7}"/>
    <cellStyle name="Normal 12 23 2" xfId="4896" xr:uid="{C382D1D3-ABFD-4BFF-AF04-441BAD6898A5}"/>
    <cellStyle name="Normal 12 24" xfId="4897" xr:uid="{EE7E3388-7297-42F4-BFF6-ADBB2847BBA9}"/>
    <cellStyle name="Normal 12 24 2" xfId="4898" xr:uid="{B0AE2E37-4DB4-41B6-A0F3-0EE27C93A2EB}"/>
    <cellStyle name="Normal 12 25" xfId="4899" xr:uid="{B3EC71D5-AF0C-4C12-BB5D-D78C8ECAA55F}"/>
    <cellStyle name="Normal 12 25 2" xfId="4900" xr:uid="{050EB580-C385-4E70-A379-87A015A82081}"/>
    <cellStyle name="Normal 12 26" xfId="4901" xr:uid="{771CF195-8C20-411F-869C-9C5350BF82F0}"/>
    <cellStyle name="Normal 12 26 2" xfId="4902" xr:uid="{2F280C2A-D4C0-454F-BB01-25A274A4515F}"/>
    <cellStyle name="Normal 12 27" xfId="4903" xr:uid="{68E698F3-176D-4C2F-AA55-796B3F005409}"/>
    <cellStyle name="Normal 12 27 2" xfId="4904" xr:uid="{0B753024-8A8B-4D37-8BCD-E40A6D49F246}"/>
    <cellStyle name="Normal 12 28" xfId="4905" xr:uid="{F2D25C42-F9E9-4DCB-BDBD-925A89CFE9AF}"/>
    <cellStyle name="Normal 12 28 2" xfId="4906" xr:uid="{D0F4FD6C-01B5-4FC9-9293-629573972DD9}"/>
    <cellStyle name="Normal 12 29" xfId="4907" xr:uid="{15214F83-65EF-44F9-9341-8500B929DDB4}"/>
    <cellStyle name="Normal 12 29 2" xfId="4908" xr:uid="{5888CF67-DB3C-4EC0-8624-44F392DD7B3F}"/>
    <cellStyle name="Normal 12 3" xfId="1050" xr:uid="{96B86609-2015-4A31-BB21-8DFAC9ED8B08}"/>
    <cellStyle name="Normal 12 3 10" xfId="31814" xr:uid="{10759163-C333-47D3-9842-D393EBABF7BC}"/>
    <cellStyle name="Normal 12 3 11" xfId="39145" xr:uid="{05392852-1EA1-4CE3-959B-DF4FE0A2CF08}"/>
    <cellStyle name="Normal 12 3 2" xfId="4909" xr:uid="{DE650A1D-95F0-4A1E-898B-E63B3B01342F}"/>
    <cellStyle name="Normal 12 3 2 2" xfId="31816" xr:uid="{6619F25E-BAB6-4B35-AB2E-B33DE5F808BB}"/>
    <cellStyle name="Normal 12 3 2 2 2" xfId="33307" xr:uid="{7760A8C6-D5BC-44B9-A513-65C5879D2FB5}"/>
    <cellStyle name="Normal 12 3 2 2 3" xfId="33308" xr:uid="{B833FBBC-AB39-49D0-895F-36A15B03918E}"/>
    <cellStyle name="Normal 12 3 2 3" xfId="33309" xr:uid="{722D965F-6F28-431D-AC39-49A1F3740EEC}"/>
    <cellStyle name="Normal 12 3 2 4" xfId="33310" xr:uid="{C6AB3050-A488-4180-B8A8-480B6FC8A1F6}"/>
    <cellStyle name="Normal 12 3 2 5" xfId="31815" xr:uid="{F8E457F3-3E42-4E12-8D56-F276BDEC57B2}"/>
    <cellStyle name="Normal 12 3 3" xfId="9147" xr:uid="{EBA5A237-46F6-446E-9213-257C6EFD47C6}"/>
    <cellStyle name="Normal 12 3 3 2" xfId="33311" xr:uid="{6E4C2DBE-2D77-48C4-9470-85CDD1D6546B}"/>
    <cellStyle name="Normal 12 3 3 3" xfId="33312" xr:uid="{BBE545AC-9863-4E9C-8409-F19B1DA742AA}"/>
    <cellStyle name="Normal 12 3 3 4" xfId="31817" xr:uid="{65427643-9FF6-41D4-8775-8302DEBBF584}"/>
    <cellStyle name="Normal 12 3 4" xfId="9148" xr:uid="{F3E09AE2-18AB-4A43-8249-288E74DD4BAC}"/>
    <cellStyle name="Normal 12 3 4 2" xfId="33313" xr:uid="{389E7257-C873-4CDE-ADBE-255CC15537B1}"/>
    <cellStyle name="Normal 12 3 5" xfId="9149" xr:uid="{1D21A735-24D0-4523-88F1-224F3246E73D}"/>
    <cellStyle name="Normal 12 3 5 2" xfId="33314" xr:uid="{263F6EFF-E656-44F3-9952-91D35F81484C}"/>
    <cellStyle name="Normal 12 3 6" xfId="9150" xr:uid="{940915C1-BDA8-454C-B828-DAF1127E17F8}"/>
    <cellStyle name="Normal 12 3 7" xfId="9151" xr:uid="{7F8A8AF1-408F-4A81-9AE0-A66B6E47A523}"/>
    <cellStyle name="Normal 12 3 8" xfId="9152" xr:uid="{90F31997-A485-4FD7-B3F2-A2EAC298955E}"/>
    <cellStyle name="Normal 12 3 9" xfId="14735" xr:uid="{73141CF5-F998-4B81-92F7-D38938AD33FF}"/>
    <cellStyle name="Normal 12 3_Doors and Windows" xfId="9153" xr:uid="{5FA6DB04-E429-467C-A319-F46D5F63D9CA}"/>
    <cellStyle name="Normal 12 30" xfId="4910" xr:uid="{4FCADB43-9507-4EFC-B86A-5984128F0704}"/>
    <cellStyle name="Normal 12 30 2" xfId="4911" xr:uid="{584775E1-0B42-47B4-A54C-27E42C3C7CA2}"/>
    <cellStyle name="Normal 12 31" xfId="4912" xr:uid="{0BE5F4F0-4626-4D67-90C3-655437B90D1E}"/>
    <cellStyle name="Normal 12 31 2" xfId="4913" xr:uid="{D0CE0709-9BC4-45BE-BFB0-DD4546793DF1}"/>
    <cellStyle name="Normal 12 32" xfId="4914" xr:uid="{D0EB634D-D1BC-467C-8389-54C77ABB5712}"/>
    <cellStyle name="Normal 12 32 2" xfId="4915" xr:uid="{FA8C0323-265B-4D04-9444-77215841EB60}"/>
    <cellStyle name="Normal 12 33" xfId="4916" xr:uid="{091F98DD-EBF7-459B-9A3B-7440509C60BB}"/>
    <cellStyle name="Normal 12 33 2" xfId="4917" xr:uid="{5B35E6DE-6295-456B-ABE8-F7BA59C3AF38}"/>
    <cellStyle name="Normal 12 34" xfId="4918" xr:uid="{45C90AC2-E96B-4225-AA04-9BB9281FF2B2}"/>
    <cellStyle name="Normal 12 34 2" xfId="4919" xr:uid="{2B4DDFB8-7F88-4654-8977-D8E2A34203AB}"/>
    <cellStyle name="Normal 12 35" xfId="4920" xr:uid="{9B9C9DE8-C176-4DE0-ABEC-FE5A89B333AD}"/>
    <cellStyle name="Normal 12 35 2" xfId="4921" xr:uid="{1DB69E2B-901B-4C87-AF3B-9A9632EEB931}"/>
    <cellStyle name="Normal 12 36" xfId="4922" xr:uid="{4E5E5488-A507-4AC2-B867-6909B49B853A}"/>
    <cellStyle name="Normal 12 36 2" xfId="4923" xr:uid="{8E3413EC-074F-4584-8F53-5D725FF1EC6E}"/>
    <cellStyle name="Normal 12 37" xfId="4924" xr:uid="{999BFC0E-6958-4F50-AD95-89FB9CE91FD7}"/>
    <cellStyle name="Normal 12 37 2" xfId="4925" xr:uid="{5EE5AF8E-1565-4920-9AD1-B4183932B409}"/>
    <cellStyle name="Normal 12 38" xfId="4926" xr:uid="{2E409750-3D1B-41EF-97F4-B881EF7934B4}"/>
    <cellStyle name="Normal 12 38 2" xfId="4927" xr:uid="{884DABA5-5511-4210-AB14-81D8B3717E29}"/>
    <cellStyle name="Normal 12 39" xfId="4928" xr:uid="{9FB3A26F-24C6-416B-B1B3-DB28D913426A}"/>
    <cellStyle name="Normal 12 39 2" xfId="4929" xr:uid="{EFB4FB5B-103E-4AB8-82ED-5B2FDA708A4A}"/>
    <cellStyle name="Normal 12 4" xfId="2171" xr:uid="{FE249493-803D-4B93-90E6-62C25EB40FED}"/>
    <cellStyle name="Normal 12 4 2" xfId="4931" xr:uid="{1F84EE98-A641-4F81-955B-8320E9AFDE30}"/>
    <cellStyle name="Normal 12 4 2 2" xfId="33315" xr:uid="{1B990D70-EC16-417A-BF5E-CA1AC21B7384}"/>
    <cellStyle name="Normal 12 4 2 3" xfId="33316" xr:uid="{E1147B23-D500-40E7-AE9D-9D7F5730138F}"/>
    <cellStyle name="Normal 12 4 2 4" xfId="31819" xr:uid="{E4F22F58-4D95-4499-AC85-1C5216825652}"/>
    <cellStyle name="Normal 12 4 3" xfId="33317" xr:uid="{0CBB750B-CF98-4307-AF3E-296569E1EC4A}"/>
    <cellStyle name="Normal 12 4 4" xfId="33318" xr:uid="{9D4A41CA-E81F-4993-A990-E910E3F5008A}"/>
    <cellStyle name="Normal 12 4 5" xfId="31818" xr:uid="{5F4A4777-091E-4304-A4BB-B9D7EC7EC19C}"/>
    <cellStyle name="Normal 12 4 6" xfId="4930" xr:uid="{7ABECA69-BE7F-4EFB-BF40-E70B4E24FB10}"/>
    <cellStyle name="Normal 12 40" xfId="4932" xr:uid="{FA3ADF12-FE31-4AE8-8F8D-36CEFFFB1FDA}"/>
    <cellStyle name="Normal 12 40 2" xfId="4933" xr:uid="{892CEEF7-BFFC-4F15-B289-E37BB110FA9B}"/>
    <cellStyle name="Normal 12 41" xfId="4934" xr:uid="{79B7C1DB-D1FF-4684-85DC-AB6312CBE344}"/>
    <cellStyle name="Normal 12 41 2" xfId="4935" xr:uid="{76108528-263F-421F-930C-E64E09C3B520}"/>
    <cellStyle name="Normal 12 42" xfId="4936" xr:uid="{A552ACA1-CD33-4F8B-BF3E-D816625A9908}"/>
    <cellStyle name="Normal 12 42 2" xfId="4937" xr:uid="{D65A88BE-216D-4E3F-97E3-DE7E05539A75}"/>
    <cellStyle name="Normal 12 43" xfId="4938" xr:uid="{91343E7E-603E-41B8-8278-094A28D2739A}"/>
    <cellStyle name="Normal 12 43 2" xfId="4939" xr:uid="{20999521-97FD-44EB-A5A3-50AC402CE2AF}"/>
    <cellStyle name="Normal 12 44" xfId="4940" xr:uid="{097EC552-F520-4CA1-B51C-2227E6F916FB}"/>
    <cellStyle name="Normal 12 44 2" xfId="4941" xr:uid="{F35C0898-788D-4030-98B0-467F699D5F8B}"/>
    <cellStyle name="Normal 12 45" xfId="4942" xr:uid="{81A1FCA9-911B-44C0-83E3-19EB29452CA3}"/>
    <cellStyle name="Normal 12 45 2" xfId="4943" xr:uid="{EB43ECE2-CF30-44A2-8C05-B15684B99710}"/>
    <cellStyle name="Normal 12 46" xfId="4944" xr:uid="{677BFD49-26F3-48CC-A8CD-3422B5E73783}"/>
    <cellStyle name="Normal 12 46 2" xfId="4945" xr:uid="{792F7AF4-DF47-420A-84F7-24F07E53CEE7}"/>
    <cellStyle name="Normal 12 47" xfId="4946" xr:uid="{93CF04B9-3A3A-4606-9FE9-51CD4B17A365}"/>
    <cellStyle name="Normal 12 47 2" xfId="4947" xr:uid="{23D5571C-EC58-49E6-B561-478303D74644}"/>
    <cellStyle name="Normal 12 48" xfId="4948" xr:uid="{942A7DC4-B6F4-41F3-99CB-F8B42EB533C0}"/>
    <cellStyle name="Normal 12 48 2" xfId="4949" xr:uid="{4D311E81-D1E9-4E38-B74C-A46BD3CB971A}"/>
    <cellStyle name="Normal 12 49" xfId="4950" xr:uid="{93D20259-56FD-4DE5-82F3-3E4E688E91F7}"/>
    <cellStyle name="Normal 12 49 2" xfId="4951" xr:uid="{ED5CE1A6-2FEC-441C-BFD4-E3C6F8570A3F}"/>
    <cellStyle name="Normal 12 5" xfId="4952" xr:uid="{66E0622C-9A06-4073-9490-9791B2A466DC}"/>
    <cellStyle name="Normal 12 5 2" xfId="4953" xr:uid="{3D76B153-E865-4FAE-B01E-350C1DDFC82A}"/>
    <cellStyle name="Normal 12 5 2 2" xfId="33319" xr:uid="{C2759F25-3E82-453F-BA3A-32EB0FF457A9}"/>
    <cellStyle name="Normal 12 5 3" xfId="33320" xr:uid="{D18F97ED-16CD-4E71-A750-A0B97D7F4DDF}"/>
    <cellStyle name="Normal 12 5 4" xfId="31820" xr:uid="{93DE4CB8-92CA-4A3F-8B6C-D15CF12AAC59}"/>
    <cellStyle name="Normal 12 50" xfId="4954" xr:uid="{4449C311-D49F-4F6A-8562-20F0443F2E0D}"/>
    <cellStyle name="Normal 12 50 2" xfId="4955" xr:uid="{276AF0D3-308A-4F22-9BFF-DBD17A0789C2}"/>
    <cellStyle name="Normal 12 51" xfId="4956" xr:uid="{04DD3906-3FDF-4083-B2AE-CE15FAD35C75}"/>
    <cellStyle name="Normal 12 51 2" xfId="4957" xr:uid="{0D49580E-E0C2-4949-B813-781CC8858D1B}"/>
    <cellStyle name="Normal 12 52" xfId="4958" xr:uid="{883030EA-E5F6-488B-A9A8-F2F7958F3B3F}"/>
    <cellStyle name="Normal 12 52 2" xfId="4959" xr:uid="{51DFFB62-0FA8-48A0-B56B-DE03F2A7D9F4}"/>
    <cellStyle name="Normal 12 53" xfId="4960" xr:uid="{7267102E-6AED-40B6-82AB-1CA8E2D27834}"/>
    <cellStyle name="Normal 12 53 2" xfId="4961" xr:uid="{9912B95D-5E30-48DE-B18F-8669405372A4}"/>
    <cellStyle name="Normal 12 54" xfId="4962" xr:uid="{FC7A14AD-88F3-4345-B88F-740D45BD5EE3}"/>
    <cellStyle name="Normal 12 54 2" xfId="4963" xr:uid="{18A3D40E-9623-46AF-8F8F-1EB9089FB003}"/>
    <cellStyle name="Normal 12 55" xfId="4964" xr:uid="{E65EA98D-ADB0-4950-A044-AC8C1060124B}"/>
    <cellStyle name="Normal 12 55 2" xfId="4965" xr:uid="{05E79CE7-E5D0-4493-BB16-5009EF193728}"/>
    <cellStyle name="Normal 12 56" xfId="4966" xr:uid="{6D701167-CD18-49F7-970F-7E4DF9607A9F}"/>
    <cellStyle name="Normal 12 56 2" xfId="4967" xr:uid="{F223D73C-C897-4F97-A762-A46D017D772F}"/>
    <cellStyle name="Normal 12 57" xfId="4968" xr:uid="{B31A2177-30FA-4C34-8CCC-F9FA55B822F1}"/>
    <cellStyle name="Normal 12 57 2" xfId="4969" xr:uid="{D8B4BA9A-CC35-4038-99D2-4A56B3436F23}"/>
    <cellStyle name="Normal 12 58" xfId="4970" xr:uid="{F82B5C43-19E3-4831-82FB-69AA5B5FC52E}"/>
    <cellStyle name="Normal 12 58 2" xfId="4971" xr:uid="{0AE4A651-C1DD-4A9B-A119-75409F2F5652}"/>
    <cellStyle name="Normal 12 59" xfId="4972" xr:uid="{DDB0853E-B4BA-4543-9621-CA15EAD91A50}"/>
    <cellStyle name="Normal 12 59 2" xfId="4973" xr:uid="{687541D5-7F71-4F73-A953-E11E5533D94E}"/>
    <cellStyle name="Normal 12 6" xfId="4974" xr:uid="{8272622D-429D-4B92-9F92-07C3AA9FCEFB}"/>
    <cellStyle name="Normal 12 6 2" xfId="4975" xr:uid="{07A58754-5A27-4106-BB29-9A9875481B67}"/>
    <cellStyle name="Normal 12 6 3" xfId="33321" xr:uid="{20154D86-E8C1-4DBD-BFBB-B3D179A70B05}"/>
    <cellStyle name="Normal 12 60" xfId="4976" xr:uid="{D7DA69D6-0357-4F62-BEC4-FF6C8968EB4D}"/>
    <cellStyle name="Normal 12 60 2" xfId="4977" xr:uid="{3CFAAE51-6329-4EDC-8FF3-FBB4223919E9}"/>
    <cellStyle name="Normal 12 61" xfId="4978" xr:uid="{68587011-C0B3-47A8-844F-54A2DD0933DB}"/>
    <cellStyle name="Normal 12 61 2" xfId="4979" xr:uid="{1066B605-E41A-4173-862A-4A4DBE39ABDD}"/>
    <cellStyle name="Normal 12 62" xfId="4980" xr:uid="{F889E8DD-5738-4CD9-89B7-679A7F27A305}"/>
    <cellStyle name="Normal 12 62 2" xfId="4981" xr:uid="{D6B3CF03-6311-4DFA-AA48-759B67EAB746}"/>
    <cellStyle name="Normal 12 63" xfId="4982" xr:uid="{DF9383F5-0BA1-4C1C-8D8C-511597F001CC}"/>
    <cellStyle name="Normal 12 63 2" xfId="4983" xr:uid="{7334880E-94D2-451B-BFC5-43C436CAB16C}"/>
    <cellStyle name="Normal 12 64" xfId="4984" xr:uid="{64AE9373-9FF0-4F2E-94C1-358FE5A60067}"/>
    <cellStyle name="Normal 12 64 2" xfId="4985" xr:uid="{1A0A4AF9-A751-43DC-8A3D-4350FCB9484D}"/>
    <cellStyle name="Normal 12 65" xfId="4986" xr:uid="{47976506-5D89-4C6D-A371-2E6B589DFADF}"/>
    <cellStyle name="Normal 12 65 2" xfId="4987" xr:uid="{51909F19-F99E-4BE2-9A9A-2D43FA101B85}"/>
    <cellStyle name="Normal 12 66" xfId="4988" xr:uid="{FBD4845E-BA29-4566-BAB6-6DEA24850CAF}"/>
    <cellStyle name="Normal 12 66 2" xfId="4989" xr:uid="{3649B966-D6D3-4433-AE06-E7DBFE0E3D4B}"/>
    <cellStyle name="Normal 12 67" xfId="4990" xr:uid="{A9C1EC57-B341-471F-9284-A20FF02EC1F7}"/>
    <cellStyle name="Normal 12 67 2" xfId="4991" xr:uid="{1C318F9F-E1E1-4EAA-9C1A-19252B635631}"/>
    <cellStyle name="Normal 12 68" xfId="4992" xr:uid="{6803FE7D-F11E-4929-83E1-409DD63F9863}"/>
    <cellStyle name="Normal 12 68 2" xfId="4993" xr:uid="{07EE6C8B-9509-4463-B850-5A7ADBA1AC5B}"/>
    <cellStyle name="Normal 12 69" xfId="4994" xr:uid="{9F5DC2BA-D6CD-413D-8165-4A2FE55AFA19}"/>
    <cellStyle name="Normal 12 69 2" xfId="4995" xr:uid="{68157C42-32FD-4F1B-A363-6414E0BFADF0}"/>
    <cellStyle name="Normal 12 7" xfId="4996" xr:uid="{DAFCB95B-2606-4E1C-9E77-264393D5DB87}"/>
    <cellStyle name="Normal 12 7 2" xfId="4997" xr:uid="{6B78E8EB-85D1-4A4B-81E6-0E9629654D63}"/>
    <cellStyle name="Normal 12 7 3" xfId="33322" xr:uid="{A70B6201-C776-4763-8878-DA23DF6804B4}"/>
    <cellStyle name="Normal 12 70" xfId="4998" xr:uid="{60472680-4EDD-41D8-982F-153AB0B77D45}"/>
    <cellStyle name="Normal 12 70 2" xfId="4999" xr:uid="{58DBA05F-65E2-49CF-B64C-8FCB8CF61E1A}"/>
    <cellStyle name="Normal 12 71" xfId="5000" xr:uid="{C1170870-1002-4F18-8A1D-E3F130EA1C07}"/>
    <cellStyle name="Normal 12 71 2" xfId="5001" xr:uid="{028EC7A4-88A5-4EED-82D8-6BA524A9CB67}"/>
    <cellStyle name="Normal 12 72" xfId="5002" xr:uid="{25405039-075F-4747-8DE9-8490FDDBF09A}"/>
    <cellStyle name="Normal 12 72 2" xfId="5003" xr:uid="{6EF110D8-7950-4F6A-A0D8-23BAFF080BA7}"/>
    <cellStyle name="Normal 12 73" xfId="5004" xr:uid="{767877F5-F58C-45ED-8FD9-BC6912E7B669}"/>
    <cellStyle name="Normal 12 73 2" xfId="5005" xr:uid="{E6774400-5E88-419C-8F99-872A4E273DD7}"/>
    <cellStyle name="Normal 12 74" xfId="5006" xr:uid="{7CEA2309-BDD0-4B60-889E-1570BFA88D31}"/>
    <cellStyle name="Normal 12 74 2" xfId="5007" xr:uid="{901696C6-8F3E-453A-BEED-D3B47586397D}"/>
    <cellStyle name="Normal 12 75" xfId="5008" xr:uid="{8826C678-0E40-401F-A8C5-B845DA5CB711}"/>
    <cellStyle name="Normal 12 75 2" xfId="5009" xr:uid="{AD928C81-B31C-4FA5-A2D3-CC0A8462DB10}"/>
    <cellStyle name="Normal 12 76" xfId="5010" xr:uid="{058D7CB5-1C1B-4E75-B74A-0CDA5D6750BF}"/>
    <cellStyle name="Normal 12 76 2" xfId="5011" xr:uid="{7EC41A1D-137B-4420-B716-EFFE0E0D5D3B}"/>
    <cellStyle name="Normal 12 77" xfId="5012" xr:uid="{F67CC372-4EA9-414E-8AEF-72CFB113B14D}"/>
    <cellStyle name="Normal 12 77 2" xfId="5013" xr:uid="{23BCE36C-ACCA-48D7-9FDD-625C9BAB48F8}"/>
    <cellStyle name="Normal 12 78" xfId="5014" xr:uid="{22A7109F-1274-4C2C-91A8-CCA63403E357}"/>
    <cellStyle name="Normal 12 78 2" xfId="5015" xr:uid="{CA29C4EC-93E0-4FE4-97FC-6EDF97D645BE}"/>
    <cellStyle name="Normal 12 79" xfId="5016" xr:uid="{B5396DC9-78FE-49D1-8FC5-B1BB250F0A2B}"/>
    <cellStyle name="Normal 12 79 2" xfId="5017" xr:uid="{BC607F52-BC2A-4045-BA42-E443E87A7952}"/>
    <cellStyle name="Normal 12 8" xfId="5018" xr:uid="{CCE0E29D-C035-4DC0-ADC5-5707EDFC6E5C}"/>
    <cellStyle name="Normal 12 8 2" xfId="5019" xr:uid="{0FE8AB41-6E0D-4044-A52D-F7A26EC4B202}"/>
    <cellStyle name="Normal 12 80" xfId="5020" xr:uid="{015850AC-228A-4ED6-B661-7F4CD89A36CC}"/>
    <cellStyle name="Normal 12 80 2" xfId="5021" xr:uid="{266F3EB9-C412-4EAB-A5AD-CB2E32435AA1}"/>
    <cellStyle name="Normal 12 81" xfId="5022" xr:uid="{F583EDE5-36CB-410F-A225-5CF8662D68BA}"/>
    <cellStyle name="Normal 12 81 2" xfId="5023" xr:uid="{92C8B2C8-BABD-46C2-9247-1E2781E25359}"/>
    <cellStyle name="Normal 12 82" xfId="5024" xr:uid="{4E508DEE-09D2-4319-A859-C5F81E17419F}"/>
    <cellStyle name="Normal 12 83" xfId="12320" xr:uid="{B6D4CF1A-DDCC-4370-B3C3-910F78FAD507}"/>
    <cellStyle name="Normal 12 84" xfId="12319" xr:uid="{95244443-3773-4C66-872D-9CB8A4B5F21D}"/>
    <cellStyle name="Normal 12 84 2" xfId="31171" xr:uid="{8FCF5B45-A32C-41E4-9364-9447D2EFDEAA}"/>
    <cellStyle name="Normal 12 85" xfId="12420" xr:uid="{F98757F8-D4B9-428E-ABF3-23CA06C1E402}"/>
    <cellStyle name="Normal 12 86" xfId="11932" xr:uid="{F0D76838-F1ED-4846-9973-CC592732D39D}"/>
    <cellStyle name="Normal 12 87" xfId="12431" xr:uid="{66070B44-ED40-4A3C-8BAD-EF730B49496A}"/>
    <cellStyle name="Normal 12 88" xfId="11934" xr:uid="{CDF31D13-66A1-4BD8-B5AF-A1256FF9C710}"/>
    <cellStyle name="Normal 12 89" xfId="12430" xr:uid="{8FD2A68D-41E3-42C0-8A08-501CC5E0A0E9}"/>
    <cellStyle name="Normal 12 9" xfId="5025" xr:uid="{28F3E59E-4589-47B9-BAE2-FAF1A4257768}"/>
    <cellStyle name="Normal 12 9 2" xfId="5026" xr:uid="{1FEBDF69-4BFE-4FD7-B1FF-2325405E5FF1}"/>
    <cellStyle name="Normal 12 90" xfId="11929" xr:uid="{74FA9781-B29E-49ED-B405-8506C2EB746B}"/>
    <cellStyle name="Normal 12 91" xfId="12429" xr:uid="{48ECCB83-1253-45FB-89A6-28C5E022E7FA}"/>
    <cellStyle name="Normal 12 92" xfId="11930" xr:uid="{EC6A0369-E054-4E73-9F9C-7210BA7287EB}"/>
    <cellStyle name="Normal 12 93" xfId="12426" xr:uid="{DF4CA6C2-9029-436A-8215-12CC9C4E3DBF}"/>
    <cellStyle name="Normal 12 94" xfId="31170" xr:uid="{5734D2DB-E12D-4197-95C1-ED3903C4EC36}"/>
    <cellStyle name="Normal 12 95" xfId="31797" xr:uid="{6C39C4BE-49D7-4AD5-9C80-C01C2F73FC1E}"/>
    <cellStyle name="Normal 12 96" xfId="2695" xr:uid="{34792494-E49B-4843-81B6-44F1FFBFE4DE}"/>
    <cellStyle name="Normal 120" xfId="5027" xr:uid="{444EAA40-54EA-4FB7-B4D9-372D4FB03DD2}"/>
    <cellStyle name="Normal 120 2" xfId="16972" xr:uid="{E0A03255-9A15-4B4F-BBEB-7A4906E34AF2}"/>
    <cellStyle name="Normal 121" xfId="9154" xr:uid="{F267EF83-6E88-4BB8-8985-8B7771F598B7}"/>
    <cellStyle name="Normal 121 2" xfId="12321" xr:uid="{2DA3186B-00DA-47D3-8E98-8D77D57AC699}"/>
    <cellStyle name="Normal 121 3" xfId="39146" xr:uid="{DB580B0A-C919-4485-A769-EB959B863172}"/>
    <cellStyle name="Normal 122" xfId="9155" xr:uid="{757F5777-72A6-4224-AC43-5511B75BB179}"/>
    <cellStyle name="Normal 122 10" xfId="9156" xr:uid="{E8AA72C8-F113-4D68-BD94-D83E8A2F2491}"/>
    <cellStyle name="Normal 122 11" xfId="9157" xr:uid="{AED08D8D-5483-44EE-B156-8C34B9F6E76A}"/>
    <cellStyle name="Normal 122 12" xfId="9158" xr:uid="{C27F43AC-9024-48D2-831D-DBB4A9A56845}"/>
    <cellStyle name="Normal 122 13" xfId="9159" xr:uid="{39211104-5079-44BE-955E-A85D864B51A1}"/>
    <cellStyle name="Normal 122 14" xfId="9160" xr:uid="{25CB4C62-730E-4367-94C0-D72DC4EBA518}"/>
    <cellStyle name="Normal 122 15" xfId="9161" xr:uid="{85D4C8BD-CB12-4E29-AB5E-1EB8CFCE474F}"/>
    <cellStyle name="Normal 122 16" xfId="9162" xr:uid="{2E229B44-7B6B-47AB-A387-BD8F4A6D8825}"/>
    <cellStyle name="Normal 122 17" xfId="9163" xr:uid="{DE5327C2-4F1A-4D8C-9261-EC021BA32FDE}"/>
    <cellStyle name="Normal 122 18" xfId="12322" xr:uid="{169DF1E4-E7AB-4F2C-BF19-923465E7CA00}"/>
    <cellStyle name="Normal 122 19" xfId="39147" xr:uid="{02CC6A72-B9F5-4E9D-AB70-B833649D1908}"/>
    <cellStyle name="Normal 122 2" xfId="9164" xr:uid="{2D73AD3C-30A8-46EE-80FA-31FAE90E2962}"/>
    <cellStyle name="Normal 122 2 2" xfId="12323" xr:uid="{88D12FC8-E146-4BC6-AD49-E5276EADE2FF}"/>
    <cellStyle name="Normal 122 3" xfId="9165" xr:uid="{9CB80ACC-2ADD-49CE-8E6D-74A66D0E84BA}"/>
    <cellStyle name="Normal 122 4" xfId="9166" xr:uid="{492F5608-C23A-478C-A267-4A507AE28131}"/>
    <cellStyle name="Normal 122 5" xfId="9167" xr:uid="{3C14E6F1-4481-452E-B242-D80CD8DD79E6}"/>
    <cellStyle name="Normal 122 6" xfId="9168" xr:uid="{9B36AF6D-9635-410B-8855-516FAFBE6EA7}"/>
    <cellStyle name="Normal 122 7" xfId="9169" xr:uid="{3517E00E-8409-4698-B07E-E223C2F1ABED}"/>
    <cellStyle name="Normal 122 8" xfId="9170" xr:uid="{630E83BD-9627-4F14-B42D-0A9FB72F7FA4}"/>
    <cellStyle name="Normal 122 9" xfId="9171" xr:uid="{ADFE3154-43F3-4BF3-962C-92B18CDE7079}"/>
    <cellStyle name="Normal 123" xfId="9172" xr:uid="{0B241C9F-FC1C-42D8-A99E-20DDBCDE01E5}"/>
    <cellStyle name="Normal 123 10" xfId="9173" xr:uid="{82441CA7-0000-43BC-B577-29004BC0E4BE}"/>
    <cellStyle name="Normal 123 11" xfId="9174" xr:uid="{A94D7469-D7AD-43DB-B2FE-837FFDE289C7}"/>
    <cellStyle name="Normal 123 12" xfId="9175" xr:uid="{F87CF0E0-E01C-4D9E-AB9A-7DF22DFE941D}"/>
    <cellStyle name="Normal 123 13" xfId="9176" xr:uid="{E9A2701D-52DA-4C3B-BB79-D92B74E8A425}"/>
    <cellStyle name="Normal 123 14" xfId="9177" xr:uid="{F6BED759-87A3-48E8-8533-942E82D86294}"/>
    <cellStyle name="Normal 123 15" xfId="9178" xr:uid="{EB86DBA3-5DA2-4B04-BCEC-EC471B970C80}"/>
    <cellStyle name="Normal 123 16" xfId="9179" xr:uid="{43AE441F-5FCC-40AD-8514-1FB8A2F22575}"/>
    <cellStyle name="Normal 123 17" xfId="9180" xr:uid="{EC1FCD62-340F-4E62-8E5D-0D89CBB915DA}"/>
    <cellStyle name="Normal 123 18" xfId="12324" xr:uid="{FE546852-1C67-475E-8C55-900F1A007FA9}"/>
    <cellStyle name="Normal 123 19" xfId="39148" xr:uid="{E19D34D6-0D0E-43D0-B6D3-92A60FE14430}"/>
    <cellStyle name="Normal 123 2" xfId="9181" xr:uid="{B0BC0B07-36F8-43FE-A971-181844E2F79D}"/>
    <cellStyle name="Normal 123 2 2" xfId="12325" xr:uid="{22F5FAB5-7A24-4CAD-872C-B78BDDF024D5}"/>
    <cellStyle name="Normal 123 3" xfId="9182" xr:uid="{6AF018FA-7F60-4405-AC02-DA29D4D6CB8F}"/>
    <cellStyle name="Normal 123 4" xfId="9183" xr:uid="{38FB3BBD-FF55-4389-9459-EBF73ADF9B65}"/>
    <cellStyle name="Normal 123 5" xfId="9184" xr:uid="{B9A3B126-BE7F-4FCF-A892-A9EC8050A5ED}"/>
    <cellStyle name="Normal 123 6" xfId="9185" xr:uid="{1A3416AA-A40C-47CE-8F27-550AF41A5A24}"/>
    <cellStyle name="Normal 123 7" xfId="9186" xr:uid="{0C05EC37-6940-4BB5-8852-08786539488C}"/>
    <cellStyle name="Normal 123 8" xfId="9187" xr:uid="{C7BC87E6-9EC7-4944-A627-39CF639656DA}"/>
    <cellStyle name="Normal 123 9" xfId="9188" xr:uid="{08D1729E-114C-47F4-9453-45D1A31D9499}"/>
    <cellStyle name="Normal 124" xfId="9189" xr:uid="{15BC3439-8EEE-4C53-B62B-91ED7ED586D3}"/>
    <cellStyle name="Normal 124 10" xfId="9190" xr:uid="{478F89DD-3AEB-4D26-84CB-B0B8799039F3}"/>
    <cellStyle name="Normal 124 11" xfId="9191" xr:uid="{BE562177-8268-4640-9ABC-CF0EADD62DAA}"/>
    <cellStyle name="Normal 124 12" xfId="9192" xr:uid="{01E4B581-7056-4D04-8E81-95040DDF9354}"/>
    <cellStyle name="Normal 124 13" xfId="9193" xr:uid="{A2EFD134-6D9B-4501-99F2-0F8B9DA2B474}"/>
    <cellStyle name="Normal 124 14" xfId="9194" xr:uid="{90307C27-76FC-48E1-976C-94DB7F371CC5}"/>
    <cellStyle name="Normal 124 15" xfId="9195" xr:uid="{9A4F797E-5503-4074-826F-87DC9A5D0B0E}"/>
    <cellStyle name="Normal 124 16" xfId="9196" xr:uid="{4C37BC6A-0BB0-4A48-9A16-A94B6F879AFA}"/>
    <cellStyle name="Normal 124 17" xfId="9197" xr:uid="{4341D7BF-3268-4558-99E6-C8A136EAAA46}"/>
    <cellStyle name="Normal 124 18" xfId="11057" xr:uid="{55AD3D10-3B00-490D-B442-D3C49CA76F74}"/>
    <cellStyle name="Normal 124 19" xfId="31172" xr:uid="{D9C5160B-E81D-4244-B303-1F529C094DC9}"/>
    <cellStyle name="Normal 124 2" xfId="9198" xr:uid="{326DED0F-1E54-4C10-8FA9-6AF192A06D94}"/>
    <cellStyle name="Normal 124 20" xfId="39149" xr:uid="{C8E41EC5-41EC-4B8F-8626-C0C0684C051C}"/>
    <cellStyle name="Normal 124 3" xfId="9199" xr:uid="{D46B4F5D-8C25-4939-B915-F78D9C103DDB}"/>
    <cellStyle name="Normal 124 4" xfId="9200" xr:uid="{90B62264-2A56-4D59-9253-9D84D7CF9E67}"/>
    <cellStyle name="Normal 124 5" xfId="9201" xr:uid="{F6BCA080-DC05-4BC5-ADB8-828B67D17914}"/>
    <cellStyle name="Normal 124 6" xfId="9202" xr:uid="{87FBC903-FB22-4578-B9B1-E545D960075F}"/>
    <cellStyle name="Normal 124 7" xfId="9203" xr:uid="{0991FBA8-2630-4ABC-91A3-7F7916C92C77}"/>
    <cellStyle name="Normal 124 8" xfId="9204" xr:uid="{584A6830-08ED-4769-8813-7E56D5F29880}"/>
    <cellStyle name="Normal 124 9" xfId="9205" xr:uid="{0C94CB81-4E16-4BA7-9BC6-BE41EC706741}"/>
    <cellStyle name="Normal 125" xfId="9206" xr:uid="{218EB31A-ECD5-4B65-8BC7-FCD628F0B02F}"/>
    <cellStyle name="Normal 125 10" xfId="9207" xr:uid="{090B1A75-D5D9-4381-8ACF-CFD82CBB92BA}"/>
    <cellStyle name="Normal 125 11" xfId="9208" xr:uid="{092B7EF9-1FC7-4D52-9237-55468503A073}"/>
    <cellStyle name="Normal 125 12" xfId="9209" xr:uid="{C1E3F224-8608-4464-9F19-861ABBD52974}"/>
    <cellStyle name="Normal 125 13" xfId="9210" xr:uid="{EF7E07A2-5A12-40D3-9825-DC490AE1CD38}"/>
    <cellStyle name="Normal 125 14" xfId="9211" xr:uid="{3FF2C3CF-2030-4EAF-83BB-BB556C57CD76}"/>
    <cellStyle name="Normal 125 15" xfId="9212" xr:uid="{225444C7-22C8-4A37-938E-1203A1A6BE3E}"/>
    <cellStyle name="Normal 125 16" xfId="9213" xr:uid="{BDD5E28A-DEAE-419C-A68F-F556B355D775}"/>
    <cellStyle name="Normal 125 17" xfId="9214" xr:uid="{F6877389-2AF9-47A5-84B0-EC1ADDFA3E95}"/>
    <cellStyle name="Normal 125 18" xfId="9215" xr:uid="{3E90CCCC-611B-4649-80EF-DE2D77D29291}"/>
    <cellStyle name="Normal 125 19" xfId="9216" xr:uid="{1444099A-5938-4871-B7AD-C17225D934EE}"/>
    <cellStyle name="Normal 125 2" xfId="9217" xr:uid="{CD8BF661-BCD9-41A3-8078-AAE9F8EEC9B4}"/>
    <cellStyle name="Normal 125 20" xfId="9218" xr:uid="{65D51E43-E2EA-474F-B013-9B8CBFF05BD5}"/>
    <cellStyle name="Normal 125 21" xfId="9219" xr:uid="{75BD6BAF-1F57-4548-9DDF-EFC600C7DDA9}"/>
    <cellStyle name="Normal 125 22" xfId="9220" xr:uid="{53185C4E-8F4B-4CBA-9CF2-7D5203A2487F}"/>
    <cellStyle name="Normal 125 23" xfId="9221" xr:uid="{1819F00B-05A7-459A-9FD4-21859BFFE7C7}"/>
    <cellStyle name="Normal 125 24" xfId="9222" xr:uid="{299B2026-8E60-4F99-A188-F417D4D6BF53}"/>
    <cellStyle name="Normal 125 25" xfId="9223" xr:uid="{F830D7F3-D7DE-473C-B869-68D92B745CBC}"/>
    <cellStyle name="Normal 125 26" xfId="9224" xr:uid="{85017A30-5E29-46BC-8F3B-8DFAE8FDF168}"/>
    <cellStyle name="Normal 125 27" xfId="9225" xr:uid="{D86F211B-EFD6-4A5D-A198-0411DA9EC8F5}"/>
    <cellStyle name="Normal 125 28" xfId="12326" xr:uid="{BF0D2C5F-E90F-4C90-9B34-37AC086163B8}"/>
    <cellStyle name="Normal 125 29" xfId="31173" xr:uid="{678F264B-B814-441D-A0ED-EB2A59ED188B}"/>
    <cellStyle name="Normal 125 3" xfId="9226" xr:uid="{F8E66795-A485-4E2F-A35B-B18E6A0E5B36}"/>
    <cellStyle name="Normal 125 30" xfId="39150" xr:uid="{6485BC28-DB19-40C7-9E22-0437CCF89337}"/>
    <cellStyle name="Normal 125 4" xfId="9227" xr:uid="{DEEBA4EA-74AC-4A74-B702-7420C2BC4E63}"/>
    <cellStyle name="Normal 125 5" xfId="9228" xr:uid="{77E7DE39-BD37-4489-8B21-70B0D582AE56}"/>
    <cellStyle name="Normal 125 6" xfId="9229" xr:uid="{F6DDD6C7-407D-4BA5-85B1-A4AAAF7563DE}"/>
    <cellStyle name="Normal 125 7" xfId="9230" xr:uid="{6E87D0F7-1F64-4CE9-ADE9-3CBE05BEC62D}"/>
    <cellStyle name="Normal 125 8" xfId="9231" xr:uid="{929EC364-9051-44BE-BD6C-853A42679043}"/>
    <cellStyle name="Normal 125 9" xfId="9232" xr:uid="{A439895A-EEA2-4F45-B25F-5AF4D63FF731}"/>
    <cellStyle name="Normal 126" xfId="9233" xr:uid="{E3617E87-FCCB-44CE-B82A-4CCB4AE711EA}"/>
    <cellStyle name="Normal 126 10" xfId="9234" xr:uid="{625AAD9B-2FE3-4C76-A990-B4B9C150C7C6}"/>
    <cellStyle name="Normal 126 11" xfId="9235" xr:uid="{E3F984DA-24AD-4F7F-B6D5-9973441FB515}"/>
    <cellStyle name="Normal 126 12" xfId="9236" xr:uid="{0910E502-DABB-4106-9A5E-454DD39F961B}"/>
    <cellStyle name="Normal 126 13" xfId="9237" xr:uid="{972D464E-3CAC-4449-8966-38316425C54D}"/>
    <cellStyle name="Normal 126 14" xfId="9238" xr:uid="{0C973AFD-0CE7-4A72-8785-0FF99EBF2606}"/>
    <cellStyle name="Normal 126 15" xfId="9239" xr:uid="{FB1B247D-02A7-4073-B524-9669335C0018}"/>
    <cellStyle name="Normal 126 16" xfId="9240" xr:uid="{0FDD0B05-37D6-442F-91AA-6B97DF942A83}"/>
    <cellStyle name="Normal 126 17" xfId="9241" xr:uid="{F1178108-96B4-4A5F-A805-D6F1606F47A2}"/>
    <cellStyle name="Normal 126 18" xfId="31174" xr:uid="{F78998C5-FE65-46ED-B18B-BC3DB3AA16DB}"/>
    <cellStyle name="Normal 126 19" xfId="39151" xr:uid="{24AFE647-3BB6-45A0-A1F7-ECDA4FB30B1C}"/>
    <cellStyle name="Normal 126 2" xfId="9242" xr:uid="{C8F2F9F9-E2DF-4DFB-978D-BAB8649DA3A5}"/>
    <cellStyle name="Normal 126 3" xfId="9243" xr:uid="{DD9B4817-26A6-4B60-810B-33865992B3CF}"/>
    <cellStyle name="Normal 126 4" xfId="9244" xr:uid="{D5B7D384-9178-42C2-BEDD-6B134CE5BF31}"/>
    <cellStyle name="Normal 126 5" xfId="9245" xr:uid="{F8C959FF-CAFE-47C2-B6D0-1EC14CA398AF}"/>
    <cellStyle name="Normal 126 6" xfId="9246" xr:uid="{8EFF43E2-17F4-426E-8ACE-83D7509DAD4C}"/>
    <cellStyle name="Normal 126 7" xfId="9247" xr:uid="{95AE542B-160F-4DDC-82E3-51578A26DF78}"/>
    <cellStyle name="Normal 126 8" xfId="9248" xr:uid="{6F99ED51-9D40-450B-B415-0CE31F8307D8}"/>
    <cellStyle name="Normal 126 9" xfId="9249" xr:uid="{87BB4FA6-1228-4745-9C48-5D5153A3EE94}"/>
    <cellStyle name="Normal 127" xfId="9250" xr:uid="{C7FD22B1-8FF3-42CC-8873-288A93C04EDB}"/>
    <cellStyle name="Normal 127 10" xfId="9251" xr:uid="{0BD43579-CE30-48A2-BC5D-90D085543EF8}"/>
    <cellStyle name="Normal 127 11" xfId="9252" xr:uid="{236B274B-1AB6-4047-8AAD-2F128B056DEC}"/>
    <cellStyle name="Normal 127 12" xfId="9253" xr:uid="{A1EBC471-0F5D-4CF8-9D44-780387A65A3D}"/>
    <cellStyle name="Normal 127 13" xfId="9254" xr:uid="{01E4C81B-8E23-417D-80E7-93170ED6659F}"/>
    <cellStyle name="Normal 127 14" xfId="9255" xr:uid="{D1963368-A09E-4F46-99F7-9285001C3FC5}"/>
    <cellStyle name="Normal 127 15" xfId="9256" xr:uid="{F356825C-910A-4216-90A5-E5B795BFFF78}"/>
    <cellStyle name="Normal 127 16" xfId="9257" xr:uid="{06C8337D-A08C-48A3-BBDD-0893AC8E278A}"/>
    <cellStyle name="Normal 127 17" xfId="9258" xr:uid="{7A081E2C-42A0-47FB-B03D-EE91BCE18702}"/>
    <cellStyle name="Normal 127 18" xfId="31175" xr:uid="{7CD8C49C-7D75-4401-B711-38F04AC9F817}"/>
    <cellStyle name="Normal 127 2" xfId="9259" xr:uid="{1AD69EB7-C087-47FE-9318-DBA7D2772D5B}"/>
    <cellStyle name="Normal 127 3" xfId="9260" xr:uid="{E368FAA4-3406-46FC-98CC-C6878A6611CF}"/>
    <cellStyle name="Normal 127 4" xfId="9261" xr:uid="{6EB25F51-948B-440C-90C2-8858E3446FBD}"/>
    <cellStyle name="Normal 127 5" xfId="9262" xr:uid="{59C7E836-682B-4549-8175-5F82CB0CC254}"/>
    <cellStyle name="Normal 127 6" xfId="9263" xr:uid="{A5929454-277C-4BF6-9BAF-667E6A94730B}"/>
    <cellStyle name="Normal 127 7" xfId="9264" xr:uid="{61B77E83-0E36-40FE-A51B-41AB8F0EEA7B}"/>
    <cellStyle name="Normal 127 8" xfId="9265" xr:uid="{7347D0BB-A56B-4A96-94A6-957D86BF895D}"/>
    <cellStyle name="Normal 127 9" xfId="9266" xr:uid="{A1FCE524-3CB9-49FB-AB3C-30BD09E4D94C}"/>
    <cellStyle name="Normal 128" xfId="9267" xr:uid="{5AF795CA-9A1B-407F-B151-8D18101E3E3B}"/>
    <cellStyle name="Normal 128 10" xfId="9268" xr:uid="{B5BA0E63-AB30-4A22-972B-848A9B708219}"/>
    <cellStyle name="Normal 128 11" xfId="9269" xr:uid="{9E1959A8-055D-4E83-92E4-40F69C57E9FB}"/>
    <cellStyle name="Normal 128 12" xfId="9270" xr:uid="{6E1A6F4C-2CD0-4DA4-BA58-0201829A3639}"/>
    <cellStyle name="Normal 128 13" xfId="9271" xr:uid="{25160917-FA70-4CB0-91A1-D48A27BC3A42}"/>
    <cellStyle name="Normal 128 14" xfId="9272" xr:uid="{DEA81CED-72CD-4DB9-BFA6-8865E942B87F}"/>
    <cellStyle name="Normal 128 15" xfId="9273" xr:uid="{C4C94102-E4E9-4519-8A5A-72BAAD35A820}"/>
    <cellStyle name="Normal 128 16" xfId="9274" xr:uid="{C7220E21-6752-471F-B61A-B6582B634193}"/>
    <cellStyle name="Normal 128 17" xfId="9275" xr:uid="{9216D042-A749-48AC-BD3C-2425BFEB4993}"/>
    <cellStyle name="Normal 128 18" xfId="9276" xr:uid="{3F861708-6B3F-432D-B508-D77815CD5FDB}"/>
    <cellStyle name="Normal 128 19" xfId="9277" xr:uid="{101D87ED-CFDF-4051-9E2C-76E892CBC692}"/>
    <cellStyle name="Normal 128 2" xfId="9278" xr:uid="{84A30611-F8F7-4640-B528-2709A7FB6844}"/>
    <cellStyle name="Normal 128 20" xfId="9279" xr:uid="{BB4F9ECC-BE57-4F87-BA5B-9B1DB8C8DEAE}"/>
    <cellStyle name="Normal 128 21" xfId="9280" xr:uid="{7EA35DD3-A1F2-40F7-AEF5-8EB9840B6583}"/>
    <cellStyle name="Normal 128 22" xfId="9281" xr:uid="{3BFD7D18-037F-4185-8813-BC5AFC54E52E}"/>
    <cellStyle name="Normal 128 23" xfId="9282" xr:uid="{28C70F46-2BB8-4DC4-A106-22F91C1FDDF9}"/>
    <cellStyle name="Normal 128 24" xfId="9283" xr:uid="{EA4BCCA1-F4A2-4ECC-83F2-8A0043E097D2}"/>
    <cellStyle name="Normal 128 25" xfId="9284" xr:uid="{49172065-24CA-48AA-B261-89F483FD4AB0}"/>
    <cellStyle name="Normal 128 26" xfId="9285" xr:uid="{13CBF67B-9C3E-490B-9C5A-6468B3F95D1A}"/>
    <cellStyle name="Normal 128 27" xfId="31176" xr:uid="{DCEFB20C-7BD7-4FEF-9D26-A20CB86E4837}"/>
    <cellStyle name="Normal 128 3" xfId="9286" xr:uid="{EC571140-88D1-473A-A039-4302A52191FD}"/>
    <cellStyle name="Normal 128 4" xfId="9287" xr:uid="{776B744A-8EF2-47B4-B032-D3288BA1D01C}"/>
    <cellStyle name="Normal 128 5" xfId="9288" xr:uid="{2C51F268-BD99-4844-944E-D763C32198C9}"/>
    <cellStyle name="Normal 128 6" xfId="9289" xr:uid="{9B09CEC7-A2F5-4D4D-AE7F-D1640E10717F}"/>
    <cellStyle name="Normal 128 7" xfId="9290" xr:uid="{C3BEDD3F-74D4-4C1D-82E2-0490ACC6054F}"/>
    <cellStyle name="Normal 128 8" xfId="9291" xr:uid="{928847E1-2E7E-4F3B-B328-D52CCD99F20B}"/>
    <cellStyle name="Normal 128 9" xfId="9292" xr:uid="{24149741-4EFE-464C-A2A2-CBC00ED3F60A}"/>
    <cellStyle name="Normal 129" xfId="9293" xr:uid="{76E5C540-47D9-4571-AD40-20BCAA200F62}"/>
    <cellStyle name="Normal 129 10" xfId="9294" xr:uid="{9148F4A0-2CDB-4FAB-A61F-539A1A251EE0}"/>
    <cellStyle name="Normal 129 11" xfId="9295" xr:uid="{B18D3FCC-FB97-4824-AC99-657429766C2E}"/>
    <cellStyle name="Normal 129 12" xfId="9296" xr:uid="{64066A82-1E67-420A-89AA-EB50ABC9B1E8}"/>
    <cellStyle name="Normal 129 13" xfId="9297" xr:uid="{7E3BF4C4-30A8-4DA4-8420-58A75C52E407}"/>
    <cellStyle name="Normal 129 14" xfId="9298" xr:uid="{8C25387D-4BFD-4A53-B5AA-7218B046F881}"/>
    <cellStyle name="Normal 129 15" xfId="9299" xr:uid="{B06A4D3B-B76E-4E9F-A935-40FE91BB0593}"/>
    <cellStyle name="Normal 129 16" xfId="9300" xr:uid="{6ECFDFC5-2857-41A2-BBA8-B85F3287857E}"/>
    <cellStyle name="Normal 129 17" xfId="9301" xr:uid="{DB461900-968F-49F0-8248-033B858D0896}"/>
    <cellStyle name="Normal 129 18" xfId="39152" xr:uid="{D64C1647-5E9F-40A3-B6A7-2E023DB9DF37}"/>
    <cellStyle name="Normal 129 2" xfId="9302" xr:uid="{E2255F2A-260C-4DA2-A83D-95B142BCFD89}"/>
    <cellStyle name="Normal 129 3" xfId="9303" xr:uid="{6A39037A-A300-4D25-96C0-7A8A6DE1741E}"/>
    <cellStyle name="Normal 129 4" xfId="9304" xr:uid="{4A4C5FB3-319E-48EC-BD7A-304FF25FA937}"/>
    <cellStyle name="Normal 129 5" xfId="9305" xr:uid="{4653ADDF-B16A-47EF-9B44-2EC1CF1AE106}"/>
    <cellStyle name="Normal 129 6" xfId="9306" xr:uid="{3836694C-0FCB-40B5-9905-8203EE1E299F}"/>
    <cellStyle name="Normal 129 7" xfId="9307" xr:uid="{95812758-F391-43B3-9F7A-7D8FF78A818C}"/>
    <cellStyle name="Normal 129 8" xfId="9308" xr:uid="{4FE6BAE8-F405-4593-B8FC-7B7B4E507DC7}"/>
    <cellStyle name="Normal 129 9" xfId="9309" xr:uid="{2958C6AE-781C-454E-B826-CC9A6D6D611C}"/>
    <cellStyle name="Normal 13" xfId="12" xr:uid="{920FE05A-A50D-46F5-B014-118F64B4B5A9}"/>
    <cellStyle name="Normal 13 10" xfId="9310" xr:uid="{1B7DCEBB-FAEB-46D9-A25F-3029651FF401}"/>
    <cellStyle name="Normal 13 11" xfId="9311" xr:uid="{41458572-EF17-4F45-B27A-960002C7AB6A}"/>
    <cellStyle name="Normal 13 12" xfId="9312" xr:uid="{1B0A5AA7-37AC-4619-9FE4-5E5B96DC3AC8}"/>
    <cellStyle name="Normal 13 13" xfId="9313" xr:uid="{64810CCF-BFED-4E43-9DE5-2544DF130254}"/>
    <cellStyle name="Normal 13 14" xfId="9314" xr:uid="{CDCF2065-6458-42E7-BBEE-586EFAD9AABA}"/>
    <cellStyle name="Normal 13 15" xfId="9315" xr:uid="{912ABE27-3545-4252-8EFB-81872F854815}"/>
    <cellStyle name="Normal 13 16" xfId="9316" xr:uid="{20103345-3ECE-47A5-8A41-5BBE13AE693D}"/>
    <cellStyle name="Normal 13 17" xfId="9317" xr:uid="{F3B2D36D-6CE2-4B81-AEB1-CD7CC2727A5F}"/>
    <cellStyle name="Normal 13 18" xfId="9318" xr:uid="{D132D5B7-038D-466A-B8B3-BF6449A4749F}"/>
    <cellStyle name="Normal 13 19" xfId="9319" xr:uid="{85D34CD3-A2A7-4172-A504-2AF089F02340}"/>
    <cellStyle name="Normal 13 2" xfId="1051" xr:uid="{2AAC5ADD-47D5-4D56-9BE8-459353AD1AF2}"/>
    <cellStyle name="Normal 13 2 10" xfId="31822" xr:uid="{6BC298DB-3A5E-4CD2-A78D-451AA2E43295}"/>
    <cellStyle name="Normal 13 2 2" xfId="9320" xr:uid="{EB2DA8A5-F220-42CC-BEC7-9E9D700FFF42}"/>
    <cellStyle name="Normal 13 2 2 2" xfId="12328" xr:uid="{FA24D22C-040B-48F5-B62B-8AD600CCF74A}"/>
    <cellStyle name="Normal 13 2 2 2 2" xfId="31825" xr:uid="{CE471027-10C5-4BCD-BE78-3D660B2F5A79}"/>
    <cellStyle name="Normal 13 2 2 2 2 2" xfId="31826" xr:uid="{E0EDE605-8E46-4345-B147-2E67FAD0A392}"/>
    <cellStyle name="Normal 13 2 2 2 2 2 2" xfId="33323" xr:uid="{62166AE9-6552-462F-AEFF-A94303FF6FE1}"/>
    <cellStyle name="Normal 13 2 2 2 2 2 3" xfId="33324" xr:uid="{13F783CA-A947-4CE5-A754-894B5970B0CB}"/>
    <cellStyle name="Normal 13 2 2 2 2 3" xfId="33325" xr:uid="{FC178729-4FA5-4289-9677-39B6161BA007}"/>
    <cellStyle name="Normal 13 2 2 2 2 4" xfId="33326" xr:uid="{81CB6CDD-7746-45D8-A49E-62BA83D3E3BB}"/>
    <cellStyle name="Normal 13 2 2 2 3" xfId="31827" xr:uid="{A92064D6-9309-46E6-B19C-26FF40CD813E}"/>
    <cellStyle name="Normal 13 2 2 2 3 2" xfId="33327" xr:uid="{6B0C7F1C-F3C9-40F1-8AE7-CF72A43C38C8}"/>
    <cellStyle name="Normal 13 2 2 2 3 3" xfId="33328" xr:uid="{205A53FE-C6E5-4297-BEF0-F125770A56BE}"/>
    <cellStyle name="Normal 13 2 2 2 4" xfId="33329" xr:uid="{A959E1B6-7959-47E7-8604-A34298DF057A}"/>
    <cellStyle name="Normal 13 2 2 2 5" xfId="33330" xr:uid="{193C4F57-9013-489F-9BB9-709EBBBBEF3E}"/>
    <cellStyle name="Normal 13 2 2 2 6" xfId="31824" xr:uid="{AD609164-6E7D-44F2-A71B-B9B7765A5054}"/>
    <cellStyle name="Normal 13 2 2 3" xfId="31828" xr:uid="{BF3F383A-EDDA-4C5F-A41F-A7C33AA6105A}"/>
    <cellStyle name="Normal 13 2 2 3 2" xfId="31829" xr:uid="{FE83930C-F2F3-4458-B389-B3D2182DB158}"/>
    <cellStyle name="Normal 13 2 2 3 2 2" xfId="33331" xr:uid="{F7C70C77-4680-4B32-9660-2EE7CA3D77D8}"/>
    <cellStyle name="Normal 13 2 2 3 2 3" xfId="33332" xr:uid="{7F6E422F-293B-416C-897D-E6A0BDC59604}"/>
    <cellStyle name="Normal 13 2 2 3 3" xfId="33333" xr:uid="{7AFB8FCF-99D0-4595-9D30-E780EB483874}"/>
    <cellStyle name="Normal 13 2 2 3 4" xfId="33334" xr:uid="{2B9057D6-4205-48E1-A2D6-DA3379D92928}"/>
    <cellStyle name="Normal 13 2 2 4" xfId="31830" xr:uid="{5D71F8F9-AAD6-4B58-B156-0FEE78FBD7C3}"/>
    <cellStyle name="Normal 13 2 2 4 2" xfId="33335" xr:uid="{0B889E90-9EC4-462A-802B-BA57529621EB}"/>
    <cellStyle name="Normal 13 2 2 4 3" xfId="33336" xr:uid="{E07228F1-2265-48AC-9A03-70F2AAD311ED}"/>
    <cellStyle name="Normal 13 2 2 5" xfId="33337" xr:uid="{82517111-1F85-44D1-886C-0711F7B532A2}"/>
    <cellStyle name="Normal 13 2 2 6" xfId="33338" xr:uid="{543E5FE3-3B04-45FA-BC7F-79538696FA09}"/>
    <cellStyle name="Normal 13 2 2 7" xfId="31823" xr:uid="{7F8BA0BB-1F98-4175-9D08-E15CC502579C}"/>
    <cellStyle name="Normal 13 2 3" xfId="9321" xr:uid="{369A791F-0B29-43EC-A67F-BC8EC10C9586}"/>
    <cellStyle name="Normal 13 2 3 2" xfId="31832" xr:uid="{45A6C628-84F9-4C36-A8D0-F80CD321C17E}"/>
    <cellStyle name="Normal 13 2 3 2 2" xfId="31833" xr:uid="{DEB1060C-4DD7-43D1-976C-0EE96B57BBC9}"/>
    <cellStyle name="Normal 13 2 3 2 2 2" xfId="33339" xr:uid="{7A9A2AC8-2BD2-4276-BF6E-53F36E6DE133}"/>
    <cellStyle name="Normal 13 2 3 2 2 3" xfId="33340" xr:uid="{5A6F5476-0280-4E99-A8C0-7526F7A797F7}"/>
    <cellStyle name="Normal 13 2 3 2 3" xfId="33341" xr:uid="{FE1718D6-4D84-4EA6-8D21-1A72CA3F652E}"/>
    <cellStyle name="Normal 13 2 3 2 4" xfId="33342" xr:uid="{EF94D458-2AC9-47C5-AD63-A96B283D23C6}"/>
    <cellStyle name="Normal 13 2 3 3" xfId="31834" xr:uid="{0A08441F-6000-4BEF-A805-3D0B0D4E69A5}"/>
    <cellStyle name="Normal 13 2 3 3 2" xfId="33343" xr:uid="{4FA40CCA-63B8-4FD7-B7DE-FD92C11175F1}"/>
    <cellStyle name="Normal 13 2 3 3 3" xfId="33344" xr:uid="{2E8E3676-75FD-40CF-9375-99B85FFCBE24}"/>
    <cellStyle name="Normal 13 2 3 4" xfId="33345" xr:uid="{97F5526D-18F0-4F60-8A84-1D2439082EE6}"/>
    <cellStyle name="Normal 13 2 3 5" xfId="33346" xr:uid="{48253D48-7891-4344-8CB8-8704034DB715}"/>
    <cellStyle name="Normal 13 2 3 6" xfId="31831" xr:uid="{877F068C-93FC-4995-B634-737E6FED78C9}"/>
    <cellStyle name="Normal 13 2 4" xfId="9322" xr:uid="{BC883DA4-8469-4862-82DF-6F1528CCE53A}"/>
    <cellStyle name="Normal 13 2 4 2" xfId="31836" xr:uid="{D483D7AE-8E18-4772-9212-41D5E082BF80}"/>
    <cellStyle name="Normal 13 2 4 2 2" xfId="33347" xr:uid="{4535F136-E9CD-45A7-9507-A23280292C99}"/>
    <cellStyle name="Normal 13 2 4 2 3" xfId="33348" xr:uid="{B2621E82-4572-4BA0-9C59-D80B09D6C904}"/>
    <cellStyle name="Normal 13 2 4 3" xfId="33349" xr:uid="{EED58ACA-6BD4-4183-8271-5F22524771B9}"/>
    <cellStyle name="Normal 13 2 4 4" xfId="33350" xr:uid="{32986B71-623F-4A81-9B9E-D53E930054CC}"/>
    <cellStyle name="Normal 13 2 4 5" xfId="31835" xr:uid="{ACFF1B5F-E74B-4D79-9381-B3D19B1D95D1}"/>
    <cellStyle name="Normal 13 2 5" xfId="9323" xr:uid="{2211CEFB-A3C0-4C9A-BD76-0099783C167C}"/>
    <cellStyle name="Normal 13 2 5 2" xfId="33351" xr:uid="{097E558C-2770-4C78-8A67-5681D942935F}"/>
    <cellStyle name="Normal 13 2 5 3" xfId="33352" xr:uid="{8B6C7326-DA6F-4862-8085-ABBD34846BE3}"/>
    <cellStyle name="Normal 13 2 5 4" xfId="31837" xr:uid="{C1EDFE4C-4CDD-43C6-8D54-FB9EDFEC0C4C}"/>
    <cellStyle name="Normal 13 2 6" xfId="9324" xr:uid="{CCC6E8D9-9A36-45E5-B48E-B0781E5F2812}"/>
    <cellStyle name="Normal 13 2 6 2" xfId="33353" xr:uid="{37EF2FD3-BFAD-4647-9CD0-B41308966E14}"/>
    <cellStyle name="Normal 13 2 7" xfId="9325" xr:uid="{6F23A0C3-918F-4012-B795-E35DC3071F62}"/>
    <cellStyle name="Normal 13 2 7 2" xfId="33354" xr:uid="{9389C42D-B17F-43CD-A5CA-59F1872854CD}"/>
    <cellStyle name="Normal 13 2 8" xfId="9326" xr:uid="{97A8ED84-F33A-4A98-A815-B0369A98111A}"/>
    <cellStyle name="Normal 13 2 9" xfId="16973" xr:uid="{E8BD0F1F-8862-4AEA-A004-D82AFB533B71}"/>
    <cellStyle name="Normal 13 2_Doors and Windows" xfId="9327" xr:uid="{4724FBE3-CB7B-4377-A5B7-B6B20CC28037}"/>
    <cellStyle name="Normal 13 20" xfId="9328" xr:uid="{A823577A-0813-426A-9B2E-9187BF1162D4}"/>
    <cellStyle name="Normal 13 21" xfId="9329" xr:uid="{BE810FFE-3D74-47F9-BA85-E6E47EDFA594}"/>
    <cellStyle name="Normal 13 22" xfId="9330" xr:uid="{1CB28C7C-40A6-4ACD-B7AD-8173C008ABE7}"/>
    <cellStyle name="Normal 13 23" xfId="9331" xr:uid="{6A7B4988-6461-4EB3-A9ED-F511E5FE7E93}"/>
    <cellStyle name="Normal 13 24" xfId="9332" xr:uid="{A91537FF-0346-42AD-9367-18C28607C7FD}"/>
    <cellStyle name="Normal 13 25" xfId="9333" xr:uid="{4B62E41A-BA74-425C-BD5A-396A43FF8D7E}"/>
    <cellStyle name="Normal 13 26" xfId="9334" xr:uid="{57F944E9-6D78-4BA0-BC65-622D508FBB74}"/>
    <cellStyle name="Normal 13 27" xfId="9335" xr:uid="{F29DE8A6-0C55-450F-8DC8-D4B0159DCE94}"/>
    <cellStyle name="Normal 13 28" xfId="9336" xr:uid="{7DB71BD1-8E21-4F97-9236-977F42D4D4A4}"/>
    <cellStyle name="Normal 13 29" xfId="9337" xr:uid="{6A47F8FC-21FA-4CBB-B740-EF94E1D5CF78}"/>
    <cellStyle name="Normal 13 3" xfId="1052" xr:uid="{49228779-F946-47FC-A76D-1ABDD5C8542B}"/>
    <cellStyle name="Normal 13 3 10" xfId="31838" xr:uid="{095BE0C7-31AE-4F1F-B1C6-E5D44984ADF6}"/>
    <cellStyle name="Normal 13 3 2" xfId="9338" xr:uid="{ED68C452-1861-4394-A777-1C606E5C8498}"/>
    <cellStyle name="Normal 13 3 2 2" xfId="31840" xr:uid="{24B1B687-8381-46EF-A2BC-792CCCDA25FB}"/>
    <cellStyle name="Normal 13 3 2 2 2" xfId="33355" xr:uid="{63B09530-DBEA-45C0-ACF9-DE2D5C390FB8}"/>
    <cellStyle name="Normal 13 3 2 2 3" xfId="33356" xr:uid="{A58662F3-3838-4284-9E2F-D4EC213DB468}"/>
    <cellStyle name="Normal 13 3 2 3" xfId="33357" xr:uid="{B567DD3E-3ED2-4F9F-9BF7-CE6425F4875B}"/>
    <cellStyle name="Normal 13 3 2 4" xfId="33358" xr:uid="{7F88C884-D02E-46D7-AF7F-DC114CB0660A}"/>
    <cellStyle name="Normal 13 3 2 5" xfId="31839" xr:uid="{7744B18D-2E6D-4D13-9720-73606CB4030A}"/>
    <cellStyle name="Normal 13 3 3" xfId="9339" xr:uid="{AB8823F1-22AA-41FE-821E-9581099AD85D}"/>
    <cellStyle name="Normal 13 3 3 2" xfId="33359" xr:uid="{4C9977D4-5604-46C3-A9B8-549416E07EDA}"/>
    <cellStyle name="Normal 13 3 3 3" xfId="33360" xr:uid="{1E24F8FD-856D-4BD7-9E8B-2CC052827AC6}"/>
    <cellStyle name="Normal 13 3 3 4" xfId="31841" xr:uid="{E884F69C-8CC6-41AF-BCDB-616CA2B5B63A}"/>
    <cellStyle name="Normal 13 3 4" xfId="9340" xr:uid="{AA1ED31C-0786-43EA-9239-EE3D3C591940}"/>
    <cellStyle name="Normal 13 3 4 2" xfId="33361" xr:uid="{231D6375-4354-4D80-87A9-3DAC9DCB34E5}"/>
    <cellStyle name="Normal 13 3 5" xfId="9341" xr:uid="{CC33DADA-7C53-4396-8E02-7C461D85AD77}"/>
    <cellStyle name="Normal 13 3 5 2" xfId="33362" xr:uid="{8FE92D54-4065-4C05-9137-940AB883BBB4}"/>
    <cellStyle name="Normal 13 3 6" xfId="9342" xr:uid="{BFB73267-788C-4DD2-A07C-E96BAD5AA425}"/>
    <cellStyle name="Normal 13 3 7" xfId="9343" xr:uid="{FA2D3ECF-6B36-44C7-99D4-53C0FDBDEA97}"/>
    <cellStyle name="Normal 13 3 8" xfId="9344" xr:uid="{F5983730-29FD-43C7-9B62-AE7C82EB6E10}"/>
    <cellStyle name="Normal 13 3 9" xfId="14736" xr:uid="{4A3DB390-E1BB-4E76-B7B9-07C0BDA2A924}"/>
    <cellStyle name="Normal 13 3_Doors and Windows" xfId="9345" xr:uid="{46D6C44D-2454-4ACE-89CD-702C85419894}"/>
    <cellStyle name="Normal 13 30" xfId="9346" xr:uid="{21409D5A-7D23-443A-B3EF-1F6A632374C9}"/>
    <cellStyle name="Normal 13 31" xfId="9347" xr:uid="{A25D6E58-DD0E-4548-9156-6E4BB8D33395}"/>
    <cellStyle name="Normal 13 32" xfId="9348" xr:uid="{D65D6E27-0625-4465-A2D5-189EEE2A0C35}"/>
    <cellStyle name="Normal 13 33" xfId="12327" xr:uid="{208E72C1-DE9D-482A-9A0E-EBF3C05EC677}"/>
    <cellStyle name="Normal 13 33 2" xfId="16974" xr:uid="{1FB4553D-7D5E-49E0-BC13-752577D24A60}"/>
    <cellStyle name="Normal 13 34" xfId="12413" xr:uid="{5B03A46C-F121-4D68-83F1-DD73DC073A46}"/>
    <cellStyle name="Normal 13 35" xfId="11937" xr:uid="{87BA1D32-22AB-4889-846B-2F7046E9CF3B}"/>
    <cellStyle name="Normal 13 36" xfId="12422" xr:uid="{CFE4BCA1-3286-4DBD-B553-32FFCB1B8141}"/>
    <cellStyle name="Normal 13 37" xfId="12041" xr:uid="{C88E1015-25B5-49BF-A8F3-3D49E638AC6C}"/>
    <cellStyle name="Normal 13 38" xfId="12418" xr:uid="{29C85FDA-AAF0-422D-A762-3891AED0F5DF}"/>
    <cellStyle name="Normal 13 39" xfId="11935" xr:uid="{81872FB5-FA0C-4B2C-B0FF-9D67652E6FBE}"/>
    <cellStyle name="Normal 13 4" xfId="2133" xr:uid="{8472130F-0F40-44B8-A5D3-4DBB4152BCA7}"/>
    <cellStyle name="Normal 13 4 2" xfId="31843" xr:uid="{3CD1A67A-92F8-4CA3-9AFB-6415DFBB7B41}"/>
    <cellStyle name="Normal 13 4 2 2" xfId="33363" xr:uid="{4E1546C0-7E6C-4938-9D61-2171489DBF0C}"/>
    <cellStyle name="Normal 13 4 2 3" xfId="33364" xr:uid="{797D8AAD-60BB-4FD0-AB74-127272AA195A}"/>
    <cellStyle name="Normal 13 4 3" xfId="33365" xr:uid="{77730CCA-2E4F-45CA-8440-7D79C0854335}"/>
    <cellStyle name="Normal 13 4 4" xfId="33366" xr:uid="{E470AF23-17E4-423D-85CE-2FD70E1B0F7D}"/>
    <cellStyle name="Normal 13 4 5" xfId="31842" xr:uid="{70F21616-31AF-474E-ACFF-54CDCF0E5E58}"/>
    <cellStyle name="Normal 13 4 6" xfId="9349" xr:uid="{5D8875BF-BBBC-49EE-9150-F46CFE1ABB70}"/>
    <cellStyle name="Normal 13 40" xfId="12417" xr:uid="{89A69765-CF29-4CF2-9DE2-216108EF568C}"/>
    <cellStyle name="Normal 13 41" xfId="11936" xr:uid="{787DBD86-35FA-4788-861B-EC06B32D4C5D}"/>
    <cellStyle name="Normal 13 42" xfId="12416" xr:uid="{08628832-31F1-49E8-B157-B6ED9B8D993E}"/>
    <cellStyle name="Normal 13 43" xfId="31821" xr:uid="{BE08E364-39AD-4C68-93CE-7393C83A7EAC}"/>
    <cellStyle name="Normal 13 5" xfId="9350" xr:uid="{6D633D25-F8A8-4609-AFA3-1FDB32D6BFB5}"/>
    <cellStyle name="Normal 13 5 2" xfId="31177" xr:uid="{FF36B06C-83E0-4E3E-9855-C92E58C755EC}"/>
    <cellStyle name="Normal 13 5 2 2" xfId="33367" xr:uid="{FEC772FF-EE48-4420-9FF9-985F557DEB91}"/>
    <cellStyle name="Normal 13 5 3" xfId="33368" xr:uid="{15F01242-16BA-4A9D-9298-17DBE7D8B024}"/>
    <cellStyle name="Normal 13 5 4" xfId="31844" xr:uid="{B41141D6-02D5-4149-87B5-93E29E7DB311}"/>
    <cellStyle name="Normal 13 6" xfId="9351" xr:uid="{2D4E1514-80A2-4248-9064-D5494B2A09EC}"/>
    <cellStyle name="Normal 13 6 2" xfId="33369" xr:uid="{B5FC2A37-B999-41B5-9ABC-24229BCB4FB7}"/>
    <cellStyle name="Normal 13 7" xfId="9352" xr:uid="{43F2FCE4-7A38-4B75-9399-32E42B37C07B}"/>
    <cellStyle name="Normal 13 7 2" xfId="33370" xr:uid="{0EA0870C-EC97-4868-BA1E-6746F09D443E}"/>
    <cellStyle name="Normal 13 8" xfId="9353" xr:uid="{EAE64546-5CBB-495D-968C-907939E24DF4}"/>
    <cellStyle name="Normal 13 9" xfId="9354" xr:uid="{CAB20945-4534-4E35-9AD0-4DDEF7FCB9DB}"/>
    <cellStyle name="Normal 130" xfId="9355" xr:uid="{E5E30DEB-D101-409B-A8D5-A7B355E454FF}"/>
    <cellStyle name="Normal 130 10" xfId="9356" xr:uid="{90036208-EDD5-409C-98BA-1B8D610D6A33}"/>
    <cellStyle name="Normal 130 11" xfId="9357" xr:uid="{6DCED73A-3C08-4CCC-A0A1-4F5F1D6AB20A}"/>
    <cellStyle name="Normal 130 12" xfId="9358" xr:uid="{DC271028-7E58-411A-B646-9CA7B25207B4}"/>
    <cellStyle name="Normal 130 13" xfId="9359" xr:uid="{3AE3C3F3-60D0-4F85-9BA4-0D83D2FF2FD7}"/>
    <cellStyle name="Normal 130 14" xfId="9360" xr:uid="{39A9D526-14D1-471A-8E06-081EA85ABBC3}"/>
    <cellStyle name="Normal 130 15" xfId="9361" xr:uid="{60B6F42B-43E9-4732-8B39-5A4946C77D2E}"/>
    <cellStyle name="Normal 130 16" xfId="9362" xr:uid="{9E7CA402-862D-452A-829F-C5120A390877}"/>
    <cellStyle name="Normal 130 17" xfId="9363" xr:uid="{936302E1-F254-4A0B-82F8-C6E7008FAC43}"/>
    <cellStyle name="Normal 130 2" xfId="9364" xr:uid="{C362199C-6F30-4678-89DA-3CA154AC876C}"/>
    <cellStyle name="Normal 130 3" xfId="9365" xr:uid="{1F289642-3B3F-43D9-B121-6D66C71A3E01}"/>
    <cellStyle name="Normal 130 4" xfId="9366" xr:uid="{495B5974-5ACE-444D-B7DE-7306BBE6B338}"/>
    <cellStyle name="Normal 130 5" xfId="9367" xr:uid="{6A67C9FB-19CC-49F3-97F0-C17335164C57}"/>
    <cellStyle name="Normal 130 6" xfId="9368" xr:uid="{8D584696-5F95-4E5E-9BAE-126810274A86}"/>
    <cellStyle name="Normal 130 7" xfId="9369" xr:uid="{FC53D419-992B-4299-8CD2-504C9AAC404E}"/>
    <cellStyle name="Normal 130 8" xfId="9370" xr:uid="{F45A789B-46B9-4FE9-91AE-AEE03A48457E}"/>
    <cellStyle name="Normal 130 9" xfId="9371" xr:uid="{BABFED31-2D2A-4720-AC92-E22CC698F61F}"/>
    <cellStyle name="Normal 131" xfId="9372" xr:uid="{556C2F36-5ECF-44A8-8A0F-9BE1E2DE0F17}"/>
    <cellStyle name="Normal 131 10" xfId="9373" xr:uid="{F5EC1DF4-DA5D-46D2-9AEB-85B00998827D}"/>
    <cellStyle name="Normal 131 11" xfId="9374" xr:uid="{BAB1B825-7772-42FD-A704-069FE141E22E}"/>
    <cellStyle name="Normal 131 12" xfId="9375" xr:uid="{B01AB518-E1C0-4A95-AAD9-6C010D36EF0A}"/>
    <cellStyle name="Normal 131 13" xfId="9376" xr:uid="{DA07CA75-8C9D-465C-AA81-D5DFA601444A}"/>
    <cellStyle name="Normal 131 14" xfId="9377" xr:uid="{8C656CDC-B03B-490A-83EF-5148BF2AE870}"/>
    <cellStyle name="Normal 131 15" xfId="9378" xr:uid="{26B29D82-E557-4017-9542-77AA8BBE62BC}"/>
    <cellStyle name="Normal 131 16" xfId="9379" xr:uid="{0C91CA5C-BAF9-41C4-A5F6-D102C95944A8}"/>
    <cellStyle name="Normal 131 17" xfId="9380" xr:uid="{7FF7C52D-20EA-4AA7-8643-0F893701E400}"/>
    <cellStyle name="Normal 131 18" xfId="9381" xr:uid="{6DFC9137-E86B-436A-92E9-0CF0F81ED228}"/>
    <cellStyle name="Normal 131 19" xfId="9382" xr:uid="{EE6ED687-C2EE-43FE-957A-93A1C427F9A1}"/>
    <cellStyle name="Normal 131 2" xfId="9383" xr:uid="{51757220-78A1-41FE-9695-4D388F8104CD}"/>
    <cellStyle name="Normal 131 20" xfId="9384" xr:uid="{604590DD-E591-44A0-BA0C-E3E4C79B682D}"/>
    <cellStyle name="Normal 131 21" xfId="9385" xr:uid="{9F033417-573D-40F4-8D6E-286B081DF821}"/>
    <cellStyle name="Normal 131 3" xfId="9386" xr:uid="{5D73AC06-DD8E-463C-93DC-DA65A0908AB7}"/>
    <cellStyle name="Normal 131 4" xfId="9387" xr:uid="{7FAD2515-5546-47AF-8441-D64F94943BC6}"/>
    <cellStyle name="Normal 131 5" xfId="9388" xr:uid="{E81AD381-4F85-441B-878B-F1124F7D2D2E}"/>
    <cellStyle name="Normal 131 6" xfId="9389" xr:uid="{3A0A839F-D44B-4C9E-9728-E520C4E38140}"/>
    <cellStyle name="Normal 131 7" xfId="9390" xr:uid="{3584D5EE-B64B-45B8-B170-39D51C58BC75}"/>
    <cellStyle name="Normal 131 8" xfId="9391" xr:uid="{AE4B04DD-F38F-4C93-B7CC-CEE771A1EBBF}"/>
    <cellStyle name="Normal 131 9" xfId="9392" xr:uid="{39A76EC2-D7DC-4B9C-BF33-5F377FCCA05F}"/>
    <cellStyle name="Normal 132" xfId="9393" xr:uid="{A799F094-52C9-40C2-8A22-68C06CA5C327}"/>
    <cellStyle name="Normal 132 10" xfId="9394" xr:uid="{8B58283C-B6BE-4285-81D7-55939406535B}"/>
    <cellStyle name="Normal 132 11" xfId="9395" xr:uid="{0DD706D6-D5C1-4C6A-ADDA-F09C72307B96}"/>
    <cellStyle name="Normal 132 12" xfId="9396" xr:uid="{B5326D28-342F-4FC3-BF40-840952D913C4}"/>
    <cellStyle name="Normal 132 13" xfId="9397" xr:uid="{BD0D88E4-D6E0-47E5-903F-F87FDD4AE50D}"/>
    <cellStyle name="Normal 132 14" xfId="9398" xr:uid="{9F71D7C4-1BFA-4381-B1D1-ACFD6606D747}"/>
    <cellStyle name="Normal 132 15" xfId="9399" xr:uid="{A70E535E-2DC1-4C5B-B9AB-0351851E5055}"/>
    <cellStyle name="Normal 132 16" xfId="9400" xr:uid="{0CA6022F-0D6F-4265-B373-F79A9822E940}"/>
    <cellStyle name="Normal 132 17" xfId="9401" xr:uid="{D228F68B-E298-4F9D-949B-B19D2CFC1D73}"/>
    <cellStyle name="Normal 132 2" xfId="9402" xr:uid="{364E0778-08B1-4286-9192-A1AAFAAFFB51}"/>
    <cellStyle name="Normal 132 3" xfId="9403" xr:uid="{1B8A6A54-FF67-4997-A2CD-59C198E9524D}"/>
    <cellStyle name="Normal 132 4" xfId="9404" xr:uid="{949056DC-54B1-4E95-B16E-EC4D046D9A59}"/>
    <cellStyle name="Normal 132 5" xfId="9405" xr:uid="{6F7E642A-364A-46F7-9084-B019989E4AA5}"/>
    <cellStyle name="Normal 132 6" xfId="9406" xr:uid="{34206691-548E-4519-AE58-EE90F725EFF1}"/>
    <cellStyle name="Normal 132 7" xfId="9407" xr:uid="{6A2F6E01-F6FD-42B6-AA4F-E78FC181DA88}"/>
    <cellStyle name="Normal 132 8" xfId="9408" xr:uid="{F282D675-A3D8-4211-B4D9-4741650CA2E8}"/>
    <cellStyle name="Normal 132 9" xfId="9409" xr:uid="{63834885-E4C7-4A0A-82E0-6F93136D097A}"/>
    <cellStyle name="Normal 133" xfId="9410" xr:uid="{5BA669C2-D75B-4038-8077-90192678A58F}"/>
    <cellStyle name="Normal 133 10" xfId="9411" xr:uid="{822E5F4D-BC7C-4716-B423-9440C2E9EC3C}"/>
    <cellStyle name="Normal 133 11" xfId="9412" xr:uid="{103E8614-F28A-48EB-83FE-182ADDBF357B}"/>
    <cellStyle name="Normal 133 12" xfId="9413" xr:uid="{301042D5-46D8-4F0B-8D70-94261879966C}"/>
    <cellStyle name="Normal 133 13" xfId="9414" xr:uid="{017DC0BA-D13B-4E94-9819-B74D42F51ED6}"/>
    <cellStyle name="Normal 133 14" xfId="9415" xr:uid="{8561E3B7-B215-4BF5-BA93-51E3973B9E76}"/>
    <cellStyle name="Normal 133 15" xfId="9416" xr:uid="{EDB22504-9525-4E31-9787-121A9DB54424}"/>
    <cellStyle name="Normal 133 16" xfId="9417" xr:uid="{9B942C0D-C023-4739-86E5-429E22A2769D}"/>
    <cellStyle name="Normal 133 17" xfId="9418" xr:uid="{D6D008B0-82B8-4B25-9FDD-3208D711C056}"/>
    <cellStyle name="Normal 133 18" xfId="9419" xr:uid="{BFBD60A7-0CCE-4FA7-89DB-03F803CCD19E}"/>
    <cellStyle name="Normal 133 2" xfId="9420" xr:uid="{28824DAC-EA47-4C65-A519-88A943397284}"/>
    <cellStyle name="Normal 133 3" xfId="9421" xr:uid="{A1859FBA-2582-4CC5-8A45-B469E93C15DF}"/>
    <cellStyle name="Normal 133 4" xfId="9422" xr:uid="{72E9CDCF-0DA2-4E2B-9520-0ACC142CB3D2}"/>
    <cellStyle name="Normal 133 5" xfId="9423" xr:uid="{4D990C7B-2E2D-4042-942B-5989CAB2523C}"/>
    <cellStyle name="Normal 133 6" xfId="9424" xr:uid="{AD54E087-2734-40E8-9100-8CE9227DBACA}"/>
    <cellStyle name="Normal 133 7" xfId="9425" xr:uid="{39FF2BFD-0900-47D7-825B-C841B254E42F}"/>
    <cellStyle name="Normal 133 8" xfId="9426" xr:uid="{1D7E08AC-21BC-4371-AC53-C2399D0E7804}"/>
    <cellStyle name="Normal 133 9" xfId="9427" xr:uid="{F910392D-03D1-410D-8E33-118E3DB0E35C}"/>
    <cellStyle name="Normal 134" xfId="9428" xr:uid="{E8D96A7E-10D6-4C4F-97A1-40A246CCBFED}"/>
    <cellStyle name="Normal 134 10" xfId="9429" xr:uid="{B3EDB9E2-3CFB-46B7-8B45-A58202C4BB04}"/>
    <cellStyle name="Normal 134 11" xfId="9430" xr:uid="{C7DE9D47-3D85-4011-83EA-83DD6A4521CF}"/>
    <cellStyle name="Normal 134 12" xfId="9431" xr:uid="{F4422A3F-94D8-4F83-891F-7239DA9B80A9}"/>
    <cellStyle name="Normal 134 13" xfId="9432" xr:uid="{802751A0-C914-44AF-B924-6B722EBD293F}"/>
    <cellStyle name="Normal 134 14" xfId="9433" xr:uid="{93EADBB7-E10A-4974-B634-7F42DB4F2269}"/>
    <cellStyle name="Normal 134 15" xfId="9434" xr:uid="{B2D9050E-AC6D-4D98-B4D3-8E8F24050328}"/>
    <cellStyle name="Normal 134 16" xfId="9435" xr:uid="{F2B63A7B-2E46-484B-A8E2-802910CCD243}"/>
    <cellStyle name="Normal 134 17" xfId="9436" xr:uid="{D97D4C6B-4C54-460D-9F57-5997421B9607}"/>
    <cellStyle name="Normal 134 2" xfId="9437" xr:uid="{CB210576-2977-46C6-B0CC-2AB275A7A92A}"/>
    <cellStyle name="Normal 134 3" xfId="9438" xr:uid="{386B7C30-209C-4734-A544-338A926B56C8}"/>
    <cellStyle name="Normal 134 4" xfId="9439" xr:uid="{E4594889-0D5C-4138-88BC-129DB30880A5}"/>
    <cellStyle name="Normal 134 5" xfId="9440" xr:uid="{9C6209B1-231C-4E23-8B20-96A8E0E65CDC}"/>
    <cellStyle name="Normal 134 6" xfId="9441" xr:uid="{A7881994-2F47-486C-960B-150FD2C6B006}"/>
    <cellStyle name="Normal 134 7" xfId="9442" xr:uid="{1E00C9A1-AC20-42F3-A4BB-36DA13A720D4}"/>
    <cellStyle name="Normal 134 8" xfId="9443" xr:uid="{CFDA4697-58CE-4CE1-B5E8-2B66CADADD5B}"/>
    <cellStyle name="Normal 134 9" xfId="9444" xr:uid="{56058EC7-798A-4E5B-AF02-601F351DC677}"/>
    <cellStyle name="Normal 135" xfId="9445" xr:uid="{318944A4-584C-492D-B262-9E00120C82F1}"/>
    <cellStyle name="Normal 135 10" xfId="9446" xr:uid="{520C375F-3553-4010-B688-2D1CF2C79632}"/>
    <cellStyle name="Normal 135 11" xfId="9447" xr:uid="{C5F11E28-9615-45BA-AC6B-11B5CB9ACF57}"/>
    <cellStyle name="Normal 135 12" xfId="9448" xr:uid="{C26E55D1-F37F-4634-86D0-763F95EC8C24}"/>
    <cellStyle name="Normal 135 13" xfId="9449" xr:uid="{4A1C7D36-B24D-4913-98F0-14B8259CA281}"/>
    <cellStyle name="Normal 135 14" xfId="9450" xr:uid="{BA161C72-C43E-4354-89AD-6602B3AB856A}"/>
    <cellStyle name="Normal 135 15" xfId="9451" xr:uid="{C6B4DEB1-E2AC-4536-B472-CDA2D1AD437A}"/>
    <cellStyle name="Normal 135 16" xfId="9452" xr:uid="{295760C3-CDC5-44BF-9355-F7B3D9EF475F}"/>
    <cellStyle name="Normal 135 17" xfId="9453" xr:uid="{182C4B5F-0568-4EB3-847B-0BC0DAD96D89}"/>
    <cellStyle name="Normal 135 2" xfId="9454" xr:uid="{F048B06A-3785-4D21-A2EA-A6BA0E397829}"/>
    <cellStyle name="Normal 135 3" xfId="9455" xr:uid="{FB3BB361-0F5E-412A-8340-026F6CB6D8FD}"/>
    <cellStyle name="Normal 135 4" xfId="9456" xr:uid="{0378FD02-1116-4D53-88FF-5857EB82141A}"/>
    <cellStyle name="Normal 135 5" xfId="9457" xr:uid="{81AA4BBA-7612-4791-8DA6-2E64930A2749}"/>
    <cellStyle name="Normal 135 6" xfId="9458" xr:uid="{0AEFAA0C-5030-4BC0-9C46-44500038C252}"/>
    <cellStyle name="Normal 135 7" xfId="9459" xr:uid="{B0CBCD10-66F4-4DEB-A833-7D95951ADB42}"/>
    <cellStyle name="Normal 135 8" xfId="9460" xr:uid="{BD7657FA-4D16-44D3-A961-B828804370CB}"/>
    <cellStyle name="Normal 135 9" xfId="9461" xr:uid="{44052F13-BFDB-410C-B043-D9DEA3B9CCDC}"/>
    <cellStyle name="Normal 136" xfId="9462" xr:uid="{8280B99D-651F-44FA-AAA5-BA9A3D6C8403}"/>
    <cellStyle name="Normal 136 10" xfId="9463" xr:uid="{BC9BB473-402E-4D6C-B661-2F1E4693F517}"/>
    <cellStyle name="Normal 136 11" xfId="9464" xr:uid="{B731CCBB-5615-48D0-BF8E-43D500ACA068}"/>
    <cellStyle name="Normal 136 12" xfId="9465" xr:uid="{3655A52C-A655-4EF8-987C-0D358D93B6D2}"/>
    <cellStyle name="Normal 136 2" xfId="9466" xr:uid="{CC1E2DF6-2DEF-4183-917A-819ABE7426AE}"/>
    <cellStyle name="Normal 136 3" xfId="9467" xr:uid="{66BA47A0-B5EB-40E6-9398-502E736FC6F3}"/>
    <cellStyle name="Normal 136 4" xfId="9468" xr:uid="{3E62C196-0CAE-4900-92FC-5B8F1BE87C2C}"/>
    <cellStyle name="Normal 136 5" xfId="9469" xr:uid="{DC034F4F-0759-400A-A972-823D49A7E957}"/>
    <cellStyle name="Normal 136 6" xfId="9470" xr:uid="{63A95A68-24F0-4630-A11A-1327CC789B3C}"/>
    <cellStyle name="Normal 136 7" xfId="9471" xr:uid="{D829003B-A9AB-4F1F-90D1-4E024FD4E278}"/>
    <cellStyle name="Normal 136 8" xfId="9472" xr:uid="{5722C924-3B90-4CF5-AF93-E3A55F60F72F}"/>
    <cellStyle name="Normal 136 9" xfId="9473" xr:uid="{39A2FC0D-358B-4608-A683-ECF53FF6B6B2}"/>
    <cellStyle name="Normal 137" xfId="9474" xr:uid="{8E466082-3777-4C9B-A780-7DB15D15BE78}"/>
    <cellStyle name="Normal 137 2" xfId="9475" xr:uid="{58A55D3C-9AD1-48EC-AF5A-E34022228524}"/>
    <cellStyle name="Normal 137 3" xfId="9476" xr:uid="{797C4F0F-46F1-4475-A48B-C76203598397}"/>
    <cellStyle name="Normal 137 4" xfId="9477" xr:uid="{F5DDD96F-11DB-4E2F-B653-8BD24A40BA38}"/>
    <cellStyle name="Normal 137 5" xfId="9478" xr:uid="{8CF1AC4F-27EB-4571-861B-3E9C3E81C42D}"/>
    <cellStyle name="Normal 137 6" xfId="9479" xr:uid="{81E49F51-40E1-4937-9F98-23B30C7EA1F8}"/>
    <cellStyle name="Normal 137 7" xfId="9480" xr:uid="{0F4ED2C4-6D48-439C-B743-09F62F7B988D}"/>
    <cellStyle name="Normal 137 8" xfId="9481" xr:uid="{A1BF73E0-DCF4-45EC-92AA-FE89288539A5}"/>
    <cellStyle name="Normal 138" xfId="9482" xr:uid="{707B0C82-4FE7-48B1-9CBC-317C38F33F22}"/>
    <cellStyle name="Normal 138 2" xfId="9483" xr:uid="{3BED8B3D-261F-419A-99C2-3883D64B0A4B}"/>
    <cellStyle name="Normal 138 3" xfId="9484" xr:uid="{29528AF3-3802-4B1A-A565-BD7DDFA1C074}"/>
    <cellStyle name="Normal 138 4" xfId="9485" xr:uid="{EA18A10B-F6F4-4FC8-9853-C82F575E23D1}"/>
    <cellStyle name="Normal 138 5" xfId="9486" xr:uid="{FF26BA34-6575-4AE8-9360-3314B5A077F4}"/>
    <cellStyle name="Normal 138 6" xfId="9487" xr:uid="{E1B3A4AE-72C6-4D47-A62A-F9303E7C1CED}"/>
    <cellStyle name="Normal 138 7" xfId="9488" xr:uid="{495B2764-727B-48FC-A566-CB746592B702}"/>
    <cellStyle name="Normal 138 8" xfId="9489" xr:uid="{747A19AB-39E2-499D-A4F6-799E6CA99F48}"/>
    <cellStyle name="Normal 139" xfId="9490" xr:uid="{6BF3589D-4748-4AA5-8829-8352EDA9CBE8}"/>
    <cellStyle name="Normal 14" xfId="13" xr:uid="{B87EDE0A-4F68-4D10-BD27-A18CBA0C1C20}"/>
    <cellStyle name="Normal 14 10" xfId="9491" xr:uid="{6B887F3B-9175-48C8-B830-E4DB94677A79}"/>
    <cellStyle name="Normal 14 10 2" xfId="12329" xr:uid="{A0E5AE27-7063-4106-AD00-BE3DD3D5C08C}"/>
    <cellStyle name="Normal 14 11" xfId="9492" xr:uid="{7E6C66DA-C43E-4F17-A532-3083A6AD9A8F}"/>
    <cellStyle name="Normal 14 11 2" xfId="31178" xr:uid="{DEDD5A5B-2CB1-4E57-8DBA-4C3233D705FE}"/>
    <cellStyle name="Normal 14 12" xfId="9493" xr:uid="{2B742762-DDD8-44EC-A7B2-308C5C960003}"/>
    <cellStyle name="Normal 14 13" xfId="9494" xr:uid="{6E3B3607-9547-42C9-93DC-1DA30545EBFA}"/>
    <cellStyle name="Normal 14 14" xfId="9495" xr:uid="{616A8A8F-9CCC-488C-98AC-08645C629093}"/>
    <cellStyle name="Normal 14 15" xfId="9496" xr:uid="{6868C573-2EF5-48BF-A705-B664F8ED054F}"/>
    <cellStyle name="Normal 14 16" xfId="9497" xr:uid="{A4E4E571-A256-4F69-A8C3-BED9BAEC42CE}"/>
    <cellStyle name="Normal 14 17" xfId="9498" xr:uid="{534E381E-F060-48DB-9AB6-13DF9D1728C8}"/>
    <cellStyle name="Normal 14 18" xfId="9499" xr:uid="{71E6656A-39DE-42D4-BC4A-5E3616FAEC16}"/>
    <cellStyle name="Normal 14 19" xfId="9500" xr:uid="{CF7D75A1-C5B1-409A-A670-BB33F51D2900}"/>
    <cellStyle name="Normal 14 2" xfId="1053" xr:uid="{8B5746D9-4229-4B50-8514-B09B6ED2B341}"/>
    <cellStyle name="Normal 14 2 2" xfId="12331" xr:uid="{059B6D0D-5729-40BB-98F2-9B0D32E69A5D}"/>
    <cellStyle name="Normal 14 2 2 2" xfId="31848" xr:uid="{DB672F5F-7F99-4B8E-B655-4D8348B5473C}"/>
    <cellStyle name="Normal 14 2 2 2 2" xfId="31849" xr:uid="{2267A89F-C6FA-49D3-B922-9F8A0B36002E}"/>
    <cellStyle name="Normal 14 2 2 2 2 2" xfId="31850" xr:uid="{09E42BEC-A147-4DEB-817B-12179E87B782}"/>
    <cellStyle name="Normal 14 2 2 2 2 2 2" xfId="33371" xr:uid="{7A63D400-EAAA-4635-8870-85A173B3F368}"/>
    <cellStyle name="Normal 14 2 2 2 2 2 3" xfId="33372" xr:uid="{61198050-05AE-47DC-B019-217B23801E47}"/>
    <cellStyle name="Normal 14 2 2 2 2 3" xfId="33373" xr:uid="{794AA02D-DD8A-4BE4-A6C8-750363DA65BD}"/>
    <cellStyle name="Normal 14 2 2 2 2 4" xfId="33374" xr:uid="{FBF34AF0-4ADB-44DC-89FA-F639DF2612F5}"/>
    <cellStyle name="Normal 14 2 2 2 3" xfId="31851" xr:uid="{8E54DCCC-6E82-40FE-B040-5C9C3ACBD7F6}"/>
    <cellStyle name="Normal 14 2 2 2 3 2" xfId="33375" xr:uid="{42ECBDC4-C82C-4F19-A1F2-F4609B6BF98A}"/>
    <cellStyle name="Normal 14 2 2 2 3 3" xfId="33376" xr:uid="{28F44B1C-1B1A-47BB-81A4-C288C12F6B89}"/>
    <cellStyle name="Normal 14 2 2 2 4" xfId="33377" xr:uid="{B1BD755C-E09E-4E08-9FA0-A75F08FAD9B8}"/>
    <cellStyle name="Normal 14 2 2 2 5" xfId="33378" xr:uid="{7C27A6BB-8D7E-4E7B-9E6A-9AB6C94D5368}"/>
    <cellStyle name="Normal 14 2 2 3" xfId="31852" xr:uid="{7F26280A-927E-48FD-8C13-095421E273FA}"/>
    <cellStyle name="Normal 14 2 2 3 2" xfId="31853" xr:uid="{373F8DFF-367F-4CF6-AC42-DB918422CB72}"/>
    <cellStyle name="Normal 14 2 2 3 2 2" xfId="33379" xr:uid="{6646F994-DA23-4BA4-951E-37BFC27A4B84}"/>
    <cellStyle name="Normal 14 2 2 3 2 3" xfId="33380" xr:uid="{4E20F0C5-AE85-4928-8876-31514EEE62E1}"/>
    <cellStyle name="Normal 14 2 2 3 3" xfId="33381" xr:uid="{61051073-D347-4D8B-A02A-0CA6491BF019}"/>
    <cellStyle name="Normal 14 2 2 3 4" xfId="33382" xr:uid="{DB890D78-F0A0-4388-99CC-70C7869D9F48}"/>
    <cellStyle name="Normal 14 2 2 4" xfId="31854" xr:uid="{49B6EB22-4C54-4A5E-838C-BCAF42536695}"/>
    <cellStyle name="Normal 14 2 2 4 2" xfId="33383" xr:uid="{F8CC93C4-7E61-4557-8A13-2B49BC6DF040}"/>
    <cellStyle name="Normal 14 2 2 4 3" xfId="33384" xr:uid="{6224C3AF-7784-4624-91A8-063DB841CE35}"/>
    <cellStyle name="Normal 14 2 2 5" xfId="33385" xr:uid="{E5819121-20F3-4CD4-B5F5-73DFF3CA93B2}"/>
    <cellStyle name="Normal 14 2 2 6" xfId="33386" xr:uid="{FDB8FDDB-1752-4DC8-A24D-B1D56728318F}"/>
    <cellStyle name="Normal 14 2 2 7" xfId="31847" xr:uid="{028F308D-1377-4168-8862-CD3FF73CC612}"/>
    <cellStyle name="Normal 14 2 3" xfId="12330" xr:uid="{CA766188-DDAE-4875-A66F-9D44DB8D9C03}"/>
    <cellStyle name="Normal 14 2 3 2" xfId="31856" xr:uid="{DDA69206-CA4B-43B6-8BB4-DF093C90290C}"/>
    <cellStyle name="Normal 14 2 3 2 2" xfId="31857" xr:uid="{BFFACE97-3175-4038-81E1-68A0DCA2A696}"/>
    <cellStyle name="Normal 14 2 3 2 2 2" xfId="33387" xr:uid="{C1A84CBA-88F3-4809-A156-6B52FCA510A7}"/>
    <cellStyle name="Normal 14 2 3 2 2 3" xfId="33388" xr:uid="{D81B4B48-5878-49F6-8BE5-D979D595A099}"/>
    <cellStyle name="Normal 14 2 3 2 3" xfId="33389" xr:uid="{77E6CA68-D227-4088-918B-9F3CA5C781E9}"/>
    <cellStyle name="Normal 14 2 3 2 4" xfId="33390" xr:uid="{A322ACAC-9E5F-4BD6-AF62-7FB0F745532E}"/>
    <cellStyle name="Normal 14 2 3 3" xfId="31858" xr:uid="{F3BBC50A-DBA8-427C-833B-629F1C795244}"/>
    <cellStyle name="Normal 14 2 3 3 2" xfId="33391" xr:uid="{6021C7F8-7393-41A7-9805-4B46494AD817}"/>
    <cellStyle name="Normal 14 2 3 3 3" xfId="33392" xr:uid="{96221081-6740-4744-9758-FE836367093B}"/>
    <cellStyle name="Normal 14 2 3 4" xfId="33393" xr:uid="{C360CB0A-4E3E-4CB0-B820-2A485030D4C2}"/>
    <cellStyle name="Normal 14 2 3 5" xfId="33394" xr:uid="{9FB52E55-3812-4B87-9C13-BB2432F94D16}"/>
    <cellStyle name="Normal 14 2 3 6" xfId="31855" xr:uid="{5A6D5A2B-74BF-42E1-9DAB-4E257BAC3736}"/>
    <cellStyle name="Normal 14 2 4" xfId="28353" xr:uid="{C363F87E-2F7F-44BE-9C32-E01C038C74A7}"/>
    <cellStyle name="Normal 14 2 4 2" xfId="31860" xr:uid="{BEDBA4B3-EB2F-489A-BF0A-8431145357D1}"/>
    <cellStyle name="Normal 14 2 4 2 2" xfId="33395" xr:uid="{8533B32E-7DA3-4978-B9B6-67449A186C2B}"/>
    <cellStyle name="Normal 14 2 4 2 3" xfId="33396" xr:uid="{843FADBC-9240-4399-860B-E0EB77BAF50C}"/>
    <cellStyle name="Normal 14 2 4 3" xfId="33397" xr:uid="{65AD88EB-1047-4ECD-A773-527A99458BDD}"/>
    <cellStyle name="Normal 14 2 4 4" xfId="33398" xr:uid="{500E88D7-B434-43D8-9240-3E1D9D1394F2}"/>
    <cellStyle name="Normal 14 2 4 5" xfId="31859" xr:uid="{ABFDB8C9-B7CF-48E8-99E6-054AF077E9C4}"/>
    <cellStyle name="Normal 14 2 5" xfId="31861" xr:uid="{ABEDC0D8-45D7-456A-A171-50AD00D30592}"/>
    <cellStyle name="Normal 14 2 5 2" xfId="33399" xr:uid="{D2AAB9F7-82B1-41A8-B6D2-1971F121B4C9}"/>
    <cellStyle name="Normal 14 2 5 3" xfId="33400" xr:uid="{196DF44F-F717-4C2C-B7DC-15874D3A7B99}"/>
    <cellStyle name="Normal 14 2 6" xfId="33401" xr:uid="{6E1FD37F-AB1E-4F0F-AA1A-A9DF964B810D}"/>
    <cellStyle name="Normal 14 2 7" xfId="33402" xr:uid="{F27ECA98-6C80-40AB-93AD-DA7B26968FB4}"/>
    <cellStyle name="Normal 14 2 8" xfId="31846" xr:uid="{72130F16-ACCB-4F99-97A0-6BE8B862AB42}"/>
    <cellStyle name="Normal 14 20" xfId="9501" xr:uid="{8DCCFBDC-5C9B-485F-8B03-BAFABE2AB8CF}"/>
    <cellStyle name="Normal 14 21" xfId="9502" xr:uid="{45FDABCE-BFBA-46A7-BE7F-B714F48CFDF8}"/>
    <cellStyle name="Normal 14 22" xfId="9503" xr:uid="{2233EEB6-41F3-4456-A146-851339AC5309}"/>
    <cellStyle name="Normal 14 23" xfId="9504" xr:uid="{0E1BE5FC-232E-4752-BFE9-AC2A60163748}"/>
    <cellStyle name="Normal 14 24" xfId="9505" xr:uid="{41359347-7FC0-48E8-8659-CBC0B250E524}"/>
    <cellStyle name="Normal 14 25" xfId="9506" xr:uid="{3843A8C8-2C62-4443-AD34-39F8A9137A75}"/>
    <cellStyle name="Normal 14 26" xfId="9507" xr:uid="{7D429401-BA5C-45E5-A499-2787393340A0}"/>
    <cellStyle name="Normal 14 27" xfId="9508" xr:uid="{BE235740-6AF2-4012-A085-358625F660FE}"/>
    <cellStyle name="Normal 14 28" xfId="9509" xr:uid="{2FCAC46B-498F-48C8-9D1C-71799558ACA3}"/>
    <cellStyle name="Normal 14 29" xfId="9510" xr:uid="{D84EACD3-1075-4EC3-8685-78A35864939E}"/>
    <cellStyle name="Normal 14 3" xfId="1054" xr:uid="{CEF1F461-710F-4AD7-85F6-5306BB53B65E}"/>
    <cellStyle name="Normal 14 3 2" xfId="14737" xr:uid="{3B4F13BA-D3F4-4B94-B565-6C94B8B22398}"/>
    <cellStyle name="Normal 14 3 2 2" xfId="31864" xr:uid="{20E670DE-F8B4-438F-9251-DD70CB53B21D}"/>
    <cellStyle name="Normal 14 3 2 2 2" xfId="31865" xr:uid="{A7F3647C-9FD7-4E9E-90CE-850F540501E5}"/>
    <cellStyle name="Normal 14 3 2 2 2 2" xfId="33403" xr:uid="{2E260149-6F24-4F40-9434-B8275E89D0E6}"/>
    <cellStyle name="Normal 14 3 2 2 2 3" xfId="33404" xr:uid="{DE572B6D-D142-4989-976F-01323C63E85A}"/>
    <cellStyle name="Normal 14 3 2 2 3" xfId="33405" xr:uid="{8F03FE9B-C7E3-4CEB-A1B3-FFF081A4F6F4}"/>
    <cellStyle name="Normal 14 3 2 2 4" xfId="33406" xr:uid="{905084FB-30E7-46AE-9EA4-B8B2527DA7C8}"/>
    <cellStyle name="Normal 14 3 2 3" xfId="31866" xr:uid="{A4CBD542-17CD-4E11-BAB0-F49E81948BDB}"/>
    <cellStyle name="Normal 14 3 2 3 2" xfId="33407" xr:uid="{6A3E8837-8929-4C9B-80B3-978939E4FF12}"/>
    <cellStyle name="Normal 14 3 2 3 3" xfId="33408" xr:uid="{708CD30C-FE68-44A9-A0AA-81EB56B1D57E}"/>
    <cellStyle name="Normal 14 3 2 4" xfId="33409" xr:uid="{76CBF5FF-E853-4DAE-9439-2AEF9DED493D}"/>
    <cellStyle name="Normal 14 3 2 5" xfId="33410" xr:uid="{DEFFD885-6EB2-43C1-B2B4-04FF268B3AFB}"/>
    <cellStyle name="Normal 14 3 2 6" xfId="31863" xr:uid="{6B706A9D-E51A-4867-9A57-F9002071C6F7}"/>
    <cellStyle name="Normal 14 3 3" xfId="31867" xr:uid="{945958FE-C35E-47C2-97F7-04DED4DBC007}"/>
    <cellStyle name="Normal 14 3 3 2" xfId="31868" xr:uid="{C723B927-D922-42F3-9EB3-18ADE03FF75F}"/>
    <cellStyle name="Normal 14 3 3 2 2" xfId="33411" xr:uid="{C66270E4-BA28-4293-A74E-96DF94CD5646}"/>
    <cellStyle name="Normal 14 3 3 2 3" xfId="33412" xr:uid="{42BCA27D-A23C-4D06-B2E7-20C900D70FCF}"/>
    <cellStyle name="Normal 14 3 3 3" xfId="33413" xr:uid="{C942FB0E-5900-43A5-9967-0A0CD868BFC5}"/>
    <cellStyle name="Normal 14 3 3 4" xfId="33414" xr:uid="{33A73FE8-5FBF-4172-84EC-69E6DDB18038}"/>
    <cellStyle name="Normal 14 3 4" xfId="31869" xr:uid="{8FCFAE7E-798B-4483-B719-42719A5ADA66}"/>
    <cellStyle name="Normal 14 3 4 2" xfId="33415" xr:uid="{0337DD8D-7D55-4E51-B846-13CDB151D9E0}"/>
    <cellStyle name="Normal 14 3 4 3" xfId="33416" xr:uid="{CB4D43E8-3501-4E8C-B7E0-169211FF6155}"/>
    <cellStyle name="Normal 14 3 5" xfId="33417" xr:uid="{FBDE09BD-AE6F-48F5-878F-AAC465B10ADE}"/>
    <cellStyle name="Normal 14 3 6" xfId="33418" xr:uid="{64D63EBE-B0B7-464B-9040-7F5C6FB21ED4}"/>
    <cellStyle name="Normal 14 3 7" xfId="31862" xr:uid="{C1F193A2-A09B-400A-A09D-391CD21713FA}"/>
    <cellStyle name="Normal 14 30" xfId="9511" xr:uid="{C9985DFC-9D30-4177-8A6E-7880435B30DB}"/>
    <cellStyle name="Normal 14 31" xfId="9512" xr:uid="{E6905E50-B411-4052-9177-0D16629B97A6}"/>
    <cellStyle name="Normal 14 32" xfId="9513" xr:uid="{3EC54B43-6196-4FA1-B8EA-51EA56F9A287}"/>
    <cellStyle name="Normal 14 33" xfId="16975" xr:uid="{8208DE0D-835D-4415-96F6-3DA912B6D99B}"/>
    <cellStyle name="Normal 14 34" xfId="31845" xr:uid="{FC0A563E-A0A9-468A-B25F-CADBD2154357}"/>
    <cellStyle name="Normal 14 35" xfId="2696" xr:uid="{5338E5AF-9F52-4EEA-AFFC-C3EE2F554D22}"/>
    <cellStyle name="Normal 14 4" xfId="1776" xr:uid="{1D17758C-204C-438D-BC59-C93D06F0DC64}"/>
    <cellStyle name="Normal 14 4 2" xfId="31871" xr:uid="{31DC351E-0631-4FBE-A288-3829D504C57D}"/>
    <cellStyle name="Normal 14 4 2 2" xfId="31872" xr:uid="{7544ACB4-D95B-4364-9948-AD58CDCF81F6}"/>
    <cellStyle name="Normal 14 4 2 2 2" xfId="33419" xr:uid="{995DE119-5386-442A-9C90-81B50690A699}"/>
    <cellStyle name="Normal 14 4 2 2 3" xfId="33420" xr:uid="{29D41A6D-6AA5-4615-AC64-A43CCA23790E}"/>
    <cellStyle name="Normal 14 4 2 3" xfId="33421" xr:uid="{9E9A5204-44D0-4075-A38E-492335E314D6}"/>
    <cellStyle name="Normal 14 4 2 4" xfId="33422" xr:uid="{CCC7B5C2-6B57-4F4D-A6A0-C9357520C8A9}"/>
    <cellStyle name="Normal 14 4 3" xfId="31873" xr:uid="{CDD50424-3AB0-4FE6-88C8-2B800F4BDF39}"/>
    <cellStyle name="Normal 14 4 3 2" xfId="33423" xr:uid="{EF9256FA-BF94-4F4B-B816-F73B80B38847}"/>
    <cellStyle name="Normal 14 4 3 3" xfId="33424" xr:uid="{5F5B1C82-2B99-452F-B88D-86226D74A4B2}"/>
    <cellStyle name="Normal 14 4 4" xfId="33425" xr:uid="{B496E86A-B4B8-414B-B200-D131DDF71EFB}"/>
    <cellStyle name="Normal 14 4 5" xfId="33426" xr:uid="{E52681E5-8702-429D-8662-807BABEEAC41}"/>
    <cellStyle name="Normal 14 4 6" xfId="31870" xr:uid="{7244D3D5-D320-43F9-96E1-BFEFEF3F88D0}"/>
    <cellStyle name="Normal 14 4 7" xfId="9514" xr:uid="{F4210C0C-6D6C-4D4E-A869-8D687DE7B94B}"/>
    <cellStyle name="Normal 14 5" xfId="9515" xr:uid="{FBCA6185-06BA-46CA-A105-0631A8751478}"/>
    <cellStyle name="Normal 14 5 2" xfId="31875" xr:uid="{DBBA2F5E-B238-4E5E-91C3-4D5134E2135B}"/>
    <cellStyle name="Normal 14 5 2 2" xfId="33427" xr:uid="{737D1717-E6FF-48C0-A20F-463149D963CC}"/>
    <cellStyle name="Normal 14 5 2 3" xfId="33428" xr:uid="{02B43CA2-BC02-4D02-AECD-EEDEBA09C3FC}"/>
    <cellStyle name="Normal 14 5 3" xfId="33429" xr:uid="{348D775F-3ACF-49AF-B336-F4A521D48085}"/>
    <cellStyle name="Normal 14 5 4" xfId="33430" xr:uid="{4CBA3F50-92D6-40A3-8A38-BABF78AC1373}"/>
    <cellStyle name="Normal 14 5 5" xfId="31874" xr:uid="{01F61465-202B-48FA-8A44-AAFF06035446}"/>
    <cellStyle name="Normal 14 6" xfId="9516" xr:uid="{C4C16365-8208-4CFD-A4B2-8AFDA6BA5EF3}"/>
    <cellStyle name="Normal 14 6 2" xfId="33431" xr:uid="{F229D477-08FB-4E69-9388-B88637E5442C}"/>
    <cellStyle name="Normal 14 6 3" xfId="33432" xr:uid="{6B149074-A7C2-482C-B53F-E577BEC268E2}"/>
    <cellStyle name="Normal 14 6 4" xfId="31876" xr:uid="{8CFBF6C3-9E21-4BA7-9255-2530CB9AAED0}"/>
    <cellStyle name="Normal 14 7" xfId="9517" xr:uid="{1EB4EE46-AAE8-41AF-B788-B7844CF53E9F}"/>
    <cellStyle name="Normal 14 7 2" xfId="9518" xr:uid="{CECA8EA8-D718-4E90-8640-5DC271ED6385}"/>
    <cellStyle name="Normal 14 7 3" xfId="9519" xr:uid="{D8F97258-098B-4E33-B6D9-100F7EF6A7FC}"/>
    <cellStyle name="Normal 14 7 4" xfId="9520" xr:uid="{0BD7101C-1320-4F34-A076-EF64A63F8BB4}"/>
    <cellStyle name="Normal 14 7 5" xfId="9521" xr:uid="{13CD43BC-CB84-4107-8B0B-56D8DF270256}"/>
    <cellStyle name="Normal 14 7 6" xfId="9522" xr:uid="{F04F250E-0E96-43A0-A958-5B3F866023F9}"/>
    <cellStyle name="Normal 14 7 7" xfId="9523" xr:uid="{32B940BF-3C49-45B5-BC46-6B87D43DF9BD}"/>
    <cellStyle name="Normal 14 7 8" xfId="9524" xr:uid="{A53A8E92-F528-4970-967D-2D609EB46A57}"/>
    <cellStyle name="Normal 14 7 9" xfId="33433" xr:uid="{CAEC43AB-4F5B-4B6B-8660-7568639A12C3}"/>
    <cellStyle name="Normal 14 7_Doors and Windows" xfId="9525" xr:uid="{1B95CA3D-19E0-41C0-90C7-B8BDEA97CAC6}"/>
    <cellStyle name="Normal 14 8" xfId="9526" xr:uid="{9510CAF7-290F-47E5-ADC4-A6B8A40AF899}"/>
    <cellStyle name="Normal 14 8 2" xfId="9527" xr:uid="{244A36E6-64A9-4F65-93BC-E0BA56A7B088}"/>
    <cellStyle name="Normal 14 8 3" xfId="9528" xr:uid="{7399C955-5A1D-46D1-91DD-AB1E0D9D51D8}"/>
    <cellStyle name="Normal 14 8 4" xfId="9529" xr:uid="{DF01A954-0F5B-4AF9-91C9-A23466D7FD10}"/>
    <cellStyle name="Normal 14 8 5" xfId="9530" xr:uid="{7160FFDF-333B-4FBD-A33D-9559723AE45F}"/>
    <cellStyle name="Normal 14 8 6" xfId="9531" xr:uid="{09A381FA-AD6F-43FF-9EB3-C440216577FC}"/>
    <cellStyle name="Normal 14 8 7" xfId="9532" xr:uid="{DB0613DD-ED1D-46E0-B27F-6909B90B737E}"/>
    <cellStyle name="Normal 14 8 8" xfId="9533" xr:uid="{3A5B6156-25B7-4E49-B7FA-62EF50F64586}"/>
    <cellStyle name="Normal 14 8 9" xfId="33434" xr:uid="{2B3F8F6A-0A61-4284-8D14-AD38824227C4}"/>
    <cellStyle name="Normal 14 8_Doors and Windows" xfId="9534" xr:uid="{80297063-30F1-4248-ADF0-D6BF16FE589A}"/>
    <cellStyle name="Normal 14 9" xfId="9535" xr:uid="{C6BB9944-02C1-42BD-A490-121BF89D0208}"/>
    <cellStyle name="Normal 140" xfId="9536" xr:uid="{544476D9-0966-4D1E-AA78-39A8035EF555}"/>
    <cellStyle name="Normal 141" xfId="9537" xr:uid="{38723249-15B9-48AB-9E85-0BC2E51D6E1E}"/>
    <cellStyle name="Normal 142" xfId="9538" xr:uid="{A87A3B27-F711-463F-BC29-D1A0A4D56D4A}"/>
    <cellStyle name="Normal 143" xfId="9539" xr:uid="{C5655526-2A12-446A-AAEB-50D541B37601}"/>
    <cellStyle name="Normal 144" xfId="9540" xr:uid="{ABABB076-45AE-4DAD-981C-359A939BE77C}"/>
    <cellStyle name="Normal 145" xfId="9541" xr:uid="{F85A6F7A-0C07-4DE8-9941-A9688A8766BD}"/>
    <cellStyle name="Normal 146" xfId="9542" xr:uid="{7F56C5E2-6425-41D0-8B22-C77AC1652304}"/>
    <cellStyle name="Normal 147" xfId="9543" xr:uid="{F314B38C-AFCF-4A0D-A8F5-636C02E8830A}"/>
    <cellStyle name="Normal 148" xfId="9544" xr:uid="{8D4925DD-2433-4CE3-AC2F-A7F4D1FDB44D}"/>
    <cellStyle name="Normal 149" xfId="9545" xr:uid="{E91B6200-05A8-4E6F-97E7-EFFC3E892264}"/>
    <cellStyle name="Normal 15" xfId="49" xr:uid="{FE8E442B-019B-46DD-BF92-3F8CC02AE356}"/>
    <cellStyle name="Normal 15 10" xfId="9546" xr:uid="{0D16ED6B-54E7-4A1E-8B71-3E6C6A7A041F}"/>
    <cellStyle name="Normal 15 11" xfId="9547" xr:uid="{FD930059-9DA3-4BE8-867F-3E125DFE1926}"/>
    <cellStyle name="Normal 15 12" xfId="9548" xr:uid="{FD9EFAA3-0AF7-43EC-826F-60250EBF59F1}"/>
    <cellStyle name="Normal 15 13" xfId="9549" xr:uid="{C37D5D12-45BA-4171-81F9-3F3159769E53}"/>
    <cellStyle name="Normal 15 14" xfId="9550" xr:uid="{CC191FEA-D1A6-400B-8300-F7C9A391146B}"/>
    <cellStyle name="Normal 15 15" xfId="9551" xr:uid="{38DD43AF-9B1E-45DA-B08B-E5970F9A1ED5}"/>
    <cellStyle name="Normal 15 16" xfId="9552" xr:uid="{5551B48F-066F-4A1A-8673-D493FA2FF43E}"/>
    <cellStyle name="Normal 15 17" xfId="9553" xr:uid="{5625C411-D134-4AD3-9B31-9F8EFA843E94}"/>
    <cellStyle name="Normal 15 18" xfId="9554" xr:uid="{D38E6DB0-7F07-4C1A-BEBA-936E5ADE4E16}"/>
    <cellStyle name="Normal 15 19" xfId="12332" xr:uid="{F9ADE436-AE1D-462F-8315-84C0F3050ABC}"/>
    <cellStyle name="Normal 15 2" xfId="1055" xr:uid="{1F3115FB-73A5-4270-B260-FD51F9AA7A8E}"/>
    <cellStyle name="Normal 15 2 10" xfId="20259" xr:uid="{0435F098-8DFD-4785-81A2-DEB46F046823}"/>
    <cellStyle name="Normal 15 2 10 2" xfId="28355" xr:uid="{8EB2A6A5-4841-4910-9472-179E95FF91EC}"/>
    <cellStyle name="Normal 15 2 11" xfId="16976" xr:uid="{7C56D158-224E-4488-87BB-B0A4AF80928D}"/>
    <cellStyle name="Normal 15 2 12" xfId="28354" xr:uid="{41B33586-3B13-4FC1-A05C-8C216200C234}"/>
    <cellStyle name="Normal 15 2 13" xfId="31180" xr:uid="{FC866851-DC8B-4DDA-975C-933BC839D76C}"/>
    <cellStyle name="Normal 15 2 14" xfId="31878" xr:uid="{5DD9A137-C7B7-4EC8-B793-8F1BA4ABC96C}"/>
    <cellStyle name="Normal 15 2 2" xfId="9555" xr:uid="{7CB5B66F-17B4-4BE8-9AFF-89B9811F0243}"/>
    <cellStyle name="Normal 15 2 2 2" xfId="12333" xr:uid="{FB4DF2DC-A77F-4659-86C1-385768C2ABE9}"/>
    <cellStyle name="Normal 15 2 2 2 2" xfId="21579" xr:uid="{BCAA04CA-7ED5-4896-BDFD-6654FF1093DF}"/>
    <cellStyle name="Normal 15 2 2 2 2 2" xfId="28357" xr:uid="{D1F47151-41C0-41A6-8559-D616695684CE}"/>
    <cellStyle name="Normal 15 2 2 2 2 2 2" xfId="33435" xr:uid="{8B9EA85A-226F-4069-BFCD-BDD0E515B21C}"/>
    <cellStyle name="Normal 15 2 2 2 2 2 3" xfId="33436" xr:uid="{C2AA323D-0385-4680-B231-057BAA37EF3E}"/>
    <cellStyle name="Normal 15 2 2 2 2 2 4" xfId="31882" xr:uid="{204BD892-9D37-4B7B-837A-5B9182BCECC3}"/>
    <cellStyle name="Normal 15 2 2 2 2 3" xfId="33437" xr:uid="{39358585-3215-47C4-82EF-4E5E82F5F785}"/>
    <cellStyle name="Normal 15 2 2 2 2 4" xfId="33438" xr:uid="{045719D1-29D0-41EC-866C-71D3F344EF65}"/>
    <cellStyle name="Normal 15 2 2 2 2 5" xfId="31881" xr:uid="{71FE7CED-EA53-4E44-8638-655738E44919}"/>
    <cellStyle name="Normal 15 2 2 2 3" xfId="16977" xr:uid="{4B22AAA5-FB58-4776-AE83-C6144CA61D4C}"/>
    <cellStyle name="Normal 15 2 2 2 3 2" xfId="33439" xr:uid="{191696C3-CA84-4041-A002-00345DC222D3}"/>
    <cellStyle name="Normal 15 2 2 2 3 3" xfId="33440" xr:uid="{D6D4D56D-A207-4764-AF41-F5847BB9E506}"/>
    <cellStyle name="Normal 15 2 2 2 3 4" xfId="31883" xr:uid="{859774BE-A436-47FF-BEE2-FD444AA7C54B}"/>
    <cellStyle name="Normal 15 2 2 2 4" xfId="28356" xr:uid="{CC3BC49A-DBF2-44CE-8B96-5B70D5EB983C}"/>
    <cellStyle name="Normal 15 2 2 2 4 2" xfId="33441" xr:uid="{D7FCCC5C-2954-4CE0-9ED9-F2CBEF3023E7}"/>
    <cellStyle name="Normal 15 2 2 2 5" xfId="31182" xr:uid="{F66EA9D2-3F3B-459D-AD7D-432AB6AC16A4}"/>
    <cellStyle name="Normal 15 2 2 2 5 2" xfId="33442" xr:uid="{4D1988A7-7306-4666-8507-8970064E24F2}"/>
    <cellStyle name="Normal 15 2 2 2 6" xfId="31880" xr:uid="{65E3EFAC-CF7B-488D-B5BF-CF730383EF4E}"/>
    <cellStyle name="Normal 15 2 2 3" xfId="16978" xr:uid="{34B9A1C5-2E48-4A45-9DF1-644775040E8C}"/>
    <cellStyle name="Normal 15 2 2 3 2" xfId="31885" xr:uid="{3C22B917-6926-475F-89B1-516D57EFEA4E}"/>
    <cellStyle name="Normal 15 2 2 3 2 2" xfId="33443" xr:uid="{F1C1B043-CD9D-42F8-8646-BAE3DB4A8DDE}"/>
    <cellStyle name="Normal 15 2 2 3 2 3" xfId="33444" xr:uid="{B6006F72-0F5B-4C78-9042-6E0BA9EA77F6}"/>
    <cellStyle name="Normal 15 2 2 3 3" xfId="33445" xr:uid="{848E3447-2EF1-4C7B-9E20-8537061E0B28}"/>
    <cellStyle name="Normal 15 2 2 3 4" xfId="33446" xr:uid="{D1F50189-A493-40FC-ADF3-220D4C1AA7D9}"/>
    <cellStyle name="Normal 15 2 2 3 5" xfId="31884" xr:uid="{4CB9A937-1910-40BB-A3DC-60068408299F}"/>
    <cellStyle name="Normal 15 2 2 4" xfId="31181" xr:uid="{0F3DCB53-AC1A-4337-AB4B-9A46A9A7685A}"/>
    <cellStyle name="Normal 15 2 2 4 2" xfId="33447" xr:uid="{9ABC94F5-955F-46EC-AB41-33B40B71DF05}"/>
    <cellStyle name="Normal 15 2 2 4 3" xfId="33448" xr:uid="{7EAE0919-8358-4C7A-A79A-51255E89B045}"/>
    <cellStyle name="Normal 15 2 2 4 4" xfId="31886" xr:uid="{A2F80984-CC7B-4D45-9C0C-46626F26212B}"/>
    <cellStyle name="Normal 15 2 2 4 5" xfId="39153" xr:uid="{2A8BA6C4-7641-4331-9BD9-943E45AD6EC4}"/>
    <cellStyle name="Normal 15 2 2 5" xfId="33449" xr:uid="{4FF631FE-BEA3-480D-AC12-48DA6D446F88}"/>
    <cellStyle name="Normal 15 2 2 6" xfId="33450" xr:uid="{84066AD0-4F7B-4DBE-B73F-B32F4B50118E}"/>
    <cellStyle name="Normal 15 2 2 7" xfId="31879" xr:uid="{64859F60-C153-4C9B-A549-C602915F9036}"/>
    <cellStyle name="Normal 15 2 3" xfId="9556" xr:uid="{B0784351-13F7-4137-8E3A-ACE0CFEC9042}"/>
    <cellStyle name="Normal 15 2 3 2" xfId="11065" xr:uid="{B6019DEC-6F83-41AC-9BF7-9289CEAD2C22}"/>
    <cellStyle name="Normal 15 2 3 2 2" xfId="20260" xr:uid="{596B85B4-E17A-4A76-9649-B69E64BF6151}"/>
    <cellStyle name="Normal 15 2 3 2 2 2" xfId="33451" xr:uid="{F2FB359C-8690-456B-A3CA-A80D5D3DBB46}"/>
    <cellStyle name="Normal 15 2 3 2 2 3" xfId="33452" xr:uid="{5317BE28-B14E-47DD-BF9F-3C25ED426690}"/>
    <cellStyle name="Normal 15 2 3 2 2 4" xfId="31889" xr:uid="{42423BCE-3C8F-49DD-A03F-00FF9A515866}"/>
    <cellStyle name="Normal 15 2 3 2 3" xfId="28359" xr:uid="{A192D7E3-70D7-403E-B4C2-2890BFFCD738}"/>
    <cellStyle name="Normal 15 2 3 2 3 2" xfId="33453" xr:uid="{B8BD2045-3A6F-4631-AB45-31BB41CFB04E}"/>
    <cellStyle name="Normal 15 2 3 2 4" xfId="31184" xr:uid="{940FE844-BF4F-461B-AF31-465A2FFB16FC}"/>
    <cellStyle name="Normal 15 2 3 2 4 2" xfId="33454" xr:uid="{9A386996-1F8F-43A5-8704-30E4EC3B391C}"/>
    <cellStyle name="Normal 15 2 3 2 5" xfId="31888" xr:uid="{6C6980AB-C966-49E7-BC1D-0F9C0D11EFF5}"/>
    <cellStyle name="Normal 15 2 3 2 6" xfId="36805" xr:uid="{3D28CDEA-5578-466F-B232-4E861EE996A9}"/>
    <cellStyle name="Normal 15 2 3 3" xfId="14739" xr:uid="{1F2F268A-8532-4028-BB4C-29E7A2B7F49A}"/>
    <cellStyle name="Normal 15 2 3 3 2" xfId="31185" xr:uid="{B42B0E44-6B03-45AF-9BFD-09DA21D95442}"/>
    <cellStyle name="Normal 15 2 3 3 2 2" xfId="33455" xr:uid="{C14A680A-1443-4C62-8349-D1F264A40066}"/>
    <cellStyle name="Normal 15 2 3 3 3" xfId="33456" xr:uid="{318BD3A2-3836-4978-9B68-DA665F7BC9D7}"/>
    <cellStyle name="Normal 15 2 3 3 4" xfId="31890" xr:uid="{21E6F814-8D92-47FE-ADB4-711C789A6401}"/>
    <cellStyle name="Normal 15 2 3 3 5" xfId="36806" xr:uid="{6A05839D-3FCF-4E2D-8CBF-6B25B749D772}"/>
    <cellStyle name="Normal 15 2 3 4" xfId="16979" xr:uid="{6FCD2768-79AF-4970-A395-FDB6535301E0}"/>
    <cellStyle name="Normal 15 2 3 4 2" xfId="33457" xr:uid="{9C388856-067B-4740-A384-66CA65618ED3}"/>
    <cellStyle name="Normal 15 2 3 5" xfId="28358" xr:uid="{23E16451-F5F5-4F07-B777-6C868BCA0A00}"/>
    <cellStyle name="Normal 15 2 3 5 2" xfId="33458" xr:uid="{289C255D-0370-4353-B0B0-CA99FEAEE931}"/>
    <cellStyle name="Normal 15 2 3 6" xfId="31183" xr:uid="{6EC20F63-F187-4A86-8FB4-BD13888BCFC4}"/>
    <cellStyle name="Normal 15 2 3 7" xfId="31887" xr:uid="{28EC61B4-53AC-4FDB-A816-D1A006944CF7}"/>
    <cellStyle name="Normal 15 2 4" xfId="9557" xr:uid="{3B55033F-2BE9-4937-AAF0-09A24CF8035C}"/>
    <cellStyle name="Normal 15 2 4 2" xfId="15086" xr:uid="{6840B829-68C5-4648-9486-00B10130B9C5}"/>
    <cellStyle name="Normal 15 2 4 2 2" xfId="20261" xr:uid="{5DDC9C86-791F-44D1-98AB-29E5FC923709}"/>
    <cellStyle name="Normal 15 2 4 2 2 2" xfId="33459" xr:uid="{3F3EDADF-96EE-434C-BBE1-489E7E5ACB6F}"/>
    <cellStyle name="Normal 15 2 4 2 3" xfId="28361" xr:uid="{C9E285B7-C73F-4D1A-B4DA-D5A891DF4678}"/>
    <cellStyle name="Normal 15 2 4 2 3 2" xfId="33460" xr:uid="{FC3CC5B6-1771-4C99-8DEC-D8B53AC89B5B}"/>
    <cellStyle name="Normal 15 2 4 2 4" xfId="31892" xr:uid="{6433B4AF-747A-4CBB-B6AE-9FFC7D3EB4FE}"/>
    <cellStyle name="Normal 15 2 4 2 5" xfId="36807" xr:uid="{BA5F8425-3178-41ED-83DC-CAF0352F75E9}"/>
    <cellStyle name="Normal 15 2 4 3" xfId="16980" xr:uid="{C6748E9A-E4C7-4600-ADE1-CE3BE5774041}"/>
    <cellStyle name="Normal 15 2 4 3 2" xfId="33461" xr:uid="{8AE7DBF1-052C-463F-96BA-3C2720AB5F2A}"/>
    <cellStyle name="Normal 15 2 4 4" xfId="28360" xr:uid="{28021865-FCFA-4A7E-BE8B-4F4FB5400040}"/>
    <cellStyle name="Normal 15 2 4 4 2" xfId="33462" xr:uid="{031E8566-68C0-4757-BA63-A268FBC17203}"/>
    <cellStyle name="Normal 15 2 4 5" xfId="31186" xr:uid="{63F08F31-000F-4D16-8918-E9BCBC5B9DCA}"/>
    <cellStyle name="Normal 15 2 4 6" xfId="31891" xr:uid="{ED4508EC-614C-47F4-BF39-DAF8233BDADD}"/>
    <cellStyle name="Normal 15 2 5" xfId="9558" xr:uid="{CA3C608F-2290-4205-89FB-F6D90E861CA9}"/>
    <cellStyle name="Normal 15 2 5 2" xfId="15448" xr:uid="{CAB675FD-904D-428E-8A05-B7025956915B}"/>
    <cellStyle name="Normal 15 2 5 2 2" xfId="20262" xr:uid="{6D2E90DE-6181-4ED4-B4B0-349ECD2B90D8}"/>
    <cellStyle name="Normal 15 2 5 2 3" xfId="28363" xr:uid="{CE45AB23-ACD7-42A9-BE1F-9E931814C57B}"/>
    <cellStyle name="Normal 15 2 5 2 4" xfId="33463" xr:uid="{AA70CABA-0A8C-42EB-8B95-5D1CFEB7D5AB}"/>
    <cellStyle name="Normal 15 2 5 2 5" xfId="36808" xr:uid="{90E3E868-0F78-43EA-ACC3-C165C00FEFF0}"/>
    <cellStyle name="Normal 15 2 5 3" xfId="16981" xr:uid="{F69E122A-9236-445E-BF32-A1F76F8F4BA3}"/>
    <cellStyle name="Normal 15 2 5 3 2" xfId="33464" xr:uid="{A01CF322-E933-4CAA-999F-48B4A5DA5F9E}"/>
    <cellStyle name="Normal 15 2 5 4" xfId="28362" xr:uid="{C98A4FB6-1F5B-4BEB-BD1D-9F0EFE46C526}"/>
    <cellStyle name="Normal 15 2 5 5" xfId="31893" xr:uid="{C0942081-38B8-4FC2-BBD9-7CB63A52317A}"/>
    <cellStyle name="Normal 15 2 6" xfId="9559" xr:uid="{CB6192ED-3A32-4914-ADE9-9485C969A7E8}"/>
    <cellStyle name="Normal 15 2 6 2" xfId="33465" xr:uid="{AF518766-11C0-4B32-A51B-BE4DEFEABC11}"/>
    <cellStyle name="Normal 15 2 7" xfId="9560" xr:uid="{E0D24E25-F6FF-47C1-8F6C-FDE4E6A0605C}"/>
    <cellStyle name="Normal 15 2 7 2" xfId="33466" xr:uid="{3561FCEE-A22B-4725-B8AF-215E6CB51ACA}"/>
    <cellStyle name="Normal 15 2 8" xfId="9561" xr:uid="{EAC38DEF-3964-47AE-A8FC-4202AF86FBB5}"/>
    <cellStyle name="Normal 15 2 9" xfId="14470" xr:uid="{D12EFF05-EA7F-4AD8-BFAA-8C40DE3B520A}"/>
    <cellStyle name="Normal 15 2 9 2" xfId="16982" xr:uid="{C287483B-5AA3-4931-848F-20545001A7D9}"/>
    <cellStyle name="Normal 15 2 9 3" xfId="36809" xr:uid="{F525995F-0A65-4B81-83E0-65CDEF226869}"/>
    <cellStyle name="Normal 15 2_Doors and Windows" xfId="9562" xr:uid="{0A587B60-F67A-4FA0-BB86-061AC02311C5}"/>
    <cellStyle name="Normal 15 20" xfId="31179" xr:uid="{E47E02E1-8D32-402E-B8F7-CBF96A9224F8}"/>
    <cellStyle name="Normal 15 21" xfId="31877" xr:uid="{449A4706-6809-4DF5-B0E5-5A531BF0BB75}"/>
    <cellStyle name="Normal 15 3" xfId="1056" xr:uid="{E3E086D3-6829-42A3-9B84-28F7A034F1EA}"/>
    <cellStyle name="Normal 15 3 10" xfId="14471" xr:uid="{CC9F35F0-7166-46FA-87AD-AF0115C68AF6}"/>
    <cellStyle name="Normal 15 3 10 2" xfId="20263" xr:uid="{173CFEEA-9842-42E0-B5D5-660390E443B2}"/>
    <cellStyle name="Normal 15 3 10 3" xfId="28365" xr:uid="{E270C040-B2B3-4669-99FE-1B52242C9F93}"/>
    <cellStyle name="Normal 15 3 10 4" xfId="36810" xr:uid="{FAD01F67-6795-4BEE-829F-1C5D2576B0FD}"/>
    <cellStyle name="Normal 15 3 11" xfId="16983" xr:uid="{20601ED9-C890-4E1B-AF92-630224A68A91}"/>
    <cellStyle name="Normal 15 3 12" xfId="28364" xr:uid="{FEF2DB32-74A5-4DE5-B5ED-6EF4BF6B0E96}"/>
    <cellStyle name="Normal 15 3 13" xfId="31187" xr:uid="{2858F815-5C43-44C6-87B1-B2BBB7B2BEAB}"/>
    <cellStyle name="Normal 15 3 14" xfId="31894" xr:uid="{8999E9A4-E583-4940-8A79-2BBEB159F288}"/>
    <cellStyle name="Normal 15 3 2" xfId="9563" xr:uid="{95CCFD85-B485-4588-A6FF-557821B7A988}"/>
    <cellStyle name="Normal 15 3 2 2" xfId="12335" xr:uid="{B91671C7-A0A5-4350-AC8A-A76E75B5EDB0}"/>
    <cellStyle name="Normal 15 3 2 2 2" xfId="20264" xr:uid="{3B6B3269-3643-4A6E-B9F5-D157E9D74699}"/>
    <cellStyle name="Normal 15 3 2 2 2 2" xfId="33467" xr:uid="{2FF72B2B-25AA-4145-91C0-C2952E6EB581}"/>
    <cellStyle name="Normal 15 3 2 2 2 3" xfId="33468" xr:uid="{12E0E9CF-0096-4B37-82F8-C8781F9F1D48}"/>
    <cellStyle name="Normal 15 3 2 2 2 4" xfId="31897" xr:uid="{BC352360-1D2D-4003-9019-019FF6E228C7}"/>
    <cellStyle name="Normal 15 3 2 2 3" xfId="28367" xr:uid="{91C403A8-1795-413D-A146-80E634B500B8}"/>
    <cellStyle name="Normal 15 3 2 2 3 2" xfId="33469" xr:uid="{6F87DE8E-4A87-4504-887F-DBF8590AF6EB}"/>
    <cellStyle name="Normal 15 3 2 2 4" xfId="31189" xr:uid="{390013FE-99A6-4DBD-923C-D1485804518F}"/>
    <cellStyle name="Normal 15 3 2 2 4 2" xfId="33470" xr:uid="{44FD8E96-430C-4EDE-87BD-489091B209BD}"/>
    <cellStyle name="Normal 15 3 2 2 5" xfId="31896" xr:uid="{11C01FE0-0BE1-489C-B8B9-955083AE5845}"/>
    <cellStyle name="Normal 15 3 2 2 6" xfId="36811" xr:uid="{0000B978-BA49-45DE-BBA0-E8840AB2AB8B}"/>
    <cellStyle name="Normal 15 3 2 3" xfId="14740" xr:uid="{96C2AD3B-C828-4C80-B013-42CA4C6FDA7D}"/>
    <cellStyle name="Normal 15 3 2 3 2" xfId="33471" xr:uid="{4CE42CA7-84BA-4A89-ABA3-CC0F8D32EEB4}"/>
    <cellStyle name="Normal 15 3 2 3 3" xfId="33472" xr:uid="{4FE0A582-6865-4B0C-B9CD-F667AC2FAC26}"/>
    <cellStyle name="Normal 15 3 2 3 4" xfId="31898" xr:uid="{7849028B-0595-4B90-92C8-610B6EA7C78B}"/>
    <cellStyle name="Normal 15 3 2 3 5" xfId="36812" xr:uid="{31BDB01E-2F4A-4DEC-9ACD-713DA2A51AF7}"/>
    <cellStyle name="Normal 15 3 2 4" xfId="16984" xr:uid="{CBC8146A-C1F6-4250-9A55-A2D44B1B9C3E}"/>
    <cellStyle name="Normal 15 3 2 4 2" xfId="33473" xr:uid="{7F0CFC35-6A99-4291-A8A2-4014FEF00CDD}"/>
    <cellStyle name="Normal 15 3 2 5" xfId="28366" xr:uid="{4C1EFB3D-CC5C-4A9A-AF3E-4598800AF6A4}"/>
    <cellStyle name="Normal 15 3 2 5 2" xfId="33474" xr:uid="{EA19C400-6B81-48EE-8E7A-2083ABEF5FF8}"/>
    <cellStyle name="Normal 15 3 2 6" xfId="31188" xr:uid="{EA7D5709-ADB0-422F-BEC8-D268FF77EFB7}"/>
    <cellStyle name="Normal 15 3 2 7" xfId="31895" xr:uid="{86D32EE8-700B-4626-840E-B8FF935225FC}"/>
    <cellStyle name="Normal 15 3 3" xfId="9564" xr:uid="{75DF0D42-CEDE-4FF7-BA1E-8FE9E91FA409}"/>
    <cellStyle name="Normal 15 3 3 2" xfId="15087" xr:uid="{C0B02B88-7260-4EE0-87D7-D59686CB5E05}"/>
    <cellStyle name="Normal 15 3 3 2 2" xfId="20265" xr:uid="{03C1FF22-83FE-4C41-86D5-0AD4C1201ED0}"/>
    <cellStyle name="Normal 15 3 3 2 2 2" xfId="33475" xr:uid="{5A1A122A-4CA2-4768-9589-2A9EEB966216}"/>
    <cellStyle name="Normal 15 3 3 2 3" xfId="28369" xr:uid="{5848D6F6-484F-45CB-8186-37158117F0A0}"/>
    <cellStyle name="Normal 15 3 3 2 3 2" xfId="33476" xr:uid="{BCDE78BB-A35F-4B75-B111-DE29A606FA07}"/>
    <cellStyle name="Normal 15 3 3 2 4" xfId="31900" xr:uid="{FAC8A9EA-909A-4AAE-A5B5-20AF6BC5CC5D}"/>
    <cellStyle name="Normal 15 3 3 2 5" xfId="36813" xr:uid="{D60BFAF7-6672-4234-95C4-5475ED134EC3}"/>
    <cellStyle name="Normal 15 3 3 3" xfId="16985" xr:uid="{EE0C47EF-5DD6-42B8-89F5-CFFD9F202ABF}"/>
    <cellStyle name="Normal 15 3 3 3 2" xfId="33477" xr:uid="{09E69388-7C3D-4B76-A4F0-B96894CF6CC5}"/>
    <cellStyle name="Normal 15 3 3 4" xfId="28368" xr:uid="{BCCDD774-4F47-4682-99DA-2B7D17ABC75C}"/>
    <cellStyle name="Normal 15 3 3 4 2" xfId="33478" xr:uid="{5E8BDDB3-16DD-4A7B-95C9-2DB24ABEEE28}"/>
    <cellStyle name="Normal 15 3 3 5" xfId="31190" xr:uid="{52D75D4E-47A3-43D6-82AA-4A4CC0FD2A0D}"/>
    <cellStyle name="Normal 15 3 3 6" xfId="31899" xr:uid="{E3602B38-4DD1-4CB0-A783-C0DC4364C908}"/>
    <cellStyle name="Normal 15 3 4" xfId="9565" xr:uid="{B631C8A6-C824-48F0-B5E8-9F6E605F274B}"/>
    <cellStyle name="Normal 15 3 4 2" xfId="15449" xr:uid="{E667CD33-502D-4E2B-B298-B739696CD8E4}"/>
    <cellStyle name="Normal 15 3 4 2 2" xfId="20266" xr:uid="{40FFD26D-CBB7-4637-842C-42260F087529}"/>
    <cellStyle name="Normal 15 3 4 2 3" xfId="28371" xr:uid="{8A06ACE3-1FBC-40F5-B4D7-095552A5B2BA}"/>
    <cellStyle name="Normal 15 3 4 2 4" xfId="33479" xr:uid="{FBE84EB0-FEBC-4B1B-982D-A00E996D8891}"/>
    <cellStyle name="Normal 15 3 4 2 5" xfId="36814" xr:uid="{8DC12D73-4F6C-42B3-9F5C-DA3551FBC282}"/>
    <cellStyle name="Normal 15 3 4 3" xfId="16986" xr:uid="{BB9392C2-5989-4B5B-A854-0CBAD06B85E7}"/>
    <cellStyle name="Normal 15 3 4 3 2" xfId="33480" xr:uid="{87D54467-C4AE-44EC-A460-FD822C0A67E6}"/>
    <cellStyle name="Normal 15 3 4 4" xfId="28370" xr:uid="{9D4EAA8E-FCF1-433B-A61E-3466478EC6FF}"/>
    <cellStyle name="Normal 15 3 4 5" xfId="31901" xr:uid="{8DDB8442-BCF7-4AB2-8D78-AEB72589DA53}"/>
    <cellStyle name="Normal 15 3 5" xfId="9566" xr:uid="{398442CD-5929-4282-8292-3ED386D74234}"/>
    <cellStyle name="Normal 15 3 5 2" xfId="33481" xr:uid="{CFAAEBFB-1E01-49B7-B97D-F03A7BD3430E}"/>
    <cellStyle name="Normal 15 3 6" xfId="9567" xr:uid="{80476B01-F7D2-47B9-87C1-D9934AF11BD2}"/>
    <cellStyle name="Normal 15 3 6 2" xfId="33482" xr:uid="{BAE31824-22E3-49C7-8CA4-162001C502D6}"/>
    <cellStyle name="Normal 15 3 7" xfId="9568" xr:uid="{83E5DF94-576C-4892-BEF9-42643C6E281B}"/>
    <cellStyle name="Normal 15 3 8" xfId="9569" xr:uid="{A4BFEECC-4331-4B62-AEAB-8C94573E5D13}"/>
    <cellStyle name="Normal 15 3 9" xfId="12334" xr:uid="{7AE5B240-11A7-4161-8161-FEC727A7225B}"/>
    <cellStyle name="Normal 15 3 9 2" xfId="16987" xr:uid="{3FCE0A57-A760-4E0C-9510-55903BAC1BE6}"/>
    <cellStyle name="Normal 15 3 9 3" xfId="36815" xr:uid="{2FBDDC71-B756-4709-AB42-132AFD4E0FB8}"/>
    <cellStyle name="Normal 15 3_Doors and Windows" xfId="9570" xr:uid="{179E33FD-3475-498E-A525-44BF302ED73E}"/>
    <cellStyle name="Normal 15 4" xfId="1057" xr:uid="{4BF6276B-29F0-4734-9BC2-31D59A28603E}"/>
    <cellStyle name="Normal 15 4 10" xfId="9571" xr:uid="{1EA7486B-93AC-4911-9E01-6F3C3E612489}"/>
    <cellStyle name="Normal 15 4 2" xfId="1058" xr:uid="{A11F7014-FC74-4406-A472-D0985EEEAB87}"/>
    <cellStyle name="Normal 15 4 2 2" xfId="14741" xr:uid="{3A11547B-9082-4CED-ADA4-0FD31E292CEB}"/>
    <cellStyle name="Normal 15 4 2 2 2" xfId="20268" xr:uid="{49D2ADAD-2AE7-4630-8663-09F53002B00C}"/>
    <cellStyle name="Normal 15 4 2 2 2 2" xfId="33483" xr:uid="{3077FD11-0F42-423C-9BD1-EFAF4787E2A9}"/>
    <cellStyle name="Normal 15 4 2 2 3" xfId="28374" xr:uid="{34095911-3993-4195-B473-9322AC1058D0}"/>
    <cellStyle name="Normal 15 4 2 2 3 2" xfId="33484" xr:uid="{52E72743-E8D2-44C4-BEE2-6EE10A93CCE6}"/>
    <cellStyle name="Normal 15 4 2 2 4" xfId="31904" xr:uid="{A4D7E2D3-730E-4ABF-A69F-9EBEABBBF0F8}"/>
    <cellStyle name="Normal 15 4 2 2 5" xfId="36817" xr:uid="{C9799527-43BC-4DC2-86B6-53388C78FE05}"/>
    <cellStyle name="Normal 15 4 2 3" xfId="16989" xr:uid="{06BA6C30-1D02-4D8B-AD73-32A3F0E8F7C1}"/>
    <cellStyle name="Normal 15 4 2 3 2" xfId="33485" xr:uid="{52FF062D-CC0D-4FA1-8E31-7499326482A8}"/>
    <cellStyle name="Normal 15 4 2 4" xfId="28373" xr:uid="{2BA60F0A-F137-4E63-8C15-3A21E5D24EBB}"/>
    <cellStyle name="Normal 15 4 2 4 2" xfId="33486" xr:uid="{97CA1C42-04C2-4803-978A-DC6E15D66CCD}"/>
    <cellStyle name="Normal 15 4 2 5" xfId="31192" xr:uid="{C9BF1659-D25F-447E-9207-7C1F7C19BA0F}"/>
    <cellStyle name="Normal 15 4 2 6" xfId="31903" xr:uid="{51943B88-D6A3-4572-9D95-47C5464954F0}"/>
    <cellStyle name="Normal 15 4 2 7" xfId="36816" xr:uid="{1A84FDAB-689D-4224-8CE9-9CDD753D4315}"/>
    <cellStyle name="Normal 15 4 3" xfId="15088" xr:uid="{AF2E0633-EFAB-4784-8907-4DF7304B0C29}"/>
    <cellStyle name="Normal 15 4 3 2" xfId="20269" xr:uid="{D10B855B-8418-43B4-9D1C-01E3D301EEAA}"/>
    <cellStyle name="Normal 15 4 3 2 2" xfId="28376" xr:uid="{EC372FB5-AC3B-44AD-B287-9B0CDA8D05C1}"/>
    <cellStyle name="Normal 15 4 3 2 3" xfId="33487" xr:uid="{4220B928-E6A2-4571-B8A2-FCD914560357}"/>
    <cellStyle name="Normal 15 4 3 3" xfId="16990" xr:uid="{EC317E23-E9F5-40AB-A9BA-95A3A7F49D99}"/>
    <cellStyle name="Normal 15 4 3 3 2" xfId="33488" xr:uid="{74C112FD-207C-4C2C-9AA0-7A80C94242C7}"/>
    <cellStyle name="Normal 15 4 3 4" xfId="28375" xr:uid="{4BE8115E-66AA-492B-9709-AD5A77C69FE1}"/>
    <cellStyle name="Normal 15 4 3 5" xfId="31905" xr:uid="{BB89A171-56A6-48B5-87D8-8938258F8C67}"/>
    <cellStyle name="Normal 15 4 3 6" xfId="36818" xr:uid="{DACF2E47-6C75-4962-BFD7-6632334DF717}"/>
    <cellStyle name="Normal 15 4 4" xfId="15450" xr:uid="{6A2DA442-71D8-47E7-A877-6864066C254A}"/>
    <cellStyle name="Normal 15 4 4 2" xfId="20270" xr:uid="{CB5F65AE-48ED-400E-A965-A269048F7542}"/>
    <cellStyle name="Normal 15 4 4 2 2" xfId="28378" xr:uid="{CAC77067-36BD-4AA4-BFAB-F63F2C75654D}"/>
    <cellStyle name="Normal 15 4 4 3" xfId="16991" xr:uid="{703F2FB3-921A-477A-BF2E-511A1F5E6E56}"/>
    <cellStyle name="Normal 15 4 4 4" xfId="28377" xr:uid="{71BA5A5A-5849-42E7-AB87-529DEBB79190}"/>
    <cellStyle name="Normal 15 4 4 5" xfId="33489" xr:uid="{F0C73C2E-9FDF-4032-A759-9A55D44F02EB}"/>
    <cellStyle name="Normal 15 4 4 6" xfId="36819" xr:uid="{171673DD-B42C-4B33-AF44-486DCA1AAAB7}"/>
    <cellStyle name="Normal 15 4 5" xfId="14584" xr:uid="{10D1FCDA-65A5-42C1-A0F4-3D928A175335}"/>
    <cellStyle name="Normal 15 4 5 2" xfId="20267" xr:uid="{DE105CF0-E620-45DB-ACA1-C3FA751F0089}"/>
    <cellStyle name="Normal 15 4 5 3" xfId="28379" xr:uid="{43A2B7AD-9E00-48B7-BE51-607FB463EE66}"/>
    <cellStyle name="Normal 15 4 5 4" xfId="33490" xr:uid="{22371D8B-F9D0-4AFF-8BE6-16100259B0DF}"/>
    <cellStyle name="Normal 15 4 5 5" xfId="36820" xr:uid="{703AC542-81C2-45C5-A527-FEFA87D9C9B4}"/>
    <cellStyle name="Normal 15 4 6" xfId="16988" xr:uid="{0AFA80ED-2F19-45F3-99D9-C5C26033AB92}"/>
    <cellStyle name="Normal 15 4 7" xfId="28372" xr:uid="{FE63C85F-2D80-42AC-BDA1-9190CCFBE5E0}"/>
    <cellStyle name="Normal 15 4 8" xfId="31191" xr:uid="{291B8106-1F89-4302-84C8-0A7F388CD3A5}"/>
    <cellStyle name="Normal 15 4 9" xfId="31902" xr:uid="{FB237B87-2D96-4486-8DC0-0D67276B0E0A}"/>
    <cellStyle name="Normal 15 5" xfId="1059" xr:uid="{7A06B8B7-D56A-4AF5-8249-5D93EDC1C2AC}"/>
    <cellStyle name="Normal 15 5 2" xfId="12336" xr:uid="{47C6E568-ACF3-4811-B6C7-34592F28C4D7}"/>
    <cellStyle name="Normal 15 5 2 2" xfId="20271" xr:uid="{CA221A4A-9BA1-49FF-A5D1-9209B9B23E9D}"/>
    <cellStyle name="Normal 15 5 2 2 2" xfId="33491" xr:uid="{51BC99B2-684B-4DF2-BB59-FD27AFB999AD}"/>
    <cellStyle name="Normal 15 5 2 3" xfId="28381" xr:uid="{33B5E604-3DB1-43A9-B4F0-CFC5BB0B1DE6}"/>
    <cellStyle name="Normal 15 5 2 3 2" xfId="33492" xr:uid="{2C145131-D333-4C7E-AFC6-A09316286CB9}"/>
    <cellStyle name="Normal 15 5 2 4" xfId="31194" xr:uid="{B40EFE7F-2E30-43F3-BD84-1A69C6D7E8FA}"/>
    <cellStyle name="Normal 15 5 2 5" xfId="31907" xr:uid="{B9FA5298-E3F8-420D-85E8-33FCD4E0052F}"/>
    <cellStyle name="Normal 15 5 2 6" xfId="36821" xr:uid="{B1ECF803-7B75-4D88-8622-0AB81F4625A6}"/>
    <cellStyle name="Normal 15 5 3" xfId="14738" xr:uid="{F1D53E7F-9076-4554-A445-6CDD7CECE113}"/>
    <cellStyle name="Normal 15 5 3 2" xfId="33493" xr:uid="{C50F4A95-7C21-4DE7-ADB1-CD70B70B3CEA}"/>
    <cellStyle name="Normal 15 5 3 3" xfId="36822" xr:uid="{CFEA322E-67F7-46A4-A44D-7C01E72EA557}"/>
    <cellStyle name="Normal 15 5 4" xfId="16992" xr:uid="{2DED2F4B-3AEA-494C-B073-D429D00F928F}"/>
    <cellStyle name="Normal 15 5 4 2" xfId="33494" xr:uid="{D368BB0C-FE9A-4CDF-85E9-F85FEE792A2B}"/>
    <cellStyle name="Normal 15 5 5" xfId="28380" xr:uid="{F7B06801-3D24-4FDE-94E6-BE7DFB9B0281}"/>
    <cellStyle name="Normal 15 5 6" xfId="31193" xr:uid="{D56EA184-5A43-44F3-95AF-51C4D06F44A9}"/>
    <cellStyle name="Normal 15 5 7" xfId="31906" xr:uid="{A31EF9B3-68EB-4733-9DF1-930B182DCC45}"/>
    <cellStyle name="Normal 15 5 8" xfId="9572" xr:uid="{E09FB876-EF4D-4221-BBD9-672C48F9EE0C}"/>
    <cellStyle name="Normal 15 6" xfId="9573" xr:uid="{A98CCFC9-9866-4AD8-A6CB-82AA30B905EB}"/>
    <cellStyle name="Normal 15 6 2" xfId="15085" xr:uid="{3DCFBD8A-5FF5-48CA-A3EB-1A16CFB30CF1}"/>
    <cellStyle name="Normal 15 6 2 2" xfId="20272" xr:uid="{7D054DDD-2A15-4B2C-AEB8-D5839320B577}"/>
    <cellStyle name="Normal 15 6 2 3" xfId="28383" xr:uid="{2DA347A7-03B4-4EEE-B5AC-322C85E58B37}"/>
    <cellStyle name="Normal 15 6 2 4" xfId="33495" xr:uid="{6CFB0786-51A2-45AF-875E-E6F90FBD5CDA}"/>
    <cellStyle name="Normal 15 6 2 5" xfId="36823" xr:uid="{5DD30502-6964-4EA9-B016-96925D457061}"/>
    <cellStyle name="Normal 15 6 3" xfId="16993" xr:uid="{0585A3BD-427A-46CF-AB3F-994731FD3DF5}"/>
    <cellStyle name="Normal 15 6 3 2" xfId="33496" xr:uid="{B6A7322A-1952-442A-88B1-EF88F6210B5D}"/>
    <cellStyle name="Normal 15 6 4" xfId="28382" xr:uid="{50C535B2-7C83-4B74-B98D-B5D4C0E7DEF3}"/>
    <cellStyle name="Normal 15 6 5" xfId="31195" xr:uid="{B7564584-3F61-4251-A230-8DEFB018652E}"/>
    <cellStyle name="Normal 15 6 6" xfId="31908" xr:uid="{6AD90FC9-285A-4991-BB9B-051ACFC40155}"/>
    <cellStyle name="Normal 15 7" xfId="9574" xr:uid="{141F9A58-7AE1-4DE9-AFB3-B3355DD401EF}"/>
    <cellStyle name="Normal 15 7 2" xfId="12338" xr:uid="{B9316676-5FAB-4100-81AF-75B0DFFD73C0}"/>
    <cellStyle name="Normal 15 7 2 2" xfId="12339" xr:uid="{CEBA91C4-3E56-41CA-B132-F9D8C8C07771}"/>
    <cellStyle name="Normal 15 7 2 2 2" xfId="12340" xr:uid="{34C55C9C-CFD2-4FA7-A46C-4765D03E7194}"/>
    <cellStyle name="Normal 15 7 2 3" xfId="12341" xr:uid="{9547ABE0-B012-404E-8612-A35E17461ABB}"/>
    <cellStyle name="Normal 15 7 3" xfId="12342" xr:uid="{B69D5763-FF67-43E4-A7F4-6E0E250BE743}"/>
    <cellStyle name="Normal 15 7 3 2" xfId="11069" xr:uid="{0C75D82A-1A14-403D-A206-6C6B2DC376A7}"/>
    <cellStyle name="Normal 15 7 4" xfId="12343" xr:uid="{9AD11993-ABC8-4AED-80E2-736E78DD46BC}"/>
    <cellStyle name="Normal 15 7 4 2" xfId="16994" xr:uid="{B7881AC7-0BFB-405E-B6C8-2CE971253E4B}"/>
    <cellStyle name="Normal 15 7 5" xfId="12337" xr:uid="{8B41774A-616C-4EB9-9022-84AC1DE7DF8E}"/>
    <cellStyle name="Normal 15 7 6" xfId="31196" xr:uid="{E2DDE3C5-3447-4554-846D-5180187CAE2C}"/>
    <cellStyle name="Normal 15 8" xfId="9575" xr:uid="{B39716C9-3B6F-45DC-978D-FEEB50BCCC7C}"/>
    <cellStyle name="Normal 15 8 2" xfId="15447" xr:uid="{FA44629E-EA24-4E07-A240-14601A48A35A}"/>
    <cellStyle name="Normal 15 8 2 2" xfId="20273" xr:uid="{E74315C6-C14B-4120-BE25-72A9A4170BA6}"/>
    <cellStyle name="Normal 15 8 2 3" xfId="28385" xr:uid="{6D2B2DAB-9C81-413C-89F0-FDCCDF5975CC}"/>
    <cellStyle name="Normal 15 8 2 4" xfId="36824" xr:uid="{E9E3BE1E-FBA6-4786-B65A-BFAE39B87F41}"/>
    <cellStyle name="Normal 15 8 3" xfId="16995" xr:uid="{EB2C62CA-5C79-4524-8F6A-81E97A8DB942}"/>
    <cellStyle name="Normal 15 8 4" xfId="28384" xr:uid="{5D2EFF8A-2AEA-4B21-8BA0-1CB633C7A7DC}"/>
    <cellStyle name="Normal 15 8 5" xfId="33497" xr:uid="{46294874-1ACA-4DFE-8AB4-52BD30919381}"/>
    <cellStyle name="Normal 15 9" xfId="9576" xr:uid="{9F05E170-7874-4479-9AC3-0B85AFCE8B69}"/>
    <cellStyle name="Normal 15_Finishes" xfId="9577" xr:uid="{8A35DB89-B4B1-4778-89ED-A1371F57E132}"/>
    <cellStyle name="Normal 150" xfId="9578" xr:uid="{4DFBD93C-2623-4215-BAAE-55111C42D712}"/>
    <cellStyle name="Normal 151" xfId="9579" xr:uid="{509B1CC2-0F33-4479-A103-763D826148E9}"/>
    <cellStyle name="Normal 152" xfId="9580" xr:uid="{E4A0E58E-E805-43AE-9AEB-CE861FFAA6A3}"/>
    <cellStyle name="Normal 153" xfId="9581" xr:uid="{37C1E92C-0778-4E13-BBB7-DA587FB8188D}"/>
    <cellStyle name="Normal 154" xfId="9582" xr:uid="{286F283E-CEC9-475F-9ED7-E50FCB63D882}"/>
    <cellStyle name="Normal 155" xfId="9583" xr:uid="{F4D20879-D03C-481C-A422-61F9E4CDCD85}"/>
    <cellStyle name="Normal 156" xfId="9584" xr:uid="{35E81E23-0F93-4691-B9D8-2415441DDDA0}"/>
    <cellStyle name="Normal 157" xfId="9585" xr:uid="{A12E8DF5-A42A-4335-91A8-DE7D7B3CE541}"/>
    <cellStyle name="Normal 158" xfId="9586" xr:uid="{56DFC3CF-7F47-4C95-8EB6-57670C4C20BE}"/>
    <cellStyle name="Normal 159" xfId="9587" xr:uid="{BAD5E213-8864-46C5-9721-33C868418230}"/>
    <cellStyle name="Normal 159 2" xfId="16996" xr:uid="{2EEDD226-7871-4DB7-BDB2-5C7AE617DD0E}"/>
    <cellStyle name="Normal 16" xfId="14" xr:uid="{06827C1B-E2F4-4658-9F88-4047E8B375CC}"/>
    <cellStyle name="Normal 16 10" xfId="9588" xr:uid="{BC958D24-FDE8-471B-B19D-F3ECE1B86BBF}"/>
    <cellStyle name="Normal 16 11" xfId="9589" xr:uid="{5566673C-F28A-4809-9B9E-D3C9B56A29FF}"/>
    <cellStyle name="Normal 16 12" xfId="9590" xr:uid="{EFE60A26-3D53-4CBF-8127-CFED80D61ABF}"/>
    <cellStyle name="Normal 16 13" xfId="9591" xr:uid="{6EB62896-F5EC-491B-AD37-1860BBDEF89E}"/>
    <cellStyle name="Normal 16 14" xfId="9592" xr:uid="{FF9A5A1C-E7FC-478B-A352-C40B89637BBA}"/>
    <cellStyle name="Normal 16 15" xfId="9593" xr:uid="{C15AAFA8-B1FF-4B15-ADBC-60A4C5CC3F75}"/>
    <cellStyle name="Normal 16 16" xfId="9594" xr:uid="{6FDA0C71-9DD4-4E22-A9B2-7363C47253FA}"/>
    <cellStyle name="Normal 16 17" xfId="9595" xr:uid="{C91A2989-931B-4861-9C08-7EE6F557A7F2}"/>
    <cellStyle name="Normal 16 18" xfId="9596" xr:uid="{380EC651-954A-4EBB-8BE4-C905E5B29F39}"/>
    <cellStyle name="Normal 16 18 2" xfId="16997" xr:uid="{F9E77C3D-7C9D-4DC0-BEBE-9B69D11630CC}"/>
    <cellStyle name="Normal 16 18 3" xfId="36825" xr:uid="{EF56677E-FA56-4107-9AAC-719D91A790BC}"/>
    <cellStyle name="Normal 16 19" xfId="9597" xr:uid="{DE576A89-54D6-4D43-87DF-9D6A17E14709}"/>
    <cellStyle name="Normal 16 19 2" xfId="36826" xr:uid="{5E2AD51F-70E1-4692-B484-B48FD542F094}"/>
    <cellStyle name="Normal 16 2" xfId="1060" xr:uid="{CB7642A1-BB92-41FE-ADE0-5B999489F393}"/>
    <cellStyle name="Normal 16 2 10" xfId="2975" xr:uid="{1CA2D560-851C-4B81-901D-8555DE2E26F8}"/>
    <cellStyle name="Normal 16 2 2" xfId="2225" xr:uid="{4E3DBEF0-8EEA-40B0-8E5D-ED965FFB93DD}"/>
    <cellStyle name="Normal 16 2 2 2" xfId="12345" xr:uid="{7FCEFDEC-A17E-40C3-ADDF-98C4DABC5547}"/>
    <cellStyle name="Normal 16 2 2 2 2" xfId="11055" xr:uid="{31B200E8-5F0F-49B5-9B36-9711ED8FD023}"/>
    <cellStyle name="Normal 16 2 2 2 2 2" xfId="16998" xr:uid="{1548F38F-E3D3-442E-9968-831A0EAFDB1C}"/>
    <cellStyle name="Normal 16 2 2 2 2 2 2" xfId="33498" xr:uid="{880016F1-FB60-458C-9F4B-1C229CAF0780}"/>
    <cellStyle name="Normal 16 2 2 2 2 2 3" xfId="33499" xr:uid="{15F3FEE2-2CDA-414C-89BC-B275888602A6}"/>
    <cellStyle name="Normal 16 2 2 2 2 3" xfId="33500" xr:uid="{6E2383AE-FA69-4E76-984C-750E528E91FB}"/>
    <cellStyle name="Normal 16 2 2 2 2 4" xfId="33501" xr:uid="{BA98B820-5297-4AF1-8E72-63D2420AE269}"/>
    <cellStyle name="Normal 16 2 2 2 3" xfId="28386" xr:uid="{E773D1F6-F951-498F-AC9F-839DCBC0A5A3}"/>
    <cellStyle name="Normal 16 2 2 2 3 2" xfId="33502" xr:uid="{CD3BCD91-8EB0-4F41-AEB1-30FC017D7210}"/>
    <cellStyle name="Normal 16 2 2 2 3 3" xfId="33503" xr:uid="{D6B7EC93-623F-43EC-8D15-133864FD852C}"/>
    <cellStyle name="Normal 16 2 2 2 4" xfId="33504" xr:uid="{C4B81E7D-7BA7-4AFF-9896-888844C20FFA}"/>
    <cellStyle name="Normal 16 2 2 2 5" xfId="33505" xr:uid="{0EFCE5FC-5C2D-4756-B816-D5EFDCB07E35}"/>
    <cellStyle name="Normal 16 2 2 3" xfId="12346" xr:uid="{20C625D9-94C6-405B-9E26-48422A342F7A}"/>
    <cellStyle name="Normal 16 2 2 3 2" xfId="16999" xr:uid="{1387F482-5FEA-4F9D-9FC5-D742499C2BD9}"/>
    <cellStyle name="Normal 16 2 2 3 2 2" xfId="33506" xr:uid="{DAEC4F31-FB1E-4664-91C7-15F4919821CF}"/>
    <cellStyle name="Normal 16 2 2 3 2 3" xfId="33507" xr:uid="{F2907955-447F-4528-88C7-50CD8E49E38E}"/>
    <cellStyle name="Normal 16 2 2 3 2 4" xfId="31909" xr:uid="{A613FD20-E57F-4190-8735-2BC276E05B51}"/>
    <cellStyle name="Normal 16 2 2 3 3" xfId="33508" xr:uid="{59AC370E-FE65-4239-B950-1294604DA979}"/>
    <cellStyle name="Normal 16 2 2 3 4" xfId="33509" xr:uid="{2D28A1BF-DDAF-413F-B48C-D473EEC0CCCB}"/>
    <cellStyle name="Normal 16 2 2 4" xfId="12344" xr:uid="{8AA402EE-703E-413F-A8DD-9FFED943FA2C}"/>
    <cellStyle name="Normal 16 2 2 4 2" xfId="33510" xr:uid="{048E3EBE-127F-46E4-A58D-447C1432D7D8}"/>
    <cellStyle name="Normal 16 2 2 4 3" xfId="33511" xr:uid="{A5410290-D238-4925-A3C2-B23346236C22}"/>
    <cellStyle name="Normal 16 2 2 5" xfId="33512" xr:uid="{B40433D7-47C9-4F8C-8CBD-87A4B2463F77}"/>
    <cellStyle name="Normal 16 2 2 6" xfId="33513" xr:uid="{78DD12B8-3985-4C23-B869-194E3E00012D}"/>
    <cellStyle name="Normal 16 2 2 7" xfId="9598" xr:uid="{D80906FF-9F3D-4B75-BDFA-8D3112AF27F6}"/>
    <cellStyle name="Normal 16 2 3" xfId="9599" xr:uid="{9D65261E-A192-4266-82BF-BBBCE62CE7A4}"/>
    <cellStyle name="Normal 16 2 3 2" xfId="12347" xr:uid="{28AE9DCB-121D-45A3-9805-47A167BF0488}"/>
    <cellStyle name="Normal 16 2 3 2 2" xfId="31910" xr:uid="{0BB151FE-C70F-465C-ABB5-389C3F9BFB07}"/>
    <cellStyle name="Normal 16 2 3 2 2 2" xfId="33514" xr:uid="{88E8534E-8A7F-40D1-BACA-C054B32A8893}"/>
    <cellStyle name="Normal 16 2 3 2 2 3" xfId="33515" xr:uid="{E11202AF-CFF9-4200-90E2-F398075C1741}"/>
    <cellStyle name="Normal 16 2 3 2 3" xfId="33516" xr:uid="{C7E4E4B7-0F81-409C-9FA3-39502F33CFBD}"/>
    <cellStyle name="Normal 16 2 3 2 4" xfId="33517" xr:uid="{28D65B54-E601-46AC-B58C-05D0FA68249A}"/>
    <cellStyle name="Normal 16 2 3 3" xfId="31911" xr:uid="{1151A5F0-EC03-4DEF-B07F-EFD29F502CBC}"/>
    <cellStyle name="Normal 16 2 3 3 2" xfId="33518" xr:uid="{D87822B7-C5DF-45E5-AE48-DE0A72A74562}"/>
    <cellStyle name="Normal 16 2 3 3 3" xfId="33519" xr:uid="{45DA22FC-2243-45D1-B341-21867DEC1B1B}"/>
    <cellStyle name="Normal 16 2 3 4" xfId="33520" xr:uid="{9598E712-A841-4039-85D3-708F81B47512}"/>
    <cellStyle name="Normal 16 2 3 5" xfId="33521" xr:uid="{80E35DA4-E2DA-4E7B-B2E8-1AFAF885F342}"/>
    <cellStyle name="Normal 16 2 4" xfId="9600" xr:uid="{489FC073-46A0-489B-9114-5EAAD7794113}"/>
    <cellStyle name="Normal 16 2 4 2" xfId="12348" xr:uid="{31F67AB2-47B4-4D1E-859F-29D1A74A1E8A}"/>
    <cellStyle name="Normal 16 2 4 2 2" xfId="33522" xr:uid="{3A6AA7DC-D542-4D44-9BD8-724E3A4B6170}"/>
    <cellStyle name="Normal 16 2 4 2 3" xfId="33523" xr:uid="{7504A762-2241-45DD-8794-194903563C5B}"/>
    <cellStyle name="Normal 16 2 4 3" xfId="33524" xr:uid="{62CD920F-91C4-4D4D-B46A-873772BF8B6D}"/>
    <cellStyle name="Normal 16 2 4 4" xfId="33525" xr:uid="{FA6DD840-CD4D-436E-9286-09818859EDDC}"/>
    <cellStyle name="Normal 16 2 5" xfId="9601" xr:uid="{31331B45-D037-48D3-8355-3E85A7A9FE62}"/>
    <cellStyle name="Normal 16 2 5 2" xfId="12350" xr:uid="{CAE7E25C-A9BB-4525-AEB1-01172B363F60}"/>
    <cellStyle name="Normal 16 2 5 2 2" xfId="12351" xr:uid="{9252A042-7F4F-4B42-AC80-45DF43135BA5}"/>
    <cellStyle name="Normal 16 2 5 3" xfId="12349" xr:uid="{2F71B5F0-855E-4C46-AA1E-6E90799F2B11}"/>
    <cellStyle name="Normal 16 2 6" xfId="9602" xr:uid="{3E457954-2F73-4BD8-A5A2-C196B36B44CE}"/>
    <cellStyle name="Normal 16 2 6 2" xfId="12352" xr:uid="{8314E21A-4F03-4670-86F9-EBD07D4776D6}"/>
    <cellStyle name="Normal 16 2 7" xfId="9603" xr:uid="{17240C2F-2935-4662-8940-BF8EF8F902FE}"/>
    <cellStyle name="Normal 16 2 7 2" xfId="12353" xr:uid="{4887FAEA-1BCE-4E8D-854D-C48E0B1469BF}"/>
    <cellStyle name="Normal 16 2 8" xfId="9604" xr:uid="{9420333A-9AE6-45C3-ACDB-A4F34BA5F91C}"/>
    <cellStyle name="Normal 16 2 8 2" xfId="12354" xr:uid="{7164E336-B542-4120-AC0E-9AADA585AA73}"/>
    <cellStyle name="Normal 16 2 9" xfId="12355" xr:uid="{22B4D278-F7B3-4540-AE5E-52203C6F7CA5}"/>
    <cellStyle name="Normal 16 2 9 2" xfId="17000" xr:uid="{7E688C85-C07A-4495-A10F-7C1A66876182}"/>
    <cellStyle name="Normal 16 2_Doors and Windows" xfId="9605" xr:uid="{34DDC62C-C36F-4914-94CA-0828DDED32A0}"/>
    <cellStyle name="Normal 16 20" xfId="2875" xr:uid="{99D85F54-F21A-4E16-990D-4FEA27A7AAFC}"/>
    <cellStyle name="Normal 16 3" xfId="1061" xr:uid="{36B54E02-3808-41E4-A2AE-1BF1F8542BB4}"/>
    <cellStyle name="Normal 16 3 10" xfId="14585" xr:uid="{4105EA16-190D-423B-84F2-B5BF144F029E}"/>
    <cellStyle name="Normal 16 3 10 2" xfId="17002" xr:uid="{B834E4A5-58A5-48FB-A535-8588D0127976}"/>
    <cellStyle name="Normal 16 3 10 3" xfId="36827" xr:uid="{F1FD1A7D-CFFA-4331-9BB0-E673FF854D24}"/>
    <cellStyle name="Normal 16 3 11" xfId="20274" xr:uid="{ED6BD8B1-C1B4-48C9-ABC9-E59634D11198}"/>
    <cellStyle name="Normal 16 3 11 2" xfId="28388" xr:uid="{BA9C47A0-6EC1-4D4A-81E9-AE969598A738}"/>
    <cellStyle name="Normal 16 3 12" xfId="17001" xr:uid="{AE51F06D-B18A-4055-B547-777CA8380624}"/>
    <cellStyle name="Normal 16 3 13" xfId="28387" xr:uid="{F01C7524-4B6E-4BB2-8F92-7CE525F7C947}"/>
    <cellStyle name="Normal 16 3 14" xfId="31912" xr:uid="{E8D38CBC-2413-424C-8E82-51B3E8B966F9}"/>
    <cellStyle name="Normal 16 3 2" xfId="9606" xr:uid="{0785BEF1-4989-42F5-A628-F6B9FFD36CF7}"/>
    <cellStyle name="Normal 16 3 2 2" xfId="11058" xr:uid="{55EAA35E-92D1-46D2-8D10-374183A7583C}"/>
    <cellStyle name="Normal 16 3 2 2 2" xfId="20275" xr:uid="{CB64737E-E35A-42F0-8B71-85EAEB286C84}"/>
    <cellStyle name="Normal 16 3 2 2 2 2" xfId="31916" xr:uid="{42ED453E-F8EE-4993-9715-E822B85388E8}"/>
    <cellStyle name="Normal 16 3 2 2 2 2 2" xfId="33526" xr:uid="{27D24F12-716E-43B2-B1F9-425B2EC259DC}"/>
    <cellStyle name="Normal 16 3 2 2 2 2 3" xfId="33527" xr:uid="{959C3342-C186-4E4D-BEA6-58712C2FF802}"/>
    <cellStyle name="Normal 16 3 2 2 2 3" xfId="33528" xr:uid="{8CAD3D77-D980-4C91-838B-66932E585D94}"/>
    <cellStyle name="Normal 16 3 2 2 2 4" xfId="33529" xr:uid="{20666605-F09F-4818-9032-827CFBD212BD}"/>
    <cellStyle name="Normal 16 3 2 2 2 5" xfId="31915" xr:uid="{0F1EE46C-4A55-4FA4-AA5E-FA71907D0DFD}"/>
    <cellStyle name="Normal 16 3 2 2 3" xfId="28390" xr:uid="{306B7017-A2E4-4FD8-8B9E-EF08BB8F7AD7}"/>
    <cellStyle name="Normal 16 3 2 2 3 2" xfId="33530" xr:uid="{3604030D-FC11-455E-B41E-AB519CC7D039}"/>
    <cellStyle name="Normal 16 3 2 2 3 3" xfId="33531" xr:uid="{EB7222FB-8673-4B39-A26F-BA27A8185F51}"/>
    <cellStyle name="Normal 16 3 2 2 3 4" xfId="31917" xr:uid="{96FD1B03-E5DD-4847-8B07-8DE42E543F1F}"/>
    <cellStyle name="Normal 16 3 2 2 4" xfId="33532" xr:uid="{22432BE4-A8DA-48EC-BF0F-9DD774436326}"/>
    <cellStyle name="Normal 16 3 2 2 5" xfId="33533" xr:uid="{3AB38859-903A-4E59-AFE4-40A40ADBFFBB}"/>
    <cellStyle name="Normal 16 3 2 2 6" xfId="31914" xr:uid="{304BFEE1-300E-48B0-81D3-A360228DE3A6}"/>
    <cellStyle name="Normal 16 3 2 3" xfId="14743" xr:uid="{DF0489B6-105D-49C0-A4C9-C04F478979D0}"/>
    <cellStyle name="Normal 16 3 2 3 2" xfId="31919" xr:uid="{7A7CD6A4-37AE-42CB-82A8-AA504D7D202C}"/>
    <cellStyle name="Normal 16 3 2 3 2 2" xfId="33534" xr:uid="{8BA240F4-831B-4678-AF73-521AD9008E9C}"/>
    <cellStyle name="Normal 16 3 2 3 2 3" xfId="33535" xr:uid="{4AF0FE76-328D-438F-AE65-730DE8D1BBD9}"/>
    <cellStyle name="Normal 16 3 2 3 3" xfId="33536" xr:uid="{BCE60E16-CEA7-4795-91E6-7F7685453697}"/>
    <cellStyle name="Normal 16 3 2 3 4" xfId="33537" xr:uid="{D3D9DE84-7CA5-43B8-8289-9F229A7D8951}"/>
    <cellStyle name="Normal 16 3 2 3 5" xfId="31918" xr:uid="{5504AD16-1740-4437-A0CE-3E35CB7AA03E}"/>
    <cellStyle name="Normal 16 3 2 3 6" xfId="36828" xr:uid="{E1169336-9CB4-499F-B91B-54C3F666E60B}"/>
    <cellStyle name="Normal 16 3 2 4" xfId="17003" xr:uid="{95F9C00E-BD40-47DC-AE47-F552C23BBED8}"/>
    <cellStyle name="Normal 16 3 2 4 2" xfId="33538" xr:uid="{12973C03-164D-424E-9BBF-9494A392C886}"/>
    <cellStyle name="Normal 16 3 2 4 3" xfId="33539" xr:uid="{E7800980-4E3D-4B6D-BABE-C52C4F1332AC}"/>
    <cellStyle name="Normal 16 3 2 4 4" xfId="31920" xr:uid="{7586001D-FA17-4713-9373-4D6D85CAEF78}"/>
    <cellStyle name="Normal 16 3 2 5" xfId="28389" xr:uid="{4843F3E9-6072-463D-9A03-868D28E5DD96}"/>
    <cellStyle name="Normal 16 3 2 5 2" xfId="33540" xr:uid="{8DB0207F-8275-46CE-9596-3A4E349480A4}"/>
    <cellStyle name="Normal 16 3 2 6" xfId="33541" xr:uid="{53D05A7A-07D4-4464-969B-5918143683D4}"/>
    <cellStyle name="Normal 16 3 2 7" xfId="31913" xr:uid="{0C4284DC-D7B0-49C6-ADDF-C8D6AA24E5F7}"/>
    <cellStyle name="Normal 16 3 3" xfId="9607" xr:uid="{E739B6CA-F75D-4FE3-96E3-E24F588577FB}"/>
    <cellStyle name="Normal 16 3 3 2" xfId="15089" xr:uid="{3001B437-F588-43F5-8580-CCEAA49F2F4C}"/>
    <cellStyle name="Normal 16 3 3 2 2" xfId="20276" xr:uid="{E31EE727-C7A8-4382-B35C-75646A4E44FA}"/>
    <cellStyle name="Normal 16 3 3 2 2 2" xfId="33542" xr:uid="{58A00583-FEA1-4952-A2E2-52CAB8BBD9E7}"/>
    <cellStyle name="Normal 16 3 3 2 2 3" xfId="33543" xr:uid="{42C22CEF-AEB0-4A22-ADE7-6A622E388B78}"/>
    <cellStyle name="Normal 16 3 3 2 2 4" xfId="31923" xr:uid="{8DC1F309-0E6D-42AB-A315-FF7A8CBC5D19}"/>
    <cellStyle name="Normal 16 3 3 2 3" xfId="28392" xr:uid="{EE44813C-84CB-41B2-8F48-DE530586BE8B}"/>
    <cellStyle name="Normal 16 3 3 2 3 2" xfId="33544" xr:uid="{850D101E-9FED-4953-8F00-A3195E34458C}"/>
    <cellStyle name="Normal 16 3 3 2 4" xfId="33545" xr:uid="{49F8A6CC-35F7-4753-AEDD-63D4DC0F36CC}"/>
    <cellStyle name="Normal 16 3 3 2 5" xfId="31922" xr:uid="{AA485135-BE78-41EA-BE98-76B801B7401D}"/>
    <cellStyle name="Normal 16 3 3 2 6" xfId="36829" xr:uid="{0A24BC6F-B908-46A0-BF47-5F0548FFEEC0}"/>
    <cellStyle name="Normal 16 3 3 3" xfId="17004" xr:uid="{DF86F973-1C05-42EB-ADE9-1B840377345D}"/>
    <cellStyle name="Normal 16 3 3 3 2" xfId="33546" xr:uid="{8BC3A2A0-6C9A-4CF5-9210-899F50E13DB4}"/>
    <cellStyle name="Normal 16 3 3 3 3" xfId="33547" xr:uid="{AD2056C5-53E4-4B79-AF95-95A5815081A3}"/>
    <cellStyle name="Normal 16 3 3 3 4" xfId="31924" xr:uid="{A0EFE2B3-54F5-44DD-A354-DC55339DC61A}"/>
    <cellStyle name="Normal 16 3 3 4" xfId="28391" xr:uid="{1962AB5A-D7F6-472D-B7A9-3D30671397C2}"/>
    <cellStyle name="Normal 16 3 3 4 2" xfId="33548" xr:uid="{508D0ECB-A173-46F9-AF33-057E622E349E}"/>
    <cellStyle name="Normal 16 3 3 5" xfId="33549" xr:uid="{F9981D74-73CF-40E0-B031-58CEEC236422}"/>
    <cellStyle name="Normal 16 3 3 6" xfId="31921" xr:uid="{0CCD7D57-9E00-4844-B5CD-F43CA69EE4D2}"/>
    <cellStyle name="Normal 16 3 4" xfId="9608" xr:uid="{9CCEDB8F-3415-4467-A662-9F8EA1257575}"/>
    <cellStyle name="Normal 16 3 4 2" xfId="15451" xr:uid="{37820BE1-D658-4403-954B-1550D9FA3638}"/>
    <cellStyle name="Normal 16 3 4 2 2" xfId="20277" xr:uid="{C85E2BE2-8BC0-4503-AB21-69253C87B9B8}"/>
    <cellStyle name="Normal 16 3 4 2 2 2" xfId="33550" xr:uid="{A36478A0-69A1-4C16-93FA-AED3F1CABCF8}"/>
    <cellStyle name="Normal 16 3 4 2 3" xfId="28394" xr:uid="{63731111-D89A-428B-93DA-E9112561EA79}"/>
    <cellStyle name="Normal 16 3 4 2 3 2" xfId="33551" xr:uid="{ABB846A3-68A3-4B26-A1F7-81AD4AD1ECAB}"/>
    <cellStyle name="Normal 16 3 4 2 4" xfId="31926" xr:uid="{834929FA-CF1A-46E3-8547-8C5AA87B671A}"/>
    <cellStyle name="Normal 16 3 4 2 5" xfId="36830" xr:uid="{6BA30B9B-3FD4-4823-B659-EAB31C7CAF53}"/>
    <cellStyle name="Normal 16 3 4 3" xfId="17005" xr:uid="{D79BE9D9-B3DD-4E99-92BB-D8DF14EE2E5B}"/>
    <cellStyle name="Normal 16 3 4 3 2" xfId="33552" xr:uid="{11EE9366-A020-4400-B12B-412B72D74EF4}"/>
    <cellStyle name="Normal 16 3 4 4" xfId="28393" xr:uid="{A2AF63D8-4053-47CA-B684-95C826B1DC52}"/>
    <cellStyle name="Normal 16 3 4 4 2" xfId="33553" xr:uid="{E021B620-ADE0-4CDB-BC2B-F47A21C1D926}"/>
    <cellStyle name="Normal 16 3 4 5" xfId="31925" xr:uid="{77C8C2BC-CA2B-47F3-949F-5B11F22BA8EE}"/>
    <cellStyle name="Normal 16 3 5" xfId="9609" xr:uid="{C1F56663-5C78-4C5F-A1C1-6DC29C1A9D72}"/>
    <cellStyle name="Normal 16 3 5 2" xfId="33554" xr:uid="{E8D3E637-3D49-41D1-BAE7-69177430C341}"/>
    <cellStyle name="Normal 16 3 5 3" xfId="33555" xr:uid="{A2C5E35B-A016-47E1-AE4F-889F6C42DCE1}"/>
    <cellStyle name="Normal 16 3 5 4" xfId="31927" xr:uid="{FC1B9105-3BB5-4CB5-8EF8-95BB7D28C4D2}"/>
    <cellStyle name="Normal 16 3 6" xfId="9610" xr:uid="{72CF6B67-1141-4EBC-99D0-A521B41EE9EC}"/>
    <cellStyle name="Normal 16 3 6 2" xfId="33556" xr:uid="{F24090FA-7935-4194-88E9-98577264DAB1}"/>
    <cellStyle name="Normal 16 3 7" xfId="9611" xr:uid="{002F0BFF-3E47-4A03-ADB5-0519385CC755}"/>
    <cellStyle name="Normal 16 3 7 2" xfId="33557" xr:uid="{7A4BDAE7-93B3-49BF-ADD9-F4B5892273B7}"/>
    <cellStyle name="Normal 16 3 8" xfId="9612" xr:uid="{A27C66F7-D0D2-4B2C-B789-2C8BA10C11F0}"/>
    <cellStyle name="Normal 16 3 9" xfId="12356" xr:uid="{9409359A-8239-47A3-8EA4-2C1ACC4B05F5}"/>
    <cellStyle name="Normal 16 3 9 2" xfId="17006" xr:uid="{832D14A8-BF93-4507-89C6-4A946B7E9608}"/>
    <cellStyle name="Normal 16 3 9 3" xfId="36831" xr:uid="{94FAD98D-0A8C-47A7-9F0C-3D16A4F824AA}"/>
    <cellStyle name="Normal 16 3_Doors and Windows" xfId="9613" xr:uid="{1895781E-6E0E-4DA3-B405-33DB11DC00DE}"/>
    <cellStyle name="Normal 16 4" xfId="9614" xr:uid="{D72ECD2D-7C62-41EE-A662-5F8C19195D3F}"/>
    <cellStyle name="Normal 16 4 2" xfId="14742" xr:uid="{589679D5-2989-4333-8541-12EEE04C6940}"/>
    <cellStyle name="Normal 16 4 2 2" xfId="31929" xr:uid="{029C107E-A0BB-40B1-99DD-F3676BAF4108}"/>
    <cellStyle name="Normal 16 4 2 2 2" xfId="33558" xr:uid="{AA343EC3-4BF0-488A-A940-94D80B7D50C6}"/>
    <cellStyle name="Normal 16 4 2 2 3" xfId="33559" xr:uid="{C17C404E-5E1E-4F3A-BF7E-B4EBA45B92AC}"/>
    <cellStyle name="Normal 16 4 2 3" xfId="33560" xr:uid="{C315C137-1E42-410D-8A02-AAB224D70D18}"/>
    <cellStyle name="Normal 16 4 2 4" xfId="33561" xr:uid="{96C7AE83-BE63-4FC5-90A4-E5C7FEE99146}"/>
    <cellStyle name="Normal 16 4 2 5" xfId="31928" xr:uid="{A615047A-2D84-400E-8F1A-48B64E29FDD8}"/>
    <cellStyle name="Normal 16 4 3" xfId="31930" xr:uid="{FC5530EF-E57D-44BE-A0CD-A41FFA94C7A1}"/>
    <cellStyle name="Normal 16 4 3 2" xfId="33562" xr:uid="{40080015-C064-468B-90B1-73BF8B76C696}"/>
    <cellStyle name="Normal 16 4 3 3" xfId="33563" xr:uid="{C2F4DD56-1847-4443-B46B-CAA3FD779680}"/>
    <cellStyle name="Normal 16 4 4" xfId="33564" xr:uid="{5965F04A-05F9-4213-AC46-860EB060AF76}"/>
    <cellStyle name="Normal 16 4 5" xfId="33565" xr:uid="{C472D00C-3535-47AB-8710-DF4925215398}"/>
    <cellStyle name="Normal 16 4 6" xfId="31433" xr:uid="{B4E16ADE-5C6B-4168-BD2B-5BDAA13A909A}"/>
    <cellStyle name="Normal 16 5" xfId="9615" xr:uid="{F37F900D-2C00-4168-91AF-247619085DB6}"/>
    <cellStyle name="Normal 16 5 2" xfId="31932" xr:uid="{90665069-C9DF-4F47-BCD6-009AC5FBE14A}"/>
    <cellStyle name="Normal 16 5 2 2" xfId="33566" xr:uid="{EF623BAA-AC90-4A0F-8A50-A9F4ACE5D660}"/>
    <cellStyle name="Normal 16 5 2 3" xfId="33567" xr:uid="{CE269533-2EF4-4B44-87EE-2D5F5D81A7C9}"/>
    <cellStyle name="Normal 16 5 3" xfId="33568" xr:uid="{1C22B49B-CDAD-4869-A1FD-E5C13376FFE6}"/>
    <cellStyle name="Normal 16 5 4" xfId="33569" xr:uid="{5910BD89-1572-4C04-B414-E9DCEBE5E6D5}"/>
    <cellStyle name="Normal 16 5 5" xfId="31931" xr:uid="{A0A47B15-D8EC-4F16-ABB2-26B3304B7C2E}"/>
    <cellStyle name="Normal 16 6" xfId="9616" xr:uid="{693A49E4-5069-422C-B847-A4B068A1125E}"/>
    <cellStyle name="Normal 16 6 2" xfId="33570" xr:uid="{42A50348-B973-4778-B179-A37A0FEE34FE}"/>
    <cellStyle name="Normal 16 6 3" xfId="33571" xr:uid="{A9A23D67-2201-4E11-A450-9641D02EABD4}"/>
    <cellStyle name="Normal 16 6 4" xfId="31933" xr:uid="{48918C23-84C0-4845-9BCB-74C9FE4C18A2}"/>
    <cellStyle name="Normal 16 7" xfId="9617" xr:uid="{D9EE24AD-21EE-4D76-8BEC-86D4D5C29430}"/>
    <cellStyle name="Normal 16 7 2" xfId="33572" xr:uid="{FCAD635B-BC51-4EA0-8102-BF654F846CB6}"/>
    <cellStyle name="Normal 16 8" xfId="9618" xr:uid="{AEAA1E99-1AB6-4957-BC87-3E89BCF8B107}"/>
    <cellStyle name="Normal 16 8 2" xfId="33573" xr:uid="{EAA5480F-249F-4BEA-8AC7-63C8DB920C3D}"/>
    <cellStyle name="Normal 16 9" xfId="9619" xr:uid="{11623894-4F69-43BB-9139-6F0D8B99BBB1}"/>
    <cellStyle name="Normal 16_Finishes" xfId="9620" xr:uid="{005B0523-8042-4917-8D50-5CA9C348BA84}"/>
    <cellStyle name="Normal 160" xfId="9621" xr:uid="{57FCB5E6-C349-4151-B95F-6B79555ECB05}"/>
    <cellStyle name="Normal 160 2" xfId="17007" xr:uid="{9C149331-9A19-478A-B449-2A925F45B32F}"/>
    <cellStyle name="Normal 161" xfId="9622" xr:uid="{5BEC2711-7247-4E84-A525-8915415C1130}"/>
    <cellStyle name="Normal 161 2" xfId="9623" xr:uid="{9B4B3499-F0DD-4F79-9F0D-019F0F171AC1}"/>
    <cellStyle name="Normal 161 3" xfId="17008" xr:uid="{829E101B-746D-4FCA-B395-4575273FA753}"/>
    <cellStyle name="Normal 161 4" xfId="36832" xr:uid="{DCAA6F03-61AE-457F-9E32-E8E65EC2A03E}"/>
    <cellStyle name="Normal 162" xfId="9624" xr:uid="{21A1D61C-579D-4C90-BFB7-ECC02B43EBC1}"/>
    <cellStyle name="Normal 162 2" xfId="19463" xr:uid="{BC6B4C54-3E69-4498-8F13-D7B23ACE56F5}"/>
    <cellStyle name="Normal 163" xfId="9625" xr:uid="{94D1E786-2A98-40C4-B8B3-9ABD5C5061C8}"/>
    <cellStyle name="Normal 164" xfId="9626" xr:uid="{B182606E-95C8-49A8-8484-D216E09BCF11}"/>
    <cellStyle name="Normal 165" xfId="11054" xr:uid="{A6D3523E-070F-498F-8084-28D462D76A9C}"/>
    <cellStyle name="Normal 166" xfId="5028" xr:uid="{87ABA6E9-70CF-461A-A7F3-3A2F0D4F83EF}"/>
    <cellStyle name="Normal 167" xfId="13889" xr:uid="{A473739E-BD30-47CB-BF0B-6C7931524006}"/>
    <cellStyle name="Normal 168" xfId="14254" xr:uid="{39D8AE78-011C-4CC9-9F47-4769D2BFF563}"/>
    <cellStyle name="Normal 169" xfId="5029" xr:uid="{C5F97A37-5666-4784-BAB1-BEF2830751BA}"/>
    <cellStyle name="Normal 17" xfId="15" xr:uid="{395C920A-96F3-4865-883C-CF966E07E296}"/>
    <cellStyle name="Normal 17 10" xfId="9627" xr:uid="{BE526A33-ED5F-4346-8283-5D4F970DC2B1}"/>
    <cellStyle name="Normal 17 11" xfId="9628" xr:uid="{C75855BC-0986-4AE3-8953-00911600ED97}"/>
    <cellStyle name="Normal 17 12" xfId="9629" xr:uid="{A9EE95A0-FA1A-40AD-91C2-11FB1D20D61D}"/>
    <cellStyle name="Normal 17 13" xfId="9630" xr:uid="{18B4427C-F9E6-40E8-A295-B1D33DB1A6D8}"/>
    <cellStyle name="Normal 17 14" xfId="9631" xr:uid="{71653097-ED0A-421C-8D02-842BC340C6C2}"/>
    <cellStyle name="Normal 17 15" xfId="9632" xr:uid="{E46B5D3D-149B-4045-B98D-3B6C27604C5F}"/>
    <cellStyle name="Normal 17 16" xfId="9633" xr:uid="{2ADF11DE-C6EC-4058-8475-0B632AF3828C}"/>
    <cellStyle name="Normal 17 17" xfId="9634" xr:uid="{342CBDC1-2759-4A73-A651-5A958482AA0F}"/>
    <cellStyle name="Normal 17 18" xfId="9635" xr:uid="{FF6F5B02-7015-484B-AD33-B5F7208C8058}"/>
    <cellStyle name="Normal 17 19" xfId="9636" xr:uid="{8A0149C1-739F-4B56-8A20-57D2F42FED81}"/>
    <cellStyle name="Normal 17 2" xfId="1062" xr:uid="{8450FB82-79E5-4393-A220-95870C903D52}"/>
    <cellStyle name="Normal 17 2 2" xfId="9637" xr:uid="{3A6E5593-71DE-48F3-BB02-3243D9E05CA3}"/>
    <cellStyle name="Normal 17 2 2 2" xfId="9638" xr:uid="{33F7A2D7-AEF0-487D-9BDC-69AA75F3FB06}"/>
    <cellStyle name="Normal 17 2 2 2 2" xfId="31936" xr:uid="{B2154383-DCF4-498F-B79D-A7463D858F1F}"/>
    <cellStyle name="Normal 17 2 2 2 2 2" xfId="31937" xr:uid="{A75E65C1-B04E-4CDC-AA42-D4CFB57AF2A9}"/>
    <cellStyle name="Normal 17 2 2 2 2 2 2" xfId="33574" xr:uid="{4EDDC4F0-7D25-4F00-A045-D5DE1041A2E7}"/>
    <cellStyle name="Normal 17 2 2 2 2 2 3" xfId="33575" xr:uid="{6D0EDE86-CCD0-4C45-8920-C9FBF585DEBB}"/>
    <cellStyle name="Normal 17 2 2 2 2 3" xfId="33576" xr:uid="{AEDAD189-1CFB-4940-9E79-2E6544D24EEE}"/>
    <cellStyle name="Normal 17 2 2 2 2 4" xfId="33577" xr:uid="{D94D5332-E5F7-4C24-92DB-0999B1400CA8}"/>
    <cellStyle name="Normal 17 2 2 2 3" xfId="31938" xr:uid="{2FEDD479-64CD-43E2-906D-1917050201C0}"/>
    <cellStyle name="Normal 17 2 2 2 3 2" xfId="33578" xr:uid="{B09734A7-6BC1-4212-B5EA-2FA9536E6EDD}"/>
    <cellStyle name="Normal 17 2 2 2 3 3" xfId="33579" xr:uid="{83B16C77-DDAB-43DC-8FAE-2DC39292F415}"/>
    <cellStyle name="Normal 17 2 2 2 4" xfId="33580" xr:uid="{E08921F1-C590-4880-9D51-4D467CAC86FC}"/>
    <cellStyle name="Normal 17 2 2 2 5" xfId="33581" xr:uid="{2BAE27EF-ABB8-465B-806D-D9BE30FF5250}"/>
    <cellStyle name="Normal 17 2 2 2 6" xfId="31935" xr:uid="{08A95D80-82F4-4444-8ACC-765813DB7023}"/>
    <cellStyle name="Normal 17 2 2 3" xfId="9639" xr:uid="{AA93A883-4A0A-4EA9-9890-7A33901FC8B6}"/>
    <cellStyle name="Normal 17 2 2 3 2" xfId="31940" xr:uid="{B28A47DD-B9DF-47F7-8E1C-784958B19D6E}"/>
    <cellStyle name="Normal 17 2 2 3 2 2" xfId="33582" xr:uid="{0F167C7B-2B9C-4C1B-BAE4-EE67191CC4E2}"/>
    <cellStyle name="Normal 17 2 2 3 2 3" xfId="33583" xr:uid="{3BB20615-A45B-494F-B976-74857D84E30A}"/>
    <cellStyle name="Normal 17 2 2 3 3" xfId="33584" xr:uid="{F7645046-7813-41BA-BA3A-FAB4320148FE}"/>
    <cellStyle name="Normal 17 2 2 3 4" xfId="33585" xr:uid="{9F057164-C0CA-458A-A873-2C2876021DD3}"/>
    <cellStyle name="Normal 17 2 2 3 5" xfId="31939" xr:uid="{F45BAD17-0C0D-485D-89FD-802972D86754}"/>
    <cellStyle name="Normal 17 2 2 4" xfId="9640" xr:uid="{8E754D62-69D1-444B-9B77-FB3DBF64F2D5}"/>
    <cellStyle name="Normal 17 2 2 4 2" xfId="33586" xr:uid="{4A74739B-81ED-48D2-98F2-DFAC6BD4AA7C}"/>
    <cellStyle name="Normal 17 2 2 4 3" xfId="33587" xr:uid="{A3EB5C30-4DE2-49E3-B7B5-0D70DBE4A234}"/>
    <cellStyle name="Normal 17 2 2 4 4" xfId="31941" xr:uid="{9B7D7684-9399-4635-8BF7-EEB12129CE96}"/>
    <cellStyle name="Normal 17 2 2 5" xfId="12357" xr:uid="{333B79FD-99A2-4B08-8005-578E118B9C33}"/>
    <cellStyle name="Normal 17 2 2 5 2" xfId="33588" xr:uid="{A40103B4-BBDF-4D74-8743-7E252730D006}"/>
    <cellStyle name="Normal 17 2 2 6" xfId="33589" xr:uid="{D77DD505-09F0-4A21-BCCA-D1EB599FB3F1}"/>
    <cellStyle name="Normal 17 2 2 7" xfId="31934" xr:uid="{5E0C6586-6DA9-4D76-81C8-CCAB2A312D34}"/>
    <cellStyle name="Normal 17 2 3" xfId="9641" xr:uid="{EA6F3063-55C4-45B5-848B-939A0C6985B4}"/>
    <cellStyle name="Normal 17 2 3 2" xfId="31943" xr:uid="{D40786D5-6E5B-47D7-8D4F-98AF17C7F55D}"/>
    <cellStyle name="Normal 17 2 3 2 2" xfId="31944" xr:uid="{A6CBE6EE-AAEF-42E6-B33E-EFA22BB35965}"/>
    <cellStyle name="Normal 17 2 3 2 2 2" xfId="33590" xr:uid="{D3CB57F5-790F-4C71-975D-EA25DC583E2B}"/>
    <cellStyle name="Normal 17 2 3 2 2 3" xfId="33591" xr:uid="{5E0D7B3E-AD6F-488D-8EBF-11E7963F10F1}"/>
    <cellStyle name="Normal 17 2 3 2 3" xfId="33592" xr:uid="{61081BF8-8BAA-4ECE-992F-9DBFCE4C98F9}"/>
    <cellStyle name="Normal 17 2 3 2 4" xfId="33593" xr:uid="{02AA0A43-5519-4F39-9B1E-3E006919D6FD}"/>
    <cellStyle name="Normal 17 2 3 3" xfId="31945" xr:uid="{F21188BE-F80D-4CB8-A28B-FE12A6C14885}"/>
    <cellStyle name="Normal 17 2 3 3 2" xfId="33594" xr:uid="{B4A19D5F-2B5A-42DF-B205-C1C56B45DD69}"/>
    <cellStyle name="Normal 17 2 3 3 3" xfId="33595" xr:uid="{BDA76150-9CE0-4392-8390-3F54F6DA5496}"/>
    <cellStyle name="Normal 17 2 3 4" xfId="33596" xr:uid="{14C7AA89-6797-4D66-8909-4FF54D9F19A2}"/>
    <cellStyle name="Normal 17 2 3 5" xfId="33597" xr:uid="{9C795A57-F024-43A0-9FED-6DA45DB87EBF}"/>
    <cellStyle name="Normal 17 2 3 6" xfId="31942" xr:uid="{8D5FC843-0854-44FD-AFF1-908139DAB06C}"/>
    <cellStyle name="Normal 17 2 4" xfId="9642" xr:uid="{17267C05-24E7-4DF7-9704-506D4CF15A14}"/>
    <cellStyle name="Normal 17 2 4 2" xfId="31947" xr:uid="{11BECFC7-7CC4-46F2-9948-64ABF174AE1E}"/>
    <cellStyle name="Normal 17 2 4 2 2" xfId="33598" xr:uid="{15BF1D20-09B9-420A-8C64-2AC3DBE3DB1E}"/>
    <cellStyle name="Normal 17 2 4 2 3" xfId="33599" xr:uid="{A6B4D654-AAFB-42F9-8F6F-DEF5C1AC30E8}"/>
    <cellStyle name="Normal 17 2 4 3" xfId="33600" xr:uid="{5B1F1F85-C458-4D3B-B193-3C113404102A}"/>
    <cellStyle name="Normal 17 2 4 4" xfId="33601" xr:uid="{4ACA0C16-44FD-4FAE-AD6E-0ACD8EA02907}"/>
    <cellStyle name="Normal 17 2 4 5" xfId="31946" xr:uid="{BFDD5D43-C5F7-454D-95AF-B89B47671692}"/>
    <cellStyle name="Normal 17 2 5" xfId="9643" xr:uid="{3817E9BB-D938-49E5-8CB9-D77796FD2AC0}"/>
    <cellStyle name="Normal 17 2 5 2" xfId="33602" xr:uid="{ECBE7011-1551-4B6F-866A-7A53CA671B6A}"/>
    <cellStyle name="Normal 17 2 5 3" xfId="33603" xr:uid="{C96B5E98-0631-4743-8BDB-7D584507B48E}"/>
    <cellStyle name="Normal 17 2 5 4" xfId="31948" xr:uid="{EE4FD40C-70FE-43F4-B41D-C6E129045C10}"/>
    <cellStyle name="Normal 17 2 6" xfId="17009" xr:uid="{0AD8D486-7BF8-4FC2-A5DC-1D651A032811}"/>
    <cellStyle name="Normal 17 2 6 2" xfId="33604" xr:uid="{F0F681D8-8A0D-48CD-92E9-0E93D3D0F775}"/>
    <cellStyle name="Normal 17 2 7" xfId="33605" xr:uid="{DE238E96-553D-4EB5-9A3B-B94C253DD858}"/>
    <cellStyle name="Normal 17 20" xfId="9644" xr:uid="{30A7EF6B-962E-45C5-8785-7D3F1D1408A5}"/>
    <cellStyle name="Normal 17 21" xfId="9645" xr:uid="{97851989-DB14-4147-84F9-BDECA668C704}"/>
    <cellStyle name="Normal 17 22" xfId="9646" xr:uid="{AD2C7054-C78B-4DB7-AD9A-2B2C0BE2FCF1}"/>
    <cellStyle name="Normal 17 23" xfId="9647" xr:uid="{C2F9EABD-3B41-4592-B0D9-16D5F114766C}"/>
    <cellStyle name="Normal 17 24" xfId="9648" xr:uid="{4AEAA557-C46F-49AB-BA7E-FFBC23324AD3}"/>
    <cellStyle name="Normal 17 25" xfId="9649" xr:uid="{6FC0D4DD-BC2B-4BF4-9501-5BC6DB2904C7}"/>
    <cellStyle name="Normal 17 26" xfId="9650" xr:uid="{362EF9EF-007A-4FCC-B3C4-B540C4D2C52A}"/>
    <cellStyle name="Normal 17 27" xfId="9651" xr:uid="{BA345653-4A65-40BB-84E9-9F6816D20A7A}"/>
    <cellStyle name="Normal 17 28" xfId="9652" xr:uid="{A0902083-2812-4A45-818D-D40FCA765730}"/>
    <cellStyle name="Normal 17 29" xfId="9653" xr:uid="{FB1CBADC-3EE9-484B-8CD1-6741D33BD0B0}"/>
    <cellStyle name="Normal 17 3" xfId="1063" xr:uid="{DE1964C6-C3DF-4267-944B-EAF2CFCCA63A}"/>
    <cellStyle name="Normal 17 3 2" xfId="2226" xr:uid="{81B25035-CC6A-4D20-BA9F-BFF67E526412}"/>
    <cellStyle name="Normal 17 3 2 2" xfId="17010" xr:uid="{3429D5F1-B827-4C42-BDA3-D34A97844476}"/>
    <cellStyle name="Normal 17 3 2 2 2" xfId="33606" xr:uid="{B930AD8E-960C-401F-8550-0C576E6010C7}"/>
    <cellStyle name="Normal 17 3 2 2 3" xfId="33607" xr:uid="{069E4E84-47C1-4368-A787-33A43FDE1B87}"/>
    <cellStyle name="Normal 17 3 2 2 4" xfId="31949" xr:uid="{55E3B160-CFE2-4055-A843-DEA2A5C0A749}"/>
    <cellStyle name="Normal 17 3 2 3" xfId="33608" xr:uid="{B0562476-0997-4C46-9BC4-099033620344}"/>
    <cellStyle name="Normal 17 3 2 4" xfId="33609" xr:uid="{366502C5-EE6F-47AA-A066-71C25F8B1C42}"/>
    <cellStyle name="Normal 17 3 2 5" xfId="12358" xr:uid="{E1D5A451-560C-4B76-8485-4467440E029E}"/>
    <cellStyle name="Normal 17 3 3" xfId="31950" xr:uid="{02EB0F04-7BC9-470B-9C29-AAAAE769F0C1}"/>
    <cellStyle name="Normal 17 3 3 2" xfId="33610" xr:uid="{B2E5A0F3-0222-4FD5-B3E2-74E2440EE5E9}"/>
    <cellStyle name="Normal 17 3 3 3" xfId="33611" xr:uid="{7C4CAF32-CD4C-4DE2-BCAD-44D14DCA8F0D}"/>
    <cellStyle name="Normal 17 3 4" xfId="33612" xr:uid="{93E2D2BB-AC29-49F4-B01B-0861F9AA5045}"/>
    <cellStyle name="Normal 17 3 5" xfId="33613" xr:uid="{05B58BE5-C14A-4A0A-A2BC-89FCB839F3CF}"/>
    <cellStyle name="Normal 17 3 6" xfId="2976" xr:uid="{A9F0033D-4E38-464E-9F44-7E37E245662A}"/>
    <cellStyle name="Normal 17 30" xfId="9654" xr:uid="{D5CF468C-A99D-4A96-AE51-9D702341742D}"/>
    <cellStyle name="Normal 17 31" xfId="9655" xr:uid="{E4FF1D5C-CCC6-4A75-BE47-00C2372D42DD}"/>
    <cellStyle name="Normal 17 32" xfId="9656" xr:uid="{834A24DE-301E-4D38-A2F3-10B7EB8ED0C8}"/>
    <cellStyle name="Normal 17 33" xfId="9657" xr:uid="{D054FB5F-80B5-4D7D-8C33-E71624BAE01C}"/>
    <cellStyle name="Normal 17 34" xfId="9658" xr:uid="{658490B5-22C3-4A74-B1FC-A6CC26121832}"/>
    <cellStyle name="Normal 17 35" xfId="9659" xr:uid="{1DFC735C-22CD-46CB-A0D6-1FF261C7D55C}"/>
    <cellStyle name="Normal 17 36" xfId="9660" xr:uid="{809A6D2B-FC10-448F-82D4-F03BE03B7AAF}"/>
    <cellStyle name="Normal 17 37" xfId="9661" xr:uid="{0F726022-5F0B-4FD0-8F25-1631130D60CB}"/>
    <cellStyle name="Normal 17 38" xfId="9662" xr:uid="{06A6AC64-A9C2-4F9E-A2FE-7105856A0522}"/>
    <cellStyle name="Normal 17 39" xfId="9663" xr:uid="{57461536-EDC3-423C-A084-63BF6523E7A6}"/>
    <cellStyle name="Normal 17 4" xfId="1064" xr:uid="{CEE32368-6D4F-4F64-8921-2FD09C970509}"/>
    <cellStyle name="Normal 17 4 2" xfId="14744" xr:uid="{DABABE36-BCD8-4403-821D-946165FD449E}"/>
    <cellStyle name="Normal 17 4 2 2" xfId="33614" xr:uid="{D3D4CD8E-A6FD-4610-90C7-051AA1259DF7}"/>
    <cellStyle name="Normal 17 4 2 3" xfId="33615" xr:uid="{8ACD30F5-12DE-49C8-95F9-02B4D9A9D2C8}"/>
    <cellStyle name="Normal 17 4 2 4" xfId="31952" xr:uid="{CB4BDD75-F202-4502-B23A-D9219BA7CD91}"/>
    <cellStyle name="Normal 17 4 3" xfId="33616" xr:uid="{4616086B-6516-4559-8588-EE27DFBD6B60}"/>
    <cellStyle name="Normal 17 4 4" xfId="33617" xr:uid="{D79A1B9A-59BE-46B5-89DB-18D2B49331E5}"/>
    <cellStyle name="Normal 17 4 5" xfId="31951" xr:uid="{259C9A00-F046-459B-8D84-35CC3C029BAD}"/>
    <cellStyle name="Normal 17 40" xfId="9664" xr:uid="{318549D5-11F4-49D5-8875-0474187168C6}"/>
    <cellStyle name="Normal 17 41" xfId="9665" xr:uid="{7142D50A-1C56-46B7-9EDC-466B806BE207}"/>
    <cellStyle name="Normal 17 42" xfId="9666" xr:uid="{C1B48600-6845-4ECC-B8A7-C27E4E667E03}"/>
    <cellStyle name="Normal 17 43" xfId="9667" xr:uid="{65976E24-AFCD-4BDF-9ACF-03544571EEB2}"/>
    <cellStyle name="Normal 17 44" xfId="9668" xr:uid="{F84A3C49-DCBB-4E3F-92A2-ECDC461B4C88}"/>
    <cellStyle name="Normal 17 45" xfId="9669" xr:uid="{E9FF8459-D6D5-4539-9D71-B9156F32A69F}"/>
    <cellStyle name="Normal 17 46" xfId="9670" xr:uid="{D4E5A8E8-10E0-4E5A-B03C-9CADB3DFB107}"/>
    <cellStyle name="Normal 17 47" xfId="9671" xr:uid="{B90EB39F-1A8F-4EEA-89B8-3E1AB73E6B02}"/>
    <cellStyle name="Normal 17 48" xfId="9672" xr:uid="{F3337742-442D-4934-ACA7-C49E77FECB86}"/>
    <cellStyle name="Normal 17 49" xfId="9673" xr:uid="{040F0754-BAB7-4838-9BC6-E258866194ED}"/>
    <cellStyle name="Normal 17 5" xfId="9674" xr:uid="{426EF54E-A6EA-4C60-95D7-837893A9EB36}"/>
    <cellStyle name="Normal 17 5 2" xfId="33618" xr:uid="{C47A19D9-4589-49FE-BDDF-13069E5FB9B4}"/>
    <cellStyle name="Normal 17 5 3" xfId="33619" xr:uid="{148991E3-6E0A-40DC-BA1D-C9A83D541C13}"/>
    <cellStyle name="Normal 17 5 4" xfId="31953" xr:uid="{887669EF-A1E2-47D8-B915-5AD493AC71DD}"/>
    <cellStyle name="Normal 17 50" xfId="9675" xr:uid="{62199765-8576-456C-A751-F6B430E01B84}"/>
    <cellStyle name="Normal 17 51" xfId="9676" xr:uid="{2B509278-0FCE-49A0-92C7-11A143E09AE4}"/>
    <cellStyle name="Normal 17 52" xfId="9677" xr:uid="{507D5E1E-B9EE-499C-826A-B2E1ACDEA065}"/>
    <cellStyle name="Normal 17 52 2" xfId="9678" xr:uid="{2665A460-DE81-4505-BBD0-749D60B4916B}"/>
    <cellStyle name="Normal 17 52 3" xfId="9679" xr:uid="{47C10B5C-DEC4-4DE5-87E7-5E6AE8F7E997}"/>
    <cellStyle name="Normal 17 52 4" xfId="9680" xr:uid="{60CDB75A-15A3-4832-8BC2-B9252802FCD9}"/>
    <cellStyle name="Normal 17 53" xfId="9681" xr:uid="{C67460BA-3813-4065-A8C5-0D2F2F474E78}"/>
    <cellStyle name="Normal 17 54" xfId="9682" xr:uid="{9C217943-95F8-4121-9E2B-D66AC4C8F59A}"/>
    <cellStyle name="Normal 17 55" xfId="9683" xr:uid="{F0573B51-5D0C-4263-A9E8-55FBEF48F7FC}"/>
    <cellStyle name="Normal 17 56" xfId="9684" xr:uid="{7F7142BA-5F74-44C6-821C-3D80DE883AC8}"/>
    <cellStyle name="Normal 17 57" xfId="9685" xr:uid="{B5CB25BB-A13F-4528-BFDC-03847E7C814C}"/>
    <cellStyle name="Normal 17 58" xfId="9686" xr:uid="{F0EE6731-0BD6-4A00-B39E-6276C501C09D}"/>
    <cellStyle name="Normal 17 6" xfId="9687" xr:uid="{F06450A0-EB91-4D1C-8E7B-9A34D3A2FF1B}"/>
    <cellStyle name="Normal 17 6 2" xfId="33620" xr:uid="{03DAE15E-5346-4269-8132-438741CFECA0}"/>
    <cellStyle name="Normal 17 7" xfId="9688" xr:uid="{00DA2723-8B55-4CAD-80AE-4512A4BA909C}"/>
    <cellStyle name="Normal 17 7 2" xfId="33621" xr:uid="{441B557F-400D-4BDC-92F8-81AEA456654E}"/>
    <cellStyle name="Normal 17 8" xfId="9689" xr:uid="{E254DE55-5904-4DA2-9321-18EE5A672224}"/>
    <cellStyle name="Normal 17 9" xfId="9690" xr:uid="{FEB74CDE-4FFA-4F3B-80D9-9A8BC15F5919}"/>
    <cellStyle name="Normal 17_Finishes" xfId="9691" xr:uid="{29AC2472-D405-43AA-8E61-DB595A254B07}"/>
    <cellStyle name="Normal 170" xfId="14372" xr:uid="{CA76F580-8940-4506-A3B6-0F531D2F8EFE}"/>
    <cellStyle name="Normal 171" xfId="14374" xr:uid="{DE03B9CB-4E33-4B54-8961-2F2A159D5056}"/>
    <cellStyle name="Normal 172" xfId="14385" xr:uid="{4B9BFCDE-21F6-4D99-93B7-5EC00CEC4B1F}"/>
    <cellStyle name="Normal 173" xfId="14391" xr:uid="{9326DF7D-6E6A-45B8-94EC-A9FE74D68AB2}"/>
    <cellStyle name="Normal 174" xfId="14393" xr:uid="{E9870AFE-FC30-4883-B875-52216360C1C3}"/>
    <cellStyle name="Normal 175" xfId="14395" xr:uid="{5A24AC1B-A2C4-477F-8754-DAE19A20808A}"/>
    <cellStyle name="Normal 176" xfId="14397" xr:uid="{10AB6649-C741-4B0F-B726-88CFD744FB68}"/>
    <cellStyle name="Normal 177" xfId="14400" xr:uid="{1427DDB8-3E37-4B7C-851B-2B39934D1FA6}"/>
    <cellStyle name="Normal 178" xfId="14410" xr:uid="{74A278B5-C9ED-46CF-922A-312083D98B36}"/>
    <cellStyle name="Normal 179" xfId="14620" xr:uid="{CA4D650E-716B-4271-84D7-D27835D162DF}"/>
    <cellStyle name="Normal 18" xfId="16" xr:uid="{950ACC09-A168-452A-ABB3-F573F5656245}"/>
    <cellStyle name="Normal 18 10" xfId="9692" xr:uid="{B6A46D87-3487-4494-9182-183266796C71}"/>
    <cellStyle name="Normal 18 10 2 2 2 2 2" xfId="39156" xr:uid="{FC96064B-A191-470E-BD7F-42469AFC9399}"/>
    <cellStyle name="Normal 18 10 2 4" xfId="39157" xr:uid="{308C976F-9C65-4AC9-850A-E5E788573367}"/>
    <cellStyle name="Normal 18 10 2 6" xfId="39158" xr:uid="{89060935-2073-4EDF-A8C5-45CA7D5D6BB6}"/>
    <cellStyle name="Normal 18 11" xfId="9693" xr:uid="{AA8997E2-EEB7-42CD-B74F-66136F7CCE41}"/>
    <cellStyle name="Normal 18 12" xfId="9694" xr:uid="{45D435CA-9095-48FD-84F9-D195D53964A6}"/>
    <cellStyle name="Normal 18 13" xfId="9695" xr:uid="{F84D05AC-700B-4271-81F9-26D7D1AD8E3F}"/>
    <cellStyle name="Normal 18 14" xfId="9696" xr:uid="{F8701740-A8E9-4825-B70A-7BC8EDD9B5E0}"/>
    <cellStyle name="Normal 18 15" xfId="9697" xr:uid="{DCF5207E-7EBC-49D5-8A78-3F1F08A7A2F9}"/>
    <cellStyle name="Normal 18 16" xfId="9698" xr:uid="{2DAD1A0C-5DFF-4917-BE8C-204D999DEB9B}"/>
    <cellStyle name="Normal 18 17" xfId="9699" xr:uid="{B74849DD-C040-4C65-B852-E1BE3DDBEADA}"/>
    <cellStyle name="Normal 18 18" xfId="12359" xr:uid="{1583A878-CB03-4837-8A4B-1083AD8BBDBD}"/>
    <cellStyle name="Normal 18 18 2" xfId="17011" xr:uid="{626D3E24-8AD4-4E1A-BEC7-D7AADAE08AF2}"/>
    <cellStyle name="Normal 18 19" xfId="39155" xr:uid="{D69BE2FF-AF47-4280-AE46-B3CF12F7AFCF}"/>
    <cellStyle name="Normal 18 2" xfId="1065" xr:uid="{6C2A6ACC-4E09-47F6-AA44-99817A82EA8A}"/>
    <cellStyle name="Normal 18 2 10" xfId="31954" xr:uid="{9DED8FA7-5DFC-4A1A-85CB-B797CF429614}"/>
    <cellStyle name="Normal 18 2 2" xfId="9700" xr:uid="{EDAEDBDB-52A4-4A56-A6BF-0047F4BD2D32}"/>
    <cellStyle name="Normal 18 2 2 2" xfId="12361" xr:uid="{F98F4666-AC5C-4D8A-AA83-E101D8C67814}"/>
    <cellStyle name="Normal 18 2 2 2 2" xfId="31197" xr:uid="{3ED7CAB4-17BF-4ABC-AC56-86E5169CCB25}"/>
    <cellStyle name="Normal 18 2 2 2 2 2" xfId="31958" xr:uid="{1828AD53-AD05-41F0-9E58-0A471F62BA39}"/>
    <cellStyle name="Normal 18 2 2 2 2 2 2" xfId="33622" xr:uid="{6B6068E0-F793-4808-85D0-8282C65BDAAB}"/>
    <cellStyle name="Normal 18 2 2 2 2 2 3" xfId="33623" xr:uid="{60FAA0B4-730D-493E-B628-01F751DA70CB}"/>
    <cellStyle name="Normal 18 2 2 2 2 3" xfId="33624" xr:uid="{5152DC8F-2321-43D8-BBA5-F3FDA8224DD1}"/>
    <cellStyle name="Normal 18 2 2 2 2 4" xfId="33625" xr:uid="{AD1B3648-ABBB-43C6-AB40-C42556B02E32}"/>
    <cellStyle name="Normal 18 2 2 2 2 5" xfId="31957" xr:uid="{00644D85-F7AF-42C5-B0BC-8CAF239DE29B}"/>
    <cellStyle name="Normal 18 2 2 2 2 6" xfId="39159" xr:uid="{97FA6804-0FB0-4428-A4E0-BE274F2A5E15}"/>
    <cellStyle name="Normal 18 2 2 2 3" xfId="31959" xr:uid="{A1BF13D2-2425-4DD1-888C-633C942584D9}"/>
    <cellStyle name="Normal 18 2 2 2 3 2" xfId="33626" xr:uid="{91EC4BB5-1A73-4AFA-85A4-F557CC82836C}"/>
    <cellStyle name="Normal 18 2 2 2 3 3" xfId="33627" xr:uid="{5460A8EB-E77D-4CBC-95B4-384FB29BC8EB}"/>
    <cellStyle name="Normal 18 2 2 2 4" xfId="33628" xr:uid="{2626E8CA-049B-4987-B493-31079B3A80B3}"/>
    <cellStyle name="Normal 18 2 2 2 5" xfId="33629" xr:uid="{493DA52F-0DDD-43F4-A8F2-685CB8E057BD}"/>
    <cellStyle name="Normal 18 2 2 2 6" xfId="31956" xr:uid="{4C3A422D-E3EA-4E36-8BEF-511861B7E571}"/>
    <cellStyle name="Normal 18 2 2 3" xfId="12360" xr:uid="{97935895-0A9E-4918-B66A-B303AB861C63}"/>
    <cellStyle name="Normal 18 2 2 3 2" xfId="17012" xr:uid="{B08AE89A-ED3B-47C8-A26F-7FA7942D93BF}"/>
    <cellStyle name="Normal 18 2 2 3 2 2" xfId="33630" xr:uid="{3AF3FB63-03C3-4FE1-958E-B1930EC89151}"/>
    <cellStyle name="Normal 18 2 2 3 2 3" xfId="33631" xr:uid="{65D2BBF8-6099-4D85-810C-2329C47E223C}"/>
    <cellStyle name="Normal 18 2 2 3 2 4" xfId="31961" xr:uid="{1CA9E0BC-EF88-4265-986B-982E0905B354}"/>
    <cellStyle name="Normal 18 2 2 3 3" xfId="33632" xr:uid="{9C6EE499-CD6B-498C-9ED7-198CED1D9ED8}"/>
    <cellStyle name="Normal 18 2 2 3 4" xfId="33633" xr:uid="{0A8C3BE0-850A-4A67-BB48-F836E47098B1}"/>
    <cellStyle name="Normal 18 2 2 3 5" xfId="31960" xr:uid="{E8E42ED4-A53F-4C7D-BA7E-9AB72CAFC134}"/>
    <cellStyle name="Normal 18 2 2 4" xfId="31962" xr:uid="{DEC7A5D9-16AC-47A6-A2A4-C0058E0EAB33}"/>
    <cellStyle name="Normal 18 2 2 4 2" xfId="33634" xr:uid="{40D3EE15-D2D6-4540-A68C-10E3E3CCF223}"/>
    <cellStyle name="Normal 18 2 2 4 3" xfId="33635" xr:uid="{0A47F2D0-E38A-462F-AEE2-6459AA8A4A4D}"/>
    <cellStyle name="Normal 18 2 2 5" xfId="33636" xr:uid="{14F7E951-6D14-4C64-8182-34485EC0AC81}"/>
    <cellStyle name="Normal 18 2 2 6" xfId="33637" xr:uid="{2A2100CB-464C-421A-BBB4-234D0CEFCFC8}"/>
    <cellStyle name="Normal 18 2 2 7" xfId="31955" xr:uid="{94338804-C630-4E43-9F56-2FD4BEF3F59B}"/>
    <cellStyle name="Normal 18 2 3" xfId="9701" xr:uid="{59A10B37-1589-43DC-BB69-7EE4767DEC93}"/>
    <cellStyle name="Normal 18 2 3 2" xfId="31964" xr:uid="{3F9BA799-B83D-4818-9AFA-284E4954FFCA}"/>
    <cellStyle name="Normal 18 2 3 2 2" xfId="31965" xr:uid="{96C777A6-4855-4B91-9FF8-E68CF6F92878}"/>
    <cellStyle name="Normal 18 2 3 2 2 2" xfId="33638" xr:uid="{5587F94D-03B7-4E3B-827A-B5D3277CC3A3}"/>
    <cellStyle name="Normal 18 2 3 2 2 3" xfId="33639" xr:uid="{4318CA84-9F46-4054-876A-7396AD31B0A7}"/>
    <cellStyle name="Normal 18 2 3 2 3" xfId="33640" xr:uid="{44E15186-7F73-4FCC-9BAD-58805F127432}"/>
    <cellStyle name="Normal 18 2 3 2 4" xfId="33641" xr:uid="{ED266C00-7EC7-4C13-B8F1-333AFBA30908}"/>
    <cellStyle name="Normal 18 2 3 3" xfId="31966" xr:uid="{F6F4315B-85B6-424A-83AF-AA4D64C71B94}"/>
    <cellStyle name="Normal 18 2 3 3 2" xfId="33642" xr:uid="{866DE2BA-F177-4CE9-8FCD-3BED6E0664EC}"/>
    <cellStyle name="Normal 18 2 3 3 3" xfId="33643" xr:uid="{96FFD70C-87E7-4DA9-8FED-4D072F2AD650}"/>
    <cellStyle name="Normal 18 2 3 4" xfId="33644" xr:uid="{56C1231B-E628-4A9C-92BB-BB65AC0DD562}"/>
    <cellStyle name="Normal 18 2 3 5" xfId="33645" xr:uid="{EAF3063D-0D7E-4CB8-970E-FC539FFFABF9}"/>
    <cellStyle name="Normal 18 2 3 6" xfId="31963" xr:uid="{B3AA638E-955F-4655-BFA6-478E25C04FD0}"/>
    <cellStyle name="Normal 18 2 4" xfId="9702" xr:uid="{059388E3-633E-498B-894B-C662804CB3B8}"/>
    <cellStyle name="Normal 18 2 4 2" xfId="31968" xr:uid="{1D3EB961-4E3E-4B18-91C0-22BADC1F24A4}"/>
    <cellStyle name="Normal 18 2 4 2 2" xfId="33646" xr:uid="{1DD5B9BC-712F-461B-B886-AF601BC7A5DC}"/>
    <cellStyle name="Normal 18 2 4 2 3" xfId="33647" xr:uid="{2CF59994-57DE-4C77-BD94-25ED5D8DC25F}"/>
    <cellStyle name="Normal 18 2 4 3" xfId="33648" xr:uid="{E9D89117-08CE-458F-AB6A-CA58D71DE9B1}"/>
    <cellStyle name="Normal 18 2 4 4" xfId="33649" xr:uid="{46D124F3-DBE5-4259-A182-47F1E5EAC2EB}"/>
    <cellStyle name="Normal 18 2 4 5" xfId="31967" xr:uid="{06EFF033-ACB1-423C-B967-B73FB189FA33}"/>
    <cellStyle name="Normal 18 2 4 6" xfId="39160" xr:uid="{4F91557E-240B-400B-9793-71E429B062C0}"/>
    <cellStyle name="Normal 18 2 5" xfId="9703" xr:uid="{059BFBEA-D695-49BE-96E1-F66390EC2F74}"/>
    <cellStyle name="Normal 18 2 5 2" xfId="33650" xr:uid="{0B7C740F-055E-40FD-9AC0-B6506960A940}"/>
    <cellStyle name="Normal 18 2 5 3" xfId="33651" xr:uid="{628D3FBC-272C-41CB-822E-84BA45D2EB4A}"/>
    <cellStyle name="Normal 18 2 5 4" xfId="35105" xr:uid="{6BBA6E62-E875-43C6-9581-E59018CD1BFA}"/>
    <cellStyle name="Normal 18 2 5 5" xfId="31969" xr:uid="{3B29B75F-4587-4111-85A7-3C13B9C087F5}"/>
    <cellStyle name="Normal 18 2 6" xfId="9704" xr:uid="{3EAF1E17-1CAB-48EC-B899-FA3089A05D64}"/>
    <cellStyle name="Normal 18 2 6 2" xfId="33652" xr:uid="{14D4278D-3B1B-408B-BFD2-F9695D2EF6BC}"/>
    <cellStyle name="Normal 18 2 7" xfId="9705" xr:uid="{09C60723-22E5-4C76-88F3-07F1140A6B98}"/>
    <cellStyle name="Normal 18 2 7 2" xfId="33653" xr:uid="{1CD709F3-C3F4-46AD-909D-9BD413FBC1F2}"/>
    <cellStyle name="Normal 18 2 8" xfId="9706" xr:uid="{6CE1AF5B-EDEA-4313-A6BE-B33774FFFC8A}"/>
    <cellStyle name="Normal 18 2 9" xfId="17013" xr:uid="{35A1CBE7-1D79-4965-A9AC-B8B85DCF6AAC}"/>
    <cellStyle name="Normal 18 2_Doors and Windows" xfId="9707" xr:uid="{47F6054A-0579-4F77-8A25-7224A3638787}"/>
    <cellStyle name="Normal 18 3" xfId="1066" xr:uid="{AD2804D0-4AA6-40E7-8B19-F4BF498D9CDD}"/>
    <cellStyle name="Normal 18 3 10" xfId="31970" xr:uid="{95969F4C-4E59-45AB-95F3-053EF1EB2784}"/>
    <cellStyle name="Normal 18 3 2" xfId="9708" xr:uid="{46E48385-FAE3-41AB-B2FF-1B7E78F92D5F}"/>
    <cellStyle name="Normal 18 3 2 2" xfId="31972" xr:uid="{0B857F1C-3509-44AA-994E-C199F7A357A8}"/>
    <cellStyle name="Normal 18 3 2 2 2" xfId="31973" xr:uid="{851D309A-9B33-4D40-A50F-5B66A59A2D7B}"/>
    <cellStyle name="Normal 18 3 2 2 2 2" xfId="33654" xr:uid="{05C06EA9-DB24-4C56-A43B-DC7F8CAF9C23}"/>
    <cellStyle name="Normal 18 3 2 2 2 3" xfId="33655" xr:uid="{F4FD9A00-E5ED-4DC8-80D1-A290F6722B55}"/>
    <cellStyle name="Normal 18 3 2 2 3" xfId="33656" xr:uid="{67F953FB-A50B-42DE-892F-0DFD9E5766F9}"/>
    <cellStyle name="Normal 18 3 2 2 4" xfId="33657" xr:uid="{6B283749-B39D-4600-A3AC-4EE107492C82}"/>
    <cellStyle name="Normal 18 3 2 3" xfId="31974" xr:uid="{C741E4A4-41B1-4215-87A5-45C31FD41061}"/>
    <cellStyle name="Normal 18 3 2 3 2" xfId="33658" xr:uid="{845D7FE8-7009-4FBD-B22F-4DCC7E25771C}"/>
    <cellStyle name="Normal 18 3 2 3 3" xfId="33659" xr:uid="{A9469788-E773-4042-8D1D-A38EDFA91D55}"/>
    <cellStyle name="Normal 18 3 2 4" xfId="33660" xr:uid="{E7EECDD3-0590-44E4-AC61-DFD312F25E7A}"/>
    <cellStyle name="Normal 18 3 2 5" xfId="33661" xr:uid="{70945D41-6D57-401D-9DBD-605EA771E7ED}"/>
    <cellStyle name="Normal 18 3 2 6" xfId="31971" xr:uid="{99A973F5-9AA4-4907-842C-EAB9B7F75ABB}"/>
    <cellStyle name="Normal 18 3 3" xfId="9709" xr:uid="{E0902143-3073-4A9C-9196-3B202BDB918E}"/>
    <cellStyle name="Normal 18 3 3 2" xfId="31976" xr:uid="{A24A3B17-0A7F-499D-842B-30FE4ABE4F10}"/>
    <cellStyle name="Normal 18 3 3 2 2" xfId="33662" xr:uid="{1BE71BC9-5344-4210-8C1D-97D6526E9CAA}"/>
    <cellStyle name="Normal 18 3 3 2 3" xfId="33663" xr:uid="{0D23FFE3-B970-441B-BA64-A5AD3C852C90}"/>
    <cellStyle name="Normal 18 3 3 3" xfId="33664" xr:uid="{B936650F-019A-4F43-81C0-A138F478E2C4}"/>
    <cellStyle name="Normal 18 3 3 4" xfId="33665" xr:uid="{2871A3BE-8BF4-4994-B278-FFCC24491D5F}"/>
    <cellStyle name="Normal 18 3 3 5" xfId="31975" xr:uid="{17827391-4729-47B7-A901-3CA8922C2B52}"/>
    <cellStyle name="Normal 18 3 4" xfId="9710" xr:uid="{30AE1B12-15E1-474C-B9AF-BE69263E8524}"/>
    <cellStyle name="Normal 18 3 4 2" xfId="33666" xr:uid="{9AAF178D-71AB-4926-859F-113E36AE9625}"/>
    <cellStyle name="Normal 18 3 4 3" xfId="33667" xr:uid="{01258BC9-B692-430B-8C01-1F8376D9ADC5}"/>
    <cellStyle name="Normal 18 3 4 4" xfId="31977" xr:uid="{5A0118EC-0C2E-42E4-A85E-1DE9F73CCDE8}"/>
    <cellStyle name="Normal 18 3 5" xfId="9711" xr:uid="{26BD8BC2-4114-4331-B13C-73BA94561A73}"/>
    <cellStyle name="Normal 18 3 5 2" xfId="33668" xr:uid="{9336DD2A-46AF-406F-8C9E-6A86F2526C57}"/>
    <cellStyle name="Normal 18 3 6" xfId="9712" xr:uid="{EC90CC8E-2B57-483A-9B45-EBA97228D535}"/>
    <cellStyle name="Normal 18 3 6 2" xfId="33669" xr:uid="{CA0CC6FC-6A02-42E4-9E13-9F1EEFEADFDF}"/>
    <cellStyle name="Normal 18 3 7" xfId="9713" xr:uid="{AC5ED367-D4E9-475E-B83C-D367AE097CF6}"/>
    <cellStyle name="Normal 18 3 8" xfId="9714" xr:uid="{953C006C-9FE1-4FFF-BAD5-2C3C9EFA6983}"/>
    <cellStyle name="Normal 18 3 9" xfId="12362" xr:uid="{08B6B246-4666-4A3B-97CB-D2001A53F31E}"/>
    <cellStyle name="Normal 18 3 9 2" xfId="17014" xr:uid="{15F1D14A-B1A9-4918-86CD-5E77CF8E8E3D}"/>
    <cellStyle name="Normal 18 3_Doors and Windows" xfId="9715" xr:uid="{0CBCA708-6453-4F6C-A785-1C1DD3E093AD}"/>
    <cellStyle name="Normal 18 4" xfId="9716" xr:uid="{14B0A2A5-A700-4485-8765-3B655AF15382}"/>
    <cellStyle name="Normal 18 4 2" xfId="12364" xr:uid="{DF21FE22-CDEA-4248-BD9E-F00F2C09B92D}"/>
    <cellStyle name="Normal 18 4 2 2" xfId="12365" xr:uid="{FDE42E4D-F475-414A-A78D-7C161272C2B1}"/>
    <cellStyle name="Normal 18 4 2 2 2" xfId="12366" xr:uid="{9F227966-EDB2-425F-9552-42EB5782B09F}"/>
    <cellStyle name="Normal 18 4 2 2 2 2" xfId="33670" xr:uid="{F50DF6AC-DEC4-4EF8-9F6A-B268D70FD68D}"/>
    <cellStyle name="Normal 18 4 2 2 3" xfId="33671" xr:uid="{BD5E12F7-07A5-4C93-988B-70D0D5B29D26}"/>
    <cellStyle name="Normal 18 4 2 2 4" xfId="31980" xr:uid="{B500AECD-00FE-4AFC-9572-51127F1FD152}"/>
    <cellStyle name="Normal 18 4 2 3" xfId="33672" xr:uid="{E3FBAE49-C75A-4797-B15A-563358093C84}"/>
    <cellStyle name="Normal 18 4 2 4" xfId="33673" xr:uid="{7F937D36-9671-4AB1-9F45-27C8A4AEBB4E}"/>
    <cellStyle name="Normal 18 4 2 5" xfId="31979" xr:uid="{C84423E2-B3FB-4436-97C7-03E73FFDF655}"/>
    <cellStyle name="Normal 18 4 3" xfId="12363" xr:uid="{A8813D3B-476A-4915-B555-91B38001BB74}"/>
    <cellStyle name="Normal 18 4 3 2" xfId="17015" xr:uid="{BBBC9B2C-57B0-417E-9C13-11A17D0070EB}"/>
    <cellStyle name="Normal 18 4 3 2 2" xfId="33674" xr:uid="{C7543E24-9BF7-45DA-89F4-D2BE4537D719}"/>
    <cellStyle name="Normal 18 4 3 3" xfId="33675" xr:uid="{9362D52E-EBC8-4A3D-8461-FAC78B709730}"/>
    <cellStyle name="Normal 18 4 3 4" xfId="31981" xr:uid="{B5CC6E7F-9886-4842-A469-EC35DCAFE001}"/>
    <cellStyle name="Normal 18 4 4" xfId="31198" xr:uid="{EB9ED930-EA25-4739-96ED-42483C294041}"/>
    <cellStyle name="Normal 18 4 4 2" xfId="33676" xr:uid="{39C188AE-6AE5-443C-8403-6167A65D4BA1}"/>
    <cellStyle name="Normal 18 4 5" xfId="33677" xr:uid="{EA1CE1FF-359A-4E7B-91CF-D486CDD3A1B8}"/>
    <cellStyle name="Normal 18 4 6" xfId="31978" xr:uid="{F4D2CA58-6E75-448C-8ACF-033B95ABF85E}"/>
    <cellStyle name="Normal 18 5" xfId="9717" xr:uid="{20171FCD-ABF4-4B80-884D-80FB43E2E1B2}"/>
    <cellStyle name="Normal 18 5 2" xfId="14745" xr:uid="{1E9C703E-07FD-4AA0-BB96-A46FDBF2008E}"/>
    <cellStyle name="Normal 18 5 2 2" xfId="33678" xr:uid="{419D3D75-F739-4EBC-A9D6-5D75EA24F01B}"/>
    <cellStyle name="Normal 18 5 2 3" xfId="33679" xr:uid="{E55B41D4-71A2-43F2-B500-6DD04B22F2A4}"/>
    <cellStyle name="Normal 18 5 2 4" xfId="31983" xr:uid="{DCBDB3BA-E6F7-41F2-BF63-1B157CA79658}"/>
    <cellStyle name="Normal 18 5 3" xfId="33680" xr:uid="{F3EE7E9D-4453-4577-816F-0A2F96D1D74B}"/>
    <cellStyle name="Normal 18 5 4" xfId="33681" xr:uid="{F5EEDB28-C12D-4B67-9CFD-4B7E65F4E899}"/>
    <cellStyle name="Normal 18 5 5" xfId="31982" xr:uid="{7D3C92D4-DBDA-47F8-80B0-2E14FC28EEF3}"/>
    <cellStyle name="Normal 18 6" xfId="9718" xr:uid="{C4E22DAF-1E37-4DA8-8093-D09A26D85B47}"/>
    <cellStyle name="Normal 18 6 2" xfId="12367" xr:uid="{250F5AFB-19A5-4C7C-A934-B90DB616B94C}"/>
    <cellStyle name="Normal 18 6 2 2" xfId="17016" xr:uid="{6D0B58B6-5CA6-4E27-89EF-61C7AC6C8D83}"/>
    <cellStyle name="Normal 18 6 2 3" xfId="33682" xr:uid="{3C8311AA-7143-425A-8EDD-BFA7186F21E6}"/>
    <cellStyle name="Normal 18 6 3" xfId="33683" xr:uid="{40962B4D-78CB-4E89-8F5B-AB60B23EC745}"/>
    <cellStyle name="Normal 18 6 4" xfId="31984" xr:uid="{D0D89753-F6A8-4C3C-A84E-9CF9C15C2075}"/>
    <cellStyle name="Normal 18 7" xfId="9719" xr:uid="{23C4B794-46C4-45E9-93E4-FA11979DA988}"/>
    <cellStyle name="Normal 18 7 2" xfId="33684" xr:uid="{B661569B-E96E-45FC-A917-19BA3D843FE3}"/>
    <cellStyle name="Normal 18 8" xfId="9720" xr:uid="{DC4825A4-96E5-448E-B17B-50F03AE2597F}"/>
    <cellStyle name="Normal 18 8 2" xfId="33685" xr:uid="{395255D2-4895-432A-AF5D-AEE46E7ED2CA}"/>
    <cellStyle name="Normal 18 9" xfId="9721" xr:uid="{3C9C9841-534A-4D55-8085-38CAC3967CBA}"/>
    <cellStyle name="Normal 18_Finishes" xfId="9722" xr:uid="{298F7AFD-2C25-4F86-BF56-5D48CC7FE7B0}"/>
    <cellStyle name="Normal 180" xfId="14436" xr:uid="{82D9A848-BCC4-46BF-A689-DF8A7F14590D}"/>
    <cellStyle name="Normal 181" xfId="14423" xr:uid="{FCCC0AFF-55CC-4FCB-BB88-DF9A8A35F9E6}"/>
    <cellStyle name="Normal 182" xfId="15750" xr:uid="{56AC1225-8B18-4B95-AF0D-ED330FCF3F12}"/>
    <cellStyle name="Normal 182 2" xfId="36833" xr:uid="{2B3973D8-0FA6-42D3-AF6A-7B19C045F3E3}"/>
    <cellStyle name="Normal 183" xfId="15753" xr:uid="{B1567A48-1958-4DC8-8C26-8F315BE8B9C1}"/>
    <cellStyle name="Normal 183 2" xfId="36834" xr:uid="{0B2D39FE-39A7-4A0F-B324-A043C6E80F00}"/>
    <cellStyle name="Normal 184" xfId="15756" xr:uid="{1CB2491C-FC26-403D-A3E5-9C73DDDE2215}"/>
    <cellStyle name="Normal 184 2" xfId="36835" xr:uid="{9FF32A03-5C6A-4E77-AA90-A5E9BA2C9CB2}"/>
    <cellStyle name="Normal 185" xfId="15758" xr:uid="{07219477-3A0A-413E-9FA5-AAE1517882D0}"/>
    <cellStyle name="Normal 185 2" xfId="36836" xr:uid="{17C630D0-7214-4B6B-A9C2-84A193CAFD1C}"/>
    <cellStyle name="Normal 186" xfId="15762" xr:uid="{D1A88207-3234-469F-A2A6-072B37832576}"/>
    <cellStyle name="Normal 186 2" xfId="36837" xr:uid="{03229B0A-2DC8-4238-BE4B-E0BE19409081}"/>
    <cellStyle name="Normal 187" xfId="15765" xr:uid="{1E9FE09E-FA61-4406-BFCE-9F9F3B373700}"/>
    <cellStyle name="Normal 187 2" xfId="36838" xr:uid="{F8DBF228-6DD3-48BC-B43C-5ACE11EBC1FC}"/>
    <cellStyle name="Normal 188" xfId="15768" xr:uid="{617A869B-D900-42CB-8DF7-0E4C7A8CCAE5}"/>
    <cellStyle name="Normal 188 2" xfId="36839" xr:uid="{4DB05EC0-DEC4-4361-9181-D53C17F581C9}"/>
    <cellStyle name="Normal 189" xfId="15770" xr:uid="{9B31969D-F894-4625-AC47-B4B6F7A284E2}"/>
    <cellStyle name="Normal 189 2" xfId="36840" xr:uid="{50D5C2BB-1E1F-45B5-9934-CF7CF5FB4D7C}"/>
    <cellStyle name="Normal 19" xfId="17" xr:uid="{2730DAF3-A473-4C0F-8B9F-6D74CDC0AA99}"/>
    <cellStyle name="Normal 19 10" xfId="9723" xr:uid="{7BA28543-C1FE-4899-B4EC-65FF83EF9B23}"/>
    <cellStyle name="Normal 19 11" xfId="9724" xr:uid="{D4A52ED8-460C-4790-A204-A9EBF76BE982}"/>
    <cellStyle name="Normal 19 12" xfId="9725" xr:uid="{26B93E5E-00EB-4ABA-B82C-E2DCC04BAF14}"/>
    <cellStyle name="Normal 19 13" xfId="9726" xr:uid="{A5EAB22C-4E48-4542-8A43-6842FA7FBB83}"/>
    <cellStyle name="Normal 19 14" xfId="12368" xr:uid="{4883BCB9-8DE7-4D8E-A5E4-066BDE810003}"/>
    <cellStyle name="Normal 19 14 2" xfId="17018" xr:uid="{A1D78CE5-36AE-4049-A148-B1C4EB1411A2}"/>
    <cellStyle name="Normal 19 15" xfId="17017" xr:uid="{197F62AD-E49E-4507-8830-3576F3C8AFAB}"/>
    <cellStyle name="Normal 19 2" xfId="1067" xr:uid="{5ADF25E7-404B-4D5B-935E-A00FDCBB562F}"/>
    <cellStyle name="Normal 19 2 10" xfId="36841" xr:uid="{41A87001-20BD-4CB8-B978-6FACBDEADCA6}"/>
    <cellStyle name="Normal 19 2 2" xfId="1068" xr:uid="{278E291E-1BCC-4CA2-8F0D-186D011FF146}"/>
    <cellStyle name="Normal 19 2 2 10" xfId="36842" xr:uid="{73549D12-0456-47CA-9601-74D72F2656DF}"/>
    <cellStyle name="Normal 19 2 2 2" xfId="12370" xr:uid="{AB3C9B37-472C-4A05-8E80-97268F4359C0}"/>
    <cellStyle name="Normal 19 2 2 2 2" xfId="14749" xr:uid="{6AA0D859-0090-4EDA-92DD-DF839DC42612}"/>
    <cellStyle name="Normal 19 2 2 2 2 2" xfId="20280" xr:uid="{379566DB-60CF-4FE1-91C3-1029EAC24FF7}"/>
    <cellStyle name="Normal 19 2 2 2 2 3" xfId="28398" xr:uid="{C6A20B85-E46E-4F5A-80C0-F0CF29B8A98C}"/>
    <cellStyle name="Normal 19 2 2 2 2 4" xfId="33686" xr:uid="{AE135478-AF5C-4CE7-9884-409C4C625A0F}"/>
    <cellStyle name="Normal 19 2 2 2 2 5" xfId="36844" xr:uid="{8D244FEA-412D-40E4-B106-9952D07A6DB0}"/>
    <cellStyle name="Normal 19 2 2 2 3" xfId="17020" xr:uid="{8076CDF7-B44A-4905-9937-C525D386667C}"/>
    <cellStyle name="Normal 19 2 2 2 3 2" xfId="33687" xr:uid="{B49CE403-288D-4146-AC81-C6E606CF1A7B}"/>
    <cellStyle name="Normal 19 2 2 2 4" xfId="28397" xr:uid="{D5D2C080-2E47-4F86-B6C9-8291810CB72C}"/>
    <cellStyle name="Normal 19 2 2 2 5" xfId="31200" xr:uid="{E5910207-47FF-41B8-9F5E-EE45A36798AA}"/>
    <cellStyle name="Normal 19 2 2 2 6" xfId="31987" xr:uid="{C3FE4FDB-397E-462A-B840-0C3618A7403E}"/>
    <cellStyle name="Normal 19 2 2 2 7" xfId="36843" xr:uid="{4435357D-6A79-4846-A4D8-5DEEA658F9AB}"/>
    <cellStyle name="Normal 19 2 2 3" xfId="15091" xr:uid="{C903E715-54FD-4EE1-8E2D-B7207D32382B}"/>
    <cellStyle name="Normal 19 2 2 3 2" xfId="20281" xr:uid="{080E7C97-A63F-461D-BF12-036AFFA5E9FD}"/>
    <cellStyle name="Normal 19 2 2 3 2 2" xfId="28400" xr:uid="{1F283505-734E-4C2D-84ED-95611D400ADB}"/>
    <cellStyle name="Normal 19 2 2 3 3" xfId="17021" xr:uid="{8B7000A8-F8E0-4552-A05A-213732FD206D}"/>
    <cellStyle name="Normal 19 2 2 3 4" xfId="28399" xr:uid="{B36A6078-056E-4093-9818-15CD018EF03B}"/>
    <cellStyle name="Normal 19 2 2 3 5" xfId="33688" xr:uid="{78682C81-9404-45C8-9FF5-4B2A7F5D2B75}"/>
    <cellStyle name="Normal 19 2 2 3 6" xfId="36845" xr:uid="{694AE175-BD32-469F-8927-0248028E3DD4}"/>
    <cellStyle name="Normal 19 2 2 4" xfId="15453" xr:uid="{AC9FAA0F-B4A4-491C-93C7-32244BF13CD3}"/>
    <cellStyle name="Normal 19 2 2 4 2" xfId="20282" xr:uid="{33471CA9-2458-49C1-8B60-105E74657887}"/>
    <cellStyle name="Normal 19 2 2 4 2 2" xfId="28402" xr:uid="{C0199640-7323-4454-B050-A9FC5993AC12}"/>
    <cellStyle name="Normal 19 2 2 4 3" xfId="17022" xr:uid="{F11529A8-1876-4AC8-8B8A-5E9C7B622144}"/>
    <cellStyle name="Normal 19 2 2 4 4" xfId="28401" xr:uid="{BCB83B0C-6D7A-4C0D-8963-8126B2E944B5}"/>
    <cellStyle name="Normal 19 2 2 4 5" xfId="33689" xr:uid="{FF982077-55AA-4A12-962F-52AF4D83D3D0}"/>
    <cellStyle name="Normal 19 2 2 4 6" xfId="36846" xr:uid="{AAEA181A-D059-44C6-BB00-C2A39BEDE132}"/>
    <cellStyle name="Normal 19 2 2 5" xfId="14587" xr:uid="{D149C5DE-9E5B-4A5A-A0C8-865EE1CEDEC1}"/>
    <cellStyle name="Normal 19 2 2 5 2" xfId="20279" xr:uid="{C90B7305-DB85-4D2A-A445-C2E990A9C4A4}"/>
    <cellStyle name="Normal 19 2 2 5 3" xfId="28403" xr:uid="{2D99B7D0-A619-4216-9D2F-FA0BE8ED4C0D}"/>
    <cellStyle name="Normal 19 2 2 5 4" xfId="36847" xr:uid="{27010D86-2B98-40F8-A7C5-B498EE245F74}"/>
    <cellStyle name="Normal 19 2 2 6" xfId="15777" xr:uid="{AFBCC691-5210-41F4-8D33-A9AC841019FC}"/>
    <cellStyle name="Normal 19 2 2 7" xfId="28396" xr:uid="{567D9B93-420C-4F9D-A9CE-D3D456F3255B}"/>
    <cellStyle name="Normal 19 2 2 8" xfId="31199" xr:uid="{5B40C745-B723-40FA-9929-D885DA61E01F}"/>
    <cellStyle name="Normal 19 2 2 9" xfId="31986" xr:uid="{C8E19EE6-E019-4590-AF66-61F874FD0C92}"/>
    <cellStyle name="Normal 19 2 3" xfId="12371" xr:uid="{EE73CD2E-E25D-43C3-943D-BB4BBEC1132C}"/>
    <cellStyle name="Normal 19 2 3 2" xfId="14748" xr:uid="{8732FE83-8D9E-4FCD-A0F8-140A10655412}"/>
    <cellStyle name="Normal 19 2 3 2 2" xfId="20283" xr:uid="{5A7D3ABB-A81F-4580-940F-04EC4AF1D47A}"/>
    <cellStyle name="Normal 19 2 3 2 3" xfId="28405" xr:uid="{7EEF7F73-D6D7-43E0-B74C-7FF3104F4926}"/>
    <cellStyle name="Normal 19 2 3 2 4" xfId="31202" xr:uid="{3C424ACD-808A-4F42-8165-034DBE2DCE62}"/>
    <cellStyle name="Normal 19 2 3 2 5" xfId="33690" xr:uid="{2ECFA736-3CDE-4F60-A2BF-84D7FBA4B9CF}"/>
    <cellStyle name="Normal 19 2 3 2 6" xfId="36849" xr:uid="{74B405DF-8F9C-4121-892F-6B7B844CBC6A}"/>
    <cellStyle name="Normal 19 2 3 3" xfId="17023" xr:uid="{AF074F1C-1C6B-40F3-8102-1559F23711BF}"/>
    <cellStyle name="Normal 19 2 3 3 2" xfId="33691" xr:uid="{E8FF2DFD-EA21-42A4-854A-929688CD753C}"/>
    <cellStyle name="Normal 19 2 3 4" xfId="28404" xr:uid="{6439BFBA-306A-4E90-B915-6A26CD95E28A}"/>
    <cellStyle name="Normal 19 2 3 5" xfId="31201" xr:uid="{FF7EDF71-347A-4577-B190-1DC48CBBD6E3}"/>
    <cellStyle name="Normal 19 2 3 6" xfId="31988" xr:uid="{90EEFEC3-CFB9-40B9-AD43-27B0F78F8EAB}"/>
    <cellStyle name="Normal 19 2 3 7" xfId="36848" xr:uid="{1D748529-C8F2-49E6-BA44-C4B9014D796F}"/>
    <cellStyle name="Normal 19 2 4" xfId="12369" xr:uid="{5D369FCB-707F-468D-A04C-FA2DA96D2CC0}"/>
    <cellStyle name="Normal 19 2 4 2" xfId="15090" xr:uid="{E4E268B1-22CB-4CCD-B629-0848C988AC5F}"/>
    <cellStyle name="Normal 19 2 4 2 2" xfId="20284" xr:uid="{EE58AB95-6DD2-4500-BEA4-3A781511A21D}"/>
    <cellStyle name="Normal 19 2 4 2 3" xfId="28407" xr:uid="{D51E9948-4FFA-4D9C-BE75-27D66F1E3F67}"/>
    <cellStyle name="Normal 19 2 4 2 4" xfId="36850" xr:uid="{4B366515-82C1-451C-BC45-79F33AA9BE70}"/>
    <cellStyle name="Normal 19 2 4 3" xfId="17024" xr:uid="{722A49E9-E50C-42E3-8140-21E443E7394A}"/>
    <cellStyle name="Normal 19 2 4 4" xfId="28406" xr:uid="{0C17A501-1D5B-4F9F-B6FC-125BB5E6819B}"/>
    <cellStyle name="Normal 19 2 4 5" xfId="33692" xr:uid="{D0D32815-9182-437F-8520-DB1E33FB0834}"/>
    <cellStyle name="Normal 19 2 5" xfId="15452" xr:uid="{19F1647B-DD14-4DA6-AA04-9B8176D317EB}"/>
    <cellStyle name="Normal 19 2 5 2" xfId="20285" xr:uid="{11F34AE0-3920-4CF4-AF9F-73132D1F9C8E}"/>
    <cellStyle name="Normal 19 2 5 2 2" xfId="28409" xr:uid="{B4E516E5-1D5F-4022-BA6A-546CF3405FCE}"/>
    <cellStyle name="Normal 19 2 5 3" xfId="17025" xr:uid="{98A3FA54-A14E-4407-BA39-0FA624828FF4}"/>
    <cellStyle name="Normal 19 2 5 4" xfId="28408" xr:uid="{C67B898C-C343-4489-95CF-AE7EE0D41C78}"/>
    <cellStyle name="Normal 19 2 5 5" xfId="33693" xr:uid="{6EEF5F7F-CD56-4616-A362-02FBDA146BDC}"/>
    <cellStyle name="Normal 19 2 5 6" xfId="36851" xr:uid="{AACDCC7A-1C41-4651-8BCC-4D5E4D1D4632}"/>
    <cellStyle name="Normal 19 2 6" xfId="14586" xr:uid="{B7765D6C-25B6-4CCD-98AA-716833861305}"/>
    <cellStyle name="Normal 19 2 6 2" xfId="20278" xr:uid="{822B2929-99B8-432B-851F-909D404BD8F6}"/>
    <cellStyle name="Normal 19 2 6 3" xfId="28410" xr:uid="{9380DB5D-003A-4FFB-BADA-08BE2CB85B91}"/>
    <cellStyle name="Normal 19 2 6 4" xfId="36852" xr:uid="{F01334C8-52DA-4BE1-931A-217C337FBB72}"/>
    <cellStyle name="Normal 19 2 7" xfId="17019" xr:uid="{F80E4600-5941-40AE-9941-4E934C454034}"/>
    <cellStyle name="Normal 19 2 8" xfId="28395" xr:uid="{E74340B7-6A6B-43BF-BE84-204FA3555866}"/>
    <cellStyle name="Normal 19 2 9" xfId="31985" xr:uid="{863BBAB5-2D8C-442B-8AAF-F34215390515}"/>
    <cellStyle name="Normal 19 3" xfId="1069" xr:uid="{14C81558-6E99-44F3-8010-3826A78B4456}"/>
    <cellStyle name="Normal 19 3 2" xfId="12373" xr:uid="{B3DB1E29-0D28-4FD6-9EF4-85E3554AA87E}"/>
    <cellStyle name="Normal 19 3 2 2" xfId="21580" xr:uid="{4E7BB9BF-5BB8-4241-9094-61D48E6934E2}"/>
    <cellStyle name="Normal 19 3 2 2 2" xfId="28412" xr:uid="{099CD2B7-65F6-447C-809D-0A097678E314}"/>
    <cellStyle name="Normal 19 3 2 2 3" xfId="31205" xr:uid="{4B5252C6-95B6-4D13-A350-DFA1AC49638C}"/>
    <cellStyle name="Normal 19 3 2 2 4" xfId="33694" xr:uid="{FC8A717A-A820-4218-9D34-AD9AB75CA8B7}"/>
    <cellStyle name="Normal 19 3 2 3" xfId="17026" xr:uid="{DB045A19-25BF-41DB-BE5F-B80EFE454CFD}"/>
    <cellStyle name="Normal 19 3 2 3 2" xfId="33695" xr:uid="{046E0FC1-9FAB-42C6-804F-76D4751D4DCA}"/>
    <cellStyle name="Normal 19 3 2 4" xfId="28411" xr:uid="{4A175DA4-4A2F-459C-B2DC-73D982C4B906}"/>
    <cellStyle name="Normal 19 3 2 5" xfId="31204" xr:uid="{F3EDB488-2E1F-4F5C-9353-57EED036E9A2}"/>
    <cellStyle name="Normal 19 3 2 6" xfId="31990" xr:uid="{F37A4883-B213-46DD-8E7C-18953EC256B3}"/>
    <cellStyle name="Normal 19 3 2 7" xfId="36853" xr:uid="{808B46BB-30AD-4150-A865-3778F1F279C0}"/>
    <cellStyle name="Normal 19 3 3" xfId="12372" xr:uid="{231B8949-30EE-4407-AF9A-4795EB57BE7F}"/>
    <cellStyle name="Normal 19 3 3 2" xfId="17027" xr:uid="{713441F4-CF4B-4642-99AD-C7BE36FD7D25}"/>
    <cellStyle name="Normal 19 3 3 3" xfId="31206" xr:uid="{9750F851-A111-4443-ABBD-B5ED7BE8DEDB}"/>
    <cellStyle name="Normal 19 3 3 4" xfId="33696" xr:uid="{6B12EA43-61D8-403F-B45E-B1740CEBDEE4}"/>
    <cellStyle name="Normal 19 3 4" xfId="31203" xr:uid="{0EB650B8-A6BE-47E5-B4C6-E7410E6C0D9C}"/>
    <cellStyle name="Normal 19 3 4 2" xfId="33697" xr:uid="{D78C12F2-5879-478C-AD95-BC2A4A1118FC}"/>
    <cellStyle name="Normal 19 3 5" xfId="31989" xr:uid="{7A40494B-BBF4-4045-AEAE-9B1DF9A4DF35}"/>
    <cellStyle name="Normal 19 3 6" xfId="39161" xr:uid="{2FE2CFA6-7C92-4941-88AD-38F024D98B6C}"/>
    <cellStyle name="Normal 19 4" xfId="1926" xr:uid="{FEBFCE1A-115C-402C-B401-494938D02C19}"/>
    <cellStyle name="Normal 19 4 2" xfId="12374" xr:uid="{887988EF-35AC-404E-ACAA-629CBF011D5F}"/>
    <cellStyle name="Normal 19 4 2 2" xfId="31208" xr:uid="{D07600C7-7EAD-469E-9B65-DE6A3EEC59D2}"/>
    <cellStyle name="Normal 19 4 2 3" xfId="33698" xr:uid="{BE95D199-39FF-432C-99D2-29CD1706D2F7}"/>
    <cellStyle name="Normal 19 4 2 4" xfId="36854" xr:uid="{3D2C52C1-D8AE-4024-9E72-5D517EDD96F7}"/>
    <cellStyle name="Normal 19 4 3" xfId="14747" xr:uid="{3D17F769-C623-414A-ACF5-E814372C85F4}"/>
    <cellStyle name="Normal 19 4 3 2" xfId="33699" xr:uid="{011D1279-2B91-4666-B76A-47532AF8AEAC}"/>
    <cellStyle name="Normal 19 4 4" xfId="31207" xr:uid="{2C31FE62-9100-4C50-A08F-C0716261C206}"/>
    <cellStyle name="Normal 19 4 5" xfId="31991" xr:uid="{259A6C05-32BC-4243-B207-0ED676C0E75A}"/>
    <cellStyle name="Normal 19 4 6" xfId="9727" xr:uid="{A4F781A1-0C6E-47FB-AF95-3FE34D75CC13}"/>
    <cellStyle name="Normal 19 5" xfId="2495" xr:uid="{0801819D-B741-4464-91B8-13B6FFA69498}"/>
    <cellStyle name="Normal 19 5 2" xfId="31209" xr:uid="{7D1A3CB4-DCDB-41F2-9173-A11E9481219A}"/>
    <cellStyle name="Normal 19 5 3" xfId="33700" xr:uid="{576C5824-9564-4743-8F24-976C9E4132C4}"/>
    <cellStyle name="Normal 19 5 4" xfId="9728" xr:uid="{CE075039-810D-4B35-911D-E66225A897E3}"/>
    <cellStyle name="Normal 19 56" xfId="12375" xr:uid="{6EBA99E6-2232-4E01-AEEA-60C90C4AF68F}"/>
    <cellStyle name="Normal 19 57" xfId="12376" xr:uid="{CDDAAEC9-67AB-4DE2-9599-10549293057A}"/>
    <cellStyle name="Normal 19 6" xfId="9729" xr:uid="{BB394049-963A-47F8-84A4-34038799A265}"/>
    <cellStyle name="Normal 19 6 2" xfId="33701" xr:uid="{47E24030-148C-42C7-AA1B-A8D42E3442D8}"/>
    <cellStyle name="Normal 19 7" xfId="9730" xr:uid="{6DBBBA03-7CE9-4B28-B146-4EF02FF8D882}"/>
    <cellStyle name="Normal 19 7 2" xfId="9731" xr:uid="{8DD4B30E-A388-4D5B-8118-DD9BD4E55B15}"/>
    <cellStyle name="Normal 19 7 3" xfId="9732" xr:uid="{1904F466-7A0A-496E-95FD-C89A695A79BC}"/>
    <cellStyle name="Normal 19 7 4" xfId="9733" xr:uid="{420B8D06-646F-4B16-9784-83180CA34A95}"/>
    <cellStyle name="Normal 19 7 5" xfId="9734" xr:uid="{BD2E9314-5078-45D3-935F-EB1A8F74E36A}"/>
    <cellStyle name="Normal 19 7 6" xfId="9735" xr:uid="{25AA0889-DDED-4C73-B52E-5BE9C1A8EA68}"/>
    <cellStyle name="Normal 19 7 7" xfId="9736" xr:uid="{AEB55E1D-31BF-4B98-B3C0-6F36A1CCF9C1}"/>
    <cellStyle name="Normal 19 7 8" xfId="9737" xr:uid="{1EF0FDF4-3801-4CA0-BD9E-8235ED394D9D}"/>
    <cellStyle name="Normal 19 7_Doors and Windows" xfId="9738" xr:uid="{C0F84E1C-3BA7-4030-A692-8F711082D6F1}"/>
    <cellStyle name="Normal 19 8" xfId="9739" xr:uid="{322562AB-875E-4C3D-8848-E0CF26296E03}"/>
    <cellStyle name="Normal 19 8 2" xfId="9740" xr:uid="{DEB3694B-B94F-4605-9217-E321451EE73A}"/>
    <cellStyle name="Normal 19 8 3" xfId="9741" xr:uid="{49AF31A2-66D7-4256-BEC1-E7BC0D506C36}"/>
    <cellStyle name="Normal 19 8 4" xfId="9742" xr:uid="{9D9BB1F4-AFF0-4A06-8EAD-BD9C0A5E974A}"/>
    <cellStyle name="Normal 19 8 5" xfId="9743" xr:uid="{6FEC869D-9F09-4E2C-87E2-2AE82F800FF4}"/>
    <cellStyle name="Normal 19 8 6" xfId="9744" xr:uid="{FDFC76A5-B300-4F8A-958A-05C0838E955C}"/>
    <cellStyle name="Normal 19 8 7" xfId="9745" xr:uid="{258DA923-51A0-43E9-9695-45AAF3A3918B}"/>
    <cellStyle name="Normal 19 8 8" xfId="9746" xr:uid="{69B3E5BA-1990-492B-A603-C3B1C751C738}"/>
    <cellStyle name="Normal 19 8_Doors and Windows" xfId="9747" xr:uid="{D44D3F39-C8F5-4512-B954-73D635050F49}"/>
    <cellStyle name="Normal 19 9" xfId="9748" xr:uid="{67EDF25E-E223-4D02-ACD6-51F9AE70D76F}"/>
    <cellStyle name="Normal 19_Finishes" xfId="9749" xr:uid="{9644A326-7E55-45FA-AA10-75FB05AB70E0}"/>
    <cellStyle name="Normal 190" xfId="15772" xr:uid="{920AAB12-0457-4135-B84B-519BFF371458}"/>
    <cellStyle name="Normal 191" xfId="19461" xr:uid="{AA6B5248-32FB-42B7-82E8-E89D0E573D39}"/>
    <cellStyle name="Normal 192" xfId="24063" xr:uid="{6D4E07E2-403B-44D6-93AA-5528DCDC53D9}"/>
    <cellStyle name="Normal 193" xfId="30981" xr:uid="{BC181E79-7BA8-4952-BA34-70446D5D9754}"/>
    <cellStyle name="Normal 194" xfId="30982" xr:uid="{A0EE4A74-1A72-4A13-A355-35223F8236B9}"/>
    <cellStyle name="Normal 195" xfId="31430" xr:uid="{421E4A77-1D8B-4432-9682-EE3DF265326A}"/>
    <cellStyle name="Normal 196" xfId="35111" xr:uid="{8D313AE5-2699-4E85-85D9-935AA9C1163C}"/>
    <cellStyle name="Normal 197" xfId="38806" xr:uid="{409A9933-4A4C-4035-ABF1-EADD1DD130B9}"/>
    <cellStyle name="Normal 198" xfId="38809" xr:uid="{E2DB0B07-25B1-432B-895F-C009E9361C36}"/>
    <cellStyle name="Normal 199" xfId="38811" xr:uid="{0C8F14B9-5653-468B-AB45-279F62F7FEFF}"/>
    <cellStyle name="Normal 2" xfId="18" xr:uid="{3C3FCA69-55A0-4F5E-8139-9D8EEF81611F}"/>
    <cellStyle name="Normal 2 10" xfId="1070" xr:uid="{8331CF25-EC2F-4474-B930-D3878535B495}"/>
    <cellStyle name="Normal 2 10 2" xfId="1829" xr:uid="{394F90E3-A309-4852-81E1-5C33D5634D3A}"/>
    <cellStyle name="Normal 2 10 2 2" xfId="17029" xr:uid="{364D463E-147A-4418-9FD9-06BF94E636F0}"/>
    <cellStyle name="Normal 2 10 2 3" xfId="17028" xr:uid="{85B050EB-90EF-4806-AC87-6C1ABBE3B1FB}"/>
    <cellStyle name="Normal 2 10 2 4" xfId="5030" xr:uid="{870BB436-D7C3-455A-8A59-BBC2947CCE1B}"/>
    <cellStyle name="Normal 2 10 3" xfId="33702" xr:uid="{E801C52E-1853-4C4C-B5E4-ABB131B7900F}"/>
    <cellStyle name="Normal 2 11" xfId="1071" xr:uid="{20C83916-CBC6-46AB-AFAC-A3B8BCE22761}"/>
    <cellStyle name="Normal 2 11 2" xfId="1901" xr:uid="{34A47081-A406-4270-9D45-A86082FD2F38}"/>
    <cellStyle name="Normal 2 11 2 2" xfId="5031" xr:uid="{B22BAD0F-BDD7-4D7F-9FDD-F2F7BFD4FE1C}"/>
    <cellStyle name="Normal 2 11 3" xfId="33703" xr:uid="{060CA356-3AEC-4B7E-AA4E-8FAFCC09581C}"/>
    <cellStyle name="Normal 2 12" xfId="1072" xr:uid="{11C66B08-D800-4B64-9BAB-EA021B874389}"/>
    <cellStyle name="Normal 2 12 2" xfId="1801" xr:uid="{B36708E6-1067-410D-866E-4CA29F312912}"/>
    <cellStyle name="Normal 2 12 2 2" xfId="5032" xr:uid="{DFBD53A4-EE14-473B-BEF6-214495DE1FA5}"/>
    <cellStyle name="Normal 2 12 3" xfId="35078" xr:uid="{3F354A9E-013A-4DEE-AA4F-8D5929E35370}"/>
    <cellStyle name="Normal 2 13" xfId="1073" xr:uid="{5A36EF07-1B14-43BC-9CB8-B343096FEA76}"/>
    <cellStyle name="Normal 2 13 2" xfId="1911" xr:uid="{2A67A190-14D4-402D-93DC-7C879FA6F3DB}"/>
    <cellStyle name="Normal 2 13 2 2" xfId="5033" xr:uid="{D38B38FF-8C3F-4A1D-A6B3-F90AC77428E1}"/>
    <cellStyle name="Normal 2 14" xfId="1074" xr:uid="{052E1F62-C36B-4DCA-893E-EA6454443F5F}"/>
    <cellStyle name="Normal 2 14 2" xfId="1849" xr:uid="{9866E5E6-5DDB-46BC-9386-8EEFF99D0F98}"/>
    <cellStyle name="Normal 2 14 2 2" xfId="5034" xr:uid="{30D10F13-3C9B-4D96-9F56-9AC1B6710E4F}"/>
    <cellStyle name="Normal 2 15" xfId="1075" xr:uid="{9660C186-A9D0-439C-9DCC-FF91C1A06966}"/>
    <cellStyle name="Normal 2 15 2" xfId="2107" xr:uid="{6514A5C1-F25E-4F56-A99F-37B5A765593C}"/>
    <cellStyle name="Normal 2 15 2 2" xfId="5035" xr:uid="{8FE2D8C7-6667-43D5-A030-17CC864A6795}"/>
    <cellStyle name="Normal 2 16" xfId="1076" xr:uid="{A81BBAF8-2E56-4D0C-A80A-BA9C7BFD7A4C}"/>
    <cellStyle name="Normal 2 16 2" xfId="2108" xr:uid="{E8A58283-2C93-4D00-82B9-B3C64B27FC05}"/>
    <cellStyle name="Normal 2 16 2 2" xfId="5036" xr:uid="{69DD999E-8788-4710-A71F-B73D8C305A49}"/>
    <cellStyle name="Normal 2 17" xfId="1077" xr:uid="{42C5CF50-0A0A-4289-B33F-5697EAF8008F}"/>
    <cellStyle name="Normal 2 17 2" xfId="1778" xr:uid="{0D6720B3-BBD7-45BE-A6CB-4C0D21F6EE56}"/>
    <cellStyle name="Normal 2 17 2 2" xfId="5037" xr:uid="{8CC19DE3-FFDE-4FD6-96B0-18524B16C5E5}"/>
    <cellStyle name="Normal 2 18" xfId="1078" xr:uid="{364C149F-4638-42EC-B0D1-3821E09C58B2}"/>
    <cellStyle name="Normal 2 18 2" xfId="2138" xr:uid="{7B63C921-80D6-4E56-B9A8-996166688D19}"/>
    <cellStyle name="Normal 2 18 2 2" xfId="5038" xr:uid="{5E50087C-7B70-4EE5-B4C4-1470E3897138}"/>
    <cellStyle name="Normal 2 19" xfId="1079" xr:uid="{3DB67123-C299-4669-BED2-EDD8F9B311C6}"/>
    <cellStyle name="Normal 2 19 2" xfId="1945" xr:uid="{5BADF957-DD65-4AE0-AB3D-D40445820C31}"/>
    <cellStyle name="Normal 2 19 2 2" xfId="5039" xr:uid="{81C168D4-0167-4410-959E-BEA81AEB60A6}"/>
    <cellStyle name="Normal 2 2" xfId="19" xr:uid="{18DCB410-0B13-4362-A4A9-2389E43E00F7}"/>
    <cellStyle name="Normal 2 2 10" xfId="1898" xr:uid="{8D53D664-A9B1-47DF-BD41-6AEB7ED28F58}"/>
    <cellStyle name="Normal 2 2 10 2" xfId="35090" xr:uid="{0E980C74-952D-41EC-AC69-F51186939B9C}"/>
    <cellStyle name="Normal 2 2 10 3" xfId="5040" xr:uid="{D31EE59E-96E5-4A31-A593-57B1260417D4}"/>
    <cellStyle name="Normal 2 2 11" xfId="1902" xr:uid="{9101A1EC-5CB2-47D0-8A88-A7D4B1F1C844}"/>
    <cellStyle name="Normal 2 2 11 2" xfId="5041" xr:uid="{3A9A1106-8126-4BF4-B178-5A82F83DDC77}"/>
    <cellStyle name="Normal 2 2 12" xfId="1904" xr:uid="{C889E0AE-CAEE-42B8-8F24-D129C71BB4B9}"/>
    <cellStyle name="Normal 2 2 12 2" xfId="5042" xr:uid="{2E0301B7-0140-48CD-B428-048939D75CF1}"/>
    <cellStyle name="Normal 2 2 13" xfId="1848" xr:uid="{A12916A0-26FA-4763-AD2B-FB2C0710DA1C}"/>
    <cellStyle name="Normal 2 2 14" xfId="1916" xr:uid="{2DEFCB19-F977-4C65-A9D8-8D32C9885593}"/>
    <cellStyle name="Normal 2 2 15" xfId="1921" xr:uid="{22615777-54C7-4FA8-8966-B3229038E9AE}"/>
    <cellStyle name="Normal 2 2 15 2" xfId="31211" xr:uid="{03DF2347-F235-4AF3-92A1-D94162481F78}"/>
    <cellStyle name="Normal 2 2 15 3" xfId="24065" xr:uid="{DD5ACC89-794F-40AD-8DD0-6AB9ED4CCA68}"/>
    <cellStyle name="Normal 2 2 16" xfId="1925" xr:uid="{74390E26-2500-4C74-B0CB-BFF8EC246397}"/>
    <cellStyle name="Normal 2 2 16 2" xfId="31210" xr:uid="{631ECE4F-87AD-4F31-B9AE-4B37F9D48077}"/>
    <cellStyle name="Normal 2 2 17" xfId="2109" xr:uid="{3386284E-D309-4A44-970A-A64763FB9421}"/>
    <cellStyle name="Normal 2 2 17 2" xfId="31993" xr:uid="{FBEEA69D-0850-4BD1-B9C5-127FF5E66A21}"/>
    <cellStyle name="Normal 2 2 18" xfId="1939" xr:uid="{8DAEEE71-56EC-4777-8520-E2DE3EBEDC6A}"/>
    <cellStyle name="Normal 2 2 19" xfId="2112" xr:uid="{4ECA4281-58AB-44EB-8CB0-7B745C485586}"/>
    <cellStyle name="Normal 2 2 2" xfId="167" xr:uid="{F9167AC4-084A-4FE0-8627-A416F5F2217B}"/>
    <cellStyle name="Normal 2 2 2 10" xfId="5043" xr:uid="{017684D5-09B0-45C7-A4E2-983986183087}"/>
    <cellStyle name="Normal 2 2 2 10 2" xfId="5044" xr:uid="{D401B909-3ACA-44C7-BFBA-157B9BDD4191}"/>
    <cellStyle name="Normal 2 2 2 11" xfId="5045" xr:uid="{DB4CABE2-F66F-4EC6-8CFF-951315A4903B}"/>
    <cellStyle name="Normal 2 2 2 11 2" xfId="5046" xr:uid="{2EBF5EF6-234E-4126-8F47-7B763B417B57}"/>
    <cellStyle name="Normal 2 2 2 12" xfId="12378" xr:uid="{EF51D6F8-66FC-4B4F-B22D-64C8B593E030}"/>
    <cellStyle name="Normal 2 2 2 13" xfId="12377" xr:uid="{D018FB7C-D737-4A30-9A4D-5083A39232F1}"/>
    <cellStyle name="Normal 2 2 2 14" xfId="14472" xr:uid="{DAC40386-B1EE-42C9-A366-E86AAC69D6FE}"/>
    <cellStyle name="Normal 2 2 2 15" xfId="31994" xr:uid="{652A5206-27CA-49C6-B3CA-ADB0495BB396}"/>
    <cellStyle name="Normal 2 2 2 16" xfId="36855" xr:uid="{06DCA2BC-DC70-4578-A010-60532416ACD6}"/>
    <cellStyle name="Normal 2 2 2 2" xfId="1080" xr:uid="{C7743DFB-21C5-4657-A9E4-F7BE053E9EBD}"/>
    <cellStyle name="Normal 2 2 2 2 10" xfId="5048" xr:uid="{687F33DD-325A-4144-90A8-626B426DEE71}"/>
    <cellStyle name="Normal 2 2 2 2 10 2" xfId="5049" xr:uid="{16E421BE-AA5E-4A5D-B6BF-15BABF1E1C31}"/>
    <cellStyle name="Normal 2 2 2 2 11" xfId="12379" xr:uid="{EBF8CBCF-B777-48CE-98A5-9882717AABBF}"/>
    <cellStyle name="Normal 2 2 2 2 12" xfId="5047" xr:uid="{38BCF210-F6BF-4F68-A908-60B77EE9ACF6}"/>
    <cellStyle name="Normal 2 2 2 2 2" xfId="1081" xr:uid="{7870C791-F3A1-4F9A-908D-EA1DF0E6482B}"/>
    <cellStyle name="Normal 2 2 2 2 2 2" xfId="5050" xr:uid="{B07B3450-2D82-4840-8FFB-5B854D2AA589}"/>
    <cellStyle name="Normal 2 2 2 2 2 2 2" xfId="5051" xr:uid="{FC95B69B-E922-4438-B2E4-5EDF044D9F8E}"/>
    <cellStyle name="Normal 2 2 2 2 2 3" xfId="5052" xr:uid="{E854D21C-FDBF-431E-BF24-45358016842A}"/>
    <cellStyle name="Normal 2 2 2 2 2 3 2" xfId="5053" xr:uid="{E2D4D699-5660-4327-801B-11C852891C8A}"/>
    <cellStyle name="Normal 2 2 2 2 2 3 3" xfId="35092" xr:uid="{54562AE6-CED8-4A92-BB41-0BDEF33CA9E5}"/>
    <cellStyle name="Normal 2 2 2 2 2 4" xfId="5054" xr:uid="{CF7364BF-4A25-4474-9DD6-BA56480079F5}"/>
    <cellStyle name="Normal 2 2 2 2 2 4 2" xfId="12380" xr:uid="{DCFF9356-17A5-4E42-BD4F-D8808D260744}"/>
    <cellStyle name="Normal 2 2 2 2 3" xfId="5055" xr:uid="{00A73352-7B91-4E38-A0DA-24178DE7A206}"/>
    <cellStyle name="Normal 2 2 2 2 3 2" xfId="5056" xr:uid="{214FE2F5-E717-4991-BEF4-EF3EF51572C2}"/>
    <cellStyle name="Normal 2 2 2 2 3 2 2" xfId="12382" xr:uid="{B0BCCEA3-622C-4894-BA43-EF4C08AF21D0}"/>
    <cellStyle name="Normal 2 2 2 2 3 2 2 2" xfId="17030" xr:uid="{757E6198-CABA-4246-BD0A-1571E8032F89}"/>
    <cellStyle name="Normal 2 2 2 2 3 3" xfId="12381" xr:uid="{A27201BA-0938-46BC-AD55-B5CB49B74285}"/>
    <cellStyle name="Normal 2 2 2 2 3 3 2" xfId="17031" xr:uid="{CFAACE6A-7938-412B-BDCE-C3B79E1FB062}"/>
    <cellStyle name="Normal 2 2 2 2 4" xfId="5057" xr:uid="{68FF09E3-6AA6-4CE0-8A31-467850FC8FB6}"/>
    <cellStyle name="Normal 2 2 2 2 4 2" xfId="5058" xr:uid="{32D4B226-3EB6-4DF8-941D-DBEC66B74DBC}"/>
    <cellStyle name="Normal 2 2 2 2 5" xfId="5059" xr:uid="{4208CD2B-2D21-4EFB-A206-694015B0A799}"/>
    <cellStyle name="Normal 2 2 2 2 5 2" xfId="5060" xr:uid="{66F36EDA-BE93-436E-BECE-74E03B3DA215}"/>
    <cellStyle name="Normal 2 2 2 2 6" xfId="5061" xr:uid="{B503AC01-3158-4052-BD1E-0B74AD79E561}"/>
    <cellStyle name="Normal 2 2 2 2 6 2" xfId="5062" xr:uid="{1E5220FA-43EA-4C9E-B13D-5E728C4F8179}"/>
    <cellStyle name="Normal 2 2 2 2 7" xfId="5063" xr:uid="{7BC1D925-7AF4-482F-850E-CA249D67F306}"/>
    <cellStyle name="Normal 2 2 2 2 7 2" xfId="5064" xr:uid="{E86F78F4-5DDC-4FAA-AF36-A6DF17D74D7B}"/>
    <cellStyle name="Normal 2 2 2 2 8" xfId="5065" xr:uid="{545813A4-1438-428C-88F4-E06B651052CA}"/>
    <cellStyle name="Normal 2 2 2 2 8 2" xfId="5066" xr:uid="{EEB05616-A6D2-4853-ABF3-67DEC319D4D1}"/>
    <cellStyle name="Normal 2 2 2 2 9" xfId="5067" xr:uid="{876ABD2B-5E27-40AC-8E7E-E9DB72F6735F}"/>
    <cellStyle name="Normal 2 2 2 2 9 2" xfId="5068" xr:uid="{ACA7C17F-A4C3-4587-A30D-2FC782487392}"/>
    <cellStyle name="Normal 2 2 2 3" xfId="1082" xr:uid="{DAE6D96D-1CAF-4802-8E82-CE0F890A57FB}"/>
    <cellStyle name="Normal 2 2 2 3 2" xfId="5069" xr:uid="{E5A26415-9530-4DAC-B6B2-30B4CAB57B03}"/>
    <cellStyle name="Normal 2 2 2 3 3" xfId="11068" xr:uid="{145657E4-AB32-4AC1-9901-0D4188BF9A69}"/>
    <cellStyle name="Normal 2 2 2 3 4" xfId="39162" xr:uid="{A270793A-EC1B-4478-B1BD-896845018B42}"/>
    <cellStyle name="Normal 2 2 2 4" xfId="1083" xr:uid="{2D32885D-088B-427D-8D56-2CB9324A5932}"/>
    <cellStyle name="Normal 2 2 2 4 2" xfId="5071" xr:uid="{856D4647-BDC3-4D40-BBEC-213A94C4D98B}"/>
    <cellStyle name="Normal 2 2 2 4 3" xfId="12383" xr:uid="{53931D7B-E6E3-47DB-B7E2-3C84229D797B}"/>
    <cellStyle name="Normal 2 2 2 4 4" xfId="5070" xr:uid="{73243725-E787-4549-A33F-8B59C19CFD2A}"/>
    <cellStyle name="Normal 2 2 2 5" xfId="5072" xr:uid="{AB8B6E8A-B7B8-4F0D-B45C-B697C84466D8}"/>
    <cellStyle name="Normal 2 2 2 5 2" xfId="5073" xr:uid="{73D854AA-4B81-45C4-8B01-00CB29B8C62C}"/>
    <cellStyle name="Normal 2 2 2 5 2 2" xfId="5074" xr:uid="{BC0C030C-CE0F-4369-963D-77E54EFE4523}"/>
    <cellStyle name="Normal 2 2 2 5 3" xfId="5075" xr:uid="{1C9CC686-96DB-4F56-BAFD-1F593E77885E}"/>
    <cellStyle name="Normal 2 2 2 5 3 2" xfId="5076" xr:uid="{92DB2B53-9751-4E5F-ADC3-29AFFCA54485}"/>
    <cellStyle name="Normal 2 2 2 5 4" xfId="5077" xr:uid="{57110FBD-7C59-448E-A18D-A746D0C72219}"/>
    <cellStyle name="Normal 2 2 2 5 4 2" xfId="5078" xr:uid="{DD243E6B-5578-4143-96E7-3CA9DCB5A0CA}"/>
    <cellStyle name="Normal 2 2 2 5 5" xfId="5079" xr:uid="{188CD8C6-C2BC-4F47-ABC8-7335D4BE9BB1}"/>
    <cellStyle name="Normal 2 2 2 5 5 2" xfId="5080" xr:uid="{21BD40EB-D162-421C-92E9-5B6537F2BA3B}"/>
    <cellStyle name="Normal 2 2 2 5 6" xfId="5081" xr:uid="{FACD3314-4C63-4F5B-89C1-97093B31D3B8}"/>
    <cellStyle name="Normal 2 2 2 5 6 2" xfId="5082" xr:uid="{76B9E654-A5F7-4FE6-BF69-3CC4CDF9A86E}"/>
    <cellStyle name="Normal 2 2 2 6" xfId="5083" xr:uid="{D7682A54-5FA9-490A-A736-ACD5ADB16919}"/>
    <cellStyle name="Normal 2 2 2 6 2" xfId="5084" xr:uid="{8AE75BCC-747C-44F3-B3F9-DB2094215CEC}"/>
    <cellStyle name="Normal 2 2 2 7" xfId="5085" xr:uid="{E3CA6723-9B9D-4F99-AE9A-2A4DA59F8681}"/>
    <cellStyle name="Normal 2 2 2 7 2" xfId="5086" xr:uid="{97D86943-E6E5-4214-8793-6B5AB25AD56E}"/>
    <cellStyle name="Normal 2 2 2 8" xfId="5087" xr:uid="{89F7D791-5792-4F43-A130-2F5082739862}"/>
    <cellStyle name="Normal 2 2 2 8 2" xfId="5088" xr:uid="{DE45603A-7BCB-4090-89BC-E4DD06AA0102}"/>
    <cellStyle name="Normal 2 2 2 9" xfId="5089" xr:uid="{1DFB6C11-E19B-4E08-AA1C-0A213809DD21}"/>
    <cellStyle name="Normal 2 2 20" xfId="1951" xr:uid="{D4EE5DAF-73AB-4721-BAF6-C9D09642C664}"/>
    <cellStyle name="Normal 2 2 21" xfId="1958" xr:uid="{ACEAE6B0-BA90-4756-9DA1-A6D5F548F536}"/>
    <cellStyle name="Normal 2 2 22" xfId="1960" xr:uid="{CE571165-FE0C-4EC0-B8E9-D2DCF6D750FD}"/>
    <cellStyle name="Normal 2 2 23" xfId="1790" xr:uid="{58A2A040-51A5-4D7A-A8B9-53F278D5B713}"/>
    <cellStyle name="Normal 2 2 24" xfId="1968" xr:uid="{5B42FA6A-506F-4143-9E6B-70F7E2D810AB}"/>
    <cellStyle name="Normal 2 2 25" xfId="2116" xr:uid="{145F4BA8-364B-4DEE-BF4D-247F8C131B29}"/>
    <cellStyle name="Normal 2 2 26" xfId="1976" xr:uid="{C3E28978-1A11-4C2D-9F42-3D309ECBC051}"/>
    <cellStyle name="Normal 2 2 27" xfId="1979" xr:uid="{1A8E7085-F90A-4956-B608-97AF6AEBF469}"/>
    <cellStyle name="Normal 2 2 28" xfId="2119" xr:uid="{96140335-144E-45B6-904B-4E4E87EA3C18}"/>
    <cellStyle name="Normal 2 2 28 2" xfId="12385" xr:uid="{FAAA0235-0507-4774-BC11-1F1429E9F1CA}"/>
    <cellStyle name="Normal 2 2 28 2 2" xfId="12386" xr:uid="{4E349CBD-CEE9-42E2-B630-9D0801C0552B}"/>
    <cellStyle name="Normal 2 2 28 2 2 2" xfId="12387" xr:uid="{511FDABA-BAC9-492B-9E30-6A1E93411E27}"/>
    <cellStyle name="Normal 2 2 28 2 3" xfId="12388" xr:uid="{A644D6E7-D751-43AA-8029-217426E4F8DA}"/>
    <cellStyle name="Normal 2 2 28 3" xfId="12389" xr:uid="{C6B665EF-4DA7-41DF-9E20-7755F9B51335}"/>
    <cellStyle name="Normal 2 2 28 3 2" xfId="12390" xr:uid="{022380AD-73F5-4C69-BFCE-D789A2573CCF}"/>
    <cellStyle name="Normal 2 2 28 4" xfId="12391" xr:uid="{E95673D6-6A9A-4494-B353-75E6EE990D91}"/>
    <cellStyle name="Normal 2 2 28 5" xfId="12384" xr:uid="{3C880013-6A25-47EC-9EBB-E332CE9EC8A1}"/>
    <cellStyle name="Normal 2 2 29" xfId="1991" xr:uid="{28675173-9D16-4C50-BFC4-AD79F42A38E9}"/>
    <cellStyle name="Normal 2 2 3" xfId="168" xr:uid="{BC8CC95F-2305-4719-A67C-5693CE1BDADC}"/>
    <cellStyle name="Normal 2 2 3 10" xfId="5090" xr:uid="{B439F11E-DD1C-4FA4-919E-8EF8F0A4E650}"/>
    <cellStyle name="Normal 2 2 3 10 2" xfId="5091" xr:uid="{EBD644AB-E143-4484-B4F7-CBEBE87946F6}"/>
    <cellStyle name="Normal 2 2 3 11" xfId="5092" xr:uid="{259298D7-1063-46EC-8ECA-7DDC238D281E}"/>
    <cellStyle name="Normal 2 2 3 11 2" xfId="5093" xr:uid="{C17E5B8E-E4D6-4E61-BD3C-3B9BAB8916C0}"/>
    <cellStyle name="Normal 2 2 3 12" xfId="12393" xr:uid="{78359DAC-46D2-4261-8270-B505F6E7D4A9}"/>
    <cellStyle name="Normal 2 2 3 13" xfId="12392" xr:uid="{FBC0CCB9-5C7D-4390-AF96-255F7A88D69F}"/>
    <cellStyle name="Normal 2 2 3 13 2" xfId="17032" xr:uid="{7EA92DB8-A536-44FB-97E6-B458E55D29F4}"/>
    <cellStyle name="Normal 2 2 3 14" xfId="24839" xr:uid="{00B2AE29-3AAB-43DD-B771-5D2FE228AF29}"/>
    <cellStyle name="Normal 2 2 3 2" xfId="1084" xr:uid="{38803E9E-24E5-4A32-93F3-903A25121288}"/>
    <cellStyle name="Normal 2 2 3 2 10" xfId="12394" xr:uid="{3488B523-187F-4A5B-A8A2-A0B9DA150E65}"/>
    <cellStyle name="Normal 2 2 3 2 2" xfId="5094" xr:uid="{3E8DF6A7-0BD6-425E-B91D-B4DC9E8F35CF}"/>
    <cellStyle name="Normal 2 2 3 2 2 2" xfId="5095" xr:uid="{C8F0EF5A-3933-4AEC-87D4-1A078D5CCE38}"/>
    <cellStyle name="Normal 2 2 3 2 3" xfId="5096" xr:uid="{95208C35-80B0-47FC-8F37-D69195A771BF}"/>
    <cellStyle name="Normal 2 2 3 2 3 2" xfId="5097" xr:uid="{03E337B3-B9B1-4004-B17E-1F9979AC41C4}"/>
    <cellStyle name="Normal 2 2 3 2 4" xfId="5098" xr:uid="{6FF369E7-E428-4A5B-9C8B-C038C222EFCF}"/>
    <cellStyle name="Normal 2 2 3 2 4 2" xfId="5099" xr:uid="{BB55FF32-A912-45F1-BEA6-2B686007A2F1}"/>
    <cellStyle name="Normal 2 2 3 2 5" xfId="5100" xr:uid="{0739ED75-46F5-48B7-AE12-B0DF20D17E68}"/>
    <cellStyle name="Normal 2 2 3 2 5 2" xfId="5101" xr:uid="{DD0CFBE0-DD15-4F52-8E1E-E3CC487926E9}"/>
    <cellStyle name="Normal 2 2 3 2 6" xfId="5102" xr:uid="{F34447B1-4ECA-4F4F-AFD1-BA36299AA8C5}"/>
    <cellStyle name="Normal 2 2 3 2 6 2" xfId="5103" xr:uid="{DA493D89-080B-4D81-AD5E-C9F5186D25E4}"/>
    <cellStyle name="Normal 2 2 3 2 7" xfId="5104" xr:uid="{D60F725A-3072-4EA1-AA1D-589201122F11}"/>
    <cellStyle name="Normal 2 2 3 2 7 2" xfId="5105" xr:uid="{900F20F1-3C22-4DDA-A7BF-59B34811C074}"/>
    <cellStyle name="Normal 2 2 3 2 8" xfId="5106" xr:uid="{C552B483-5D0F-42A2-89D0-27CDA83AF0E2}"/>
    <cellStyle name="Normal 2 2 3 2 8 2" xfId="5107" xr:uid="{C2911729-F760-4EDB-BE60-9A381F4A5FF1}"/>
    <cellStyle name="Normal 2 2 3 2 9" xfId="12395" xr:uid="{FB532B8B-A0B8-41C2-887E-AF64711DF935}"/>
    <cellStyle name="Normal 2 2 3 3" xfId="5108" xr:uid="{BF094B64-A7C3-4A49-8BDE-D0B126E62E56}"/>
    <cellStyle name="Normal 2 2 3 3 2" xfId="5109" xr:uid="{54544DEA-9977-4F8D-BFD6-9E11E8090131}"/>
    <cellStyle name="Normal 2 2 3 4" xfId="5110" xr:uid="{35BD4E5C-18D0-405D-9B63-9E48EB08723C}"/>
    <cellStyle name="Normal 2 2 3 4 2" xfId="5111" xr:uid="{AF9670F9-8DCE-4806-875A-1DEC0F54306A}"/>
    <cellStyle name="Normal 2 2 3 4 3" xfId="12397" xr:uid="{14F61A7F-E3DE-4388-98A6-F29D117E9D79}"/>
    <cellStyle name="Normal 2 2 3 4 4" xfId="12396" xr:uid="{4B8F85B4-9DDE-4168-99E0-8E672E7F9D99}"/>
    <cellStyle name="Normal 2 2 3 5" xfId="5112" xr:uid="{915201C3-432F-4CA1-ABA8-D9CF278ADEF2}"/>
    <cellStyle name="Normal 2 2 3 5 2" xfId="5113" xr:uid="{711D84F2-3C72-49A1-B5B7-1BB287A63E8A}"/>
    <cellStyle name="Normal 2 2 3 5 2 2" xfId="5114" xr:uid="{2B0D2729-1085-4A8F-81A0-EAE264EAE332}"/>
    <cellStyle name="Normal 2 2 3 5 3" xfId="5115" xr:uid="{3EF7C4F3-A96F-4C8F-9981-9F488C693BF3}"/>
    <cellStyle name="Normal 2 2 3 5 3 2" xfId="5116" xr:uid="{A47DEAAA-7404-4634-A20D-CD4576904B19}"/>
    <cellStyle name="Normal 2 2 3 5 4" xfId="5117" xr:uid="{97EB28AC-E6FF-4B67-8532-394223F4881A}"/>
    <cellStyle name="Normal 2 2 3 5 4 2" xfId="5118" xr:uid="{D274EFC1-490B-4304-A6B3-BB3041C9A164}"/>
    <cellStyle name="Normal 2 2 3 5 5" xfId="5119" xr:uid="{34EE7D6F-F051-481C-AF09-F88879164B5B}"/>
    <cellStyle name="Normal 2 2 3 5 5 2" xfId="5120" xr:uid="{4FEFE7C1-6AD2-453F-BB4E-8C17C725427D}"/>
    <cellStyle name="Normal 2 2 3 5 6" xfId="5121" xr:uid="{08B31356-0E5A-4B8C-93A3-C2A9B86C1A32}"/>
    <cellStyle name="Normal 2 2 3 5 6 2" xfId="5122" xr:uid="{7226236B-DBCB-4EDD-AB0D-3D50C9C51B5B}"/>
    <cellStyle name="Normal 2 2 3 6" xfId="5123" xr:uid="{5A65E536-CBE7-499C-83F2-F7B505A6B708}"/>
    <cellStyle name="Normal 2 2 3 6 2" xfId="5124" xr:uid="{764C4B1A-5797-46EB-B14C-1C93F71DC5FA}"/>
    <cellStyle name="Normal 2 2 3 7" xfId="5125" xr:uid="{6BCFB28F-8EF9-486D-A67A-8B6DCC790AA3}"/>
    <cellStyle name="Normal 2 2 3 7 2" xfId="5126" xr:uid="{6411315D-FFA5-4D19-A679-FA16FE8740D9}"/>
    <cellStyle name="Normal 2 2 3 8" xfId="5127" xr:uid="{31937888-8FD0-4C81-A95E-0A83C6D7607B}"/>
    <cellStyle name="Normal 2 2 3 8 2" xfId="5128" xr:uid="{D39735E2-FFDA-4517-87C2-1CFE64B21553}"/>
    <cellStyle name="Normal 2 2 3 9" xfId="5129" xr:uid="{4A65D79E-8C38-45F5-8E6F-87B06D85B539}"/>
    <cellStyle name="Normal 2 2 30" xfId="1995" xr:uid="{03FFA691-B6D9-4DB9-B56C-D8E843257921}"/>
    <cellStyle name="Normal 2 2 31" xfId="1999" xr:uid="{4A80425A-9B2D-4330-A606-DB36691B1FC9}"/>
    <cellStyle name="Normal 2 2 32" xfId="2089" xr:uid="{CBE21E80-3D35-4FCB-96C5-C16B0C09806C}"/>
    <cellStyle name="Normal 2 2 33" xfId="1878" xr:uid="{252C64CF-18BC-4276-92F7-1AA0B9443095}"/>
    <cellStyle name="Normal 2 2 4" xfId="169" xr:uid="{2660612B-294E-4839-A8D8-39559F0816D8}"/>
    <cellStyle name="Normal 2 2 4 10" xfId="5130" xr:uid="{02008162-7EED-4C7D-A95C-F87A6307A0E8}"/>
    <cellStyle name="Normal 2 2 4 10 2" xfId="5131" xr:uid="{8FB0400D-04C9-4B9B-B09D-A88D1435625D}"/>
    <cellStyle name="Normal 2 2 4 11" xfId="5132" xr:uid="{0150BA76-2806-442D-A886-8268FE291E68}"/>
    <cellStyle name="Normal 2 2 4 11 2" xfId="5133" xr:uid="{46D9AA40-9F86-48BB-A499-B712DA823C3E}"/>
    <cellStyle name="Normal 2 2 4 12" xfId="12399" xr:uid="{FEA035FE-84B1-45E1-BEA7-B3A364EF4FB3}"/>
    <cellStyle name="Normal 2 2 4 13" xfId="12398" xr:uid="{950DF601-9F6E-4611-B2B0-3F26070845A3}"/>
    <cellStyle name="Normal 2 2 4 14" xfId="39163" xr:uid="{1CC17491-BBBD-4ED1-ACCC-1D4ABEB06227}"/>
    <cellStyle name="Normal 2 2 4 2" xfId="1887" xr:uid="{01730E2E-5EEB-4722-96BF-45A822DBECC5}"/>
    <cellStyle name="Normal 2 2 4 2 10" xfId="5134" xr:uid="{D6906EFC-A726-4FA2-AD5B-56D291ADEB1B}"/>
    <cellStyle name="Normal 2 2 4 2 2" xfId="5135" xr:uid="{B8485F53-FDB4-46B2-9DCA-C571BA99690C}"/>
    <cellStyle name="Normal 2 2 4 2 2 2" xfId="5136" xr:uid="{C610FA78-BAEF-4745-8054-AAAAC26C25FE}"/>
    <cellStyle name="Normal 2 2 4 2 3" xfId="5137" xr:uid="{1B97805B-0FA9-4A10-993D-24D4E8B92C4B}"/>
    <cellStyle name="Normal 2 2 4 2 3 2" xfId="5138" xr:uid="{52743087-B7E1-4161-BE2E-FE7174B3909E}"/>
    <cellStyle name="Normal 2 2 4 2 4" xfId="5139" xr:uid="{F9D86DC2-D407-4724-A778-C60F4D8FB175}"/>
    <cellStyle name="Normal 2 2 4 2 4 2" xfId="5140" xr:uid="{A3BEAE86-F7CF-4B02-8F26-8FF629717247}"/>
    <cellStyle name="Normal 2 2 4 2 5" xfId="5141" xr:uid="{D4D412FB-16C8-4C9C-AA44-5C1118E5BDAD}"/>
    <cellStyle name="Normal 2 2 4 2 5 2" xfId="5142" xr:uid="{F7BB6F3A-8CA1-4CB7-9FA8-F6132A045619}"/>
    <cellStyle name="Normal 2 2 4 2 6" xfId="5143" xr:uid="{EEB6992C-4E40-47B9-8A60-DA7693E3573A}"/>
    <cellStyle name="Normal 2 2 4 2 6 2" xfId="5144" xr:uid="{89349CCA-543E-4302-8272-2C56C513C1C8}"/>
    <cellStyle name="Normal 2 2 4 2 7" xfId="5145" xr:uid="{A03971A1-5D99-4C54-BD36-F970A1038760}"/>
    <cellStyle name="Normal 2 2 4 2 7 2" xfId="5146" xr:uid="{28428909-F534-44D6-97EB-D46BEB2956DE}"/>
    <cellStyle name="Normal 2 2 4 2 8" xfId="5147" xr:uid="{8F19D13B-20FE-438C-9952-36A8848B0AF6}"/>
    <cellStyle name="Normal 2 2 4 2 8 2" xfId="5148" xr:uid="{310671B7-ED00-4CFC-87F2-E5BFDA08AC32}"/>
    <cellStyle name="Normal 2 2 4 2 9" xfId="12400" xr:uid="{3B7F98B2-0CF3-448E-AC6A-7472BDEA2D77}"/>
    <cellStyle name="Normal 2 2 4 2 9 2" xfId="17033" xr:uid="{07E08676-8D2E-478C-9603-350835462A00}"/>
    <cellStyle name="Normal 2 2 4 3" xfId="5149" xr:uid="{4F55FB92-DCB2-44DF-AA8C-AFE537726372}"/>
    <cellStyle name="Normal 2 2 4 3 2" xfId="5150" xr:uid="{9B24944A-A406-4246-90BB-B60288E3AB05}"/>
    <cellStyle name="Normal 2 2 4 4" xfId="5151" xr:uid="{0826920E-7F18-4EC2-8AFE-BEB993741D1D}"/>
    <cellStyle name="Normal 2 2 4 4 2" xfId="5152" xr:uid="{1A0A90E3-AD95-4990-874C-BFD76B6A51F7}"/>
    <cellStyle name="Normal 2 2 4 5" xfId="5153" xr:uid="{19E1FF86-F7C7-4D6B-9381-0EEBC8FBBD01}"/>
    <cellStyle name="Normal 2 2 4 5 2" xfId="5154" xr:uid="{00291F0E-CF2E-404E-8261-3FEF52B001EA}"/>
    <cellStyle name="Normal 2 2 4 5 2 2" xfId="5155" xr:uid="{D92B9EF6-0964-494F-8385-E45A19B6B898}"/>
    <cellStyle name="Normal 2 2 4 5 3" xfId="5156" xr:uid="{95F8F526-6999-42EA-97DA-74CE8BD016AB}"/>
    <cellStyle name="Normal 2 2 4 5 3 2" xfId="5157" xr:uid="{754DA867-76EF-40A0-8FD4-C9BF7E0FE01D}"/>
    <cellStyle name="Normal 2 2 4 5 4" xfId="5158" xr:uid="{C3E44F3E-5923-4443-8F46-0D01193F45AD}"/>
    <cellStyle name="Normal 2 2 4 5 4 2" xfId="5159" xr:uid="{0FF1DA34-E7B1-4A9F-9EC3-0325204C5973}"/>
    <cellStyle name="Normal 2 2 4 5 5" xfId="5160" xr:uid="{65856084-56DE-4074-AB5F-0F45FA53A8F8}"/>
    <cellStyle name="Normal 2 2 4 5 5 2" xfId="5161" xr:uid="{081862AE-27FF-4E7A-B33C-99EEAED0316D}"/>
    <cellStyle name="Normal 2 2 4 5 6" xfId="5162" xr:uid="{7EB4F49B-CA3F-4809-82B5-5C83FE67EC59}"/>
    <cellStyle name="Normal 2 2 4 5 6 2" xfId="5163" xr:uid="{9BB754FB-20B3-41D4-8BF6-30E2CF6FDFD4}"/>
    <cellStyle name="Normal 2 2 4 6" xfId="5164" xr:uid="{A6E29E72-AC67-4E99-9D6E-C3BBFD6F46E2}"/>
    <cellStyle name="Normal 2 2 4 6 2" xfId="5165" xr:uid="{FD10F279-E4F8-451E-BBBF-3CAFCA7C5B5E}"/>
    <cellStyle name="Normal 2 2 4 7" xfId="5166" xr:uid="{DFB285CE-48B0-4164-9908-3EF9FEB0B358}"/>
    <cellStyle name="Normal 2 2 4 7 2" xfId="5167" xr:uid="{9C1E8752-DF9C-4239-AD68-1E410D108A3F}"/>
    <cellStyle name="Normal 2 2 4 8" xfId="5168" xr:uid="{726AF449-768E-40EE-BE3C-6526CB21758C}"/>
    <cellStyle name="Normal 2 2 4 8 2" xfId="5169" xr:uid="{A7BB99BC-30E5-4ECB-8C1A-3FEB2A187FEB}"/>
    <cellStyle name="Normal 2 2 4 9" xfId="5170" xr:uid="{DD1625D4-678C-4A2C-8503-8C2FB1CD45D7}"/>
    <cellStyle name="Normal 2 2 5" xfId="170" xr:uid="{4CB0FF9B-AFC1-4DED-ACC2-932192FF7E7D}"/>
    <cellStyle name="Normal 2 2 5 2" xfId="1819" xr:uid="{2306A1BE-FB1F-414C-82C0-36542DA202F1}"/>
    <cellStyle name="Normal 2 2 5 2 2" xfId="5171" xr:uid="{3F4590B2-F9C8-4BBF-A859-7ED8D2AAEE0E}"/>
    <cellStyle name="Normal 2 2 5 3" xfId="12402" xr:uid="{B9DBDC6F-C9E3-4FE1-AA01-82AA69C00495}"/>
    <cellStyle name="Normal 2 2 5 4" xfId="12401" xr:uid="{AFC77577-CC24-45EE-ACD0-991848D1BA81}"/>
    <cellStyle name="Normal 2 2 6" xfId="1085" xr:uid="{F98F7D4A-C5F1-47A0-B930-E8D235B1914D}"/>
    <cellStyle name="Normal 2 2 6 2" xfId="5173" xr:uid="{B3EAE81B-EC00-4163-9F79-8AAB3D08F61A}"/>
    <cellStyle name="Normal 2 2 6 3" xfId="5172" xr:uid="{4FB9A1F7-3341-4781-8BA9-DA6EE2922579}"/>
    <cellStyle name="Normal 2 2 7" xfId="2169" xr:uid="{C42612D9-918B-4AD8-8C32-C2C476B237C9}"/>
    <cellStyle name="Normal 2 2 7 2" xfId="5174" xr:uid="{B90EF518-1BC9-4F0F-A410-6B20880900DF}"/>
    <cellStyle name="Normal 2 2 7 3 3" xfId="12403" xr:uid="{1D457A99-435B-4F7F-9563-0EC23FF471D1}"/>
    <cellStyle name="Normal 2 2 7 3 3 2" xfId="12404" xr:uid="{656E573C-110C-4466-8D33-26453C32F5D2}"/>
    <cellStyle name="Normal 2 2 7 3 3 2 2" xfId="12405" xr:uid="{F3C411B6-BA39-4909-BA06-2F50AEA06550}"/>
    <cellStyle name="Normal 2 2 7 3 3 2 2 2" xfId="12406" xr:uid="{F95820EF-62B4-40FB-B540-96575C3CA6C4}"/>
    <cellStyle name="Normal 2 2 7 3 3 2 3" xfId="12407" xr:uid="{615333CF-1078-482E-BC4A-E1E40E2BB3F3}"/>
    <cellStyle name="Normal 2 2 7 3 3 3" xfId="12408" xr:uid="{429FFFA3-3A5D-4279-A7C2-480C9CF233E6}"/>
    <cellStyle name="Normal 2 2 7 3 3 3 2" xfId="12409" xr:uid="{3F308291-E8E7-46BE-BE81-11486F9E8F5D}"/>
    <cellStyle name="Normal 2 2 7 3 3 4" xfId="12410" xr:uid="{348F1F06-65C4-41B6-B37A-DE5FC91723C5}"/>
    <cellStyle name="Normal 2 2 8" xfId="1822" xr:uid="{967F0E84-D593-4A6C-A15F-3C2061FF23FE}"/>
    <cellStyle name="Normal 2 2 8 2" xfId="5175" xr:uid="{E1636588-7AC7-45C7-BF6A-FD315EF1B0EA}"/>
    <cellStyle name="Normal 2 2 9" xfId="1895" xr:uid="{859FA2C0-D8A5-4716-B614-A9E9595BEB0D}"/>
    <cellStyle name="Normal 2 2 9 2" xfId="5176" xr:uid="{EF224CE8-1E23-4A36-9160-56700C1ACEA3}"/>
    <cellStyle name="Normal 2 2_Locked-FINAL_BP3_-__BOQ1st_October_2009" xfId="1086" xr:uid="{530B5663-9600-43B6-8880-45350D722852}"/>
    <cellStyle name="Normal 2 20" xfId="1087" xr:uid="{A1538B06-BC8A-4243-9056-516243532F52}"/>
    <cellStyle name="Normal 2 20 2" xfId="1950" xr:uid="{7B05392E-399B-40B0-9D4D-834D85D0ECBE}"/>
    <cellStyle name="Normal 2 20 2 2" xfId="5177" xr:uid="{3D62ED0A-74DB-4027-B1DF-DF7076AEC23A}"/>
    <cellStyle name="Normal 2 21" xfId="1088" xr:uid="{74C809B7-4C91-49D2-B099-EA26CC21768C}"/>
    <cellStyle name="Normal 2 21 2" xfId="1957" xr:uid="{8D1E4A3F-479B-43CF-A852-22B50140A9FC}"/>
    <cellStyle name="Normal 2 21 2 2" xfId="12412" xr:uid="{8BF6DF77-ABA9-4CCB-9072-946C93828B4E}"/>
    <cellStyle name="Normal 2 21 2 3" xfId="5178" xr:uid="{330B5222-0EF8-4F96-9A62-2462000C385B}"/>
    <cellStyle name="Normal 2 21 3" xfId="12411" xr:uid="{E3E963AB-0F4D-4B0E-93BC-B702F491579A}"/>
    <cellStyle name="Normal 2 22" xfId="1089" xr:uid="{80D625CB-6EC7-49EB-A814-AFFAEC4C2F7D}"/>
    <cellStyle name="Normal 2 22 2" xfId="1959" xr:uid="{FA3AD561-0A0B-40ED-9F9C-7A96AD438D32}"/>
    <cellStyle name="Normal 2 22 2 2" xfId="2977" xr:uid="{BFEF2E9D-47E5-4029-8E1D-BE4892A3D813}"/>
    <cellStyle name="Normal 2 22 3" xfId="2978" xr:uid="{34581A47-136A-424F-B671-D9A6CA9D0C8A}"/>
    <cellStyle name="Normal 2 22 4" xfId="9750" xr:uid="{6DFA50CD-3605-4689-932E-296146C26627}"/>
    <cellStyle name="Normal 2 23" xfId="1090" xr:uid="{ADC026EB-9B2A-445D-90C4-13D9618A3BBF}"/>
    <cellStyle name="Normal 2 23 2" xfId="1965" xr:uid="{5C0DF3A8-7342-460D-8565-0CD663F89480}"/>
    <cellStyle name="Normal 2 23 2 2" xfId="5179" xr:uid="{753B33A7-B481-42AE-BDAE-60F18F6846A4}"/>
    <cellStyle name="Normal 2 23 3" xfId="17034" xr:uid="{DE67F16D-4F5F-40DE-AF2F-5F68BC78E3B5}"/>
    <cellStyle name="Normal 2 23 4" xfId="39164" xr:uid="{3D73996A-8BC2-49AC-B893-8F35BC217564}"/>
    <cellStyle name="Normal 2 24" xfId="1091" xr:uid="{02C00258-7922-4AA1-B150-2A34861A609C}"/>
    <cellStyle name="Normal 2 24 2" xfId="1792" xr:uid="{77BA9ACD-C3FF-4F81-B622-0D6919E21556}"/>
    <cellStyle name="Normal 2 24 2 2" xfId="9751" xr:uid="{DAC61BA5-043A-46BA-B9AE-0DA78D314B6F}"/>
    <cellStyle name="Normal 2 24 2 3" xfId="2979" xr:uid="{03526672-AE10-463C-994E-71E0E564187F}"/>
    <cellStyle name="Normal 2 24 3" xfId="9752" xr:uid="{AE5F1411-2C76-4319-BA04-F67AB1F8285F}"/>
    <cellStyle name="Normal 2 24 4" xfId="39165" xr:uid="{C7440D8F-EF92-4AF8-BD60-E67436AC4F2A}"/>
    <cellStyle name="Normal 2 25" xfId="1092" xr:uid="{8EBCA737-6D4E-4D46-981D-B7CED7E1A22B}"/>
    <cellStyle name="Normal 2 25 2" xfId="1970" xr:uid="{533B5B05-3DC9-482D-B616-5BF0F245712E}"/>
    <cellStyle name="Normal 2 25 2 2" xfId="5180" xr:uid="{85BD62C2-04FB-4E15-B277-2217ED062BF1}"/>
    <cellStyle name="Normal 2 26" xfId="1093" xr:uid="{E0DA43E5-EA2D-4D65-8F0C-AD7F463872BA}"/>
    <cellStyle name="Normal 2 26 2" xfId="2118" xr:uid="{60B08964-06F2-4AC1-8778-E7B0A524DBCF}"/>
    <cellStyle name="Normal 2 26 2 2" xfId="5181" xr:uid="{B7F82887-A3F3-483A-BF99-1F51712B4697}"/>
    <cellStyle name="Normal 2 27" xfId="1094" xr:uid="{F7BA7F4E-B8DA-4DB4-9A34-C203D31DE073}"/>
    <cellStyle name="Normal 2 27 2" xfId="1978" xr:uid="{23D60285-F453-4491-8522-9A00C9BBAE73}"/>
    <cellStyle name="Normal 2 27 2 2" xfId="5182" xr:uid="{7847A92B-0F01-4D23-8541-37A3E36A55D4}"/>
    <cellStyle name="Normal 2 28" xfId="1095" xr:uid="{EA40A924-36D1-4320-9C83-434EDC841013}"/>
    <cellStyle name="Normal 2 28 2" xfId="1980" xr:uid="{E0510D08-9708-40D7-8EA7-0CD0070EED88}"/>
    <cellStyle name="Normal 2 28 2 2" xfId="5183" xr:uid="{0237B732-28CB-4222-B4EF-153F7269A3E7}"/>
    <cellStyle name="Normal 2 29" xfId="1096" xr:uid="{A37770E3-D3F0-41DC-92BF-8B6239D844C4}"/>
    <cellStyle name="Normal 2 29 2" xfId="1990" xr:uid="{B4B10F3F-1BE0-4944-A2F9-7265325911DD}"/>
    <cellStyle name="Normal 2 29 2 2" xfId="5184" xr:uid="{0E08991A-2227-4631-885E-14C8E467207E}"/>
    <cellStyle name="Normal 2 3" xfId="171" xr:uid="{ABA1FCCA-47C3-4467-9C5D-F82D4D404DC3}"/>
    <cellStyle name="Normal 2 3 10" xfId="1097" xr:uid="{84DA377F-31F0-4125-A120-09514DFEFD78}"/>
    <cellStyle name="Normal 2 3 10 2" xfId="5185" xr:uid="{7E10C1EC-451C-47C6-9779-5705BAAFDF11}"/>
    <cellStyle name="Normal 2 3 11" xfId="1098" xr:uid="{971C8EAB-968F-4697-8A79-067FFF8EE357}"/>
    <cellStyle name="Normal 2 3 11 2" xfId="5186" xr:uid="{FA5E8647-A7B5-433E-AACC-C8B06054F717}"/>
    <cellStyle name="Normal 2 3 12" xfId="1099" xr:uid="{71D1A4DF-E468-4DF4-A74D-AA7D3CF333EA}"/>
    <cellStyle name="Normal 2 3 12 2" xfId="9753" xr:uid="{30FADC29-92F9-4377-B73F-17BF01128AB5}"/>
    <cellStyle name="Normal 2 3 13" xfId="1100" xr:uid="{C2BC1A55-F2C9-4870-8985-A44B6B961EA3}"/>
    <cellStyle name="Normal 2 3 13 2" xfId="9754" xr:uid="{8DB8A0A0-0F73-4BDE-8593-7B54AF298362}"/>
    <cellStyle name="Normal 2 3 14" xfId="1101" xr:uid="{DB24A549-62C8-4BDA-A69E-2DAC4ED35DC4}"/>
    <cellStyle name="Normal 2 3 14 2" xfId="9755" xr:uid="{5CFF6F4E-482D-4D77-B0BC-BBCC3DAB7210}"/>
    <cellStyle name="Normal 2 3 15" xfId="1102" xr:uid="{72E77A04-87CA-42B7-BBAB-724F29144EA8}"/>
    <cellStyle name="Normal 2 3 15 2" xfId="9756" xr:uid="{47BB0770-55A3-4E64-80C7-DFC046541C4F}"/>
    <cellStyle name="Normal 2 3 16" xfId="1103" xr:uid="{9DAFE644-A9DD-4303-871E-838609D705C3}"/>
    <cellStyle name="Normal 2 3 16 2" xfId="9757" xr:uid="{23A327BD-D3B4-44C5-A971-9EE3C51B03F2}"/>
    <cellStyle name="Normal 2 3 17" xfId="1104" xr:uid="{E2B240C4-2382-4EDF-A605-439990554DBE}"/>
    <cellStyle name="Normal 2 3 17 2" xfId="9758" xr:uid="{4BB15423-BF2A-48AC-A4DF-86DC6E861685}"/>
    <cellStyle name="Normal 2 3 18" xfId="1105" xr:uid="{30A7CD17-23CF-46AE-903F-D58E7810366B}"/>
    <cellStyle name="Normal 2 3 18 2" xfId="9759" xr:uid="{C251B66A-D714-487A-9F2C-A3719DFB2B18}"/>
    <cellStyle name="Normal 2 3 19" xfId="1106" xr:uid="{5E3FDB7E-1BBC-420A-A8B0-D38680BF9499}"/>
    <cellStyle name="Normal 2 3 19 2" xfId="9760" xr:uid="{EE920A78-7009-4B65-B8FD-D72597E013CE}"/>
    <cellStyle name="Normal 2 3 2" xfId="1107" xr:uid="{4544081A-5321-4A39-ACBF-8610095F2D62}"/>
    <cellStyle name="Normal 2 3 2 10" xfId="1108" xr:uid="{2E48C3D8-BDF1-4FB2-AD11-82A3A453C6D1}"/>
    <cellStyle name="Normal 2 3 2 10 2" xfId="9761" xr:uid="{57201229-684A-4202-9DDB-0834AF69A6BA}"/>
    <cellStyle name="Normal 2 3 2 10 3" xfId="24842" xr:uid="{93DDA7E8-8968-408C-AE7E-E81666E4D468}"/>
    <cellStyle name="Normal 2 3 2 11" xfId="1109" xr:uid="{DE95BED9-5953-4A88-BA3C-495CCFC4F568}"/>
    <cellStyle name="Normal 2 3 2 11 2" xfId="9762" xr:uid="{51DE1AD4-9F38-4F49-AB4F-0A821F332519}"/>
    <cellStyle name="Normal 2 3 2 11 3" xfId="24801" xr:uid="{032604EC-2C2B-4C91-BEDC-19255AADA529}"/>
    <cellStyle name="Normal 2 3 2 12" xfId="1110" xr:uid="{04C377D4-B69C-4371-89E0-F1DC0DD6427E}"/>
    <cellStyle name="Normal 2 3 2 12 2" xfId="9763" xr:uid="{08495964-C41F-48E1-9F31-429BC262211E}"/>
    <cellStyle name="Normal 2 3 2 12 3" xfId="24915" xr:uid="{FD06213F-7FB8-4D6E-A3AB-93FBB0D7AEEF}"/>
    <cellStyle name="Normal 2 3 2 13" xfId="1111" xr:uid="{AADB5E93-D93B-47B0-AF72-0887F6FF22D3}"/>
    <cellStyle name="Normal 2 3 2 13 2" xfId="9764" xr:uid="{1E82D3A0-0A2A-4020-8B28-7EDCF9A2A5E0}"/>
    <cellStyle name="Normal 2 3 2 13 3" xfId="25455" xr:uid="{31F1E998-A205-45FA-A863-AAFDBA53506F}"/>
    <cellStyle name="Normal 2 3 2 14" xfId="1112" xr:uid="{1881C015-83AC-4471-9AE8-3043F229AB13}"/>
    <cellStyle name="Normal 2 3 2 14 2" xfId="9765" xr:uid="{F403CCD1-661F-42EF-A829-617E7AB9C22A}"/>
    <cellStyle name="Normal 2 3 2 14 3" xfId="25671" xr:uid="{13002D9B-4EF0-4796-87DA-0F6A0949BDFC}"/>
    <cellStyle name="Normal 2 3 2 15" xfId="1113" xr:uid="{FEB0FAF9-550D-4807-8895-DEA0361B9778}"/>
    <cellStyle name="Normal 2 3 2 15 2" xfId="9766" xr:uid="{47A3D1B4-0223-4007-B1E1-14FC185F2BD8}"/>
    <cellStyle name="Normal 2 3 2 16" xfId="1114" xr:uid="{5B9F9ECD-23EA-44CB-A5BF-B698DE6B0F10}"/>
    <cellStyle name="Normal 2 3 2 16 2" xfId="9767" xr:uid="{5CF76661-9C1C-4B50-AE3B-43B591DCD890}"/>
    <cellStyle name="Normal 2 3 2 17" xfId="1115" xr:uid="{6016AFF9-C6A6-4EF4-9C16-ED0B84779207}"/>
    <cellStyle name="Normal 2 3 2 17 2" xfId="9768" xr:uid="{97E1E96B-7A60-4569-8ACE-3F1AA16A9B2B}"/>
    <cellStyle name="Normal 2 3 2 18" xfId="1116" xr:uid="{2B38E4EC-8401-40AB-B043-DF996A5F20E6}"/>
    <cellStyle name="Normal 2 3 2 18 2" xfId="9769" xr:uid="{B80D3A48-7024-4BD2-BDD6-0807423BC703}"/>
    <cellStyle name="Normal 2 3 2 19" xfId="1117" xr:uid="{7D94D639-5091-4162-9ECF-21269A4741F2}"/>
    <cellStyle name="Normal 2 3 2 19 2" xfId="9770" xr:uid="{FA9F4AC8-31E8-4D5C-8D4D-B4B9BC9C8BA2}"/>
    <cellStyle name="Normal 2 3 2 2" xfId="1118" xr:uid="{B583217D-70AD-457B-8E25-1EFE8CA99D42}"/>
    <cellStyle name="Normal 2 3 2 2 10" xfId="1119" xr:uid="{E3A56D60-C4E0-45F1-9616-C2693CFD1C89}"/>
    <cellStyle name="Normal 2 3 2 2 10 2" xfId="9771" xr:uid="{D90E5427-ECEE-4675-9BA9-DECC67317A5D}"/>
    <cellStyle name="Normal 2 3 2 2 10 3" xfId="24942" xr:uid="{FE747591-17A2-4D97-829F-394DF46B7499}"/>
    <cellStyle name="Normal 2 3 2 2 11" xfId="1120" xr:uid="{13D8EA61-9880-49FC-BCF4-778D540B76C6}"/>
    <cellStyle name="Normal 2 3 2 2 11 2" xfId="9772" xr:uid="{C30689B7-DC50-45B2-B4E3-4DDE6433F195}"/>
    <cellStyle name="Normal 2 3 2 2 11 3" xfId="25244" xr:uid="{55F6D5D9-209A-4AD5-B822-D9F32EE62DC8}"/>
    <cellStyle name="Normal 2 3 2 2 12" xfId="1121" xr:uid="{EBF7CFB5-0272-4019-B495-B6D31C698BF2}"/>
    <cellStyle name="Normal 2 3 2 2 12 2" xfId="9773" xr:uid="{30EBD316-375C-4E6E-B9DE-6E64C66BD642}"/>
    <cellStyle name="Normal 2 3 2 2 13" xfId="1122" xr:uid="{9C4A5554-A8F2-40FA-8A13-19296A0536C5}"/>
    <cellStyle name="Normal 2 3 2 2 13 2" xfId="9774" xr:uid="{02261BFB-55BA-4147-991B-5200808673D7}"/>
    <cellStyle name="Normal 2 3 2 2 14" xfId="1123" xr:uid="{A8D192F0-FF97-479F-BFC6-0E51D3FC9EF4}"/>
    <cellStyle name="Normal 2 3 2 2 14 2" xfId="9775" xr:uid="{C047771B-4226-4E78-B49B-625105B32EEA}"/>
    <cellStyle name="Normal 2 3 2 2 15" xfId="1124" xr:uid="{DE044C3F-1E45-4CDE-A6DF-13609638342C}"/>
    <cellStyle name="Normal 2 3 2 2 15 2" xfId="9776" xr:uid="{3D46C729-2E2C-478B-BF5B-8FACB344E741}"/>
    <cellStyle name="Normal 2 3 2 2 16" xfId="1125" xr:uid="{ABA8E3BA-5017-48D3-BC75-A58B7A039422}"/>
    <cellStyle name="Normal 2 3 2 2 16 2" xfId="9777" xr:uid="{BA217E5D-B32E-46DE-B870-9E3F1DC22031}"/>
    <cellStyle name="Normal 2 3 2 2 17" xfId="1126" xr:uid="{2F8E1F2D-914C-4A66-BD15-DF20C504E322}"/>
    <cellStyle name="Normal 2 3 2 2 17 2" xfId="9778" xr:uid="{209AC7BC-6EE2-47D1-8C3C-F6A767BE8F09}"/>
    <cellStyle name="Normal 2 3 2 2 18" xfId="1127" xr:uid="{7E494E73-EA52-4AD4-A17A-75D9B466CDBB}"/>
    <cellStyle name="Normal 2 3 2 2 18 2" xfId="9779" xr:uid="{F3011023-9264-4C3D-95E3-83B1E670046D}"/>
    <cellStyle name="Normal 2 3 2 2 19" xfId="1128" xr:uid="{7D267195-E05C-471E-95D2-44790F8083A4}"/>
    <cellStyle name="Normal 2 3 2 2 19 2" xfId="9780" xr:uid="{7C92C93D-8F02-4F09-8E8E-BE27D83EF313}"/>
    <cellStyle name="Normal 2 3 2 2 2" xfId="1129" xr:uid="{B1995ADB-2D68-4279-8A49-706B3086C87B}"/>
    <cellStyle name="Normal 2 3 2 2 2 10" xfId="24478" xr:uid="{D952AD6B-85EC-4FC9-B709-E3A5950C9B4C}"/>
    <cellStyle name="Normal 2 3 2 2 2 11" xfId="26061" xr:uid="{99669D3C-006C-4430-BEA4-D69CA4B9A660}"/>
    <cellStyle name="Normal 2 3 2 2 2 12" xfId="24186" xr:uid="{8BCBC290-9F1B-4947-B40E-8B167C8795A2}"/>
    <cellStyle name="Normal 2 3 2 2 2 2" xfId="9781" xr:uid="{32533794-B8DD-4C65-B720-3A5E1732D158}"/>
    <cellStyle name="Normal 2 3 2 2 2 2 2" xfId="25100" xr:uid="{09838F87-C370-45E3-A38F-024FA42BBFFF}"/>
    <cellStyle name="Normal 2 3 2 2 2 2 3" xfId="25219" xr:uid="{2FCD8045-C0A1-4BA4-A492-9D39177B51E3}"/>
    <cellStyle name="Normal 2 3 2 2 2 2 4" xfId="25425" xr:uid="{99F67058-D124-404B-A468-D7D35B22F79D}"/>
    <cellStyle name="Normal 2 3 2 2 2 2 5" xfId="25641" xr:uid="{236EED28-1149-446A-80FB-EC458488351B}"/>
    <cellStyle name="Normal 2 3 2 2 2 2 6" xfId="25848" xr:uid="{B4B3F4AB-6F28-4610-9175-285054F3DDFE}"/>
    <cellStyle name="Normal 2 3 2 2 2 2 7" xfId="24636" xr:uid="{3DAC9405-FF22-4A4A-BEF1-8C16218C3042}"/>
    <cellStyle name="Normal 2 3 2 2 2 2 8" xfId="24378" xr:uid="{8B0E47CA-F5FD-42EE-AE3E-8098CC1A9C28}"/>
    <cellStyle name="Normal 2 3 2 2 2 3" xfId="24664" xr:uid="{B3A2B776-2BD5-4E6D-9B2D-8F759902920B}"/>
    <cellStyle name="Normal 2 3 2 2 2 3 2" xfId="25117" xr:uid="{6FC5EAA2-35E7-4809-B8C8-2CC22903F61D}"/>
    <cellStyle name="Normal 2 3 2 2 2 3 3" xfId="25239" xr:uid="{0C182731-5EB1-4F2A-9BBC-8B12E403415E}"/>
    <cellStyle name="Normal 2 3 2 2 2 3 4" xfId="25451" xr:uid="{13A25860-96C3-45FE-A9CA-12E073ABA77D}"/>
    <cellStyle name="Normal 2 3 2 2 2 3 5" xfId="25667" xr:uid="{49E2665C-6D49-43CE-B24C-E777A113DE0E}"/>
    <cellStyle name="Normal 2 3 2 2 2 3 6" xfId="25865" xr:uid="{6168972E-BB8D-4343-9EBC-AC29DAB00CCA}"/>
    <cellStyle name="Normal 2 3 2 2 2 4" xfId="24883" xr:uid="{8EBE097E-AE28-4110-A804-C0970987164B}"/>
    <cellStyle name="Normal 2 3 2 2 2 5" xfId="24956" xr:uid="{1335D0EA-A773-4266-9902-43B25CD4CDBD}"/>
    <cellStyle name="Normal 2 3 2 2 2 6" xfId="25275" xr:uid="{D3A78E10-06A2-4137-AD20-773D011B279F}"/>
    <cellStyle name="Normal 2 3 2 2 2 7" xfId="25492" xr:uid="{7E6EC2A5-ECDF-474B-89AD-E0037651CDF9}"/>
    <cellStyle name="Normal 2 3 2 2 2 8" xfId="25704" xr:uid="{7A36F623-EBD7-48B7-9AC3-9E028C294FBF}"/>
    <cellStyle name="Normal 2 3 2 2 2 9" xfId="26054" xr:uid="{A29BD10E-A190-4F93-B4CC-936F7723690D}"/>
    <cellStyle name="Normal 2 3 2 2 20" xfId="1130" xr:uid="{7B6E3085-F6DF-488B-AFEE-D519CFBC56AE}"/>
    <cellStyle name="Normal 2 3 2 2 20 2" xfId="9782" xr:uid="{E74FA3D8-3AF2-44F0-9EBE-C1EC3ED874D4}"/>
    <cellStyle name="Normal 2 3 2 2 21" xfId="1131" xr:uid="{D32B5492-CA60-46EB-B80B-B26C4BE95BC8}"/>
    <cellStyle name="Normal 2 3 2 2 21 2" xfId="9783" xr:uid="{6F2DB009-0AB7-4ABC-B96B-E29D9CA79BC8}"/>
    <cellStyle name="Normal 2 3 2 2 22" xfId="1132" xr:uid="{FAB2D27A-DA36-4C0F-A98E-ED2093E85136}"/>
    <cellStyle name="Normal 2 3 2 2 22 2" xfId="9784" xr:uid="{043AA7EC-AC49-438C-990E-C9AB23415365}"/>
    <cellStyle name="Normal 2 3 2 2 23" xfId="1133" xr:uid="{C32EFA63-8658-4F6C-9C9B-ABC05A38A8F4}"/>
    <cellStyle name="Normal 2 3 2 2 23 2" xfId="9785" xr:uid="{4A5E0F58-4214-4E97-87AD-EB9C9120AFBC}"/>
    <cellStyle name="Normal 2 3 2 2 24" xfId="1134" xr:uid="{E691D954-7FD7-4B43-9182-1A82F0F36E58}"/>
    <cellStyle name="Normal 2 3 2 2 24 2" xfId="9786" xr:uid="{FB3F123A-2BE8-4A72-857B-1276CF7D062C}"/>
    <cellStyle name="Normal 2 3 2 2 25" xfId="1135" xr:uid="{23048BA2-C8B8-49A5-866B-23B79F14ECEB}"/>
    <cellStyle name="Normal 2 3 2 2 25 2" xfId="9787" xr:uid="{83A70DCE-EEE5-405F-9A8B-BE42D5DCFF78}"/>
    <cellStyle name="Normal 2 3 2 2 26" xfId="1136" xr:uid="{8A28D0A6-B55A-4BC6-9452-2FCD23F63F5D}"/>
    <cellStyle name="Normal 2 3 2 2 26 2" xfId="9788" xr:uid="{4821E2A1-1181-4638-AD82-49C48C7D1535}"/>
    <cellStyle name="Normal 2 3 2 2 27" xfId="2007" xr:uid="{2347C903-C9C9-4DAB-B5CF-FF885FCC5FA3}"/>
    <cellStyle name="Normal 2 3 2 2 27 2" xfId="2402" xr:uid="{6C6F0137-6F31-4157-8FCB-83B0C98CA7C1}"/>
    <cellStyle name="Normal 2 3 2 2 27 3" xfId="9789" xr:uid="{82B93634-C3F2-45BF-A8F9-1F81920DCDC5}"/>
    <cellStyle name="Normal 2 3 2 2 28" xfId="24133" xr:uid="{1A79F531-CDAB-4B9D-8B5C-50CD7D422158}"/>
    <cellStyle name="Normal 2 3 2 2 3" xfId="1137" xr:uid="{628417A2-976E-4595-A713-2B7AEBDEA768}"/>
    <cellStyle name="Normal 2 3 2 2 3 2" xfId="9790" xr:uid="{2BDD9FBA-4976-4235-9CF4-540FC312F456}"/>
    <cellStyle name="Normal 2 3 2 2 3 2 2" xfId="25004" xr:uid="{084EAF3C-032A-4D4C-B5D2-A14260E1E4A4}"/>
    <cellStyle name="Normal 2 3 2 2 3 3" xfId="25128" xr:uid="{84CB0D4D-B9DC-44C3-A901-5E94797958E8}"/>
    <cellStyle name="Normal 2 3 2 2 3 4" xfId="25331" xr:uid="{DC878D3A-CE32-45D4-BC18-A17578078684}"/>
    <cellStyle name="Normal 2 3 2 2 3 5" xfId="25548" xr:uid="{96B2C12B-A619-4841-A65E-1954846A4955}"/>
    <cellStyle name="Normal 2 3 2 2 3 6" xfId="25758" xr:uid="{9E31276E-CE00-48EB-AE4F-07CE285FB87A}"/>
    <cellStyle name="Normal 2 3 2 2 3 7" xfId="24534" xr:uid="{6621651B-120F-4E0C-AA6B-9B75EEE02669}"/>
    <cellStyle name="Normal 2 3 2 2 3 8" xfId="26066" xr:uid="{3B1588E0-5EE2-495E-BF94-0230D985DA66}"/>
    <cellStyle name="Normal 2 3 2 2 3 9" xfId="24242" xr:uid="{ED7E36E6-9D55-461B-8AB2-71A2F182FAC3}"/>
    <cellStyle name="Normal 2 3 2 2 4" xfId="1138" xr:uid="{67D2E7E0-3894-40E7-A706-9001ADD15E4C}"/>
    <cellStyle name="Normal 2 3 2 2 4 2" xfId="9791" xr:uid="{B881375A-8FA8-4765-B0F6-C2E4E02FCC07}"/>
    <cellStyle name="Normal 2 3 2 2 4 2 2" xfId="25005" xr:uid="{C46FCD28-4CE7-4989-BB89-758631E1648E}"/>
    <cellStyle name="Normal 2 3 2 2 4 3" xfId="25129" xr:uid="{D20DF301-7067-447D-B146-E705760076E3}"/>
    <cellStyle name="Normal 2 3 2 2 4 4" xfId="25332" xr:uid="{5ED06971-A934-4D38-8A26-F216BE4C75AF}"/>
    <cellStyle name="Normal 2 3 2 2 4 5" xfId="25549" xr:uid="{CA5A3E7F-066A-4F66-99EF-4BEDE8406C1A}"/>
    <cellStyle name="Normal 2 3 2 2 4 6" xfId="25759" xr:uid="{1B513CF0-3C9A-4251-AAC9-D8D945051773}"/>
    <cellStyle name="Normal 2 3 2 2 4 7" xfId="24535" xr:uid="{0282CF95-10E0-491E-BB6D-EE22A876D611}"/>
    <cellStyle name="Normal 2 3 2 2 4 8" xfId="26067" xr:uid="{0529541A-CA48-4938-935A-FBF447C188BD}"/>
    <cellStyle name="Normal 2 3 2 2 4 9" xfId="24243" xr:uid="{DA9798E3-6B39-477C-89BF-6F803EFA2C55}"/>
    <cellStyle name="Normal 2 3 2 2 5" xfId="1139" xr:uid="{16ADA5FF-1213-4A52-97EF-4F5F226305DC}"/>
    <cellStyle name="Normal 2 3 2 2 5 2" xfId="9792" xr:uid="{5A2CCA94-E715-42B8-8E69-1D133968917A}"/>
    <cellStyle name="Normal 2 3 2 2 5 2 2" xfId="25080" xr:uid="{E442FF98-C8C1-48F6-B28B-B3AC06A38493}"/>
    <cellStyle name="Normal 2 3 2 2 5 3" xfId="25200" xr:uid="{0C7DBF58-633A-41C1-AA73-DED454B0813A}"/>
    <cellStyle name="Normal 2 3 2 2 5 4" xfId="25404" xr:uid="{B40AFBC1-ECA3-44E9-BF76-CFC9D00AA202}"/>
    <cellStyle name="Normal 2 3 2 2 5 5" xfId="25620" xr:uid="{08EAA1CC-9CD2-4200-BFF9-F0967751149C}"/>
    <cellStyle name="Normal 2 3 2 2 5 6" xfId="25829" xr:uid="{FBE30781-672C-4B28-B551-5F88F825773A}"/>
    <cellStyle name="Normal 2 3 2 2 5 7" xfId="24612" xr:uid="{272E652D-39A7-4C7E-B989-A0B6A88A05DD}"/>
    <cellStyle name="Normal 2 3 2 2 6" xfId="1140" xr:uid="{B24B8147-A994-4979-807F-7CA0BEE90D3F}"/>
    <cellStyle name="Normal 2 3 2 2 6 2" xfId="9793" xr:uid="{BF34E578-4D99-4165-9D5B-121D6CBFF911}"/>
    <cellStyle name="Normal 2 3 2 2 6 3" xfId="24717" xr:uid="{64EF70AC-7F09-43EB-ADCD-FD688E5F467E}"/>
    <cellStyle name="Normal 2 3 2 2 7" xfId="1141" xr:uid="{1DE18F6D-64A7-4EEC-9AFA-269A008C2572}"/>
    <cellStyle name="Normal 2 3 2 2 7 2" xfId="9794" xr:uid="{DE2F20C5-526B-474A-B3DC-2D3978FC90E5}"/>
    <cellStyle name="Normal 2 3 2 2 7 3" xfId="24739" xr:uid="{C3CD65AF-1366-4536-AA22-F610CF589909}"/>
    <cellStyle name="Normal 2 3 2 2 8" xfId="1142" xr:uid="{E82F2F85-6167-4AC5-B5AD-205C5FA43274}"/>
    <cellStyle name="Normal 2 3 2 2 8 2" xfId="9795" xr:uid="{8C95D469-552C-4385-A870-3ED0A26F199B}"/>
    <cellStyle name="Normal 2 3 2 2 8 3" xfId="24816" xr:uid="{0DA4930C-B11D-4B04-A47E-4362D41F918C}"/>
    <cellStyle name="Normal 2 3 2 2 9" xfId="1143" xr:uid="{F345E503-4A48-44E9-91BE-300E87E04920}"/>
    <cellStyle name="Normal 2 3 2 2 9 2" xfId="9796" xr:uid="{2C326296-4C6D-4CAB-BB7A-3FCBDFF41037}"/>
    <cellStyle name="Normal 2 3 2 2 9 3" xfId="24943" xr:uid="{CF44F309-C1C7-4BAD-9EE2-7CFCB8FAF2AE}"/>
    <cellStyle name="Normal 2 3 2 20" xfId="1144" xr:uid="{87EA5325-2FD7-43B5-8110-7A4D93B74A4A}"/>
    <cellStyle name="Normal 2 3 2 20 2" xfId="9797" xr:uid="{1FA6C6EA-14BF-4FCF-8789-60313B9C373B}"/>
    <cellStyle name="Normal 2 3 2 21" xfId="1145" xr:uid="{CF39CFB6-D561-48E0-BEF3-9E3B6D7129A8}"/>
    <cellStyle name="Normal 2 3 2 21 2" xfId="9798" xr:uid="{D888A236-24EC-41EC-B8B0-1588D250B940}"/>
    <cellStyle name="Normal 2 3 2 22" xfId="1146" xr:uid="{F19FA6A9-DA40-4B4C-9EDD-8CECC1FDCE48}"/>
    <cellStyle name="Normal 2 3 2 22 2" xfId="9799" xr:uid="{3CA692EC-E444-4BEE-9F7D-D8F59FEC93FC}"/>
    <cellStyle name="Normal 2 3 2 23" xfId="1147" xr:uid="{B6889917-12AB-4684-AD92-CDA95B6FA205}"/>
    <cellStyle name="Normal 2 3 2 23 2" xfId="9800" xr:uid="{D4F390FE-6C1F-4A55-998B-C4D90905F35D}"/>
    <cellStyle name="Normal 2 3 2 24" xfId="1148" xr:uid="{550E9CF9-6DD1-462D-B639-2018D4D181DE}"/>
    <cellStyle name="Normal 2 3 2 24 2" xfId="9801" xr:uid="{8C842E11-826B-4BCF-AB8F-B8BE63E6B5AC}"/>
    <cellStyle name="Normal 2 3 2 25" xfId="1149" xr:uid="{08197E49-A477-4E74-A621-689CE10AACF2}"/>
    <cellStyle name="Normal 2 3 2 25 2" xfId="9802" xr:uid="{313217BD-0001-4A01-87D0-05EC3BD03E71}"/>
    <cellStyle name="Normal 2 3 2 26" xfId="1150" xr:uid="{685AEE7C-B6AF-47F0-B170-7E5270F4ADBD}"/>
    <cellStyle name="Normal 2 3 2 26 2" xfId="9803" xr:uid="{33977842-6AE4-4E84-9844-2CE8B4B65B7C}"/>
    <cellStyle name="Normal 2 3 2 27" xfId="1151" xr:uid="{CE5D491F-CAF0-4699-A86D-768984BEEFCA}"/>
    <cellStyle name="Normal 2 3 2 27 2" xfId="9804" xr:uid="{9D0A6DB6-4040-4A26-852E-81BA7FE28D1B}"/>
    <cellStyle name="Normal 2 3 2 28" xfId="1152" xr:uid="{104DECCD-3D72-42F2-8DB9-1D6CD3B201F3}"/>
    <cellStyle name="Normal 2 3 2 29" xfId="2158" xr:uid="{36A8AF0D-6C98-44A9-A771-2D4E55CBFAC7}"/>
    <cellStyle name="Normal 2 3 2 29 2" xfId="9805" xr:uid="{94E99731-56AC-421F-80F7-D1FB59F43E19}"/>
    <cellStyle name="Normal 2 3 2 3" xfId="1153" xr:uid="{98B795E9-CDB7-4761-AE2D-B60A218D56A7}"/>
    <cellStyle name="Normal 2 3 2 3 10" xfId="26036" xr:uid="{7ADD7B56-9E7A-458F-86D3-D2006DF3BC3B}"/>
    <cellStyle name="Normal 2 3 2 3 11" xfId="24349" xr:uid="{FB7F7699-3426-422C-88F1-D8295CEDC230}"/>
    <cellStyle name="Normal 2 3 2 3 12" xfId="24124" xr:uid="{278E73AB-AD95-49D1-81E9-BBA4566960AC}"/>
    <cellStyle name="Normal 2 3 2 3 2" xfId="2049" xr:uid="{F1BD7F46-3FD2-46DF-81D0-B31343EC50DC}"/>
    <cellStyle name="Normal 2 3 2 3 2 10" xfId="26059" xr:uid="{F02F4E76-67EE-49FD-9AD8-8DAC977FECF4}"/>
    <cellStyle name="Normal 2 3 2 3 2 11" xfId="24177" xr:uid="{D85ED843-89F6-47D3-831C-E8037382B5CD}"/>
    <cellStyle name="Normal 2 3 2 3 2 12" xfId="5187" xr:uid="{7085642C-DFB4-415C-A2C8-5ECF42CCF51D}"/>
    <cellStyle name="Normal 2 3 2 3 2 2" xfId="2415" xr:uid="{BCF0528F-31FC-41C7-917F-DD4BC3A4FF86}"/>
    <cellStyle name="Normal 2 3 2 3 2 2 2" xfId="25111" xr:uid="{225372E6-3B40-4655-9C01-BB4757D997E4}"/>
    <cellStyle name="Normal 2 3 2 3 2 2 3" xfId="25230" xr:uid="{6B5AF41F-93B6-4CF3-AFEA-6E4170DD2902}"/>
    <cellStyle name="Normal 2 3 2 3 2 2 4" xfId="25436" xr:uid="{2CB8EA6F-69AA-451A-86F8-91476102527B}"/>
    <cellStyle name="Normal 2 3 2 3 2 2 5" xfId="25652" xr:uid="{90978143-E04A-4F2E-8F8C-1599A555E6CF}"/>
    <cellStyle name="Normal 2 3 2 3 2 2 6" xfId="25859" xr:uid="{78502C05-702A-40AE-91FC-6EC2A1C73DDF}"/>
    <cellStyle name="Normal 2 3 2 3 2 2 7" xfId="24647" xr:uid="{1B863AF2-AAB7-4393-BDE5-31FFC9A15220}"/>
    <cellStyle name="Normal 2 3 2 3 2 2 8" xfId="24369" xr:uid="{7CDF5DFD-C098-4A72-B863-C661F43125C2}"/>
    <cellStyle name="Normal 2 3 2 3 2 3" xfId="24666" xr:uid="{43F7831A-8189-44D4-8805-179BC362E79F}"/>
    <cellStyle name="Normal 2 3 2 3 2 3 2" xfId="25119" xr:uid="{70A64B6B-1E59-4860-807D-03561C1F6CEB}"/>
    <cellStyle name="Normal 2 3 2 3 2 3 3" xfId="25241" xr:uid="{853357E6-BC9D-4C2C-9A81-65187E7341ED}"/>
    <cellStyle name="Normal 2 3 2 3 2 3 4" xfId="25453" xr:uid="{2970FBBA-0E54-44CE-9DE4-DAE7432A6525}"/>
    <cellStyle name="Normal 2 3 2 3 2 3 5" xfId="25669" xr:uid="{ACAB018D-CBAD-4143-8D95-FD5C159A3C52}"/>
    <cellStyle name="Normal 2 3 2 3 2 3 6" xfId="25867" xr:uid="{19FED54D-2CD1-442C-8140-436A3C5CE339}"/>
    <cellStyle name="Normal 2 3 2 3 2 4" xfId="24894" xr:uid="{763C232F-08BF-4A65-8B39-BF8FA8CB00C0}"/>
    <cellStyle name="Normal 2 3 2 3 2 5" xfId="24959" xr:uid="{B614D514-E2F1-4E1F-9E49-A6A1626E6F7B}"/>
    <cellStyle name="Normal 2 3 2 3 2 6" xfId="25266" xr:uid="{355DB630-FDE2-4CC2-BEB6-E915FCE274E9}"/>
    <cellStyle name="Normal 2 3 2 3 2 7" xfId="25483" xr:uid="{FB56472D-88CB-4E7A-9A38-81895DFC5FB1}"/>
    <cellStyle name="Normal 2 3 2 3 2 8" xfId="25695" xr:uid="{B68AB2C3-10D1-4AC4-9D9D-F7B5AE213676}"/>
    <cellStyle name="Normal 2 3 2 3 2 9" xfId="24469" xr:uid="{F4B62FC3-EE9F-4A00-8E7A-48D8E2437CC7}"/>
    <cellStyle name="Normal 2 3 2 3 3" xfId="24244" xr:uid="{24CC3043-3E91-49A6-A8B1-C85B84811465}"/>
    <cellStyle name="Normal 2 3 2 3 3 2" xfId="25006" xr:uid="{07B79234-5A58-40C5-B91D-AB18D7385E3C}"/>
    <cellStyle name="Normal 2 3 2 3 3 3" xfId="25130" xr:uid="{96FCFACE-4B09-4A4B-A7C0-B193B363E111}"/>
    <cellStyle name="Normal 2 3 2 3 3 4" xfId="25333" xr:uid="{2CFBF2FB-6C97-44E3-A9CE-8F82C72E2D0F}"/>
    <cellStyle name="Normal 2 3 2 3 3 5" xfId="25550" xr:uid="{C0FD38C7-1739-4288-A430-898F1170F8D8}"/>
    <cellStyle name="Normal 2 3 2 3 3 6" xfId="25760" xr:uid="{2805B68B-58F9-469E-9B11-3A1F49F87C09}"/>
    <cellStyle name="Normal 2 3 2 3 3 7" xfId="24536" xr:uid="{ADD262C4-4A85-4C7F-B98A-63433E23C2FB}"/>
    <cellStyle name="Normal 2 3 2 3 3 8" xfId="26068" xr:uid="{9F0ACE34-C7BF-443F-B531-037A9FAD0D02}"/>
    <cellStyle name="Normal 2 3 2 3 4" xfId="24610" xr:uid="{8A765395-1FA3-42E6-9ABB-1A96F3B4BD6C}"/>
    <cellStyle name="Normal 2 3 2 3 4 2" xfId="25078" xr:uid="{91FC69FA-421A-483A-89E5-C145EC4BC8F0}"/>
    <cellStyle name="Normal 2 3 2 3 4 3" xfId="25198" xr:uid="{1F37F0C5-7664-4E6D-804C-69410AFAB108}"/>
    <cellStyle name="Normal 2 3 2 3 4 4" xfId="25402" xr:uid="{43BE6CA0-88C0-4897-8CAE-A866C28193BA}"/>
    <cellStyle name="Normal 2 3 2 3 4 5" xfId="25618" xr:uid="{20116A00-ED74-4EBC-B467-830039EF8A2D}"/>
    <cellStyle name="Normal 2 3 2 3 4 6" xfId="25827" xr:uid="{B965061A-FA98-4AB1-850F-24C115FFC45E}"/>
    <cellStyle name="Normal 2 3 2 3 5" xfId="24728" xr:uid="{4F443496-B848-4C36-A0DD-802E30064612}"/>
    <cellStyle name="Normal 2 3 2 3 6" xfId="25069" xr:uid="{6868ACCB-374E-4688-9C07-511D4BF95857}"/>
    <cellStyle name="Normal 2 3 2 3 7" xfId="24921" xr:uid="{915782C0-97D7-4FB5-8934-FAA3453F6DBE}"/>
    <cellStyle name="Normal 2 3 2 3 8" xfId="24767" xr:uid="{A4F2099D-E19A-4F30-B46A-2659E03B6FCE}"/>
    <cellStyle name="Normal 2 3 2 3 9" xfId="24906" xr:uid="{2ED9D691-18C5-41FC-B55A-A005FA475A91}"/>
    <cellStyle name="Normal 2 3 2 30" xfId="24143" xr:uid="{0102C9F6-378C-459F-B2FB-99911F76286B}"/>
    <cellStyle name="Normal 2 3 2 31" xfId="31996" xr:uid="{48BEC7C7-97B9-4CC4-A6B9-3DCDDF031CDA}"/>
    <cellStyle name="Normal 2 3 2 4" xfId="1154" xr:uid="{990D98D7-E8D0-49F2-94E8-6646791DAA7E}"/>
    <cellStyle name="Normal 2 3 2 4 10" xfId="26028" xr:uid="{E053375D-BD76-4F61-9083-D39CD845610E}"/>
    <cellStyle name="Normal 2 3 2 4 11" xfId="24323" xr:uid="{874EB8E4-33D6-476D-93C6-AFDC3946C45B}"/>
    <cellStyle name="Normal 2 3 2 4 12" xfId="24071" xr:uid="{45FD0B26-A93A-41D8-8489-B74863A857CF}"/>
    <cellStyle name="Normal 2 3 2 4 2" xfId="2044" xr:uid="{2DD92F7A-A3E8-4128-827D-1FFAA3FF3FAE}"/>
    <cellStyle name="Normal 2 3 2 4 2 10" xfId="5188" xr:uid="{39CB8FE3-8014-493B-BAC0-934436B32A91}"/>
    <cellStyle name="Normal 2 3 2 4 2 2" xfId="2414" xr:uid="{B69E7A75-C3AE-41CC-8D17-3965A444C3F3}"/>
    <cellStyle name="Normal 2 3 2 4 2 2 2" xfId="24789" xr:uid="{F661BA50-E1A7-43D9-A2E6-36C953CE37FE}"/>
    <cellStyle name="Normal 2 3 2 4 2 2 3" xfId="24359" xr:uid="{622E8721-F372-4B0B-A9FF-2CE8B7D79193}"/>
    <cellStyle name="Normal 2 3 2 4 2 3" xfId="24812" xr:uid="{1987628C-3028-4FF3-8CCC-140EA04D6CB0}"/>
    <cellStyle name="Normal 2 3 2 4 2 4" xfId="25255" xr:uid="{C6DB1D00-F6EA-4149-930E-A4BE21332CE6}"/>
    <cellStyle name="Normal 2 3 2 4 2 5" xfId="25472" xr:uid="{AAAC2ACE-EBC2-4E74-8D50-76B129618F98}"/>
    <cellStyle name="Normal 2 3 2 4 2 6" xfId="25685" xr:uid="{F3942BC6-D040-4B76-B8C3-DE09EA4AEC21}"/>
    <cellStyle name="Normal 2 3 2 4 2 7" xfId="24326" xr:uid="{0A7FBD9B-4005-477F-9D66-0C3221752919}"/>
    <cellStyle name="Normal 2 3 2 4 2 8" xfId="24325" xr:uid="{6C06055B-61C3-43E2-AFF4-2BBFDFDB15DB}"/>
    <cellStyle name="Normal 2 3 2 4 2 9" xfId="24167" xr:uid="{735CEB83-1C4D-468A-BAC7-13C9B7DFCA0A}"/>
    <cellStyle name="Normal 2 3 2 4 3" xfId="24245" xr:uid="{D79643E7-3A36-4690-8CBD-8FF4602228FF}"/>
    <cellStyle name="Normal 2 3 2 4 3 2" xfId="25007" xr:uid="{2690FFF9-BF25-4725-AE54-857AB83A215B}"/>
    <cellStyle name="Normal 2 3 2 4 3 3" xfId="25131" xr:uid="{B1986F89-DF93-4B9F-842E-516884F4AD32}"/>
    <cellStyle name="Normal 2 3 2 4 3 4" xfId="25334" xr:uid="{EA30DE83-FF63-4E31-8590-D4D90B55C5F5}"/>
    <cellStyle name="Normal 2 3 2 4 3 5" xfId="25551" xr:uid="{BC0ABD6C-69A5-4091-AA8D-36B16355EA49}"/>
    <cellStyle name="Normal 2 3 2 4 3 6" xfId="25761" xr:uid="{8F0A32A2-28B4-4991-AA37-F6639A358320}"/>
    <cellStyle name="Normal 2 3 2 4 3 7" xfId="24537" xr:uid="{73ED4087-DAA8-466D-A552-3687DAA4286A}"/>
    <cellStyle name="Normal 2 3 2 4 3 8" xfId="26069" xr:uid="{DB086B10-8FF5-4226-BF87-44BB01352B15}"/>
    <cellStyle name="Normal 2 3 2 4 4" xfId="24608" xr:uid="{8622CF99-BE0F-4C16-9CA1-B6C6DC9F7DB1}"/>
    <cellStyle name="Normal 2 3 2 4 4 2" xfId="25076" xr:uid="{81F8227C-F87D-4009-B512-1CA7B0556B31}"/>
    <cellStyle name="Normal 2 3 2 4 4 3" xfId="25196" xr:uid="{300DFE8B-6A66-4DF7-8B04-B5BD4376D9A6}"/>
    <cellStyle name="Normal 2 3 2 4 4 4" xfId="25400" xr:uid="{C7F4B616-AF0E-406F-A0C4-4054E3143663}"/>
    <cellStyle name="Normal 2 3 2 4 4 5" xfId="25616" xr:uid="{2ECA0055-1E4B-4984-87A9-762F76D62AC4}"/>
    <cellStyle name="Normal 2 3 2 4 4 6" xfId="25825" xr:uid="{E683805B-9186-4956-8500-88723AD6106A}"/>
    <cellStyle name="Normal 2 3 2 4 5" xfId="24734" xr:uid="{1B1CCA78-6772-4968-8E14-0EA68B6DD009}"/>
    <cellStyle name="Normal 2 3 2 4 6" xfId="24757" xr:uid="{714ECE82-8CEF-496A-ADAC-28EC41B38B93}"/>
    <cellStyle name="Normal 2 3 2 4 7" xfId="24672" xr:uid="{1E2B2614-FBA3-44AC-8D2D-22834C699C12}"/>
    <cellStyle name="Normal 2 3 2 4 8" xfId="24969" xr:uid="{3512BD49-9C6D-4444-A4C5-124CE811EC68}"/>
    <cellStyle name="Normal 2 3 2 4 9" xfId="25462" xr:uid="{5B69494C-DB7B-4B6A-AB88-1CA6A85B5E02}"/>
    <cellStyle name="Normal 2 3 2 5" xfId="1155" xr:uid="{613EA20E-5D0C-41A4-9AD3-1458262867AF}"/>
    <cellStyle name="Normal 2 3 2 5 2" xfId="2028" xr:uid="{25F7F9BD-C2D1-4824-8AB1-876234AFA494}"/>
    <cellStyle name="Normal 2 3 2 5 2 2" xfId="2410" xr:uid="{A09281FD-14DB-41C7-9AD0-87B37713D9CE}"/>
    <cellStyle name="Normal 2 3 2 5 2 2 2" xfId="24835" xr:uid="{DF5E0700-F7FC-4346-AA00-E2C7FB9B4A6A}"/>
    <cellStyle name="Normal 2 3 2 5 2 3" xfId="24388" xr:uid="{91D004F8-1D29-4B65-8358-A7FC380CF4D0}"/>
    <cellStyle name="Normal 2 3 2 5 2 4" xfId="5189" xr:uid="{2CAE2857-2DE9-497A-8910-0E80C416BC8C}"/>
    <cellStyle name="Normal 2 3 2 5 3" xfId="24926" xr:uid="{022BFF11-5373-4602-AB2B-C8287BEB1A06}"/>
    <cellStyle name="Normal 2 3 2 5 4" xfId="25285" xr:uid="{2CB40EED-EF55-453A-8FF8-1E68A905C093}"/>
    <cellStyle name="Normal 2 3 2 5 5" xfId="25502" xr:uid="{2CB4B8D0-283F-4DA9-8538-8FEBFC4C5528}"/>
    <cellStyle name="Normal 2 3 2 5 6" xfId="25714" xr:uid="{36AFED75-C59B-4655-9E7F-86808D51B0DC}"/>
    <cellStyle name="Normal 2 3 2 5 7" xfId="24488" xr:uid="{FD330F90-B441-46CC-84EC-97DD56A622FD}"/>
    <cellStyle name="Normal 2 3 2 5 8" xfId="26063" xr:uid="{F35A93E2-9276-44F3-AF13-F6BAF76283C7}"/>
    <cellStyle name="Normal 2 3 2 5 9" xfId="24196" xr:uid="{9CD6B6A7-8BD0-40BB-A158-E7518FBBD79B}"/>
    <cellStyle name="Normal 2 3 2 6" xfId="1156" xr:uid="{1F412CBA-6CCF-45CE-80FC-FC656233BC04}"/>
    <cellStyle name="Normal 2 3 2 6 2" xfId="2156" xr:uid="{4D849C76-566C-46CD-83AC-A1341CE59BE2}"/>
    <cellStyle name="Normal 2 3 2 6 2 2" xfId="2469" xr:uid="{0E1638FC-7DE5-4B19-BF2D-103B1CAE2584}"/>
    <cellStyle name="Normal 2 3 2 6 2 2 2" xfId="25008" xr:uid="{5BCD7B66-CAC0-4036-A016-8FF82A9B0F54}"/>
    <cellStyle name="Normal 2 3 2 6 2 3" xfId="5190" xr:uid="{BCE677DC-F3B8-4A35-AADF-5874E4814B5E}"/>
    <cellStyle name="Normal 2 3 2 6 3" xfId="25132" xr:uid="{A4A1FCE9-E090-40F1-B416-FAA909B658FC}"/>
    <cellStyle name="Normal 2 3 2 6 4" xfId="25335" xr:uid="{A691D1EB-2941-4F4F-854C-CAA4C781533F}"/>
    <cellStyle name="Normal 2 3 2 6 5" xfId="25552" xr:uid="{075678DF-7723-4640-9970-095B97F91859}"/>
    <cellStyle name="Normal 2 3 2 6 6" xfId="25762" xr:uid="{73ECEFC0-239A-4933-8114-C6AD3F1AC18D}"/>
    <cellStyle name="Normal 2 3 2 6 7" xfId="24538" xr:uid="{62C5FBBD-21B0-488C-B41B-0607AEE44A26}"/>
    <cellStyle name="Normal 2 3 2 6 8" xfId="26070" xr:uid="{B36AB02B-B4B4-4526-92A8-8AFDCD0822CE}"/>
    <cellStyle name="Normal 2 3 2 6 9" xfId="24246" xr:uid="{09BCD4A9-62BA-4D5A-B0EB-F9CA795835E0}"/>
    <cellStyle name="Normal 2 3 2 7" xfId="1157" xr:uid="{1B80BC25-FD4D-49E7-A0E5-BDF8A2528225}"/>
    <cellStyle name="Normal 2 3 2 7 2" xfId="2013" xr:uid="{79639CC2-C136-459E-B3F8-114A9029361F}"/>
    <cellStyle name="Normal 2 3 2 7 2 2" xfId="2406" xr:uid="{8EA16C2B-4204-4F02-9C60-73FB18345943}"/>
    <cellStyle name="Normal 2 3 2 7 2 2 2" xfId="25009" xr:uid="{58C76B10-38B6-4B46-855F-E52F75327E4E}"/>
    <cellStyle name="Normal 2 3 2 7 2 3" xfId="5191" xr:uid="{3046617A-8E53-4054-A4C0-B157EC64348E}"/>
    <cellStyle name="Normal 2 3 2 7 3" xfId="25133" xr:uid="{86E5D0A4-1986-43D9-8672-FC7C83F10E25}"/>
    <cellStyle name="Normal 2 3 2 7 4" xfId="25336" xr:uid="{F449CEDF-4700-4E25-830F-5C7A5D6FDE31}"/>
    <cellStyle name="Normal 2 3 2 7 5" xfId="25553" xr:uid="{D46326F0-88BE-4644-B012-C6B385291C49}"/>
    <cellStyle name="Normal 2 3 2 7 6" xfId="25763" xr:uid="{C1BFF2F1-9BE4-4B60-8CD0-653F433DCEC5}"/>
    <cellStyle name="Normal 2 3 2 7 7" xfId="24539" xr:uid="{3A9FEB11-28CE-46F2-AD27-5D1400E9A2FF}"/>
    <cellStyle name="Normal 2 3 2 7 8" xfId="26071" xr:uid="{D34E2929-A4B4-488C-959D-62759F0AFA9D}"/>
    <cellStyle name="Normal 2 3 2 7 9" xfId="24247" xr:uid="{8CE74D6B-CED4-4433-B813-319E4843084E}"/>
    <cellStyle name="Normal 2 3 2 8" xfId="1158" xr:uid="{AA22E808-E7C6-447D-A271-F4F6F711618C}"/>
    <cellStyle name="Normal 2 3 2 8 2" xfId="5192" xr:uid="{4D18B669-0AF0-4BE1-B59D-919EADB66092}"/>
    <cellStyle name="Normal 2 3 2 8 2 2" xfId="25050" xr:uid="{E8A454C9-3A01-4136-8551-032994C14F10}"/>
    <cellStyle name="Normal 2 3 2 8 3" xfId="25174" xr:uid="{51D18B22-055C-44D5-96FD-7749E2F9CEC9}"/>
    <cellStyle name="Normal 2 3 2 8 4" xfId="25377" xr:uid="{84490D26-53F6-475D-B1B8-0070E580600F}"/>
    <cellStyle name="Normal 2 3 2 8 5" xfId="25594" xr:uid="{8A59A252-3983-40BA-B5A6-2C7C7579E47C}"/>
    <cellStyle name="Normal 2 3 2 8 6" xfId="25804" xr:uid="{52569853-9118-4DBF-94D7-7D75087FA065}"/>
    <cellStyle name="Normal 2 3 2 8 7" xfId="24580" xr:uid="{DCE635F8-1FCB-4BEA-AFCB-9964040072F8}"/>
    <cellStyle name="Normal 2 3 2 9" xfId="1159" xr:uid="{9752506F-B566-4391-9835-AC47E591DF2B}"/>
    <cellStyle name="Normal 2 3 2 9 2" xfId="9806" xr:uid="{E0A3113D-DECB-49CB-BE43-99BF5095005F}"/>
    <cellStyle name="Normal 2 3 2 9 3" xfId="24707" xr:uid="{EFE74662-36D3-43AE-BC6A-C8F5CF48F6B7}"/>
    <cellStyle name="Normal 2 3 20" xfId="1160" xr:uid="{08BEDDE1-247B-4477-8828-5BD6F560DA42}"/>
    <cellStyle name="Normal 2 3 20 2" xfId="9807" xr:uid="{98D8A77C-9450-43F7-958D-159704399234}"/>
    <cellStyle name="Normal 2 3 21" xfId="1161" xr:uid="{9DEA3309-C622-4FF2-BB97-18C019DC26B2}"/>
    <cellStyle name="Normal 2 3 21 2" xfId="9808" xr:uid="{42907CCC-05D5-48C4-8888-CC385C655AD6}"/>
    <cellStyle name="Normal 2 3 22" xfId="1162" xr:uid="{2EAC7BB2-A4D6-49F1-B68A-6CEF07C7E424}"/>
    <cellStyle name="Normal 2 3 22 2" xfId="9809" xr:uid="{5A02FC4B-2B9C-4A3A-AB5F-FB6F9FE48022}"/>
    <cellStyle name="Normal 2 3 23" xfId="1163" xr:uid="{03CBA38D-0AD1-4F50-979A-E680B626A72D}"/>
    <cellStyle name="Normal 2 3 23 2" xfId="9810" xr:uid="{217D799E-28D1-46ED-B62D-6FD51B83A9AA}"/>
    <cellStyle name="Normal 2 3 24" xfId="1164" xr:uid="{C5C163BC-B4BB-4BAB-8895-6C6CEB6A1DB2}"/>
    <cellStyle name="Normal 2 3 24 2" xfId="9811" xr:uid="{0F08F4DA-8C4F-4187-8B3C-919BE54FA3E6}"/>
    <cellStyle name="Normal 2 3 25" xfId="1165" xr:uid="{673AE4DC-DE4D-4AF0-9AF1-616463CE92E6}"/>
    <cellStyle name="Normal 2 3 25 2" xfId="9812" xr:uid="{17CB671B-EFF8-4B62-8E60-91748303C858}"/>
    <cellStyle name="Normal 2 3 26" xfId="1166" xr:uid="{AD4D9F64-B9C8-40BB-BEA0-30099F40AC6C}"/>
    <cellStyle name="Normal 2 3 26 2" xfId="9813" xr:uid="{37722B8A-3BDD-4646-9885-5EC21E9C1C49}"/>
    <cellStyle name="Normal 2 3 27" xfId="1167" xr:uid="{26788D49-01C5-4EE4-A692-7C770BE2F94F}"/>
    <cellStyle name="Normal 2 3 27 2" xfId="9814" xr:uid="{3DB8B5C5-3114-42FE-95F2-49889F767C35}"/>
    <cellStyle name="Normal 2 3 28" xfId="1168" xr:uid="{22D3D015-27AA-4C04-A9B1-989CA7474521}"/>
    <cellStyle name="Normal 2 3 28 2" xfId="9815" xr:uid="{93A95A8F-1829-4B2F-B4F5-A5BFE9A3C477}"/>
    <cellStyle name="Normal 2 3 29" xfId="1169" xr:uid="{81CC6479-ABA5-4136-B641-DB56971251B0}"/>
    <cellStyle name="Normal 2 3 29 2" xfId="9816" xr:uid="{5F57623D-C4CB-439A-B170-BFFDA7F963CD}"/>
    <cellStyle name="Normal 2 3 3" xfId="1170" xr:uid="{6F6AF054-F2D3-49A5-9424-D36D418CA165}"/>
    <cellStyle name="Normal 2 3 3 10" xfId="1171" xr:uid="{D35EC148-44B3-4778-BA66-4D8CDA6DDD55}"/>
    <cellStyle name="Normal 2 3 3 10 2" xfId="9817" xr:uid="{4102A39A-A808-4D03-89EA-2553BBE87654}"/>
    <cellStyle name="Normal 2 3 3 10 3" xfId="25677" xr:uid="{254E0EDB-1FFC-493F-B032-C83DEA1FDD6E}"/>
    <cellStyle name="Normal 2 3 3 11" xfId="1172" xr:uid="{E0B5D718-040A-4654-8A24-289F1FEE48A1}"/>
    <cellStyle name="Normal 2 3 3 11 2" xfId="9818" xr:uid="{10F2DA85-5B95-4A90-9C65-BCA613A720A1}"/>
    <cellStyle name="Normal 2 3 3 12" xfId="1173" xr:uid="{DE2371C3-2544-4991-B4CA-EC7B0C4FAE62}"/>
    <cellStyle name="Normal 2 3 3 12 2" xfId="9819" xr:uid="{89EEBBA4-9816-45C6-98A1-00F75229DF90}"/>
    <cellStyle name="Normal 2 3 3 13" xfId="1174" xr:uid="{C94DEABA-03CB-4180-8818-A4A13BFFF51F}"/>
    <cellStyle name="Normal 2 3 3 13 2" xfId="9820" xr:uid="{468F5CF0-BA8E-4F76-BC84-79F17EAA7E2D}"/>
    <cellStyle name="Normal 2 3 3 14" xfId="1175" xr:uid="{89E3445B-58A5-4B05-B3A2-69B9D3D6CACC}"/>
    <cellStyle name="Normal 2 3 3 14 2" xfId="9821" xr:uid="{2F8224B4-1BDC-449A-AF87-C12CFF1E3EC5}"/>
    <cellStyle name="Normal 2 3 3 15" xfId="1176" xr:uid="{3897519F-9F78-4299-985D-2D7261AC7571}"/>
    <cellStyle name="Normal 2 3 3 15 2" xfId="9822" xr:uid="{82A9DAEC-1E82-44E6-9509-F7BA793752F7}"/>
    <cellStyle name="Normal 2 3 3 16" xfId="1177" xr:uid="{EB26C3D2-2CB2-40C8-B61C-9FE96256C1E7}"/>
    <cellStyle name="Normal 2 3 3 16 2" xfId="9823" xr:uid="{FE0D3355-6624-4027-A19B-9DCDB1AC8AFF}"/>
    <cellStyle name="Normal 2 3 3 17" xfId="1178" xr:uid="{6AC30A33-CB15-4264-888F-644DA994DB37}"/>
    <cellStyle name="Normal 2 3 3 17 2" xfId="9824" xr:uid="{8D5448A0-C33F-440F-BD36-AF03097CEEC9}"/>
    <cellStyle name="Normal 2 3 3 18" xfId="1179" xr:uid="{D13F73D2-03DE-4A6C-AE8F-1A4083B7DF7B}"/>
    <cellStyle name="Normal 2 3 3 18 2" xfId="9825" xr:uid="{02D42BA2-1051-43C6-92CE-5A31A6C97E02}"/>
    <cellStyle name="Normal 2 3 3 19" xfId="1180" xr:uid="{EA37C12E-E510-4CE1-8318-4DBA9B34FB78}"/>
    <cellStyle name="Normal 2 3 3 19 2" xfId="9826" xr:uid="{83A99990-0D9D-4E09-8FD3-20339D8F111B}"/>
    <cellStyle name="Normal 2 3 3 2" xfId="1181" xr:uid="{2CF65992-603D-49A2-A5E5-BDDF5BFD1AE0}"/>
    <cellStyle name="Normal 2 3 3 2 10" xfId="24202" xr:uid="{CA1C830E-E628-4D29-9F7B-B3BAA507727A}"/>
    <cellStyle name="Normal 2 3 3 2 11" xfId="31998" xr:uid="{BCD3446D-2C40-445D-96C6-E0BA8D2BD0F1}"/>
    <cellStyle name="Normal 2 3 3 2 2" xfId="9827" xr:uid="{53452C79-7C6F-418A-B9F9-2F1BB7E12B12}"/>
    <cellStyle name="Normal 2 3 3 2 2 2" xfId="24781" xr:uid="{CE5B8A6B-46D2-4485-8A63-46856D27726F}"/>
    <cellStyle name="Normal 2 3 3 2 2 2 2" xfId="33704" xr:uid="{EB7FBB1F-D946-4751-AF69-4DA5C67356DF}"/>
    <cellStyle name="Normal 2 3 3 2 2 3" xfId="24394" xr:uid="{37085439-6584-419C-AABD-0644DB3EDD17}"/>
    <cellStyle name="Normal 2 3 3 2 2 3 2" xfId="33705" xr:uid="{9F72BCE8-20F5-487C-B8B9-D8CBF586E410}"/>
    <cellStyle name="Normal 2 3 3 2 2 4" xfId="31999" xr:uid="{C887BF80-F605-4F7A-B7D2-E37C0D5ABA13}"/>
    <cellStyle name="Normal 2 3 3 2 3" xfId="24746" xr:uid="{9B9E730E-0FB1-4018-804E-AF0A58FAC706}"/>
    <cellStyle name="Normal 2 3 3 2 3 2" xfId="33706" xr:uid="{8F8CFAA4-78BE-4483-B349-E52F42FDFE16}"/>
    <cellStyle name="Normal 2 3 3 2 4" xfId="25291" xr:uid="{05D469C6-0377-4826-9C4E-B3A4C574101E}"/>
    <cellStyle name="Normal 2 3 3 2 4 2" xfId="33707" xr:uid="{8CDBC5A0-9510-48E3-A285-ABAEA011D131}"/>
    <cellStyle name="Normal 2 3 3 2 5" xfId="25508" xr:uid="{C375B172-332F-4F5B-B666-80C10539FED3}"/>
    <cellStyle name="Normal 2 3 3 2 6" xfId="25720" xr:uid="{D8AB0EB1-244A-4451-B612-42EA00CFBC38}"/>
    <cellStyle name="Normal 2 3 3 2 7" xfId="26057" xr:uid="{9F2A6FC2-3B71-4B58-BAAA-1DFD575F2B3C}"/>
    <cellStyle name="Normal 2 3 3 2 8" xfId="24494" xr:uid="{8B18F361-676E-4469-B7BC-205DDA610043}"/>
    <cellStyle name="Normal 2 3 3 2 9" xfId="26065" xr:uid="{561A7DD2-44F8-4C73-800A-6C02AC308AF9}"/>
    <cellStyle name="Normal 2 3 3 20" xfId="1182" xr:uid="{363ECDEF-9CA2-4E29-9F92-2BD4A1C5B489}"/>
    <cellStyle name="Normal 2 3 3 20 2" xfId="9828" xr:uid="{559FFF88-2BED-412C-9320-A3BFB788B84C}"/>
    <cellStyle name="Normal 2 3 3 21" xfId="1183" xr:uid="{FD12CA96-B024-4D82-A473-21B3804B55C7}"/>
    <cellStyle name="Normal 2 3 3 21 2" xfId="9829" xr:uid="{1C5A142F-352B-4D91-B3CF-9D7F6029D2C4}"/>
    <cellStyle name="Normal 2 3 3 22" xfId="1184" xr:uid="{3E9BE7E6-0BBF-458D-8266-4BBA6AFBB84C}"/>
    <cellStyle name="Normal 2 3 3 22 2" xfId="9830" xr:uid="{812B31C6-3759-4707-952B-CC42C80A2395}"/>
    <cellStyle name="Normal 2 3 3 23" xfId="1185" xr:uid="{9AE20744-DF3B-48E0-B379-091F108EC89C}"/>
    <cellStyle name="Normal 2 3 3 23 2" xfId="9831" xr:uid="{B09F093B-7DAF-4186-AF2B-E18CADAB4EED}"/>
    <cellStyle name="Normal 2 3 3 24" xfId="1186" xr:uid="{CE4A387A-88A4-48B3-8947-FC5A955824B3}"/>
    <cellStyle name="Normal 2 3 3 24 2" xfId="9832" xr:uid="{4D865E3D-22DA-4629-B5CB-AB56F71B9CDE}"/>
    <cellStyle name="Normal 2 3 3 25" xfId="1187" xr:uid="{5D60974C-6AE2-46E7-B028-FDE8BE36EDAD}"/>
    <cellStyle name="Normal 2 3 3 25 2" xfId="9833" xr:uid="{CD2F72B7-30A4-4125-9B72-BE1111CCD2D2}"/>
    <cellStyle name="Normal 2 3 3 26" xfId="1188" xr:uid="{26C18D90-4CCC-4366-AF7D-C1D804A2DEDA}"/>
    <cellStyle name="Normal 2 3 3 26 2" xfId="9834" xr:uid="{0877D1D7-955E-4F7F-9F7F-BF60357314BE}"/>
    <cellStyle name="Normal 2 3 3 27" xfId="2178" xr:uid="{9A4C7C62-1D62-4D57-96D8-DF44AE38EB34}"/>
    <cellStyle name="Normal 2 3 3 27 2" xfId="9835" xr:uid="{2083180E-7904-4BBF-9AD2-1372E937C810}"/>
    <cellStyle name="Normal 2 3 3 28" xfId="24151" xr:uid="{C23432C0-9D6A-438D-9A63-CA1F9A2C6720}"/>
    <cellStyle name="Normal 2 3 3 29" xfId="31997" xr:uid="{4EA7534D-AEB2-41C8-A61E-61B9B8D52ED9}"/>
    <cellStyle name="Normal 2 3 3 3" xfId="1189" xr:uid="{1BC0BBBB-4144-46B1-8D09-1C34C24785D1}"/>
    <cellStyle name="Normal 2 3 3 3 10" xfId="32000" xr:uid="{B0611C30-BB46-4C68-ACB4-E6AE6988D50C}"/>
    <cellStyle name="Normal 2 3 3 3 2" xfId="9836" xr:uid="{CA87E8FF-627D-4C12-A7A6-FF145A0FE3E9}"/>
    <cellStyle name="Normal 2 3 3 3 2 2" xfId="25010" xr:uid="{B3399EB8-2148-4FD8-BE30-946D48FF129D}"/>
    <cellStyle name="Normal 2 3 3 3 2 3" xfId="33708" xr:uid="{6B9F015E-92FD-4ABA-A72E-FF702A97E401}"/>
    <cellStyle name="Normal 2 3 3 3 3" xfId="25134" xr:uid="{7D26A971-FEF0-4618-B1CA-DE1A1CCB1547}"/>
    <cellStyle name="Normal 2 3 3 3 3 2" xfId="33709" xr:uid="{24280A6E-BC8A-46FE-874E-69C2F2DA5B11}"/>
    <cellStyle name="Normal 2 3 3 3 4" xfId="25337" xr:uid="{829C611E-4E2C-4415-ACC6-F8A747F19193}"/>
    <cellStyle name="Normal 2 3 3 3 5" xfId="25554" xr:uid="{E8F665BC-4107-4A93-A5F2-6D31FD105EE4}"/>
    <cellStyle name="Normal 2 3 3 3 6" xfId="25764" xr:uid="{ABC78C54-9BDF-4B73-B2A3-CDB215EB953D}"/>
    <cellStyle name="Normal 2 3 3 3 7" xfId="24540" xr:uid="{A70492AE-B43F-4028-B467-607CDBF0036E}"/>
    <cellStyle name="Normal 2 3 3 3 8" xfId="26072" xr:uid="{C1E356D0-9ECC-4C65-B30A-0DC88F083C4E}"/>
    <cellStyle name="Normal 2 3 3 3 9" xfId="24248" xr:uid="{9DA4A899-9F55-4B47-A4B4-C927FE89038E}"/>
    <cellStyle name="Normal 2 3 3 4" xfId="1190" xr:uid="{66CC6BDB-AE74-4917-9AFE-6A46E999C28A}"/>
    <cellStyle name="Normal 2 3 3 4 10" xfId="33710" xr:uid="{37314AA3-CBF6-4997-A58A-4701B6ADE526}"/>
    <cellStyle name="Normal 2 3 3 4 2" xfId="9837" xr:uid="{4D37C5F7-794D-42E3-9B89-BD1CCF64D192}"/>
    <cellStyle name="Normal 2 3 3 4 2 2" xfId="25011" xr:uid="{B92C9208-7C97-4AD1-8EE9-E63668E61112}"/>
    <cellStyle name="Normal 2 3 3 4 3" xfId="25135" xr:uid="{456055B4-B08B-42EC-999F-EC7E05AB48D5}"/>
    <cellStyle name="Normal 2 3 3 4 4" xfId="25338" xr:uid="{6B92CD8E-AB60-4176-AAB0-89F0633A66B6}"/>
    <cellStyle name="Normal 2 3 3 4 5" xfId="25555" xr:uid="{3304991B-C2CC-485F-9D5C-AE7D1E8F1F08}"/>
    <cellStyle name="Normal 2 3 3 4 6" xfId="25765" xr:uid="{1D7218D4-9D9D-491D-9CD9-E2578CAD58EE}"/>
    <cellStyle name="Normal 2 3 3 4 7" xfId="24541" xr:uid="{56937C68-7BBA-4DBE-9C33-A698D228312F}"/>
    <cellStyle name="Normal 2 3 3 4 8" xfId="26073" xr:uid="{A6DA0D35-E71B-4E4C-8811-9FC94B0AE1DC}"/>
    <cellStyle name="Normal 2 3 3 4 9" xfId="24249" xr:uid="{EBEF73B3-B785-4EB5-BCF4-BB67C3225F6F}"/>
    <cellStyle name="Normal 2 3 3 5" xfId="1191" xr:uid="{EDF4D941-FDF6-4FCF-9F6C-2400ADA190A2}"/>
    <cellStyle name="Normal 2 3 3 5 2" xfId="9838" xr:uid="{854BFA55-8E31-4DF4-B16F-8BD55B487F2D}"/>
    <cellStyle name="Normal 2 3 3 5 3" xfId="33711" xr:uid="{A6AF4167-5C32-43AF-83B0-1CD737BE19BC}"/>
    <cellStyle name="Normal 2 3 3 6" xfId="1192" xr:uid="{51594E28-1297-4578-94FF-0679B070541B}"/>
    <cellStyle name="Normal 2 3 3 6 2" xfId="9839" xr:uid="{7B58EADA-FAEF-4E73-AF47-BA2DE417FAB7}"/>
    <cellStyle name="Normal 2 3 3 6 3" xfId="24829" xr:uid="{A883824A-3560-43E1-A883-5650523CF13B}"/>
    <cellStyle name="Normal 2 3 3 7" xfId="1193" xr:uid="{A07E40C4-3D47-4EC3-90E9-2BD78B66AB61}"/>
    <cellStyle name="Normal 2 3 3 7 2" xfId="9840" xr:uid="{1DF7B05F-579A-454E-B8C3-C0E62529E920}"/>
    <cellStyle name="Normal 2 3 3 7 3" xfId="24776" xr:uid="{6CCB21B7-186B-443B-A519-9E6E63CE9066}"/>
    <cellStyle name="Normal 2 3 3 8" xfId="1194" xr:uid="{31575C1A-73C0-4D93-9263-7103F5E0C24C}"/>
    <cellStyle name="Normal 2 3 3 8 2" xfId="9841" xr:uid="{C93F55E7-1368-426D-9028-39DFC6DABB38}"/>
    <cellStyle name="Normal 2 3 3 8 3" xfId="24740" xr:uid="{9740B3DF-92C0-430F-BCF0-91D46B315FE9}"/>
    <cellStyle name="Normal 2 3 3 9" xfId="1195" xr:uid="{387A10D9-73E3-45D0-B565-2FC3A62854E5}"/>
    <cellStyle name="Normal 2 3 3 9 2" xfId="9842" xr:uid="{A2E2E878-858F-470B-B4A7-A5E80F3F81AB}"/>
    <cellStyle name="Normal 2 3 3 9 3" xfId="25461" xr:uid="{975EAE8B-067A-47A5-B4F2-F33642D603F1}"/>
    <cellStyle name="Normal 2 3 30" xfId="1196" xr:uid="{EF112C19-FE28-4617-901B-786FA294F31B}"/>
    <cellStyle name="Normal 2 3 30 2" xfId="9843" xr:uid="{369FFC16-6422-489B-9B0F-C5D486BC2196}"/>
    <cellStyle name="Normal 2 3 31" xfId="1197" xr:uid="{297FE693-03A6-4700-99C8-5C159F0CF498}"/>
    <cellStyle name="Normal 2 3 31 2" xfId="9844" xr:uid="{FF0E579B-4BC5-4FC0-BA24-EE4AD7CDF4E2}"/>
    <cellStyle name="Normal 2 3 32" xfId="1198" xr:uid="{D9D251D7-1247-406B-A396-201B2B9AA020}"/>
    <cellStyle name="Normal 2 3 32 2" xfId="9845" xr:uid="{DEAC7D0C-642A-4D3B-8ECA-234418425D9F}"/>
    <cellStyle name="Normal 2 3 33" xfId="1199" xr:uid="{5E55DBA9-4F09-4578-B3F1-601E3455EC66}"/>
    <cellStyle name="Normal 2 3 33 2" xfId="2227" xr:uid="{5DB743D5-693C-4E37-9CC3-1A6CFB08AED3}"/>
    <cellStyle name="Normal 2 3 33 2 2" xfId="14624" xr:uid="{D32BCC19-D774-45F4-AAB0-D6DA27C8137C}"/>
    <cellStyle name="Normal 2 3 33 3" xfId="31212" xr:uid="{2884A849-E1FD-45BA-BAE8-7D539DA2A341}"/>
    <cellStyle name="Normal 2 3 33 4" xfId="9846" xr:uid="{1CAB6184-D57B-4C07-9B6F-35C10B2AD997}"/>
    <cellStyle name="Normal 2 3 34" xfId="1200" xr:uid="{A65406FF-FABB-4A7F-A663-988E427D178C}"/>
    <cellStyle name="Normal 2 3 34 2" xfId="31995" xr:uid="{86E03438-25F2-4D01-80E5-3B5913310444}"/>
    <cellStyle name="Normal 2 3 4" xfId="1201" xr:uid="{DA5D4491-CBAA-42EE-92E8-131A05B6014C}"/>
    <cellStyle name="Normal 2 3 4 10" xfId="32001" xr:uid="{BA9B98CA-5B0E-4F62-92A1-502EF9D2AC52}"/>
    <cellStyle name="Normal 2 3 4 2" xfId="1773" xr:uid="{EBA371A3-3898-459D-911F-63B72F5AFD83}"/>
    <cellStyle name="Normal 2 3 4 2 2" xfId="33712" xr:uid="{40DFA2B9-F602-4E63-9B26-A293419BBBDB}"/>
    <cellStyle name="Normal 2 3 4 2 3" xfId="33713" xr:uid="{EB0A773D-2004-4788-965E-C1050A34A3DD}"/>
    <cellStyle name="Normal 2 3 4 2 4" xfId="32002" xr:uid="{1B30BA9E-3F95-40F6-8BF3-2FD9798BE843}"/>
    <cellStyle name="Normal 2 3 4 2 5" xfId="5193" xr:uid="{10CD4985-4B83-4388-90EE-AA7DC6849142}"/>
    <cellStyle name="Normal 2 3 4 3" xfId="25051" xr:uid="{BEDB9344-FADA-41CA-8186-052B6984B41A}"/>
    <cellStyle name="Normal 2 3 4 3 2" xfId="33714" xr:uid="{DC534A8F-9795-4C06-A6BE-92C883A8AF30}"/>
    <cellStyle name="Normal 2 3 4 4" xfId="25175" xr:uid="{55941059-DF01-42BD-8152-C68BA078223F}"/>
    <cellStyle name="Normal 2 3 4 4 2" xfId="33715" xr:uid="{A9DDB838-26F4-4646-B842-0E6E4AC551C2}"/>
    <cellStyle name="Normal 2 3 4 5" xfId="25378" xr:uid="{BD9AD257-E73E-463B-8796-D2B2CB3D2660}"/>
    <cellStyle name="Normal 2 3 4 6" xfId="25595" xr:uid="{4AB913FA-7CB6-42CC-B991-887F4D6457FE}"/>
    <cellStyle name="Normal 2 3 4 7" xfId="25805" xr:uid="{003055E1-A903-451E-8456-BF6215316F19}"/>
    <cellStyle name="Normal 2 3 4 8" xfId="25966" xr:uid="{BFB322B0-4B05-4FC2-A4D7-FCD2B6ABAECB}"/>
    <cellStyle name="Normal 2 3 4 9" xfId="24581" xr:uid="{0A278D1B-87B1-41F7-88EA-4B5F091E13B8}"/>
    <cellStyle name="Normal 2 3 5" xfId="1202" xr:uid="{5E36BB08-7267-449F-A87C-873A86923F25}"/>
    <cellStyle name="Normal 2 3 5 2" xfId="1808" xr:uid="{3C4563D8-CC72-4015-B43C-D3296123CB83}"/>
    <cellStyle name="Normal 2 3 5 2 2" xfId="5195" xr:uid="{667902CC-FFF0-431D-8DD3-843235F484F3}"/>
    <cellStyle name="Normal 2 3 5 2 3" xfId="33716" xr:uid="{68D0C93D-5A0C-4E06-8CE6-DD9E03559EEA}"/>
    <cellStyle name="Normal 2 3 5 2 4" xfId="5194" xr:uid="{91B39F90-AD66-4F93-BC41-FCF299294FF5}"/>
    <cellStyle name="Normal 2 3 5 3" xfId="5196" xr:uid="{9E115295-391E-44A3-8B02-0207CBDF20B7}"/>
    <cellStyle name="Normal 2 3 5 3 2" xfId="5197" xr:uid="{08119E83-0348-486D-8007-515DA6A1F037}"/>
    <cellStyle name="Normal 2 3 5 3 3" xfId="33717" xr:uid="{547DC0A2-C2BF-4160-9B27-35F6C7211611}"/>
    <cellStyle name="Normal 2 3 5 4" xfId="5198" xr:uid="{A6EF46EA-F60B-485A-93C8-53789A5C2B2C}"/>
    <cellStyle name="Normal 2 3 5 4 2" xfId="5199" xr:uid="{B7FF0BF1-1B49-44E1-B85F-8F95CAC2CCD7}"/>
    <cellStyle name="Normal 2 3 5 5" xfId="5200" xr:uid="{8A517D1A-E865-41BB-AA01-33F7263C407F}"/>
    <cellStyle name="Normal 2 3 5 5 2" xfId="5201" xr:uid="{FA2C486A-CC21-438C-ACC9-14D284B5D7ED}"/>
    <cellStyle name="Normal 2 3 5 6" xfId="5202" xr:uid="{329857D2-BEBD-41DF-9B4A-146E68F3C4C6}"/>
    <cellStyle name="Normal 2 3 5 6 2" xfId="5203" xr:uid="{E64506F2-BCF4-4F13-86CF-2779E66C5512}"/>
    <cellStyle name="Normal 2 3 5 7" xfId="24700" xr:uid="{810D38AD-B147-458E-981B-45053256833A}"/>
    <cellStyle name="Normal 2 3 5 8" xfId="32003" xr:uid="{F13D1CF2-277F-42AF-883C-32BF6D5040E0}"/>
    <cellStyle name="Normal 2 3 6" xfId="1203" xr:uid="{AE439A11-DAFB-402D-867D-146A63C3ECB2}"/>
    <cellStyle name="Normal 2 3 6 2" xfId="2070" xr:uid="{E4069052-0F5F-4560-9B13-7A43985C8DE0}"/>
    <cellStyle name="Normal 2 3 6 2 2" xfId="5204" xr:uid="{EC791B67-0662-4FAC-8189-B968B2CA52B5}"/>
    <cellStyle name="Normal 2 3 6 3" xfId="33718" xr:uid="{C90BA18A-C030-4AB8-890D-E990EC628D40}"/>
    <cellStyle name="Normal 2 3 7" xfId="1204" xr:uid="{EC432D86-83EC-42C9-B812-AB7E9979778F}"/>
    <cellStyle name="Normal 2 3 7 2" xfId="2082" xr:uid="{979420FE-E523-4831-9706-5494F1A5C6BD}"/>
    <cellStyle name="Normal 2 3 7 2 2" xfId="5205" xr:uid="{253C52C4-8B8A-427E-BCD4-67139BD45697}"/>
    <cellStyle name="Normal 2 3 7 3" xfId="33719" xr:uid="{133BE2DB-749E-4280-82EA-3059F336D17A}"/>
    <cellStyle name="Normal 2 3 8" xfId="1205" xr:uid="{AFDD21AC-CEDA-43AC-9295-B116FB519B46}"/>
    <cellStyle name="Normal 2 3 8 2" xfId="2152" xr:uid="{3F096131-B1F3-4157-86F6-6BDEAB2156D4}"/>
    <cellStyle name="Normal 2 3 8 2 2" xfId="2466" xr:uid="{3FB5C27E-84C1-4645-A982-8EBECDCFA237}"/>
    <cellStyle name="Normal 2 3 8 2 3" xfId="5206" xr:uid="{ACFB8A24-1420-4C87-A7AC-D734D09578B0}"/>
    <cellStyle name="Normal 2 3 9" xfId="1206" xr:uid="{61D382B3-6BA1-48B5-829E-240DEBA45904}"/>
    <cellStyle name="Normal 2 3 9 2" xfId="9847" xr:uid="{B27BA6D1-695F-470A-B71B-640DB89EA61F}"/>
    <cellStyle name="Normal 2 3_CONCO_R0_Gamesa BOQ Kaniwka" xfId="5207" xr:uid="{875783A6-35C6-41CD-814E-80A7410CC786}"/>
    <cellStyle name="Normal 2 30" xfId="1207" xr:uid="{3084E6DF-66CD-4658-B107-96A301AED15C}"/>
    <cellStyle name="Normal 2 30 2" xfId="1994" xr:uid="{C2FB7687-8AAF-4E34-9127-B4CB71C0BB9E}"/>
    <cellStyle name="Normal 2 30 2 2" xfId="5208" xr:uid="{E81DAF5F-848D-4B51-8E50-2191C73226AC}"/>
    <cellStyle name="Normal 2 31" xfId="1208" xr:uid="{B7AFA707-C0E5-4085-959D-BAEA77918871}"/>
    <cellStyle name="Normal 2 31 2" xfId="2014" xr:uid="{BF73FDD2-43F2-49FD-93E6-24E4988778EB}"/>
    <cellStyle name="Normal 2 31 2 2" xfId="5209" xr:uid="{6F262675-A5A2-4835-BA8D-1537BFE40A23}"/>
    <cellStyle name="Normal 2 32" xfId="1209" xr:uid="{09D7DAB6-2972-4F3B-A757-CFB3CA6F7D01}"/>
    <cellStyle name="Normal 2 32 2" xfId="2060" xr:uid="{89736ECA-63F3-4AD9-A7DB-8FCBF7FD2F64}"/>
    <cellStyle name="Normal 2 32 2 2" xfId="5210" xr:uid="{2A8CDC67-6228-4200-B1F6-C37FA7CB2695}"/>
    <cellStyle name="Normal 2 33" xfId="1210" xr:uid="{CED95044-6B17-40C6-94C9-00816077DAD2}"/>
    <cellStyle name="Normal 2 33 2" xfId="2066" xr:uid="{DDB8DD06-0859-4C71-9784-327FB84290C1}"/>
    <cellStyle name="Normal 2 33 2 2" xfId="5211" xr:uid="{E6A3AB36-3983-4530-99E9-B99A73841ADB}"/>
    <cellStyle name="Normal 2 34" xfId="1211" xr:uid="{2B045401-0618-407F-8EB5-29621A660BE2}"/>
    <cellStyle name="Normal 2 34 2" xfId="2074" xr:uid="{6DBB22F4-C0F7-41F2-84F5-67BBDF1A3D67}"/>
    <cellStyle name="Normal 2 34 2 2" xfId="5212" xr:uid="{65D58093-2647-4B53-8269-DD4169C1759C}"/>
    <cellStyle name="Normal 2 35" xfId="1212" xr:uid="{9E1028AA-E9C3-451A-AA59-CC954A6AC10E}"/>
    <cellStyle name="Normal 2 35 2" xfId="2087" xr:uid="{EBF49615-7F78-4FB5-B1A3-C70962F9C2E7}"/>
    <cellStyle name="Normal 2 35 2 2" xfId="12424" xr:uid="{A462F9B5-00E3-4C96-B498-E41E39DEC169}"/>
    <cellStyle name="Normal 2 35 2 2 2" xfId="14752" xr:uid="{0EA36E1A-D341-481B-8F2A-3ACFAD089686}"/>
    <cellStyle name="Normal 2 35 2 2 2 2" xfId="20288" xr:uid="{94FAB512-0383-49D8-BBD4-48683711BC5B}"/>
    <cellStyle name="Normal 2 35 2 2 2 3" xfId="28416" xr:uid="{B9633517-261E-4D25-B838-8A40B50D11B3}"/>
    <cellStyle name="Normal 2 35 2 2 2 4" xfId="36857" xr:uid="{009CF579-E6BD-44CE-825B-DCF19E01F4EC}"/>
    <cellStyle name="Normal 2 35 2 2 3" xfId="17037" xr:uid="{4B6F8F30-1CB2-4086-B5F3-57429A1A1437}"/>
    <cellStyle name="Normal 2 35 2 2 4" xfId="28415" xr:uid="{16527805-EDA2-43CD-BDB0-AD667ABC99BA}"/>
    <cellStyle name="Normal 2 35 2 2 5" xfId="36856" xr:uid="{316C831B-DA94-4739-9A45-736E55B8E709}"/>
    <cellStyle name="Normal 2 35 2 3" xfId="15093" xr:uid="{20C5E3B9-DD4B-4523-9E9B-D3A4AF65991B}"/>
    <cellStyle name="Normal 2 35 2 3 2" xfId="20289" xr:uid="{0FE3BD92-E607-49D7-BDFD-3F7FDBDD3BD4}"/>
    <cellStyle name="Normal 2 35 2 3 2 2" xfId="28418" xr:uid="{0259C072-E851-40D1-87A9-2C88684ABDC8}"/>
    <cellStyle name="Normal 2 35 2 3 3" xfId="17038" xr:uid="{247D560D-FC5D-451D-85A5-26B322FB5045}"/>
    <cellStyle name="Normal 2 35 2 3 4" xfId="28417" xr:uid="{621A45DA-030C-4652-81F7-B577CEAE166E}"/>
    <cellStyle name="Normal 2 35 2 3 5" xfId="36858" xr:uid="{556C3CFD-D36B-4FD3-890C-5A352211DF86}"/>
    <cellStyle name="Normal 2 35 2 4" xfId="15455" xr:uid="{EFB2A85E-5564-4C3E-9649-9DCB5F9F65BD}"/>
    <cellStyle name="Normal 2 35 2 4 2" xfId="20290" xr:uid="{F73FA130-A057-4499-A10A-6144245D259B}"/>
    <cellStyle name="Normal 2 35 2 4 2 2" xfId="28420" xr:uid="{B0DC8134-7190-489D-B261-008E90C19CF1}"/>
    <cellStyle name="Normal 2 35 2 4 3" xfId="17039" xr:uid="{996F483C-2AE2-4725-A76B-40494E0D44B2}"/>
    <cellStyle name="Normal 2 35 2 4 4" xfId="28419" xr:uid="{32DA23E5-1B8C-40D9-B247-D6F498E24954}"/>
    <cellStyle name="Normal 2 35 2 4 5" xfId="36859" xr:uid="{A3B47E61-94BA-4D2D-B600-B1C14408C03E}"/>
    <cellStyle name="Normal 2 35 2 5" xfId="14596" xr:uid="{16B0B938-18AA-42F4-93C9-0A054A5300B6}"/>
    <cellStyle name="Normal 2 35 2 5 2" xfId="20287" xr:uid="{F951B156-F993-426C-87EF-421A150DE9B1}"/>
    <cellStyle name="Normal 2 35 2 5 3" xfId="28421" xr:uid="{2CA6DD17-160F-4450-BEF4-97AFC5318E69}"/>
    <cellStyle name="Normal 2 35 2 5 4" xfId="36860" xr:uid="{4B183B8A-697C-40A8-98F6-F0A01ECED994}"/>
    <cellStyle name="Normal 2 35 2 6" xfId="17036" xr:uid="{097A54C8-A91C-4B45-91FB-3412F6DCEA86}"/>
    <cellStyle name="Normal 2 35 2 7" xfId="28414" xr:uid="{80C4A29C-F51C-49CF-B545-3A712761AC6E}"/>
    <cellStyle name="Normal 2 35 2 8" xfId="2880" xr:uid="{06B64236-929D-4EA4-868A-CADF5C1D6E6B}"/>
    <cellStyle name="Normal 2 35 3" xfId="9848" xr:uid="{43CEA4A2-759E-4284-9B43-DCB6C256F97A}"/>
    <cellStyle name="Normal 2 35 3 2" xfId="14751" xr:uid="{E3A43FBA-7601-4A4C-94AF-F2B6D59FF0A7}"/>
    <cellStyle name="Normal 2 35 3 2 2" xfId="20291" xr:uid="{52A49C3E-C64D-4E6C-9173-26C498DD72FE}"/>
    <cellStyle name="Normal 2 35 3 2 3" xfId="28423" xr:uid="{37526DF9-0A35-4AA7-8B2B-6AED75BE1636}"/>
    <cellStyle name="Normal 2 35 3 2 4" xfId="36861" xr:uid="{780B2851-230F-472E-9D13-1D8DA953B0EA}"/>
    <cellStyle name="Normal 2 35 3 3" xfId="17040" xr:uid="{76665370-F6E8-4CB9-96FE-546B8112D000}"/>
    <cellStyle name="Normal 2 35 3 4" xfId="28422" xr:uid="{576011B7-95E4-4273-B4C0-4419021BE9D3}"/>
    <cellStyle name="Normal 2 35 4" xfId="12423" xr:uid="{4F8C2A0B-0A1B-445C-B2C4-23DD8163ED11}"/>
    <cellStyle name="Normal 2 35 4 2" xfId="15092" xr:uid="{1A49BCC4-F9DA-4001-8019-FCE3EAA7FABE}"/>
    <cellStyle name="Normal 2 35 4 2 2" xfId="20292" xr:uid="{419177D3-2571-44C4-B235-2E1B720818B8}"/>
    <cellStyle name="Normal 2 35 4 2 3" xfId="28425" xr:uid="{94F0FB62-AC13-41AE-A7D7-167B38C242D9}"/>
    <cellStyle name="Normal 2 35 4 2 4" xfId="36863" xr:uid="{1805247B-BB51-4CD7-9E3F-D3CCCFCE13E7}"/>
    <cellStyle name="Normal 2 35 4 3" xfId="17041" xr:uid="{E9AF2E15-96E7-4A71-B48E-36CB04C56FC9}"/>
    <cellStyle name="Normal 2 35 4 4" xfId="28424" xr:uid="{780CA622-A0D5-4F35-A163-040A0FD9A689}"/>
    <cellStyle name="Normal 2 35 4 5" xfId="36862" xr:uid="{6D4F7F45-5B6B-4ABF-8601-7F60DA60F297}"/>
    <cellStyle name="Normal 2 35 5" xfId="15454" xr:uid="{A8045914-0949-42B2-BC3D-E252DE4BC8C0}"/>
    <cellStyle name="Normal 2 35 5 2" xfId="20293" xr:uid="{6496FC1E-7745-4536-B952-0002A1A4FF3D}"/>
    <cellStyle name="Normal 2 35 5 2 2" xfId="28427" xr:uid="{4BB6D434-6CC9-4335-8643-C7DC4F8D8CDF}"/>
    <cellStyle name="Normal 2 35 5 3" xfId="17042" xr:uid="{372D957F-9462-4857-AA04-F738B1EBAD3B}"/>
    <cellStyle name="Normal 2 35 5 4" xfId="28426" xr:uid="{3FD02C02-42D0-41DB-802B-703804565EE5}"/>
    <cellStyle name="Normal 2 35 5 5" xfId="36864" xr:uid="{D615FFD7-9757-4D72-A2C5-1B61FD4FAB20}"/>
    <cellStyle name="Normal 2 35 6" xfId="14473" xr:uid="{F23D6011-AE29-47D7-BD61-1875AB3F7B42}"/>
    <cellStyle name="Normal 2 35 6 2" xfId="20286" xr:uid="{78432F29-C84C-415C-81FB-D60B2ADF30AF}"/>
    <cellStyle name="Normal 2 35 6 3" xfId="28428" xr:uid="{4D93C5DD-5C0C-46D0-9653-9AB5760691FC}"/>
    <cellStyle name="Normal 2 35 6 4" xfId="36865" xr:uid="{B0508E9E-A984-47F9-AC1A-EF2CE4CF8222}"/>
    <cellStyle name="Normal 2 35 7" xfId="17035" xr:uid="{8408BF43-DE2C-4F5A-AACC-FC951138E3FE}"/>
    <cellStyle name="Normal 2 35 8" xfId="28413" xr:uid="{EE3308FD-0B63-49C6-A79F-189FC9C28CD5}"/>
    <cellStyle name="Normal 2 35 9" xfId="2697" xr:uid="{4B91F212-D116-4D51-BA89-C72933D59129}"/>
    <cellStyle name="Normal 2 36" xfId="1213" xr:uid="{93724851-74B5-4C86-827E-AB5C179E2550}"/>
    <cellStyle name="Normal 2 36 2" xfId="5214" xr:uid="{94677A3C-9E73-484C-A60A-2CA9C8240426}"/>
    <cellStyle name="Normal 2 36 3" xfId="12425" xr:uid="{2114CAB4-A0E6-40E0-9D30-7700B0BE040C}"/>
    <cellStyle name="Normal 2 36 4" xfId="5213" xr:uid="{BC27FDB9-6FD9-457E-9576-2C72C936DD52}"/>
    <cellStyle name="Normal 2 37" xfId="1875" xr:uid="{BE5D48DE-8E60-40DA-9D2B-51AFD3F2D614}"/>
    <cellStyle name="Normal 2 37 2" xfId="2346" xr:uid="{14A11F98-F752-4851-8788-F0205A16BC48}"/>
    <cellStyle name="Normal 2 37 2 2" xfId="5216" xr:uid="{1B6210BC-4879-42A4-80F4-EC157CE90D52}"/>
    <cellStyle name="Normal 2 37 3" xfId="5215" xr:uid="{C82CD0D9-AAAB-42C5-8E2C-E0DADCBBC4C8}"/>
    <cellStyle name="Normal 2 38" xfId="2093" xr:uid="{9C785470-AC27-4309-AE41-402620FCA0BD}"/>
    <cellStyle name="Normal 2 38 2" xfId="5218" xr:uid="{417500E9-5F7C-4DFA-AA12-4D8FFB870FA1}"/>
    <cellStyle name="Normal 2 38 3" xfId="5217" xr:uid="{AF617223-D1A7-4EA5-97F1-8D25E86F98EA}"/>
    <cellStyle name="Normal 2 39" xfId="5219" xr:uid="{3E5F5302-0266-414B-922D-26EBBE650DAC}"/>
    <cellStyle name="Normal 2 39 2" xfId="5220" xr:uid="{E1939494-6181-4B5A-B7FB-C351B7E814F0}"/>
    <cellStyle name="Normal 2 4" xfId="172" xr:uid="{9F2A59D6-71E6-4B8B-BF13-96C97A71EB9B}"/>
    <cellStyle name="Normal 2 4 10" xfId="5221" xr:uid="{A5A293AE-DDE4-4BF2-A9B5-10B06295012E}"/>
    <cellStyle name="Normal 2 4 10 2" xfId="5222" xr:uid="{4FB8892C-2893-4886-8877-BA3C14F61B81}"/>
    <cellStyle name="Normal 2 4 11" xfId="5223" xr:uid="{AE72511A-54AE-42D3-AEAA-D083962F13A3}"/>
    <cellStyle name="Normal 2 4 11 2" xfId="5224" xr:uid="{83DE7674-1EC9-4BBF-A154-6E77CCDE28F2}"/>
    <cellStyle name="Normal 2 4 12" xfId="17043" xr:uid="{AA9ADEF1-6982-4985-B814-E3D72CD86307}"/>
    <cellStyle name="Normal 2 4 13" xfId="32004" xr:uid="{A1224F11-30E2-4696-8FCA-BA41F669BA95}"/>
    <cellStyle name="Normal 2 4 2" xfId="1214" xr:uid="{AE170EAA-10AC-4FC9-B07A-58807C339B6D}"/>
    <cellStyle name="Normal 2 4 2 10" xfId="17044" xr:uid="{8B148085-881E-4602-8551-F1ABC96F5E41}"/>
    <cellStyle name="Normal 2 4 2 10 2" xfId="25195" xr:uid="{63E06FD5-D353-491E-AAD9-1C3B1B2F0F24}"/>
    <cellStyle name="Normal 2 4 2 11" xfId="25399" xr:uid="{70A890FB-35E0-419D-B8FE-1FC3403D1301}"/>
    <cellStyle name="Normal 2 4 2 12" xfId="24134" xr:uid="{CDA4A3DC-F7E9-4CEF-A166-74454A9CB0F6}"/>
    <cellStyle name="Normal 2 4 2 2" xfId="2101" xr:uid="{E7A1C6DB-549B-41D8-87CB-280082CFBC2A}"/>
    <cellStyle name="Normal 2 4 2 2 10" xfId="24479" xr:uid="{BE7B261D-B1AB-42AE-A559-695FBAE13AF7}"/>
    <cellStyle name="Normal 2 4 2 2 11" xfId="26062" xr:uid="{EF56D697-40CB-4C08-B3BC-913E8A9ED9B4}"/>
    <cellStyle name="Normal 2 4 2 2 12" xfId="24187" xr:uid="{B5D74CD8-77F4-43C2-8EA7-45CB212186AD}"/>
    <cellStyle name="Normal 2 4 2 2 13" xfId="5225" xr:uid="{2033BB35-56A5-4E11-9F29-86B4C50A02C4}"/>
    <cellStyle name="Normal 2 4 2 2 2" xfId="5226" xr:uid="{5827DA34-C9B2-4087-B075-7F0D5C9AA258}"/>
    <cellStyle name="Normal 2 4 2 2 2 2" xfId="25099" xr:uid="{720D5EF4-9613-4D78-8539-EC6CA432990D}"/>
    <cellStyle name="Normal 2 4 2 2 2 3" xfId="25218" xr:uid="{DFD81DA8-BAB1-4FC3-8934-5DD5A3051FDF}"/>
    <cellStyle name="Normal 2 4 2 2 2 4" xfId="25424" xr:uid="{24BBEF93-E2E8-4BA1-84E0-EA91FE875424}"/>
    <cellStyle name="Normal 2 4 2 2 2 5" xfId="25640" xr:uid="{85A0D921-1B5F-4279-B163-395A90411F96}"/>
    <cellStyle name="Normal 2 4 2 2 2 6" xfId="25847" xr:uid="{03568CC3-D1A7-4A7F-83C0-FE0F4F98D1CC}"/>
    <cellStyle name="Normal 2 4 2 2 2 7" xfId="24635" xr:uid="{FD177883-3021-4910-AFA2-16E9AE7CE4C5}"/>
    <cellStyle name="Normal 2 4 2 2 2 8" xfId="24379" xr:uid="{53EE8545-8644-422A-B596-006CA563E5E6}"/>
    <cellStyle name="Normal 2 4 2 2 3" xfId="24663" xr:uid="{722D30E5-9F39-487F-9F1B-C7816D0E5BFD}"/>
    <cellStyle name="Normal 2 4 2 2 3 2" xfId="25116" xr:uid="{DC12599C-62BB-41B6-8944-8489410FD71A}"/>
    <cellStyle name="Normal 2 4 2 2 3 3" xfId="25238" xr:uid="{1716D2E1-AECB-4F5C-A0C3-7CE4993B71B3}"/>
    <cellStyle name="Normal 2 4 2 2 3 4" xfId="25450" xr:uid="{A664BFB3-BB68-45A4-A2A3-C30D2BE84A98}"/>
    <cellStyle name="Normal 2 4 2 2 3 5" xfId="25666" xr:uid="{8A6A0297-D07C-442B-8670-80316E1CBE2F}"/>
    <cellStyle name="Normal 2 4 2 2 3 6" xfId="25864" xr:uid="{BD2C827B-F82B-46B4-B5BF-834874A12022}"/>
    <cellStyle name="Normal 2 4 2 2 4" xfId="24882" xr:uid="{4F1997A8-99D6-40EE-BA61-7B4E1C780BB0}"/>
    <cellStyle name="Normal 2 4 2 2 5" xfId="24957" xr:uid="{9D893F06-13DC-43F1-A482-F4B7B7E09012}"/>
    <cellStyle name="Normal 2 4 2 2 6" xfId="25276" xr:uid="{B6850132-323B-440F-8574-3EEACD89B41B}"/>
    <cellStyle name="Normal 2 4 2 2 7" xfId="25493" xr:uid="{19319DDA-5251-47DE-AA38-576B2C15A81B}"/>
    <cellStyle name="Normal 2 4 2 2 8" xfId="25705" xr:uid="{FA4628D6-1CCC-4C66-9B32-10E131C8D71D}"/>
    <cellStyle name="Normal 2 4 2 2 9" xfId="26055" xr:uid="{CE5F089D-AED2-4426-9784-260AD49F0F19}"/>
    <cellStyle name="Normal 2 4 2 3" xfId="5227" xr:uid="{B9A9A200-2863-4151-9F03-4E3D20E5FB74}"/>
    <cellStyle name="Normal 2 4 2 3 2" xfId="5228" xr:uid="{84572D54-FF07-4492-929A-C61677C9C513}"/>
    <cellStyle name="Normal 2 4 2 3 2 2" xfId="25012" xr:uid="{33B8D670-E20C-44F6-8CA1-EAE506075360}"/>
    <cellStyle name="Normal 2 4 2 3 3" xfId="25136" xr:uid="{5D2EC661-09F7-4F27-91E1-D5BFEF88960A}"/>
    <cellStyle name="Normal 2 4 2 3 4" xfId="25339" xr:uid="{26FD1ABA-F9B0-4D33-BAA8-0041243091AB}"/>
    <cellStyle name="Normal 2 4 2 3 5" xfId="25556" xr:uid="{7FC1F003-B7F7-4A3C-BE62-4E68E2D6957D}"/>
    <cellStyle name="Normal 2 4 2 3 6" xfId="25766" xr:uid="{144196B6-9CF2-4E1B-B4F1-1A897D80B3C6}"/>
    <cellStyle name="Normal 2 4 2 3 7" xfId="24542" xr:uid="{DF85DEBD-687F-4950-96CE-0A64632901FF}"/>
    <cellStyle name="Normal 2 4 2 3 8" xfId="26074" xr:uid="{410801DD-B7EA-4884-9CFF-84EF725358A9}"/>
    <cellStyle name="Normal 2 4 2 3 9" xfId="24250" xr:uid="{41D196B5-CC6E-4A6A-9251-1EC778D649BD}"/>
    <cellStyle name="Normal 2 4 2 4" xfId="5229" xr:uid="{D2E4409E-27E8-4F4A-9CE3-3648CBB6EC22}"/>
    <cellStyle name="Normal 2 4 2 4 2" xfId="5230" xr:uid="{7A94FA85-98A7-45FD-A6AB-DA1765562116}"/>
    <cellStyle name="Normal 2 4 2 4 2 2" xfId="25013" xr:uid="{24F4F667-9EBE-499B-A241-9FDA487B5D3C}"/>
    <cellStyle name="Normal 2 4 2 4 3" xfId="25137" xr:uid="{283CA065-B201-476F-AFAD-1C5447DDCE55}"/>
    <cellStyle name="Normal 2 4 2 4 4" xfId="25340" xr:uid="{69A25D46-1421-4CC0-A52A-5178AC09F43B}"/>
    <cellStyle name="Normal 2 4 2 4 5" xfId="25557" xr:uid="{A9D26CD2-E811-4F9F-8E2A-5CE408E2879C}"/>
    <cellStyle name="Normal 2 4 2 4 6" xfId="25767" xr:uid="{52A96A66-2D06-4CE8-8D69-970C0791A6FF}"/>
    <cellStyle name="Normal 2 4 2 4 7" xfId="24543" xr:uid="{23F7A105-2FD1-402D-A742-2BA02E49236F}"/>
    <cellStyle name="Normal 2 4 2 4 8" xfId="26075" xr:uid="{C1ACD7E9-A080-4B68-83F5-45A413058255}"/>
    <cellStyle name="Normal 2 4 2 4 9" xfId="24251" xr:uid="{0E4339B4-F6DD-4DB4-9B58-C4AFCC11FE95}"/>
    <cellStyle name="Normal 2 4 2 5" xfId="5231" xr:uid="{8AA5FFBF-02D5-48C0-A340-5E13EDC06ADD}"/>
    <cellStyle name="Normal 2 4 2 5 2" xfId="5232" xr:uid="{69E07C96-730E-4D04-814E-EAE521DDB203}"/>
    <cellStyle name="Normal 2 4 2 5 2 2" xfId="25081" xr:uid="{835E7FEC-0100-4AD3-A2C8-84B789F57D27}"/>
    <cellStyle name="Normal 2 4 2 5 3" xfId="25201" xr:uid="{D61A5CCF-1D11-480D-B607-B573672CAAC0}"/>
    <cellStyle name="Normal 2 4 2 5 4" xfId="25405" xr:uid="{69ED6C97-6636-45D6-80D1-A0176B8A2A69}"/>
    <cellStyle name="Normal 2 4 2 5 5" xfId="25621" xr:uid="{864A131A-3845-4E8F-A839-18F38A5D21DB}"/>
    <cellStyle name="Normal 2 4 2 5 6" xfId="25830" xr:uid="{2C7623B7-CB6A-40D2-A5A1-D7A1F7A787F8}"/>
    <cellStyle name="Normal 2 4 2 5 7" xfId="24613" xr:uid="{00EBF8D0-3332-4E76-8035-09CB2711EFB0}"/>
    <cellStyle name="Normal 2 4 2 6" xfId="5233" xr:uid="{ECF426F9-E7A7-4BAC-9FEA-9D1B142F74D1}"/>
    <cellStyle name="Normal 2 4 2 6 2" xfId="5234" xr:uid="{AF058D75-930C-46B8-AB43-168069D0157A}"/>
    <cellStyle name="Normal 2 4 2 6 3" xfId="24716" xr:uid="{AB061FC8-BD77-40E9-9B71-4CAC29D1A0A5}"/>
    <cellStyle name="Normal 2 4 2 7" xfId="5235" xr:uid="{219BEBE3-9FB8-460C-B700-C3534CF6DCF9}"/>
    <cellStyle name="Normal 2 4 2 7 2" xfId="5236" xr:uid="{7737CE4B-16BD-4581-9543-246773BFC5E8}"/>
    <cellStyle name="Normal 2 4 2 7 3" xfId="24765" xr:uid="{6DE0FC0A-318A-419F-B186-795518220C1F}"/>
    <cellStyle name="Normal 2 4 2 8" xfId="5237" xr:uid="{FE895D32-42CC-4871-B772-821B7C802B4D}"/>
    <cellStyle name="Normal 2 4 2 8 2" xfId="5238" xr:uid="{FCE5906C-60A4-4613-B4A2-AD3776D440DF}"/>
    <cellStyle name="Normal 2 4 2 8 3" xfId="24683" xr:uid="{121F032D-AD88-4496-AF32-0A18F6FF44ED}"/>
    <cellStyle name="Normal 2 4 2 9" xfId="12427" xr:uid="{74C2E50E-C564-463E-96BE-FE1BBF0B6501}"/>
    <cellStyle name="Normal 2 4 2 9 2" xfId="24797" xr:uid="{70E1BD52-C7E4-4653-8E64-0881FB655FE3}"/>
    <cellStyle name="Normal 2 4 3" xfId="1215" xr:uid="{1E200B1D-8E65-4B0A-AE2A-41A9833A6E52}"/>
    <cellStyle name="Normal 2 4 3 10" xfId="26037" xr:uid="{11A07F85-891B-4940-86AF-2802C474085E}"/>
    <cellStyle name="Normal 2 4 3 11" xfId="24320" xr:uid="{10070F14-AB36-4BCE-8903-726CA3F96FC9}"/>
    <cellStyle name="Normal 2 4 3 12" xfId="24125" xr:uid="{AEB9E83C-7CF9-4739-B471-1A0E12C35CB1}"/>
    <cellStyle name="Normal 2 4 3 13" xfId="5239" xr:uid="{162ABF34-7226-40AE-AF7F-E3AC4F381DA9}"/>
    <cellStyle name="Normal 2 4 3 2" xfId="5240" xr:uid="{FFF6CE44-C5DB-463D-A237-DEB557BF40B4}"/>
    <cellStyle name="Normal 2 4 3 2 10" xfId="26060" xr:uid="{477F17EE-BBFE-476F-9A75-8B1BFA10B11F}"/>
    <cellStyle name="Normal 2 4 3 2 11" xfId="24178" xr:uid="{BA93A2E3-2B32-4DE4-98C7-EBD14E4E1925}"/>
    <cellStyle name="Normal 2 4 3 2 2" xfId="14754" xr:uid="{E41747B4-C3D8-4A2E-B319-0541BAA5998B}"/>
    <cellStyle name="Normal 2 4 3 2 2 2" xfId="20294" xr:uid="{90CA38E9-95CB-45FB-B6B8-0DF5A581E91D}"/>
    <cellStyle name="Normal 2 4 3 2 2 2 2" xfId="25110" xr:uid="{2A027CA8-7BDB-4E0C-AC18-E8B66B652645}"/>
    <cellStyle name="Normal 2 4 3 2 2 3" xfId="25229" xr:uid="{07E1ED98-6A15-41B6-A5EA-01C68B5334E6}"/>
    <cellStyle name="Normal 2 4 3 2 2 4" xfId="25435" xr:uid="{571ED2CA-1221-4F3D-9722-E9556B838727}"/>
    <cellStyle name="Normal 2 4 3 2 2 5" xfId="25651" xr:uid="{B38659C3-55B4-4C6C-A3EC-06DAD94D9507}"/>
    <cellStyle name="Normal 2 4 3 2 2 6" xfId="25858" xr:uid="{BCAB8090-1920-4368-A998-961DC9AE172E}"/>
    <cellStyle name="Normal 2 4 3 2 2 7" xfId="24646" xr:uid="{8C65CD91-46F6-4458-8546-DEDFA04CA435}"/>
    <cellStyle name="Normal 2 4 3 2 2 8" xfId="24370" xr:uid="{B1F0C61A-DC0B-4F7D-9A2A-0704C27C7468}"/>
    <cellStyle name="Normal 2 4 3 2 2 9" xfId="36866" xr:uid="{445AD95F-4F39-4E4F-B59D-5B0F346377E2}"/>
    <cellStyle name="Normal 2 4 3 2 3" xfId="17046" xr:uid="{EF9DCF54-CC76-4C4F-B56A-66D58DA04D30}"/>
    <cellStyle name="Normal 2 4 3 2 3 2" xfId="25118" xr:uid="{71A99F80-4A68-4293-9460-AE6FBFD6D33D}"/>
    <cellStyle name="Normal 2 4 3 2 3 3" xfId="25240" xr:uid="{EEF138D6-33D5-4E90-BDEB-5CCC2CE41C66}"/>
    <cellStyle name="Normal 2 4 3 2 3 4" xfId="25452" xr:uid="{8794739F-9A89-40C8-B443-3EC4E4C07E3C}"/>
    <cellStyle name="Normal 2 4 3 2 3 5" xfId="25668" xr:uid="{127DF60F-4B9A-4341-905B-DF9126326530}"/>
    <cellStyle name="Normal 2 4 3 2 3 6" xfId="25866" xr:uid="{FB08D19F-4A68-40E5-9C7D-985B7F748F24}"/>
    <cellStyle name="Normal 2 4 3 2 3 7" xfId="24665" xr:uid="{4A45F98A-BAAB-479A-86F2-0689658B4D3D}"/>
    <cellStyle name="Normal 2 4 3 2 4" xfId="24893" xr:uid="{0603239B-0129-4943-AE64-96629695D3A2}"/>
    <cellStyle name="Normal 2 4 3 2 5" xfId="24963" xr:uid="{D1A455E9-C82D-457B-9C3A-289D1E7ABBD0}"/>
    <cellStyle name="Normal 2 4 3 2 6" xfId="25267" xr:uid="{91DA1F80-98C5-4A82-BB0A-6A2A7E2EA187}"/>
    <cellStyle name="Normal 2 4 3 2 7" xfId="25484" xr:uid="{2A3AE3B1-2BF2-4D45-AA2E-8027C6BE5D30}"/>
    <cellStyle name="Normal 2 4 3 2 8" xfId="25696" xr:uid="{CA11808C-5B0B-4A2D-909A-D5E76BDAB513}"/>
    <cellStyle name="Normal 2 4 3 2 9" xfId="24470" xr:uid="{E4D97ED4-9B13-46F3-9774-DE46AE45CFF4}"/>
    <cellStyle name="Normal 2 4 3 3" xfId="12428" xr:uid="{9BAEFB7E-631D-4792-B7A1-ADA00D5E882C}"/>
    <cellStyle name="Normal 2 4 3 3 10" xfId="36867" xr:uid="{5908CC91-3D78-4650-B846-B41E8A5FEF0F}"/>
    <cellStyle name="Normal 2 4 3 3 2" xfId="15095" xr:uid="{6AE853BF-3EFF-44D3-9F69-08E4565AA715}"/>
    <cellStyle name="Normal 2 4 3 3 2 2" xfId="20295" xr:uid="{7C6A290B-C9D2-4D75-8F4A-49C8CD50B997}"/>
    <cellStyle name="Normal 2 4 3 3 2 3" xfId="25014" xr:uid="{B7777ECE-910C-41B0-9D98-CAEECF5F3F91}"/>
    <cellStyle name="Normal 2 4 3 3 2 4" xfId="36868" xr:uid="{C29EA2DF-6624-4EE3-A576-6303AA86AD05}"/>
    <cellStyle name="Normal 2 4 3 3 3" xfId="17047" xr:uid="{D445B1A9-AE8F-4DEA-9C80-2BE0C2DB1BAA}"/>
    <cellStyle name="Normal 2 4 3 3 3 2" xfId="25138" xr:uid="{97808C51-2A1C-425C-B643-33A8D0B8E3AB}"/>
    <cellStyle name="Normal 2 4 3 3 4" xfId="25341" xr:uid="{A65D552E-05B0-4637-806E-169CE775C077}"/>
    <cellStyle name="Normal 2 4 3 3 5" xfId="25558" xr:uid="{0BE27C0F-FF15-4F74-BB04-C77D27BB611F}"/>
    <cellStyle name="Normal 2 4 3 3 6" xfId="25768" xr:uid="{30F1546C-990D-45D7-A183-E7D53D02095A}"/>
    <cellStyle name="Normal 2 4 3 3 7" xfId="24544" xr:uid="{0C5C968D-28AB-4338-BAF5-452A55C53AC0}"/>
    <cellStyle name="Normal 2 4 3 3 8" xfId="26076" xr:uid="{C3A99CF6-0C99-4728-B79D-6945AFAFE0C9}"/>
    <cellStyle name="Normal 2 4 3 3 9" xfId="24252" xr:uid="{47B24312-00B7-447B-A41D-2364CFACFD2A}"/>
    <cellStyle name="Normal 2 4 3 4" xfId="15457" xr:uid="{550BBEF2-4E27-4435-A7BD-6E54D58525E4}"/>
    <cellStyle name="Normal 2 4 3 4 2" xfId="20296" xr:uid="{AE2D022E-E3E8-452C-B5BF-3B21965678C0}"/>
    <cellStyle name="Normal 2 4 3 4 2 2" xfId="25079" xr:uid="{885886ED-A89F-4F83-8629-05BC0856B707}"/>
    <cellStyle name="Normal 2 4 3 4 3" xfId="17048" xr:uid="{A3652F77-4CA4-4DC8-BBA3-827D3CB79CBA}"/>
    <cellStyle name="Normal 2 4 3 4 3 2" xfId="25199" xr:uid="{86B0751F-959C-4494-9CC8-69A9F47A61C7}"/>
    <cellStyle name="Normal 2 4 3 4 4" xfId="25403" xr:uid="{3C588286-A285-4D98-905F-D429636520E4}"/>
    <cellStyle name="Normal 2 4 3 4 5" xfId="25619" xr:uid="{BF3E669B-BB57-4643-8D62-84B077CDA32C}"/>
    <cellStyle name="Normal 2 4 3 4 6" xfId="25828" xr:uid="{130A7FBE-33BD-4FC4-856F-51BB97CBEACE}"/>
    <cellStyle name="Normal 2 4 3 4 7" xfId="24611" xr:uid="{56E5F68D-C2DA-4F86-8D5B-5B1D9A115036}"/>
    <cellStyle name="Normal 2 4 3 4 8" xfId="36869" xr:uid="{C787D402-C43A-4CBC-A5D2-FEA943624CC1}"/>
    <cellStyle name="Normal 2 4 3 5" xfId="14597" xr:uid="{41A2E2F3-ECFA-43B6-91AD-82487F2C2ACF}"/>
    <cellStyle name="Normal 2 4 3 5 2" xfId="24727" xr:uid="{0D68F10E-C805-48F4-BED7-399917361EF5}"/>
    <cellStyle name="Normal 2 4 3 5 3" xfId="36870" xr:uid="{373C24D1-1D9D-406D-A57F-22376AC55E84}"/>
    <cellStyle name="Normal 2 4 3 6" xfId="17045" xr:uid="{E4D6D3E8-75FD-4351-A712-6B50217BBCAA}"/>
    <cellStyle name="Normal 2 4 3 6 2" xfId="24929" xr:uid="{57BDAA87-DB6E-4D10-9807-608131C1B73C}"/>
    <cellStyle name="Normal 2 4 3 7" xfId="24703" xr:uid="{D9577A8C-B5ED-45CC-BEE3-D19A55DAA9ED}"/>
    <cellStyle name="Normal 2 4 3 8" xfId="24821" xr:uid="{D7BEBF10-4C12-455C-BCCA-D0C8AEAAECF9}"/>
    <cellStyle name="Normal 2 4 3 9" xfId="24914" xr:uid="{203C2D92-609F-4BBC-9E72-66B3188087AA}"/>
    <cellStyle name="Normal 2 4 4" xfId="1216" xr:uid="{09B940AD-5B76-40AA-9FD3-7AD62F5652F0}"/>
    <cellStyle name="Normal 2 4 4 10" xfId="26031" xr:uid="{AD84C9E2-2E22-4C18-A7D9-C0E415370091}"/>
    <cellStyle name="Normal 2 4 4 11" xfId="24328" xr:uid="{D5B2FA04-1877-4E03-B297-80DAB91D7CCE}"/>
    <cellStyle name="Normal 2 4 4 12" xfId="24119" xr:uid="{F7F31283-4BB0-4C1E-BFDC-24A3B86BA583}"/>
    <cellStyle name="Normal 2 4 4 13" xfId="5241" xr:uid="{96E08901-737F-4F44-B5E5-DBCEEA992C79}"/>
    <cellStyle name="Normal 2 4 4 2" xfId="5242" xr:uid="{5D296769-D10B-4743-8AD1-6BCCFF560A91}"/>
    <cellStyle name="Normal 2 4 4 2 2" xfId="24364" xr:uid="{461054D5-A1A1-45D0-B9D3-ED642CFAB827}"/>
    <cellStyle name="Normal 2 4 4 2 2 2" xfId="24846" xr:uid="{F1CD9A83-0DC6-44FF-B8E5-16BEB81F1D1A}"/>
    <cellStyle name="Normal 2 4 4 2 3" xfId="24755" xr:uid="{8C8989A0-ADD2-415F-BCB3-1B23920F6695}"/>
    <cellStyle name="Normal 2 4 4 2 4" xfId="25261" xr:uid="{C151117E-103A-4B34-842F-5FC146496F9C}"/>
    <cellStyle name="Normal 2 4 4 2 5" xfId="25478" xr:uid="{F7956B1B-B2DC-4578-9166-998666F2EC07}"/>
    <cellStyle name="Normal 2 4 4 2 6" xfId="25690" xr:uid="{5338464B-97A3-4C88-9816-EE43029146DD}"/>
    <cellStyle name="Normal 2 4 4 2 7" xfId="24310" xr:uid="{332136DF-F1FF-423E-A0C1-FC86765EDDD6}"/>
    <cellStyle name="Normal 2 4 4 2 8" xfId="26058" xr:uid="{2B9B2E92-4AFF-4528-A2AE-1E31B0FD16D7}"/>
    <cellStyle name="Normal 2 4 4 2 9" xfId="24172" xr:uid="{D5141F07-1CD9-4251-BA83-B32088174005}"/>
    <cellStyle name="Normal 2 4 4 3" xfId="14753" xr:uid="{54D7A08C-7E29-4678-91E2-1CD93146CF61}"/>
    <cellStyle name="Normal 2 4 4 3 10" xfId="36871" xr:uid="{32C2CA48-769D-47BB-8C61-97A106BC5415}"/>
    <cellStyle name="Normal 2 4 4 3 2" xfId="20297" xr:uid="{D7884D3E-DD0D-44F5-8448-23A1E1708701}"/>
    <cellStyle name="Normal 2 4 4 3 2 2" xfId="25015" xr:uid="{F5CD0176-4FBC-4219-8BA0-E8B063D07AB3}"/>
    <cellStyle name="Normal 2 4 4 3 3" xfId="25139" xr:uid="{C9C76A7F-59C3-4988-BEAA-BC15A071C34D}"/>
    <cellStyle name="Normal 2 4 4 3 4" xfId="25342" xr:uid="{9D79D61F-248D-49DB-9306-619C5AB7DA8A}"/>
    <cellStyle name="Normal 2 4 4 3 5" xfId="25559" xr:uid="{46FDD303-56FA-46F7-9056-BE135A432316}"/>
    <cellStyle name="Normal 2 4 4 3 6" xfId="25769" xr:uid="{90532DC9-CFC6-4910-8DB8-6CA851F7F6D9}"/>
    <cellStyle name="Normal 2 4 4 3 7" xfId="24545" xr:uid="{5D5DEED7-EF86-4837-8B5F-D54680C122A9}"/>
    <cellStyle name="Normal 2 4 4 3 8" xfId="26077" xr:uid="{C877D247-D2D8-4C43-9F78-85EEE4094D69}"/>
    <cellStyle name="Normal 2 4 4 3 9" xfId="24253" xr:uid="{DB44E44C-C34E-41F7-8438-49026AFAABBA}"/>
    <cellStyle name="Normal 2 4 4 4" xfId="17049" xr:uid="{49BCFB98-49B6-440F-B3C4-507812EA62BA}"/>
    <cellStyle name="Normal 2 4 4 4 2" xfId="25077" xr:uid="{67CE34B3-2F42-4EF8-8F74-E344D5350010}"/>
    <cellStyle name="Normal 2 4 4 4 3" xfId="25197" xr:uid="{ECDD9CBB-2062-4B26-BAD6-4FD8B8C27C5C}"/>
    <cellStyle name="Normal 2 4 4 4 4" xfId="25401" xr:uid="{43E9CF24-0856-40E6-B708-FCA901605502}"/>
    <cellStyle name="Normal 2 4 4 4 5" xfId="25617" xr:uid="{DBE09582-22EF-4074-8048-E96ECBE76B65}"/>
    <cellStyle name="Normal 2 4 4 4 6" xfId="25826" xr:uid="{E7990F06-0DC3-4498-91F5-F3166236FEE7}"/>
    <cellStyle name="Normal 2 4 4 4 7" xfId="24609" xr:uid="{AF007C39-F5CD-4BF0-B0BD-F93B69185EE1}"/>
    <cellStyle name="Normal 2 4 4 5" xfId="24733" xr:uid="{AC0B8232-F110-4371-A21E-B6888ABD3272}"/>
    <cellStyle name="Normal 2 4 4 6" xfId="24783" xr:uid="{4E1B40A8-2E6F-4CEF-AB3E-FD01B1E2E359}"/>
    <cellStyle name="Normal 2 4 4 7" xfId="24677" xr:uid="{7B7C9496-4C07-4853-853A-C7E0890973E7}"/>
    <cellStyle name="Normal 2 4 4 8" xfId="24919" xr:uid="{3AED06B1-BBB2-427F-AC3D-B79464D2A811}"/>
    <cellStyle name="Normal 2 4 4 9" xfId="25072" xr:uid="{E2188924-C145-4D3F-9B93-3B85A5694240}"/>
    <cellStyle name="Normal 2 4 5" xfId="5243" xr:uid="{DB99B0C9-612E-4205-AD4D-F0EF400FDE2A}"/>
    <cellStyle name="Normal 2 4 5 10" xfId="25672" xr:uid="{C8C41A9F-1494-40B0-80A6-C443F5F98217}"/>
    <cellStyle name="Normal 2 4 5 11" xfId="24144" xr:uid="{F1672756-EAF9-4F78-AA18-AE86E25F7780}"/>
    <cellStyle name="Normal 2 4 5 2" xfId="5244" xr:uid="{BA258430-82B0-449B-A166-3E8E7B6270F5}"/>
    <cellStyle name="Normal 2 4 5 2 10" xfId="24197" xr:uid="{FB5B9CDA-B02E-46E3-9FE5-F3F4BF7538F7}"/>
    <cellStyle name="Normal 2 4 5 2 2" xfId="5245" xr:uid="{63AE2E89-6DAB-4D0F-B9D0-44919F97535E}"/>
    <cellStyle name="Normal 2 4 5 2 2 2" xfId="24788" xr:uid="{041411DD-B1A5-42E6-886D-5B7E0B91A55E}"/>
    <cellStyle name="Normal 2 4 5 2 2 3" xfId="24389" xr:uid="{5DF245BB-8909-4DC9-8ABA-5AA26FC4237F}"/>
    <cellStyle name="Normal 2 4 5 2 3" xfId="24852" xr:uid="{C0AD22CE-6AC1-42CE-B6E9-AABD96D20AF8}"/>
    <cellStyle name="Normal 2 4 5 2 4" xfId="25286" xr:uid="{779ED8D3-5669-44EA-ADAF-55296E0825F6}"/>
    <cellStyle name="Normal 2 4 5 2 5" xfId="25503" xr:uid="{F76B9CC3-3780-4126-94EB-DF507FF87633}"/>
    <cellStyle name="Normal 2 4 5 2 6" xfId="25715" xr:uid="{2C6E5205-B466-4A28-9502-A7DDC4E127D3}"/>
    <cellStyle name="Normal 2 4 5 2 7" xfId="26056" xr:uid="{135C8891-92EF-4F92-B678-2068D8FD9F7E}"/>
    <cellStyle name="Normal 2 4 5 2 8" xfId="24489" xr:uid="{FBC3F6AB-FC45-47EB-B4DB-B9788EB85680}"/>
    <cellStyle name="Normal 2 4 5 2 9" xfId="26064" xr:uid="{17A62BD1-0739-4E50-B894-E4A26F1E6D99}"/>
    <cellStyle name="Normal 2 4 5 3" xfId="5246" xr:uid="{D701D612-2AD1-4D9C-911B-F1675153A373}"/>
    <cellStyle name="Normal 2 4 5 3 2" xfId="5247" xr:uid="{7D24E409-148D-44F4-9E33-FA5B4C645CCB}"/>
    <cellStyle name="Normal 2 4 5 3 2 2" xfId="25016" xr:uid="{399981EA-A6B2-40BE-A5F8-A7A2B2962D0C}"/>
    <cellStyle name="Normal 2 4 5 3 3" xfId="25140" xr:uid="{AD2B9397-0FBC-420B-B1F6-171B183150CE}"/>
    <cellStyle name="Normal 2 4 5 3 4" xfId="25343" xr:uid="{18D1343E-30B4-45CA-9ED6-ECB4185B7581}"/>
    <cellStyle name="Normal 2 4 5 3 5" xfId="25560" xr:uid="{9318EBBD-E87A-4C1E-95EC-38A9F80573F9}"/>
    <cellStyle name="Normal 2 4 5 3 6" xfId="25770" xr:uid="{99EA7588-B9C8-4CBA-9500-14EEA4E2EC99}"/>
    <cellStyle name="Normal 2 4 5 3 7" xfId="24546" xr:uid="{93DE48C5-D759-453B-9534-094505DE7C3A}"/>
    <cellStyle name="Normal 2 4 5 3 8" xfId="26078" xr:uid="{D49205A0-AF8B-42EE-A447-607D98E4CA65}"/>
    <cellStyle name="Normal 2 4 5 3 9" xfId="24254" xr:uid="{E38077F0-512C-4AC1-9846-627EA36EF154}"/>
    <cellStyle name="Normal 2 4 5 4" xfId="5248" xr:uid="{0E3CC894-CD87-4870-BB73-20E618819C6F}"/>
    <cellStyle name="Normal 2 4 5 4 2" xfId="5249" xr:uid="{C5F6AA4C-3878-46EC-97F2-6A8ABD9DA3E7}"/>
    <cellStyle name="Normal 2 4 5 4 2 2" xfId="25017" xr:uid="{0073CCBF-9A0F-4726-AF84-0CDE5911CFF6}"/>
    <cellStyle name="Normal 2 4 5 4 3" xfId="25141" xr:uid="{568569F7-168C-4C05-BE46-4B21CC490171}"/>
    <cellStyle name="Normal 2 4 5 4 4" xfId="25344" xr:uid="{01EB4F10-69CB-44C5-9A6A-96B66B1DC8BD}"/>
    <cellStyle name="Normal 2 4 5 4 5" xfId="25561" xr:uid="{B9B74FC1-3617-499A-BA76-86C3177CA564}"/>
    <cellStyle name="Normal 2 4 5 4 6" xfId="25771" xr:uid="{67CE1E5A-CD8A-4284-824F-A6E50D7A1696}"/>
    <cellStyle name="Normal 2 4 5 4 7" xfId="24547" xr:uid="{2BD58901-4D3A-4327-BF69-5F2C8DC98ABB}"/>
    <cellStyle name="Normal 2 4 5 4 8" xfId="26079" xr:uid="{8006A883-F63E-49CD-9DC2-6B1036860D81}"/>
    <cellStyle name="Normal 2 4 5 4 9" xfId="24255" xr:uid="{69344F21-895B-4B5B-97AB-9D66A4474386}"/>
    <cellStyle name="Normal 2 4 5 5" xfId="5250" xr:uid="{0155CB6E-CC08-43FB-B451-BB088E2E5BFE}"/>
    <cellStyle name="Normal 2 4 5 5 2" xfId="5251" xr:uid="{D30304DD-1D14-4D85-9B3A-B133FFB6AAF0}"/>
    <cellStyle name="Normal 2 4 5 6" xfId="5252" xr:uid="{F81477F3-D7D0-4A19-B53C-945FE95F4C13}"/>
    <cellStyle name="Normal 2 4 5 6 2" xfId="5253" xr:uid="{02008A5D-7E96-4F39-85D8-BAC7DBC8A97F}"/>
    <cellStyle name="Normal 2 4 5 6 3" xfId="24774" xr:uid="{1B6300AB-FB24-4B9D-BF4F-FF6DE746ADC3}"/>
    <cellStyle name="Normal 2 4 5 7" xfId="15094" xr:uid="{C876FD39-68D0-4E53-AF24-020D5BC95C93}"/>
    <cellStyle name="Normal 2 4 5 7 2" xfId="20298" xr:uid="{94721215-F311-4F3F-BB43-165844E4D672}"/>
    <cellStyle name="Normal 2 4 5 7 3" xfId="24953" xr:uid="{D52BA0AA-DC05-480F-9095-0E62290CC1A9}"/>
    <cellStyle name="Normal 2 4 5 7 4" xfId="36872" xr:uid="{1B09D4FC-4AD3-416C-973E-13D4F9E25961}"/>
    <cellStyle name="Normal 2 4 5 8" xfId="17050" xr:uid="{7A241744-7494-43F6-A612-DD4C4B9D4059}"/>
    <cellStyle name="Normal 2 4 5 8 2" xfId="24912" xr:uid="{FB65BE37-FD03-46BD-87CB-0D1210D5C86B}"/>
    <cellStyle name="Normal 2 4 5 9" xfId="25456" xr:uid="{6C3C1B1E-373C-444B-9904-BB953FCD6F83}"/>
    <cellStyle name="Normal 2 4 6" xfId="5254" xr:uid="{0D510D2C-F642-453A-8814-4A37ADB668AB}"/>
    <cellStyle name="Normal 2 4 6 2" xfId="5255" xr:uid="{DD6E6A42-3125-4A3A-87A3-745096D35362}"/>
    <cellStyle name="Normal 2 4 6 2 2" xfId="25054" xr:uid="{0A14B196-5FCC-42F0-B945-DCDA0B24F3B1}"/>
    <cellStyle name="Normal 2 4 6 3" xfId="15456" xr:uid="{56948065-4CBE-4EB2-8370-2AA2A96922A0}"/>
    <cellStyle name="Normal 2 4 6 3 2" xfId="20299" xr:uid="{5025597D-7E9F-46D7-B7EB-358EB504DF39}"/>
    <cellStyle name="Normal 2 4 6 3 3" xfId="25178" xr:uid="{2244625A-C84F-43AE-BC47-BE3F89543058}"/>
    <cellStyle name="Normal 2 4 6 3 4" xfId="36873" xr:uid="{D87ACD8B-8EE2-486B-A7C7-CC2BED80F206}"/>
    <cellStyle name="Normal 2 4 6 4" xfId="17051" xr:uid="{D32EFC4A-C99F-43F8-BF13-079B30CFA050}"/>
    <cellStyle name="Normal 2 4 6 4 2" xfId="25381" xr:uid="{AE1989E4-CE1C-4188-91A4-31F878C8EF82}"/>
    <cellStyle name="Normal 2 4 6 5" xfId="25598" xr:uid="{E6638FC1-9295-4962-9BCF-92432A8FE5D9}"/>
    <cellStyle name="Normal 2 4 6 6" xfId="25808" xr:uid="{57D4B1E7-FBCA-4A4B-ADF6-37D06F1C28AF}"/>
    <cellStyle name="Normal 2 4 6 7" xfId="24584" xr:uid="{ECD986E7-08A9-442E-AB03-AF56E427C890}"/>
    <cellStyle name="Normal 2 4 7" xfId="5256" xr:uid="{DC21C6D0-9A4D-4869-BC6C-5C344C8C3F16}"/>
    <cellStyle name="Normal 2 4 7 2" xfId="5257" xr:uid="{AFA8CE96-FA06-4D12-A3EC-8461DD34D6CF}"/>
    <cellStyle name="Normal 2 4 7 3" xfId="24706" xr:uid="{9FF514F3-A2EB-4DA5-B63A-975BBFC3888A}"/>
    <cellStyle name="Normal 2 4 8" xfId="5258" xr:uid="{43ADE9FB-DED9-4C2D-9C9C-212338AFBB4C}"/>
    <cellStyle name="Normal 2 4 8 2" xfId="5259" xr:uid="{C6FA661C-5D83-4D44-847C-F02949AB8AEA}"/>
    <cellStyle name="Normal 2 4 9" xfId="5260" xr:uid="{166A8515-14E0-482C-9B4C-C54C7A2AFCE6}"/>
    <cellStyle name="Normal 2 4_CONCO_R0_Gamesa BOQ Kaniwka" xfId="5261" xr:uid="{A07EBD78-E6BC-4885-904E-08D10E005EFD}"/>
    <cellStyle name="Normal 2 40" xfId="5262" xr:uid="{71D34C0B-7410-46BB-AA15-7C3DA0A44ACE}"/>
    <cellStyle name="Normal 2 40 2" xfId="5263" xr:uid="{ECBA4B4D-9162-469F-A0C4-6AFCA7737431}"/>
    <cellStyle name="Normal 2 41" xfId="5264" xr:uid="{8BC5D319-16FF-4182-B1C3-F5229B56BB62}"/>
    <cellStyle name="Normal 2 41 2" xfId="5265" xr:uid="{51FAE93F-89E4-4216-A5FF-C8833A9AB699}"/>
    <cellStyle name="Normal 2 42" xfId="5266" xr:uid="{2E765B0F-E49E-4327-B9E4-24C5B6FF27CE}"/>
    <cellStyle name="Normal 2 42 2" xfId="5267" xr:uid="{312A0916-4458-48E3-A057-7A8D06D23CEF}"/>
    <cellStyle name="Normal 2 43" xfId="5268" xr:uid="{5BA8AEED-6242-4F12-BC56-0516DD3E9D60}"/>
    <cellStyle name="Normal 2 43 2" xfId="5269" xr:uid="{A7143974-3CAD-4212-B645-4E0EB7FA1661}"/>
    <cellStyle name="Normal 2 44" xfId="5270" xr:uid="{EE53C774-FF51-4976-9BFB-1C7B50B9264E}"/>
    <cellStyle name="Normal 2 44 2" xfId="5271" xr:uid="{AFED57FA-4122-44CF-B57E-9687B9AEA2A4}"/>
    <cellStyle name="Normal 2 45" xfId="5272" xr:uid="{AC0C81A0-B1E4-49EE-BBC4-BA37729BC074}"/>
    <cellStyle name="Normal 2 45 2" xfId="5273" xr:uid="{D1C123FD-24E3-4AC2-B730-37890EB1A694}"/>
    <cellStyle name="Normal 2 46" xfId="5274" xr:uid="{3F483557-BC35-496A-B7C7-440F334CE3BA}"/>
    <cellStyle name="Normal 2 46 2" xfId="5275" xr:uid="{19E01220-A57F-4071-9418-A2B4D40B0F0B}"/>
    <cellStyle name="Normal 2 47" xfId="5276" xr:uid="{40A68051-5CF1-4CDA-908F-8E9F1E896EAB}"/>
    <cellStyle name="Normal 2 47 2" xfId="5277" xr:uid="{FC2F04FE-E3FC-4F34-AC81-89FF134EA10D}"/>
    <cellStyle name="Normal 2 48" xfId="5278" xr:uid="{363025C6-1344-47A9-AF48-04506B8DDBD3}"/>
    <cellStyle name="Normal 2 48 2" xfId="5279" xr:uid="{7F6B0F93-9D46-48B1-BE93-92E2AD6594A9}"/>
    <cellStyle name="Normal 2 49" xfId="5280" xr:uid="{3657D7CC-90F7-4FEC-A680-6E4B5808E6E0}"/>
    <cellStyle name="Normal 2 49 2" xfId="5281" xr:uid="{DF3AA1F7-21AE-430B-BE0E-F380961E858F}"/>
    <cellStyle name="Normal 2 5" xfId="173" xr:uid="{64FA8FE9-F621-4224-A694-DBF52FDB4A18}"/>
    <cellStyle name="Normal 2 5 10" xfId="5282" xr:uid="{4650A1D7-051F-4025-8726-91749E067B34}"/>
    <cellStyle name="Normal 2 5 10 2" xfId="5283" xr:uid="{04AAE1DA-561F-42C8-B55C-EF774C6F215D}"/>
    <cellStyle name="Normal 2 5 11" xfId="5284" xr:uid="{8D29DD35-7F44-42DB-B2DE-FD00526A2395}"/>
    <cellStyle name="Normal 2 5 11 2" xfId="5285" xr:uid="{08027C55-9B04-49D6-A6F2-86C75184C827}"/>
    <cellStyle name="Normal 2 5 12" xfId="17052" xr:uid="{59C349EA-203B-4C3F-A8C4-8BE4A2230179}"/>
    <cellStyle name="Normal 2 5 13" xfId="31213" xr:uid="{5290DAF6-E918-4AEC-A996-B2E690B1E877}"/>
    <cellStyle name="Normal 2 5 2" xfId="1785" xr:uid="{ADA6F4A8-A783-4E80-A92C-D3C0F782E042}"/>
    <cellStyle name="Normal 2 5 2 10" xfId="5286" xr:uid="{0796DAF2-2E38-4D3B-9765-A49EEF12AF5C}"/>
    <cellStyle name="Normal 2 5 2 2" xfId="5287" xr:uid="{4AB32978-988F-49A0-AB90-220DB03C4C26}"/>
    <cellStyle name="Normal 2 5 2 2 2" xfId="5288" xr:uid="{003F18E1-0FDB-44BA-88A9-B77111692347}"/>
    <cellStyle name="Normal 2 5 2 2 2 2" xfId="33720" xr:uid="{2E165D7D-A504-4A2A-8701-6AABA829566F}"/>
    <cellStyle name="Normal 2 5 2 2 3" xfId="33721" xr:uid="{907F9B07-8AD7-40E8-B464-EF1E66D8F450}"/>
    <cellStyle name="Normal 2 5 2 2 4" xfId="32005" xr:uid="{7DA68A69-7F17-4FA9-8DB5-36D06FB446CD}"/>
    <cellStyle name="Normal 2 5 2 3" xfId="5289" xr:uid="{A148CB05-5A18-4F46-97A0-EB95C0760621}"/>
    <cellStyle name="Normal 2 5 2 3 2" xfId="5290" xr:uid="{7AA30295-1830-42CF-9233-4EEA0743A633}"/>
    <cellStyle name="Normal 2 5 2 3 3" xfId="33722" xr:uid="{778D9543-8BA3-4959-A529-DEB3D3A61755}"/>
    <cellStyle name="Normal 2 5 2 4" xfId="5291" xr:uid="{07CD3DDD-7BAB-451C-98B0-3E42AED9CEA3}"/>
    <cellStyle name="Normal 2 5 2 4 2" xfId="5292" xr:uid="{E7A4EB0E-0046-40ED-A0E0-8FDCA61ABC93}"/>
    <cellStyle name="Normal 2 5 2 4 3" xfId="33723" xr:uid="{C9BF8D23-3609-4665-81FA-1644EA95933D}"/>
    <cellStyle name="Normal 2 5 2 5" xfId="5293" xr:uid="{3B79BBBC-D166-4A43-A9D2-AB59B1C32685}"/>
    <cellStyle name="Normal 2 5 2 5 2" xfId="5294" xr:uid="{F202CE6C-F052-46C3-AF0F-B30DED4A374D}"/>
    <cellStyle name="Normal 2 5 2 6" xfId="5295" xr:uid="{DD7914E4-881F-415E-BE3E-0C4BC6C8891A}"/>
    <cellStyle name="Normal 2 5 2 6 2" xfId="5296" xr:uid="{89FA2DBF-DDD4-4A80-86DB-E180FB031830}"/>
    <cellStyle name="Normal 2 5 2 7" xfId="5297" xr:uid="{E9F18360-A171-4A90-8E2B-158716FFBB49}"/>
    <cellStyle name="Normal 2 5 2 7 2" xfId="5298" xr:uid="{32E96530-E842-46F0-B2A8-290B3BC5D4A8}"/>
    <cellStyle name="Normal 2 5 2 8" xfId="5299" xr:uid="{B1476C68-2396-4DC9-ABBE-5B8591768963}"/>
    <cellStyle name="Normal 2 5 2 8 2" xfId="5300" xr:uid="{6D8E4523-6BAA-4DD4-848E-FDF085DB8BAC}"/>
    <cellStyle name="Normal 2 5 2 9" xfId="14755" xr:uid="{F6A14BCC-AAE0-41FD-9C46-793CC815CFC8}"/>
    <cellStyle name="Normal 2 5 3" xfId="5301" xr:uid="{F0AB8F23-9796-4053-9008-3CBD8D6106AA}"/>
    <cellStyle name="Normal 2 5 3 2" xfId="5302" xr:uid="{6F8312F4-6965-4600-8EE8-CDFA6368724A}"/>
    <cellStyle name="Normal 2 5 3 2 2" xfId="33724" xr:uid="{5AA8789B-CD88-42A0-AB24-AE5198B28B70}"/>
    <cellStyle name="Normal 2 5 3 3" xfId="33725" xr:uid="{4E4A9292-6E52-4915-A3D0-CCFFEDBB8A20}"/>
    <cellStyle name="Normal 2 5 3 4" xfId="32006" xr:uid="{E12A2C27-7DF6-446A-968A-46C4F3EC3225}"/>
    <cellStyle name="Normal 2 5 4" xfId="5303" xr:uid="{B3017885-58E3-4C3F-8B01-90D562968504}"/>
    <cellStyle name="Normal 2 5 4 2" xfId="5304" xr:uid="{578D1B2D-2A3F-49D5-81BF-6C02E6B4CCB4}"/>
    <cellStyle name="Normal 2 5 4 3" xfId="33726" xr:uid="{CBEB3EAD-688A-444B-AC8A-562A55A3273E}"/>
    <cellStyle name="Normal 2 5 5" xfId="5305" xr:uid="{3BEB6A70-974D-4BD6-B3BA-DA93EA9F7C36}"/>
    <cellStyle name="Normal 2 5 5 2" xfId="5306" xr:uid="{2AF40C36-C7C0-43ED-83AB-3E020D982028}"/>
    <cellStyle name="Normal 2 5 5 2 2" xfId="5307" xr:uid="{0014BABD-026A-49C4-852F-65ED4CF0CF7D}"/>
    <cellStyle name="Normal 2 5 5 3" xfId="5308" xr:uid="{77395552-68C1-4BCE-84B0-705E2AE292D7}"/>
    <cellStyle name="Normal 2 5 5 3 2" xfId="5309" xr:uid="{5A76E037-A32D-4D52-AA5B-67572099BC81}"/>
    <cellStyle name="Normal 2 5 5 4" xfId="5310" xr:uid="{2E0C4A47-EE43-45DF-80DD-52E1A4B29E45}"/>
    <cellStyle name="Normal 2 5 5 4 2" xfId="5311" xr:uid="{A5439146-6D74-4D08-BBA1-B159847F0E7F}"/>
    <cellStyle name="Normal 2 5 5 5" xfId="5312" xr:uid="{3C9A9CB4-F4B1-4987-93F0-B5855262BC35}"/>
    <cellStyle name="Normal 2 5 5 5 2" xfId="5313" xr:uid="{B242A116-3539-4E23-9B2F-4D02504A90C9}"/>
    <cellStyle name="Normal 2 5 5 6" xfId="5314" xr:uid="{C8573C45-5553-486B-9C9F-4D51B7177EE0}"/>
    <cellStyle name="Normal 2 5 5 6 2" xfId="5315" xr:uid="{52BD5BCB-5D64-45A2-B55E-6630705FDA80}"/>
    <cellStyle name="Normal 2 5 5 7" xfId="33727" xr:uid="{B6D93D44-1675-44EF-9DF3-AB02210D37F4}"/>
    <cellStyle name="Normal 2 5 6" xfId="5316" xr:uid="{58A077D4-6645-4A0F-8DEB-5D0C67FD8636}"/>
    <cellStyle name="Normal 2 5 6 2" xfId="5317" xr:uid="{C803698C-83CD-4786-9BD8-D39373BDCCCB}"/>
    <cellStyle name="Normal 2 5 7" xfId="5318" xr:uid="{518CC82E-D602-48AE-873A-0AA34E15364F}"/>
    <cellStyle name="Normal 2 5 7 2" xfId="5319" xr:uid="{BB756320-E87F-4A10-B814-C7DDEE271922}"/>
    <cellStyle name="Normal 2 5 8" xfId="5320" xr:uid="{072711A7-7D1B-4318-8A3C-1127773D3663}"/>
    <cellStyle name="Normal 2 5 8 2" xfId="5321" xr:uid="{1890B8B0-2EDA-4358-B962-AE36E7225F5A}"/>
    <cellStyle name="Normal 2 5 9" xfId="5322" xr:uid="{9D22786B-7019-4009-83EE-AFB3AB092A8F}"/>
    <cellStyle name="Normal 2 5_CONCO_R0_Gamesa BOQ Kaniwka" xfId="5323" xr:uid="{FF5B61B5-7699-4855-9F0B-E18AF6C7184A}"/>
    <cellStyle name="Normal 2 50" xfId="5324" xr:uid="{6710C2E7-694F-4A2E-8D5A-3EE0D06EE8A3}"/>
    <cellStyle name="Normal 2 50 2" xfId="5325" xr:uid="{0C5AA8A4-9D20-4095-A341-CF74ED999131}"/>
    <cellStyle name="Normal 2 51" xfId="5326" xr:uid="{8F455AA8-856F-4818-8629-F291ABA831FE}"/>
    <cellStyle name="Normal 2 51 2" xfId="5327" xr:uid="{A879F388-58C3-4925-B8BC-9C90C8FBD0C1}"/>
    <cellStyle name="Normal 2 52" xfId="5328" xr:uid="{6D9304E0-8EB1-4225-8D5A-B94D9678E9AA}"/>
    <cellStyle name="Normal 2 52 2" xfId="5329" xr:uid="{D7BA3319-58EB-4048-BB55-0D14093596FF}"/>
    <cellStyle name="Normal 2 53" xfId="5330" xr:uid="{D4512DE6-E94A-43C8-B960-CB97B5052880}"/>
    <cellStyle name="Normal 2 53 2" xfId="5331" xr:uid="{F5DB2205-BA67-4A87-AA58-1E81FB2088AE}"/>
    <cellStyle name="Normal 2 54" xfId="5332" xr:uid="{B1BCA3A9-EE67-49E0-9063-9B8A8956ACE5}"/>
    <cellStyle name="Normal 2 54 2" xfId="5333" xr:uid="{78E4F85A-2194-4940-A35F-D0A91B5A43C5}"/>
    <cellStyle name="Normal 2 55" xfId="5334" xr:uid="{C7BD2113-2112-4BD9-97E5-882F51CAD601}"/>
    <cellStyle name="Normal 2 55 2" xfId="5335" xr:uid="{3D7B08BA-36AE-43F7-9531-4615CC85DB74}"/>
    <cellStyle name="Normal 2 56" xfId="5336" xr:uid="{1C937262-B6E6-443B-B3D4-C7BC86A84218}"/>
    <cellStyle name="Normal 2 56 2" xfId="5337" xr:uid="{A3CE62BC-8B67-4B89-8D71-C3907FBFB088}"/>
    <cellStyle name="Normal 2 57" xfId="5338" xr:uid="{EFF79C57-C336-4DF2-9FDF-C7205C89B3C6}"/>
    <cellStyle name="Normal 2 57 2" xfId="5339" xr:uid="{6F590246-615F-44AA-8E0A-D44212AF7382}"/>
    <cellStyle name="Normal 2 58" xfId="5340" xr:uid="{BED29F3E-EE98-4778-B9C3-3C2A982FA967}"/>
    <cellStyle name="Normal 2 58 2" xfId="5341" xr:uid="{1D4FA677-4F19-4BA6-897F-52C59A144A42}"/>
    <cellStyle name="Normal 2 59" xfId="5342" xr:uid="{D5B9F728-8083-4E28-9ECC-02D703131A24}"/>
    <cellStyle name="Normal 2 59 2" xfId="5343" xr:uid="{AB5237E5-50D6-4468-860B-D4BB3C9A3018}"/>
    <cellStyle name="Normal 2 6" xfId="1217" xr:uid="{A95FB13C-3E6B-4D98-990A-41D62D8CBCA8}"/>
    <cellStyle name="Normal 2 6 2" xfId="1890" xr:uid="{416B83E4-7EC7-4615-A714-BDD0C30EAFF7}"/>
    <cellStyle name="Normal 2 6 2 2" xfId="14756" xr:uid="{2D4C5497-093B-42CD-9DD4-D274B8B6C849}"/>
    <cellStyle name="Normal 2 6 2 3" xfId="33728" xr:uid="{387C6085-9531-4A7B-BBE9-9D4D365E9CC2}"/>
    <cellStyle name="Normal 2 6 2 4" xfId="5344" xr:uid="{B1127E4C-EDB5-44F9-963B-47A53BB6ADBD}"/>
    <cellStyle name="Normal 2 6 3" xfId="17053" xr:uid="{55F848DF-539B-474D-94DF-D20DF35BD163}"/>
    <cellStyle name="Normal 2 6 3 2" xfId="33729" xr:uid="{1DC3419D-A2ED-421F-8466-E5BA515D00E2}"/>
    <cellStyle name="Normal 2 6 4" xfId="33730" xr:uid="{381E888D-18DA-4F60-B8A1-B9BD3DF8D78D}"/>
    <cellStyle name="Normal 2 60" xfId="5345" xr:uid="{B95B2850-FD98-439D-A15D-B491A6A71701}"/>
    <cellStyle name="Normal 2 60 2" xfId="5346" xr:uid="{257D6233-11B3-4914-9857-7BCA7EBD161B}"/>
    <cellStyle name="Normal 2 61" xfId="5347" xr:uid="{5FD0DDA4-630E-4A22-9A7B-8DE9D9446F59}"/>
    <cellStyle name="Normal 2 61 2" xfId="5348" xr:uid="{B7FBA7EE-9202-41F4-B612-481524E0B43F}"/>
    <cellStyle name="Normal 2 62" xfId="5349" xr:uid="{18691F9D-ACFD-45DB-9F3D-5C94F3AAC1AD}"/>
    <cellStyle name="Normal 2 62 2" xfId="5350" xr:uid="{1367F9F3-EB94-44FE-A5CA-6AC556B8EA13}"/>
    <cellStyle name="Normal 2 63" xfId="5351" xr:uid="{AA0EB14B-FCCD-4383-AAB5-F24BD17F0360}"/>
    <cellStyle name="Normal 2 63 2" xfId="5352" xr:uid="{0908D3CC-DD86-4536-ADBB-1DFDAD71F145}"/>
    <cellStyle name="Normal 2 64" xfId="5353" xr:uid="{01F43744-E8E7-4B88-A90D-8805C70CFEC8}"/>
    <cellStyle name="Normal 2 64 2" xfId="5354" xr:uid="{6CBEE15C-D34A-460E-9BEA-15D75EF4207D}"/>
    <cellStyle name="Normal 2 65" xfId="5355" xr:uid="{69B5FD3B-EF14-4454-BB11-C6EDEC1E7FD0}"/>
    <cellStyle name="Normal 2 65 2" xfId="5356" xr:uid="{C306E3C2-F7C0-48F1-95E2-B8950F91B4A9}"/>
    <cellStyle name="Normal 2 66" xfId="5357" xr:uid="{B40A705A-E310-40EF-ADA2-DE665816CF6D}"/>
    <cellStyle name="Normal 2 66 2" xfId="5358" xr:uid="{6C92F5E1-E73B-4769-A223-A00D961552B3}"/>
    <cellStyle name="Normal 2 67" xfId="5359" xr:uid="{7EA3074A-22FE-43A5-B879-43A6676ADE15}"/>
    <cellStyle name="Normal 2 67 2" xfId="5360" xr:uid="{251A6BD9-2DA2-427C-8625-97A627BBB401}"/>
    <cellStyle name="Normal 2 68" xfId="5361" xr:uid="{CA267938-0058-4EEC-87A9-C1C64CAC8CC1}"/>
    <cellStyle name="Normal 2 68 2" xfId="5362" xr:uid="{3B5FF0AB-8760-43B8-819F-5AC5196C8C1E}"/>
    <cellStyle name="Normal 2 69" xfId="5363" xr:uid="{256EA3B2-B03C-459C-B338-8914CC632070}"/>
    <cellStyle name="Normal 2 69 2" xfId="5364" xr:uid="{C354934C-66FF-46BF-8038-D0BFE809B231}"/>
    <cellStyle name="Normal 2 7" xfId="1218" xr:uid="{D3732BA8-51EA-485A-8EEF-ACA51B91F029}"/>
    <cellStyle name="Normal 2 7 2" xfId="1821" xr:uid="{BEB24945-63D8-4338-81EC-326D443CB5C4}"/>
    <cellStyle name="Normal 2 7 2 2" xfId="33731" xr:uid="{6E6F9A8D-2C49-472E-B939-2C1DC8C8720A}"/>
    <cellStyle name="Normal 2 7 2 3" xfId="5365" xr:uid="{1323EB24-6022-40C9-A3C9-FEE284152864}"/>
    <cellStyle name="Normal 2 7 3" xfId="33732" xr:uid="{A8CC26A0-2DD7-4D16-A3AF-5AB44BBD6472}"/>
    <cellStyle name="Normal 2 7 4" xfId="32007" xr:uid="{0C4C91F4-A996-4832-B6A5-AB81AC13415F}"/>
    <cellStyle name="Normal 2 70" xfId="5366" xr:uid="{5B4C795F-8F42-4A8F-8668-353C42FCFA67}"/>
    <cellStyle name="Normal 2 70 2" xfId="5367" xr:uid="{54664794-69BA-482B-9BAF-F6E8889DF33F}"/>
    <cellStyle name="Normal 2 71" xfId="5368" xr:uid="{B9BDC86F-69A6-406E-830F-D2E3B8B38F49}"/>
    <cellStyle name="Normal 2 71 2" xfId="5369" xr:uid="{E6F07DDB-882D-4E4E-AB71-7055C02060EC}"/>
    <cellStyle name="Normal 2 72" xfId="5370" xr:uid="{885700D6-BA19-44E0-BBAE-18AAEA9C799A}"/>
    <cellStyle name="Normal 2 72 2" xfId="5371" xr:uid="{A7F705F6-F1CB-46DA-8418-17A91822204C}"/>
    <cellStyle name="Normal 2 73" xfId="5372" xr:uid="{E4702126-E66E-483F-BE95-3A8A9A8C0A26}"/>
    <cellStyle name="Normal 2 73 2" xfId="5373" xr:uid="{B10E9A7F-EC8A-4143-85A2-593D7EAE774B}"/>
    <cellStyle name="Normal 2 74" xfId="5374" xr:uid="{3EB3A348-E193-4BEA-ABA8-A49920FC441F}"/>
    <cellStyle name="Normal 2 74 2" xfId="5375" xr:uid="{23327B29-BB12-494A-A2CA-BE65C77993C3}"/>
    <cellStyle name="Normal 2 75" xfId="5376" xr:uid="{E5E95D68-2FB7-400E-8B04-58901AE4069A}"/>
    <cellStyle name="Normal 2 75 2" xfId="5377" xr:uid="{ABB6BB76-9D8D-4C68-95BC-F2C474A9FD31}"/>
    <cellStyle name="Normal 2 76" xfId="5378" xr:uid="{1AFFEF38-33EF-4AD7-9681-95F79483D310}"/>
    <cellStyle name="Normal 2 76 2" xfId="5379" xr:uid="{69A4A0C4-A420-4D85-A799-54B8410EB69F}"/>
    <cellStyle name="Normal 2 77" xfId="5380" xr:uid="{100E1FBE-5CFF-459E-9596-A0F07995E25C}"/>
    <cellStyle name="Normal 2 77 2" xfId="5381" xr:uid="{E6E0D0BF-3848-46DA-AEDD-675A4F82F35D}"/>
    <cellStyle name="Normal 2 78" xfId="5382" xr:uid="{9AFC9174-FAAE-45D7-BFEE-029CB54EB3C5}"/>
    <cellStyle name="Normal 2 78 2" xfId="5383" xr:uid="{D1529711-CC5A-4153-9349-1C655100FFDD}"/>
    <cellStyle name="Normal 2 79" xfId="5384" xr:uid="{1F23776C-F866-4F7A-9C76-75E0049F3F3A}"/>
    <cellStyle name="Normal 2 79 2" xfId="5385" xr:uid="{22F19D64-7EE7-4B78-B0B0-FF0976E414EC}"/>
    <cellStyle name="Normal 2 8" xfId="1219" xr:uid="{BE2E0BB9-F350-4607-92BE-130D61CB79EF}"/>
    <cellStyle name="Normal 2 8 10" xfId="5386" xr:uid="{4FCB4F0A-6B21-431A-8F96-B6AA6BAA84A3}"/>
    <cellStyle name="Normal 2 8 10 2" xfId="5387" xr:uid="{92B9835E-E74A-4725-AA69-6E8407B020FF}"/>
    <cellStyle name="Normal 2 8 11" xfId="5388" xr:uid="{192BD292-198B-448B-84F5-0815F4A1A6A6}"/>
    <cellStyle name="Normal 2 8 11 2" xfId="5389" xr:uid="{BAA05183-FBCB-4415-873A-D356E81D2803}"/>
    <cellStyle name="Normal 2 8 12" xfId="24162" xr:uid="{ACCE3380-1F2E-4BC2-8FCC-74B3671FA47A}"/>
    <cellStyle name="Normal 2 8 13" xfId="31992" xr:uid="{9C0BF40B-C037-425D-9B06-AAAC7189AAFC}"/>
    <cellStyle name="Normal 2 8 14" xfId="39166" xr:uid="{D014621B-C2A2-42D2-BC08-F163492198ED}"/>
    <cellStyle name="Normal 2 8 2" xfId="1892" xr:uid="{9EECA423-06E7-474E-BC29-3C93B1A415A2}"/>
    <cellStyle name="Normal 2 8 2 2" xfId="5391" xr:uid="{F7B66C6A-37DB-424E-96E5-66F3C7F685AC}"/>
    <cellStyle name="Normal 2 8 2 2 2" xfId="5392" xr:uid="{02A0E249-ECD7-476D-A302-28C22F711DEC}"/>
    <cellStyle name="Normal 2 8 2 3" xfId="5393" xr:uid="{52D0943A-D4E7-414D-BCF5-5FA099CD61FA}"/>
    <cellStyle name="Normal 2 8 2 3 2" xfId="5394" xr:uid="{C6CB61E9-4F4D-48CF-BBE3-967805A75919}"/>
    <cellStyle name="Normal 2 8 2 4" xfId="5395" xr:uid="{AA82DEFC-7086-4ED7-834E-D6C71B52B369}"/>
    <cellStyle name="Normal 2 8 2 4 2" xfId="5396" xr:uid="{0F25CC51-4A57-4D06-8B94-22D1473730A4}"/>
    <cellStyle name="Normal 2 8 2 5" xfId="5397" xr:uid="{CDCB975B-22F4-4127-85B5-D76EA3146A35}"/>
    <cellStyle name="Normal 2 8 2 5 2" xfId="5398" xr:uid="{E284F193-63E1-4EC3-B332-C4B7ADA9819F}"/>
    <cellStyle name="Normal 2 8 2 6" xfId="5399" xr:uid="{8EF8D906-2DA8-4BEF-BB0C-5637A7EFDEF4}"/>
    <cellStyle name="Normal 2 8 2 6 2" xfId="5400" xr:uid="{BF3B3CD7-AF80-4F31-9EE9-8EFE916675DF}"/>
    <cellStyle name="Normal 2 8 2 7" xfId="5401" xr:uid="{7E774B47-4A24-4D95-9FDA-2A95C85373A0}"/>
    <cellStyle name="Normal 2 8 2 7 2" xfId="5402" xr:uid="{F7797164-9EF3-4068-B25D-B6476A0F07F4}"/>
    <cellStyle name="Normal 2 8 2 8" xfId="5403" xr:uid="{251EFF2E-76E2-4131-99F7-F5A4DCB67F19}"/>
    <cellStyle name="Normal 2 8 2 8 2" xfId="5404" xr:uid="{B7567913-548D-4B66-95D2-708FE8E44552}"/>
    <cellStyle name="Normal 2 8 2 9" xfId="5390" xr:uid="{34C145BF-BA7A-4F5C-A285-F024BD613770}"/>
    <cellStyle name="Normal 2 8 3" xfId="5405" xr:uid="{4251E351-93BF-4A12-93DC-F660C1FB1097}"/>
    <cellStyle name="Normal 2 8 3 2" xfId="5406" xr:uid="{DCCD8417-EC6D-4188-B55E-EFE786243800}"/>
    <cellStyle name="Normal 2 8 4" xfId="5407" xr:uid="{F48BB03E-3D9C-47CA-9EB8-40E045B0975B}"/>
    <cellStyle name="Normal 2 8 4 2" xfId="5408" xr:uid="{5FBB44DE-ED2B-4162-A0DB-B7B87A530D31}"/>
    <cellStyle name="Normal 2 8 5" xfId="5409" xr:uid="{A7D71683-AF4A-4C2C-8A31-55EAF63D5172}"/>
    <cellStyle name="Normal 2 8 5 2" xfId="5410" xr:uid="{741C54A8-2D4A-4FC6-8E2F-5A449BBDB6D2}"/>
    <cellStyle name="Normal 2 8 5 2 2" xfId="5411" xr:uid="{C83E09F3-6169-44F6-B7CA-3F5EE7443EC3}"/>
    <cellStyle name="Normal 2 8 5 3" xfId="5412" xr:uid="{D4D5BCA6-2B57-463B-9B8E-71A762A588A5}"/>
    <cellStyle name="Normal 2 8 5 3 2" xfId="5413" xr:uid="{07277F80-4615-43E6-9787-5791D849F07D}"/>
    <cellStyle name="Normal 2 8 5 4" xfId="5414" xr:uid="{331C4DDA-2101-4365-8FBB-A86ACA5EC369}"/>
    <cellStyle name="Normal 2 8 5 4 2" xfId="5415" xr:uid="{A3778D1B-CA4A-44DA-A457-05087B63159E}"/>
    <cellStyle name="Normal 2 8 5 5" xfId="5416" xr:uid="{3B637B66-F8BC-4587-88CA-4BFA2297FE6B}"/>
    <cellStyle name="Normal 2 8 5 5 2" xfId="5417" xr:uid="{56AD4C92-306C-41F4-9A51-87F2A18519A5}"/>
    <cellStyle name="Normal 2 8 5 6" xfId="5418" xr:uid="{8128A0D5-E713-40BC-8D0C-F93D3A4BCC3A}"/>
    <cellStyle name="Normal 2 8 5 6 2" xfId="5419" xr:uid="{42FABBD0-8BD7-40F5-A13F-0A5C178E94E8}"/>
    <cellStyle name="Normal 2 8 6" xfId="5420" xr:uid="{591F487E-CCE4-4967-B371-042CBF5E93AC}"/>
    <cellStyle name="Normal 2 8 6 2" xfId="5421" xr:uid="{E78BBA57-277E-4BFA-B054-364DCD09AFB5}"/>
    <cellStyle name="Normal 2 8 7" xfId="5422" xr:uid="{AFC45DF5-45BA-43B7-AC9F-15ED19139514}"/>
    <cellStyle name="Normal 2 8 7 2" xfId="5423" xr:uid="{D40C8B3E-887D-4B44-AADF-DA7AC9737D4F}"/>
    <cellStyle name="Normal 2 8 8" xfId="5424" xr:uid="{54775704-1173-4F7B-8843-DF55222D3A08}"/>
    <cellStyle name="Normal 2 8 8 2" xfId="5425" xr:uid="{90F322CD-0975-433B-877B-B73C27AB1377}"/>
    <cellStyle name="Normal 2 8 9" xfId="5426" xr:uid="{B4D61E73-3152-4FEF-B080-D37A037CE81B}"/>
    <cellStyle name="Normal 2 8_CONCO_R0_Gamesa BOQ Kaniwka" xfId="5427" xr:uid="{F298D41B-E6A7-44A3-AFEA-5193270EC0A2}"/>
    <cellStyle name="Normal 2 80" xfId="5428" xr:uid="{14166B89-58E4-4306-81B4-9CC16F834966}"/>
    <cellStyle name="Normal 2 80 2" xfId="5429" xr:uid="{BCF34F69-5069-47C9-876D-6E1ABD597539}"/>
    <cellStyle name="Normal 2 81" xfId="5430" xr:uid="{4A7A77B9-ED6A-4174-9A85-6461FACE9407}"/>
    <cellStyle name="Normal 2 81 2" xfId="5431" xr:uid="{86DC95A8-E9BB-4C05-B555-7B4128E00400}"/>
    <cellStyle name="Normal 2 82" xfId="5432" xr:uid="{B42D7D11-9726-4039-A4EC-BCACD3D9ED8C}"/>
    <cellStyle name="Normal 2 82 2" xfId="5433" xr:uid="{6062A18C-D905-4230-B6C4-8B48A0279C94}"/>
    <cellStyle name="Normal 2 83" xfId="5434" xr:uid="{8B46635B-13F6-46DE-9B32-98FA6B856FAE}"/>
    <cellStyle name="Normal 2 83 2" xfId="5435" xr:uid="{BE6C3DAF-206A-496B-82DB-275FC4AF1B63}"/>
    <cellStyle name="Normal 2 84" xfId="5436" xr:uid="{0727E68B-BE7B-477A-BBD0-D35BB0E2BB13}"/>
    <cellStyle name="Normal 2 84 2" xfId="5437" xr:uid="{829F376D-5675-484F-A4BA-85D855E46A3C}"/>
    <cellStyle name="Normal 2 85" xfId="5438" xr:uid="{C51771B3-797C-4E3A-BF38-30792573E82F}"/>
    <cellStyle name="Normal 2 85 2" xfId="5439" xr:uid="{7A5AA569-0BCD-47A5-AA08-3A5AC4A271A1}"/>
    <cellStyle name="Normal 2 86" xfId="5440" xr:uid="{54460457-61A5-42C3-AAAD-FA878AC6E8D4}"/>
    <cellStyle name="Normal 2 86 2" xfId="5441" xr:uid="{36E6C328-1425-48FE-8A9F-5129F64269F0}"/>
    <cellStyle name="Normal 2 87" xfId="5442" xr:uid="{0814B576-F9F6-4721-9104-B7ACD8C25AD2}"/>
    <cellStyle name="Normal 2 87 2" xfId="5443" xr:uid="{1D0359DC-B760-459A-A7E8-568D1731BF2F}"/>
    <cellStyle name="Normal 2 88" xfId="5444" xr:uid="{07D903B2-5F8C-4434-9592-B4B737FAE1D8}"/>
    <cellStyle name="Normal 2 88 2" xfId="5445" xr:uid="{90A838DF-91A2-478C-A7A8-E705AE9D1EE2}"/>
    <cellStyle name="Normal 2 89" xfId="5446" xr:uid="{D3089603-4E16-40ED-9283-506B8687272E}"/>
    <cellStyle name="Normal 2 89 2" xfId="5447" xr:uid="{CCB9FAA0-29EB-43EA-8CCD-FF76D242A81C}"/>
    <cellStyle name="Normal 2 9" xfId="1220" xr:uid="{3E711609-8E7B-4C39-AA2A-EB50FB4D70EE}"/>
    <cellStyle name="Normal 2 9 10" xfId="1221" xr:uid="{DCD7FC0D-C4D8-4C4C-BA73-C8A7C82DB626}"/>
    <cellStyle name="Normal 2 9 10 2" xfId="9849" xr:uid="{F01F2A3F-6241-4DAF-964D-668A43790FBB}"/>
    <cellStyle name="Normal 2 9 11" xfId="1222" xr:uid="{35494827-DEC0-49A9-9861-FBCDC1908194}"/>
    <cellStyle name="Normal 2 9 11 2" xfId="9850" xr:uid="{C1A12D15-0250-4E31-A613-CAB3B8188BD0}"/>
    <cellStyle name="Normal 2 9 12" xfId="1223" xr:uid="{B06F3FD2-1F96-4132-A9B5-5317630D065B}"/>
    <cellStyle name="Normal 2 9 12 2" xfId="9851" xr:uid="{A465505B-889A-477B-859E-A2D10B7F54AA}"/>
    <cellStyle name="Normal 2 9 13" xfId="1224" xr:uid="{5A22C039-D8F2-41C8-A486-16420C22890B}"/>
    <cellStyle name="Normal 2 9 13 2" xfId="9852" xr:uid="{83483972-76AC-43EE-BAAB-3A73D4AA1341}"/>
    <cellStyle name="Normal 2 9 14" xfId="1225" xr:uid="{988272DD-E56B-4FF6-8B98-51EFEAED8DCF}"/>
    <cellStyle name="Normal 2 9 14 2" xfId="9853" xr:uid="{A4B2AA94-6F8E-4D99-8410-CC3839D0622E}"/>
    <cellStyle name="Normal 2 9 15" xfId="1226" xr:uid="{83E5E2C1-A14A-4A60-A539-A0D4EF107A2E}"/>
    <cellStyle name="Normal 2 9 15 2" xfId="9854" xr:uid="{3993373B-2EF1-4CB7-B5D8-DDA93E3F2B0E}"/>
    <cellStyle name="Normal 2 9 16" xfId="1227" xr:uid="{03353464-2B59-480F-9065-E8F0EC3D3491}"/>
    <cellStyle name="Normal 2 9 16 2" xfId="9855" xr:uid="{2331C121-DCF2-4D98-A55B-F05885ACAFF6}"/>
    <cellStyle name="Normal 2 9 17" xfId="1228" xr:uid="{F76C2981-CB78-4970-A745-2A813D17F13F}"/>
    <cellStyle name="Normal 2 9 17 2" xfId="9856" xr:uid="{B6382502-5A04-42B4-8B91-308121894A62}"/>
    <cellStyle name="Normal 2 9 18" xfId="1229" xr:uid="{FA215646-D480-48B1-8DFE-8CB72E5607D5}"/>
    <cellStyle name="Normal 2 9 18 2" xfId="9857" xr:uid="{74B1B093-8D7D-4682-BC59-4F85DA77062B}"/>
    <cellStyle name="Normal 2 9 19" xfId="1230" xr:uid="{9CEB83C1-8A43-418D-83C3-74DEB58301B5}"/>
    <cellStyle name="Normal 2 9 19 2" xfId="9858" xr:uid="{4ACA7655-00CE-4C7C-8BD8-F6F0DD0B1C41}"/>
    <cellStyle name="Normal 2 9 2" xfId="1231" xr:uid="{F41FF4F0-46DC-414F-A3B5-4BAB587489A0}"/>
    <cellStyle name="Normal 2 9 2 2" xfId="5448" xr:uid="{26320A0F-EC74-4668-A9C8-5D1266EB23DD}"/>
    <cellStyle name="Normal 2 9 20" xfId="1232" xr:uid="{C77ACA84-95B3-401D-89F3-8A726D136330}"/>
    <cellStyle name="Normal 2 9 20 2" xfId="9859" xr:uid="{E2EA78E5-2446-4399-B248-6E5AF11C34E6}"/>
    <cellStyle name="Normal 2 9 21" xfId="1233" xr:uid="{F1161678-3723-4A11-A111-4473EF3198DB}"/>
    <cellStyle name="Normal 2 9 21 2" xfId="9860" xr:uid="{91C8CD8E-66C8-497F-8771-32443C742219}"/>
    <cellStyle name="Normal 2 9 22" xfId="1234" xr:uid="{40732EA2-2C9E-43C5-8702-EA4B75E4CE65}"/>
    <cellStyle name="Normal 2 9 22 2" xfId="9861" xr:uid="{8BEA8448-C7BC-4FEB-9BD3-FCDE14579C25}"/>
    <cellStyle name="Normal 2 9 23" xfId="1235" xr:uid="{13245FA0-0B30-4DC5-AC04-5CD4A91EA106}"/>
    <cellStyle name="Normal 2 9 23 2" xfId="9862" xr:uid="{9693AD50-82FA-4F97-B25B-DDF6AF18DCC8}"/>
    <cellStyle name="Normal 2 9 24" xfId="1236" xr:uid="{9164247D-8012-4BB5-A2E6-232D88618927}"/>
    <cellStyle name="Normal 2 9 24 2" xfId="9863" xr:uid="{73863662-055A-49DA-B2DB-8EF372301AB3}"/>
    <cellStyle name="Normal 2 9 25" xfId="1237" xr:uid="{EB4510C1-438D-4320-9C66-D3D22B07EC90}"/>
    <cellStyle name="Normal 2 9 25 2" xfId="9864" xr:uid="{07D5F3A3-D6AF-4E41-91ED-B6FD9C9EB6ED}"/>
    <cellStyle name="Normal 2 9 26" xfId="1238" xr:uid="{E9DB190D-DADD-4373-B500-203A7B2C3D11}"/>
    <cellStyle name="Normal 2 9 26 2" xfId="9865" xr:uid="{4CAA9322-568E-44F1-A4D0-60ED5A1D8403}"/>
    <cellStyle name="Normal 2 9 27" xfId="1896" xr:uid="{0D693BC8-A1D7-41C5-B519-3521F9AB2D10}"/>
    <cellStyle name="Normal 2 9 27 2" xfId="9866" xr:uid="{BFE65975-4F89-4684-A8C8-B61273A1D877}"/>
    <cellStyle name="Normal 2 9 28" xfId="24303" xr:uid="{CAF79656-E89B-46A0-BC36-E212BCC613C3}"/>
    <cellStyle name="Normal 2 9 3" xfId="1239" xr:uid="{04CF2562-AD81-45E6-B095-43AE73E92695}"/>
    <cellStyle name="Normal 2 9 3 2" xfId="5449" xr:uid="{1CE8EBDB-168D-4F76-B8FB-A3E71DE7DA42}"/>
    <cellStyle name="Normal 2 9 4" xfId="1240" xr:uid="{35C97E80-5864-4FC5-8E3A-7CD69788E2F8}"/>
    <cellStyle name="Normal 2 9 4 2" xfId="5450" xr:uid="{C5D3FF05-BCE6-482D-8991-0213564612E1}"/>
    <cellStyle name="Normal 2 9 5" xfId="1241" xr:uid="{ADB5D628-1BD5-4359-834F-192D5875AB1B}"/>
    <cellStyle name="Normal 2 9 5 2" xfId="5451" xr:uid="{AFBA9B02-3181-4A7D-9771-0C9BC1D00CBB}"/>
    <cellStyle name="Normal 2 9 6" xfId="1242" xr:uid="{1942635E-0E66-476C-9D07-768571D3D965}"/>
    <cellStyle name="Normal 2 9 6 2" xfId="5452" xr:uid="{51CE0127-A6DD-4C30-9483-E65722357FB4}"/>
    <cellStyle name="Normal 2 9 7" xfId="1243" xr:uid="{A811C8D8-1D03-43ED-BB1F-ABB9AAF39DAE}"/>
    <cellStyle name="Normal 2 9 7 2" xfId="9867" xr:uid="{A693F49A-5D85-4D4B-9A8C-C9B2BDDC0FC0}"/>
    <cellStyle name="Normal 2 9 8" xfId="1244" xr:uid="{A1DC8F7F-ED1E-4826-9AED-1EFDAD1A1CFA}"/>
    <cellStyle name="Normal 2 9 8 2" xfId="9868" xr:uid="{73965921-E793-41DD-A73B-B156E69DECC0}"/>
    <cellStyle name="Normal 2 9 9" xfId="1245" xr:uid="{5FFFA56B-98A1-4BA8-B22C-1FF3ABC70C06}"/>
    <cellStyle name="Normal 2 9 9 2" xfId="9869" xr:uid="{BF59A73A-2131-41C5-8AC7-5389EEE0A5B1}"/>
    <cellStyle name="Normal 2 9_CONCO_R0_Gamesa BOQ Kaniwka" xfId="5453" xr:uid="{A127F479-9227-450C-BA8C-0B84047F27DF}"/>
    <cellStyle name="Normal 2 90" xfId="5454" xr:uid="{05BE077D-1934-4646-AA05-C1697F677946}"/>
    <cellStyle name="Normal 2 90 2" xfId="5455" xr:uid="{B4D36D63-27CF-4A27-8FCE-FC5CB69C98FB}"/>
    <cellStyle name="Normal 2 91" xfId="5456" xr:uid="{1F3CC3CD-095B-424C-AC7D-44E5FCC4DFCE}"/>
    <cellStyle name="Normal 2 91 2" xfId="5457" xr:uid="{542C81B7-9977-47DA-A409-EB733F9F2A60}"/>
    <cellStyle name="Normal 2 92" xfId="5458" xr:uid="{3C43E479-2869-4F35-B9F9-604F84BB50AF}"/>
    <cellStyle name="Normal 2 92 2" xfId="5459" xr:uid="{F370F4D2-1969-413C-B65C-59244D43900B}"/>
    <cellStyle name="Normal 2 93" xfId="12432" xr:uid="{40BB9C27-B5D1-47F5-9138-2FFBEE8FDF99}"/>
    <cellStyle name="Normal 2 94" xfId="12433" xr:uid="{F287A3A3-501E-46A2-ACF8-160F7E2441E5}"/>
    <cellStyle name="Normal 2 94 2" xfId="21581" xr:uid="{67FB6B7B-390F-49FA-AF8C-DDF22D3818EF}"/>
    <cellStyle name="Normal 2 94 2 2" xfId="28430" xr:uid="{1D89B970-9BB9-409A-9C84-E7D41D165A4E}"/>
    <cellStyle name="Normal 2 94 2 3" xfId="31215" xr:uid="{58C994E5-DEFA-4133-B82A-697457FAD06C}"/>
    <cellStyle name="Normal 2 94 3" xfId="17054" xr:uid="{C628289F-6FBC-4481-8973-35CB69D0E72D}"/>
    <cellStyle name="Normal 2 94 4" xfId="28429" xr:uid="{38ACA201-EF7F-4241-B5E1-007B6AD0B200}"/>
    <cellStyle name="Normal 2 94 5" xfId="31214" xr:uid="{0C611DC9-4875-4480-B4B3-6CB1AFD3FCD7}"/>
    <cellStyle name="Normal 2 94 6" xfId="36874" xr:uid="{1ED5FA10-73D5-41A9-824F-92E9F93ACCE1}"/>
    <cellStyle name="Normal 2 95" xfId="12434" xr:uid="{0E68D3D3-EF47-4A5A-AB8F-F7FD8EE250E9}"/>
    <cellStyle name="Normal 2 96" xfId="11056" xr:uid="{DD1915A9-E081-494F-BFE3-7E7A27DB03AB}"/>
    <cellStyle name="Normal 2 97" xfId="30986" xr:uid="{7DA5D9C1-D104-4E3A-BAD2-131CBFC12B57}"/>
    <cellStyle name="Normal 2 98" xfId="31431" xr:uid="{4892ABE4-6A01-47DD-8E00-D8EA5CE083F1}"/>
    <cellStyle name="Normal 2 99" xfId="2548" xr:uid="{6BD578C2-666A-412F-A1D7-DFB348C5566F}"/>
    <cellStyle name="Normal 2_02A- BOQ -ifc (ELC)" xfId="12435" xr:uid="{CAED3F1D-A802-49E6-989E-0022C8B286D1}"/>
    <cellStyle name="Normal 20" xfId="20" xr:uid="{9C61A0C7-565B-44F1-BCA2-41121746A146}"/>
    <cellStyle name="Normal 20 10" xfId="5460" xr:uid="{BB04008C-2C6D-45FF-A203-06F69F081E73}"/>
    <cellStyle name="Normal 20 10 2" xfId="5461" xr:uid="{4091BD51-44A1-4FE8-93BF-6C1111BE1777}"/>
    <cellStyle name="Normal 20 10 3" xfId="17055" xr:uid="{DF20C56A-CF01-402D-B767-94189FB01371}"/>
    <cellStyle name="Normal 20 11" xfId="5462" xr:uid="{DD801F56-04BF-4410-8E3F-1530E5BA1752}"/>
    <cellStyle name="Normal 20 11 2" xfId="5463" xr:uid="{7F3430B8-7FFD-48DD-8828-B8B7640E34AD}"/>
    <cellStyle name="Normal 20 11 3" xfId="17056" xr:uid="{A533F2CC-CCF1-40A5-AC36-CE20D1414226}"/>
    <cellStyle name="Normal 20 12" xfId="5464" xr:uid="{A98E6AD4-4469-4DAA-A0D2-A8FD2EB2E2A4}"/>
    <cellStyle name="Normal 20 12 2" xfId="5465" xr:uid="{301B96E3-4403-41E8-85B8-3A1B796F519F}"/>
    <cellStyle name="Normal 20 12 3" xfId="17057" xr:uid="{709A3D8B-1069-4EEA-9791-13590C82F9E1}"/>
    <cellStyle name="Normal 20 13" xfId="5466" xr:uid="{64DFD201-C591-4DBB-AC98-3B5007DF6A96}"/>
    <cellStyle name="Normal 20 13 2" xfId="5467" xr:uid="{1E123665-4A1A-434B-822A-4A87968DF335}"/>
    <cellStyle name="Normal 20 13 3" xfId="17058" xr:uid="{65D7FAE9-6BFE-458B-AE36-146B5E61C568}"/>
    <cellStyle name="Normal 20 14" xfId="5468" xr:uid="{658BC7E5-2485-418A-8679-92FA670D24B5}"/>
    <cellStyle name="Normal 20 14 2" xfId="5469" xr:uid="{5664B00E-005B-4949-9703-F415B2671C37}"/>
    <cellStyle name="Normal 20 15" xfId="5470" xr:uid="{62D4A13D-D7D8-4B15-8E42-C4C0343F4ADE}"/>
    <cellStyle name="Normal 20 15 2" xfId="5471" xr:uid="{49D8A602-993B-455F-BDE0-1D2EA0A1C60E}"/>
    <cellStyle name="Normal 20 16" xfId="5472" xr:uid="{3FF92057-5E65-44D9-9FD3-1924A5152F7D}"/>
    <cellStyle name="Normal 20 16 2" xfId="5473" xr:uid="{673C363F-7212-423B-ACBD-4B5D4D4CCA2F}"/>
    <cellStyle name="Normal 20 17" xfId="5474" xr:uid="{8D559A79-A713-4C97-AC09-9601E0884AC3}"/>
    <cellStyle name="Normal 20 17 2" xfId="5475" xr:uid="{72402BBC-C055-4DDA-8651-8097AEC894B0}"/>
    <cellStyle name="Normal 20 18" xfId="5476" xr:uid="{5ED631E2-6570-4681-97BC-F8A2B1645A19}"/>
    <cellStyle name="Normal 20 18 2" xfId="5477" xr:uid="{67D58FD5-DACA-4A40-97AA-8EDAC0DB629B}"/>
    <cellStyle name="Normal 20 19" xfId="5478" xr:uid="{E7305DA3-8E6A-44ED-ABC0-8AD8E78AB005}"/>
    <cellStyle name="Normal 20 19 2" xfId="5479" xr:uid="{1D4C6300-97DF-4872-A619-268E6FA01F61}"/>
    <cellStyle name="Normal 20 2" xfId="1246" xr:uid="{8C3B4418-361C-42C2-A81C-768C1D39027D}"/>
    <cellStyle name="Normal 20 2 2" xfId="5480" xr:uid="{AB99B2FE-EA23-4CEF-94C3-AEDE5F232FB7}"/>
    <cellStyle name="Normal 20 2 2 2" xfId="32010" xr:uid="{2C1B3706-9430-4DDD-95AA-289CCA41233A}"/>
    <cellStyle name="Normal 20 2 2 2 2" xfId="33733" xr:uid="{D5DC9B57-E8CC-4BAC-97C8-E88FF2003F3D}"/>
    <cellStyle name="Normal 20 2 2 2 3" xfId="33734" xr:uid="{AC65663E-0879-4938-A02E-5C14712D43B6}"/>
    <cellStyle name="Normal 20 2 2 3" xfId="33735" xr:uid="{75131676-5531-4E73-BDEE-C2D62CF44DD2}"/>
    <cellStyle name="Normal 20 2 2 4" xfId="33736" xr:uid="{B3EC6345-1388-468B-8A80-D2B436F58720}"/>
    <cellStyle name="Normal 20 2 2 5" xfId="32009" xr:uid="{3E24C779-23C1-4FA6-BF9D-67B3EE073800}"/>
    <cellStyle name="Normal 20 2 3" xfId="32011" xr:uid="{40CA7FDD-41CF-4125-9B6D-C2F777A59F00}"/>
    <cellStyle name="Normal 20 2 3 2" xfId="33737" xr:uid="{96D87520-DC39-4B32-B371-3F814BB18B59}"/>
    <cellStyle name="Normal 20 2 3 3" xfId="33738" xr:uid="{E68D8113-80E1-4276-A922-65FE482566D3}"/>
    <cellStyle name="Normal 20 2 4" xfId="33739" xr:uid="{FBE65A47-FD1E-4898-9EDC-D8B7D2971D2A}"/>
    <cellStyle name="Normal 20 2 5" xfId="33740" xr:uid="{6ADB5D8F-98AA-4D99-AC0E-B0BEE10E6A43}"/>
    <cellStyle name="Normal 20 2 6" xfId="32008" xr:uid="{81429043-73FB-4068-BCFC-2771725294A2}"/>
    <cellStyle name="Normal 20 20" xfId="5481" xr:uid="{E2219931-8440-4683-B020-A274FFB8BC08}"/>
    <cellStyle name="Normal 20 20 2" xfId="5482" xr:uid="{276DEB70-7FDD-453D-963C-EC8CFC43F101}"/>
    <cellStyle name="Normal 20 21" xfId="5483" xr:uid="{07D15750-C122-4876-8E21-47D5DC809CCE}"/>
    <cellStyle name="Normal 20 21 2" xfId="5484" xr:uid="{E1FA4C68-84A1-4448-8B99-98A8C15BC54A}"/>
    <cellStyle name="Normal 20 22" xfId="5485" xr:uid="{68ED35C9-E4C4-488D-A253-ABABB8190B22}"/>
    <cellStyle name="Normal 20 22 2" xfId="5486" xr:uid="{FCD0EAE7-D283-498A-8DC5-A9A1E847B15F}"/>
    <cellStyle name="Normal 20 23" xfId="5487" xr:uid="{C0E3F161-1AC9-4C5C-B314-1EFB611E3689}"/>
    <cellStyle name="Normal 20 23 2" xfId="5488" xr:uid="{91C14F87-F617-4E66-8659-1776B4698F2E}"/>
    <cellStyle name="Normal 20 24" xfId="5489" xr:uid="{B6ED494D-D18C-4C99-8496-8511FDBC2F0E}"/>
    <cellStyle name="Normal 20 24 2" xfId="5490" xr:uid="{E9E3489F-8610-427A-9482-FEC7567BDAAF}"/>
    <cellStyle name="Normal 20 25" xfId="5491" xr:uid="{A07EFEDF-0911-4E8A-B5ED-F673F2AA24B8}"/>
    <cellStyle name="Normal 20 25 2" xfId="5492" xr:uid="{2643A8E3-2684-4AD8-A920-6EDE2CB34874}"/>
    <cellStyle name="Normal 20 26" xfId="5493" xr:uid="{B6B1A844-A528-4765-A45E-336E47C5519F}"/>
    <cellStyle name="Normal 20 26 2" xfId="5494" xr:uid="{7905BBE9-C1C0-499F-8BCA-C73F48FF2213}"/>
    <cellStyle name="Normal 20 27" xfId="5495" xr:uid="{E72CA907-B537-468D-B427-423942574BA6}"/>
    <cellStyle name="Normal 20 27 2" xfId="5496" xr:uid="{C53C702B-3DC8-414D-9C09-9FB25C276C12}"/>
    <cellStyle name="Normal 20 28" xfId="5497" xr:uid="{CFCD9851-2B09-46F9-A825-54C4289174CA}"/>
    <cellStyle name="Normal 20 28 2" xfId="5498" xr:uid="{DB0E3217-4148-4D7E-AA34-7A3F730A9FD3}"/>
    <cellStyle name="Normal 20 29" xfId="5499" xr:uid="{D7F76B02-7C28-4C43-AB5F-EDC1A3CEE399}"/>
    <cellStyle name="Normal 20 29 2" xfId="5500" xr:uid="{39003596-FA1C-4AFE-8584-6453C477C8C5}"/>
    <cellStyle name="Normal 20 3" xfId="1937" xr:uid="{B205C5F0-DF78-4061-ACC6-E1D9B1981C36}"/>
    <cellStyle name="Normal 20 3 2" xfId="5502" xr:uid="{7503A490-AED1-4D4E-99DF-859817E6CD41}"/>
    <cellStyle name="Normal 20 3 2 2" xfId="33741" xr:uid="{BBB9FBF9-1D98-490D-96D0-ABC07B7D8455}"/>
    <cellStyle name="Normal 20 3 2 3" xfId="33742" xr:uid="{304F3F6A-5DD2-4E7D-B1B0-56BDA8371C9E}"/>
    <cellStyle name="Normal 20 3 2 4" xfId="32013" xr:uid="{7589A321-BCF4-41A0-AA0F-18B29B603D8C}"/>
    <cellStyle name="Normal 20 3 3" xfId="14758" xr:uid="{AF41DB7D-CE88-405B-823B-5B888D12471E}"/>
    <cellStyle name="Normal 20 3 3 2" xfId="33743" xr:uid="{835F2050-BD53-45FE-856F-85D77992562B}"/>
    <cellStyle name="Normal 20 3 4" xfId="33744" xr:uid="{9DAD6393-9A23-43B1-918F-9BA87FC4208A}"/>
    <cellStyle name="Normal 20 3 5" xfId="32012" xr:uid="{E21D03E1-0ABB-4A54-A1A2-26CC589B08E1}"/>
    <cellStyle name="Normal 20 3 6" xfId="39168" xr:uid="{24EDFE48-0FAE-4DB0-91B4-9DF9FD9DDAC7}"/>
    <cellStyle name="Normal 20 3 7" xfId="5501" xr:uid="{12D051FA-5FF1-45F4-8F1B-0B61955B8546}"/>
    <cellStyle name="Normal 20 30" xfId="5503" xr:uid="{4B6E9F4F-E736-4663-A948-5C28457D2BD4}"/>
    <cellStyle name="Normal 20 30 2" xfId="5504" xr:uid="{B8304287-4E61-41BE-B87E-7A98C176223E}"/>
    <cellStyle name="Normal 20 31" xfId="5505" xr:uid="{EB929124-DDB7-4E11-BED1-C28246BAEF3D}"/>
    <cellStyle name="Normal 20 32" xfId="12437" xr:uid="{F6AEB40D-007E-4277-9C5A-55CFE9AC8FB7}"/>
    <cellStyle name="Normal 20 33" xfId="12436" xr:uid="{0115DA8A-6508-4CE1-BB76-484CDFA44B98}"/>
    <cellStyle name="Normal 20 33 2" xfId="17059" xr:uid="{188EE006-19AC-43CA-B38B-A0555A0F4114}"/>
    <cellStyle name="Normal 20 34" xfId="14406" xr:uid="{D3575B66-E2EF-46AC-B446-17EDB94E64B3}"/>
    <cellStyle name="Normal 20 35" xfId="39167" xr:uid="{64AB5D93-77C5-41AB-8729-36768B4B2C84}"/>
    <cellStyle name="Normal 20 4" xfId="5506" xr:uid="{87403C7C-66A5-4FC6-B8D9-C1E031D4633B}"/>
    <cellStyle name="Normal 20 4 2" xfId="5507" xr:uid="{5E484628-45D7-48DB-A19F-EA6F7EA69B42}"/>
    <cellStyle name="Normal 20 4 2 2" xfId="33745" xr:uid="{72199B2F-B982-4C36-BAF4-F29051DBFBE0}"/>
    <cellStyle name="Normal 20 4 3" xfId="33746" xr:uid="{0B02295D-EA3D-449A-ACF8-852D0F918D2E}"/>
    <cellStyle name="Normal 20 4 4" xfId="32014" xr:uid="{AF7F454C-9993-42C3-9AF1-0378EDD79DD1}"/>
    <cellStyle name="Normal 20 4 5" xfId="39169" xr:uid="{6D1C3374-D7BF-400D-8014-9205B360EC6B}"/>
    <cellStyle name="Normal 20 5" xfId="5508" xr:uid="{F53AF271-6B03-4C01-8F6C-66A6DA92DAE8}"/>
    <cellStyle name="Normal 20 5 2" xfId="5509" xr:uid="{D9A69B54-CC57-4D29-94BF-1331C567C3B3}"/>
    <cellStyle name="Normal 20 5 3" xfId="33747" xr:uid="{54C7C0BB-D4D4-4194-B29B-CD49B9C080B0}"/>
    <cellStyle name="Normal 20 6" xfId="5510" xr:uid="{6939E18A-2AF4-49B3-85AE-3E541FF12003}"/>
    <cellStyle name="Normal 20 6 2" xfId="5511" xr:uid="{E43F5677-E6E7-49AB-ADF3-5C6C2F21AAC3}"/>
    <cellStyle name="Normal 20 6 3" xfId="33748" xr:uid="{65A8515B-11B8-40CE-9466-AF573E01A9F7}"/>
    <cellStyle name="Normal 20 7" xfId="5512" xr:uid="{53BF6D16-CC85-4AF8-ACF4-D00A729CB6C2}"/>
    <cellStyle name="Normal 20 7 2" xfId="5513" xr:uid="{8BB4015C-D1C1-44B0-B10E-37E11F6944CB}"/>
    <cellStyle name="Normal 20 7 3" xfId="9870" xr:uid="{7C3FF53C-627A-4C45-8EC9-7C83C35CB216}"/>
    <cellStyle name="Normal 20 7 4" xfId="9871" xr:uid="{EAB4285A-676B-4736-91A6-F3138D640C62}"/>
    <cellStyle name="Normal 20 7 5" xfId="9872" xr:uid="{DFF3E3C0-4B7F-4C36-B117-703F840A5D8E}"/>
    <cellStyle name="Normal 20 7 6" xfId="9873" xr:uid="{A24D2FED-476E-427D-A2CF-B6286DB47333}"/>
    <cellStyle name="Normal 20 7 7" xfId="9874" xr:uid="{946E96E6-7BDF-44FA-AFEE-FDB80508C96D}"/>
    <cellStyle name="Normal 20 7 8" xfId="9875" xr:uid="{F9F34709-A86C-4150-B6A6-B9DF7EC4D211}"/>
    <cellStyle name="Normal 20 7_Doors and Windows" xfId="9876" xr:uid="{4B28095A-05E5-451E-9EB1-0E95AA984A8F}"/>
    <cellStyle name="Normal 20 8" xfId="5514" xr:uid="{E918F7D3-3760-4415-9294-BE5588B16996}"/>
    <cellStyle name="Normal 20 8 2" xfId="5515" xr:uid="{37E0584B-6F50-41A1-BBEF-71163F674F37}"/>
    <cellStyle name="Normal 20 8 3" xfId="9877" xr:uid="{FF41B969-BE6B-4CD8-AD4E-49B2E390023B}"/>
    <cellStyle name="Normal 20 8 4" xfId="9878" xr:uid="{C5FFF45B-339B-4975-ADFE-7D4F6D000067}"/>
    <cellStyle name="Normal 20 8 5" xfId="9879" xr:uid="{38D63BB1-D9AB-4D57-99C1-F2292D12DB5A}"/>
    <cellStyle name="Normal 20 8 6" xfId="9880" xr:uid="{41DB68C9-8875-4A78-BA80-53C96A7112BD}"/>
    <cellStyle name="Normal 20 8 7" xfId="9881" xr:uid="{2A5AB54B-9216-42DC-9A58-D5C6E265C9D4}"/>
    <cellStyle name="Normal 20 8 8" xfId="9882" xr:uid="{D47290EE-2C4D-4169-9201-62E8278F9FBB}"/>
    <cellStyle name="Normal 20 8_Doors and Windows" xfId="9883" xr:uid="{F596F31A-82D0-43B5-AF04-E0465DC2CDF2}"/>
    <cellStyle name="Normal 20 9" xfId="5516" xr:uid="{7B16CF41-8EE5-46C8-9BC3-5B5CCD9DA7A4}"/>
    <cellStyle name="Normal 20 9 2" xfId="5517" xr:uid="{D243D73E-300F-4F54-A941-0D02AB86FEF9}"/>
    <cellStyle name="Normal 20 9 3" xfId="17060" xr:uid="{0C03748D-E744-428E-9617-3F23E16731D1}"/>
    <cellStyle name="Normal 20_Finishes" xfId="9884" xr:uid="{BFE0170B-3409-4A53-809B-6391840B419E}"/>
    <cellStyle name="Normal 200" xfId="38814" xr:uid="{C14F35C1-3683-4809-9EE6-8604574EAB10}"/>
    <cellStyle name="Normal 201" xfId="38816" xr:uid="{114C991A-173F-4DBB-BC02-497ECB37EBE9}"/>
    <cellStyle name="Normal 202" xfId="38818" xr:uid="{529004F3-78CE-4219-B5EC-AC5797BD1032}"/>
    <cellStyle name="Normal 203" xfId="38820" xr:uid="{60F41667-0DB1-43E4-8F12-CB5819ADDBBF}"/>
    <cellStyle name="Normal 204" xfId="38822" xr:uid="{1C28BB97-964F-4F73-8355-73BCE73B9064}"/>
    <cellStyle name="Normal 205" xfId="38823" xr:uid="{F9E2668D-A130-485B-997E-C5EA252CB128}"/>
    <cellStyle name="Normal 206" xfId="38825" xr:uid="{8E79D47B-8335-4039-B8B3-366A66B84F3E}"/>
    <cellStyle name="Normal 207" xfId="38828" xr:uid="{515B5F75-EACB-47DD-9ECA-B59F141A9F52}"/>
    <cellStyle name="Normal 208" xfId="38829" xr:uid="{AA14D4AE-9CAE-4B2D-8A05-35A60AA4A77D}"/>
    <cellStyle name="Normal 209" xfId="38831" xr:uid="{3D746DDE-25E9-43C9-87EB-A32AC8A23D2F}"/>
    <cellStyle name="Normal 21" xfId="21" xr:uid="{266ECC5F-796C-447A-A641-A51C07167C6A}"/>
    <cellStyle name="Normal 21 10" xfId="5518" xr:uid="{C66458D4-6323-4781-A326-5F3BB25E4ED0}"/>
    <cellStyle name="Normal 21 10 2" xfId="5519" xr:uid="{81D60863-9969-4FC7-A4DD-FEFDAC22D0B3}"/>
    <cellStyle name="Normal 21 10 3" xfId="17061" xr:uid="{CC7735C7-D06D-4535-AF97-CCABEDE01456}"/>
    <cellStyle name="Normal 21 11" xfId="5520" xr:uid="{88A532B4-5980-4842-9C2C-3B0E347A5275}"/>
    <cellStyle name="Normal 21 11 2" xfId="5521" xr:uid="{DDB9856A-0265-4C03-9F73-1696CFE1ACC4}"/>
    <cellStyle name="Normal 21 11 3" xfId="17062" xr:uid="{1FEB4047-36E5-4997-9257-6BCB6CD10B2A}"/>
    <cellStyle name="Normal 21 12" xfId="5522" xr:uid="{A0CFB221-D6F8-42FD-8646-3C0A5EE87C61}"/>
    <cellStyle name="Normal 21 12 2" xfId="5523" xr:uid="{4AF3057D-D18A-4D79-BB25-1C33908D147F}"/>
    <cellStyle name="Normal 21 12 3" xfId="17063" xr:uid="{8E037381-F04F-4431-B6FE-307748FD3A7B}"/>
    <cellStyle name="Normal 21 13" xfId="5524" xr:uid="{AA2B711C-B3CC-4223-92AF-DEE8A66DA366}"/>
    <cellStyle name="Normal 21 13 2" xfId="5525" xr:uid="{3BBB34A4-0812-4C7E-A3A2-E33145293C07}"/>
    <cellStyle name="Normal 21 13 3" xfId="17064" xr:uid="{7737E2E4-4BA1-4E26-8F1E-E487A9AA5D08}"/>
    <cellStyle name="Normal 21 14" xfId="5526" xr:uid="{7A99AD0B-79C7-4EF5-BC81-D119A96B9678}"/>
    <cellStyle name="Normal 21 14 2" xfId="5527" xr:uid="{C71C5EB3-2DAA-4467-AA29-3DE19588FA0D}"/>
    <cellStyle name="Normal 21 15" xfId="5528" xr:uid="{DDD74AAE-C11F-476D-9635-828C1BC28287}"/>
    <cellStyle name="Normal 21 15 2" xfId="5529" xr:uid="{ADA024C3-0735-473A-871C-30A3717CB305}"/>
    <cellStyle name="Normal 21 16" xfId="5530" xr:uid="{01570630-816B-4168-8C60-0D083C1525ED}"/>
    <cellStyle name="Normal 21 16 2" xfId="5531" xr:uid="{626383AA-C562-4793-9106-083DA7B99916}"/>
    <cellStyle name="Normal 21 17" xfId="5532" xr:uid="{9C51F134-55E6-4BA1-998D-62F9BD051780}"/>
    <cellStyle name="Normal 21 17 2" xfId="5533" xr:uid="{759D61D0-6C93-426A-918B-88F9152E96D8}"/>
    <cellStyle name="Normal 21 18" xfId="5534" xr:uid="{DD94ADA6-1023-43B1-AF3E-DD779BF4E34D}"/>
    <cellStyle name="Normal 21 18 2" xfId="5535" xr:uid="{10C72B1B-E10C-41A6-A52F-FAC1D3C471AE}"/>
    <cellStyle name="Normal 21 19" xfId="5536" xr:uid="{FB4EE4D5-D2AC-426D-BE3B-DF691A151B24}"/>
    <cellStyle name="Normal 21 19 2" xfId="5537" xr:uid="{6E261548-91FF-41E8-8921-E08EBE264AD1}"/>
    <cellStyle name="Normal 21 2" xfId="1247" xr:uid="{357A3C1B-7853-416B-809C-9D510998F8E6}"/>
    <cellStyle name="Normal 21 2 2" xfId="5538" xr:uid="{1B7F347E-CA5A-4E12-9981-56E054BF60B8}"/>
    <cellStyle name="Normal 21 2 3" xfId="14759" xr:uid="{D32AC919-AFD6-4542-881E-DF87AD778F28}"/>
    <cellStyle name="Normal 21 20" xfId="5539" xr:uid="{DA3138F7-9521-4268-A6AC-08637C9EB75B}"/>
    <cellStyle name="Normal 21 20 2" xfId="5540" xr:uid="{F97D3F33-898A-47AB-86F0-6A5035B34DAF}"/>
    <cellStyle name="Normal 21 21" xfId="5541" xr:uid="{996115BC-B118-4AF6-B8D1-F8958EEB8068}"/>
    <cellStyle name="Normal 21 21 2" xfId="5542" xr:uid="{4ED00843-3DC2-4809-8F25-B10D55C8A82B}"/>
    <cellStyle name="Normal 21 22" xfId="5543" xr:uid="{AB9A9CCB-9458-4B98-906F-527A776D6A8E}"/>
    <cellStyle name="Normal 21 22 2" xfId="5544" xr:uid="{87DA7390-262E-42B5-A0F1-0DAAA52636D0}"/>
    <cellStyle name="Normal 21 23" xfId="5545" xr:uid="{13781F40-4AB2-4781-83E5-DF4CC233975E}"/>
    <cellStyle name="Normal 21 23 2" xfId="5546" xr:uid="{39610230-64DC-48DB-8217-B15E325767B5}"/>
    <cellStyle name="Normal 21 24" xfId="5547" xr:uid="{652C89F7-B5BB-407A-8E4A-88D6403C1269}"/>
    <cellStyle name="Normal 21 24 2" xfId="5548" xr:uid="{1FAF5BD5-70BA-4E17-ABDA-6C2AA5FA2180}"/>
    <cellStyle name="Normal 21 25" xfId="5549" xr:uid="{DDC0718C-6C02-4225-9663-7669BC284F77}"/>
    <cellStyle name="Normal 21 25 2" xfId="5550" xr:uid="{A6E08DC1-33BA-411F-B0A1-114998626550}"/>
    <cellStyle name="Normal 21 26" xfId="5551" xr:uid="{93FCCE21-6006-4CE5-B1A6-CF564DE6F7F2}"/>
    <cellStyle name="Normal 21 26 2" xfId="5552" xr:uid="{BEF5F8E2-EDB6-4C47-A073-F5606066DDD1}"/>
    <cellStyle name="Normal 21 27" xfId="5553" xr:uid="{B8CAE123-FC4A-4206-8392-8ED103DA89EB}"/>
    <cellStyle name="Normal 21 27 2" xfId="5554" xr:uid="{5B03F9CA-3222-4CAD-9A22-46C36B38CC8F}"/>
    <cellStyle name="Normal 21 28" xfId="5555" xr:uid="{CF16857C-7820-43C5-8B3A-B5DEC072CB22}"/>
    <cellStyle name="Normal 21 28 2" xfId="5556" xr:uid="{9CD9CD31-941E-441D-A984-98180BBBB0D1}"/>
    <cellStyle name="Normal 21 29" xfId="5557" xr:uid="{5E3E2D26-C80D-4AAB-97A8-5038F0710227}"/>
    <cellStyle name="Normal 21 29 2" xfId="5558" xr:uid="{BDFD4ABB-1E16-4FC4-AD84-6DCE10A74B47}"/>
    <cellStyle name="Normal 21 3" xfId="5559" xr:uid="{B0E61D51-B5DC-4E6A-BBA0-AEFDF7AFE1D1}"/>
    <cellStyle name="Normal 21 3 2" xfId="5560" xr:uid="{0950859E-46CA-4B80-9B64-CA1BCE640DFF}"/>
    <cellStyle name="Normal 21 30" xfId="5561" xr:uid="{546ED25F-02A3-4D4E-8518-4BDC66F89D78}"/>
    <cellStyle name="Normal 21 30 2" xfId="5562" xr:uid="{7BB3C8BF-4B07-478A-816C-E29135844B1A}"/>
    <cellStyle name="Normal 21 31" xfId="5563" xr:uid="{637C40CB-A7E0-4E4E-9DFE-5313465C8E3C}"/>
    <cellStyle name="Normal 21 32" xfId="12439" xr:uid="{84AED4FC-6B4E-4EB6-8D04-6A5F303B9AAC}"/>
    <cellStyle name="Normal 21 33" xfId="12438" xr:uid="{1887007A-2E36-485C-9586-A95CBE44C819}"/>
    <cellStyle name="Normal 21 33 2" xfId="17065" xr:uid="{09E12FF7-A855-40F9-B070-8D4162D27DA1}"/>
    <cellStyle name="Normal 21 33 3" xfId="31216" xr:uid="{362768E7-7C0D-4C50-97DF-0CA0FDFF97CB}"/>
    <cellStyle name="Normal 21 34" xfId="32015" xr:uid="{D03D8037-3563-4DB8-B52D-59AD9EFF1AC8}"/>
    <cellStyle name="Normal 21 35" xfId="39170" xr:uid="{17FADE97-F642-4D24-BE7C-674D59AE29FB}"/>
    <cellStyle name="Normal 21 4" xfId="5564" xr:uid="{BD09004A-240B-4BA0-8235-D472437AFCE9}"/>
    <cellStyle name="Normal 21 4 2" xfId="5565" xr:uid="{36573342-8F48-45A9-AC89-C7D8BDA679E9}"/>
    <cellStyle name="Normal 21 5" xfId="5566" xr:uid="{49756911-D418-4F9E-AEF2-F8EC8CCCAC40}"/>
    <cellStyle name="Normal 21 5 2" xfId="5567" xr:uid="{2EDA4F75-B8B2-4277-BF3D-B553534F5178}"/>
    <cellStyle name="Normal 21 6" xfId="5568" xr:uid="{56E5CEE2-2E0E-48D9-A97A-2F372AAC0BFA}"/>
    <cellStyle name="Normal 21 6 2" xfId="5569" xr:uid="{E816452F-9C7C-47C6-B9CF-950F977E3129}"/>
    <cellStyle name="Normal 21 7" xfId="5570" xr:uid="{4EDCC344-0E81-4570-9FD1-1C674FEF83BA}"/>
    <cellStyle name="Normal 21 7 2" xfId="5571" xr:uid="{18087AAF-AA0D-4725-96E3-EC67A74DCC0F}"/>
    <cellStyle name="Normal 21 7 3" xfId="9885" xr:uid="{286D1F30-65CF-43EC-B2C1-78A8BB467C95}"/>
    <cellStyle name="Normal 21 7 4" xfId="9886" xr:uid="{680BCCE2-D4E6-4E90-A6EA-156F21031BF3}"/>
    <cellStyle name="Normal 21 7 5" xfId="9887" xr:uid="{DA41F250-33D7-434F-9493-08EEB6FB755E}"/>
    <cellStyle name="Normal 21 7 6" xfId="9888" xr:uid="{C7C8F5F7-3711-4D7C-8A70-82C9BCF48711}"/>
    <cellStyle name="Normal 21 7 7" xfId="9889" xr:uid="{50040242-31E7-4332-A784-008AC269969C}"/>
    <cellStyle name="Normal 21 7 8" xfId="9890" xr:uid="{6969728A-B44D-47E3-8F13-65A44B5D2904}"/>
    <cellStyle name="Normal 21 7_Doors and Windows" xfId="9891" xr:uid="{F7D6C200-9F4A-4A69-833A-386A9FC3C9CD}"/>
    <cellStyle name="Normal 21 8" xfId="5572" xr:uid="{A0F246E2-F5E8-4C34-BC79-D4BC4908F714}"/>
    <cellStyle name="Normal 21 8 2" xfId="5573" xr:uid="{7BA3960A-CB2C-4BAB-85BB-0584FE12D2A6}"/>
    <cellStyle name="Normal 21 8 3" xfId="9892" xr:uid="{58C4869B-A9DC-4B84-89BE-75DC992BED19}"/>
    <cellStyle name="Normal 21 8 4" xfId="9893" xr:uid="{B809C02E-6CD1-4945-8783-A60044B10B79}"/>
    <cellStyle name="Normal 21 8 5" xfId="9894" xr:uid="{F47F8DCD-BD0C-40B5-8FE5-607ABF26FA26}"/>
    <cellStyle name="Normal 21 8 6" xfId="9895" xr:uid="{E062304B-408E-4304-9303-5A801CFCAA4F}"/>
    <cellStyle name="Normal 21 8 7" xfId="9896" xr:uid="{5CD6E571-4D7F-4F74-9CC2-8DD41E560C33}"/>
    <cellStyle name="Normal 21 8 8" xfId="9897" xr:uid="{223544E4-DC54-4038-9868-C575F353C556}"/>
    <cellStyle name="Normal 21 8_Doors and Windows" xfId="9898" xr:uid="{56A4526A-CD99-4E56-9ECA-D0CE2599D687}"/>
    <cellStyle name="Normal 21 9" xfId="5574" xr:uid="{D2472127-D180-49E6-A5D3-0255142F6E0A}"/>
    <cellStyle name="Normal 21 9 2" xfId="5575" xr:uid="{D41FEC07-93CB-4EE7-85C0-D5E6B3138F18}"/>
    <cellStyle name="Normal 21 9 3" xfId="17066" xr:uid="{70BE70E3-5A34-44B5-A2E0-80F356843083}"/>
    <cellStyle name="Normal 21_Finishes" xfId="17067" xr:uid="{004380FF-0FDE-4C12-8A01-7F8954B7C0D2}"/>
    <cellStyle name="Normal 210" xfId="38833" xr:uid="{168C93F8-7728-42E5-A781-6FC2BD7282B6}"/>
    <cellStyle name="Normal 211" xfId="39374" xr:uid="{91579F51-2353-4D26-B1F5-C4C6DC957A2B}"/>
    <cellStyle name="Normal 212" xfId="39377" xr:uid="{94B8D9B8-BB95-4AA7-B0A1-52F050CB680A}"/>
    <cellStyle name="Normal 213" xfId="39378" xr:uid="{2F6601B3-4B29-4595-88BA-614E66904092}"/>
    <cellStyle name="Normal 214" xfId="2545" xr:uid="{4FFD1CB1-31BB-469D-BDFF-2B9919048DF9}"/>
    <cellStyle name="Normal 215" xfId="2541" xr:uid="{63BB5745-411B-49EB-8CC5-6749FF2ED798}"/>
    <cellStyle name="Normal 216" xfId="5" xr:uid="{2A0FEA78-A25C-4407-B309-041724BFBF8A}"/>
    <cellStyle name="Normal 22" xfId="22" xr:uid="{AC2C9822-15DC-4C0B-89D3-961C61562FA1}"/>
    <cellStyle name="Normal 22 10" xfId="5576" xr:uid="{07872858-4181-4F7D-8AD1-13E065E16347}"/>
    <cellStyle name="Normal 22 10 2" xfId="5577" xr:uid="{91A0D24F-2426-431B-B1ED-AB90C1CF8E0D}"/>
    <cellStyle name="Normal 22 10 3" xfId="17069" xr:uid="{26D9DB23-E895-408C-9E90-C6BA876DAD4D}"/>
    <cellStyle name="Normal 22 11" xfId="5578" xr:uid="{5987DBA4-898D-48ED-8F91-DD3E23F7E45F}"/>
    <cellStyle name="Normal 22 11 2" xfId="5579" xr:uid="{B13B3B49-7CED-4E9D-9C07-750954B20EB6}"/>
    <cellStyle name="Normal 22 11 3" xfId="17070" xr:uid="{D84AF9CE-95B6-45A1-B2B7-E71AEF5629B0}"/>
    <cellStyle name="Normal 22 12" xfId="5580" xr:uid="{345F517E-4F84-49EF-89F9-C798BCB864AA}"/>
    <cellStyle name="Normal 22 12 2" xfId="5581" xr:uid="{E360E7C1-258A-419B-9B06-D23870F57982}"/>
    <cellStyle name="Normal 22 12 3" xfId="17071" xr:uid="{15B660DD-96A0-44E8-B3EE-AA6ABA2A2CDA}"/>
    <cellStyle name="Normal 22 13" xfId="5582" xr:uid="{7D0DC8E5-42F7-4516-B7DC-125AEA70FFF6}"/>
    <cellStyle name="Normal 22 13 2" xfId="5583" xr:uid="{9CF6285B-CAEF-474C-BE18-2BC94AF711D1}"/>
    <cellStyle name="Normal 22 13 3" xfId="17072" xr:uid="{BFC66231-CDF6-4CAF-B4EB-683D1090A23A}"/>
    <cellStyle name="Normal 22 14" xfId="5584" xr:uid="{50429244-D97C-463E-AD99-FADABE56CEE5}"/>
    <cellStyle name="Normal 22 14 2" xfId="5585" xr:uid="{FE608803-70AB-40F4-97A8-6EAEF598D1EF}"/>
    <cellStyle name="Normal 22 15" xfId="5586" xr:uid="{36B8CD1E-FC42-4273-8F90-AA7320BB527F}"/>
    <cellStyle name="Normal 22 15 2" xfId="5587" xr:uid="{C66EC97F-3C7D-4BF5-9502-61B34E6E74DE}"/>
    <cellStyle name="Normal 22 16" xfId="5588" xr:uid="{C2E8C249-280F-477C-9B34-995BBEE72FB9}"/>
    <cellStyle name="Normal 22 16 2" xfId="5589" xr:uid="{9BE9BB9C-A2DB-43B8-9132-DE875C826CA6}"/>
    <cellStyle name="Normal 22 17" xfId="5590" xr:uid="{E1233B99-9F33-4C73-9DDE-766633DEB7FB}"/>
    <cellStyle name="Normal 22 17 2" xfId="5591" xr:uid="{AB140F27-D346-4C46-817A-6E2B178CE284}"/>
    <cellStyle name="Normal 22 18" xfId="5592" xr:uid="{CBA01604-C29A-4520-AAAF-0F7DA1488322}"/>
    <cellStyle name="Normal 22 18 2" xfId="5593" xr:uid="{9FAE7554-A9F6-46B2-9D39-5FEF1ABBD6D6}"/>
    <cellStyle name="Normal 22 19" xfId="5594" xr:uid="{67BBB2D5-05D9-4C2D-9390-A744088EAF77}"/>
    <cellStyle name="Normal 22 19 2" xfId="5595" xr:uid="{4ACD912C-4B0E-4702-B9F7-421774ED94D2}"/>
    <cellStyle name="Normal 22 2" xfId="1248" xr:uid="{92B1E2C1-0175-4943-B7DB-4DE864AB71E3}"/>
    <cellStyle name="Normal 22 2 2" xfId="5596" xr:uid="{7BC8080B-7E07-4547-930A-FFE76DB520C8}"/>
    <cellStyle name="Normal 22 2 3" xfId="14760" xr:uid="{6276D9C6-6050-4E96-813E-3DAB4ED2B32D}"/>
    <cellStyle name="Normal 22 20" xfId="5597" xr:uid="{66D76554-174E-4175-BDD0-16B28536E55C}"/>
    <cellStyle name="Normal 22 20 2" xfId="5598" xr:uid="{2DC32AD6-664E-4712-B902-45C3D4A4CBA0}"/>
    <cellStyle name="Normal 22 21" xfId="5599" xr:uid="{567350BE-5AFD-420D-A140-68EAEE4EFD5D}"/>
    <cellStyle name="Normal 22 21 2" xfId="5600" xr:uid="{AF3CB388-68A7-4AA0-96F0-69D048BC1676}"/>
    <cellStyle name="Normal 22 22" xfId="5601" xr:uid="{DC6B26BE-AA72-45CA-BCC1-9BCA1667C5D8}"/>
    <cellStyle name="Normal 22 22 2" xfId="5602" xr:uid="{E4ED0901-FAEE-4393-B7FE-879279C6973B}"/>
    <cellStyle name="Normal 22 23" xfId="5603" xr:uid="{54DFB419-83A4-4746-ABDA-9336BE93C577}"/>
    <cellStyle name="Normal 22 23 2" xfId="5604" xr:uid="{A88B4CFA-6620-4558-92EB-0126006930E7}"/>
    <cellStyle name="Normal 22 24" xfId="5605" xr:uid="{5A93DFD2-99DB-483D-A24A-385321113E39}"/>
    <cellStyle name="Normal 22 24 2" xfId="5606" xr:uid="{E22FEE26-5FB2-41B6-BCA8-04856CF48C3B}"/>
    <cellStyle name="Normal 22 25" xfId="5607" xr:uid="{6B36047E-7CC0-4AA3-8117-390C1B314618}"/>
    <cellStyle name="Normal 22 25 2" xfId="5608" xr:uid="{0FAAE3CE-5CE0-4E3A-AAD8-DE2FEB6D8A6A}"/>
    <cellStyle name="Normal 22 26" xfId="5609" xr:uid="{DB315A54-C0A0-47AD-AB1F-248B4696D84F}"/>
    <cellStyle name="Normal 22 26 2" xfId="5610" xr:uid="{FD2E77C4-BBCE-45FC-A065-D7445509E4E0}"/>
    <cellStyle name="Normal 22 27" xfId="5611" xr:uid="{14593FB8-44CC-4C9F-A5F8-722EA5CB89C9}"/>
    <cellStyle name="Normal 22 27 2" xfId="5612" xr:uid="{62BF2CCC-0D05-45F5-A6C6-7BED2C6860B7}"/>
    <cellStyle name="Normal 22 28" xfId="5613" xr:uid="{D77F6CD9-4CFD-4039-85BE-84F77CEE34E5}"/>
    <cellStyle name="Normal 22 28 2" xfId="5614" xr:uid="{FB4046B0-346B-4B79-B8D4-08BF23DBDBE5}"/>
    <cellStyle name="Normal 22 29" xfId="5615" xr:uid="{D9B447BC-0F87-4340-AFA1-12C839D4E752}"/>
    <cellStyle name="Normal 22 29 2" xfId="5616" xr:uid="{87D6EE92-59BF-4190-8AA4-4D86F4BD9AFA}"/>
    <cellStyle name="Normal 22 3" xfId="5617" xr:uid="{6ADBF202-551E-4928-AE9F-E79B44AD1326}"/>
    <cellStyle name="Normal 22 3 2" xfId="5618" xr:uid="{5D70342E-BF89-409A-BC85-094F02D8B253}"/>
    <cellStyle name="Normal 22 30" xfId="5619" xr:uid="{4F01A664-C806-4546-A759-A8B6AD4252BD}"/>
    <cellStyle name="Normal 22 30 2" xfId="5620" xr:uid="{D57D8893-9557-470D-9C54-3717F249E013}"/>
    <cellStyle name="Normal 22 31" xfId="5621" xr:uid="{4A3007B2-C99D-4BBA-8BC0-0751B46D8982}"/>
    <cellStyle name="Normal 22 32" xfId="12476" xr:uid="{B12F2422-2EFE-4D82-9850-107823FD2787}"/>
    <cellStyle name="Normal 22 33" xfId="12442" xr:uid="{537EC300-7C3B-46AD-A27C-5950C6DBA3D0}"/>
    <cellStyle name="Normal 22 33 2" xfId="17074" xr:uid="{8172D7C0-0C23-4FAD-9445-F8A9808B9742}"/>
    <cellStyle name="Normal 22 34" xfId="17068" xr:uid="{65A4BF84-CBAD-47F0-AA3A-0A7FFC42161E}"/>
    <cellStyle name="Normal 22 35" xfId="39171" xr:uid="{849C9C06-5609-485F-8C09-EA64C307A41C}"/>
    <cellStyle name="Normal 22 4" xfId="5622" xr:uid="{31BE9E62-2E24-4A24-8E0A-6BC04507E04B}"/>
    <cellStyle name="Normal 22 4 2" xfId="5623" xr:uid="{6AC94532-BE15-4B76-A82C-4E5D74951112}"/>
    <cellStyle name="Normal 22 5" xfId="5624" xr:uid="{EACC5E97-89DD-4D0D-885B-60F48EBBC9FE}"/>
    <cellStyle name="Normal 22 5 2" xfId="5625" xr:uid="{0E523626-55E3-4B39-BF57-0B0C8FBBFE2D}"/>
    <cellStyle name="Normal 22 6" xfId="5626" xr:uid="{7B4777AC-9ED8-47FE-86DD-BE2692493B8D}"/>
    <cellStyle name="Normal 22 6 2" xfId="5627" xr:uid="{9DCEEDBD-6C21-4BB2-B71A-C67566B12657}"/>
    <cellStyle name="Normal 22 7" xfId="5628" xr:uid="{42BE1534-B811-454E-B086-169DF0AB3A10}"/>
    <cellStyle name="Normal 22 7 2" xfId="5629" xr:uid="{264AECAE-EBDD-43A6-9628-03A308289E73}"/>
    <cellStyle name="Normal 22 7 3" xfId="9899" xr:uid="{76F2F885-10C7-4C5F-AC36-4E728EC57774}"/>
    <cellStyle name="Normal 22 7 4" xfId="9900" xr:uid="{16827701-4F6F-4A6F-8509-EDE1A9CDDE25}"/>
    <cellStyle name="Normal 22 7 5" xfId="9901" xr:uid="{43A28BA1-D34D-4A74-A1E7-48A00AC9FDCE}"/>
    <cellStyle name="Normal 22 7 6" xfId="9902" xr:uid="{C08021DD-DAC3-4047-B96C-9CD8B1C20305}"/>
    <cellStyle name="Normal 22 7 7" xfId="9903" xr:uid="{E6FBC88B-0578-4F45-9861-9D994F11C78D}"/>
    <cellStyle name="Normal 22 7 8" xfId="9904" xr:uid="{9DB46C11-BBFF-4061-9723-C042499899A4}"/>
    <cellStyle name="Normal 22 7_Doors and Windows" xfId="9905" xr:uid="{D91D9D46-BABF-4461-AE87-DBAD86576E72}"/>
    <cellStyle name="Normal 22 8" xfId="5630" xr:uid="{C2CB76BC-6779-469F-A184-F25D5463C833}"/>
    <cellStyle name="Normal 22 8 2" xfId="5631" xr:uid="{E2CD63C4-4049-44FD-838B-788935D1B1CF}"/>
    <cellStyle name="Normal 22 8 3" xfId="9906" xr:uid="{B2F415E9-2F4D-4FF1-B058-25A1BA8C4182}"/>
    <cellStyle name="Normal 22 8 4" xfId="9907" xr:uid="{9E797A63-0900-40F8-B3B4-8570C5BFB2E6}"/>
    <cellStyle name="Normal 22 8 5" xfId="9908" xr:uid="{87917AF0-EAC4-46BC-B65F-F2B0F922E155}"/>
    <cellStyle name="Normal 22 8 6" xfId="9909" xr:uid="{3AD72A7E-BA07-42A2-BF44-00CDBB750718}"/>
    <cellStyle name="Normal 22 8 7" xfId="9910" xr:uid="{38258BF2-EEFC-4B7A-BD4B-2B3BEE4DBA4F}"/>
    <cellStyle name="Normal 22 8 8" xfId="9911" xr:uid="{7F80C63D-F103-4097-BEB9-45D6331B5DF4}"/>
    <cellStyle name="Normal 22 8_Doors and Windows" xfId="9912" xr:uid="{38A78848-83C0-4A2D-A39E-20A9F64E40C2}"/>
    <cellStyle name="Normal 22 9" xfId="5632" xr:uid="{5F08E418-60C6-417D-9311-CC6E889D58D1}"/>
    <cellStyle name="Normal 22 9 2" xfId="5633" xr:uid="{11BAB587-648A-4392-BAA0-39EE48F43F48}"/>
    <cellStyle name="Normal 22 9 3" xfId="17075" xr:uid="{814690EB-712D-4BC3-8EE4-F77EA60B5FE3}"/>
    <cellStyle name="Normal 22_Finishes" xfId="9913" xr:uid="{E8CFFE84-F025-4DF3-8399-D8B3D806C649}"/>
    <cellStyle name="Normal 23" xfId="23" xr:uid="{C6663242-9496-4B7B-8DF5-7BAFB239971F}"/>
    <cellStyle name="Normal 23 10" xfId="5634" xr:uid="{BBDAAFB7-7198-4124-94E5-14F690820C3D}"/>
    <cellStyle name="Normal 23 10 2" xfId="5635" xr:uid="{DB788A91-0B62-4D6F-AA23-73E20CD1500A}"/>
    <cellStyle name="Normal 23 11" xfId="5636" xr:uid="{17A3143E-E038-4851-B6C4-B821CF08F8FA}"/>
    <cellStyle name="Normal 23 11 2" xfId="5637" xr:uid="{23D67CF9-6477-455C-AC76-EDC8BCB71F02}"/>
    <cellStyle name="Normal 23 12" xfId="5638" xr:uid="{088881B5-7170-4D15-B32F-3B76DE540398}"/>
    <cellStyle name="Normal 23 12 2" xfId="5639" xr:uid="{1B398716-EF1C-440B-B174-211BE1127AA0}"/>
    <cellStyle name="Normal 23 13" xfId="5640" xr:uid="{D9C0CB65-D610-4B90-B4F2-53937A0A16C1}"/>
    <cellStyle name="Normal 23 13 2" xfId="5641" xr:uid="{C35448C7-080D-44C7-A66D-EDD6F10B7FB3}"/>
    <cellStyle name="Normal 23 14" xfId="5642" xr:uid="{2E40F958-9B74-4329-8EBC-E4E202D36AA4}"/>
    <cellStyle name="Normal 23 14 2" xfId="5643" xr:uid="{2E95907C-FB20-43F6-95AE-D2FBFD41AFBA}"/>
    <cellStyle name="Normal 23 15" xfId="5644" xr:uid="{71C4D059-4E82-4B42-B4C3-971FF6964A65}"/>
    <cellStyle name="Normal 23 15 2" xfId="5645" xr:uid="{52EEA217-6988-460A-93F2-9B1D75212955}"/>
    <cellStyle name="Normal 23 16" xfId="5646" xr:uid="{B60FFBFE-9D28-41CB-A8C6-0B73943CDF58}"/>
    <cellStyle name="Normal 23 16 2" xfId="5647" xr:uid="{1B4CED46-21F0-4452-BD66-D1984C33090B}"/>
    <cellStyle name="Normal 23 17" xfId="5648" xr:uid="{11A42AA2-6F93-4B73-864F-EA7533E39E6A}"/>
    <cellStyle name="Normal 23 17 2" xfId="5649" xr:uid="{096629F4-5225-4FBA-9B89-4527871EE010}"/>
    <cellStyle name="Normal 23 18" xfId="5650" xr:uid="{01C04822-D999-4486-8356-6BD9BD087F3F}"/>
    <cellStyle name="Normal 23 18 2" xfId="5651" xr:uid="{E90EED3F-D7EB-4C2E-9B42-A7029C4BF977}"/>
    <cellStyle name="Normal 23 19" xfId="5652" xr:uid="{426CCE22-D14E-43E6-9EDC-1ADE0A56414A}"/>
    <cellStyle name="Normal 23 19 2" xfId="5653" xr:uid="{EF2D8DF9-8903-4EC3-B606-6D62CB52FF8A}"/>
    <cellStyle name="Normal 23 2" xfId="1249" xr:uid="{ED7E2DF5-67E1-4759-8360-D02486587645}"/>
    <cellStyle name="Normal 23 2 2" xfId="5654" xr:uid="{3A994783-94D3-4288-B4D4-78938040400A}"/>
    <cellStyle name="Normal 23 2 2 2" xfId="32018" xr:uid="{0602D6B4-C772-41EB-8218-CEAE34171CB7}"/>
    <cellStyle name="Normal 23 2 2 2 2" xfId="33749" xr:uid="{BF963D4E-F469-4B2D-AC4A-1DCC643E2C67}"/>
    <cellStyle name="Normal 23 2 2 2 3" xfId="33750" xr:uid="{F6A8FF62-9866-434D-8FAA-BEAE0847C2B8}"/>
    <cellStyle name="Normal 23 2 2 3" xfId="33751" xr:uid="{4803FEEA-010E-41A0-B8DF-FF7C0A5099EB}"/>
    <cellStyle name="Normal 23 2 2 4" xfId="33752" xr:uid="{E5CA7A40-3820-416A-8B3A-0256377DCC5F}"/>
    <cellStyle name="Normal 23 2 2 5" xfId="32017" xr:uid="{0701BF2F-9F4C-4697-85D4-8110748038AF}"/>
    <cellStyle name="Normal 23 2 3" xfId="12501" xr:uid="{86D1CA91-E0B7-4667-8F1C-CFD7C7969A22}"/>
    <cellStyle name="Normal 23 2 3 2" xfId="31218" xr:uid="{EE9B54C6-6782-40C2-A791-24839C1EF9DC}"/>
    <cellStyle name="Normal 23 2 3 2 2" xfId="33753" xr:uid="{BAC098FD-ABA8-41E0-890E-092DCCE22842}"/>
    <cellStyle name="Normal 23 2 3 3" xfId="33754" xr:uid="{DDD5B499-8B08-45D2-8139-3E293CD96E86}"/>
    <cellStyle name="Normal 23 2 3 4" xfId="32019" xr:uid="{9A0A6BAC-BA54-4C08-B388-20410B08FDB6}"/>
    <cellStyle name="Normal 23 2 3 5" xfId="36876" xr:uid="{29227E7F-006E-4468-B36E-6E334647F5AA}"/>
    <cellStyle name="Normal 23 2 4" xfId="14761" xr:uid="{EB0968BC-E9BB-41BC-BB80-2B788D52742F}"/>
    <cellStyle name="Normal 23 2 4 2" xfId="33755" xr:uid="{5891C52F-5D00-43AE-8E97-06460C2B9222}"/>
    <cellStyle name="Normal 23 2 5" xfId="31217" xr:uid="{EA908807-8043-4FD7-BAD6-8B2A9BA3BC2E}"/>
    <cellStyle name="Normal 23 2 5 2" xfId="33756" xr:uid="{F4505CFC-CC99-42BE-97AC-C54B3E5C91B3}"/>
    <cellStyle name="Normal 23 2 6" xfId="32016" xr:uid="{22EE35B7-8D5E-4EE2-BF27-3344E4AC786A}"/>
    <cellStyle name="Normal 23 2 7" xfId="36875" xr:uid="{DB8D3368-B743-426A-BA53-51B2603C1D6C}"/>
    <cellStyle name="Normal 23 2 8" xfId="2980" xr:uid="{E69A0EF0-FD68-41DD-AABE-7E8CC3C84EDB}"/>
    <cellStyle name="Normal 23 20" xfId="5655" xr:uid="{026AA69F-EDC4-409F-8510-5081291DFA1F}"/>
    <cellStyle name="Normal 23 20 2" xfId="5656" xr:uid="{CA008285-3333-4753-914A-B82B8853F4EA}"/>
    <cellStyle name="Normal 23 21" xfId="5657" xr:uid="{640B2452-897B-49E7-9F12-4B0408C7C447}"/>
    <cellStyle name="Normal 23 21 2" xfId="5658" xr:uid="{04BF5628-5D7D-4582-888E-A0526FC3139F}"/>
    <cellStyle name="Normal 23 22" xfId="5659" xr:uid="{AC80D91E-200D-4398-B8EB-5741A325554B}"/>
    <cellStyle name="Normal 23 22 2" xfId="5660" xr:uid="{C679D934-559D-4DEA-BFC0-B7B049A4D042}"/>
    <cellStyle name="Normal 23 23" xfId="5661" xr:uid="{CDF4346C-9F3E-4C60-8D97-9C46D10251B3}"/>
    <cellStyle name="Normal 23 23 2" xfId="5662" xr:uid="{E04CA326-1C50-4177-B75B-FCD850560527}"/>
    <cellStyle name="Normal 23 24" xfId="5663" xr:uid="{8F435039-CECF-499C-9999-018B4AD7B7A1}"/>
    <cellStyle name="Normal 23 24 2" xfId="5664" xr:uid="{D0E5FEE4-F73C-4F8F-B655-48FB4BAD0F47}"/>
    <cellStyle name="Normal 23 25" xfId="5665" xr:uid="{2C3E038F-2FC3-447D-AFC9-24AEA21C228B}"/>
    <cellStyle name="Normal 23 25 2" xfId="5666" xr:uid="{F50BCD0E-C862-4650-B501-A11CBB356B3F}"/>
    <cellStyle name="Normal 23 26" xfId="5667" xr:uid="{4F122E80-64AC-4D26-8D7D-8D2C393791E8}"/>
    <cellStyle name="Normal 23 26 2" xfId="5668" xr:uid="{45A9997B-A426-4447-8898-1DC93D5A7E4B}"/>
    <cellStyle name="Normal 23 27" xfId="5669" xr:uid="{D5E8BF60-000F-442B-BEAE-28BAD2D21458}"/>
    <cellStyle name="Normal 23 27 2" xfId="5670" xr:uid="{5D65E88C-F14A-4F7B-BA6F-A7987E764F23}"/>
    <cellStyle name="Normal 23 28" xfId="5671" xr:uid="{F4B6BCE4-768D-4EBA-AED1-5D36DA2839A9}"/>
    <cellStyle name="Normal 23 28 2" xfId="5672" xr:uid="{1C572EAB-9190-4C00-99CF-3EC31CE6C4D4}"/>
    <cellStyle name="Normal 23 29" xfId="5673" xr:uid="{8C366FDF-A4E5-42A3-B48A-ED20670382C3}"/>
    <cellStyle name="Normal 23 29 2" xfId="5674" xr:uid="{D683C3E5-0E09-4C67-B0B3-8FDA5810F719}"/>
    <cellStyle name="Normal 23 3" xfId="1952" xr:uid="{DAE14757-95E4-4659-852D-8C8CEEAAA52F}"/>
    <cellStyle name="Normal 23 3 2" xfId="5676" xr:uid="{07548685-2BCD-465A-AD3F-E58D73F5792C}"/>
    <cellStyle name="Normal 23 3 2 2" xfId="33757" xr:uid="{FC179D11-46E6-4641-80D8-D32F61DB9310}"/>
    <cellStyle name="Normal 23 3 2 3" xfId="33758" xr:uid="{3F8C1DF6-FB04-4419-B2EB-3CF991F2EDE0}"/>
    <cellStyle name="Normal 23 3 2 4" xfId="32021" xr:uid="{AD560BF0-A06C-494C-ABE9-7B299E994547}"/>
    <cellStyle name="Normal 23 3 3" xfId="33759" xr:uid="{EF7D8AE0-41E9-4469-8B30-F1E19B5418B6}"/>
    <cellStyle name="Normal 23 3 4" xfId="33760" xr:uid="{0D81C145-3307-4088-A284-AD0D39480549}"/>
    <cellStyle name="Normal 23 3 5" xfId="32020" xr:uid="{A15B4116-443A-4BEC-B5EA-E5689AD43BBA}"/>
    <cellStyle name="Normal 23 3 6" xfId="5675" xr:uid="{D7F63732-CFF8-4349-948B-7D0D8D7A72DF}"/>
    <cellStyle name="Normal 23 30" xfId="5677" xr:uid="{B6F3A5B6-1640-4DB6-A346-1A6AFCE66904}"/>
    <cellStyle name="Normal 23 30 2" xfId="5678" xr:uid="{A4C541F3-8D22-43CE-9346-78E76FFF9475}"/>
    <cellStyle name="Normal 23 31" xfId="5679" xr:uid="{A8565E2B-64A8-4E68-A8D5-568817D51C4F}"/>
    <cellStyle name="Normal 23 32" xfId="12502" xr:uid="{A53663A8-F6B0-4192-929E-F873D63918DC}"/>
    <cellStyle name="Normal 23 33" xfId="12489" xr:uid="{B8890A02-0D5D-40C4-8C72-6E16D3129ADC}"/>
    <cellStyle name="Normal 23 33 2" xfId="17076" xr:uid="{55A3E6A2-733F-4A3A-AAD8-CD969EEDA0C3}"/>
    <cellStyle name="Normal 23 33 3" xfId="31219" xr:uid="{B085FE2A-CC81-4886-87D2-907FE349841C}"/>
    <cellStyle name="Normal 23 34" xfId="39172" xr:uid="{AF9C3418-B59F-4353-B7DD-4F6B833499C2}"/>
    <cellStyle name="Normal 23 4" xfId="5680" xr:uid="{C263D08C-E6B0-41EE-B9AD-8603E8D5BE1A}"/>
    <cellStyle name="Normal 23 4 2" xfId="5681" xr:uid="{3F0ABB6B-15E0-404A-AF61-1961C723EECF}"/>
    <cellStyle name="Normal 23 4 2 2" xfId="33761" xr:uid="{AD10CD10-D85E-41A2-B6D1-B83FFBEADA16}"/>
    <cellStyle name="Normal 23 4 3" xfId="33762" xr:uid="{4F772843-BDC2-42D7-864E-329EEE0DEE66}"/>
    <cellStyle name="Normal 23 4 4" xfId="32022" xr:uid="{16CA7608-7DE7-4F2B-AC6E-6AC7D176B05B}"/>
    <cellStyle name="Normal 23 5" xfId="5682" xr:uid="{976A7C45-4BC5-4675-A4F6-AD63080799E3}"/>
    <cellStyle name="Normal 23 5 2" xfId="5683" xr:uid="{6549AE68-492A-4366-AF99-49AC1E64CACF}"/>
    <cellStyle name="Normal 23 5 3" xfId="33763" xr:uid="{3BBC0A5B-5267-448B-B7D4-B2671F204BB0}"/>
    <cellStyle name="Normal 23 6" xfId="5684" xr:uid="{794C898E-D0E7-4C1A-BA18-E462571249E1}"/>
    <cellStyle name="Normal 23 6 2" xfId="5685" xr:uid="{E763157C-883C-4187-9A5D-F99DE43704DE}"/>
    <cellStyle name="Normal 23 6 3" xfId="33764" xr:uid="{E7FB805F-D8F7-44D5-A3CA-5EAA5A92A179}"/>
    <cellStyle name="Normal 23 7" xfId="5686" xr:uid="{6B09B8D1-BAAB-42A3-A77E-A48EBC89579F}"/>
    <cellStyle name="Normal 23 7 2" xfId="5687" xr:uid="{E9D90A51-1F5C-46E5-A39A-E67387991CA0}"/>
    <cellStyle name="Normal 23 8" xfId="5688" xr:uid="{9E7955DA-C2C7-47A0-B299-FBB4EC1DBAF2}"/>
    <cellStyle name="Normal 23 8 2" xfId="5689" xr:uid="{CCE3DD3E-5D88-451E-A4CF-10AC770B92E4}"/>
    <cellStyle name="Normal 23 9" xfId="5690" xr:uid="{2D23FF7F-0384-408B-BFDF-0A566E7CB75C}"/>
    <cellStyle name="Normal 23 9 2" xfId="5691" xr:uid="{E5A1F599-F4BB-4E97-9C15-6817B7DFF171}"/>
    <cellStyle name="Normal 23_LAA- Tabla de costes 080411" xfId="5692" xr:uid="{9F39779E-C081-4CDC-9A32-BF916C96E028}"/>
    <cellStyle name="Normal 24" xfId="24" xr:uid="{199A3EA5-7EAA-41E6-A4CD-403AF396CA98}"/>
    <cellStyle name="Normal 24 10" xfId="5693" xr:uid="{C03523F9-699C-4DF6-86BA-7729CCE89CA9}"/>
    <cellStyle name="Normal 24 10 2" xfId="5694" xr:uid="{8A25D27F-9E6D-4E3A-BF0B-05CA73C6FB21}"/>
    <cellStyle name="Normal 24 10 3" xfId="17077" xr:uid="{956A94B2-44D4-4A47-9353-AE826C2380FD}"/>
    <cellStyle name="Normal 24 11" xfId="5695" xr:uid="{E1611E6E-871B-4801-8391-069C9A455381}"/>
    <cellStyle name="Normal 24 11 2" xfId="5696" xr:uid="{9ABB1A53-707C-4DCF-B51B-EE495F20241D}"/>
    <cellStyle name="Normal 24 11 3" xfId="17078" xr:uid="{66F1B28B-F324-416E-9928-15774CB6B5C7}"/>
    <cellStyle name="Normal 24 12" xfId="5697" xr:uid="{95EBEF41-0193-4C40-AF1C-8C92B03704D8}"/>
    <cellStyle name="Normal 24 12 2" xfId="5698" xr:uid="{AC0D2BF5-82ED-4A72-8DDA-A6C2D0BCDEFD}"/>
    <cellStyle name="Normal 24 12 3" xfId="17079" xr:uid="{F5D47D78-8515-4A39-BF28-DCD78D95E249}"/>
    <cellStyle name="Normal 24 13" xfId="5699" xr:uid="{42249825-3160-4F1A-B73B-435376F006BD}"/>
    <cellStyle name="Normal 24 13 2" xfId="5700" xr:uid="{7109D8FD-DDC0-427F-A1BC-309C9E4AED36}"/>
    <cellStyle name="Normal 24 13 3" xfId="17080" xr:uid="{D9E47272-FD9F-4BA1-8BC6-F8DB2A9C02B7}"/>
    <cellStyle name="Normal 24 14" xfId="5701" xr:uid="{8FBA292A-0E90-4D7A-BC0F-F80FF5B9CA66}"/>
    <cellStyle name="Normal 24 14 2" xfId="5702" xr:uid="{46B3D401-75E3-477E-B048-B634561F433F}"/>
    <cellStyle name="Normal 24 15" xfId="5703" xr:uid="{6F26FF17-DA74-449F-9A1E-EEAD5DBE215F}"/>
    <cellStyle name="Normal 24 15 2" xfId="5704" xr:uid="{0A77E96E-574F-4395-AE27-8201B8C60903}"/>
    <cellStyle name="Normal 24 16" xfId="5705" xr:uid="{270868B0-B948-4FA7-ADBF-F356B6EB0C4F}"/>
    <cellStyle name="Normal 24 16 2" xfId="5706" xr:uid="{05277190-2DC7-4728-AC83-0BF3E095B0C2}"/>
    <cellStyle name="Normal 24 17" xfId="5707" xr:uid="{876D984E-2DD1-4FB0-A95B-2F8E8151C8F6}"/>
    <cellStyle name="Normal 24 17 2" xfId="5708" xr:uid="{C9C66D59-5C02-4949-BEB5-EEBA4AC844B0}"/>
    <cellStyle name="Normal 24 18" xfId="5709" xr:uid="{0897F949-2F48-4958-976E-4758EAF1B3F7}"/>
    <cellStyle name="Normal 24 18 2" xfId="5710" xr:uid="{09285168-FE6B-44CA-BC7A-A7B71B9938B0}"/>
    <cellStyle name="Normal 24 19" xfId="5711" xr:uid="{90458E76-5B35-4406-9480-9A0F71A8752A}"/>
    <cellStyle name="Normal 24 19 2" xfId="5712" xr:uid="{9D6E4A7F-FD3C-459B-893E-8DD6B6E6E9AE}"/>
    <cellStyle name="Normal 24 2" xfId="1250" xr:uid="{D2A7CF2B-AB36-429D-BFEE-B1A9DB2BED0A}"/>
    <cellStyle name="Normal 24 2 2" xfId="5713" xr:uid="{E0A7B458-470A-4AEE-975D-7260476986B6}"/>
    <cellStyle name="Normal 24 2 2 2" xfId="32025" xr:uid="{B4D64E87-7834-4DD4-98C2-F128CAEE6982}"/>
    <cellStyle name="Normal 24 2 2 2 2" xfId="33765" xr:uid="{AAB41FD3-76CE-4C0C-B16A-0DC55EED5169}"/>
    <cellStyle name="Normal 24 2 2 2 3" xfId="33766" xr:uid="{5D0397AB-FB78-4A3E-AD75-CC650085C84A}"/>
    <cellStyle name="Normal 24 2 2 3" xfId="33767" xr:uid="{69495315-785F-4298-8520-7F261D2CEC5D}"/>
    <cellStyle name="Normal 24 2 2 4" xfId="33768" xr:uid="{F4E34D83-21E5-4944-BF73-71B8DB5E8C9F}"/>
    <cellStyle name="Normal 24 2 2 5" xfId="32024" xr:uid="{BC69861D-CEDD-4E40-93BC-0A80BBA93CB3}"/>
    <cellStyle name="Normal 24 2 3" xfId="14762" xr:uid="{B1E63C45-D71C-44F7-A806-6905828308DE}"/>
    <cellStyle name="Normal 24 2 3 2" xfId="33769" xr:uid="{179A8307-61E6-44E3-BD98-77533D4B508A}"/>
    <cellStyle name="Normal 24 2 3 3" xfId="33770" xr:uid="{441BBABE-3001-474B-A90A-60BD040C3E28}"/>
    <cellStyle name="Normal 24 2 3 4" xfId="32026" xr:uid="{1DC6D379-6EB1-4F03-9DA8-22FB066E63B6}"/>
    <cellStyle name="Normal 24 2 4" xfId="33771" xr:uid="{856F8190-FB59-4919-AB0B-B9B489059996}"/>
    <cellStyle name="Normal 24 2 5" xfId="33772" xr:uid="{862C1B88-81E8-45E3-A390-8E5FC8C161AD}"/>
    <cellStyle name="Normal 24 2 6" xfId="32023" xr:uid="{614C3261-9521-4E77-9D3E-9711A6DCEF16}"/>
    <cellStyle name="Normal 24 2 7" xfId="2981" xr:uid="{27B305F4-B1CD-4EAA-8759-0086BF108D51}"/>
    <cellStyle name="Normal 24 20" xfId="5714" xr:uid="{19964285-A773-481F-BA68-7EFDFC3B3E13}"/>
    <cellStyle name="Normal 24 20 2" xfId="5715" xr:uid="{2F49109E-076A-43EC-A10A-45A8021D0CD4}"/>
    <cellStyle name="Normal 24 21" xfId="5716" xr:uid="{4337BA72-36BB-489A-B452-F011DB5618B0}"/>
    <cellStyle name="Normal 24 21 2" xfId="5717" xr:uid="{16496B0D-422D-48B7-B683-003E0B106AA2}"/>
    <cellStyle name="Normal 24 22" xfId="5718" xr:uid="{9F3910D4-093B-4E9C-9460-5A85F06F569C}"/>
    <cellStyle name="Normal 24 22 2" xfId="5719" xr:uid="{77F1320C-EE63-44E8-87DE-57D2D8AF9EA3}"/>
    <cellStyle name="Normal 24 23" xfId="5720" xr:uid="{83DA0589-A741-4ADC-8631-0439F3FBBBBD}"/>
    <cellStyle name="Normal 24 23 2" xfId="5721" xr:uid="{826507FE-991A-4F3B-9E37-525DC100DE0C}"/>
    <cellStyle name="Normal 24 24" xfId="5722" xr:uid="{52111CD4-C7BF-47A6-9B0B-F31C788F33C0}"/>
    <cellStyle name="Normal 24 24 2" xfId="5723" xr:uid="{B01F7B70-0AAF-40E8-AF0C-5C8E94FFF7BA}"/>
    <cellStyle name="Normal 24 25" xfId="5724" xr:uid="{C7F177B8-DAE6-4B98-A19D-EFEF875807BC}"/>
    <cellStyle name="Normal 24 25 2" xfId="5725" xr:uid="{11EFF35C-BB82-41A5-B461-E589C1EB62C4}"/>
    <cellStyle name="Normal 24 26" xfId="5726" xr:uid="{46293E21-3F8B-4536-BAB4-E24B0247C84A}"/>
    <cellStyle name="Normal 24 26 2" xfId="5727" xr:uid="{60CEFA37-54AC-441C-9AD1-33BCF2A09114}"/>
    <cellStyle name="Normal 24 27" xfId="5728" xr:uid="{6DE2CDDC-5CD9-4C53-ACBA-959874A7DC07}"/>
    <cellStyle name="Normal 24 27 2" xfId="5729" xr:uid="{4D651B83-C00E-4EB9-9C90-1B1AC2F4F4D4}"/>
    <cellStyle name="Normal 24 28" xfId="5730" xr:uid="{C267A0E2-D0FE-45AA-B378-FC80DDAC7AC6}"/>
    <cellStyle name="Normal 24 28 2" xfId="5731" xr:uid="{8DC2DC4D-E800-45A2-8C30-A1F13C3D476F}"/>
    <cellStyle name="Normal 24 29" xfId="5732" xr:uid="{63462053-491D-4B44-8BE8-951880094DC7}"/>
    <cellStyle name="Normal 24 29 2" xfId="5733" xr:uid="{A7E69672-4903-4D42-BBD0-3D6DCD0E126F}"/>
    <cellStyle name="Normal 24 3" xfId="2982" xr:uid="{8AC666E3-77CE-44CB-BA93-25B731352975}"/>
    <cellStyle name="Normal 24 3 2" xfId="5734" xr:uid="{72A85B0A-AC9C-4595-8513-2EB8E9B52E57}"/>
    <cellStyle name="Normal 24 3 2 2" xfId="33773" xr:uid="{DE34E378-8897-4D0D-9E9C-B929983DDC86}"/>
    <cellStyle name="Normal 24 3 2 3" xfId="33774" xr:uid="{A8A35AFA-D504-4046-A6D3-EDC5B62F4026}"/>
    <cellStyle name="Normal 24 3 2 4" xfId="32028" xr:uid="{C0F1801B-6026-4511-AD44-8848E1EAD353}"/>
    <cellStyle name="Normal 24 3 3" xfId="33775" xr:uid="{CA8CA8BC-51DF-45DC-BC59-2B7098E235FB}"/>
    <cellStyle name="Normal 24 3 4" xfId="33776" xr:uid="{6B7835C7-B5D9-4C00-B939-A1B2D54335E4}"/>
    <cellStyle name="Normal 24 3 5" xfId="32027" xr:uid="{31075633-C86D-4D7B-893F-04FFB80F51CA}"/>
    <cellStyle name="Normal 24 30" xfId="5735" xr:uid="{56B49E78-A331-4753-97A8-A540DF548FE8}"/>
    <cellStyle name="Normal 24 30 2" xfId="5736" xr:uid="{717A6808-76C6-4BA5-B35F-428E97756E25}"/>
    <cellStyle name="Normal 24 31" xfId="5737" xr:uid="{7164519C-A572-4A4A-9FFD-EC1FF2D9C695}"/>
    <cellStyle name="Normal 24 32" xfId="12504" xr:uid="{BCB0C3B0-FF34-4BB7-A2C6-AF98544A48FF}"/>
    <cellStyle name="Normal 24 33" xfId="12503" xr:uid="{E5FF1FDA-B4D5-4F9F-BB8B-21A65707434E}"/>
    <cellStyle name="Normal 24 33 2" xfId="17081" xr:uid="{6CC20E55-F2BE-4A09-A867-AFE6FA8F85B5}"/>
    <cellStyle name="Normal 24 34" xfId="39173" xr:uid="{E8B42842-F5C9-4C19-B85E-2AC76B7427EC}"/>
    <cellStyle name="Normal 24 4" xfId="5738" xr:uid="{0A5E314F-35E3-4CD3-AB53-575871F3A424}"/>
    <cellStyle name="Normal 24 4 2" xfId="5739" xr:uid="{25910E9A-6DFF-4A9B-9377-8D695BC058B0}"/>
    <cellStyle name="Normal 24 4 2 2" xfId="33777" xr:uid="{596E6EDB-AFF3-4F52-B3DB-0068BE45CCFF}"/>
    <cellStyle name="Normal 24 4 3" xfId="33778" xr:uid="{78A620B3-0EDF-4F1E-AE44-68DA55339054}"/>
    <cellStyle name="Normal 24 4 4" xfId="32029" xr:uid="{2AD29DCB-88FB-4D37-AD86-A54DF4C046D6}"/>
    <cellStyle name="Normal 24 5" xfId="5740" xr:uid="{86444EE6-9428-49D0-9E52-2F0A42FD4288}"/>
    <cellStyle name="Normal 24 5 2" xfId="5741" xr:uid="{BFA4BB18-5906-488F-9881-A379565C3AD4}"/>
    <cellStyle name="Normal 24 5 3" xfId="33779" xr:uid="{3305DB2C-4677-4A85-B911-EAA9B7222C36}"/>
    <cellStyle name="Normal 24 6" xfId="5742" xr:uid="{3C67D98C-3A3A-4892-9C13-A8DB03B4570B}"/>
    <cellStyle name="Normal 24 6 2" xfId="5743" xr:uid="{05ADFEA3-5F41-4FD1-BACF-56EF26DE4B3D}"/>
    <cellStyle name="Normal 24 6 3" xfId="33780" xr:uid="{9AB8AA68-D00C-4955-A53D-D43AEEC2A0EA}"/>
    <cellStyle name="Normal 24 7" xfId="5744" xr:uid="{9C6B182D-FE0B-4526-830D-C4D24110EED1}"/>
    <cellStyle name="Normal 24 7 2" xfId="5745" xr:uid="{DF2EAE29-3D21-4E53-8813-021BF2E831DB}"/>
    <cellStyle name="Normal 24 7 3" xfId="9914" xr:uid="{C97195B8-2B9D-4467-970C-54BC77820E65}"/>
    <cellStyle name="Normal 24 7 4" xfId="9915" xr:uid="{820C5545-ECE0-4FC6-8ADC-810767ECAA72}"/>
    <cellStyle name="Normal 24 7 5" xfId="9916" xr:uid="{6EA74A52-F8FF-4553-9B40-710C8F40715B}"/>
    <cellStyle name="Normal 24 7 6" xfId="9917" xr:uid="{D435C911-67EF-44D1-9DE2-E3C569D539F5}"/>
    <cellStyle name="Normal 24 7 7" xfId="9918" xr:uid="{1EE651D2-DB2C-4C6D-BED4-CD1127632EBD}"/>
    <cellStyle name="Normal 24 7 8" xfId="9919" xr:uid="{F9290440-9DF7-4161-B4E9-102A2EF77EBC}"/>
    <cellStyle name="Normal 24 7_Doors and Windows" xfId="9920" xr:uid="{C252523C-E291-4E12-B797-0EDB1B2EB7EC}"/>
    <cellStyle name="Normal 24 8" xfId="5746" xr:uid="{C2B6C8DB-08CA-4570-9651-AC6EE6C3483F}"/>
    <cellStyle name="Normal 24 8 2" xfId="5747" xr:uid="{628AC559-735E-4C5A-8939-C985E5BD53C9}"/>
    <cellStyle name="Normal 24 8 3" xfId="9921" xr:uid="{A9A8E4D0-E1F5-44A4-86ED-7AC584BD21A6}"/>
    <cellStyle name="Normal 24 8 4" xfId="9922" xr:uid="{EDD7BF2B-72AB-4A53-AB32-3DBA07BB4427}"/>
    <cellStyle name="Normal 24 8 5" xfId="9923" xr:uid="{C9B397D9-FB59-4819-B6F3-EFD36BF6B7DB}"/>
    <cellStyle name="Normal 24 8 6" xfId="9924" xr:uid="{B448591E-07E6-488A-949F-503916F771EA}"/>
    <cellStyle name="Normal 24 8 7" xfId="9925" xr:uid="{11AB7B01-B6F5-4452-A8F1-1ABBD79FABD6}"/>
    <cellStyle name="Normal 24 8 8" xfId="9926" xr:uid="{390D4856-32C6-4C77-B3C5-D7495887ACD3}"/>
    <cellStyle name="Normal 24 8_Doors and Windows" xfId="9927" xr:uid="{5E4D43AC-E18A-4143-88AD-85322F0D103B}"/>
    <cellStyle name="Normal 24 9" xfId="5748" xr:uid="{BEF5AFD2-81CD-4E2F-9E2B-793D3497F70F}"/>
    <cellStyle name="Normal 24 9 2" xfId="5749" xr:uid="{AB554EFB-5DF2-40EF-9BA8-AD8D216B7542}"/>
    <cellStyle name="Normal 24 9 3" xfId="17082" xr:uid="{773146AF-F31A-4655-BAB3-85100AD17872}"/>
    <cellStyle name="Normal 24_Finishes" xfId="9928" xr:uid="{81FF9D5A-3A8D-4888-BFC4-592BB10C226A}"/>
    <cellStyle name="Normal 25" xfId="25" xr:uid="{761D9AF7-8C45-4CA5-BB5B-90DDFA4099B2}"/>
    <cellStyle name="Normal 25 10" xfId="5750" xr:uid="{0B24546C-0354-46FE-B4B3-EB7DA38D69BF}"/>
    <cellStyle name="Normal 25 10 2" xfId="5751" xr:uid="{2F745E69-94A5-4285-AB2A-F421F4DE94E7}"/>
    <cellStyle name="Normal 25 10 3" xfId="17083" xr:uid="{F6273268-D5BD-4233-A720-9A792A4E2AA4}"/>
    <cellStyle name="Normal 25 11" xfId="5752" xr:uid="{070BF573-D0FB-4534-95B1-F5DD0D09F45C}"/>
    <cellStyle name="Normal 25 11 2" xfId="5753" xr:uid="{5E43B768-6BEE-428D-A396-AB447EAA61A7}"/>
    <cellStyle name="Normal 25 11 3" xfId="17084" xr:uid="{CC65DA95-04C0-4485-A026-13B827F86B12}"/>
    <cellStyle name="Normal 25 12" xfId="5754" xr:uid="{0F2B0BB6-B859-494C-9443-3C291FF21CCD}"/>
    <cellStyle name="Normal 25 12 2" xfId="5755" xr:uid="{8F5B531B-4D89-4C6F-A99D-6C0520C1EAE2}"/>
    <cellStyle name="Normal 25 12 3" xfId="17085" xr:uid="{3100099F-B592-4796-A6BC-F43799B03701}"/>
    <cellStyle name="Normal 25 13" xfId="5756" xr:uid="{C218ADEC-1EF4-40FF-A3A2-1DF5618F57DB}"/>
    <cellStyle name="Normal 25 13 2" xfId="5757" xr:uid="{4FFF332C-D3D5-4C68-B003-F8B27C9BD91E}"/>
    <cellStyle name="Normal 25 13 3" xfId="17086" xr:uid="{B944524F-C54C-4E27-9FEF-092852B4D889}"/>
    <cellStyle name="Normal 25 14" xfId="5758" xr:uid="{4740679B-89D1-4A03-91C1-F3C502A4D385}"/>
    <cellStyle name="Normal 25 14 2" xfId="5759" xr:uid="{1F2182B6-BFC3-4ABE-8282-1419B5E60E38}"/>
    <cellStyle name="Normal 25 15" xfId="5760" xr:uid="{0A41BB19-4B3A-4992-8A2B-D4E174CE7964}"/>
    <cellStyle name="Normal 25 15 2" xfId="5761" xr:uid="{E2CE8063-8DF2-4514-A4BD-D518539320B8}"/>
    <cellStyle name="Normal 25 16" xfId="5762" xr:uid="{22BEFD7D-6CA8-4C2D-B369-A75977056FFC}"/>
    <cellStyle name="Normal 25 16 2" xfId="5763" xr:uid="{62ACA473-387F-4784-9B0C-EA16A16411FF}"/>
    <cellStyle name="Normal 25 17" xfId="5764" xr:uid="{1CCA4284-D356-4C84-A4FF-41FCB290DA52}"/>
    <cellStyle name="Normal 25 17 2" xfId="5765" xr:uid="{79312A28-89AD-4F2B-A247-04206C54F224}"/>
    <cellStyle name="Normal 25 18" xfId="5766" xr:uid="{0608905A-8B54-4BE6-9E36-F442501FA232}"/>
    <cellStyle name="Normal 25 18 2" xfId="5767" xr:uid="{AE8DED38-411E-409B-9A43-89A87C3820D1}"/>
    <cellStyle name="Normal 25 19" xfId="5768" xr:uid="{CEC55861-96A9-4549-9178-2AB7E344C905}"/>
    <cellStyle name="Normal 25 19 2" xfId="5769" xr:uid="{B00D3737-5E8A-4E70-99D1-1843902945F0}"/>
    <cellStyle name="Normal 25 2" xfId="1251" xr:uid="{976D0D7B-EB6B-4A5E-A612-12089B04CA27}"/>
    <cellStyle name="Normal 25 2 2" xfId="5770" xr:uid="{375C72A8-1A60-4D95-9F87-4BC88350F7F8}"/>
    <cellStyle name="Normal 25 2 3" xfId="14763" xr:uid="{230AD596-D06B-42A6-A677-607484E5D81A}"/>
    <cellStyle name="Normal 25 2 4" xfId="33781" xr:uid="{93A3FB92-EE24-4AEB-9109-FE3A3DE48F6C}"/>
    <cellStyle name="Normal 25 2 5" xfId="2983" xr:uid="{D30D2611-39A7-4B81-8C50-39E5118F296B}"/>
    <cellStyle name="Normal 25 20" xfId="5771" xr:uid="{430D6E1F-96FE-4342-B861-BF34C586A163}"/>
    <cellStyle name="Normal 25 20 2" xfId="5772" xr:uid="{8F4A30A2-7823-462A-AD9B-2A12496C1913}"/>
    <cellStyle name="Normal 25 21" xfId="5773" xr:uid="{CA9C5276-9E20-45D4-89AE-141B7E2791F1}"/>
    <cellStyle name="Normal 25 21 2" xfId="5774" xr:uid="{70511945-E260-412E-860C-D2BABD4423AB}"/>
    <cellStyle name="Normal 25 22" xfId="5775" xr:uid="{ABFCEE9E-9EA9-4BE7-AFF3-754E469655B7}"/>
    <cellStyle name="Normal 25 22 2" xfId="5776" xr:uid="{79EAF8F1-4AEE-435D-AEB9-50CE3D9FAAE5}"/>
    <cellStyle name="Normal 25 23" xfId="5777" xr:uid="{51ABBEB4-37B7-4695-859E-47660FD094D9}"/>
    <cellStyle name="Normal 25 23 2" xfId="5778" xr:uid="{792E3C24-3CD9-49B1-BB68-B20F51998767}"/>
    <cellStyle name="Normal 25 24" xfId="5779" xr:uid="{14E05563-8D42-4A2F-BC5E-80103B49B78F}"/>
    <cellStyle name="Normal 25 24 2" xfId="5780" xr:uid="{65339579-E9F3-4650-95DE-31D6C5060D48}"/>
    <cellStyle name="Normal 25 25" xfId="5781" xr:uid="{BDF178AE-FE0C-4631-8810-E568E2A31FCB}"/>
    <cellStyle name="Normal 25 25 2" xfId="5782" xr:uid="{9CA9512C-C4AF-4E4E-B196-D58FA2941935}"/>
    <cellStyle name="Normal 25 26" xfId="5783" xr:uid="{F0428463-32E4-423A-A5B0-696A04CC6695}"/>
    <cellStyle name="Normal 25 26 2" xfId="5784" xr:uid="{25692A45-97C4-4815-A719-2B8FE9EA58EF}"/>
    <cellStyle name="Normal 25 27" xfId="5785" xr:uid="{BB00B143-11AF-4303-A27B-8A760809E6AA}"/>
    <cellStyle name="Normal 25 27 2" xfId="5786" xr:uid="{79C2ADEA-18B8-4949-888D-2804465A7E85}"/>
    <cellStyle name="Normal 25 28" xfId="5787" xr:uid="{81447631-3DFA-42EC-9193-C6098F71DA8D}"/>
    <cellStyle name="Normal 25 28 2" xfId="5788" xr:uid="{173B788E-F4B4-44D6-972A-E0CB108171FE}"/>
    <cellStyle name="Normal 25 29" xfId="5789" xr:uid="{E32F845E-DD9A-4D80-9A85-239985CC8AED}"/>
    <cellStyle name="Normal 25 29 2" xfId="5790" xr:uid="{F9C0C39A-9170-437F-B184-DBC2494107AC}"/>
    <cellStyle name="Normal 25 3" xfId="1961" xr:uid="{79C6DE75-A1B6-4F44-948C-404275DBEA7B}"/>
    <cellStyle name="Normal 25 3 2" xfId="5792" xr:uid="{4364C7D5-A6F6-46EA-849F-D73B4707438F}"/>
    <cellStyle name="Normal 25 3 3" xfId="33782" xr:uid="{41D45426-2F6A-4DCF-96F5-2A91D4F6C240}"/>
    <cellStyle name="Normal 25 3 4" xfId="5791" xr:uid="{AAC4459A-FD04-4F11-A967-5DB00AE5C0F7}"/>
    <cellStyle name="Normal 25 30" xfId="5793" xr:uid="{53C53C6A-0530-46BA-AB7E-2F60AB2B7086}"/>
    <cellStyle name="Normal 25 30 2" xfId="5794" xr:uid="{B698DB05-BB6E-404C-8F22-5BD528EB7BDC}"/>
    <cellStyle name="Normal 25 31" xfId="5795" xr:uid="{E93AF0CD-5609-490D-8563-112CCD60909C}"/>
    <cellStyle name="Normal 25 32" xfId="12506" xr:uid="{01105AE2-B3FA-41C2-AFEB-519B777EBAE0}"/>
    <cellStyle name="Normal 25 33" xfId="12505" xr:uid="{4558BD95-4950-4945-A050-49B22975B4CB}"/>
    <cellStyle name="Normal 25 33 2" xfId="17087" xr:uid="{C22E735B-268D-44DA-8831-F0D3AC3EC9C5}"/>
    <cellStyle name="Normal 25 34" xfId="39174" xr:uid="{CB5F3E1C-2870-4FD5-9B68-6665DE84D3D0}"/>
    <cellStyle name="Normal 25 4" xfId="5796" xr:uid="{2F06DCBE-19CF-4372-A2D5-04AB1555BDB6}"/>
    <cellStyle name="Normal 25 4 2" xfId="5797" xr:uid="{F7FA82D6-7337-473C-97E8-04BB102D2511}"/>
    <cellStyle name="Normal 25 5" xfId="5798" xr:uid="{39B6CF7B-725F-4ECE-9673-F25DCEF65829}"/>
    <cellStyle name="Normal 25 5 2" xfId="5799" xr:uid="{D93D291C-1688-4AA2-A897-6D1013186EBF}"/>
    <cellStyle name="Normal 25 6" xfId="5800" xr:uid="{2664AA4B-366B-4A42-B829-B8142E47C733}"/>
    <cellStyle name="Normal 25 6 2" xfId="5801" xr:uid="{47366457-C5C3-4EDC-9816-9926957D1E96}"/>
    <cellStyle name="Normal 25 7" xfId="5802" xr:uid="{E17C5EB7-61AF-439A-9615-28C53D234A56}"/>
    <cellStyle name="Normal 25 7 2" xfId="5803" xr:uid="{5606805D-4484-4F65-9E12-C51C2BAE711C}"/>
    <cellStyle name="Normal 25 7 3" xfId="9929" xr:uid="{A4BAB34A-06E3-4096-A05C-8B90A20C3846}"/>
    <cellStyle name="Normal 25 7 4" xfId="9930" xr:uid="{8230DB7E-87E1-4E02-94F7-ECB2F785197A}"/>
    <cellStyle name="Normal 25 7 5" xfId="9931" xr:uid="{08EF501F-A075-4A97-A055-19867B9B7C91}"/>
    <cellStyle name="Normal 25 7 6" xfId="9932" xr:uid="{004EE59A-977E-4E8C-8E5D-FCB301684B35}"/>
    <cellStyle name="Normal 25 7 7" xfId="9933" xr:uid="{6FE4AA78-8799-4C0F-B544-F433663FC028}"/>
    <cellStyle name="Normal 25 7 8" xfId="9934" xr:uid="{343E5BAE-41B3-4501-9B57-CE8FF1626CA2}"/>
    <cellStyle name="Normal 25 7_Doors and Windows" xfId="9935" xr:uid="{24CBCB2A-D720-474E-BB42-35FE1B1FD70A}"/>
    <cellStyle name="Normal 25 8" xfId="5804" xr:uid="{A90C007D-B292-4A5B-829E-8F24E43FFF5E}"/>
    <cellStyle name="Normal 25 8 2" xfId="5805" xr:uid="{056B26F0-93A7-4F20-B85D-98F513129424}"/>
    <cellStyle name="Normal 25 8 3" xfId="9936" xr:uid="{F4287973-3811-4A6D-855F-273FEE67E5E6}"/>
    <cellStyle name="Normal 25 8 4" xfId="9937" xr:uid="{9D49E811-3743-4A24-9511-82A8202BAEC8}"/>
    <cellStyle name="Normal 25 8 5" xfId="9938" xr:uid="{720B5F1A-82BA-417E-ADF1-A429EC505688}"/>
    <cellStyle name="Normal 25 8 6" xfId="9939" xr:uid="{760E4465-808F-4214-BF43-532867BE1F3A}"/>
    <cellStyle name="Normal 25 8 7" xfId="9940" xr:uid="{797DF7C0-D1B9-4042-92EB-9DFE975C4F2A}"/>
    <cellStyle name="Normal 25 8 8" xfId="9941" xr:uid="{AB960A49-3348-4DEA-BC30-3EB110E252EF}"/>
    <cellStyle name="Normal 25 8_Doors and Windows" xfId="9942" xr:uid="{D16385BA-6B67-4E67-A134-572E70BA73A7}"/>
    <cellStyle name="Normal 25 9" xfId="5806" xr:uid="{016BADFF-6ACA-4E09-A4E3-605864C18BC1}"/>
    <cellStyle name="Normal 25 9 2" xfId="5807" xr:uid="{25D09487-D1C0-4119-9D0F-757758BAEF3A}"/>
    <cellStyle name="Normal 25 9 3" xfId="17088" xr:uid="{23FBADA7-24F4-4615-AC1B-DD77C35E8368}"/>
    <cellStyle name="Normal 25_Finishes" xfId="9943" xr:uid="{5D3BE5FE-93F1-4287-B569-7A30FDA0D0FC}"/>
    <cellStyle name="Normal 26" xfId="26" xr:uid="{C5D8E744-7A9F-4BC5-BCD9-75162F05359A}"/>
    <cellStyle name="Normal 26 10" xfId="5808" xr:uid="{3805B7D3-3C37-4B57-8F2F-D6DB96215477}"/>
    <cellStyle name="Normal 26 10 2" xfId="5809" xr:uid="{4FA9B534-D56B-435B-8C92-BB9089A08C1D}"/>
    <cellStyle name="Normal 26 10 3" xfId="17089" xr:uid="{BDB1FB34-66C2-444D-BF44-92538D630A1C}"/>
    <cellStyle name="Normal 26 11" xfId="5810" xr:uid="{8EFDD305-29CF-46AD-B419-CBB3331B0C06}"/>
    <cellStyle name="Normal 26 11 2" xfId="5811" xr:uid="{F1BCA253-8D26-4862-8DB0-ABFBA5117C57}"/>
    <cellStyle name="Normal 26 11 3" xfId="17090" xr:uid="{EA76477D-7B46-4B39-87AB-82AB5FB61CB5}"/>
    <cellStyle name="Normal 26 12" xfId="5812" xr:uid="{D57C15DC-BAE6-4052-BACA-873AD728372A}"/>
    <cellStyle name="Normal 26 12 2" xfId="5813" xr:uid="{935BC083-5F3D-4646-9275-A6FD41F7AB37}"/>
    <cellStyle name="Normal 26 12 3" xfId="17091" xr:uid="{84EA9078-0AA7-4473-AE3C-DAAE54FDAB62}"/>
    <cellStyle name="Normal 26 13" xfId="5814" xr:uid="{8C7C30D7-6BF7-4E56-9AD0-1EE2D24EC54E}"/>
    <cellStyle name="Normal 26 13 2" xfId="5815" xr:uid="{066BBC18-D30D-4597-8DE3-2063967A6E3D}"/>
    <cellStyle name="Normal 26 13 3" xfId="17092" xr:uid="{B46BBB80-9E49-410C-A42C-7A247B33573C}"/>
    <cellStyle name="Normal 26 14" xfId="5816" xr:uid="{C2495CC1-D1C2-45F3-ABF1-4F0960137E9E}"/>
    <cellStyle name="Normal 26 14 2" xfId="5817" xr:uid="{4116501D-7BAB-4D0D-A203-033C7D688726}"/>
    <cellStyle name="Normal 26 15" xfId="5818" xr:uid="{7863F695-CA5E-41CB-B7FC-AFB0EAD29D84}"/>
    <cellStyle name="Normal 26 15 2" xfId="5819" xr:uid="{10160C68-74DF-40D1-AC20-6DC19CE8D8E7}"/>
    <cellStyle name="Normal 26 16" xfId="5820" xr:uid="{DE63CCD5-38A7-4AE8-8032-399900F8742D}"/>
    <cellStyle name="Normal 26 16 2" xfId="5821" xr:uid="{E279FBD2-BC10-4B40-8848-4B06EDF226D1}"/>
    <cellStyle name="Normal 26 17" xfId="5822" xr:uid="{D928EB37-3784-490F-B135-72E6D938474A}"/>
    <cellStyle name="Normal 26 17 2" xfId="5823" xr:uid="{00C9254F-0FF6-4D0E-9B3A-F0EE62B9CB15}"/>
    <cellStyle name="Normal 26 18" xfId="5824" xr:uid="{FB715780-978F-44B1-9782-F5C7EB4A866C}"/>
    <cellStyle name="Normal 26 18 2" xfId="5825" xr:uid="{6A9653D0-20B0-44F5-AFC4-91015651BCB3}"/>
    <cellStyle name="Normal 26 19" xfId="5826" xr:uid="{6CCD920D-6AFD-4560-BB7E-81C5D79AF51C}"/>
    <cellStyle name="Normal 26 19 2" xfId="5827" xr:uid="{27A17350-C288-4595-A85C-45BB69066EA8}"/>
    <cellStyle name="Normal 26 2" xfId="1252" xr:uid="{C205F15F-453F-4E3F-A693-6F91577E41F3}"/>
    <cellStyle name="Normal 26 2 2" xfId="5828" xr:uid="{B2F7A00A-DF4C-4BE8-BCC8-F74018CEBCBC}"/>
    <cellStyle name="Normal 26 20" xfId="5829" xr:uid="{1BE8D006-C728-4CE5-B559-8C70A6C475C8}"/>
    <cellStyle name="Normal 26 20 2" xfId="5830" xr:uid="{589897BC-023B-4CF6-A817-2CC8057C264E}"/>
    <cellStyle name="Normal 26 21" xfId="5831" xr:uid="{1004601A-C5CB-4CB4-B7F7-B9849EC236F9}"/>
    <cellStyle name="Normal 26 21 2" xfId="5832" xr:uid="{6234266E-B06A-404E-8EDA-6ADE8B7828C7}"/>
    <cellStyle name="Normal 26 22" xfId="5833" xr:uid="{025D79C1-1D6D-454A-87BF-2DF41BF6981E}"/>
    <cellStyle name="Normal 26 22 2" xfId="5834" xr:uid="{0E8B839C-46EA-4778-A5FC-77AE8EAEFBE8}"/>
    <cellStyle name="Normal 26 23" xfId="5835" xr:uid="{1CA69318-5DE3-4AC0-801D-4F33C23E520D}"/>
    <cellStyle name="Normal 26 23 2" xfId="5836" xr:uid="{1CA5D43F-7044-4E6B-8E97-13BDCB26C3FC}"/>
    <cellStyle name="Normal 26 24" xfId="5837" xr:uid="{B690E2FB-5C8F-4C5D-9228-59A59DBB80BB}"/>
    <cellStyle name="Normal 26 24 2" xfId="5838" xr:uid="{5C96BA81-8653-4384-A2BE-7E043F41548A}"/>
    <cellStyle name="Normal 26 25" xfId="5839" xr:uid="{2E36CBF8-9138-4786-87AB-BFBC9A69777C}"/>
    <cellStyle name="Normal 26 25 2" xfId="5840" xr:uid="{734B7C3F-FA5E-4B9E-BDC1-C52FA42384A5}"/>
    <cellStyle name="Normal 26 26" xfId="5841" xr:uid="{5258E61A-9B90-4A10-AA2D-F21DEC08861A}"/>
    <cellStyle name="Normal 26 26 2" xfId="5842" xr:uid="{D41E6238-4F11-44AE-8A8A-475907608E8E}"/>
    <cellStyle name="Normal 26 27" xfId="5843" xr:uid="{C1CB0EEC-3BB3-434C-A627-66D48D88DE7F}"/>
    <cellStyle name="Normal 26 27 2" xfId="5844" xr:uid="{4616929E-21AA-4004-8573-A78DB0B90728}"/>
    <cellStyle name="Normal 26 28" xfId="5845" xr:uid="{3E004278-65F7-42D7-A51E-2BF815BC3197}"/>
    <cellStyle name="Normal 26 28 2" xfId="5846" xr:uid="{E4A05262-5314-4F72-923B-F224EFE6A358}"/>
    <cellStyle name="Normal 26 29" xfId="5847" xr:uid="{44386C9F-CD04-4254-86C0-16DEA1791A8D}"/>
    <cellStyle name="Normal 26 29 2" xfId="5848" xr:uid="{58E165DB-BEA5-4666-84EB-63D64BD64D6D}"/>
    <cellStyle name="Normal 26 3" xfId="1253" xr:uid="{7F0F4640-9A6A-4646-936D-AB8CCACD4BD9}"/>
    <cellStyle name="Normal 26 3 2" xfId="5849" xr:uid="{53E50BE8-5780-4EAB-BC41-2EDE49E59AD9}"/>
    <cellStyle name="Normal 26 3 3" xfId="14764" xr:uid="{9EAB84C6-C9BD-47FA-9E66-ACF16523B905}"/>
    <cellStyle name="Normal 26 30" xfId="5850" xr:uid="{421D3B67-506B-424A-989A-A43095F8883E}"/>
    <cellStyle name="Normal 26 30 2" xfId="5851" xr:uid="{B9238826-3FCB-47E3-8861-5DBA9AA2B7CA}"/>
    <cellStyle name="Normal 26 31" xfId="5852" xr:uid="{0E083F54-470D-457E-80F3-43789A9D13C9}"/>
    <cellStyle name="Normal 26 32" xfId="12509" xr:uid="{1B323474-51ED-48A6-9EF2-5090A63C0EB1}"/>
    <cellStyle name="Normal 26 33" xfId="39175" xr:uid="{A426D95E-C0AB-4305-883D-1194AC971144}"/>
    <cellStyle name="Normal 26 4" xfId="2113" xr:uid="{E56D8AA7-FDC6-4DFB-B1E8-FCAE6E3137ED}"/>
    <cellStyle name="Normal 26 4 2" xfId="5854" xr:uid="{A40DF094-F982-49FE-A608-40CF056F0CCB}"/>
    <cellStyle name="Normal 26 4 3" xfId="5853" xr:uid="{AEC9A38E-9210-452A-95B1-A795B61CC5C3}"/>
    <cellStyle name="Normal 26 5" xfId="5855" xr:uid="{FD301357-6644-4439-BBC7-7055E80B33C3}"/>
    <cellStyle name="Normal 26 5 2" xfId="5856" xr:uid="{E303F782-0395-4CA6-87AC-A8904A774748}"/>
    <cellStyle name="Normal 26 6" xfId="5857" xr:uid="{0350AF33-DF6C-4B7E-A25D-037DF0879F0C}"/>
    <cellStyle name="Normal 26 6 2" xfId="5858" xr:uid="{1380044D-D0C9-4324-B947-84A12BECA89E}"/>
    <cellStyle name="Normal 26 7" xfId="5859" xr:uid="{3AB07F51-B743-4D6F-97F6-4CE25B34CB06}"/>
    <cellStyle name="Normal 26 7 2" xfId="5860" xr:uid="{998269DE-7E39-4A6C-AC0C-F409C8F190F3}"/>
    <cellStyle name="Normal 26 7 3" xfId="9944" xr:uid="{0BC5B2F1-5686-4E81-9EC0-A0403AA4179D}"/>
    <cellStyle name="Normal 26 7 4" xfId="9945" xr:uid="{2A528EB8-42D7-402A-9DF1-864EC83CD46C}"/>
    <cellStyle name="Normal 26 7 5" xfId="9946" xr:uid="{85BE6BBC-E018-4784-AFDE-D3FF5CAC776F}"/>
    <cellStyle name="Normal 26 7 6" xfId="9947" xr:uid="{4BF7BEBD-41E0-43E1-9951-C4D5541A5516}"/>
    <cellStyle name="Normal 26 7 7" xfId="9948" xr:uid="{1FC1175B-1130-4D86-8C12-18201A8B9131}"/>
    <cellStyle name="Normal 26 7 8" xfId="9949" xr:uid="{E2788462-1320-4936-A61B-CA7216882370}"/>
    <cellStyle name="Normal 26 7_Doors and Windows" xfId="9950" xr:uid="{EAA1D8F9-ED8D-435B-8937-C48817B02B2A}"/>
    <cellStyle name="Normal 26 8" xfId="5861" xr:uid="{608568C8-84FF-412C-88E6-D572A2C5B088}"/>
    <cellStyle name="Normal 26 8 2" xfId="5862" xr:uid="{86222D70-D300-4AE1-A804-FED0983958F1}"/>
    <cellStyle name="Normal 26 8 3" xfId="9951" xr:uid="{6EC87088-7D24-4933-9A59-7534F995AB33}"/>
    <cellStyle name="Normal 26 8 4" xfId="9952" xr:uid="{F43A9474-6C1A-4DB7-8767-E8F18839CE3E}"/>
    <cellStyle name="Normal 26 8 5" xfId="9953" xr:uid="{D4749F31-96D9-4BD4-AB38-644E01EDA14D}"/>
    <cellStyle name="Normal 26 8 6" xfId="9954" xr:uid="{AF3DE400-1EE3-4F89-83DC-BD09AAA23D70}"/>
    <cellStyle name="Normal 26 8 7" xfId="9955" xr:uid="{1C2A1EC7-B2DD-480A-8C92-68FC4111D7EC}"/>
    <cellStyle name="Normal 26 8 8" xfId="9956" xr:uid="{ACD8ADF9-ECC9-4E1C-80F8-AC2312A2042E}"/>
    <cellStyle name="Normal 26 8_Doors and Windows" xfId="9957" xr:uid="{C53C26E1-9171-400B-9D30-14B5BDD3FD5D}"/>
    <cellStyle name="Normal 26 9" xfId="5863" xr:uid="{8BA88BC4-EF42-47B2-83D4-9335259F92EB}"/>
    <cellStyle name="Normal 26 9 2" xfId="5864" xr:uid="{E79E7436-FC5F-4410-8937-813BC7911583}"/>
    <cellStyle name="Normal 26 9 3" xfId="17093" xr:uid="{E36336BA-1526-4579-A0D8-AB92DBDD0234}"/>
    <cellStyle name="Normal 26_Finishes" xfId="9958" xr:uid="{F66B04C2-39DE-4ED0-BCDE-8F0075AB495D}"/>
    <cellStyle name="Normal 27" xfId="208" xr:uid="{87EB4E8C-8041-407B-8482-9E111A6BF945}"/>
    <cellStyle name="Normal 27 10" xfId="5865" xr:uid="{98C0C290-AC8F-4536-B813-99294F3EE845}"/>
    <cellStyle name="Normal 27 10 2" xfId="5866" xr:uid="{9DB97436-E1A7-4C15-B614-0E7B4B054F84}"/>
    <cellStyle name="Normal 27 10 3" xfId="17094" xr:uid="{DA417672-50B1-45CD-A6D4-A3A98111BDFB}"/>
    <cellStyle name="Normal 27 11" xfId="5867" xr:uid="{FEDB6CA0-AE61-46E1-81B4-EFFC1A796295}"/>
    <cellStyle name="Normal 27 11 2" xfId="5868" xr:uid="{A5F7E2CD-E1B4-426D-B77A-4D65BB8C4585}"/>
    <cellStyle name="Normal 27 11 3" xfId="17095" xr:uid="{3B4F9515-49D6-4894-B6B6-0154FDDA2E02}"/>
    <cellStyle name="Normal 27 12" xfId="5869" xr:uid="{63C10A36-6570-4B15-B11F-0A02B613451D}"/>
    <cellStyle name="Normal 27 12 2" xfId="5870" xr:uid="{310C58EC-B499-417A-A4A1-CADC650BCDD8}"/>
    <cellStyle name="Normal 27 12 3" xfId="17096" xr:uid="{61EB1C37-7DFC-4014-A408-24F055A14176}"/>
    <cellStyle name="Normal 27 13" xfId="5871" xr:uid="{16FFABD0-A033-47E9-8D98-DC3776663B70}"/>
    <cellStyle name="Normal 27 13 2" xfId="5872" xr:uid="{3F9C379A-DAE6-4B67-B557-133FA4647E91}"/>
    <cellStyle name="Normal 27 13 3" xfId="17097" xr:uid="{6567D0A3-7A76-49F7-B990-EAAD18B9A06F}"/>
    <cellStyle name="Normal 27 14" xfId="5873" xr:uid="{7868EA28-8FD1-457D-AC3C-11598841C3B2}"/>
    <cellStyle name="Normal 27 14 2" xfId="5874" xr:uid="{D9C61490-40AC-4480-B033-928834A890A5}"/>
    <cellStyle name="Normal 27 15" xfId="5875" xr:uid="{E77ADFB2-0DE9-458C-A52A-D867A7DC59C5}"/>
    <cellStyle name="Normal 27 15 2" xfId="5876" xr:uid="{C9F7047E-3BEA-4B56-9162-71ED57455064}"/>
    <cellStyle name="Normal 27 16" xfId="5877" xr:uid="{223ECF15-E7E9-4C59-9DB9-B0B41734E847}"/>
    <cellStyle name="Normal 27 16 2" xfId="5878" xr:uid="{2202BFBF-1FE8-418B-B9A9-3A43A9934A2B}"/>
    <cellStyle name="Normal 27 17" xfId="5879" xr:uid="{74F743FC-B210-427C-B9AF-71545FDCC86C}"/>
    <cellStyle name="Normal 27 17 2" xfId="5880" xr:uid="{76D9BEA1-618C-43AC-BDC0-15E0F5C7EA86}"/>
    <cellStyle name="Normal 27 18" xfId="5881" xr:uid="{A8DFEA58-052C-4A66-8AC8-A08A4F54517A}"/>
    <cellStyle name="Normal 27 18 2" xfId="5882" xr:uid="{9553EEE1-76B0-40E7-B996-BCE8A15A7D74}"/>
    <cellStyle name="Normal 27 19" xfId="5883" xr:uid="{9F521A94-73FE-4CAC-A1F1-2416B37EFE01}"/>
    <cellStyle name="Normal 27 19 2" xfId="5884" xr:uid="{8267B6E3-3CB0-48A5-9EC1-DE746DD27E05}"/>
    <cellStyle name="Normal 27 2" xfId="1254" xr:uid="{9C9C8D31-3A13-4A7F-A04A-607FA1F18042}"/>
    <cellStyle name="Normal 27 2 2" xfId="5885" xr:uid="{32F9B637-B258-4513-8FE1-3A29BC56C792}"/>
    <cellStyle name="Normal 27 2 3" xfId="14765" xr:uid="{C7FF537E-FF24-4222-A18E-FDE44A5C97F9}"/>
    <cellStyle name="Normal 27 20" xfId="5886" xr:uid="{8ED7B5FD-D640-4060-8D4F-3E7642041A1D}"/>
    <cellStyle name="Normal 27 20 2" xfId="5887" xr:uid="{AC2E02A3-8A77-427D-851A-A32AB757DD32}"/>
    <cellStyle name="Normal 27 21" xfId="5888" xr:uid="{C0E1C286-8206-49A4-B9BD-4A0CFB0CD25D}"/>
    <cellStyle name="Normal 27 21 2" xfId="5889" xr:uid="{0DFECE91-70A4-4F85-806D-1C1BB95E074C}"/>
    <cellStyle name="Normal 27 22" xfId="5890" xr:uid="{E79C978B-B95F-483C-BF2A-46817E04029E}"/>
    <cellStyle name="Normal 27 22 2" xfId="5891" xr:uid="{0C101E23-EAF2-43E1-90E9-6DE823A8CB57}"/>
    <cellStyle name="Normal 27 23" xfId="5892" xr:uid="{31836133-B2BD-4D18-8A2B-0D05BCBFEE7D}"/>
    <cellStyle name="Normal 27 23 2" xfId="5893" xr:uid="{4FF1012B-3899-4CCF-94CE-BADFB73EE202}"/>
    <cellStyle name="Normal 27 24" xfId="5894" xr:uid="{8BC685D0-5CFD-4C21-AC6B-7A7ABB1DEC81}"/>
    <cellStyle name="Normal 27 24 2" xfId="5895" xr:uid="{B3957F56-D40B-47D4-85BC-05A2FE22995B}"/>
    <cellStyle name="Normal 27 25" xfId="5896" xr:uid="{F5814CFC-E4D7-405E-BAF4-2CD1E70B4170}"/>
    <cellStyle name="Normal 27 25 2" xfId="5897" xr:uid="{D766ED9A-4675-4CCD-B58B-B8333BA1784A}"/>
    <cellStyle name="Normal 27 26" xfId="5898" xr:uid="{9AC14AB6-4421-4115-A1CE-AC3166338134}"/>
    <cellStyle name="Normal 27 26 2" xfId="5899" xr:uid="{291062A8-37A9-4C03-A7FB-BB70C6C36D12}"/>
    <cellStyle name="Normal 27 27" xfId="5900" xr:uid="{54B24BDB-3B0F-41CE-A21F-92D0BE8B6AC8}"/>
    <cellStyle name="Normal 27 27 2" xfId="5901" xr:uid="{9CCF7C12-BABA-4AC5-B3BC-3CC1B4B80899}"/>
    <cellStyle name="Normal 27 28" xfId="5902" xr:uid="{F80824EE-CC59-4DEE-9D04-D683FBEAE9FF}"/>
    <cellStyle name="Normal 27 28 2" xfId="5903" xr:uid="{D5186D42-D6EF-404A-A4D7-D9D28F0D8C61}"/>
    <cellStyle name="Normal 27 29" xfId="5904" xr:uid="{47AE4CA2-7919-40E9-BE82-5EBC6912A660}"/>
    <cellStyle name="Normal 27 29 2" xfId="5905" xr:uid="{677622C1-7715-4C15-9CA9-4F8A5FDB3FD0}"/>
    <cellStyle name="Normal 27 3" xfId="1767" xr:uid="{DD790B51-07AD-47EA-9388-3B0BD97C6E52}"/>
    <cellStyle name="Normal 27 3 2" xfId="5907" xr:uid="{1181FC24-E825-49AA-ADB6-0CF6D1F37AB5}"/>
    <cellStyle name="Normal 27 3 3" xfId="5906" xr:uid="{C9447FFD-2006-48B6-A468-A1D277BF9439}"/>
    <cellStyle name="Normal 27 30" xfId="5908" xr:uid="{2FAB82CA-247B-407D-BE7D-16690F002FA3}"/>
    <cellStyle name="Normal 27 30 2" xfId="5909" xr:uid="{D00E110E-A5C7-4E59-92AC-AE062F52E724}"/>
    <cellStyle name="Normal 27 31" xfId="5910" xr:uid="{07389787-C3C2-41BA-BDA1-41D175A82BD6}"/>
    <cellStyle name="Normal 27 32" xfId="12513" xr:uid="{91FDB323-91C8-49C4-93F7-5843AC48321B}"/>
    <cellStyle name="Normal 27 33" xfId="12510" xr:uid="{ABCC5162-7C3D-4D3A-ABBF-52DEE62ED74F}"/>
    <cellStyle name="Normal 27 33 2" xfId="17098" xr:uid="{0BA10D1A-61A0-462D-A319-79252CD7EC2D}"/>
    <cellStyle name="Normal 27 34" xfId="35085" xr:uid="{DDAAD335-8143-4312-8522-19721A3D9AD3}"/>
    <cellStyle name="Normal 27 35" xfId="39176" xr:uid="{F3850DD6-CB34-4228-88B3-0190E83CCC26}"/>
    <cellStyle name="Normal 27 4" xfId="5911" xr:uid="{0A25F07D-ED8C-40E5-A44D-75F5FFEDA2BC}"/>
    <cellStyle name="Normal 27 4 2" xfId="5912" xr:uid="{27322783-C98A-4276-A05F-7CEBD80F34C9}"/>
    <cellStyle name="Normal 27 5" xfId="5913" xr:uid="{F50A1A2F-BE96-4F2C-A06F-99907B745700}"/>
    <cellStyle name="Normal 27 5 2" xfId="5914" xr:uid="{09AC4E9F-8240-465C-BEE7-9C11435AB837}"/>
    <cellStyle name="Normal 27 6" xfId="5915" xr:uid="{84E844A7-F9CA-44BD-AD18-6951C0CA22CC}"/>
    <cellStyle name="Normal 27 6 2" xfId="5916" xr:uid="{038E8E19-1811-4E46-86B8-53493C74BA8D}"/>
    <cellStyle name="Normal 27 7" xfId="5917" xr:uid="{FEB43F1B-0EE7-4F4B-A1F4-4342ECFF17B0}"/>
    <cellStyle name="Normal 27 7 2" xfId="5918" xr:uid="{A88F93C9-25ED-4CE0-9AA8-193A3EDE5D51}"/>
    <cellStyle name="Normal 27 7 3" xfId="9959" xr:uid="{D80003EB-2B25-4725-8829-3392B27A921B}"/>
    <cellStyle name="Normal 27 7 4" xfId="9960" xr:uid="{A858D2AF-FB3E-4554-94B2-AA343ECFB5F2}"/>
    <cellStyle name="Normal 27 7 5" xfId="9961" xr:uid="{4B13251E-16B7-46AF-9B44-72F4FDD1F485}"/>
    <cellStyle name="Normal 27 7 6" xfId="9962" xr:uid="{9F2A0095-C5F5-457F-9C1A-3FC1E3E92F31}"/>
    <cellStyle name="Normal 27 7 7" xfId="9963" xr:uid="{9CEB32A4-DBF9-4B0F-9A0C-461123F65080}"/>
    <cellStyle name="Normal 27 7 8" xfId="9964" xr:uid="{DFD53834-283D-412F-90BD-404D3C05D856}"/>
    <cellStyle name="Normal 27 7_Doors and Windows" xfId="9965" xr:uid="{43F8929E-DFBA-44D8-8BB1-78D00AF8899E}"/>
    <cellStyle name="Normal 27 8" xfId="5919" xr:uid="{57A1DA0D-839E-4A7B-A6F2-D2C90A04DA47}"/>
    <cellStyle name="Normal 27 8 2" xfId="5920" xr:uid="{F3E67338-3DC7-4475-990C-76FF656EBF59}"/>
    <cellStyle name="Normal 27 8 3" xfId="9966" xr:uid="{3C8BF83E-338A-4204-B9D8-E870BADFF7A2}"/>
    <cellStyle name="Normal 27 8 4" xfId="9967" xr:uid="{76517A30-B166-42F7-9182-DC4E2C59B028}"/>
    <cellStyle name="Normal 27 8 5" xfId="9968" xr:uid="{C7506FE3-7034-4506-9D82-344EC992B02D}"/>
    <cellStyle name="Normal 27 8 6" xfId="9969" xr:uid="{2C977AE6-3FBE-4812-9356-3B2C10DE5DFA}"/>
    <cellStyle name="Normal 27 8 7" xfId="9970" xr:uid="{CBB1C492-ABA2-474D-8948-6A6E22948F56}"/>
    <cellStyle name="Normal 27 8 8" xfId="9971" xr:uid="{669B82D0-64CF-4CAC-A94A-7179AD3B4CEB}"/>
    <cellStyle name="Normal 27 8_Doors and Windows" xfId="9972" xr:uid="{63416AEC-0790-414E-A8D2-AA76662C70EC}"/>
    <cellStyle name="Normal 27 9" xfId="5921" xr:uid="{32E206CD-5114-4251-9AF2-C9A45FF1F31E}"/>
    <cellStyle name="Normal 27 9 2" xfId="5922" xr:uid="{AE676E93-C52A-45D3-B4AF-769414274519}"/>
    <cellStyle name="Normal 27 9 3" xfId="17104" xr:uid="{F94F8269-21FA-4FD6-AAC8-5C2290DA8F50}"/>
    <cellStyle name="Normal 27_Finishes" xfId="9973" xr:uid="{771FECCB-8A61-4F91-AFFC-B8E2FACE4567}"/>
    <cellStyle name="Normal 28" xfId="7" xr:uid="{AED8400F-EE82-4A6B-AFD4-0852BD4C7A30}"/>
    <cellStyle name="Normal 28 2" xfId="1255" xr:uid="{0D7F841B-2A1B-48CF-A910-A685781B616A}"/>
    <cellStyle name="Normal 28 2 2" xfId="12514" xr:uid="{6D87D055-63DA-44ED-8CAF-A327E7CA8324}"/>
    <cellStyle name="Normal 28 2 3" xfId="14766" xr:uid="{AD2D9B9A-8F2E-48EE-B5EC-297262472EDA}"/>
    <cellStyle name="Normal 28 2 4" xfId="2984" xr:uid="{88DE825B-4F57-473E-A2CB-FA26685A9A00}"/>
    <cellStyle name="Normal 28 3" xfId="1975" xr:uid="{2EDA9D00-5F42-4225-82A6-89020AE0F896}"/>
    <cellStyle name="Normal 28 3 2" xfId="9974" xr:uid="{6318C7E4-4D6C-4D89-AA07-1A490D10DE8C}"/>
    <cellStyle name="Normal 28 3 3" xfId="2985" xr:uid="{81E02EFA-04A2-493F-9D08-7B0DF48961FD}"/>
    <cellStyle name="Normal 28 4" xfId="17105" xr:uid="{F2EB1420-2F3D-4BD9-B6F6-194AD14FE6B9}"/>
    <cellStyle name="Normal 28 5" xfId="39177" xr:uid="{CE6B2378-C6A2-447D-92CD-EBA15E7E2024}"/>
    <cellStyle name="Normal 29" xfId="27" xr:uid="{C3D1E335-FE8E-4A6E-89BD-7903C93CDDE6}"/>
    <cellStyle name="Normal 29 10" xfId="5923" xr:uid="{8255FCDE-9A65-4FE6-8FBB-8E2432F7E355}"/>
    <cellStyle name="Normal 29 10 2" xfId="5924" xr:uid="{44BEDCFE-44BE-4D10-BC6A-2BE0954E2A89}"/>
    <cellStyle name="Normal 29 11" xfId="5925" xr:uid="{5879D601-C0E6-4B5A-AF96-BE51D4DBEF6A}"/>
    <cellStyle name="Normal 29 11 2" xfId="5926" xr:uid="{E2874D8E-BE00-4938-A093-D7006EF07E8D}"/>
    <cellStyle name="Normal 29 12" xfId="5927" xr:uid="{4A58EAAF-2C75-402F-83A4-15B2195CC451}"/>
    <cellStyle name="Normal 29 12 2" xfId="5928" xr:uid="{AE847D79-0FC3-4CE0-B671-37041D958A2A}"/>
    <cellStyle name="Normal 29 13" xfId="5929" xr:uid="{BE7E7225-0B75-4282-B665-090F4FAC4F88}"/>
    <cellStyle name="Normal 29 13 2" xfId="5930" xr:uid="{B0F850F2-9449-467A-B309-EDDF4C868BC0}"/>
    <cellStyle name="Normal 29 14" xfId="5931" xr:uid="{32232CDE-3154-4A99-8367-9B7316CB6935}"/>
    <cellStyle name="Normal 29 14 2" xfId="5932" xr:uid="{F6760841-832E-48C4-BB2F-CBB0456A4BCE}"/>
    <cellStyle name="Normal 29 15" xfId="5933" xr:uid="{468FDBFB-F895-4ADA-A45D-4051363CD8E6}"/>
    <cellStyle name="Normal 29 15 2" xfId="5934" xr:uid="{B7189848-3B3C-4DAE-AA33-ADD15D1122C8}"/>
    <cellStyle name="Normal 29 16" xfId="5935" xr:uid="{63FAF0B7-B9BA-43B7-B58A-BC0D6DD69AC0}"/>
    <cellStyle name="Normal 29 16 2" xfId="5936" xr:uid="{B659DF23-46DC-47EB-81DF-2E925702E3AF}"/>
    <cellStyle name="Normal 29 17" xfId="5937" xr:uid="{7EB107E1-55E5-4AED-9E4E-C0938A523077}"/>
    <cellStyle name="Normal 29 17 2" xfId="5938" xr:uid="{9FAA559A-335E-4DE3-8F3C-D5F9B0707EF7}"/>
    <cellStyle name="Normal 29 18" xfId="5939" xr:uid="{21D69761-D98E-46A8-BDDE-A6FC9CD503DC}"/>
    <cellStyle name="Normal 29 18 2" xfId="5940" xr:uid="{5A1406F0-B037-4DD5-9CB2-1D88DB37B1BB}"/>
    <cellStyle name="Normal 29 19" xfId="5941" xr:uid="{A9DB6A8E-44DB-43C8-8B9D-CA43B2C20F5C}"/>
    <cellStyle name="Normal 29 19 2" xfId="5942" xr:uid="{8AD2BA0F-92A6-4079-B21F-2227E0AF6A0C}"/>
    <cellStyle name="Normal 29 2" xfId="1256" xr:uid="{60166AE6-E8B2-4F18-ADBD-79E2F686CD7C}"/>
    <cellStyle name="Normal 29 2 10" xfId="5943" xr:uid="{3778A825-C598-400C-A85D-C4E082EAAD16}"/>
    <cellStyle name="Normal 29 2 2" xfId="5944" xr:uid="{43986BD9-A570-4A26-99A0-DC4C95EDF439}"/>
    <cellStyle name="Normal 29 2 3" xfId="9975" xr:uid="{8AAC5CE8-B513-458C-9609-76E643FE8E72}"/>
    <cellStyle name="Normal 29 2 4" xfId="9976" xr:uid="{BDDC6363-54FF-486A-9391-CF90DAC6E5F6}"/>
    <cellStyle name="Normal 29 2 5" xfId="9977" xr:uid="{8B1FB366-E77F-4CD3-B5C6-62BC40367AE1}"/>
    <cellStyle name="Normal 29 2 6" xfId="9978" xr:uid="{97704E80-DDC3-4EED-ABC5-0520C5FC8461}"/>
    <cellStyle name="Normal 29 2 7" xfId="9979" xr:uid="{76D19506-0690-4131-9892-43C6CC80649E}"/>
    <cellStyle name="Normal 29 2 8" xfId="9980" xr:uid="{FD9604D6-384A-4B43-BDBA-D88A78588BEB}"/>
    <cellStyle name="Normal 29 2 9" xfId="11067" xr:uid="{601C2A98-1F85-4596-B602-135A4881A8CA}"/>
    <cellStyle name="Normal 29 2 9 2" xfId="17125" xr:uid="{B9303CFD-2F34-4577-8BF6-0FBD7327A3DB}"/>
    <cellStyle name="Normal 29 2_Doors and Windows" xfId="9981" xr:uid="{6B9CFD42-98C2-4526-8886-844F02031B32}"/>
    <cellStyle name="Normal 29 20" xfId="5945" xr:uid="{6107D17C-931E-4CED-90DD-365401B37133}"/>
    <cellStyle name="Normal 29 20 2" xfId="5946" xr:uid="{EC452071-9E58-4B69-9A55-879EFC2911F0}"/>
    <cellStyle name="Normal 29 21" xfId="5947" xr:uid="{005E49F0-D6BB-4FC5-A9BE-33793149248F}"/>
    <cellStyle name="Normal 29 21 2" xfId="5948" xr:uid="{00333448-FDB2-4658-8582-FDDD8BF32A10}"/>
    <cellStyle name="Normal 29 22" xfId="5949" xr:uid="{091EAEAE-A6A8-4CDA-B9F3-5A3AA6A1AAF4}"/>
    <cellStyle name="Normal 29 22 2" xfId="5950" xr:uid="{7657CC7A-31BD-4921-9442-773F18515295}"/>
    <cellStyle name="Normal 29 23" xfId="5951" xr:uid="{45671312-CE5A-4675-85B1-ABF12A9FFB06}"/>
    <cellStyle name="Normal 29 23 2" xfId="5952" xr:uid="{1CFE1FDB-6F98-4CF0-9434-AEE29AE9788F}"/>
    <cellStyle name="Normal 29 24" xfId="5953" xr:uid="{29AE3BC8-281F-41DE-82D6-34C06913F8D4}"/>
    <cellStyle name="Normal 29 24 2" xfId="5954" xr:uid="{AE98C1DA-084E-4212-86EA-982E3CA3D642}"/>
    <cellStyle name="Normal 29 25" xfId="5955" xr:uid="{714AE8E9-79AB-46E4-BFB0-C09A74A6EE2D}"/>
    <cellStyle name="Normal 29 25 2" xfId="5956" xr:uid="{082B3939-BEC1-492A-B938-3FD256CC394B}"/>
    <cellStyle name="Normal 29 26" xfId="5957" xr:uid="{30510416-93B3-4980-98FC-CD3FC8551F34}"/>
    <cellStyle name="Normal 29 26 2" xfId="5958" xr:uid="{C8375C80-C3FF-4F5A-A6EF-0772C38125F2}"/>
    <cellStyle name="Normal 29 27" xfId="5959" xr:uid="{41ABE244-5D07-4A4E-845E-CBA9B6EC43BE}"/>
    <cellStyle name="Normal 29 27 2" xfId="5960" xr:uid="{F679BDF1-CF0C-4CA1-8817-74345057A69A}"/>
    <cellStyle name="Normal 29 28" xfId="5961" xr:uid="{AA9F077E-CF47-4180-A892-2F03ADA5339B}"/>
    <cellStyle name="Normal 29 28 2" xfId="5962" xr:uid="{16EC5036-3803-418A-8866-0F79BF0A5AE3}"/>
    <cellStyle name="Normal 29 29" xfId="5963" xr:uid="{49A80080-0A2F-4FF6-B44E-F4389E2B132A}"/>
    <cellStyle name="Normal 29 29 2" xfId="5964" xr:uid="{12DCE300-9255-499D-B134-7E116F1FC4A5}"/>
    <cellStyle name="Normal 29 3" xfId="1257" xr:uid="{3F770F08-3CD0-49B1-A22C-FB394F6F30EF}"/>
    <cellStyle name="Normal 29 3 2" xfId="5965" xr:uid="{23B06890-845C-4DC8-AAB9-959EE1338A77}"/>
    <cellStyle name="Normal 29 3 3" xfId="9982" xr:uid="{67437294-EF80-4691-B66D-6B381700B5D9}"/>
    <cellStyle name="Normal 29 3 4" xfId="9983" xr:uid="{55C8C3CC-26F1-4BE9-8CE9-C93A3CC9195D}"/>
    <cellStyle name="Normal 29 3 5" xfId="9984" xr:uid="{3D74D813-BB7D-4738-A230-F97F87270265}"/>
    <cellStyle name="Normal 29 3 6" xfId="9985" xr:uid="{4FF4FDBB-DF42-4FC8-A5E5-649C1EED27D0}"/>
    <cellStyle name="Normal 29 3 7" xfId="9986" xr:uid="{53BFB177-F880-41AC-9D51-30CCA3AE132F}"/>
    <cellStyle name="Normal 29 3 8" xfId="9987" xr:uid="{24D57C94-D246-44BA-9263-07951E59D0DA}"/>
    <cellStyle name="Normal 29 3_Doors and Windows" xfId="9988" xr:uid="{493D6BC2-A57E-4234-8E8B-0F3854622052}"/>
    <cellStyle name="Normal 29 30" xfId="5966" xr:uid="{4B7A89B0-AEAD-45D4-A0E8-F1D4DA5591B9}"/>
    <cellStyle name="Normal 29 30 2" xfId="5967" xr:uid="{D33096F6-857B-467D-80CC-69DEB8ECF445}"/>
    <cellStyle name="Normal 29 31" xfId="5968" xr:uid="{23A383EB-7569-40B0-BDA4-BFF52807A997}"/>
    <cellStyle name="Normal 29 32" xfId="12515" xr:uid="{0C643A79-6B10-4947-85AE-D2ECBB577B03}"/>
    <cellStyle name="Normal 29 32 2" xfId="17159" xr:uid="{CB46E1FC-A3CE-4969-BCE0-568BC8BC5FD9}"/>
    <cellStyle name="Normal 29 32 3" xfId="31220" xr:uid="{6F9468BC-6509-49A4-BAFC-36D0865E2E25}"/>
    <cellStyle name="Normal 29 33" xfId="11933" xr:uid="{2AEA40C1-8F15-4BF1-A0E1-24A768633B14}"/>
    <cellStyle name="Normal 29 34" xfId="12419" xr:uid="{E21B498A-75AF-4BAD-9C42-DC572690D9B6}"/>
    <cellStyle name="Normal 29 35" xfId="12042" xr:uid="{1C1D6240-C3F8-411F-912B-7FC5B66D77BE}"/>
    <cellStyle name="Normal 29 36" xfId="12421" xr:uid="{10EBC935-D73A-46C9-AEB7-65D88B5CA81C}"/>
    <cellStyle name="Normal 29 37" xfId="11938" xr:uid="{24BE2331-D22E-4AEE-B9C3-0CDB3F295E18}"/>
    <cellStyle name="Normal 29 38" xfId="12415" xr:uid="{3D5CADAC-63A3-4248-BC04-A8559110C886}"/>
    <cellStyle name="Normal 29 39" xfId="11939" xr:uid="{7BF07080-5A6D-457F-AD9E-A235DF1AA1F1}"/>
    <cellStyle name="Normal 29 4" xfId="1977" xr:uid="{D33ECFE0-5F1B-421B-8706-2A9D1BAF7F5D}"/>
    <cellStyle name="Normal 29 4 2" xfId="5970" xr:uid="{80E45187-93BF-4993-A350-DFB9019B8478}"/>
    <cellStyle name="Normal 29 4 3" xfId="17160" xr:uid="{F69DB72A-1E1B-4D58-9365-52FE7C8A745D}"/>
    <cellStyle name="Normal 29 4 4" xfId="5969" xr:uid="{93BF43EF-D691-4F33-84A2-B52335EC5292}"/>
    <cellStyle name="Normal 29 40" xfId="12414" xr:uid="{52CAEAD9-7AFF-4682-BC00-41DD676C27E8}"/>
    <cellStyle name="Normal 29 41" xfId="11940" xr:uid="{BAE1E5C9-14E4-4FF4-AAD5-3AC494AB2C34}"/>
    <cellStyle name="Normal 29 42" xfId="39178" xr:uid="{D7DFF98F-CC4F-47EC-8678-0F5375A8DC18}"/>
    <cellStyle name="Normal 29 43" xfId="39375" xr:uid="{F3CADB66-FB82-4628-B94E-EA0F1D4F5FA5}"/>
    <cellStyle name="Normal 29 5" xfId="5971" xr:uid="{4250DD90-2015-4B34-96AA-2327BBE736B0}"/>
    <cellStyle name="Normal 29 5 2" xfId="5972" xr:uid="{38AEDEFD-B81A-49A5-BE76-BD1996EAE413}"/>
    <cellStyle name="Normal 29 5 3" xfId="17162" xr:uid="{0E86A81B-91D8-470F-989A-0385F543A23F}"/>
    <cellStyle name="Normal 29 6" xfId="5973" xr:uid="{1EBE338F-9341-48E2-9672-C8D31F930781}"/>
    <cellStyle name="Normal 29 6 2" xfId="5974" xr:uid="{09FEBEB9-9055-4570-928C-8743509BF60D}"/>
    <cellStyle name="Normal 29 6 3" xfId="17164" xr:uid="{D8B16C0D-60A4-4B07-9552-2F5E57E15951}"/>
    <cellStyle name="Normal 29 7" xfId="5975" xr:uid="{FADA4A2D-3E38-4655-A46D-B5421532FCDA}"/>
    <cellStyle name="Normal 29 7 2" xfId="5976" xr:uid="{39790F9E-B1F0-4B95-93A6-0EB0EB9F6CB4}"/>
    <cellStyle name="Normal 29 7 3" xfId="17166" xr:uid="{9E72B5F8-84F6-429B-AA8D-8606CBB95C8B}"/>
    <cellStyle name="Normal 29 8" xfId="5977" xr:uid="{96FF9F0C-027A-41D3-9842-98F0310557BF}"/>
    <cellStyle name="Normal 29 8 2" xfId="5978" xr:uid="{3361E91E-C1DA-4A6F-B5EA-02919ED699D0}"/>
    <cellStyle name="Normal 29 8 3" xfId="17168" xr:uid="{1486EDE7-D990-4039-89A1-17A19C61D36A}"/>
    <cellStyle name="Normal 29 9" xfId="5979" xr:uid="{F38F80E8-1F4C-4FDC-BEBD-B8B079C1B3A8}"/>
    <cellStyle name="Normal 29 9 2" xfId="5980" xr:uid="{C1F8E68A-2357-4564-B12F-44F26BD3BD5A}"/>
    <cellStyle name="Normal 29_Finishes" xfId="9989" xr:uid="{C3DC5A7D-FEB1-4E62-92F7-953B3BD138E5}"/>
    <cellStyle name="Normal 3" xfId="28" xr:uid="{4033EECF-964A-4785-8313-E3F35D026A28}"/>
    <cellStyle name="Normal 3 10" xfId="1258" xr:uid="{86C3CCB4-D624-4465-8AB3-9AA8F122DA05}"/>
    <cellStyle name="Normal 3 10 2" xfId="5981" xr:uid="{4190564F-23D8-42E3-BE96-FDFAEC35D5E8}"/>
    <cellStyle name="Normal 3 10 3" xfId="33783" xr:uid="{4210A357-6C92-4402-A2AD-710B03D3833C}"/>
    <cellStyle name="Normal 3 100" xfId="15783" xr:uid="{1C0AA305-00D2-4FC6-B09F-500EF6926D46}"/>
    <cellStyle name="Normal 3 101" xfId="31221" xr:uid="{472C14F9-5E7D-4FAB-9F3D-B2899E04C0A5}"/>
    <cellStyle name="Normal 3 102" xfId="31432" xr:uid="{8B0021ED-97A8-4826-81D0-D3C5E6D9A652}"/>
    <cellStyle name="Normal 3 103" xfId="2698" xr:uid="{B579BAC3-0298-421F-AC6C-A3AF5D7D92BD}"/>
    <cellStyle name="Normal 3 11" xfId="1259" xr:uid="{8146DC7E-5A53-4B8E-AB8B-27E48BAED3D4}"/>
    <cellStyle name="Normal 3 11 2" xfId="5982" xr:uid="{2E8A8F72-A6EE-49E2-8E0B-946EFAC850FB}"/>
    <cellStyle name="Normal 3 12" xfId="1260" xr:uid="{61393127-4D3E-4AC9-89FA-227C1F6D00B5}"/>
    <cellStyle name="Normal 3 12 2" xfId="5983" xr:uid="{98397A9B-9DB2-41DB-BC5B-296565B1897D}"/>
    <cellStyle name="Normal 3 13" xfId="1261" xr:uid="{EA651BE2-BD1F-4DCF-9A97-15F8FF46C1C6}"/>
    <cellStyle name="Normal 3 13 2" xfId="5984" xr:uid="{127601EC-7418-4C58-AF55-A5E6700CE6B9}"/>
    <cellStyle name="Normal 3 14" xfId="1262" xr:uid="{6DBBE28A-82C9-42DD-8EE8-E8F148A263BC}"/>
    <cellStyle name="Normal 3 14 2" xfId="5985" xr:uid="{A0F6F740-DD2F-459A-85A8-1438197B2052}"/>
    <cellStyle name="Normal 3 15" xfId="1263" xr:uid="{628B2EE1-4A2E-4A26-99CE-881D4992CBF3}"/>
    <cellStyle name="Normal 3 15 2" xfId="5986" xr:uid="{02058D33-D468-4D0E-8560-3598943E0B68}"/>
    <cellStyle name="Normal 3 16" xfId="1264" xr:uid="{0EFAF000-F3E7-4E6A-868F-8FA5E1656D39}"/>
    <cellStyle name="Normal 3 16 2" xfId="5987" xr:uid="{189C9264-9758-4F89-9401-968677EAFFF3}"/>
    <cellStyle name="Normal 3 17" xfId="1265" xr:uid="{36C418AB-8315-43DE-88E9-AC0D49620B72}"/>
    <cellStyle name="Normal 3 17 2" xfId="5988" xr:uid="{60F2E4A0-433E-4083-908F-701EA197E422}"/>
    <cellStyle name="Normal 3 18" xfId="1266" xr:uid="{2329B0E9-3859-43E7-A446-525427422B4D}"/>
    <cellStyle name="Normal 3 18 2" xfId="5989" xr:uid="{54CDF240-22C7-4EBD-8925-198BE70C65A0}"/>
    <cellStyle name="Normal 3 19" xfId="1267" xr:uid="{D6A35B25-7BC0-4803-97EE-D05CCA6FC377}"/>
    <cellStyle name="Normal 3 19 2" xfId="5990" xr:uid="{2878B42B-6992-43D3-9633-D3FF6339AD87}"/>
    <cellStyle name="Normal 3 2" xfId="239" xr:uid="{78A5ADD9-4B1B-4325-9A81-82368DF547E0}"/>
    <cellStyle name="Normal 3 2 10" xfId="1268" xr:uid="{3AE949BF-1591-497E-B958-142DBF8455B8}"/>
    <cellStyle name="Normal 3 2 10 2" xfId="5991" xr:uid="{F81907A4-2C4B-43A9-9AE7-7C850DBC1B2D}"/>
    <cellStyle name="Normal 3 2 11" xfId="1269" xr:uid="{6F637060-3DEB-438A-BEE7-89E557DF8D48}"/>
    <cellStyle name="Normal 3 2 11 2" xfId="5992" xr:uid="{900F7EE6-FCE0-42C0-862C-97AC74E794DD}"/>
    <cellStyle name="Normal 3 2 12" xfId="1270" xr:uid="{6456EFDD-B482-4F6A-AA9F-4BA565535F46}"/>
    <cellStyle name="Normal 3 2 12 2" xfId="9990" xr:uid="{3560AFD7-AD36-4269-9341-BECF19FC71D2}"/>
    <cellStyle name="Normal 3 2 13" xfId="1271" xr:uid="{66A10252-DE75-4C7E-9C2F-13757D582047}"/>
    <cellStyle name="Normal 3 2 13 2" xfId="9991" xr:uid="{19801848-D480-49B5-AE79-920B7EE3C4D0}"/>
    <cellStyle name="Normal 3 2 14" xfId="1272" xr:uid="{3518FA4E-807B-48D4-93FC-3FAEB84D6DD6}"/>
    <cellStyle name="Normal 3 2 14 2" xfId="9992" xr:uid="{35C3D981-2551-4EAD-B5D4-8A1AD0335A3D}"/>
    <cellStyle name="Normal 3 2 15" xfId="1273" xr:uid="{925115AF-37DE-4337-B9D3-19141C4346F7}"/>
    <cellStyle name="Normal 3 2 15 2" xfId="9993" xr:uid="{97FA1DFF-5BF1-4CAF-A2BA-6EC955ECB6ED}"/>
    <cellStyle name="Normal 3 2 16" xfId="1274" xr:uid="{C6F4C8C8-7064-4B3C-8C28-51109C5E1DE1}"/>
    <cellStyle name="Normal 3 2 16 2" xfId="9994" xr:uid="{4DCBCC22-3100-4EDC-80A7-974552F82D84}"/>
    <cellStyle name="Normal 3 2 17" xfId="1275" xr:uid="{A5D4214D-EE5E-4D91-8EFC-678AFBF002E6}"/>
    <cellStyle name="Normal 3 2 17 2" xfId="9995" xr:uid="{9C0BA412-E0DF-4E62-9B94-EF7234343C76}"/>
    <cellStyle name="Normal 3 2 18" xfId="1276" xr:uid="{93D65B08-1376-466B-98FA-AFBF090CE486}"/>
    <cellStyle name="Normal 3 2 18 2" xfId="9996" xr:uid="{C789F0C1-6D79-4E98-9E9D-FE556ED07BED}"/>
    <cellStyle name="Normal 3 2 19" xfId="1277" xr:uid="{95CBC298-4B09-40CF-A708-9A1B1D960AC8}"/>
    <cellStyle name="Normal 3 2 19 2" xfId="9997" xr:uid="{38671322-403C-4912-AC23-5ED1CF9226BA}"/>
    <cellStyle name="Normal 3 2 2" xfId="1278" xr:uid="{9E61E981-41A1-4C05-9D18-BAA8288F2E19}"/>
    <cellStyle name="Normal 3 2 2 10" xfId="1279" xr:uid="{B9DC0BE9-8A2E-4001-9C73-ADE871B138F4}"/>
    <cellStyle name="Normal 3 2 2 10 2" xfId="9998" xr:uid="{BAE549F2-D2DA-4AE1-B630-BFC0998DE04D}"/>
    <cellStyle name="Normal 3 2 2 11" xfId="1280" xr:uid="{3153ECBC-5514-4BF5-BBBC-7C9728502DB3}"/>
    <cellStyle name="Normal 3 2 2 11 2" xfId="9999" xr:uid="{A4360FE2-4822-47A0-BCEE-3862F057AC26}"/>
    <cellStyle name="Normal 3 2 2 12" xfId="1281" xr:uid="{FC5723AC-09F3-49AB-9CB0-F227484E777D}"/>
    <cellStyle name="Normal 3 2 2 12 2" xfId="10000" xr:uid="{FBFCC511-BCFC-4DA8-83A9-59091C4A6D28}"/>
    <cellStyle name="Normal 3 2 2 13" xfId="1282" xr:uid="{9C8BA4BF-F3D9-41AD-B878-045DAC8864A7}"/>
    <cellStyle name="Normal 3 2 2 13 2" xfId="10001" xr:uid="{DD22C51E-6925-45A1-ADDA-96F65DFDD82D}"/>
    <cellStyle name="Normal 3 2 2 14" xfId="1283" xr:uid="{C9071EA8-B5AD-4856-A2AA-060F8DE45848}"/>
    <cellStyle name="Normal 3 2 2 14 2" xfId="10002" xr:uid="{3D122FCC-D721-43A0-994D-86CBAB007ABA}"/>
    <cellStyle name="Normal 3 2 2 15" xfId="1284" xr:uid="{2D793137-7E19-4302-A1D7-AA5579DBF2B5}"/>
    <cellStyle name="Normal 3 2 2 15 2" xfId="10003" xr:uid="{6C5128D0-FB49-4C65-A760-6B3235FF03A4}"/>
    <cellStyle name="Normal 3 2 2 16" xfId="1285" xr:uid="{4D42E349-FB55-487D-ADEC-AC85966482AA}"/>
    <cellStyle name="Normal 3 2 2 16 2" xfId="10004" xr:uid="{D217667C-8515-4975-9B0F-E984E19AF777}"/>
    <cellStyle name="Normal 3 2 2 17" xfId="1286" xr:uid="{F96F7E62-8514-4B16-A6C4-E9B92C3C535B}"/>
    <cellStyle name="Normal 3 2 2 17 2" xfId="10005" xr:uid="{4C2F4A03-4EDE-4673-9E50-1D040AF96105}"/>
    <cellStyle name="Normal 3 2 2 18" xfId="1287" xr:uid="{CDE577F8-56A8-432D-964F-E3A9FAA448B7}"/>
    <cellStyle name="Normal 3 2 2 18 2" xfId="10006" xr:uid="{E76B3A20-7ED4-48C7-B915-70B59EB35248}"/>
    <cellStyle name="Normal 3 2 2 19" xfId="1288" xr:uid="{000B4724-5033-48DD-B079-D6CA24240C06}"/>
    <cellStyle name="Normal 3 2 2 19 2" xfId="10007" xr:uid="{66A4FD26-F50F-4CCD-9F1F-71C812DBC2FB}"/>
    <cellStyle name="Normal 3 2 2 2" xfId="1289" xr:uid="{5FD3BDC2-7827-4D5F-B190-10EB15D2AC8A}"/>
    <cellStyle name="Normal 3 2 2 2 2" xfId="5993" xr:uid="{548B6B87-0C48-4144-BAAD-129DA2DB8F6F}"/>
    <cellStyle name="Normal 3 2 2 2 2 2" xfId="14773" xr:uid="{E0837E93-6A85-48A1-8E02-4AEA58C4643B}"/>
    <cellStyle name="Normal 3 2 2 2 2 2 2" xfId="20301" xr:uid="{D7560051-6FEB-4F8F-889D-2EC9A71CB25D}"/>
    <cellStyle name="Normal 3 2 2 2 2 2 2 2" xfId="33784" xr:uid="{AEE542B1-C990-4290-BA1A-85FC070A40C1}"/>
    <cellStyle name="Normal 3 2 2 2 2 2 2 3" xfId="33785" xr:uid="{F32BD7FC-B8F5-4E97-BD5A-CA2D61BC33E5}"/>
    <cellStyle name="Normal 3 2 2 2 2 2 2 4" xfId="32033" xr:uid="{5F596DDC-7D0D-4388-88EB-23D8CE13B24F}"/>
    <cellStyle name="Normal 3 2 2 2 2 2 3" xfId="28433" xr:uid="{2B8E5ED7-B86F-4618-A1BE-F47ABC7C8069}"/>
    <cellStyle name="Normal 3 2 2 2 2 2 3 2" xfId="33786" xr:uid="{F95D16A0-2D04-4C58-8F98-AE66BF70A44F}"/>
    <cellStyle name="Normal 3 2 2 2 2 2 4" xfId="33787" xr:uid="{F829E415-B907-4820-AFD3-FC47F1D91E2B}"/>
    <cellStyle name="Normal 3 2 2 2 2 2 5" xfId="32032" xr:uid="{4EF3DF6D-6C78-41A3-8782-B132383E84AE}"/>
    <cellStyle name="Normal 3 2 2 2 2 2 6" xfId="36877" xr:uid="{EDA80E15-4605-4560-A4FE-82A68EE2926A}"/>
    <cellStyle name="Normal 3 2 2 2 2 3" xfId="17183" xr:uid="{9B8C1125-824C-49F9-953F-42CCC6FB2575}"/>
    <cellStyle name="Normal 3 2 2 2 2 3 2" xfId="33788" xr:uid="{ECA77FEE-87BA-42D9-86A0-EF4463A58768}"/>
    <cellStyle name="Normal 3 2 2 2 2 3 3" xfId="33789" xr:uid="{23933FA5-621F-4535-A558-70C559D28C62}"/>
    <cellStyle name="Normal 3 2 2 2 2 3 4" xfId="32034" xr:uid="{79AFF0B7-7B03-4C3F-92F9-16D23EEAD48E}"/>
    <cellStyle name="Normal 3 2 2 2 2 4" xfId="28432" xr:uid="{B46E6DB6-A687-4608-813D-5B03CECDE298}"/>
    <cellStyle name="Normal 3 2 2 2 2 4 2" xfId="33790" xr:uid="{63596EA5-EE64-44AC-B668-989FD2BC226D}"/>
    <cellStyle name="Normal 3 2 2 2 2 5" xfId="33791" xr:uid="{45384403-39D6-4564-8B85-BA8144F6739C}"/>
    <cellStyle name="Normal 3 2 2 2 2 6" xfId="32031" xr:uid="{379D1227-5FD9-49B0-A934-7413FF99820B}"/>
    <cellStyle name="Normal 3 2 2 2 3" xfId="12523" xr:uid="{80433BDA-42F0-4ECF-AA5D-972BCE040CE6}"/>
    <cellStyle name="Normal 3 2 2 2 3 2" xfId="15096" xr:uid="{2BB7EFCD-048A-4BFD-BF07-F9815A520034}"/>
    <cellStyle name="Normal 3 2 2 2 3 2 2" xfId="20302" xr:uid="{DAA0645D-9384-425A-A7CD-EA29B731ABB9}"/>
    <cellStyle name="Normal 3 2 2 2 3 2 2 2" xfId="33792" xr:uid="{6E8CB966-7E7F-408C-9739-68EB3829B3AA}"/>
    <cellStyle name="Normal 3 2 2 2 3 2 3" xfId="28435" xr:uid="{A362EB48-8AFE-4E6E-8BDA-8FA35F45F654}"/>
    <cellStyle name="Normal 3 2 2 2 3 2 3 2" xfId="33793" xr:uid="{65E2F69C-6D22-4F41-85FC-42934A083927}"/>
    <cellStyle name="Normal 3 2 2 2 3 2 4" xfId="32036" xr:uid="{227AF679-DCE4-4368-AD8C-1736BC9218DC}"/>
    <cellStyle name="Normal 3 2 2 2 3 2 5" xfId="36879" xr:uid="{DF4702A7-2B2A-46B6-BAAB-C3734E172A04}"/>
    <cellStyle name="Normal 3 2 2 2 3 3" xfId="17184" xr:uid="{9545E908-D9EC-46C8-8359-2E331F4E7DE9}"/>
    <cellStyle name="Normal 3 2 2 2 3 3 2" xfId="33794" xr:uid="{911F0ACC-00A8-4B6B-B724-7634690AFE3C}"/>
    <cellStyle name="Normal 3 2 2 2 3 4" xfId="28434" xr:uid="{43B85E3E-91B7-4FE8-AB01-76D19AE01A10}"/>
    <cellStyle name="Normal 3 2 2 2 3 4 2" xfId="33795" xr:uid="{5FCE3893-B491-4B12-A78F-85E3EBE26CE8}"/>
    <cellStyle name="Normal 3 2 2 2 3 5" xfId="32035" xr:uid="{D359154D-5AD6-4DBA-925B-3F59107B011C}"/>
    <cellStyle name="Normal 3 2 2 2 3 6" xfId="36878" xr:uid="{4FF12945-0690-47DF-A3C8-81F8B0390487}"/>
    <cellStyle name="Normal 3 2 2 2 4" xfId="15458" xr:uid="{469BDD86-4B33-4380-A877-EDB8722F2816}"/>
    <cellStyle name="Normal 3 2 2 2 4 2" xfId="20303" xr:uid="{3EB1BAC7-E17D-432C-9747-00F39B4EF2B7}"/>
    <cellStyle name="Normal 3 2 2 2 4 2 2" xfId="28437" xr:uid="{630DDF62-708F-41DE-852B-B809B80584C8}"/>
    <cellStyle name="Normal 3 2 2 2 4 2 3" xfId="33796" xr:uid="{47BFE696-F2EE-4F6F-9553-8CF1AC95B909}"/>
    <cellStyle name="Normal 3 2 2 2 4 3" xfId="17185" xr:uid="{6E877659-8E66-46EB-82C5-EF0BC33F8404}"/>
    <cellStyle name="Normal 3 2 2 2 4 3 2" xfId="33797" xr:uid="{7CD8687A-73FF-4794-AE90-C6826A1F4585}"/>
    <cellStyle name="Normal 3 2 2 2 4 4" xfId="28436" xr:uid="{8C6A3F96-FF5D-4477-B9B1-6F68EC29D453}"/>
    <cellStyle name="Normal 3 2 2 2 4 5" xfId="32037" xr:uid="{9436927D-B5BD-4F70-91EC-E6FE8A7CAE10}"/>
    <cellStyle name="Normal 3 2 2 2 4 6" xfId="36880" xr:uid="{41F19122-06D1-4D3A-8C25-025E46DE1E0C}"/>
    <cellStyle name="Normal 3 2 2 2 5" xfId="14598" xr:uid="{3D4BD3C2-3E35-4E92-8440-84F1D5CA2DA1}"/>
    <cellStyle name="Normal 3 2 2 2 5 2" xfId="20300" xr:uid="{BA63C215-0EA1-4C17-89F5-86ACDDE6E210}"/>
    <cellStyle name="Normal 3 2 2 2 5 3" xfId="28438" xr:uid="{51951482-DCB6-4397-A931-0BBEC4784E84}"/>
    <cellStyle name="Normal 3 2 2 2 5 4" xfId="33798" xr:uid="{11D29B71-B581-411C-B35D-6C2C3A014082}"/>
    <cellStyle name="Normal 3 2 2 2 5 5" xfId="36881" xr:uid="{BB257F42-EE1E-4532-AE86-3DD35B955A5C}"/>
    <cellStyle name="Normal 3 2 2 2 6" xfId="17182" xr:uid="{75E345F5-A962-49A5-96E9-6411D10214AC}"/>
    <cellStyle name="Normal 3 2 2 2 6 2" xfId="33799" xr:uid="{6E8A8F01-57A4-4EB7-ADDB-F43B6B39FE5D}"/>
    <cellStyle name="Normal 3 2 2 2 7" xfId="28431" xr:uid="{D7EE71BE-6579-4819-AC1B-0F6189217C59}"/>
    <cellStyle name="Normal 3 2 2 2 8" xfId="32030" xr:uid="{B64BA7F6-941F-4142-BDBB-2A598341CA35}"/>
    <cellStyle name="Normal 3 2 2 2 9" xfId="39179" xr:uid="{9096B86C-8717-474C-9CAD-4CD05DECAEC7}"/>
    <cellStyle name="Normal 3 2 2 20" xfId="1290" xr:uid="{88F19BFC-C878-499A-8C3D-20AB299BF392}"/>
    <cellStyle name="Normal 3 2 2 20 2" xfId="10008" xr:uid="{985FE04D-E5B0-4A70-B630-2E0395976E0B}"/>
    <cellStyle name="Normal 3 2 2 21" xfId="1291" xr:uid="{D83B77C4-55DC-4C86-A90F-F494F0FAA450}"/>
    <cellStyle name="Normal 3 2 2 21 2" xfId="10009" xr:uid="{14CB80E4-B6F5-4C9B-86E8-969517093C0C}"/>
    <cellStyle name="Normal 3 2 2 22" xfId="1292" xr:uid="{0E1B3BFD-95CA-41FF-BA5C-77A6E7653192}"/>
    <cellStyle name="Normal 3 2 2 22 2" xfId="10010" xr:uid="{381F5E2A-028A-49A1-85E5-154F0927FE5D}"/>
    <cellStyle name="Normal 3 2 2 23" xfId="1293" xr:uid="{3E6ECD3E-127B-412C-9579-A7F49CDD9890}"/>
    <cellStyle name="Normal 3 2 2 23 2" xfId="10011" xr:uid="{23EF4486-0002-4248-AB6A-40D0444FD7EA}"/>
    <cellStyle name="Normal 3 2 2 24" xfId="1294" xr:uid="{45610174-84CF-4EFE-B541-F579A98D1C56}"/>
    <cellStyle name="Normal 3 2 2 24 2" xfId="10012" xr:uid="{EDA0F396-DB26-4DE9-9307-DC9191C468F6}"/>
    <cellStyle name="Normal 3 2 2 25" xfId="1295" xr:uid="{71CF9D32-3866-4823-8052-D5CAED4A7265}"/>
    <cellStyle name="Normal 3 2 2 25 2" xfId="10013" xr:uid="{3AEC46DD-6623-4D2E-A3E7-EF419F2E860E}"/>
    <cellStyle name="Normal 3 2 2 26" xfId="1296" xr:uid="{A6CAB906-40A9-44E6-8DDF-BEA88703C833}"/>
    <cellStyle name="Normal 3 2 2 26 2" xfId="10014" xr:uid="{6D8713E7-DA4C-4FF1-BEF6-1A6A26C6BD99}"/>
    <cellStyle name="Normal 3 2 2 27" xfId="1297" xr:uid="{128F9EDE-8F47-47AE-BFF9-5E6B04223514}"/>
    <cellStyle name="Normal 3 2 2 28" xfId="1998" xr:uid="{B1C2B540-8638-4FCC-B41F-36E20BD2F24D}"/>
    <cellStyle name="Normal 3 2 2 28 2" xfId="2401" xr:uid="{A1DFCC8C-9604-4F4D-9F98-A38531CAB6FF}"/>
    <cellStyle name="Normal 3 2 2 28 2 2" xfId="12525" xr:uid="{7A7D75FB-FA4F-437E-8600-BC8C1E018BC8}"/>
    <cellStyle name="Normal 3 2 2 28 3" xfId="12524" xr:uid="{7626394B-650A-4794-B450-8DFCC10AE910}"/>
    <cellStyle name="Normal 3 2 2 28 4" xfId="10015" xr:uid="{37DECE3A-AD7E-4560-A271-A70F93CB41BA}"/>
    <cellStyle name="Normal 3 2 2 29" xfId="12520" xr:uid="{A0DE3FF2-8027-48DB-AF9C-9E3E125551EE}"/>
    <cellStyle name="Normal 3 2 2 3" xfId="1298" xr:uid="{F1AF1B3F-8F08-48B2-82E2-711BFCF967FB}"/>
    <cellStyle name="Normal 3 2 2 3 2" xfId="5994" xr:uid="{335D6FCF-7840-4FCA-B6F8-5184B73F3BFC}"/>
    <cellStyle name="Normal 3 2 2 3 2 2" xfId="32040" xr:uid="{3C9E327C-FEB4-4504-97E6-635A20EEB2FA}"/>
    <cellStyle name="Normal 3 2 2 3 2 2 2" xfId="33800" xr:uid="{19FDB5CC-B68F-4AA1-973A-F59B47EB69FA}"/>
    <cellStyle name="Normal 3 2 2 3 2 2 3" xfId="33801" xr:uid="{CF8A0598-495D-4046-B5A5-6C1506FF18AD}"/>
    <cellStyle name="Normal 3 2 2 3 2 3" xfId="33802" xr:uid="{C81291D8-EB0E-4410-BE65-96C5A1F90F3A}"/>
    <cellStyle name="Normal 3 2 2 3 2 4" xfId="33803" xr:uid="{4002065A-F030-48C6-A4E3-A35B6F88F761}"/>
    <cellStyle name="Normal 3 2 2 3 2 5" xfId="32039" xr:uid="{98CF2456-317A-4A44-9C59-97D71CC4B557}"/>
    <cellStyle name="Normal 3 2 2 3 3" xfId="12526" xr:uid="{631F1562-9611-4E07-928A-EA11F13BB4CC}"/>
    <cellStyle name="Normal 3 2 2 3 3 2" xfId="17186" xr:uid="{5C3DBCE6-B592-43DE-A863-D5900F585E47}"/>
    <cellStyle name="Normal 3 2 2 3 3 2 2" xfId="33804" xr:uid="{E77CCBB9-E42B-48DC-A6DD-7CD36F0AFEC8}"/>
    <cellStyle name="Normal 3 2 2 3 3 3" xfId="33805" xr:uid="{BC9B50A1-A909-44BC-9E5A-25A3166FA921}"/>
    <cellStyle name="Normal 3 2 2 3 3 4" xfId="32041" xr:uid="{F92E2683-96A4-4FD5-B9D2-19170E923E91}"/>
    <cellStyle name="Normal 3 2 2 3 4" xfId="33806" xr:uid="{391A8671-96DD-4159-ABDD-186283EB773A}"/>
    <cellStyle name="Normal 3 2 2 3 5" xfId="33807" xr:uid="{1947AD91-F16A-493B-A371-4E214FD02F94}"/>
    <cellStyle name="Normal 3 2 2 3 6" xfId="32038" xr:uid="{AD51F362-A429-477B-8110-3775C5379A7E}"/>
    <cellStyle name="Normal 3 2 2 3 7" xfId="39180" xr:uid="{C81FE230-857B-4D6C-8994-C0EE54245FFC}"/>
    <cellStyle name="Normal 3 2 2 4" xfId="1299" xr:uid="{E4A4233F-4DA4-4754-9765-45EC1EF057EC}"/>
    <cellStyle name="Normal 3 2 2 4 2" xfId="5995" xr:uid="{27C0D5CE-B4CC-4830-A313-75EAF90F53B6}"/>
    <cellStyle name="Normal 3 2 2 4 2 2" xfId="33808" xr:uid="{1EDEEE90-2296-4412-94B6-E0DC6E3557D1}"/>
    <cellStyle name="Normal 3 2 2 4 2 3" xfId="33809" xr:uid="{9666EE26-CF6C-43A4-B068-3F34522698FF}"/>
    <cellStyle name="Normal 3 2 2 4 2 4" xfId="32042" xr:uid="{5C61DFBF-58E8-44FF-86DB-4A6C8D46F57A}"/>
    <cellStyle name="Normal 3 2 2 4 3" xfId="12527" xr:uid="{0FBEEA4B-9E20-475E-AF8A-FF4BEF8FB576}"/>
    <cellStyle name="Normal 3 2 2 4 3 2" xfId="17187" xr:uid="{C4939182-0D20-41D3-901B-F78DB9C4D752}"/>
    <cellStyle name="Normal 3 2 2 4 4" xfId="33810" xr:uid="{966A22A6-621F-4908-BE9D-5A18016F22A5}"/>
    <cellStyle name="Normal 3 2 2 5" xfId="1300" xr:uid="{F33EF24E-A682-4B3F-8A00-0009A9AFC928}"/>
    <cellStyle name="Normal 3 2 2 5 2" xfId="5996" xr:uid="{890F9D93-E38C-496C-9CB9-80252E72863A}"/>
    <cellStyle name="Normal 3 2 2 5 2 2" xfId="33811" xr:uid="{6E3ADF48-6CC5-4039-B5AC-F3A03EEE958E}"/>
    <cellStyle name="Normal 3 2 2 5 3" xfId="33812" xr:uid="{C16396D5-1134-4448-8541-AF12386653CA}"/>
    <cellStyle name="Normal 3 2 2 5 4" xfId="32043" xr:uid="{EF187823-387C-4978-8607-605691032C4E}"/>
    <cellStyle name="Normal 3 2 2 6" xfId="1301" xr:uid="{BBF3A4F3-9AA2-415B-8F9E-0ABF8BEBE740}"/>
    <cellStyle name="Normal 3 2 2 6 2" xfId="5997" xr:uid="{C86887D3-13B5-41A4-9BA2-6A94865B9E33}"/>
    <cellStyle name="Normal 3 2 2 6 3" xfId="33813" xr:uid="{1C216767-7F1E-4A23-AD30-5C1D0C0B4D72}"/>
    <cellStyle name="Normal 3 2 2 7" xfId="1302" xr:uid="{5B3924CC-87B3-47AE-8E7B-DADA52F2C97D}"/>
    <cellStyle name="Normal 3 2 2 7 2" xfId="5998" xr:uid="{E84C9BB7-A381-46B9-8912-EFF14DCEA88C}"/>
    <cellStyle name="Normal 3 2 2 7 3" xfId="33814" xr:uid="{1401779C-447F-4940-ADAE-7D8D9D83F850}"/>
    <cellStyle name="Normal 3 2 2 8" xfId="1303" xr:uid="{531228D6-A138-4812-A27C-BD11F06378F2}"/>
    <cellStyle name="Normal 3 2 2 8 2" xfId="5999" xr:uid="{791FFACD-EF3A-4E74-8E21-2A4C5D9CDD46}"/>
    <cellStyle name="Normal 3 2 2 9" xfId="1304" xr:uid="{5340B189-B208-4ADD-BCC6-DF2E59477C84}"/>
    <cellStyle name="Normal 3 2 2 9 2" xfId="10016" xr:uid="{DBCA6B84-03A2-4975-A81A-C91E4F952A58}"/>
    <cellStyle name="Normal 3 2 20" xfId="1305" xr:uid="{756BB912-984D-4ED6-A98F-FECBC23A3943}"/>
    <cellStyle name="Normal 3 2 20 2" xfId="10017" xr:uid="{F4B54A12-E4BE-40F5-B571-11C6716CDE39}"/>
    <cellStyle name="Normal 3 2 21" xfId="1306" xr:uid="{1AEE8DB5-A7AC-4FC1-A031-3228BCF057DD}"/>
    <cellStyle name="Normal 3 2 21 2" xfId="10018" xr:uid="{0923E8B1-B9F6-4C50-AA53-7CC3823D699C}"/>
    <cellStyle name="Normal 3 2 22" xfId="1307" xr:uid="{48A84F12-0DBA-424A-B494-312356679E28}"/>
    <cellStyle name="Normal 3 2 22 2" xfId="10019" xr:uid="{FA67B3AF-7C26-4741-A0F8-A0529833BC40}"/>
    <cellStyle name="Normal 3 2 23" xfId="1308" xr:uid="{A313329C-F625-4E26-9632-1BD970558314}"/>
    <cellStyle name="Normal 3 2 23 2" xfId="10020" xr:uid="{05360070-8308-4C71-8B0C-931D0BC63C97}"/>
    <cellStyle name="Normal 3 2 24" xfId="1309" xr:uid="{CDFD4FEF-EC78-409F-988F-8A91215AD4DC}"/>
    <cellStyle name="Normal 3 2 24 2" xfId="10021" xr:uid="{2789E6C5-5452-47DA-8CE2-55CDD06631A1}"/>
    <cellStyle name="Normal 3 2 25" xfId="1310" xr:uid="{76F4F34B-37BD-4D58-9946-3C3A5E6F404C}"/>
    <cellStyle name="Normal 3 2 25 2" xfId="10022" xr:uid="{CDB37981-F557-4AE1-A8A5-DC9A2837AC8C}"/>
    <cellStyle name="Normal 3 2 26" xfId="1311" xr:uid="{1DFA26D2-11A2-4558-8758-DF26ED0D887F}"/>
    <cellStyle name="Normal 3 2 26 2" xfId="10023" xr:uid="{985A2FBF-28DB-4872-A65E-AFCF58A84C48}"/>
    <cellStyle name="Normal 3 2 27" xfId="1312" xr:uid="{90B3FFE7-B8F0-479F-A17C-E8855F24FC0F}"/>
    <cellStyle name="Normal 3 2 27 2" xfId="10024" xr:uid="{79CDD401-B645-4411-A7AF-7CC7A7ECF98C}"/>
    <cellStyle name="Normal 3 2 28" xfId="1313" xr:uid="{DCB7DAA3-0893-4281-A433-0DEC88973CDC}"/>
    <cellStyle name="Normal 3 2 28 2" xfId="10025" xr:uid="{707D09BB-FEC6-4AEC-AF41-58EA26C7E21A}"/>
    <cellStyle name="Normal 3 2 29" xfId="1314" xr:uid="{A9FE000A-D7E3-4A69-B040-94BA37701AE4}"/>
    <cellStyle name="Normal 3 2 29 2" xfId="10026" xr:uid="{BF26B73A-18F4-4FCD-891D-FE83AB7A5076}"/>
    <cellStyle name="Normal 3 2 3" xfId="1315" xr:uid="{2C2F338B-A343-48F5-982F-43C2B8B9830A}"/>
    <cellStyle name="Normal 3 2 3 2" xfId="1800" xr:uid="{A0B5B9FB-9407-4CD8-8008-2A01F58E8FC0}"/>
    <cellStyle name="Normal 3 2 3 2 2" xfId="2315" xr:uid="{228EE0C1-04CE-4F4C-81C1-EEA912F50990}"/>
    <cellStyle name="Normal 3 2 3 2 3" xfId="6000" xr:uid="{555CBB27-769D-4305-85BF-9EB66314BE58}"/>
    <cellStyle name="Normal 3 2 3 3" xfId="12528" xr:uid="{20DB080F-13A5-4570-B885-72FD8BF7C0D9}"/>
    <cellStyle name="Normal 3 2 3 3 2" xfId="17188" xr:uid="{5EBF8C76-E501-41F1-8F86-07D1FA5297FD}"/>
    <cellStyle name="Normal 3 2 3 4" xfId="32044" xr:uid="{70B0DD80-3110-42CE-901A-625F5116C6B2}"/>
    <cellStyle name="Normal 3 2 30" xfId="1316" xr:uid="{99A4B084-7734-4EC3-99CE-F985A2341BCC}"/>
    <cellStyle name="Normal 3 2 30 2" xfId="10027" xr:uid="{5851F069-0471-4184-8023-C1249C93E0E5}"/>
    <cellStyle name="Normal 3 2 31" xfId="1317" xr:uid="{4BD03031-BBF2-4A07-AD88-24D1F8B1D131}"/>
    <cellStyle name="Normal 3 2 31 2" xfId="10028" xr:uid="{B95564C0-64B3-429D-8641-2CB68F66E1C6}"/>
    <cellStyle name="Normal 3 2 32" xfId="1318" xr:uid="{8AE89A28-5F45-4719-8CD2-CC51742F618F}"/>
    <cellStyle name="Normal 3 2 32 2" xfId="10029" xr:uid="{D2B13745-7717-46E9-83FE-DD1A4585EBBB}"/>
    <cellStyle name="Normal 3 2 33" xfId="1319" xr:uid="{F32DAD2F-2D23-49AA-91BD-362A89319151}"/>
    <cellStyle name="Normal 3 2 33 2" xfId="2228" xr:uid="{5F5CBFE2-89B8-4681-9206-07DD1F38844A}"/>
    <cellStyle name="Normal 3 2 33 2 2" xfId="12529" xr:uid="{985526D6-ED50-4348-9A93-4C6CE98DFB47}"/>
    <cellStyle name="Normal 3 2 33 3" xfId="2986" xr:uid="{DCFE1BCF-C198-422F-9897-3537480D2102}"/>
    <cellStyle name="Normal 3 2 34" xfId="1320" xr:uid="{41DA1E4F-071D-45EE-95D9-41B0C1942702}"/>
    <cellStyle name="Normal 3 2 34 2" xfId="12531" xr:uid="{03DA776D-B15C-42F9-862D-F71F99904C26}"/>
    <cellStyle name="Normal 3 2 34 3" xfId="12530" xr:uid="{741D7D5A-96E3-4B40-BDCB-5B4590B9CFBB}"/>
    <cellStyle name="Normal 3 2 34 3 2" xfId="17189" xr:uid="{65315A3E-1359-4645-B7BA-E7E47CAF3F2D}"/>
    <cellStyle name="Normal 3 2 34 4" xfId="10030" xr:uid="{6A5ECE05-76F0-4714-AA51-FF636FD25125}"/>
    <cellStyle name="Normal 3 2 35" xfId="11072" xr:uid="{8E69CC0A-7C15-440D-A58F-25FBB04CAD06}"/>
    <cellStyle name="Normal 3 2 4" xfId="1321" xr:uid="{6C7503D6-D96E-4746-90B1-CB093258A872}"/>
    <cellStyle name="Normal 3 2 4 2" xfId="2020" xr:uid="{C142BB9D-A3E8-4F50-BF19-BAF864438C7C}"/>
    <cellStyle name="Normal 3 2 4 2 2" xfId="2408" xr:uid="{CE7EEA52-96EE-4CF3-89F1-9BF88521B78C}"/>
    <cellStyle name="Normal 3 2 4 2 3" xfId="6001" xr:uid="{00A57B02-03A1-4C7D-92C6-11C28513830D}"/>
    <cellStyle name="Normal 3 2 4 3" xfId="12532" xr:uid="{776F265E-0DA9-44D8-AFD2-0CF29F4B93E3}"/>
    <cellStyle name="Normal 3 2 4 3 2" xfId="17190" xr:uid="{FEB50C0B-A2E6-4364-8D48-95CDBE6A73B2}"/>
    <cellStyle name="Normal 3 2 5" xfId="1322" xr:uid="{B82E173A-F0C6-4485-8B05-F1301FFC2C8F}"/>
    <cellStyle name="Normal 3 2 5 2" xfId="2137" xr:uid="{B7D84E70-D51C-4FC8-8E33-E11E7ADA7B1C}"/>
    <cellStyle name="Normal 3 2 5 2 2" xfId="2456" xr:uid="{B6E77F7F-EFA5-4B3E-9CF0-0CD693A12617}"/>
    <cellStyle name="Normal 3 2 5 2 2 2" xfId="6003" xr:uid="{0B89B1A5-F40D-45F7-9E77-911BB40C2239}"/>
    <cellStyle name="Normal 3 2 5 2 3" xfId="6002" xr:uid="{0C494DFA-B0D0-473B-9F39-66C04FC800DC}"/>
    <cellStyle name="Normal 3 2 5 3" xfId="6004" xr:uid="{F9CFDB04-EF0C-4D1C-988C-976CEB6BA5E0}"/>
    <cellStyle name="Normal 3 2 5 3 2" xfId="6005" xr:uid="{83C21300-9686-4A5C-B569-8988FA521FA6}"/>
    <cellStyle name="Normal 3 2 5 4" xfId="6006" xr:uid="{AC2B2E75-9E32-402B-B713-D196BAE6901A}"/>
    <cellStyle name="Normal 3 2 5 4 2" xfId="6007" xr:uid="{8FA5A647-D0AC-4817-A0D0-729AF25F7089}"/>
    <cellStyle name="Normal 3 2 5 5" xfId="6008" xr:uid="{321E72C9-1A1E-4648-ADC1-75B772EDFD4E}"/>
    <cellStyle name="Normal 3 2 5 5 2" xfId="6009" xr:uid="{C718B1E2-B0E0-4D8A-93AD-986999F60494}"/>
    <cellStyle name="Normal 3 2 5 6" xfId="6010" xr:uid="{46D3FB5E-19F9-46CE-9914-7D0764CD8B0E}"/>
    <cellStyle name="Normal 3 2 5 6 2" xfId="6011" xr:uid="{3D0264CE-6C15-4162-8018-557884D3836D}"/>
    <cellStyle name="Normal 3 2 5 7" xfId="35093" xr:uid="{807DB765-777D-448A-9988-CBAD8D9B690D}"/>
    <cellStyle name="Normal 3 2 6" xfId="1323" xr:uid="{7D76578A-B500-4DF6-9A8D-C840F6427E68}"/>
    <cellStyle name="Normal 3 2 6 2" xfId="2016" xr:uid="{CC39A440-25F0-40C4-AE32-ED0912095698}"/>
    <cellStyle name="Normal 3 2 6 2 2" xfId="2407" xr:uid="{7279717D-C449-4B92-8D20-C1154EC54003}"/>
    <cellStyle name="Normal 3 2 6 2 3" xfId="6012" xr:uid="{D5E7281A-352C-4FC6-9874-C2C84572A3E3}"/>
    <cellStyle name="Normal 3 2 7" xfId="1324" xr:uid="{2BF9403F-AA60-45B0-926F-04421274E847}"/>
    <cellStyle name="Normal 3 2 7 2" xfId="2023" xr:uid="{8D2D5E64-3BA4-43CB-BD57-2C2AED650D94}"/>
    <cellStyle name="Normal 3 2 7 2 2" xfId="2409" xr:uid="{E153A4DC-735A-49F9-8C74-6E6B9F9E3AC5}"/>
    <cellStyle name="Normal 3 2 7 2 3" xfId="6013" xr:uid="{6123C354-22C9-469B-B536-525A1FB85098}"/>
    <cellStyle name="Normal 3 2 8" xfId="1325" xr:uid="{2C25BCBA-4E3F-4FD8-940C-83818F5BFEC7}"/>
    <cellStyle name="Normal 3 2 8 2" xfId="6014" xr:uid="{983AD485-E94D-4226-8A93-B15D430EA59E}"/>
    <cellStyle name="Normal 3 2 9" xfId="1326" xr:uid="{51CBCF34-E2DA-41EC-BA15-BF7C479E0122}"/>
    <cellStyle name="Normal 3 2 9 2" xfId="10031" xr:uid="{975AFDA2-66C6-499D-B621-3A54A242744A}"/>
    <cellStyle name="Normal 3 2_CONCO_R0_Gamesa BOQ Kaniwka" xfId="6015" xr:uid="{C8A7175A-EB95-4663-B067-2FEE1EB1FCEB}"/>
    <cellStyle name="Normal 3 20" xfId="1327" xr:uid="{4826C7E0-9C7E-45DE-8381-A529ACB03177}"/>
    <cellStyle name="Normal 3 20 2" xfId="6016" xr:uid="{E0F443DB-B6CC-4861-8E88-CE1A573ADF15}"/>
    <cellStyle name="Normal 3 21" xfId="1328" xr:uid="{0CFB5F82-9EF5-4CF1-ADB7-782A4E3132A0}"/>
    <cellStyle name="Normal 3 21 2" xfId="6017" xr:uid="{B15ED41F-25CD-4B01-BE79-72DB10BDDA3E}"/>
    <cellStyle name="Normal 3 22" xfId="1329" xr:uid="{BFB82064-94C3-48C0-BA01-C8A9DD30E043}"/>
    <cellStyle name="Normal 3 22 2" xfId="6018" xr:uid="{6B82F6E2-3C83-432A-AE11-50C68F7190E9}"/>
    <cellStyle name="Normal 3 23" xfId="1330" xr:uid="{C71541F6-97C6-4EEB-8343-14CFC4912F3C}"/>
    <cellStyle name="Normal 3 23 2" xfId="6019" xr:uid="{FA701AAA-CE2C-42AD-8AFE-1E63CA0C992C}"/>
    <cellStyle name="Normal 3 24" xfId="1331" xr:uid="{9F806F4B-A05A-4161-9F60-939B30F61A34}"/>
    <cellStyle name="Normal 3 24 2" xfId="6020" xr:uid="{BD433011-F034-4539-891B-7CCDC5DCC4D0}"/>
    <cellStyle name="Normal 3 25" xfId="1332" xr:uid="{B526CECA-58DB-49B8-B7C5-AB14343E24FE}"/>
    <cellStyle name="Normal 3 25 2" xfId="6021" xr:uid="{5E92865B-10C7-45A5-BCA5-ED7620F5A4AC}"/>
    <cellStyle name="Normal 3 26" xfId="1333" xr:uid="{8619FA76-C10B-4E00-8DCD-EB7B9BB9F8A6}"/>
    <cellStyle name="Normal 3 26 2" xfId="6022" xr:uid="{61BFFE64-D520-40F6-AC24-062CA825CAEA}"/>
    <cellStyle name="Normal 3 27" xfId="1334" xr:uid="{CC2C35E9-EE29-4449-BADB-AB45CEDAF172}"/>
    <cellStyle name="Normal 3 27 2" xfId="6023" xr:uid="{E9525773-6A32-4256-88D4-ED2D3348FC74}"/>
    <cellStyle name="Normal 3 28" xfId="240" xr:uid="{101FED2B-41AB-45C1-9DC2-4C2E9C78092D}"/>
    <cellStyle name="Normal 3 28 2" xfId="1335" xr:uid="{CE386E0C-2753-49F3-A622-CBA0E9F81A21}"/>
    <cellStyle name="Normal 3 28 2 2" xfId="2229" xr:uid="{B48097C3-FE2D-4859-865B-8F9290014C37}"/>
    <cellStyle name="Normal 3 28 2 2 2" xfId="12535" xr:uid="{AEEB54C7-10D9-44F6-8D66-14F5B96E6CBF}"/>
    <cellStyle name="Normal 3 28 2 3" xfId="17191" xr:uid="{7E2EAA65-4468-4E56-8357-2C96FA68BB20}"/>
    <cellStyle name="Normal 3 28 2 4" xfId="17192" xr:uid="{94D723B4-F3CF-4C4C-A3AF-E0E3C9CFD9CA}"/>
    <cellStyle name="Normal 3 28 2 5" xfId="2987" xr:uid="{F9F4142D-AEFA-4A89-A69A-FDC43605B3D9}"/>
    <cellStyle name="Normal 3 28 3" xfId="2198" xr:uid="{D7961D0E-A8BE-4D89-8BFE-CD6420002138}"/>
    <cellStyle name="Normal 3 28 3 2" xfId="12536" xr:uid="{AD8AA6AC-8777-4B66-9D0E-3162CA2B0623}"/>
    <cellStyle name="Normal 3 28 4" xfId="17193" xr:uid="{C51FF917-F2C2-4E21-B9A2-C554357F708F}"/>
    <cellStyle name="Normal 3 28 5" xfId="2699" xr:uid="{76DBF998-B5EC-46AD-A4A8-1CC25A2F19EB}"/>
    <cellStyle name="Normal 3 29" xfId="1336" xr:uid="{41D45E07-5239-4B30-B07A-D0A1537BA329}"/>
    <cellStyle name="Normal 3 29 2" xfId="2230" xr:uid="{8C2A547B-B3F0-4D7E-A17F-63441BE71BFE}"/>
    <cellStyle name="Normal 3 29 2 2" xfId="14781" xr:uid="{4E25A61F-87E7-4568-B157-C2900BD86E3F}"/>
    <cellStyle name="Normal 3 29 2 3" xfId="6024" xr:uid="{13012D55-7ED4-4F23-89FD-A8D801113CC3}"/>
    <cellStyle name="Normal 3 29 3" xfId="12537" xr:uid="{B8718D72-DF6D-4CF5-A95A-37750F67919F}"/>
    <cellStyle name="Normal 3 29 3 2" xfId="17194" xr:uid="{F18C5B49-2789-41C3-9A15-2375FE15FF20}"/>
    <cellStyle name="Normal 3 29 4" xfId="2700" xr:uid="{08C0815C-5CD4-4A49-90CD-D720342BFE3C}"/>
    <cellStyle name="Normal 3 3" xfId="1337" xr:uid="{30B13334-F22C-432D-85DD-8400E62713B0}"/>
    <cellStyle name="Normal 3 3 10" xfId="1338" xr:uid="{62506E70-1AAB-4280-9AE0-843CE53FDD90}"/>
    <cellStyle name="Normal 3 3 10 2" xfId="6025" xr:uid="{FBA455D6-1362-4BA6-9DA5-ECF79D1B9DC0}"/>
    <cellStyle name="Normal 3 3 11" xfId="1339" xr:uid="{97D9B3FE-7EE1-4F4B-A3F4-65B2BDA11235}"/>
    <cellStyle name="Normal 3 3 11 2" xfId="6026" xr:uid="{AF170683-24C3-446C-A15D-F478B344F409}"/>
    <cellStyle name="Normal 3 3 12" xfId="1340" xr:uid="{1E470DFE-6331-4F3F-8FE9-0A76E584C40F}"/>
    <cellStyle name="Normal 3 3 12 2" xfId="10032" xr:uid="{C5F62B52-C32C-4AEA-9487-E17D36F43608}"/>
    <cellStyle name="Normal 3 3 13" xfId="1341" xr:uid="{A2B88E0D-9560-4EC7-ACFC-4D3F41C80D46}"/>
    <cellStyle name="Normal 3 3 13 2" xfId="10033" xr:uid="{A3EA5179-E26D-4D5B-9CFB-F18B9DCE2F54}"/>
    <cellStyle name="Normal 3 3 14" xfId="1342" xr:uid="{402D3EFB-08AC-4F20-9A6C-7A99815AB066}"/>
    <cellStyle name="Normal 3 3 14 2" xfId="10034" xr:uid="{9C0D4845-DF6D-4BB6-AA77-1799C64A3D84}"/>
    <cellStyle name="Normal 3 3 15" xfId="1343" xr:uid="{E00CA293-F9D2-403C-8922-A0DE4E6449A1}"/>
    <cellStyle name="Normal 3 3 15 2" xfId="10035" xr:uid="{F5B7ECB7-83CC-4F4F-B11D-BA5198647242}"/>
    <cellStyle name="Normal 3 3 16" xfId="1344" xr:uid="{1B195D7A-4A2A-49A4-8B36-4BF7804B3FB9}"/>
    <cellStyle name="Normal 3 3 16 2" xfId="10036" xr:uid="{71A57CFE-C819-4D9D-B90C-601ACE451D42}"/>
    <cellStyle name="Normal 3 3 17" xfId="1345" xr:uid="{1B97476E-2827-4C48-9723-0DA769135AAC}"/>
    <cellStyle name="Normal 3 3 17 2" xfId="10037" xr:uid="{80B002E5-7F49-46B3-BE83-DD02C850C5B5}"/>
    <cellStyle name="Normal 3 3 18" xfId="1346" xr:uid="{CECBFFA3-32D9-4757-AEAC-FBD128CA7D99}"/>
    <cellStyle name="Normal 3 3 18 2" xfId="10038" xr:uid="{3BD83BC8-63C9-4E67-A3DB-4882302FCF4B}"/>
    <cellStyle name="Normal 3 3 19" xfId="1347" xr:uid="{602EAD1D-7015-4271-BBC9-4A8361A5C7D5}"/>
    <cellStyle name="Normal 3 3 19 2" xfId="10039" xr:uid="{9C7E9A21-9CD7-4F28-BE1F-CFE6CA54C9BD}"/>
    <cellStyle name="Normal 3 3 2" xfId="1348" xr:uid="{205482DA-7D74-441C-A1B3-4890F21BE8F2}"/>
    <cellStyle name="Normal 3 3 2 10" xfId="24113" xr:uid="{559AA5E0-1E9B-4D5C-B78A-BA56E92C06EF}"/>
    <cellStyle name="Normal 3 3 2 11" xfId="32046" xr:uid="{629E61DE-0126-4602-9E97-2A5A795963E8}"/>
    <cellStyle name="Normal 3 3 2 2" xfId="6027" xr:uid="{81AF1CE3-B1B8-4E0C-AF2A-A2092933ED68}"/>
    <cellStyle name="Normal 3 3 2 2 2" xfId="6028" xr:uid="{0D19DD11-7A73-4D28-A37D-B5B2485EBD9B}"/>
    <cellStyle name="Normal 3 3 2 2 2 2" xfId="32049" xr:uid="{6DDB9CBB-5C53-4AF3-B910-584F6E69E5D9}"/>
    <cellStyle name="Normal 3 3 2 2 2 2 2" xfId="33815" xr:uid="{1F7DEED6-0B4E-4666-8506-544DB34919A2}"/>
    <cellStyle name="Normal 3 3 2 2 2 2 3" xfId="33816" xr:uid="{33BA9CF1-6D90-4FA6-8F16-D9218CFA3275}"/>
    <cellStyle name="Normal 3 3 2 2 2 3" xfId="33817" xr:uid="{9968E74F-CB91-4035-AFFB-BC8C16C2161C}"/>
    <cellStyle name="Normal 3 3 2 2 2 4" xfId="33818" xr:uid="{5F3FE17C-95FB-4937-9C2C-374EA6F6F6E8}"/>
    <cellStyle name="Normal 3 3 2 2 2 5" xfId="32048" xr:uid="{EEFE471E-C446-42C4-A9DC-C33EB1C4429C}"/>
    <cellStyle name="Normal 3 3 2 2 3" xfId="32050" xr:uid="{BDA7AB68-6DE7-43D1-B183-F1AE9A9863B4}"/>
    <cellStyle name="Normal 3 3 2 2 3 2" xfId="33819" xr:uid="{126272C4-D262-448A-A525-FCD3F2A14B0F}"/>
    <cellStyle name="Normal 3 3 2 2 3 3" xfId="33820" xr:uid="{FB0F072A-3576-4A67-9067-6C74E652BC6E}"/>
    <cellStyle name="Normal 3 3 2 2 4" xfId="33821" xr:uid="{40DD329D-0372-44F2-B29A-66B1C5DB5707}"/>
    <cellStyle name="Normal 3 3 2 2 5" xfId="33822" xr:uid="{526FA89E-0EFD-49AA-9854-95A462442002}"/>
    <cellStyle name="Normal 3 3 2 2 6" xfId="32047" xr:uid="{CE41ACA9-B362-469E-99AC-05174D55AFD4}"/>
    <cellStyle name="Normal 3 3 2 3" xfId="6029" xr:uid="{1D50FEE1-D85B-4C3B-BA99-F2D9002D9B4C}"/>
    <cellStyle name="Normal 3 3 2 3 2" xfId="6030" xr:uid="{9954C9AB-91F6-407F-BCDF-150FB2427652}"/>
    <cellStyle name="Normal 3 3 2 3 2 2" xfId="33823" xr:uid="{5AF705C1-B48C-44EA-AF31-9CCE25601E17}"/>
    <cellStyle name="Normal 3 3 2 3 2 3" xfId="33824" xr:uid="{60237A3B-6200-4117-8932-46E3649DC9F8}"/>
    <cellStyle name="Normal 3 3 2 3 2 4" xfId="32052" xr:uid="{FD3B0D3C-6504-4338-A324-9B8698AF92A4}"/>
    <cellStyle name="Normal 3 3 2 3 3" xfId="33825" xr:uid="{30A503DF-858E-4292-BA09-3504E890C1E8}"/>
    <cellStyle name="Normal 3 3 2 3 4" xfId="33826" xr:uid="{F5344072-8246-4DA2-9F88-7EA72E1649D3}"/>
    <cellStyle name="Normal 3 3 2 3 5" xfId="32051" xr:uid="{FCAE6C1E-73FE-422A-898D-6B55A78AEB53}"/>
    <cellStyle name="Normal 3 3 2 4" xfId="6031" xr:uid="{105E773E-6F1B-4987-B01C-4579E912A2B8}"/>
    <cellStyle name="Normal 3 3 2 4 2" xfId="6032" xr:uid="{59A06FAD-FAF9-4486-887C-D4807BD0FA4B}"/>
    <cellStyle name="Normal 3 3 2 4 2 2" xfId="33827" xr:uid="{E45B55A7-C224-4E9E-A0DC-5A3BF614BB32}"/>
    <cellStyle name="Normal 3 3 2 4 3" xfId="33828" xr:uid="{6A6DC258-A71B-4EFD-A1E0-AB593D521642}"/>
    <cellStyle name="Normal 3 3 2 4 4" xfId="32053" xr:uid="{DDBF05FA-4323-4523-B484-24F9EC688CB7}"/>
    <cellStyle name="Normal 3 3 2 5" xfId="6033" xr:uid="{022EAE08-AFAB-4EC1-9273-6FC3EA40666A}"/>
    <cellStyle name="Normal 3 3 2 5 2" xfId="6034" xr:uid="{84AD1881-8C60-48C0-92AE-673131A1EE3C}"/>
    <cellStyle name="Normal 3 3 2 5 3" xfId="33829" xr:uid="{44EBD591-40B1-466F-8CAA-B96303B308B8}"/>
    <cellStyle name="Normal 3 3 2 6" xfId="6035" xr:uid="{1789665A-4968-4776-B5E5-810C4A531631}"/>
    <cellStyle name="Normal 3 3 2 6 2" xfId="6036" xr:uid="{3CCE3DAC-BE73-4559-B8F5-A1362F0DCC6B}"/>
    <cellStyle name="Normal 3 3 2 6 3" xfId="33830" xr:uid="{48F0A4C6-1A81-43E2-8CEF-34D28D06C8A6}"/>
    <cellStyle name="Normal 3 3 2 7" xfId="6037" xr:uid="{BCEB4ECC-61FD-4E1C-A185-B45EB3140BC2}"/>
    <cellStyle name="Normal 3 3 2 7 2" xfId="6038" xr:uid="{D351B7EA-2A88-4BCC-BD59-5587BF515C93}"/>
    <cellStyle name="Normal 3 3 2 8" xfId="6039" xr:uid="{E8D84419-1BAF-45A0-815E-5346189D60BD}"/>
    <cellStyle name="Normal 3 3 2 8 2" xfId="6040" xr:uid="{6A1CAB79-BFE0-48B7-BCF4-BE5C096404B3}"/>
    <cellStyle name="Normal 3 3 2 9" xfId="12538" xr:uid="{4697075C-581D-4BD3-B67C-A12B06B86F56}"/>
    <cellStyle name="Normal 3 3 2 9 2" xfId="17195" xr:uid="{2135474F-0297-4FD6-9182-A6D0B5DA103B}"/>
    <cellStyle name="Normal 3 3 20" xfId="1349" xr:uid="{C001237C-C4A6-4F82-A62E-926B5C9A0409}"/>
    <cellStyle name="Normal 3 3 20 2" xfId="10040" xr:uid="{2B444CE8-026C-4F84-8C1D-1D9DB4388BB8}"/>
    <cellStyle name="Normal 3 3 21" xfId="1350" xr:uid="{4CD997CA-AC67-4F61-BED8-7BF91ABC7C56}"/>
    <cellStyle name="Normal 3 3 21 2" xfId="10041" xr:uid="{3E28C088-B9E9-4CAA-99E5-424F49E4A918}"/>
    <cellStyle name="Normal 3 3 22" xfId="1351" xr:uid="{6CC48DCD-50A6-4722-B5FB-B7502A190C69}"/>
    <cellStyle name="Normal 3 3 22 2" xfId="10042" xr:uid="{57C3FEFF-A925-4594-8CC6-B6E847B36564}"/>
    <cellStyle name="Normal 3 3 23" xfId="1352" xr:uid="{5A3F857A-7C4E-4B92-AC99-B01DD305A4EF}"/>
    <cellStyle name="Normal 3 3 23 2" xfId="10043" xr:uid="{FB23C5A0-2377-4CDA-8BF8-18456FF93FBB}"/>
    <cellStyle name="Normal 3 3 24" xfId="1353" xr:uid="{D4791BEC-50FB-489C-B445-AD917C3D1BA1}"/>
    <cellStyle name="Normal 3 3 24 2" xfId="10044" xr:uid="{9FB81B29-EE21-40C4-95E3-BADE07ECD37D}"/>
    <cellStyle name="Normal 3 3 25" xfId="1354" xr:uid="{CA7E359C-D9C8-421E-A9FC-AE15C6A485A2}"/>
    <cellStyle name="Normal 3 3 25 2" xfId="10045" xr:uid="{E268BEBB-D54D-4E19-8D4C-296FB23DD088}"/>
    <cellStyle name="Normal 3 3 26" xfId="1355" xr:uid="{83478032-6B0F-46D6-A9F6-57A27EAEAB78}"/>
    <cellStyle name="Normal 3 3 26 2" xfId="10046" xr:uid="{E388EC3E-B4BF-41EB-9FDE-042A01BEBF51}"/>
    <cellStyle name="Normal 3 3 27" xfId="1356" xr:uid="{2C49FBFA-0BDC-4258-AEEB-FDD9C65C4043}"/>
    <cellStyle name="Normal 3 3 27 2" xfId="2231" xr:uid="{FDD242A7-A9E5-4205-8D9E-53997E01C592}"/>
    <cellStyle name="Normal 3 3 27 2 2" xfId="12540" xr:uid="{88615E06-4E1F-4EAF-962B-970234160D11}"/>
    <cellStyle name="Normal 3 3 27 3" xfId="2988" xr:uid="{AAE13CFC-82B3-4F94-B1AD-5FB30121434D}"/>
    <cellStyle name="Normal 3 3 28" xfId="10047" xr:uid="{CE9773E7-1BDD-4FEF-991C-B0B130D223E5}"/>
    <cellStyle name="Normal 3 3 28 2" xfId="14782" xr:uid="{05A84D71-E039-462F-9EA5-AC846584F3CE}"/>
    <cellStyle name="Normal 3 3 29" xfId="32045" xr:uid="{259CF1F3-81E4-40DD-BE5E-C9C9CF09145C}"/>
    <cellStyle name="Normal 3 3 3" xfId="1357" xr:uid="{CD0A4C0C-6664-44F7-989C-1D8411C8AA9F}"/>
    <cellStyle name="Normal 3 3 3 2" xfId="6041" xr:uid="{8A08C314-F489-40A9-8D83-3D6CEDA0F293}"/>
    <cellStyle name="Normal 3 3 3 2 2" xfId="32056" xr:uid="{D860B437-A2B8-4610-B581-4A5C09BAB9AE}"/>
    <cellStyle name="Normal 3 3 3 2 2 2" xfId="33831" xr:uid="{9D3D510E-615C-4EA5-A14A-42FA08145C24}"/>
    <cellStyle name="Normal 3 3 3 2 2 3" xfId="33832" xr:uid="{D9AC1A95-2E42-4417-924B-6B22240C1184}"/>
    <cellStyle name="Normal 3 3 3 2 3" xfId="33833" xr:uid="{82F6BEFA-694B-40C3-902E-2FF0D811FA2F}"/>
    <cellStyle name="Normal 3 3 3 2 4" xfId="33834" xr:uid="{98D5BEFA-FAA3-4404-9A2E-04AF0ABC2C51}"/>
    <cellStyle name="Normal 3 3 3 2 5" xfId="32055" xr:uid="{265895AB-9958-4555-A5C0-53934262D3F9}"/>
    <cellStyle name="Normal 3 3 3 3" xfId="32057" xr:uid="{918870F1-BD65-4D96-B39C-76E27EBC0621}"/>
    <cellStyle name="Normal 3 3 3 3 2" xfId="33835" xr:uid="{322394E7-723C-4093-A711-232956873EE9}"/>
    <cellStyle name="Normal 3 3 3 3 3" xfId="33836" xr:uid="{CC789C99-1B71-4C50-91A5-24D90FEE4AA0}"/>
    <cellStyle name="Normal 3 3 3 4" xfId="33837" xr:uid="{7AEF3DAE-3154-4307-B798-DE18CC13C14D}"/>
    <cellStyle name="Normal 3 3 3 5" xfId="33838" xr:uid="{E78F5848-54B9-45B2-BD2C-A870D51D63EB}"/>
    <cellStyle name="Normal 3 3 3 6" xfId="32054" xr:uid="{5778B02C-9B33-4CC6-98AE-786894972B23}"/>
    <cellStyle name="Normal 3 3 4" xfId="1358" xr:uid="{4F126C91-A477-45ED-AC66-4792F4926473}"/>
    <cellStyle name="Normal 3 3 4 2" xfId="6042" xr:uid="{DE73C831-A570-4C0D-ADA0-B2A9028B2BB0}"/>
    <cellStyle name="Normal 3 3 4 2 2" xfId="33839" xr:uid="{09DE07BE-5B21-42DF-815F-F17199BC97E5}"/>
    <cellStyle name="Normal 3 3 4 2 3" xfId="33840" xr:uid="{E9D2D368-7B43-4618-BF27-5CA3C55C076E}"/>
    <cellStyle name="Normal 3 3 4 2 4" xfId="32059" xr:uid="{3BBBF75D-34AA-4D3A-9A5E-4DF2C70C8FEB}"/>
    <cellStyle name="Normal 3 3 4 3" xfId="33841" xr:uid="{FEB479C8-485B-43CD-978B-FE6A64BA262F}"/>
    <cellStyle name="Normal 3 3 4 4" xfId="33842" xr:uid="{8D06A413-EAE2-46F9-B822-C2066B11E73B}"/>
    <cellStyle name="Normal 3 3 4 5" xfId="32058" xr:uid="{D5F7A82E-F420-4790-B55C-922B92909109}"/>
    <cellStyle name="Normal 3 3 5" xfId="1359" xr:uid="{7DC50972-ACF8-4C05-AE85-EAF0B93C323F}"/>
    <cellStyle name="Normal 3 3 5 2" xfId="6043" xr:uid="{BA66C594-B8B1-49C7-98A1-302D8F3D6D77}"/>
    <cellStyle name="Normal 3 3 5 2 2" xfId="6044" xr:uid="{E53E6752-3283-463A-B909-0064D62AC1CE}"/>
    <cellStyle name="Normal 3 3 5 2 3" xfId="33843" xr:uid="{A3512851-8FA9-47E5-BCC3-F426CB88CAA5}"/>
    <cellStyle name="Normal 3 3 5 3" xfId="6045" xr:uid="{332F056D-3B0B-41D7-B0B5-08B0ABB03C46}"/>
    <cellStyle name="Normal 3 3 5 3 2" xfId="6046" xr:uid="{46B63600-039C-4599-96DD-4E03B288048B}"/>
    <cellStyle name="Normal 3 3 5 3 3" xfId="33844" xr:uid="{52DAD3EC-00A8-4B84-B602-CDB7F2B72C5E}"/>
    <cellStyle name="Normal 3 3 5 4" xfId="6047" xr:uid="{3F04EA01-B19B-48B3-B076-966D712C68AC}"/>
    <cellStyle name="Normal 3 3 5 4 2" xfId="6048" xr:uid="{478FDBB9-6676-4859-8DA1-BDC4948BB48C}"/>
    <cellStyle name="Normal 3 3 5 5" xfId="6049" xr:uid="{9872FEA2-9E04-4E14-8183-0FA5257199DA}"/>
    <cellStyle name="Normal 3 3 5 5 2" xfId="6050" xr:uid="{2B1E560A-7539-4DF8-B844-1F447CFA5266}"/>
    <cellStyle name="Normal 3 3 5 6" xfId="6051" xr:uid="{67864038-9538-421A-8D86-CDDC2C0BB770}"/>
    <cellStyle name="Normal 3 3 5 6 2" xfId="6052" xr:uid="{461A780D-069D-42EE-8D3C-44DCFB16F344}"/>
    <cellStyle name="Normal 3 3 5 7" xfId="32060" xr:uid="{5825E0D1-CBD7-4525-9F4A-14C63B1EC268}"/>
    <cellStyle name="Normal 3 3 6" xfId="1360" xr:uid="{A14E76BE-A6EB-4BEC-9265-4C477071E48C}"/>
    <cellStyle name="Normal 3 3 6 2" xfId="6053" xr:uid="{CBF963F9-70F6-432C-96C6-63906DECB1F3}"/>
    <cellStyle name="Normal 3 3 6 3" xfId="33845" xr:uid="{3A0A35F8-7365-4C05-A2D4-DD961EE2F698}"/>
    <cellStyle name="Normal 3 3 7" xfId="1361" xr:uid="{926D971A-C21F-4747-A84A-5CEA3BFEB540}"/>
    <cellStyle name="Normal 3 3 7 2" xfId="6054" xr:uid="{B7618F0A-851A-4633-83D1-F321D59C2CF5}"/>
    <cellStyle name="Normal 3 3 7 3" xfId="33846" xr:uid="{BC7A3C72-7968-4E0D-B1F4-0F8D51479906}"/>
    <cellStyle name="Normal 3 3 8" xfId="1362" xr:uid="{0DF8F6CD-D15F-4076-AFC0-BD28C23104BE}"/>
    <cellStyle name="Normal 3 3 8 2" xfId="6055" xr:uid="{2924876F-26B1-4B36-AB34-8D0721548635}"/>
    <cellStyle name="Normal 3 3 9" xfId="1363" xr:uid="{3886D197-7B0B-40CF-9D4F-81C7A0971CA1}"/>
    <cellStyle name="Normal 3 3 9 2" xfId="10048" xr:uid="{82A06998-DA92-497A-9E49-1219BF2B919E}"/>
    <cellStyle name="Normal 3 3_CONCO_R0_Gamesa BOQ Kaniwka" xfId="6056" xr:uid="{4A567FA1-4D6B-438F-B78A-719EF3DB057F}"/>
    <cellStyle name="Normal 3 30" xfId="1364" xr:uid="{1D404331-70F3-4DB2-98A5-728B044E73C4}"/>
    <cellStyle name="Normal 3 30 2" xfId="2232" xr:uid="{41E040BB-C69C-493D-938A-A521BACCEE67}"/>
    <cellStyle name="Normal 3 30 2 2" xfId="14785" xr:uid="{8696EA8C-E3C2-4B8C-A1BD-DD6058D1F81A}"/>
    <cellStyle name="Normal 3 30 2 3" xfId="6057" xr:uid="{315EC815-D21C-4D8D-99B6-740F3DB53663}"/>
    <cellStyle name="Normal 3 30 3" xfId="12541" xr:uid="{ABA957C0-4359-40AC-8F90-BF4F96E25488}"/>
    <cellStyle name="Normal 3 30 3 2" xfId="17196" xr:uid="{0D8F6A6F-A7C7-4062-9373-74AF2A2A0F5A}"/>
    <cellStyle name="Normal 3 30 4" xfId="2701" xr:uid="{5BF851F7-D965-4D9E-AB39-688BB86D879C}"/>
    <cellStyle name="Normal 3 31" xfId="1365" xr:uid="{5E9AD7B1-250A-4548-A32C-DDAA4BD57797}"/>
    <cellStyle name="Normal 3 31 2" xfId="2233" xr:uid="{7D3C3F86-BA0B-4CCE-885E-9FC5A0EE60AC}"/>
    <cellStyle name="Normal 3 31 2 2" xfId="14786" xr:uid="{967D02D9-1C35-4F65-9697-5450E771F7C2}"/>
    <cellStyle name="Normal 3 31 2 3" xfId="6058" xr:uid="{4E90A28B-3A55-4027-A16A-CD747AA31C10}"/>
    <cellStyle name="Normal 3 31 3" xfId="12542" xr:uid="{FFCC677D-EF29-47A8-9AFC-F0EA68DA097D}"/>
    <cellStyle name="Normal 3 31 3 2" xfId="17197" xr:uid="{FB844B33-1485-45DD-BDF4-F2337160ED98}"/>
    <cellStyle name="Normal 3 31 4" xfId="2702" xr:uid="{0C6A3C90-4527-47E3-B932-23B276422607}"/>
    <cellStyle name="Normal 3 32" xfId="1366" xr:uid="{04A7EC18-1CB3-4C59-B004-D9D027D713E6}"/>
    <cellStyle name="Normal 3 32 2" xfId="2234" xr:uid="{3C353AD4-E61C-4FD5-A02D-87C62C1AAF01}"/>
    <cellStyle name="Normal 3 32 2 2" xfId="14787" xr:uid="{B12666B7-E246-461C-9162-6B1DAEC36B2E}"/>
    <cellStyle name="Normal 3 32 2 3" xfId="6059" xr:uid="{BC703AE9-01C3-4CCB-BC7A-8612190F4FDD}"/>
    <cellStyle name="Normal 3 32 3" xfId="12543" xr:uid="{5AB1F529-108F-41ED-823F-692BC9554E3A}"/>
    <cellStyle name="Normal 3 32 3 2" xfId="17198" xr:uid="{C23EC76E-DC58-4F86-B2CF-8FDA1BD25354}"/>
    <cellStyle name="Normal 3 32 4" xfId="2703" xr:uid="{A9C7B210-9F7C-4469-9B5F-0D7C2155C5FF}"/>
    <cellStyle name="Normal 3 33" xfId="1367" xr:uid="{BCF42985-F6FB-4797-97CC-9901DB89916B}"/>
    <cellStyle name="Normal 3 33 2" xfId="6060" xr:uid="{177538EE-C121-45EE-A63F-245668C0BC0C}"/>
    <cellStyle name="Normal 3 33 2 2" xfId="14788" xr:uid="{712F5CB3-54B7-4A76-A25D-085473252D7B}"/>
    <cellStyle name="Normal 3 33 3" xfId="12544" xr:uid="{5732E817-C0C4-493E-89EC-B2D4220B8B01}"/>
    <cellStyle name="Normal 3 33 3 2" xfId="17199" xr:uid="{E77476DE-7FCE-4650-A2CB-48D251BFD63F}"/>
    <cellStyle name="Normal 3 33 4" xfId="2704" xr:uid="{D59DF53B-0239-4C59-BB99-DB1AC81C4367}"/>
    <cellStyle name="Normal 3 34" xfId="6061" xr:uid="{60E6EAC8-6B66-4AEF-96F3-7A0467DDCDAA}"/>
    <cellStyle name="Normal 3 34 2" xfId="6062" xr:uid="{16F27899-2417-4A04-8B4D-29CC5D2AF1E3}"/>
    <cellStyle name="Normal 3 34 2 2" xfId="14789" xr:uid="{E0C36683-26D2-4B0E-AB3C-FA3DFEFF599A}"/>
    <cellStyle name="Normal 3 34 2 2 2" xfId="20304" xr:uid="{43EB431C-C5FB-4970-AB12-6AADAFB5B9D1}"/>
    <cellStyle name="Normal 3 34 2 2 3" xfId="28440" xr:uid="{6D61FBD2-6637-47FC-998B-D013FEC30967}"/>
    <cellStyle name="Normal 3 34 2 2 4" xfId="36882" xr:uid="{3DDD851B-9E21-4E15-A9E5-740C5FD13292}"/>
    <cellStyle name="Normal 3 34 2 3" xfId="17200" xr:uid="{234AEA43-53B7-4425-9B94-EA530C243042}"/>
    <cellStyle name="Normal 3 34 2 4" xfId="28439" xr:uid="{71C62471-C330-467E-B2D9-D9AF4D5DE0AD}"/>
    <cellStyle name="Normal 3 34 3" xfId="12545" xr:uid="{D6F160D0-CD45-4D2A-80BD-85BD2E552788}"/>
    <cellStyle name="Normal 3 34 3 2" xfId="15097" xr:uid="{6CABD4C4-6B91-4BB5-9F0B-82278F80B6A6}"/>
    <cellStyle name="Normal 3 34 3 2 2" xfId="20305" xr:uid="{F754F63B-6795-49C5-93BE-16DF54669D94}"/>
    <cellStyle name="Normal 3 34 3 2 3" xfId="28442" xr:uid="{7F0CE942-A994-41B4-BDA3-26E09D83CFD9}"/>
    <cellStyle name="Normal 3 34 3 2 4" xfId="36884" xr:uid="{DA16581E-9007-46D9-B6BE-707445F877D5}"/>
    <cellStyle name="Normal 3 34 3 3" xfId="17201" xr:uid="{78F1F586-07E5-4A0B-BBD5-95D2C9EA7E9A}"/>
    <cellStyle name="Normal 3 34 3 4" xfId="28441" xr:uid="{615D14D5-907A-4986-8C4B-164840757B2C}"/>
    <cellStyle name="Normal 3 34 3 5" xfId="36883" xr:uid="{A0FD673F-161B-4562-B7F2-7B3D9D6CD07D}"/>
    <cellStyle name="Normal 3 34 4" xfId="15459" xr:uid="{FB7EDB4B-81D9-4AB0-953D-91655AD40F06}"/>
    <cellStyle name="Normal 3 34 4 2" xfId="20306" xr:uid="{6D7C0221-11BC-4778-8613-564C9A88C21E}"/>
    <cellStyle name="Normal 3 34 4 2 2" xfId="28444" xr:uid="{1EFB1C52-99F9-4D4E-B930-DB8382AF6ADA}"/>
    <cellStyle name="Normal 3 34 4 3" xfId="17202" xr:uid="{C9E89C88-7E6E-4076-A9E5-F5D463D5A7EF}"/>
    <cellStyle name="Normal 3 34 4 4" xfId="28443" xr:uid="{E254B0E7-85CB-4A87-90EB-D406D17B9CBE}"/>
    <cellStyle name="Normal 3 34 4 5" xfId="36885" xr:uid="{1722D6A6-3EB0-49D4-BC06-53BE8FB2314F}"/>
    <cellStyle name="Normal 3 35" xfId="6063" xr:uid="{E312CF23-8F01-465D-88CA-69915CFF085F}"/>
    <cellStyle name="Normal 3 35 2" xfId="6064" xr:uid="{D2CF1DB0-4910-41CA-8EC1-C58605A9FD51}"/>
    <cellStyle name="Normal 3 35 2 2" xfId="14790" xr:uid="{C269CB0F-2095-4D9C-8238-C9D67BE0F33E}"/>
    <cellStyle name="Normal 3 35 2 2 2" xfId="20307" xr:uid="{98B16A51-7C73-4841-861B-0B45A06F4E7C}"/>
    <cellStyle name="Normal 3 35 2 2 3" xfId="28446" xr:uid="{16DE9082-AEF7-4333-B95D-DAE742DC9DC2}"/>
    <cellStyle name="Normal 3 35 2 2 4" xfId="36886" xr:uid="{7FB78D4C-8CCC-4FFD-BFE1-082B3ABB6BFB}"/>
    <cellStyle name="Normal 3 35 2 3" xfId="17203" xr:uid="{52EFCDE1-3606-4D18-AD66-7DA6BE2AAA3B}"/>
    <cellStyle name="Normal 3 35 2 4" xfId="28445" xr:uid="{B1BAD16E-0FF8-4566-AF2F-24B7C2F4E998}"/>
    <cellStyle name="Normal 3 35 3" xfId="12546" xr:uid="{99A93AA0-0050-48B9-967D-60B54FD97F04}"/>
    <cellStyle name="Normal 3 35 3 2" xfId="15098" xr:uid="{738AB407-DB6B-4145-BDA4-D6D2D296985F}"/>
    <cellStyle name="Normal 3 35 3 2 2" xfId="20308" xr:uid="{CE053B01-F2B4-4508-BEAF-DAAD47F88321}"/>
    <cellStyle name="Normal 3 35 3 2 3" xfId="28448" xr:uid="{956EAF02-1EBF-4E83-8D16-CD74E644E8D2}"/>
    <cellStyle name="Normal 3 35 3 2 4" xfId="36888" xr:uid="{24C9517C-202C-41E4-A661-104E2DB0C8D1}"/>
    <cellStyle name="Normal 3 35 3 3" xfId="17204" xr:uid="{160B3EB6-F0AE-482E-B657-C095DEE6899C}"/>
    <cellStyle name="Normal 3 35 3 4" xfId="28447" xr:uid="{42FE843B-A2C5-457B-8DAE-B1FB3BEBC230}"/>
    <cellStyle name="Normal 3 35 3 5" xfId="36887" xr:uid="{5D3C8200-4B3B-4E79-9B3B-07D096DCABEE}"/>
    <cellStyle name="Normal 3 35 4" xfId="15460" xr:uid="{21AF0C95-6278-44BA-8F25-7F0F2DC8F3B8}"/>
    <cellStyle name="Normal 3 35 4 2" xfId="20309" xr:uid="{4C5A0013-1399-427B-9A46-44527D61DB43}"/>
    <cellStyle name="Normal 3 35 4 2 2" xfId="28450" xr:uid="{35219A6D-19E4-4956-B870-806B64550ABD}"/>
    <cellStyle name="Normal 3 35 4 3" xfId="17205" xr:uid="{0A755DC8-90D0-48A7-AC11-AEE10084364F}"/>
    <cellStyle name="Normal 3 35 4 4" xfId="28449" xr:uid="{FA395CAF-FE1A-42E5-9439-742E57B8EE4A}"/>
    <cellStyle name="Normal 3 35 4 5" xfId="36889" xr:uid="{77AA3972-F121-4526-BEE4-8F4CA6593072}"/>
    <cellStyle name="Normal 3 36" xfId="6065" xr:uid="{A2368FE3-7142-4D9E-9783-AE5F4348FDB7}"/>
    <cellStyle name="Normal 3 36 2" xfId="6066" xr:uid="{DD1D236B-CA67-4281-A546-EA028F4C10C5}"/>
    <cellStyle name="Normal 3 36 2 2" xfId="14791" xr:uid="{512445BD-15A6-4E17-8811-36CB84260E51}"/>
    <cellStyle name="Normal 3 36 3" xfId="12547" xr:uid="{E7C3600F-DC34-48CB-8CF5-851B453C9B70}"/>
    <cellStyle name="Normal 3 36 3 2" xfId="17206" xr:uid="{BA8078A1-96CB-4AB1-AC7C-0CFE60841CF0}"/>
    <cellStyle name="Normal 3 37" xfId="6067" xr:uid="{DEFC95AF-F922-4D56-BB44-2A283874CC22}"/>
    <cellStyle name="Normal 3 37 2" xfId="6068" xr:uid="{D1480316-1725-4487-8EB0-515086960607}"/>
    <cellStyle name="Normal 3 38" xfId="6069" xr:uid="{1530C29C-AB8A-44A4-94C2-562B2C4172E7}"/>
    <cellStyle name="Normal 3 38 2" xfId="6070" xr:uid="{2F1735E4-60B1-4926-965C-C116F3346F7C}"/>
    <cellStyle name="Normal 3 39" xfId="6071" xr:uid="{7174C3B3-3AAB-407A-820A-B9497F230F20}"/>
    <cellStyle name="Normal 3 39 2" xfId="6072" xr:uid="{2571BB89-3261-43F5-A1F5-18152A672347}"/>
    <cellStyle name="Normal 3 39 3" xfId="14622" xr:uid="{A402E2BE-05BA-4213-86F7-08FA5A360C37}"/>
    <cellStyle name="Normal 3 39 3 2" xfId="20310" xr:uid="{A35A9D7F-61F0-483E-B90D-6E09D160E67C}"/>
    <cellStyle name="Normal 3 39 3 3" xfId="28451" xr:uid="{F500D30D-5C54-4EC0-8005-A8D4326DA114}"/>
    <cellStyle name="Normal 3 39 3 4" xfId="36890" xr:uid="{84B75FC6-1E24-4994-B092-1DDD7DAC489D}"/>
    <cellStyle name="Normal 3 39 4" xfId="17207" xr:uid="{4D1558B0-6A24-41D0-A818-718C3E98AD9D}"/>
    <cellStyle name="Normal 3 39 5" xfId="24304" xr:uid="{B658B894-BA3D-4684-9CDF-CF980658FDF0}"/>
    <cellStyle name="Normal 3 39 6" xfId="39181" xr:uid="{EC1C9DA9-26DD-48DE-9CBC-A3E77A8A547F}"/>
    <cellStyle name="Normal 3 4" xfId="1368" xr:uid="{2C396711-B42D-4B3A-B0A4-9D2D482F2CC6}"/>
    <cellStyle name="Normal 3 4 10" xfId="6073" xr:uid="{868A4B89-E3F6-4D4F-BCD4-6A2FFA9063F4}"/>
    <cellStyle name="Normal 3 4 10 2" xfId="6074" xr:uid="{E350F74B-DF34-4B10-AD5E-CBE28C32B570}"/>
    <cellStyle name="Normal 3 4 11" xfId="6075" xr:uid="{11093533-AD48-4B64-98E5-AF6E2AB034AD}"/>
    <cellStyle name="Normal 3 4 11 2" xfId="6076" xr:uid="{D9E5A305-9D76-41E9-A6C3-9F3566C7073B}"/>
    <cellStyle name="Normal 3 4 12" xfId="12548" xr:uid="{50F2D432-7D99-4AA7-8E3F-5A193AD1AA03}"/>
    <cellStyle name="Normal 3 4 12 2" xfId="17208" xr:uid="{919D8777-CA12-4B46-985C-2D8F071CDE96}"/>
    <cellStyle name="Normal 3 4 13" xfId="17209" xr:uid="{2D3A998F-935A-4AD7-A8B2-E1CD469F4274}"/>
    <cellStyle name="Normal 3 4 14" xfId="32061" xr:uid="{FF34D52C-E474-4308-89B4-45409877D6BA}"/>
    <cellStyle name="Normal 3 4 2" xfId="1369" xr:uid="{2719F04F-AB34-4B0E-ABCA-B268CFA0AA9F}"/>
    <cellStyle name="Normal 3 4 2 10" xfId="14428" xr:uid="{C75DF3C0-0E26-43E8-8804-C7C599CB1642}"/>
    <cellStyle name="Normal 3 4 2 11" xfId="32062" xr:uid="{C9B9DB6C-6E79-46EC-80F2-B58D3858A24E}"/>
    <cellStyle name="Normal 3 4 2 12" xfId="39182" xr:uid="{6169BC47-D211-417F-9492-49C4806626C5}"/>
    <cellStyle name="Normal 3 4 2 2" xfId="6077" xr:uid="{D93E879D-70D4-40B9-B809-021DE4CFC71E}"/>
    <cellStyle name="Normal 3 4 2 2 2" xfId="6078" xr:uid="{B672C8DA-92E1-4429-ADD2-503B1305F87F}"/>
    <cellStyle name="Normal 3 4 2 2 3" xfId="14792" xr:uid="{B499AE40-AACD-46A0-A247-B338B9D7BC55}"/>
    <cellStyle name="Normal 3 4 2 3" xfId="6079" xr:uid="{B1C153F6-EBA7-4BEC-89D6-443B96BC322D}"/>
    <cellStyle name="Normal 3 4 2 3 2" xfId="6080" xr:uid="{A1C37D3E-800B-4B29-850A-9EAB5048DB86}"/>
    <cellStyle name="Normal 3 4 2 4" xfId="6081" xr:uid="{72EF20CF-699D-4BE2-9A67-6F727CCE9188}"/>
    <cellStyle name="Normal 3 4 2 4 2" xfId="6082" xr:uid="{E6489A26-63EB-4F12-9519-214B01339EBF}"/>
    <cellStyle name="Normal 3 4 2 5" xfId="6083" xr:uid="{0E409F4D-37BE-41FF-A2C0-7EDBF87667FC}"/>
    <cellStyle name="Normal 3 4 2 5 2" xfId="6084" xr:uid="{E51590C7-D07F-4472-A8B3-806D12B2760A}"/>
    <cellStyle name="Normal 3 4 2 6" xfId="6085" xr:uid="{B6E8E09B-98F1-404C-9C97-C0287D957765}"/>
    <cellStyle name="Normal 3 4 2 6 2" xfId="6086" xr:uid="{BC745122-F4D2-4AED-9F8E-29DC77DDF42E}"/>
    <cellStyle name="Normal 3 4 2 7" xfId="6087" xr:uid="{2DC74B68-B567-45AA-94F5-18A658777C3A}"/>
    <cellStyle name="Normal 3 4 2 7 2" xfId="6088" xr:uid="{740D8285-0A0B-4219-91FD-DE2ED6E5EC92}"/>
    <cellStyle name="Normal 3 4 2 8" xfId="6089" xr:uid="{BA16CFE4-7748-413F-8CB2-1CD83F05B496}"/>
    <cellStyle name="Normal 3 4 2 8 2" xfId="6090" xr:uid="{0CBED59E-2FFF-431A-ADF2-BA4BFDC046A0}"/>
    <cellStyle name="Normal 3 4 2 9" xfId="12549" xr:uid="{9CF02807-3C40-4734-943F-9F70A0628C99}"/>
    <cellStyle name="Normal 3 4 3" xfId="6091" xr:uid="{BC550A6D-A4BE-47D9-BFDA-F6795557A646}"/>
    <cellStyle name="Normal 3 4 3 2" xfId="6092" xr:uid="{C8578EAE-B037-4706-9561-AB8C0A17BB08}"/>
    <cellStyle name="Normal 3 4 3 2 2" xfId="32065" xr:uid="{F2BFBED3-F150-4B13-A151-920A9AD9FF83}"/>
    <cellStyle name="Normal 3 4 3 2 2 2" xfId="33847" xr:uid="{6E43E3F9-A006-4103-8AA4-367846CCFDB8}"/>
    <cellStyle name="Normal 3 4 3 2 2 3" xfId="33848" xr:uid="{8AF73AAB-5B4D-4BAF-AFF8-7C62B0D1F541}"/>
    <cellStyle name="Normal 3 4 3 2 3" xfId="33849" xr:uid="{19E1DA64-110F-4362-B2ED-B27219A546F6}"/>
    <cellStyle name="Normal 3 4 3 2 4" xfId="33850" xr:uid="{DA84F20B-D12F-4E04-9A74-0B59A77CDFDE}"/>
    <cellStyle name="Normal 3 4 3 2 5" xfId="32064" xr:uid="{ED34D4EC-F95B-4220-80E7-65C82285A0E7}"/>
    <cellStyle name="Normal 3 4 3 3" xfId="32066" xr:uid="{5B3A3E5F-30E2-49D8-B358-586A9165DC92}"/>
    <cellStyle name="Normal 3 4 3 3 2" xfId="33851" xr:uid="{23E23006-4934-49CD-8312-26882637376F}"/>
    <cellStyle name="Normal 3 4 3 3 3" xfId="33852" xr:uid="{8AE713D3-0E00-44BF-A198-E25864C6DC53}"/>
    <cellStyle name="Normal 3 4 3 4" xfId="33853" xr:uid="{2A5B4838-C68E-45E8-AFFD-DFBA51D52ECA}"/>
    <cellStyle name="Normal 3 4 3 5" xfId="33854" xr:uid="{EE220A7B-C303-423B-9C1A-2BF31CCB282B}"/>
    <cellStyle name="Normal 3 4 3 6" xfId="32063" xr:uid="{08701092-51C9-48CB-9FDF-FBE48EFF7F12}"/>
    <cellStyle name="Normal 3 4 4" xfId="6093" xr:uid="{C7A0857A-B12A-48A0-A488-5CCFD66C5559}"/>
    <cellStyle name="Normal 3 4 4 2" xfId="6094" xr:uid="{F4F0F3B6-4B75-4BC1-8BA0-A8C08892B28B}"/>
    <cellStyle name="Normal 3 4 4 2 2" xfId="33855" xr:uid="{9BA38994-5BE3-434C-BC63-B19998BF369C}"/>
    <cellStyle name="Normal 3 4 4 2 3" xfId="33856" xr:uid="{464880B1-8C84-4C8B-B7A5-8A24C6A0C258}"/>
    <cellStyle name="Normal 3 4 4 2 4" xfId="32068" xr:uid="{1B11A65F-367A-437D-B593-220A271D51D5}"/>
    <cellStyle name="Normal 3 4 4 3" xfId="33857" xr:uid="{18AF3E31-5C7A-4A4A-AEFB-69EC34E9FB5E}"/>
    <cellStyle name="Normal 3 4 4 4" xfId="33858" xr:uid="{8FB12EA9-FF38-444B-9A75-2FE09D8F9E16}"/>
    <cellStyle name="Normal 3 4 4 5" xfId="32067" xr:uid="{7B8FACF6-0488-4ED3-9A66-58D9133227AB}"/>
    <cellStyle name="Normal 3 4 5" xfId="6095" xr:uid="{967AFA00-F47A-4F10-8E42-209017372672}"/>
    <cellStyle name="Normal 3 4 5 2" xfId="6096" xr:uid="{23C2C28B-704A-4F9E-B375-C0A770DED049}"/>
    <cellStyle name="Normal 3 4 5 2 2" xfId="6097" xr:uid="{95669D71-90BE-4DF3-8B7D-98B66D572D57}"/>
    <cellStyle name="Normal 3 4 5 2 2 2" xfId="12553" xr:uid="{452E6F50-2077-42D2-8738-A68703B80F2D}"/>
    <cellStyle name="Normal 3 4 5 2 2 2 2" xfId="17210" xr:uid="{168738BF-5D83-47D2-938B-901F5243ABE4}"/>
    <cellStyle name="Normal 3 4 5 2 2 3" xfId="12552" xr:uid="{352DC614-B7B0-4ED4-B5B4-EDC0CAB578B5}"/>
    <cellStyle name="Normal 3 4 5 2 3" xfId="12554" xr:uid="{9A7C66E9-D4E4-462E-8E35-B506198088F1}"/>
    <cellStyle name="Normal 3 4 5 2 3 2" xfId="17211" xr:uid="{9E1732AC-DB88-4D86-8BAB-A6690FA44637}"/>
    <cellStyle name="Normal 3 4 5 2 4" xfId="12551" xr:uid="{26256D64-F0DE-4949-B4C9-2A5BC30377FD}"/>
    <cellStyle name="Normal 3 4 5 2 5" xfId="33859" xr:uid="{A9785DAF-0349-43AD-832E-400743F0A9BE}"/>
    <cellStyle name="Normal 3 4 5 3" xfId="6098" xr:uid="{6F01AAB0-5972-4604-81A4-194DD035B9D1}"/>
    <cellStyle name="Normal 3 4 5 3 2" xfId="6099" xr:uid="{FE400D2B-4D4E-4FD3-AC49-6B6223D2878D}"/>
    <cellStyle name="Normal 3 4 5 3 3" xfId="12555" xr:uid="{FA44877B-ACE3-4A4D-86CB-824E6933B77F}"/>
    <cellStyle name="Normal 3 4 5 3 3 2" xfId="17212" xr:uid="{520E7C88-E18D-4F99-92FB-D39DBFC99F6F}"/>
    <cellStyle name="Normal 3 4 5 3 4" xfId="33860" xr:uid="{975D4148-9019-46DA-80A9-86D6C36B9F89}"/>
    <cellStyle name="Normal 3 4 5 4" xfId="6100" xr:uid="{F10BC102-1DE7-481C-908B-0E997D34CEAB}"/>
    <cellStyle name="Normal 3 4 5 4 2" xfId="6101" xr:uid="{DEBCB772-437F-4A79-A16E-B8E14D70CE2C}"/>
    <cellStyle name="Normal 3 4 5 5" xfId="6102" xr:uid="{BDB68739-F5B3-4E5B-BB77-AF75722C6587}"/>
    <cellStyle name="Normal 3 4 5 5 2" xfId="6103" xr:uid="{AF3893A1-3216-43BF-95A2-B0CD7CA712CA}"/>
    <cellStyle name="Normal 3 4 5 6" xfId="6104" xr:uid="{2ED18FE2-6838-45D3-AEC0-19FD1A3962C6}"/>
    <cellStyle name="Normal 3 4 5 6 2" xfId="6105" xr:uid="{4B79FA0C-476E-42E0-8305-DC7D7727467F}"/>
    <cellStyle name="Normal 3 4 5 7" xfId="12550" xr:uid="{E2E4617F-D191-43C9-9CEE-B45527AF059E}"/>
    <cellStyle name="Normal 3 4 5 7 2" xfId="17213" xr:uid="{3C2C351B-8820-46A1-B60C-2E63E701EB42}"/>
    <cellStyle name="Normal 3 4 5 8" xfId="32069" xr:uid="{29262CDD-9083-4374-A6CC-7A4F4F878277}"/>
    <cellStyle name="Normal 3 4 6" xfId="6106" xr:uid="{8E0D7BB9-DA53-456A-98E8-4F757EEB0913}"/>
    <cellStyle name="Normal 3 4 6 2" xfId="6107" xr:uid="{59648F8D-DBAC-4C30-A9CC-CDA4E43B1912}"/>
    <cellStyle name="Normal 3 4 6 3" xfId="33861" xr:uid="{B595B934-152D-4D10-88CD-7D207F67777C}"/>
    <cellStyle name="Normal 3 4 7" xfId="6108" xr:uid="{E24DF815-C6FD-4776-9D02-C488D7FD5D19}"/>
    <cellStyle name="Normal 3 4 7 2" xfId="6109" xr:uid="{FDBB6289-9372-4C59-8966-F7C56D1D2228}"/>
    <cellStyle name="Normal 3 4 7 3" xfId="33862" xr:uid="{8868FAB6-6A29-4848-A129-9208BDD6CEC4}"/>
    <cellStyle name="Normal 3 4 8" xfId="6110" xr:uid="{1FAD14B4-0B04-4980-B97E-61DB960F909A}"/>
    <cellStyle name="Normal 3 4 8 2" xfId="6111" xr:uid="{6E85554B-2E9F-445E-B9DE-09A09074E023}"/>
    <cellStyle name="Normal 3 4 9" xfId="6112" xr:uid="{B18BB30D-B094-4988-BEF2-21B28EB9AF25}"/>
    <cellStyle name="Normal 3 4_CONCO_R0_Gamesa BOQ Kaniwka" xfId="6113" xr:uid="{F6E9C503-F1C6-481D-854E-E3C4D64705DF}"/>
    <cellStyle name="Normal 3 40" xfId="6114" xr:uid="{77DA9D6A-FA2A-4809-96FA-9F9D4E06FC9D}"/>
    <cellStyle name="Normal 3 40 2" xfId="6115" xr:uid="{E100E564-F8F2-4DB7-8513-01912AB2D1C4}"/>
    <cellStyle name="Normal 3 40 3" xfId="15061" xr:uid="{8D70E2DE-2F31-4BA5-82A2-76F72A121841}"/>
    <cellStyle name="Normal 3 40 3 2" xfId="20311" xr:uid="{AB8EF032-8B38-4153-9CDF-78B11480D0E3}"/>
    <cellStyle name="Normal 3 40 3 3" xfId="28452" xr:uid="{AF34F8D6-FD32-44C8-A7BB-584A3C9AD82C}"/>
    <cellStyle name="Normal 3 40 3 4" xfId="36891" xr:uid="{2C10D7E0-850C-437E-8B3C-DCFE0AD4D777}"/>
    <cellStyle name="Normal 3 40 4" xfId="17214" xr:uid="{ADF992C1-C2E3-49D9-AEAA-1AD687C9B1E1}"/>
    <cellStyle name="Normal 3 40 5" xfId="26081" xr:uid="{849824B4-F4C6-423B-BF86-070B8D1D7639}"/>
    <cellStyle name="Normal 3 40 6" xfId="39183" xr:uid="{926ADA69-942D-4C01-9236-1FE9C9CF746C}"/>
    <cellStyle name="Normal 3 41" xfId="6116" xr:uid="{A8D07390-0969-4986-BEDC-DD976760D6D7}"/>
    <cellStyle name="Normal 3 41 2" xfId="6117" xr:uid="{7581B1AF-C93E-479E-B61A-61567AD7A8CB}"/>
    <cellStyle name="Normal 3 41 3" xfId="15279" xr:uid="{7B6B934D-2F17-44C7-A1E1-080962A5E577}"/>
    <cellStyle name="Normal 3 41 3 2" xfId="20312" xr:uid="{8F47EF53-0AB4-42F0-8991-A8E03DE5126F}"/>
    <cellStyle name="Normal 3 41 3 3" xfId="28454" xr:uid="{C9C98672-CCD3-4320-8A82-AD128F09838A}"/>
    <cellStyle name="Normal 3 41 3 4" xfId="36892" xr:uid="{A0ACC7BA-CBB1-4074-A842-FD47572DDED2}"/>
    <cellStyle name="Normal 3 41 4" xfId="17215" xr:uid="{5565CCAB-433A-4D96-B6AE-9D80E8ABBE42}"/>
    <cellStyle name="Normal 3 41 5" xfId="28453" xr:uid="{38A277B4-22D7-402F-AA57-74732330E322}"/>
    <cellStyle name="Normal 3 42" xfId="6118" xr:uid="{A1B262A4-4F06-4D03-8785-4D7E3D71722E}"/>
    <cellStyle name="Normal 3 42 2" xfId="6119" xr:uid="{DDA56E55-B6E8-4CAC-BFAF-96C5A17BDDCD}"/>
    <cellStyle name="Normal 3 43" xfId="6120" xr:uid="{77A35DD4-A019-4BC7-9524-37113D3EA080}"/>
    <cellStyle name="Normal 3 43 2" xfId="6121" xr:uid="{DEF3CF5D-270A-4AC0-8CB3-AC9531EA099B}"/>
    <cellStyle name="Normal 3 44" xfId="6122" xr:uid="{59B516EB-61F9-4C35-B412-B27E42AEF6E5}"/>
    <cellStyle name="Normal 3 44 2" xfId="6123" xr:uid="{77138DEA-EA84-4A8B-AE3C-81FF17215B8E}"/>
    <cellStyle name="Normal 3 45" xfId="6124" xr:uid="{6DB2EB51-9057-4D8D-AD7C-9B9A3F94ABC1}"/>
    <cellStyle name="Normal 3 45 2" xfId="6125" xr:uid="{33515C23-B6F7-4AEF-B403-0C2EE9252D74}"/>
    <cellStyle name="Normal 3 46" xfId="6126" xr:uid="{C6B73AD5-73C9-4E66-9B62-38ACFC5BE87D}"/>
    <cellStyle name="Normal 3 46 2" xfId="6127" xr:uid="{95E3EF28-A2F2-43EA-A802-55CAEBE0E2FE}"/>
    <cellStyle name="Normal 3 47" xfId="6128" xr:uid="{D5135EEE-6710-485F-96BC-9B102922BA09}"/>
    <cellStyle name="Normal 3 47 2" xfId="6129" xr:uid="{73F80133-4094-4D72-9A71-BC43418A2CF9}"/>
    <cellStyle name="Normal 3 48" xfId="6130" xr:uid="{980A9895-DDBF-44F3-B485-6954D6FB404F}"/>
    <cellStyle name="Normal 3 48 2" xfId="6131" xr:uid="{81699757-B0B5-4D44-AB89-8C1A1EFB3E56}"/>
    <cellStyle name="Normal 3 49" xfId="6132" xr:uid="{4D33F5B1-53B5-4CB0-A38E-3A4C881C3EC2}"/>
    <cellStyle name="Normal 3 49 2" xfId="6133" xr:uid="{0FC4A2D9-CA7C-43AD-A0B9-AD6A7D1D1386}"/>
    <cellStyle name="Normal 3 5" xfId="1370" xr:uid="{1EE3A757-CF26-48AE-9E91-E61E1F22942C}"/>
    <cellStyle name="Normal 3 5 2" xfId="1371" xr:uid="{D28C0A1D-0628-4D7F-B61B-FA20CEB61824}"/>
    <cellStyle name="Normal 3 5 2 2" xfId="2235" xr:uid="{D89B77B1-4DD2-4B0F-99C4-53CB680CD4E8}"/>
    <cellStyle name="Normal 3 5 2 2 2" xfId="33863" xr:uid="{8312B306-941E-40B2-98F5-BA9DD20C2584}"/>
    <cellStyle name="Normal 3 5 2 2 3" xfId="33864" xr:uid="{59CCB3F4-2CCC-41E7-B3AE-3EB2915C2642}"/>
    <cellStyle name="Normal 3 5 2 2 4" xfId="32072" xr:uid="{648E3D58-D915-4AB3-82BA-A818096970CC}"/>
    <cellStyle name="Normal 3 5 2 2 5" xfId="12556" xr:uid="{5F5EE8ED-5435-4C37-86FC-AE2AE21627F3}"/>
    <cellStyle name="Normal 3 5 2 3" xfId="17217" xr:uid="{ACBB5919-0089-4890-9C37-600F9A396D42}"/>
    <cellStyle name="Normal 3 5 2 3 2" xfId="33865" xr:uid="{C2D9260E-BCF5-4953-A2FB-8424A8536122}"/>
    <cellStyle name="Normal 3 5 2 4" xfId="33866" xr:uid="{D66B0AFE-97D7-4195-BB8F-117AE73DA5B1}"/>
    <cellStyle name="Normal 3 5 2 5" xfId="32071" xr:uid="{43EEF30B-59D1-43BE-8C3A-7B627C87611E}"/>
    <cellStyle name="Normal 3 5 2 6" xfId="2989" xr:uid="{14B4B860-176D-430A-9ABF-4941E174C4A4}"/>
    <cellStyle name="Normal 3 5 3" xfId="10049" xr:uid="{9590E091-357E-4E8F-ADEA-F27711E1FCAB}"/>
    <cellStyle name="Normal 3 5 3 2" xfId="12557" xr:uid="{E49DED02-2CF0-47B5-AD19-B821F204762E}"/>
    <cellStyle name="Normal 3 5 3 2 2" xfId="33867" xr:uid="{3AF05B67-10CD-4161-BBF1-C85CE8BB723D}"/>
    <cellStyle name="Normal 3 5 3 3" xfId="33868" xr:uid="{D62326A8-E4B9-4062-BB02-E387B7407758}"/>
    <cellStyle name="Normal 3 5 3 4" xfId="32073" xr:uid="{E5ADB494-8344-4369-A574-DAA3D3C46C33}"/>
    <cellStyle name="Normal 3 5 4" xfId="33869" xr:uid="{68C8B87B-9285-479A-B120-937841460E0D}"/>
    <cellStyle name="Normal 3 5 5" xfId="33870" xr:uid="{50B787D2-0068-494C-AB4C-F97BB479F7B0}"/>
    <cellStyle name="Normal 3 5 6" xfId="32070" xr:uid="{EC4307A4-5159-47CA-BFCE-16B62338E662}"/>
    <cellStyle name="Normal 3 50" xfId="6134" xr:uid="{4932FB8C-F300-4E27-8DA1-EB416D4E0F05}"/>
    <cellStyle name="Normal 3 50 2" xfId="6135" xr:uid="{62308D40-3E13-468F-9A54-1C1003939912}"/>
    <cellStyle name="Normal 3 51" xfId="6136" xr:uid="{49CEC17E-E0E6-42B1-B1D5-58D016882497}"/>
    <cellStyle name="Normal 3 51 2" xfId="6137" xr:uid="{35E8902A-7C39-4694-B33D-BDE34B5E1216}"/>
    <cellStyle name="Normal 3 52" xfId="6138" xr:uid="{19365B6A-853D-4B69-BC76-8D5373B2A45A}"/>
    <cellStyle name="Normal 3 52 2" xfId="6139" xr:uid="{5353A741-4F13-4F49-9AFF-97811E7EC1AC}"/>
    <cellStyle name="Normal 3 53" xfId="6140" xr:uid="{E6E64A83-1092-42E6-A5D4-35CF45C9DFCF}"/>
    <cellStyle name="Normal 3 53 2" xfId="6141" xr:uid="{2D2AB7C7-0C06-47D6-A15E-42AB51F5E46A}"/>
    <cellStyle name="Normal 3 53 3" xfId="17218" xr:uid="{4571F930-CE04-4F5E-B060-09E6B4C5941B}"/>
    <cellStyle name="Normal 3 54" xfId="6142" xr:uid="{697B0B5B-1F4B-4D0C-AD00-2D5769AD70FC}"/>
    <cellStyle name="Normal 3 54 2" xfId="6143" xr:uid="{A12B73A7-811C-48E6-AD91-8BB7A2B47028}"/>
    <cellStyle name="Normal 3 54 3" xfId="17219" xr:uid="{5A0E876E-7A59-448C-BA09-EAF62C8DB6CA}"/>
    <cellStyle name="Normal 3 55" xfId="6144" xr:uid="{635A8877-C5E0-47AB-B721-7063FA598CBE}"/>
    <cellStyle name="Normal 3 55 2" xfId="6145" xr:uid="{6E703F26-2CA9-4D1B-AE17-642A390C8E9C}"/>
    <cellStyle name="Normal 3 55 3" xfId="17221" xr:uid="{B2176EE2-E56E-469F-BF6E-9E5716682F86}"/>
    <cellStyle name="Normal 3 56" xfId="6146" xr:uid="{DB7DB7E3-FCBE-4474-B920-4FF0F717A017}"/>
    <cellStyle name="Normal 3 56 2" xfId="6147" xr:uid="{2F8CFC3A-1B83-4A5E-8457-ECD771C7A86D}"/>
    <cellStyle name="Normal 3 56 3" xfId="17222" xr:uid="{343A06B8-F166-4D1E-B696-5BE7AF2063B4}"/>
    <cellStyle name="Normal 3 57" xfId="6148" xr:uid="{0D74B5D1-8EF7-498E-B895-B07A326EFCF8}"/>
    <cellStyle name="Normal 3 57 2" xfId="6149" xr:uid="{CB061E7B-B095-4332-9861-387B11CD1BF5}"/>
    <cellStyle name="Normal 3 57 3" xfId="17223" xr:uid="{AC9AFDC9-EF23-45DF-80DC-DA0F7594C3C6}"/>
    <cellStyle name="Normal 3 58" xfId="6150" xr:uid="{236CE724-2D91-4C31-9C42-E0C1D1ED2BEA}"/>
    <cellStyle name="Normal 3 58 2" xfId="6151" xr:uid="{41E66C43-CC2D-40A4-BE91-686A6DA679E3}"/>
    <cellStyle name="Normal 3 58 3" xfId="17224" xr:uid="{2F6A9ECD-852D-4EE5-9AB4-C2142DB15996}"/>
    <cellStyle name="Normal 3 59" xfId="6152" xr:uid="{BD90FAFE-6B01-4E37-858E-9E1010255C27}"/>
    <cellStyle name="Normal 3 59 2" xfId="6153" xr:uid="{5CECE5BE-A5DB-4999-B016-04434F274133}"/>
    <cellStyle name="Normal 3 59 3" xfId="17225" xr:uid="{0D874D97-F515-40F4-9269-BCE35509B6F3}"/>
    <cellStyle name="Normal 3 6" xfId="1372" xr:uid="{578FE173-6E28-4510-B3B0-D88BC56CEB63}"/>
    <cellStyle name="Normal 3 6 2" xfId="6154" xr:uid="{C3258E2E-2C59-4DC3-833B-C9382FFA2B5F}"/>
    <cellStyle name="Normal 3 6 2 2" xfId="14794" xr:uid="{6A740965-0520-436B-AD6B-787B0E413FB4}"/>
    <cellStyle name="Normal 3 6 2 2 2" xfId="20313" xr:uid="{F68B7C50-3EB4-467F-9FAC-CCE8BC4FA732}"/>
    <cellStyle name="Normal 3 6 2 2 3" xfId="28456" xr:uid="{59C30369-DE3B-40A6-8AF9-68ADC21795D0}"/>
    <cellStyle name="Normal 3 6 2 2 4" xfId="33871" xr:uid="{48E0E2B5-0FD1-4169-B6FE-BF2D2FBEB81A}"/>
    <cellStyle name="Normal 3 6 2 2 5" xfId="36893" xr:uid="{B97ECA6C-CAF2-4E36-B8AA-6FF5790211A5}"/>
    <cellStyle name="Normal 3 6 2 3" xfId="17226" xr:uid="{41700A59-7C54-4778-8370-D4392A36CCD4}"/>
    <cellStyle name="Normal 3 6 2 3 2" xfId="33872" xr:uid="{DF429218-EC0C-4660-8501-4C208BE1B1F2}"/>
    <cellStyle name="Normal 3 6 2 4" xfId="28455" xr:uid="{4E78EF1D-C81B-44BF-BCE0-DB642BB9DFD1}"/>
    <cellStyle name="Normal 3 6 2 5" xfId="32075" xr:uid="{D52B4C8D-AFD0-481F-A9D0-3326838473C3}"/>
    <cellStyle name="Normal 3 6 2 6" xfId="39184" xr:uid="{E33F62A9-DBD8-4E66-8670-2536D4BD0D5C}"/>
    <cellStyle name="Normal 3 6 3" xfId="12558" xr:uid="{EB292E45-A874-4D65-A6A6-1A1A5F2C59BA}"/>
    <cellStyle name="Normal 3 6 3 2" xfId="15099" xr:uid="{FFFC18E1-D200-4F1A-A7A7-B3CE59B711DD}"/>
    <cellStyle name="Normal 3 6 3 2 2" xfId="20314" xr:uid="{30D5392B-68FB-42A5-ACF7-38ACD8FC962B}"/>
    <cellStyle name="Normal 3 6 3 2 3" xfId="28458" xr:uid="{F6B0EB9C-64F0-4C81-8653-A03B306A1D4D}"/>
    <cellStyle name="Normal 3 6 3 2 4" xfId="36895" xr:uid="{3B586EFC-5FA3-488A-886E-FC4AC2929D21}"/>
    <cellStyle name="Normal 3 6 3 3" xfId="17227" xr:uid="{2EBB9A2B-8373-43A8-AE46-709DB32595D4}"/>
    <cellStyle name="Normal 3 6 3 4" xfId="28457" xr:uid="{7A37FEB1-96CE-49CA-985D-0888933F9FBA}"/>
    <cellStyle name="Normal 3 6 3 5" xfId="33873" xr:uid="{9AFA2011-F2AC-4054-A46E-83C86B04718B}"/>
    <cellStyle name="Normal 3 6 3 6" xfId="36894" xr:uid="{A9EE2B70-D62A-4F82-8290-32EE48A07375}"/>
    <cellStyle name="Normal 3 6 4" xfId="15461" xr:uid="{2E419D42-53BD-4A05-BDEF-BB23FC8116AC}"/>
    <cellStyle name="Normal 3 6 4 2" xfId="20315" xr:uid="{355340FE-086A-423B-B193-BBB3C599784C}"/>
    <cellStyle name="Normal 3 6 4 2 2" xfId="28460" xr:uid="{C6142986-9F04-4A97-AC0E-F64D72ACBE1D}"/>
    <cellStyle name="Normal 3 6 4 3" xfId="17228" xr:uid="{2E8ACF13-77DA-44B1-81A4-7441A97072EB}"/>
    <cellStyle name="Normal 3 6 4 4" xfId="28459" xr:uid="{EAC2A32F-2D51-48A5-A989-63FE7A5EAD99}"/>
    <cellStyle name="Normal 3 6 4 5" xfId="33874" xr:uid="{119B979E-6984-4D4F-B7CA-13F4E31FD3A6}"/>
    <cellStyle name="Normal 3 6 4 6" xfId="36896" xr:uid="{0DE5CF58-D7B8-4DCE-B0F1-5BA5945B61AF}"/>
    <cellStyle name="Normal 3 6 5" xfId="32074" xr:uid="{D6BC6674-D807-4193-9DBB-67A53063C181}"/>
    <cellStyle name="Normal 3 60" xfId="6155" xr:uid="{1AD96E5A-DF9B-4F6A-A2D2-D7FC353F3E66}"/>
    <cellStyle name="Normal 3 60 2" xfId="6156" xr:uid="{79255B50-BBA8-4444-8CE4-62C9B4D0DBF7}"/>
    <cellStyle name="Normal 3 61" xfId="6157" xr:uid="{3A452450-9276-404A-B13A-FEB91E7FE6B1}"/>
    <cellStyle name="Normal 3 61 2" xfId="6158" xr:uid="{FE7DAB17-DEDB-43E2-AF2D-90712AD0C5FF}"/>
    <cellStyle name="Normal 3 62" xfId="6159" xr:uid="{9F146CE8-DCFC-42F1-9A3D-1D42D57B3053}"/>
    <cellStyle name="Normal 3 62 2" xfId="6160" xr:uid="{A857867B-62CA-42C9-868A-655C58C191C2}"/>
    <cellStyle name="Normal 3 63" xfId="6161" xr:uid="{39D36093-2FA2-4FDF-B6BA-9EAD16824D85}"/>
    <cellStyle name="Normal 3 63 2" xfId="6162" xr:uid="{03B5E12F-A227-4949-B809-79C5EF282425}"/>
    <cellStyle name="Normal 3 64" xfId="6163" xr:uid="{A320EEC6-8716-44D7-A5A3-4916313B5EF9}"/>
    <cellStyle name="Normal 3 64 2" xfId="6164" xr:uid="{830F4F84-6072-4B3E-9722-CF4B5E860140}"/>
    <cellStyle name="Normal 3 65" xfId="6165" xr:uid="{FCE4B70C-BCB4-4E61-8211-D53CF35E8E51}"/>
    <cellStyle name="Normal 3 65 2" xfId="6166" xr:uid="{B4C7D812-8304-4EBF-9BF4-A9F71D711CD1}"/>
    <cellStyle name="Normal 3 66" xfId="6167" xr:uid="{2BB878BE-26CD-4446-8EBD-98620785FF13}"/>
    <cellStyle name="Normal 3 66 2" xfId="6168" xr:uid="{E947F019-5985-4437-8643-8B161AD336A2}"/>
    <cellStyle name="Normal 3 67" xfId="6169" xr:uid="{D0531BAF-23F4-4530-9B57-12D1D645BC39}"/>
    <cellStyle name="Normal 3 67 2" xfId="6170" xr:uid="{033F39A6-B1F7-48A1-83AC-E5DCEA0733DF}"/>
    <cellStyle name="Normal 3 68" xfId="6171" xr:uid="{7247E778-2CB0-47F1-9AA9-C08D62800F49}"/>
    <cellStyle name="Normal 3 68 2" xfId="6172" xr:uid="{938401EE-59AB-440A-ACC7-C95D7060DFF9}"/>
    <cellStyle name="Normal 3 69" xfId="6173" xr:uid="{A5FC9B8B-7A65-4915-8F80-666B926BC386}"/>
    <cellStyle name="Normal 3 69 2" xfId="6174" xr:uid="{FD551C5D-3DCA-4A7B-9B08-A95EAE4C64B9}"/>
    <cellStyle name="Normal 3 7" xfId="1373" xr:uid="{935E2C11-ED77-41EC-8C7F-1048A25AC845}"/>
    <cellStyle name="Normal 3 7 10" xfId="32076" xr:uid="{F840DA75-A8CF-48B6-A9AD-859E98D87BCA}"/>
    <cellStyle name="Normal 3 7 11" xfId="39185" xr:uid="{7D9F22BA-1C9C-422F-912A-33178F57B6AF}"/>
    <cellStyle name="Normal 3 7 2" xfId="6175" xr:uid="{A7CFAB0E-8F0A-48D9-9121-82B55EDD8C4D}"/>
    <cellStyle name="Normal 3 7 2 2" xfId="6176" xr:uid="{C39BE874-8FB4-4ED4-B099-477EFB7292C3}"/>
    <cellStyle name="Normal 3 7 2 2 2" xfId="6177" xr:uid="{C18FA9A3-3C69-4564-9A53-CCCFB7462E90}"/>
    <cellStyle name="Normal 3 7 2 2 3" xfId="6178" xr:uid="{406A5D14-D64A-46D5-B948-8C807BEB4D27}"/>
    <cellStyle name="Normal 3 7 2 3" xfId="6179" xr:uid="{4F76F38D-9210-4270-8022-DA794FEC98E3}"/>
    <cellStyle name="Normal 3 7 2 3 2" xfId="6180" xr:uid="{D24FBA49-7E00-4A4A-A22F-EFA19F9308AB}"/>
    <cellStyle name="Normal 3 7 2 3 3" xfId="6181" xr:uid="{D83D9DBC-9C37-4EE9-B27B-4F0DB64FD2DA}"/>
    <cellStyle name="Normal 3 7 2 4" xfId="6182" xr:uid="{39E23D9E-113A-4B2A-9FAA-60CAB537F3A9}"/>
    <cellStyle name="Normal 3 7 2 4 2" xfId="6183" xr:uid="{A95067FC-53A6-4141-9C90-1BAEE9CC046D}"/>
    <cellStyle name="Normal 3 7 2 4 3" xfId="6184" xr:uid="{8D0FA819-895A-4299-B9E1-0CD9AF472EA2}"/>
    <cellStyle name="Normal 3 7 2 5" xfId="6185" xr:uid="{32C9A5F1-5933-4815-AE7D-AB49F883D058}"/>
    <cellStyle name="Normal 3 7 2 6" xfId="6186" xr:uid="{CAC02ACD-4456-4DEC-A46F-C0352C61B39B}"/>
    <cellStyle name="Normal 3 7 2 7" xfId="33875" xr:uid="{71AA40D8-C136-40B5-BB2E-A9F028FB037C}"/>
    <cellStyle name="Normal 3 7 3" xfId="6187" xr:uid="{FF46D309-63BC-41E7-85F0-CF45ACC5F212}"/>
    <cellStyle name="Normal 3 7 3 2" xfId="6188" xr:uid="{B1D947BE-FE64-4685-BAA4-4864E864AC98}"/>
    <cellStyle name="Normal 3 7 3 3" xfId="6189" xr:uid="{69061644-7155-4BC8-AD4E-71125DE00D03}"/>
    <cellStyle name="Normal 3 7 3 4" xfId="33876" xr:uid="{0E283327-73B1-4E76-B5EF-75D235C1905E}"/>
    <cellStyle name="Normal 3 7 4" xfId="6190" xr:uid="{C8293CF0-37E9-4150-9F4C-D726CA0F2A00}"/>
    <cellStyle name="Normal 3 7 4 2" xfId="6191" xr:uid="{C66BBAF0-BA46-473E-AD1A-94044627CA33}"/>
    <cellStyle name="Normal 3 7 4 3" xfId="6192" xr:uid="{03B42AED-7DD9-4C5A-A8E5-AA41D1D23BA2}"/>
    <cellStyle name="Normal 3 7 5" xfId="6193" xr:uid="{6DBD3FA5-B3BE-40A6-B79D-E86FD3B1017C}"/>
    <cellStyle name="Normal 3 7 5 2" xfId="6194" xr:uid="{9A3DF35E-48B5-4308-95FD-4ADB4BC4D994}"/>
    <cellStyle name="Normal 3 7 5 3" xfId="6195" xr:uid="{4E7B091D-58C9-4F10-B2C9-3B8A8782BDEA}"/>
    <cellStyle name="Normal 3 7 6" xfId="6196" xr:uid="{79B95C41-22AE-4EFD-BF8D-1401134160D4}"/>
    <cellStyle name="Normal 3 7 7" xfId="6197" xr:uid="{4A56A234-65B9-4B43-8028-3B508CE3B22C}"/>
    <cellStyle name="Normal 3 7 8" xfId="6198" xr:uid="{8C5C459D-C47E-4502-8093-14B1F5833F66}"/>
    <cellStyle name="Normal 3 7 9" xfId="6199" xr:uid="{788D233F-5E82-4493-880A-8E77562CE2AE}"/>
    <cellStyle name="Normal 3 7_CONCO_R0_Gamesa BOQ Kaniwka" xfId="6200" xr:uid="{B3C30281-5327-450F-89CE-07B95ADD3711}"/>
    <cellStyle name="Normal 3 70" xfId="6201" xr:uid="{5AC64F76-C4CD-4F23-BD7C-2DA20677FFE0}"/>
    <cellStyle name="Normal 3 70 2" xfId="6202" xr:uid="{965BE605-568E-498E-AC77-4B6D3B28BAAD}"/>
    <cellStyle name="Normal 3 71" xfId="6203" xr:uid="{75A880BC-9292-4770-AA4D-3D68616E8DA8}"/>
    <cellStyle name="Normal 3 71 2" xfId="6204" xr:uid="{292F3E74-3B48-40A5-BA08-D2690B9AACCA}"/>
    <cellStyle name="Normal 3 72" xfId="6205" xr:uid="{0EA273A4-1971-4875-9640-CD34C157F196}"/>
    <cellStyle name="Normal 3 72 2" xfId="6206" xr:uid="{F1F111F8-FA7E-4988-95AC-761D8FBB2F8B}"/>
    <cellStyle name="Normal 3 73" xfId="6207" xr:uid="{3D557A60-68D0-4EF2-8B2D-63F412C63542}"/>
    <cellStyle name="Normal 3 73 2" xfId="6208" xr:uid="{C5AEF3B8-DF79-48AF-9649-CF2D7F8CA779}"/>
    <cellStyle name="Normal 3 74" xfId="6209" xr:uid="{5D873423-8926-4ABA-AFA4-C66C202570B5}"/>
    <cellStyle name="Normal 3 74 2" xfId="6210" xr:uid="{34A86678-DB2A-40C6-9BFA-EDEE9AD54E02}"/>
    <cellStyle name="Normal 3 75" xfId="6211" xr:uid="{6F2D1E94-7669-4CE3-846C-FF153422DF94}"/>
    <cellStyle name="Normal 3 75 2" xfId="6212" xr:uid="{30CF8CC3-CE03-4C12-BE58-9BC02F22E41C}"/>
    <cellStyle name="Normal 3 76" xfId="6213" xr:uid="{42AB01DD-73E3-4EBF-B7E2-EBB3B4A9F5DE}"/>
    <cellStyle name="Normal 3 76 2" xfId="6214" xr:uid="{C8E61211-F134-4EA9-B2A6-098E7F8C0FF2}"/>
    <cellStyle name="Normal 3 77" xfId="6215" xr:uid="{3F292B25-0D9B-44CA-862A-97BE22BF4DFD}"/>
    <cellStyle name="Normal 3 77 2" xfId="6216" xr:uid="{D4023482-AC5E-4D34-9C2B-2E40BBFD8E42}"/>
    <cellStyle name="Normal 3 78" xfId="6217" xr:uid="{FCB3E206-A645-48F2-8AEE-9C3209AC5B6B}"/>
    <cellStyle name="Normal 3 78 2" xfId="6218" xr:uid="{373A4731-C8B5-4A7C-AE25-4E059BD5FF88}"/>
    <cellStyle name="Normal 3 79" xfId="6219" xr:uid="{3B13F69E-7C3E-401D-B941-F38EE0346501}"/>
    <cellStyle name="Normal 3 79 2" xfId="6220" xr:uid="{4AFBB80A-0D0C-48CF-9A12-932F46ABAC24}"/>
    <cellStyle name="Normal 3 8" xfId="1374" xr:uid="{C4DA3C60-EE95-4AF2-ADCF-5AEE9CD9EDC1}"/>
    <cellStyle name="Normal 3 8 2" xfId="6221" xr:uid="{F3C4AA39-DE16-4A9D-B2AB-29177CABF61F}"/>
    <cellStyle name="Normal 3 8 3" xfId="33877" xr:uid="{53DCBC37-0F0F-46D6-A3CE-E9905E514B69}"/>
    <cellStyle name="Normal 3 8 4" xfId="39186" xr:uid="{095A9C51-1F4D-4AB9-9462-BBA4524E658D}"/>
    <cellStyle name="Normal 3 80" xfId="6222" xr:uid="{7D96343A-65F4-4DB2-8607-786D6AD1EECD}"/>
    <cellStyle name="Normal 3 80 2" xfId="6223" xr:uid="{AB5DDF6E-C2A1-4F26-AB98-16B5E2DEC7D9}"/>
    <cellStyle name="Normal 3 81" xfId="6224" xr:uid="{6778F0D1-D604-42F4-8F26-A6399B8A3774}"/>
    <cellStyle name="Normal 3 81 2" xfId="6225" xr:uid="{42685DD2-332B-4E22-8B8E-6CA964613E44}"/>
    <cellStyle name="Normal 3 82" xfId="6226" xr:uid="{2B1C6C05-38B3-452B-B400-AB7B3342C746}"/>
    <cellStyle name="Normal 3 82 2" xfId="6227" xr:uid="{F8370CA8-C2AF-442E-BEA7-5CFF3A2EDDE7}"/>
    <cellStyle name="Normal 3 83" xfId="6228" xr:uid="{64DBA3DE-4094-4AC8-B8A8-42F185E364A2}"/>
    <cellStyle name="Normal 3 83 2" xfId="6229" xr:uid="{3E031906-6039-498A-BED9-FF6CB89F4FB4}"/>
    <cellStyle name="Normal 3 84" xfId="6230" xr:uid="{BB9A0ABF-CFD7-4CA2-8D05-79901AD199B4}"/>
    <cellStyle name="Normal 3 84 2" xfId="6231" xr:uid="{283F0ECF-1396-49F4-B842-F5F5344C9B49}"/>
    <cellStyle name="Normal 3 85" xfId="6232" xr:uid="{5D2D9E4A-E7C3-4A3B-B1AA-4974E254C6E8}"/>
    <cellStyle name="Normal 3 85 2" xfId="6233" xr:uid="{304D19E5-5746-4556-9502-A637E4F49657}"/>
    <cellStyle name="Normal 3 86" xfId="6234" xr:uid="{09373AFB-F22E-4939-B035-BCA69033AFB2}"/>
    <cellStyle name="Normal 3 86 2" xfId="6235" xr:uid="{465E5653-BB6D-4DB3-A097-A07C1AD0CB19}"/>
    <cellStyle name="Normal 3 87" xfId="6236" xr:uid="{59E86A29-978E-41F4-9309-D03A3239921B}"/>
    <cellStyle name="Normal 3 87 2" xfId="6237" xr:uid="{01E3B4BB-5C5A-4AE0-996F-411F952626F3}"/>
    <cellStyle name="Normal 3 88" xfId="6238" xr:uid="{5AFCE50B-5678-4A02-92BB-0E6D41E1F8D9}"/>
    <cellStyle name="Normal 3 88 2" xfId="6239" xr:uid="{5D7D2209-5663-45C5-A8D4-6CA775FFE5CE}"/>
    <cellStyle name="Normal 3 89" xfId="6240" xr:uid="{7FBC2CAE-FFB8-4F11-A8D2-BC6A17C1F425}"/>
    <cellStyle name="Normal 3 89 2" xfId="6241" xr:uid="{DABB5CAF-2C22-42DD-8F51-72F965D0BADA}"/>
    <cellStyle name="Normal 3 9" xfId="1375" xr:uid="{2AC7397D-5451-42BD-B569-79894AA995DB}"/>
    <cellStyle name="Normal 3 9 2" xfId="6242" xr:uid="{6A9AC6FF-2B46-4C21-B9EF-822913E78F77}"/>
    <cellStyle name="Normal 3 9 3" xfId="33878" xr:uid="{98F78CF5-BD82-4C40-9063-4AECD87E5600}"/>
    <cellStyle name="Normal 3 90" xfId="6243" xr:uid="{D7E3C195-4C8A-4108-81FB-17210EE8D2FB}"/>
    <cellStyle name="Normal 3 90 2" xfId="6244" xr:uid="{9EC952B2-0881-4A12-BC1F-B70CE98F6570}"/>
    <cellStyle name="Normal 3 91" xfId="6245" xr:uid="{7720A122-0FE9-4548-9304-A7572233889B}"/>
    <cellStyle name="Normal 3 91 2" xfId="6246" xr:uid="{33AC7ECF-A208-4E10-8CD0-F5383076744F}"/>
    <cellStyle name="Normal 3 92" xfId="6247" xr:uid="{7B4171E9-92BF-403B-BF1A-F4E2D214F36C}"/>
    <cellStyle name="Normal 3 92 2" xfId="6248" xr:uid="{B5D4EA66-BEE7-438D-8B41-A91DE9F0B541}"/>
    <cellStyle name="Normal 3 93" xfId="6249" xr:uid="{56FED76D-9365-4D15-9411-04EC161FF231}"/>
    <cellStyle name="Normal 3 93 2" xfId="6250" xr:uid="{57056B94-5E83-4699-8D39-AA153D26F0C6}"/>
    <cellStyle name="Normal 3 94" xfId="6251" xr:uid="{A91799C7-B1EF-46D9-AEB7-8A7B4B3EF18D}"/>
    <cellStyle name="Normal 3 94 2" xfId="6252" xr:uid="{CF27283C-7238-41BD-894C-24F1CFBD8EB6}"/>
    <cellStyle name="Normal 3 95" xfId="6253" xr:uid="{3652553D-DCEC-43C7-B29D-CA5120050A24}"/>
    <cellStyle name="Normal 3 95 2" xfId="6254" xr:uid="{89311CD8-2C73-4CF5-8E35-77EBBC5640AB}"/>
    <cellStyle name="Normal 3 96" xfId="6255" xr:uid="{D89F4BC1-ECED-4849-9FDF-2CA22313EE1F}"/>
    <cellStyle name="Normal 3 96 2" xfId="6256" xr:uid="{87E26B6F-FC68-433C-971F-A286D6A205F5}"/>
    <cellStyle name="Normal 3 97" xfId="12562" xr:uid="{55FC4A21-5676-40C2-BEF3-C0118E90D616}"/>
    <cellStyle name="Normal 3 98" xfId="17230" xr:uid="{F29DCD0E-ABED-4759-A7D3-A777E741BF5E}"/>
    <cellStyle name="Normal 3 98 2" xfId="31222" xr:uid="{D8BBB9FA-1821-4398-A3A7-D55864E9F758}"/>
    <cellStyle name="Normal 3 99" xfId="19466" xr:uid="{414C3161-3E2B-498E-9F5B-D811BAF96C51}"/>
    <cellStyle name="Normal 3 99 2" xfId="31223" xr:uid="{E74B7095-22CA-49EB-AE57-BAD1A15E6B46}"/>
    <cellStyle name="Normal 3_3.1 CFC Takeoff" xfId="1376" xr:uid="{A8ECD780-F948-44E2-A9FE-05AF989A9C05}"/>
    <cellStyle name="Normal 30" xfId="29" xr:uid="{7BEC8517-52B4-4EC5-8342-38470204AF6B}"/>
    <cellStyle name="Normal 30 10" xfId="6257" xr:uid="{0ABEE964-A67D-4D33-B620-97022EC7BFDB}"/>
    <cellStyle name="Normal 30 10 2" xfId="6258" xr:uid="{FFF74DED-24BF-49AD-9C12-28E9887E4B4B}"/>
    <cellStyle name="Normal 30 11" xfId="6259" xr:uid="{FC4FDE3B-3073-4762-906B-B33E4FEAA222}"/>
    <cellStyle name="Normal 30 11 2" xfId="6260" xr:uid="{D82AC716-8409-4BA8-A37E-6B565302AD32}"/>
    <cellStyle name="Normal 30 12" xfId="6261" xr:uid="{5790E3BA-FFDA-4613-8EEE-3C4A3F2F67E6}"/>
    <cellStyle name="Normal 30 12 2" xfId="6262" xr:uid="{B384B402-066F-47DE-85FB-8F24B1D85750}"/>
    <cellStyle name="Normal 30 13" xfId="6263" xr:uid="{6C836698-40CA-4285-9C9D-64730CD1D541}"/>
    <cellStyle name="Normal 30 13 2" xfId="6264" xr:uid="{4DFB7908-B5E4-496A-9ACA-8D6FE644B432}"/>
    <cellStyle name="Normal 30 14" xfId="6265" xr:uid="{359F3251-28C5-4D17-B8B8-D056AB6121D5}"/>
    <cellStyle name="Normal 30 14 2" xfId="6266" xr:uid="{BA6EE7CF-0EE5-424C-8840-769E9D4D8F69}"/>
    <cellStyle name="Normal 30 15" xfId="6267" xr:uid="{E613DB09-69E3-41A1-9741-E8837495A246}"/>
    <cellStyle name="Normal 30 15 2" xfId="6268" xr:uid="{CE83EEBD-7569-4A9F-94CE-1638EA2CE256}"/>
    <cellStyle name="Normal 30 16" xfId="6269" xr:uid="{3ABB9C5B-969D-44B7-A3AA-EF2435146531}"/>
    <cellStyle name="Normal 30 16 2" xfId="6270" xr:uid="{29525464-C45F-44C5-BDCF-5DABB1C0A4E7}"/>
    <cellStyle name="Normal 30 17" xfId="6271" xr:uid="{E83F2359-215F-4A45-899E-0208BD6721A4}"/>
    <cellStyle name="Normal 30 17 2" xfId="6272" xr:uid="{4E5DC6D1-DDB0-4C41-B10B-C4A4C0E3FD45}"/>
    <cellStyle name="Normal 30 18" xfId="6273" xr:uid="{373B9119-4DEA-4224-A819-7AB806713C8F}"/>
    <cellStyle name="Normal 30 18 2" xfId="6274" xr:uid="{CB7CC5FA-D857-4827-ADCB-8A10EC7F89F0}"/>
    <cellStyle name="Normal 30 19" xfId="6275" xr:uid="{3F3FDB3F-380F-470A-B338-85087EFE57A0}"/>
    <cellStyle name="Normal 30 19 2" xfId="6276" xr:uid="{29129152-17D6-49F3-BC12-CA86760DC3D0}"/>
    <cellStyle name="Normal 30 2" xfId="1377" xr:uid="{B8BD98C1-A09C-4F69-9ED9-D2C97D8DEDC4}"/>
    <cellStyle name="Normal 30 2 2" xfId="1378" xr:uid="{58E6C18F-BE4E-4CB1-BEE0-410E2BDC034B}"/>
    <cellStyle name="Normal 30 2 2 2" xfId="12566" xr:uid="{85349177-BAAC-4115-A183-8D84C4FF5DEC}"/>
    <cellStyle name="Normal 30 2 2 2 2" xfId="14796" xr:uid="{60F19585-7137-46C1-BC62-7890490CA5B0}"/>
    <cellStyle name="Normal 30 2 2 2 2 2" xfId="20318" xr:uid="{B443E74F-F1B9-4018-9AD4-886083C1EF45}"/>
    <cellStyle name="Normal 30 2 2 2 2 3" xfId="28464" xr:uid="{AADEDD1A-B00C-4B66-BDEC-E4B27DB551AA}"/>
    <cellStyle name="Normal 30 2 2 2 2 4" xfId="36900" xr:uid="{735B7910-BDD7-40D6-92DD-F337BD4D5BF2}"/>
    <cellStyle name="Normal 30 2 2 2 3" xfId="17233" xr:uid="{71A00353-4908-4867-B125-D65268454D55}"/>
    <cellStyle name="Normal 30 2 2 2 4" xfId="28463" xr:uid="{3C3EDBDC-70AA-447B-B167-49EF460B5BAA}"/>
    <cellStyle name="Normal 30 2 2 2 5" xfId="36899" xr:uid="{5047BC91-6C56-4AAD-9FC4-F2E22D8CCFA7}"/>
    <cellStyle name="Normal 30 2 2 3" xfId="15101" xr:uid="{C649E670-65F9-49F4-A664-C4846A1B51DB}"/>
    <cellStyle name="Normal 30 2 2 3 2" xfId="20319" xr:uid="{ECB6A43E-1B80-488D-A2CE-EE27C6DD7518}"/>
    <cellStyle name="Normal 30 2 2 3 2 2" xfId="28466" xr:uid="{37399656-D166-4F6D-8668-7E28173D2C5D}"/>
    <cellStyle name="Normal 30 2 2 3 3" xfId="17234" xr:uid="{1F7053DF-7AB3-45D8-98FF-5ECCA47524F0}"/>
    <cellStyle name="Normal 30 2 2 3 4" xfId="28465" xr:uid="{0156EA39-9F39-4F6C-8853-3B42621679FE}"/>
    <cellStyle name="Normal 30 2 2 3 5" xfId="36901" xr:uid="{2A291FA0-F0CD-4C81-B9A3-AE8B9D6229FF}"/>
    <cellStyle name="Normal 30 2 2 4" xfId="15463" xr:uid="{BC87F0DF-6927-4F27-8ADF-B207DC8B4989}"/>
    <cellStyle name="Normal 30 2 2 4 2" xfId="20320" xr:uid="{A86A522D-E9C4-42A0-9832-D83B95AB124F}"/>
    <cellStyle name="Normal 30 2 2 4 2 2" xfId="28468" xr:uid="{369C8F8D-46DA-4A86-B6DA-68EAF6E6AB25}"/>
    <cellStyle name="Normal 30 2 2 4 3" xfId="17235" xr:uid="{04674A3B-674E-41C0-A9F7-7C0630F1513B}"/>
    <cellStyle name="Normal 30 2 2 4 4" xfId="28467" xr:uid="{D096DCDE-3102-4008-A386-C484F548546E}"/>
    <cellStyle name="Normal 30 2 2 4 5" xfId="36902" xr:uid="{D99C6B45-B565-495A-9278-B6595FEE7913}"/>
    <cellStyle name="Normal 30 2 2 5" xfId="14600" xr:uid="{925C09C9-17C1-4F55-9641-E886A9319FED}"/>
    <cellStyle name="Normal 30 2 2 5 2" xfId="20317" xr:uid="{2D7D1639-7246-48EC-B406-9D0B5341E2B1}"/>
    <cellStyle name="Normal 30 2 2 5 3" xfId="28469" xr:uid="{8994E984-5578-4051-A399-896E3C6941C5}"/>
    <cellStyle name="Normal 30 2 2 5 4" xfId="36903" xr:uid="{4D7C82C5-2B01-4486-AA3B-06F394589F4E}"/>
    <cellStyle name="Normal 30 2 2 6" xfId="17232" xr:uid="{5ED41952-3987-43E6-979D-76C1F2D1EAB0}"/>
    <cellStyle name="Normal 30 2 2 7" xfId="28462" xr:uid="{71C51BDB-401E-494D-B8AA-F3175054C088}"/>
    <cellStyle name="Normal 30 2 2 8" xfId="6277" xr:uid="{196DDAB0-B48D-46A0-9505-48810DFF8147}"/>
    <cellStyle name="Normal 30 2 3" xfId="12565" xr:uid="{B39BDA35-B6C4-4A03-BB76-5DE75AF79242}"/>
    <cellStyle name="Normal 30 2 3 2" xfId="14795" xr:uid="{479283E1-6758-4ACD-8CBD-BFBED0945A44}"/>
    <cellStyle name="Normal 30 2 3 2 2" xfId="20321" xr:uid="{7540C188-A29D-45F6-BA38-30E7CDAEC5F2}"/>
    <cellStyle name="Normal 30 2 3 2 3" xfId="28471" xr:uid="{EA9890D0-3C4E-4F28-9242-89EC324A27D9}"/>
    <cellStyle name="Normal 30 2 3 2 4" xfId="36905" xr:uid="{9C0C4005-AB27-4A22-9134-9C3CDC7B05AF}"/>
    <cellStyle name="Normal 30 2 3 3" xfId="17236" xr:uid="{6C536FA6-B5E9-4334-ACAC-D789EC84773B}"/>
    <cellStyle name="Normal 30 2 3 4" xfId="28470" xr:uid="{DC4B2627-DD9A-4FDE-8419-D762CC35459A}"/>
    <cellStyle name="Normal 30 2 3 5" xfId="31224" xr:uid="{D512CEAD-087E-4CB4-9657-7D984EACB520}"/>
    <cellStyle name="Normal 30 2 3 6" xfId="36904" xr:uid="{3B35768B-1B99-478B-8BCD-E74AB1D7A34C}"/>
    <cellStyle name="Normal 30 2 4" xfId="15100" xr:uid="{4E23BF88-F3A9-451E-A134-4FF5D5A4A249}"/>
    <cellStyle name="Normal 30 2 4 2" xfId="20322" xr:uid="{87DE692F-88C3-42ED-A26B-3D6CF9072AC2}"/>
    <cellStyle name="Normal 30 2 4 2 2" xfId="28473" xr:uid="{EECF564B-E68A-442C-AE85-837920007C1E}"/>
    <cellStyle name="Normal 30 2 4 3" xfId="17237" xr:uid="{3E323CFB-9184-4B93-86F9-8D1837E785F8}"/>
    <cellStyle name="Normal 30 2 4 4" xfId="28472" xr:uid="{4589CC19-13FD-41FA-9CF4-6BF052A7FC7F}"/>
    <cellStyle name="Normal 30 2 4 5" xfId="36906" xr:uid="{896E3CE1-3B90-4B0E-911C-9D6CE6B13A3A}"/>
    <cellStyle name="Normal 30 2 5" xfId="15462" xr:uid="{023D7FCF-A317-4067-89DB-7DC7DBB4024C}"/>
    <cellStyle name="Normal 30 2 5 2" xfId="20323" xr:uid="{D15F442E-EBFE-4610-AE72-15457CCEEC92}"/>
    <cellStyle name="Normal 30 2 5 2 2" xfId="28475" xr:uid="{E87E8A17-B4EA-4957-AC06-8D142DEC0D4B}"/>
    <cellStyle name="Normal 30 2 5 3" xfId="17238" xr:uid="{C4566572-4632-451C-A6F3-0552BF57B29A}"/>
    <cellStyle name="Normal 30 2 5 4" xfId="28474" xr:uid="{3324B115-9000-49C1-8115-EB2743E5AD72}"/>
    <cellStyle name="Normal 30 2 5 5" xfId="36907" xr:uid="{202C76B2-3E97-4DF7-A27C-FF1C52D900AB}"/>
    <cellStyle name="Normal 30 2 6" xfId="14474" xr:uid="{EF598475-5F55-4C3F-A283-4B283B4AF07C}"/>
    <cellStyle name="Normal 30 2 6 2" xfId="20316" xr:uid="{F303CB42-D369-4D95-95F9-FAFACCB4165D}"/>
    <cellStyle name="Normal 30 2 6 3" xfId="28476" xr:uid="{51480878-2B88-43B3-BC1A-4056C52B0672}"/>
    <cellStyle name="Normal 30 2 6 4" xfId="36908" xr:uid="{09CB38FA-F040-4AB0-9F90-075084EC2C51}"/>
    <cellStyle name="Normal 30 2 7" xfId="17231" xr:uid="{25EDA14A-6EAC-4429-9A3C-5D2C336C1634}"/>
    <cellStyle name="Normal 30 2 8" xfId="28461" xr:uid="{CE0BEA46-FE3B-4D7B-9BEB-281F4A3AE2AA}"/>
    <cellStyle name="Normal 30 2 9" xfId="36898" xr:uid="{9F03C790-E06C-4440-AE3F-853631416268}"/>
    <cellStyle name="Normal 30 20" xfId="6278" xr:uid="{0A99CA55-E5A0-444A-A38C-A68B0C88DA29}"/>
    <cellStyle name="Normal 30 20 2" xfId="6279" xr:uid="{3E3A3435-F1FA-4E30-BC05-68EBCE054611}"/>
    <cellStyle name="Normal 30 21" xfId="6280" xr:uid="{0EC357E0-D080-47A1-B88C-95C58665A1AB}"/>
    <cellStyle name="Normal 30 21 2" xfId="6281" xr:uid="{B9EAD3DB-91B3-46B2-8E9E-75042770CDEC}"/>
    <cellStyle name="Normal 30 22" xfId="6282" xr:uid="{A6ED8E06-6989-4302-9E98-9909ADD3E1C4}"/>
    <cellStyle name="Normal 30 22 2" xfId="6283" xr:uid="{B9DF90E5-82E4-40AA-99BD-3E086DC5CE63}"/>
    <cellStyle name="Normal 30 23" xfId="6284" xr:uid="{4F17DF12-534B-4ED8-A197-F76CEEE51842}"/>
    <cellStyle name="Normal 30 23 2" xfId="6285" xr:uid="{67CD9D6B-ACBF-469A-A162-9A9FC5046041}"/>
    <cellStyle name="Normal 30 24" xfId="6286" xr:uid="{7846784A-D65E-438F-9250-6620FF6F4275}"/>
    <cellStyle name="Normal 30 24 2" xfId="6287" xr:uid="{0C933292-F0DF-4E70-AAC8-E878CAD14481}"/>
    <cellStyle name="Normal 30 25" xfId="6288" xr:uid="{F4C5EB1D-B37B-4B0C-AFBE-5840A0AF68E9}"/>
    <cellStyle name="Normal 30 25 2" xfId="6289" xr:uid="{87433067-1865-4E96-AD23-3F2847549445}"/>
    <cellStyle name="Normal 30 26" xfId="6290" xr:uid="{D8AE5B07-48FF-4530-92C0-DBC9D1114452}"/>
    <cellStyle name="Normal 30 26 2" xfId="6291" xr:uid="{BE0AC54C-B84F-4E1E-8C69-CCF42DE8C37D}"/>
    <cellStyle name="Normal 30 27" xfId="6292" xr:uid="{17A74754-B9C4-4885-B676-9E6078E81D1C}"/>
    <cellStyle name="Normal 30 27 2" xfId="6293" xr:uid="{0C9FC5B8-D29F-4D2C-9797-DF153C015A5D}"/>
    <cellStyle name="Normal 30 28" xfId="6294" xr:uid="{530E531A-6259-42A2-81CA-709CA4335AC5}"/>
    <cellStyle name="Normal 30 28 2" xfId="6295" xr:uid="{873FB784-72E9-45BE-A472-A128B000B396}"/>
    <cellStyle name="Normal 30 29" xfId="6296" xr:uid="{280ADC47-5D4E-45D3-94C0-51294DA3C558}"/>
    <cellStyle name="Normal 30 29 2" xfId="6297" xr:uid="{AAC1FE1B-6669-4BC3-B764-9167C4AA2D37}"/>
    <cellStyle name="Normal 30 3" xfId="1379" xr:uid="{83BEBB4A-9AF0-4F00-A961-3F8E6DE3221A}"/>
    <cellStyle name="Normal 30 3 2" xfId="6299" xr:uid="{EE870EDE-AFD3-4AC8-8523-8D1645EAA30B}"/>
    <cellStyle name="Normal 30 3 2 2" xfId="12569" xr:uid="{25D9DEC8-9698-43F1-A713-42AE10E40CAC}"/>
    <cellStyle name="Normal 30 3 2 2 2" xfId="12570" xr:uid="{F9E8A26F-D3FA-457E-BCA3-63E0C3161C11}"/>
    <cellStyle name="Normal 30 3 2 3" xfId="12571" xr:uid="{353BA4C9-8311-4C47-8DE9-0BE68A65B234}"/>
    <cellStyle name="Normal 30 3 2 3 2" xfId="17239" xr:uid="{60FA4ACF-09ED-4634-9A72-3EF14319D047}"/>
    <cellStyle name="Normal 30 3 2 4" xfId="12568" xr:uid="{79D8F50C-711B-4305-9E11-205A8A48B7D5}"/>
    <cellStyle name="Normal 30 3 3" xfId="12572" xr:uid="{B7D6EEBD-0289-49C3-A969-ECC1E24AF9B6}"/>
    <cellStyle name="Normal 30 3 3 2" xfId="12573" xr:uid="{9B5FA8F1-12F1-4C2D-B4F5-A37BEC31696B}"/>
    <cellStyle name="Normal 30 3 3 2 2" xfId="17240" xr:uid="{11081EA7-6D98-403D-9EC1-71776960E7E3}"/>
    <cellStyle name="Normal 30 3 4" xfId="12574" xr:uid="{B5CDC80C-0AAE-42AD-8176-E9330F911B48}"/>
    <cellStyle name="Normal 30 3 4 2" xfId="12575" xr:uid="{632CFE94-FFAF-4DA5-BEBA-973BF90D5D9A}"/>
    <cellStyle name="Normal 30 3 5" xfId="12576" xr:uid="{7D6B7BCE-673C-4417-A154-64222D4AA161}"/>
    <cellStyle name="Normal 30 3 5 2" xfId="17241" xr:uid="{6BE363ED-1119-4356-BEE4-A71B068AF469}"/>
    <cellStyle name="Normal 30 3 6" xfId="12567" xr:uid="{04F70ACA-5477-48D8-833B-B177D3CB991E}"/>
    <cellStyle name="Normal 30 3 7" xfId="6298" xr:uid="{2B0163A1-81BF-4D71-882B-C5761E4604B2}"/>
    <cellStyle name="Normal 30 30" xfId="6300" xr:uid="{CE93CF5D-D219-4DBA-8058-071E71E0B873}"/>
    <cellStyle name="Normal 30 30 2" xfId="6301" xr:uid="{7E51F9DA-98DD-4774-AAB0-BF4D17C0141C}"/>
    <cellStyle name="Normal 30 31" xfId="6302" xr:uid="{31684E1C-7851-45B8-B297-F3688B72858D}"/>
    <cellStyle name="Normal 30 32" xfId="12563" xr:uid="{41BC1003-8F9D-49BD-8357-967A41D653DB}"/>
    <cellStyle name="Normal 30 32 2" xfId="17242" xr:uid="{3C6F88EC-48CB-4247-861C-CAAA273CBE0D}"/>
    <cellStyle name="Normal 30 32 3" xfId="31225" xr:uid="{CE94304E-32C6-484C-A4C9-2CF27A298216}"/>
    <cellStyle name="Normal 30 33" xfId="36897" xr:uid="{4215BA7E-7411-4267-AF6A-382C15DD2A43}"/>
    <cellStyle name="Normal 30 34" xfId="39187" xr:uid="{3420BA97-5FF9-4A9E-825C-F9FD755AB998}"/>
    <cellStyle name="Normal 30 4" xfId="1982" xr:uid="{E875D454-DBF6-4DF1-9422-351200CA3B68}"/>
    <cellStyle name="Normal 30 4 2" xfId="6304" xr:uid="{DFA3881A-DF62-422A-B4C9-8AD562F81D1A}"/>
    <cellStyle name="Normal 30 4 3" xfId="12577" xr:uid="{6C3C76CD-3614-48CC-8B52-6D54D729148C}"/>
    <cellStyle name="Normal 30 4 3 2" xfId="17243" xr:uid="{57BBE117-B23C-45F7-A136-1D0E157C9F96}"/>
    <cellStyle name="Normal 30 4 4" xfId="6303" xr:uid="{E391992C-ADC5-4F01-8B95-A6C6C0A78F9F}"/>
    <cellStyle name="Normal 30 5" xfId="6305" xr:uid="{4BC01B3B-1744-4C87-82D4-31AF2554BCDB}"/>
    <cellStyle name="Normal 30 5 2" xfId="6306" xr:uid="{C49F7525-981F-42EA-A86A-527ADC3B97B1}"/>
    <cellStyle name="Normal 30 6" xfId="6307" xr:uid="{360DA268-8830-45AE-9FF8-9A9933B6BD50}"/>
    <cellStyle name="Normal 30 6 2" xfId="6308" xr:uid="{F266A175-9A88-4E73-95A8-C0777EE08A10}"/>
    <cellStyle name="Normal 30 7" xfId="6309" xr:uid="{56DBACBE-B30C-4676-A553-4F6CF8267882}"/>
    <cellStyle name="Normal 30 7 2" xfId="6310" xr:uid="{56D4A6ED-F92B-4D6B-93E6-79E9A0EC48EC}"/>
    <cellStyle name="Normal 30 8" xfId="6311" xr:uid="{4C3EC40E-FD38-46C1-B0C7-D04ED585FED4}"/>
    <cellStyle name="Normal 30 8 2" xfId="6312" xr:uid="{EA782BA1-5A51-4386-A14C-E414FE626859}"/>
    <cellStyle name="Normal 30 9" xfId="6313" xr:uid="{A3D992DA-2993-49C1-8E6C-A7C908DB3D9F}"/>
    <cellStyle name="Normal 30 9 2" xfId="6314" xr:uid="{4094A8DC-EFDC-438A-861B-0EE5D7342E8D}"/>
    <cellStyle name="Normal 31" xfId="30" xr:uid="{73ABD09B-C02B-4F93-BEF6-E186FF81586F}"/>
    <cellStyle name="Normal 31 10" xfId="6315" xr:uid="{99E49BC3-EA91-4D27-8E55-E3988A0652FF}"/>
    <cellStyle name="Normal 31 10 2" xfId="6316" xr:uid="{F3CF468F-5D16-4CA6-87AA-53F455A14859}"/>
    <cellStyle name="Normal 31 11" xfId="6317" xr:uid="{22AC47D9-60A9-4130-AEA5-1A34C0F8B36A}"/>
    <cellStyle name="Normal 31 11 2" xfId="6318" xr:uid="{0C0E0DD9-69E0-43B1-9BE0-5C94D0DEB05D}"/>
    <cellStyle name="Normal 31 12" xfId="6319" xr:uid="{BCBEFBE1-F797-447A-9D98-BF05052797C6}"/>
    <cellStyle name="Normal 31 12 2" xfId="6320" xr:uid="{FF15D92F-FD89-410C-92B8-E3030160459D}"/>
    <cellStyle name="Normal 31 13" xfId="6321" xr:uid="{58EE3078-4C5D-4CBC-8341-2AFA884C2A93}"/>
    <cellStyle name="Normal 31 13 2" xfId="6322" xr:uid="{8B2AB60F-E4FF-4E01-93E5-38F9AC0EADE0}"/>
    <cellStyle name="Normal 31 14" xfId="6323" xr:uid="{8DFA9F32-F321-47C4-BFD5-E83C89AA1DB7}"/>
    <cellStyle name="Normal 31 14 2" xfId="6324" xr:uid="{17120848-D30E-40E8-B9AF-EB76E5904393}"/>
    <cellStyle name="Normal 31 15" xfId="6325" xr:uid="{6376666A-108A-427D-84B5-195B046206E2}"/>
    <cellStyle name="Normal 31 15 2" xfId="6326" xr:uid="{3032FDF1-47C0-4F99-A11A-4E1DE795134F}"/>
    <cellStyle name="Normal 31 16" xfId="6327" xr:uid="{06226FFB-788E-4DD5-8F1B-8011825F0A62}"/>
    <cellStyle name="Normal 31 16 2" xfId="6328" xr:uid="{0ADBE70D-772E-49E4-A9EB-685447F42B86}"/>
    <cellStyle name="Normal 31 17" xfId="6329" xr:uid="{CD027C10-4043-47C3-8474-9D79733110FB}"/>
    <cellStyle name="Normal 31 17 2" xfId="6330" xr:uid="{A828A815-1AB8-43B3-A160-798831AB2D8E}"/>
    <cellStyle name="Normal 31 18" xfId="6331" xr:uid="{FCB6723A-625A-4152-9A97-69DBACA80FFE}"/>
    <cellStyle name="Normal 31 18 2" xfId="6332" xr:uid="{61A399BA-C95D-4AF7-8125-9DB0BC5FE1A4}"/>
    <cellStyle name="Normal 31 19" xfId="6333" xr:uid="{E13A683B-C040-46B2-A1B0-F3CCFB779F9A}"/>
    <cellStyle name="Normal 31 19 2" xfId="6334" xr:uid="{47A86552-9B76-40FA-8320-991DC14BA861}"/>
    <cellStyle name="Normal 31 2" xfId="1380" xr:uid="{0089CF4D-AE3F-4645-BF1F-A33AA9AF5CF3}"/>
    <cellStyle name="Normal 31 2 2" xfId="6335" xr:uid="{AACF5538-5C7D-4C7B-9A43-B267C682DD90}"/>
    <cellStyle name="Normal 31 2 2 2" xfId="35097" xr:uid="{17B87383-1735-4E46-BD45-2A9C7E4752F0}"/>
    <cellStyle name="Normal 31 2 2 2 2" xfId="35103" xr:uid="{D462426B-EE36-40DA-878A-25D8F98DF626}"/>
    <cellStyle name="Normal 31 2 2 3" xfId="35095" xr:uid="{8035A12B-7344-4E38-8DE6-A19B7A199C3C}"/>
    <cellStyle name="Normal 31 2 3" xfId="35094" xr:uid="{D70BF153-8460-4173-BBFD-80A073039038}"/>
    <cellStyle name="Normal 31 20" xfId="6336" xr:uid="{BBC88284-005B-40B0-9EAE-A2A595D6507A}"/>
    <cellStyle name="Normal 31 20 2" xfId="6337" xr:uid="{9D885646-FA9F-4619-AD6D-D1B48C3772BB}"/>
    <cellStyle name="Normal 31 21" xfId="6338" xr:uid="{C463444A-CF34-446B-AE43-B85A6D67CFA7}"/>
    <cellStyle name="Normal 31 21 2" xfId="6339" xr:uid="{343B0B90-D5DC-4C9F-9B36-729A7790D949}"/>
    <cellStyle name="Normal 31 22" xfId="6340" xr:uid="{CB35DA51-9614-4C49-B3AC-83B33D85AC57}"/>
    <cellStyle name="Normal 31 22 2" xfId="6341" xr:uid="{C2521527-5463-45DE-BA6C-B9CCFAB426BF}"/>
    <cellStyle name="Normal 31 23" xfId="6342" xr:uid="{401A4605-18CC-4451-9558-196B4E712493}"/>
    <cellStyle name="Normal 31 23 2" xfId="6343" xr:uid="{A97553CC-5977-4FC8-A907-EBEEADB9227F}"/>
    <cellStyle name="Normal 31 24" xfId="6344" xr:uid="{40751097-AC3F-45C2-9531-5E68A19F7581}"/>
    <cellStyle name="Normal 31 24 2" xfId="6345" xr:uid="{F3CE50D8-9FA7-4E4C-9A45-0DF8FC7E0D33}"/>
    <cellStyle name="Normal 31 25" xfId="6346" xr:uid="{F422D6FB-EB70-478D-8F98-2A6169776920}"/>
    <cellStyle name="Normal 31 25 2" xfId="6347" xr:uid="{B7D0076F-A740-4337-8CDF-1D93F5EAA1EB}"/>
    <cellStyle name="Normal 31 26" xfId="6348" xr:uid="{B3779DA0-A2C6-49CB-8043-54A502C8981C}"/>
    <cellStyle name="Normal 31 26 2" xfId="6349" xr:uid="{FAD4DBF6-751A-4D97-BFAA-4A82E09E6CBF}"/>
    <cellStyle name="Normal 31 27" xfId="6350" xr:uid="{6E86D216-57EE-42A8-B846-66B0788EE0FC}"/>
    <cellStyle name="Normal 31 27 2" xfId="6351" xr:uid="{70AFC0C6-E203-4ED4-99F7-6ECE2C36B575}"/>
    <cellStyle name="Normal 31 28" xfId="6352" xr:uid="{65A52DE5-1239-4E43-92E1-0E9C04BD6A3A}"/>
    <cellStyle name="Normal 31 28 2" xfId="6353" xr:uid="{00F8BBDA-E2CB-4536-A646-549856EA9CA8}"/>
    <cellStyle name="Normal 31 29" xfId="6354" xr:uid="{9F189D7F-1C75-4EA1-93B5-498003EE99FE}"/>
    <cellStyle name="Normal 31 29 2" xfId="6355" xr:uid="{60B1500D-A48A-47EC-84E1-FC0E4E093028}"/>
    <cellStyle name="Normal 31 3" xfId="1804" xr:uid="{585F66A5-F828-4D56-8126-D440ABABCED0}"/>
    <cellStyle name="Normal 31 3 2" xfId="6357" xr:uid="{D1FBA693-002E-4DB9-83DA-327B70035DC3}"/>
    <cellStyle name="Normal 31 3 2 2" xfId="12581" xr:uid="{D0E81A0B-A175-4737-BE3F-BCFE206888C0}"/>
    <cellStyle name="Normal 31 3 2 2 2" xfId="12582" xr:uid="{6AE38ECB-0588-4013-8DD6-78C14E2EE9A2}"/>
    <cellStyle name="Normal 31 3 2 3" xfId="12583" xr:uid="{7EC98B0C-E5B9-4B0E-AD53-D46767E9D689}"/>
    <cellStyle name="Normal 31 3 2 3 2" xfId="17244" xr:uid="{10EA56DB-0C14-4998-BF13-E4EE2CBC0A35}"/>
    <cellStyle name="Normal 31 3 2 4" xfId="12580" xr:uid="{494B0AFE-4FF6-427D-B281-333A8E5C971A}"/>
    <cellStyle name="Normal 31 3 3" xfId="12584" xr:uid="{693D49F1-E298-4F97-8F6D-AAE6B61FBA78}"/>
    <cellStyle name="Normal 31 3 3 2" xfId="12585" xr:uid="{7AD21C85-FD1B-422A-AFE1-C780DB4D13DF}"/>
    <cellStyle name="Normal 31 3 4" xfId="12586" xr:uid="{6921CD7F-9783-4D3C-99B6-2E2C224AD550}"/>
    <cellStyle name="Normal 31 3 4 2" xfId="17245" xr:uid="{C1B48879-BB79-46C3-A55E-9C060F28008B}"/>
    <cellStyle name="Normal 31 3 5" xfId="12579" xr:uid="{2A234BFB-A47F-41CF-8BB0-E9754B1C2F7B}"/>
    <cellStyle name="Normal 31 3 6" xfId="6356" xr:uid="{ADC993FA-1C89-4932-A2A0-B4B77C64EEDB}"/>
    <cellStyle name="Normal 31 30" xfId="6358" xr:uid="{808C6530-4FE7-4143-900E-733E62BA18C3}"/>
    <cellStyle name="Normal 31 30 2" xfId="6359" xr:uid="{C4C2E3F5-9A15-4F9F-A0A6-BB1B39156417}"/>
    <cellStyle name="Normal 31 31" xfId="6360" xr:uid="{79489B73-8012-4793-AC7C-12CDB0FDC167}"/>
    <cellStyle name="Normal 31 32" xfId="12578" xr:uid="{842A0D9D-9C9D-4FDD-872A-C059E94434D7}"/>
    <cellStyle name="Normal 31 32 2" xfId="31226" xr:uid="{44E25DDB-597B-4721-B05C-BD339C4FE86C}"/>
    <cellStyle name="Normal 31 33" xfId="39188" xr:uid="{58AE5192-FF9C-49CA-BC95-B8385930A963}"/>
    <cellStyle name="Normal 31 4" xfId="6361" xr:uid="{FFE50B40-82CC-4EA4-B9B2-ACDFA8343D40}"/>
    <cellStyle name="Normal 31 4 2" xfId="6362" xr:uid="{88091298-19B1-4BFF-872A-BB25382CB038}"/>
    <cellStyle name="Normal 31 4 3" xfId="14621" xr:uid="{AF84A87B-A1BC-4D29-A843-CD92613A829F}"/>
    <cellStyle name="Normal 31 5" xfId="6363" xr:uid="{D30BD997-38D9-44C1-A724-A8339A960FB6}"/>
    <cellStyle name="Normal 31 5 2" xfId="6364" xr:uid="{59A17644-AD46-45CE-9F36-F8866B24FBBC}"/>
    <cellStyle name="Normal 31 6" xfId="6365" xr:uid="{9FDA139E-E5A6-48B3-99F4-6AEB75E16B21}"/>
    <cellStyle name="Normal 31 6 2" xfId="6366" xr:uid="{2784D423-E1E5-4B9F-AD91-E63CE3811010}"/>
    <cellStyle name="Normal 31 7" xfId="6367" xr:uid="{B970CEE2-4ED5-43A4-A46B-1A9215844F71}"/>
    <cellStyle name="Normal 31 7 2" xfId="6368" xr:uid="{E457C1C9-B7D6-4FA9-9A32-34C6769B80D0}"/>
    <cellStyle name="Normal 31 8" xfId="6369" xr:uid="{E0188FA2-0A6E-4168-ADC1-74FA968E7574}"/>
    <cellStyle name="Normal 31 8 2" xfId="6370" xr:uid="{7CBA289C-DC7C-49C8-8666-843F78E1D981}"/>
    <cellStyle name="Normal 31 9" xfId="6371" xr:uid="{69ABCFA5-3847-4D2F-A34D-39917748964F}"/>
    <cellStyle name="Normal 31 9 2" xfId="6372" xr:uid="{67E95D82-1773-4A19-9134-4232BD86356C}"/>
    <cellStyle name="Normal 32" xfId="31" xr:uid="{90E964FA-F837-4774-9AF9-946F3ED7A2E6}"/>
    <cellStyle name="Normal 32 10" xfId="6373" xr:uid="{1A959874-FBD8-4C6E-B2F9-CD1E99098F27}"/>
    <cellStyle name="Normal 32 10 2" xfId="6374" xr:uid="{59E3AFD6-BDA2-4692-ACC0-8DEEF80EE2D7}"/>
    <cellStyle name="Normal 32 11" xfId="6375" xr:uid="{B0950BA7-E764-45FE-ABF1-3106304743BC}"/>
    <cellStyle name="Normal 32 11 2" xfId="6376" xr:uid="{5A609AD1-A116-48C7-B08B-B91323C762B6}"/>
    <cellStyle name="Normal 32 12" xfId="6377" xr:uid="{AECDDF36-7790-458F-AB70-C9781357636B}"/>
    <cellStyle name="Normal 32 12 2" xfId="6378" xr:uid="{16059C40-EE83-400A-B0E1-2DC38DCCEAF8}"/>
    <cellStyle name="Normal 32 13" xfId="6379" xr:uid="{19E31329-E140-44D7-8A15-15EBCC955418}"/>
    <cellStyle name="Normal 32 13 2" xfId="6380" xr:uid="{8884CDCB-D6CF-44CF-99E8-B3136120196F}"/>
    <cellStyle name="Normal 32 14" xfId="6381" xr:uid="{5ED54F82-DD81-46C5-BE98-D24B7EA171D8}"/>
    <cellStyle name="Normal 32 14 2" xfId="6382" xr:uid="{F265C4CB-77FE-47BD-9E6B-99BCF4E22C5E}"/>
    <cellStyle name="Normal 32 15" xfId="6383" xr:uid="{8AF66631-B4DD-474D-9863-B96CA89984B9}"/>
    <cellStyle name="Normal 32 15 2" xfId="6384" xr:uid="{617976B7-8238-4D16-82AE-DC19A4B0C20D}"/>
    <cellStyle name="Normal 32 16" xfId="6385" xr:uid="{3942470D-6229-4508-BD76-D478B50EB87A}"/>
    <cellStyle name="Normal 32 16 2" xfId="6386" xr:uid="{770C8782-7B75-441E-8E7E-3583B702C1EF}"/>
    <cellStyle name="Normal 32 17" xfId="6387" xr:uid="{511D8CA8-6BD0-4A37-8CC6-93FF4864211F}"/>
    <cellStyle name="Normal 32 17 2" xfId="6388" xr:uid="{902BC823-62E8-4ECB-B8E8-F3E401B2270A}"/>
    <cellStyle name="Normal 32 18" xfId="6389" xr:uid="{4F582431-CC0B-4F1E-8DA9-BD927298F7AD}"/>
    <cellStyle name="Normal 32 18 2" xfId="6390" xr:uid="{F87741AF-5182-4D9C-8B9D-59BECF978AE2}"/>
    <cellStyle name="Normal 32 19" xfId="6391" xr:uid="{BC26E58B-51CD-40CD-8865-BD17D159EC01}"/>
    <cellStyle name="Normal 32 19 2" xfId="6392" xr:uid="{8ACE0B60-AA5D-46ED-94E4-9193B3476DED}"/>
    <cellStyle name="Normal 32 2" xfId="1381" xr:uid="{4A6DFDA0-EDB8-4772-8317-4052B5EE2738}"/>
    <cellStyle name="Normal 32 2 2" xfId="2236" xr:uid="{E072288A-9BFF-4539-96DE-235CA3A898F4}"/>
    <cellStyle name="Normal 32 2 2 2" xfId="6394" xr:uid="{E54BF44B-5201-4D3A-9375-35E5D014BAFC}"/>
    <cellStyle name="Normal 32 2 3" xfId="12588" xr:uid="{71465917-F4E4-42D2-AE35-A9102B4E14FF}"/>
    <cellStyle name="Normal 32 2 3 2" xfId="17246" xr:uid="{88808285-01AD-4F9A-A390-D3A72572854B}"/>
    <cellStyle name="Normal 32 2 4" xfId="6393" xr:uid="{F9946893-8553-439D-A78B-6F1D69B33015}"/>
    <cellStyle name="Normal 32 20" xfId="6395" xr:uid="{405C4C5B-DF09-4313-959E-9F61B0AEA344}"/>
    <cellStyle name="Normal 32 20 2" xfId="6396" xr:uid="{C5FDF85F-4337-4EAD-B3C8-F49A3EB02CE2}"/>
    <cellStyle name="Normal 32 21" xfId="6397" xr:uid="{E697F7B5-FA30-4269-87DD-DFCA3B56CD46}"/>
    <cellStyle name="Normal 32 21 2" xfId="6398" xr:uid="{45E83E1C-337A-49F0-8238-167A675F883F}"/>
    <cellStyle name="Normal 32 22" xfId="6399" xr:uid="{7CFF245E-BD5A-4669-B13E-861401A651CD}"/>
    <cellStyle name="Normal 32 22 2" xfId="6400" xr:uid="{7F14F718-7079-462C-9708-EFFF5EF3B83C}"/>
    <cellStyle name="Normal 32 23" xfId="6401" xr:uid="{391DD1E6-8628-4F83-BEA9-5FB823F09982}"/>
    <cellStyle name="Normal 32 23 2" xfId="6402" xr:uid="{978033A9-9BA5-41A4-AA81-B89A193E8E63}"/>
    <cellStyle name="Normal 32 24" xfId="6403" xr:uid="{AD0CE416-5009-4508-8FF7-E9DFF92A0B4A}"/>
    <cellStyle name="Normal 32 24 2" xfId="6404" xr:uid="{7A70B70D-D112-4041-870E-C254DBD9798B}"/>
    <cellStyle name="Normal 32 25" xfId="6405" xr:uid="{542B3426-EF1A-4B7B-8913-26322A03F7C0}"/>
    <cellStyle name="Normal 32 25 2" xfId="6406" xr:uid="{73F0A941-3118-408F-A243-27098D21E5D3}"/>
    <cellStyle name="Normal 32 26" xfId="6407" xr:uid="{C27F26EE-4E6F-484B-B5A9-1B1697DD7046}"/>
    <cellStyle name="Normal 32 26 2" xfId="6408" xr:uid="{1A4394FF-C3DF-4604-9F2C-12A36957C836}"/>
    <cellStyle name="Normal 32 27" xfId="6409" xr:uid="{5CCDEBE4-BAC1-4BD7-B3D8-277CB8257458}"/>
    <cellStyle name="Normal 32 27 2" xfId="6410" xr:uid="{681CDB74-16C2-4814-9B9C-4A6533086E9D}"/>
    <cellStyle name="Normal 32 28" xfId="6411" xr:uid="{FA0405C7-3699-482D-90C0-EB1D6A198EB6}"/>
    <cellStyle name="Normal 32 28 2" xfId="6412" xr:uid="{E9CE14B2-7E2D-4C62-8C30-D7C6FB950EDA}"/>
    <cellStyle name="Normal 32 29" xfId="6413" xr:uid="{C09F6F1F-B928-4ED8-8D05-B5A372CBDDE9}"/>
    <cellStyle name="Normal 32 29 2" xfId="6414" xr:uid="{2515F214-4CA2-498B-8EEF-DB3A1E5A9827}"/>
    <cellStyle name="Normal 32 3" xfId="1382" xr:uid="{D6BBA9E3-4DE1-4E18-AF4B-0EF434443CC3}"/>
    <cellStyle name="Normal 32 3 2" xfId="2237" xr:uid="{D8A3883A-8C5A-43DC-9178-C1E4CA38E81E}"/>
    <cellStyle name="Normal 32 3 2 2" xfId="6416" xr:uid="{9864F0D9-F372-490A-B43E-DA0A7FE06F50}"/>
    <cellStyle name="Normal 32 3 3" xfId="6415" xr:uid="{E8FAC3CD-87DB-4D8E-9CBC-41D2D28F7484}"/>
    <cellStyle name="Normal 32 30" xfId="6417" xr:uid="{690D3F21-FFA9-4086-8AC6-B4C09E4332CB}"/>
    <cellStyle name="Normal 32 30 2" xfId="6418" xr:uid="{8FCDDAD8-8817-4E57-8229-46B056D0C8A6}"/>
    <cellStyle name="Normal 32 31" xfId="6419" xr:uid="{9F0C4F4D-8B30-4305-88F8-516695026B4A}"/>
    <cellStyle name="Normal 32 32" xfId="12593" xr:uid="{BCD5CF56-183B-4AC1-9C36-E9F26A4D350D}"/>
    <cellStyle name="Normal 32 32 2" xfId="17247" xr:uid="{9B980A4F-A4E5-43E9-B116-2FEBB7FD19C1}"/>
    <cellStyle name="Normal 32 33" xfId="12587" xr:uid="{0FBA90C0-D2F8-4F6E-87BC-6FB489F84071}"/>
    <cellStyle name="Normal 32 4" xfId="1383" xr:uid="{5779D6AE-AA58-4B66-8B9C-CA7F5A50FBC5}"/>
    <cellStyle name="Normal 32 4 2" xfId="6420" xr:uid="{B945DEAC-9B46-415D-9145-7EDDBEA37482}"/>
    <cellStyle name="Normal 32 5" xfId="1993" xr:uid="{F0B73DFF-83BA-4471-84FE-72F4BF8BF602}"/>
    <cellStyle name="Normal 32 5 2" xfId="6422" xr:uid="{71F1FD47-4C9F-490D-AB3C-D0E797F2E8AC}"/>
    <cellStyle name="Normal 32 5 3" xfId="6421" xr:uid="{AD1A8245-3FB5-42AB-A9B7-F84B3BB3022F}"/>
    <cellStyle name="Normal 32 6" xfId="6423" xr:uid="{219EF32A-8DEC-4454-ACD2-F0B603BB7E80}"/>
    <cellStyle name="Normal 32 6 2" xfId="6424" xr:uid="{4D59A4C8-1720-4283-8B76-0579A32A2374}"/>
    <cellStyle name="Normal 32 7" xfId="6425" xr:uid="{B4A682E2-A708-4798-9595-4F7747C97589}"/>
    <cellStyle name="Normal 32 7 2" xfId="6426" xr:uid="{6BD45831-9DFD-4BDB-A2AB-76C0D8BB8623}"/>
    <cellStyle name="Normal 32 8" xfId="6427" xr:uid="{2C1F32DB-DE3F-4400-BDBD-9CC47D222AA8}"/>
    <cellStyle name="Normal 32 8 2" xfId="6428" xr:uid="{D124B786-647D-40E2-9906-4AE1CEBEA24D}"/>
    <cellStyle name="Normal 32 9" xfId="6429" xr:uid="{8315757A-7155-4937-BC32-0A9A7CA277F0}"/>
    <cellStyle name="Normal 32 9 2" xfId="6430" xr:uid="{D39301D7-D4A7-4B8D-B7E5-77E906A11F19}"/>
    <cellStyle name="Normal 33" xfId="32" xr:uid="{79C2C880-EDC6-47F9-8BDB-EAF54F3BEB15}"/>
    <cellStyle name="Normal 33 2" xfId="1384" xr:uid="{AC842814-5C2B-4FD7-8FC0-E7EE3A82437C}"/>
    <cellStyle name="Normal 33 2 2" xfId="6431" xr:uid="{CFF973A4-AEF5-4161-97EC-192E6B77471B}"/>
    <cellStyle name="Normal 33 3" xfId="1385" xr:uid="{CB546296-4BE4-47EA-883D-BB960DE6FC7E}"/>
    <cellStyle name="Normal 33 4" xfId="12594" xr:uid="{FD943D7C-812B-4233-8341-FBA32AE8E559}"/>
    <cellStyle name="Normal 33 4 2" xfId="35104" xr:uid="{A87DD3A2-1C46-4763-86F8-2BD349C17AF9}"/>
    <cellStyle name="Normal 33 5" xfId="39189" xr:uid="{143EF10B-8930-4822-AFE6-2C267E36CA96}"/>
    <cellStyle name="Normal 34" xfId="33" xr:uid="{1E3978C7-FC40-41E8-A66A-604D5A1C34AC}"/>
    <cellStyle name="Normal 34 2" xfId="1386" xr:uid="{85B3EF05-6365-4BF3-8EBA-F202272D661C}"/>
    <cellStyle name="Normal 34 2 2" xfId="14797" xr:uid="{6B9C0EF3-4241-475A-8DF1-436A1BFEA62D}"/>
    <cellStyle name="Normal 34 2 2 2" xfId="20324" xr:uid="{F8A9A0DB-42B5-4CCD-A41E-EFC98395A030}"/>
    <cellStyle name="Normal 34 2 2 3" xfId="28478" xr:uid="{853B8C2A-EBEA-4FB7-B316-BADE0CB92C3E}"/>
    <cellStyle name="Normal 34 2 2 4" xfId="36910" xr:uid="{3A7AB700-95DF-467E-B568-D506255FFEF2}"/>
    <cellStyle name="Normal 34 2 3" xfId="17249" xr:uid="{278C37B5-D519-4E75-AFE3-A165AD6FFB99}"/>
    <cellStyle name="Normal 34 2 4" xfId="28477" xr:uid="{A0F0A010-F9C1-4BAB-955F-47BEEC2A8734}"/>
    <cellStyle name="Normal 34 2 5" xfId="6432" xr:uid="{042AAA39-5228-4493-BA65-C30232EF2EEF}"/>
    <cellStyle name="Normal 34 3" xfId="1387" xr:uid="{DA53FF67-4983-4AEB-BF0F-D4D74B4803CE}"/>
    <cellStyle name="Normal 34 3 2" xfId="15102" xr:uid="{3D9050EA-AB4B-4B60-AFCA-C73ABA7E91A5}"/>
    <cellStyle name="Normal 34 3 2 2" xfId="20325" xr:uid="{6FCF1842-47DC-4CF2-A721-6C5C407CC948}"/>
    <cellStyle name="Normal 34 3 2 3" xfId="28480" xr:uid="{5452D342-3E87-459D-AD03-E6BBB250C192}"/>
    <cellStyle name="Normal 34 3 2 4" xfId="36911" xr:uid="{CF3EF36D-4189-4BF5-B22F-8273DC7E0CFA}"/>
    <cellStyle name="Normal 34 3 3" xfId="17250" xr:uid="{D6CC9B51-89E7-4858-82AE-A1EB43141467}"/>
    <cellStyle name="Normal 34 3 4" xfId="28479" xr:uid="{3D91F096-50E0-411D-8493-17CDF410C9C6}"/>
    <cellStyle name="Normal 34 3 5" xfId="12596" xr:uid="{A7F57A69-84AE-48BD-A48B-5FE1D4BA3CE7}"/>
    <cellStyle name="Normal 34 4" xfId="12595" xr:uid="{125AA516-A53C-411D-B860-470E02DCAE99}"/>
    <cellStyle name="Normal 34 4 2" xfId="15464" xr:uid="{578E16CF-56FD-4080-A3C0-60FD8699EA49}"/>
    <cellStyle name="Normal 34 4 2 2" xfId="20326" xr:uid="{62DCCEBA-A326-45F7-9BDD-207278A4FF8B}"/>
    <cellStyle name="Normal 34 4 2 3" xfId="28482" xr:uid="{7F4F627C-5D5A-436D-9F9C-E7BAB679321D}"/>
    <cellStyle name="Normal 34 4 2 4" xfId="36912" xr:uid="{E539C91A-30A1-4D3B-8CBB-6C71F114F8E8}"/>
    <cellStyle name="Normal 34 4 3" xfId="17251" xr:uid="{30FD23CC-7319-4E1A-AA73-A0554D970EF5}"/>
    <cellStyle name="Normal 34 4 4" xfId="28481" xr:uid="{AB00191D-167B-4774-B0B3-1DCFD47EEB38}"/>
    <cellStyle name="Normal 34 5" xfId="36909" xr:uid="{7F2C1F20-BCBD-419B-98E1-2C6950D2EAB0}"/>
    <cellStyle name="Normal 34 6" xfId="39190" xr:uid="{4C59DF45-B6E3-4D82-989E-666CF20ADF05}"/>
    <cellStyle name="Normal 35" xfId="34" xr:uid="{3B395E89-87CE-4F54-BA2B-520F339FBA34}"/>
    <cellStyle name="Normal 35 2" xfId="1388" xr:uid="{09A021F2-AAFF-4C96-858E-1810F51E7F52}"/>
    <cellStyle name="Normal 35 2 2" xfId="14798" xr:uid="{7F8797B8-8DE7-4666-B53C-ACA09FEB1C92}"/>
    <cellStyle name="Normal 35 2 2 2" xfId="20327" xr:uid="{B40B811A-B250-4E6B-A7CD-87508EBB865A}"/>
    <cellStyle name="Normal 35 2 2 3" xfId="28484" xr:uid="{E88313D3-CDB2-4050-96B1-8B5733312411}"/>
    <cellStyle name="Normal 35 2 2 4" xfId="36913" xr:uid="{5A136774-63F6-43D5-88C3-BFFD7FDF3CF4}"/>
    <cellStyle name="Normal 35 2 3" xfId="17252" xr:uid="{5328BFE5-9EAC-49E6-B4F4-2E980C18D1B1}"/>
    <cellStyle name="Normal 35 2 4" xfId="28483" xr:uid="{194311DB-165D-45E3-8E7F-2D79AB41DB5B}"/>
    <cellStyle name="Normal 35 2 5" xfId="6433" xr:uid="{384DB41C-F4C5-4A73-AB98-73150750C691}"/>
    <cellStyle name="Normal 35 3" xfId="1389" xr:uid="{0D56DE0F-6722-4DD7-813C-4C13775C2A74}"/>
    <cellStyle name="Normal 35 3 2" xfId="15103" xr:uid="{376A5BF6-48B0-428F-86E2-69883FE48692}"/>
    <cellStyle name="Normal 35 3 2 2" xfId="20328" xr:uid="{D11858DD-897C-4E4A-96A0-8151A679F07E}"/>
    <cellStyle name="Normal 35 3 2 3" xfId="28486" xr:uid="{C2D66911-262B-4EF3-BA30-C3EB43EDE551}"/>
    <cellStyle name="Normal 35 3 2 4" xfId="36914" xr:uid="{584F2E93-93E9-46AD-BE2B-AF68F2E9402B}"/>
    <cellStyle name="Normal 35 3 3" xfId="17253" xr:uid="{A2388B33-A69E-4E02-A317-BDFC7735AAD6}"/>
    <cellStyle name="Normal 35 3 4" xfId="28485" xr:uid="{77591657-85AA-491C-BBBE-F9339E8242AB}"/>
    <cellStyle name="Normal 35 4" xfId="12597" xr:uid="{2F61478F-93D9-4C2B-B221-0A6E046B3FE8}"/>
    <cellStyle name="Normal 35 4 2" xfId="15465" xr:uid="{336F8CE4-850F-4D2A-BA37-D01C357B655F}"/>
    <cellStyle name="Normal 35 4 2 2" xfId="20329" xr:uid="{3C5C941C-903E-41B5-944C-36DBF0DABAB9}"/>
    <cellStyle name="Normal 35 4 2 3" xfId="28488" xr:uid="{024CA083-3A08-4358-8868-C33AA92F16C6}"/>
    <cellStyle name="Normal 35 4 2 4" xfId="36915" xr:uid="{48F5CBE3-E639-4B55-9ECC-5DAE94E2D5A6}"/>
    <cellStyle name="Normal 35 4 3" xfId="17254" xr:uid="{76B1C875-4105-4B4C-9560-1295D9A277B1}"/>
    <cellStyle name="Normal 35 4 4" xfId="28487" xr:uid="{9EAEC9B2-285C-494D-B868-9DE5E81E22A8}"/>
    <cellStyle name="Normal 35 5" xfId="39191" xr:uid="{5D2C1DB2-20A0-40A2-8A0F-311B971788F1}"/>
    <cellStyle name="Normal 36" xfId="35" xr:uid="{331529C2-F8A7-4B25-B502-B581DC3D7EB6}"/>
    <cellStyle name="Normal 36 2" xfId="1390" xr:uid="{D9C0833B-667D-4290-82AA-513B2355C304}"/>
    <cellStyle name="Normal 36 2 2" xfId="1391" xr:uid="{8990E1CC-2384-413E-85E3-686FFE47EC60}"/>
    <cellStyle name="Normal 36 2 2 2" xfId="2238" xr:uid="{1B54F230-051B-400A-A04A-672F5F1EFFB0}"/>
    <cellStyle name="Normal 36 2 2 3" xfId="12599" xr:uid="{4871C9FD-E1C3-437B-B7C3-DBA639624006}"/>
    <cellStyle name="Normal 36 2 3" xfId="12598" xr:uid="{AC718BCE-D54A-4A94-85FA-7F8A4A00FC6B}"/>
    <cellStyle name="Normal 36 2 3 2" xfId="20330" xr:uid="{AE60B97D-B990-45CF-9321-C05120212F94}"/>
    <cellStyle name="Normal 36 2 3 3" xfId="28490" xr:uid="{C3A59C8B-6B02-4EC4-A04E-67BF834FD8E3}"/>
    <cellStyle name="Normal 36 2 4" xfId="14799" xr:uid="{5E569726-D518-4CE1-9658-7C646885E010}"/>
    <cellStyle name="Normal 36 2 4 2" xfId="36916" xr:uid="{16C64564-72E3-4C36-9402-3B47B3B865C3}"/>
    <cellStyle name="Normal 36 2 5" xfId="17255" xr:uid="{4B768EA8-4DC9-494F-8A88-E83A8B96EB19}"/>
    <cellStyle name="Normal 36 2 6" xfId="28489" xr:uid="{7D0775FB-7B8B-4683-BE5A-68DCB594FAF7}"/>
    <cellStyle name="Normal 36 2 7" xfId="2990" xr:uid="{50AD93F3-5F9A-47EF-8DBB-DB4747D30CA5}"/>
    <cellStyle name="Normal 36 3" xfId="1392" xr:uid="{6AEF92D9-77CE-4456-8667-95008B113400}"/>
    <cellStyle name="Normal 36 3 2" xfId="12600" xr:uid="{E3172A65-AE07-4C38-A5AA-D457C387A3B2}"/>
    <cellStyle name="Normal 36 3 2 2" xfId="20331" xr:uid="{A01181AE-2336-4DF6-AD05-969BA4E487A0}"/>
    <cellStyle name="Normal 36 3 2 3" xfId="28492" xr:uid="{DF601101-1DEF-4B10-9B00-FA2CDA7CD9D8}"/>
    <cellStyle name="Normal 36 3 3" xfId="15104" xr:uid="{42D8CE43-3465-43F4-9CB6-D000AB29C361}"/>
    <cellStyle name="Normal 36 3 3 2" xfId="36917" xr:uid="{1E74D5D8-1006-4CD1-BCCA-C3CDF1AEE33B}"/>
    <cellStyle name="Normal 36 3 4" xfId="17256" xr:uid="{EDD4A465-E2F0-49D3-9B64-4B5CA9CA1B9C}"/>
    <cellStyle name="Normal 36 3 5" xfId="28491" xr:uid="{95372A54-FB2B-42CD-8C14-E10167C001E8}"/>
    <cellStyle name="Normal 36 4" xfId="15466" xr:uid="{6C8ED0B6-9930-4D99-B919-C1BBE9DE673C}"/>
    <cellStyle name="Normal 36 4 2" xfId="20332" xr:uid="{2DF5814E-A9A8-43D4-96A9-3F79003846F6}"/>
    <cellStyle name="Normal 36 4 2 2" xfId="28494" xr:uid="{B4F22129-6D3B-4139-8362-1688A09CCBAA}"/>
    <cellStyle name="Normal 36 4 3" xfId="17257" xr:uid="{72302957-9796-4214-A088-B19755F4C169}"/>
    <cellStyle name="Normal 36 4 4" xfId="28493" xr:uid="{BDF27BD2-17A9-441B-A5A3-A0CDC62AC038}"/>
    <cellStyle name="Normal 36 4 5" xfId="31228" xr:uid="{6594C713-3390-4EFD-93C5-A05A2145CF4D}"/>
    <cellStyle name="Normal 36 4 6" xfId="36918" xr:uid="{9769845F-7F2A-45F7-B0D9-A95104160F7F}"/>
    <cellStyle name="Normal 36 5" xfId="31227" xr:uid="{FAE8A326-4905-4621-A434-C9C09DCB6C5B}"/>
    <cellStyle name="Normal 37" xfId="36" xr:uid="{E47629C1-0740-4B6E-AFCC-845F9B152252}"/>
    <cellStyle name="Normal 37 10" xfId="6434" xr:uid="{23C4B946-B570-4993-82EA-52D1A1269DFB}"/>
    <cellStyle name="Normal 37 10 2" xfId="6435" xr:uid="{113805D1-6288-4A67-BE47-58CC572508C4}"/>
    <cellStyle name="Normal 37 10 3" xfId="17258" xr:uid="{1C5B8FBC-7A03-4BAC-9D29-A54152930E18}"/>
    <cellStyle name="Normal 37 11" xfId="6436" xr:uid="{AA25B93B-FBF7-4422-A66B-BF5AB626D78B}"/>
    <cellStyle name="Normal 37 11 2" xfId="6437" xr:uid="{DC61DE52-D83D-4823-B13B-93DFDDEC3FE6}"/>
    <cellStyle name="Normal 37 11 3" xfId="17259" xr:uid="{D3EEAA46-9186-4C99-BBDF-304395B56356}"/>
    <cellStyle name="Normal 37 12" xfId="6438" xr:uid="{18C89210-F140-4C41-ABFB-E6CE8C9E56C2}"/>
    <cellStyle name="Normal 37 12 2" xfId="6439" xr:uid="{3CEE9EB3-EF69-46A7-8DFA-5F5F46171DB3}"/>
    <cellStyle name="Normal 37 12 3" xfId="17260" xr:uid="{1876C9F1-4DD5-4321-9EC0-AD1277F29587}"/>
    <cellStyle name="Normal 37 13" xfId="6440" xr:uid="{A907BAFE-47A6-45FB-8DA9-1AB8F06FACA5}"/>
    <cellStyle name="Normal 37 13 2" xfId="6441" xr:uid="{FB5C7718-B63E-477D-B4F9-921AD9EBE529}"/>
    <cellStyle name="Normal 37 13 3" xfId="17261" xr:uid="{1DF867CE-5DB2-4E88-884F-6B40474291C1}"/>
    <cellStyle name="Normal 37 14" xfId="6442" xr:uid="{F112EE73-0C97-4892-A935-0BDEEE47C2A3}"/>
    <cellStyle name="Normal 37 14 2" xfId="6443" xr:uid="{0364D9DF-2DCE-460E-84DC-AA4733E41FC6}"/>
    <cellStyle name="Normal 37 14 3" xfId="17262" xr:uid="{47EF9EC7-62CB-4B12-8CC7-BCAEF79F43C9}"/>
    <cellStyle name="Normal 37 15" xfId="6444" xr:uid="{6B15DF01-766D-4D6A-BC54-46B57C2C45CA}"/>
    <cellStyle name="Normal 37 15 2" xfId="6445" xr:uid="{DF83E393-2FA7-4990-B097-9D22CEF9C0A6}"/>
    <cellStyle name="Normal 37 16" xfId="6446" xr:uid="{15621761-A01F-48F0-80D4-55E630550116}"/>
    <cellStyle name="Normal 37 16 2" xfId="6447" xr:uid="{A489E263-02CB-4BA5-8A6F-9F4CEA6449CE}"/>
    <cellStyle name="Normal 37 17" xfId="6448" xr:uid="{2EEBC5FC-3649-4931-88E8-BB4E98CB757A}"/>
    <cellStyle name="Normal 37 17 2" xfId="6449" xr:uid="{BF5764BE-4CC3-4924-B5BF-FE8DECD30A68}"/>
    <cellStyle name="Normal 37 18" xfId="6450" xr:uid="{E05618AB-1739-4820-8231-25A2E0959444}"/>
    <cellStyle name="Normal 37 18 2" xfId="6451" xr:uid="{6F69A8A1-4390-4F1A-9A9B-AEB867A906E3}"/>
    <cellStyle name="Normal 37 19" xfId="6452" xr:uid="{7BAF3133-D695-4E5E-B334-04B7759B8DA4}"/>
    <cellStyle name="Normal 37 19 2" xfId="6453" xr:uid="{411C4BCB-74F6-44CD-A227-982AB1C39C9D}"/>
    <cellStyle name="Normal 37 2" xfId="1393" xr:uid="{957833A7-F4F6-4379-A586-A841DF658951}"/>
    <cellStyle name="Normal 37 2 2" xfId="6455" xr:uid="{240E1B52-8552-48BF-A03F-FB7FB61F926F}"/>
    <cellStyle name="Normal 37 2 2 2" xfId="10050" xr:uid="{70AADB1D-0542-4F6B-B1B1-EE21DAC39AC6}"/>
    <cellStyle name="Normal 37 2 2 3" xfId="10051" xr:uid="{2C8DDD15-F985-4685-AE24-586F71C7A837}"/>
    <cellStyle name="Normal 37 2 2 4" xfId="10052" xr:uid="{DE6A77A0-9411-4C73-9363-266B755538BD}"/>
    <cellStyle name="Normal 37 2 3" xfId="10053" xr:uid="{936AC003-8863-40FD-ADEE-48BA3E07ACAA}"/>
    <cellStyle name="Normal 37 2 4" xfId="10054" xr:uid="{ACB53988-7362-4FF5-A63C-AE8EB18CF28F}"/>
    <cellStyle name="Normal 37 2 5" xfId="10055" xr:uid="{36671581-6BD1-45F3-9AAB-4799D8160037}"/>
    <cellStyle name="Normal 37 2 6" xfId="14800" xr:uid="{43D255A3-E36A-4E36-8A30-E3B3CC1EE337}"/>
    <cellStyle name="Normal 37 2 7" xfId="6454" xr:uid="{3E15BE51-35B1-4F60-A47B-9EA832C88FED}"/>
    <cellStyle name="Normal 37 20" xfId="6456" xr:uid="{DACBF2BE-7BD1-4016-9776-831A1EE2225A}"/>
    <cellStyle name="Normal 37 20 2" xfId="6457" xr:uid="{69749ADD-274E-47E9-86E5-29CA1A2FD41D}"/>
    <cellStyle name="Normal 37 21" xfId="6458" xr:uid="{2F415303-3F7E-4DA0-A408-572B555B8EA6}"/>
    <cellStyle name="Normal 37 21 2" xfId="6459" xr:uid="{6B4AF984-ADBE-4E06-9BF1-D04DB3E58266}"/>
    <cellStyle name="Normal 37 22" xfId="6460" xr:uid="{3526D410-5515-4A95-83F3-E6CB06B5C73C}"/>
    <cellStyle name="Normal 37 22 2" xfId="6461" xr:uid="{9ED1C026-1006-41E5-95C7-5D682D34656D}"/>
    <cellStyle name="Normal 37 23" xfId="6462" xr:uid="{077506AA-10D5-474E-98E1-E9A7A70A699C}"/>
    <cellStyle name="Normal 37 23 2" xfId="6463" xr:uid="{10F958A4-7103-4A34-B23F-F587E7220786}"/>
    <cellStyle name="Normal 37 24" xfId="6464" xr:uid="{2C2E3089-62D1-4CE1-8228-323612509B1D}"/>
    <cellStyle name="Normal 37 24 2" xfId="6465" xr:uid="{66F6B304-5E0F-4422-97C3-837BF6231E18}"/>
    <cellStyle name="Normal 37 25" xfId="6466" xr:uid="{914B5059-5079-4C7A-B9AE-AAA241D89C7B}"/>
    <cellStyle name="Normal 37 25 2" xfId="6467" xr:uid="{C1D96F8E-7C82-47B7-8FB6-04CDA1BB7836}"/>
    <cellStyle name="Normal 37 26" xfId="6468" xr:uid="{450FF27C-DB2F-4B74-878E-FEFBB4B8A8F8}"/>
    <cellStyle name="Normal 37 26 2" xfId="6469" xr:uid="{496CD851-ED3F-444E-B730-ACA407ADC1E6}"/>
    <cellStyle name="Normal 37 27" xfId="6470" xr:uid="{4F1AB0D6-0B05-471A-89BB-8D8F9EFA1B7F}"/>
    <cellStyle name="Normal 37 27 2" xfId="6471" xr:uid="{124F61B4-5936-4133-AFDB-9888212D9A36}"/>
    <cellStyle name="Normal 37 28" xfId="6472" xr:uid="{CDA93B24-F084-4161-909B-F9EB4735C703}"/>
    <cellStyle name="Normal 37 28 2" xfId="6473" xr:uid="{3C50A0C7-1D30-45B3-AE55-D463CDC7A4B2}"/>
    <cellStyle name="Normal 37 29" xfId="6474" xr:uid="{0E92097C-22FF-44A9-B3B0-55BC90F8A0DF}"/>
    <cellStyle name="Normal 37 29 2" xfId="6475" xr:uid="{F8F62DF3-0AAB-4348-9C1F-AFB602ABAFBD}"/>
    <cellStyle name="Normal 37 3" xfId="1394" xr:uid="{1AC13E7C-B80A-4642-A39F-0F0D99D4DDB3}"/>
    <cellStyle name="Normal 37 3 2" xfId="6477" xr:uid="{7C04B85C-BDFD-4007-BC92-C8F153BACE3B}"/>
    <cellStyle name="Normal 37 3 3" xfId="17263" xr:uid="{D00AA6F0-FF7E-4D5C-BF7E-A49969862A1F}"/>
    <cellStyle name="Normal 37 3 4" xfId="6476" xr:uid="{B92385F2-3340-4086-8C8C-BD5458181B9E}"/>
    <cellStyle name="Normal 37 30" xfId="6478" xr:uid="{9CE3E926-8F6F-43A7-A5B4-CEF410F55FC5}"/>
    <cellStyle name="Normal 37 30 2" xfId="6479" xr:uid="{FE7D59FB-60BF-4BA8-9FA6-C92A367C3FE8}"/>
    <cellStyle name="Normal 37 31" xfId="6480" xr:uid="{AA70D32D-4094-4479-BC5C-E27CCDB9E18D}"/>
    <cellStyle name="Normal 37 32" xfId="12603" xr:uid="{D7045F06-0D74-4138-B7E2-B93C6F41445F}"/>
    <cellStyle name="Normal 37 33" xfId="12604" xr:uid="{A8708E32-18B8-4272-A1CF-86F3C73A9904}"/>
    <cellStyle name="Normal 37 33 2" xfId="17264" xr:uid="{D23283CE-2B34-44EB-BF01-5640B17B0330}"/>
    <cellStyle name="Normal 37 34" xfId="12601" xr:uid="{FCE6F1AE-D222-4452-96F9-DCD4D8D46C21}"/>
    <cellStyle name="Normal 37 35" xfId="39192" xr:uid="{B3E40705-4C98-43F7-9411-0A8E78484F3E}"/>
    <cellStyle name="Normal 37 4" xfId="6481" xr:uid="{728DE531-4835-4E3A-BF80-01F06E7CC2FF}"/>
    <cellStyle name="Normal 37 4 2" xfId="6482" xr:uid="{C6A8416A-7D62-4FDD-8874-F7347AD9A2B0}"/>
    <cellStyle name="Normal 37 4 3" xfId="17265" xr:uid="{7E0895D8-5B72-4729-8A23-E04E3E947A56}"/>
    <cellStyle name="Normal 37 5" xfId="6483" xr:uid="{28322B0D-203F-452B-A114-A3BBB4447EEE}"/>
    <cellStyle name="Normal 37 5 2" xfId="6484" xr:uid="{ECB596B8-F54E-40E8-AC9D-47607F939C1D}"/>
    <cellStyle name="Normal 37 5 3" xfId="17266" xr:uid="{8719730D-602F-4D0E-85BA-CB1B67F4621E}"/>
    <cellStyle name="Normal 37 6" xfId="6485" xr:uid="{0A3EFE72-9BF8-4F12-8488-611E32D0D93C}"/>
    <cellStyle name="Normal 37 6 2" xfId="6486" xr:uid="{B9F17860-24AF-4322-AF4A-090261A2D467}"/>
    <cellStyle name="Normal 37 6 3" xfId="17267" xr:uid="{E292391D-65A8-4C13-985F-259A74E80FE2}"/>
    <cellStyle name="Normal 37 7" xfId="6487" xr:uid="{6644FFCE-E798-4C14-AFE0-8997EC7E7D99}"/>
    <cellStyle name="Normal 37 7 2" xfId="6488" xr:uid="{48AB27E9-1182-471A-A145-8224832B8BE1}"/>
    <cellStyle name="Normal 37 7 3" xfId="17268" xr:uid="{EC0C9A9F-EF6A-4211-BEFB-C047F15C16D0}"/>
    <cellStyle name="Normal 37 8" xfId="6489" xr:uid="{69F9F7D2-C8A5-427E-99B1-B04C4722A155}"/>
    <cellStyle name="Normal 37 8 2" xfId="6490" xr:uid="{D3EAF042-C920-48E4-BAB1-26F7A0073620}"/>
    <cellStyle name="Normal 37 8 3" xfId="17269" xr:uid="{2CF9B0B0-C9C5-4A89-8A9F-23DD4C1F8D04}"/>
    <cellStyle name="Normal 37 9" xfId="6491" xr:uid="{0B249D7A-D330-4D38-8B5A-BC307A6BF846}"/>
    <cellStyle name="Normal 37 9 2" xfId="6492" xr:uid="{496C198A-E851-467F-8D79-3EED19E68841}"/>
    <cellStyle name="Normal 37 9 3" xfId="10056" xr:uid="{96BA868F-AAA4-4056-B54B-5D40A89FD592}"/>
    <cellStyle name="Normal 37 9 4" xfId="10057" xr:uid="{194DE7D5-2AE4-4C83-9E84-16C50CB0C840}"/>
    <cellStyle name="Normal 37 9 5" xfId="17270" xr:uid="{C30EC041-F9AC-4EA2-944B-793DC6610004}"/>
    <cellStyle name="Normal 37_Finishes" xfId="10058" xr:uid="{9B3BD8D4-5A91-47DA-BD04-C9EF5C7DADCC}"/>
    <cellStyle name="Normal 38" xfId="37" xr:uid="{DE49F446-1DBE-4321-9FAD-593EECE70921}"/>
    <cellStyle name="Normal 38 10" xfId="6493" xr:uid="{79FD13C6-47B9-4882-99C2-F2E47FC5C20A}"/>
    <cellStyle name="Normal 38 10 2" xfId="6494" xr:uid="{0E80417C-DDC7-431E-BE2A-565711C3D976}"/>
    <cellStyle name="Normal 38 10 3" xfId="17271" xr:uid="{3C66ECE0-1E16-4E55-8EA9-FAA4D2BDF03A}"/>
    <cellStyle name="Normal 38 11" xfId="6495" xr:uid="{07FC2522-202B-43B1-89A5-AE9477A885D9}"/>
    <cellStyle name="Normal 38 11 2" xfId="6496" xr:uid="{E2A5B6DF-291C-48C2-BCBA-A7E0C38E4CFE}"/>
    <cellStyle name="Normal 38 11 3" xfId="17272" xr:uid="{FA16CBCF-B33B-48B5-9503-192FEEEB3CFC}"/>
    <cellStyle name="Normal 38 12" xfId="6497" xr:uid="{466363BE-BB92-4003-8B64-4403BBDE093F}"/>
    <cellStyle name="Normal 38 12 2" xfId="6498" xr:uid="{430BC966-4849-4584-8FE8-627B7117AD9E}"/>
    <cellStyle name="Normal 38 12 3" xfId="17273" xr:uid="{84815726-BCC3-4A8C-86E8-E277B8DE5606}"/>
    <cellStyle name="Normal 38 13" xfId="6499" xr:uid="{A18C8563-8CC1-4ECA-9672-31BF12769C77}"/>
    <cellStyle name="Normal 38 13 2" xfId="6500" xr:uid="{39DFAA91-441D-4D80-B745-00A423B9457A}"/>
    <cellStyle name="Normal 38 13 3" xfId="17274" xr:uid="{967F1F89-B76D-4DB6-A7F7-999368F5B814}"/>
    <cellStyle name="Normal 38 14" xfId="6501" xr:uid="{1677F93F-2778-4FDB-8156-9FFC38041B9F}"/>
    <cellStyle name="Normal 38 14 2" xfId="6502" xr:uid="{404C470A-8957-4BAF-8D08-D4CC1AC84875}"/>
    <cellStyle name="Normal 38 14 3" xfId="17275" xr:uid="{667DB433-F34C-4BD8-A79D-5C34DF7277F0}"/>
    <cellStyle name="Normal 38 15" xfId="6503" xr:uid="{4D1D2C35-D54C-4175-82CB-B08BED1E12BF}"/>
    <cellStyle name="Normal 38 15 2" xfId="6504" xr:uid="{2F47D7E6-2416-493D-9D53-B6D42720744A}"/>
    <cellStyle name="Normal 38 16" xfId="6505" xr:uid="{EB060E15-410F-4896-BD99-7D1377548199}"/>
    <cellStyle name="Normal 38 16 2" xfId="6506" xr:uid="{F46CABC6-7807-437F-8476-6F621DD160CD}"/>
    <cellStyle name="Normal 38 17" xfId="6507" xr:uid="{01A57853-562C-4284-A5FB-DDE7DF972B7A}"/>
    <cellStyle name="Normal 38 17 2" xfId="6508" xr:uid="{BB17A560-28CA-4639-9967-8D7AC7554634}"/>
    <cellStyle name="Normal 38 18" xfId="6509" xr:uid="{CC315A8E-5E82-423E-8265-5E644CB4CC5F}"/>
    <cellStyle name="Normal 38 18 2" xfId="6510" xr:uid="{7E7AD495-FE78-4DD7-ADA5-93BE9B3D7F67}"/>
    <cellStyle name="Normal 38 19" xfId="6511" xr:uid="{ACFC05CA-055F-47E0-96CD-0850A2F1C088}"/>
    <cellStyle name="Normal 38 19 2" xfId="6512" xr:uid="{A3E1F8AF-95CC-49D6-9BAC-D47F642AA690}"/>
    <cellStyle name="Normal 38 2" xfId="1395" xr:uid="{9B715A51-2B74-405E-8DA0-05D45CEB093C}"/>
    <cellStyle name="Normal 38 2 2" xfId="1396" xr:uid="{0456310E-C375-407A-96A3-6FBAB6D707E1}"/>
    <cellStyle name="Normal 38 2 2 2" xfId="10059" xr:uid="{B6EC0814-FFD1-48F3-94F5-80D9DC9A83C8}"/>
    <cellStyle name="Normal 38 2 2 3" xfId="10060" xr:uid="{08227ABC-A2E9-43B0-A96E-6BE34F60D2C4}"/>
    <cellStyle name="Normal 38 2 2 4" xfId="10061" xr:uid="{B8821319-0F2D-4F67-857C-20ACD0E74F48}"/>
    <cellStyle name="Normal 38 2 3" xfId="10062" xr:uid="{1113219F-99B4-456D-8515-BE4E8F4F96EC}"/>
    <cellStyle name="Normal 38 2 4" xfId="10063" xr:uid="{08CD62B6-5388-4D35-8FA6-E7FB0C3E3CBB}"/>
    <cellStyle name="Normal 38 2 5" xfId="10064" xr:uid="{B9F8A678-223B-46D5-8C35-C2562D3558C2}"/>
    <cellStyle name="Normal 38 20" xfId="6513" xr:uid="{B1376AFB-C0A2-40F9-B5D5-670D2BDCE6E9}"/>
    <cellStyle name="Normal 38 20 2" xfId="6514" xr:uid="{046D8388-0721-4A46-96DC-F1B99C932A2E}"/>
    <cellStyle name="Normal 38 21" xfId="6515" xr:uid="{49BCB05C-EC53-4DF4-8264-6EF0515BC258}"/>
    <cellStyle name="Normal 38 21 2" xfId="6516" xr:uid="{3171497D-20EA-4C69-8A5C-BAC15CA832B2}"/>
    <cellStyle name="Normal 38 22" xfId="6517" xr:uid="{415FC169-278B-4DBA-9EFD-3DCE2D727F39}"/>
    <cellStyle name="Normal 38 22 2" xfId="6518" xr:uid="{650854FB-B964-404D-AFD3-2DFC10AFC835}"/>
    <cellStyle name="Normal 38 23" xfId="6519" xr:uid="{564C3206-4FFD-41C6-9EBE-F7C9F29F6E49}"/>
    <cellStyle name="Normal 38 23 2" xfId="6520" xr:uid="{BD62DE59-0472-41CF-B9A6-127FBF3E348C}"/>
    <cellStyle name="Normal 38 24" xfId="6521" xr:uid="{3C40AD50-AD4B-485A-AADA-DE88F858F4C0}"/>
    <cellStyle name="Normal 38 24 2" xfId="6522" xr:uid="{FE1FADD7-3E0E-4397-AC44-57DE11ADAF0D}"/>
    <cellStyle name="Normal 38 25" xfId="6523" xr:uid="{66B79122-D86D-4879-8DDC-1F7EB1A84EC7}"/>
    <cellStyle name="Normal 38 25 2" xfId="6524" xr:uid="{BAF642E4-ED43-4AC2-A0A0-0FA5AF42A192}"/>
    <cellStyle name="Normal 38 26" xfId="6525" xr:uid="{5101F539-3DDC-4B6A-9158-7EA0B2C4BD64}"/>
    <cellStyle name="Normal 38 26 2" xfId="6526" xr:uid="{BD8CF6BC-A8E8-4352-8612-F2FC00AD6C1B}"/>
    <cellStyle name="Normal 38 27" xfId="6527" xr:uid="{607C841C-BA95-4BC3-A3A1-2DF6B86B433B}"/>
    <cellStyle name="Normal 38 27 2" xfId="6528" xr:uid="{1FBF20EE-5D07-4BF7-99A5-0DDE7EFFE1FF}"/>
    <cellStyle name="Normal 38 28" xfId="6529" xr:uid="{F18A7862-40BD-4634-849A-503F4493C723}"/>
    <cellStyle name="Normal 38 28 2" xfId="6530" xr:uid="{18CB75DF-2F60-414E-8771-76F0C5CCD5CD}"/>
    <cellStyle name="Normal 38 29" xfId="6531" xr:uid="{36AFFCCA-A437-4CEE-8091-CCC21D51680C}"/>
    <cellStyle name="Normal 38 29 2" xfId="6532" xr:uid="{6C7133B8-F368-4189-B219-2851C62EB76E}"/>
    <cellStyle name="Normal 38 3" xfId="1397" xr:uid="{EA522E88-FF6A-4FA0-89D8-5276CF0EE256}"/>
    <cellStyle name="Normal 38 3 2" xfId="6533" xr:uid="{7848E82D-DCC2-4C24-A984-8E9C6200F839}"/>
    <cellStyle name="Normal 38 3 3" xfId="17276" xr:uid="{BC798572-144A-41C2-A528-F8D56F21C8E1}"/>
    <cellStyle name="Normal 38 30" xfId="6534" xr:uid="{1D0E5FAF-0C6D-4614-9D0C-62D9CA7F10FD}"/>
    <cellStyle name="Normal 38 30 2" xfId="6535" xr:uid="{5E7257E7-06AB-4DFD-84F5-C671C67F1120}"/>
    <cellStyle name="Normal 38 31" xfId="6536" xr:uid="{44F67B06-9649-4412-8B89-052292C19D00}"/>
    <cellStyle name="Normal 38 32" xfId="12605" xr:uid="{34749810-F44F-43B2-91B3-B39F1BEFBDB0}"/>
    <cellStyle name="Normal 38 33" xfId="31229" xr:uid="{6025B6EA-3254-4F9D-BC5E-C9B5308E693E}"/>
    <cellStyle name="Normal 38 4" xfId="6537" xr:uid="{67CB996B-892A-4B8B-97FF-25A3DB4C926B}"/>
    <cellStyle name="Normal 38 4 2" xfId="6538" xr:uid="{52A39899-3A54-4A04-9D08-52B9E13F6155}"/>
    <cellStyle name="Normal 38 4 3" xfId="17277" xr:uid="{CD462DCC-5406-48E4-A72C-A54C25221956}"/>
    <cellStyle name="Normal 38 5" xfId="6539" xr:uid="{BADBCF0C-9A4A-40DC-8012-74FDD569C7BF}"/>
    <cellStyle name="Normal 38 5 2" xfId="6540" xr:uid="{121ABC63-58D8-4210-B7E5-54C5BCDEFAE8}"/>
    <cellStyle name="Normal 38 5 3" xfId="17278" xr:uid="{BAEBBCC5-8735-4FC3-86DA-8BCDA7E610A8}"/>
    <cellStyle name="Normal 38 6" xfId="6541" xr:uid="{7EBACD8C-2328-4798-ACD8-8A76A0761979}"/>
    <cellStyle name="Normal 38 6 2" xfId="6542" xr:uid="{DDB390D9-77AC-4CEE-8236-103A5D5B6D98}"/>
    <cellStyle name="Normal 38 6 3" xfId="17279" xr:uid="{FA2040A4-186C-4249-9006-DCEC2640E515}"/>
    <cellStyle name="Normal 38 7" xfId="6543" xr:uid="{D8EEC76C-6092-43C0-A9C8-954EBF7F8542}"/>
    <cellStyle name="Normal 38 7 2" xfId="6544" xr:uid="{11C622F8-0F58-41EA-8C75-50FA25B9F411}"/>
    <cellStyle name="Normal 38 7 3" xfId="17280" xr:uid="{E2141701-1EA1-473E-846C-7E79B4AB261C}"/>
    <cellStyle name="Normal 38 8" xfId="6545" xr:uid="{F1B57C5E-EBB7-46CB-9904-439AA1D6E07E}"/>
    <cellStyle name="Normal 38 8 2" xfId="6546" xr:uid="{16C700B6-7AD6-4476-A9CB-1D62E32E2CDE}"/>
    <cellStyle name="Normal 38 8 3" xfId="17281" xr:uid="{33F8D878-10D7-43C6-B6E1-5185F3691B21}"/>
    <cellStyle name="Normal 38 9" xfId="6547" xr:uid="{A2279E2B-4323-49F6-BE28-175173D222E8}"/>
    <cellStyle name="Normal 38 9 2" xfId="6548" xr:uid="{8857ADE7-9C3F-49FC-8ECE-57784C2EB0E8}"/>
    <cellStyle name="Normal 38 9 3" xfId="10065" xr:uid="{9334EE08-6878-4C83-8FD9-744FF15625B7}"/>
    <cellStyle name="Normal 38 9 4" xfId="10066" xr:uid="{2DA86818-7DC6-4A0B-A88A-CF5318BEB055}"/>
    <cellStyle name="Normal 38 9 5" xfId="17282" xr:uid="{203A2BFB-C77A-4E19-A09A-969BFCF9EF4F}"/>
    <cellStyle name="Normal 38_Finishes" xfId="10067" xr:uid="{16B90C84-8FAE-4CB3-AE31-95DB3869F642}"/>
    <cellStyle name="Normal 39" xfId="38" xr:uid="{99F309F8-3E9A-4CD4-825A-512245F9785D}"/>
    <cellStyle name="Normal 39 10" xfId="6549" xr:uid="{DD1F97E4-27F4-4772-BE27-47F7986E2798}"/>
    <cellStyle name="Normal 39 10 2" xfId="6550" xr:uid="{93B4B4C4-58CF-4A6F-970C-5620AC5CA7FC}"/>
    <cellStyle name="Normal 39 11" xfId="6551" xr:uid="{D87A1EC3-9B8D-4481-9610-6F70F119215D}"/>
    <cellStyle name="Normal 39 11 2" xfId="6552" xr:uid="{BA74EC1D-FD45-46F2-9D01-1D857D76C751}"/>
    <cellStyle name="Normal 39 12" xfId="6553" xr:uid="{A3F84B3B-E175-4D99-B8A8-3B4C13F15E54}"/>
    <cellStyle name="Normal 39 12 2" xfId="6554" xr:uid="{8908A277-4DCD-4723-AF9B-2510578E5CBC}"/>
    <cellStyle name="Normal 39 13" xfId="6555" xr:uid="{DA5F1B4C-FBCB-457A-86CC-4DA947ADBFCF}"/>
    <cellStyle name="Normal 39 13 2" xfId="6556" xr:uid="{06272EDF-B670-485A-8444-E5DF40F2485C}"/>
    <cellStyle name="Normal 39 14" xfId="6557" xr:uid="{E527DD23-1833-404B-9530-95FFF557C8E2}"/>
    <cellStyle name="Normal 39 14 2" xfId="6558" xr:uid="{83A08481-6E83-4538-A8A7-42D749EA391D}"/>
    <cellStyle name="Normal 39 15" xfId="6559" xr:uid="{AEB63513-F6EE-431E-86A6-1E594D0E8623}"/>
    <cellStyle name="Normal 39 15 2" xfId="6560" xr:uid="{45175635-7C4D-47E2-9390-E91B9D28D8D4}"/>
    <cellStyle name="Normal 39 16" xfId="6561" xr:uid="{52AA361B-0310-4E29-B7C2-382EE1BD4300}"/>
    <cellStyle name="Normal 39 16 2" xfId="6562" xr:uid="{01880265-8B1E-4EDE-9295-FE893AF3C8E5}"/>
    <cellStyle name="Normal 39 17" xfId="6563" xr:uid="{6E7163F4-EA58-41D7-A1E0-1F7CBEBFB47A}"/>
    <cellStyle name="Normal 39 17 2" xfId="6564" xr:uid="{A666B34D-7A53-475A-AE5F-E6619C815A2B}"/>
    <cellStyle name="Normal 39 18" xfId="6565" xr:uid="{C779241E-16A2-44EF-BC3B-5162AB5502E4}"/>
    <cellStyle name="Normal 39 18 2" xfId="6566" xr:uid="{B9A6E08B-3961-4095-8073-1F18A4DE6A0E}"/>
    <cellStyle name="Normal 39 19" xfId="6567" xr:uid="{1A947697-C903-40BD-A377-42556AE272B1}"/>
    <cellStyle name="Normal 39 19 2" xfId="6568" xr:uid="{C6493B50-4177-44CA-B895-91E9E9EA6235}"/>
    <cellStyle name="Normal 39 2" xfId="1398" xr:uid="{1359CB37-18E8-4749-97F2-9D209A08A9A5}"/>
    <cellStyle name="Normal 39 2 2" xfId="6570" xr:uid="{DC0A6647-C73E-4225-9BAB-7378C0B353A9}"/>
    <cellStyle name="Normal 39 2 3" xfId="14801" xr:uid="{880FD5F4-B982-49CC-AB88-5E627DA00207}"/>
    <cellStyle name="Normal 39 2 3 2" xfId="20333" xr:uid="{6C4C5C14-AA13-49C6-BEAF-E8245E25A57B}"/>
    <cellStyle name="Normal 39 2 3 3" xfId="28496" xr:uid="{FCA5533F-BBD0-4A03-BB5C-AF2F66B14352}"/>
    <cellStyle name="Normal 39 2 3 4" xfId="36919" xr:uid="{829EE52A-96C7-46EC-89B4-3700A6B78954}"/>
    <cellStyle name="Normal 39 2 4" xfId="17283" xr:uid="{68915CEE-7068-4742-A956-E695E8E990FC}"/>
    <cellStyle name="Normal 39 2 5" xfId="28495" xr:uid="{9A15573B-EEAE-4A3E-9445-6EC8BBEA3CC2}"/>
    <cellStyle name="Normal 39 2 6" xfId="6569" xr:uid="{1B7BAC84-5FE9-49BB-AC13-78A7E7AAA6FD}"/>
    <cellStyle name="Normal 39 20" xfId="6571" xr:uid="{976E4F5F-035B-49E0-8A28-9C8C1B12E846}"/>
    <cellStyle name="Normal 39 20 2" xfId="6572" xr:uid="{BCED5E2D-CB83-4B65-93EF-8AA1E187A61D}"/>
    <cellStyle name="Normal 39 21" xfId="6573" xr:uid="{C7EE6C58-FE40-4767-BABE-2487030C0C20}"/>
    <cellStyle name="Normal 39 21 2" xfId="6574" xr:uid="{21EDBE61-8442-4518-8629-B37518588F2D}"/>
    <cellStyle name="Normal 39 22" xfId="6575" xr:uid="{9805A305-B68F-4FF5-9D95-A5C6AF5118A0}"/>
    <cellStyle name="Normal 39 22 2" xfId="6576" xr:uid="{99B7233F-E307-4722-97DB-A6004B9AD405}"/>
    <cellStyle name="Normal 39 23" xfId="6577" xr:uid="{297DFC64-C0F1-420C-A3CD-5AA73A6B7C80}"/>
    <cellStyle name="Normal 39 23 2" xfId="6578" xr:uid="{2C362322-48C5-47BF-9984-59940A5FFBE6}"/>
    <cellStyle name="Normal 39 24" xfId="6579" xr:uid="{0A39D08B-42F4-4533-93F8-CFECBA1748FB}"/>
    <cellStyle name="Normal 39 24 2" xfId="6580" xr:uid="{B9148B42-78CB-4F5B-86BC-B072D6415224}"/>
    <cellStyle name="Normal 39 25" xfId="6581" xr:uid="{BFB89C56-E91F-4F73-9299-A847B4874C4A}"/>
    <cellStyle name="Normal 39 25 2" xfId="6582" xr:uid="{62CFE061-469C-4B31-A591-355486AD9A5F}"/>
    <cellStyle name="Normal 39 26" xfId="6583" xr:uid="{7149A181-3C41-4277-9E01-26F0C6EC71B4}"/>
    <cellStyle name="Normal 39 26 2" xfId="6584" xr:uid="{15CC39E3-E800-44A4-A58F-A11F9AEF2F63}"/>
    <cellStyle name="Normal 39 27" xfId="6585" xr:uid="{0C0E1953-7766-4706-B541-15C794A10339}"/>
    <cellStyle name="Normal 39 27 2" xfId="6586" xr:uid="{F7C6975E-C3BC-4C32-A44B-2963E7913751}"/>
    <cellStyle name="Normal 39 28" xfId="6587" xr:uid="{A20803D9-EA73-4BC5-A183-EFCEE624A0CD}"/>
    <cellStyle name="Normal 39 28 2" xfId="6588" xr:uid="{4CA7D7E1-39CD-4D81-9C50-1B32AE2C01A2}"/>
    <cellStyle name="Normal 39 29" xfId="6589" xr:uid="{E6640B8F-2CA9-4AAA-9245-966D837768B0}"/>
    <cellStyle name="Normal 39 29 2" xfId="6590" xr:uid="{A5ABA0EC-CCC1-4137-9E47-7D1877644BC1}"/>
    <cellStyle name="Normal 39 3" xfId="1399" xr:uid="{391D43B6-C2AD-407F-A6E9-6154DC209885}"/>
    <cellStyle name="Normal 39 3 2" xfId="6591" xr:uid="{41B74131-7391-4172-A641-716D1875EF90}"/>
    <cellStyle name="Normal 39 3 3" xfId="15105" xr:uid="{44DED983-D0BA-45F5-8F64-D870D4BFA781}"/>
    <cellStyle name="Normal 39 3 3 2" xfId="20334" xr:uid="{B1E8DB6E-9E0F-4557-9402-5C42B43A7D70}"/>
    <cellStyle name="Normal 39 3 3 3" xfId="28498" xr:uid="{03C2FA46-4DBF-4003-9048-7B47F53FB8B5}"/>
    <cellStyle name="Normal 39 3 3 4" xfId="36920" xr:uid="{18433FDF-3A09-43DE-838F-D534F4918F95}"/>
    <cellStyle name="Normal 39 3 4" xfId="17284" xr:uid="{13607149-CD5B-4BA0-91D8-FF09CB8A2404}"/>
    <cellStyle name="Normal 39 3 5" xfId="28497" xr:uid="{8D9879CE-7908-4724-A9B4-15D5036E35BE}"/>
    <cellStyle name="Normal 39 30" xfId="6592" xr:uid="{6B866DC4-12F3-42AF-BAE7-854B515129B2}"/>
    <cellStyle name="Normal 39 30 2" xfId="6593" xr:uid="{BFA883BC-6A38-420F-8526-62C2ABAA7683}"/>
    <cellStyle name="Normal 39 31" xfId="6594" xr:uid="{1F3A5DEC-A09A-4576-ABB0-DE0F2D0C8748}"/>
    <cellStyle name="Normal 39 32" xfId="12608" xr:uid="{95A27B74-CDA4-405E-BBF0-BF54B5CEDF0E}"/>
    <cellStyle name="Normal 39 32 2" xfId="17285" xr:uid="{5F4AF4AA-A3C9-4195-BFF7-0766FF841660}"/>
    <cellStyle name="Normal 39 33" xfId="39193" xr:uid="{0A4C71A1-78A3-4ED2-87BC-A3BF6F1697E2}"/>
    <cellStyle name="Normal 39 4" xfId="6595" xr:uid="{02BDE06C-2262-4833-BC66-BCBE1BC1B5A8}"/>
    <cellStyle name="Normal 39 4 2" xfId="6596" xr:uid="{CAA75AD3-3C03-4373-A627-6CE8D1628E82}"/>
    <cellStyle name="Normal 39 4 3" xfId="15467" xr:uid="{41AEF056-3B53-4254-8232-DC16ECBC57FC}"/>
    <cellStyle name="Normal 39 4 3 2" xfId="20335" xr:uid="{5D75EDE5-FE84-4C32-8DE4-DB381934C6CB}"/>
    <cellStyle name="Normal 39 4 3 3" xfId="28500" xr:uid="{541F66F4-402D-44EE-9024-33E8A2919BA6}"/>
    <cellStyle name="Normal 39 4 3 4" xfId="36921" xr:uid="{DFE31088-9B64-49D8-88A3-A15CFA7DCD11}"/>
    <cellStyle name="Normal 39 4 4" xfId="17286" xr:uid="{E8A64632-0791-439E-ABF7-384489F2DD9E}"/>
    <cellStyle name="Normal 39 4 5" xfId="28499" xr:uid="{97F6CE79-E05E-4E74-B003-43318285B6B6}"/>
    <cellStyle name="Normal 39 5" xfId="6597" xr:uid="{9E0BF58F-56EA-4342-80D2-CECA29C8F762}"/>
    <cellStyle name="Normal 39 5 2" xfId="6598" xr:uid="{3E3727D6-6FBF-466B-9773-991DB65A856C}"/>
    <cellStyle name="Normal 39 6" xfId="6599" xr:uid="{BF79F841-C8F4-4259-AE6C-7817B0D1B34A}"/>
    <cellStyle name="Normal 39 6 2" xfId="6600" xr:uid="{807A26D1-11B4-4A51-A0AA-15D203DC6E9B}"/>
    <cellStyle name="Normal 39 7" xfId="6601" xr:uid="{A02DC0F5-0993-4A9A-BCA2-2ACD9503EFD9}"/>
    <cellStyle name="Normal 39 7 2" xfId="6602" xr:uid="{E5DC3F04-4454-45DB-B1E5-346FF14B2577}"/>
    <cellStyle name="Normal 39 8" xfId="6603" xr:uid="{CC44E528-040F-4EE0-81B8-AE3E3454EB7A}"/>
    <cellStyle name="Normal 39 8 2" xfId="6604" xr:uid="{0598C375-08ED-48DE-9B10-024B0F33D503}"/>
    <cellStyle name="Normal 39 9" xfId="6605" xr:uid="{9492E086-78A8-45EA-A2D6-5BC0690EA8FA}"/>
    <cellStyle name="Normal 39 9 2" xfId="6606" xr:uid="{0BD7B45A-337E-4DB9-AB07-A5BB7880D634}"/>
    <cellStyle name="Normal 4" xfId="39" xr:uid="{B400BA08-42CA-4A5E-86C5-B448BE968B06}"/>
    <cellStyle name="Normal 4 10" xfId="1400" xr:uid="{5293B426-8747-4DF7-BC94-6E413D840EA3}"/>
    <cellStyle name="Normal 4 10 2" xfId="17287" xr:uid="{04B361BE-78D8-40E2-9956-60600CBA79FB}"/>
    <cellStyle name="Normal 4 11" xfId="1401" xr:uid="{BA335836-2F52-4E15-8E66-ECECF5B5DC9E}"/>
    <cellStyle name="Normal 4 11 2" xfId="17288" xr:uid="{C51BD3DC-BC97-4436-B13C-50FA038D5D5E}"/>
    <cellStyle name="Normal 4 11 3" xfId="33879" xr:uid="{09093BDC-3977-4984-8DD2-520DBBA573DF}"/>
    <cellStyle name="Normal 4 12" xfId="1402" xr:uid="{15B3A4A3-7648-44BC-BC55-0D08CC3AC1FE}"/>
    <cellStyle name="Normal 4 12 2" xfId="17289" xr:uid="{38AFEEA1-90ED-4092-9752-FB2CD563DF1D}"/>
    <cellStyle name="Normal 4 12 3" xfId="33880" xr:uid="{CFCD9DA5-D7A6-402B-BD99-9132F4074BE1}"/>
    <cellStyle name="Normal 4 13" xfId="1403" xr:uid="{EA16F19F-A4E2-4AEB-9713-843C13EE71B7}"/>
    <cellStyle name="Normal 4 13 2" xfId="17290" xr:uid="{16ED12AD-38B0-41DC-8EC6-74ABC9C3F86B}"/>
    <cellStyle name="Normal 4 14" xfId="1404" xr:uid="{ACB381A1-B756-49EB-85F9-E5F8BB69658A}"/>
    <cellStyle name="Normal 4 14 2" xfId="17291" xr:uid="{0F9505BA-AE0C-4525-AD99-4283EA3886A9}"/>
    <cellStyle name="Normal 4 15" xfId="1405" xr:uid="{F837ADBB-4792-4FE5-8C13-F8A800894B2C}"/>
    <cellStyle name="Normal 4 15 2" xfId="17292" xr:uid="{55C7749B-7A53-4676-BA30-9237F29AFEED}"/>
    <cellStyle name="Normal 4 16" xfId="1406" xr:uid="{4B9AE7F4-F606-4CD5-A463-B3CFF861ED66}"/>
    <cellStyle name="Normal 4 16 2" xfId="17293" xr:uid="{FAC6891C-0803-48B0-A0A8-D1D5423B16DB}"/>
    <cellStyle name="Normal 4 17" xfId="1407" xr:uid="{F47AD11D-AC32-4A08-A470-508187884268}"/>
    <cellStyle name="Normal 4 17 2" xfId="17294" xr:uid="{F502D1AA-0041-49C1-9936-2F68D2613167}"/>
    <cellStyle name="Normal 4 18" xfId="1408" xr:uid="{9ADBB8FF-6845-495B-B9E8-5AD1D83602A3}"/>
    <cellStyle name="Normal 4 19" xfId="1409" xr:uid="{47E48C2A-54F6-4C90-ADB8-86C9AEFAFB30}"/>
    <cellStyle name="Normal 4 2" xfId="40" xr:uid="{99752810-E7B0-4B99-931A-7AF3D3C71926}"/>
    <cellStyle name="Normal 4 2 15" xfId="35088" xr:uid="{BA09B8D1-B806-49A6-910A-9953BDF20E5C}"/>
    <cellStyle name="Normal 4 2 16" xfId="35084" xr:uid="{E0996D57-3CBB-489F-8FAD-CC4BF53C5896}"/>
    <cellStyle name="Normal 4 2 16 2" xfId="35109" xr:uid="{D784A316-DA06-4FFB-A44D-DAE309908495}"/>
    <cellStyle name="Normal 4 2 2" xfId="1410" xr:uid="{7965EB1B-5FBC-4CF3-A465-9F6AED403A2D}"/>
    <cellStyle name="Normal 4 2 2 2" xfId="12610" xr:uid="{7CB177CC-D482-4113-9C1B-C285133006DD}"/>
    <cellStyle name="Normal 4 2 2 2 2" xfId="12611" xr:uid="{240FB513-22F0-4709-A63B-D9F00A133D37}"/>
    <cellStyle name="Normal 4 2 2 2 2 2" xfId="12612" xr:uid="{96F406FB-AF3F-41B6-90A7-4BA23D28DFC7}"/>
    <cellStyle name="Normal 4 2 2 2 2 2 2" xfId="33881" xr:uid="{F8B1CC60-B822-47DA-A6BF-4806E4A4374A}"/>
    <cellStyle name="Normal 4 2 2 2 2 2 3" xfId="33882" xr:uid="{38FEAB27-988B-4C11-9079-5099DB6DAEBE}"/>
    <cellStyle name="Normal 4 2 2 2 2 2 4" xfId="32080" xr:uid="{8DAB8A2A-353D-4C56-A2AA-5A77FE9FD56D}"/>
    <cellStyle name="Normal 4 2 2 2 2 3" xfId="33883" xr:uid="{2D542D51-8E53-4E8F-90F2-EC59F80F3F6E}"/>
    <cellStyle name="Normal 4 2 2 2 2 4" xfId="33884" xr:uid="{76C1A054-9F88-4FB3-B661-8633F21A997D}"/>
    <cellStyle name="Normal 4 2 2 2 2 5" xfId="32079" xr:uid="{9E90903F-33F4-4ED8-A5B6-023C83359BD0}"/>
    <cellStyle name="Normal 4 2 2 2 3" xfId="12613" xr:uid="{939F85C5-D3D0-4962-B540-6E83C3070207}"/>
    <cellStyle name="Normal 4 2 2 2 3 2" xfId="12614" xr:uid="{C616E178-0613-44CD-831B-8D26528EF4CF}"/>
    <cellStyle name="Normal 4 2 2 2 3 2 2" xfId="33885" xr:uid="{97F1C1B3-3FF3-4186-AF48-15856B03084E}"/>
    <cellStyle name="Normal 4 2 2 2 3 3" xfId="33886" xr:uid="{A2C254D2-07C7-4D74-B3F9-ED2BDA6E78D8}"/>
    <cellStyle name="Normal 4 2 2 2 3 4" xfId="32081" xr:uid="{AF899785-6301-450E-B44D-58C02C1E0D2B}"/>
    <cellStyle name="Normal 4 2 2 2 4" xfId="12615" xr:uid="{DFA435E4-075B-4DE4-90EC-B562AE01020A}"/>
    <cellStyle name="Normal 4 2 2 2 4 2" xfId="12616" xr:uid="{090D307F-7C4A-4DEF-B806-140E5A3A4387}"/>
    <cellStyle name="Normal 4 2 2 2 4 3" xfId="33887" xr:uid="{4D9760A6-93E6-4F6D-B6C6-9672A38149FD}"/>
    <cellStyle name="Normal 4 2 2 2 5" xfId="12617" xr:uid="{BEF617EC-25D1-4651-8163-81222796DFDF}"/>
    <cellStyle name="Normal 4 2 2 2 5 2" xfId="33888" xr:uid="{3BB7C6A6-05B5-4856-A80D-E6186FA57411}"/>
    <cellStyle name="Normal 4 2 2 2 6" xfId="32078" xr:uid="{026F07C8-A92B-4A73-AEFC-9A11D6E65A0E}"/>
    <cellStyle name="Normal 4 2 2 3" xfId="2991" xr:uid="{EDF09938-FA87-4DD3-8933-EB1B43019DE3}"/>
    <cellStyle name="Normal 4 2 2 3 2" xfId="12619" xr:uid="{941B199C-8097-4768-9CF3-3A9E4DBE3E80}"/>
    <cellStyle name="Normal 4 2 2 3 2 2" xfId="17295" xr:uid="{72F554E2-7898-49D8-BE2B-85F62896EA56}"/>
    <cellStyle name="Normal 4 2 2 3 2 2 2" xfId="33889" xr:uid="{FF3A0988-1B9B-48C1-95D5-75CABDEB1EAC}"/>
    <cellStyle name="Normal 4 2 2 3 2 3" xfId="33890" xr:uid="{9A24E17A-D3CA-478A-BB2D-898A1B481A72}"/>
    <cellStyle name="Normal 4 2 2 3 2 4" xfId="32083" xr:uid="{4EAB8F37-3380-4236-B799-C319D6B33149}"/>
    <cellStyle name="Normal 4 2 2 3 3" xfId="12618" xr:uid="{55AE16D8-9C82-45ED-84DC-0EAC2CE56DE4}"/>
    <cellStyle name="Normal 4 2 2 3 3 2" xfId="33891" xr:uid="{30249E37-F1CE-40B4-8E2C-74CDDEDACB6F}"/>
    <cellStyle name="Normal 4 2 2 3 4" xfId="33892" xr:uid="{4A0DA26C-DD6F-44FC-89AB-0B252ED58579}"/>
    <cellStyle name="Normal 4 2 2 3 5" xfId="32082" xr:uid="{6F88A4E0-F27E-4E43-9227-D357C3A53C19}"/>
    <cellStyle name="Normal 4 2 2 4" xfId="12620" xr:uid="{3329CD12-FC41-45E4-85AF-74D1E12CB70E}"/>
    <cellStyle name="Normal 4 2 2 4 2" xfId="12621" xr:uid="{0E0287A0-BF47-48D7-BDC7-F2E41678B649}"/>
    <cellStyle name="Normal 4 2 2 4 2 2" xfId="33893" xr:uid="{8BF9241E-246E-49B7-9D2E-C1BA0992ED96}"/>
    <cellStyle name="Normal 4 2 2 4 3" xfId="33894" xr:uid="{A77F382D-9FAA-43F4-871A-0232CB6119E0}"/>
    <cellStyle name="Normal 4 2 2 4 4" xfId="32084" xr:uid="{AE39B944-048A-4F06-9AE2-AF264200E653}"/>
    <cellStyle name="Normal 4 2 2 5" xfId="12622" xr:uid="{B56944ED-D9AE-4506-92AE-FEF96CE38002}"/>
    <cellStyle name="Normal 4 2 2 5 2" xfId="12623" xr:uid="{F7976E81-CA20-4A00-8DB2-FEDBE4FF52DD}"/>
    <cellStyle name="Normal 4 2 2 5 3" xfId="33895" xr:uid="{775B20B7-E705-4CED-A58A-CBE7853F20F0}"/>
    <cellStyle name="Normal 4 2 2 6" xfId="12624" xr:uid="{B39251A6-E4AC-4557-9817-472B796946AD}"/>
    <cellStyle name="Normal 4 2 2 6 2" xfId="17296" xr:uid="{597FF67F-27C5-4891-9D36-8D8064B8742F}"/>
    <cellStyle name="Normal 4 2 2 6 3" xfId="33896" xr:uid="{BA640AF7-5DA3-4B10-8259-76674CC9F259}"/>
    <cellStyle name="Normal 4 2 2 7" xfId="12609" xr:uid="{7FD6359C-BED8-4AE3-8DF0-0A90E3BF1829}"/>
    <cellStyle name="Normal 4 2 2 8" xfId="32077" xr:uid="{1A1DD763-4E5B-4B1B-8D15-9881326709B5}"/>
    <cellStyle name="Normal 4 2 3" xfId="1411" xr:uid="{9C82550B-8DC0-4AB6-88A8-5E2209B0468B}"/>
    <cellStyle name="Normal 4 2 3 2" xfId="12626" xr:uid="{CDD74A00-42A9-457F-9F89-DF770C5DC829}"/>
    <cellStyle name="Normal 4 2 3 2 2" xfId="12627" xr:uid="{EB8BE0CA-9020-4E7E-8878-75278579930A}"/>
    <cellStyle name="Normal 4 2 3 2 2 2" xfId="33897" xr:uid="{2FF646DA-BCD6-46C1-B6CB-76FA575DD94E}"/>
    <cellStyle name="Normal 4 2 3 2 2 3" xfId="33898" xr:uid="{DAD9B4F9-4E9D-410B-B751-23B1CB792088}"/>
    <cellStyle name="Normal 4 2 3 2 3" xfId="33899" xr:uid="{284543F6-C00A-4D4F-AF05-77A728B9E9A7}"/>
    <cellStyle name="Normal 4 2 3 2 4" xfId="33900" xr:uid="{5945425D-3C00-4092-890F-3FA876364108}"/>
    <cellStyle name="Normal 4 2 3 3" xfId="12628" xr:uid="{4658E157-A7E9-44C5-B879-568AAABB58A1}"/>
    <cellStyle name="Normal 4 2 3 3 2" xfId="12629" xr:uid="{8F043994-088D-474C-BA41-1A4E2782D58E}"/>
    <cellStyle name="Normal 4 2 3 3 3" xfId="33901" xr:uid="{45B27F35-0ED5-4D45-8760-3DE6696265D4}"/>
    <cellStyle name="Normal 4 2 3 4" xfId="12630" xr:uid="{C0E5F69F-92E8-40D4-98CD-A6B2B658F5B5}"/>
    <cellStyle name="Normal 4 2 3 4 2" xfId="12631" xr:uid="{BF62EF5B-1425-4416-BA5A-3F5B2632F8A4}"/>
    <cellStyle name="Normal 4 2 3 5" xfId="12632" xr:uid="{BA3F7130-8993-4B8D-B962-B986D80F1DAD}"/>
    <cellStyle name="Normal 4 2 3 5 2" xfId="17297" xr:uid="{5899CF96-FAC7-40CE-BA57-C14DE6E25C6A}"/>
    <cellStyle name="Normal 4 2 3 5 3" xfId="33902" xr:uid="{F8810AD9-9000-43C7-A2E4-69B3BAAB4D62}"/>
    <cellStyle name="Normal 4 2 3 6" xfId="12625" xr:uid="{522F755E-05BF-42F0-9003-7C151EFB5039}"/>
    <cellStyle name="Normal 4 2 4" xfId="1412" xr:uid="{00B8766E-6C1E-4AB0-8518-894820E6A87C}"/>
    <cellStyle name="Normal 4 2 4 2" xfId="12633" xr:uid="{42FBBFE7-F8E0-498E-9EC4-20BD18A81BB0}"/>
    <cellStyle name="Normal 4 2 4 2 2" xfId="12634" xr:uid="{C8CFAB6A-EFD7-4848-81A1-06A7C31AC1DA}"/>
    <cellStyle name="Normal 4 2 4 2 3" xfId="33903" xr:uid="{96BE5A0C-4F26-4593-9EFB-768A18FE54E0}"/>
    <cellStyle name="Normal 4 2 4 3" xfId="12635" xr:uid="{FC6632E8-A061-4116-B290-6FCD0AA1F9B4}"/>
    <cellStyle name="Normal 4 2 4 3 2" xfId="12636" xr:uid="{26E850D7-069B-4734-BB1D-8551E8F798F4}"/>
    <cellStyle name="Normal 4 2 4 4" xfId="33904" xr:uid="{4433A874-7428-4EF7-91DF-B077D9085811}"/>
    <cellStyle name="Normal 4 2 5" xfId="1413" xr:uid="{6D4CD4DC-B579-428A-9415-47B0DEF918A7}"/>
    <cellStyle name="Normal 4 2 5 2" xfId="33905" xr:uid="{96FC3809-0034-489F-B139-65E0C67E6F71}"/>
    <cellStyle name="Normal 4 2 5 3" xfId="33906" xr:uid="{EB3495B3-B3A8-4110-85C0-BEFAAA193B76}"/>
    <cellStyle name="Normal 4 2 5 4" xfId="32085" xr:uid="{AB0C1ACD-3389-41CF-B11F-14C0B9FF8358}"/>
    <cellStyle name="Normal 4 2 6" xfId="1414" xr:uid="{C49B57BC-9C2C-436D-AACD-EC84E2E1497D}"/>
    <cellStyle name="Normal 4 2 6 2" xfId="33907" xr:uid="{7147EC74-627C-45AE-ADB0-412CD056A8C7}"/>
    <cellStyle name="Normal 4 2 7" xfId="1415" xr:uid="{9CDD43E9-61B1-4071-9B9D-BEBD6D73C405}"/>
    <cellStyle name="Normal 4 2 7 2" xfId="33908" xr:uid="{F1AE2A49-3036-4377-8731-557D9EFB7383}"/>
    <cellStyle name="Normal 4 2 8" xfId="1416" xr:uid="{79569361-7FFF-4A49-980C-2A5556877CE0}"/>
    <cellStyle name="Normal 4 2 8 2" xfId="1417" xr:uid="{F11FF34F-0F05-4E6E-AA17-E7053918C21E}"/>
    <cellStyle name="Normal 4 2 8 3" xfId="12637" xr:uid="{21061822-620E-4971-A86F-C1721FBCB5D1}"/>
    <cellStyle name="Normal 4 2 9" xfId="10068" xr:uid="{1F754C8A-BBD7-4FCA-A41C-259C86C5445F}"/>
    <cellStyle name="Normal 4 2 9 2" xfId="31231" xr:uid="{9ED0349E-8C6B-452E-9931-41D9A07CA72E}"/>
    <cellStyle name="Normal 4 20" xfId="1418" xr:uid="{347CF0CF-6CC2-46B2-BB03-F89FAF20F67E}"/>
    <cellStyle name="Normal 4 21" xfId="1419" xr:uid="{83BAC84C-0AFD-49D7-8694-96EC3C440051}"/>
    <cellStyle name="Normal 4 22" xfId="1420" xr:uid="{BD550BA2-0359-4F1B-9E07-10550BCFD714}"/>
    <cellStyle name="Normal 4 23" xfId="1421" xr:uid="{D8CAF06F-FD0C-4103-9EAC-17B5AAA97F2F}"/>
    <cellStyle name="Normal 4 24" xfId="1422" xr:uid="{6A46B51F-538B-43D0-829F-367069A55A56}"/>
    <cellStyle name="Normal 4 25" xfId="10069" xr:uid="{8EDFAD00-EC91-4937-87A2-6C6569A22FDF}"/>
    <cellStyle name="Normal 4 25 2" xfId="12638" xr:uid="{CF38237F-EF34-4772-89F0-47E3C3C9A1DF}"/>
    <cellStyle name="Normal 4 25 2 2" xfId="14804" xr:uid="{17437127-0E67-481C-971E-5E98772B2082}"/>
    <cellStyle name="Normal 4 25 2 2 2" xfId="20337" xr:uid="{FB4843B5-1EB5-4741-BBA2-E853B98ECC80}"/>
    <cellStyle name="Normal 4 25 2 2 3" xfId="28503" xr:uid="{C7F7909A-DCA4-4A45-889F-0180A2DEE7DB}"/>
    <cellStyle name="Normal 4 25 2 2 4" xfId="36925" xr:uid="{2972B581-E799-4B00-AEB0-7421C7DE8950}"/>
    <cellStyle name="Normal 4 25 2 3" xfId="17299" xr:uid="{E440BA24-5763-4C2C-A283-A24708373AAB}"/>
    <cellStyle name="Normal 4 25 2 4" xfId="28502" xr:uid="{F42D2CA4-0355-416E-A8EF-5F29DBE882B5}"/>
    <cellStyle name="Normal 4 25 2 5" xfId="36924" xr:uid="{C05BE3D0-9B27-4F80-BF77-D3A32B7BB4A1}"/>
    <cellStyle name="Normal 4 25 3" xfId="15106" xr:uid="{CC401DE1-60C6-4897-B762-7B19276D6B36}"/>
    <cellStyle name="Normal 4 25 3 2" xfId="20338" xr:uid="{B347E258-D7E7-488C-89B8-90E2ED901C6D}"/>
    <cellStyle name="Normal 4 25 3 2 2" xfId="28505" xr:uid="{AE812012-6D5C-4AC3-B636-99701DE5E8EF}"/>
    <cellStyle name="Normal 4 25 3 3" xfId="17300" xr:uid="{B416EE01-B714-4BEF-8E61-2952EF9FD4D5}"/>
    <cellStyle name="Normal 4 25 3 4" xfId="28504" xr:uid="{C12D7F8B-B026-40BF-96BA-740585C6553C}"/>
    <cellStyle name="Normal 4 25 3 5" xfId="36926" xr:uid="{DAE57727-C866-4C9C-B291-4775B2ED5A84}"/>
    <cellStyle name="Normal 4 25 4" xfId="15468" xr:uid="{2A8BB985-16E8-40B0-AF7F-2FDA9DC0D14C}"/>
    <cellStyle name="Normal 4 25 4 2" xfId="20339" xr:uid="{A017AE04-A7F4-42F8-8A3E-5B11D73BCC6E}"/>
    <cellStyle name="Normal 4 25 4 2 2" xfId="28507" xr:uid="{1CB7935E-7C2E-4ABA-A43C-28210423616B}"/>
    <cellStyle name="Normal 4 25 4 3" xfId="17301" xr:uid="{6AF34CB4-75DF-4376-A941-930E77874315}"/>
    <cellStyle name="Normal 4 25 4 4" xfId="28506" xr:uid="{97D00EAC-2794-40A2-8705-973414A107AC}"/>
    <cellStyle name="Normal 4 25 4 5" xfId="36927" xr:uid="{F4C12B6E-50C2-4675-BD57-374436088550}"/>
    <cellStyle name="Normal 4 25 5" xfId="14601" xr:uid="{97F00507-2E49-4787-B6C9-92EAD059B413}"/>
    <cellStyle name="Normal 4 25 5 2" xfId="20336" xr:uid="{2417D08E-F581-444E-81D7-172DDE159338}"/>
    <cellStyle name="Normal 4 25 5 3" xfId="28508" xr:uid="{CE198D58-306A-4118-B9EC-1BEC2114FBF0}"/>
    <cellStyle name="Normal 4 25 5 4" xfId="36928" xr:uid="{56D272F2-A296-463F-AF48-BF5E22A4A6F4}"/>
    <cellStyle name="Normal 4 25 6" xfId="17298" xr:uid="{0D8781DF-2DAB-4297-A1D4-442462C2DE15}"/>
    <cellStyle name="Normal 4 25 7" xfId="28501" xr:uid="{76D11B65-D614-4875-94BF-978A43E0C43B}"/>
    <cellStyle name="Normal 4 25 8" xfId="36923" xr:uid="{694E9041-53A0-46B4-AB18-113AB16F946F}"/>
    <cellStyle name="Normal 4 26" xfId="14625" xr:uid="{2E5C9565-2560-46E7-9E12-89436C50D232}"/>
    <cellStyle name="Normal 4 26 2" xfId="20340" xr:uid="{9761D876-F980-4B4B-82CF-5B26A0DCE2BB}"/>
    <cellStyle name="Normal 4 26 2 2" xfId="28510" xr:uid="{10BC427E-8388-400D-8118-A8EFA3D8595B}"/>
    <cellStyle name="Normal 4 26 3" xfId="17302" xr:uid="{82DADBAA-B03B-45B8-862D-CAC0F4760F25}"/>
    <cellStyle name="Normal 4 26 4" xfId="28509" xr:uid="{8B2F0294-7C33-4CC5-AD39-D8A3D2FFC1A9}"/>
    <cellStyle name="Normal 4 26 5" xfId="36929" xr:uid="{DD0B0247-AF0E-4B29-839A-7215CC908BFF}"/>
    <cellStyle name="Normal 4 27" xfId="15063" xr:uid="{76085ADA-FEB7-450A-BEE8-112D3891021A}"/>
    <cellStyle name="Normal 4 27 2" xfId="20341" xr:uid="{3C58574C-0FCE-4119-A027-1A22533DFFFA}"/>
    <cellStyle name="Normal 4 27 2 2" xfId="28512" xr:uid="{34760248-7E85-4023-858C-B028733919BB}"/>
    <cellStyle name="Normal 4 27 3" xfId="17303" xr:uid="{2DB414FC-0BE5-4DC9-8353-ADE222122707}"/>
    <cellStyle name="Normal 4 27 4" xfId="28511" xr:uid="{20EFF306-1711-4796-957A-D385D5850985}"/>
    <cellStyle name="Normal 4 27 5" xfId="36930" xr:uid="{42CB7B42-8E65-4296-8AD1-86D8309EE825}"/>
    <cellStyle name="Normal 4 28" xfId="15281" xr:uid="{F3383194-5B55-4118-9B1E-2DE6DA727888}"/>
    <cellStyle name="Normal 4 28 2" xfId="20342" xr:uid="{479D724C-386A-4F9C-864A-FD7F4C57DB66}"/>
    <cellStyle name="Normal 4 28 2 2" xfId="28514" xr:uid="{0A71E040-1026-454F-94C3-B1A250D9BEA2}"/>
    <cellStyle name="Normal 4 28 3" xfId="17304" xr:uid="{385C8B7B-3196-4A2F-AED4-2D39AA81CEF7}"/>
    <cellStyle name="Normal 4 28 4" xfId="28513" xr:uid="{28B6F341-AA6A-40D8-96AF-FD136396E7CC}"/>
    <cellStyle name="Normal 4 28 5" xfId="36931" xr:uid="{6B24E34D-F6AD-4CFA-AF35-8891D9C37745}"/>
    <cellStyle name="Normal 4 29" xfId="31230" xr:uid="{F1FB2305-0A1D-45E7-82CB-7A1B58977576}"/>
    <cellStyle name="Normal 4 3" xfId="1423" xr:uid="{A8F5A8D8-BC9D-4483-A4A8-04117ACFC297}"/>
    <cellStyle name="Normal 4 3 10" xfId="2705" xr:uid="{9A01CBD5-97DD-4262-A9DC-A99662BB4E59}"/>
    <cellStyle name="Normal 4 3 2" xfId="1424" xr:uid="{74C5B819-9DA9-42F7-B54D-D664842F7F2B}"/>
    <cellStyle name="Normal 4 3 2 2" xfId="1783" xr:uid="{85056B37-F0AF-4E07-85EA-B4E851F758DD}"/>
    <cellStyle name="Normal 4 3 2 2 2" xfId="12641" xr:uid="{112A62B8-D11C-402F-895F-582F1CF2DF82}"/>
    <cellStyle name="Normal 4 3 2 2 2 2" xfId="17305" xr:uid="{847B2641-F3E6-47D2-A960-E70F22221F6D}"/>
    <cellStyle name="Normal 4 3 2 2 2 2 2" xfId="33909" xr:uid="{BBA9B122-EA91-4483-B143-AEC3C34420D5}"/>
    <cellStyle name="Normal 4 3 2 2 2 3" xfId="33910" xr:uid="{5BE2AD21-050B-4F8B-9637-90A5BD503299}"/>
    <cellStyle name="Normal 4 3 2 2 2 4" xfId="32089" xr:uid="{F4DEE3A5-3A23-4060-9632-95DCC2DC8AEC}"/>
    <cellStyle name="Normal 4 3 2 2 3" xfId="33911" xr:uid="{57556481-BB6A-4C68-9DF2-AF8AAD323DB1}"/>
    <cellStyle name="Normal 4 3 2 2 4" xfId="33912" xr:uid="{8360C1C7-21FF-4E15-9ABE-E1E92EB3E134}"/>
    <cellStyle name="Normal 4 3 2 2 5" xfId="32088" xr:uid="{ECA2291E-85F7-4DDD-907D-9CA989545A23}"/>
    <cellStyle name="Normal 4 3 2 2 6" xfId="12640" xr:uid="{E636CCBD-1FE8-406F-87DC-E3A628FE0706}"/>
    <cellStyle name="Normal 4 3 2 3" xfId="12642" xr:uid="{2809DAE8-EC91-4957-BA90-7DAB473A9A2B}"/>
    <cellStyle name="Normal 4 3 2 3 2" xfId="12643" xr:uid="{A50F667E-FAA8-491B-B25C-47ED75846727}"/>
    <cellStyle name="Normal 4 3 2 3 2 2" xfId="33913" xr:uid="{8CA59D33-89EE-4B09-81EB-704625077FEC}"/>
    <cellStyle name="Normal 4 3 2 3 3" xfId="33914" xr:uid="{2697BF33-0AC4-4C4B-97C8-65C0636DE7C0}"/>
    <cellStyle name="Normal 4 3 2 3 4" xfId="32090" xr:uid="{D4F361B6-F13D-4979-84E0-967D92046EC6}"/>
    <cellStyle name="Normal 4 3 2 4" xfId="12644" xr:uid="{8EB84B8A-E1C0-486A-907A-97CEAC3EA4C5}"/>
    <cellStyle name="Normal 4 3 2 4 2" xfId="12645" xr:uid="{974C1D95-86C4-4873-A9CA-79A7C7941167}"/>
    <cellStyle name="Normal 4 3 2 4 3" xfId="33915" xr:uid="{42D532E0-51DC-4293-9BCF-1DD02ACC02CC}"/>
    <cellStyle name="Normal 4 3 2 5" xfId="24150" xr:uid="{40879325-43A8-4988-A79D-766B4CDDD405}"/>
    <cellStyle name="Normal 4 3 2 5 2" xfId="33916" xr:uid="{C8188051-0FB1-4D4A-BEDC-9960C34996BB}"/>
    <cellStyle name="Normal 4 3 2 6" xfId="32087" xr:uid="{640BC5BC-2ACB-435E-B209-8A78E4C544EB}"/>
    <cellStyle name="Normal 4 3 3" xfId="1858" xr:uid="{A1419FC1-6DC4-4FA3-8F36-121508A61368}"/>
    <cellStyle name="Normal 4 3 3 2" xfId="12647" xr:uid="{D48D97F7-42CA-4688-88FC-A8D457B2305C}"/>
    <cellStyle name="Normal 4 3 3 2 2" xfId="17306" xr:uid="{36769F37-4AB5-41E5-A446-1883C0B2FA65}"/>
    <cellStyle name="Normal 4 3 3 2 2 2" xfId="33917" xr:uid="{5A09B394-4DB8-4C09-A0AC-4D5BCFC90026}"/>
    <cellStyle name="Normal 4 3 3 2 3" xfId="33918" xr:uid="{A2E56155-5D0D-4291-91F1-3EF85EA71E89}"/>
    <cellStyle name="Normal 4 3 3 2 4" xfId="32092" xr:uid="{7CB2ED1C-E3F7-4A70-BF3F-BACAD16789E0}"/>
    <cellStyle name="Normal 4 3 3 3" xfId="12646" xr:uid="{6BB1175E-E31A-4E4D-AEAB-161CC90C88D6}"/>
    <cellStyle name="Normal 4 3 3 3 2" xfId="33919" xr:uid="{043FFA55-AEE5-429A-A696-B1CE85504EDD}"/>
    <cellStyle name="Normal 4 3 3 4" xfId="33920" xr:uid="{89BBFC2F-DCD6-4BA6-B776-BE5BBCC528DA}"/>
    <cellStyle name="Normal 4 3 3 5" xfId="32091" xr:uid="{8E88ED3B-C18A-42AF-860E-365F757DA5E4}"/>
    <cellStyle name="Normal 4 3 3 6" xfId="10070" xr:uid="{E0002C1B-02B8-43C2-8A81-D49E61C5BA90}"/>
    <cellStyle name="Normal 4 3 4" xfId="12648" xr:uid="{A320E061-40A8-4CB3-BE4C-A3DD0A05D39D}"/>
    <cellStyle name="Normal 4 3 4 2" xfId="12649" xr:uid="{2247F09E-4AEA-4234-BD21-C9E9A063024E}"/>
    <cellStyle name="Normal 4 3 4 2 2" xfId="33921" xr:uid="{537A5FD7-1383-4841-8992-AC9D531D5A5B}"/>
    <cellStyle name="Normal 4 3 4 3" xfId="31233" xr:uid="{DC2943C6-9E4D-400D-9F60-C40F64D615F5}"/>
    <cellStyle name="Normal 4 3 4 3 2" xfId="33922" xr:uid="{F003E27C-749D-463B-9776-79632363CFDF}"/>
    <cellStyle name="Normal 4 3 4 4" xfId="32093" xr:uid="{3CFE82ED-5873-44C0-BA95-185870EC0219}"/>
    <cellStyle name="Normal 4 3 5" xfId="12650" xr:uid="{B0C4A9D9-615E-4D20-BCA5-26387E646C49}"/>
    <cellStyle name="Normal 4 3 5 2" xfId="12651" xr:uid="{46815F29-AF23-4E0F-9E08-DD29C81C9709}"/>
    <cellStyle name="Normal 4 3 5 3" xfId="33923" xr:uid="{A24D552B-5E5A-4326-91F1-76CCAD77A602}"/>
    <cellStyle name="Normal 4 3 6" xfId="12639" xr:uid="{C17AE465-90F2-417A-8B42-246FDAB35E30}"/>
    <cellStyle name="Normal 4 3 6 2" xfId="14805" xr:uid="{BE07BA8A-F2FA-470A-BDF5-31B8B6CFFB09}"/>
    <cellStyle name="Normal 4 3 6 3" xfId="33924" xr:uid="{D312192B-6A05-4295-BC17-0E54D76BF231}"/>
    <cellStyle name="Normal 4 3 7" xfId="31232" xr:uid="{DD6E4503-8716-4EA8-AF01-65CEB7C3F9CE}"/>
    <cellStyle name="Normal 4 3 8" xfId="32086" xr:uid="{F73A4CF7-D2FC-4208-A286-0E62F475E8F5}"/>
    <cellStyle name="Normal 4 3 9" xfId="39194" xr:uid="{393F729C-0E6A-41D5-BE2C-32001F6DA741}"/>
    <cellStyle name="Normal 4 30" xfId="36922" xr:uid="{21D2049A-7F46-4A06-A095-5F882CF06155}"/>
    <cellStyle name="Normal 4 4" xfId="1425" xr:uid="{47347A5A-5D8C-42DE-ABBD-D99E266ACCA1}"/>
    <cellStyle name="Normal 4 4 2" xfId="1779" xr:uid="{4FECF4BA-C48A-43EA-8A98-1228B5E6DC58}"/>
    <cellStyle name="Normal 4 4 2 2" xfId="12653" xr:uid="{7193FF27-4341-43D6-BDFA-41C54E036FE4}"/>
    <cellStyle name="Normal 4 4 2 2 2" xfId="17307" xr:uid="{5A2E910A-65BE-4544-9500-54135031CDAD}"/>
    <cellStyle name="Normal 4 4 2 2 2 2" xfId="33925" xr:uid="{4D097CF6-BF8A-496F-8B7E-81306C739D14}"/>
    <cellStyle name="Normal 4 4 2 2 2 3" xfId="33926" xr:uid="{D203C2E7-DDF7-4F97-AA3E-C82973C43586}"/>
    <cellStyle name="Normal 4 4 2 2 2 4" xfId="32097" xr:uid="{D065175A-6C13-42F2-BA43-3A47A0F48850}"/>
    <cellStyle name="Normal 4 4 2 2 3" xfId="33927" xr:uid="{7E0A92A5-87F9-4FD7-8943-1098CBAE9948}"/>
    <cellStyle name="Normal 4 4 2 2 4" xfId="33928" xr:uid="{84818D38-5354-4F1C-8784-3502C75DEBA8}"/>
    <cellStyle name="Normal 4 4 2 2 5" xfId="32096" xr:uid="{D2407093-B590-4892-8D84-D1AA9135BD23}"/>
    <cellStyle name="Normal 4 4 2 3" xfId="32098" xr:uid="{5B5E2997-ADD7-4CCA-8114-C64435BA43D9}"/>
    <cellStyle name="Normal 4 4 2 3 2" xfId="33929" xr:uid="{770AD9F6-891C-4042-B0AC-30264562A548}"/>
    <cellStyle name="Normal 4 4 2 3 3" xfId="33930" xr:uid="{12EBDDD0-B316-4D38-ABE3-97B00C9A22F6}"/>
    <cellStyle name="Normal 4 4 2 4" xfId="33931" xr:uid="{16C8E688-1822-4F5F-900E-C3D931C41FEC}"/>
    <cellStyle name="Normal 4 4 2 5" xfId="33932" xr:uid="{B8058CF7-6CB2-4D1F-A6CC-A4D118C3866D}"/>
    <cellStyle name="Normal 4 4 2 6" xfId="32095" xr:uid="{4547C69D-9BF0-4DA1-A1D6-13EF78FE2281}"/>
    <cellStyle name="Normal 4 4 2 7" xfId="39195" xr:uid="{D7A49A26-044F-4765-B8A1-690759FB16B6}"/>
    <cellStyle name="Normal 4 4 3" xfId="2239" xr:uid="{102C70A0-1ABE-4873-BA1D-3AABA64DAD9B}"/>
    <cellStyle name="Normal 4 4 3 2" xfId="12655" xr:uid="{6F8780A0-7C5A-4D48-8A88-1D052B5369F0}"/>
    <cellStyle name="Normal 4 4 3 2 2" xfId="17308" xr:uid="{F06BDA49-B2BB-4A7A-B274-C5EB1A856E2D}"/>
    <cellStyle name="Normal 4 4 3 2 2 2" xfId="33933" xr:uid="{8CBB4C34-2056-42B7-BF95-2C0577E36C7E}"/>
    <cellStyle name="Normal 4 4 3 2 3" xfId="33934" xr:uid="{93972584-A2A4-4533-8834-B940DCB5A931}"/>
    <cellStyle name="Normal 4 4 3 2 4" xfId="32100" xr:uid="{8300D9CE-83DD-45F7-AF7B-3B66C34CA265}"/>
    <cellStyle name="Normal 4 4 3 3" xfId="33935" xr:uid="{09774D3F-33A0-4F2C-BC5D-46E57C97D42F}"/>
    <cellStyle name="Normal 4 4 3 4" xfId="33936" xr:uid="{532339DC-9F55-4BA0-BD12-311BC7010EF8}"/>
    <cellStyle name="Normal 4 4 3 5" xfId="32099" xr:uid="{0AA65609-0FD6-4055-AF5C-FF271935ACF2}"/>
    <cellStyle name="Normal 4 4 3 6" xfId="12654" xr:uid="{B3A9C428-80B6-4FB7-BF72-6487D8639792}"/>
    <cellStyle name="Normal 4 4 4" xfId="12656" xr:uid="{0D87BA58-5AEF-4D09-9A5C-77D66888DB8B}"/>
    <cellStyle name="Normal 4 4 4 2" xfId="12657" xr:uid="{A869423D-C531-4CC4-A051-1B9FBD9C0440}"/>
    <cellStyle name="Normal 4 4 4 2 2" xfId="33937" xr:uid="{A1A757F2-5831-48CA-955F-733161941A2B}"/>
    <cellStyle name="Normal 4 4 4 3" xfId="31234" xr:uid="{A218F2A0-A0D1-4EE1-87EE-C11F09693EA2}"/>
    <cellStyle name="Normal 4 4 4 3 2" xfId="33938" xr:uid="{65CAFBB2-43A3-482B-A7DE-1498DF18B681}"/>
    <cellStyle name="Normal 4 4 4 4" xfId="32101" xr:uid="{A530BA36-E200-4025-8E29-B5DEF0BF9FCA}"/>
    <cellStyle name="Normal 4 4 5" xfId="12652" xr:uid="{05C99D9B-E6FC-4C6A-AECE-A13847362F96}"/>
    <cellStyle name="Normal 4 4 5 2" xfId="17309" xr:uid="{BAB25CC1-5A6C-4142-A1D6-F7E4B52DA127}"/>
    <cellStyle name="Normal 4 4 5 3" xfId="33939" xr:uid="{E2540026-33FB-41F9-8F94-FBC4C953EC4A}"/>
    <cellStyle name="Normal 4 4 6" xfId="14475" xr:uid="{2BAF6979-2444-4EC9-BC7B-3B6C87D5738F}"/>
    <cellStyle name="Normal 4 4 6 2" xfId="33940" xr:uid="{23A52F8A-3076-4AC3-A767-7D6BF4832C45}"/>
    <cellStyle name="Normal 4 4 7" xfId="24114" xr:uid="{B82406DA-9EA4-4658-A1FD-D525AB8E56A1}"/>
    <cellStyle name="Normal 4 4 7 2" xfId="35089" xr:uid="{A41471F0-549C-41EB-B5FB-A8EE017AC5D7}"/>
    <cellStyle name="Normal 4 4 8" xfId="32094" xr:uid="{14038E4D-AD90-4950-9FB2-79BC74D1C372}"/>
    <cellStyle name="Normal 4 4 9" xfId="2706" xr:uid="{0D3EB6E3-8C8E-4308-B1B2-453744C8EC95}"/>
    <cellStyle name="Normal 4 5" xfId="1426" xr:uid="{EF5BB8F2-2397-4B33-8D2C-6C118355FDEC}"/>
    <cellStyle name="Normal 4 5 2" xfId="1856" xr:uid="{E133C273-AF84-4A97-A20B-17A13E4F5D5C}"/>
    <cellStyle name="Normal 4 5 2 2" xfId="12660" xr:uid="{6D2129D5-4863-4E4F-8361-1ABCC69DA2C6}"/>
    <cellStyle name="Normal 4 5 2 2 2" xfId="17310" xr:uid="{14B9721B-6578-410B-8DA7-71643FE209E1}"/>
    <cellStyle name="Normal 4 5 2 2 2 2" xfId="33941" xr:uid="{6095BB89-D2B7-463A-A485-3CE9ABE0FDB8}"/>
    <cellStyle name="Normal 4 5 2 2 2 3" xfId="33942" xr:uid="{32BE3122-ED1B-472B-84B4-71FA2EB4F3FD}"/>
    <cellStyle name="Normal 4 5 2 2 2 4" xfId="32105" xr:uid="{5773675B-5CDB-434C-A3BA-601EEEB40CF6}"/>
    <cellStyle name="Normal 4 5 2 2 3" xfId="33943" xr:uid="{BF1A9294-53FB-43C0-9235-4A916496855D}"/>
    <cellStyle name="Normal 4 5 2 2 4" xfId="33944" xr:uid="{75E75A52-DC58-47DB-A05E-9A416EC504DA}"/>
    <cellStyle name="Normal 4 5 2 2 5" xfId="32104" xr:uid="{884B55E2-364A-4D6C-8BAC-AA110D5E288A}"/>
    <cellStyle name="Normal 4 5 2 3" xfId="12659" xr:uid="{1BF1B84A-3361-41FA-B65E-B2187EC79A21}"/>
    <cellStyle name="Normal 4 5 2 3 2" xfId="33945" xr:uid="{D437EAB2-BD95-437C-AE14-957FA004F52C}"/>
    <cellStyle name="Normal 4 5 2 3 3" xfId="33946" xr:uid="{E1957DE3-25FB-4C2C-92B9-E266EB9551B6}"/>
    <cellStyle name="Normal 4 5 2 3 4" xfId="32106" xr:uid="{60287BBD-2DFC-4CAA-AD54-3118C8347CBF}"/>
    <cellStyle name="Normal 4 5 2 4" xfId="24899" xr:uid="{FE831849-AE04-40F6-A00E-F4F44F18EDE2}"/>
    <cellStyle name="Normal 4 5 2 4 2" xfId="33947" xr:uid="{4FC87321-E41A-48BA-9838-AAD6D8CCB48F}"/>
    <cellStyle name="Normal 4 5 2 5" xfId="33948" xr:uid="{D68C0740-BDD9-49D4-B00E-97FC9164FF63}"/>
    <cellStyle name="Normal 4 5 2 6" xfId="32103" xr:uid="{6C2D617E-EEB5-49A5-ABBA-D9EB04AE59F5}"/>
    <cellStyle name="Normal 4 5 3" xfId="2240" xr:uid="{DF60458C-D42B-4563-B8F1-9664B3E2CFFD}"/>
    <cellStyle name="Normal 4 5 3 2" xfId="12662" xr:uid="{BD181828-B76B-4F89-AC7B-6846C2F99809}"/>
    <cellStyle name="Normal 4 5 3 2 2" xfId="17311" xr:uid="{02A75A0F-0F5A-4403-A850-2584D79586B3}"/>
    <cellStyle name="Normal 4 5 3 2 2 2" xfId="33949" xr:uid="{7A64CCEC-4650-4CAA-B427-2E87F78AC5EA}"/>
    <cellStyle name="Normal 4 5 3 2 3" xfId="33950" xr:uid="{C1255480-31B9-4E9F-882C-D8402B6073A1}"/>
    <cellStyle name="Normal 4 5 3 2 4" xfId="32108" xr:uid="{B933B95B-8238-4B15-89D2-F692249E5790}"/>
    <cellStyle name="Normal 4 5 3 3" xfId="24595" xr:uid="{1D6D826C-D597-48E8-8D47-6AC5196610BF}"/>
    <cellStyle name="Normal 4 5 3 3 2" xfId="33951" xr:uid="{E07BE88D-8520-4D9C-A7FE-355BAC99C2DF}"/>
    <cellStyle name="Normal 4 5 3 4" xfId="33952" xr:uid="{70367C38-5C72-4C34-B7B5-9D408AFB543E}"/>
    <cellStyle name="Normal 4 5 3 5" xfId="32107" xr:uid="{B324DD1F-D7C6-4994-B1EA-E1489ED70D98}"/>
    <cellStyle name="Normal 4 5 3 6" xfId="12661" xr:uid="{2ECAACC9-207D-4AB3-B8F4-E00EDA4FEBCA}"/>
    <cellStyle name="Normal 4 5 4" xfId="12658" xr:uid="{E6BE8CDA-445E-4802-8038-CAB24028F254}"/>
    <cellStyle name="Normal 4 5 4 2" xfId="17312" xr:uid="{06C354F7-9A29-4B2B-A00E-571926C6A125}"/>
    <cellStyle name="Normal 4 5 4 2 2" xfId="33953" xr:uid="{3DB3A363-1F9A-49C1-92EE-1A7DBCAA08C8}"/>
    <cellStyle name="Normal 4 5 4 3" xfId="33954" xr:uid="{C843F7EB-C53C-490F-AA66-D75885114FE3}"/>
    <cellStyle name="Normal 4 5 4 4" xfId="32109" xr:uid="{6E403DE9-9613-420F-BE44-51EAC43C8F9B}"/>
    <cellStyle name="Normal 4 5 5" xfId="14476" xr:uid="{0EB48203-77CB-44C4-B6E0-121A577F60BB}"/>
    <cellStyle name="Normal 4 5 5 2" xfId="33955" xr:uid="{BA4F414E-8178-4C22-BAB3-CBE77443CF57}"/>
    <cellStyle name="Normal 4 5 6" xfId="24305" xr:uid="{21F0F36E-164A-42BA-91AD-3CA705CF6968}"/>
    <cellStyle name="Normal 4 5 6 2" xfId="33956" xr:uid="{ADFC0A9E-04B0-49E1-992A-558600CAF92E}"/>
    <cellStyle name="Normal 4 5 7" xfId="32102" xr:uid="{637371BB-B8A7-48B3-BC5C-AE09C29FF40C}"/>
    <cellStyle name="Normal 4 5 8" xfId="2707" xr:uid="{674DC03F-6BCE-4B05-AF14-5EDAB3760AB5}"/>
    <cellStyle name="Normal 4 6" xfId="1427" xr:uid="{E2DBC02B-2686-4EA6-9225-F6D12E2D6A86}"/>
    <cellStyle name="Normal 4 6 2" xfId="1859" xr:uid="{53E5032E-E476-4E9D-9257-F9B3617FD95F}"/>
    <cellStyle name="Normal 4 6 2 2" xfId="32112" xr:uid="{F2518D6A-9127-4457-A7ED-D9FD5099C9E0}"/>
    <cellStyle name="Normal 4 6 2 2 2" xfId="32113" xr:uid="{BBFC9FF1-7939-464D-9CE2-15AEBEAC5608}"/>
    <cellStyle name="Normal 4 6 2 2 2 2" xfId="33957" xr:uid="{D6C1D4BC-D088-4ED2-9BE6-A55570128C36}"/>
    <cellStyle name="Normal 4 6 2 2 2 3" xfId="33958" xr:uid="{38FCA8DF-F1F0-4FA6-AE3C-373ED50E4B90}"/>
    <cellStyle name="Normal 4 6 2 2 3" xfId="33959" xr:uid="{FC946349-C791-4D7C-9FE2-2020A3D1F49C}"/>
    <cellStyle name="Normal 4 6 2 2 4" xfId="33960" xr:uid="{D276A6F3-9153-4410-8143-5405CC7DF8BF}"/>
    <cellStyle name="Normal 4 6 2 3" xfId="32114" xr:uid="{E7139635-56CD-4BEF-9175-0AB710DE65F6}"/>
    <cellStyle name="Normal 4 6 2 3 2" xfId="33961" xr:uid="{FFB289E8-3E6D-488A-880D-BD504C23ACCF}"/>
    <cellStyle name="Normal 4 6 2 3 3" xfId="33962" xr:uid="{E23CF471-D8FC-4C4F-BF1C-8F144D8F9310}"/>
    <cellStyle name="Normal 4 6 2 4" xfId="33963" xr:uid="{D88DE6D3-DFB2-4C27-8368-65684763E847}"/>
    <cellStyle name="Normal 4 6 2 5" xfId="33964" xr:uid="{6D324143-A8B1-4E69-B191-3FD3DB9DCA47}"/>
    <cellStyle name="Normal 4 6 2 6" xfId="32111" xr:uid="{07566D5C-4DA7-4B4C-80B5-308FB9E84B6F}"/>
    <cellStyle name="Normal 4 6 3" xfId="2241" xr:uid="{B7E70F8C-07D2-4AA6-93B1-D3C3FEB5FE54}"/>
    <cellStyle name="Normal 4 6 3 2" xfId="32116" xr:uid="{6CB4E846-0742-486E-A7A2-9FC1D70533BF}"/>
    <cellStyle name="Normal 4 6 3 2 2" xfId="33965" xr:uid="{09851EC1-8484-45E2-B66A-5AA600440654}"/>
    <cellStyle name="Normal 4 6 3 2 3" xfId="33966" xr:uid="{9776DC1F-2316-4C10-9D21-D206289F5E16}"/>
    <cellStyle name="Normal 4 6 3 3" xfId="33967" xr:uid="{3DE003F8-D234-49AB-AD97-A18D1519A646}"/>
    <cellStyle name="Normal 4 6 3 4" xfId="33968" xr:uid="{15E48EB4-C2F4-4D54-B567-53DC50CD30D3}"/>
    <cellStyle name="Normal 4 6 3 5" xfId="32115" xr:uid="{30CE6922-17FE-430F-B4DE-1C8919686641}"/>
    <cellStyle name="Normal 4 6 3 6" xfId="12664" xr:uid="{0AB0B496-0224-4F8D-B7D3-721650110385}"/>
    <cellStyle name="Normal 4 6 4" xfId="12663" xr:uid="{39825815-4FFD-443E-82BA-DF98AEF183A5}"/>
    <cellStyle name="Normal 4 6 4 2" xfId="17313" xr:uid="{5CE80548-9A99-4D3C-AA1C-2C59137E70F2}"/>
    <cellStyle name="Normal 4 6 4 2 2" xfId="33969" xr:uid="{5DD69B4C-52C4-4323-ACDE-D49C5CCA5507}"/>
    <cellStyle name="Normal 4 6 4 3" xfId="33970" xr:uid="{83ADC8E9-A30E-4ABA-9877-871934F370CD}"/>
    <cellStyle name="Normal 4 6 4 4" xfId="32117" xr:uid="{33A10B0D-35E9-4F6A-AA3D-B1F34811D172}"/>
    <cellStyle name="Normal 4 6 5" xfId="33971" xr:uid="{52328CA1-C0C5-4785-A7D6-71E408BC05F3}"/>
    <cellStyle name="Normal 4 6 6" xfId="33972" xr:uid="{5AC9C4D2-BC59-4A65-AD85-5962E58E8F8D}"/>
    <cellStyle name="Normal 4 6 7" xfId="32110" xr:uid="{CFB7A09A-13BB-430E-AEEC-6DF90F58E360}"/>
    <cellStyle name="Normal 4 6 8" xfId="36932" xr:uid="{292911D4-3C6F-46BE-A0C7-58AC08EC230A}"/>
    <cellStyle name="Normal 4 6 9" xfId="2708" xr:uid="{06FCA667-A040-43EF-BE10-5EC798930691}"/>
    <cellStyle name="Normal 4 7" xfId="1428" xr:uid="{7CCA67B6-3183-4BA2-9ED6-7CB4AB6BE840}"/>
    <cellStyle name="Normal 4 7 2" xfId="2242" xr:uid="{14ADD768-AF14-405C-9EB6-3A854474963C}"/>
    <cellStyle name="Normal 4 7 2 2" xfId="32120" xr:uid="{21419EC2-B5E5-4F14-83EB-29A1C3A2BC7C}"/>
    <cellStyle name="Normal 4 7 2 2 2" xfId="33973" xr:uid="{434FA278-09B2-4EEF-B1AD-F190DCBFEC6C}"/>
    <cellStyle name="Normal 4 7 2 2 3" xfId="33974" xr:uid="{F4E60F11-1A3E-418C-8A5A-5F009C2F216C}"/>
    <cellStyle name="Normal 4 7 2 3" xfId="33975" xr:uid="{68FE8569-4A50-4D12-8588-C4CFABE06AE5}"/>
    <cellStyle name="Normal 4 7 2 4" xfId="33976" xr:uid="{E135BB6D-D45A-44AA-9465-6993ADCE8D8A}"/>
    <cellStyle name="Normal 4 7 2 5" xfId="32119" xr:uid="{13B9564F-D9A2-4C9E-B495-F629637000B7}"/>
    <cellStyle name="Normal 4 7 2 6" xfId="6607" xr:uid="{BCE116D4-3AB6-4305-B2AF-A3441EB78F54}"/>
    <cellStyle name="Normal 4 7 3" xfId="12666" xr:uid="{F97D7C9E-F09A-434B-84D5-2800A5C453BF}"/>
    <cellStyle name="Normal 4 7 3 2" xfId="33977" xr:uid="{3D619AE8-6CE6-488F-A9AD-65F879D28705}"/>
    <cellStyle name="Normal 4 7 3 3" xfId="33978" xr:uid="{5E244FFB-9E63-4E83-9076-1359951010FF}"/>
    <cellStyle name="Normal 4 7 3 4" xfId="32121" xr:uid="{E929E752-5D34-43BF-A922-DF0F9A398AF9}"/>
    <cellStyle name="Normal 4 7 4" xfId="12665" xr:uid="{78C40C17-2635-4AD4-AEB2-F442C823E00C}"/>
    <cellStyle name="Normal 4 7 4 2" xfId="17314" xr:uid="{6BA7D86E-05DA-466C-8E88-9D1FF883D073}"/>
    <cellStyle name="Normal 4 7 4 3" xfId="33979" xr:uid="{B7A2AE5D-958E-4E07-B39F-20194E26B95D}"/>
    <cellStyle name="Normal 4 7 5" xfId="33980" xr:uid="{EED56298-570F-48D6-8DC6-7B879CF8B411}"/>
    <cellStyle name="Normal 4 7 6" xfId="32118" xr:uid="{B2EFEC79-7252-4BC6-81AC-95452D0BD5DF}"/>
    <cellStyle name="Normal 4 7 7" xfId="2709" xr:uid="{CEB379D7-0B94-4452-8B87-C5D40A0AFB7A}"/>
    <cellStyle name="Normal 4 8" xfId="1429" xr:uid="{A40741C0-9656-4067-BD4C-6FADAFAAC6CF}"/>
    <cellStyle name="Normal 4 8 2" xfId="1430" xr:uid="{EAFFCE80-1F01-4E3B-A904-3A7B6B11E17E}"/>
    <cellStyle name="Normal 4 8 2 2" xfId="33981" xr:uid="{C1E0CF95-0DC3-4CFD-8B55-FB30E22F3312}"/>
    <cellStyle name="Normal 4 8 2 3" xfId="33982" xr:uid="{25E63801-9586-462D-B6AA-2B3247CA83F1}"/>
    <cellStyle name="Normal 4 8 2 4" xfId="32123" xr:uid="{E33418D5-D872-4464-83B9-724945866FCC}"/>
    <cellStyle name="Normal 4 8 2 5" xfId="10071" xr:uid="{EE2D6E4D-C12E-4D18-904C-4EB04683FA19}"/>
    <cellStyle name="Normal 4 8 3" xfId="12667" xr:uid="{5AA3D3F1-92E8-43B5-94F0-8BA87A247250}"/>
    <cellStyle name="Normal 4 8 3 2" xfId="17315" xr:uid="{1A13A9CC-AA9E-47C2-A1F9-DA3621DC69FF}"/>
    <cellStyle name="Normal 4 8 3 3" xfId="33983" xr:uid="{D9BB472E-0F0F-4C34-83E2-110104F39762}"/>
    <cellStyle name="Normal 4 8 4" xfId="33984" xr:uid="{13BC1C32-0C89-4024-8928-5EB3FBA7141E}"/>
    <cellStyle name="Normal 4 8 5" xfId="32122" xr:uid="{4A58BA84-B9AE-40C0-A625-6EC32E55720F}"/>
    <cellStyle name="Normal 4 8 6" xfId="2710" xr:uid="{1915BB2E-5E5C-4253-92EA-CB6DFE6E66C8}"/>
    <cellStyle name="Normal 4 9" xfId="1431" xr:uid="{E40AB769-9811-4CDF-B4BA-2369D8EF7DDF}"/>
    <cellStyle name="Normal 4 9 2" xfId="1432" xr:uid="{5882E87E-8F4B-4F0F-B508-D5D0472A07FC}"/>
    <cellStyle name="Normal 4 9 2 2" xfId="33985" xr:uid="{0711D368-D8EA-4C2A-BCF5-84E7E587008D}"/>
    <cellStyle name="Normal 4 9 2 3" xfId="17316" xr:uid="{2511A768-08A8-4624-B370-585A2C197D35}"/>
    <cellStyle name="Normal 4 9 3" xfId="33986" xr:uid="{2B4A89E4-5E91-49FD-AA80-3E7C6C059AD3}"/>
    <cellStyle name="Normal 4 9 4" xfId="32124" xr:uid="{D4983627-E727-4858-B86B-AEA3F691DDA6}"/>
    <cellStyle name="Normal 4_CONCO_R0_Gamesa BOQ Kaniwka" xfId="6608" xr:uid="{260384D9-3FED-4214-A426-151E3D01934B}"/>
    <cellStyle name="Normal 40" xfId="41" xr:uid="{FA04E4B1-BB01-4FA2-A353-B6DA7FA65384}"/>
    <cellStyle name="Normal 40 10" xfId="6609" xr:uid="{9133F961-9F95-4605-94BB-E440094C31F5}"/>
    <cellStyle name="Normal 40 10 2" xfId="6610" xr:uid="{D834C797-EFF9-422B-927C-5795C9874C74}"/>
    <cellStyle name="Normal 40 11" xfId="6611" xr:uid="{7A2679D6-5710-4101-9822-79BB676BDE78}"/>
    <cellStyle name="Normal 40 11 2" xfId="6612" xr:uid="{76FFD6E2-9EDC-4024-BF2C-6306BC9DDF22}"/>
    <cellStyle name="Normal 40 12" xfId="6613" xr:uid="{2FE39D43-BF57-4458-9E48-EA6EC224A766}"/>
    <cellStyle name="Normal 40 12 2" xfId="6614" xr:uid="{B37EA64A-83CE-4915-8BE4-87E7CFAA19C9}"/>
    <cellStyle name="Normal 40 13" xfId="6615" xr:uid="{E6F8FA15-B769-4563-80AC-5F04BB93895C}"/>
    <cellStyle name="Normal 40 13 2" xfId="6616" xr:uid="{42B1484A-ED42-4C0A-B7D8-1783119B75CA}"/>
    <cellStyle name="Normal 40 14" xfId="6617" xr:uid="{C6740C56-0DC1-4236-998B-3880E8ABFD99}"/>
    <cellStyle name="Normal 40 14 2" xfId="6618" xr:uid="{060D24A6-D006-4E0F-A442-3B834213C4BE}"/>
    <cellStyle name="Normal 40 15" xfId="6619" xr:uid="{A4BC1535-2534-455C-9155-ACE122743D3B}"/>
    <cellStyle name="Normal 40 15 2" xfId="6620" xr:uid="{F7BC3D7A-C140-4FCF-82A7-53A8DA18F56C}"/>
    <cellStyle name="Normal 40 16" xfId="6621" xr:uid="{E68B91C1-8892-4039-9009-BAE2F7A10797}"/>
    <cellStyle name="Normal 40 16 2" xfId="6622" xr:uid="{0CDBF76A-57A0-4D5E-BE53-51A48D7B6B32}"/>
    <cellStyle name="Normal 40 17" xfId="6623" xr:uid="{E4154D4A-0A15-4CB7-8858-88AE700A5F7B}"/>
    <cellStyle name="Normal 40 17 2" xfId="6624" xr:uid="{178D8311-A3BD-4980-BC6D-9891AFEB9B1B}"/>
    <cellStyle name="Normal 40 18" xfId="6625" xr:uid="{C263B76D-3DFF-498B-9D96-E815D7FE09B8}"/>
    <cellStyle name="Normal 40 18 2" xfId="6626" xr:uid="{582045BF-84BB-459F-8E30-44A79A7924E6}"/>
    <cellStyle name="Normal 40 19" xfId="6627" xr:uid="{CC542AB8-524D-4799-AA17-3953D5876C06}"/>
    <cellStyle name="Normal 40 19 2" xfId="6628" xr:uid="{7C6D3B3E-EFB5-4437-9419-8E732D842E2E}"/>
    <cellStyle name="Normal 40 2" xfId="1433" xr:uid="{F12DC915-824B-434B-8396-F2E51FE82C8C}"/>
    <cellStyle name="Normal 40 2 2" xfId="6630" xr:uid="{394B8C9E-B54C-4FDC-8841-5676142F7156}"/>
    <cellStyle name="Normal 40 2 3" xfId="14806" xr:uid="{F3746C67-028C-4681-93D3-ACC76DA1CAA0}"/>
    <cellStyle name="Normal 40 2 3 2" xfId="20343" xr:uid="{30C764D7-3B97-4E15-BE85-20FBDAADCAB0}"/>
    <cellStyle name="Normal 40 2 3 3" xfId="28516" xr:uid="{79A61CF1-1CDC-41CD-81DC-C52A346478F7}"/>
    <cellStyle name="Normal 40 2 3 4" xfId="36933" xr:uid="{B88B4305-8A53-4651-9DA1-D38814FE50A8}"/>
    <cellStyle name="Normal 40 2 4" xfId="17317" xr:uid="{EF26DB5B-6A9A-4AC2-BD4A-CAA7D5ADCCA1}"/>
    <cellStyle name="Normal 40 2 5" xfId="28515" xr:uid="{750F20CF-F853-4746-B07F-7418C528C371}"/>
    <cellStyle name="Normal 40 2 6" xfId="6629" xr:uid="{0E0F88C6-C4E5-4B67-A5C7-B646FA629CE2}"/>
    <cellStyle name="Normal 40 20" xfId="6631" xr:uid="{28A28717-F689-442F-9089-CFB1E8427481}"/>
    <cellStyle name="Normal 40 20 2" xfId="6632" xr:uid="{8C579688-9102-431B-8DEA-2F64ADD3986D}"/>
    <cellStyle name="Normal 40 21" xfId="6633" xr:uid="{1856EE7A-737F-42E2-8671-23BC4BBDC605}"/>
    <cellStyle name="Normal 40 21 2" xfId="6634" xr:uid="{1017D922-002B-4CB6-979D-DA385FE30AA4}"/>
    <cellStyle name="Normal 40 22" xfId="6635" xr:uid="{07F9A64E-FBFC-4B9A-810C-339A6671E0B2}"/>
    <cellStyle name="Normal 40 22 2" xfId="6636" xr:uid="{7283F843-DBFF-4C59-BC87-7658C06DF1B3}"/>
    <cellStyle name="Normal 40 23" xfId="6637" xr:uid="{34D3F4CC-00FC-4959-A2E4-1C5E34509212}"/>
    <cellStyle name="Normal 40 23 2" xfId="6638" xr:uid="{C6502181-8C9B-498C-BAA8-054E135F59FA}"/>
    <cellStyle name="Normal 40 24" xfId="6639" xr:uid="{5B90743D-9FCF-45EF-B474-9C1306AD15EE}"/>
    <cellStyle name="Normal 40 24 2" xfId="6640" xr:uid="{CE75F73B-2F3F-4AA9-8971-4BC6D9887A5F}"/>
    <cellStyle name="Normal 40 25" xfId="6641" xr:uid="{49F9F0BC-A1D6-485E-A64A-D95E589121D0}"/>
    <cellStyle name="Normal 40 25 2" xfId="6642" xr:uid="{2D002C1E-5EBE-4280-B515-B428D8BBF213}"/>
    <cellStyle name="Normal 40 26" xfId="6643" xr:uid="{AB826175-E310-4E2F-9362-E66714FB8382}"/>
    <cellStyle name="Normal 40 26 2" xfId="6644" xr:uid="{691C485A-4E78-4E07-B729-16D09B041975}"/>
    <cellStyle name="Normal 40 27" xfId="6645" xr:uid="{2B0B1513-EA6E-4913-A06E-0BF4922243FA}"/>
    <cellStyle name="Normal 40 27 2" xfId="6646" xr:uid="{80C67B08-7D98-4CC8-9501-B97DFFBF1915}"/>
    <cellStyle name="Normal 40 28" xfId="6647" xr:uid="{8FFBB6F3-5098-4A3D-9158-1750B411FA12}"/>
    <cellStyle name="Normal 40 28 2" xfId="6648" xr:uid="{0CBE1115-9009-442B-84D0-54450E1BFE68}"/>
    <cellStyle name="Normal 40 29" xfId="6649" xr:uid="{A0B4CCA8-64A9-48AC-A197-B1AE92C1AAD2}"/>
    <cellStyle name="Normal 40 29 2" xfId="6650" xr:uid="{1451E56B-7784-4E8D-A1A3-B5732B9C05DC}"/>
    <cellStyle name="Normal 40 3" xfId="6651" xr:uid="{B40A93A3-4F48-4945-8A6A-6FB70F9E515D}"/>
    <cellStyle name="Normal 40 3 2" xfId="6652" xr:uid="{26973A68-B106-41E1-9026-AD9A9A9C758D}"/>
    <cellStyle name="Normal 40 3 3" xfId="15107" xr:uid="{6D3FC9CE-ABE9-4B64-B129-A5B6E91407C0}"/>
    <cellStyle name="Normal 40 3 3 2" xfId="20344" xr:uid="{C1108E3A-F34B-436D-8CAD-CCF353CDECC0}"/>
    <cellStyle name="Normal 40 3 3 3" xfId="28518" xr:uid="{62544FC9-476C-4B72-8E4C-7A697B7F30EE}"/>
    <cellStyle name="Normal 40 3 3 4" xfId="36934" xr:uid="{E4992EC3-4348-4AC3-83D4-483712ACE819}"/>
    <cellStyle name="Normal 40 3 4" xfId="17318" xr:uid="{E66E58FD-EE59-4643-9159-00E3B64DDE2D}"/>
    <cellStyle name="Normal 40 3 5" xfId="28517" xr:uid="{E46E4A4A-7EDA-441C-94EA-1A5400E2D1E8}"/>
    <cellStyle name="Normal 40 30" xfId="6653" xr:uid="{AA5AABCE-A53A-4EB8-B206-A01DEBCFA8EC}"/>
    <cellStyle name="Normal 40 30 2" xfId="6654" xr:uid="{F3D9D4BD-F8B8-42D6-B5D0-584207DC3563}"/>
    <cellStyle name="Normal 40 31" xfId="6655" xr:uid="{7C4F3367-4C14-4AB9-816E-0570A0D12D0E}"/>
    <cellStyle name="Normal 40 32" xfId="12668" xr:uid="{D6500C1B-C4A8-4550-AFDE-6523D906B7E6}"/>
    <cellStyle name="Normal 40 32 2" xfId="17319" xr:uid="{F8EBC502-E8F1-4113-B489-5D9EB65072D5}"/>
    <cellStyle name="Normal 40 32 3" xfId="31235" xr:uid="{316DEB96-8475-4DF1-8AEF-42ACDF042444}"/>
    <cellStyle name="Normal 40 33" xfId="2992" xr:uid="{E1CEA5B6-06F5-45DB-ABE4-8DC84926F498}"/>
    <cellStyle name="Normal 40 4" xfId="6656" xr:uid="{782981B4-B752-4BE4-9E59-585667E31EF7}"/>
    <cellStyle name="Normal 40 4 2" xfId="6657" xr:uid="{A6AF68C3-27F3-49D1-8D51-1AC70A3A4805}"/>
    <cellStyle name="Normal 40 4 3" xfId="15469" xr:uid="{9551E5A1-4D53-4602-BCE6-AE2EFFAF2D04}"/>
    <cellStyle name="Normal 40 4 3 2" xfId="20345" xr:uid="{86C7D96E-9F8C-4B29-AB41-81F54801BAF2}"/>
    <cellStyle name="Normal 40 4 3 3" xfId="28520" xr:uid="{386945E5-0F15-4B48-9B6B-8BD564507599}"/>
    <cellStyle name="Normal 40 4 3 4" xfId="36935" xr:uid="{D2898052-6E2A-4155-8AE7-48FD3D82AE86}"/>
    <cellStyle name="Normal 40 4 4" xfId="17320" xr:uid="{D55F9868-8243-462E-8AB2-916007146F1A}"/>
    <cellStyle name="Normal 40 4 5" xfId="28519" xr:uid="{2CC157BF-5BB5-40E9-B6BC-E90BB9EC5C44}"/>
    <cellStyle name="Normal 40 5" xfId="6658" xr:uid="{95885A41-A1AE-4F40-A677-C95D7E3820D7}"/>
    <cellStyle name="Normal 40 5 2" xfId="6659" xr:uid="{8C5990E5-C595-4F69-9EC6-29A6E7F3B00A}"/>
    <cellStyle name="Normal 40 6" xfId="6660" xr:uid="{5F1492E8-4324-40ED-9655-C79A7A49F50E}"/>
    <cellStyle name="Normal 40 6 2" xfId="6661" xr:uid="{6D0D50A4-FA4E-473E-8512-FA700B638583}"/>
    <cellStyle name="Normal 40 7" xfId="6662" xr:uid="{A810DB0C-7F17-4879-B094-92C998D4F268}"/>
    <cellStyle name="Normal 40 7 2" xfId="6663" xr:uid="{0280A49A-34EC-4E52-B02D-D8837F357290}"/>
    <cellStyle name="Normal 40 8" xfId="6664" xr:uid="{0344C574-FF4D-4860-8F0B-EDA35226AEFB}"/>
    <cellStyle name="Normal 40 8 2" xfId="6665" xr:uid="{9EFF4E3F-929A-41FA-B0CF-B4BF88ACA2FB}"/>
    <cellStyle name="Normal 40 9" xfId="6666" xr:uid="{9C849EF0-9F0A-4CE1-BE12-0450E575E47F}"/>
    <cellStyle name="Normal 40 9 2" xfId="6667" xr:uid="{6499711A-DAD5-4E0F-92B0-1C51E223EE33}"/>
    <cellStyle name="Normal 41" xfId="1434" xr:uid="{BEBDFBF4-E7D6-44A0-BC89-F7F030B84E0A}"/>
    <cellStyle name="Normal 41 10" xfId="6668" xr:uid="{A72F26EA-2A7D-4C1F-A68E-450E610175BC}"/>
    <cellStyle name="Normal 41 10 2" xfId="6669" xr:uid="{C01BD637-EB76-4854-9F71-440BCEBDFAAE}"/>
    <cellStyle name="Normal 41 11" xfId="6670" xr:uid="{506C600C-826A-4E62-8A21-B01379CFF0F1}"/>
    <cellStyle name="Normal 41 11 2" xfId="6671" xr:uid="{091EEA6E-8D55-4A29-AAF1-ACABAAA493C8}"/>
    <cellStyle name="Normal 41 12" xfId="6672" xr:uid="{331C53D3-606C-4AD3-A098-077D37DF2C33}"/>
    <cellStyle name="Normal 41 12 2" xfId="6673" xr:uid="{BF5C7BC0-0F03-4D58-8979-3C8FC98E44A5}"/>
    <cellStyle name="Normal 41 13" xfId="6674" xr:uid="{33805AB6-73AA-4A43-ABB9-5EF9D53363DE}"/>
    <cellStyle name="Normal 41 13 2" xfId="6675" xr:uid="{32AF1375-5CEE-4D36-B63C-8BDA1AD2BE4E}"/>
    <cellStyle name="Normal 41 14" xfId="6676" xr:uid="{D281D0E4-6458-41E5-AD60-FD7F12EBC0C6}"/>
    <cellStyle name="Normal 41 14 2" xfId="6677" xr:uid="{B0792346-2444-47C6-B24C-4EEDCB93E808}"/>
    <cellStyle name="Normal 41 15" xfId="6678" xr:uid="{16FF9BA9-21A5-40F2-8955-500EA137BC78}"/>
    <cellStyle name="Normal 41 15 2" xfId="6679" xr:uid="{EF32797F-3F8A-4F38-A7CF-82C03ECC1448}"/>
    <cellStyle name="Normal 41 16" xfId="6680" xr:uid="{6BB2FF14-6837-45AF-9F80-67E346E94430}"/>
    <cellStyle name="Normal 41 16 2" xfId="6681" xr:uid="{73164275-BF9A-44D7-9224-EAFB335C42F4}"/>
    <cellStyle name="Normal 41 17" xfId="6682" xr:uid="{48D905E3-5A0C-47AB-A9C1-B661B9441592}"/>
    <cellStyle name="Normal 41 17 2" xfId="6683" xr:uid="{B4789B71-2935-488A-A57E-85308267A2F5}"/>
    <cellStyle name="Normal 41 18" xfId="6684" xr:uid="{F4561282-4262-4E00-A320-C82CA65D4954}"/>
    <cellStyle name="Normal 41 18 2" xfId="6685" xr:uid="{1E34625B-D0B3-4826-848C-CACDF31ABEBF}"/>
    <cellStyle name="Normal 41 19" xfId="6686" xr:uid="{D68EF0D0-95C8-40F2-BA13-4D0CC61DD76A}"/>
    <cellStyle name="Normal 41 19 2" xfId="6687" xr:uid="{71A3D53D-B281-4729-A6C6-17A60A1988BF}"/>
    <cellStyle name="Normal 41 2" xfId="2243" xr:uid="{72BEF28B-00B1-4814-9D3A-B8ABD5CF0E22}"/>
    <cellStyle name="Normal 41 2 2" xfId="6689" xr:uid="{3C330EA6-AC7E-4CE6-B505-1E49DECB36F8}"/>
    <cellStyle name="Normal 41 2 3" xfId="14807" xr:uid="{AF8E7C5C-77CB-48F4-A184-2EB8953D14CA}"/>
    <cellStyle name="Normal 41 2 4" xfId="6688" xr:uid="{BFD1A95C-5705-4363-BFD5-B24730906B29}"/>
    <cellStyle name="Normal 41 20" xfId="6690" xr:uid="{663C259C-CF4B-4D2E-86BA-3896256FC81D}"/>
    <cellStyle name="Normal 41 20 2" xfId="6691" xr:uid="{5D3B819E-3A82-4CE1-91EB-A3259026A050}"/>
    <cellStyle name="Normal 41 21" xfId="6692" xr:uid="{BC92CF04-00ED-44D2-828F-21BD52B2C930}"/>
    <cellStyle name="Normal 41 21 2" xfId="6693" xr:uid="{99045C11-FB42-452B-87C9-2FF1ED44227B}"/>
    <cellStyle name="Normal 41 22" xfId="6694" xr:uid="{42378CD6-38CF-4881-8220-62997BC50088}"/>
    <cellStyle name="Normal 41 22 2" xfId="6695" xr:uid="{419F99D1-0334-41F1-BD7B-9AB899B834E6}"/>
    <cellStyle name="Normal 41 23" xfId="6696" xr:uid="{37DF710F-F7A4-4390-A29D-9C1B960851FF}"/>
    <cellStyle name="Normal 41 23 2" xfId="6697" xr:uid="{DB90FE74-AAC8-410E-B7CF-18061AE89CB7}"/>
    <cellStyle name="Normal 41 24" xfId="6698" xr:uid="{B88BD150-C02C-4678-95F3-2251B0FEE865}"/>
    <cellStyle name="Normal 41 24 2" xfId="6699" xr:uid="{D11D654E-DECD-4888-8929-D93FA837F861}"/>
    <cellStyle name="Normal 41 25" xfId="6700" xr:uid="{CAD75C3E-52D4-49DB-86A0-214A2BF7DC4C}"/>
    <cellStyle name="Normal 41 25 2" xfId="6701" xr:uid="{BF4DA091-98AC-4176-9643-5A68E1DF7106}"/>
    <cellStyle name="Normal 41 26" xfId="6702" xr:uid="{75C17DD6-834A-459F-BE7D-E2313A5417FA}"/>
    <cellStyle name="Normal 41 26 2" xfId="6703" xr:uid="{EC2BB29D-F171-4E9B-A34E-49781AEB3937}"/>
    <cellStyle name="Normal 41 27" xfId="6704" xr:uid="{0A6EE8DE-D957-4ACD-91E7-7A7DEBE640C8}"/>
    <cellStyle name="Normal 41 27 2" xfId="6705" xr:uid="{0CE22524-4BD7-43FF-959C-45AF5AAA45BD}"/>
    <cellStyle name="Normal 41 28" xfId="6706" xr:uid="{1A33702B-26F6-4C3F-B00A-A8F85D590E38}"/>
    <cellStyle name="Normal 41 28 2" xfId="6707" xr:uid="{FD6F9DA5-E4D0-4C78-95FA-16514A99F5A5}"/>
    <cellStyle name="Normal 41 29" xfId="6708" xr:uid="{9A54EC3F-C0E1-4425-B1EC-F480BB981D80}"/>
    <cellStyle name="Normal 41 29 2" xfId="6709" xr:uid="{3FE9A3C6-259F-4D80-B9F3-FE20C3D2A632}"/>
    <cellStyle name="Normal 41 3" xfId="6710" xr:uid="{4422C871-EB3A-4674-951C-D1F71F668C6E}"/>
    <cellStyle name="Normal 41 3 2" xfId="6711" xr:uid="{DC309C4F-71F8-4493-81F4-E2F23992AE2C}"/>
    <cellStyle name="Normal 41 30" xfId="6712" xr:uid="{3FBDEDAB-DF53-42EA-A6C2-6353B0269B7E}"/>
    <cellStyle name="Normal 41 30 2" xfId="6713" xr:uid="{E4FC6C41-D2F8-42AC-BB5E-4F642F4483F3}"/>
    <cellStyle name="Normal 41 31" xfId="6714" xr:uid="{A9DBFB9C-0F5D-4F2F-8F5C-AFB069A3C546}"/>
    <cellStyle name="Normal 41 32" xfId="12669" xr:uid="{06F18460-E21E-47C8-BD7B-52C28E017D28}"/>
    <cellStyle name="Normal 41 32 2" xfId="17321" xr:uid="{69655A95-8161-47B5-A30D-73F796E89D56}"/>
    <cellStyle name="Normal 41 33" xfId="39196" xr:uid="{9789736F-3E81-48F4-8DF1-C353AEC42396}"/>
    <cellStyle name="Normal 41 34" xfId="2993" xr:uid="{7436827C-4F8C-484C-842E-AF446A730607}"/>
    <cellStyle name="Normal 41 4" xfId="6715" xr:uid="{EB19A7BC-0FD2-4CB2-AA06-6836CB117C94}"/>
    <cellStyle name="Normal 41 4 2" xfId="6716" xr:uid="{B07121FD-D3C5-4811-8322-244ABA9277D4}"/>
    <cellStyle name="Normal 41 5" xfId="6717" xr:uid="{7EE5842B-FD4D-470B-9F41-431B048ABAC4}"/>
    <cellStyle name="Normal 41 5 2" xfId="6718" xr:uid="{8DA85C70-CAD3-41AE-AA89-20A17E137892}"/>
    <cellStyle name="Normal 41 6" xfId="6719" xr:uid="{598E9E85-6EE0-4B11-B7EC-8874B003EC18}"/>
    <cellStyle name="Normal 41 6 2" xfId="6720" xr:uid="{55814B96-1D1A-48FD-BD1D-7F68C0C8E175}"/>
    <cellStyle name="Normal 41 7" xfId="6721" xr:uid="{DDB4E792-E799-43B9-B0FC-E4DA4676484D}"/>
    <cellStyle name="Normal 41 7 2" xfId="6722" xr:uid="{93DE47B3-2AD7-4F45-9C51-BD927860B75E}"/>
    <cellStyle name="Normal 41 8" xfId="6723" xr:uid="{6C0EFEFF-F65E-4F98-90D0-E81168A54146}"/>
    <cellStyle name="Normal 41 8 2" xfId="6724" xr:uid="{42627F35-3465-4944-819A-35EBDB74BDA9}"/>
    <cellStyle name="Normal 41 9" xfId="6725" xr:uid="{954D5844-4212-4C7F-B65A-44FE4BAF64A4}"/>
    <cellStyle name="Normal 41 9 2" xfId="6726" xr:uid="{8D90ED96-05E6-40DA-8163-EF6FF5ECA47A}"/>
    <cellStyle name="Normal 42" xfId="1435" xr:uid="{40DD865A-5A80-4B7D-A2D1-056922006637}"/>
    <cellStyle name="Normal 42 10" xfId="6727" xr:uid="{42107033-4E6D-4A89-B244-D5ED6035E5D7}"/>
    <cellStyle name="Normal 42 10 2" xfId="6728" xr:uid="{CF96B7EA-92BF-4895-977A-03C027E624BF}"/>
    <cellStyle name="Normal 42 11" xfId="6729" xr:uid="{95464AB0-5D49-4762-9333-06BE5FA51EE8}"/>
    <cellStyle name="Normal 42 11 2" xfId="6730" xr:uid="{04FCF302-F198-4331-9593-36497011A080}"/>
    <cellStyle name="Normal 42 12" xfId="6731" xr:uid="{D63640B3-F353-4361-87A1-2EC60AA63F37}"/>
    <cellStyle name="Normal 42 12 2" xfId="6732" xr:uid="{EFB862A9-8229-4830-A15A-B57CC028B118}"/>
    <cellStyle name="Normal 42 13" xfId="6733" xr:uid="{FEDF5C73-A6CB-4C55-AF1A-C52A76C66526}"/>
    <cellStyle name="Normal 42 13 2" xfId="6734" xr:uid="{6ADC511A-C72C-4F40-8AF6-DDE143423AB3}"/>
    <cellStyle name="Normal 42 14" xfId="6735" xr:uid="{8FB53013-5E51-446A-BC34-F3ABA1BDFE84}"/>
    <cellStyle name="Normal 42 14 2" xfId="6736" xr:uid="{5B7FD575-ADCB-4972-8B29-502F08544680}"/>
    <cellStyle name="Normal 42 15" xfId="6737" xr:uid="{8BCCD6DC-CA3D-4A1F-B1DD-2A11447EE42A}"/>
    <cellStyle name="Normal 42 15 2" xfId="6738" xr:uid="{F0BDE590-72E2-4B10-BC23-F8529BA08375}"/>
    <cellStyle name="Normal 42 16" xfId="6739" xr:uid="{6AB6150F-25A3-479A-84AA-8A10ACD46061}"/>
    <cellStyle name="Normal 42 16 2" xfId="6740" xr:uid="{B112AD05-0A4A-4179-A02B-CF521CB737D7}"/>
    <cellStyle name="Normal 42 17" xfId="6741" xr:uid="{7D61D873-4523-4B66-9A8F-5EAE6A317487}"/>
    <cellStyle name="Normal 42 17 2" xfId="6742" xr:uid="{7CFF42D3-BFFE-4F60-AE73-F0D69AFC9719}"/>
    <cellStyle name="Normal 42 18" xfId="6743" xr:uid="{59AB3738-99EA-4909-B264-87A05F802FF8}"/>
    <cellStyle name="Normal 42 18 2" xfId="6744" xr:uid="{556A2525-E78E-4FB7-B452-BFD6237E95E4}"/>
    <cellStyle name="Normal 42 19" xfId="6745" xr:uid="{A36E6421-31B1-4F57-B5F4-3523A8930C62}"/>
    <cellStyle name="Normal 42 19 2" xfId="6746" xr:uid="{7E9CA248-BDDA-49B3-93D7-C833F2C5A703}"/>
    <cellStyle name="Normal 42 2" xfId="2244" xr:uid="{0DBEACAC-D599-486E-A482-E5EF470B68EE}"/>
    <cellStyle name="Normal 42 2 2" xfId="6748" xr:uid="{96DF1EF3-1300-4604-AEB1-8B01F7C19A2D}"/>
    <cellStyle name="Normal 42 2 3" xfId="14808" xr:uid="{E17BD6B9-B1C9-437C-BA40-26A7F123134E}"/>
    <cellStyle name="Normal 42 2 4" xfId="6747" xr:uid="{53137A78-D220-49C1-B21B-0C7D0DC5D4D6}"/>
    <cellStyle name="Normal 42 20" xfId="6749" xr:uid="{807E50FD-133A-4524-A13A-F2E4140C4ADD}"/>
    <cellStyle name="Normal 42 20 2" xfId="6750" xr:uid="{61A2C39D-99A5-4D90-82DA-251EC3792856}"/>
    <cellStyle name="Normal 42 21" xfId="6751" xr:uid="{305BB2EE-A2A1-46FC-9686-5B3341BF0469}"/>
    <cellStyle name="Normal 42 21 2" xfId="6752" xr:uid="{8008D58A-EF04-4975-BAED-A96091199B7C}"/>
    <cellStyle name="Normal 42 22" xfId="6753" xr:uid="{10E9EC86-1AE3-4674-B6DE-2D9FB9B6DD96}"/>
    <cellStyle name="Normal 42 22 2" xfId="6754" xr:uid="{916F52FE-FDFE-464B-B41E-3BF34C5BBD1D}"/>
    <cellStyle name="Normal 42 23" xfId="6755" xr:uid="{8C02E7A8-6CC8-4490-8318-CB042C747FD5}"/>
    <cellStyle name="Normal 42 23 2" xfId="6756" xr:uid="{A2F39B44-E618-439B-9356-473EF9D56360}"/>
    <cellStyle name="Normal 42 24" xfId="6757" xr:uid="{329A62E1-BF24-46F9-A3E8-6A3A5ABB6FC3}"/>
    <cellStyle name="Normal 42 24 2" xfId="6758" xr:uid="{61CEA8B7-72F5-43A3-88D6-8D6E1A682263}"/>
    <cellStyle name="Normal 42 25" xfId="6759" xr:uid="{0AF89DBA-B6AE-4325-B774-573FD7C62900}"/>
    <cellStyle name="Normal 42 25 2" xfId="6760" xr:uid="{78EDFD33-4727-48CE-BA5A-F8FFAA499ED1}"/>
    <cellStyle name="Normal 42 26" xfId="6761" xr:uid="{A8557CB6-1E8E-4668-9CBD-9AC15AC31D3B}"/>
    <cellStyle name="Normal 42 26 2" xfId="6762" xr:uid="{ABFE443E-4553-482E-B417-9075F1CEDF38}"/>
    <cellStyle name="Normal 42 27" xfId="6763" xr:uid="{4F14104B-CD81-4C32-9050-B387F71F6C0C}"/>
    <cellStyle name="Normal 42 27 2" xfId="6764" xr:uid="{64632D35-DC65-43A9-8358-11AE2C501916}"/>
    <cellStyle name="Normal 42 28" xfId="6765" xr:uid="{B2CA2634-82F9-436D-9B59-1BF7E6F99B79}"/>
    <cellStyle name="Normal 42 28 2" xfId="6766" xr:uid="{DF352787-388A-4DCE-80D8-9361D456E6D4}"/>
    <cellStyle name="Normal 42 29" xfId="6767" xr:uid="{A6BB1629-F073-4B8E-A501-C82033CC4F18}"/>
    <cellStyle name="Normal 42 29 2" xfId="6768" xr:uid="{19A8278C-A3E8-4F24-88FB-8B97FE92ACF8}"/>
    <cellStyle name="Normal 42 3" xfId="6769" xr:uid="{076DAAB5-D199-4463-AC84-18570AEDB0F6}"/>
    <cellStyle name="Normal 42 3 2" xfId="6770" xr:uid="{D282A8F2-C431-4473-9878-0D6DCF98F0D6}"/>
    <cellStyle name="Normal 42 30" xfId="6771" xr:uid="{14C5A22B-91DA-4645-82A8-DA1ED1F9CDE3}"/>
    <cellStyle name="Normal 42 30 2" xfId="6772" xr:uid="{C18119CE-FA0A-46DF-88C9-D74DA7303119}"/>
    <cellStyle name="Normal 42 31" xfId="6773" xr:uid="{6C45752C-9140-4750-9FA0-6D04D1FAE0FB}"/>
    <cellStyle name="Normal 42 32" xfId="12670" xr:uid="{3321F03A-BF03-489D-9613-38530BC26C00}"/>
    <cellStyle name="Normal 42 33" xfId="17330" xr:uid="{B4E2AAF9-8BEC-4C2E-8E7F-3956DB583EDD}"/>
    <cellStyle name="Normal 42 33 2" xfId="31236" xr:uid="{F3830102-03C5-497A-A1A9-4EEC0E47F56E}"/>
    <cellStyle name="Normal 42 34" xfId="39197" xr:uid="{CB150DE8-9001-472A-8072-C8313624D4FF}"/>
    <cellStyle name="Normal 42 35" xfId="2994" xr:uid="{00A8A7C3-17F3-474A-9264-63F597E90375}"/>
    <cellStyle name="Normal 42 4" xfId="6774" xr:uid="{8530B6DF-A6FE-4B1A-8892-B6D90E63472D}"/>
    <cellStyle name="Normal 42 4 2" xfId="6775" xr:uid="{0CC5D86C-B64D-46EE-A154-66FF1525FA53}"/>
    <cellStyle name="Normal 42 5" xfId="6776" xr:uid="{28969374-EE09-45C5-BF21-3E6A077F26DD}"/>
    <cellStyle name="Normal 42 5 2" xfId="6777" xr:uid="{0C14F786-6DB6-484C-80F3-6174A295E607}"/>
    <cellStyle name="Normal 42 6" xfId="6778" xr:uid="{4BF9D399-4460-4AAC-A940-5EB3B9036EFC}"/>
    <cellStyle name="Normal 42 6 2" xfId="6779" xr:uid="{A44EAC03-7021-4C1E-97DE-55003F394E04}"/>
    <cellStyle name="Normal 42 7" xfId="6780" xr:uid="{34BBAA43-5BF2-4517-A058-11BA9FF73241}"/>
    <cellStyle name="Normal 42 7 2" xfId="6781" xr:uid="{12E52817-E54E-4B0F-8D0F-114DA552C6AB}"/>
    <cellStyle name="Normal 42 8" xfId="6782" xr:uid="{C6919B6F-0055-4731-8CEF-8F7586384B7C}"/>
    <cellStyle name="Normal 42 8 2" xfId="6783" xr:uid="{F6C8C778-B57F-4CF8-B0E1-F854B91417EC}"/>
    <cellStyle name="Normal 42 9" xfId="6784" xr:uid="{52985F11-382F-4F71-BD5F-5D1C545DE8C5}"/>
    <cellStyle name="Normal 42 9 2" xfId="6785" xr:uid="{D814ECCB-F6D0-46C7-9996-24098C2BDFE3}"/>
    <cellStyle name="Normal 43" xfId="42" xr:uid="{ED08E2ED-5695-4CC6-98F7-5702B20D4563}"/>
    <cellStyle name="Normal 43 10" xfId="6786" xr:uid="{7F009A7B-FC3B-424A-860A-8ACE850411AC}"/>
    <cellStyle name="Normal 43 10 2" xfId="6787" xr:uid="{47E25240-C385-4BE9-9C36-486F899D5B25}"/>
    <cellStyle name="Normal 43 10 3" xfId="17334" xr:uid="{0D0141CD-AA60-4BB4-B9A2-CDCED1AFA11E}"/>
    <cellStyle name="Normal 43 11" xfId="6788" xr:uid="{BFA64544-C7ED-4FF6-B3BB-E1D6A7F72CBC}"/>
    <cellStyle name="Normal 43 11 2" xfId="6789" xr:uid="{B3B60ED6-E70B-4382-8C8C-8EC9A6BDB247}"/>
    <cellStyle name="Normal 43 11 3" xfId="17335" xr:uid="{67F804D2-4138-4B9C-BA19-E9E25FAF1312}"/>
    <cellStyle name="Normal 43 12" xfId="6790" xr:uid="{C6B3BD10-2365-4D55-913A-19168D809440}"/>
    <cellStyle name="Normal 43 12 2" xfId="6791" xr:uid="{18B6EEA8-6D21-44CB-AAC5-C77B4B169507}"/>
    <cellStyle name="Normal 43 12 3" xfId="17336" xr:uid="{D0F3D24F-9D9D-4D5C-82CA-A92A744C4070}"/>
    <cellStyle name="Normal 43 13" xfId="6792" xr:uid="{4266D98F-528A-4AE5-BF59-F0BCD784751F}"/>
    <cellStyle name="Normal 43 13 2" xfId="6793" xr:uid="{F7B0815B-6CBF-488E-B0B5-FFCF59E66430}"/>
    <cellStyle name="Normal 43 13 3" xfId="17337" xr:uid="{3B64B14D-399A-46BE-948B-4D8245254067}"/>
    <cellStyle name="Normal 43 14" xfId="6794" xr:uid="{2212C793-AD26-4F12-993A-0D813F0E0507}"/>
    <cellStyle name="Normal 43 14 2" xfId="6795" xr:uid="{4AD2D60B-DBC2-4069-80E0-60AF341AAF09}"/>
    <cellStyle name="Normal 43 14 3" xfId="17338" xr:uid="{11595843-F795-4456-B680-FF608B2C085E}"/>
    <cellStyle name="Normal 43 15" xfId="6796" xr:uid="{388747DB-FD8F-49EB-B1F9-C48CF1F49006}"/>
    <cellStyle name="Normal 43 15 2" xfId="6797" xr:uid="{C38E753C-4AF1-45F9-8369-2772FBD15D54}"/>
    <cellStyle name="Normal 43 16" xfId="6798" xr:uid="{EFD7B4C7-84FD-4BC0-A6BE-DFCD16A6E7B0}"/>
    <cellStyle name="Normal 43 16 2" xfId="6799" xr:uid="{06A41347-906C-4FA1-86E0-94ECB5C68584}"/>
    <cellStyle name="Normal 43 17" xfId="6800" xr:uid="{08758BB9-EDC5-4204-9721-EB5BA104418F}"/>
    <cellStyle name="Normal 43 17 2" xfId="6801" xr:uid="{FD922785-5B59-49EA-96BA-3C4EAAE4C0B0}"/>
    <cellStyle name="Normal 43 18" xfId="6802" xr:uid="{38800052-6DC9-4944-8825-2C7B3D4B867F}"/>
    <cellStyle name="Normal 43 18 2" xfId="6803" xr:uid="{F1C3C8C2-DFC9-4A6E-87DA-991CE4D24EA2}"/>
    <cellStyle name="Normal 43 19" xfId="6804" xr:uid="{9EF00A25-25C5-423E-808E-47B3216E6B6A}"/>
    <cellStyle name="Normal 43 19 2" xfId="6805" xr:uid="{C2BF3151-1D66-4AE4-A4E5-09D9137A91AD}"/>
    <cellStyle name="Normal 43 2" xfId="1436" xr:uid="{B128C82A-FB20-4E06-87CD-E906BCEEC49C}"/>
    <cellStyle name="Normal 43 2 2" xfId="6807" xr:uid="{0B9412C3-3D9D-4AD1-A536-D3C92F5130B1}"/>
    <cellStyle name="Normal 43 2 2 2" xfId="10072" xr:uid="{F4ACCF68-9FD2-4432-B8D4-31192CB2F58A}"/>
    <cellStyle name="Normal 43 2 2 3" xfId="10073" xr:uid="{39122773-A89B-479F-BA89-1BDF8B7A5D43}"/>
    <cellStyle name="Normal 43 2 2 4" xfId="10074" xr:uid="{44AAEC51-A199-4448-BAB1-1DC38EBC917D}"/>
    <cellStyle name="Normal 43 2 2 5" xfId="17340" xr:uid="{6B1F61ED-A9BA-4D32-B3C0-7646257085D4}"/>
    <cellStyle name="Normal 43 2 3" xfId="10075" xr:uid="{03904E62-0E3F-4FFA-BA3A-6FF70E404EB8}"/>
    <cellStyle name="Normal 43 2 4" xfId="10076" xr:uid="{4E12707C-5F2D-49FC-85C2-D94892E4F516}"/>
    <cellStyle name="Normal 43 2 5" xfId="10077" xr:uid="{078F29E1-EB53-4DF1-BE7A-CF656771FDE4}"/>
    <cellStyle name="Normal 43 2 6" xfId="14809" xr:uid="{28EF518B-39A8-4099-B111-94623B76B7EA}"/>
    <cellStyle name="Normal 43 2 6 2" xfId="20346" xr:uid="{894404DC-7335-4B83-8E74-21B418E8B9AE}"/>
    <cellStyle name="Normal 43 2 6 3" xfId="28522" xr:uid="{4F5C0993-EBF3-45B8-B1C0-C8A04D9D7E87}"/>
    <cellStyle name="Normal 43 2 6 4" xfId="36936" xr:uid="{7892796B-472B-4CDD-9889-869065A07B3F}"/>
    <cellStyle name="Normal 43 2 7" xfId="17339" xr:uid="{F70BFBA7-F348-4D56-8107-3FF76727C67F}"/>
    <cellStyle name="Normal 43 2 8" xfId="28521" xr:uid="{FF9CD00E-98C4-499C-9958-FAFC3F4975AD}"/>
    <cellStyle name="Normal 43 2 9" xfId="6806" xr:uid="{F91CDA4A-7D30-45D6-BB6E-6B1E5C1BA195}"/>
    <cellStyle name="Normal 43 20" xfId="6808" xr:uid="{BBFE505C-371F-4AAB-B1E2-60AFEE136011}"/>
    <cellStyle name="Normal 43 20 2" xfId="6809" xr:uid="{FDBFC794-BF33-4C05-AEF3-B3346BD0928D}"/>
    <cellStyle name="Normal 43 21" xfId="6810" xr:uid="{940934FF-8971-4488-917C-3A4EDC758451}"/>
    <cellStyle name="Normal 43 21 2" xfId="6811" xr:uid="{563293DA-D897-4BB7-9AA3-9A1B4546E8E1}"/>
    <cellStyle name="Normal 43 22" xfId="6812" xr:uid="{6ABBC55A-9FBC-4002-A081-0477FAFA45C1}"/>
    <cellStyle name="Normal 43 22 2" xfId="6813" xr:uid="{F036BB00-471F-4B83-B011-8504403A551C}"/>
    <cellStyle name="Normal 43 23" xfId="6814" xr:uid="{046558CE-309B-40A1-A27D-0C71AFE4AA3C}"/>
    <cellStyle name="Normal 43 23 2" xfId="6815" xr:uid="{6A7D7D76-5E44-4599-9A1A-691F8FDD6152}"/>
    <cellStyle name="Normal 43 24" xfId="6816" xr:uid="{FF68B87B-FFA3-415A-AF0A-8104D298E1D9}"/>
    <cellStyle name="Normal 43 24 2" xfId="6817" xr:uid="{6ECF3C32-0A70-475E-850E-AEFC18A7B391}"/>
    <cellStyle name="Normal 43 25" xfId="6818" xr:uid="{3B1E710B-7F2B-4DD7-89A7-EDC7F73753D3}"/>
    <cellStyle name="Normal 43 25 2" xfId="6819" xr:uid="{8C4764AA-70C4-40F6-BD79-39C42185C4D6}"/>
    <cellStyle name="Normal 43 26" xfId="6820" xr:uid="{FD6F8141-C75D-4342-BCD9-68672C6DF43D}"/>
    <cellStyle name="Normal 43 26 2" xfId="6821" xr:uid="{B1CB6C4F-D0AE-40FD-932B-44CBE3B9C096}"/>
    <cellStyle name="Normal 43 27" xfId="6822" xr:uid="{8DFDBE2B-59A2-4BB0-A4B7-E35E7A99E8BF}"/>
    <cellStyle name="Normal 43 27 2" xfId="6823" xr:uid="{4CB58F5D-D755-4D20-AD40-AB0A55BABE40}"/>
    <cellStyle name="Normal 43 28" xfId="6824" xr:uid="{381C88ED-CD62-43E2-AFCB-25C5F432CDA8}"/>
    <cellStyle name="Normal 43 28 2" xfId="6825" xr:uid="{6A21EE77-8B1E-4722-8891-C889208DA3A1}"/>
    <cellStyle name="Normal 43 29" xfId="6826" xr:uid="{47BCC76B-CA6D-46FB-A674-D0D887C58D0C}"/>
    <cellStyle name="Normal 43 29 2" xfId="6827" xr:uid="{CDB2F97C-26A4-4D48-AA38-0F467B8174FF}"/>
    <cellStyle name="Normal 43 3" xfId="6828" xr:uid="{51731D21-5E5C-45D3-BFC1-724771857806}"/>
    <cellStyle name="Normal 43 3 2" xfId="6829" xr:uid="{966CBDFF-AB8F-413A-921A-A460066C5715}"/>
    <cellStyle name="Normal 43 3 3" xfId="15108" xr:uid="{48EE6B26-8E29-46E9-ABA0-34BA876ECC35}"/>
    <cellStyle name="Normal 43 3 3 2" xfId="20347" xr:uid="{F9ADF0C3-20DF-432E-97AB-227D137BCB7C}"/>
    <cellStyle name="Normal 43 3 3 3" xfId="28524" xr:uid="{D0F3461D-49D0-4BE5-8277-E03124611022}"/>
    <cellStyle name="Normal 43 3 3 4" xfId="36937" xr:uid="{066D7C40-06E0-4EC9-9A33-CF5DE0274C6F}"/>
    <cellStyle name="Normal 43 3 4" xfId="17342" xr:uid="{01F9900E-1D7F-47B8-B079-75280A3F41DF}"/>
    <cellStyle name="Normal 43 3 5" xfId="28523" xr:uid="{694D5E77-716F-4317-BCE6-634682873948}"/>
    <cellStyle name="Normal 43 30" xfId="6830" xr:uid="{ADD73B2E-73D7-4A3B-A0C1-6B3489269B38}"/>
    <cellStyle name="Normal 43 30 2" xfId="6831" xr:uid="{7E6748E9-31B0-4E97-8D75-F6DF2BB07A9F}"/>
    <cellStyle name="Normal 43 31" xfId="6832" xr:uid="{7223CE61-5631-414B-9B30-07181BF90278}"/>
    <cellStyle name="Normal 43 32" xfId="12672" xr:uid="{46381D4E-636B-4E8D-AD1B-B7D28427F976}"/>
    <cellStyle name="Normal 43 33" xfId="12671" xr:uid="{7D00B7EB-5FF8-450C-8161-714EF5C625B2}"/>
    <cellStyle name="Normal 43 33 2" xfId="17343" xr:uid="{9FB5C792-BCB6-4EC8-B3B4-FDADF8E84EAC}"/>
    <cellStyle name="Normal 43 34" xfId="39198" xr:uid="{A26B85F7-1E0F-4B13-A9CD-73C8E8C91ADB}"/>
    <cellStyle name="Normal 43 35" xfId="2995" xr:uid="{18D51CD6-C623-4165-BF03-EAE62AF48DF4}"/>
    <cellStyle name="Normal 43 4" xfId="6833" xr:uid="{4DCD405D-36C4-4075-AB06-B9BBD0921CF1}"/>
    <cellStyle name="Normal 43 4 2" xfId="6834" xr:uid="{AEDE063C-CB0A-49C1-A776-817608384BFD}"/>
    <cellStyle name="Normal 43 4 3" xfId="15470" xr:uid="{47880CBE-A54E-46EE-A53F-1BDDAA18DA3B}"/>
    <cellStyle name="Normal 43 4 3 2" xfId="20348" xr:uid="{FBF64479-7AC0-4BFC-A718-B0BD1D06AFE7}"/>
    <cellStyle name="Normal 43 4 3 3" xfId="28526" xr:uid="{21B253BF-F045-471C-8266-3EEF018787E5}"/>
    <cellStyle name="Normal 43 4 3 4" xfId="36938" xr:uid="{471ACA52-A6ED-4913-937E-DA33B82C98B6}"/>
    <cellStyle name="Normal 43 4 4" xfId="17344" xr:uid="{6B526669-73D1-4FCC-97D5-96A5A6AFB74C}"/>
    <cellStyle name="Normal 43 4 5" xfId="28525" xr:uid="{451F5B83-571F-462D-A346-4D3F0CB6983F}"/>
    <cellStyle name="Normal 43 5" xfId="6835" xr:uid="{F3335679-268D-45ED-931D-061F97C7D81C}"/>
    <cellStyle name="Normal 43 5 2" xfId="6836" xr:uid="{BE74AF77-62BF-4FD6-AC61-B58605142FC1}"/>
    <cellStyle name="Normal 43 5 3" xfId="17345" xr:uid="{2F3EA039-11D2-49F1-AC0A-C1E807476708}"/>
    <cellStyle name="Normal 43 6" xfId="6837" xr:uid="{94FA8DE5-25FC-4329-94BA-048133C8F3E3}"/>
    <cellStyle name="Normal 43 6 2" xfId="6838" xr:uid="{58E1B825-3974-4E8C-A3C0-5689CD861654}"/>
    <cellStyle name="Normal 43 6 3" xfId="17346" xr:uid="{A33C5F9E-AA04-4627-9AF5-43B7D86B183E}"/>
    <cellStyle name="Normal 43 7" xfId="6839" xr:uid="{2B91353D-8784-4099-B947-B3B5E7CE470F}"/>
    <cellStyle name="Normal 43 7 2" xfId="6840" xr:uid="{6B432B92-DDF6-4D95-A22F-2C4095A837AB}"/>
    <cellStyle name="Normal 43 7 3" xfId="17347" xr:uid="{B9E18CDC-EC2A-46AA-ADD5-0F60769A055E}"/>
    <cellStyle name="Normal 43 8" xfId="6841" xr:uid="{8563947D-D334-49AC-99BC-F2130087CFCC}"/>
    <cellStyle name="Normal 43 8 2" xfId="6842" xr:uid="{93B013C9-873B-4066-A58F-EC023D4F782B}"/>
    <cellStyle name="Normal 43 8 3" xfId="17348" xr:uid="{DA659EBC-24E2-4B66-B985-8D8586D93E3B}"/>
    <cellStyle name="Normal 43 9" xfId="6843" xr:uid="{1F186FD1-8307-4952-A7B8-02051BE546D0}"/>
    <cellStyle name="Normal 43 9 2" xfId="6844" xr:uid="{57B7B7B1-7021-4D9A-B28B-F21994F7AA9C}"/>
    <cellStyle name="Normal 43 9 2 2" xfId="17350" xr:uid="{3BE2288E-F0D5-48EA-BDB8-33CEF085786A}"/>
    <cellStyle name="Normal 43 9 3" xfId="10078" xr:uid="{0D5FAAE9-544E-4735-81B4-E18B567DFB36}"/>
    <cellStyle name="Normal 43 9 4" xfId="10079" xr:uid="{D86F6C4F-DA2A-47BF-8ADC-7A66ACCD1F33}"/>
    <cellStyle name="Normal 43 9 5" xfId="17349" xr:uid="{089BB6D9-327B-4FA5-9CD5-85CBA29D059B}"/>
    <cellStyle name="Normal 43_Finishes" xfId="10080" xr:uid="{54A0F7C2-646B-4717-B2FB-40DB4C85E6F8}"/>
    <cellStyle name="Normal 44" xfId="1437" xr:uid="{CB79378D-7CE1-4073-BE8A-39BB12F76DF6}"/>
    <cellStyle name="Normal 44 10" xfId="6845" xr:uid="{BC976E46-2EC7-470C-8C8A-AAF1515FD615}"/>
    <cellStyle name="Normal 44 10 2" xfId="6846" xr:uid="{26EE02DB-75C0-4D67-AFDB-3E813FD0FD6E}"/>
    <cellStyle name="Normal 44 11" xfId="6847" xr:uid="{93DD8776-C440-4771-909B-DCC2F4292DEF}"/>
    <cellStyle name="Normal 44 11 2" xfId="6848" xr:uid="{C72D04F9-1563-4251-9666-330F7F056270}"/>
    <cellStyle name="Normal 44 12" xfId="6849" xr:uid="{7B13E61F-E37F-4DBF-A45F-13BAAAFF9198}"/>
    <cellStyle name="Normal 44 12 2" xfId="6850" xr:uid="{1D49BD85-6BCF-4D30-85A2-F7F2B01EF871}"/>
    <cellStyle name="Normal 44 13" xfId="6851" xr:uid="{04122AA3-F9DD-4D69-B644-A7F6223271CC}"/>
    <cellStyle name="Normal 44 13 2" xfId="6852" xr:uid="{3CB470EC-FB78-4CF4-91EB-040052A19DC7}"/>
    <cellStyle name="Normal 44 14" xfId="6853" xr:uid="{BFFC1A4C-B71F-42A5-91B4-7996CA276804}"/>
    <cellStyle name="Normal 44 14 2" xfId="6854" xr:uid="{A59F1931-DCD1-4FF7-8626-85B5167ED1B3}"/>
    <cellStyle name="Normal 44 15" xfId="6855" xr:uid="{7016E12E-46A5-4EDA-9F90-8786D7DB533F}"/>
    <cellStyle name="Normal 44 15 2" xfId="6856" xr:uid="{225EAD3C-864A-415C-820A-0C318BC6365E}"/>
    <cellStyle name="Normal 44 16" xfId="6857" xr:uid="{8F8145D2-4138-461F-9550-553F13674BE7}"/>
    <cellStyle name="Normal 44 16 2" xfId="6858" xr:uid="{8BD02971-8BCE-4D91-B45E-F9787A3C2863}"/>
    <cellStyle name="Normal 44 17" xfId="6859" xr:uid="{03AE5B2F-D35B-4793-8053-B384745BD9F5}"/>
    <cellStyle name="Normal 44 17 2" xfId="6860" xr:uid="{FA77BD48-A60B-49C3-ABF5-E09F3160C4FD}"/>
    <cellStyle name="Normal 44 18" xfId="6861" xr:uid="{756E9486-C8BB-41AA-8F40-9E86CD295C34}"/>
    <cellStyle name="Normal 44 18 2" xfId="6862" xr:uid="{F199FA20-53B1-4C86-9FD8-9B6E3C936709}"/>
    <cellStyle name="Normal 44 19" xfId="6863" xr:uid="{A49B8EEA-C40C-43DC-8BA4-9A6D178B102C}"/>
    <cellStyle name="Normal 44 19 2" xfId="6864" xr:uid="{E3ED3F9E-3282-4C68-A168-13240FBF58B4}"/>
    <cellStyle name="Normal 44 2" xfId="6865" xr:uid="{E484CA6C-D8D4-4FB2-B7F4-D0DB6C390C92}"/>
    <cellStyle name="Normal 44 2 2" xfId="6866" xr:uid="{7265D5B9-64BB-40D2-85D6-FB4824B4AD97}"/>
    <cellStyle name="Normal 44 2 2 2" xfId="10081" xr:uid="{E72CC814-8E54-4649-95C8-D94C5A68B3B8}"/>
    <cellStyle name="Normal 44 2 2 3" xfId="10082" xr:uid="{B1EA73DA-FDDF-4E44-A980-7CB7DFB99922}"/>
    <cellStyle name="Normal 44 2 2 4" xfId="10083" xr:uid="{00D5F794-D089-4F04-987A-757D2F12195D}"/>
    <cellStyle name="Normal 44 2 2 5" xfId="17351" xr:uid="{14D8404B-F3C4-4FB3-927E-80DC2442902B}"/>
    <cellStyle name="Normal 44 2 3" xfId="10084" xr:uid="{59497E25-5099-4987-8DC1-5BD0B2883105}"/>
    <cellStyle name="Normal 44 2 4" xfId="10085" xr:uid="{38B6921E-887D-405E-8A6E-DDB054A36881}"/>
    <cellStyle name="Normal 44 2 5" xfId="10086" xr:uid="{B5A183EF-50B9-4432-8B15-29ED3BEA7663}"/>
    <cellStyle name="Normal 44 20" xfId="6867" xr:uid="{3481257C-8A46-4CBD-B99B-707CB7AC1BBF}"/>
    <cellStyle name="Normal 44 20 2" xfId="6868" xr:uid="{430152AE-5B75-47D5-BB1D-AB0CA9421FF4}"/>
    <cellStyle name="Normal 44 21" xfId="6869" xr:uid="{5577A510-7D83-464F-BFAE-8DD5BD39CBAA}"/>
    <cellStyle name="Normal 44 21 2" xfId="6870" xr:uid="{A5CBEA20-DEB7-4AE7-87D7-EC66DDD907C4}"/>
    <cellStyle name="Normal 44 22" xfId="6871" xr:uid="{D2FD068D-34EF-4755-8CA3-EB3B8DD59FBE}"/>
    <cellStyle name="Normal 44 22 2" xfId="6872" xr:uid="{7AF3F3B9-6D6C-4C8D-90C3-32A391C3AC75}"/>
    <cellStyle name="Normal 44 23" xfId="6873" xr:uid="{C9A11D19-D92C-452F-BBD0-60B41F530D96}"/>
    <cellStyle name="Normal 44 23 2" xfId="6874" xr:uid="{93D9DC90-CAA8-41DC-9167-0F1E74E4EA02}"/>
    <cellStyle name="Normal 44 24" xfId="6875" xr:uid="{F8641B14-B712-4AC7-B3A0-44FE9C62785D}"/>
    <cellStyle name="Normal 44 24 2" xfId="6876" xr:uid="{A11320DE-C434-4E10-8903-0CC474676694}"/>
    <cellStyle name="Normal 44 25" xfId="6877" xr:uid="{4FFA0983-95FC-40E2-98F6-FC6E840CA1D3}"/>
    <cellStyle name="Normal 44 25 2" xfId="6878" xr:uid="{DC305709-80DE-4E68-B9D0-A7CA1353EDEE}"/>
    <cellStyle name="Normal 44 26" xfId="6879" xr:uid="{341E669A-029C-40E1-B843-9DE9E22B9359}"/>
    <cellStyle name="Normal 44 26 2" xfId="6880" xr:uid="{FDAAEB59-FCA7-40CD-9537-075D4169736F}"/>
    <cellStyle name="Normal 44 27" xfId="6881" xr:uid="{5F7FCC55-9BEF-4AB7-AC97-2D3A0E1ACE5A}"/>
    <cellStyle name="Normal 44 27 2" xfId="6882" xr:uid="{D7658B26-7AC7-4C55-8E6F-135975A2AA12}"/>
    <cellStyle name="Normal 44 28" xfId="6883" xr:uid="{24A9E49C-6165-438F-A130-1D95C3A547BA}"/>
    <cellStyle name="Normal 44 28 2" xfId="6884" xr:uid="{A06C5AC0-8838-4AE3-91AF-5BEB7A10AE81}"/>
    <cellStyle name="Normal 44 29" xfId="6885" xr:uid="{477802F9-9143-42AA-9F29-265EF20B54B9}"/>
    <cellStyle name="Normal 44 29 2" xfId="6886" xr:uid="{7E52DCD2-1217-4CC0-9B86-FD4FCA39E10C}"/>
    <cellStyle name="Normal 44 3" xfId="6887" xr:uid="{AFDFD500-FDEA-460F-8AFC-B074964B45EE}"/>
    <cellStyle name="Normal 44 3 2" xfId="6888" xr:uid="{A45658FD-A6D1-448D-B68A-1B8B15480360}"/>
    <cellStyle name="Normal 44 30" xfId="6889" xr:uid="{221CD228-60CA-4541-91A5-93F1441D4F1F}"/>
    <cellStyle name="Normal 44 30 2" xfId="6890" xr:uid="{36A1C44E-895E-400D-8670-544CB9BB7693}"/>
    <cellStyle name="Normal 44 31" xfId="6891" xr:uid="{2EDE4679-3B6F-4A2A-A247-F192B53C27DB}"/>
    <cellStyle name="Normal 44 32" xfId="10087" xr:uid="{AED1AE59-093D-4D92-B9D4-4716D79C4BBC}"/>
    <cellStyle name="Normal 44 33" xfId="10088" xr:uid="{BC742773-7A23-4D00-A241-73266C28EA77}"/>
    <cellStyle name="Normal 44 33 2" xfId="31237" xr:uid="{090DA687-20FC-48FA-BAC5-E6F8DD65F579}"/>
    <cellStyle name="Normal 44 34" xfId="10089" xr:uid="{973094F9-BBA0-4D9F-94D4-944998AEF894}"/>
    <cellStyle name="Normal 44 35" xfId="10090" xr:uid="{56393D88-2971-4D7E-BEFD-B1A575649D38}"/>
    <cellStyle name="Normal 44 36" xfId="10091" xr:uid="{FD4881C1-59CD-4ED0-8811-9126CAA83CA4}"/>
    <cellStyle name="Normal 44 37" xfId="10092" xr:uid="{D0A00A44-51F2-4214-A10F-C1CA46C5DFC1}"/>
    <cellStyle name="Normal 44 38" xfId="10093" xr:uid="{EBD7C6DD-B6FB-4B9F-B402-81B7BF75564E}"/>
    <cellStyle name="Normal 44 39" xfId="10094" xr:uid="{4B98CA28-A222-4AEC-A402-A3DDF3C8515A}"/>
    <cellStyle name="Normal 44 4" xfId="6892" xr:uid="{A3F639E8-5356-4998-BABD-AF944F9F0208}"/>
    <cellStyle name="Normal 44 4 2" xfId="6893" xr:uid="{F4F395E8-5736-4E44-9F92-76666872471A}"/>
    <cellStyle name="Normal 44 40" xfId="10095" xr:uid="{3EC8E31D-CE3C-4281-81D8-F00543586B15}"/>
    <cellStyle name="Normal 44 41" xfId="10096" xr:uid="{18AF11F4-3A65-4C95-BE81-41652EE3718F}"/>
    <cellStyle name="Normal 44 42" xfId="10097" xr:uid="{837AD5EE-EB23-41B6-9051-DFD2FEF93473}"/>
    <cellStyle name="Normal 44 43" xfId="10098" xr:uid="{0E31A367-E9C3-45B5-A9FF-380737720F62}"/>
    <cellStyle name="Normal 44 44" xfId="10099" xr:uid="{545A6F6A-F1EB-4F81-88CC-5B47F43122CC}"/>
    <cellStyle name="Normal 44 45" xfId="10100" xr:uid="{DECA57F8-950B-4EC7-8C90-6DED6113802C}"/>
    <cellStyle name="Normal 44 46" xfId="10101" xr:uid="{4EBB3F6D-13F4-46D8-A126-9899609604FC}"/>
    <cellStyle name="Normal 44 47" xfId="10102" xr:uid="{6CA0B1F2-929F-4FE9-B089-C814FB78C43F}"/>
    <cellStyle name="Normal 44 48" xfId="10103" xr:uid="{7CE3B887-12BA-4F1C-90CF-7F401F2F09A4}"/>
    <cellStyle name="Normal 44 49" xfId="10104" xr:uid="{C6E3222D-CC45-4971-8594-D797BEEF1F5B}"/>
    <cellStyle name="Normal 44 5" xfId="6894" xr:uid="{4608BE0F-15B4-4530-9B69-60D4B1E33509}"/>
    <cellStyle name="Normal 44 5 2" xfId="6895" xr:uid="{D3798F30-14D1-44AC-90B7-04F63A392A7D}"/>
    <cellStyle name="Normal 44 50" xfId="10105" xr:uid="{6231A5FD-8A77-41E5-B203-7638BF8ECDAA}"/>
    <cellStyle name="Normal 44 51" xfId="10106" xr:uid="{8B076CDA-AFF7-442C-AB94-86B9990B8C16}"/>
    <cellStyle name="Normal 44 52" xfId="10107" xr:uid="{A5E4359A-B11C-4241-AD9C-095F301568BD}"/>
    <cellStyle name="Normal 44 52 2" xfId="10108" xr:uid="{0E2EBA77-4935-4D8C-BC26-40EA121915BE}"/>
    <cellStyle name="Normal 44 52 3" xfId="10109" xr:uid="{FDBE17C5-D950-4C04-8BE6-E69F0F8FBB01}"/>
    <cellStyle name="Normal 44 52 4" xfId="10110" xr:uid="{DD84CC39-2060-4552-8FAE-78B62D0FDF3B}"/>
    <cellStyle name="Normal 44 53" xfId="10111" xr:uid="{C5820F8C-5EA2-4784-ADDC-9A9239BC3C1C}"/>
    <cellStyle name="Normal 44 54" xfId="10112" xr:uid="{93756E8E-E5E4-4413-B930-47DCB1C849C0}"/>
    <cellStyle name="Normal 44 55" xfId="10113" xr:uid="{52B56AED-4414-4D6A-B4AD-F6DD9ACC98EA}"/>
    <cellStyle name="Normal 44 56" xfId="10114" xr:uid="{6ADE796E-026A-476B-A28B-A7B1169AAEE2}"/>
    <cellStyle name="Normal 44 57" xfId="10115" xr:uid="{EA92DE99-B1F2-4134-B6D8-334E25A3EED6}"/>
    <cellStyle name="Normal 44 58" xfId="12673" xr:uid="{A8A26C3C-E730-4D6B-9FEC-A321F6ABFD7C}"/>
    <cellStyle name="Normal 44 58 2" xfId="17357" xr:uid="{E4F61FC2-C313-4934-9D67-E04D78C10C65}"/>
    <cellStyle name="Normal 44 59" xfId="39199" xr:uid="{0FBE0FE2-AD4E-4A9B-84EF-A7A99BD5AAD7}"/>
    <cellStyle name="Normal 44 6" xfId="6896" xr:uid="{5F891C18-2435-4AC2-BE19-FCB8984E6F30}"/>
    <cellStyle name="Normal 44 6 2" xfId="6897" xr:uid="{7508F10F-E050-489C-8F9F-821B9A0F6E2B}"/>
    <cellStyle name="Normal 44 7" xfId="6898" xr:uid="{B6D0FD31-46EE-41FD-ABC6-BFCF1959682C}"/>
    <cellStyle name="Normal 44 7 2" xfId="6899" xr:uid="{89E1E048-58E9-4F7A-AD0B-6D7F312CD5D2}"/>
    <cellStyle name="Normal 44 8" xfId="6900" xr:uid="{7B19CCDA-7D1B-4E13-ADCE-98B799491CA4}"/>
    <cellStyle name="Normal 44 8 2" xfId="6901" xr:uid="{320BFF0D-ED71-400D-822C-CD6A981149BE}"/>
    <cellStyle name="Normal 44 9" xfId="6902" xr:uid="{0ED771BC-9D36-47BE-8BBF-1FAB221B006A}"/>
    <cellStyle name="Normal 44 9 2" xfId="6903" xr:uid="{7B5FA7C1-89F1-445A-832F-5E5C04565385}"/>
    <cellStyle name="Normal 44_Finishes" xfId="10116" xr:uid="{68DF5217-7D6E-4BB0-9D71-4C33D50727A7}"/>
    <cellStyle name="Normal 45" xfId="1438" xr:uid="{A1584740-8601-4B33-BF1C-EB831451AD63}"/>
    <cellStyle name="Normal 45 10" xfId="6904" xr:uid="{628646B8-C3D5-44EC-B057-5683D97C525B}"/>
    <cellStyle name="Normal 45 10 2" xfId="6905" xr:uid="{FDFC1423-E60A-4556-B0D2-1D45970B2F56}"/>
    <cellStyle name="Normal 45 11" xfId="6906" xr:uid="{53E6A83E-E0A7-43EC-96A8-96782AC1CFE9}"/>
    <cellStyle name="Normal 45 11 2" xfId="6907" xr:uid="{8217424F-E5F0-4CC0-8031-A4D64A065BB4}"/>
    <cellStyle name="Normal 45 12" xfId="6908" xr:uid="{7AFE03D3-31DD-47F1-B224-63850F051CCF}"/>
    <cellStyle name="Normal 45 12 2" xfId="6909" xr:uid="{E8776582-4BEE-464A-B6EE-1963AFE762BC}"/>
    <cellStyle name="Normal 45 13" xfId="6910" xr:uid="{65BC76CA-7696-4151-8A9B-6014FA0EC81E}"/>
    <cellStyle name="Normal 45 13 2" xfId="6911" xr:uid="{D5E356FB-B31B-4D55-8278-298B5E3947DF}"/>
    <cellStyle name="Normal 45 14" xfId="6912" xr:uid="{3693A83E-5172-4422-8BCD-B316E5F74640}"/>
    <cellStyle name="Normal 45 14 2" xfId="6913" xr:uid="{EFB1B195-C6CE-49DB-81D1-011B8274FBB3}"/>
    <cellStyle name="Normal 45 15" xfId="6914" xr:uid="{C60D457A-040B-40D8-9502-C5DE638AFFD9}"/>
    <cellStyle name="Normal 45 15 2" xfId="6915" xr:uid="{38AC7D17-07D3-4743-A1D1-3344951E73AA}"/>
    <cellStyle name="Normal 45 16" xfId="6916" xr:uid="{47EA4982-54E9-4FBF-BB86-DE068B96F7C9}"/>
    <cellStyle name="Normal 45 16 2" xfId="6917" xr:uid="{F62AB33B-ACEE-4EF5-AFED-19765A82040B}"/>
    <cellStyle name="Normal 45 17" xfId="6918" xr:uid="{4AEFE7D9-3B23-42F2-903D-A713AD7E5811}"/>
    <cellStyle name="Normal 45 17 2" xfId="6919" xr:uid="{2D6D50D6-88CE-4317-8697-217AD602808F}"/>
    <cellStyle name="Normal 45 18" xfId="6920" xr:uid="{114C6AD4-E8AA-464D-A7F4-EA103F308D6F}"/>
    <cellStyle name="Normal 45 18 2" xfId="6921" xr:uid="{7D242BC5-3188-4159-A310-7CD97E0A0656}"/>
    <cellStyle name="Normal 45 19" xfId="6922" xr:uid="{E1A56CFA-C44B-4437-B323-1D1B2D9D0975}"/>
    <cellStyle name="Normal 45 19 2" xfId="6923" xr:uid="{21D1B28B-EE46-4B02-8AA1-3173D2D17CEE}"/>
    <cellStyle name="Normal 45 2" xfId="6924" xr:uid="{2D186DFA-2009-4708-9A47-462C18BF47B2}"/>
    <cellStyle name="Normal 45 2 2" xfId="6925" xr:uid="{006CEDE7-EACB-4640-8B37-D325940E034D}"/>
    <cellStyle name="Normal 45 2 2 2" xfId="10117" xr:uid="{B107AFBD-F9DA-4810-BE29-99170549A526}"/>
    <cellStyle name="Normal 45 2 2 3" xfId="10118" xr:uid="{42165285-D6C9-4D86-8BF4-5F7559C3AFFF}"/>
    <cellStyle name="Normal 45 2 2 4" xfId="10119" xr:uid="{146DDA6D-5913-43C8-B2D5-8ECF5CBCE52B}"/>
    <cellStyle name="Normal 45 2 2 5" xfId="17359" xr:uid="{F8A3D19C-730A-43C6-81F1-AD8F459E7771}"/>
    <cellStyle name="Normal 45 2 3" xfId="10120" xr:uid="{501D3C27-BC70-47BE-B785-C562CF25F4E2}"/>
    <cellStyle name="Normal 45 2 4" xfId="10121" xr:uid="{17177672-6BAA-47FA-89CA-3D881120D735}"/>
    <cellStyle name="Normal 45 2 5" xfId="10122" xr:uid="{4C50333F-1014-4505-966B-99B535FB6CCD}"/>
    <cellStyle name="Normal 45 2 6" xfId="14810" xr:uid="{0E4860F2-A536-466B-9A41-1601772EC79C}"/>
    <cellStyle name="Normal 45 2 6 2" xfId="20349" xr:uid="{299064A8-0D30-4F3F-84B6-9584A896FBD1}"/>
    <cellStyle name="Normal 45 2 6 3" xfId="28528" xr:uid="{9391CDE3-3218-4E2B-9B8A-CC5178FF0A9E}"/>
    <cellStyle name="Normal 45 2 6 4" xfId="36939" xr:uid="{21C47901-397B-45F7-BDA7-19F50810323F}"/>
    <cellStyle name="Normal 45 2 7" xfId="17358" xr:uid="{FFBB20E6-BA47-4B22-A21B-04E39E72BC5C}"/>
    <cellStyle name="Normal 45 2 8" xfId="28527" xr:uid="{9BCC94C2-6107-43FF-A149-4309497F298E}"/>
    <cellStyle name="Normal 45 20" xfId="6926" xr:uid="{42A52099-4E66-4857-B2E1-6C9120894506}"/>
    <cellStyle name="Normal 45 20 2" xfId="6927" xr:uid="{74F8A1AA-0C45-411E-82BF-A5E65EA5E745}"/>
    <cellStyle name="Normal 45 21" xfId="6928" xr:uid="{254C048B-4EE2-4656-817C-1D52AB2A85C4}"/>
    <cellStyle name="Normal 45 21 2" xfId="6929" xr:uid="{6C8747EB-CC66-4EA3-93F3-05FD56F02489}"/>
    <cellStyle name="Normal 45 22" xfId="6930" xr:uid="{184558B8-9357-4B85-B95C-40218A1185E1}"/>
    <cellStyle name="Normal 45 22 2" xfId="6931" xr:uid="{3878BA3A-0EC6-40B5-BC94-B28C29CC4040}"/>
    <cellStyle name="Normal 45 23" xfId="6932" xr:uid="{510D1E55-7368-40C8-863A-C960AF9AC825}"/>
    <cellStyle name="Normal 45 23 2" xfId="6933" xr:uid="{11F1AE19-6417-4B96-9DC3-B5A05193F172}"/>
    <cellStyle name="Normal 45 24" xfId="6934" xr:uid="{86050A63-189F-4D70-81E8-0670B3863835}"/>
    <cellStyle name="Normal 45 24 2" xfId="6935" xr:uid="{40F79815-7266-4082-88CC-068E373D3FAD}"/>
    <cellStyle name="Normal 45 25" xfId="6936" xr:uid="{D2DC49F4-D35C-4EC1-890E-C01F7F21AACD}"/>
    <cellStyle name="Normal 45 25 2" xfId="6937" xr:uid="{970A66F2-D6EF-4664-9D88-99B1353173C4}"/>
    <cellStyle name="Normal 45 26" xfId="6938" xr:uid="{BE40C26C-DCEC-453F-AAFC-B9D1200609C4}"/>
    <cellStyle name="Normal 45 26 2" xfId="6939" xr:uid="{58F54496-DCD8-488D-A175-F7BA1F6C0472}"/>
    <cellStyle name="Normal 45 27" xfId="6940" xr:uid="{B06A2F9F-CD73-4F6C-A784-29C6EC731D57}"/>
    <cellStyle name="Normal 45 27 2" xfId="6941" xr:uid="{641D0A22-D28E-4E4B-84EF-31E850A05EAB}"/>
    <cellStyle name="Normal 45 28" xfId="6942" xr:uid="{365C264D-43E2-4ABE-95B2-EC5188204FC8}"/>
    <cellStyle name="Normal 45 28 2" xfId="6943" xr:uid="{71BAEBCA-D56A-4B42-B7A2-525D00AFFA06}"/>
    <cellStyle name="Normal 45 29" xfId="6944" xr:uid="{A02B77D3-5EB2-4582-B839-231E72A8ABFF}"/>
    <cellStyle name="Normal 45 29 2" xfId="6945" xr:uid="{993A35D2-EE74-4E9F-940D-0C0DEF38EE0F}"/>
    <cellStyle name="Normal 45 3" xfId="6946" xr:uid="{A44316F0-A53E-4B8E-9747-47DF45415189}"/>
    <cellStyle name="Normal 45 3 2" xfId="6947" xr:uid="{1C3635DD-77D5-48AE-9528-D9FB871F152D}"/>
    <cellStyle name="Normal 45 3 3" xfId="15109" xr:uid="{DDF4B409-9A48-4E9A-8411-1DF3145DC216}"/>
    <cellStyle name="Normal 45 3 3 2" xfId="20350" xr:uid="{99522449-F1DE-4576-A171-E6675FA2EA36}"/>
    <cellStyle name="Normal 45 3 3 3" xfId="28530" xr:uid="{67C9E914-7FB3-4203-BEF2-3BD4251B6FC0}"/>
    <cellStyle name="Normal 45 3 3 4" xfId="36940" xr:uid="{101ED7A4-A650-45F5-A5E0-E84947B31561}"/>
    <cellStyle name="Normal 45 3 4" xfId="17360" xr:uid="{A30301AC-920A-41EE-A2E7-5663D1097B1F}"/>
    <cellStyle name="Normal 45 3 5" xfId="28529" xr:uid="{630C7226-4329-4153-9098-DDF44B1A859C}"/>
    <cellStyle name="Normal 45 30" xfId="6948" xr:uid="{E7807FD6-0601-4019-88E3-4310007DD5E3}"/>
    <cellStyle name="Normal 45 30 2" xfId="6949" xr:uid="{A6FDF6B9-DB90-46DB-8A4D-8F91756B48E6}"/>
    <cellStyle name="Normal 45 31" xfId="6950" xr:uid="{07BF0A87-3528-4FCB-9E76-2866100BDCD8}"/>
    <cellStyle name="Normal 45 32" xfId="10123" xr:uid="{C7D40049-C286-4D3C-9EB3-D1110C43B045}"/>
    <cellStyle name="Normal 45 33" xfId="10124" xr:uid="{8907B281-3941-4ECA-87D8-6F693D66A7B9}"/>
    <cellStyle name="Normal 45 33 2" xfId="31238" xr:uid="{887066C7-84F9-4E42-A0CC-F88BF6C96CC6}"/>
    <cellStyle name="Normal 45 34" xfId="10125" xr:uid="{93FFF304-5971-4061-8934-5CD893E3D07D}"/>
    <cellStyle name="Normal 45 35" xfId="10126" xr:uid="{1448B71A-95DA-4372-BFF3-4882FA40C944}"/>
    <cellStyle name="Normal 45 36" xfId="10127" xr:uid="{05166B5D-FA28-4214-9A2E-BD6C1461FCA7}"/>
    <cellStyle name="Normal 45 37" xfId="10128" xr:uid="{61F10BB5-0C68-400C-AB4C-52BC04E400F3}"/>
    <cellStyle name="Normal 45 38" xfId="10129" xr:uid="{60F7A6A3-A38E-4D0E-B710-44A2CFB1F1DC}"/>
    <cellStyle name="Normal 45 39" xfId="10130" xr:uid="{C9CE132E-ED57-4FDA-9490-C7ADD0EE4D57}"/>
    <cellStyle name="Normal 45 4" xfId="6951" xr:uid="{7D9DD818-701A-4FD3-905D-ED6757CEEBCE}"/>
    <cellStyle name="Normal 45 4 2" xfId="6952" xr:uid="{9B3B05C5-D6B5-439F-952C-94CF45B54329}"/>
    <cellStyle name="Normal 45 4 3" xfId="15471" xr:uid="{D64F2743-8AA2-49CD-ADDE-17D3FB3E5108}"/>
    <cellStyle name="Normal 45 4 3 2" xfId="20351" xr:uid="{3417A6D2-332D-47BF-9716-C2AEC0A92581}"/>
    <cellStyle name="Normal 45 4 3 3" xfId="28532" xr:uid="{BA0F6073-866F-45D0-ACB5-F37A9581B850}"/>
    <cellStyle name="Normal 45 4 3 4" xfId="36941" xr:uid="{D3721C20-F211-4A42-9F74-E6FCD89CD210}"/>
    <cellStyle name="Normal 45 4 4" xfId="17361" xr:uid="{29FB671D-3D35-4BE4-B62D-74E7A2F32DD8}"/>
    <cellStyle name="Normal 45 4 5" xfId="28531" xr:uid="{16F2D287-CAAA-4392-A7E9-209756EE522E}"/>
    <cellStyle name="Normal 45 40" xfId="10131" xr:uid="{FE6C70A9-D3F9-469B-A411-101CE2A19595}"/>
    <cellStyle name="Normal 45 41" xfId="10132" xr:uid="{36F088AC-9CC4-48EA-8058-26A7BB2E2734}"/>
    <cellStyle name="Normal 45 42" xfId="10133" xr:uid="{E67B68F5-8613-42FB-909D-41DB9AC221F9}"/>
    <cellStyle name="Normal 45 43" xfId="10134" xr:uid="{FD20D5E7-A345-40E6-940A-B24069911ED7}"/>
    <cellStyle name="Normal 45 44" xfId="10135" xr:uid="{396AFDBF-F8F8-4A53-908F-9691D21DE0CA}"/>
    <cellStyle name="Normal 45 45" xfId="10136" xr:uid="{CAF2FD83-9E2B-4B72-9B8B-99E31174F86B}"/>
    <cellStyle name="Normal 45 46" xfId="10137" xr:uid="{69AC261B-682C-4DB6-A3C5-17CA838D4F5B}"/>
    <cellStyle name="Normal 45 47" xfId="10138" xr:uid="{2160BEC7-E8E5-4252-A095-9F1A08787E53}"/>
    <cellStyle name="Normal 45 48" xfId="10139" xr:uid="{7ABAC1BC-9A4B-4648-A287-27E00C5ABF77}"/>
    <cellStyle name="Normal 45 49" xfId="10140" xr:uid="{242D1EBD-B44A-4824-843A-6FCE93FCA98F}"/>
    <cellStyle name="Normal 45 5" xfId="6953" xr:uid="{882B4519-FD85-41C3-8165-9F2B921518B1}"/>
    <cellStyle name="Normal 45 5 2" xfId="6954" xr:uid="{AB5D4C9C-F741-4F00-8ACB-243DC23DF4AE}"/>
    <cellStyle name="Normal 45 50" xfId="10141" xr:uid="{3669BCFB-CB46-438D-9C92-EA677D934DD0}"/>
    <cellStyle name="Normal 45 51" xfId="10142" xr:uid="{8FF4B6B0-B1D5-4F43-AED6-EB5F65D070AF}"/>
    <cellStyle name="Normal 45 52" xfId="10143" xr:uid="{D8685AE0-6D8C-4454-A786-2433BFD7E89C}"/>
    <cellStyle name="Normal 45 52 2" xfId="10144" xr:uid="{63A2F116-DDF2-49F7-90AD-8BE26FB7C889}"/>
    <cellStyle name="Normal 45 52 3" xfId="10145" xr:uid="{914D9FA6-A82C-4F31-9343-6AB5D7908972}"/>
    <cellStyle name="Normal 45 52 4" xfId="10146" xr:uid="{385DA8E7-174C-418E-B35E-879A305946B4}"/>
    <cellStyle name="Normal 45 53" xfId="10147" xr:uid="{01F9C5B3-C19C-4F59-957A-EF15EE533313}"/>
    <cellStyle name="Normal 45 54" xfId="10148" xr:uid="{B872AEE6-C511-4E82-A264-D0E6F9F15140}"/>
    <cellStyle name="Normal 45 55" xfId="10149" xr:uid="{633484CA-6556-4FD2-A604-D42CA984D80D}"/>
    <cellStyle name="Normal 45 56" xfId="10150" xr:uid="{B157A5C6-03CA-4CCA-ADC0-C576B95DDD4A}"/>
    <cellStyle name="Normal 45 57" xfId="10151" xr:uid="{239836C5-1D72-48E0-9734-7E05708AFADB}"/>
    <cellStyle name="Normal 45 58" xfId="12674" xr:uid="{90D2756B-C1A1-4BEE-9AF2-33303C0C0F3E}"/>
    <cellStyle name="Normal 45 58 2" xfId="17362" xr:uid="{1FDA4EAF-6750-442B-85CB-46DDB2EAF3DD}"/>
    <cellStyle name="Normal 45 59" xfId="39200" xr:uid="{F1933A89-A7F3-4183-AF34-3B6087409EDC}"/>
    <cellStyle name="Normal 45 6" xfId="6955" xr:uid="{65751737-D40B-46C8-B8A6-AB1494ED9F3B}"/>
    <cellStyle name="Normal 45 6 2" xfId="6956" xr:uid="{1CCF7C4C-4620-4055-8F85-5362F6AE8F73}"/>
    <cellStyle name="Normal 45 60" xfId="2996" xr:uid="{509FE52A-2160-41FD-BB6D-178B1839ADDC}"/>
    <cellStyle name="Normal 45 7" xfId="6957" xr:uid="{57956643-FF20-49EC-B03E-B42437C9921A}"/>
    <cellStyle name="Normal 45 7 2" xfId="6958" xr:uid="{996663BC-FCF6-429D-BF93-939B79218915}"/>
    <cellStyle name="Normal 45 8" xfId="6959" xr:uid="{A8DE6CE6-FE5D-4E75-B8D2-CC576EE4FA1C}"/>
    <cellStyle name="Normal 45 8 2" xfId="6960" xr:uid="{712FB0FA-78C0-43ED-9FCB-EC5C39CF3784}"/>
    <cellStyle name="Normal 45 9" xfId="6961" xr:uid="{AB34369F-4FCF-4F42-B179-E4FE95F3D7F0}"/>
    <cellStyle name="Normal 45 9 2" xfId="6962" xr:uid="{177B132B-E647-4625-83A9-F22A04A06FD4}"/>
    <cellStyle name="Normal 45_Finishes" xfId="10152" xr:uid="{8430DE6A-E80B-402B-B705-BE1EF83C8E4E}"/>
    <cellStyle name="Normal 46" xfId="8" xr:uid="{8AB8FC10-4309-4F42-8C26-DFC7A7FA9C3E}"/>
    <cellStyle name="Normal 46 10" xfId="6963" xr:uid="{2AFA025A-CB5E-4F47-BE5D-65039424A1B5}"/>
    <cellStyle name="Normal 46 10 2" xfId="6964" xr:uid="{D5801333-F867-4C0A-BF92-15044FFDD492}"/>
    <cellStyle name="Normal 46 11" xfId="6965" xr:uid="{F1D7372B-1FA3-48A5-AFBD-E3DB6EA3ABA3}"/>
    <cellStyle name="Normal 46 11 2" xfId="6966" xr:uid="{DB6C86CA-2816-4768-A8EE-3306A1322630}"/>
    <cellStyle name="Normal 46 12" xfId="6967" xr:uid="{D6B628E7-4B6E-4A4C-8679-B7F240B471D7}"/>
    <cellStyle name="Normal 46 12 2" xfId="6968" xr:uid="{12C56F5A-41CB-4379-A95C-2014F1AAA1AE}"/>
    <cellStyle name="Normal 46 13" xfId="6969" xr:uid="{E118FE3D-3722-4162-AFE2-97A5DAA84908}"/>
    <cellStyle name="Normal 46 13 2" xfId="6970" xr:uid="{B5819702-691F-4FEA-8CAF-8DD6EC18E1A0}"/>
    <cellStyle name="Normal 46 14" xfId="6971" xr:uid="{DE437E87-C517-411A-9E80-1E308E935F95}"/>
    <cellStyle name="Normal 46 14 2" xfId="6972" xr:uid="{B1D66D4C-B0FB-4060-A0CB-A26F6C71B91B}"/>
    <cellStyle name="Normal 46 15" xfId="6973" xr:uid="{04C29D6E-F2FA-447F-8D13-EE15DA6EECC9}"/>
    <cellStyle name="Normal 46 15 2" xfId="6974" xr:uid="{B9AC9713-4901-48BB-914C-8FE63870262E}"/>
    <cellStyle name="Normal 46 16" xfId="6975" xr:uid="{383F3AE9-EEB7-4D3D-AAC5-2BE48C19EE93}"/>
    <cellStyle name="Normal 46 16 2" xfId="6976" xr:uid="{294088FC-2A1B-471C-923B-050330310548}"/>
    <cellStyle name="Normal 46 17" xfId="6977" xr:uid="{0E2EB6BB-96F9-4E4A-AF69-FA89FA55EFE9}"/>
    <cellStyle name="Normal 46 17 2" xfId="6978" xr:uid="{679E3EA2-D1C5-4DA5-B2F5-469D92C34536}"/>
    <cellStyle name="Normal 46 18" xfId="6979" xr:uid="{90B2BDF9-35BF-4A0E-835F-46B273DA0D93}"/>
    <cellStyle name="Normal 46 18 2" xfId="6980" xr:uid="{81E475F5-6B4A-480F-8F26-3A7EF911FECA}"/>
    <cellStyle name="Normal 46 19" xfId="6981" xr:uid="{80F64B0A-88AD-4543-B6ED-F07A2F55109C}"/>
    <cellStyle name="Normal 46 19 2" xfId="6982" xr:uid="{7BCAE2A0-C711-41DB-B3AC-10ADE74C4CFD}"/>
    <cellStyle name="Normal 46 2" xfId="2197" xr:uid="{15D94474-179E-4E41-85D9-6855854ECBD5}"/>
    <cellStyle name="Normal 46 2 2" xfId="6984" xr:uid="{016353DF-43C0-4E15-B6A8-1179084A0076}"/>
    <cellStyle name="Normal 46 2 2 2" xfId="10153" xr:uid="{C7579A8D-79F9-4467-AF1C-2EB4F01C60F8}"/>
    <cellStyle name="Normal 46 2 2 3" xfId="10154" xr:uid="{0496593A-1C35-4BF8-ADF6-D2F8B5CF803C}"/>
    <cellStyle name="Normal 46 2 2 4" xfId="10155" xr:uid="{00475171-74DA-4DA5-BF40-A1EAE8230B02}"/>
    <cellStyle name="Normal 46 2 2 5" xfId="17363" xr:uid="{3282F31E-C427-4915-B615-305D29A4E700}"/>
    <cellStyle name="Normal 46 2 3" xfId="10156" xr:uid="{320B264E-CA05-4A9C-A0C4-2CF52796D094}"/>
    <cellStyle name="Normal 46 2 4" xfId="10157" xr:uid="{7FA1933E-C887-4877-BB2F-0C960CDAFD28}"/>
    <cellStyle name="Normal 46 2 5" xfId="10158" xr:uid="{15BF9A29-D2B4-4B3B-AA0E-601C086966F8}"/>
    <cellStyle name="Normal 46 2 6" xfId="6983" xr:uid="{5202C6DE-0376-4A9F-9BDC-FB493BF8720E}"/>
    <cellStyle name="Normal 46 20" xfId="6985" xr:uid="{D4F3F493-5240-443D-AEBC-426C14FE64F2}"/>
    <cellStyle name="Normal 46 20 2" xfId="6986" xr:uid="{11AC52EB-1DD2-4EC3-BEBE-3BBCE0F2D0D7}"/>
    <cellStyle name="Normal 46 21" xfId="6987" xr:uid="{23A7DBD3-AE4A-4A30-B629-9345CC234035}"/>
    <cellStyle name="Normal 46 21 2" xfId="6988" xr:uid="{EDE8F7FD-F2B7-4AAC-9277-AFAA821DC60B}"/>
    <cellStyle name="Normal 46 22" xfId="6989" xr:uid="{356A67D9-58AE-49DA-9AF3-AAD187DFA5B5}"/>
    <cellStyle name="Normal 46 22 2" xfId="6990" xr:uid="{F0FD5317-1033-48A8-99B0-1F2B6FA22D5B}"/>
    <cellStyle name="Normal 46 23" xfId="6991" xr:uid="{D3313C7F-CCFF-44A3-B8D3-3E277ADE0874}"/>
    <cellStyle name="Normal 46 23 2" xfId="6992" xr:uid="{13A9B863-42FB-438E-BDAA-40E45D9D463A}"/>
    <cellStyle name="Normal 46 24" xfId="6993" xr:uid="{12DAB477-D984-4061-B318-7F0539B8BB46}"/>
    <cellStyle name="Normal 46 24 2" xfId="6994" xr:uid="{1C634980-809D-429B-AEFA-8D6DE4A2EC67}"/>
    <cellStyle name="Normal 46 25" xfId="6995" xr:uid="{6E5287BD-BB67-4244-AF0F-5B2DBA9D3465}"/>
    <cellStyle name="Normal 46 25 2" xfId="6996" xr:uid="{87A96151-1BAA-4689-A075-27746F25A0F9}"/>
    <cellStyle name="Normal 46 26" xfId="6997" xr:uid="{4CCD3147-0654-467F-B2B6-B543656F10AA}"/>
    <cellStyle name="Normal 46 26 2" xfId="6998" xr:uid="{B74A408C-0426-436B-9AF3-51407318FCD2}"/>
    <cellStyle name="Normal 46 27" xfId="6999" xr:uid="{93D644C8-DEAC-45C0-9942-63857BDF2440}"/>
    <cellStyle name="Normal 46 27 2" xfId="7000" xr:uid="{A732AFC0-D730-4CCA-B1A1-FBAF6526E6A1}"/>
    <cellStyle name="Normal 46 28" xfId="7001" xr:uid="{67E1FCD0-8D89-43AF-B3C0-328B80956D72}"/>
    <cellStyle name="Normal 46 28 2" xfId="7002" xr:uid="{0AFFB0B1-6556-4115-A24D-143B2C04F3D7}"/>
    <cellStyle name="Normal 46 29" xfId="7003" xr:uid="{98727443-3F62-483F-A22D-43B973F8AA2D}"/>
    <cellStyle name="Normal 46 29 2" xfId="7004" xr:uid="{8A6BE5A8-F8A6-4C26-93FC-FA33ADF9482B}"/>
    <cellStyle name="Normal 46 3" xfId="7005" xr:uid="{893D8C42-7CB7-4008-892E-F2F8C76C38F9}"/>
    <cellStyle name="Normal 46 3 2" xfId="7006" xr:uid="{D48092CB-DC90-482E-8C1F-C547EB01A1E6}"/>
    <cellStyle name="Normal 46 30" xfId="7007" xr:uid="{A6F35AC9-9655-4F5C-BCC4-1FC760C05F0B}"/>
    <cellStyle name="Normal 46 30 2" xfId="7008" xr:uid="{04A15E28-79FF-4B9D-8F52-77E61D7593CE}"/>
    <cellStyle name="Normal 46 31" xfId="7009" xr:uid="{8A6FCBC8-4B44-4324-A6B6-9487C1BCB9D6}"/>
    <cellStyle name="Normal 46 32" xfId="10159" xr:uid="{42425C2B-0DFB-4054-9195-AE254CFC0490}"/>
    <cellStyle name="Normal 46 33" xfId="10160" xr:uid="{CFDAD365-5382-41D4-884C-53BF87DAFF4C}"/>
    <cellStyle name="Normal 46 33 2" xfId="31239" xr:uid="{80CCB836-8F42-4D6A-A2C3-7E6B080381CB}"/>
    <cellStyle name="Normal 46 34" xfId="10161" xr:uid="{1E743465-CBB8-4C5B-80E8-3BC6775FBAE6}"/>
    <cellStyle name="Normal 46 35" xfId="10162" xr:uid="{B91F6332-5B81-459A-8B4C-F23821F1EA45}"/>
    <cellStyle name="Normal 46 36" xfId="10163" xr:uid="{0B6D039A-3EE5-4090-B40E-F74173ED1884}"/>
    <cellStyle name="Normal 46 37" xfId="10164" xr:uid="{15452695-2840-4840-9F33-7FB408DB3ADC}"/>
    <cellStyle name="Normal 46 38" xfId="10165" xr:uid="{EE28F4ED-770F-4EBD-9288-66E045D024BD}"/>
    <cellStyle name="Normal 46 39" xfId="10166" xr:uid="{59B6DF91-ED47-4F4A-BE55-CE024F4DA4E8}"/>
    <cellStyle name="Normal 46 4" xfId="7010" xr:uid="{B6AA4A84-FF03-4C25-A184-385358AA7C7E}"/>
    <cellStyle name="Normal 46 4 2" xfId="7011" xr:uid="{5F1FDA10-7119-4778-B3DB-847750A2559E}"/>
    <cellStyle name="Normal 46 40" xfId="10167" xr:uid="{ECAD2D85-347B-4409-9857-873F55D9D5F5}"/>
    <cellStyle name="Normal 46 41" xfId="10168" xr:uid="{6AAD4C56-7C04-4043-BC1B-CBBE06666B57}"/>
    <cellStyle name="Normal 46 42" xfId="10169" xr:uid="{15BE8BD2-CDE3-463D-A4CF-7B460367872D}"/>
    <cellStyle name="Normal 46 43" xfId="10170" xr:uid="{834F9F41-7758-4FFE-816D-145D5E68F362}"/>
    <cellStyle name="Normal 46 44" xfId="10171" xr:uid="{6B9DCE3F-1884-4E23-8082-EA13D44C34A7}"/>
    <cellStyle name="Normal 46 45" xfId="10172" xr:uid="{D5C60012-E50A-482B-8212-6F6A55B90E2B}"/>
    <cellStyle name="Normal 46 46" xfId="10173" xr:uid="{65003880-2AC1-42DF-8CDF-F09B61101953}"/>
    <cellStyle name="Normal 46 47" xfId="10174" xr:uid="{EF271EC9-DB0B-43C1-A16E-A44A9BBA27E9}"/>
    <cellStyle name="Normal 46 48" xfId="10175" xr:uid="{CF4C21B2-18BF-4C4D-9303-33A5A74E6A34}"/>
    <cellStyle name="Normal 46 49" xfId="10176" xr:uid="{7F189E54-0BC6-4AD9-8477-D4A965C2484B}"/>
    <cellStyle name="Normal 46 5" xfId="7012" xr:uid="{DC6D95A6-3D83-4D5D-BEA9-6016879D5C62}"/>
    <cellStyle name="Normal 46 5 2" xfId="7013" xr:uid="{E04651A6-6F57-47D0-885D-D79743D6D8EE}"/>
    <cellStyle name="Normal 46 50" xfId="10177" xr:uid="{6E2FE374-5AA9-4CF4-A77A-F9EFB9A2E7A0}"/>
    <cellStyle name="Normal 46 51" xfId="10178" xr:uid="{FE9531B7-AA93-4BE9-8A2B-458178040544}"/>
    <cellStyle name="Normal 46 52" xfId="10179" xr:uid="{B3AD588F-6802-4C70-8170-800DCF2A0D69}"/>
    <cellStyle name="Normal 46 52 2" xfId="10180" xr:uid="{3A056CE9-5FC0-4974-9219-B7E1A15A32BC}"/>
    <cellStyle name="Normal 46 52 3" xfId="10181" xr:uid="{D109A84C-9DFE-43B4-BA3D-002D43FFA27C}"/>
    <cellStyle name="Normal 46 52 4" xfId="10182" xr:uid="{1224C44B-0D30-4EFB-A98C-A88038CC44A7}"/>
    <cellStyle name="Normal 46 53" xfId="10183" xr:uid="{DAB00B32-9BFC-4337-AF33-4E43D8CBB6C2}"/>
    <cellStyle name="Normal 46 54" xfId="10184" xr:uid="{9F6844DB-51C1-44D8-A207-9D990FDD85D0}"/>
    <cellStyle name="Normal 46 55" xfId="10185" xr:uid="{751569FC-3F24-4238-B1D8-4697B48FF475}"/>
    <cellStyle name="Normal 46 56" xfId="10186" xr:uid="{0AEB2006-DC76-4107-BF67-3F893BDE7686}"/>
    <cellStyle name="Normal 46 57" xfId="10187" xr:uid="{DCC8F312-9BBB-4204-BDE2-6B985667934D}"/>
    <cellStyle name="Normal 46 58" xfId="12675" xr:uid="{7FB2ACE8-EE55-4909-8B37-CDA2CE65AD47}"/>
    <cellStyle name="Normal 46 58 2" xfId="17364" xr:uid="{255E805B-CAE2-46F0-8638-54D34B9D2458}"/>
    <cellStyle name="Normal 46 59" xfId="39201" xr:uid="{DEDB1F55-31A2-4138-86C9-908DE042EA37}"/>
    <cellStyle name="Normal 46 6" xfId="7014" xr:uid="{3F7597B7-EF83-4E46-BA52-AE06AF7D5EBD}"/>
    <cellStyle name="Normal 46 6 2" xfId="7015" xr:uid="{7D0258DB-E6EC-4EF2-9DC7-7BD7002B0F96}"/>
    <cellStyle name="Normal 46 60" xfId="2997" xr:uid="{38E29EA5-096C-4108-9F60-9E57EBA534B0}"/>
    <cellStyle name="Normal 46 7" xfId="7016" xr:uid="{2BCE0E5F-218C-46DF-9BED-EB5CB828B99A}"/>
    <cellStyle name="Normal 46 7 2" xfId="7017" xr:uid="{AAD730B2-348C-41A5-8E37-18410FD73B3D}"/>
    <cellStyle name="Normal 46 8" xfId="7018" xr:uid="{D9D40F88-F91E-4892-8FC6-0B6606F48B17}"/>
    <cellStyle name="Normal 46 8 2" xfId="7019" xr:uid="{86D4968B-D817-418B-9218-7B83C83ECB42}"/>
    <cellStyle name="Normal 46 9" xfId="7020" xr:uid="{770FB577-7BDC-44F6-B247-F225BF6ED198}"/>
    <cellStyle name="Normal 46 9 2" xfId="7021" xr:uid="{7F546E17-4134-44C0-80AB-BE3A220AC0AD}"/>
    <cellStyle name="Normal 46_Finishes" xfId="10188" xr:uid="{2D2FEDDF-318E-45F8-BA35-D2D93921EC35}"/>
    <cellStyle name="Normal 47" xfId="262" xr:uid="{EDE42484-F797-4CCF-A29F-51E11EDED29A}"/>
    <cellStyle name="Normal 47 10" xfId="7022" xr:uid="{07C85B12-91DE-4F43-96D7-081079A84820}"/>
    <cellStyle name="Normal 47 10 2" xfId="7023" xr:uid="{50170A95-DE3F-49CD-A357-2469FD5E9078}"/>
    <cellStyle name="Normal 47 11" xfId="7024" xr:uid="{7F6C2AC3-FE6D-4A78-BA29-43899D9FE33C}"/>
    <cellStyle name="Normal 47 11 2" xfId="7025" xr:uid="{824DF495-E022-4A03-B652-76FC773352FA}"/>
    <cellStyle name="Normal 47 12" xfId="7026" xr:uid="{7E591E3B-F6AB-4C7A-8F44-916A9B02C505}"/>
    <cellStyle name="Normal 47 12 2" xfId="7027" xr:uid="{BEFB41F9-D775-4C96-B6F0-825A0AD4C04F}"/>
    <cellStyle name="Normal 47 13" xfId="7028" xr:uid="{5607F1AB-B672-42DC-B752-5C39797D530D}"/>
    <cellStyle name="Normal 47 13 2" xfId="7029" xr:uid="{AA56FD6C-ABDA-4C0B-ACA2-0CE79B445D4A}"/>
    <cellStyle name="Normal 47 14" xfId="7030" xr:uid="{6358600E-DB51-4EA0-AEA2-8D5768E466D8}"/>
    <cellStyle name="Normal 47 14 2" xfId="7031" xr:uid="{561164F6-F6CE-4C4A-A2A9-45761BC1E380}"/>
    <cellStyle name="Normal 47 15" xfId="7032" xr:uid="{A3C741F5-F179-4E8A-9AA3-1B0BC9409AD5}"/>
    <cellStyle name="Normal 47 15 2" xfId="7033" xr:uid="{E143779D-7313-4A64-B0E5-DC39DFCA84D2}"/>
    <cellStyle name="Normal 47 16" xfId="7034" xr:uid="{09D3929B-F804-4759-A60E-D092BD2FA5B7}"/>
    <cellStyle name="Normal 47 16 2" xfId="7035" xr:uid="{D7DED0DA-30B0-4A22-88F3-1788D166DC2A}"/>
    <cellStyle name="Normal 47 17" xfId="7036" xr:uid="{C31206AA-7C71-4AC8-941F-953DE5DFCAED}"/>
    <cellStyle name="Normal 47 17 2" xfId="7037" xr:uid="{F80B2602-0146-4455-B113-6032224F4668}"/>
    <cellStyle name="Normal 47 18" xfId="7038" xr:uid="{74A934D0-5B18-4DE3-A0C0-F715A6D5134C}"/>
    <cellStyle name="Normal 47 18 2" xfId="7039" xr:uid="{39F00617-8E17-406E-A974-223A74C960D3}"/>
    <cellStyle name="Normal 47 19" xfId="7040" xr:uid="{CEDDA1A3-D1A5-4C5B-A581-E39B34CE1CEC}"/>
    <cellStyle name="Normal 47 19 2" xfId="7041" xr:uid="{77F8962A-DF51-4F98-BA93-93BD9194777A}"/>
    <cellStyle name="Normal 47 2" xfId="2199" xr:uid="{C6D55072-A8A8-45FF-AE06-DEA54757ADE2}"/>
    <cellStyle name="Normal 47 2 2" xfId="7043" xr:uid="{E9D41C53-76BE-493E-BD8D-BD4CAF0841CA}"/>
    <cellStyle name="Normal 47 2 2 2" xfId="10189" xr:uid="{98B2631B-8EDF-4136-BBED-4FBC9DEC7B6D}"/>
    <cellStyle name="Normal 47 2 2 3" xfId="10190" xr:uid="{82C4D7A7-6FDF-4315-A2A2-51A1D82AD8FA}"/>
    <cellStyle name="Normal 47 2 2 4" xfId="10191" xr:uid="{F6F65856-1DFE-4DE2-8232-55872B9EC386}"/>
    <cellStyle name="Normal 47 2 2 5" xfId="17365" xr:uid="{F8112850-88BD-4BBE-AE26-FAD7A27F45F5}"/>
    <cellStyle name="Normal 47 2 3" xfId="10192" xr:uid="{4EBB7A63-922B-4C1F-B3B9-3EE078E6C936}"/>
    <cellStyle name="Normal 47 2 4" xfId="10193" xr:uid="{85E53C0B-B129-41C8-B5AA-7E76C4A1F03B}"/>
    <cellStyle name="Normal 47 2 5" xfId="10194" xr:uid="{788926DA-A0AE-471B-96F9-C5F1EA07E748}"/>
    <cellStyle name="Normal 47 2 6" xfId="14811" xr:uid="{FD03C0CA-F63A-42C2-B621-2B6ED4D34228}"/>
    <cellStyle name="Normal 47 2 7" xfId="7042" xr:uid="{FB253E55-E5A4-46A4-8EFA-B936A90B876A}"/>
    <cellStyle name="Normal 47 20" xfId="7044" xr:uid="{CBCEAFDE-61E3-4BF8-84BE-DE71EB078C8E}"/>
    <cellStyle name="Normal 47 20 2" xfId="7045" xr:uid="{6B34534D-3EA6-4C79-9CBD-31C4DA33934C}"/>
    <cellStyle name="Normal 47 21" xfId="7046" xr:uid="{FE8D7B80-4488-43C7-BBED-D9BEE4E7D6B8}"/>
    <cellStyle name="Normal 47 21 2" xfId="7047" xr:uid="{52AFD30B-E712-45E3-A370-309EBB298747}"/>
    <cellStyle name="Normal 47 22" xfId="7048" xr:uid="{E5117C4B-3A76-40F4-8A28-21F3B1630B1F}"/>
    <cellStyle name="Normal 47 22 2" xfId="7049" xr:uid="{507ABC84-2644-464D-BDDC-34B659E711A9}"/>
    <cellStyle name="Normal 47 23" xfId="7050" xr:uid="{8FF6501D-1C8A-42F1-85DE-6D274E6E2B9D}"/>
    <cellStyle name="Normal 47 23 2" xfId="7051" xr:uid="{4904BB4D-A9FD-4773-ADD4-9154ED35F7D5}"/>
    <cellStyle name="Normal 47 24" xfId="7052" xr:uid="{4C54ED89-682F-4477-B8FC-860E9D4BF063}"/>
    <cellStyle name="Normal 47 24 2" xfId="7053" xr:uid="{C2910857-22BF-4D0C-80FB-4906B8B87BA5}"/>
    <cellStyle name="Normal 47 25" xfId="7054" xr:uid="{CDCC41CB-DAB4-45D2-851E-574023633821}"/>
    <cellStyle name="Normal 47 25 2" xfId="7055" xr:uid="{99BE0DAB-3527-4BF9-89FC-D89D7088F218}"/>
    <cellStyle name="Normal 47 26" xfId="7056" xr:uid="{3FB03FC4-8853-43B7-9988-1DE01F7072AB}"/>
    <cellStyle name="Normal 47 26 2" xfId="7057" xr:uid="{B697A92A-AF51-481B-9902-163553DD8941}"/>
    <cellStyle name="Normal 47 27" xfId="7058" xr:uid="{195D1A98-D2C0-47CD-BA4F-8254F991951C}"/>
    <cellStyle name="Normal 47 27 2" xfId="7059" xr:uid="{E0167A24-3388-4D1C-9766-19075E898FCC}"/>
    <cellStyle name="Normal 47 28" xfId="7060" xr:uid="{81792817-15F4-4CAA-84C0-4BE038F99A92}"/>
    <cellStyle name="Normal 47 28 2" xfId="7061" xr:uid="{68D24A01-9499-4715-8613-9DD9A98BDE64}"/>
    <cellStyle name="Normal 47 29" xfId="7062" xr:uid="{FED47F0E-0BDE-4C2E-BE0B-FAD980CFF978}"/>
    <cellStyle name="Normal 47 29 2" xfId="7063" xr:uid="{66B880BD-F64F-4CCC-8A57-5016C2887C0F}"/>
    <cellStyle name="Normal 47 3" xfId="7064" xr:uid="{A45469C1-8922-4C1A-B168-BFD536873781}"/>
    <cellStyle name="Normal 47 3 2" xfId="7065" xr:uid="{7C7F2A7D-4866-469F-A187-BD5713A3D134}"/>
    <cellStyle name="Normal 47 30" xfId="7066" xr:uid="{E53FA685-EE1E-4EC2-83E3-313493276A0F}"/>
    <cellStyle name="Normal 47 30 2" xfId="7067" xr:uid="{12569FE6-04FD-48ED-8D25-F60EDB1E1CB0}"/>
    <cellStyle name="Normal 47 31" xfId="7068" xr:uid="{4845507C-E987-467A-9E96-93F098C3F2D0}"/>
    <cellStyle name="Normal 47 32" xfId="10195" xr:uid="{7F5316B5-F5D0-42DC-9EB1-4A11B401E5F6}"/>
    <cellStyle name="Normal 47 33" xfId="10196" xr:uid="{D8045520-8F5F-4699-A6D1-4FE4D3F85A7C}"/>
    <cellStyle name="Normal 47 33 2" xfId="31240" xr:uid="{F6647204-C1C6-4A75-B2EF-57E31C8FC03F}"/>
    <cellStyle name="Normal 47 34" xfId="10197" xr:uid="{BCB86259-8789-4651-9A8B-0F1777BA6F38}"/>
    <cellStyle name="Normal 47 35" xfId="10198" xr:uid="{A5451B92-8446-4455-B529-864BB4CC5067}"/>
    <cellStyle name="Normal 47 36" xfId="10199" xr:uid="{05E82C92-75F2-4F35-9414-5511F1490182}"/>
    <cellStyle name="Normal 47 37" xfId="10200" xr:uid="{1402B8FD-8F93-4472-9397-DB09392B14BF}"/>
    <cellStyle name="Normal 47 38" xfId="10201" xr:uid="{E0319884-0BD5-428B-91A0-7E85959ED162}"/>
    <cellStyle name="Normal 47 39" xfId="10202" xr:uid="{D43DC752-0556-49A0-8BAE-61184C07475C}"/>
    <cellStyle name="Normal 47 4" xfId="7069" xr:uid="{43BE303D-30A7-4F66-8D90-AC12B8044E6B}"/>
    <cellStyle name="Normal 47 4 2" xfId="7070" xr:uid="{8E597536-EA14-4E38-AE40-ACC1421BF29F}"/>
    <cellStyle name="Normal 47 40" xfId="10203" xr:uid="{98A60185-413F-42AE-9D34-89CDF52EA709}"/>
    <cellStyle name="Normal 47 41" xfId="10204" xr:uid="{A53BEB5C-2CB8-4390-9AC7-7580F7F68AC7}"/>
    <cellStyle name="Normal 47 42" xfId="10205" xr:uid="{D179335B-0D10-46FF-B216-17235B40B936}"/>
    <cellStyle name="Normal 47 43" xfId="10206" xr:uid="{2D47F4C1-4C92-4602-B6C8-BF866E30029F}"/>
    <cellStyle name="Normal 47 44" xfId="10207" xr:uid="{FD023EEF-97FC-41AF-B9E0-49B105D17203}"/>
    <cellStyle name="Normal 47 45" xfId="10208" xr:uid="{247206F4-C902-42A0-9B52-932596593337}"/>
    <cellStyle name="Normal 47 46" xfId="10209" xr:uid="{259C9965-C113-42BC-A76B-C3FD7F912F74}"/>
    <cellStyle name="Normal 47 47" xfId="10210" xr:uid="{8DE81747-B6F1-44D9-BD77-FC851982397E}"/>
    <cellStyle name="Normal 47 48" xfId="10211" xr:uid="{367C376B-26E8-4987-811E-CF6056EE9500}"/>
    <cellStyle name="Normal 47 49" xfId="10212" xr:uid="{0B4A9388-05C6-4C21-925B-CFEAC8634C78}"/>
    <cellStyle name="Normal 47 5" xfId="7071" xr:uid="{337D3C7E-1679-4D4A-9BC1-CF51DD11E661}"/>
    <cellStyle name="Normal 47 5 2" xfId="7072" xr:uid="{088F3137-13EE-47ED-A612-56FAADFE8CF3}"/>
    <cellStyle name="Normal 47 50" xfId="10213" xr:uid="{1ACAD2AC-1D82-45DA-9242-9AF6C4F139CD}"/>
    <cellStyle name="Normal 47 51" xfId="10214" xr:uid="{72C95B00-7D18-43D6-A4A9-606C23ED78F4}"/>
    <cellStyle name="Normal 47 52" xfId="10215" xr:uid="{570C1F50-22DE-463F-9CCF-F38B36FFF40A}"/>
    <cellStyle name="Normal 47 52 2" xfId="10216" xr:uid="{4789856B-BB36-42B1-B49F-E66AD45E5503}"/>
    <cellStyle name="Normal 47 52 3" xfId="10217" xr:uid="{6F0E0FAF-F68F-4C65-BC1E-FAD5E804FB66}"/>
    <cellStyle name="Normal 47 52 4" xfId="10218" xr:uid="{32AB7672-9009-4DEE-BE4A-77449E57FC13}"/>
    <cellStyle name="Normal 47 53" xfId="10219" xr:uid="{0B7006CD-8F57-422F-A481-154999070AB2}"/>
    <cellStyle name="Normal 47 54" xfId="10220" xr:uid="{44F37BB7-9851-4C87-B1C1-ACEB03C72808}"/>
    <cellStyle name="Normal 47 55" xfId="10221" xr:uid="{CF49A124-6997-44BA-910A-40AB3C6EB56F}"/>
    <cellStyle name="Normal 47 56" xfId="10222" xr:uid="{77D3C757-F60E-4707-8079-4DFB8999A39F}"/>
    <cellStyle name="Normal 47 57" xfId="10223" xr:uid="{732E5A54-AA2E-41D1-AE29-1C6D86325E23}"/>
    <cellStyle name="Normal 47 58" xfId="12676" xr:uid="{F51CF180-6705-4CA3-A519-81C3B0F00A67}"/>
    <cellStyle name="Normal 47 58 2" xfId="17366" xr:uid="{D5ED6A8D-8B38-40CD-8BF9-8E39EB0F73ED}"/>
    <cellStyle name="Normal 47 59" xfId="39202" xr:uid="{AF6A7C61-54C6-480C-988E-9BDF04B465C8}"/>
    <cellStyle name="Normal 47 6" xfId="7073" xr:uid="{AC1EDED3-0711-4216-83B8-72587F553A5E}"/>
    <cellStyle name="Normal 47 6 2" xfId="7074" xr:uid="{9ACC4368-5C58-402D-9941-F070A255602E}"/>
    <cellStyle name="Normal 47 60" xfId="2998" xr:uid="{0E2554BA-99B2-4CF7-95E7-EA0AA43BE062}"/>
    <cellStyle name="Normal 47 7" xfId="7075" xr:uid="{99CB417A-4093-47C2-A553-BF79968103B5}"/>
    <cellStyle name="Normal 47 7 2" xfId="7076" xr:uid="{8D74B758-EA88-43C3-B64A-EF47A915763A}"/>
    <cellStyle name="Normal 47 8" xfId="7077" xr:uid="{4B678520-C084-49F5-91B1-AF4172255AD6}"/>
    <cellStyle name="Normal 47 8 2" xfId="7078" xr:uid="{FD0EA98A-EC18-4E96-97F5-191FA09440E1}"/>
    <cellStyle name="Normal 47 9" xfId="7079" xr:uid="{B3E95E8E-28D0-4605-9A2F-A0D64085E3FA}"/>
    <cellStyle name="Normal 47 9 2" xfId="7080" xr:uid="{34D31208-B3C4-418F-A01A-B19015326260}"/>
    <cellStyle name="Normal 47_Finishes" xfId="10224" xr:uid="{85C6275F-843B-4089-8662-58913DAA2C61}"/>
    <cellStyle name="Normal 48" xfId="1673" xr:uid="{84E773FD-49EA-4C45-8D3B-5FC390973CFC}"/>
    <cellStyle name="Normal 48 10" xfId="7082" xr:uid="{315FBF19-BF8C-44E9-B768-E9F22CD32266}"/>
    <cellStyle name="Normal 48 10 2" xfId="7083" xr:uid="{E17BDCD6-F274-43AC-87F5-7682E62636C8}"/>
    <cellStyle name="Normal 48 11" xfId="7084" xr:uid="{1637755D-7F8D-4A70-B9A3-6F477F22C0C7}"/>
    <cellStyle name="Normal 48 11 2" xfId="7085" xr:uid="{E4C652FC-7A28-4A8A-9973-FBD6CCE6BBB9}"/>
    <cellStyle name="Normal 48 12" xfId="7086" xr:uid="{B80EDB53-804B-4B40-A614-4E633A693796}"/>
    <cellStyle name="Normal 48 12 2" xfId="7087" xr:uid="{BCC98865-6889-41A7-B76F-586F29C0ED01}"/>
    <cellStyle name="Normal 48 13" xfId="7088" xr:uid="{C48C534E-2A8E-4649-BAB7-51F1A1F232A2}"/>
    <cellStyle name="Normal 48 13 2" xfId="7089" xr:uid="{C6E12E7D-961A-44C2-AB74-733475772793}"/>
    <cellStyle name="Normal 48 14" xfId="7090" xr:uid="{6AAF6533-5E49-48BB-96E5-0C8DF4E0C436}"/>
    <cellStyle name="Normal 48 14 2" xfId="7091" xr:uid="{56797172-67F0-43ED-B832-A45506BDCFAF}"/>
    <cellStyle name="Normal 48 15" xfId="7092" xr:uid="{42B7AB60-9E44-461A-B0D8-0003F268EE4F}"/>
    <cellStyle name="Normal 48 15 2" xfId="7093" xr:uid="{693C243A-911D-4AAE-9B11-2513840618A5}"/>
    <cellStyle name="Normal 48 16" xfId="7094" xr:uid="{6952532C-3DD4-4BA2-8A1E-C4D77009AC03}"/>
    <cellStyle name="Normal 48 16 2" xfId="7095" xr:uid="{7E8E0244-47FD-4151-8E6E-329999A91F25}"/>
    <cellStyle name="Normal 48 17" xfId="7096" xr:uid="{B07F17B1-9F4C-43F3-9B6A-17FCE1BFF3AB}"/>
    <cellStyle name="Normal 48 17 2" xfId="7097" xr:uid="{62098130-B544-4758-A09C-D5270618A733}"/>
    <cellStyle name="Normal 48 18" xfId="7098" xr:uid="{581FFA41-7F69-415D-94E6-D514BFEEBEC5}"/>
    <cellStyle name="Normal 48 18 2" xfId="7099" xr:uid="{F770035A-291C-471D-A5BE-F69D61777478}"/>
    <cellStyle name="Normal 48 19" xfId="7100" xr:uid="{C0027665-C678-4239-91C7-58EF3DCB2A51}"/>
    <cellStyle name="Normal 48 19 2" xfId="7101" xr:uid="{1F868775-7FBC-4EB1-98EA-E65B83B1C5FF}"/>
    <cellStyle name="Normal 48 2" xfId="2257" xr:uid="{60F11BE2-64DB-4506-824A-BDBF170CC384}"/>
    <cellStyle name="Normal 48 2 2" xfId="7103" xr:uid="{BC6309DF-CFFA-4291-A5F3-E43CEDA4CD33}"/>
    <cellStyle name="Normal 48 2 2 2" xfId="10225" xr:uid="{20D48D7E-85E1-416C-B5AF-FAA7FF30C24D}"/>
    <cellStyle name="Normal 48 2 2 3" xfId="10226" xr:uid="{688682EE-4F6E-4E8C-BDAD-1ACFF790EB75}"/>
    <cellStyle name="Normal 48 2 2 4" xfId="10227" xr:uid="{6F064678-3E0E-4874-9391-2209FBDB14CB}"/>
    <cellStyle name="Normal 48 2 2 5" xfId="17367" xr:uid="{D7566856-89BF-4269-8AAA-9BA5A82CF4FB}"/>
    <cellStyle name="Normal 48 2 3" xfId="10228" xr:uid="{CEA2C6D3-3764-4B1C-94D2-F3709C4F2BC7}"/>
    <cellStyle name="Normal 48 2 3 2" xfId="30987" xr:uid="{9DAC0410-2A79-49F0-9DF7-488CAAC687EA}"/>
    <cellStyle name="Normal 48 2 4" xfId="10229" xr:uid="{2F4F9A54-4AA6-4D12-9337-691598DCB7A8}"/>
    <cellStyle name="Normal 48 2 5" xfId="10230" xr:uid="{7300C25C-5EBF-42D4-B020-99033532CC51}"/>
    <cellStyle name="Normal 48 2 6" xfId="14851" xr:uid="{614C9041-A354-4714-ACEE-222AC2C78ACE}"/>
    <cellStyle name="Normal 48 2 7" xfId="7102" xr:uid="{4E7C5ADB-741F-46A9-BE43-87F49B731656}"/>
    <cellStyle name="Normal 48 20" xfId="7104" xr:uid="{A997BF98-4182-457C-A7E0-58D0CEE2087B}"/>
    <cellStyle name="Normal 48 20 2" xfId="7105" xr:uid="{AFAD6CED-7A60-4AC6-83D9-6D2F446263A4}"/>
    <cellStyle name="Normal 48 21" xfId="7106" xr:uid="{E306F6C7-78C6-4791-B222-87CC154BD345}"/>
    <cellStyle name="Normal 48 21 2" xfId="7107" xr:uid="{CE87F61E-8F74-451C-8564-2D267F4A1176}"/>
    <cellStyle name="Normal 48 22" xfId="7108" xr:uid="{8676E66F-EFE2-4CAA-9FAB-ED907804D499}"/>
    <cellStyle name="Normal 48 22 2" xfId="7109" xr:uid="{E0DCA1DD-0021-4DEF-8EF6-9DD2868F4D89}"/>
    <cellStyle name="Normal 48 23" xfId="7110" xr:uid="{262837C0-7DA4-4347-B419-0C50BF812527}"/>
    <cellStyle name="Normal 48 23 2" xfId="7111" xr:uid="{E53FBA73-3282-4A28-9264-00E22679187D}"/>
    <cellStyle name="Normal 48 24" xfId="7112" xr:uid="{FB5531AC-2B14-4F37-8137-8084EB03F129}"/>
    <cellStyle name="Normal 48 24 2" xfId="7113" xr:uid="{A3A528C6-C529-46B9-B6FB-C09BEEC917C1}"/>
    <cellStyle name="Normal 48 25" xfId="7114" xr:uid="{97F975D8-C010-4E77-8727-19320F72149A}"/>
    <cellStyle name="Normal 48 25 2" xfId="7115" xr:uid="{C5E84FB6-3936-4C1D-A285-AC64B872A69C}"/>
    <cellStyle name="Normal 48 26" xfId="7116" xr:uid="{F183B739-2C66-4F64-82DD-9B69FEA7901B}"/>
    <cellStyle name="Normal 48 26 2" xfId="7117" xr:uid="{E62791B9-F32C-427E-B719-D8D2132D7F7C}"/>
    <cellStyle name="Normal 48 27" xfId="7118" xr:uid="{CA1911A0-69E1-45C1-B68A-B019DF957C9E}"/>
    <cellStyle name="Normal 48 27 2" xfId="7119" xr:uid="{DD54C497-24E3-47C7-8238-6E632B20E55D}"/>
    <cellStyle name="Normal 48 28" xfId="7120" xr:uid="{DDA9F79D-97FC-47BD-A4B2-BBB80B273490}"/>
    <cellStyle name="Normal 48 28 2" xfId="7121" xr:uid="{892CCFE0-118B-453B-96E1-27B040F0E73B}"/>
    <cellStyle name="Normal 48 29" xfId="7122" xr:uid="{CFEA25CB-C73F-4D5C-AC28-284CEBD866AD}"/>
    <cellStyle name="Normal 48 29 2" xfId="7123" xr:uid="{C5F55E6B-D2AD-4279-B5D3-A74364D88114}"/>
    <cellStyle name="Normal 48 3" xfId="7124" xr:uid="{094EF8B2-C470-4963-9358-DCA289A3B5D8}"/>
    <cellStyle name="Normal 48 3 2" xfId="7125" xr:uid="{EA628EA1-7F6F-4D26-98CE-AC8F50DCF1C0}"/>
    <cellStyle name="Normal 48 30" xfId="7126" xr:uid="{9FE17637-879F-4F8E-911C-B2D2592016AD}"/>
    <cellStyle name="Normal 48 30 2" xfId="7127" xr:uid="{4DCDDCE2-BF59-4069-8B42-7BA38BB6FFE1}"/>
    <cellStyle name="Normal 48 31" xfId="7128" xr:uid="{2D5634A0-3380-4C0D-979B-8911AAF449C0}"/>
    <cellStyle name="Normal 48 32" xfId="10231" xr:uid="{1C92C93B-2A28-4125-B6C2-1AFAD51DF4A8}"/>
    <cellStyle name="Normal 48 33" xfId="10232" xr:uid="{D60D3317-4FFF-4D72-A702-0D071736B51E}"/>
    <cellStyle name="Normal 48 34" xfId="10233" xr:uid="{10AAD1C5-24AE-411B-9FAD-27A8D8623A43}"/>
    <cellStyle name="Normal 48 35" xfId="10234" xr:uid="{58D279AC-597D-4829-BA36-5DBDC75B1E51}"/>
    <cellStyle name="Normal 48 36" xfId="10235" xr:uid="{0F8ADFE6-AEA3-4CDE-8615-F3D890079F63}"/>
    <cellStyle name="Normal 48 37" xfId="10236" xr:uid="{F0161A89-16C1-4EEC-A713-DC9EE0D35E4D}"/>
    <cellStyle name="Normal 48 38" xfId="10237" xr:uid="{9C0B6475-C0A9-40F1-9436-4C9B5EB5D393}"/>
    <cellStyle name="Normal 48 39" xfId="10238" xr:uid="{7C58D096-247C-4C1C-AF8E-C00A256FE532}"/>
    <cellStyle name="Normal 48 4" xfId="7129" xr:uid="{43751B8F-42EE-41F7-9A3D-F2A542A81C86}"/>
    <cellStyle name="Normal 48 4 2" xfId="7130" xr:uid="{E798B868-071D-4A13-BDC8-F570B3224749}"/>
    <cellStyle name="Normal 48 40" xfId="10239" xr:uid="{506A6333-8C82-450A-93E9-EDC56D921365}"/>
    <cellStyle name="Normal 48 41" xfId="10240" xr:uid="{0A0F8544-EA87-4C89-9A99-2AD619BA155B}"/>
    <cellStyle name="Normal 48 42" xfId="10241" xr:uid="{ED96E633-55A1-4ACA-AEC0-1E5DFA0ABA86}"/>
    <cellStyle name="Normal 48 43" xfId="10242" xr:uid="{72E3AAEB-F5E4-4F6A-BE68-D41C6F8C0B1C}"/>
    <cellStyle name="Normal 48 44" xfId="10243" xr:uid="{72640466-8185-4FF0-A898-7FC862A0E41D}"/>
    <cellStyle name="Normal 48 45" xfId="10244" xr:uid="{48C2D4B0-68EE-4515-82CD-5AA922F15E0C}"/>
    <cellStyle name="Normal 48 46" xfId="10245" xr:uid="{39440C26-FBE5-416C-98BA-DD9C100D0C01}"/>
    <cellStyle name="Normal 48 47" xfId="10246" xr:uid="{E4064CC5-D6CA-4184-B3B2-ED4233533247}"/>
    <cellStyle name="Normal 48 48" xfId="10247" xr:uid="{6394EBE3-49B7-4084-A7C9-F42EE03F4576}"/>
    <cellStyle name="Normal 48 49" xfId="10248" xr:uid="{D6BE85E8-77AD-4AE4-A180-9F9897A17AAB}"/>
    <cellStyle name="Normal 48 5" xfId="7131" xr:uid="{9FAC02F7-8F1D-472B-8E73-FA905EB3913A}"/>
    <cellStyle name="Normal 48 5 2" xfId="7132" xr:uid="{4245DC5C-E3B2-4624-BAAF-1402D917BA03}"/>
    <cellStyle name="Normal 48 50" xfId="10249" xr:uid="{96F91786-D9B9-4CFA-B514-A869DE576F9F}"/>
    <cellStyle name="Normal 48 51" xfId="10250" xr:uid="{11D85B6D-3CA8-4B24-96ED-942AFE5D3BC8}"/>
    <cellStyle name="Normal 48 52" xfId="10251" xr:uid="{5F2CEB68-6D82-4060-A03D-BFA4093CD447}"/>
    <cellStyle name="Normal 48 52 2" xfId="10252" xr:uid="{E9E070C6-943B-4143-B5F1-D8FF0EFD5A27}"/>
    <cellStyle name="Normal 48 52 3" xfId="10253" xr:uid="{5CD6CAC6-7327-4921-A2C4-93A47AFD1842}"/>
    <cellStyle name="Normal 48 52 4" xfId="10254" xr:uid="{E8A37FE6-3880-4A52-A52C-E0F8E4CBBA51}"/>
    <cellStyle name="Normal 48 53" xfId="10255" xr:uid="{0063C1F2-5004-4796-A9DE-F64FC15795C1}"/>
    <cellStyle name="Normal 48 54" xfId="10256" xr:uid="{2804E515-7237-44E4-B2D5-2AA82328E73E}"/>
    <cellStyle name="Normal 48 55" xfId="10257" xr:uid="{196AE736-E14E-49CA-9CA1-9BA9D3E90F6B}"/>
    <cellStyle name="Normal 48 56" xfId="10258" xr:uid="{B86B6676-32EA-4D6F-90B5-8A0728626587}"/>
    <cellStyle name="Normal 48 57" xfId="10259" xr:uid="{EE0C35D0-ED9D-4A35-AE38-A8CFE3B76CA3}"/>
    <cellStyle name="Normal 48 58" xfId="12677" xr:uid="{5029FA90-C8B2-4237-B3CE-A9F46A03F020}"/>
    <cellStyle name="Normal 48 58 2" xfId="17368" xr:uid="{E9B0074B-2ABD-4B78-B62F-2EA2EA5E181C}"/>
    <cellStyle name="Normal 48 59" xfId="39203" xr:uid="{F1A583EC-238D-49C2-AF2B-9EC29F8BCF67}"/>
    <cellStyle name="Normal 48 6" xfId="7133" xr:uid="{BD3110C1-B131-4607-A632-3EB04469EBCA}"/>
    <cellStyle name="Normal 48 6 2" xfId="7134" xr:uid="{4392DC3C-E09B-4B42-8A5E-D832AD7D544D}"/>
    <cellStyle name="Normal 48 60" xfId="7081" xr:uid="{BFFE3D8E-A997-4536-9331-657E2039D4FD}"/>
    <cellStyle name="Normal 48 7" xfId="7135" xr:uid="{AEE90CF2-BBCC-4018-95E8-3050005473B1}"/>
    <cellStyle name="Normal 48 7 2" xfId="7136" xr:uid="{49A82C1A-90CA-490C-9B53-1463DBA688FB}"/>
    <cellStyle name="Normal 48 8" xfId="7137" xr:uid="{1C343FD3-429B-4EDD-842E-D942E8B609BA}"/>
    <cellStyle name="Normal 48 8 2" xfId="7138" xr:uid="{ADB3C9AF-F301-4C06-B7A0-98313F90DE2E}"/>
    <cellStyle name="Normal 48 9" xfId="7139" xr:uid="{1527418E-9107-4EA7-BED2-8700FC06656B}"/>
    <cellStyle name="Normal 48 9 2" xfId="7140" xr:uid="{F31B61CF-DDDD-40CA-BAF8-37DDA6EF833D}"/>
    <cellStyle name="Normal 48_Finishes" xfId="10260" xr:uid="{E16199C8-BB9B-4DCC-AEB8-85F53CF8B199}"/>
    <cellStyle name="Normal 49" xfId="1737" xr:uid="{1F6B58CB-F350-45AF-BE30-307C1D035609}"/>
    <cellStyle name="Normal 49 10" xfId="7142" xr:uid="{E8B2BCCC-8FCE-4C91-91E8-20411D4AC662}"/>
    <cellStyle name="Normal 49 10 2" xfId="7143" xr:uid="{D0A9A652-4E7F-4E51-AE87-A2BB873D2F88}"/>
    <cellStyle name="Normal 49 11" xfId="7144" xr:uid="{3CCEBB9C-F787-4899-B47D-622AC8DF9B22}"/>
    <cellStyle name="Normal 49 11 2" xfId="7145" xr:uid="{A3B64AEF-5000-4226-BA9F-F6BD27D5A6A1}"/>
    <cellStyle name="Normal 49 12" xfId="7146" xr:uid="{1B162E30-FC8E-44FE-8EC1-9770B2396099}"/>
    <cellStyle name="Normal 49 12 2" xfId="7147" xr:uid="{124C3787-894F-492F-B1BE-7ED2C0E2EBF5}"/>
    <cellStyle name="Normal 49 13" xfId="7148" xr:uid="{AFD17BEC-214B-46BF-B8C2-28A417367718}"/>
    <cellStyle name="Normal 49 13 2" xfId="7149" xr:uid="{D867A4AB-FA6D-401B-9058-C145F51FBDE9}"/>
    <cellStyle name="Normal 49 14" xfId="7150" xr:uid="{8442FA96-3F3F-4162-AF58-6A2AC0408798}"/>
    <cellStyle name="Normal 49 14 2" xfId="7151" xr:uid="{5C8A5146-D4E9-4B67-B3EB-7EC3B4E26EA0}"/>
    <cellStyle name="Normal 49 15" xfId="7152" xr:uid="{328ED3F0-1413-4F07-BF43-AEC6BB795334}"/>
    <cellStyle name="Normal 49 15 2" xfId="7153" xr:uid="{E95FB505-76BD-47CC-B896-F6E3E783F3EE}"/>
    <cellStyle name="Normal 49 16" xfId="7154" xr:uid="{CCE23097-B15D-4DD7-9DB4-6D82715321BD}"/>
    <cellStyle name="Normal 49 16 2" xfId="7155" xr:uid="{52B6773C-9649-44D8-9067-DEC7717D026D}"/>
    <cellStyle name="Normal 49 17" xfId="7156" xr:uid="{C19405FA-E965-466E-91D3-F7E3A06CB352}"/>
    <cellStyle name="Normal 49 17 2" xfId="7157" xr:uid="{6612F6C0-2AC2-44CF-9064-525B1CA684C2}"/>
    <cellStyle name="Normal 49 18" xfId="7158" xr:uid="{CCC5B5DA-FE9A-4920-A523-84AAA8216FEC}"/>
    <cellStyle name="Normal 49 18 2" xfId="7159" xr:uid="{AC1DD28C-0BE0-4C57-AE45-0BCC994C6A4A}"/>
    <cellStyle name="Normal 49 19" xfId="7160" xr:uid="{C3195572-938E-4BDC-80D1-B4C77805B83F}"/>
    <cellStyle name="Normal 49 19 2" xfId="7161" xr:uid="{E9F7FE23-C24D-4AB3-AA9E-4CB708F41825}"/>
    <cellStyle name="Normal 49 2" xfId="2276" xr:uid="{3D7E3ADC-BA7B-46BB-A55B-B6AAC1FA169A}"/>
    <cellStyle name="Normal 49 2 2" xfId="7163" xr:uid="{5C455B39-0A3C-4099-8BE0-240CE9B09258}"/>
    <cellStyle name="Normal 49 2 2 2" xfId="10261" xr:uid="{E75348B6-DCE8-469C-82D0-66FF2FAC2F22}"/>
    <cellStyle name="Normal 49 2 2 3" xfId="10262" xr:uid="{A6872102-9280-46BC-85F5-D3841EAF2236}"/>
    <cellStyle name="Normal 49 2 2 4" xfId="10263" xr:uid="{08D26743-B2FF-4208-9E86-5898A5C0DF48}"/>
    <cellStyle name="Normal 49 2 2 5" xfId="17369" xr:uid="{54C537A3-07DA-44C0-B144-B9153C09C489}"/>
    <cellStyle name="Normal 49 2 3" xfId="10264" xr:uid="{63612A0E-DFFF-4F86-B9CD-480C80CF3FC7}"/>
    <cellStyle name="Normal 49 2 4" xfId="10265" xr:uid="{BD4117AB-B7D8-4B45-87DE-5E52617F7208}"/>
    <cellStyle name="Normal 49 2 5" xfId="10266" xr:uid="{76201C73-895F-43C4-839D-DEB775DE3E20}"/>
    <cellStyle name="Normal 49 2 6" xfId="7162" xr:uid="{A46CBE4D-C867-4906-887B-DC49235408BE}"/>
    <cellStyle name="Normal 49 20" xfId="7164" xr:uid="{2F3FB18A-DDEB-446E-9E46-272A72BB5109}"/>
    <cellStyle name="Normal 49 20 2" xfId="7165" xr:uid="{FACC8CF5-DA6C-4112-890D-C5678ED1EE95}"/>
    <cellStyle name="Normal 49 21" xfId="7166" xr:uid="{B1A614CC-93F5-4129-A9C8-62E7EFDD68D3}"/>
    <cellStyle name="Normal 49 21 2" xfId="7167" xr:uid="{F9C03B45-DB1A-4D61-9962-950241E3DC07}"/>
    <cellStyle name="Normal 49 22" xfId="7168" xr:uid="{3A35285B-A018-48FB-B931-D47434FA2A65}"/>
    <cellStyle name="Normal 49 22 2" xfId="7169" xr:uid="{771550F4-60C4-42DD-8167-06F20A543F40}"/>
    <cellStyle name="Normal 49 23" xfId="7170" xr:uid="{10C179ED-2251-45A2-880B-6685ED188ED7}"/>
    <cellStyle name="Normal 49 23 2" xfId="7171" xr:uid="{6FBBAF67-A69D-4A24-B83A-5557C423F022}"/>
    <cellStyle name="Normal 49 24" xfId="7172" xr:uid="{FAF621DA-6D70-4EF7-832A-3097034E2A69}"/>
    <cellStyle name="Normal 49 24 2" xfId="7173" xr:uid="{FC63D1C9-1B55-405F-946D-773FF2E7F36A}"/>
    <cellStyle name="Normal 49 25" xfId="7174" xr:uid="{93CCA49B-F6FB-41F2-B8D5-B5EC1F6E5378}"/>
    <cellStyle name="Normal 49 25 2" xfId="7175" xr:uid="{19D71A7D-E0DD-480F-931A-9AA36191E60F}"/>
    <cellStyle name="Normal 49 26" xfId="7176" xr:uid="{D240965A-01EB-4693-94E0-EE5C44827580}"/>
    <cellStyle name="Normal 49 26 2" xfId="7177" xr:uid="{ECF2B201-7B50-44EC-89AD-F6DED336C622}"/>
    <cellStyle name="Normal 49 27" xfId="7178" xr:uid="{79D34158-CE7B-4E82-8C40-9E51E2FF251E}"/>
    <cellStyle name="Normal 49 27 2" xfId="7179" xr:uid="{3FE67D33-9D86-4F5A-B3E8-41E6A2DCD6E9}"/>
    <cellStyle name="Normal 49 28" xfId="7180" xr:uid="{660613BC-45A6-43E3-B2DB-0A2E34E479FA}"/>
    <cellStyle name="Normal 49 28 2" xfId="7181" xr:uid="{F8DE2C07-C5A0-466B-8F48-8FE8943A71D9}"/>
    <cellStyle name="Normal 49 29" xfId="7182" xr:uid="{66D9A549-5F4B-4E77-95F3-001AACE6EF54}"/>
    <cellStyle name="Normal 49 29 2" xfId="7183" xr:uid="{D2626B3B-C62F-4B06-A8A1-1EC530D9ADF7}"/>
    <cellStyle name="Normal 49 3" xfId="7184" xr:uid="{24681A14-D8A0-40BC-A4B0-3BC99E2DC238}"/>
    <cellStyle name="Normal 49 3 2" xfId="7185" xr:uid="{BA82B1D0-F6F1-43AF-9BF7-A1654CE4FE7B}"/>
    <cellStyle name="Normal 49 30" xfId="7186" xr:uid="{322573AA-9559-4DFF-BE63-F5F5DEC2ACC7}"/>
    <cellStyle name="Normal 49 30 2" xfId="7187" xr:uid="{14785620-1397-48D6-92A1-C60D99DF9892}"/>
    <cellStyle name="Normal 49 31" xfId="7188" xr:uid="{114EF98C-06FB-43FF-833B-485A49A58CC6}"/>
    <cellStyle name="Normal 49 32" xfId="10267" xr:uid="{4F62CDCC-3546-4089-B3CD-F8105E26D849}"/>
    <cellStyle name="Normal 49 33" xfId="10268" xr:uid="{CAE26CE7-D577-45C1-B124-1774E8162AB8}"/>
    <cellStyle name="Normal 49 33 2" xfId="31241" xr:uid="{2540E4D6-7314-488A-9975-DAEE996B7BAE}"/>
    <cellStyle name="Normal 49 34" xfId="10269" xr:uid="{DE08EA0D-3424-442E-BC4C-7B756F467FB5}"/>
    <cellStyle name="Normal 49 35" xfId="10270" xr:uid="{06BAA5A4-DE33-4451-94A8-84EE5F8BF6B8}"/>
    <cellStyle name="Normal 49 36" xfId="10271" xr:uid="{D88CE387-C666-4100-9113-A222AD0FD799}"/>
    <cellStyle name="Normal 49 37" xfId="10272" xr:uid="{62376C79-897D-4E17-ABD8-B77119265B8D}"/>
    <cellStyle name="Normal 49 38" xfId="10273" xr:uid="{3C0415AE-D78E-4C75-BEBD-FFB93197953E}"/>
    <cellStyle name="Normal 49 39" xfId="10274" xr:uid="{A1EE0F9B-3459-487E-8CAB-C7F9FDE32A4B}"/>
    <cellStyle name="Normal 49 4" xfId="7189" xr:uid="{A0825D33-F38F-4C6A-B74E-B25B8A08F636}"/>
    <cellStyle name="Normal 49 4 2" xfId="7190" xr:uid="{D1DA1903-DD05-44B0-A5AF-A229DC933FE3}"/>
    <cellStyle name="Normal 49 40" xfId="10275" xr:uid="{FD229FD4-749E-4C07-A5AE-7F9100A2F8B0}"/>
    <cellStyle name="Normal 49 41" xfId="10276" xr:uid="{36D7B878-E2C1-4D0B-BF50-81EAABBA190A}"/>
    <cellStyle name="Normal 49 42" xfId="10277" xr:uid="{7569F919-617E-41C4-A9C2-82FEDEDC1732}"/>
    <cellStyle name="Normal 49 43" xfId="10278" xr:uid="{B13FE331-B508-4A83-BE28-1B708BF052DA}"/>
    <cellStyle name="Normal 49 44" xfId="10279" xr:uid="{D945A89A-10CC-4851-B681-76BAB883F18C}"/>
    <cellStyle name="Normal 49 45" xfId="10280" xr:uid="{0223813D-77D9-4063-AA46-AA48ED367AD9}"/>
    <cellStyle name="Normal 49 46" xfId="10281" xr:uid="{811971A0-A752-4F4C-A7CA-E4329A3B7390}"/>
    <cellStyle name="Normal 49 47" xfId="10282" xr:uid="{F678620B-2AC1-4678-A826-F77DAA78CA89}"/>
    <cellStyle name="Normal 49 48" xfId="10283" xr:uid="{34F7BA66-A0FD-41A1-8D73-C059F7007794}"/>
    <cellStyle name="Normal 49 49" xfId="10284" xr:uid="{99B261AE-3B85-47F9-9A54-904B3478CEC4}"/>
    <cellStyle name="Normal 49 5" xfId="7191" xr:uid="{7A3C6E3E-27B5-4EB1-8F98-E22F04400622}"/>
    <cellStyle name="Normal 49 5 2" xfId="7192" xr:uid="{15F525EB-E972-41A7-ABD0-D822FD53E24F}"/>
    <cellStyle name="Normal 49 50" xfId="10285" xr:uid="{474D2F6F-B173-4E47-8BBC-AE61D742EDC2}"/>
    <cellStyle name="Normal 49 51" xfId="10286" xr:uid="{6EA9B512-316C-4F3F-B57F-DD39822F4B67}"/>
    <cellStyle name="Normal 49 52" xfId="10287" xr:uid="{042C795C-43EA-4E80-9A64-AE24DD8C862A}"/>
    <cellStyle name="Normal 49 52 2" xfId="10288" xr:uid="{1B255E4E-971E-4FFC-94B5-E23E6FB9226B}"/>
    <cellStyle name="Normal 49 52 3" xfId="10289" xr:uid="{26759CF3-9D3E-4434-B8D4-7F22EF45A616}"/>
    <cellStyle name="Normal 49 52 4" xfId="10290" xr:uid="{31EB69ED-1C26-453E-8016-4DCFDA2D0785}"/>
    <cellStyle name="Normal 49 53" xfId="10291" xr:uid="{85A593FC-2140-4F63-AC27-186DC8D0C282}"/>
    <cellStyle name="Normal 49 54" xfId="10292" xr:uid="{4F3E8972-EE9C-4275-B0F9-005E8100BD70}"/>
    <cellStyle name="Normal 49 55" xfId="10293" xr:uid="{D2A6091D-F017-4871-AC7E-3644C9CFA044}"/>
    <cellStyle name="Normal 49 56" xfId="10294" xr:uid="{69709589-634C-408D-A48F-10CFB789FD4B}"/>
    <cellStyle name="Normal 49 57" xfId="10295" xr:uid="{3B465D77-08E9-4CD2-B34D-87D2472B36A0}"/>
    <cellStyle name="Normal 49 58" xfId="12678" xr:uid="{9781F6C8-69C9-4058-8F04-107D4242048C}"/>
    <cellStyle name="Normal 49 58 2" xfId="17370" xr:uid="{04341EB5-F1DE-4A9B-82F9-E552FBD717AD}"/>
    <cellStyle name="Normal 49 59" xfId="39204" xr:uid="{06A7F177-BF65-4E70-A2D5-19C6D08DEB61}"/>
    <cellStyle name="Normal 49 6" xfId="7193" xr:uid="{6E2539D0-4713-40FD-8A37-84BBD73DF693}"/>
    <cellStyle name="Normal 49 6 2" xfId="7194" xr:uid="{4DC20DE8-2A58-453E-91C6-09639B64C2AC}"/>
    <cellStyle name="Normal 49 60" xfId="7141" xr:uid="{86764C3F-EA27-4805-8D51-20F4C2F62E19}"/>
    <cellStyle name="Normal 49 7" xfId="7195" xr:uid="{C32571B6-F0DD-4C47-8255-0326EE80E243}"/>
    <cellStyle name="Normal 49 7 2" xfId="7196" xr:uid="{66DD4D43-8BAC-419C-ACC8-B0CB72BC503E}"/>
    <cellStyle name="Normal 49 8" xfId="7197" xr:uid="{EEFBF481-0979-4E3E-901A-2B8E6BB6A742}"/>
    <cellStyle name="Normal 49 8 2" xfId="7198" xr:uid="{BBA0879C-801B-4D2A-89F2-7DD311391CFB}"/>
    <cellStyle name="Normal 49 9" xfId="7199" xr:uid="{01919058-F5AE-423C-9D90-12AC83E1EAC8}"/>
    <cellStyle name="Normal 49 9 2" xfId="7200" xr:uid="{49C7EAA0-BB2C-42BE-87B9-DE5F59745EB3}"/>
    <cellStyle name="Normal 49_Finishes" xfId="10296" xr:uid="{13B2FEFE-D691-4BAB-A78D-F22A5DB53C0B}"/>
    <cellStyle name="Normal 5" xfId="43" xr:uid="{1EAD38EB-0A03-4EA6-A159-7BB6E82C003A}"/>
    <cellStyle name="Normal 5 10" xfId="7201" xr:uid="{8D2143B4-DD5C-4200-B810-DF734E0118CB}"/>
    <cellStyle name="Normal 5 10 2" xfId="7202" xr:uid="{1EEE9DD4-4936-4980-AB2D-1B552BFBB61F}"/>
    <cellStyle name="Normal 5 10 3" xfId="33987" xr:uid="{CBED8370-6170-4A3B-A22B-C9D657BF599A}"/>
    <cellStyle name="Normal 5 11" xfId="7203" xr:uid="{2795DBB8-9216-4DE2-A2A2-2BDF3F29AEDE}"/>
    <cellStyle name="Normal 5 11 2" xfId="7204" xr:uid="{A9C2EBE1-C4D0-4330-BA10-34B172CDF985}"/>
    <cellStyle name="Normal 5 11 3" xfId="33988" xr:uid="{24A6F4CB-399E-491D-9113-22CCE397112A}"/>
    <cellStyle name="Normal 5 12" xfId="7205" xr:uid="{11C18608-CFD6-4A41-A805-100B6BA107EF}"/>
    <cellStyle name="Normal 5 12 2" xfId="7206" xr:uid="{D8C1242C-4AF3-4186-B22F-3BE7608A797B}"/>
    <cellStyle name="Normal 5 13" xfId="7207" xr:uid="{D52E859A-915B-408D-AA5B-7F660FA675BD}"/>
    <cellStyle name="Normal 5 14" xfId="10297" xr:uid="{CDE51B3B-5FF5-4408-8078-1B3A5A1EE13F}"/>
    <cellStyle name="Normal 5 14 2" xfId="31242" xr:uid="{87DDBD37-F5BA-442C-81FC-DE61058070FA}"/>
    <cellStyle name="Normal 5 15" xfId="10298" xr:uid="{95D5E107-9D1B-4C87-B078-30F384A8EE4B}"/>
    <cellStyle name="Normal 5 16" xfId="10299" xr:uid="{F3CCCA43-C1DD-4150-A6EF-016476F689DB}"/>
    <cellStyle name="Normal 5 17" xfId="10300" xr:uid="{4689BB32-F120-4404-8DCF-A1DE5C5346EB}"/>
    <cellStyle name="Normal 5 18" xfId="10301" xr:uid="{01B7F735-9C01-471F-932A-385A6534D069}"/>
    <cellStyle name="Normal 5 18 2" xfId="28533" xr:uid="{94B64F22-99FF-4DFD-BBD3-71E01C3BF5F8}"/>
    <cellStyle name="Normal 5 19" xfId="10302" xr:uid="{6BC9D2A3-BA1C-4E69-B7C9-B4C7E601179A}"/>
    <cellStyle name="Normal 5 2" xfId="1439" xr:uid="{663FD5A4-C690-4388-8569-317E6FE8E6A7}"/>
    <cellStyle name="Normal 5 2 2" xfId="1440" xr:uid="{01A60874-71ED-4CF3-9348-97B854A03FA1}"/>
    <cellStyle name="Normal 5 2 2 2" xfId="2174" xr:uid="{AF9EB4D2-0D1D-4BAE-9C5C-E698F3702899}"/>
    <cellStyle name="Normal 5 2 2 2 2" xfId="17372" xr:uid="{E359E4DF-D500-4B7B-A49B-C35CCCF7B89A}"/>
    <cellStyle name="Normal 5 2 2 2 2 2" xfId="32127" xr:uid="{A7F206FD-EA8D-4756-B0D5-F2CA114BAFDB}"/>
    <cellStyle name="Normal 5 2 2 2 2 2 2" xfId="32128" xr:uid="{C3F77026-E92B-49A1-8D6B-5F8F2042ED49}"/>
    <cellStyle name="Normal 5 2 2 2 2 2 2 2" xfId="33989" xr:uid="{2505A979-E3E4-41D1-B930-DEA0E221721F}"/>
    <cellStyle name="Normal 5 2 2 2 2 2 2 3" xfId="33990" xr:uid="{E25C40CE-4CFA-4C78-8CB8-4FA89D251FD0}"/>
    <cellStyle name="Normal 5 2 2 2 2 2 3" xfId="33991" xr:uid="{04445297-4455-4124-A865-DB614F158230}"/>
    <cellStyle name="Normal 5 2 2 2 2 2 4" xfId="33992" xr:uid="{B7143E4D-0050-4730-8947-F6CBB9721F67}"/>
    <cellStyle name="Normal 5 2 2 2 2 3" xfId="32129" xr:uid="{03D78B06-8725-40FC-AA03-FB867698FD77}"/>
    <cellStyle name="Normal 5 2 2 2 2 3 2" xfId="33993" xr:uid="{112DA04C-A63B-447B-88E3-DA8F9DB07EF2}"/>
    <cellStyle name="Normal 5 2 2 2 2 3 3" xfId="33994" xr:uid="{483E8BEC-5632-405F-95F2-5B1999C822E7}"/>
    <cellStyle name="Normal 5 2 2 2 2 4" xfId="33995" xr:uid="{079D5C27-79FE-469A-AB5F-CE3A77584D54}"/>
    <cellStyle name="Normal 5 2 2 2 2 5" xfId="33996" xr:uid="{DD6B4337-9BB1-48EB-9C0E-3BFBFEC15EAB}"/>
    <cellStyle name="Normal 5 2 2 2 2 6" xfId="32126" xr:uid="{CAEA665A-2112-4785-8FF0-DFD8E01333E4}"/>
    <cellStyle name="Normal 5 2 2 2 3" xfId="32130" xr:uid="{CB9A1DC0-3A89-4FCB-BABE-8B4EA4F412F6}"/>
    <cellStyle name="Normal 5 2 2 2 3 2" xfId="32131" xr:uid="{20560060-64CC-491B-9C6A-2EE2F2ED8AB1}"/>
    <cellStyle name="Normal 5 2 2 2 3 2 2" xfId="33997" xr:uid="{1E8CCFBB-3213-41BD-8A2E-2169FE098766}"/>
    <cellStyle name="Normal 5 2 2 2 3 2 3" xfId="33998" xr:uid="{1ADBE509-A07B-4477-A63D-08498021B706}"/>
    <cellStyle name="Normal 5 2 2 2 3 3" xfId="33999" xr:uid="{7561C02F-F541-4D27-99F1-DF39A440F1FD}"/>
    <cellStyle name="Normal 5 2 2 2 3 4" xfId="34000" xr:uid="{80D64771-3A76-4763-88A6-C54CB2BE01CE}"/>
    <cellStyle name="Normal 5 2 2 2 4" xfId="32132" xr:uid="{D3843D5A-C238-402D-BAFA-B9767ADE7A20}"/>
    <cellStyle name="Normal 5 2 2 2 4 2" xfId="34001" xr:uid="{AB088C21-616A-4E68-88CC-D93EB3755DF8}"/>
    <cellStyle name="Normal 5 2 2 2 4 3" xfId="34002" xr:uid="{8D5C9A7F-5EA5-478B-816F-F4F212A98020}"/>
    <cellStyle name="Normal 5 2 2 2 5" xfId="34003" xr:uid="{B25B2580-B7A4-44C0-A66E-79967EF0D79A}"/>
    <cellStyle name="Normal 5 2 2 2 6" xfId="34004" xr:uid="{5923A644-7D57-434C-906E-FE9DA00AD4FD}"/>
    <cellStyle name="Normal 5 2 2 2 7" xfId="32125" xr:uid="{E718C56F-8517-4DB0-B234-BB81ABE04C9B}"/>
    <cellStyle name="Normal 5 2 2 3" xfId="2050" xr:uid="{C9ABD321-5C27-4C22-90AA-9A1F7730D906}"/>
    <cellStyle name="Normal 5 2 2 3 2" xfId="32134" xr:uid="{96ED4E90-5AE0-4F1D-9EEB-7C01D3657D51}"/>
    <cellStyle name="Normal 5 2 2 3 2 2" xfId="32135" xr:uid="{D7F8E4E2-D136-4748-8643-0E061503500C}"/>
    <cellStyle name="Normal 5 2 2 3 2 2 2" xfId="34005" xr:uid="{09015D26-A4D7-4CA8-A336-B60F0443B866}"/>
    <cellStyle name="Normal 5 2 2 3 2 2 3" xfId="34006" xr:uid="{632B5749-6D53-4331-B028-A45590768BC5}"/>
    <cellStyle name="Normal 5 2 2 3 2 3" xfId="34007" xr:uid="{D531FB6C-BD58-49E2-A19E-4CFF5C362946}"/>
    <cellStyle name="Normal 5 2 2 3 2 4" xfId="34008" xr:uid="{673103ED-DD55-4D18-AEDE-CBA1A0ADA01E}"/>
    <cellStyle name="Normal 5 2 2 3 3" xfId="32136" xr:uid="{3B51916B-E884-4640-941C-71B3FF22586A}"/>
    <cellStyle name="Normal 5 2 2 3 3 2" xfId="34009" xr:uid="{2F5049F2-A72A-43FD-A796-491FECBF650A}"/>
    <cellStyle name="Normal 5 2 2 3 3 3" xfId="34010" xr:uid="{E1C803DC-AEE4-4845-B764-BEB62E8C7623}"/>
    <cellStyle name="Normal 5 2 2 3 4" xfId="34011" xr:uid="{4513489C-DA41-4A91-AE84-90DA0FA9A1FB}"/>
    <cellStyle name="Normal 5 2 2 3 5" xfId="34012" xr:uid="{EE079F90-F786-48B0-92EC-FAB9A05172F6}"/>
    <cellStyle name="Normal 5 2 2 3 6" xfId="32133" xr:uid="{739AF0B2-7659-4B94-B0D2-B5F2CFC24DD0}"/>
    <cellStyle name="Normal 5 2 2 3 7" xfId="24348" xr:uid="{C506673C-1D55-47C3-8A17-93F3B7C9BA61}"/>
    <cellStyle name="Normal 5 2 2 4" xfId="2043" xr:uid="{4EACCE8D-9A72-45DB-9AF1-D2CBB1DE6A14}"/>
    <cellStyle name="Normal 5 2 2 4 2" xfId="32138" xr:uid="{E78C1AE2-5AFB-4CF3-9AD9-339ACA1D1F22}"/>
    <cellStyle name="Normal 5 2 2 4 2 2" xfId="34013" xr:uid="{E4AADA72-540E-4A02-A76D-F6676A7A4D9C}"/>
    <cellStyle name="Normal 5 2 2 4 2 3" xfId="34014" xr:uid="{76E73468-ABF5-45AF-811F-CF3BD3013DDB}"/>
    <cellStyle name="Normal 5 2 2 4 3" xfId="34015" xr:uid="{5E3BC0FE-9263-4466-8634-CEDA82FCBD1B}"/>
    <cellStyle name="Normal 5 2 2 4 4" xfId="34016" xr:uid="{DB8323CB-D06D-4245-A533-F50380DB21BE}"/>
    <cellStyle name="Normal 5 2 2 4 5" xfId="32137" xr:uid="{4C6650AE-1BFF-4518-93F1-BAA2F2CC55F6}"/>
    <cellStyle name="Normal 5 2 2 5" xfId="2032" xr:uid="{26F196F6-F684-4407-BD93-5D994574EF37}"/>
    <cellStyle name="Normal 5 2 2 5 2" xfId="34017" xr:uid="{E5D7AA51-7F4D-418A-B33A-BF01951F5CEF}"/>
    <cellStyle name="Normal 5 2 2 5 3" xfId="34018" xr:uid="{A830C575-128E-4C18-8E22-70A29DF7030E}"/>
    <cellStyle name="Normal 5 2 2 5 4" xfId="32139" xr:uid="{653EF5BF-774D-4226-9DE1-4F3204331B24}"/>
    <cellStyle name="Normal 5 2 2 6" xfId="1756" xr:uid="{F877274F-E340-4C6A-9966-C8FECF26B389}"/>
    <cellStyle name="Normal 5 2 2 6 2" xfId="34019" xr:uid="{941F9E43-11E3-440F-A9B7-E1DEABC61618}"/>
    <cellStyle name="Normal 5 2 2 7" xfId="2037" xr:uid="{0F64E775-1E06-4174-84D5-7B1E8DCF25F9}"/>
    <cellStyle name="Normal 5 2 2 7 2" xfId="34020" xr:uid="{533DB816-E851-4150-BAE3-6C84C0216B8F}"/>
    <cellStyle name="Normal 5 2 2 8" xfId="1850" xr:uid="{056E6D2E-4810-46A7-AE42-C7AC98A99FC9}"/>
    <cellStyle name="Normal 5 2 2 9" xfId="2245" xr:uid="{945D4D01-52D9-4C3A-87E5-6783FD99D1D5}"/>
    <cellStyle name="Normal 5 2 3" xfId="2015" xr:uid="{A99732E1-3078-4733-A850-8A246E81BDF3}"/>
    <cellStyle name="Normal 5 2 3 2" xfId="32141" xr:uid="{DAC21255-4C02-4381-8AFC-9459A40402FC}"/>
    <cellStyle name="Normal 5 2 3 2 2" xfId="32142" xr:uid="{4968786C-0B2A-4257-83C9-9DB4BF59A503}"/>
    <cellStyle name="Normal 5 2 3 2 2 2" xfId="34021" xr:uid="{F5FC9B49-D585-4AB5-BFB2-E7008892DE01}"/>
    <cellStyle name="Normal 5 2 3 2 2 3" xfId="34022" xr:uid="{5F170BE3-43FA-4E01-941B-B33AAE1667AF}"/>
    <cellStyle name="Normal 5 2 3 2 3" xfId="34023" xr:uid="{0229BEB1-0724-4DF4-8B68-F7E1204FF17D}"/>
    <cellStyle name="Normal 5 2 3 2 4" xfId="34024" xr:uid="{A5EC1EC6-B65B-4850-81B9-541913353D48}"/>
    <cellStyle name="Normal 5 2 3 3" xfId="32143" xr:uid="{4A225A7A-6004-4551-ACBB-40A9DFD1722A}"/>
    <cellStyle name="Normal 5 2 3 3 2" xfId="34025" xr:uid="{B7AEEC1E-F168-436E-B782-348139A059CA}"/>
    <cellStyle name="Normal 5 2 3 3 3" xfId="34026" xr:uid="{05DE6EB5-7C41-43EC-9973-F05090A09AAC}"/>
    <cellStyle name="Normal 5 2 3 4" xfId="34027" xr:uid="{1D670BB2-B6A7-4E7A-B14A-65358E6A72D0}"/>
    <cellStyle name="Normal 5 2 3 5" xfId="34028" xr:uid="{25D141DB-8898-44DD-9769-5ABD96A38964}"/>
    <cellStyle name="Normal 5 2 3 6" xfId="32140" xr:uid="{A9D63C06-49E3-4475-A273-7AB6B559DB1D}"/>
    <cellStyle name="Normal 5 2 3 7" xfId="14812" xr:uid="{D0833EE3-CD73-433B-BCDC-B62B90933F6B}"/>
    <cellStyle name="Normal 5 2 4" xfId="2029" xr:uid="{B3553917-EDB8-4D12-91CC-039433BAAC66}"/>
    <cellStyle name="Normal 5 2 4 2" xfId="32145" xr:uid="{1C2F8056-3FCE-495D-A91E-8953EA6F637C}"/>
    <cellStyle name="Normal 5 2 4 2 2" xfId="34029" xr:uid="{4A2426C2-8653-43B3-B00E-7C0200F179EB}"/>
    <cellStyle name="Normal 5 2 4 2 3" xfId="34030" xr:uid="{1D1E3082-9945-4C33-A62F-7455C508685E}"/>
    <cellStyle name="Normal 5 2 4 3" xfId="34031" xr:uid="{36A2610F-F150-4EF8-BFF0-E05E53DD7E09}"/>
    <cellStyle name="Normal 5 2 4 4" xfId="34032" xr:uid="{D39798BD-7DAA-4841-B41B-E7E1D3C29EB1}"/>
    <cellStyle name="Normal 5 2 4 5" xfId="32144" xr:uid="{E2996660-D982-4AD2-A6E1-76544A7C6739}"/>
    <cellStyle name="Normal 5 2 4 6" xfId="24149" xr:uid="{287374E6-2DA3-4189-BA6E-6BB5E5CF5E15}"/>
    <cellStyle name="Normal 5 2 5" xfId="1772" xr:uid="{54E61395-93C7-4950-97B3-4D784937B117}"/>
    <cellStyle name="Normal 5 2 5 2" xfId="34033" xr:uid="{30B9DA20-D8DF-4AC6-BE11-56C72B9C1247}"/>
    <cellStyle name="Normal 5 2 5 3" xfId="34034" xr:uid="{8189849F-E739-4DA3-AEFD-B77B3682858F}"/>
    <cellStyle name="Normal 5 2 5 4" xfId="32146" xr:uid="{611BAD9D-B050-4ADC-B45F-B83553749620}"/>
    <cellStyle name="Normal 5 2 6" xfId="1814" xr:uid="{192CE5FB-ADAC-4F83-8AC5-F54D914CED09}"/>
    <cellStyle name="Normal 5 2 6 2" xfId="34035" xr:uid="{E08109FA-5E65-4A5E-B444-98F9FEBD1E2A}"/>
    <cellStyle name="Normal 5 2 7" xfId="2047" xr:uid="{18330F01-0658-4EA6-922F-755B0F1EF6D6}"/>
    <cellStyle name="Normal 5 2 7 2" xfId="34036" xr:uid="{07A6C699-FD90-46DB-9D27-1BBBED7C36DF}"/>
    <cellStyle name="Normal 5 20" xfId="12679" xr:uid="{339FAA58-2C15-4779-B272-1CD9C735B9A9}"/>
    <cellStyle name="Normal 5 21" xfId="14411" xr:uid="{ED10E238-F421-4BF8-9D49-FE0D823A7C6A}"/>
    <cellStyle name="Normal 5 22" xfId="17371" xr:uid="{9794AD3D-FEF9-4859-A62F-0C3F7F174629}"/>
    <cellStyle name="Normal 5 3" xfId="44" xr:uid="{67A1C2EB-28F1-4CFC-BC61-6EAE9F2FAF24}"/>
    <cellStyle name="Normal 5 3 2" xfId="1441" xr:uid="{912E2CB3-9CAC-4522-818F-4C40494A7F51}"/>
    <cellStyle name="Normal 5 3 2 2" xfId="2104" xr:uid="{BC9B6EE4-21F5-4810-9C09-A90604CBE70E}"/>
    <cellStyle name="Normal 5 3 2 2 2" xfId="32150" xr:uid="{4C1F4C3A-326C-458A-B2E4-6AB526DD1FAB}"/>
    <cellStyle name="Normal 5 3 2 2 2 2" xfId="32151" xr:uid="{BF63833A-3E28-4241-A45B-54E78FA4E7ED}"/>
    <cellStyle name="Normal 5 3 2 2 2 2 2" xfId="34037" xr:uid="{F979CEE7-76FE-466E-BECF-77F8029BB203}"/>
    <cellStyle name="Normal 5 3 2 2 2 2 3" xfId="34038" xr:uid="{A3375D4A-90D6-4F39-AE49-CAF12F32283F}"/>
    <cellStyle name="Normal 5 3 2 2 2 3" xfId="34039" xr:uid="{B0AB97A9-E733-43D5-9249-B41FCCE148BE}"/>
    <cellStyle name="Normal 5 3 2 2 2 4" xfId="34040" xr:uid="{914CADAE-F32A-442C-945A-D64210E989AD}"/>
    <cellStyle name="Normal 5 3 2 2 3" xfId="32152" xr:uid="{EC056181-0913-4F02-9D1B-DBD7B8691B1F}"/>
    <cellStyle name="Normal 5 3 2 2 3 2" xfId="34041" xr:uid="{A5273C55-253C-45A8-AA3B-F3129105660D}"/>
    <cellStyle name="Normal 5 3 2 2 3 3" xfId="34042" xr:uid="{BFDDE15C-42DB-4417-B672-2454DE586E5E}"/>
    <cellStyle name="Normal 5 3 2 2 4" xfId="34043" xr:uid="{429E83DB-CD01-450B-8EC9-67864ABA57B1}"/>
    <cellStyle name="Normal 5 3 2 2 5" xfId="34044" xr:uid="{A5E2DB04-50BD-4423-B4ED-CD21AA484D0F}"/>
    <cellStyle name="Normal 5 3 2 2 6" xfId="32149" xr:uid="{7AA0AA97-7F73-4FBF-B220-44F4BCF8FDF3}"/>
    <cellStyle name="Normal 5 3 2 2 7" xfId="12680" xr:uid="{B9A2AFF3-22B9-4AE8-AA56-0E2C6F08DC22}"/>
    <cellStyle name="Normal 5 3 2 3" xfId="32153" xr:uid="{B5F91498-4A42-483E-B1C4-2F00A84BFF2C}"/>
    <cellStyle name="Normal 5 3 2 3 2" xfId="32154" xr:uid="{442D1CCB-6438-4222-AD0E-EBF99C90D474}"/>
    <cellStyle name="Normal 5 3 2 3 2 2" xfId="34045" xr:uid="{81E942D9-DC6E-4085-AEFB-E5D76DEC3E49}"/>
    <cellStyle name="Normal 5 3 2 3 2 3" xfId="34046" xr:uid="{F9B00404-5CB0-405B-BB1E-312310EE1850}"/>
    <cellStyle name="Normal 5 3 2 3 3" xfId="34047" xr:uid="{2F78921C-986A-4705-A4EA-FC7085E98BB4}"/>
    <cellStyle name="Normal 5 3 2 3 4" xfId="34048" xr:uid="{0D70297A-A806-441B-89EF-A75A290E2DFC}"/>
    <cellStyle name="Normal 5 3 2 4" xfId="32155" xr:uid="{B29DC1C0-6D64-42F5-9786-2F84382E965C}"/>
    <cellStyle name="Normal 5 3 2 4 2" xfId="34049" xr:uid="{940CC2A5-1864-4473-A6AB-330C4593E2FE}"/>
    <cellStyle name="Normal 5 3 2 4 3" xfId="34050" xr:uid="{1EC08134-6661-43A0-AE35-78FE7EB8AA0B}"/>
    <cellStyle name="Normal 5 3 2 5" xfId="34051" xr:uid="{B6D45D44-775E-4937-B0A0-C2C62008C144}"/>
    <cellStyle name="Normal 5 3 2 6" xfId="34052" xr:uid="{14C41B76-E8E4-41C5-AEFF-773F5BFB664F}"/>
    <cellStyle name="Normal 5 3 2 7" xfId="32148" xr:uid="{15834483-CA9E-4929-91A5-AD2A85AC4F58}"/>
    <cellStyle name="Normal 5 3 2 8" xfId="39205" xr:uid="{F148C6CF-AC33-4410-8166-21DDC782A5EE}"/>
    <cellStyle name="Normal 5 3 3" xfId="24622" xr:uid="{15B895E3-CDBF-410A-ABAE-6588E5B1E41A}"/>
    <cellStyle name="Normal 5 3 3 2" xfId="32157" xr:uid="{83819F73-13D5-43E2-BBA3-1F1CEFD08F59}"/>
    <cellStyle name="Normal 5 3 3 2 2" xfId="32158" xr:uid="{D6FAA77A-E0B7-45E5-A362-362C85329634}"/>
    <cellStyle name="Normal 5 3 3 2 2 2" xfId="34053" xr:uid="{69F02A4C-ADD9-4B4E-BFA3-746A20EB271C}"/>
    <cellStyle name="Normal 5 3 3 2 2 3" xfId="34054" xr:uid="{741E23C6-4962-4308-9949-5550DC6C5E7F}"/>
    <cellStyle name="Normal 5 3 3 2 3" xfId="34055" xr:uid="{4BB423BA-57C3-48AD-B566-CB1106FC760E}"/>
    <cellStyle name="Normal 5 3 3 2 4" xfId="34056" xr:uid="{709D1E17-0CF7-4128-B625-DC124FE6A627}"/>
    <cellStyle name="Normal 5 3 3 3" xfId="32159" xr:uid="{17C1F8A8-A9A2-46AB-B05C-D506BFAB4A48}"/>
    <cellStyle name="Normal 5 3 3 3 2" xfId="34057" xr:uid="{4A07C094-EB34-4039-94D3-87057FF6A568}"/>
    <cellStyle name="Normal 5 3 3 3 3" xfId="34058" xr:uid="{80C20F00-C470-43C1-BE92-E4081F55FA50}"/>
    <cellStyle name="Normal 5 3 3 4" xfId="34059" xr:uid="{9EB4C6AE-518D-4340-BB0C-0FB29F48BCCB}"/>
    <cellStyle name="Normal 5 3 3 5" xfId="34060" xr:uid="{754996E9-D41A-406A-9760-E11B7B876A1F}"/>
    <cellStyle name="Normal 5 3 3 6" xfId="32156" xr:uid="{674D1412-B5F4-47DA-AD8F-0A0DE2017882}"/>
    <cellStyle name="Normal 5 3 4" xfId="31243" xr:uid="{5E97EB6A-738D-42C3-931D-20ECF2564371}"/>
    <cellStyle name="Normal 5 3 4 2" xfId="32161" xr:uid="{82FAB894-AC86-4275-BFD7-88950A9E555F}"/>
    <cellStyle name="Normal 5 3 4 2 2" xfId="34061" xr:uid="{04D79DD7-1FBF-4852-9870-23B032832C4B}"/>
    <cellStyle name="Normal 5 3 4 2 3" xfId="34062" xr:uid="{A7104345-8097-4B1A-87CB-65CDEF5D97E3}"/>
    <cellStyle name="Normal 5 3 4 3" xfId="34063" xr:uid="{D30E66E4-5FF7-4461-AEBD-1B9190D4A5EA}"/>
    <cellStyle name="Normal 5 3 4 4" xfId="34064" xr:uid="{5B1347B4-3DCB-4ED7-83AC-3A5B1588C893}"/>
    <cellStyle name="Normal 5 3 4 5" xfId="32160" xr:uid="{D6169269-5E0A-4E2E-8143-610FF2E39B4F}"/>
    <cellStyle name="Normal 5 3 5" xfId="32162" xr:uid="{2342D794-3252-4A57-B4FC-EA4EC025768C}"/>
    <cellStyle name="Normal 5 3 5 2" xfId="34065" xr:uid="{4FBF2867-F6BC-4E2F-9643-5628D85DC465}"/>
    <cellStyle name="Normal 5 3 5 3" xfId="34066" xr:uid="{487C0264-1254-4539-B2D8-6CAE00697784}"/>
    <cellStyle name="Normal 5 3 6" xfId="34067" xr:uid="{25DF401B-BB85-4CF1-9853-5B0050C19F6B}"/>
    <cellStyle name="Normal 5 3 7" xfId="34068" xr:uid="{38DDC590-248C-489C-B613-0BCC797B20F8}"/>
    <cellStyle name="Normal 5 3 8" xfId="32147" xr:uid="{94B96402-F9A1-464E-931F-6314F3D5ACBF}"/>
    <cellStyle name="Normal 5 4" xfId="1442" xr:uid="{7F958BB2-3E29-4AE5-9480-3B1119141D0E}"/>
    <cellStyle name="Normal 5 4 2" xfId="2139" xr:uid="{2E2D2FE9-D964-4306-8329-10A1A2991E89}"/>
    <cellStyle name="Normal 5 4 2 2" xfId="32165" xr:uid="{70D33FBA-D173-469C-A9DD-B67528628EEB}"/>
    <cellStyle name="Normal 5 4 2 2 2" xfId="32166" xr:uid="{25A877A0-24B4-472F-A22F-74E1A2B3D79F}"/>
    <cellStyle name="Normal 5 4 2 2 2 2" xfId="34069" xr:uid="{2CB6618C-33E4-4BC8-BC4D-AECE302F12F2}"/>
    <cellStyle name="Normal 5 4 2 2 2 3" xfId="34070" xr:uid="{4C1A8FEE-93E3-4E2E-B20E-138819F19784}"/>
    <cellStyle name="Normal 5 4 2 2 3" xfId="34071" xr:uid="{F8A416A3-5025-42AA-AA34-454684C36DF3}"/>
    <cellStyle name="Normal 5 4 2 2 4" xfId="34072" xr:uid="{E5DD0EA5-59ED-4519-BF5F-94942514A752}"/>
    <cellStyle name="Normal 5 4 2 3" xfId="32167" xr:uid="{CECAFC5D-77F2-4501-8A6B-E8FE58D6BFD7}"/>
    <cellStyle name="Normal 5 4 2 3 2" xfId="34073" xr:uid="{69F0D085-DD43-4DA4-BFB8-EFB552C01D26}"/>
    <cellStyle name="Normal 5 4 2 3 3" xfId="34074" xr:uid="{21983E72-5AF0-4CE9-9F00-5EA645B0D992}"/>
    <cellStyle name="Normal 5 4 2 4" xfId="34075" xr:uid="{BD4B5CFE-3B6B-49E6-B53C-189520E5EC82}"/>
    <cellStyle name="Normal 5 4 2 5" xfId="34076" xr:uid="{D7632C6C-5864-4A8D-83A0-A05212036312}"/>
    <cellStyle name="Normal 5 4 2 6" xfId="32164" xr:uid="{830A5583-2690-4BA7-85AD-072F5CB2DDDD}"/>
    <cellStyle name="Normal 5 4 2 7" xfId="7208" xr:uid="{066932C9-AF5A-4901-AE8F-E6EE2F75E778}"/>
    <cellStyle name="Normal 5 4 3" xfId="26082" xr:uid="{9C0E3B27-3B5A-48A0-9A06-BC44696B6C5D}"/>
    <cellStyle name="Normal 5 4 3 2" xfId="32169" xr:uid="{AB9D3136-376C-4512-A159-5F3A66C0290C}"/>
    <cellStyle name="Normal 5 4 3 2 2" xfId="34077" xr:uid="{C9A78986-0EA9-48BF-96A0-2331DFE56F94}"/>
    <cellStyle name="Normal 5 4 3 2 3" xfId="34078" xr:uid="{3F0FD356-77B1-4D8C-83B6-5756DCF60D04}"/>
    <cellStyle name="Normal 5 4 3 3" xfId="34079" xr:uid="{34998DAC-FD9A-4831-B93A-096427B10B49}"/>
    <cellStyle name="Normal 5 4 3 4" xfId="34080" xr:uid="{A568EA6A-5185-4144-9D9F-00CAF6A40BDB}"/>
    <cellStyle name="Normal 5 4 3 5" xfId="32168" xr:uid="{22D06A2B-4EC2-48A1-99DF-38D066460954}"/>
    <cellStyle name="Normal 5 4 4" xfId="32170" xr:uid="{65667B8C-798F-4E15-890A-BF8A2582B44A}"/>
    <cellStyle name="Normal 5 4 4 2" xfId="34081" xr:uid="{14C624FC-364E-4003-B629-F3BC0BC5C43D}"/>
    <cellStyle name="Normal 5 4 4 3" xfId="34082" xr:uid="{388937D6-C706-409C-9CE6-93E2281B7E5C}"/>
    <cellStyle name="Normal 5 4 5" xfId="34083" xr:uid="{3E79562B-9913-417D-A7C7-966EBAC3766A}"/>
    <cellStyle name="Normal 5 4 6" xfId="34084" xr:uid="{68D82A58-C979-4537-94BD-BF14E9402692}"/>
    <cellStyle name="Normal 5 4 7" xfId="32163" xr:uid="{3245D9AD-BCE3-4505-818E-C0F6BC45F4B8}"/>
    <cellStyle name="Normal 5 5" xfId="1443" xr:uid="{E08681D6-375B-4D29-BFC0-94FFD90F7AC3}"/>
    <cellStyle name="Normal 5 5 2" xfId="1996" xr:uid="{0537EF5B-435B-4735-BB56-C3CDEC49634B}"/>
    <cellStyle name="Normal 5 5 2 2" xfId="32173" xr:uid="{E7C98A15-E164-41CB-8333-E13A13168C87}"/>
    <cellStyle name="Normal 5 5 2 2 2" xfId="32174" xr:uid="{75FF5B8D-14E7-4430-9C10-692C343D9A05}"/>
    <cellStyle name="Normal 5 5 2 2 2 2" xfId="34085" xr:uid="{3C7226BF-6034-4035-8291-1098694290C6}"/>
    <cellStyle name="Normal 5 5 2 2 2 3" xfId="34086" xr:uid="{DBC802B8-B36C-49F4-9BFA-A365473B735F}"/>
    <cellStyle name="Normal 5 5 2 2 3" xfId="34087" xr:uid="{6CAF4592-49C2-4DD4-9758-4E90517D8445}"/>
    <cellStyle name="Normal 5 5 2 2 4" xfId="34088" xr:uid="{6E5074E3-3595-42EE-A0AF-732BA8DDD693}"/>
    <cellStyle name="Normal 5 5 2 3" xfId="32175" xr:uid="{B14D6982-8876-4629-8097-6167430ED4CB}"/>
    <cellStyle name="Normal 5 5 2 3 2" xfId="34089" xr:uid="{54587763-8394-459E-A6BF-34FB81B9F410}"/>
    <cellStyle name="Normal 5 5 2 3 3" xfId="34090" xr:uid="{9E0264AC-D675-4D20-988B-04B505356D5C}"/>
    <cellStyle name="Normal 5 5 2 4" xfId="34091" xr:uid="{481AAE9A-4CBD-4603-9113-31E2CC80CD8A}"/>
    <cellStyle name="Normal 5 5 2 5" xfId="34092" xr:uid="{19D1A70A-CC87-4648-9469-415F4809E6D6}"/>
    <cellStyle name="Normal 5 5 2 6" xfId="32172" xr:uid="{A81057BA-0FEB-4F46-93EA-8CC1275F39A1}"/>
    <cellStyle name="Normal 5 5 2 7" xfId="7209" xr:uid="{1D91AA70-9F39-4CB6-BC39-AEF58BB4DE29}"/>
    <cellStyle name="Normal 5 5 3" xfId="32176" xr:uid="{806D318C-975A-4502-A67A-BBC9B976A1F7}"/>
    <cellStyle name="Normal 5 5 3 2" xfId="32177" xr:uid="{A5FD706A-6FED-440B-BF1C-DCA8CD139AB8}"/>
    <cellStyle name="Normal 5 5 3 2 2" xfId="34093" xr:uid="{F259A643-A01D-47E7-8974-E9F0680F0187}"/>
    <cellStyle name="Normal 5 5 3 2 3" xfId="34094" xr:uid="{F5914AF1-CAF5-4FFB-A0A2-95D6548F9009}"/>
    <cellStyle name="Normal 5 5 3 3" xfId="34095" xr:uid="{95039EB4-CD5B-44A8-A5F4-AF49171DEBE1}"/>
    <cellStyle name="Normal 5 5 3 4" xfId="34096" xr:uid="{4758ED67-F948-432C-8E2C-72B967FEFC1E}"/>
    <cellStyle name="Normal 5 5 4" xfId="32178" xr:uid="{6090D1BD-D90C-4361-ACC7-AF3C8C09C624}"/>
    <cellStyle name="Normal 5 5 4 2" xfId="34097" xr:uid="{D1B5743E-01E9-4F9B-8C94-5A9D1C2646AD}"/>
    <cellStyle name="Normal 5 5 4 3" xfId="34098" xr:uid="{399FD068-B4FC-48FE-86BA-367F25EADE6D}"/>
    <cellStyle name="Normal 5 5 5" xfId="34099" xr:uid="{741E7CA8-8DFC-4FC2-9403-C53F816132E2}"/>
    <cellStyle name="Normal 5 5 6" xfId="34100" xr:uid="{174CBA14-5A5A-4CCF-8F4E-CB48C21BD5C3}"/>
    <cellStyle name="Normal 5 5 7" xfId="32171" xr:uid="{B0FFF185-D26C-45D4-B1A3-BB57E229C4CE}"/>
    <cellStyle name="Normal 5 6" xfId="1444" xr:uid="{8A17F14E-0640-422A-AD5B-D4679BEA5FD2}"/>
    <cellStyle name="Normal 5 6 2" xfId="7210" xr:uid="{22E45055-137D-4C30-9CA1-BFE52A56C03A}"/>
    <cellStyle name="Normal 5 6 2 2" xfId="32181" xr:uid="{2C0FF939-2B41-4FA2-8C6F-C251F01CB3BF}"/>
    <cellStyle name="Normal 5 6 2 2 2" xfId="32182" xr:uid="{EA684F24-825E-4EFC-9545-D14CB39507DA}"/>
    <cellStyle name="Normal 5 6 2 2 2 2" xfId="34101" xr:uid="{C10887F4-EE8E-477A-845C-27DD1A30F5F0}"/>
    <cellStyle name="Normal 5 6 2 2 2 3" xfId="34102" xr:uid="{77985E62-09E7-41CB-A98D-3E5E6772237D}"/>
    <cellStyle name="Normal 5 6 2 2 3" xfId="34103" xr:uid="{9A9B40BD-6576-4846-8134-8100897D7B8B}"/>
    <cellStyle name="Normal 5 6 2 2 4" xfId="34104" xr:uid="{D2D76202-B17F-4E5A-9647-54D2CA22054A}"/>
    <cellStyle name="Normal 5 6 2 3" xfId="32183" xr:uid="{797549BC-F04C-4168-B5FD-36EACF990D32}"/>
    <cellStyle name="Normal 5 6 2 3 2" xfId="34105" xr:uid="{58881936-280B-4262-834A-A01382D5D78D}"/>
    <cellStyle name="Normal 5 6 2 3 3" xfId="34106" xr:uid="{BC23199F-FB08-4C10-A03C-552737F91816}"/>
    <cellStyle name="Normal 5 6 2 4" xfId="34107" xr:uid="{45AB58E2-D6C9-42E2-A38D-4E274E17C6E2}"/>
    <cellStyle name="Normal 5 6 2 5" xfId="34108" xr:uid="{7B3545C0-50CB-415D-BB70-23B05B3C3006}"/>
    <cellStyle name="Normal 5 6 2 6" xfId="32180" xr:uid="{EDF4F9A5-1711-434F-A933-1CB6C10E3062}"/>
    <cellStyle name="Normal 5 6 3" xfId="32184" xr:uid="{171D70F0-CB04-473C-9EF2-F4731AE7536E}"/>
    <cellStyle name="Normal 5 6 3 2" xfId="32185" xr:uid="{FC80FB89-99FC-4DBD-96CD-C1A3F03841B7}"/>
    <cellStyle name="Normal 5 6 3 2 2" xfId="34109" xr:uid="{E98656A6-CA82-4327-9A61-B21200536A41}"/>
    <cellStyle name="Normal 5 6 3 2 3" xfId="34110" xr:uid="{0E84A210-DA85-4B5A-80F1-66FD0A4E9FF2}"/>
    <cellStyle name="Normal 5 6 3 3" xfId="34111" xr:uid="{B12FE84A-7359-4FA3-917F-CAA0A7E2B3F2}"/>
    <cellStyle name="Normal 5 6 3 4" xfId="34112" xr:uid="{3C762307-432F-4DB5-951B-7A850FAC725D}"/>
    <cellStyle name="Normal 5 6 4" xfId="32186" xr:uid="{5BE0EA7C-1696-41E4-9984-E6BCCC22CFEE}"/>
    <cellStyle name="Normal 5 6 4 2" xfId="34113" xr:uid="{2D22902F-6392-4093-917F-F2D2B1F70C3C}"/>
    <cellStyle name="Normal 5 6 4 3" xfId="34114" xr:uid="{3A1272EE-20E9-4EC3-B1BD-98D9485CF795}"/>
    <cellStyle name="Normal 5 6 5" xfId="34115" xr:uid="{EFAB887A-1DE4-437C-B686-BEC6CE90AF94}"/>
    <cellStyle name="Normal 5 6 6" xfId="34116" xr:uid="{00EB4FC5-67EB-41F6-9C4D-BB2FF5C06998}"/>
    <cellStyle name="Normal 5 6 7" xfId="32179" xr:uid="{0E88B7B7-BBA4-4205-BAAA-E2C6006FD735}"/>
    <cellStyle name="Normal 5 7" xfId="1445" xr:uid="{03AFAF9F-B280-4E20-ADD3-5D569EA6EFF0}"/>
    <cellStyle name="Normal 5 7 2" xfId="7211" xr:uid="{E5F7F2FB-C24D-45DB-828F-5BD31E245609}"/>
    <cellStyle name="Normal 5 7 2 2" xfId="32189" xr:uid="{286581E3-972A-49C9-A245-8E83232900EB}"/>
    <cellStyle name="Normal 5 7 2 2 2" xfId="34117" xr:uid="{31C92604-90B4-4BFA-8782-769DDFB6D739}"/>
    <cellStyle name="Normal 5 7 2 2 3" xfId="34118" xr:uid="{F4EDB028-B914-40D0-A0E1-5C325976907C}"/>
    <cellStyle name="Normal 5 7 2 3" xfId="34119" xr:uid="{9027D392-4E8A-48FA-9DFA-26B35C1AF27F}"/>
    <cellStyle name="Normal 5 7 2 4" xfId="34120" xr:uid="{BC47DF5F-7DF7-4628-A8E0-AF4DAC818572}"/>
    <cellStyle name="Normal 5 7 2 5" xfId="32188" xr:uid="{BF08CC1A-306C-4104-9E82-E2515F9EE328}"/>
    <cellStyle name="Normal 5 7 3" xfId="32190" xr:uid="{F0494E91-C30B-44EC-9841-B843EB583DC9}"/>
    <cellStyle name="Normal 5 7 3 2" xfId="34121" xr:uid="{79F52507-8BE8-4EDB-B885-9674B218CAFE}"/>
    <cellStyle name="Normal 5 7 3 3" xfId="34122" xr:uid="{5F2CDC73-6EA2-47CA-8054-ECF55F0A75DA}"/>
    <cellStyle name="Normal 5 7 4" xfId="34123" xr:uid="{44A4D780-EEDA-451F-AE42-9DB5288369EE}"/>
    <cellStyle name="Normal 5 7 5" xfId="34124" xr:uid="{DE9EE4BA-13C3-4862-AA1C-B35521AAD655}"/>
    <cellStyle name="Normal 5 7 6" xfId="32187" xr:uid="{6C02CAAB-562B-429C-A77A-B2188EBD10F9}"/>
    <cellStyle name="Normal 5 7 7" xfId="39206" xr:uid="{B219BAE4-2475-4863-BBE0-EDF132B74F4E}"/>
    <cellStyle name="Normal 5 8" xfId="1446" xr:uid="{E839A94E-9763-4E17-9CD0-1394C449F73C}"/>
    <cellStyle name="Normal 5 8 2" xfId="7212" xr:uid="{F8EBC3E3-2A79-44F0-8DCF-594A425200E6}"/>
    <cellStyle name="Normal 5 8 2 2" xfId="34125" xr:uid="{F0BCA06D-5665-4097-A179-923607F8D688}"/>
    <cellStyle name="Normal 5 8 2 3" xfId="34126" xr:uid="{22B0EE30-0F04-499E-B49E-EEA906D2D6EF}"/>
    <cellStyle name="Normal 5 8 2 4" xfId="32192" xr:uid="{E01B1394-4DD6-4C6C-896D-9F262E0981F3}"/>
    <cellStyle name="Normal 5 8 3" xfId="34127" xr:uid="{5E6B673C-23C5-48BB-BE37-EA1CF8E17FAC}"/>
    <cellStyle name="Normal 5 8 4" xfId="34128" xr:uid="{CA7246D5-B7AA-4F3D-8EAE-7C754312ABAE}"/>
    <cellStyle name="Normal 5 8 5" xfId="32191" xr:uid="{A9D34BA1-242B-4483-9F15-B1422D67BEF8}"/>
    <cellStyle name="Normal 5 8 6" xfId="39207" xr:uid="{CEF131B0-6213-4200-A8AB-0D8FA0B23721}"/>
    <cellStyle name="Normal 5 9" xfId="1447" xr:uid="{865E2BCF-D9B6-49A2-A804-739AF14F646B}"/>
    <cellStyle name="Normal 5 9 2" xfId="7214" xr:uid="{749F2748-85B8-4252-B411-6B8CE342DBB9}"/>
    <cellStyle name="Normal 5 9 2 2" xfId="34129" xr:uid="{42B439CE-00BF-4D61-A1BB-270C18F65CED}"/>
    <cellStyle name="Normal 5 9 3" xfId="34130" xr:uid="{D8C00921-2E55-467E-95E7-6AA7C7A4B716}"/>
    <cellStyle name="Normal 5 9 4" xfId="32193" xr:uid="{6261D597-F54F-4DED-974E-9728B9E420A6}"/>
    <cellStyle name="Normal 5 9 5" xfId="7213" xr:uid="{5E685CCD-A9D4-4837-87D2-88873316BD5E}"/>
    <cellStyle name="Normal 5_CONCO_R0_Gamesa BOQ Kaniwka" xfId="7215" xr:uid="{F63B9665-76AE-4068-92D8-E56FC933D2EF}"/>
    <cellStyle name="Normal 50" xfId="1739" xr:uid="{B65B9295-83B3-4A7F-8774-89BEADF9B6D5}"/>
    <cellStyle name="Normal 50 10" xfId="7217" xr:uid="{E0ED8C3A-156B-4A5A-B33D-4EB933730EC2}"/>
    <cellStyle name="Normal 50 10 2" xfId="7218" xr:uid="{934ED64C-E884-4B5D-9227-2422C96671F4}"/>
    <cellStyle name="Normal 50 11" xfId="7219" xr:uid="{9101B25B-EBA2-47CA-BBEC-C967485B6F7D}"/>
    <cellStyle name="Normal 50 11 2" xfId="7220" xr:uid="{719B2B50-A56C-4842-8059-DD709ACAFC75}"/>
    <cellStyle name="Normal 50 12" xfId="7221" xr:uid="{A7C87671-D97B-4D07-BA6C-4004A07D3EE6}"/>
    <cellStyle name="Normal 50 12 2" xfId="7222" xr:uid="{233C18A5-8C1C-4D99-8D5E-7C4C0B582299}"/>
    <cellStyle name="Normal 50 13" xfId="7223" xr:uid="{E4D1B123-566E-48D8-8967-EBF4400ABDB5}"/>
    <cellStyle name="Normal 50 13 2" xfId="7224" xr:uid="{7F23C317-AEF6-462B-AE2D-789920DD7BD7}"/>
    <cellStyle name="Normal 50 14" xfId="7225" xr:uid="{46CA4A25-978C-4206-935F-1003E88E06A0}"/>
    <cellStyle name="Normal 50 14 2" xfId="7226" xr:uid="{A034A4E0-0B14-49BE-88B4-693A2C5569C8}"/>
    <cellStyle name="Normal 50 15" xfId="7227" xr:uid="{00C87930-85A0-4710-9470-77F238A4250D}"/>
    <cellStyle name="Normal 50 15 2" xfId="7228" xr:uid="{3AEC6CAD-F251-4E79-B63B-4D607344C50C}"/>
    <cellStyle name="Normal 50 16" xfId="7229" xr:uid="{C33792B8-F99C-4630-9FBC-C4CC940BF598}"/>
    <cellStyle name="Normal 50 16 2" xfId="7230" xr:uid="{19C6A10C-D57F-43F0-8D16-5A2703EDD9A7}"/>
    <cellStyle name="Normal 50 17" xfId="7231" xr:uid="{4A130E89-E925-4375-A63B-5C93D2F190D9}"/>
    <cellStyle name="Normal 50 17 2" xfId="7232" xr:uid="{2D83FE7F-D188-4FCF-BACD-520B8FBA8A48}"/>
    <cellStyle name="Normal 50 18" xfId="7233" xr:uid="{8FCDE924-6DB9-4B76-86BB-31F1C7AF23A2}"/>
    <cellStyle name="Normal 50 18 2" xfId="7234" xr:uid="{5777021C-AD36-4115-91F7-D6F4363563A5}"/>
    <cellStyle name="Normal 50 19" xfId="7235" xr:uid="{C6F3056D-68F5-4611-9C7E-97B9172B79B9}"/>
    <cellStyle name="Normal 50 19 2" xfId="7236" xr:uid="{332AE1DF-2A42-4EF7-8324-8A727E472909}"/>
    <cellStyle name="Normal 50 2" xfId="2278" xr:uid="{EF275D9E-D9BA-4C1A-B15F-256075C1C1EB}"/>
    <cellStyle name="Normal 50 2 2" xfId="7238" xr:uid="{F9EF5848-5E79-4286-847E-8FF1E439D24C}"/>
    <cellStyle name="Normal 50 2 2 2" xfId="10303" xr:uid="{2AB5519B-D8B2-4A45-AB9F-B134C500266B}"/>
    <cellStyle name="Normal 50 2 2 3" xfId="10304" xr:uid="{D8B09908-3BCC-4D02-AD5E-47D635E1AF08}"/>
    <cellStyle name="Normal 50 2 2 4" xfId="10305" xr:uid="{69FB94DF-301A-4AFA-A7A2-92B81C560FA1}"/>
    <cellStyle name="Normal 50 2 2 5" xfId="17373" xr:uid="{1203DFF7-2544-4D6D-8A3F-C2EDD25CEBE6}"/>
    <cellStyle name="Normal 50 2 3" xfId="10306" xr:uid="{6488D174-341B-430D-B989-2664B8138D94}"/>
    <cellStyle name="Normal 50 2 4" xfId="10307" xr:uid="{F3A520E2-F96D-4B1B-AF1D-C549AF39CD5E}"/>
    <cellStyle name="Normal 50 2 5" xfId="10308" xr:uid="{16F00E63-C0D0-4B66-A202-4E01DF79EBBA}"/>
    <cellStyle name="Normal 50 2 6" xfId="7237" xr:uid="{D526A9AA-CACB-441B-B807-BD7054F84D4B}"/>
    <cellStyle name="Normal 50 20" xfId="7239" xr:uid="{FC586272-6978-467E-8C9D-B4F249A6E5EF}"/>
    <cellStyle name="Normal 50 20 2" xfId="7240" xr:uid="{5C6FE08D-EA20-4E50-A270-4A6F15E9733E}"/>
    <cellStyle name="Normal 50 21" xfId="7241" xr:uid="{BCF81891-1656-467C-8F44-B7D7E9AD6E0F}"/>
    <cellStyle name="Normal 50 21 2" xfId="7242" xr:uid="{A03CE065-8770-4989-B799-28BB940646D8}"/>
    <cellStyle name="Normal 50 22" xfId="7243" xr:uid="{843E3722-B46C-49CD-A9D7-5258A4D27E26}"/>
    <cellStyle name="Normal 50 22 2" xfId="7244" xr:uid="{125F5CAE-F5C6-44C4-9931-F35153B981BB}"/>
    <cellStyle name="Normal 50 23" xfId="7245" xr:uid="{BFF2186B-6209-4038-87FA-7E7C0E7B27D3}"/>
    <cellStyle name="Normal 50 23 2" xfId="7246" xr:uid="{9493D6F4-B2D7-445E-84C6-FDBD8C23E588}"/>
    <cellStyle name="Normal 50 24" xfId="7247" xr:uid="{9AA3E4F8-411A-4EB2-938B-33FEF2EDC4CB}"/>
    <cellStyle name="Normal 50 24 2" xfId="7248" xr:uid="{B59726B6-5D7F-4C6D-9150-607A9317B8C0}"/>
    <cellStyle name="Normal 50 25" xfId="7249" xr:uid="{4017D68E-61B6-4018-80FD-95DA96CDFD63}"/>
    <cellStyle name="Normal 50 25 2" xfId="7250" xr:uid="{C26F9941-654E-4F64-95E4-592D82F3BF6B}"/>
    <cellStyle name="Normal 50 26" xfId="7251" xr:uid="{8C017EDB-9841-476D-BB14-D4E132502298}"/>
    <cellStyle name="Normal 50 26 2" xfId="7252" xr:uid="{60B24FF3-5562-4EA6-B5B4-579B8BF12B97}"/>
    <cellStyle name="Normal 50 27" xfId="7253" xr:uid="{79248936-04F5-4D25-9AE8-F20791F81461}"/>
    <cellStyle name="Normal 50 27 2" xfId="7254" xr:uid="{4D4FDBC3-1EE7-4862-944C-D8F4A32BB521}"/>
    <cellStyle name="Normal 50 28" xfId="7255" xr:uid="{0652FFD5-302F-49D7-8A52-81ADF496772A}"/>
    <cellStyle name="Normal 50 28 2" xfId="7256" xr:uid="{8B4A5358-7E2F-4783-9829-7C01603311A1}"/>
    <cellStyle name="Normal 50 29" xfId="7257" xr:uid="{76F66A9D-0D75-47FC-8C00-12592CC8FE74}"/>
    <cellStyle name="Normal 50 29 2" xfId="7258" xr:uid="{1251AFB2-151C-4D73-9283-C3E1E02C52FE}"/>
    <cellStyle name="Normal 50 3" xfId="7259" xr:uid="{3B96B69A-2B6D-4D0A-9C7B-91C98E4D84CB}"/>
    <cellStyle name="Normal 50 3 2" xfId="7260" xr:uid="{5BB3E2D1-5479-48E8-B871-17919B32141B}"/>
    <cellStyle name="Normal 50 30" xfId="7261" xr:uid="{36E58FBA-3B8B-40E9-84B5-0EF09E273D00}"/>
    <cellStyle name="Normal 50 30 2" xfId="7262" xr:uid="{C842E67B-CC25-40F5-8526-F180FEAFED89}"/>
    <cellStyle name="Normal 50 31" xfId="7263" xr:uid="{7CE4BB19-E297-4118-A279-67FBFA46166B}"/>
    <cellStyle name="Normal 50 32" xfId="10309" xr:uid="{10783BA3-8B72-4907-972F-277E8C555345}"/>
    <cellStyle name="Normal 50 33" xfId="10310" xr:uid="{4E8C29A4-DC2B-48AB-84FC-CC0ED194796B}"/>
    <cellStyle name="Normal 50 33 2" xfId="31244" xr:uid="{5706FEF3-ECC3-4CF6-A13B-CF3CAEA6D9A8}"/>
    <cellStyle name="Normal 50 34" xfId="10311" xr:uid="{D227EB23-BA30-4B64-BC18-104F87BEE611}"/>
    <cellStyle name="Normal 50 35" xfId="10312" xr:uid="{23FEC787-2534-4314-81BA-CEC34583F099}"/>
    <cellStyle name="Normal 50 36" xfId="10313" xr:uid="{CA829165-7B86-4EFB-B239-8C3A57B82855}"/>
    <cellStyle name="Normal 50 37" xfId="10314" xr:uid="{FE80168F-D558-4230-9216-CE78AD576539}"/>
    <cellStyle name="Normal 50 38" xfId="10315" xr:uid="{EC56345E-4E44-40EE-B256-B94DB54CEE6F}"/>
    <cellStyle name="Normal 50 39" xfId="10316" xr:uid="{8FE53085-5E48-4533-9E1C-48C6141FBE06}"/>
    <cellStyle name="Normal 50 4" xfId="7264" xr:uid="{26B90BC0-EF34-443F-A734-24FEB175078A}"/>
    <cellStyle name="Normal 50 4 2" xfId="7265" xr:uid="{AB614922-4E11-4F6C-976D-4697BAB58D10}"/>
    <cellStyle name="Normal 50 40" xfId="10317" xr:uid="{EAE53F63-EDC4-40AB-96EF-209CE11DEFD7}"/>
    <cellStyle name="Normal 50 41" xfId="10318" xr:uid="{41E2F150-51CD-4F82-8B91-BDE1D1B7AB8F}"/>
    <cellStyle name="Normal 50 42" xfId="10319" xr:uid="{7F69F76F-09B7-4D1F-948D-F2EF2F1919B0}"/>
    <cellStyle name="Normal 50 43" xfId="10320" xr:uid="{A892822E-3C34-495C-8551-E08BB18EBA73}"/>
    <cellStyle name="Normal 50 44" xfId="10321" xr:uid="{20B8481F-4249-4D9E-8B28-A881EF8012A2}"/>
    <cellStyle name="Normal 50 45" xfId="10322" xr:uid="{11C6FEB6-A135-4089-9F13-D0AD2546EF89}"/>
    <cellStyle name="Normal 50 46" xfId="10323" xr:uid="{D0A61A0A-1C3E-4285-9A6F-856A934DA606}"/>
    <cellStyle name="Normal 50 47" xfId="10324" xr:uid="{9095E726-3375-49E1-B871-A828966979BC}"/>
    <cellStyle name="Normal 50 48" xfId="10325" xr:uid="{CA11D68F-B14C-4931-A03A-F6F5ED443113}"/>
    <cellStyle name="Normal 50 49" xfId="10326" xr:uid="{30269A93-D655-4DC4-8121-0DEA775BA3E2}"/>
    <cellStyle name="Normal 50 5" xfId="7266" xr:uid="{6B49BB75-4F6A-469A-A979-0DB323FE6F9D}"/>
    <cellStyle name="Normal 50 5 2" xfId="7267" xr:uid="{9E0C8A0F-5845-4091-9439-8783DC35ACE3}"/>
    <cellStyle name="Normal 50 50" xfId="10327" xr:uid="{3C098DAE-E532-4BAC-941E-8A81227CF697}"/>
    <cellStyle name="Normal 50 51" xfId="10328" xr:uid="{6046BF63-7B80-46D2-9EF1-2F75382C4777}"/>
    <cellStyle name="Normal 50 52" xfId="10329" xr:uid="{A91A3C65-AF80-45F7-8727-44DDEFC4C212}"/>
    <cellStyle name="Normal 50 52 2" xfId="10330" xr:uid="{AEF6DC6A-593D-41E3-93B6-E433FE3E8F87}"/>
    <cellStyle name="Normal 50 52 3" xfId="10331" xr:uid="{D6729FF1-0D94-405C-8C2B-FA9F3630FB25}"/>
    <cellStyle name="Normal 50 52 4" xfId="10332" xr:uid="{3C9C0AD9-B220-46D2-8981-6EA49212AD06}"/>
    <cellStyle name="Normal 50 53" xfId="10333" xr:uid="{E1D5F0E4-3360-4019-825C-2D20726F08E5}"/>
    <cellStyle name="Normal 50 54" xfId="10334" xr:uid="{1BAEC683-7019-4E34-89A7-2C0AF5B12828}"/>
    <cellStyle name="Normal 50 55" xfId="10335" xr:uid="{3B721A6D-69BE-40A2-883B-4DEBD9A18A9E}"/>
    <cellStyle name="Normal 50 56" xfId="10336" xr:uid="{90811274-4ED8-4450-980C-9E7EBD3E340B}"/>
    <cellStyle name="Normal 50 57" xfId="10337" xr:uid="{DDA47B5B-A385-48E1-98CA-AC4C6C86BB6F}"/>
    <cellStyle name="Normal 50 58" xfId="12681" xr:uid="{5D8FE5DE-E927-48EC-BF8B-D7B51DBFA2E0}"/>
    <cellStyle name="Normal 50 59" xfId="39208" xr:uid="{3F851CD8-F9A0-42D6-ACE8-CC224F84119F}"/>
    <cellStyle name="Normal 50 6" xfId="7268" xr:uid="{601698C2-63CE-43A1-B4AC-85C883B3ADC9}"/>
    <cellStyle name="Normal 50 6 2" xfId="7269" xr:uid="{2AB70C2D-0A23-4ED4-BCC4-6820DA25E470}"/>
    <cellStyle name="Normal 50 60" xfId="7216" xr:uid="{B4438B56-EC1D-4D49-ABDB-9AF0ADA6BC82}"/>
    <cellStyle name="Normal 50 7" xfId="7270" xr:uid="{CBFB1E8D-8B1D-4E99-92AB-586CB6CBEC1B}"/>
    <cellStyle name="Normal 50 7 2" xfId="7271" xr:uid="{E1F8963C-54EA-4B78-9A4C-ABA22D00B874}"/>
    <cellStyle name="Normal 50 8" xfId="7272" xr:uid="{C62FAD53-C39C-43B1-AE53-9C230AA01854}"/>
    <cellStyle name="Normal 50 8 2" xfId="7273" xr:uid="{7F67F783-662B-4148-AF1A-7B5295F4031D}"/>
    <cellStyle name="Normal 50 9" xfId="7274" xr:uid="{342B49B3-2FE4-4BCB-B0E7-65DB7C80F677}"/>
    <cellStyle name="Normal 50 9 2" xfId="7275" xr:uid="{CFF97187-6F82-4ABD-8407-630E3DC9CDB6}"/>
    <cellStyle name="Normal 50_Finishes" xfId="10338" xr:uid="{F02E4B70-59B9-443D-9543-7B383DE70B87}"/>
    <cellStyle name="Normal 51" xfId="1448" xr:uid="{FAD4C513-FA6D-45F7-814C-77CBAA45FB39}"/>
    <cellStyle name="Normal 51 10" xfId="7276" xr:uid="{C07AE21A-AAA2-412C-891D-C22A2E8A78A0}"/>
    <cellStyle name="Normal 51 10 2" xfId="7277" xr:uid="{0D894C60-9DA5-4AFC-BF26-DA36B1FF00AD}"/>
    <cellStyle name="Normal 51 11" xfId="7278" xr:uid="{6223C8C8-BA89-41F7-A9D1-CD574F1954C6}"/>
    <cellStyle name="Normal 51 11 2" xfId="7279" xr:uid="{F73DE186-5F37-44B5-AF3F-CC9B8DBAFF13}"/>
    <cellStyle name="Normal 51 12" xfId="7280" xr:uid="{18F95EFF-93D4-462D-8E28-6F067C80B18E}"/>
    <cellStyle name="Normal 51 12 2" xfId="7281" xr:uid="{5B3BADD4-2BEC-47E3-8F86-3BF80C0C3E51}"/>
    <cellStyle name="Normal 51 13" xfId="7282" xr:uid="{6C02870E-9BF5-420D-B38B-AF2969BF6A66}"/>
    <cellStyle name="Normal 51 13 2" xfId="7283" xr:uid="{A3FB41E6-0BAA-4560-9B6D-A5F664869AAE}"/>
    <cellStyle name="Normal 51 14" xfId="7284" xr:uid="{8BA9294E-692F-4B7F-8763-68BE2CC9C2A2}"/>
    <cellStyle name="Normal 51 14 2" xfId="7285" xr:uid="{7B9E2FC3-FA5A-42ED-A3E0-B8BF4E59B7BF}"/>
    <cellStyle name="Normal 51 15" xfId="7286" xr:uid="{1F1B0EA2-93A3-4194-864E-6E2852436487}"/>
    <cellStyle name="Normal 51 15 2" xfId="7287" xr:uid="{19BAFD27-02C1-4945-B1CF-67E96FF5DFA7}"/>
    <cellStyle name="Normal 51 16" xfId="7288" xr:uid="{91CEE0B5-FE6A-49D3-A0DE-8E1C9706608A}"/>
    <cellStyle name="Normal 51 16 2" xfId="7289" xr:uid="{15203B69-B51E-44F1-8858-5D6C7D44B961}"/>
    <cellStyle name="Normal 51 17" xfId="7290" xr:uid="{4D101FBC-8631-4F9C-ABBE-17F68A0E3A57}"/>
    <cellStyle name="Normal 51 17 2" xfId="7291" xr:uid="{CF720BF2-3D4B-451F-9A5C-6DEF34DDEE9A}"/>
    <cellStyle name="Normal 51 18" xfId="7292" xr:uid="{C148D28C-323D-4D84-925A-FC824DB82B76}"/>
    <cellStyle name="Normal 51 18 2" xfId="7293" xr:uid="{CFE5D261-8BA6-49A1-8F03-0CCCE275DF0D}"/>
    <cellStyle name="Normal 51 19" xfId="7294" xr:uid="{398C725A-2B57-46F3-B32E-BE50812E73F2}"/>
    <cellStyle name="Normal 51 19 2" xfId="7295" xr:uid="{822224D8-E0B9-4FB2-8158-56CC6F74F849}"/>
    <cellStyle name="Normal 51 2" xfId="7296" xr:uid="{D480ED1C-9E08-4CB7-A42A-E44946C14EF9}"/>
    <cellStyle name="Normal 51 2 2" xfId="7297" xr:uid="{B8FEB920-16D2-4AD0-988A-9ADC80BECC91}"/>
    <cellStyle name="Normal 51 2 2 2" xfId="10339" xr:uid="{7BD9D0CB-6E6A-41C6-9EFD-D5549F3E3EED}"/>
    <cellStyle name="Normal 51 2 2 3" xfId="10340" xr:uid="{076A348E-BEE8-4D3E-B0D1-3E9668FC2987}"/>
    <cellStyle name="Normal 51 2 2 4" xfId="10341" xr:uid="{74800881-E17C-4B58-AF61-F13C751D008B}"/>
    <cellStyle name="Normal 51 2 2 5" xfId="17374" xr:uid="{C98E1B6E-E82C-44CE-9E60-C7F774396297}"/>
    <cellStyle name="Normal 51 2 3" xfId="10342" xr:uid="{8FDC1DCA-D34B-469A-89B0-A557E3EC81A4}"/>
    <cellStyle name="Normal 51 2 4" xfId="10343" xr:uid="{00D59B45-BF96-49E1-AA57-BAC56BD1AF7D}"/>
    <cellStyle name="Normal 51 2 5" xfId="10344" xr:uid="{236AF81F-36EF-46A1-9BF4-B6C6B57C91F0}"/>
    <cellStyle name="Normal 51 20" xfId="7298" xr:uid="{353B58D9-DEE8-4417-B936-84BFD923F5AB}"/>
    <cellStyle name="Normal 51 20 2" xfId="7299" xr:uid="{D6408F40-CA03-45A0-B045-FCA1AA9B222E}"/>
    <cellStyle name="Normal 51 21" xfId="7300" xr:uid="{11ECE2B8-65D1-40D3-8701-74CFD2DFC0A1}"/>
    <cellStyle name="Normal 51 21 2" xfId="7301" xr:uid="{6284606B-CAFD-4FC4-99DC-7C9F6463DF98}"/>
    <cellStyle name="Normal 51 22" xfId="7302" xr:uid="{E3BD2578-71B7-435A-B8CA-5A652C51920F}"/>
    <cellStyle name="Normal 51 22 2" xfId="7303" xr:uid="{E7AC2A88-DDC7-4ACD-A2CA-4370ED8539E9}"/>
    <cellStyle name="Normal 51 23" xfId="7304" xr:uid="{B6AD6311-1065-498E-9026-8822AF9F1CDD}"/>
    <cellStyle name="Normal 51 23 2" xfId="7305" xr:uid="{81EB71DA-7F84-4BE6-8811-CD04FED78A19}"/>
    <cellStyle name="Normal 51 24" xfId="7306" xr:uid="{32033E3C-64B7-4871-AA44-F5CF5FF4D5CD}"/>
    <cellStyle name="Normal 51 24 2" xfId="7307" xr:uid="{95A5693C-D733-4CD8-BF81-40BDEE9C527B}"/>
    <cellStyle name="Normal 51 25" xfId="7308" xr:uid="{E84E1280-689E-44EB-AA00-1974B9201D64}"/>
    <cellStyle name="Normal 51 25 2" xfId="7309" xr:uid="{938A6383-095A-4944-9E6F-4534AF272778}"/>
    <cellStyle name="Normal 51 26" xfId="7310" xr:uid="{D43AE5FE-5852-43AE-BE0C-55BBA6A115D5}"/>
    <cellStyle name="Normal 51 26 2" xfId="7311" xr:uid="{B14E6BBB-C60A-42BF-BA38-9CDC251E94F3}"/>
    <cellStyle name="Normal 51 27" xfId="7312" xr:uid="{7C2EB4C7-68FF-4430-A9FF-32E10BAC6A9F}"/>
    <cellStyle name="Normal 51 27 2" xfId="7313" xr:uid="{8EBC2161-7703-4A4D-9770-609C8DE94C05}"/>
    <cellStyle name="Normal 51 28" xfId="7314" xr:uid="{6A37D34F-1E9D-44E9-A711-46AC4A6F365A}"/>
    <cellStyle name="Normal 51 28 2" xfId="7315" xr:uid="{55085662-2188-4944-BD45-576589BA9CD1}"/>
    <cellStyle name="Normal 51 29" xfId="7316" xr:uid="{F4979223-F826-4AED-80C3-999EF4D34F85}"/>
    <cellStyle name="Normal 51 29 2" xfId="7317" xr:uid="{8E34221A-A08E-40D4-B04C-8A1D8FD3C4AB}"/>
    <cellStyle name="Normal 51 3" xfId="7318" xr:uid="{9A1AEB70-4345-4342-8477-E5360657E1A7}"/>
    <cellStyle name="Normal 51 3 2" xfId="7319" xr:uid="{98D3E473-07AA-41FC-B1FE-5F70B54E2051}"/>
    <cellStyle name="Normal 51 30" xfId="7320" xr:uid="{79BD18E1-9051-45C4-B18C-EBC20BB394EF}"/>
    <cellStyle name="Normal 51 30 2" xfId="7321" xr:uid="{FE8EEB57-1298-4840-9598-440C4A1F876E}"/>
    <cellStyle name="Normal 51 31" xfId="7322" xr:uid="{58AAC513-0E4F-4D35-B474-DD230FC99637}"/>
    <cellStyle name="Normal 51 32" xfId="10345" xr:uid="{7CC670FA-71D8-415B-A2E1-0475062F34FA}"/>
    <cellStyle name="Normal 51 33" xfId="10346" xr:uid="{E8F22D3D-F6D3-4FFA-9C7E-16DC82DD1DF7}"/>
    <cellStyle name="Normal 51 33 2" xfId="31245" xr:uid="{325EF59F-6A24-4D2C-8A75-3F120258668D}"/>
    <cellStyle name="Normal 51 34" xfId="10347" xr:uid="{141D691D-55BF-4894-BB88-C5AC29C8A9EF}"/>
    <cellStyle name="Normal 51 35" xfId="10348" xr:uid="{EB4110AD-8DDB-431B-94B6-A1909C637138}"/>
    <cellStyle name="Normal 51 36" xfId="10349" xr:uid="{09322564-0998-4BA3-B684-F1E365B279C1}"/>
    <cellStyle name="Normal 51 37" xfId="10350" xr:uid="{85D75BF6-C159-4FA7-8412-46193160A1BC}"/>
    <cellStyle name="Normal 51 38" xfId="10351" xr:uid="{85591F63-872E-4A57-80CC-FBA439ECEE77}"/>
    <cellStyle name="Normal 51 39" xfId="10352" xr:uid="{C75A8A9B-6307-4401-A00A-29919C719DD5}"/>
    <cellStyle name="Normal 51 4" xfId="7323" xr:uid="{3A8D0356-08E2-4378-BDFE-5BF49290ED82}"/>
    <cellStyle name="Normal 51 4 2" xfId="7324" xr:uid="{8CCC1AF9-21A1-4FD8-92DE-B908DEF29B12}"/>
    <cellStyle name="Normal 51 40" xfId="10353" xr:uid="{1C0171C0-2C0D-4B59-8373-9A721FD6066B}"/>
    <cellStyle name="Normal 51 41" xfId="10354" xr:uid="{4D371287-7004-46CC-8FD4-EFBE84916C3A}"/>
    <cellStyle name="Normal 51 42" xfId="10355" xr:uid="{F9F1CB98-17CD-4433-9705-6536960BA752}"/>
    <cellStyle name="Normal 51 43" xfId="10356" xr:uid="{5577C8C8-EE0F-4156-A169-6735BB3BFBC5}"/>
    <cellStyle name="Normal 51 44" xfId="10357" xr:uid="{54B3F92C-F97C-4823-83A8-590DFF978C9D}"/>
    <cellStyle name="Normal 51 45" xfId="10358" xr:uid="{68289B54-2F24-4247-9CF6-7952200F8F15}"/>
    <cellStyle name="Normal 51 46" xfId="10359" xr:uid="{498A2058-C7B0-4829-A0D6-9D60D764F77D}"/>
    <cellStyle name="Normal 51 47" xfId="10360" xr:uid="{B464FAA8-BF7F-4AF2-9791-9E18DB3B78DC}"/>
    <cellStyle name="Normal 51 48" xfId="10361" xr:uid="{3133EFE9-9BFC-4A98-A2C0-B817D6C1C401}"/>
    <cellStyle name="Normal 51 49" xfId="10362" xr:uid="{3BAD2E74-698A-4F1C-A492-BE8B7035E049}"/>
    <cellStyle name="Normal 51 5" xfId="7325" xr:uid="{D105798A-3252-40B4-91AE-E75AA7AFE6D7}"/>
    <cellStyle name="Normal 51 5 2" xfId="7326" xr:uid="{8268607B-3632-4F70-A68C-E95C915055A5}"/>
    <cellStyle name="Normal 51 50" xfId="10363" xr:uid="{AFF8679E-7660-473C-A232-B19415B08CD6}"/>
    <cellStyle name="Normal 51 51" xfId="10364" xr:uid="{0BC36EAA-8E54-4297-BB91-0BE747E15060}"/>
    <cellStyle name="Normal 51 52" xfId="10365" xr:uid="{EB37AAAF-DFC7-4B20-9CCD-DD92FFB6D136}"/>
    <cellStyle name="Normal 51 52 2" xfId="10366" xr:uid="{B3E28360-F0B5-4B29-80B9-18CDBA43F90E}"/>
    <cellStyle name="Normal 51 52 3" xfId="10367" xr:uid="{FE29A20E-25B3-4067-8599-4A9F45E76F41}"/>
    <cellStyle name="Normal 51 52 4" xfId="10368" xr:uid="{905FE5F0-4C6D-4E36-927A-851579D7C26C}"/>
    <cellStyle name="Normal 51 53" xfId="10369" xr:uid="{700576EE-1565-414E-BBFA-614E894894C1}"/>
    <cellStyle name="Normal 51 54" xfId="10370" xr:uid="{29E87C31-0D86-4F95-A034-361599F27207}"/>
    <cellStyle name="Normal 51 55" xfId="10371" xr:uid="{9282C852-908A-440C-A308-0EC24D70D96D}"/>
    <cellStyle name="Normal 51 56" xfId="10372" xr:uid="{6F2BA729-47C5-4944-A03F-DFF7FDE53533}"/>
    <cellStyle name="Normal 51 57" xfId="10373" xr:uid="{2A3A592D-4648-43A0-9260-721BE05C0513}"/>
    <cellStyle name="Normal 51 58" xfId="12684" xr:uid="{339466A1-EE96-44B4-B183-EA756D0BB997}"/>
    <cellStyle name="Normal 51 58 2" xfId="17375" xr:uid="{4C89566B-DF39-4B91-9CA9-2B200EDA2C1F}"/>
    <cellStyle name="Normal 51 59" xfId="39209" xr:uid="{60B89AED-7514-485A-852F-29D9F97E0FAE}"/>
    <cellStyle name="Normal 51 6" xfId="7327" xr:uid="{FE26AFE4-DD19-4FB0-BBF9-649D30CF6737}"/>
    <cellStyle name="Normal 51 6 2" xfId="7328" xr:uid="{07A395F6-06DA-4238-9F5C-99A73C134E6D}"/>
    <cellStyle name="Normal 51 7" xfId="7329" xr:uid="{3FC6AD89-FFA1-4A7A-88AD-17AD7084C88C}"/>
    <cellStyle name="Normal 51 7 2" xfId="7330" xr:uid="{FF108BE8-4694-4694-A2C5-30A1D9D7951B}"/>
    <cellStyle name="Normal 51 8" xfId="7331" xr:uid="{E113896E-B8B8-46C3-A837-8E64FADF4031}"/>
    <cellStyle name="Normal 51 8 2" xfId="7332" xr:uid="{923EC982-742E-4109-9EEC-DC13161FCA74}"/>
    <cellStyle name="Normal 51 9" xfId="7333" xr:uid="{458C1C53-CBC5-41ED-B1C8-95AE1F1E5F45}"/>
    <cellStyle name="Normal 51 9 2" xfId="7334" xr:uid="{10E1A435-E596-49D1-83DB-75996F76324F}"/>
    <cellStyle name="Normal 51_Finishes" xfId="10374" xr:uid="{8B902FC6-C16E-48F3-A273-DB49B09BD43A}"/>
    <cellStyle name="Normal 52" xfId="1741" xr:uid="{43EF36A7-9DA8-4E20-B9F6-89D7AFA16C36}"/>
    <cellStyle name="Normal 52 10" xfId="7336" xr:uid="{9F7CDEDC-C979-46AF-A09F-58D9C13C27DC}"/>
    <cellStyle name="Normal 52 10 2" xfId="7337" xr:uid="{8163E783-4176-4398-BEE5-509CE94796F5}"/>
    <cellStyle name="Normal 52 11" xfId="7338" xr:uid="{F6CE1BAA-49BE-46EF-B2B7-018D48BB6726}"/>
    <cellStyle name="Normal 52 11 2" xfId="7339" xr:uid="{45654CE1-EE40-473E-9446-0B054874B238}"/>
    <cellStyle name="Normal 52 12" xfId="7340" xr:uid="{8F07DA16-2E16-4FFF-8E1C-DEDCF76A1438}"/>
    <cellStyle name="Normal 52 12 2" xfId="7341" xr:uid="{1BFAA30B-1416-448C-9CB3-0E0C516219F2}"/>
    <cellStyle name="Normal 52 13" xfId="7342" xr:uid="{4A103D6E-302E-4064-85D2-AEDC81BA7D7D}"/>
    <cellStyle name="Normal 52 13 2" xfId="7343" xr:uid="{6467F04A-BD97-4BB3-B320-91D7D63E80B5}"/>
    <cellStyle name="Normal 52 14" xfId="7344" xr:uid="{425C505E-501A-4F50-BB15-A990FDD19337}"/>
    <cellStyle name="Normal 52 14 2" xfId="7345" xr:uid="{A70778D4-96BE-42CF-AE9C-1E4810E71DA1}"/>
    <cellStyle name="Normal 52 15" xfId="7346" xr:uid="{00A31E76-C8A3-4802-9873-B2321E43D8B8}"/>
    <cellStyle name="Normal 52 15 2" xfId="7347" xr:uid="{1A2D5668-C2BF-4B23-A1CA-DEFCA09DBC24}"/>
    <cellStyle name="Normal 52 16" xfId="7348" xr:uid="{5DC8C4F3-AA45-432A-B15C-30BAF02B3F7D}"/>
    <cellStyle name="Normal 52 16 2" xfId="7349" xr:uid="{C9EF2559-919B-42FD-8CDA-9E666E00954F}"/>
    <cellStyle name="Normal 52 17" xfId="7350" xr:uid="{A62B641A-FB88-442F-9042-B3E782081772}"/>
    <cellStyle name="Normal 52 17 2" xfId="7351" xr:uid="{4583CEB5-855C-41CF-94DB-D5B2D095B5C2}"/>
    <cellStyle name="Normal 52 18" xfId="7352" xr:uid="{B2A985C8-7292-4A70-9AE4-F66F5FB15DD1}"/>
    <cellStyle name="Normal 52 18 2" xfId="7353" xr:uid="{E44188B8-4A01-4461-8982-2770A3EB249F}"/>
    <cellStyle name="Normal 52 19" xfId="7354" xr:uid="{42B877C2-EAB1-46CC-8D32-D880C4C57CF5}"/>
    <cellStyle name="Normal 52 19 2" xfId="7355" xr:uid="{89D0A797-3349-4577-949D-74EBF1A3ACB9}"/>
    <cellStyle name="Normal 52 2" xfId="2280" xr:uid="{43125927-A3AA-42D8-A9F9-82C6CF74219E}"/>
    <cellStyle name="Normal 52 2 2" xfId="7357" xr:uid="{1DF139A3-E790-4DBA-A249-725373672C2E}"/>
    <cellStyle name="Normal 52 2 2 2" xfId="10375" xr:uid="{3FD263C0-3D85-4D83-8545-B630815E30B0}"/>
    <cellStyle name="Normal 52 2 2 3" xfId="10376" xr:uid="{C7165DD7-E99F-47B8-9355-47E8B6C4BD88}"/>
    <cellStyle name="Normal 52 2 2 4" xfId="10377" xr:uid="{D0E3F2BA-0C3C-47DB-A22E-7458137A53C4}"/>
    <cellStyle name="Normal 52 2 2 5" xfId="17378" xr:uid="{DB8AAEDF-3444-48D6-94A5-03EA4A5EE4B8}"/>
    <cellStyle name="Normal 52 2 3" xfId="10378" xr:uid="{4CDC5B10-EB16-4491-B4A8-EACC781EFF1E}"/>
    <cellStyle name="Normal 52 2 4" xfId="10379" xr:uid="{51B3DF00-B0E1-474A-90FB-FD68ADFEEA83}"/>
    <cellStyle name="Normal 52 2 5" xfId="10380" xr:uid="{A9528268-A48E-49A0-B7C0-F3CB24A0E397}"/>
    <cellStyle name="Normal 52 2 6" xfId="7356" xr:uid="{3CE955C4-35FD-4B71-BC08-250C3771685B}"/>
    <cellStyle name="Normal 52 20" xfId="7358" xr:uid="{F091553C-5290-4E82-9C53-0D95FBCE0F67}"/>
    <cellStyle name="Normal 52 20 2" xfId="7359" xr:uid="{6995B786-D2D6-4514-B8BC-AC11449A8694}"/>
    <cellStyle name="Normal 52 21" xfId="7360" xr:uid="{3A0ABE81-9CF8-481C-B528-1B07D25C0001}"/>
    <cellStyle name="Normal 52 21 2" xfId="7361" xr:uid="{303E188F-5986-4383-9C66-7AB30A10D902}"/>
    <cellStyle name="Normal 52 22" xfId="7362" xr:uid="{64AD7A2F-FF80-4381-A336-95C7F82C7BA8}"/>
    <cellStyle name="Normal 52 22 2" xfId="7363" xr:uid="{F00133C8-C79A-40F8-84E6-3E39E652F4D4}"/>
    <cellStyle name="Normal 52 23" xfId="7364" xr:uid="{2CF075CE-1FB9-4BCD-A20D-27BEA41CBC43}"/>
    <cellStyle name="Normal 52 23 2" xfId="7365" xr:uid="{D2C39203-17D1-4E61-AD02-4CCC11C9D956}"/>
    <cellStyle name="Normal 52 24" xfId="7366" xr:uid="{C0E4E370-B1F7-42A1-9B2B-73FF5A666578}"/>
    <cellStyle name="Normal 52 24 2" xfId="7367" xr:uid="{8B2DE55E-70B0-45D6-87C6-9E5C88C52A49}"/>
    <cellStyle name="Normal 52 25" xfId="7368" xr:uid="{1AFA8F13-1C2B-4DA4-BCF3-12D3A1F60FA4}"/>
    <cellStyle name="Normal 52 25 2" xfId="7369" xr:uid="{1125E427-69C0-48C6-98D2-0F85F5DA13D5}"/>
    <cellStyle name="Normal 52 26" xfId="7370" xr:uid="{87263AF2-E5A0-423E-B1BD-BFBE9F977957}"/>
    <cellStyle name="Normal 52 26 2" xfId="7371" xr:uid="{00EC727A-5FF6-46C0-B963-912A93C7751D}"/>
    <cellStyle name="Normal 52 27" xfId="7372" xr:uid="{F52B2D30-80CB-4310-9EB0-4B9A1E8EEA06}"/>
    <cellStyle name="Normal 52 27 2" xfId="7373" xr:uid="{773A34AA-6DDE-4842-B977-EBA40BC81DE5}"/>
    <cellStyle name="Normal 52 28" xfId="7374" xr:uid="{8A648FB8-2A53-45F5-9468-4B9EC62159FC}"/>
    <cellStyle name="Normal 52 28 2" xfId="7375" xr:uid="{CC028FE0-6D51-4938-9BDE-2956220C47BC}"/>
    <cellStyle name="Normal 52 29" xfId="7376" xr:uid="{757B7CC3-A9BF-4713-9C7F-B18710309F14}"/>
    <cellStyle name="Normal 52 29 2" xfId="7377" xr:uid="{DD21F143-DF35-49C7-BC7F-128C412196ED}"/>
    <cellStyle name="Normal 52 3" xfId="7378" xr:uid="{20534D70-A9A5-4F66-B73C-D155047577F1}"/>
    <cellStyle name="Normal 52 3 2" xfId="7379" xr:uid="{1CCAF865-8228-4EBA-94AD-422DE9F08BDD}"/>
    <cellStyle name="Normal 52 30" xfId="7380" xr:uid="{EB3B4DE4-558F-406A-B4B7-FC236DEE14F0}"/>
    <cellStyle name="Normal 52 30 2" xfId="7381" xr:uid="{83EA1ACE-91BE-46AA-90EE-8C6B01E45805}"/>
    <cellStyle name="Normal 52 31" xfId="7382" xr:uid="{4B58D898-7800-4134-AF1B-A381F19C0641}"/>
    <cellStyle name="Normal 52 32" xfId="10381" xr:uid="{E2BB1E4B-8F33-4C8E-9749-D6AD46A12D32}"/>
    <cellStyle name="Normal 52 33" xfId="10382" xr:uid="{899D5A52-1BAB-478F-8EF7-6A5A81DC5E90}"/>
    <cellStyle name="Normal 52 33 2" xfId="31246" xr:uid="{696974B8-51D8-4EF4-90B0-D7129B91EDE1}"/>
    <cellStyle name="Normal 52 34" xfId="10383" xr:uid="{AB8F2271-BD82-48DF-B39C-76355AED7FD2}"/>
    <cellStyle name="Normal 52 35" xfId="10384" xr:uid="{CA3918BE-777A-45F7-B4CC-9B19D505ED40}"/>
    <cellStyle name="Normal 52 36" xfId="10385" xr:uid="{654447D1-03A5-44A9-82F0-7C0226C4F4E2}"/>
    <cellStyle name="Normal 52 37" xfId="10386" xr:uid="{E81EFCE3-F828-4929-9D54-41BCFE3E1A29}"/>
    <cellStyle name="Normal 52 38" xfId="10387" xr:uid="{AEA2E164-3ED9-45F3-8904-CFF367280081}"/>
    <cellStyle name="Normal 52 39" xfId="10388" xr:uid="{D5F41EA3-E196-4232-8E56-BB50F4CF0659}"/>
    <cellStyle name="Normal 52 4" xfId="7383" xr:uid="{23B24945-3D99-4C2C-B253-9F2E309E9F3B}"/>
    <cellStyle name="Normal 52 4 2" xfId="7384" xr:uid="{B633E15D-1AB8-4D5B-8FD7-49F7B8F23E47}"/>
    <cellStyle name="Normal 52 40" xfId="10389" xr:uid="{46576622-FA75-4E27-BBC0-C6E1F98A1B1F}"/>
    <cellStyle name="Normal 52 41" xfId="10390" xr:uid="{4ABD23C6-9790-4C96-8D61-4AC77E17FF53}"/>
    <cellStyle name="Normal 52 42" xfId="10391" xr:uid="{24ADC215-E0B4-4C94-83E6-09BE81B85DD6}"/>
    <cellStyle name="Normal 52 43" xfId="10392" xr:uid="{3983694F-1FC1-4FDF-9F64-3F6F5CF0FA61}"/>
    <cellStyle name="Normal 52 44" xfId="10393" xr:uid="{6F78C079-D0EB-425F-B494-4E3AFAA5417D}"/>
    <cellStyle name="Normal 52 45" xfId="10394" xr:uid="{99097906-4FD7-441F-99DC-6C2016F8B33F}"/>
    <cellStyle name="Normal 52 46" xfId="10395" xr:uid="{99D8F1F2-ECEA-46C4-93C5-AE8E1EDF27EE}"/>
    <cellStyle name="Normal 52 47" xfId="10396" xr:uid="{A94E1E29-A5AE-481E-B8B7-F7F4C34DEA28}"/>
    <cellStyle name="Normal 52 48" xfId="10397" xr:uid="{7649E9AD-9E95-451D-9A8F-806E64DEDDD4}"/>
    <cellStyle name="Normal 52 49" xfId="10398" xr:uid="{98119D6A-418B-45AF-AC18-B83D4D4B6434}"/>
    <cellStyle name="Normal 52 5" xfId="7385" xr:uid="{9BBE72A9-BA17-48D2-AF77-128E4F9FDDBC}"/>
    <cellStyle name="Normal 52 5 2" xfId="7386" xr:uid="{015AD4A8-D56B-4BA5-B47B-30DB5C479EBA}"/>
    <cellStyle name="Normal 52 50" xfId="10399" xr:uid="{0CD9C64C-99E5-4C4B-997D-CE8F1ED2A79B}"/>
    <cellStyle name="Normal 52 51" xfId="10400" xr:uid="{3092489B-6C5F-4DA6-A8B3-43480A04699A}"/>
    <cellStyle name="Normal 52 52" xfId="10401" xr:uid="{F161DB4D-76C2-44C1-9E4E-CCB2152763BE}"/>
    <cellStyle name="Normal 52 52 2" xfId="10402" xr:uid="{3BD5B4E8-92D4-4B3C-A1F5-E6C03DE4598B}"/>
    <cellStyle name="Normal 52 52 3" xfId="10403" xr:uid="{54CF6988-B0EF-4042-9087-A23582144DB4}"/>
    <cellStyle name="Normal 52 52 4" xfId="10404" xr:uid="{974EADBC-FC49-4A86-912A-5F61FB73823F}"/>
    <cellStyle name="Normal 52 53" xfId="10405" xr:uid="{99D496B3-D30D-4DFF-AB29-24A1BE903131}"/>
    <cellStyle name="Normal 52 54" xfId="10406" xr:uid="{0C3E5549-5D29-4407-A1F0-D4354BB6A9D3}"/>
    <cellStyle name="Normal 52 55" xfId="10407" xr:uid="{0F699DBD-37E5-4390-A756-8E80C50BC2E2}"/>
    <cellStyle name="Normal 52 56" xfId="10408" xr:uid="{A0A1BB99-2F02-4B65-8951-2AB8246C2EA0}"/>
    <cellStyle name="Normal 52 57" xfId="10409" xr:uid="{1F855F42-E2DB-44EC-9CF6-A0C001B3E060}"/>
    <cellStyle name="Normal 52 58" xfId="12685" xr:uid="{57DB831A-1404-45D3-ADAF-AE86CDCE39A4}"/>
    <cellStyle name="Normal 52 59" xfId="39210" xr:uid="{C14F6473-E003-4893-BB18-2BAF29DC200C}"/>
    <cellStyle name="Normal 52 6" xfId="7387" xr:uid="{B5552411-F692-4711-8FD2-64CEF4A75AFC}"/>
    <cellStyle name="Normal 52 6 2" xfId="7388" xr:uid="{988BF1E0-9114-4782-B80D-E9F324570D17}"/>
    <cellStyle name="Normal 52 60" xfId="7335" xr:uid="{21CB5B9D-C5FA-43A0-B108-AD81B10C5630}"/>
    <cellStyle name="Normal 52 7" xfId="7389" xr:uid="{4E6C9067-0D1F-4308-AE71-FDA6CEE39157}"/>
    <cellStyle name="Normal 52 7 2" xfId="7390" xr:uid="{F61D705B-8360-4324-A7F4-3FC3B1D524D0}"/>
    <cellStyle name="Normal 52 8" xfId="7391" xr:uid="{906CB0DA-E6CD-42E8-808C-A3089BEEE3AD}"/>
    <cellStyle name="Normal 52 8 2" xfId="7392" xr:uid="{9F93DD7E-41DE-445D-A67A-8C0A8A768EA5}"/>
    <cellStyle name="Normal 52 9" xfId="7393" xr:uid="{BF65D873-4AF7-4B6A-9FDE-3A1A8FA87D0D}"/>
    <cellStyle name="Normal 52 9 2" xfId="7394" xr:uid="{F5742DF8-DF41-41A3-99C4-9005BB90CDE2}"/>
    <cellStyle name="Normal 52_Finishes" xfId="10410" xr:uid="{280969A8-AFCA-407E-8ABE-A453F385FF29}"/>
    <cellStyle name="Normal 53" xfId="1743" xr:uid="{71E6A2F4-4F6B-4416-9A29-E78D787E8E8F}"/>
    <cellStyle name="Normal 53 10" xfId="7396" xr:uid="{4369E40E-3B47-4DB3-9F4D-B30B323B3203}"/>
    <cellStyle name="Normal 53 10 2" xfId="7397" xr:uid="{2A63C7AD-AE7A-4AA8-BFC1-D7E269BA5BDA}"/>
    <cellStyle name="Normal 53 10 3" xfId="17379" xr:uid="{0FE38B7B-B348-4C48-BAB6-50FEA991B1C9}"/>
    <cellStyle name="Normal 53 11" xfId="7398" xr:uid="{F1614389-69F8-4282-9744-C26A19A9914F}"/>
    <cellStyle name="Normal 53 11 2" xfId="7399" xr:uid="{EC0605D1-A63B-4FCD-8C9C-057322ABEB5D}"/>
    <cellStyle name="Normal 53 11 3" xfId="17380" xr:uid="{B7E0409B-41C0-436B-B3B3-2FB8D56945F1}"/>
    <cellStyle name="Normal 53 12" xfId="7400" xr:uid="{A4427228-23F8-4DE7-82CC-AD311E3A25C0}"/>
    <cellStyle name="Normal 53 12 2" xfId="7401" xr:uid="{58D71593-3750-4B6D-9B0E-EDB4E0969202}"/>
    <cellStyle name="Normal 53 12 3" xfId="17381" xr:uid="{E43E9AD9-18FC-4D6A-86CE-A155CAB5B9B6}"/>
    <cellStyle name="Normal 53 13" xfId="7402" xr:uid="{5E44ADAF-7AE1-42DC-9B93-7F098564C5F2}"/>
    <cellStyle name="Normal 53 13 2" xfId="7403" xr:uid="{CD4B849E-9C5B-48A4-87E7-36BC37C0FBA9}"/>
    <cellStyle name="Normal 53 13 3" xfId="17382" xr:uid="{BCC90FF3-BA7D-4861-B3B1-9911351A28AA}"/>
    <cellStyle name="Normal 53 14" xfId="7404" xr:uid="{DFA1D2ED-5E39-4C90-939A-6F112501D3FB}"/>
    <cellStyle name="Normal 53 14 2" xfId="7405" xr:uid="{E8A7FF8B-FCB5-4F96-9F25-6C8239248882}"/>
    <cellStyle name="Normal 53 14 3" xfId="17383" xr:uid="{7FCD3F1D-092E-4A15-A624-D7D1C850EE03}"/>
    <cellStyle name="Normal 53 15" xfId="7406" xr:uid="{AA86A8F3-D8BF-4D48-8D65-135F9E34EAF6}"/>
    <cellStyle name="Normal 53 15 2" xfId="7407" xr:uid="{3C1DF4DD-63CA-4A91-A6A6-A2652C09C7BA}"/>
    <cellStyle name="Normal 53 16" xfId="7408" xr:uid="{0371985C-2F20-451D-98C0-BAD5AC8F32B7}"/>
    <cellStyle name="Normal 53 16 2" xfId="7409" xr:uid="{4123C0C8-2B88-41FB-8752-5B4956B18BD9}"/>
    <cellStyle name="Normal 53 17" xfId="7410" xr:uid="{6DD1BF91-C818-41CC-8867-148C1FD120A1}"/>
    <cellStyle name="Normal 53 17 2" xfId="7411" xr:uid="{DF3A80B6-D58D-4D65-BFA0-B86523ABF03C}"/>
    <cellStyle name="Normal 53 18" xfId="7412" xr:uid="{7DEB1F0D-00E9-4CF0-9083-36CD30FD4869}"/>
    <cellStyle name="Normal 53 18 2" xfId="7413" xr:uid="{66E92C43-479F-4F4D-9605-F9D1E22CCA92}"/>
    <cellStyle name="Normal 53 19" xfId="7414" xr:uid="{8A79CDF0-8CBA-415F-A635-A1A20D1B95CF}"/>
    <cellStyle name="Normal 53 19 2" xfId="7415" xr:uid="{19F48A69-AA3F-40BE-B5FA-D4806EE9989F}"/>
    <cellStyle name="Normal 53 2" xfId="2282" xr:uid="{3C98D255-9095-4A13-92FF-72381E4E93B2}"/>
    <cellStyle name="Normal 53 2 2" xfId="7417" xr:uid="{6E4D71A6-D48B-4669-9020-9F96E504057E}"/>
    <cellStyle name="Normal 53 2 2 2" xfId="10411" xr:uid="{127189DA-E40D-4EC8-802B-0945C700DDD7}"/>
    <cellStyle name="Normal 53 2 2 3" xfId="10412" xr:uid="{FB78E7AD-D336-46A2-AAA0-C4479BF5AA65}"/>
    <cellStyle name="Normal 53 2 2 4" xfId="10413" xr:uid="{4B8454F2-6400-4B59-BE96-68C0AF39AAA5}"/>
    <cellStyle name="Normal 53 2 2 5" xfId="17384" xr:uid="{8E0D73CF-3533-427A-B7FD-168AD65F07B8}"/>
    <cellStyle name="Normal 53 2 3" xfId="10414" xr:uid="{70CD1908-1114-436A-86E3-1116FB98BB0A}"/>
    <cellStyle name="Normal 53 2 4" xfId="10415" xr:uid="{4AE4107E-508B-41BE-ABDE-874EE959DF0C}"/>
    <cellStyle name="Normal 53 2 5" xfId="10416" xr:uid="{6361AC01-128A-4BC9-BAFC-FDD8A05DA4B1}"/>
    <cellStyle name="Normal 53 2 6" xfId="7416" xr:uid="{39F0C424-0015-4A8F-91B0-A1F67580DEC7}"/>
    <cellStyle name="Normal 53 20" xfId="7418" xr:uid="{74DC3DC9-2A8B-4BA7-921F-49CCAD11E4B4}"/>
    <cellStyle name="Normal 53 20 2" xfId="7419" xr:uid="{2538F671-AE13-4CDD-8BEC-DE61B4FF0C19}"/>
    <cellStyle name="Normal 53 21" xfId="7420" xr:uid="{2C6A162E-7CD0-4E3A-863B-02C7088E9E3D}"/>
    <cellStyle name="Normal 53 21 2" xfId="7421" xr:uid="{90AA0D59-77EB-473A-96CB-52DD84C16A29}"/>
    <cellStyle name="Normal 53 22" xfId="7422" xr:uid="{FA054789-0E87-4020-B258-2E4D13C50250}"/>
    <cellStyle name="Normal 53 22 2" xfId="7423" xr:uid="{D640D160-33BF-492C-AB86-E0F6E3BF373F}"/>
    <cellStyle name="Normal 53 23" xfId="7424" xr:uid="{700B12BC-79CF-4D28-A485-4CA6239DCA79}"/>
    <cellStyle name="Normal 53 23 2" xfId="7425" xr:uid="{DB880F1E-EEB3-452B-9760-88E19FEFA552}"/>
    <cellStyle name="Normal 53 24" xfId="7426" xr:uid="{A4041B27-C831-4C3F-B8AB-422C0198BC67}"/>
    <cellStyle name="Normal 53 24 2" xfId="7427" xr:uid="{BFC4681F-852E-4BEE-B9C2-419437EAECD3}"/>
    <cellStyle name="Normal 53 25" xfId="7428" xr:uid="{016CD6F8-E1F3-44B6-8D3E-2757D9A6AA20}"/>
    <cellStyle name="Normal 53 25 2" xfId="7429" xr:uid="{1A772917-5F0E-4B2A-BFED-C2B0C02C4813}"/>
    <cellStyle name="Normal 53 26" xfId="7430" xr:uid="{7EF98823-A042-451F-8660-744D6C9347D7}"/>
    <cellStyle name="Normal 53 26 2" xfId="7431" xr:uid="{84FB81E7-D940-477E-8DC3-3667CA3AD025}"/>
    <cellStyle name="Normal 53 27" xfId="7432" xr:uid="{CA24A0E0-9B05-4053-8993-FBAADE3B8FA7}"/>
    <cellStyle name="Normal 53 27 2" xfId="7433" xr:uid="{D6BFDEAB-3EF8-4DAF-9887-B3FE7E29F23B}"/>
    <cellStyle name="Normal 53 28" xfId="7434" xr:uid="{D49AC75B-EB71-40C8-B00E-C8A5BC752231}"/>
    <cellStyle name="Normal 53 28 2" xfId="7435" xr:uid="{F8CEE156-C974-41E9-A200-EB7807C1592E}"/>
    <cellStyle name="Normal 53 29" xfId="7436" xr:uid="{A57393D2-541D-4420-9AC5-E7F59812A337}"/>
    <cellStyle name="Normal 53 29 2" xfId="7437" xr:uid="{AF95F733-C9B9-46AA-81B9-34D2CBD218E2}"/>
    <cellStyle name="Normal 53 3" xfId="7438" xr:uid="{3B3BF533-AF80-4013-AC30-14D1FF22614A}"/>
    <cellStyle name="Normal 53 3 2" xfId="7439" xr:uid="{0DB6EF80-81DF-48F4-AAE6-E43C79279343}"/>
    <cellStyle name="Normal 53 3 3" xfId="17385" xr:uid="{49DECAD5-1C46-4853-AC55-31642A55CB3E}"/>
    <cellStyle name="Normal 53 30" xfId="7440" xr:uid="{FE5502E2-DBC1-4497-AE2D-4610740CEF10}"/>
    <cellStyle name="Normal 53 30 2" xfId="7441" xr:uid="{403F4609-279A-491A-BC83-02B2D6C0813F}"/>
    <cellStyle name="Normal 53 31" xfId="7442" xr:uid="{493B5244-A61D-4B74-89DC-FB2941644750}"/>
    <cellStyle name="Normal 53 32" xfId="12687" xr:uid="{FB984CAF-9618-45B6-9EA7-4367D4EF1491}"/>
    <cellStyle name="Normal 53 33" xfId="12686" xr:uid="{9AFD3CA2-7855-4225-BB80-DB38DD0BDA7E}"/>
    <cellStyle name="Normal 53 34" xfId="39211" xr:uid="{4FD73A64-5AAA-458A-A168-71211CBA6E04}"/>
    <cellStyle name="Normal 53 35" xfId="7395" xr:uid="{3188BB9B-383E-4036-9777-286570770D95}"/>
    <cellStyle name="Normal 53 4" xfId="7443" xr:uid="{C784A3FB-212F-4E18-8719-CA2C4470EE0B}"/>
    <cellStyle name="Normal 53 4 2" xfId="7444" xr:uid="{1D574108-CA15-4059-9519-D8DFD69463B2}"/>
    <cellStyle name="Normal 53 4 3" xfId="17386" xr:uid="{F3F7E596-B06F-4C31-B370-4A7FA7CDDB88}"/>
    <cellStyle name="Normal 53 5" xfId="7445" xr:uid="{76FD99FA-DC1C-486B-A1E6-4D625D3412AF}"/>
    <cellStyle name="Normal 53 5 2" xfId="7446" xr:uid="{F9B88643-0ABE-498D-B3B3-C8B7160BC540}"/>
    <cellStyle name="Normal 53 5 3" xfId="17387" xr:uid="{E310EBF8-57E1-46F6-9B43-E562F8718327}"/>
    <cellStyle name="Normal 53 6" xfId="7447" xr:uid="{8F510F63-32ED-40AF-89BC-C1692E68A8A9}"/>
    <cellStyle name="Normal 53 6 2" xfId="7448" xr:uid="{343FE3B6-4E74-48DD-8494-709B5767E5A6}"/>
    <cellStyle name="Normal 53 6 3" xfId="17388" xr:uid="{8DCE6181-BDB1-4A72-8535-1788ACB63664}"/>
    <cellStyle name="Normal 53 7" xfId="7449" xr:uid="{BE3D889D-C46F-40B5-8628-50E23AC6226D}"/>
    <cellStyle name="Normal 53 7 2" xfId="7450" xr:uid="{2E301955-9C50-4B6F-9D31-C91C5898C706}"/>
    <cellStyle name="Normal 53 7 3" xfId="17389" xr:uid="{D78D78E7-A46F-4525-9F77-DB3EDB4D60ED}"/>
    <cellStyle name="Normal 53 8" xfId="7451" xr:uid="{1064D089-6435-454F-89D1-9B8FC22326D2}"/>
    <cellStyle name="Normal 53 8 2" xfId="7452" xr:uid="{36451D32-3B37-4F09-9785-F667A5E26A8E}"/>
    <cellStyle name="Normal 53 8 3" xfId="17390" xr:uid="{841236D0-E9DC-4B7B-8118-B139FB6E1CD6}"/>
    <cellStyle name="Normal 53 9" xfId="7453" xr:uid="{F360E118-19A0-43B6-80D2-E4C8597AC041}"/>
    <cellStyle name="Normal 53 9 2" xfId="7454" xr:uid="{11B0F30F-4587-487D-B0AD-3A781D623033}"/>
    <cellStyle name="Normal 53 9 2 2" xfId="17392" xr:uid="{D9F8DB51-44DE-43C3-9E9A-8E05A4EEEBE3}"/>
    <cellStyle name="Normal 53 9 3" xfId="10417" xr:uid="{CE2EFA80-43F8-47BD-A20D-B433B7345A9F}"/>
    <cellStyle name="Normal 53 9 4" xfId="10418" xr:uid="{6D9C9D18-A317-4BC4-AC9F-526F1D2D39CC}"/>
    <cellStyle name="Normal 53 9 5" xfId="17391" xr:uid="{55EEE85C-61AA-4EDB-85C9-5992762685B0}"/>
    <cellStyle name="Normal 53_Finishes" xfId="10419" xr:uid="{C901EC89-1556-4095-BA7F-690646146A9F}"/>
    <cellStyle name="Normal 54" xfId="1449" xr:uid="{00CC9E33-B38E-4449-9A85-18CF9D0D1D20}"/>
    <cellStyle name="Normal 54 10" xfId="7455" xr:uid="{AAB3173E-071C-43F9-A5F9-C0C53ACBFC4E}"/>
    <cellStyle name="Normal 54 10 2" xfId="7456" xr:uid="{650F26BC-F912-443A-AC65-770BB26EFE05}"/>
    <cellStyle name="Normal 54 10 3" xfId="17393" xr:uid="{9E78A8E7-8026-418F-A61C-3E22F9596B89}"/>
    <cellStyle name="Normal 54 11" xfId="7457" xr:uid="{F18F123C-51CE-45B7-BBFB-3AD4023BC524}"/>
    <cellStyle name="Normal 54 11 2" xfId="7458" xr:uid="{EC1BC5C6-5CE3-4591-B0B6-E11C3597B2B0}"/>
    <cellStyle name="Normal 54 11 3" xfId="17394" xr:uid="{1071B2ED-FDFA-4F4D-B80B-0DF8395E428E}"/>
    <cellStyle name="Normal 54 12" xfId="7459" xr:uid="{2DF34F97-3F3A-4769-AF0B-CC81C5730F94}"/>
    <cellStyle name="Normal 54 12 2" xfId="7460" xr:uid="{88755A66-7D0B-4146-8D48-333048A6FF05}"/>
    <cellStyle name="Normal 54 12 3" xfId="17395" xr:uid="{AAAEB314-22C3-454A-8042-4CD8BC432065}"/>
    <cellStyle name="Normal 54 13" xfId="7461" xr:uid="{3C40C2F5-9E49-422C-A640-9A7A8B37E8AA}"/>
    <cellStyle name="Normal 54 13 2" xfId="7462" xr:uid="{BFFFE5FB-D9BA-4E0D-8AD9-80A38DF966AD}"/>
    <cellStyle name="Normal 54 13 3" xfId="17396" xr:uid="{25A9C3FF-D1FB-4BCE-A577-008404205100}"/>
    <cellStyle name="Normal 54 14" xfId="7463" xr:uid="{EAB362E0-084E-4A47-A8DA-1BD3F0C5E8AF}"/>
    <cellStyle name="Normal 54 14 2" xfId="7464" xr:uid="{55F35F2C-4ECB-4259-B9FC-9E842CD90E87}"/>
    <cellStyle name="Normal 54 14 3" xfId="17397" xr:uid="{C26B206F-9F74-4827-941B-2211458D3062}"/>
    <cellStyle name="Normal 54 15" xfId="7465" xr:uid="{E7CD6BEF-6589-4BD2-BA44-7ADD7A5A593A}"/>
    <cellStyle name="Normal 54 15 2" xfId="7466" xr:uid="{9A6E5325-2812-4175-BEBF-B603CD268C1B}"/>
    <cellStyle name="Normal 54 16" xfId="7467" xr:uid="{C4B66902-3154-4ADE-8DE8-8E1D12608A05}"/>
    <cellStyle name="Normal 54 16 2" xfId="7468" xr:uid="{54B3B815-7C7A-4E59-B1C8-76809823F8C6}"/>
    <cellStyle name="Normal 54 17" xfId="7469" xr:uid="{4AA737A7-6B4B-408C-82AD-E8B5042E5C56}"/>
    <cellStyle name="Normal 54 17 2" xfId="7470" xr:uid="{828B9A0B-CB58-48F8-9E0A-65C4EAB33F44}"/>
    <cellStyle name="Normal 54 18" xfId="7471" xr:uid="{EF795310-5545-495D-8807-5DEFBA8E81C6}"/>
    <cellStyle name="Normal 54 18 2" xfId="7472" xr:uid="{210BFDCA-2EB5-4775-8BE9-6918E72AD9A6}"/>
    <cellStyle name="Normal 54 19" xfId="7473" xr:uid="{2A065701-23A9-4CC9-B7D4-D7D23BFFA483}"/>
    <cellStyle name="Normal 54 19 2" xfId="7474" xr:uid="{FAB3044D-7A20-4B85-AF57-CA68EA618A70}"/>
    <cellStyle name="Normal 54 2" xfId="7475" xr:uid="{F4E27117-97C1-40EA-A195-780E1386F83D}"/>
    <cellStyle name="Normal 54 2 2" xfId="7476" xr:uid="{110346E8-6D6D-45B9-AE65-8BF384194648}"/>
    <cellStyle name="Normal 54 2 2 2" xfId="10420" xr:uid="{59262789-7B3A-42B4-83E8-805E7EE82C25}"/>
    <cellStyle name="Normal 54 2 2 3" xfId="10421" xr:uid="{C79B2FA4-0877-4918-BC74-CB74691713C6}"/>
    <cellStyle name="Normal 54 2 2 4" xfId="10422" xr:uid="{46F5BE70-270A-4A9C-997E-C7B6198D8E8B}"/>
    <cellStyle name="Normal 54 2 2 5" xfId="17398" xr:uid="{6CA34F41-153E-4B17-910F-C22BA64911E3}"/>
    <cellStyle name="Normal 54 2 3" xfId="10423" xr:uid="{75E110C4-3008-4B85-9B2C-8D8EB0BCDEE5}"/>
    <cellStyle name="Normal 54 2 4" xfId="10424" xr:uid="{95BA2F2A-4CAC-42C2-ACDB-D55EA4CF8DBF}"/>
    <cellStyle name="Normal 54 2 5" xfId="10425" xr:uid="{08315403-2C02-48A8-B162-23816F539A51}"/>
    <cellStyle name="Normal 54 20" xfId="7477" xr:uid="{6D2F37DA-6658-4DB7-A454-4ACC12B461C6}"/>
    <cellStyle name="Normal 54 20 2" xfId="7478" xr:uid="{413B1745-D525-47EE-B5E6-C76D0A85780B}"/>
    <cellStyle name="Normal 54 21" xfId="7479" xr:uid="{FDF3284E-1AFA-4046-9C63-89F4A573BAF8}"/>
    <cellStyle name="Normal 54 21 2" xfId="7480" xr:uid="{5269B075-2E3D-4902-9D04-FB2AC29E786B}"/>
    <cellStyle name="Normal 54 22" xfId="7481" xr:uid="{33307310-6138-4166-9AC8-D2836061486C}"/>
    <cellStyle name="Normal 54 22 2" xfId="7482" xr:uid="{F635197E-2920-42ED-987E-4D378629B260}"/>
    <cellStyle name="Normal 54 23" xfId="7483" xr:uid="{49A47BD0-29D3-425B-BC65-B82BC522F36B}"/>
    <cellStyle name="Normal 54 23 2" xfId="7484" xr:uid="{32289509-478B-4B0C-9089-E6750D0472B2}"/>
    <cellStyle name="Normal 54 24" xfId="7485" xr:uid="{B528225D-EEF8-4AE5-A2C6-835103373842}"/>
    <cellStyle name="Normal 54 24 2" xfId="7486" xr:uid="{F3961414-67E6-45A3-9875-2FC5B290AB7B}"/>
    <cellStyle name="Normal 54 25" xfId="7487" xr:uid="{B45FDF6A-77EC-4D1B-B7B9-518B6A71F1FE}"/>
    <cellStyle name="Normal 54 25 2" xfId="7488" xr:uid="{EF063028-BC7B-4D59-AE02-B89054416D63}"/>
    <cellStyle name="Normal 54 26" xfId="7489" xr:uid="{92B2120D-5710-4C70-8E84-622893325DEB}"/>
    <cellStyle name="Normal 54 26 2" xfId="7490" xr:uid="{00FB4E38-BB04-44B2-9C69-54F88F273B01}"/>
    <cellStyle name="Normal 54 27" xfId="7491" xr:uid="{86E24BE5-231C-4FCD-B294-40ECD86EF689}"/>
    <cellStyle name="Normal 54 27 2" xfId="7492" xr:uid="{B5229AB8-2108-4AEE-B71C-AC3D7881A725}"/>
    <cellStyle name="Normal 54 28" xfId="7493" xr:uid="{4EA17351-88C5-4E72-A200-19D663553CFA}"/>
    <cellStyle name="Normal 54 28 2" xfId="7494" xr:uid="{2DCE559A-9931-4CA0-8D8C-AAD26093D83B}"/>
    <cellStyle name="Normal 54 29" xfId="7495" xr:uid="{71846705-0D82-4F81-9CD1-3301085945B5}"/>
    <cellStyle name="Normal 54 29 2" xfId="7496" xr:uid="{25E3C5D2-85AE-4871-884E-952FC576EA5F}"/>
    <cellStyle name="Normal 54 3" xfId="7497" xr:uid="{2C43A565-CB11-4B4B-8C42-EE97AC233A6A}"/>
    <cellStyle name="Normal 54 3 2" xfId="7498" xr:uid="{39C516A8-F7B8-4C2B-960E-1FEE16C9DE88}"/>
    <cellStyle name="Normal 54 3 3" xfId="17399" xr:uid="{39C401A2-0D65-4191-905C-6F75C6E14D88}"/>
    <cellStyle name="Normal 54 30" xfId="7499" xr:uid="{563F7668-82B4-489F-98E1-23A237EFD13B}"/>
    <cellStyle name="Normal 54 30 2" xfId="7500" xr:uid="{258A3DA2-0BAD-4A21-9C8E-371CBA2B7756}"/>
    <cellStyle name="Normal 54 31" xfId="7501" xr:uid="{2BF8ADFE-5E1C-41CC-AF2F-95416DB64D9A}"/>
    <cellStyle name="Normal 54 32" xfId="12689" xr:uid="{BFE05336-FAD1-4407-A31A-C5B734AD32F0}"/>
    <cellStyle name="Normal 54 33" xfId="12688" xr:uid="{BA490B7A-5CA8-431F-82E3-CA84B81BF3DE}"/>
    <cellStyle name="Normal 54 33 2" xfId="17400" xr:uid="{D70A1A0D-E6C2-470B-83C0-ED8EEB00AC1E}"/>
    <cellStyle name="Normal 54 34" xfId="39212" xr:uid="{20B26A94-236C-4329-899E-3AC3157B3F47}"/>
    <cellStyle name="Normal 54 4" xfId="7502" xr:uid="{47ABF177-24AC-4B87-86D1-7727DC93092C}"/>
    <cellStyle name="Normal 54 4 2" xfId="7503" xr:uid="{95C83E68-2E63-4522-A5CE-73469248B4C6}"/>
    <cellStyle name="Normal 54 4 3" xfId="17401" xr:uid="{BCB30491-D168-4F48-A293-D947639DC835}"/>
    <cellStyle name="Normal 54 5" xfId="7504" xr:uid="{8A928C23-C86A-40D7-915B-88FE72FECEB7}"/>
    <cellStyle name="Normal 54 5 2" xfId="7505" xr:uid="{C41C511E-53F2-4892-AD40-DDAB46062F32}"/>
    <cellStyle name="Normal 54 5 3" xfId="17402" xr:uid="{4476F676-CBC0-4A37-A74D-365ADF88D92F}"/>
    <cellStyle name="Normal 54 6" xfId="7506" xr:uid="{CE5BBCF8-F5B1-45AF-BD3C-E5DC61DC2BDB}"/>
    <cellStyle name="Normal 54 6 2" xfId="7507" xr:uid="{C60B0B4C-12A6-469E-8097-223F9608085C}"/>
    <cellStyle name="Normal 54 6 3" xfId="17403" xr:uid="{484BE9FB-7DDA-4F0D-8DD6-44AE93FA2D42}"/>
    <cellStyle name="Normal 54 7" xfId="7508" xr:uid="{FFA7B3BF-192C-4926-958A-063EADBFEA46}"/>
    <cellStyle name="Normal 54 7 2" xfId="7509" xr:uid="{4AD15F05-50D5-4E46-8210-28AD11F52276}"/>
    <cellStyle name="Normal 54 7 3" xfId="17404" xr:uid="{2F53C956-6226-4028-A700-9D92A58FE502}"/>
    <cellStyle name="Normal 54 8" xfId="7510" xr:uid="{D12E2D00-E9B2-4820-BC3E-A4E264852303}"/>
    <cellStyle name="Normal 54 8 2" xfId="7511" xr:uid="{A7F8DEE0-248E-4D00-9F43-9A4882D43588}"/>
    <cellStyle name="Normal 54 8 3" xfId="17405" xr:uid="{E2CA6E38-5F63-4ED1-83A2-9D423DEBF01B}"/>
    <cellStyle name="Normal 54 9" xfId="7512" xr:uid="{0724B022-7A8D-44BA-BD97-E40E4369DDCE}"/>
    <cellStyle name="Normal 54 9 2" xfId="7513" xr:uid="{AFFE4339-07AF-4CC2-A89E-BC404C9B61BC}"/>
    <cellStyle name="Normal 54 9 2 2" xfId="17407" xr:uid="{1D1C8BB8-E5AE-4E3B-BEF0-FC38811854AB}"/>
    <cellStyle name="Normal 54 9 3" xfId="10426" xr:uid="{507743FE-ACD3-4073-87A6-D129978AF59D}"/>
    <cellStyle name="Normal 54 9 4" xfId="10427" xr:uid="{FBFBFFFD-F0AD-4B65-BF42-E710691FDBEA}"/>
    <cellStyle name="Normal 54 9 5" xfId="17406" xr:uid="{AB9E29E7-5E55-447F-9944-80A72ACF1112}"/>
    <cellStyle name="Normal 54_Finishes" xfId="10428" xr:uid="{9DB699F3-D892-4912-BD06-0CFEA711F54C}"/>
    <cellStyle name="Normal 55" xfId="1450" xr:uid="{62C12707-35D1-4E6B-9BED-10B3CB467673}"/>
    <cellStyle name="Normal 55 10" xfId="7514" xr:uid="{CCBFDD3D-AB68-497E-9748-119AEB8B582A}"/>
    <cellStyle name="Normal 55 10 2" xfId="7515" xr:uid="{0FDCF99C-552A-4EF6-90DE-DC383A8B549C}"/>
    <cellStyle name="Normal 55 10 3" xfId="17408" xr:uid="{D01A1FFC-3BFA-446A-8A71-0CFE7F068DCE}"/>
    <cellStyle name="Normal 55 11" xfId="7516" xr:uid="{AA34BF1C-5FFD-4AAB-993A-8E5E26E46F78}"/>
    <cellStyle name="Normal 55 11 2" xfId="7517" xr:uid="{21B6CF53-6290-4AD1-9DB4-05E1CD1BE4E2}"/>
    <cellStyle name="Normal 55 11 3" xfId="17409" xr:uid="{7D86A2F9-C7BD-4A6C-B2A2-14C63F6B3729}"/>
    <cellStyle name="Normal 55 12" xfId="7518" xr:uid="{C4BBA0D8-AD05-4760-B8EC-D0234FDA34FD}"/>
    <cellStyle name="Normal 55 12 2" xfId="7519" xr:uid="{3E9C9A8D-CB4D-4520-99FB-3F1CF76DFF79}"/>
    <cellStyle name="Normal 55 12 3" xfId="17410" xr:uid="{157BB571-A80E-4DA4-93D5-24893CDC1792}"/>
    <cellStyle name="Normal 55 13" xfId="7520" xr:uid="{8EB50AE9-FD0B-44CD-90A0-D942EEDFA3BB}"/>
    <cellStyle name="Normal 55 13 2" xfId="7521" xr:uid="{B1AB8273-C458-4302-97CC-B1936FC25CD0}"/>
    <cellStyle name="Normal 55 13 3" xfId="17411" xr:uid="{069F1917-8EA3-4950-B82E-D661ABF0ED40}"/>
    <cellStyle name="Normal 55 14" xfId="7522" xr:uid="{B698FA55-9784-4CEA-9B06-20A4A428E00F}"/>
    <cellStyle name="Normal 55 14 2" xfId="7523" xr:uid="{462FF754-CFB4-4D9D-955E-01DB992C6E68}"/>
    <cellStyle name="Normal 55 14 3" xfId="17412" xr:uid="{704E8140-E8B1-4347-A3F7-63FE8A7A56D1}"/>
    <cellStyle name="Normal 55 15" xfId="7524" xr:uid="{517ABADD-95F5-495A-9AB5-CABFEBD952A3}"/>
    <cellStyle name="Normal 55 15 2" xfId="7525" xr:uid="{9EEDE40D-8C03-4DDB-9657-B2256E2C51C8}"/>
    <cellStyle name="Normal 55 16" xfId="7526" xr:uid="{3B39B838-794A-4679-B4AA-471AF1855A21}"/>
    <cellStyle name="Normal 55 16 2" xfId="7527" xr:uid="{9C2115BD-CDEA-4132-976A-73DBA4137531}"/>
    <cellStyle name="Normal 55 17" xfId="7528" xr:uid="{17162F0E-F932-47F3-BCC5-C23544FE167D}"/>
    <cellStyle name="Normal 55 17 2" xfId="7529" xr:uid="{DC6E1D53-1B00-4AA2-80B0-88E1CDFB3424}"/>
    <cellStyle name="Normal 55 18" xfId="7530" xr:uid="{81BF3B2C-1BE2-4DB6-90EF-D62D7B772987}"/>
    <cellStyle name="Normal 55 18 2" xfId="7531" xr:uid="{EBD4E9C0-6941-4304-BF87-DD7288C896EC}"/>
    <cellStyle name="Normal 55 19" xfId="7532" xr:uid="{4F9F14D3-3608-4508-9AA6-C6BD9F49B72F}"/>
    <cellStyle name="Normal 55 19 2" xfId="7533" xr:uid="{FECCA09D-228D-4910-83B8-3CBB2FD596FB}"/>
    <cellStyle name="Normal 55 2" xfId="7534" xr:uid="{92889D8E-AEA2-46D0-9DF0-3550539515EA}"/>
    <cellStyle name="Normal 55 2 2" xfId="7535" xr:uid="{DF523428-6C6B-482B-BD56-7E59E2A44128}"/>
    <cellStyle name="Normal 55 2 2 2" xfId="10429" xr:uid="{38342D73-BD3C-4247-811C-25EAD0112488}"/>
    <cellStyle name="Normal 55 2 2 3" xfId="10430" xr:uid="{D622E7D8-CF8C-4CBF-9850-4C751CDF5289}"/>
    <cellStyle name="Normal 55 2 2 4" xfId="10431" xr:uid="{6F0CAA73-87C3-45CB-B6E3-30B47710B6D8}"/>
    <cellStyle name="Normal 55 2 2 5" xfId="17413" xr:uid="{1A8DA63A-4220-46B5-9576-2598A056528D}"/>
    <cellStyle name="Normal 55 2 3" xfId="10432" xr:uid="{A81B4C2A-DCE3-461C-AC53-2C6011ED432A}"/>
    <cellStyle name="Normal 55 2 4" xfId="10433" xr:uid="{54D9A03D-6C92-42EB-A40B-413D006201F9}"/>
    <cellStyle name="Normal 55 2 5" xfId="10434" xr:uid="{C9C1059D-E23E-42FA-99F6-DC1954FDE55D}"/>
    <cellStyle name="Normal 55 20" xfId="7536" xr:uid="{C0EED1E9-580A-4B07-8821-C9AB44D20592}"/>
    <cellStyle name="Normal 55 20 2" xfId="7537" xr:uid="{F0DA57E9-8560-4759-A1EC-1936473881DD}"/>
    <cellStyle name="Normal 55 21" xfId="7538" xr:uid="{9C460254-8CA3-4D08-9876-13451F39C870}"/>
    <cellStyle name="Normal 55 21 2" xfId="7539" xr:uid="{1EAB5C05-F4D4-48BB-9919-DAF907F4537E}"/>
    <cellStyle name="Normal 55 22" xfId="7540" xr:uid="{DD33773E-6EEC-4FE5-BA90-3836BF9F4C57}"/>
    <cellStyle name="Normal 55 22 2" xfId="7541" xr:uid="{7A798778-1CFB-4692-B53B-8F89F6C7B9A0}"/>
    <cellStyle name="Normal 55 23" xfId="7542" xr:uid="{75246750-85E6-43CA-AB4B-D39374771ECB}"/>
    <cellStyle name="Normal 55 23 2" xfId="7543" xr:uid="{517A3363-F608-4D1A-B90A-2C129040DF36}"/>
    <cellStyle name="Normal 55 24" xfId="7544" xr:uid="{BDDC63DA-D8D6-4D1A-9894-991707D65042}"/>
    <cellStyle name="Normal 55 24 2" xfId="7545" xr:uid="{06F07AD9-8692-4128-86A2-AFFC8E8D2787}"/>
    <cellStyle name="Normal 55 25" xfId="7546" xr:uid="{CE2897D6-A1A0-4B60-BCE0-C6F380B4BA4D}"/>
    <cellStyle name="Normal 55 25 2" xfId="7547" xr:uid="{5EDF2C03-D722-495B-9E71-BAD8059D10C6}"/>
    <cellStyle name="Normal 55 26" xfId="7548" xr:uid="{D60F9F94-88B6-4E0F-BAC6-E88370C103AD}"/>
    <cellStyle name="Normal 55 26 2" xfId="7549" xr:uid="{DC021010-E8A0-4786-8083-85098E1EB1D3}"/>
    <cellStyle name="Normal 55 27" xfId="7550" xr:uid="{D7971113-8EFB-4604-B7F6-41345B154C26}"/>
    <cellStyle name="Normal 55 27 2" xfId="7551" xr:uid="{B95F48D1-07B1-4BFC-8D35-3033ED96012C}"/>
    <cellStyle name="Normal 55 28" xfId="7552" xr:uid="{A04B8D32-03ED-4C22-ACCA-C1422536F115}"/>
    <cellStyle name="Normal 55 28 2" xfId="7553" xr:uid="{F029C0AE-3963-40DD-8BE6-1EE35E66933C}"/>
    <cellStyle name="Normal 55 29" xfId="7554" xr:uid="{954A16F3-D4C4-4D51-AA11-5CC39E6760C7}"/>
    <cellStyle name="Normal 55 29 2" xfId="7555" xr:uid="{5962D8F5-3A4A-4EF8-B188-E5CCDA4499C1}"/>
    <cellStyle name="Normal 55 3" xfId="7556" xr:uid="{3823F67F-BD6C-4A1E-9C22-E1DF7DB0B311}"/>
    <cellStyle name="Normal 55 3 2" xfId="7557" xr:uid="{C034D7C3-BB38-4A57-B947-2CEA120F5EE0}"/>
    <cellStyle name="Normal 55 3 3" xfId="17414" xr:uid="{A2FA7871-5E49-4D93-ADBF-8FB4E2925380}"/>
    <cellStyle name="Normal 55 30" xfId="7558" xr:uid="{251D5A7F-2156-492E-9254-F709EFB4AD65}"/>
    <cellStyle name="Normal 55 30 2" xfId="7559" xr:uid="{07673870-6E50-43F9-B159-E3BEFB3FAFBF}"/>
    <cellStyle name="Normal 55 31" xfId="7560" xr:uid="{CD7C30F4-4935-43D3-B731-BAAF53A2EA45}"/>
    <cellStyle name="Normal 55 32" xfId="12691" xr:uid="{3E8BBA20-AD3C-4C0F-9CDC-F83975160879}"/>
    <cellStyle name="Normal 55 33" xfId="12690" xr:uid="{0A1EBBC8-57F8-4EB0-A0AE-3C28110F1E20}"/>
    <cellStyle name="Normal 55 33 2" xfId="17415" xr:uid="{28580171-435C-49A1-BE5F-CC75053D06C2}"/>
    <cellStyle name="Normal 55 34" xfId="39213" xr:uid="{900EDDEC-CEDA-4F09-B1C7-8E45F3D2EF6A}"/>
    <cellStyle name="Normal 55 4" xfId="7561" xr:uid="{1824D069-B422-4A06-8AFF-18315045EE34}"/>
    <cellStyle name="Normal 55 4 2" xfId="7562" xr:uid="{25E5DD92-C5CB-48D1-825B-1D25E523885E}"/>
    <cellStyle name="Normal 55 4 3" xfId="17416" xr:uid="{671DC5A5-81B4-410E-B71A-55DAE0808F32}"/>
    <cellStyle name="Normal 55 5" xfId="7563" xr:uid="{86672032-46A0-4816-9DF4-2FD02FE6D972}"/>
    <cellStyle name="Normal 55 5 2" xfId="7564" xr:uid="{68391414-E460-486E-B1F9-396130D40B03}"/>
    <cellStyle name="Normal 55 5 3" xfId="17417" xr:uid="{1D1D535C-1EC8-48A2-ACDA-1EDC3078DA27}"/>
    <cellStyle name="Normal 55 6" xfId="7565" xr:uid="{AC61E56C-C5D3-4DB3-A053-2B2EBA335D09}"/>
    <cellStyle name="Normal 55 6 2" xfId="7566" xr:uid="{EC33590C-E9FE-4F48-9695-B8B41AEAAE03}"/>
    <cellStyle name="Normal 55 6 3" xfId="17418" xr:uid="{D6999FFE-8053-477D-AFDD-B8F39E548CBE}"/>
    <cellStyle name="Normal 55 7" xfId="7567" xr:uid="{6B50BB30-2012-4E53-979E-1998EB47C8D9}"/>
    <cellStyle name="Normal 55 7 2" xfId="7568" xr:uid="{41DE0B9F-A40C-4A79-92DC-07C55A554554}"/>
    <cellStyle name="Normal 55 7 3" xfId="17419" xr:uid="{3ECE5FAE-7EA0-4B6B-AA2A-4EE8A084CADA}"/>
    <cellStyle name="Normal 55 8" xfId="7569" xr:uid="{432241E2-4E05-40BA-99C9-B22D5C3BD2E3}"/>
    <cellStyle name="Normal 55 8 2" xfId="7570" xr:uid="{4C852AAF-9BB5-4CEC-A053-DC819A1F5B0D}"/>
    <cellStyle name="Normal 55 8 3" xfId="17420" xr:uid="{F98FBAFF-7295-4AA9-B597-CD44797D10C6}"/>
    <cellStyle name="Normal 55 9" xfId="7571" xr:uid="{8C579419-4745-47DC-A955-ED7ED24F6571}"/>
    <cellStyle name="Normal 55 9 2" xfId="7572" xr:uid="{B9FBFD24-3C2F-411A-9D65-F62FA8A64504}"/>
    <cellStyle name="Normal 55 9 2 2" xfId="17422" xr:uid="{DBA88A21-EEE1-4213-8EB4-1A451AA7CF94}"/>
    <cellStyle name="Normal 55 9 3" xfId="10435" xr:uid="{83FA761E-D42B-4197-BB07-5214384094BF}"/>
    <cellStyle name="Normal 55 9 4" xfId="10436" xr:uid="{1945ACA1-0C30-4B8E-892E-9E1B642C725A}"/>
    <cellStyle name="Normal 55 9 5" xfId="17421" xr:uid="{EAAC5FA1-198D-42ED-8047-A3A0C62F316D}"/>
    <cellStyle name="Normal 55_Finishes" xfId="10437" xr:uid="{74E9205C-2AD4-4E1D-9C6B-81653090CA8E}"/>
    <cellStyle name="Normal 56" xfId="1745" xr:uid="{53359F01-C4CE-4944-A8A6-164C64628EE5}"/>
    <cellStyle name="Normal 56 10" xfId="7574" xr:uid="{62479570-A842-4A91-9883-3BC39D68EAFF}"/>
    <cellStyle name="Normal 56 10 2" xfId="7575" xr:uid="{53EDF031-8D75-49B0-B33C-90D60C6C151A}"/>
    <cellStyle name="Normal 56 10 3" xfId="17423" xr:uid="{90EFCFD4-19B2-4C0A-851D-51A7392EB4F7}"/>
    <cellStyle name="Normal 56 11" xfId="7576" xr:uid="{81E83CB6-2057-46A7-BBB6-4D1D897B5264}"/>
    <cellStyle name="Normal 56 11 2" xfId="7577" xr:uid="{B07D00CE-7468-430F-BB58-9F31146AADC5}"/>
    <cellStyle name="Normal 56 11 3" xfId="17424" xr:uid="{04C894B0-B5F7-4B22-9288-F0A22D83A83A}"/>
    <cellStyle name="Normal 56 12" xfId="7578" xr:uid="{59ED415F-2400-4877-955E-F421E90C42A9}"/>
    <cellStyle name="Normal 56 12 2" xfId="7579" xr:uid="{A7A9DD42-1629-4AB2-9E2D-57B04A33CC8F}"/>
    <cellStyle name="Normal 56 12 3" xfId="17425" xr:uid="{93E856AD-B666-47A3-B5C8-2E81FC2BA9FF}"/>
    <cellStyle name="Normal 56 13" xfId="7580" xr:uid="{87DA4FDE-3B7D-4414-BABF-CC70E7CF5A70}"/>
    <cellStyle name="Normal 56 13 2" xfId="7581" xr:uid="{F3150EF3-2CFA-48D1-B34E-16A0EF4925B6}"/>
    <cellStyle name="Normal 56 13 3" xfId="17426" xr:uid="{816E38E5-E5A3-4EC9-B768-C0B135250669}"/>
    <cellStyle name="Normal 56 14" xfId="7582" xr:uid="{77ABC80D-AECB-4871-8A18-1154DC717BC2}"/>
    <cellStyle name="Normal 56 14 2" xfId="7583" xr:uid="{96E5E722-BC7E-4BA2-A598-CAEC3D947CED}"/>
    <cellStyle name="Normal 56 14 3" xfId="17427" xr:uid="{ABE7B6E3-1FDE-4DBA-B3D2-C305A19851A0}"/>
    <cellStyle name="Normal 56 15" xfId="7584" xr:uid="{339003C0-8B81-40CC-ABAE-ECD2E7E3A35F}"/>
    <cellStyle name="Normal 56 15 2" xfId="7585" xr:uid="{7B42C029-7CB3-4C79-ABE1-C51F8A037689}"/>
    <cellStyle name="Normal 56 16" xfId="7586" xr:uid="{0980FE87-FCEF-4670-BB60-FE6C26B39AA1}"/>
    <cellStyle name="Normal 56 16 2" xfId="7587" xr:uid="{20917A88-8E50-44D7-826A-86095EA2F39E}"/>
    <cellStyle name="Normal 56 17" xfId="7588" xr:uid="{BBC4D78D-3DF1-49B1-8609-9B6DD77E26A3}"/>
    <cellStyle name="Normal 56 17 2" xfId="7589" xr:uid="{0076B2A1-271C-451B-ADB8-9A1654B88462}"/>
    <cellStyle name="Normal 56 18" xfId="7590" xr:uid="{E75C5269-F4BB-4539-8BEC-AD0B331C8F29}"/>
    <cellStyle name="Normal 56 18 2" xfId="7591" xr:uid="{AFFFFA7A-4446-49C3-95B9-5885D2FCA1A1}"/>
    <cellStyle name="Normal 56 19" xfId="7592" xr:uid="{FC3AC238-8E81-40A1-88ED-CA346FC73466}"/>
    <cellStyle name="Normal 56 19 2" xfId="7593" xr:uid="{3D6D6413-D2B3-4EF4-B1C7-018D7FAA7EE4}"/>
    <cellStyle name="Normal 56 2" xfId="2284" xr:uid="{227380CA-31F9-4698-AA38-EF8ED9E94345}"/>
    <cellStyle name="Normal 56 2 2" xfId="7595" xr:uid="{2227C125-20DB-4F6F-9B8B-530F4598F3B7}"/>
    <cellStyle name="Normal 56 2 2 2" xfId="10438" xr:uid="{CE3FADC5-ADDB-4409-9DF7-8A481C814399}"/>
    <cellStyle name="Normal 56 2 2 3" xfId="10439" xr:uid="{DA57DD91-C6A0-4A07-B292-1BA2957C11F2}"/>
    <cellStyle name="Normal 56 2 2 4" xfId="10440" xr:uid="{28B35FFB-8FF5-4AEF-B920-C6134DEC2F55}"/>
    <cellStyle name="Normal 56 2 2 5" xfId="17428" xr:uid="{9285714B-0612-4542-8391-652CF98EF3EB}"/>
    <cellStyle name="Normal 56 2 3" xfId="10441" xr:uid="{FDBA6357-DE70-4C51-A7EB-DAB0900B81B0}"/>
    <cellStyle name="Normal 56 2 4" xfId="10442" xr:uid="{26261D9F-AABE-4479-8999-7612B58AF66C}"/>
    <cellStyle name="Normal 56 2 5" xfId="10443" xr:uid="{3CDAA25F-B389-440A-BBAC-7BD6F025859F}"/>
    <cellStyle name="Normal 56 2 6" xfId="7594" xr:uid="{2E04B208-7652-4158-B33C-152394EAFC4E}"/>
    <cellStyle name="Normal 56 20" xfId="7596" xr:uid="{4C3A7CC0-A805-497D-BA64-15D3F7F0CB1F}"/>
    <cellStyle name="Normal 56 20 2" xfId="7597" xr:uid="{2BB5518F-3DBB-496E-A34E-305982AFE2CE}"/>
    <cellStyle name="Normal 56 21" xfId="7598" xr:uid="{E88FA2C7-34D2-4452-ACD8-4145FFD8A79C}"/>
    <cellStyle name="Normal 56 21 2" xfId="7599" xr:uid="{B47067F9-02F6-4DA5-BCBE-9D30E01F5567}"/>
    <cellStyle name="Normal 56 22" xfId="7600" xr:uid="{1A3F7CCA-F250-4C8F-8C41-8DDDE624BFBF}"/>
    <cellStyle name="Normal 56 22 2" xfId="7601" xr:uid="{4801FD78-39C9-4DFD-8CC8-E5837B934636}"/>
    <cellStyle name="Normal 56 23" xfId="7602" xr:uid="{FD450402-1743-4824-9552-07725DE6DED5}"/>
    <cellStyle name="Normal 56 23 2" xfId="7603" xr:uid="{AC86527D-7625-4253-BFA4-C95A3FFF5B70}"/>
    <cellStyle name="Normal 56 24" xfId="7604" xr:uid="{1400AF0E-3C1A-40D3-98D3-554308F2F675}"/>
    <cellStyle name="Normal 56 24 2" xfId="7605" xr:uid="{309E6EFA-91D7-40E7-9BBE-8B2BBD729549}"/>
    <cellStyle name="Normal 56 25" xfId="7606" xr:uid="{BBCE95C4-D8EA-41A4-9CE4-D53DADEAFCD0}"/>
    <cellStyle name="Normal 56 25 2" xfId="7607" xr:uid="{5792743F-EB40-4294-8450-12892D7C7C17}"/>
    <cellStyle name="Normal 56 26" xfId="7608" xr:uid="{BF59773E-2541-49F9-9A56-48AD2AA55A74}"/>
    <cellStyle name="Normal 56 26 2" xfId="7609" xr:uid="{B8D88805-C4FE-450F-80CE-D5931B7E73B6}"/>
    <cellStyle name="Normal 56 27" xfId="7610" xr:uid="{27DF57A5-2D1B-4DF5-A6BF-9848636B083F}"/>
    <cellStyle name="Normal 56 27 2" xfId="7611" xr:uid="{D7153D46-2AE1-4861-A44B-B0149AD0AE8C}"/>
    <cellStyle name="Normal 56 28" xfId="7612" xr:uid="{A35FF0F0-2B55-4C79-B8EF-263D0369278C}"/>
    <cellStyle name="Normal 56 28 2" xfId="7613" xr:uid="{602FE63D-2B42-4AF6-AADC-D8A116F053EB}"/>
    <cellStyle name="Normal 56 29" xfId="7614" xr:uid="{B3A329D5-ED07-41D4-ADE5-FD4D771A571E}"/>
    <cellStyle name="Normal 56 29 2" xfId="7615" xr:uid="{F10D272A-5F15-436B-B661-F6C3CEC8B0B4}"/>
    <cellStyle name="Normal 56 3" xfId="7616" xr:uid="{84A4B2CA-2D5B-4B9A-8041-DB265A70F2E2}"/>
    <cellStyle name="Normal 56 3 2" xfId="7617" xr:uid="{CF055784-FDB3-4BA8-93E7-EE1B2A0739A0}"/>
    <cellStyle name="Normal 56 3 3" xfId="17429" xr:uid="{064B6C1E-F9B1-44EF-B8D1-9D821D0A054C}"/>
    <cellStyle name="Normal 56 30" xfId="7618" xr:uid="{E38FB521-E66B-4C8D-9D39-2AB0E1C1447C}"/>
    <cellStyle name="Normal 56 30 2" xfId="7619" xr:uid="{F724ECEE-2D64-49DD-9965-6EEB238E873C}"/>
    <cellStyle name="Normal 56 31" xfId="7620" xr:uid="{9B22BEF5-2BAD-4E4B-928F-2F9DCDC1680A}"/>
    <cellStyle name="Normal 56 32" xfId="12693" xr:uid="{5E7A579F-75B7-44D8-9B89-3127AD643648}"/>
    <cellStyle name="Normal 56 33" xfId="12692" xr:uid="{D2887C53-EAA3-4D6C-9A32-C15EEBDE43B2}"/>
    <cellStyle name="Normal 56 34" xfId="39214" xr:uid="{6FAC352A-C579-4C24-BA0A-05C7F0BF7281}"/>
    <cellStyle name="Normal 56 35" xfId="7573" xr:uid="{7B2D39E7-B053-4276-8728-B0571D6E36CE}"/>
    <cellStyle name="Normal 56 4" xfId="7621" xr:uid="{CB36252E-D511-4ADD-9B22-5C0160AF4BF7}"/>
    <cellStyle name="Normal 56 4 2" xfId="7622" xr:uid="{6EEC6B75-E243-489E-9858-16E9B049E7A3}"/>
    <cellStyle name="Normal 56 4 3" xfId="17430" xr:uid="{F1E11AFD-70A6-4F30-A757-E32B29E9915D}"/>
    <cellStyle name="Normal 56 5" xfId="7623" xr:uid="{98F88D36-339B-44EE-B773-7D8B36E6CBBD}"/>
    <cellStyle name="Normal 56 5 2" xfId="7624" xr:uid="{74762FBF-BE1B-4165-8F7F-46404900D505}"/>
    <cellStyle name="Normal 56 5 3" xfId="17431" xr:uid="{74563103-E632-4C90-8567-AFEC7351DE07}"/>
    <cellStyle name="Normal 56 6" xfId="7625" xr:uid="{BDC878EC-499F-4F79-A3A6-EC4E67CB51C5}"/>
    <cellStyle name="Normal 56 6 2" xfId="7626" xr:uid="{C84722FC-EA7F-40A7-8C91-B6A2F88FDED4}"/>
    <cellStyle name="Normal 56 6 3" xfId="17432" xr:uid="{D4778A7E-7393-4923-82B8-22193D789956}"/>
    <cellStyle name="Normal 56 7" xfId="7627" xr:uid="{0F69F644-7CBD-4836-893D-A70681657EAC}"/>
    <cellStyle name="Normal 56 7 2" xfId="7628" xr:uid="{57A82D9D-9621-491E-A1F4-816761887058}"/>
    <cellStyle name="Normal 56 7 3" xfId="17433" xr:uid="{91F603CF-ADD2-45F7-8255-FB8B30B33401}"/>
    <cellStyle name="Normal 56 8" xfId="7629" xr:uid="{CBBDE80E-340C-4014-A23A-866EFCBB3EE8}"/>
    <cellStyle name="Normal 56 8 2" xfId="7630" xr:uid="{6803D0E1-0AA6-4952-99FB-5C5F2494C6D3}"/>
    <cellStyle name="Normal 56 8 3" xfId="17434" xr:uid="{A9675A12-A150-4940-9CF3-89C35798B867}"/>
    <cellStyle name="Normal 56 9" xfId="7631" xr:uid="{BF538528-B8BB-48D6-8E53-AD210D0DBB34}"/>
    <cellStyle name="Normal 56 9 2" xfId="7632" xr:uid="{F2FA88A9-524D-4336-BCD6-F928AC1FA43B}"/>
    <cellStyle name="Normal 56 9 2 2" xfId="17436" xr:uid="{B54DC54C-3F38-4021-A071-35BEE4E839FD}"/>
    <cellStyle name="Normal 56 9 3" xfId="10444" xr:uid="{F75DDAB9-1D5B-4B3B-AD8E-09EA8BEEE9BE}"/>
    <cellStyle name="Normal 56 9 4" xfId="10445" xr:uid="{602F5D8E-5EDA-46BB-BEF9-102C9B740BCD}"/>
    <cellStyle name="Normal 56 9 5" xfId="17435" xr:uid="{5248D2DE-6A82-4437-A285-13CD99A32955}"/>
    <cellStyle name="Normal 56_Finishes" xfId="10446" xr:uid="{14B5EDAD-D6C3-46F0-BBB8-69703CD404B2}"/>
    <cellStyle name="Normal 57" xfId="1747" xr:uid="{C9A3700C-BE13-40F0-AD23-FBF11D215AE2}"/>
    <cellStyle name="Normal 57 10" xfId="7634" xr:uid="{771E5B4C-F43B-4C16-BEA8-07D0F46BE04A}"/>
    <cellStyle name="Normal 57 10 2" xfId="7635" xr:uid="{4EB4681C-8328-4889-92B6-23E76839B9D0}"/>
    <cellStyle name="Normal 57 11" xfId="7636" xr:uid="{A0937506-C3BF-4438-8005-D5ACF338B0E3}"/>
    <cellStyle name="Normal 57 11 2" xfId="7637" xr:uid="{00F966ED-5B5E-4790-B5AC-FF09EE8A64A3}"/>
    <cellStyle name="Normal 57 12" xfId="7638" xr:uid="{54E7E580-C021-4D98-9D5E-90C4F0F0B9A0}"/>
    <cellStyle name="Normal 57 12 2" xfId="7639" xr:uid="{C57456E5-156A-4463-A81D-E93F6D777BF7}"/>
    <cellStyle name="Normal 57 13" xfId="7640" xr:uid="{6B971E99-8ADA-421A-8127-422F81983DDE}"/>
    <cellStyle name="Normal 57 13 2" xfId="7641" xr:uid="{6B5177BA-9D28-4714-8121-5EFDF57F6A63}"/>
    <cellStyle name="Normal 57 14" xfId="7642" xr:uid="{91367960-1E04-4536-ADA3-A6C52C6CDF7F}"/>
    <cellStyle name="Normal 57 14 2" xfId="7643" xr:uid="{E2F81DEE-4FEE-4FB3-8349-4E00E54D07A2}"/>
    <cellStyle name="Normal 57 15" xfId="7644" xr:uid="{98510BC6-F224-4D60-8FCC-31FF997C9B3B}"/>
    <cellStyle name="Normal 57 15 2" xfId="7645" xr:uid="{4BA45AA2-6805-45C2-810C-C2D85C123EDF}"/>
    <cellStyle name="Normal 57 16" xfId="7646" xr:uid="{D6E53A5D-8522-4EFC-B710-8776F948261D}"/>
    <cellStyle name="Normal 57 16 2" xfId="7647" xr:uid="{2A33FFE6-DB0B-41F6-9DDA-6F1A59219E23}"/>
    <cellStyle name="Normal 57 17" xfId="7648" xr:uid="{FB73C990-99EC-4E81-9E97-49D0CA4FB44D}"/>
    <cellStyle name="Normal 57 17 2" xfId="7649" xr:uid="{20DC89CA-1AFE-4A75-BDAA-8FABE7052F52}"/>
    <cellStyle name="Normal 57 18" xfId="7650" xr:uid="{8827166F-AA47-4DBC-92B3-91B492198D84}"/>
    <cellStyle name="Normal 57 18 2" xfId="7651" xr:uid="{5F7AF14F-A2D8-4774-98B7-35D92AAB913F}"/>
    <cellStyle name="Normal 57 19" xfId="7652" xr:uid="{A65B9FB6-E871-42D8-9687-3F41DB593FF5}"/>
    <cellStyle name="Normal 57 19 2" xfId="7653" xr:uid="{9E39207A-905B-4776-9050-7BA47B36A882}"/>
    <cellStyle name="Normal 57 2" xfId="2286" xr:uid="{A646A79D-6D72-4335-9F79-56859E625356}"/>
    <cellStyle name="Normal 57 2 2" xfId="7655" xr:uid="{ED2BDFF5-2739-4889-AD91-3F51327F5D54}"/>
    <cellStyle name="Normal 57 2 3" xfId="17437" xr:uid="{FF443CC3-AF5F-4A08-8265-79EEFEF0A7A2}"/>
    <cellStyle name="Normal 57 2 4" xfId="7654" xr:uid="{3453C405-6D70-4365-9FA0-16F72C852249}"/>
    <cellStyle name="Normal 57 20" xfId="7656" xr:uid="{EB7200DD-6BDA-4C93-A51C-4B0EB0870361}"/>
    <cellStyle name="Normal 57 20 2" xfId="7657" xr:uid="{4A1947A0-09C4-4119-8584-0A6F4D516D8F}"/>
    <cellStyle name="Normal 57 21" xfId="7658" xr:uid="{68F137C8-169F-45C1-9FCD-A79466AF36E7}"/>
    <cellStyle name="Normal 57 21 2" xfId="7659" xr:uid="{B4CB1772-3CF0-4973-8678-E49D82FD4F7E}"/>
    <cellStyle name="Normal 57 22" xfId="7660" xr:uid="{DD1EC422-9269-46BA-B7A2-1183AC798FE1}"/>
    <cellStyle name="Normal 57 22 2" xfId="7661" xr:uid="{791E3666-5F4F-49A2-AEFE-C38CAFC49532}"/>
    <cellStyle name="Normal 57 23" xfId="7662" xr:uid="{1DACA520-3A21-476F-979A-956B0ACFE1AC}"/>
    <cellStyle name="Normal 57 23 2" xfId="7663" xr:uid="{A5C0C58A-4CAA-4A94-ABFD-E00DD9591D88}"/>
    <cellStyle name="Normal 57 24" xfId="7664" xr:uid="{5CC1813F-080A-460D-9AD5-6B84FCE32CF7}"/>
    <cellStyle name="Normal 57 24 2" xfId="7665" xr:uid="{F05430A5-521E-43C7-AFFC-F07A9E328DFD}"/>
    <cellStyle name="Normal 57 25" xfId="7666" xr:uid="{34E00123-4C8F-4506-992D-DDEC1E40A835}"/>
    <cellStyle name="Normal 57 25 2" xfId="7667" xr:uid="{C4EAE0D3-36BE-4A0B-9376-CA2C1F145193}"/>
    <cellStyle name="Normal 57 26" xfId="7668" xr:uid="{76FBBEAE-0AFA-4B52-BABE-F5F3F66ED3C0}"/>
    <cellStyle name="Normal 57 26 2" xfId="7669" xr:uid="{FB3108AB-1641-4C2F-BCDC-7E045394981B}"/>
    <cellStyle name="Normal 57 27" xfId="7670" xr:uid="{8A905412-F9BC-4885-B88A-452D8C3C0C61}"/>
    <cellStyle name="Normal 57 27 2" xfId="7671" xr:uid="{5A3AC3EC-3B49-49D3-B03C-2C18766CC5EC}"/>
    <cellStyle name="Normal 57 28" xfId="7672" xr:uid="{E41204B4-56F0-448E-9833-82E1F2BBCC03}"/>
    <cellStyle name="Normal 57 28 2" xfId="7673" xr:uid="{A2D22159-0FCF-486C-977B-B6FFD77FB7B9}"/>
    <cellStyle name="Normal 57 29" xfId="7674" xr:uid="{4CBB06D2-C665-4E89-B956-38D416416452}"/>
    <cellStyle name="Normal 57 29 2" xfId="7675" xr:uid="{D8C5F20F-A179-42DD-948B-A5C79FA2AD1C}"/>
    <cellStyle name="Normal 57 3" xfId="7676" xr:uid="{B074B114-6E3C-4191-96F2-2616A019459C}"/>
    <cellStyle name="Normal 57 3 2" xfId="7677" xr:uid="{CB1624B2-DF86-41CB-BA35-9AF1541F44BD}"/>
    <cellStyle name="Normal 57 3 3" xfId="17438" xr:uid="{40D7B1AC-BDAD-4896-A51B-FF761011D401}"/>
    <cellStyle name="Normal 57 30" xfId="7678" xr:uid="{F8ABB539-206D-4593-985B-CA64B08BA318}"/>
    <cellStyle name="Normal 57 30 2" xfId="7679" xr:uid="{DB80C03A-AFB9-487D-B879-F33F964BB167}"/>
    <cellStyle name="Normal 57 31" xfId="7680" xr:uid="{E5AF0A5B-A58D-4681-8AD3-0F4DAC1FE37B}"/>
    <cellStyle name="Normal 57 32" xfId="12695" xr:uid="{FF9E36E7-5901-4276-B2DA-5E4B12394585}"/>
    <cellStyle name="Normal 57 33" xfId="12694" xr:uid="{CFBB0974-6C75-4739-8551-FE92F771EE68}"/>
    <cellStyle name="Normal 57 34" xfId="14418" xr:uid="{C6B202F7-D7B1-4192-8DEF-2DC1724CAB9D}"/>
    <cellStyle name="Normal 57 35" xfId="39215" xr:uid="{F87A7D52-2C5D-4A01-9029-E2428EEE4898}"/>
    <cellStyle name="Normal 57 36" xfId="7633" xr:uid="{D73E9BCA-FF24-40CD-9F89-FFFF4224B14C}"/>
    <cellStyle name="Normal 57 4" xfId="7681" xr:uid="{CDCB98AE-7318-4FA6-8F68-1EF0E09B52BD}"/>
    <cellStyle name="Normal 57 4 2" xfId="7682" xr:uid="{59EE3BFF-FA5D-4F0D-9E70-328CE1B2369B}"/>
    <cellStyle name="Normal 57 5" xfId="7683" xr:uid="{4598FC55-1FC4-405B-8C5E-CA76ABE6D5BA}"/>
    <cellStyle name="Normal 57 5 2" xfId="7684" xr:uid="{F92CA147-81D1-45E8-AD94-9DDA2EE7B7B6}"/>
    <cellStyle name="Normal 57 6" xfId="7685" xr:uid="{776CFD13-EFBE-4277-9891-E2AD082C3A0A}"/>
    <cellStyle name="Normal 57 6 2" xfId="7686" xr:uid="{6096E1BB-DDE6-4818-A6DA-25A9B7FE5C65}"/>
    <cellStyle name="Normal 57 7" xfId="7687" xr:uid="{38C0D450-5A72-4582-9E24-8680618443AD}"/>
    <cellStyle name="Normal 57 7 2" xfId="7688" xr:uid="{AF56FECE-8A5E-4763-8551-80B2242535A1}"/>
    <cellStyle name="Normal 57 8" xfId="7689" xr:uid="{1A43518E-A958-42B1-A6F2-925D4EB92BB0}"/>
    <cellStyle name="Normal 57 8 2" xfId="7690" xr:uid="{3B940A41-C66C-4AFB-9962-A4550A5FCB63}"/>
    <cellStyle name="Normal 57 9" xfId="7691" xr:uid="{0E87681E-EC02-45C3-B15F-B128EEB62CAB}"/>
    <cellStyle name="Normal 57 9 2" xfId="7692" xr:uid="{62F575C7-4FCF-49A2-811E-A36D91B6536E}"/>
    <cellStyle name="Normal 58" xfId="1749" xr:uid="{A758D22F-54EA-4BAF-ACA6-0E2C91DBAC93}"/>
    <cellStyle name="Normal 58 10" xfId="7694" xr:uid="{9F9A55C5-260F-4D86-994A-1537685216D8}"/>
    <cellStyle name="Normal 58 10 2" xfId="7695" xr:uid="{232993C0-BA1F-462A-A8D4-617CC3F714AF}"/>
    <cellStyle name="Normal 58 11" xfId="7696" xr:uid="{3D6DF339-7D89-4F54-95D9-D52876FD660C}"/>
    <cellStyle name="Normal 58 11 2" xfId="7697" xr:uid="{E2F16E94-DA01-497E-8B56-4349199120B1}"/>
    <cellStyle name="Normal 58 12" xfId="7698" xr:uid="{1E59724E-9DF9-494A-AC8C-10B935619503}"/>
    <cellStyle name="Normal 58 12 2" xfId="7699" xr:uid="{1E6A9DB1-BAAD-40B6-8103-2AA95DE5757E}"/>
    <cellStyle name="Normal 58 13" xfId="7700" xr:uid="{69CCDF72-2C64-498A-A71C-E3633218B9EE}"/>
    <cellStyle name="Normal 58 13 2" xfId="7701" xr:uid="{15A17762-46EF-42DB-AB11-9F6D3C1E23AB}"/>
    <cellStyle name="Normal 58 14" xfId="7702" xr:uid="{07E969BB-2A0D-422C-8CB0-4580A2AE84B1}"/>
    <cellStyle name="Normal 58 14 2" xfId="7703" xr:uid="{113BCFB3-62D0-41F0-B992-13E28CDA4378}"/>
    <cellStyle name="Normal 58 15" xfId="7704" xr:uid="{48D1B044-9A8B-4E9A-A84C-1F7DBBCE32B8}"/>
    <cellStyle name="Normal 58 15 2" xfId="7705" xr:uid="{F63FB1A6-D847-4E8E-9649-F86DA53933D8}"/>
    <cellStyle name="Normal 58 16" xfId="7706" xr:uid="{A2156FB8-E317-42D8-A819-128B2860A274}"/>
    <cellStyle name="Normal 58 16 2" xfId="7707" xr:uid="{1CBD5742-842A-474E-83F3-EBC9C1B16708}"/>
    <cellStyle name="Normal 58 17" xfId="7708" xr:uid="{35176D75-6B14-4898-AE2D-0FF1764A4EB9}"/>
    <cellStyle name="Normal 58 17 2" xfId="7709" xr:uid="{A1CB99C3-48D0-40C8-80CB-61BE28F14B56}"/>
    <cellStyle name="Normal 58 18" xfId="7710" xr:uid="{A616D167-A997-4791-BC21-F5F7A6C592B6}"/>
    <cellStyle name="Normal 58 18 2" xfId="7711" xr:uid="{487CEFE0-55D4-4D80-92EF-234E9FC572BB}"/>
    <cellStyle name="Normal 58 19" xfId="7712" xr:uid="{F28CA3B6-83EE-4DAD-9522-00AACE8CC796}"/>
    <cellStyle name="Normal 58 19 2" xfId="7713" xr:uid="{F46C0CF3-13F4-428C-9F06-47125E8894FE}"/>
    <cellStyle name="Normal 58 2" xfId="2288" xr:uid="{76DD0A8A-7245-44F9-993D-8BB0D246921F}"/>
    <cellStyle name="Normal 58 2 2" xfId="7715" xr:uid="{3C815EAC-65E0-414A-A178-4038E40DF560}"/>
    <cellStyle name="Normal 58 2 3" xfId="7714" xr:uid="{ADE9EA67-24E0-4329-BBC2-E407C13AE485}"/>
    <cellStyle name="Normal 58 20" xfId="7716" xr:uid="{9728EEA9-B06C-401C-A10C-84B1AA5BEE42}"/>
    <cellStyle name="Normal 58 20 2" xfId="7717" xr:uid="{5EA8383F-A40A-4CE8-BF00-1D017B88AC8A}"/>
    <cellStyle name="Normal 58 21" xfId="7718" xr:uid="{838BD336-0B50-4C7E-9ADD-3C9ABCDB3CEA}"/>
    <cellStyle name="Normal 58 21 2" xfId="7719" xr:uid="{159BFF3A-98E4-433C-BD46-F8C6C09D5CE6}"/>
    <cellStyle name="Normal 58 22" xfId="7720" xr:uid="{E6F998EC-D923-41A2-92E8-203FC95C9A98}"/>
    <cellStyle name="Normal 58 22 2" xfId="7721" xr:uid="{BB6CCA9E-0A91-4EBD-943A-569034FF71BD}"/>
    <cellStyle name="Normal 58 23" xfId="7722" xr:uid="{40AE79BE-4E1F-4D33-9549-0F0AC414E9DB}"/>
    <cellStyle name="Normal 58 23 2" xfId="7723" xr:uid="{86BEB033-0548-4FA1-A496-6564D9F5042E}"/>
    <cellStyle name="Normal 58 24" xfId="7724" xr:uid="{BC1763B3-660B-4D25-8933-56E6993E3B5B}"/>
    <cellStyle name="Normal 58 24 2" xfId="7725" xr:uid="{D80277DA-A14E-4BDD-8950-860E7E497707}"/>
    <cellStyle name="Normal 58 25" xfId="7726" xr:uid="{353A92FC-BCB6-47F4-AE7D-7BC872B62188}"/>
    <cellStyle name="Normal 58 25 2" xfId="7727" xr:uid="{989A24E0-24F8-4793-83E8-156243D313FC}"/>
    <cellStyle name="Normal 58 26" xfId="7728" xr:uid="{EE9DE623-E005-44C8-BEAF-112182C9E6BA}"/>
    <cellStyle name="Normal 58 26 2" xfId="7729" xr:uid="{B139AE2D-186D-4F49-887A-D448590F01BC}"/>
    <cellStyle name="Normal 58 27" xfId="7730" xr:uid="{7F270479-16B7-4D3C-A416-15029AFAE829}"/>
    <cellStyle name="Normal 58 27 2" xfId="7731" xr:uid="{6BFD67B0-3968-464F-A29B-6E5ACBF67801}"/>
    <cellStyle name="Normal 58 28" xfId="7732" xr:uid="{7A56B107-FEBE-4326-ACA8-1DFF11781505}"/>
    <cellStyle name="Normal 58 28 2" xfId="7733" xr:uid="{38DB846E-FDCC-47E0-B1C9-9235188E0A84}"/>
    <cellStyle name="Normal 58 29" xfId="7734" xr:uid="{8EEB87BD-CAA7-4B47-9852-96983392ED5B}"/>
    <cellStyle name="Normal 58 29 2" xfId="7735" xr:uid="{5EAF542C-7360-4597-B387-19228D492304}"/>
    <cellStyle name="Normal 58 3" xfId="7736" xr:uid="{2A4011A7-CAA9-46C2-950C-01488AB9D2A5}"/>
    <cellStyle name="Normal 58 3 2" xfId="7737" xr:uid="{AE7CEB8A-BDD1-478D-A839-F1089CAF9594}"/>
    <cellStyle name="Normal 58 30" xfId="7738" xr:uid="{FF448DD1-2E78-4A02-9DF7-49370C379553}"/>
    <cellStyle name="Normal 58 30 2" xfId="7739" xr:uid="{CED7C0DF-7E82-4C6D-9A99-187CD01D04C0}"/>
    <cellStyle name="Normal 58 31" xfId="7740" xr:uid="{924FA360-93EF-4CC8-82E5-B270632A0FF1}"/>
    <cellStyle name="Normal 58 32" xfId="12697" xr:uid="{E38AF936-0838-438C-8A54-38B300A948CC}"/>
    <cellStyle name="Normal 58 33" xfId="12696" xr:uid="{6A96290F-0776-4ADB-A191-82B5A4C9F775}"/>
    <cellStyle name="Normal 58 34" xfId="14419" xr:uid="{2DA31AF6-A764-4FC5-9D39-F0A5EDF0990F}"/>
    <cellStyle name="Normal 58 35" xfId="39216" xr:uid="{3173A099-415F-4951-99FC-32024F8329CF}"/>
    <cellStyle name="Normal 58 36" xfId="7693" xr:uid="{75DD0678-1709-423C-8D77-9BFD7B6C68E1}"/>
    <cellStyle name="Normal 58 4" xfId="7741" xr:uid="{7218627E-5204-4BCE-835A-6844DE5D1D68}"/>
    <cellStyle name="Normal 58 4 2" xfId="7742" xr:uid="{8E945285-44F3-410B-9AD9-DA80DF8BAC3F}"/>
    <cellStyle name="Normal 58 5" xfId="7743" xr:uid="{1D92E27A-9508-4211-BCC5-4C3636508E35}"/>
    <cellStyle name="Normal 58 5 2" xfId="7744" xr:uid="{E2722235-3F7E-4F89-B0E9-166BA12441DB}"/>
    <cellStyle name="Normal 58 6" xfId="7745" xr:uid="{E0CC4D50-252E-4130-BD3C-2F3011AE2C26}"/>
    <cellStyle name="Normal 58 6 2" xfId="7746" xr:uid="{12AC915F-BFE2-44C0-97E8-28575C7E9A7E}"/>
    <cellStyle name="Normal 58 7" xfId="7747" xr:uid="{6138DB62-000E-44AA-A6F2-8B7DCC6C52EE}"/>
    <cellStyle name="Normal 58 7 2" xfId="7748" xr:uid="{CC0D1C16-3B19-4C37-9073-D42D92387050}"/>
    <cellStyle name="Normal 58 8" xfId="7749" xr:uid="{771930CF-3E11-426A-9699-274AED18F865}"/>
    <cellStyle name="Normal 58 8 2" xfId="7750" xr:uid="{5B4289A1-36D4-481F-8D37-EB4BAEBF2ACD}"/>
    <cellStyle name="Normal 58 9" xfId="7751" xr:uid="{9E8EA9DF-8199-493E-A828-E6E6D829EF73}"/>
    <cellStyle name="Normal 58 9 2" xfId="7752" xr:uid="{11365093-82CB-4508-A7F6-0FCDA272BC0E}"/>
    <cellStyle name="Normal 59" xfId="1751" xr:uid="{F0923DCB-A3B9-4064-93BF-883070D5BC97}"/>
    <cellStyle name="Normal 59 10" xfId="7754" xr:uid="{5269C126-39F4-4AB2-88D6-FEDC7DF512C8}"/>
    <cellStyle name="Normal 59 10 2" xfId="7755" xr:uid="{DD33B4C5-40CB-4A47-B33C-1695D0A42B9D}"/>
    <cellStyle name="Normal 59 11" xfId="7756" xr:uid="{0357082B-F6D2-4819-8582-746F94BBC011}"/>
    <cellStyle name="Normal 59 11 2" xfId="7757" xr:uid="{375379ED-ECA0-409D-A3A7-2644D9F02E75}"/>
    <cellStyle name="Normal 59 12" xfId="7758" xr:uid="{B54275A0-8959-4F42-8693-995C96F7E42E}"/>
    <cellStyle name="Normal 59 12 2" xfId="7759" xr:uid="{10CF6843-264D-411A-AFB5-FCB632038B3F}"/>
    <cellStyle name="Normal 59 13" xfId="7760" xr:uid="{5057D1B4-5E8C-4B88-B914-E5E073844366}"/>
    <cellStyle name="Normal 59 13 2" xfId="7761" xr:uid="{F538684A-3E57-4D80-9A0D-2819BA8D0E1B}"/>
    <cellStyle name="Normal 59 14" xfId="7762" xr:uid="{B3A8742E-45FF-4587-BF57-0E56620790EB}"/>
    <cellStyle name="Normal 59 14 2" xfId="7763" xr:uid="{013AE672-1F60-4030-BA55-82892ED4B989}"/>
    <cellStyle name="Normal 59 15" xfId="7764" xr:uid="{159B8AC0-FDC2-4FFA-8C14-8CE3E7739052}"/>
    <cellStyle name="Normal 59 15 2" xfId="7765" xr:uid="{9BA27F30-4F55-4D8C-BD81-7C99988EE7A8}"/>
    <cellStyle name="Normal 59 16" xfId="7766" xr:uid="{5DCF66B6-3F88-494D-A8E0-37759C799EAE}"/>
    <cellStyle name="Normal 59 16 2" xfId="7767" xr:uid="{B0EB583E-454D-4D29-9EFF-171766142D2E}"/>
    <cellStyle name="Normal 59 17" xfId="7768" xr:uid="{0501B533-4E3A-4006-9BB7-2BEE49D22348}"/>
    <cellStyle name="Normal 59 17 2" xfId="7769" xr:uid="{F68BE5A8-9227-422D-A249-F1CA0CFA16DF}"/>
    <cellStyle name="Normal 59 18" xfId="7770" xr:uid="{F516B934-B89F-4A32-B914-50A02AA5014B}"/>
    <cellStyle name="Normal 59 18 2" xfId="7771" xr:uid="{FCF2613C-1273-4E5A-9653-F50A4C211862}"/>
    <cellStyle name="Normal 59 19" xfId="7772" xr:uid="{4A1FC365-25BF-4BD3-BDFB-15BCE040E08D}"/>
    <cellStyle name="Normal 59 19 2" xfId="7773" xr:uid="{B1285606-142C-4F11-AC48-93DEBF540780}"/>
    <cellStyle name="Normal 59 2" xfId="2290" xr:uid="{C0DD4EAB-8B72-492A-A5DA-97197A844E7D}"/>
    <cellStyle name="Normal 59 2 2" xfId="7775" xr:uid="{E285F04D-6BBC-49EC-ACFF-B6F8BFD4ED53}"/>
    <cellStyle name="Normal 59 2 3" xfId="7774" xr:uid="{8CCB333A-BF3C-4099-8014-31713BD40229}"/>
    <cellStyle name="Normal 59 20" xfId="7776" xr:uid="{BD9D04A0-6E13-45B7-B0D7-11B13D8F7FF3}"/>
    <cellStyle name="Normal 59 20 2" xfId="7777" xr:uid="{9850096C-14D5-44A7-ACDA-E970282A1896}"/>
    <cellStyle name="Normal 59 21" xfId="7778" xr:uid="{ACBB896F-2E7C-4313-8DAA-AA0E01774D60}"/>
    <cellStyle name="Normal 59 21 2" xfId="7779" xr:uid="{80ECBF06-0F7A-466A-A9C9-50A5461FBD3C}"/>
    <cellStyle name="Normal 59 22" xfId="7780" xr:uid="{6D32E239-256C-4297-B6D4-6229EC19FF84}"/>
    <cellStyle name="Normal 59 22 2" xfId="7781" xr:uid="{8AE6E055-4A06-46A4-9D28-65F229B89639}"/>
    <cellStyle name="Normal 59 23" xfId="7782" xr:uid="{5C9D8413-FF4D-4E2D-8872-D47A08289BC9}"/>
    <cellStyle name="Normal 59 23 2" xfId="7783" xr:uid="{91101E22-F72B-4EF9-AD04-121FEAED9BCB}"/>
    <cellStyle name="Normal 59 24" xfId="7784" xr:uid="{DCF0F8B9-76D4-491B-B99D-222B0988F9A7}"/>
    <cellStyle name="Normal 59 24 2" xfId="7785" xr:uid="{A6D96FF2-CBC8-4C1A-BE37-86F817CCFB9E}"/>
    <cellStyle name="Normal 59 25" xfId="7786" xr:uid="{136D5897-C6A5-4280-8C15-EFFEC6594471}"/>
    <cellStyle name="Normal 59 25 2" xfId="7787" xr:uid="{C3FC6022-46B0-4442-BA6E-71CDE59EC1BF}"/>
    <cellStyle name="Normal 59 26" xfId="7788" xr:uid="{8BBCEF85-599C-4ADA-A21E-33E95AF9CE23}"/>
    <cellStyle name="Normal 59 26 2" xfId="7789" xr:uid="{C9681198-BE42-4EF2-A012-EBE5CAF9CAC7}"/>
    <cellStyle name="Normal 59 27" xfId="7790" xr:uid="{0E656452-F267-48E6-B543-240C6E6B838C}"/>
    <cellStyle name="Normal 59 27 2" xfId="7791" xr:uid="{6017C3E9-C8C3-4672-9A4D-C54D9932C491}"/>
    <cellStyle name="Normal 59 28" xfId="7792" xr:uid="{2EABE85B-3EF2-415F-A063-E50EDB071F9F}"/>
    <cellStyle name="Normal 59 28 2" xfId="7793" xr:uid="{2DEEBE4D-0627-4B16-9D9C-B36ACAE8F26A}"/>
    <cellStyle name="Normal 59 29" xfId="7794" xr:uid="{AC03B826-6785-4F08-90FC-5831928A1838}"/>
    <cellStyle name="Normal 59 29 2" xfId="7795" xr:uid="{E4ED9061-BA28-4855-A7E2-B07DFE48B8AB}"/>
    <cellStyle name="Normal 59 3" xfId="7796" xr:uid="{919F247E-01ED-4855-B74A-7DFDD289FA43}"/>
    <cellStyle name="Normal 59 3 2" xfId="7797" xr:uid="{0E7244C4-EB34-4612-8962-9F6911398734}"/>
    <cellStyle name="Normal 59 30" xfId="7798" xr:uid="{AFCF35DD-9BC9-46BF-9608-221F00C92BF4}"/>
    <cellStyle name="Normal 59 30 2" xfId="7799" xr:uid="{59888F97-5164-4579-8A3E-E2D47EB2C244}"/>
    <cellStyle name="Normal 59 31" xfId="7800" xr:uid="{04DC3180-5D67-4174-BE69-4BD08AE26331}"/>
    <cellStyle name="Normal 59 32" xfId="12699" xr:uid="{1909BA81-2A82-49DB-B94C-6D31887712C4}"/>
    <cellStyle name="Normal 59 33" xfId="12698" xr:uid="{592E44DE-28DC-42D3-A91B-E837E7CE710C}"/>
    <cellStyle name="Normal 59 34" xfId="14420" xr:uid="{0F2EFFD9-B407-4022-A57B-F51A73C660F4}"/>
    <cellStyle name="Normal 59 35" xfId="39217" xr:uid="{D248C29D-4C38-4EE1-B130-69F74FB426F8}"/>
    <cellStyle name="Normal 59 36" xfId="7753" xr:uid="{471BB9EC-D093-40BF-BEA5-3917AB638C65}"/>
    <cellStyle name="Normal 59 4" xfId="7801" xr:uid="{0770D678-41CE-43E5-BC5E-7C12ECCA1A9C}"/>
    <cellStyle name="Normal 59 4 2" xfId="7802" xr:uid="{2D662A81-6AD8-4C18-A046-6C243D0D1DD5}"/>
    <cellStyle name="Normal 59 5" xfId="7803" xr:uid="{E570B863-827A-4689-8DE7-5B3655E4D7E9}"/>
    <cellStyle name="Normal 59 5 2" xfId="7804" xr:uid="{0FA0A9FC-818E-48CB-9D40-62D2DEF75230}"/>
    <cellStyle name="Normal 59 6" xfId="7805" xr:uid="{FEF4859D-946E-43DD-A94A-76A0C0525E6A}"/>
    <cellStyle name="Normal 59 6 2" xfId="7806" xr:uid="{791FB6A8-E7E6-4B0D-8451-D37D306398F6}"/>
    <cellStyle name="Normal 59 7" xfId="7807" xr:uid="{C5F1A711-D9C5-4E3C-AACF-EEA6718C9AAD}"/>
    <cellStyle name="Normal 59 7 2" xfId="7808" xr:uid="{5AE39ADB-1FB6-4305-AB38-E3E39E2EA2B1}"/>
    <cellStyle name="Normal 59 8" xfId="7809" xr:uid="{1AC60DB9-2F4C-4A2E-A133-93612F8748F7}"/>
    <cellStyle name="Normal 59 8 2" xfId="7810" xr:uid="{F1710236-C5C0-415B-B622-D6E4427CBBA3}"/>
    <cellStyle name="Normal 59 9" xfId="7811" xr:uid="{F50D5803-0F72-48A3-AA71-D7563EAC01D0}"/>
    <cellStyle name="Normal 59 9 2" xfId="7812" xr:uid="{82A74A83-F246-4591-A045-3A8624D4349D}"/>
    <cellStyle name="Normal 6" xfId="45" xr:uid="{5C18B073-0865-4D62-BD8E-DEC9F0290F07}"/>
    <cellStyle name="Normal 6 10" xfId="10447" xr:uid="{DFA8BB3F-BCD9-4175-9F75-B1E3E134F2F9}"/>
    <cellStyle name="Normal 6 10 2" xfId="31247" xr:uid="{CF25BB6D-DD9D-4476-BB5D-2F62FBF93F25}"/>
    <cellStyle name="Normal 6 11" xfId="10448" xr:uid="{B3017BBD-C513-4E33-AC61-B8C290E60491}"/>
    <cellStyle name="Normal 6 11 2" xfId="34131" xr:uid="{DAD2BE3D-E812-4EF4-94A9-EB0AA1A56A34}"/>
    <cellStyle name="Normal 6 12" xfId="10449" xr:uid="{0CCB3174-63A7-4A69-AF74-3CBC6C1B91CB}"/>
    <cellStyle name="Normal 6 13" xfId="10450" xr:uid="{CFFBE116-26A5-4062-841D-3613FDDBC48A}"/>
    <cellStyle name="Normal 6 14" xfId="10451" xr:uid="{EB179293-A300-4395-96A3-B42E3B7C6A1A}"/>
    <cellStyle name="Normal 6 15" xfId="10452" xr:uid="{9CF6EEA5-C3EA-4FDC-A506-EC8D9BE089CA}"/>
    <cellStyle name="Normal 6 16" xfId="10453" xr:uid="{8BFAEF6F-5AD6-4213-AA5C-4B96B11E786E}"/>
    <cellStyle name="Normal 6 17" xfId="10454" xr:uid="{4CCFC173-F0AC-4216-B642-3108ECEAFDD7}"/>
    <cellStyle name="Normal 6 18" xfId="10455" xr:uid="{FC5EE4DF-0D44-48AE-B319-3B2B7074FBC6}"/>
    <cellStyle name="Normal 6 19" xfId="10456" xr:uid="{AD261A75-B4D2-4DD2-9FF7-15A5E96F23C6}"/>
    <cellStyle name="Normal 6 2" xfId="174" xr:uid="{4D55FF57-DCD7-4217-BB76-CAF99415E5AF}"/>
    <cellStyle name="Normal 6 2 10" xfId="12701" xr:uid="{CA8B64B4-618E-4767-8EB8-0CB24226304C}"/>
    <cellStyle name="Normal 6 2 10 2" xfId="12702" xr:uid="{8574C735-8EC3-43ED-9506-6B5AE648843E}"/>
    <cellStyle name="Normal 6 2 2" xfId="1451" xr:uid="{8BFD299D-781B-4984-AFCB-CD752EDAC63C}"/>
    <cellStyle name="Normal 6 2 2 10" xfId="31248" xr:uid="{21E8B83F-A90F-42A2-8239-881F8CE95481}"/>
    <cellStyle name="Normal 6 2 2 11" xfId="32195" xr:uid="{E6DE73B0-5E84-4400-A125-419F18E17CE4}"/>
    <cellStyle name="Normal 6 2 2 12" xfId="2711" xr:uid="{F8C2916B-5C20-463D-B30C-1623E69300D7}"/>
    <cellStyle name="Normal 6 2 2 2" xfId="10457" xr:uid="{9ADE3A38-FC2E-46B0-9044-B20401AC6BF6}"/>
    <cellStyle name="Normal 6 2 2 2 2" xfId="12704" xr:uid="{AF97AD28-9B70-42BF-A420-8E0EEDCED9F3}"/>
    <cellStyle name="Normal 6 2 2 2 2 2" xfId="32198" xr:uid="{93DE2A8F-9E1E-44E8-86ED-8BFFA434902F}"/>
    <cellStyle name="Normal 6 2 2 2 2 2 2" xfId="32199" xr:uid="{8028FBBA-3DCD-45CC-8001-E142CA13FFF1}"/>
    <cellStyle name="Normal 6 2 2 2 2 2 2 2" xfId="34132" xr:uid="{80DD5DB0-CABE-4CD4-8CE7-889FE2FEB32F}"/>
    <cellStyle name="Normal 6 2 2 2 2 2 2 3" xfId="34133" xr:uid="{870F7B07-CA4E-47D7-B83F-182408CE33E5}"/>
    <cellStyle name="Normal 6 2 2 2 2 2 3" xfId="34134" xr:uid="{847EB833-2363-427D-848F-D6A72F212B74}"/>
    <cellStyle name="Normal 6 2 2 2 2 2 4" xfId="34135" xr:uid="{DD541F9E-4E69-4A85-AD5B-738B0139C898}"/>
    <cellStyle name="Normal 6 2 2 2 2 3" xfId="32200" xr:uid="{619E0627-B4AE-4F16-B546-1C56ECCA9A13}"/>
    <cellStyle name="Normal 6 2 2 2 2 3 2" xfId="34136" xr:uid="{25060C2B-A85B-4171-8107-8B3C26532E88}"/>
    <cellStyle name="Normal 6 2 2 2 2 3 3" xfId="34137" xr:uid="{C29DFC6B-4467-4CB6-A3DE-BA071D89C97F}"/>
    <cellStyle name="Normal 6 2 2 2 2 4" xfId="34138" xr:uid="{CECFD14E-810F-4A15-9879-6E18CF605A09}"/>
    <cellStyle name="Normal 6 2 2 2 2 5" xfId="34139" xr:uid="{E52D7A96-760E-407D-910D-77A148A2B634}"/>
    <cellStyle name="Normal 6 2 2 2 2 6" xfId="32197" xr:uid="{1B25E2E4-286D-4967-8646-F57B5D6525FD}"/>
    <cellStyle name="Normal 6 2 2 2 3" xfId="12705" xr:uid="{32F022AA-3BF4-453A-AA43-AC2D70D84E49}"/>
    <cellStyle name="Normal 6 2 2 2 3 2" xfId="32202" xr:uid="{623E0B19-241D-47D7-A24F-78760D6D83BF}"/>
    <cellStyle name="Normal 6 2 2 2 3 2 2" xfId="34140" xr:uid="{7E736AF1-6B8F-44B3-BBA4-12EC127A69BA}"/>
    <cellStyle name="Normal 6 2 2 2 3 2 3" xfId="34141" xr:uid="{1199A2E6-AD0A-4229-A16C-B9EB672D1C96}"/>
    <cellStyle name="Normal 6 2 2 2 3 3" xfId="34142" xr:uid="{BC879D5A-94D5-4963-8C48-CDC39F1BB17B}"/>
    <cellStyle name="Normal 6 2 2 2 3 4" xfId="34143" xr:uid="{CBBB5ECE-1C16-4362-9969-5F6BBF3E109E}"/>
    <cellStyle name="Normal 6 2 2 2 3 5" xfId="32201" xr:uid="{64C6DFD1-27AD-424C-876F-586FE06971DD}"/>
    <cellStyle name="Normal 6 2 2 2 4" xfId="31249" xr:uid="{791353E5-AC5F-458E-8567-2D0427C95898}"/>
    <cellStyle name="Normal 6 2 2 2 4 2" xfId="34144" xr:uid="{65B461B2-8D84-4A9A-9620-93DF79CC10CD}"/>
    <cellStyle name="Normal 6 2 2 2 4 3" xfId="34145" xr:uid="{9AEDDBC3-3DAF-4C62-B793-5C800BF972BD}"/>
    <cellStyle name="Normal 6 2 2 2 4 4" xfId="32203" xr:uid="{6513A749-9DAA-4134-AA9B-D7B69A489684}"/>
    <cellStyle name="Normal 6 2 2 2 5" xfId="34146" xr:uid="{B10C4866-B39E-4E69-AB39-C96E87633E59}"/>
    <cellStyle name="Normal 6 2 2 2 6" xfId="34147" xr:uid="{2F3FD709-275E-4BB2-81CB-3EF385451C2A}"/>
    <cellStyle name="Normal 6 2 2 2 7" xfId="32196" xr:uid="{F39EF75F-E512-4A50-B351-B029D23853AC}"/>
    <cellStyle name="Normal 6 2 2 3" xfId="12706" xr:uid="{734739A8-67EB-47B0-9043-1BEE0231D389}"/>
    <cellStyle name="Normal 6 2 2 3 2" xfId="32205" xr:uid="{D60BCCD1-E557-4311-93E6-C6DB12D6DC9D}"/>
    <cellStyle name="Normal 6 2 2 3 2 2" xfId="32206" xr:uid="{A52903C1-1407-4395-86DE-566E1E260FCD}"/>
    <cellStyle name="Normal 6 2 2 3 2 2 2" xfId="34148" xr:uid="{C6B7CEC1-483A-41F1-84CB-C1838B84E132}"/>
    <cellStyle name="Normal 6 2 2 3 2 2 3" xfId="34149" xr:uid="{4659281F-A54A-410D-88ED-52303944DDB5}"/>
    <cellStyle name="Normal 6 2 2 3 2 3" xfId="34150" xr:uid="{D4263A22-94EA-42EE-A551-A3F150FB611A}"/>
    <cellStyle name="Normal 6 2 2 3 2 4" xfId="34151" xr:uid="{0D56DA85-D155-47A1-BA84-B877ED08DBB7}"/>
    <cellStyle name="Normal 6 2 2 3 3" xfId="32207" xr:uid="{7745331E-1309-486A-9C3F-266E260C1422}"/>
    <cellStyle name="Normal 6 2 2 3 3 2" xfId="34152" xr:uid="{1BB6EC5C-97A7-45F8-84BA-CCF8CF8AE813}"/>
    <cellStyle name="Normal 6 2 2 3 3 3" xfId="34153" xr:uid="{01F24844-B3B5-491C-A96B-564890340108}"/>
    <cellStyle name="Normal 6 2 2 3 4" xfId="34154" xr:uid="{4D69C7BE-7625-4DB6-890C-1BB144EBF582}"/>
    <cellStyle name="Normal 6 2 2 3 5" xfId="34155" xr:uid="{B81ED7E7-28CE-49E6-8907-5D602F6FDFF8}"/>
    <cellStyle name="Normal 6 2 2 3 6" xfId="32204" xr:uid="{E21CF1DB-EC42-4A5A-8BC7-E56952869ED6}"/>
    <cellStyle name="Normal 6 2 2 4" xfId="12703" xr:uid="{915B8B6B-FC55-434A-9060-42C8F89386D1}"/>
    <cellStyle name="Normal 6 2 2 4 2" xfId="14815" xr:uid="{68055A7D-F19B-4B33-8FB2-88A13AAE21C1}"/>
    <cellStyle name="Normal 6 2 2 4 2 2" xfId="20353" xr:uid="{C4280A78-73C2-4A43-8DE9-E19011E62591}"/>
    <cellStyle name="Normal 6 2 2 4 2 2 2" xfId="34156" xr:uid="{446CCF31-E310-4025-ABE1-BA405E67CB0C}"/>
    <cellStyle name="Normal 6 2 2 4 2 3" xfId="28536" xr:uid="{2D148D00-1DFF-49EE-BED1-44430FA38731}"/>
    <cellStyle name="Normal 6 2 2 4 2 3 2" xfId="34157" xr:uid="{86546CF1-E88E-48DD-B61F-9BB6DA01ED8A}"/>
    <cellStyle name="Normal 6 2 2 4 2 4" xfId="32209" xr:uid="{34C453D8-D4C5-47DE-B046-07D0D6401380}"/>
    <cellStyle name="Normal 6 2 2 4 2 5" xfId="36943" xr:uid="{68FF31C3-56A1-4D9C-A719-B6AE2A63FDCF}"/>
    <cellStyle name="Normal 6 2 2 4 3" xfId="17440" xr:uid="{4F2A1C43-E81C-488E-B8DC-832D37E8FA9D}"/>
    <cellStyle name="Normal 6 2 2 4 3 2" xfId="34158" xr:uid="{611BACB5-2CB7-488D-804F-C203FC9E1044}"/>
    <cellStyle name="Normal 6 2 2 4 4" xfId="28535" xr:uid="{A487FE09-8F12-4739-B14C-0B2B266E9B84}"/>
    <cellStyle name="Normal 6 2 2 4 4 2" xfId="34159" xr:uid="{DB3F062E-E150-4E31-AB50-9F15089A086A}"/>
    <cellStyle name="Normal 6 2 2 4 5" xfId="32208" xr:uid="{077FB3DD-3CC6-4488-B907-6318E3B91E95}"/>
    <cellStyle name="Normal 6 2 2 4 6" xfId="36942" xr:uid="{7B3FB6EA-2726-4877-A5E8-6B7CEA17D8EB}"/>
    <cellStyle name="Normal 6 2 2 5" xfId="15110" xr:uid="{11C07F80-0E57-4C4C-96D7-639322A6902D}"/>
    <cellStyle name="Normal 6 2 2 5 2" xfId="20354" xr:uid="{9C53F6B1-2394-4141-968D-C522180BD597}"/>
    <cellStyle name="Normal 6 2 2 5 2 2" xfId="28538" xr:uid="{361364B5-0A45-40C4-8128-CB996CFCD0E0}"/>
    <cellStyle name="Normal 6 2 2 5 2 3" xfId="34160" xr:uid="{AB458B43-4DF7-4A4E-ACC5-DA7858B5C884}"/>
    <cellStyle name="Normal 6 2 2 5 3" xfId="17441" xr:uid="{15525931-6DDE-4121-88B2-1C5A40FC6081}"/>
    <cellStyle name="Normal 6 2 2 5 3 2" xfId="34161" xr:uid="{7388AD62-C4E5-408D-8770-84DD91CDBAE7}"/>
    <cellStyle name="Normal 6 2 2 5 4" xfId="28537" xr:uid="{3E330B9F-0F43-459B-851B-B2840A84AC97}"/>
    <cellStyle name="Normal 6 2 2 5 5" xfId="32210" xr:uid="{6DCF3F23-F3C3-4F01-8F05-313C449AD87B}"/>
    <cellStyle name="Normal 6 2 2 5 6" xfId="36944" xr:uid="{004C7D70-784C-4678-A6AA-9BE4E1D32E3B}"/>
    <cellStyle name="Normal 6 2 2 6" xfId="15472" xr:uid="{E2CA3A77-C2B7-48F1-8800-1CEB569289C7}"/>
    <cellStyle name="Normal 6 2 2 6 2" xfId="20355" xr:uid="{BDF2B8AC-1163-4E74-BDD4-538105FC71E8}"/>
    <cellStyle name="Normal 6 2 2 6 2 2" xfId="28540" xr:uid="{DC27CD41-CC07-40BB-B1CD-11CC82E4DE33}"/>
    <cellStyle name="Normal 6 2 2 6 3" xfId="17442" xr:uid="{E8992B9E-7456-4656-AD58-3F98841056A5}"/>
    <cellStyle name="Normal 6 2 2 6 4" xfId="28539" xr:uid="{AE47EB12-89AC-466C-80FD-CCDCB254ACD8}"/>
    <cellStyle name="Normal 6 2 2 6 5" xfId="34162" xr:uid="{3394AFC3-6A47-44CD-AF9E-CE0FDD5B5497}"/>
    <cellStyle name="Normal 6 2 2 6 6" xfId="36945" xr:uid="{1D528375-6865-4E88-BCD3-0668A8FF73C5}"/>
    <cellStyle name="Normal 6 2 2 7" xfId="14477" xr:uid="{0BF1EB65-743F-40CF-9282-AB0A8FDE31EE}"/>
    <cellStyle name="Normal 6 2 2 7 2" xfId="20352" xr:uid="{BF4DFCB5-2B49-4316-98F6-A02BF09F0601}"/>
    <cellStyle name="Normal 6 2 2 7 3" xfId="28541" xr:uid="{EAD5A3D4-BCE0-4934-93BD-417BB1435005}"/>
    <cellStyle name="Normal 6 2 2 7 4" xfId="34163" xr:uid="{585B54F3-2FC0-426B-A7D2-F47E5A0BE648}"/>
    <cellStyle name="Normal 6 2 2 7 5" xfId="36946" xr:uid="{D62585F6-1A79-45F6-B823-3F92C79704B9}"/>
    <cellStyle name="Normal 6 2 2 8" xfId="17439" xr:uid="{C6F2996D-5BA7-4187-BFAF-DAAD02C0616B}"/>
    <cellStyle name="Normal 6 2 2 9" xfId="28534" xr:uid="{53BBA7C2-8FE0-4CF5-A45F-CAFC5069AE61}"/>
    <cellStyle name="Normal 6 2 3" xfId="1452" xr:uid="{379CF7F0-3560-4A4D-9D39-BF5E98C6D694}"/>
    <cellStyle name="Normal 6 2 3 10" xfId="32211" xr:uid="{D9618B77-4E0D-440C-A4AE-EABDB56C7666}"/>
    <cellStyle name="Normal 6 2 3 11" xfId="10458" xr:uid="{9704E6AB-9D57-444E-9F48-857F8B18C442}"/>
    <cellStyle name="Normal 6 2 3 2" xfId="12708" xr:uid="{97078FA0-3634-4A65-AFE9-2927817C8893}"/>
    <cellStyle name="Normal 6 2 3 2 2" xfId="31251" xr:uid="{FF826DC9-7B50-4546-8514-5F721C343319}"/>
    <cellStyle name="Normal 6 2 3 2 2 2" xfId="34164" xr:uid="{5B8CC66F-B1BB-4C36-A4F0-0F0E7C28171C}"/>
    <cellStyle name="Normal 6 2 3 2 2 3" xfId="34165" xr:uid="{0F0A3D9B-6A35-43EC-9544-66DD0E488099}"/>
    <cellStyle name="Normal 6 2 3 2 2 4" xfId="32213" xr:uid="{6E214869-34F9-4701-AF45-B04640B9EE10}"/>
    <cellStyle name="Normal 6 2 3 2 3" xfId="34166" xr:uid="{21DFDDEC-188D-481B-A548-CC4C242A1728}"/>
    <cellStyle name="Normal 6 2 3 2 4" xfId="34167" xr:uid="{120F013D-7FB0-47A2-A9F9-0DA7BC2082AE}"/>
    <cellStyle name="Normal 6 2 3 2 5" xfId="32212" xr:uid="{02B6D59B-B3AA-45B2-A243-EB2B9ED59CE6}"/>
    <cellStyle name="Normal 6 2 3 3" xfId="12707" xr:uid="{25B603A7-A648-41CD-9252-969063DB30F7}"/>
    <cellStyle name="Normal 6 2 3 3 2" xfId="14816" xr:uid="{DA397231-0267-49B5-9849-91E7C8CC8D88}"/>
    <cellStyle name="Normal 6 2 3 3 2 2" xfId="20357" xr:uid="{977BFD64-4AB9-45C1-9ABB-A40AFC6DDCBB}"/>
    <cellStyle name="Normal 6 2 3 3 2 3" xfId="28544" xr:uid="{943D5964-DE68-4601-B4D5-FA34E088821D}"/>
    <cellStyle name="Normal 6 2 3 3 2 4" xfId="34168" xr:uid="{D7D5EA58-5547-4E83-90CA-1E840F63BFD6}"/>
    <cellStyle name="Normal 6 2 3 3 2 5" xfId="36948" xr:uid="{3C7627A1-C2F6-42A1-A5E1-C62D44C15B6F}"/>
    <cellStyle name="Normal 6 2 3 3 3" xfId="17444" xr:uid="{534BB029-0D81-4607-92F7-C4B925519E95}"/>
    <cellStyle name="Normal 6 2 3 3 3 2" xfId="34169" xr:uid="{E9578CC8-02BE-419C-ADC7-F5342A4D46B3}"/>
    <cellStyle name="Normal 6 2 3 3 4" xfId="28543" xr:uid="{D5CED9B4-D368-4455-9F2E-627AD49206C5}"/>
    <cellStyle name="Normal 6 2 3 3 5" xfId="32214" xr:uid="{1CD7D56C-6EB1-4160-BEEA-BBFD40E09BD7}"/>
    <cellStyle name="Normal 6 2 3 3 6" xfId="36947" xr:uid="{BB2FF187-FE12-4021-9809-6CF6136BBAFD}"/>
    <cellStyle name="Normal 6 2 3 4" xfId="15111" xr:uid="{D341F5E0-31DB-41A5-8DC8-B1246F7CB290}"/>
    <cellStyle name="Normal 6 2 3 4 2" xfId="20358" xr:uid="{0A037D82-2DC3-4064-9DEA-37733483E336}"/>
    <cellStyle name="Normal 6 2 3 4 2 2" xfId="28546" xr:uid="{F068E642-C925-4DCB-A5A4-277DAE7C02EC}"/>
    <cellStyle name="Normal 6 2 3 4 3" xfId="17445" xr:uid="{F7BCB30D-452C-4159-A2E2-084CD25AEF72}"/>
    <cellStyle name="Normal 6 2 3 4 4" xfId="28545" xr:uid="{DDCA4FD1-601F-458A-B26C-1BB7CB2E7A95}"/>
    <cellStyle name="Normal 6 2 3 4 5" xfId="34170" xr:uid="{F8B2BA94-9165-4DEB-A5C2-CF43ED9B17CF}"/>
    <cellStyle name="Normal 6 2 3 4 6" xfId="36949" xr:uid="{6759E252-7ED6-4BBB-8B3E-77947E6844E9}"/>
    <cellStyle name="Normal 6 2 3 5" xfId="15473" xr:uid="{7D8A92D9-2BC6-4803-A5AB-5A309D9C6A86}"/>
    <cellStyle name="Normal 6 2 3 5 2" xfId="20359" xr:uid="{8AE4E7AD-478C-4DDB-B43B-7687366DAF69}"/>
    <cellStyle name="Normal 6 2 3 5 2 2" xfId="28548" xr:uid="{7F9BCFFC-DEF1-45E9-9A34-5B7CD392FD50}"/>
    <cellStyle name="Normal 6 2 3 5 3" xfId="17446" xr:uid="{E3FF6BCF-8A5C-4A50-8074-A97B9EC36EB2}"/>
    <cellStyle name="Normal 6 2 3 5 4" xfId="28547" xr:uid="{B5C2285E-425D-470E-BB99-6CE8131C62AF}"/>
    <cellStyle name="Normal 6 2 3 5 5" xfId="34171" xr:uid="{C95523C6-D494-4F35-A4F5-9555C7ADEE16}"/>
    <cellStyle name="Normal 6 2 3 5 6" xfId="36950" xr:uid="{D592E924-FAF7-4083-95A2-0AC25DFE860A}"/>
    <cellStyle name="Normal 6 2 3 6" xfId="14478" xr:uid="{C480843C-17A1-4539-B632-04EC6AEF2656}"/>
    <cellStyle name="Normal 6 2 3 6 2" xfId="20356" xr:uid="{03BA36EC-BE3A-420E-88E9-DA77E780B681}"/>
    <cellStyle name="Normal 6 2 3 6 3" xfId="28549" xr:uid="{0D9C7AC1-1018-46A0-BC0E-619611516ADF}"/>
    <cellStyle name="Normal 6 2 3 6 4" xfId="36951" xr:uid="{D6AFD19F-C6BF-4CC6-9CCF-420F15DC0815}"/>
    <cellStyle name="Normal 6 2 3 7" xfId="17443" xr:uid="{6A8CD688-48FF-4641-9874-4708C79DE410}"/>
    <cellStyle name="Normal 6 2 3 8" xfId="28542" xr:uid="{3D598129-B38C-458D-9092-9EBBC4F82F79}"/>
    <cellStyle name="Normal 6 2 3 9" xfId="31250" xr:uid="{28E86E96-DC88-4062-B0A7-2CFD712FA19B}"/>
    <cellStyle name="Normal 6 2 4" xfId="2036" xr:uid="{BB1D6C74-72F1-4320-9E8E-6BB4E422E6DD}"/>
    <cellStyle name="Normal 6 2 4 10" xfId="36952" xr:uid="{2E8ADC2E-B66C-4555-9E70-AD2E231036F0}"/>
    <cellStyle name="Normal 6 2 4 2" xfId="14817" xr:uid="{EE144FDB-23AB-4ABC-B6EE-3635BE190CDA}"/>
    <cellStyle name="Normal 6 2 4 2 2" xfId="20361" xr:uid="{8A32D3C0-A623-4695-B7C8-8D29C1248F11}"/>
    <cellStyle name="Normal 6 2 4 2 2 2" xfId="28552" xr:uid="{47B6C9ED-344B-41D0-8A0D-C67885A0D40A}"/>
    <cellStyle name="Normal 6 2 4 2 2 3" xfId="34172" xr:uid="{33C5816A-7F5E-4B10-ABC7-88B87DF65CC1}"/>
    <cellStyle name="Normal 6 2 4 2 3" xfId="17448" xr:uid="{8820E354-63C7-4032-995A-FC3E218148E9}"/>
    <cellStyle name="Normal 6 2 4 2 3 2" xfId="34173" xr:uid="{001F55D4-5119-4C14-816B-CBD6FBEA7C6A}"/>
    <cellStyle name="Normal 6 2 4 2 4" xfId="28551" xr:uid="{8FA16A0D-A6E2-413C-9EC4-FE5E45553CFB}"/>
    <cellStyle name="Normal 6 2 4 2 5" xfId="32216" xr:uid="{BBCFA369-9D0A-471C-AED0-824628C36C45}"/>
    <cellStyle name="Normal 6 2 4 2 6" xfId="36953" xr:uid="{EF7BA40F-CD30-4622-B124-56BA079A51F9}"/>
    <cellStyle name="Normal 6 2 4 3" xfId="15112" xr:uid="{16F16285-2CF8-4AFB-98DB-27C1DA36D31B}"/>
    <cellStyle name="Normal 6 2 4 3 2" xfId="20362" xr:uid="{C7BB4D52-473C-4ED0-AA76-9A3AC2DEC2D7}"/>
    <cellStyle name="Normal 6 2 4 3 2 2" xfId="28554" xr:uid="{C22B0382-1ED0-431E-AEF1-3D941D1DCCC6}"/>
    <cellStyle name="Normal 6 2 4 3 3" xfId="17449" xr:uid="{DEBB61EC-EFA8-491C-89DC-78A63EAA719B}"/>
    <cellStyle name="Normal 6 2 4 3 4" xfId="28553" xr:uid="{126104FC-6D8B-4D0A-B2B7-6101F687EE1B}"/>
    <cellStyle name="Normal 6 2 4 3 5" xfId="34174" xr:uid="{A0466472-5C6B-4917-A536-062FEABFB32C}"/>
    <cellStyle name="Normal 6 2 4 3 6" xfId="36954" xr:uid="{E404C82A-1535-4D49-8098-30D0E069AF02}"/>
    <cellStyle name="Normal 6 2 4 4" xfId="15474" xr:uid="{9C498A73-E9FC-4FDB-8CA2-FBD8F4ADA82F}"/>
    <cellStyle name="Normal 6 2 4 4 2" xfId="20363" xr:uid="{9DB6A4FE-6785-46E4-BECA-DE9F0A3B8C79}"/>
    <cellStyle name="Normal 6 2 4 4 2 2" xfId="28556" xr:uid="{139E319E-4299-4CE2-B521-07FA512C7C9B}"/>
    <cellStyle name="Normal 6 2 4 4 3" xfId="17450" xr:uid="{AB4C92F5-915C-4878-9B0C-F8F99EC4FEC5}"/>
    <cellStyle name="Normal 6 2 4 4 4" xfId="28555" xr:uid="{8833F95C-45E4-40DC-934D-722BC4ECC5C6}"/>
    <cellStyle name="Normal 6 2 4 4 5" xfId="34175" xr:uid="{E37526BF-5650-4218-B9C0-53053B5E077F}"/>
    <cellStyle name="Normal 6 2 4 4 6" xfId="36955" xr:uid="{C087BD4E-F967-4D33-B295-D224948110FD}"/>
    <cellStyle name="Normal 6 2 4 5" xfId="14602" xr:uid="{A81DF438-B174-44A9-B152-FF000F50F500}"/>
    <cellStyle name="Normal 6 2 4 5 2" xfId="20360" xr:uid="{AAD8F057-F509-48BE-95F6-DDDBE47E7DD1}"/>
    <cellStyle name="Normal 6 2 4 5 3" xfId="28557" xr:uid="{C9E8B561-9931-48B9-BFB1-A7190CFC65A6}"/>
    <cellStyle name="Normal 6 2 4 5 4" xfId="36956" xr:uid="{ED50E300-0FE4-4EF8-AF4E-CC8FA5C7AAC1}"/>
    <cellStyle name="Normal 6 2 4 6" xfId="17447" xr:uid="{D63EFDC6-0332-49B0-A456-184690E3C9CE}"/>
    <cellStyle name="Normal 6 2 4 7" xfId="28550" xr:uid="{DAD00CEB-4007-44F8-ADEE-47BD05329E51}"/>
    <cellStyle name="Normal 6 2 4 8" xfId="31252" xr:uid="{7C4AF549-097E-49D3-9DC9-E835D1CBF3FB}"/>
    <cellStyle name="Normal 6 2 4 9" xfId="32215" xr:uid="{57C6259A-9B64-465F-8FA3-BF2C49584DEF}"/>
    <cellStyle name="Normal 6 2 5" xfId="1770" xr:uid="{080C87C3-6511-453A-B2E0-560938A856D6}"/>
    <cellStyle name="Normal 6 2 5 2" xfId="20364" xr:uid="{4C39275C-089D-4360-A547-707D3C4EA958}"/>
    <cellStyle name="Normal 6 2 5 2 2" xfId="28559" xr:uid="{7522CBB8-509E-4AB1-AEC8-1466BEBE8157}"/>
    <cellStyle name="Normal 6 2 5 2 3" xfId="34176" xr:uid="{41262790-1C18-4AE6-B18A-D34B8D4BE0F1}"/>
    <cellStyle name="Normal 6 2 5 3" xfId="17451" xr:uid="{835CCB00-BF2A-49DE-83E9-F470429F096F}"/>
    <cellStyle name="Normal 6 2 5 3 2" xfId="34177" xr:uid="{15ED4081-AA2A-44F8-B96F-8B9E7D902AF9}"/>
    <cellStyle name="Normal 6 2 5 4" xfId="28558" xr:uid="{DAB1B00D-ADEE-4CB6-9220-88522F55A12A}"/>
    <cellStyle name="Normal 6 2 5 5" xfId="32217" xr:uid="{33314D46-99E9-404A-8DAD-6FBAA8E38930}"/>
    <cellStyle name="Normal 6 2 5 6" xfId="36957" xr:uid="{34712618-7FFC-461B-BA20-F6D44E07D878}"/>
    <cellStyle name="Normal 6 2 6" xfId="2031" xr:uid="{CE96345F-2D0A-4E4F-A9D2-FF8B7A62D5A5}"/>
    <cellStyle name="Normal 6 2 6 2" xfId="20365" xr:uid="{AFB14DC8-FD19-4E74-8C5E-494DD4D61BC5}"/>
    <cellStyle name="Normal 6 2 6 2 2" xfId="28561" xr:uid="{BE7E79A5-CD7C-4256-9357-2DAA9C26A3EF}"/>
    <cellStyle name="Normal 6 2 6 3" xfId="17452" xr:uid="{9B6E41FC-917F-44BA-A3C9-C56369B5F12B}"/>
    <cellStyle name="Normal 6 2 6 4" xfId="28560" xr:uid="{33371CBF-E422-4CF9-842F-4A60980C44DB}"/>
    <cellStyle name="Normal 6 2 6 5" xfId="34178" xr:uid="{7E22B3E9-6DBD-4B8B-B223-E35710A8C584}"/>
    <cellStyle name="Normal 6 2 6 6" xfId="36958" xr:uid="{F7C648E9-1522-459A-A3C7-96295B9A9A16}"/>
    <cellStyle name="Normal 6 2 7" xfId="2018" xr:uid="{9D851486-9CFC-45A5-BAF8-35B509C214FE}"/>
    <cellStyle name="Normal 6 2 7 2" xfId="20366" xr:uid="{C6B0BD51-A864-42B3-8938-84D59D5966E5}"/>
    <cellStyle name="Normal 6 2 7 2 2" xfId="28563" xr:uid="{8AC72F73-DF35-445F-BE17-F4E8E3CE4C46}"/>
    <cellStyle name="Normal 6 2 7 3" xfId="17453" xr:uid="{4BF55E57-A02C-4725-8FF6-A8D32516C644}"/>
    <cellStyle name="Normal 6 2 7 4" xfId="28562" xr:uid="{755F3C39-5927-49AF-BC66-E7FD62D439AE}"/>
    <cellStyle name="Normal 6 2 7 5" xfId="34179" xr:uid="{A78B2B88-E1FD-4C2E-8B1C-9862EA6B4F26}"/>
    <cellStyle name="Normal 6 2 7 6" xfId="36959" xr:uid="{4A0A5537-F2EF-4B75-98D8-E3C844AD3BFF}"/>
    <cellStyle name="Normal 6 2 8" xfId="2166" xr:uid="{A855E786-5F31-40E7-BF5D-BD9BF196E718}"/>
    <cellStyle name="Normal 6 2 8 2" xfId="32194" xr:uid="{04FB3BC4-4EE5-40B8-AD8F-09A1218313BB}"/>
    <cellStyle name="Normal 6 20" xfId="10459" xr:uid="{8B0391C3-71C0-4A51-B68F-793BE95BD5A7}"/>
    <cellStyle name="Normal 6 21" xfId="10460" xr:uid="{8AB2A760-5A27-49C7-94E0-E5C875A9F7BA}"/>
    <cellStyle name="Normal 6 22" xfId="10461" xr:uid="{E8043768-A684-4123-BE70-F63279A65EE0}"/>
    <cellStyle name="Normal 6 23" xfId="10462" xr:uid="{781B7C55-8865-4125-99E2-461CA96AF2A2}"/>
    <cellStyle name="Normal 6 24" xfId="10463" xr:uid="{0DA8C11B-3AFC-4D5E-9E35-8DE762885B6F}"/>
    <cellStyle name="Normal 6 25" xfId="10464" xr:uid="{2489E92A-D8C3-4F4F-9125-85F946EA265C}"/>
    <cellStyle name="Normal 6 26" xfId="10465" xr:uid="{46C93649-E3A6-48A6-B2B5-C764BAAC3077}"/>
    <cellStyle name="Normal 6 27" xfId="10466" xr:uid="{27E9C18F-0F09-4029-9887-0513B6D27216}"/>
    <cellStyle name="Normal 6 28" xfId="10467" xr:uid="{19C7C15A-9892-4392-AA3E-C5BB0383C856}"/>
    <cellStyle name="Normal 6 29" xfId="10468" xr:uid="{9A4D2322-96FD-433B-B069-74DB14BB1BDF}"/>
    <cellStyle name="Normal 6 3" xfId="1453" xr:uid="{558553C1-F299-4F68-9D45-7AF3DC302273}"/>
    <cellStyle name="Normal 6 3 2" xfId="2177" xr:uid="{A52B522B-84D8-4732-B95C-F46F9BC39516}"/>
    <cellStyle name="Normal 6 3 2 2" xfId="28566" xr:uid="{ADA73783-BD35-4605-A3CE-E628DAED869D}"/>
    <cellStyle name="Normal 6 3 2 2 2" xfId="32221" xr:uid="{5F2FD2EB-C714-43B1-9A95-DA7FC48D8ADC}"/>
    <cellStyle name="Normal 6 3 2 2 2 2" xfId="32222" xr:uid="{DA89D7F9-5967-41BB-AFF4-B865267ED89F}"/>
    <cellStyle name="Normal 6 3 2 2 2 2 2" xfId="34180" xr:uid="{9D0BBB5D-BC24-4DDB-BB3F-8DE288714C0E}"/>
    <cellStyle name="Normal 6 3 2 2 2 2 3" xfId="34181" xr:uid="{222891E2-5FFF-4403-A1AC-B810BE0A755D}"/>
    <cellStyle name="Normal 6 3 2 2 2 3" xfId="34182" xr:uid="{33D39666-E203-4812-BE9A-FDFBA2C5D81F}"/>
    <cellStyle name="Normal 6 3 2 2 2 4" xfId="34183" xr:uid="{96920DDD-634B-4D91-AAEB-73F259C3C508}"/>
    <cellStyle name="Normal 6 3 2 2 3" xfId="32223" xr:uid="{38CEA678-014F-4692-AC87-2E5CBF8C2FB8}"/>
    <cellStyle name="Normal 6 3 2 2 3 2" xfId="34184" xr:uid="{991FB514-01B5-4687-B71A-30A24D53E380}"/>
    <cellStyle name="Normal 6 3 2 2 3 3" xfId="34185" xr:uid="{1735E493-E7F3-4217-8147-C67BF1CB2752}"/>
    <cellStyle name="Normal 6 3 2 2 4" xfId="34186" xr:uid="{2E8E7C3B-6321-4C56-9574-DA2528EDECCB}"/>
    <cellStyle name="Normal 6 3 2 2 5" xfId="34187" xr:uid="{AF192470-A1E9-42E7-8EE6-44BA4B268E4B}"/>
    <cellStyle name="Normal 6 3 2 2 6" xfId="32220" xr:uid="{12308BD9-44F3-42BD-B0D1-F5D442CE32DC}"/>
    <cellStyle name="Normal 6 3 2 3" xfId="28565" xr:uid="{F4F6CBFA-C105-4BEE-8B88-974BFAF9D707}"/>
    <cellStyle name="Normal 6 3 2 3 2" xfId="32225" xr:uid="{DBD329F6-76D8-4626-978F-D0D62149BEB7}"/>
    <cellStyle name="Normal 6 3 2 3 2 2" xfId="34188" xr:uid="{FF84D5D3-8AF0-49BD-9FC7-00BB7BD1285D}"/>
    <cellStyle name="Normal 6 3 2 3 2 3" xfId="34189" xr:uid="{15BEE38F-F166-4A50-A02A-EA7914B16E95}"/>
    <cellStyle name="Normal 6 3 2 3 3" xfId="34190" xr:uid="{1502CE4C-E1B2-4984-BC98-2087BE8196B0}"/>
    <cellStyle name="Normal 6 3 2 3 4" xfId="34191" xr:uid="{F56CB8A9-031D-463C-95B1-B6C28FA98B53}"/>
    <cellStyle name="Normal 6 3 2 3 5" xfId="32224" xr:uid="{25C26F65-5AE1-4C8C-A996-7DE132308188}"/>
    <cellStyle name="Normal 6 3 2 4" xfId="32226" xr:uid="{C7C0A136-5937-40F4-8EBA-5E378BACA003}"/>
    <cellStyle name="Normal 6 3 2 4 2" xfId="34192" xr:uid="{8370029C-855F-45BA-951D-AAA904F40970}"/>
    <cellStyle name="Normal 6 3 2 4 3" xfId="34193" xr:uid="{2E370CB9-CBD0-44EC-B1A9-4006792F63F4}"/>
    <cellStyle name="Normal 6 3 2 5" xfId="34194" xr:uid="{820624F4-7F34-48BA-87DB-7C0255F196C2}"/>
    <cellStyle name="Normal 6 3 2 6" xfId="34195" xr:uid="{BF114983-A659-4F5E-98E6-B7DA2A58E13E}"/>
    <cellStyle name="Normal 6 3 2 7" xfId="32219" xr:uid="{C4584429-0555-4ABC-BDE8-1441E7469A9B}"/>
    <cellStyle name="Normal 6 3 2 8" xfId="10469" xr:uid="{5FB079A5-96D6-46DF-BC83-C85FAFF0BB1F}"/>
    <cellStyle name="Normal 6 3 3" xfId="28564" xr:uid="{C80107C1-C22F-4D99-B9EE-D9295D4E6D4F}"/>
    <cellStyle name="Normal 6 3 3 2" xfId="32228" xr:uid="{2A06CDB4-329E-4C43-8224-D0D24AD97F74}"/>
    <cellStyle name="Normal 6 3 3 2 2" xfId="32229" xr:uid="{10BFF5F8-63C3-4D46-B478-168D8C373831}"/>
    <cellStyle name="Normal 6 3 3 2 2 2" xfId="34196" xr:uid="{7CB7FC85-1490-447A-8E17-161553287DB9}"/>
    <cellStyle name="Normal 6 3 3 2 2 3" xfId="34197" xr:uid="{6C4CC0B5-7D71-4B33-9AC9-6FAE73C77294}"/>
    <cellStyle name="Normal 6 3 3 2 3" xfId="34198" xr:uid="{CDEFE856-E00C-40F3-8752-AFDB10E57C28}"/>
    <cellStyle name="Normal 6 3 3 2 4" xfId="34199" xr:uid="{072DF1AA-5893-496B-917E-140509EB39B9}"/>
    <cellStyle name="Normal 6 3 3 3" xfId="32230" xr:uid="{B057D53A-9F7D-4E7D-8498-2C4668F83797}"/>
    <cellStyle name="Normal 6 3 3 3 2" xfId="34200" xr:uid="{621A9E35-9C62-495B-AD28-F68DBA5A8467}"/>
    <cellStyle name="Normal 6 3 3 3 3" xfId="34201" xr:uid="{BB342441-3AEC-4628-8F63-9400E40A5F8E}"/>
    <cellStyle name="Normal 6 3 3 4" xfId="34202" xr:uid="{E0C78EC9-4427-4142-8B4A-C97BA61DE860}"/>
    <cellStyle name="Normal 6 3 3 5" xfId="34203" xr:uid="{EB3B7F3B-61F5-4BE0-98E8-BE1A6966E7BE}"/>
    <cellStyle name="Normal 6 3 3 6" xfId="32227" xr:uid="{FBC6FA49-884F-489C-A21A-417AC0E33C2F}"/>
    <cellStyle name="Normal 6 3 4" xfId="31253" xr:uid="{583B363C-9534-49E3-A59C-3DD2E8C979B3}"/>
    <cellStyle name="Normal 6 3 4 2" xfId="32232" xr:uid="{F90CB8D5-09E7-473E-A432-962D84DD77C1}"/>
    <cellStyle name="Normal 6 3 4 2 2" xfId="34204" xr:uid="{D7E22C0B-CD5C-4807-9325-43A5CCE0DE94}"/>
    <cellStyle name="Normal 6 3 4 2 3" xfId="34205" xr:uid="{82999879-1C51-4588-8229-1659D24A7959}"/>
    <cellStyle name="Normal 6 3 4 3" xfId="34206" xr:uid="{42DC8519-B799-40F4-8A3D-E079F5B974B7}"/>
    <cellStyle name="Normal 6 3 4 4" xfId="34207" xr:uid="{BB6EB209-98C8-4514-B32B-10B617D2EDF4}"/>
    <cellStyle name="Normal 6 3 4 5" xfId="32231" xr:uid="{1AE5AC20-D705-431C-9FF5-8329440E3CB2}"/>
    <cellStyle name="Normal 6 3 5" xfId="32233" xr:uid="{3C4419C0-FCBD-4626-B940-8D0D91F4032F}"/>
    <cellStyle name="Normal 6 3 5 2" xfId="34208" xr:uid="{46289907-4615-46F0-8F4D-E8620C39171E}"/>
    <cellStyle name="Normal 6 3 5 3" xfId="34209" xr:uid="{E26D2264-463D-4703-A2BC-98A17C3E356E}"/>
    <cellStyle name="Normal 6 3 6" xfId="34210" xr:uid="{A26E2CA8-EAF9-47FF-807B-36F748E39E38}"/>
    <cellStyle name="Normal 6 3 7" xfId="34211" xr:uid="{4016C291-173B-4572-BCF2-6421F71DF9BB}"/>
    <cellStyle name="Normal 6 3 8" xfId="32218" xr:uid="{CC12FAB3-F789-4CD1-A6ED-A680769E2198}"/>
    <cellStyle name="Normal 6 30" xfId="10470" xr:uid="{06ED2ED7-AE9C-4571-AF11-19934BB665E2}"/>
    <cellStyle name="Normal 6 31" xfId="10471" xr:uid="{135350FD-80EC-4989-BA9C-44525CE97BB3}"/>
    <cellStyle name="Normal 6 32" xfId="10472" xr:uid="{141FC6ED-BC22-4DDA-A9DC-7EBECADF259A}"/>
    <cellStyle name="Normal 6 33" xfId="10473" xr:uid="{D7281832-F68F-4544-8FD0-E1CB526F041F}"/>
    <cellStyle name="Normal 6 34" xfId="12700" xr:uid="{D16BDE9D-1216-4FCD-8B28-0EDC9AD04BBB}"/>
    <cellStyle name="Normal 6 4" xfId="1454" xr:uid="{E75F67D1-5AC1-4479-9B1B-8CCFFBC5B01F}"/>
    <cellStyle name="Normal 6 4 2" xfId="1852" xr:uid="{0E1073F0-9FBA-4144-8C62-B6FF512245E1}"/>
    <cellStyle name="Normal 6 4 2 2" xfId="32236" xr:uid="{FD19E7B6-16C2-482A-A89A-8526C1FE0D88}"/>
    <cellStyle name="Normal 6 4 2 2 2" xfId="32237" xr:uid="{47742D72-BE5C-4C04-AB66-A901A5CB2190}"/>
    <cellStyle name="Normal 6 4 2 2 2 2" xfId="34212" xr:uid="{A2670D22-4422-4950-93EB-27A74825D670}"/>
    <cellStyle name="Normal 6 4 2 2 2 3" xfId="34213" xr:uid="{9B8AB458-69A2-4299-8F2D-6C0D6C8044E0}"/>
    <cellStyle name="Normal 6 4 2 2 3" xfId="34214" xr:uid="{FB171A62-AC07-4787-8BD0-AECF191DEDA1}"/>
    <cellStyle name="Normal 6 4 2 2 4" xfId="34215" xr:uid="{2B839885-FAFF-4B25-83A1-4F4CB8275361}"/>
    <cellStyle name="Normal 6 4 2 3" xfId="32238" xr:uid="{EF6541E6-48C2-443D-B876-95B2E6A7551F}"/>
    <cellStyle name="Normal 6 4 2 3 2" xfId="34216" xr:uid="{FC061155-22FA-430E-97C1-D9905DD770FF}"/>
    <cellStyle name="Normal 6 4 2 3 3" xfId="34217" xr:uid="{A999BDBA-FC1E-4FFE-BABC-C5261E14C8A9}"/>
    <cellStyle name="Normal 6 4 2 4" xfId="34218" xr:uid="{AB9DF6D3-B1A5-4B32-B079-E9688938D2A6}"/>
    <cellStyle name="Normal 6 4 2 5" xfId="34219" xr:uid="{158AF03B-DCF7-4A0A-AF65-E4FB4FED3885}"/>
    <cellStyle name="Normal 6 4 2 6" xfId="32235" xr:uid="{AE3788AE-3DE0-4D03-B853-A2AF3363AE3F}"/>
    <cellStyle name="Normal 6 4 2 7" xfId="10474" xr:uid="{24E43703-732B-43CC-864C-20EFB296E8C0}"/>
    <cellStyle name="Normal 6 4 3" xfId="32239" xr:uid="{C8D455B9-E9D0-4E8B-9E48-F00544D4453F}"/>
    <cellStyle name="Normal 6 4 3 2" xfId="32240" xr:uid="{555B5227-C3D7-4992-A0B1-D5F5446CAE50}"/>
    <cellStyle name="Normal 6 4 3 2 2" xfId="34220" xr:uid="{9E554766-2F35-450E-A3CF-99D49C5ADB22}"/>
    <cellStyle name="Normal 6 4 3 2 3" xfId="34221" xr:uid="{17A31003-2178-4FBB-ADEC-0ACE96E085DC}"/>
    <cellStyle name="Normal 6 4 3 3" xfId="34222" xr:uid="{220F879B-93BE-4CA8-AB41-8E0D51292999}"/>
    <cellStyle name="Normal 6 4 3 4" xfId="34223" xr:uid="{EC68ED29-DEB8-4F46-94FB-FE8A1EB5786C}"/>
    <cellStyle name="Normal 6 4 4" xfId="32241" xr:uid="{A11CE455-4DEA-462F-A364-DB8AA88926DB}"/>
    <cellStyle name="Normal 6 4 4 2" xfId="34224" xr:uid="{26C87F2D-AA7F-49A7-835B-07231F953F3E}"/>
    <cellStyle name="Normal 6 4 4 3" xfId="34225" xr:uid="{6941D149-B199-4DBD-9592-5BEAE0B9F50F}"/>
    <cellStyle name="Normal 6 4 5" xfId="34226" xr:uid="{8A8DE7E7-380E-4D68-AEB3-9B77A209C5C9}"/>
    <cellStyle name="Normal 6 4 6" xfId="34227" xr:uid="{8CAA88C8-BC20-4570-BE1B-BCD897EC8671}"/>
    <cellStyle name="Normal 6 4 7" xfId="32234" xr:uid="{D40B5040-B0C1-4A15-A037-8EC95E52BDB9}"/>
    <cellStyle name="Normal 6 5" xfId="1455" xr:uid="{05D57A29-1FD3-420C-BF94-72A709CC00F7}"/>
    <cellStyle name="Normal 6 5 2" xfId="2094" xr:uid="{21FF7F14-3AC1-495E-8525-742A4354502C}"/>
    <cellStyle name="Normal 6 5 2 2" xfId="32244" xr:uid="{81D726E0-8DAC-4F1B-A52F-EB224AC8D1B5}"/>
    <cellStyle name="Normal 6 5 2 2 2" xfId="32245" xr:uid="{21A8D0C2-B766-4A4E-9504-84928763F393}"/>
    <cellStyle name="Normal 6 5 2 2 2 2" xfId="34228" xr:uid="{C60B3983-7758-4952-9BD7-2A2D40521A1C}"/>
    <cellStyle name="Normal 6 5 2 2 2 3" xfId="34229" xr:uid="{8A6CBC0E-CB90-4B39-A89B-751E2CD7DC90}"/>
    <cellStyle name="Normal 6 5 2 2 3" xfId="34230" xr:uid="{AEB7B071-D77D-44C5-89DF-65EC137C4A2D}"/>
    <cellStyle name="Normal 6 5 2 2 4" xfId="34231" xr:uid="{1AC88D12-E2E8-4EC5-85CC-6B781BA204A9}"/>
    <cellStyle name="Normal 6 5 2 3" xfId="32246" xr:uid="{B6652A7D-9097-4708-83D9-77D7AB0ACABA}"/>
    <cellStyle name="Normal 6 5 2 3 2" xfId="34232" xr:uid="{9C3FC4CA-4AB2-4840-8FFB-539FC2D0B46A}"/>
    <cellStyle name="Normal 6 5 2 3 3" xfId="34233" xr:uid="{2D47AAE2-CF18-4C1F-B416-114AEF096CF3}"/>
    <cellStyle name="Normal 6 5 2 4" xfId="34234" xr:uid="{798ECF12-8E61-46B7-9B0A-4599D24CE5A2}"/>
    <cellStyle name="Normal 6 5 2 5" xfId="34235" xr:uid="{C7B30FE3-CFF1-4DAF-B6B6-2142A988A9E1}"/>
    <cellStyle name="Normal 6 5 2 6" xfId="32243" xr:uid="{751ACFFA-88B9-4E57-B017-26D0EA17C1C6}"/>
    <cellStyle name="Normal 6 5 2 7" xfId="10475" xr:uid="{E4F7CCBC-4A30-4376-8C9B-85CE1CDBEE71}"/>
    <cellStyle name="Normal 6 5 3" xfId="32247" xr:uid="{951DF362-0B66-4174-A81F-4E7D532497E0}"/>
    <cellStyle name="Normal 6 5 3 2" xfId="32248" xr:uid="{BAC6C7BC-40E3-4E5E-A77E-CD08E35EAAE8}"/>
    <cellStyle name="Normal 6 5 3 2 2" xfId="34236" xr:uid="{04A85DF5-8A97-41D9-A5E1-DD45F26BA0E2}"/>
    <cellStyle name="Normal 6 5 3 2 3" xfId="34237" xr:uid="{9A0D9B84-AD8D-4652-B531-D953AF012FB4}"/>
    <cellStyle name="Normal 6 5 3 3" xfId="34238" xr:uid="{760EF566-600A-4FAC-9D93-BD69569D3592}"/>
    <cellStyle name="Normal 6 5 3 4" xfId="34239" xr:uid="{94773750-4047-49A6-8C7D-F5A21C22FBC0}"/>
    <cellStyle name="Normal 6 5 4" xfId="32249" xr:uid="{8AEE1630-F582-4A6B-9C9B-E4CBEFA3D86D}"/>
    <cellStyle name="Normal 6 5 4 2" xfId="34240" xr:uid="{95FFDBEB-250F-47CA-A04C-9B1025782EA3}"/>
    <cellStyle name="Normal 6 5 4 3" xfId="34241" xr:uid="{ABF49AF8-2BB3-4395-9114-D143C2990A35}"/>
    <cellStyle name="Normal 6 5 5" xfId="34242" xr:uid="{A93CC3A4-FF8E-49EE-9C22-8F1A4E6E7261}"/>
    <cellStyle name="Normal 6 5 6" xfId="34243" xr:uid="{29F787E4-7457-460C-ADA2-C9281E31C1EF}"/>
    <cellStyle name="Normal 6 5 7" xfId="32242" xr:uid="{AD8996A6-68BE-4035-A189-6F8D8DCD82D8}"/>
    <cellStyle name="Normal 6 6" xfId="1456" xr:uid="{8D61A35A-F77A-4776-84BA-8EDC3D3BCFDA}"/>
    <cellStyle name="Normal 6 6 2" xfId="2069" xr:uid="{124E784D-C35D-4FB1-90E6-7A57D6630F4B}"/>
    <cellStyle name="Normal 6 6 2 2" xfId="17455" xr:uid="{2B9BA64F-AC33-4AD2-87F0-12179AC94400}"/>
    <cellStyle name="Normal 6 6 2 2 2" xfId="32253" xr:uid="{0C01D323-C08B-4FD4-84A6-90CE45645636}"/>
    <cellStyle name="Normal 6 6 2 2 2 2" xfId="34244" xr:uid="{540F8076-59F4-43AF-87F5-0846E46B74D0}"/>
    <cellStyle name="Normal 6 6 2 2 2 3" xfId="34245" xr:uid="{096065C4-C739-4CF8-9DFB-BBA3026108A1}"/>
    <cellStyle name="Normal 6 6 2 2 3" xfId="34246" xr:uid="{C9D13D17-C40E-442E-A14C-540AD9E8355A}"/>
    <cellStyle name="Normal 6 6 2 2 4" xfId="34247" xr:uid="{5CB9ECAD-83B4-449C-8AA5-5872C03C17EE}"/>
    <cellStyle name="Normal 6 6 2 2 5" xfId="32252" xr:uid="{4ADA83AC-A2E4-4C60-B342-37BFDA7BF9BF}"/>
    <cellStyle name="Normal 6 6 2 3" xfId="17454" xr:uid="{06325DA7-C982-4365-816D-B0E639CD6DE7}"/>
    <cellStyle name="Normal 6 6 2 3 2" xfId="34248" xr:uid="{E0E01410-C62F-4D4D-9343-0FD9D73C1AC2}"/>
    <cellStyle name="Normal 6 6 2 3 3" xfId="34249" xr:uid="{15D19430-78B1-4C31-B743-2A1E014E7CA9}"/>
    <cellStyle name="Normal 6 6 2 3 4" xfId="32254" xr:uid="{437D8272-5025-4B88-8F82-8B6A3248E9BE}"/>
    <cellStyle name="Normal 6 6 2 4" xfId="34250" xr:uid="{E3646812-558F-43D5-B486-FF9C939587DD}"/>
    <cellStyle name="Normal 6 6 2 5" xfId="34251" xr:uid="{DAA04A3C-B709-477B-B7CF-FE1FB4CA252F}"/>
    <cellStyle name="Normal 6 6 2 6" xfId="32251" xr:uid="{049A5819-B4E4-4497-A626-11C5ABC4BD4E}"/>
    <cellStyle name="Normal 6 6 2 7" xfId="10476" xr:uid="{397236F0-77CD-45E2-8BE4-4FC34ABD3BB6}"/>
    <cellStyle name="Normal 6 6 3" xfId="32255" xr:uid="{7E46F524-162B-4321-9D85-E7298C37ADD0}"/>
    <cellStyle name="Normal 6 6 3 2" xfId="32256" xr:uid="{A28D9521-4F3D-4E4D-8D9F-A1246A908181}"/>
    <cellStyle name="Normal 6 6 3 2 2" xfId="34252" xr:uid="{DC914EBE-20D7-4176-A475-DD014F33392B}"/>
    <cellStyle name="Normal 6 6 3 2 3" xfId="34253" xr:uid="{0C7BBCFD-9BCF-4BB8-9EEE-4A698B4E6A60}"/>
    <cellStyle name="Normal 6 6 3 3" xfId="34254" xr:uid="{7371E839-4B9F-47B8-8972-4473A9400EF8}"/>
    <cellStyle name="Normal 6 6 3 4" xfId="34255" xr:uid="{528D6109-7B8E-4CF3-BBEB-94A761E101CC}"/>
    <cellStyle name="Normal 6 6 4" xfId="32257" xr:uid="{4D131E06-61C7-445D-9444-045B61F74DEA}"/>
    <cellStyle name="Normal 6 6 4 2" xfId="34256" xr:uid="{E7E78927-6CC3-49BC-BD3C-F5317706E717}"/>
    <cellStyle name="Normal 6 6 4 3" xfId="34257" xr:uid="{9559A19E-7BF3-42B9-8FAA-E216B85969A6}"/>
    <cellStyle name="Normal 6 6 5" xfId="34258" xr:uid="{D7CDB87B-EA02-4689-9A5B-DB7E6C61A658}"/>
    <cellStyle name="Normal 6 6 6" xfId="34259" xr:uid="{9A7ACC23-0DBE-4F73-9246-14CC19EFE223}"/>
    <cellStyle name="Normal 6 6 7" xfId="32250" xr:uid="{A0D45F8F-4787-4475-951C-751B27E8D78E}"/>
    <cellStyle name="Normal 6 7" xfId="1457" xr:uid="{D44ABADB-875B-49B9-8AFD-EED85401F6CB}"/>
    <cellStyle name="Normal 6 7 10" xfId="10477" xr:uid="{394EE703-8058-4666-BD38-04DEAFBC3B7D}"/>
    <cellStyle name="Normal 6 7 2" xfId="2080" xr:uid="{53F400A8-F42D-4D3E-B016-F8EB13AB5719}"/>
    <cellStyle name="Normal 6 7 2 2" xfId="14818" xr:uid="{B34951D7-854D-4B3E-B00D-7104BF3756B9}"/>
    <cellStyle name="Normal 6 7 2 2 2" xfId="20368" xr:uid="{56EE7B05-4E0D-4BEC-B7C7-DD671844CB47}"/>
    <cellStyle name="Normal 6 7 2 2 2 2" xfId="34260" xr:uid="{1AE8BA42-DD99-4595-996C-32ACA6F2A9C4}"/>
    <cellStyle name="Normal 6 7 2 2 3" xfId="28569" xr:uid="{E225542D-B90B-4C5F-B6C2-ECAD5BF4D624}"/>
    <cellStyle name="Normal 6 7 2 2 3 2" xfId="34261" xr:uid="{6D6F209B-3A97-4CEE-AFF5-14F4DCA7037E}"/>
    <cellStyle name="Normal 6 7 2 2 4" xfId="31256" xr:uid="{EF7E3092-EE5D-479E-9D71-B7711B3880E4}"/>
    <cellStyle name="Normal 6 7 2 2 5" xfId="32260" xr:uid="{B076CEB4-F6B7-4057-8B56-FBDE61BAEEE3}"/>
    <cellStyle name="Normal 6 7 2 2 6" xfId="36961" xr:uid="{0905F90E-87D9-40CC-A06B-8E7B4FDF584B}"/>
    <cellStyle name="Normal 6 7 2 3" xfId="17457" xr:uid="{3D236529-586C-4649-88F1-34FFF3AB4AAA}"/>
    <cellStyle name="Normal 6 7 2 3 2" xfId="34262" xr:uid="{5C73D46E-57AC-42E0-884F-E7676A21006C}"/>
    <cellStyle name="Normal 6 7 2 4" xfId="28568" xr:uid="{CEB9D5E9-B3DE-41D8-A420-BF3654609D9A}"/>
    <cellStyle name="Normal 6 7 2 4 2" xfId="34263" xr:uid="{8731FD18-17E5-4995-A027-913006A80EF6}"/>
    <cellStyle name="Normal 6 7 2 5" xfId="31255" xr:uid="{19B2A6F2-BC44-4BA6-9A84-2152BF4B117A}"/>
    <cellStyle name="Normal 6 7 2 6" xfId="32259" xr:uid="{CB5EBBAD-2C84-4A21-8AF3-5852B4E7583B}"/>
    <cellStyle name="Normal 6 7 2 7" xfId="36960" xr:uid="{25D263D8-93FD-4D5F-B294-5359E9A1D1E7}"/>
    <cellStyle name="Normal 6 7 2 8" xfId="12709" xr:uid="{546C5116-80D9-4E05-A391-B62A0A670D22}"/>
    <cellStyle name="Normal 6 7 3" xfId="12710" xr:uid="{4B126716-21EF-4020-AA16-C2FAA3F8AE57}"/>
    <cellStyle name="Normal 6 7 3 2" xfId="15113" xr:uid="{8C760563-FEB3-4552-BF5A-CAA9A7B4240C}"/>
    <cellStyle name="Normal 6 7 3 2 2" xfId="20369" xr:uid="{0217DA72-B7F4-4668-991D-ADBB832D1244}"/>
    <cellStyle name="Normal 6 7 3 2 3" xfId="28571" xr:uid="{B80A5090-5A5F-4DA6-BABB-F81162CB80DE}"/>
    <cellStyle name="Normal 6 7 3 2 4" xfId="31258" xr:uid="{BB5F8CE5-488E-4326-AEF6-0E3E7BD4CC7B}"/>
    <cellStyle name="Normal 6 7 3 2 5" xfId="34264" xr:uid="{F2DB0066-EAB4-4F62-ABDE-5626566D4C5C}"/>
    <cellStyle name="Normal 6 7 3 2 6" xfId="36963" xr:uid="{E4FCEF08-9541-417F-A5B2-ED28767EBA46}"/>
    <cellStyle name="Normal 6 7 3 3" xfId="17458" xr:uid="{CE32406F-7696-4AA3-BB9B-88CAE6106BFD}"/>
    <cellStyle name="Normal 6 7 3 3 2" xfId="34265" xr:uid="{B23E4301-6608-415D-9CB7-C82230255652}"/>
    <cellStyle name="Normal 6 7 3 4" xfId="28570" xr:uid="{43EB0308-8D34-4292-809D-3164398601D9}"/>
    <cellStyle name="Normal 6 7 3 5" xfId="31257" xr:uid="{43763113-0A79-4EC3-84C2-6DAFDC4EAC72}"/>
    <cellStyle name="Normal 6 7 3 6" xfId="32261" xr:uid="{16B42AF1-EB05-46BF-BBB7-BE23616CD4F0}"/>
    <cellStyle name="Normal 6 7 3 7" xfId="36962" xr:uid="{55545D50-4E78-4051-9348-3C86843AD5B2}"/>
    <cellStyle name="Normal 6 7 4" xfId="11062" xr:uid="{195E4ECB-7A09-46A1-9DAD-933ABC7C0BBA}"/>
    <cellStyle name="Normal 6 7 4 2" xfId="15475" xr:uid="{7843576B-5BE8-47D6-819E-FEC2028C4DC2}"/>
    <cellStyle name="Normal 6 7 4 2 2" xfId="20370" xr:uid="{49768DAD-DB53-415A-822E-37D21554417A}"/>
    <cellStyle name="Normal 6 7 4 2 3" xfId="28573" xr:uid="{84C27285-578A-4E72-BE04-D5D3832C9468}"/>
    <cellStyle name="Normal 6 7 4 2 4" xfId="36965" xr:uid="{B378F661-B906-440C-B937-CC703A79D604}"/>
    <cellStyle name="Normal 6 7 4 3" xfId="17459" xr:uid="{CA8EB2EA-AC19-47D6-AA45-FD2AFBCBC1B8}"/>
    <cellStyle name="Normal 6 7 4 4" xfId="28572" xr:uid="{6F56E092-535B-4A78-B6F1-0D0804E549E0}"/>
    <cellStyle name="Normal 6 7 4 5" xfId="31259" xr:uid="{AD0306FD-94BE-41E6-8778-B9B62891C654}"/>
    <cellStyle name="Normal 6 7 4 6" xfId="34266" xr:uid="{0E177D68-E02E-42BE-B074-087F6B0A5B55}"/>
    <cellStyle name="Normal 6 7 4 7" xfId="36964" xr:uid="{C29F7856-D235-4107-ACEF-6E2004E16CFD}"/>
    <cellStyle name="Normal 6 7 5" xfId="14603" xr:uid="{A235C7D6-19E0-4702-BBE7-A3B91740DF67}"/>
    <cellStyle name="Normal 6 7 5 2" xfId="20367" xr:uid="{E7E235AA-BB42-4482-85D0-52C72CD94DCD}"/>
    <cellStyle name="Normal 6 7 5 3" xfId="28574" xr:uid="{2C8674E6-F27F-4C32-831B-A7B90B5B9EB8}"/>
    <cellStyle name="Normal 6 7 5 4" xfId="34267" xr:uid="{6F381DFE-E472-4AAF-BEDF-AABC7075F95F}"/>
    <cellStyle name="Normal 6 7 5 5" xfId="36966" xr:uid="{BBCF45C9-62DB-43CD-8094-769224917D0C}"/>
    <cellStyle name="Normal 6 7 6" xfId="17456" xr:uid="{48A48C50-C076-4AED-8B80-F91CCD92992A}"/>
    <cellStyle name="Normal 6 7 7" xfId="28567" xr:uid="{B7EE5AF5-29A3-4AC0-9F0C-05862181D61B}"/>
    <cellStyle name="Normal 6 7 8" xfId="31254" xr:uid="{D2114534-3124-4EBC-BFB6-7D1B6EA95A44}"/>
    <cellStyle name="Normal 6 7 9" xfId="32258" xr:uid="{548261EB-FECC-4EE1-A704-AAA84A740E6D}"/>
    <cellStyle name="Normal 6 8" xfId="1458" xr:uid="{4E0E9CDC-7C5C-4DEC-8EFD-A7937337E267}"/>
    <cellStyle name="Normal 6 8 2" xfId="11066" xr:uid="{AD646026-8269-473A-A254-1EF3B001CF1E}"/>
    <cellStyle name="Normal 6 8 2 2" xfId="34268" xr:uid="{4AE9B1BD-66B6-4C67-9911-371AB2CB3DA5}"/>
    <cellStyle name="Normal 6 8 2 3" xfId="34269" xr:uid="{469A687F-D3E4-41E7-BAAE-12E9829D628F}"/>
    <cellStyle name="Normal 6 8 2 4" xfId="32263" xr:uid="{6D7C681D-014D-46C4-BCFB-9EEB7B099C8F}"/>
    <cellStyle name="Normal 6 8 3" xfId="14814" xr:uid="{77D21992-A19F-4CF0-AB1A-682D1F189196}"/>
    <cellStyle name="Normal 6 8 3 2" xfId="34270" xr:uid="{C847264E-2E48-411F-BE0B-090BB91840C9}"/>
    <cellStyle name="Normal 6 8 4" xfId="34271" xr:uid="{B1A6F07C-0E78-4B21-944E-8F87699B0984}"/>
    <cellStyle name="Normal 6 8 5" xfId="32262" xr:uid="{2BBAFA01-E79D-483E-893B-0937459329E9}"/>
    <cellStyle name="Normal 6 8 6" xfId="10478" xr:uid="{907661FA-E6A9-4085-998D-64609831F7E7}"/>
    <cellStyle name="Normal 6 9" xfId="10479" xr:uid="{576EDB43-D01E-4856-BC6F-12F3482282E6}"/>
    <cellStyle name="Normal 6 9 2" xfId="15778" xr:uid="{DD626743-0E9F-470D-8A85-3AFCA0B75DA4}"/>
    <cellStyle name="Normal 6 9 2 2" xfId="34272" xr:uid="{A0411542-D1AA-4811-8D88-FDE713245845}"/>
    <cellStyle name="Normal 6 9 3" xfId="31260" xr:uid="{86A4C6B2-2694-4F66-8AD2-BB758CB59134}"/>
    <cellStyle name="Normal 6 9 3 2" xfId="34273" xr:uid="{A2FF096A-2D8C-473B-8239-7746211D4ACA}"/>
    <cellStyle name="Normal 6 9 4" xfId="32264" xr:uid="{189E15DE-AE6F-47F6-91E5-35BDFE81D782}"/>
    <cellStyle name="Normal 6_CONCO_R0_Gamesa BOQ Kaniwka" xfId="7813" xr:uid="{C732EF6D-96BC-416A-8F3D-D188E9CEA91C}"/>
    <cellStyle name="Normal 60" xfId="1754" xr:uid="{A38D64CA-7405-4AF6-897D-5B214E7BCA21}"/>
    <cellStyle name="Normal 60 10" xfId="7815" xr:uid="{6FF42847-1CB7-4F08-A342-FBC6CCD0EF48}"/>
    <cellStyle name="Normal 60 10 2" xfId="7816" xr:uid="{2868D6DF-67E7-4F6F-BD62-C459E6FEE64A}"/>
    <cellStyle name="Normal 60 11" xfId="7817" xr:uid="{0EE3DCA6-A135-480F-9697-758D39FF7696}"/>
    <cellStyle name="Normal 60 11 2" xfId="7818" xr:uid="{B0339FEF-19F4-4B10-A59D-20C9D86E7711}"/>
    <cellStyle name="Normal 60 12" xfId="7819" xr:uid="{0B7AE14C-6EC8-4822-82D2-CCF7079E08F1}"/>
    <cellStyle name="Normal 60 12 2" xfId="7820" xr:uid="{92F68582-4896-4F96-939B-80FF545948CC}"/>
    <cellStyle name="Normal 60 13" xfId="7821" xr:uid="{7F3DB3CF-CF04-4771-B358-938B4F5EE7AB}"/>
    <cellStyle name="Normal 60 13 2" xfId="7822" xr:uid="{90D3C7EE-AC24-4861-A7FD-7F9B47E4C3C7}"/>
    <cellStyle name="Normal 60 14" xfId="7823" xr:uid="{C11181EF-3A6B-460E-A629-13FADE9799EC}"/>
    <cellStyle name="Normal 60 14 2" xfId="7824" xr:uid="{2EF08CF2-F567-4B38-9A2F-BC82CFF1A53F}"/>
    <cellStyle name="Normal 60 15" xfId="7825" xr:uid="{2E926D2B-8A85-4277-87C4-5F3EB936D521}"/>
    <cellStyle name="Normal 60 15 2" xfId="7826" xr:uid="{9130F19B-E6BF-4220-8507-501CA3D832E7}"/>
    <cellStyle name="Normal 60 16" xfId="7827" xr:uid="{69161B37-DA65-4C13-9852-72EC5F97E360}"/>
    <cellStyle name="Normal 60 16 2" xfId="7828" xr:uid="{464ED5BB-15C6-46D6-BA37-E28BFCCD58AC}"/>
    <cellStyle name="Normal 60 17" xfId="7829" xr:uid="{6B122A37-7396-4C33-B05D-4160641D3127}"/>
    <cellStyle name="Normal 60 17 2" xfId="7830" xr:uid="{76E68D9E-5763-4EA6-B6E9-CDC452B88BCB}"/>
    <cellStyle name="Normal 60 18" xfId="7831" xr:uid="{F72A45DC-4737-416E-B317-612E12A3A274}"/>
    <cellStyle name="Normal 60 18 2" xfId="7832" xr:uid="{0D6E15EA-B364-475F-9B1A-F568D7545BB7}"/>
    <cellStyle name="Normal 60 19" xfId="7833" xr:uid="{5043E9E6-CD7B-45D5-9B16-A0D1C71198BB}"/>
    <cellStyle name="Normal 60 19 2" xfId="7834" xr:uid="{947F6319-360D-4BE2-873C-A0C5FA28FF95}"/>
    <cellStyle name="Normal 60 2" xfId="2293" xr:uid="{850B0EED-9ED9-4F65-AB54-9EE62B8634E7}"/>
    <cellStyle name="Normal 60 2 2" xfId="7836" xr:uid="{401E2ABE-A739-4B10-A1B3-71CB7691BC89}"/>
    <cellStyle name="Normal 60 2 3" xfId="7835" xr:uid="{2B204920-E2D9-4CA0-928C-404228083E06}"/>
    <cellStyle name="Normal 60 20" xfId="7837" xr:uid="{D447DA4D-79EB-428D-9161-4031E7AD065E}"/>
    <cellStyle name="Normal 60 20 2" xfId="7838" xr:uid="{46BAC949-DD99-4325-81D3-FBACE7954F1A}"/>
    <cellStyle name="Normal 60 21" xfId="7839" xr:uid="{64A285FF-A37D-4CB9-A94A-7FDFFA2E2C84}"/>
    <cellStyle name="Normal 60 21 2" xfId="7840" xr:uid="{2CE00F66-43AC-4D0D-A5BB-F2BAC7DDA6EC}"/>
    <cellStyle name="Normal 60 22" xfId="7841" xr:uid="{35AE57FD-7BCA-480C-A620-5B20DF3359A8}"/>
    <cellStyle name="Normal 60 22 2" xfId="7842" xr:uid="{70B0E866-BE25-42E3-9439-1E9991E48494}"/>
    <cellStyle name="Normal 60 23" xfId="7843" xr:uid="{C485B037-2169-447C-9BF2-206ED50B2819}"/>
    <cellStyle name="Normal 60 23 2" xfId="7844" xr:uid="{DD3E9675-5B27-4C8E-B2FF-777388E4399B}"/>
    <cellStyle name="Normal 60 24" xfId="7845" xr:uid="{2CB69E81-576B-418A-933B-CD1CD9A0AE6E}"/>
    <cellStyle name="Normal 60 24 2" xfId="7846" xr:uid="{907FCC66-6321-4B2D-B80A-AAC3B5B580E5}"/>
    <cellStyle name="Normal 60 25" xfId="7847" xr:uid="{AAF3510B-9BC4-45AF-AC59-758ACFCFABE1}"/>
    <cellStyle name="Normal 60 25 2" xfId="7848" xr:uid="{DD334AD0-7AD1-409A-AD67-F2AAA20B39E7}"/>
    <cellStyle name="Normal 60 26" xfId="7849" xr:uid="{8687E0BA-7244-4A6C-BB6C-E6C79F6FB289}"/>
    <cellStyle name="Normal 60 26 2" xfId="7850" xr:uid="{D29E8211-756A-4E53-A2D9-8E3BC311E5A0}"/>
    <cellStyle name="Normal 60 27" xfId="7851" xr:uid="{3BE58B42-26BB-456F-A19B-80CACD7196CE}"/>
    <cellStyle name="Normal 60 27 2" xfId="7852" xr:uid="{4DBE82D1-F089-481D-AB46-A07C95BF5951}"/>
    <cellStyle name="Normal 60 28" xfId="7853" xr:uid="{2EAFCEC4-DFFD-4FC3-8A68-8FD0C7839CFF}"/>
    <cellStyle name="Normal 60 28 2" xfId="7854" xr:uid="{E9219AA0-6C58-4C2A-8839-30B197F25290}"/>
    <cellStyle name="Normal 60 29" xfId="7855" xr:uid="{0931BFBB-168C-49B3-8E35-7A23880DD255}"/>
    <cellStyle name="Normal 60 29 2" xfId="7856" xr:uid="{FB533CD4-98CF-48ED-AA58-0BAA79358A82}"/>
    <cellStyle name="Normal 60 3" xfId="7857" xr:uid="{4C7B1A55-6A83-47D7-AE83-C731371EAB9E}"/>
    <cellStyle name="Normal 60 3 2" xfId="7858" xr:uid="{1FD4636E-8E04-4C1E-8341-5E144D2D5A24}"/>
    <cellStyle name="Normal 60 30" xfId="7859" xr:uid="{C2EBB37F-2C4A-4043-9780-783EC1D57195}"/>
    <cellStyle name="Normal 60 30 2" xfId="7860" xr:uid="{6DC733DA-3832-49EE-8689-1846C45B0803}"/>
    <cellStyle name="Normal 60 31" xfId="7861" xr:uid="{482B9B3E-4918-434A-A524-8B1CEE62AAC7}"/>
    <cellStyle name="Normal 60 32" xfId="12712" xr:uid="{05999541-54B5-4848-B3EA-A4D2D3D47803}"/>
    <cellStyle name="Normal 60 33" xfId="12711" xr:uid="{E5408182-984A-42B2-B8B0-5EFDD7CB088D}"/>
    <cellStyle name="Normal 60 34" xfId="14421" xr:uid="{A5927144-63D3-4ECF-BA7F-4A8B947B6543}"/>
    <cellStyle name="Normal 60 35" xfId="7814" xr:uid="{443D1CA8-4455-4264-8562-522F5AE7AF64}"/>
    <cellStyle name="Normal 60 4" xfId="7862" xr:uid="{1894874A-61A8-4531-AAC1-FBD45385AEAB}"/>
    <cellStyle name="Normal 60 4 2" xfId="7863" xr:uid="{6A4122C6-A98F-4489-8023-8459A3AD1E0B}"/>
    <cellStyle name="Normal 60 5" xfId="7864" xr:uid="{32C87665-24C6-4472-95D1-1F3D6979FFB7}"/>
    <cellStyle name="Normal 60 5 2" xfId="7865" xr:uid="{036B970C-9CB1-44DE-BE5D-04A7EE6C084D}"/>
    <cellStyle name="Normal 60 6" xfId="7866" xr:uid="{156C3B33-6665-4E90-9D98-58BE90E37827}"/>
    <cellStyle name="Normal 60 6 2" xfId="7867" xr:uid="{51EB025F-35A9-4148-9FD4-137DB86F1634}"/>
    <cellStyle name="Normal 60 7" xfId="7868" xr:uid="{19D4A36B-8388-40E9-9C8B-68EC046A56D6}"/>
    <cellStyle name="Normal 60 7 2" xfId="7869" xr:uid="{54084978-4E63-4911-B699-89FC7BC13ED3}"/>
    <cellStyle name="Normal 60 8" xfId="7870" xr:uid="{FA950227-2828-4EDB-BE8D-A642947936A5}"/>
    <cellStyle name="Normal 60 8 2" xfId="7871" xr:uid="{52F188FB-A610-4321-AF50-389467FAC05F}"/>
    <cellStyle name="Normal 60 9" xfId="7872" xr:uid="{6F291EC8-E36A-4222-9ADD-975F3FEE3352}"/>
    <cellStyle name="Normal 60 9 2" xfId="7873" xr:uid="{76840054-A24C-4259-B132-6854E1BD38E0}"/>
    <cellStyle name="Normal 61" xfId="2180" xr:uid="{38371A17-7F08-4757-9C4B-96CBFB91A5B5}"/>
    <cellStyle name="Normal 61 10" xfId="7875" xr:uid="{2A6D1D6C-850F-4E5C-979C-C911B4EDCCAF}"/>
    <cellStyle name="Normal 61 10 2" xfId="7876" xr:uid="{9E765A7A-377D-4EB1-A76A-84DF582991A2}"/>
    <cellStyle name="Normal 61 11" xfId="7877" xr:uid="{60860AB4-03AA-4F41-86EC-BCC93B04AAFF}"/>
    <cellStyle name="Normal 61 11 2" xfId="7878" xr:uid="{E968DD4A-0CF4-4D03-B124-4FC67C5B5ACE}"/>
    <cellStyle name="Normal 61 12" xfId="7879" xr:uid="{DFBA6456-BC52-4639-9188-705B879076FF}"/>
    <cellStyle name="Normal 61 12 2" xfId="7880" xr:uid="{D4C19E02-D8F7-40C5-BCF1-114B326D0694}"/>
    <cellStyle name="Normal 61 13" xfId="7881" xr:uid="{577E950D-1626-4CB0-8FA2-334201C60B8E}"/>
    <cellStyle name="Normal 61 13 2" xfId="7882" xr:uid="{08A3ADFF-7F77-4BF7-8F76-60075D44DDC2}"/>
    <cellStyle name="Normal 61 14" xfId="7883" xr:uid="{D29EB364-74D7-415B-8558-E2D618866A78}"/>
    <cellStyle name="Normal 61 14 2" xfId="7884" xr:uid="{7F512B98-6003-4E9B-8B70-957BDE6A4CD7}"/>
    <cellStyle name="Normal 61 15" xfId="7885" xr:uid="{FFD5637F-CEEB-4EDC-87D2-A5B0DCBC7AB7}"/>
    <cellStyle name="Normal 61 15 2" xfId="7886" xr:uid="{C5EEAE49-BC35-4FD9-8055-70DE76479599}"/>
    <cellStyle name="Normal 61 16" xfId="7887" xr:uid="{E33D3290-A7D0-46D7-A958-C062D01D552C}"/>
    <cellStyle name="Normal 61 16 2" xfId="7888" xr:uid="{2A6F40F3-62A1-4050-B4D6-DDC76782EC63}"/>
    <cellStyle name="Normal 61 17" xfId="7889" xr:uid="{8F1D742F-9FFB-45C8-AE1D-CB36A2D2775E}"/>
    <cellStyle name="Normal 61 17 2" xfId="7890" xr:uid="{B537CCC4-57D8-4AEB-B2D0-C6989BAEDFBA}"/>
    <cellStyle name="Normal 61 18" xfId="7891" xr:uid="{8902A120-3F33-4881-8C10-3D794AD223CA}"/>
    <cellStyle name="Normal 61 18 2" xfId="7892" xr:uid="{1F5266DF-848D-49A7-8706-7A20EE1E1107}"/>
    <cellStyle name="Normal 61 19" xfId="7893" xr:uid="{EAA61624-2533-4ABB-8D52-C35E7690C8AB}"/>
    <cellStyle name="Normal 61 19 2" xfId="7894" xr:uid="{1A1D251B-FD30-4B0F-9E59-B9715691D1BA}"/>
    <cellStyle name="Normal 61 2" xfId="2479" xr:uid="{0DD6ED5A-EF6B-4730-B3E6-7CE7124A36C7}"/>
    <cellStyle name="Normal 61 2 2" xfId="7896" xr:uid="{87C857AD-2AD2-4DCC-82FE-97E0B4FB4C13}"/>
    <cellStyle name="Normal 61 2 3" xfId="7895" xr:uid="{01316862-7331-45D6-8E66-C948397B1D2B}"/>
    <cellStyle name="Normal 61 20" xfId="7897" xr:uid="{C0BF3A08-EEB8-4B72-BAC5-E8D5768EFD96}"/>
    <cellStyle name="Normal 61 20 2" xfId="7898" xr:uid="{6EF8359A-7B21-419C-8FCC-D5EDA799ECF7}"/>
    <cellStyle name="Normal 61 21" xfId="7899" xr:uid="{A459777D-27B7-4411-A272-DE1BB24F456F}"/>
    <cellStyle name="Normal 61 21 2" xfId="7900" xr:uid="{52BA4EF5-15B8-42E6-BC4A-BA6B4158174A}"/>
    <cellStyle name="Normal 61 22" xfId="7901" xr:uid="{9D0A8F12-312A-46B2-A61B-ED74AA7B5194}"/>
    <cellStyle name="Normal 61 22 2" xfId="7902" xr:uid="{1261B394-62DC-4819-BA33-AF38914E6D88}"/>
    <cellStyle name="Normal 61 23" xfId="7903" xr:uid="{C08E6077-0C09-4E1E-97AA-63F320AD0A96}"/>
    <cellStyle name="Normal 61 23 2" xfId="7904" xr:uid="{17CAA19B-07ED-440B-AFC5-AAE595D867B3}"/>
    <cellStyle name="Normal 61 24" xfId="7905" xr:uid="{521A8B54-D736-445A-86FA-27CCF14948CA}"/>
    <cellStyle name="Normal 61 24 2" xfId="7906" xr:uid="{C8AE5BC1-5981-4AE5-BFCE-74B96F87A829}"/>
    <cellStyle name="Normal 61 25" xfId="7907" xr:uid="{36402C8B-BB45-49C5-BA79-C0E5A70F45C6}"/>
    <cellStyle name="Normal 61 25 2" xfId="7908" xr:uid="{B3BC1845-7427-4BA2-89DF-8A741F1AA4A8}"/>
    <cellStyle name="Normal 61 26" xfId="7909" xr:uid="{6CE7731B-23FD-4349-92F0-B5AAD88BA0F7}"/>
    <cellStyle name="Normal 61 26 2" xfId="7910" xr:uid="{723CFFC9-D78A-437F-9AA6-B816A2241F3D}"/>
    <cellStyle name="Normal 61 27" xfId="7911" xr:uid="{5A62D57F-5302-466A-8709-E25658AF1824}"/>
    <cellStyle name="Normal 61 27 2" xfId="7912" xr:uid="{75384519-6221-43EB-807E-BAF6C98D0A44}"/>
    <cellStyle name="Normal 61 28" xfId="7913" xr:uid="{242E64CA-15E1-471C-8CF0-2EBBFD1E6BD0}"/>
    <cellStyle name="Normal 61 28 2" xfId="7914" xr:uid="{B1DB11EB-1162-45FF-9CC7-0C0295EE1FEF}"/>
    <cellStyle name="Normal 61 29" xfId="7915" xr:uid="{A0A3CCBC-AE07-4BAB-A1DF-AC7448487579}"/>
    <cellStyle name="Normal 61 29 2" xfId="7916" xr:uid="{1BA3BB0F-B619-4B0D-BDCD-1B587734B74B}"/>
    <cellStyle name="Normal 61 3" xfId="7917" xr:uid="{D6E2A97C-9316-4687-9C7E-2E4B184061D6}"/>
    <cellStyle name="Normal 61 3 2" xfId="7918" xr:uid="{93A23E15-1EEA-40F9-B26F-3142B6F5CCEC}"/>
    <cellStyle name="Normal 61 30" xfId="7919" xr:uid="{1EED036D-FBB9-489E-93A3-96D33AAA4DC2}"/>
    <cellStyle name="Normal 61 30 2" xfId="7920" xr:uid="{B2874D4D-395B-4497-B009-212EEFDB7622}"/>
    <cellStyle name="Normal 61 31" xfId="7921" xr:uid="{0D0451B6-2141-4506-A3C5-56477D072D1E}"/>
    <cellStyle name="Normal 61 32" xfId="12714" xr:uid="{4CA8E2AC-F73B-40FB-B11D-5C56E9A610BB}"/>
    <cellStyle name="Normal 61 33" xfId="12713" xr:uid="{E5E50BBC-3086-424D-9592-08532EF9F4EA}"/>
    <cellStyle name="Normal 61 34" xfId="14422" xr:uid="{9F0EF91F-4172-4241-AE53-32FA9E31BCC1}"/>
    <cellStyle name="Normal 61 35" xfId="39218" xr:uid="{CA7A7558-D0D6-4AFB-B65C-3DF258C80277}"/>
    <cellStyle name="Normal 61 36" xfId="7874" xr:uid="{C447A25F-6C93-42B1-A551-07D98CADA50D}"/>
    <cellStyle name="Normal 61 4" xfId="7922" xr:uid="{444E3B97-D634-459B-87C4-C34C7B8575C2}"/>
    <cellStyle name="Normal 61 4 2" xfId="7923" xr:uid="{9D09CC60-9089-4E1A-A231-FE7011BB33B5}"/>
    <cellStyle name="Normal 61 5" xfId="7924" xr:uid="{2BDC6498-6C39-4B3A-92CF-946EA6445E3D}"/>
    <cellStyle name="Normal 61 5 2" xfId="7925" xr:uid="{F889E648-D47B-4402-B2B7-19FDFE09BCE4}"/>
    <cellStyle name="Normal 61 6" xfId="7926" xr:uid="{349F4CFF-4F18-45F2-B952-D7EDEE1518AF}"/>
    <cellStyle name="Normal 61 6 2" xfId="7927" xr:uid="{BFCB18DC-400B-4A90-8A43-A8A62702EDD6}"/>
    <cellStyle name="Normal 61 7" xfId="7928" xr:uid="{530920B7-DE64-41F0-8D54-016FC7E4F78B}"/>
    <cellStyle name="Normal 61 7 2" xfId="7929" xr:uid="{D73AFEED-AAA4-4983-9045-EC025447A6DC}"/>
    <cellStyle name="Normal 61 8" xfId="7930" xr:uid="{AC6A27B6-9975-46F8-8949-173C1BC3D31E}"/>
    <cellStyle name="Normal 61 8 2" xfId="7931" xr:uid="{2F7E89C7-FD1F-4217-BF75-A8D1D727D893}"/>
    <cellStyle name="Normal 61 9" xfId="7932" xr:uid="{A72B2408-458B-4683-B0A5-0FAA418DF139}"/>
    <cellStyle name="Normal 61 9 2" xfId="7933" xr:uid="{79B60597-B0CE-46B2-B55E-89B8FC7D8ACD}"/>
    <cellStyle name="Normal 62" xfId="2182" xr:uid="{13C22551-2C97-4E98-A8B7-D2879C4275C5}"/>
    <cellStyle name="Normal 62 10" xfId="7935" xr:uid="{A83C2720-2F73-47BC-9091-F8809D01084F}"/>
    <cellStyle name="Normal 62 10 2" xfId="7936" xr:uid="{CE74CF33-664E-4A26-9211-2ACE9BDFB0B9}"/>
    <cellStyle name="Normal 62 11" xfId="7937" xr:uid="{4033065D-F198-4A8A-A080-2029EBF9E509}"/>
    <cellStyle name="Normal 62 11 2" xfId="7938" xr:uid="{C209BDDE-88BC-47D2-B836-E25997A370D8}"/>
    <cellStyle name="Normal 62 12" xfId="7939" xr:uid="{9D1CAA06-F7F1-4898-8928-78D54B44441E}"/>
    <cellStyle name="Normal 62 12 2" xfId="7940" xr:uid="{58112EF4-406B-4094-9C90-D2A79D2ADAED}"/>
    <cellStyle name="Normal 62 13" xfId="7941" xr:uid="{372384F7-E9FF-493E-BDF6-6C413210BC89}"/>
    <cellStyle name="Normal 62 13 2" xfId="7942" xr:uid="{9A943D65-A696-4B0E-AF84-A97CE3A9EFAC}"/>
    <cellStyle name="Normal 62 14" xfId="7943" xr:uid="{3A58C880-3731-4E1F-AAB3-0598705F4B92}"/>
    <cellStyle name="Normal 62 14 2" xfId="7944" xr:uid="{B9181700-DC1F-499D-B0E1-541E555C45A8}"/>
    <cellStyle name="Normal 62 15" xfId="7945" xr:uid="{F829F0ED-BABC-4C33-992E-FB3B4FE90B86}"/>
    <cellStyle name="Normal 62 15 2" xfId="7946" xr:uid="{2B24C634-F2FD-4719-8FF2-48E422F3452F}"/>
    <cellStyle name="Normal 62 16" xfId="7947" xr:uid="{61184E28-9B91-40C4-B6AE-9F9AFF18E2FC}"/>
    <cellStyle name="Normal 62 16 2" xfId="7948" xr:uid="{AEFA7392-198D-4FDC-9738-799DA7CF5A9C}"/>
    <cellStyle name="Normal 62 17" xfId="7949" xr:uid="{E187B631-4E4E-485C-B6F0-83D8FC789BFE}"/>
    <cellStyle name="Normal 62 17 2" xfId="7950" xr:uid="{2173DA3F-0036-41B2-9192-5988C0926D45}"/>
    <cellStyle name="Normal 62 18" xfId="7951" xr:uid="{7B57FE2F-7F49-4B23-946A-532DDB57FBAB}"/>
    <cellStyle name="Normal 62 18 2" xfId="7952" xr:uid="{3EFC4052-1CF5-4D4F-8783-A60D29F1C778}"/>
    <cellStyle name="Normal 62 19" xfId="7953" xr:uid="{77AA3875-40DE-4906-883B-4E4E0B43A7B0}"/>
    <cellStyle name="Normal 62 19 2" xfId="7954" xr:uid="{8D004C7D-418C-4A7C-9B4D-D4A23967E0B5}"/>
    <cellStyle name="Normal 62 2" xfId="2481" xr:uid="{79F1C5AA-9CF5-4EEE-A30F-94BE06672BC1}"/>
    <cellStyle name="Normal 62 2 2" xfId="7956" xr:uid="{89F6E3E3-99A0-45E2-9828-5996D0E17C1F}"/>
    <cellStyle name="Normal 62 2 3" xfId="7955" xr:uid="{9C0EC0E0-5F65-4FE5-8387-D0F915F9C473}"/>
    <cellStyle name="Normal 62 20" xfId="7957" xr:uid="{53F17BDE-05C3-4B5E-B49A-5F2C0FCE1224}"/>
    <cellStyle name="Normal 62 20 2" xfId="7958" xr:uid="{A389DD32-53D4-40F1-B40D-E01B3F922340}"/>
    <cellStyle name="Normal 62 21" xfId="7959" xr:uid="{EB20DB07-E289-4601-ADFB-F961A3578057}"/>
    <cellStyle name="Normal 62 21 2" xfId="7960" xr:uid="{329F6622-F012-4346-961A-B059601C3AFC}"/>
    <cellStyle name="Normal 62 22" xfId="7961" xr:uid="{5AD23562-BEAC-4444-A3FE-C16DA4A1D9FA}"/>
    <cellStyle name="Normal 62 22 2" xfId="7962" xr:uid="{47B8859D-9229-462A-83C3-A4775D5B74F5}"/>
    <cellStyle name="Normal 62 23" xfId="7963" xr:uid="{5D3AA083-0E4D-46EA-BF1B-6FBA4B58F4E1}"/>
    <cellStyle name="Normal 62 23 2" xfId="7964" xr:uid="{DF735755-B4C2-4C4E-ABCB-81F7A086756C}"/>
    <cellStyle name="Normal 62 24" xfId="7965" xr:uid="{51F7B965-9B87-48A9-B5E8-A10D0D8ED4D6}"/>
    <cellStyle name="Normal 62 24 2" xfId="7966" xr:uid="{CE00C03A-F634-4FF1-8FE7-0DEEEAFBB284}"/>
    <cellStyle name="Normal 62 25" xfId="7967" xr:uid="{C0F3CC60-D06C-4DA6-ABEA-F946619E0AD8}"/>
    <cellStyle name="Normal 62 25 2" xfId="7968" xr:uid="{59D0685F-18B0-4E37-8DE3-46042ACD0A33}"/>
    <cellStyle name="Normal 62 26" xfId="7969" xr:uid="{F73B5C1F-7986-4DBA-B3FB-019F17876629}"/>
    <cellStyle name="Normal 62 26 2" xfId="7970" xr:uid="{9078556B-935D-4F36-AC28-28493AD93C6C}"/>
    <cellStyle name="Normal 62 27" xfId="7971" xr:uid="{66881AAF-3E1F-4C94-837E-AE1AFEEA51CC}"/>
    <cellStyle name="Normal 62 27 2" xfId="7972" xr:uid="{087FC401-8756-462F-BFEC-13C5BB2405ED}"/>
    <cellStyle name="Normal 62 28" xfId="7973" xr:uid="{B028F615-C907-4B33-8AAC-51E6C546EFB8}"/>
    <cellStyle name="Normal 62 28 2" xfId="7974" xr:uid="{0E6776CC-BBCE-496E-B1AE-B8722CBE9277}"/>
    <cellStyle name="Normal 62 29" xfId="7975" xr:uid="{99DF9965-93F7-48C0-9CA6-3C2D9B194AAA}"/>
    <cellStyle name="Normal 62 29 2" xfId="7976" xr:uid="{D72652C9-E198-444A-8A81-DECB3D7C26C7}"/>
    <cellStyle name="Normal 62 3" xfId="7977" xr:uid="{44021487-5F1B-407D-914A-D7FB0CBD2C10}"/>
    <cellStyle name="Normal 62 3 2" xfId="7978" xr:uid="{5645DBAE-EFB9-4297-BE46-920E00F7D10A}"/>
    <cellStyle name="Normal 62 30" xfId="7979" xr:uid="{CC3AF30B-D851-4881-81A5-854004294E4A}"/>
    <cellStyle name="Normal 62 30 2" xfId="7980" xr:uid="{AD4DFCBC-22B4-40C0-9B7E-338DD1ADBDD1}"/>
    <cellStyle name="Normal 62 31" xfId="7981" xr:uid="{04F4D849-4405-4494-9131-CC795E166827}"/>
    <cellStyle name="Normal 62 32" xfId="12754" xr:uid="{FD40E7AD-A12E-48A1-A755-34631FB30834}"/>
    <cellStyle name="Normal 62 33" xfId="12715" xr:uid="{DFAE34DB-3B69-4D74-B222-FEAD1FAA2C62}"/>
    <cellStyle name="Normal 62 34" xfId="39219" xr:uid="{FE14BC14-748F-45BE-BDED-B0408BB22B3D}"/>
    <cellStyle name="Normal 62 35" xfId="7934" xr:uid="{C8989A8B-CBE8-4338-BBA9-2DB24383AC25}"/>
    <cellStyle name="Normal 62 4" xfId="7982" xr:uid="{AB910F5B-1A79-446F-A86A-2A3518BF4C7B}"/>
    <cellStyle name="Normal 62 4 2" xfId="7983" xr:uid="{0551758A-3628-4423-B3D5-B6104A37A911}"/>
    <cellStyle name="Normal 62 5" xfId="7984" xr:uid="{FD6F857E-470B-4442-A116-EC6F6FF85D80}"/>
    <cellStyle name="Normal 62 5 2" xfId="7985" xr:uid="{D66985D1-3C20-48AC-A391-11E00B15F939}"/>
    <cellStyle name="Normal 62 6" xfId="7986" xr:uid="{323280C5-AEAE-45AD-808C-1C5A0ACDE3A2}"/>
    <cellStyle name="Normal 62 6 2" xfId="7987" xr:uid="{C5348B16-C2DC-458F-AB39-1C9CF8ADDEF8}"/>
    <cellStyle name="Normal 62 7" xfId="7988" xr:uid="{ABA5210A-E08C-4B9D-A208-16A38A021F4E}"/>
    <cellStyle name="Normal 62 7 2" xfId="7989" xr:uid="{323E7067-E27E-4797-AA1D-600585C33E73}"/>
    <cellStyle name="Normal 62 8" xfId="7990" xr:uid="{82C4EE8C-EA63-4B39-80DC-ED4919802E70}"/>
    <cellStyle name="Normal 62 8 2" xfId="7991" xr:uid="{54D5C135-58BD-45B9-8F0A-CE4F8DB080CC}"/>
    <cellStyle name="Normal 62 9" xfId="7992" xr:uid="{B5686C64-E0C6-4859-B81C-B38AA78AFE60}"/>
    <cellStyle name="Normal 62 9 2" xfId="7993" xr:uid="{9575CA89-04EB-4264-A92F-A887CFAC4527}"/>
    <cellStyle name="Normal 63" xfId="2184" xr:uid="{B2BF70DC-BF78-4EE0-B8E3-5C0712B633FF}"/>
    <cellStyle name="Normal 63 10" xfId="7995" xr:uid="{074A2DE4-4831-4E4E-8A17-5EB23A5037E8}"/>
    <cellStyle name="Normal 63 10 2" xfId="7996" xr:uid="{98E5CC7A-1271-4E6C-BEA2-CDDFE966F24B}"/>
    <cellStyle name="Normal 63 11" xfId="7997" xr:uid="{DC55B741-1FA9-4F19-89B2-B65F10F0F9AB}"/>
    <cellStyle name="Normal 63 11 2" xfId="7998" xr:uid="{EA13BE93-FAC4-4EC7-9C39-54631A987C57}"/>
    <cellStyle name="Normal 63 12" xfId="7999" xr:uid="{40136385-1587-4AA0-9A2F-F2D97C263818}"/>
    <cellStyle name="Normal 63 12 2" xfId="8000" xr:uid="{9AEB46CB-C003-4F5E-8FFB-8EB1A8DDF3D8}"/>
    <cellStyle name="Normal 63 13" xfId="8001" xr:uid="{BF99288B-9801-4436-8E87-B36CF8CCC39B}"/>
    <cellStyle name="Normal 63 13 2" xfId="8002" xr:uid="{7196769D-D8A4-4633-9306-E53E4E8A193C}"/>
    <cellStyle name="Normal 63 14" xfId="8003" xr:uid="{6878E87C-DA75-45E8-AD0B-3160BB6C8459}"/>
    <cellStyle name="Normal 63 14 2" xfId="8004" xr:uid="{C7AADFE9-08F6-4636-BAF4-EF027EDCCA18}"/>
    <cellStyle name="Normal 63 15" xfId="8005" xr:uid="{C28D3A49-363A-4EEB-B6B0-096DC9AFC3C8}"/>
    <cellStyle name="Normal 63 15 2" xfId="8006" xr:uid="{7DD46992-BECC-45CE-A9FE-588C0CFAFB60}"/>
    <cellStyle name="Normal 63 16" xfId="8007" xr:uid="{8AEC9610-395A-4414-B235-DA21C3BF5939}"/>
    <cellStyle name="Normal 63 16 2" xfId="8008" xr:uid="{49D715BF-640A-49D2-94EC-ECB9C6E6BC50}"/>
    <cellStyle name="Normal 63 17" xfId="8009" xr:uid="{163D3665-B977-4040-9F85-61AB0943E684}"/>
    <cellStyle name="Normal 63 17 2" xfId="8010" xr:uid="{A9696784-481C-447A-9597-C7E0F3982619}"/>
    <cellStyle name="Normal 63 18" xfId="8011" xr:uid="{D0153163-C639-4F26-8F7C-3C787781ADB7}"/>
    <cellStyle name="Normal 63 18 2" xfId="8012" xr:uid="{EA5F804A-3D22-431D-9593-270CC17D1F87}"/>
    <cellStyle name="Normal 63 19" xfId="8013" xr:uid="{DD1965C8-4E37-4814-92DA-2291BAEC23EF}"/>
    <cellStyle name="Normal 63 19 2" xfId="8014" xr:uid="{354486BA-03C2-4C3F-83CD-184FB3A5370C}"/>
    <cellStyle name="Normal 63 2" xfId="2483" xr:uid="{09C99A03-0E95-41DD-B008-A5DA7ABF3692}"/>
    <cellStyle name="Normal 63 2 2" xfId="8016" xr:uid="{0C2290C8-19E9-4B4F-9477-93EB0EEEA401}"/>
    <cellStyle name="Normal 63 2 3" xfId="8015" xr:uid="{2E61AFA0-0AFF-4FA3-A523-22F73489BAE4}"/>
    <cellStyle name="Normal 63 20" xfId="8017" xr:uid="{42FFDECA-5EDF-4FBD-B822-575A6869E72F}"/>
    <cellStyle name="Normal 63 20 2" xfId="8018" xr:uid="{6130EB10-9E90-4621-A5B8-723814D4EEDD}"/>
    <cellStyle name="Normal 63 21" xfId="8019" xr:uid="{BFDBFB45-4DDD-4C1C-9A0A-0F536923112A}"/>
    <cellStyle name="Normal 63 21 2" xfId="8020" xr:uid="{D5CFA3CA-7FCF-4BAE-A3C2-85741CA05313}"/>
    <cellStyle name="Normal 63 22" xfId="8021" xr:uid="{47A67D9E-BECE-4913-8DF7-B09F36BB081F}"/>
    <cellStyle name="Normal 63 22 2" xfId="8022" xr:uid="{DD5E52DD-3E69-428C-B21D-6E0FC507B49E}"/>
    <cellStyle name="Normal 63 23" xfId="8023" xr:uid="{46E2C9F0-0162-42CE-8A79-0A7D9D28994A}"/>
    <cellStyle name="Normal 63 23 2" xfId="8024" xr:uid="{4911D562-E6C7-48B4-8F1B-C7142CC1B0D7}"/>
    <cellStyle name="Normal 63 24" xfId="8025" xr:uid="{EE3992CA-2609-413B-B6DE-D3057A7A19FD}"/>
    <cellStyle name="Normal 63 24 2" xfId="8026" xr:uid="{DBBF51F8-C3EE-43DA-86FF-3AA682B52502}"/>
    <cellStyle name="Normal 63 25" xfId="8027" xr:uid="{C9319233-1C3D-4B5A-AC34-AE0E1F7F4741}"/>
    <cellStyle name="Normal 63 25 2" xfId="8028" xr:uid="{C6147DF1-43EA-4FAB-B901-43BA56AB7B73}"/>
    <cellStyle name="Normal 63 26" xfId="8029" xr:uid="{B1703DE7-1BD4-45E2-A686-17BE52A8D485}"/>
    <cellStyle name="Normal 63 26 2" xfId="8030" xr:uid="{61ACF5E7-CB84-43AB-A8EC-AF4D6F5FAE13}"/>
    <cellStyle name="Normal 63 27" xfId="8031" xr:uid="{E70533A9-0092-468B-A994-FD705EDB3702}"/>
    <cellStyle name="Normal 63 27 2" xfId="8032" xr:uid="{682A6017-A5A1-49CA-9890-C314EA56CE4A}"/>
    <cellStyle name="Normal 63 28" xfId="8033" xr:uid="{1EE0D785-AD98-45E0-AEAA-853BF6FE1982}"/>
    <cellStyle name="Normal 63 28 2" xfId="8034" xr:uid="{AFE8963D-FA4F-40B4-80A5-3A907A91DE5A}"/>
    <cellStyle name="Normal 63 29" xfId="8035" xr:uid="{18EF9FA3-BE99-4620-B3A0-C3B71B787ECA}"/>
    <cellStyle name="Normal 63 29 2" xfId="8036" xr:uid="{F6D8074C-2011-4FF4-BB3E-9423E450454B}"/>
    <cellStyle name="Normal 63 3" xfId="8037" xr:uid="{EF75D913-74CD-4842-97C9-1087C66CBD56}"/>
    <cellStyle name="Normal 63 3 2" xfId="8038" xr:uid="{BE07CAA3-DCC2-4267-B64B-28D162F190B2}"/>
    <cellStyle name="Normal 63 30" xfId="8039" xr:uid="{B499D009-D015-4AF9-B781-5DE333C68EBC}"/>
    <cellStyle name="Normal 63 30 2" xfId="8040" xr:uid="{F3608711-4BE5-404A-82BA-C7BCA672F430}"/>
    <cellStyle name="Normal 63 31" xfId="8041" xr:uid="{71446E50-366A-493F-AE63-9E1FA16BAE93}"/>
    <cellStyle name="Normal 63 32" xfId="12780" xr:uid="{22B3736B-5A49-4D4B-B68B-BF5493AAABAC}"/>
    <cellStyle name="Normal 63 33" xfId="12767" xr:uid="{9124FCC6-E03A-415D-AFFF-1A24B093E31C}"/>
    <cellStyle name="Normal 63 34" xfId="39220" xr:uid="{9E0F4295-FEDA-46F0-948D-7653AF8D60C7}"/>
    <cellStyle name="Normal 63 35" xfId="7994" xr:uid="{BE8E4AAF-B0FB-46DA-A491-F5489A6B3792}"/>
    <cellStyle name="Normal 63 4" xfId="8042" xr:uid="{B0ED7F7C-DFDD-44E3-9668-AD45856FB378}"/>
    <cellStyle name="Normal 63 4 2" xfId="8043" xr:uid="{19C99CEA-1003-4645-9454-C443F29BB159}"/>
    <cellStyle name="Normal 63 5" xfId="8044" xr:uid="{FCF80280-F784-4032-8B1D-65E8374FE76F}"/>
    <cellStyle name="Normal 63 5 2" xfId="8045" xr:uid="{9B6E74A6-8EFB-4FF1-97F0-4ED2442265A8}"/>
    <cellStyle name="Normal 63 6" xfId="8046" xr:uid="{F5B49206-B66C-4903-9D2A-68E743B03151}"/>
    <cellStyle name="Normal 63 6 2" xfId="8047" xr:uid="{A44BEB56-A1B0-47D2-A6E1-1D8200BBCDA2}"/>
    <cellStyle name="Normal 63 7" xfId="8048" xr:uid="{D2BABF52-413C-4052-A801-F09B338C504D}"/>
    <cellStyle name="Normal 63 7 2" xfId="8049" xr:uid="{96834560-8A13-4EE5-8187-D7AAC9B95E06}"/>
    <cellStyle name="Normal 63 8" xfId="8050" xr:uid="{42641A7A-3EBB-4569-A488-9B8346122081}"/>
    <cellStyle name="Normal 63 8 2" xfId="8051" xr:uid="{5C2C3CED-1FBB-42B2-89E0-35EE264F01BB}"/>
    <cellStyle name="Normal 63 9" xfId="8052" xr:uid="{AB607B15-F2D1-4AF8-AED0-4A46B379F600}"/>
    <cellStyle name="Normal 63 9 2" xfId="8053" xr:uid="{CB56344E-415C-4CAA-ADD0-01166D493AAA}"/>
    <cellStyle name="Normal 64" xfId="2187" xr:uid="{5865B8AE-195D-4C0E-BD1C-0C40A5725232}"/>
    <cellStyle name="Normal 64 10" xfId="8054" xr:uid="{09E95018-3EE9-4127-BA78-AD176D204011}"/>
    <cellStyle name="Normal 64 10 2" xfId="8055" xr:uid="{ABCA31B6-A99C-4C5E-8BFF-E2FF358477E7}"/>
    <cellStyle name="Normal 64 11" xfId="8056" xr:uid="{2B4F11C2-EBA9-49B6-BDD1-F729EE8B50F5}"/>
    <cellStyle name="Normal 64 11 2" xfId="8057" xr:uid="{736FA1E0-BE21-483A-AD34-50A14D5700BB}"/>
    <cellStyle name="Normal 64 12" xfId="8058" xr:uid="{43FDFABA-46F8-48CF-9C9C-9BD3AB606AB1}"/>
    <cellStyle name="Normal 64 12 2" xfId="8059" xr:uid="{9629DAFD-61F7-44FF-8A1F-9E7AD5974849}"/>
    <cellStyle name="Normal 64 13" xfId="8060" xr:uid="{6906350C-C27B-48F8-9A18-F0822DFFC869}"/>
    <cellStyle name="Normal 64 13 2" xfId="8061" xr:uid="{34168596-D828-4C8E-A300-0B05641B5C8D}"/>
    <cellStyle name="Normal 64 14" xfId="8062" xr:uid="{BD32790C-B804-45B5-9DD1-6CAB877C9B8A}"/>
    <cellStyle name="Normal 64 14 2" xfId="8063" xr:uid="{A3F54495-C2FB-43B1-AF3B-BF5B6C7C404A}"/>
    <cellStyle name="Normal 64 15" xfId="8064" xr:uid="{2ED1AED1-105E-40EB-A16D-DB46B1FE934C}"/>
    <cellStyle name="Normal 64 15 2" xfId="8065" xr:uid="{D6F37CE8-A169-4458-8362-14776A54353A}"/>
    <cellStyle name="Normal 64 16" xfId="8066" xr:uid="{606F1F1E-E050-4AB6-83E3-F237697C0479}"/>
    <cellStyle name="Normal 64 16 2" xfId="8067" xr:uid="{47E905B4-E1C2-4F7D-8C19-5FE9EB4A51B4}"/>
    <cellStyle name="Normal 64 17" xfId="8068" xr:uid="{534D5FDA-07B9-45AF-B80E-8A9CEBB9E6B2}"/>
    <cellStyle name="Normal 64 17 2" xfId="8069" xr:uid="{1C7FC169-25F1-4468-B20A-C2CAB01CE1E3}"/>
    <cellStyle name="Normal 64 18" xfId="8070" xr:uid="{4CCAEB84-6EC5-4D7F-9E50-02A2F17002DE}"/>
    <cellStyle name="Normal 64 18 2" xfId="8071" xr:uid="{1C38B221-DAD1-40CB-A34E-EE55C9FBD5C4}"/>
    <cellStyle name="Normal 64 19" xfId="8072" xr:uid="{A8A9A48C-8294-4B02-B85A-A6C31A9AD458}"/>
    <cellStyle name="Normal 64 19 2" xfId="8073" xr:uid="{D028EBCE-A848-41BC-ACF1-50D50CB377BE}"/>
    <cellStyle name="Normal 64 2" xfId="2196" xr:uid="{77A12D69-87AC-4AC0-BBF6-19C43CD626B1}"/>
    <cellStyle name="Normal 64 2 2" xfId="8074" xr:uid="{55404E9E-80E0-473A-A49B-027CF7C345B5}"/>
    <cellStyle name="Normal 64 20" xfId="8075" xr:uid="{C3E910E1-93F1-4F00-BD4A-2F2C595C6F04}"/>
    <cellStyle name="Normal 64 20 2" xfId="8076" xr:uid="{9844193B-CE00-4923-9F6B-02B6303734D0}"/>
    <cellStyle name="Normal 64 21" xfId="8077" xr:uid="{7657538A-2146-4547-93BE-B3D3C5290EDC}"/>
    <cellStyle name="Normal 64 21 2" xfId="8078" xr:uid="{191C2C27-B2D0-429A-9368-8B137F6965A5}"/>
    <cellStyle name="Normal 64 22" xfId="8079" xr:uid="{9F15ACDD-C388-4B81-BA91-45D89D8DEC30}"/>
    <cellStyle name="Normal 64 22 2" xfId="8080" xr:uid="{9CC5BC94-E147-4CF1-828B-F088C4CE395C}"/>
    <cellStyle name="Normal 64 23" xfId="8081" xr:uid="{518AEC78-97FF-4058-AE8C-3B535738FCBF}"/>
    <cellStyle name="Normal 64 23 2" xfId="8082" xr:uid="{FC10CEE2-4378-4213-9384-C8C5004145F5}"/>
    <cellStyle name="Normal 64 24" xfId="8083" xr:uid="{7DCF913A-498E-4D39-AEAD-C882D4FE8C16}"/>
    <cellStyle name="Normal 64 24 2" xfId="8084" xr:uid="{B0043765-D9B6-46AA-8730-2937FD36C36B}"/>
    <cellStyle name="Normal 64 25" xfId="8085" xr:uid="{AD78541B-DD5D-4D95-94D6-B48E0F0D5A35}"/>
    <cellStyle name="Normal 64 25 2" xfId="8086" xr:uid="{CC66F8F1-9495-42C7-9D3B-879DA3BB0735}"/>
    <cellStyle name="Normal 64 26" xfId="8087" xr:uid="{1A0B32A0-8D83-42A2-A6BE-67FB5BEAC712}"/>
    <cellStyle name="Normal 64 26 2" xfId="8088" xr:uid="{1C6E0ECB-9C26-4B34-B231-EBA0B6B266E0}"/>
    <cellStyle name="Normal 64 27" xfId="8089" xr:uid="{1CBA4D4A-C1C5-431E-91F0-BD60CB60F7C5}"/>
    <cellStyle name="Normal 64 27 2" xfId="8090" xr:uid="{6C22EFB3-0700-4DE4-AABE-2E72A2E072BE}"/>
    <cellStyle name="Normal 64 28" xfId="8091" xr:uid="{DA0D3772-FFD5-4D2E-B39F-ECD291F0939A}"/>
    <cellStyle name="Normal 64 28 2" xfId="8092" xr:uid="{3392634C-0EF8-4324-BDC8-D48F8024187D}"/>
    <cellStyle name="Normal 64 29" xfId="8093" xr:uid="{56923413-AE94-4831-8002-28B70253472E}"/>
    <cellStyle name="Normal 64 29 2" xfId="8094" xr:uid="{622160E6-5F50-4B16-8FA3-D55BCFA2D65F}"/>
    <cellStyle name="Normal 64 3" xfId="8095" xr:uid="{BCE4B3F7-8956-4623-9B5F-DAAF9D611AE9}"/>
    <cellStyle name="Normal 64 3 2" xfId="8096" xr:uid="{A70B717E-9574-4974-AE4E-0BC36D48CC0D}"/>
    <cellStyle name="Normal 64 30" xfId="8097" xr:uid="{05D54457-82C6-4E90-A828-12F46D2BCCD8}"/>
    <cellStyle name="Normal 64 30 2" xfId="8098" xr:uid="{A09741B4-4937-4D50-A981-41FFD4A37A06}"/>
    <cellStyle name="Normal 64 31" xfId="8099" xr:uid="{02F7906C-41C6-49F4-8EC1-3A259837A691}"/>
    <cellStyle name="Normal 64 32" xfId="12782" xr:uid="{828C9E1C-41E5-4B6F-9B7A-E91D39A85E13}"/>
    <cellStyle name="Normal 64 33" xfId="12781" xr:uid="{FD299E65-C4A4-427A-A12E-E1C632A279DC}"/>
    <cellStyle name="Normal 64 34" xfId="39221" xr:uid="{C31DF54C-96B9-4188-B486-DEEFC72F2767}"/>
    <cellStyle name="Normal 64 4" xfId="8100" xr:uid="{08674A70-74AF-4A37-83E1-33F4A9906D8A}"/>
    <cellStyle name="Normal 64 4 2" xfId="8101" xr:uid="{3B9AE4BB-DEDF-44F6-86E7-320CC029E128}"/>
    <cellStyle name="Normal 64 5" xfId="8102" xr:uid="{7ADA514A-815A-43B6-A29C-331E113D14FC}"/>
    <cellStyle name="Normal 64 5 2" xfId="8103" xr:uid="{2CBE0DD9-7522-4A64-A942-914359EE4407}"/>
    <cellStyle name="Normal 64 6" xfId="8104" xr:uid="{7C00D75E-8535-4297-AEF7-2E5060F3DAA0}"/>
    <cellStyle name="Normal 64 6 2" xfId="8105" xr:uid="{BC84EBA6-4459-409F-90A3-A2A2C72772B0}"/>
    <cellStyle name="Normal 64 7" xfId="8106" xr:uid="{71259204-FB46-419C-911F-6D278C4E8779}"/>
    <cellStyle name="Normal 64 7 2" xfId="8107" xr:uid="{2A825086-80D4-4DA2-9BCB-716641651779}"/>
    <cellStyle name="Normal 64 8" xfId="8108" xr:uid="{8B6CA585-86E3-4BA8-87A7-8B69F77D538A}"/>
    <cellStyle name="Normal 64 8 2" xfId="8109" xr:uid="{B85E0A7D-5765-4505-9E3C-037B9147EFE7}"/>
    <cellStyle name="Normal 64 9" xfId="8110" xr:uid="{E1497C7F-6AB3-4512-ADC9-84755C7D317F}"/>
    <cellStyle name="Normal 64 9 2" xfId="8111" xr:uid="{5415B22E-A9A0-4FEB-B23A-81F153B75452}"/>
    <cellStyle name="Normal 65" xfId="2190" xr:uid="{6EA6ACF4-DA89-462D-8EA2-0D55AD80C1FD}"/>
    <cellStyle name="Normal 65 10" xfId="8113" xr:uid="{9757A5BB-5067-4265-B3AF-33972DCD9947}"/>
    <cellStyle name="Normal 65 10 2" xfId="8114" xr:uid="{EC84D5CB-70A7-4AD2-84D9-29E3265E9332}"/>
    <cellStyle name="Normal 65 11" xfId="8115" xr:uid="{A2CD2C1B-7337-4267-ADE7-66B7439A289A}"/>
    <cellStyle name="Normal 65 11 2" xfId="8116" xr:uid="{B8626692-E911-49CA-8407-87D53467D32F}"/>
    <cellStyle name="Normal 65 12" xfId="8117" xr:uid="{A693DEDB-FB0A-440D-A6C9-947637C8FBBB}"/>
    <cellStyle name="Normal 65 12 2" xfId="8118" xr:uid="{385312F9-5291-44EB-8609-7F7FCA6B5710}"/>
    <cellStyle name="Normal 65 13" xfId="8119" xr:uid="{916DDD2D-4189-45F5-82F6-4123EA954E23}"/>
    <cellStyle name="Normal 65 13 2" xfId="8120" xr:uid="{DF4B99F1-8CB3-42E4-A75B-194978CEA57E}"/>
    <cellStyle name="Normal 65 14" xfId="8121" xr:uid="{19852AB7-170B-4FD4-A913-6592E6CC888A}"/>
    <cellStyle name="Normal 65 14 2" xfId="8122" xr:uid="{1ED8DC52-C881-4913-88BE-DEA3F0E10BF5}"/>
    <cellStyle name="Normal 65 15" xfId="8123" xr:uid="{CD2E1893-E7E4-42EA-9B20-D780EC8EE961}"/>
    <cellStyle name="Normal 65 15 2" xfId="8124" xr:uid="{1FDD509A-1C50-40C0-9007-B4D4545DC931}"/>
    <cellStyle name="Normal 65 16" xfId="8125" xr:uid="{23215E17-9F74-44A3-97DB-B54D1C5E0ACD}"/>
    <cellStyle name="Normal 65 16 2" xfId="8126" xr:uid="{04927086-B40E-4CD0-898E-FD7143D4421F}"/>
    <cellStyle name="Normal 65 17" xfId="8127" xr:uid="{02DFA04F-DE48-4049-B3F6-329B881A4A27}"/>
    <cellStyle name="Normal 65 17 2" xfId="8128" xr:uid="{207DBC2B-B8C6-40C0-8825-EE3922FB2FCC}"/>
    <cellStyle name="Normal 65 18" xfId="8129" xr:uid="{71DBCD3A-CEDF-48D8-A68B-2725BACC02D7}"/>
    <cellStyle name="Normal 65 18 2" xfId="8130" xr:uid="{52BEA85E-4454-41F2-A25C-9403D5BF2998}"/>
    <cellStyle name="Normal 65 19" xfId="8131" xr:uid="{68346A0C-E8F0-41B9-92DF-271B4FF0C509}"/>
    <cellStyle name="Normal 65 19 2" xfId="8132" xr:uid="{5A96A0B8-5E3A-4A97-90CB-596E97FD74F2}"/>
    <cellStyle name="Normal 65 2" xfId="2486" xr:uid="{14DA3406-656C-4AD7-B26A-A5C4D5851EDB}"/>
    <cellStyle name="Normal 65 2 2" xfId="8134" xr:uid="{BFE954FE-19F2-4E1A-9511-02D1FA66B27B}"/>
    <cellStyle name="Normal 65 2 3" xfId="8133" xr:uid="{CF9596C4-253A-4F06-A4D5-1707E55DA8ED}"/>
    <cellStyle name="Normal 65 20" xfId="8135" xr:uid="{D8446FE8-4B3C-4A91-8362-F5B0310EB777}"/>
    <cellStyle name="Normal 65 20 2" xfId="8136" xr:uid="{B38DE8D1-D70F-43EF-8C8B-E97FEC5D4C14}"/>
    <cellStyle name="Normal 65 21" xfId="8137" xr:uid="{2BCDCEA8-0FA2-47E1-ACC4-0F2CD9CCC194}"/>
    <cellStyle name="Normal 65 21 2" xfId="8138" xr:uid="{B0D32257-3C11-44FA-8A6E-8258355E272D}"/>
    <cellStyle name="Normal 65 22" xfId="8139" xr:uid="{C0DC140F-8247-4DFA-BA0F-6B578D0E1514}"/>
    <cellStyle name="Normal 65 22 2" xfId="8140" xr:uid="{AAD0DE3E-4455-40A4-8D11-5F92192895D0}"/>
    <cellStyle name="Normal 65 23" xfId="8141" xr:uid="{9258366A-A2CB-4332-B0DF-DE7F1F9B89E4}"/>
    <cellStyle name="Normal 65 23 2" xfId="8142" xr:uid="{23DDCBF5-CEF1-43F9-8301-FF77C5284724}"/>
    <cellStyle name="Normal 65 24" xfId="8143" xr:uid="{0C092EF0-4BF4-484E-852E-E3C1489BDE90}"/>
    <cellStyle name="Normal 65 24 2" xfId="8144" xr:uid="{B5002F8F-EA63-412C-ABC3-E474330922CA}"/>
    <cellStyle name="Normal 65 25" xfId="8145" xr:uid="{0FB1B25E-E6B4-4F33-9B1D-69A0350E66E3}"/>
    <cellStyle name="Normal 65 25 2" xfId="8146" xr:uid="{F33B6564-6CC1-43E2-BFA0-CE36EC47F10B}"/>
    <cellStyle name="Normal 65 26" xfId="8147" xr:uid="{46C6FB19-011A-4C9A-AF55-F9EBAC210259}"/>
    <cellStyle name="Normal 65 26 2" xfId="8148" xr:uid="{30571C1A-B3E8-4CFE-BA78-FBD1B1D31BF6}"/>
    <cellStyle name="Normal 65 27" xfId="8149" xr:uid="{79CE3F2C-05C1-442A-9F7E-0A0028CEEA56}"/>
    <cellStyle name="Normal 65 27 2" xfId="8150" xr:uid="{96329AB0-8EAB-4D56-9688-39B821E59ADA}"/>
    <cellStyle name="Normal 65 28" xfId="8151" xr:uid="{A3E2B9F3-98CC-408A-8A50-90BC0BD24BFF}"/>
    <cellStyle name="Normal 65 28 2" xfId="8152" xr:uid="{C64BE464-9B23-454A-8E92-BB97CC219B0A}"/>
    <cellStyle name="Normal 65 29" xfId="8153" xr:uid="{6F520B5C-CDCE-4014-9640-032DD45FE08A}"/>
    <cellStyle name="Normal 65 29 2" xfId="8154" xr:uid="{1856D641-ECD6-4A55-8F35-F9C97EF3A181}"/>
    <cellStyle name="Normal 65 3" xfId="8155" xr:uid="{05CB79A8-311A-42FD-AC19-B211E811D596}"/>
    <cellStyle name="Normal 65 3 2" xfId="8156" xr:uid="{F2F2DF4F-11B1-47A1-8240-032B8938C789}"/>
    <cellStyle name="Normal 65 30" xfId="8157" xr:uid="{4EC3E08B-C7E7-48E4-98BA-2AC94A046F13}"/>
    <cellStyle name="Normal 65 30 2" xfId="8158" xr:uid="{57AFE75A-A2C5-4989-88DB-5FA8BE5A2E28}"/>
    <cellStyle name="Normal 65 31" xfId="8159" xr:uid="{E085AE13-C0F9-4A65-9841-1FC87D8239EE}"/>
    <cellStyle name="Normal 65 32" xfId="12784" xr:uid="{1B297364-C4BC-4AD1-B134-DF23EE20764F}"/>
    <cellStyle name="Normal 65 33" xfId="12783" xr:uid="{7239CED2-2447-436F-8D69-850557C30264}"/>
    <cellStyle name="Normal 65 34" xfId="39222" xr:uid="{B3A8C5A1-B997-4CE8-BB89-8F4EF0B1FCA6}"/>
    <cellStyle name="Normal 65 35" xfId="8112" xr:uid="{6FD16706-2084-4DD2-B32A-E5952D9FC1FB}"/>
    <cellStyle name="Normal 65 4" xfId="8160" xr:uid="{53DF706C-D11F-4807-A59F-76304CF18FB1}"/>
    <cellStyle name="Normal 65 4 2" xfId="8161" xr:uid="{C717420A-AC1F-482E-AEA5-AA8AA1EA46BC}"/>
    <cellStyle name="Normal 65 5" xfId="8162" xr:uid="{3BEA2AFE-0180-4AE9-BCDE-5DAF912867E3}"/>
    <cellStyle name="Normal 65 5 2" xfId="8163" xr:uid="{E8CE1876-F7E6-49CA-9A6F-705C5CF64DF9}"/>
    <cellStyle name="Normal 65 6" xfId="8164" xr:uid="{BA420CD4-B49D-482A-BD8D-2003A0AE11B3}"/>
    <cellStyle name="Normal 65 6 2" xfId="8165" xr:uid="{4E392AF5-65B8-496B-A466-9B5CCFA9FD2E}"/>
    <cellStyle name="Normal 65 7" xfId="8166" xr:uid="{2AB5F89A-F930-4031-A3AC-0CFD4C564CFA}"/>
    <cellStyle name="Normal 65 7 2" xfId="8167" xr:uid="{978DB73C-96FC-4F6B-9B8C-8D280E918D56}"/>
    <cellStyle name="Normal 65 8" xfId="8168" xr:uid="{5BBF2B08-1E0E-481F-9A79-DCC41B956419}"/>
    <cellStyle name="Normal 65 8 2" xfId="8169" xr:uid="{7EBB1E17-02A1-4C9E-8C29-57E3FD81949F}"/>
    <cellStyle name="Normal 65 9" xfId="8170" xr:uid="{DA8F3A2E-C507-4175-9375-709A6F7E7C16}"/>
    <cellStyle name="Normal 65 9 2" xfId="8171" xr:uid="{8A20CE66-3DB7-4CF0-BBB1-F6AFC546C714}"/>
    <cellStyle name="Normal 66" xfId="2193" xr:uid="{C900B18A-BDB9-4CB2-9AD0-A4AEE3AC85D4}"/>
    <cellStyle name="Normal 66 10" xfId="8173" xr:uid="{B50027C3-E0A1-4102-84A2-3C7F1C790B07}"/>
    <cellStyle name="Normal 66 10 2" xfId="8174" xr:uid="{A15FDC72-E7EF-43FA-86A5-773ADEF12001}"/>
    <cellStyle name="Normal 66 11" xfId="8175" xr:uid="{EC5E2F5D-80C5-4454-AA4D-6BB5B9547CEC}"/>
    <cellStyle name="Normal 66 11 2" xfId="8176" xr:uid="{54A96F2F-D23C-4F85-9F04-7043702E1AD5}"/>
    <cellStyle name="Normal 66 12" xfId="8177" xr:uid="{6EBB0516-5D84-465E-9D5D-BC6BB5D53306}"/>
    <cellStyle name="Normal 66 12 2" xfId="8178" xr:uid="{7AFBA318-4653-46FB-A672-4B4F31E07608}"/>
    <cellStyle name="Normal 66 13" xfId="8179" xr:uid="{73EAA26C-8D82-4976-B623-B1BCF7F2AA05}"/>
    <cellStyle name="Normal 66 13 2" xfId="8180" xr:uid="{D9C16C4D-CFA9-4936-8CDB-CAFAE223EE36}"/>
    <cellStyle name="Normal 66 14" xfId="8181" xr:uid="{1C3AB25F-A466-4ED2-9798-5C9E8424FF2E}"/>
    <cellStyle name="Normal 66 14 2" xfId="8182" xr:uid="{F8E08050-3792-4769-84B9-B83C46E314F7}"/>
    <cellStyle name="Normal 66 15" xfId="8183" xr:uid="{84188F93-9E20-4B24-8E53-408E67833946}"/>
    <cellStyle name="Normal 66 15 2" xfId="8184" xr:uid="{C4877794-9A6F-43A0-8F3E-8F8F2096C348}"/>
    <cellStyle name="Normal 66 16" xfId="8185" xr:uid="{1D03A07A-C5A7-451A-AC7B-EB4D7898F75F}"/>
    <cellStyle name="Normal 66 16 2" xfId="8186" xr:uid="{18E8F7F1-DB5A-4207-B370-0DB9D381A5B5}"/>
    <cellStyle name="Normal 66 17" xfId="8187" xr:uid="{0E97F29D-EC95-48B1-A5A1-92C94316C4E5}"/>
    <cellStyle name="Normal 66 17 2" xfId="8188" xr:uid="{729C9968-7651-49C3-9804-BE75056C99EC}"/>
    <cellStyle name="Normal 66 18" xfId="8189" xr:uid="{3A5B14B5-1E14-4328-B349-814EE3A06A20}"/>
    <cellStyle name="Normal 66 18 2" xfId="8190" xr:uid="{B948F6E9-1C06-43C7-93D8-33E197AFF5C8}"/>
    <cellStyle name="Normal 66 19" xfId="8191" xr:uid="{FFC0F86C-397F-45F7-9A57-34E3D5E10727}"/>
    <cellStyle name="Normal 66 19 2" xfId="8192" xr:uid="{21AC535A-AE98-4B60-85C2-188D0BD60118}"/>
    <cellStyle name="Normal 66 2" xfId="2489" xr:uid="{A4119A9B-E9B6-45D7-8F6E-1EC2073D4A88}"/>
    <cellStyle name="Normal 66 2 2" xfId="8194" xr:uid="{D22DA54E-50DE-43E7-854E-3B7885BA7D68}"/>
    <cellStyle name="Normal 66 2 3" xfId="28575" xr:uid="{95702D44-AC90-4BB4-A4F3-AF0344729A86}"/>
    <cellStyle name="Normal 66 2 4" xfId="8193" xr:uid="{119869E9-0931-4A2E-85A4-3E5594BA4A38}"/>
    <cellStyle name="Normal 66 20" xfId="8195" xr:uid="{ED20ABDB-56E6-4BBC-B1B0-0BDBE55F7B24}"/>
    <cellStyle name="Normal 66 20 2" xfId="8196" xr:uid="{7542F11B-72EB-4FAC-A12F-2B399254ABBD}"/>
    <cellStyle name="Normal 66 21" xfId="8197" xr:uid="{BF03FACF-92A2-43B0-AF21-01524A925F0F}"/>
    <cellStyle name="Normal 66 21 2" xfId="8198" xr:uid="{1059696C-E168-42A0-AC54-71EE1FE13681}"/>
    <cellStyle name="Normal 66 22" xfId="8199" xr:uid="{92CE2B97-EA4B-4197-857E-45C07D428D60}"/>
    <cellStyle name="Normal 66 22 2" xfId="8200" xr:uid="{FC7BC9D5-2B25-4EE8-9F6A-97BFC474718D}"/>
    <cellStyle name="Normal 66 23" xfId="8201" xr:uid="{543DA1F5-8187-4849-9884-BF8A8B2E983E}"/>
    <cellStyle name="Normal 66 23 2" xfId="8202" xr:uid="{9973FB31-BCBE-49DB-86A2-43EBDA8940A5}"/>
    <cellStyle name="Normal 66 24" xfId="8203" xr:uid="{4A8F432A-2352-4C5C-86F3-39B50F94D8C5}"/>
    <cellStyle name="Normal 66 24 2" xfId="8204" xr:uid="{442786AB-398D-46E0-8787-4218551E1240}"/>
    <cellStyle name="Normal 66 25" xfId="8205" xr:uid="{FE0F9BE7-77AE-439C-96CF-97A7F8AD6DFB}"/>
    <cellStyle name="Normal 66 25 2" xfId="8206" xr:uid="{912487B5-8D00-47CD-BBE0-56480A55EC0C}"/>
    <cellStyle name="Normal 66 26" xfId="8207" xr:uid="{9705FFC0-4B7B-4F2D-8DFB-2F141D6ACC85}"/>
    <cellStyle name="Normal 66 26 2" xfId="8208" xr:uid="{5EADEF96-18EE-43CA-A28C-C251C8060D23}"/>
    <cellStyle name="Normal 66 27" xfId="8209" xr:uid="{1E4C1B6F-4277-4DF7-A57B-582E69807A5A}"/>
    <cellStyle name="Normal 66 27 2" xfId="8210" xr:uid="{9F100829-AB67-447C-8495-97ADD996DE6D}"/>
    <cellStyle name="Normal 66 28" xfId="8211" xr:uid="{51A858F5-C9D9-405A-A664-7BB53C1AE97A}"/>
    <cellStyle name="Normal 66 28 2" xfId="8212" xr:uid="{E9560771-3897-48E7-95FE-C933FA7DFB9A}"/>
    <cellStyle name="Normal 66 29" xfId="8213" xr:uid="{3861AF9E-EC4C-4502-B921-9494B5C9E4FE}"/>
    <cellStyle name="Normal 66 29 2" xfId="8214" xr:uid="{6F632BA3-87C2-4AF8-9E9E-E4E6032C3041}"/>
    <cellStyle name="Normal 66 3" xfId="8215" xr:uid="{95FF5EC7-77E1-439F-B99B-D64EA32018EF}"/>
    <cellStyle name="Normal 66 3 2" xfId="8216" xr:uid="{CB086DB0-0C38-459B-A778-FE7E39ADEC01}"/>
    <cellStyle name="Normal 66 3 3" xfId="28576" xr:uid="{98E4E4B4-E6AE-4649-8FA1-537074916AAE}"/>
    <cellStyle name="Normal 66 30" xfId="8217" xr:uid="{4C829308-8223-4730-9E2A-4E4ADF29BB4E}"/>
    <cellStyle name="Normal 66 30 2" xfId="8218" xr:uid="{6E50CA06-37F0-44A1-98CA-C8491E1CAE61}"/>
    <cellStyle name="Normal 66 31" xfId="8219" xr:uid="{31EB6A09-BA67-4C57-9CC5-BB926F0B3F57}"/>
    <cellStyle name="Normal 66 32" xfId="12787" xr:uid="{AE821412-101A-40FD-97A3-5670ABCCA48A}"/>
    <cellStyle name="Normal 66 33" xfId="12785" xr:uid="{C7DA8805-509E-4F39-A19C-C1D4BEDB2E25}"/>
    <cellStyle name="Normal 66 34" xfId="39223" xr:uid="{9F39EA56-8B57-4CF8-884C-B4066848EB78}"/>
    <cellStyle name="Normal 66 35" xfId="8172" xr:uid="{2FC35A62-0DB1-49A5-9057-7CF751973C4B}"/>
    <cellStyle name="Normal 66 4" xfId="8220" xr:uid="{5E3B57D4-7BAB-491A-8EA3-70F5978EBD45}"/>
    <cellStyle name="Normal 66 4 2" xfId="8221" xr:uid="{0D819A72-B239-4A21-98BF-36B99B0CC607}"/>
    <cellStyle name="Normal 66 5" xfId="8222" xr:uid="{16D8BCAD-02F8-4556-A6BB-AEFB3635AE93}"/>
    <cellStyle name="Normal 66 5 2" xfId="8223" xr:uid="{1394BCBC-410D-4624-9421-70AD645FE5D0}"/>
    <cellStyle name="Normal 66 6" xfId="8224" xr:uid="{223B0EF0-EC24-46F2-B2B7-955712783B58}"/>
    <cellStyle name="Normal 66 6 2" xfId="8225" xr:uid="{321F041A-06A1-4AE7-8039-1A1B67B116BB}"/>
    <cellStyle name="Normal 66 7" xfId="8226" xr:uid="{A23759A0-569A-4BBC-AFB0-549F67914DE4}"/>
    <cellStyle name="Normal 66 7 2" xfId="8227" xr:uid="{CD9E3E8E-344A-443E-A016-61911571C94D}"/>
    <cellStyle name="Normal 66 8" xfId="8228" xr:uid="{9B15DA25-DD57-4D66-85D2-96D36BCF471F}"/>
    <cellStyle name="Normal 66 8 2" xfId="8229" xr:uid="{EC793AA4-11D5-4113-91FB-20570DC2E737}"/>
    <cellStyle name="Normal 66 9" xfId="8230" xr:uid="{8B936D29-3CFF-456C-A651-A35FB4A3745E}"/>
    <cellStyle name="Normal 66 9 2" xfId="8231" xr:uid="{6EF4C523-D96B-499B-88EB-24EDB92F0082}"/>
    <cellStyle name="Normal 67" xfId="2492" xr:uid="{76E2A0C7-B27C-4EDD-BC27-27AC41ED831C}"/>
    <cellStyle name="Normal 67 10" xfId="8233" xr:uid="{270953A4-38AA-4EA7-A085-3889A7B4EC6F}"/>
    <cellStyle name="Normal 67 10 2" xfId="8234" xr:uid="{CB5F4EAE-F1A4-4D96-A81B-1A83FD186C02}"/>
    <cellStyle name="Normal 67 11" xfId="8235" xr:uid="{5861D25D-CA6F-4550-9C1F-63B99DD6DE3E}"/>
    <cellStyle name="Normal 67 11 2" xfId="8236" xr:uid="{A7B67D97-B1F2-4CA3-939A-02CB5F70D9C7}"/>
    <cellStyle name="Normal 67 12" xfId="8237" xr:uid="{B0468BF9-4BEC-43C2-B484-6DCB8787BBF2}"/>
    <cellStyle name="Normal 67 12 2" xfId="8238" xr:uid="{1B76BA25-7628-4470-BF5F-6408A562A21F}"/>
    <cellStyle name="Normal 67 13" xfId="8239" xr:uid="{E95F55A0-B0D6-4495-B3E7-985CFBEFDCDA}"/>
    <cellStyle name="Normal 67 13 2" xfId="8240" xr:uid="{63E92A32-3F72-4453-9B6C-323B83D24F6E}"/>
    <cellStyle name="Normal 67 14" xfId="8241" xr:uid="{F08D2DB1-7F24-4260-AD74-58EB406CA836}"/>
    <cellStyle name="Normal 67 14 2" xfId="8242" xr:uid="{6ED64860-94FC-4EEF-B73D-7EE439D91082}"/>
    <cellStyle name="Normal 67 15" xfId="8243" xr:uid="{067392B3-1C94-42A0-ABEB-AA72B925A0E1}"/>
    <cellStyle name="Normal 67 15 2" xfId="8244" xr:uid="{67198D74-9786-44B3-A88A-F84E36593014}"/>
    <cellStyle name="Normal 67 16" xfId="8245" xr:uid="{A3F6D64A-C1CD-4462-B79F-E86DF03E4133}"/>
    <cellStyle name="Normal 67 16 2" xfId="8246" xr:uid="{2DF6D25D-7D95-4F7D-8D2E-70BDA8803F09}"/>
    <cellStyle name="Normal 67 17" xfId="8247" xr:uid="{F2DECDBB-4BE2-4E61-BB99-5197EA5022D4}"/>
    <cellStyle name="Normal 67 17 2" xfId="8248" xr:uid="{B2FA9B59-4F49-4972-959D-36AEA294C1B2}"/>
    <cellStyle name="Normal 67 18" xfId="8249" xr:uid="{8F9ACE09-B40B-47E7-B354-1A008C4AE168}"/>
    <cellStyle name="Normal 67 18 2" xfId="8250" xr:uid="{90A90AA2-76CC-4FEE-AB9D-7585EDB52411}"/>
    <cellStyle name="Normal 67 19" xfId="8251" xr:uid="{FEC75264-6DB0-4CC4-9424-8ED07E66EA77}"/>
    <cellStyle name="Normal 67 19 2" xfId="8252" xr:uid="{3D9BB617-804A-4552-8B44-6A0782DE596B}"/>
    <cellStyle name="Normal 67 2" xfId="8253" xr:uid="{5C077CF6-72E5-491A-A7E6-EE8BEDAE8078}"/>
    <cellStyle name="Normal 67 2 2" xfId="8254" xr:uid="{0600816C-EFCC-43A4-8E01-3C6B5822DF25}"/>
    <cellStyle name="Normal 67 2 3" xfId="28577" xr:uid="{7FD08735-0A67-4C7E-BB27-0FF0FBE9C968}"/>
    <cellStyle name="Normal 67 20" xfId="8255" xr:uid="{251442EF-11BC-4579-91C5-3014513D779E}"/>
    <cellStyle name="Normal 67 20 2" xfId="8256" xr:uid="{714AFA9D-F8D3-49C2-97AB-0B764D6D23BB}"/>
    <cellStyle name="Normal 67 21" xfId="8257" xr:uid="{1416EEF3-43B7-4965-9723-A5BD72667AD0}"/>
    <cellStyle name="Normal 67 21 2" xfId="8258" xr:uid="{2827D9CA-C79A-4170-BB91-D5BDFC3DF65B}"/>
    <cellStyle name="Normal 67 22" xfId="8259" xr:uid="{96E74D5B-8F6A-4D9B-B576-7E3258602B30}"/>
    <cellStyle name="Normal 67 22 2" xfId="8260" xr:uid="{649FC0F5-F8C5-49E9-B026-DED568178B12}"/>
    <cellStyle name="Normal 67 23" xfId="8261" xr:uid="{BCFFDA48-64F2-4EF1-BA4A-DB3E8659AD61}"/>
    <cellStyle name="Normal 67 23 2" xfId="8262" xr:uid="{296C5A22-C802-4969-A0FA-79DCC6A5C8EB}"/>
    <cellStyle name="Normal 67 24" xfId="8263" xr:uid="{300F1112-385E-4163-9BB5-3772C0309048}"/>
    <cellStyle name="Normal 67 24 2" xfId="8264" xr:uid="{043946EA-67C0-481D-B2C9-75B950F31410}"/>
    <cellStyle name="Normal 67 25" xfId="8265" xr:uid="{31EFE1B6-90E1-49EF-90DE-6740A7DCE6B7}"/>
    <cellStyle name="Normal 67 25 2" xfId="8266" xr:uid="{67176250-5E2E-42CF-8B11-C4274815C506}"/>
    <cellStyle name="Normal 67 26" xfId="8267" xr:uid="{B3D7EE9A-017A-4B37-8C47-5756D0BB3CDA}"/>
    <cellStyle name="Normal 67 26 2" xfId="8268" xr:uid="{3F162A66-BFBC-4598-82D0-CFB7A1538539}"/>
    <cellStyle name="Normal 67 27" xfId="8269" xr:uid="{E3F43DE9-BCD5-4088-9EDB-ABBE476CD930}"/>
    <cellStyle name="Normal 67 27 2" xfId="8270" xr:uid="{52BEC3CB-F3AB-486F-84F2-FE67590D278D}"/>
    <cellStyle name="Normal 67 28" xfId="8271" xr:uid="{C6876475-1506-4C50-B921-D57642F94DA9}"/>
    <cellStyle name="Normal 67 28 2" xfId="8272" xr:uid="{9769DC96-4822-460D-8F04-2E8860E75452}"/>
    <cellStyle name="Normal 67 29" xfId="8273" xr:uid="{6714E5C4-962A-44D3-9DA9-A703C0078620}"/>
    <cellStyle name="Normal 67 29 2" xfId="8274" xr:uid="{A8654AFD-FFA8-454C-AD1D-B84737142990}"/>
    <cellStyle name="Normal 67 3" xfId="8275" xr:uid="{B73BDC50-6328-4E0B-AC03-41646E6ACFC5}"/>
    <cellStyle name="Normal 67 3 2" xfId="8276" xr:uid="{E14DBF94-19F5-41BE-A9D1-D54C016C4CD7}"/>
    <cellStyle name="Normal 67 30" xfId="8277" xr:uid="{00504831-BB15-42E8-B4BB-B0ADADCEAAB6}"/>
    <cellStyle name="Normal 67 30 2" xfId="8278" xr:uid="{E7CEC8E7-DA1E-4C3F-8CE2-120C7192D70F}"/>
    <cellStyle name="Normal 67 31" xfId="8279" xr:uid="{C8E4BCA5-22D8-4C34-9F3A-816FEB181DBF}"/>
    <cellStyle name="Normal 67 32" xfId="12794" xr:uid="{9C54767E-3D91-4B70-90F9-02FDABA2DA12}"/>
    <cellStyle name="Normal 67 33" xfId="12789" xr:uid="{30255C92-A7A4-4A57-8B62-9810C8897636}"/>
    <cellStyle name="Normal 67 34" xfId="39224" xr:uid="{2C7629B0-1C8E-4F4E-9DF4-35FF5E1D18A4}"/>
    <cellStyle name="Normal 67 35" xfId="8232" xr:uid="{FCCCE6FD-383C-444C-BA9B-335FA332EE6C}"/>
    <cellStyle name="Normal 67 4" xfId="8280" xr:uid="{F1C769EA-01FD-4AB3-BF8F-C4101A9F1F28}"/>
    <cellStyle name="Normal 67 4 2" xfId="8281" xr:uid="{0B513BEC-C9BB-44BA-B7FD-36D56066F8B4}"/>
    <cellStyle name="Normal 67 5" xfId="8282" xr:uid="{7E511254-AC5C-4726-8929-4B9BAB339877}"/>
    <cellStyle name="Normal 67 5 2" xfId="8283" xr:uid="{6FAC7638-34C7-45AD-9C9A-00E767CDAFFF}"/>
    <cellStyle name="Normal 67 6" xfId="8284" xr:uid="{EEABEC6A-2719-4D74-8379-73BBAB319617}"/>
    <cellStyle name="Normal 67 6 2" xfId="8285" xr:uid="{66AB41B4-D446-408F-9A59-C843E30D7D2B}"/>
    <cellStyle name="Normal 67 7" xfId="8286" xr:uid="{840FF374-20E1-422D-AB90-05CAE9C8B093}"/>
    <cellStyle name="Normal 67 7 2" xfId="8287" xr:uid="{A6A94D93-2AA0-44D0-A1D1-F3BA88220E33}"/>
    <cellStyle name="Normal 67 8" xfId="8288" xr:uid="{9A1E34F0-6AF8-41BE-B37F-30651DF53AF5}"/>
    <cellStyle name="Normal 67 8 2" xfId="8289" xr:uid="{E8E09302-5140-4508-BCA4-FD2AA714D91F}"/>
    <cellStyle name="Normal 67 9" xfId="8290" xr:uid="{61CFCE31-8979-41C9-9594-167583B8613E}"/>
    <cellStyle name="Normal 67 9 2" xfId="8291" xr:uid="{769FC8CA-AE03-4810-9F22-42EEC5F1AC3D}"/>
    <cellStyle name="Normal 68" xfId="2539" xr:uid="{0D753AA4-5061-41DE-93F5-47EFF88E2D22}"/>
    <cellStyle name="Normal 68 10" xfId="8293" xr:uid="{C58F7A1C-A14C-4C13-83E9-29BBFB4C5CA5}"/>
    <cellStyle name="Normal 68 10 2" xfId="8294" xr:uid="{5F6DC13C-8E68-4CE0-8B81-C1EF6BA574BA}"/>
    <cellStyle name="Normal 68 11" xfId="8295" xr:uid="{E5B63F45-90B4-449C-80B2-127C3E20EF53}"/>
    <cellStyle name="Normal 68 11 2" xfId="8296" xr:uid="{50902018-BC54-4FE9-AA74-0E753342AF64}"/>
    <cellStyle name="Normal 68 12" xfId="8297" xr:uid="{FF74D274-889D-4F1B-AD49-D3243C2BE407}"/>
    <cellStyle name="Normal 68 12 2" xfId="8298" xr:uid="{52708375-5423-4F2A-AC69-93FC1DACC845}"/>
    <cellStyle name="Normal 68 13" xfId="8299" xr:uid="{8EFC599B-DF50-4188-AA04-024ED4AF67DE}"/>
    <cellStyle name="Normal 68 13 2" xfId="8300" xr:uid="{FAD0A91F-D8A0-4BD0-A2ED-A7E168294822}"/>
    <cellStyle name="Normal 68 14" xfId="8301" xr:uid="{6C099AD0-7B42-42D2-8098-04469BA40F13}"/>
    <cellStyle name="Normal 68 14 2" xfId="8302" xr:uid="{C360B017-7B39-4EB8-9882-9548BFB8D125}"/>
    <cellStyle name="Normal 68 15" xfId="8303" xr:uid="{4F7F29A6-333B-484F-B01F-94695FEEBABA}"/>
    <cellStyle name="Normal 68 15 2" xfId="8304" xr:uid="{DE8A3814-09B6-496F-B65D-BD0A899188F6}"/>
    <cellStyle name="Normal 68 16" xfId="8305" xr:uid="{6C2EA288-33E8-4E18-871C-0384965C5576}"/>
    <cellStyle name="Normal 68 16 2" xfId="8306" xr:uid="{2F2C4B62-376E-49E1-95B4-56A317B6D50C}"/>
    <cellStyle name="Normal 68 17" xfId="8307" xr:uid="{A2E672CF-2B5E-4D77-B5F9-E087D946A115}"/>
    <cellStyle name="Normal 68 17 2" xfId="8308" xr:uid="{9A45D67A-DE0C-4FD3-8460-4A2A62F76E3A}"/>
    <cellStyle name="Normal 68 18" xfId="8309" xr:uid="{33CAF617-CD8F-419C-9A61-ABD3DDF5A475}"/>
    <cellStyle name="Normal 68 18 2" xfId="8310" xr:uid="{A052C546-44D8-4D66-99EE-91DCBE995271}"/>
    <cellStyle name="Normal 68 19" xfId="8311" xr:uid="{FA96E76C-F41A-4DB2-A0BC-DE42645BE0DA}"/>
    <cellStyle name="Normal 68 19 2" xfId="8312" xr:uid="{D14662CB-7CA9-4F3D-96F7-E0E856FB4CE7}"/>
    <cellStyle name="Normal 68 2" xfId="8313" xr:uid="{9F0F736E-A1D3-4654-81A5-F530BC7B146D}"/>
    <cellStyle name="Normal 68 2 2" xfId="8314" xr:uid="{2F5247F6-3362-4DBF-BCA3-532CDD6672B9}"/>
    <cellStyle name="Normal 68 2 3" xfId="12830" xr:uid="{8D3B4D08-9C08-437F-B9C0-3892386F16AA}"/>
    <cellStyle name="Normal 68 2 4" xfId="12828" xr:uid="{B22C6751-AF0B-4EB3-A565-FD6601E43488}"/>
    <cellStyle name="Normal 68 2 5" xfId="24844" xr:uid="{E919AF61-F75B-4A97-9868-EA2F60F9B974}"/>
    <cellStyle name="Normal 68 20" xfId="8315" xr:uid="{D3F90048-1529-42FB-B57C-FC51B72E1C4F}"/>
    <cellStyle name="Normal 68 20 2" xfId="8316" xr:uid="{7D0E9D1E-F6FD-4ECD-BFAB-C5FC4C2B6E3F}"/>
    <cellStyle name="Normal 68 21" xfId="8317" xr:uid="{D55F4C99-6E4E-4CD9-920E-6E31EBA9484C}"/>
    <cellStyle name="Normal 68 21 2" xfId="8318" xr:uid="{6509BC4F-A134-4623-8786-189C3C0C173F}"/>
    <cellStyle name="Normal 68 22" xfId="8319" xr:uid="{EC3E6C73-1947-466E-8475-9B2A5F37A9FF}"/>
    <cellStyle name="Normal 68 22 2" xfId="8320" xr:uid="{67E32275-C72A-447A-BE31-D451956B050D}"/>
    <cellStyle name="Normal 68 23" xfId="8321" xr:uid="{53E23B68-341E-4667-9C48-5CA5140B8E83}"/>
    <cellStyle name="Normal 68 23 2" xfId="8322" xr:uid="{B214D7BB-A72F-4BD1-949C-A7FABAB84548}"/>
    <cellStyle name="Normal 68 24" xfId="8323" xr:uid="{9E161AAE-F455-401F-A1B0-B31140534AC4}"/>
    <cellStyle name="Normal 68 24 2" xfId="8324" xr:uid="{53FD9037-9415-49FB-8053-5FFF67E4425C}"/>
    <cellStyle name="Normal 68 25" xfId="8325" xr:uid="{26D3C933-6A38-47E7-B30A-FCFE15B579F4}"/>
    <cellStyle name="Normal 68 25 2" xfId="8326" xr:uid="{B992E614-EEBB-4828-ACC5-BB5D6E3BD5B1}"/>
    <cellStyle name="Normal 68 26" xfId="8327" xr:uid="{5931BDEE-6620-468F-85CE-A1EC02ABA295}"/>
    <cellStyle name="Normal 68 26 2" xfId="8328" xr:uid="{1B1F54A6-6E86-4320-8CC4-16ABA0A6069A}"/>
    <cellStyle name="Normal 68 27" xfId="8329" xr:uid="{77B36E9B-EBFD-44C2-B44A-FB41F33B9193}"/>
    <cellStyle name="Normal 68 27 2" xfId="8330" xr:uid="{6765863B-EC8D-4787-8E17-3D98ED3464E4}"/>
    <cellStyle name="Normal 68 28" xfId="8331" xr:uid="{5A84EC2A-233A-4771-93D6-F7A29B368915}"/>
    <cellStyle name="Normal 68 28 2" xfId="8332" xr:uid="{990EB9E3-0141-4602-A9EA-0AFF9694C945}"/>
    <cellStyle name="Normal 68 29" xfId="8333" xr:uid="{295F204F-AEBA-436A-9458-A3902C3C445A}"/>
    <cellStyle name="Normal 68 29 2" xfId="8334" xr:uid="{6F81366A-0688-466F-A458-DBD1D68796D6}"/>
    <cellStyle name="Normal 68 3" xfId="8335" xr:uid="{5496E124-A26C-4CF6-9A85-00AAA392575A}"/>
    <cellStyle name="Normal 68 3 2" xfId="8336" xr:uid="{3E630AE4-B345-4FC0-A6A5-FAAE62AEC1DD}"/>
    <cellStyle name="Normal 68 3 3" xfId="12840" xr:uid="{D9DE677B-3672-42C7-B6C5-CBA28AC95B79}"/>
    <cellStyle name="Normal 68 3 3 2" xfId="21582" xr:uid="{3350936D-3D28-4297-8736-3EFD1C5B4692}"/>
    <cellStyle name="Normal 68 3 3 3" xfId="28579" xr:uid="{F0C8AAB7-B0EF-47C3-8047-487F8CF7C2A7}"/>
    <cellStyle name="Normal 68 3 3 4" xfId="31263" xr:uid="{7B162C99-EDC7-40FC-A062-0499924F138D}"/>
    <cellStyle name="Normal 68 3 3 5" xfId="36967" xr:uid="{2ABD5486-9DB7-4B2F-B1BE-ABAC9BF8D4AB}"/>
    <cellStyle name="Normal 68 3 4" xfId="17541" xr:uid="{28C01C2F-B663-476E-B2C1-DF8B8423BBAA}"/>
    <cellStyle name="Normal 68 3 5" xfId="28578" xr:uid="{84779772-BB7E-4B10-9AAE-75C05B2A742C}"/>
    <cellStyle name="Normal 68 3 6" xfId="31262" xr:uid="{D931BEDE-3B6E-4199-828A-97AE47CEA78E}"/>
    <cellStyle name="Normal 68 30" xfId="8337" xr:uid="{881BC2CD-BBCB-412E-A024-BDD667927B70}"/>
    <cellStyle name="Normal 68 30 2" xfId="8338" xr:uid="{B4D95C96-76C4-4853-9C95-D6792EAC5572}"/>
    <cellStyle name="Normal 68 31" xfId="8339" xr:uid="{6871BCBC-723B-4EDB-B165-B7A0BE050654}"/>
    <cellStyle name="Normal 68 32" xfId="12841" xr:uid="{F9C6C7A1-A39A-4DDD-8794-CE79AC0A31DA}"/>
    <cellStyle name="Normal 68 33" xfId="12807" xr:uid="{00129508-A17A-47A0-B2D5-0DD2C89E5822}"/>
    <cellStyle name="Normal 68 33 2" xfId="31264" xr:uid="{6B061F91-D277-4A73-8F53-5E95D953E282}"/>
    <cellStyle name="Normal 68 33 3" xfId="36968" xr:uid="{8207B087-04CE-41B1-8AD4-C02BE004E79E}"/>
    <cellStyle name="Normal 68 34" xfId="24286" xr:uid="{EE046DB2-3159-4FD8-B0D9-4D989A0C2F82}"/>
    <cellStyle name="Normal 68 35" xfId="31261" xr:uid="{82C8379E-F105-4516-B17E-D47D8C5BE508}"/>
    <cellStyle name="Normal 68 36" xfId="39225" xr:uid="{58B91EF1-9AFE-4ECC-BBE4-29BB5723CB8F}"/>
    <cellStyle name="Normal 68 37" xfId="8292" xr:uid="{DAED22A9-D186-4164-B455-CE22905CB5AC}"/>
    <cellStyle name="Normal 68 4" xfId="8340" xr:uid="{E8B92EF0-7BE4-4B0E-9F8D-C8373D631D13}"/>
    <cellStyle name="Normal 68 4 2" xfId="8341" xr:uid="{A95582FF-62E4-448C-AC9A-282E05DB6D81}"/>
    <cellStyle name="Normal 68 4 3" xfId="12842" xr:uid="{7E5704C7-E8AC-4A50-9436-52052DBDD13B}"/>
    <cellStyle name="Normal 68 4 3 2" xfId="21583" xr:uid="{A1B67ADC-A92A-4069-91D6-D4DE9869C1C8}"/>
    <cellStyle name="Normal 68 4 3 3" xfId="28581" xr:uid="{CC7DCC6D-72DF-475C-9B38-24C5B3FA18D1}"/>
    <cellStyle name="Normal 68 4 3 4" xfId="31266" xr:uid="{CF1FA415-D580-4C40-800C-7F5995B9EC02}"/>
    <cellStyle name="Normal 68 4 3 5" xfId="36969" xr:uid="{DBC7462B-5460-46BF-8FE4-A78D6B683EF3}"/>
    <cellStyle name="Normal 68 4 4" xfId="17542" xr:uid="{E5F59F63-2EED-4B07-AA69-06FD2E6219F8}"/>
    <cellStyle name="Normal 68 4 5" xfId="28580" xr:uid="{4FB7AA2C-6F35-490B-A3EB-12E7AD0683D7}"/>
    <cellStyle name="Normal 68 4 6" xfId="31265" xr:uid="{50CA7B57-50C4-447A-9728-D2BE60A1A4F0}"/>
    <cellStyle name="Normal 68 5" xfId="8342" xr:uid="{2DAA61AB-BF3C-4F67-9771-52B1F6632B6C}"/>
    <cellStyle name="Normal 68 5 2" xfId="8343" xr:uid="{1AD0B455-10FE-4717-8CA3-D887CFB10D43}"/>
    <cellStyle name="Normal 68 6" xfId="8344" xr:uid="{B93DA643-8A42-46F6-8F96-B01F9F1C5EF4}"/>
    <cellStyle name="Normal 68 6 2" xfId="8345" xr:uid="{B3D61707-6B0B-4D93-8368-109E61DAAE74}"/>
    <cellStyle name="Normal 68 7" xfId="8346" xr:uid="{1F6774A2-328C-4ECC-BDF5-09950CB18C31}"/>
    <cellStyle name="Normal 68 7 2" xfId="8347" xr:uid="{C8B3C5CE-DA7C-4E4D-9B69-D6E912944C9D}"/>
    <cellStyle name="Normal 68 8" xfId="8348" xr:uid="{48B06C00-88E7-46E9-9D60-5BE27A630F0E}"/>
    <cellStyle name="Normal 68 8 2" xfId="8349" xr:uid="{1C540D2C-3DC7-41C4-B76A-0F876EA25E77}"/>
    <cellStyle name="Normal 68 9" xfId="8350" xr:uid="{8188A8B0-A38C-4DE9-8557-27732E80BE4D}"/>
    <cellStyle name="Normal 68 9 2" xfId="8351" xr:uid="{457B5421-794D-4070-AB7D-E7BB495D554B}"/>
    <cellStyle name="Normal 69" xfId="2538" xr:uid="{2896AE5A-4DD3-41E0-BFC5-A53ACCC51712}"/>
    <cellStyle name="Normal 69 10" xfId="8353" xr:uid="{A364C339-9F96-4466-8671-CBB9E9294425}"/>
    <cellStyle name="Normal 69 10 2" xfId="8354" xr:uid="{D223B236-F665-49E4-88AD-74DD361995D4}"/>
    <cellStyle name="Normal 69 11" xfId="8355" xr:uid="{D8F95DD8-14B0-4DC4-9F6A-F2566064BF63}"/>
    <cellStyle name="Normal 69 11 2" xfId="8356" xr:uid="{D09FAAD8-9B07-4E17-9B7D-8F3A8A448112}"/>
    <cellStyle name="Normal 69 12" xfId="8357" xr:uid="{0B233489-4BE1-47AC-B96D-D809CD556213}"/>
    <cellStyle name="Normal 69 12 2" xfId="8358" xr:uid="{CE6BB428-E0F3-4189-BAD3-E5F7B1CEE32F}"/>
    <cellStyle name="Normal 69 13" xfId="8359" xr:uid="{B12BB56F-E012-495C-AD88-04BF1D71724A}"/>
    <cellStyle name="Normal 69 13 2" xfId="8360" xr:uid="{B867F527-0A90-4FED-9CA8-4FBAD392D18C}"/>
    <cellStyle name="Normal 69 14" xfId="8361" xr:uid="{42D6312A-0397-4BDE-8D45-22992718893B}"/>
    <cellStyle name="Normal 69 14 2" xfId="8362" xr:uid="{8F2C03D7-44A1-4354-B473-83648E63562C}"/>
    <cellStyle name="Normal 69 15" xfId="8363" xr:uid="{2EEA7ACD-B9A6-4E9F-913E-8D06C32558AF}"/>
    <cellStyle name="Normal 69 15 2" xfId="8364" xr:uid="{699FA8E1-33AA-46AB-923B-3E2EAE831987}"/>
    <cellStyle name="Normal 69 16" xfId="8365" xr:uid="{97A6BE88-784D-44F1-A2E0-9463B07FC444}"/>
    <cellStyle name="Normal 69 16 2" xfId="8366" xr:uid="{8C631649-3A05-4318-A8A2-6B7E3784FF25}"/>
    <cellStyle name="Normal 69 17" xfId="8367" xr:uid="{D5E1617C-EA7D-4A1F-92DA-7B825CA726B3}"/>
    <cellStyle name="Normal 69 17 2" xfId="8368" xr:uid="{6246C4A3-E5FC-4684-8FC5-91BBA7A1DC3F}"/>
    <cellStyle name="Normal 69 18" xfId="8369" xr:uid="{C8C4311D-9F15-414D-A274-EE79FB59EADA}"/>
    <cellStyle name="Normal 69 18 2" xfId="8370" xr:uid="{2A6EB82D-6733-4D72-A674-E234A23BC047}"/>
    <cellStyle name="Normal 69 19" xfId="8371" xr:uid="{21DD61B2-798B-4C6A-A8ED-AE145B11CFD8}"/>
    <cellStyle name="Normal 69 19 2" xfId="8372" xr:uid="{E45BD3C6-CCAE-46E3-B650-3E304A5EDD6D}"/>
    <cellStyle name="Normal 69 2" xfId="8373" xr:uid="{0C7C7F2A-6613-4B74-9EBD-9CE2852BEF47}"/>
    <cellStyle name="Normal 69 2 2" xfId="8374" xr:uid="{17D8FA79-1E3B-410F-B215-16E03B00B5B9}"/>
    <cellStyle name="Normal 69 20" xfId="8375" xr:uid="{54275533-07F0-4606-94A9-97A99F1CBA5C}"/>
    <cellStyle name="Normal 69 20 2" xfId="8376" xr:uid="{0BF79DA7-6892-4F85-B3E4-148E5A5DEA4F}"/>
    <cellStyle name="Normal 69 21" xfId="8377" xr:uid="{D357942C-9AC2-4BFA-9C70-D5CB06735B58}"/>
    <cellStyle name="Normal 69 21 2" xfId="8378" xr:uid="{46C31DB8-FF7D-45E6-8186-FDD24576F23E}"/>
    <cellStyle name="Normal 69 22" xfId="8379" xr:uid="{A41513AC-3C5D-4CF8-83E1-6F0CBBA14409}"/>
    <cellStyle name="Normal 69 22 2" xfId="8380" xr:uid="{36F5B9FC-7AFF-4608-966C-97FA55F472B5}"/>
    <cellStyle name="Normal 69 23" xfId="8381" xr:uid="{6C71FD33-4D24-42CC-AFB1-1601E102A072}"/>
    <cellStyle name="Normal 69 23 2" xfId="8382" xr:uid="{EEFBCA76-C6E4-4C43-91DB-A5FB2AB0BA01}"/>
    <cellStyle name="Normal 69 24" xfId="8383" xr:uid="{418E2B27-40E9-46D9-8BC7-EDDC89B6E128}"/>
    <cellStyle name="Normal 69 24 2" xfId="8384" xr:uid="{85C07AF7-A41C-4ED4-94EA-93107480861E}"/>
    <cellStyle name="Normal 69 25" xfId="8385" xr:uid="{62EC0F15-F1A5-4D97-9055-9C00C58DC4C9}"/>
    <cellStyle name="Normal 69 25 2" xfId="8386" xr:uid="{FEB50D7F-1749-4360-B4E4-D7CFE04D364A}"/>
    <cellStyle name="Normal 69 26" xfId="8387" xr:uid="{BB05CBFF-4E49-49B6-93F5-B94490A32010}"/>
    <cellStyle name="Normal 69 26 2" xfId="8388" xr:uid="{54D360ED-3D60-4ACB-99CB-2CADB56E7EA8}"/>
    <cellStyle name="Normal 69 27" xfId="8389" xr:uid="{54240F57-5981-49E6-A0FE-10CDFC9BCFA8}"/>
    <cellStyle name="Normal 69 27 2" xfId="8390" xr:uid="{1A0C0E51-5BD4-465F-A42E-DC86E1661DED}"/>
    <cellStyle name="Normal 69 28" xfId="8391" xr:uid="{92C0F0B8-1F56-45C0-BCD5-0D32ADB7C549}"/>
    <cellStyle name="Normal 69 28 2" xfId="8392" xr:uid="{03D49B5C-A576-420F-9DCF-755AE5BCC0BE}"/>
    <cellStyle name="Normal 69 29" xfId="8393" xr:uid="{EF74CFFE-46B5-4C90-AFB3-C554D007129C}"/>
    <cellStyle name="Normal 69 29 2" xfId="8394" xr:uid="{1032AA3B-B7AD-4806-905C-0B4EAEE7DCD3}"/>
    <cellStyle name="Normal 69 3" xfId="8395" xr:uid="{C137C0B4-02F3-427E-9FA5-E4033374A130}"/>
    <cellStyle name="Normal 69 3 2" xfId="8396" xr:uid="{80E273DF-8DCD-4B21-8984-A4AE5669BBD8}"/>
    <cellStyle name="Normal 69 30" xfId="8397" xr:uid="{C2C9552E-83BD-4560-9731-A081B08FEF50}"/>
    <cellStyle name="Normal 69 30 2" xfId="8398" xr:uid="{EC1EE314-CF89-4B6A-AA53-819881B63A27}"/>
    <cellStyle name="Normal 69 31" xfId="8399" xr:uid="{F1AE19B5-E72F-4DB5-89F9-9FD13DEB7ED2}"/>
    <cellStyle name="Normal 69 32" xfId="12848" xr:uid="{2D0E4C3A-2088-4B49-9839-E4A11898C947}"/>
    <cellStyle name="Normal 69 33" xfId="12843" xr:uid="{124AAE1D-FECA-44E1-B138-C21DBE3576E3}"/>
    <cellStyle name="Normal 69 34" xfId="39226" xr:uid="{26366949-9DE7-465D-AB4A-41BBE7A66722}"/>
    <cellStyle name="Normal 69 35" xfId="8352" xr:uid="{FDD112DA-CAF9-4F44-9479-42C8BCB91013}"/>
    <cellStyle name="Normal 69 4" xfId="8400" xr:uid="{727D2E15-6DC7-48ED-B403-5FA3BBFF5867}"/>
    <cellStyle name="Normal 69 4 2" xfId="8401" xr:uid="{AEB675F7-04FA-4751-B077-ED9A23415329}"/>
    <cellStyle name="Normal 69 5" xfId="8402" xr:uid="{9F5CB3E3-7FEF-4FAD-B442-B470846C166E}"/>
    <cellStyle name="Normal 69 5 2" xfId="8403" xr:uid="{D55AA86A-34A3-47C4-9DBA-9D58B790E891}"/>
    <cellStyle name="Normal 69 6" xfId="8404" xr:uid="{106CA8A2-7C2C-4AD6-A0E5-0BAB9A138A17}"/>
    <cellStyle name="Normal 69 6 2" xfId="8405" xr:uid="{F373A684-7DA3-4030-9815-3D4AC2BD2E5E}"/>
    <cellStyle name="Normal 69 7" xfId="8406" xr:uid="{DA4D134F-8527-43C9-8715-04428CBA67E6}"/>
    <cellStyle name="Normal 69 7 2" xfId="8407" xr:uid="{41DA6F55-1F66-4187-9367-0E98BF2538D4}"/>
    <cellStyle name="Normal 69 8" xfId="8408" xr:uid="{C3D66FEC-81EA-4A02-89DF-9D651441B01A}"/>
    <cellStyle name="Normal 69 8 2" xfId="8409" xr:uid="{54A05E01-F4C7-414B-9F9F-0A53973AA2DE}"/>
    <cellStyle name="Normal 69 9" xfId="8410" xr:uid="{4B662976-F94F-459F-B156-6896EDE55CBB}"/>
    <cellStyle name="Normal 69 9 2" xfId="8411" xr:uid="{106168B8-78E1-4654-A71F-37F443D71C02}"/>
    <cellStyle name="Normal 7" xfId="46" xr:uid="{06113CFF-C621-4EAA-ABEE-161BCFE186DA}"/>
    <cellStyle name="Normal 7 10" xfId="10480" xr:uid="{76D38DFE-77C3-460F-8FA5-4430A015B7E2}"/>
    <cellStyle name="Normal 7 10 2" xfId="34274" xr:uid="{579FEC13-F42D-4EF3-A6F7-247685B49547}"/>
    <cellStyle name="Normal 7 11" xfId="10481" xr:uid="{DCE517C0-3ED2-4509-B3A2-6FD631966DF3}"/>
    <cellStyle name="Normal 7 11 2" xfId="34275" xr:uid="{5A684C30-8E31-4C51-B189-E87F03561AB0}"/>
    <cellStyle name="Normal 7 12" xfId="10482" xr:uid="{BE6A8089-39FB-4353-9CEE-0C46E2EEB37F}"/>
    <cellStyle name="Normal 7 13" xfId="10483" xr:uid="{6C4BA9DE-63D8-4379-A345-A865CF5A11FC}"/>
    <cellStyle name="Normal 7 14" xfId="10484" xr:uid="{B4E46832-1CCD-4A19-93B4-7D7AE714C918}"/>
    <cellStyle name="Normal 7 15" xfId="10485" xr:uid="{19264A38-5E85-463F-9C22-623A0ADBDDCA}"/>
    <cellStyle name="Normal 7 16" xfId="10486" xr:uid="{85FEA672-EC92-4795-B9C3-E9EC4D1F458D}"/>
    <cellStyle name="Normal 7 17" xfId="10487" xr:uid="{5496CCAA-84E4-4EB7-96C4-90227C9E7CDA}"/>
    <cellStyle name="Normal 7 18" xfId="10488" xr:uid="{E262F16C-9B63-4FA2-9179-1E0D2B47D852}"/>
    <cellStyle name="Normal 7 19" xfId="10489" xr:uid="{F5042FDE-2531-4495-89CC-7167300A884D}"/>
    <cellStyle name="Normal 7 2" xfId="1459" xr:uid="{5CA766C8-F449-4BDB-9691-46220C24B74B}"/>
    <cellStyle name="Normal 7 2 10" xfId="24152" xr:uid="{C48EB1BC-2858-427B-9B83-50C2F022B7E6}"/>
    <cellStyle name="Normal 7 2 2" xfId="1460" xr:uid="{9336F41A-2579-4795-8866-316C20097839}"/>
    <cellStyle name="Normal 7 2 2 2" xfId="10490" xr:uid="{868726CF-92FC-402F-8ADE-58C3239CB9E3}"/>
    <cellStyle name="Normal 7 2 2 2 2" xfId="12851" xr:uid="{9849C292-EAC7-42B9-A33D-62D99F547662}"/>
    <cellStyle name="Normal 7 2 2 2 2 2" xfId="12852" xr:uid="{FBD2FC42-AF0C-4AC6-B8E5-3C86E7AABC26}"/>
    <cellStyle name="Normal 7 2 2 2 2 2 2" xfId="32268" xr:uid="{A6D915A4-3C68-4B35-B563-241C8AFE7EEB}"/>
    <cellStyle name="Normal 7 2 2 2 2 2 2 2" xfId="34276" xr:uid="{561D6DB5-D2A5-4D78-AE54-9711839A7166}"/>
    <cellStyle name="Normal 7 2 2 2 2 2 2 3" xfId="34277" xr:uid="{8FB4279A-2BFA-4D1D-8B2D-85D18AC822D5}"/>
    <cellStyle name="Normal 7 2 2 2 2 2 3" xfId="34278" xr:uid="{7139A515-820C-4BAF-87BB-D0BC27A29163}"/>
    <cellStyle name="Normal 7 2 2 2 2 2 4" xfId="34279" xr:uid="{CB15A601-CB37-4CD7-8423-1C59D3A8D68F}"/>
    <cellStyle name="Normal 7 2 2 2 2 2 5" xfId="32267" xr:uid="{C985F72D-9D8F-4CCA-842E-6D5E157D1D82}"/>
    <cellStyle name="Normal 7 2 2 2 2 3" xfId="32269" xr:uid="{8914EF71-FCF2-48BC-995A-03B83F5D7848}"/>
    <cellStyle name="Normal 7 2 2 2 2 3 2" xfId="34280" xr:uid="{A70E3CDA-82C9-41BC-B61F-C8DB44311AEE}"/>
    <cellStyle name="Normal 7 2 2 2 2 3 3" xfId="34281" xr:uid="{89456E7E-725F-45DE-A6C8-331F91892703}"/>
    <cellStyle name="Normal 7 2 2 2 2 4" xfId="34282" xr:uid="{E69C0582-1339-4E69-BED8-9C40F5F7F974}"/>
    <cellStyle name="Normal 7 2 2 2 2 5" xfId="34283" xr:uid="{A933A71E-B6FE-40CE-8CD1-688495C639C7}"/>
    <cellStyle name="Normal 7 2 2 2 2 6" xfId="32266" xr:uid="{93813D2A-E01C-4652-9246-CF0F6BFBAF88}"/>
    <cellStyle name="Normal 7 2 2 2 3" xfId="12853" xr:uid="{D2B429BD-0505-41A8-9400-F9E289B4F871}"/>
    <cellStyle name="Normal 7 2 2 2 3 2" xfId="12854" xr:uid="{FFD2D5FC-6BB1-44BA-83AD-6E5E5B5251FB}"/>
    <cellStyle name="Normal 7 2 2 2 3 2 2" xfId="34284" xr:uid="{47BEFFAD-873D-4C97-BCD7-1978DEBCCD50}"/>
    <cellStyle name="Normal 7 2 2 2 3 2 3" xfId="34285" xr:uid="{A98B36CF-1348-44B6-B22D-8E07B675C28C}"/>
    <cellStyle name="Normal 7 2 2 2 3 2 4" xfId="32271" xr:uid="{A33CE98E-B68E-4B05-87BD-1721B55D0708}"/>
    <cellStyle name="Normal 7 2 2 2 3 3" xfId="34286" xr:uid="{0D08D176-0B08-411A-81ED-196A7B7E6325}"/>
    <cellStyle name="Normal 7 2 2 2 3 4" xfId="34287" xr:uid="{6F0AEFCE-E0F9-4D60-971F-73E05802DD65}"/>
    <cellStyle name="Normal 7 2 2 2 3 5" xfId="32270" xr:uid="{46A8836D-AA3A-411B-B058-7456F63E7220}"/>
    <cellStyle name="Normal 7 2 2 2 4" xfId="12855" xr:uid="{F9483130-25A3-4E4A-A37D-028BBB351B8D}"/>
    <cellStyle name="Normal 7 2 2 2 4 2" xfId="12856" xr:uid="{9AD4FAD6-C30D-4CA9-A51E-14ED7C6A57B7}"/>
    <cellStyle name="Normal 7 2 2 2 4 2 2" xfId="34288" xr:uid="{EC6AF848-E044-47DD-97B9-0CA5A62FADD9}"/>
    <cellStyle name="Normal 7 2 2 2 4 3" xfId="34289" xr:uid="{FA842E0C-5584-4825-9AD2-97AA08DF82F9}"/>
    <cellStyle name="Normal 7 2 2 2 4 4" xfId="32272" xr:uid="{763A2416-FD23-410F-A3AF-712A8FFB86DA}"/>
    <cellStyle name="Normal 7 2 2 2 5" xfId="12857" xr:uid="{5DF4A891-BF7B-4840-BA19-2F00D7EBDB26}"/>
    <cellStyle name="Normal 7 2 2 2 5 2" xfId="34290" xr:uid="{CC6C5A61-A4DA-4676-895D-5AE79DFDBEA8}"/>
    <cellStyle name="Normal 7 2 2 2 6" xfId="24614" xr:uid="{7603211B-5E6D-46D7-8235-75175FC43B53}"/>
    <cellStyle name="Normal 7 2 2 2 6 2" xfId="34291" xr:uid="{CAD1D97F-43A8-496B-AD06-20407D102FCE}"/>
    <cellStyle name="Normal 7 2 2 2 7" xfId="32265" xr:uid="{A8118475-0987-4F49-B5EE-A6B8BBBF1A64}"/>
    <cellStyle name="Normal 7 2 2 3" xfId="12858" xr:uid="{A9F38571-4DDA-43D5-9933-0873A439C59B}"/>
    <cellStyle name="Normal 7 2 2 3 2" xfId="12859" xr:uid="{3AD3BA46-14B3-4E73-B098-5DFA09AD402C}"/>
    <cellStyle name="Normal 7 2 2 3 2 2" xfId="32273" xr:uid="{3FC680CD-0949-47C1-BE7B-73DE959EFE15}"/>
    <cellStyle name="Normal 7 2 2 3 2 2 2" xfId="34292" xr:uid="{841EC1E9-663C-4CA4-9E5A-EEFF2A0BAE01}"/>
    <cellStyle name="Normal 7 2 2 3 2 2 3" xfId="34293" xr:uid="{329A6A7B-DF66-4CC7-9A4F-B587BDC45A0D}"/>
    <cellStyle name="Normal 7 2 2 3 2 3" xfId="34294" xr:uid="{00DCD39B-E1DC-440C-B44B-03BF66F0AFAF}"/>
    <cellStyle name="Normal 7 2 2 3 2 4" xfId="34295" xr:uid="{9C25B1FF-9EDE-452F-BD59-650045C6A542}"/>
    <cellStyle name="Normal 7 2 2 3 3" xfId="32274" xr:uid="{5FAB9F73-E8BC-4358-A225-DBF3354E8FFA}"/>
    <cellStyle name="Normal 7 2 2 3 3 2" xfId="34296" xr:uid="{01F5950C-FF17-4DA9-84D2-9E854E586A9F}"/>
    <cellStyle name="Normal 7 2 2 3 3 3" xfId="34297" xr:uid="{C228B26D-A94A-4767-A19C-4E89C7FD17DE}"/>
    <cellStyle name="Normal 7 2 2 3 4" xfId="34298" xr:uid="{3A1D3C3D-983F-45FC-9941-7475D9B8F0FD}"/>
    <cellStyle name="Normal 7 2 2 3 5" xfId="34299" xr:uid="{13CEBFBD-7E45-4446-A033-8AE296458FA2}"/>
    <cellStyle name="Normal 7 2 2 4" xfId="12860" xr:uid="{F6C7895B-3405-4DA9-9BBE-A6B83A6C5D53}"/>
    <cellStyle name="Normal 7 2 2 4 2" xfId="12861" xr:uid="{EEFE4A59-D986-421C-A6DA-FCD7AD9AF5D0}"/>
    <cellStyle name="Normal 7 2 2 4 2 2" xfId="34300" xr:uid="{707236D4-077F-442B-B2FF-11375A76CB6F}"/>
    <cellStyle name="Normal 7 2 2 4 2 3" xfId="34301" xr:uid="{83718931-1157-4B64-97CF-D4222E95CC4E}"/>
    <cellStyle name="Normal 7 2 2 4 3" xfId="34302" xr:uid="{56B572BE-2845-4908-B368-459F2C4CAAE3}"/>
    <cellStyle name="Normal 7 2 2 4 4" xfId="34303" xr:uid="{16D6B357-0850-434C-9A37-42B0D99203AC}"/>
    <cellStyle name="Normal 7 2 2 5" xfId="12862" xr:uid="{11B1F5C2-A467-441B-8C16-97A3DE81FCA8}"/>
    <cellStyle name="Normal 7 2 2 5 2" xfId="12863" xr:uid="{81D28651-6703-42CF-9004-8919FEE6F60F}"/>
    <cellStyle name="Normal 7 2 2 5 3" xfId="34304" xr:uid="{C63783DC-2052-4076-9834-FD5B4D4B4788}"/>
    <cellStyle name="Normal 7 2 2 6" xfId="12864" xr:uid="{AC51E1AB-04D7-42BC-B10A-7FC6231B8105}"/>
    <cellStyle name="Normal 7 2 2 6 2" xfId="34305" xr:uid="{0FBBD5D3-FA2F-406E-98AC-2840C592D1B3}"/>
    <cellStyle name="Normal 7 2 2 7" xfId="12850" xr:uid="{199B4FAB-E232-4038-AE97-3284BBC491DD}"/>
    <cellStyle name="Normal 7 2 2 7 2" xfId="34306" xr:uid="{579812F1-9DB7-450F-B403-D4DBB60DCCD6}"/>
    <cellStyle name="Normal 7 2 2 8" xfId="24350" xr:uid="{7EEA5B5B-8BF8-4F33-97DC-0BAA361F3282}"/>
    <cellStyle name="Normal 7 2 2 9" xfId="2713" xr:uid="{6B46DEB0-6E90-4D9B-83DF-A079F197CD48}"/>
    <cellStyle name="Normal 7 2 3" xfId="1862" xr:uid="{2DB67AB9-F5AB-4DAF-A046-425231791E0B}"/>
    <cellStyle name="Normal 7 2 3 2" xfId="10491" xr:uid="{5E94A1FE-899D-49CA-8867-6CC8B9CB5610}"/>
    <cellStyle name="Normal 7 2 3 2 2" xfId="12865" xr:uid="{1FACC301-AD9F-4EBB-9917-A0863C7CC393}"/>
    <cellStyle name="Normal 7 2 3 2 2 2" xfId="34307" xr:uid="{E652BEBF-21BA-4A6B-A1D3-BDB82ECBE333}"/>
    <cellStyle name="Normal 7 2 3 2 2 3" xfId="34308" xr:uid="{263BABE7-2011-4475-AA3B-D56D536F6744}"/>
    <cellStyle name="Normal 7 2 3 2 3" xfId="34309" xr:uid="{041398BD-0D19-4507-9BB7-E0E333DAF52C}"/>
    <cellStyle name="Normal 7 2 3 2 4" xfId="34310" xr:uid="{A24C4F95-EEB9-4EA0-B881-DEEAE391EBF5}"/>
    <cellStyle name="Normal 7 2 3 3" xfId="12866" xr:uid="{2FAC4699-B2A2-426E-BDAB-83B7D4B854AD}"/>
    <cellStyle name="Normal 7 2 3 3 2" xfId="12867" xr:uid="{B321DFB2-B993-4D47-93EE-5F245867F5D6}"/>
    <cellStyle name="Normal 7 2 3 3 3" xfId="34311" xr:uid="{3F31F793-F99B-4C2B-879B-2A946E5EE3E9}"/>
    <cellStyle name="Normal 7 2 3 4" xfId="12868" xr:uid="{C47A821B-AD98-44F6-AE9C-ABE1D6C64F6F}"/>
    <cellStyle name="Normal 7 2 3 4 2" xfId="12869" xr:uid="{18264CD2-64A8-455A-AFDE-DAD672E66177}"/>
    <cellStyle name="Normal 7 2 3 5" xfId="12870" xr:uid="{1820AB0A-3293-4EA5-8BB5-9733275048C5}"/>
    <cellStyle name="Normal 7 2 3 6" xfId="2714" xr:uid="{83DAD7F8-C7EB-4F0B-B4C6-25BE9EF8118C}"/>
    <cellStyle name="Normal 7 2 4" xfId="2246" xr:uid="{B5E40EB0-F1AC-4E8F-9499-7081A2AB295B}"/>
    <cellStyle name="Normal 7 2 4 2" xfId="12872" xr:uid="{6F480A63-2E9C-4710-BBBE-97D2B7EB3C0D}"/>
    <cellStyle name="Normal 7 2 4 2 2" xfId="12873" xr:uid="{EF12A71D-8B1B-4C2C-9062-797FDF10CF27}"/>
    <cellStyle name="Normal 7 2 4 2 3" xfId="34312" xr:uid="{2A6E0F1F-30EC-490A-AC42-C5E9F8F726E4}"/>
    <cellStyle name="Normal 7 2 4 3" xfId="12874" xr:uid="{37DDC800-CD75-4734-96AD-E648CBF2AD8D}"/>
    <cellStyle name="Normal 7 2 4 3 2" xfId="12875" xr:uid="{EF34F51D-CBAB-4607-A522-A48FB842112F}"/>
    <cellStyle name="Normal 7 2 4 4" xfId="12876" xr:uid="{B4B9B8D0-ACB8-453A-B129-1F0B9B9006E0}"/>
    <cellStyle name="Normal 7 2 4 5" xfId="12871" xr:uid="{C46A5873-4468-4912-8632-75590F5867FC}"/>
    <cellStyle name="Normal 7 2 4 6" xfId="31267" xr:uid="{6D5DB4DA-28ED-42CC-A39D-22DF9F1EA9E2}"/>
    <cellStyle name="Normal 7 2 4 7" xfId="10492" xr:uid="{13598F25-5D56-48BE-9A69-7A2F7C59DA9E}"/>
    <cellStyle name="Normal 7 2 5" xfId="12877" xr:uid="{78CC9530-76EE-490C-A62A-742D7515AAEE}"/>
    <cellStyle name="Normal 7 2 5 2" xfId="12878" xr:uid="{89FB96FB-64B1-4350-B64A-0A39CE6F0E97}"/>
    <cellStyle name="Normal 7 2 5 3" xfId="34313" xr:uid="{8752FD2E-47BA-4D05-994B-198B05275FA7}"/>
    <cellStyle name="Normal 7 2 6" xfId="12879" xr:uid="{10DFF03F-5C69-40D1-B4B3-367F7718C458}"/>
    <cellStyle name="Normal 7 2 6 2" xfId="12880" xr:uid="{837A115E-0B62-4A8E-B609-AD69226CA640}"/>
    <cellStyle name="Normal 7 2 7" xfId="12881" xr:uid="{9BA57F91-D66A-4024-827B-D34A1C6EB204}"/>
    <cellStyle name="Normal 7 2 7 2" xfId="12882" xr:uid="{221BD635-FEA2-4F58-9901-BF85A0A6BBFB}"/>
    <cellStyle name="Normal 7 2 8" xfId="12883" xr:uid="{DCC84F06-96F7-4C26-961A-7E2F044DB4F5}"/>
    <cellStyle name="Normal 7 2 8 2" xfId="17543" xr:uid="{45C74529-2873-467B-9265-BAF0A2BC1440}"/>
    <cellStyle name="Normal 7 2 9" xfId="12884" xr:uid="{2D1D38F1-3B2F-4E20-B1D2-318DA4377AE7}"/>
    <cellStyle name="Normal 7 20" xfId="10493" xr:uid="{F52224D9-063C-4B24-A287-D100A256321B}"/>
    <cellStyle name="Normal 7 21" xfId="10494" xr:uid="{8CCA9244-A15B-4870-9041-FD8AB967F77F}"/>
    <cellStyle name="Normal 7 22" xfId="10495" xr:uid="{23EEAE41-4BB9-4973-8E14-69156425A5D1}"/>
    <cellStyle name="Normal 7 23" xfId="10496" xr:uid="{CF43EF4A-61E1-4A8E-8D4D-B589D34C8281}"/>
    <cellStyle name="Normal 7 24" xfId="10497" xr:uid="{60C6044C-58EA-41A9-BE18-EF33E6B19B74}"/>
    <cellStyle name="Normal 7 25" xfId="10498" xr:uid="{D1440E80-D1F1-4FB0-ACBB-01965B345D76}"/>
    <cellStyle name="Normal 7 26" xfId="10499" xr:uid="{DAB667F8-B6A0-4B1F-B150-3237CB803A48}"/>
    <cellStyle name="Normal 7 27" xfId="10500" xr:uid="{0A0968CA-2464-4B43-83F9-4345B6F88878}"/>
    <cellStyle name="Normal 7 28" xfId="10501" xr:uid="{8354A20D-D130-4C78-A2FD-293F6EEC4104}"/>
    <cellStyle name="Normal 7 29" xfId="10502" xr:uid="{55DE2D57-BAA5-4F1A-A5D5-3D9D11E4CDCB}"/>
    <cellStyle name="Normal 7 3" xfId="1461" xr:uid="{4F6B27DB-A774-4B35-B0D7-B5A5F2BFAA39}"/>
    <cellStyle name="Normal 7 3 2" xfId="1462" xr:uid="{15B0B3F6-05CA-446B-AF34-C90EE1A48B6E}"/>
    <cellStyle name="Normal 7 3 2 2" xfId="12885" xr:uid="{C3F19A90-3332-4DDC-86B7-CBCB17FCF006}"/>
    <cellStyle name="Normal 7 3 2 2 2" xfId="12886" xr:uid="{6DCBB809-540E-41A0-B285-48C496D681C8}"/>
    <cellStyle name="Normal 7 3 2 2 2 2" xfId="32278" xr:uid="{60B2FE72-4266-45A0-B5E1-F2F2FA8057F7}"/>
    <cellStyle name="Normal 7 3 2 2 2 2 2" xfId="34314" xr:uid="{E595863D-C953-47C4-B60A-3EBCA1E4B66C}"/>
    <cellStyle name="Normal 7 3 2 2 2 2 3" xfId="34315" xr:uid="{E7666442-ACD8-41C8-885C-160F28AC8AC8}"/>
    <cellStyle name="Normal 7 3 2 2 2 3" xfId="34316" xr:uid="{DA3E1F1D-9DE9-4F9B-B88E-DAA9F12BF3A6}"/>
    <cellStyle name="Normal 7 3 2 2 2 4" xfId="34317" xr:uid="{9A926E46-DBDE-4044-A349-90138224F562}"/>
    <cellStyle name="Normal 7 3 2 2 2 5" xfId="32277" xr:uid="{8E096368-52D5-4565-9A2E-68832160A81B}"/>
    <cellStyle name="Normal 7 3 2 2 3" xfId="32279" xr:uid="{46D0579C-ADF9-4B1B-8416-29A7597AA3B2}"/>
    <cellStyle name="Normal 7 3 2 2 3 2" xfId="34318" xr:uid="{3C114067-AD6A-4A40-A1EB-D5D93958BB72}"/>
    <cellStyle name="Normal 7 3 2 2 3 3" xfId="34319" xr:uid="{B9FBEA3A-3266-4CAD-BD43-377893FEB833}"/>
    <cellStyle name="Normal 7 3 2 2 4" xfId="34320" xr:uid="{DEC7F46A-3F7E-43B2-98B8-764EE6D0138E}"/>
    <cellStyle name="Normal 7 3 2 2 5" xfId="34321" xr:uid="{D0629AD1-5CB7-4C94-B8DC-335962425CBD}"/>
    <cellStyle name="Normal 7 3 2 2 6" xfId="32276" xr:uid="{15B735CF-A6C8-43B7-92A4-1131A48FF725}"/>
    <cellStyle name="Normal 7 3 2 3" xfId="12887" xr:uid="{2D3AD2AF-2732-4154-8F3B-46BA7A7D5A01}"/>
    <cellStyle name="Normal 7 3 2 3 2" xfId="12888" xr:uid="{46726CDC-8554-4D50-8B8F-43A4A8959AD3}"/>
    <cellStyle name="Normal 7 3 2 3 2 2" xfId="34322" xr:uid="{5EB4B852-83D1-4B72-BD49-B16E788B97D3}"/>
    <cellStyle name="Normal 7 3 2 3 2 3" xfId="34323" xr:uid="{CFA89D4E-981A-4718-A437-C35E6DD24864}"/>
    <cellStyle name="Normal 7 3 2 3 2 4" xfId="32281" xr:uid="{4356113A-CCFE-4689-8A09-2753BB987D26}"/>
    <cellStyle name="Normal 7 3 2 3 3" xfId="34324" xr:uid="{C75D8AF7-DB10-43DD-9816-F302A81013F4}"/>
    <cellStyle name="Normal 7 3 2 3 4" xfId="34325" xr:uid="{3D891B47-05EE-4FCF-82C8-131CA0B9FA86}"/>
    <cellStyle name="Normal 7 3 2 3 5" xfId="32280" xr:uid="{FB424129-7CC0-45F4-9719-8A6775846309}"/>
    <cellStyle name="Normal 7 3 2 4" xfId="12889" xr:uid="{2D8397CC-865C-46D4-95C1-D4EEA9F54094}"/>
    <cellStyle name="Normal 7 3 2 4 2" xfId="12890" xr:uid="{D5AA2D1D-3671-43AE-A5F9-23BFC771A170}"/>
    <cellStyle name="Normal 7 3 2 4 2 2" xfId="34326" xr:uid="{39FB6F4A-C3F6-442A-BBC0-7EAE36F08AFA}"/>
    <cellStyle name="Normal 7 3 2 4 3" xfId="34327" xr:uid="{29868D73-7E4C-4F7D-AD84-6EBE761D5971}"/>
    <cellStyle name="Normal 7 3 2 4 4" xfId="32282" xr:uid="{CC85C69A-E444-4937-BF07-916217AF16DC}"/>
    <cellStyle name="Normal 7 3 2 5" xfId="24744" xr:uid="{EEB32E38-217D-4D15-A14E-B271FF2E45EB}"/>
    <cellStyle name="Normal 7 3 2 5 2" xfId="34328" xr:uid="{CAAA937D-36E2-435F-A47E-9939A9212D93}"/>
    <cellStyle name="Normal 7 3 2 6" xfId="34329" xr:uid="{DCE83C90-AF9E-4547-B8B0-1B92F095648D}"/>
    <cellStyle name="Normal 7 3 2 7" xfId="32275" xr:uid="{A8F1E0D3-13A9-42CE-859C-E609B632E519}"/>
    <cellStyle name="Normal 7 3 3" xfId="1865" xr:uid="{9CE79A1D-A9D1-4B37-8E0B-37E5CC7BD641}"/>
    <cellStyle name="Normal 7 3 3 2" xfId="12891" xr:uid="{C7BE5CA9-6714-46EE-8F73-BF1D03821F4A}"/>
    <cellStyle name="Normal 7 3 3 2 2" xfId="32283" xr:uid="{6AFAE9EF-9184-40A3-978B-05BABBC937F0}"/>
    <cellStyle name="Normal 7 3 3 2 2 2" xfId="34330" xr:uid="{0332FEB4-31A8-45A6-8FBF-A62A594DED7D}"/>
    <cellStyle name="Normal 7 3 3 2 2 3" xfId="34331" xr:uid="{B7469D50-92DB-4957-906C-B128D2278B50}"/>
    <cellStyle name="Normal 7 3 3 2 3" xfId="34332" xr:uid="{50B4B618-EBBB-4581-B9AB-EAA2FEABFCFF}"/>
    <cellStyle name="Normal 7 3 3 2 4" xfId="34333" xr:uid="{E8D54860-0F44-4454-AC94-0A0A3E47A3DC}"/>
    <cellStyle name="Normal 7 3 3 3" xfId="32284" xr:uid="{FFC2161A-3593-493D-A276-7201748573AF}"/>
    <cellStyle name="Normal 7 3 3 3 2" xfId="34334" xr:uid="{5DD3544E-240A-43FD-B43E-F397D1B8B8E1}"/>
    <cellStyle name="Normal 7 3 3 3 3" xfId="34335" xr:uid="{5FA16652-1B2F-4059-A1F5-54160BE4BAB6}"/>
    <cellStyle name="Normal 7 3 3 4" xfId="34336" xr:uid="{FADA08FE-C782-4D16-9DB5-2EDA897E00DD}"/>
    <cellStyle name="Normal 7 3 3 5" xfId="34337" xr:uid="{F9625E39-6A2C-450F-9E1F-DDFF93098F1B}"/>
    <cellStyle name="Normal 7 3 3 6" xfId="10503" xr:uid="{1A9A002C-D931-432E-A51A-6726FEB59ED3}"/>
    <cellStyle name="Normal 7 3 4" xfId="2247" xr:uid="{8F59581A-F32A-4F78-A77E-3DC8A2E3631F}"/>
    <cellStyle name="Normal 7 3 4 2" xfId="12893" xr:uid="{44DA0799-117A-4551-982E-6826B3C7812E}"/>
    <cellStyle name="Normal 7 3 4 2 2" xfId="34338" xr:uid="{110DBF2E-8109-4EFD-9AB4-15168BCBF466}"/>
    <cellStyle name="Normal 7 3 4 2 3" xfId="34339" xr:uid="{73AFFA6A-707B-4F26-BF9C-63930007BF15}"/>
    <cellStyle name="Normal 7 3 4 3" xfId="34340" xr:uid="{301A3CE9-DFA5-48C8-AF58-496D5AC13F72}"/>
    <cellStyle name="Normal 7 3 4 4" xfId="34341" xr:uid="{2F63B7E2-9B85-47B0-9D66-673F6CBCC84F}"/>
    <cellStyle name="Normal 7 3 4 5" xfId="12892" xr:uid="{11E5FB32-C71D-4D9D-85B5-C5348930B255}"/>
    <cellStyle name="Normal 7 3 5" xfId="12894" xr:uid="{71355FAC-7A8F-4D0C-A277-4AD73C9BBC83}"/>
    <cellStyle name="Normal 7 3 5 2" xfId="12895" xr:uid="{39D38301-A7F4-47B5-878B-FB4D4FDD67AA}"/>
    <cellStyle name="Normal 7 3 5 3" xfId="34342" xr:uid="{CBB451AB-8D46-4C76-BDCC-3AB9AF80C345}"/>
    <cellStyle name="Normal 7 3 6" xfId="17544" xr:uid="{1D85E0F5-B141-4D51-9467-B95994786D62}"/>
    <cellStyle name="Normal 7 3 6 2" xfId="34343" xr:uid="{74224A7D-6F05-48E4-93D4-59B2D95267AC}"/>
    <cellStyle name="Normal 7 3 7" xfId="24621" xr:uid="{5B05848A-1936-4EDA-9FC0-4326F35A755E}"/>
    <cellStyle name="Normal 7 3 7 2" xfId="34344" xr:uid="{E8DB2BB8-C510-4728-842D-83558B263386}"/>
    <cellStyle name="Normal 7 3 8" xfId="2715" xr:uid="{01B98AEF-45EF-4DE6-B222-A69E6B2EBDD2}"/>
    <cellStyle name="Normal 7 30" xfId="10504" xr:uid="{4F25153D-4E3B-4F7B-9A4D-936DDAC7A0E4}"/>
    <cellStyle name="Normal 7 31" xfId="10505" xr:uid="{4AF0348A-B6E7-4F27-8E66-C1AE5D129EEC}"/>
    <cellStyle name="Normal 7 32" xfId="10506" xr:uid="{47BBF646-5CA4-4182-BB2E-8D5CCB1E90E5}"/>
    <cellStyle name="Normal 7 33" xfId="12849" xr:uid="{E16BBB8C-118F-4AA3-8896-CFC1F18816C7}"/>
    <cellStyle name="Normal 7 33 2" xfId="17545" xr:uid="{A4BC016C-F8A3-4CA2-BFD8-A4655DD02DEE}"/>
    <cellStyle name="Normal 7 34" xfId="2712" xr:uid="{D0224BB3-8C9F-4397-A3ED-84BC39A64F79}"/>
    <cellStyle name="Normal 7 4" xfId="1463" xr:uid="{2B7E3E28-BD27-4531-94CE-2DDB7C6FD645}"/>
    <cellStyle name="Normal 7 4 2" xfId="1866" xr:uid="{135898BF-C80D-4B5B-83C7-CBE460E6E3EF}"/>
    <cellStyle name="Normal 7 4 2 2" xfId="12896" xr:uid="{B2775DEA-6B79-4D04-9F00-A7FE1421681D}"/>
    <cellStyle name="Normal 7 4 2 2 2" xfId="32288" xr:uid="{CD87C283-1DB1-48F0-8FBD-9FE11A1691D8}"/>
    <cellStyle name="Normal 7 4 2 2 2 2" xfId="34345" xr:uid="{D620BD8F-E320-44E8-92BB-ECD931ACC31C}"/>
    <cellStyle name="Normal 7 4 2 2 2 3" xfId="34346" xr:uid="{70CB0F6A-1F58-4559-A8BE-84D8940D36F2}"/>
    <cellStyle name="Normal 7 4 2 2 3" xfId="34347" xr:uid="{9B55C235-4D69-4B53-892D-0390576AE359}"/>
    <cellStyle name="Normal 7 4 2 2 4" xfId="34348" xr:uid="{00AB95AD-C2B7-4359-A766-DDC8D30D3D99}"/>
    <cellStyle name="Normal 7 4 2 2 5" xfId="32287" xr:uid="{9FFED896-1960-4B8F-B467-3FA46C7B6241}"/>
    <cellStyle name="Normal 7 4 2 3" xfId="32289" xr:uid="{424459AB-1D35-497A-B75D-E9451196AD19}"/>
    <cellStyle name="Normal 7 4 2 3 2" xfId="34349" xr:uid="{0DB3FEEA-C7B5-4249-BC4F-9EE7FC5FA154}"/>
    <cellStyle name="Normal 7 4 2 3 3" xfId="34350" xr:uid="{C32E5ECC-2FA5-4828-B977-D0B3E2432D73}"/>
    <cellStyle name="Normal 7 4 2 4" xfId="34351" xr:uid="{213774F4-71B1-4939-A596-3E95CAF630E6}"/>
    <cellStyle name="Normal 7 4 2 5" xfId="34352" xr:uid="{2C571C8D-96F8-4899-A52D-D06D2ECF01D3}"/>
    <cellStyle name="Normal 7 4 2 6" xfId="32286" xr:uid="{A3469F1D-D911-49A8-B30C-91BD4C9DAB78}"/>
    <cellStyle name="Normal 7 4 2 7" xfId="39229" xr:uid="{277D4ECF-1F34-4C50-9060-1E6C0866FB8D}"/>
    <cellStyle name="Normal 7 4 2 8" xfId="10507" xr:uid="{B569FCAB-B817-4387-8041-626CD4A7DBC5}"/>
    <cellStyle name="Normal 7 4 3" xfId="2248" xr:uid="{30D4266A-B0DD-449F-80B7-035F63395E01}"/>
    <cellStyle name="Normal 7 4 3 2" xfId="12898" xr:uid="{FE2ECD61-7E61-422E-90AB-FCBE074500FC}"/>
    <cellStyle name="Normal 7 4 3 2 2" xfId="34353" xr:uid="{FE66ED53-D5AF-4416-B5F9-BB50461A751E}"/>
    <cellStyle name="Normal 7 4 3 2 3" xfId="34354" xr:uid="{86D00241-4778-4802-9B1B-134DB26C995E}"/>
    <cellStyle name="Normal 7 4 3 2 4" xfId="32291" xr:uid="{0CE3E352-BD24-438C-A28F-9B29A618116C}"/>
    <cellStyle name="Normal 7 4 3 3" xfId="34355" xr:uid="{94314F26-960F-4E56-9338-A74682AA2CA2}"/>
    <cellStyle name="Normal 7 4 3 4" xfId="34356" xr:uid="{57A25096-765F-4C0F-B5FA-F6DE107AA928}"/>
    <cellStyle name="Normal 7 4 3 5" xfId="32290" xr:uid="{FF6BF1CD-06AC-4E7B-96EE-5FFE78352A07}"/>
    <cellStyle name="Normal 7 4 3 6" xfId="12897" xr:uid="{25673D29-0230-4AF1-923A-A5A2C25E4379}"/>
    <cellStyle name="Normal 7 4 4" xfId="12899" xr:uid="{83AA0C28-A5A5-49F7-99DA-41CDE5FD6361}"/>
    <cellStyle name="Normal 7 4 4 2" xfId="12900" xr:uid="{6204F023-7AC7-429F-8CBE-CC899B64FBEC}"/>
    <cellStyle name="Normal 7 4 4 2 2" xfId="34357" xr:uid="{328E5957-D0DD-47D2-8ED1-907C99392743}"/>
    <cellStyle name="Normal 7 4 4 3" xfId="34358" xr:uid="{70A5C4AD-B7B8-4A54-9AA4-7AB75E0506B0}"/>
    <cellStyle name="Normal 7 4 4 4" xfId="32292" xr:uid="{291A8DDB-C0E0-4322-8A32-5254DAD552B5}"/>
    <cellStyle name="Normal 7 4 5" xfId="12901" xr:uid="{DFFAA6E5-D184-4F30-B5FB-4BB82AC0A783}"/>
    <cellStyle name="Normal 7 4 5 2" xfId="17546" xr:uid="{1589D44B-F586-4EEB-A68F-60C86AF7776A}"/>
    <cellStyle name="Normal 7 4 5 3" xfId="34359" xr:uid="{AF4D4868-DE21-4465-A531-93F0CB7B54D6}"/>
    <cellStyle name="Normal 7 4 6" xfId="34360" xr:uid="{BE3A5674-F17F-4796-BA52-CCF93700DC6D}"/>
    <cellStyle name="Normal 7 4 7" xfId="32285" xr:uid="{FF221224-E7D6-47D9-A597-05C2D4EA1F79}"/>
    <cellStyle name="Normal 7 4 8" xfId="39228" xr:uid="{24856793-B108-44C5-9C9F-ED13F73A5D9E}"/>
    <cellStyle name="Normal 7 4 9" xfId="2716" xr:uid="{607FAF6B-F982-45C9-BEC7-F4E5FC56173F}"/>
    <cellStyle name="Normal 7 5" xfId="1464" xr:uid="{7EB5EFD9-035A-4540-B16F-503F41B02B64}"/>
    <cellStyle name="Normal 7 5 2" xfId="1861" xr:uid="{DAB32F26-AD03-4007-A0B9-2C7DA60C2B94}"/>
    <cellStyle name="Normal 7 5 2 2" xfId="12903" xr:uid="{62C9E294-1090-4F9C-BE11-3447CC538ACE}"/>
    <cellStyle name="Normal 7 5 2 2 2" xfId="32296" xr:uid="{2692CB33-2D71-47D8-BFA4-1C895307125A}"/>
    <cellStyle name="Normal 7 5 2 2 2 2" xfId="34361" xr:uid="{3BA0C87C-CF9D-4354-91B2-946EF558C766}"/>
    <cellStyle name="Normal 7 5 2 2 2 3" xfId="34362" xr:uid="{5B3E7ADC-CCAB-498E-B2BF-E2A02B9D9A53}"/>
    <cellStyle name="Normal 7 5 2 2 3" xfId="34363" xr:uid="{EEEE9F65-5CAF-44D4-9314-01608EC5359B}"/>
    <cellStyle name="Normal 7 5 2 2 4" xfId="34364" xr:uid="{CE618D3B-870E-45E5-AB6C-99144C04AD75}"/>
    <cellStyle name="Normal 7 5 2 2 5" xfId="32295" xr:uid="{0138E368-3FF5-4AEE-BD14-75AEA3C00DB2}"/>
    <cellStyle name="Normal 7 5 2 3" xfId="32297" xr:uid="{DCD781D5-298D-4124-B175-13AFB42A71D0}"/>
    <cellStyle name="Normal 7 5 2 3 2" xfId="34365" xr:uid="{CCF6EE6B-19F3-4D88-9AD4-9FF472589FBF}"/>
    <cellStyle name="Normal 7 5 2 3 3" xfId="34366" xr:uid="{646F6062-9A7F-41AC-999D-8DBD740B1FA9}"/>
    <cellStyle name="Normal 7 5 2 4" xfId="34367" xr:uid="{D234CAD2-900A-4948-A04C-A8CA09846292}"/>
    <cellStyle name="Normal 7 5 2 5" xfId="34368" xr:uid="{482E6351-701B-4451-B91F-5A0413B5AF06}"/>
    <cellStyle name="Normal 7 5 2 6" xfId="32294" xr:uid="{11F4EDD7-D5C8-48EE-971A-54943EF8D1A9}"/>
    <cellStyle name="Normal 7 5 2 7" xfId="10508" xr:uid="{A64A06F3-9294-46B3-AEB9-4E5CF6FD4E91}"/>
    <cellStyle name="Normal 7 5 3" xfId="2249" xr:uid="{EB7627F4-068F-481B-810A-AF45FA99228A}"/>
    <cellStyle name="Normal 7 5 3 2" xfId="12905" xr:uid="{D1FC00FF-299E-44D4-ADB8-319C3E68F7C1}"/>
    <cellStyle name="Normal 7 5 3 2 2" xfId="34369" xr:uid="{B26B6F53-9A6E-47DF-BEDF-2D9506B8EF15}"/>
    <cellStyle name="Normal 7 5 3 2 3" xfId="34370" xr:uid="{416CB48D-4866-4BA2-9AFA-38B13B45B5E1}"/>
    <cellStyle name="Normal 7 5 3 2 4" xfId="32299" xr:uid="{7ABD9949-B3BD-461C-B056-5A467A2AE464}"/>
    <cellStyle name="Normal 7 5 3 3" xfId="34371" xr:uid="{3002E050-E17A-403A-9D16-9DF7F3E27B71}"/>
    <cellStyle name="Normal 7 5 3 4" xfId="34372" xr:uid="{B1F87933-5F3C-46D7-96E9-B289B29AF575}"/>
    <cellStyle name="Normal 7 5 3 5" xfId="32298" xr:uid="{DA81D62F-F894-4784-831E-9740DFAFBDD4}"/>
    <cellStyle name="Normal 7 5 3 6" xfId="12904" xr:uid="{D96D7098-2B31-42DF-8252-B5286AD3FFCA}"/>
    <cellStyle name="Normal 7 5 4" xfId="12906" xr:uid="{53F34705-333D-4C43-B9CD-4FB79DA31FD1}"/>
    <cellStyle name="Normal 7 5 4 2" xfId="17547" xr:uid="{6BFDAB15-8C38-44BD-99A3-B2A753EDC562}"/>
    <cellStyle name="Normal 7 5 4 2 2" xfId="34373" xr:uid="{DCEAA921-CB31-4EC4-B5CC-9D207601D506}"/>
    <cellStyle name="Normal 7 5 4 3" xfId="34374" xr:uid="{B56945F6-47AA-41C8-AFAD-770582C8727F}"/>
    <cellStyle name="Normal 7 5 4 4" xfId="32300" xr:uid="{1F0A8B94-5368-4FB2-BD10-CE3D353DC6FC}"/>
    <cellStyle name="Normal 7 5 5" xfId="12902" xr:uid="{BA0F02AA-D1A6-45B5-8E0B-6D25F0062A61}"/>
    <cellStyle name="Normal 7 5 5 2" xfId="34375" xr:uid="{BF8756CF-2567-4AE9-969C-A62EF5BB7852}"/>
    <cellStyle name="Normal 7 5 6" xfId="34376" xr:uid="{A6185797-9111-40BB-9747-6970E5E53E54}"/>
    <cellStyle name="Normal 7 5 7" xfId="32293" xr:uid="{B20C7A8E-9E6A-4066-AAC3-C10A790CDA93}"/>
    <cellStyle name="Normal 7 5 8" xfId="2717" xr:uid="{34D7F64A-C99D-46C8-B827-C5C72CF203E4}"/>
    <cellStyle name="Normal 7 6" xfId="1465" xr:uid="{3EDFF929-90B8-454B-A6BB-35E74F541A0F}"/>
    <cellStyle name="Normal 7 6 2" xfId="1780" xr:uid="{84867DD5-E8F9-4F2E-93ED-8A4F262CF81C}"/>
    <cellStyle name="Normal 7 6 2 2" xfId="17548" xr:uid="{8BBB12F9-E5D3-4CD8-BD07-BCFBDBA2FCBF}"/>
    <cellStyle name="Normal 7 6 2 2 2" xfId="32304" xr:uid="{55CAA0F9-B3B4-4140-94E5-A794FDFD2D05}"/>
    <cellStyle name="Normal 7 6 2 2 2 2" xfId="34377" xr:uid="{63947E2D-DE85-44E0-9E6C-5BD09E1165EB}"/>
    <cellStyle name="Normal 7 6 2 2 2 3" xfId="34378" xr:uid="{EDCAA43D-334A-4484-80B8-46F511E2513A}"/>
    <cellStyle name="Normal 7 6 2 2 3" xfId="34379" xr:uid="{EC03AEF0-DD48-4FC5-BDA5-C577F42091EA}"/>
    <cellStyle name="Normal 7 6 2 2 4" xfId="34380" xr:uid="{17316AE8-E5E9-460D-A8D5-B52FCE919347}"/>
    <cellStyle name="Normal 7 6 2 2 5" xfId="32303" xr:uid="{C5C864FB-27C4-4FC7-819F-39936729DB42}"/>
    <cellStyle name="Normal 7 6 2 3" xfId="32305" xr:uid="{064D3BB3-028A-4CD4-83B8-64E2AD3114F9}"/>
    <cellStyle name="Normal 7 6 2 3 2" xfId="34381" xr:uid="{3521D218-75D0-4056-96E9-C75008AD1628}"/>
    <cellStyle name="Normal 7 6 2 3 3" xfId="34382" xr:uid="{13444531-4A24-4C7A-8EFF-9B093BE32AAB}"/>
    <cellStyle name="Normal 7 6 2 4" xfId="34383" xr:uid="{4745C8AF-A744-458F-8541-244415F6068B}"/>
    <cellStyle name="Normal 7 6 2 5" xfId="34384" xr:uid="{1610F5B0-0C62-44C3-8DFE-3AD5958CF87F}"/>
    <cellStyle name="Normal 7 6 2 6" xfId="32302" xr:uid="{B3895D11-58D7-4A8D-BCE5-DD1DB58180C4}"/>
    <cellStyle name="Normal 7 6 2 7" xfId="10509" xr:uid="{474E0235-03F9-47F8-815B-F203EDC21131}"/>
    <cellStyle name="Normal 7 6 3" xfId="2250" xr:uid="{9A2146E8-D21F-4037-88D1-FBDFF8B79292}"/>
    <cellStyle name="Normal 7 6 3 2" xfId="32307" xr:uid="{D498CD00-94F9-49A2-83F9-B5FC652FB92C}"/>
    <cellStyle name="Normal 7 6 3 2 2" xfId="34385" xr:uid="{BB2C51E2-E4EE-4740-AE00-3738E076B50D}"/>
    <cellStyle name="Normal 7 6 3 2 3" xfId="34386" xr:uid="{E50CBBAF-9931-4C42-96C6-A10B03A8FEE7}"/>
    <cellStyle name="Normal 7 6 3 3" xfId="34387" xr:uid="{F4CA71A7-D5D4-4CBB-981F-11519D4D6A46}"/>
    <cellStyle name="Normal 7 6 3 4" xfId="34388" xr:uid="{5CB22001-38CF-414F-A10A-27E1502597B2}"/>
    <cellStyle name="Normal 7 6 3 5" xfId="32306" xr:uid="{2F8B98D1-83B4-47CA-AD80-F7B19C650362}"/>
    <cellStyle name="Normal 7 6 4" xfId="32308" xr:uid="{CE7A6639-934A-4358-B540-9186CDFC4E74}"/>
    <cellStyle name="Normal 7 6 4 2" xfId="34389" xr:uid="{D0E0FBBC-0745-47A5-A87C-50B9D0A2A5FE}"/>
    <cellStyle name="Normal 7 6 4 3" xfId="34390" xr:uid="{4EAE5A8B-18B4-450D-B34A-76FFDA01F5D0}"/>
    <cellStyle name="Normal 7 6 5" xfId="34391" xr:uid="{73309153-7D93-4041-BF54-AF9FE2FA8E3A}"/>
    <cellStyle name="Normal 7 6 6" xfId="34392" xr:uid="{551FE164-EAF6-49A4-887F-592F8336684C}"/>
    <cellStyle name="Normal 7 6 7" xfId="32301" xr:uid="{E71B11A3-A14D-4DE6-AC87-1127C30A8EA3}"/>
    <cellStyle name="Normal 7 6 8" xfId="2718" xr:uid="{33508B26-B7FC-4147-A9C4-972FCE307D76}"/>
    <cellStyle name="Normal 7 7" xfId="1466" xr:uid="{0A923C96-1B16-41B2-B1AB-4CFF2152E4ED}"/>
    <cellStyle name="Normal 7 7 2" xfId="10510" xr:uid="{1B0B79DF-4160-4598-86E8-FE363F12A7A9}"/>
    <cellStyle name="Normal 7 7 2 2" xfId="12908" xr:uid="{286FB528-DC47-4215-926B-818613908975}"/>
    <cellStyle name="Normal 7 7 2 2 2" xfId="34393" xr:uid="{C407FFFE-623B-4249-B2E5-C189853DF253}"/>
    <cellStyle name="Normal 7 7 2 2 3" xfId="34394" xr:uid="{F37BE0EF-C1B3-4703-9D9E-7CDB93CA0BE5}"/>
    <cellStyle name="Normal 7 7 2 3" xfId="34395" xr:uid="{13FAFE73-47B3-4C89-ACCA-1E7B14F4CF92}"/>
    <cellStyle name="Normal 7 7 2 4" xfId="34396" xr:uid="{EC3585F8-A7F2-4149-9176-1F99DEC98453}"/>
    <cellStyle name="Normal 7 7 3" xfId="10511" xr:uid="{8FF3FDF4-6855-4608-AA95-0A627117D5A5}"/>
    <cellStyle name="Normal 7 7 3 2" xfId="12909" xr:uid="{873779A7-0BFD-49B0-A753-CE4DC10B0DDD}"/>
    <cellStyle name="Normal 7 7 3 2 2" xfId="34397" xr:uid="{F6EAC3E9-B3C1-4247-8398-511809AA323B}"/>
    <cellStyle name="Normal 7 7 3 3" xfId="34398" xr:uid="{902FC4FB-9636-4A86-BEE8-8A92C44BF2EF}"/>
    <cellStyle name="Normal 7 7 3 4" xfId="32309" xr:uid="{0A1BB96A-99C8-4427-A0E5-E114D9B5A108}"/>
    <cellStyle name="Normal 7 7 4" xfId="10512" xr:uid="{DB7961E6-7052-40FF-B33A-EAA5B1F1FDFE}"/>
    <cellStyle name="Normal 7 7 4 2" xfId="34399" xr:uid="{3E3B0993-C8AC-4A5C-ADB3-60C02702AC4A}"/>
    <cellStyle name="Normal 7 7 5" xfId="10513" xr:uid="{99F0AE4D-DC5A-4F48-8944-25A54CB90FE3}"/>
    <cellStyle name="Normal 7 7 5 2" xfId="34400" xr:uid="{3275C945-45F4-42C2-9217-2CC2C42556B9}"/>
    <cellStyle name="Normal 7 7 6" xfId="10514" xr:uid="{D06B0C98-ECC2-46C1-9D09-86B7E72229D4}"/>
    <cellStyle name="Normal 7 7 7" xfId="10515" xr:uid="{3234F00E-C27A-4A87-B5DC-E00AC979CDE4}"/>
    <cellStyle name="Normal 7 7 8" xfId="10516" xr:uid="{ACB869A3-9CBB-42A4-A723-040EB801FE26}"/>
    <cellStyle name="Normal 7 7 9" xfId="12907" xr:uid="{CEEBFB90-26AC-47D4-AF8C-7830DCDE795D}"/>
    <cellStyle name="Normal 7 7 9 2" xfId="17549" xr:uid="{2FB1DCCA-B3CE-4B2E-8D9A-D4129656E37A}"/>
    <cellStyle name="Normal 7 7_Doors and Windows" xfId="10517" xr:uid="{43C0C674-147B-4CA8-B26A-D6DD1C3EA422}"/>
    <cellStyle name="Normal 7 8" xfId="10518" xr:uid="{EB0B1812-A0AC-49CB-8E8C-A537A2FFFDAC}"/>
    <cellStyle name="Normal 7 8 10" xfId="31268" xr:uid="{20B25381-C390-458A-A4F8-DD6CE1DC11B6}"/>
    <cellStyle name="Normal 7 8 2" xfId="10519" xr:uid="{61C9F011-36FD-47C0-B1D0-EC0DA205821B}"/>
    <cellStyle name="Normal 7 8 2 2" xfId="12911" xr:uid="{34A78907-6BAA-410A-990F-EDFF2B2C2B5A}"/>
    <cellStyle name="Normal 7 8 2 3" xfId="34401" xr:uid="{1CB5557C-9D25-490A-B8FC-4DFC8D332720}"/>
    <cellStyle name="Normal 7 8 3" xfId="10520" xr:uid="{C88B887E-E34E-45E5-BC83-BD2728080FD1}"/>
    <cellStyle name="Normal 7 8 3 2" xfId="34402" xr:uid="{A107F767-878E-4E1F-B7BE-71B63D1E4C55}"/>
    <cellStyle name="Normal 7 8 4" xfId="10521" xr:uid="{0BE7F5F9-DC8D-42A0-A2A8-9A4854FF0422}"/>
    <cellStyle name="Normal 7 8 4 2" xfId="34403" xr:uid="{888B7B27-D413-408F-BC53-9872D792A422}"/>
    <cellStyle name="Normal 7 8 5" xfId="10522" xr:uid="{AB7E7AD7-3A47-483C-ABC3-4DFFC13E060E}"/>
    <cellStyle name="Normal 7 8 6" xfId="10523" xr:uid="{FB52EED6-DD6A-4DCB-A094-B998C3E7F1BD}"/>
    <cellStyle name="Normal 7 8 7" xfId="10524" xr:uid="{8F4F756F-03E4-44ED-A001-C9EA0A124898}"/>
    <cellStyle name="Normal 7 8 8" xfId="10525" xr:uid="{F2014899-9A10-46A9-B91B-EA5DD9AF15E3}"/>
    <cellStyle name="Normal 7 8 9" xfId="12910" xr:uid="{7A0F1C52-F3F9-4256-ACF6-78B303EE9683}"/>
    <cellStyle name="Normal 7 8 9 2" xfId="17550" xr:uid="{B438A0C1-4716-4DCF-B970-3D73C07A12AB}"/>
    <cellStyle name="Normal 7 8_Doors and Windows" xfId="10526" xr:uid="{3E59E29C-D7F9-4F72-8410-E678EF0C8034}"/>
    <cellStyle name="Normal 7 9" xfId="10527" xr:uid="{465DD57F-604B-4EDC-98CD-4AF3D8802958}"/>
    <cellStyle name="Normal 7 9 2" xfId="14819" xr:uid="{083358C9-6814-46FA-B7EF-38C958AEA80A}"/>
    <cellStyle name="Normal 7 9 2 2" xfId="34404" xr:uid="{C80434D0-C5A3-413F-8E9C-ED04F4FE802D}"/>
    <cellStyle name="Normal 7 9 3" xfId="34405" xr:uid="{BA129178-DDB5-4475-9AED-3917CECE812D}"/>
    <cellStyle name="Normal 7 9 4" xfId="32310" xr:uid="{AACDE37F-2ACC-4A85-9669-46BA66F1B475}"/>
    <cellStyle name="Normal 7_Budget Prices-EWP-r1" xfId="28582" xr:uid="{EAEB89B6-8F30-465A-8534-2B5A6AEACDA0}"/>
    <cellStyle name="Normal 70" xfId="2540" xr:uid="{1F753509-AFE6-46A0-8495-7F2316FD4E72}"/>
    <cellStyle name="Normal 70 10" xfId="8413" xr:uid="{3F29EA98-FD43-4B49-A573-BA68386D36B8}"/>
    <cellStyle name="Normal 70 10 2" xfId="8414" xr:uid="{E97934B5-A557-4B5A-B7CF-C95E16928131}"/>
    <cellStyle name="Normal 70 11" xfId="8415" xr:uid="{C0C3B29D-0991-4C39-89D1-503DA364D547}"/>
    <cellStyle name="Normal 70 11 2" xfId="8416" xr:uid="{80F1B460-6830-45FF-90F7-0A62B9B10A84}"/>
    <cellStyle name="Normal 70 12" xfId="8417" xr:uid="{74D0B058-F150-4F18-982E-EF2315262459}"/>
    <cellStyle name="Normal 70 12 2" xfId="8418" xr:uid="{1AB25149-4211-4799-85F4-7137A5AEE51B}"/>
    <cellStyle name="Normal 70 13" xfId="8419" xr:uid="{AB9C14DD-5B40-400E-AE32-A6FA7DF3CF5D}"/>
    <cellStyle name="Normal 70 13 2" xfId="8420" xr:uid="{C8413B05-D7BC-48D6-92AA-F62E074E5217}"/>
    <cellStyle name="Normal 70 14" xfId="8421" xr:uid="{4AD1A1F8-3336-4A2C-A3B1-1379FF60A720}"/>
    <cellStyle name="Normal 70 14 2" xfId="8422" xr:uid="{0DD7C490-8CBA-45D1-BEEB-C8DB0847BCAA}"/>
    <cellStyle name="Normal 70 15" xfId="8423" xr:uid="{42AE8438-D101-47DE-B849-2EF2FA440E2E}"/>
    <cellStyle name="Normal 70 15 2" xfId="8424" xr:uid="{471DCEEF-01F0-4C43-A191-E0E3359CF0C8}"/>
    <cellStyle name="Normal 70 16" xfId="8425" xr:uid="{BC6FBAF4-E111-41D4-A32A-0B65524D33E5}"/>
    <cellStyle name="Normal 70 16 2" xfId="8426" xr:uid="{E6A68D62-0BCD-428F-AA3A-1CBAA021BA06}"/>
    <cellStyle name="Normal 70 17" xfId="8427" xr:uid="{B83046E4-07BE-44DF-B291-B9018DD79EF9}"/>
    <cellStyle name="Normal 70 17 2" xfId="8428" xr:uid="{B6338DEB-4F97-45DF-AD05-AF94DBE85E23}"/>
    <cellStyle name="Normal 70 18" xfId="8429" xr:uid="{0757AD3D-5761-4ED4-B00E-9A3A4C131FD6}"/>
    <cellStyle name="Normal 70 18 2" xfId="8430" xr:uid="{EBCA14A2-A7C1-4D20-A166-9E306F52F68D}"/>
    <cellStyle name="Normal 70 19" xfId="8431" xr:uid="{AA72E9BB-8B07-4CB6-8655-C1BD79695BD6}"/>
    <cellStyle name="Normal 70 19 2" xfId="8432" xr:uid="{5BDF7034-41C6-479D-AD7B-1CA43392C868}"/>
    <cellStyle name="Normal 70 2" xfId="8433" xr:uid="{D835DCBD-6DAD-47CF-B5D1-540298AB5151}"/>
    <cellStyle name="Normal 70 2 2" xfId="8434" xr:uid="{03181C0E-04FA-44FB-AA01-57979C4E7C56}"/>
    <cellStyle name="Normal 70 20" xfId="8435" xr:uid="{07EBBD90-3EDA-4E1F-8FEE-B52F337838E8}"/>
    <cellStyle name="Normal 70 20 2" xfId="8436" xr:uid="{6433F20B-E719-4181-B72A-19B687A8328B}"/>
    <cellStyle name="Normal 70 21" xfId="8437" xr:uid="{02C64D3E-886C-44D1-AF00-7346EDE00DE6}"/>
    <cellStyle name="Normal 70 21 2" xfId="8438" xr:uid="{2E79DCB0-B13E-4316-B348-A7A72D36D323}"/>
    <cellStyle name="Normal 70 22" xfId="8439" xr:uid="{6637BD8A-53F3-4560-96DB-DC6623E89381}"/>
    <cellStyle name="Normal 70 22 2" xfId="8440" xr:uid="{01F37364-78BB-4CDF-9DFD-814E4204A543}"/>
    <cellStyle name="Normal 70 23" xfId="8441" xr:uid="{1E5EF1B0-C9F0-47A1-8513-E7F8DBB05026}"/>
    <cellStyle name="Normal 70 23 2" xfId="8442" xr:uid="{3861B864-5EF2-4833-BC34-B673B3A3E084}"/>
    <cellStyle name="Normal 70 24" xfId="8443" xr:uid="{BF164DF0-4089-4D1C-A26A-B5E15CAD9D85}"/>
    <cellStyle name="Normal 70 24 2" xfId="8444" xr:uid="{F70AF86F-08B2-4533-9FE6-864197E77091}"/>
    <cellStyle name="Normal 70 25" xfId="8445" xr:uid="{79DF2D07-4EF6-451B-8F77-09EF069D1FC1}"/>
    <cellStyle name="Normal 70 25 2" xfId="8446" xr:uid="{E5CCBDA7-BC96-4F7C-841D-5DD7A76E95EC}"/>
    <cellStyle name="Normal 70 26" xfId="8447" xr:uid="{C5A22536-897D-4B87-B9BE-BC144EF5BD15}"/>
    <cellStyle name="Normal 70 26 2" xfId="8448" xr:uid="{C280346C-1129-4A78-A762-40C19C848821}"/>
    <cellStyle name="Normal 70 27" xfId="8449" xr:uid="{D271FF08-A6F2-4626-AD6A-DE457838280F}"/>
    <cellStyle name="Normal 70 27 2" xfId="8450" xr:uid="{46427381-556E-4D94-B3CC-A7154D5F69E3}"/>
    <cellStyle name="Normal 70 28" xfId="8451" xr:uid="{EFCCE375-0557-4234-99B4-3AEE9DBF3B88}"/>
    <cellStyle name="Normal 70 28 2" xfId="8452" xr:uid="{13678DDE-F9FB-490E-80F4-71F2C21AE6BD}"/>
    <cellStyle name="Normal 70 29" xfId="8453" xr:uid="{7877207E-3128-4042-9FAB-C067F9908510}"/>
    <cellStyle name="Normal 70 29 2" xfId="8454" xr:uid="{AC3DE66C-1741-481D-96AB-8A8FF23D9478}"/>
    <cellStyle name="Normal 70 3" xfId="8455" xr:uid="{9D084DC2-3536-41FF-8CFE-D3DE148C1A67}"/>
    <cellStyle name="Normal 70 3 2" xfId="8456" xr:uid="{2FBBD50A-5380-4AA1-87B6-CA685C6F769E}"/>
    <cellStyle name="Normal 70 30" xfId="8457" xr:uid="{9BF98E30-6AA1-44EF-8662-B6CFFA0ABA00}"/>
    <cellStyle name="Normal 70 30 2" xfId="8458" xr:uid="{18289C76-A5A0-4B6F-956B-6D63B414C0B4}"/>
    <cellStyle name="Normal 70 31" xfId="8459" xr:uid="{10B4FDD3-2EB1-4968-8558-EAE469B6F1CA}"/>
    <cellStyle name="Normal 70 32" xfId="12913" xr:uid="{4006CBA9-6274-4A05-850A-9BB8BF1E8A45}"/>
    <cellStyle name="Normal 70 33" xfId="12912" xr:uid="{816C9FD7-8244-4834-A12B-5D23E1E0939E}"/>
    <cellStyle name="Normal 70 34" xfId="24287" xr:uid="{3388546D-243D-44FC-998A-5121A7DF94FF}"/>
    <cellStyle name="Normal 70 35" xfId="39230" xr:uid="{00169F59-C436-40C0-9E4E-869A8E4E1907}"/>
    <cellStyle name="Normal 70 36" xfId="8412" xr:uid="{05C7B527-F982-4091-B794-77812FEFB317}"/>
    <cellStyle name="Normal 70 4" xfId="8460" xr:uid="{A341587A-423E-4465-AD1D-463AB8D868BC}"/>
    <cellStyle name="Normal 70 4 2" xfId="8461" xr:uid="{3702D09B-8DC6-4040-9876-1278BA56A720}"/>
    <cellStyle name="Normal 70 5" xfId="8462" xr:uid="{6FD7799A-09A6-4BF8-B070-D3F8AAFA2278}"/>
    <cellStyle name="Normal 70 5 2" xfId="8463" xr:uid="{076F7E31-186E-4EAD-8956-60B9CF4546E4}"/>
    <cellStyle name="Normal 70 6" xfId="8464" xr:uid="{1210D411-9594-4EB0-A322-08B84B04C0FF}"/>
    <cellStyle name="Normal 70 6 2" xfId="8465" xr:uid="{D732CFAA-5ED1-4518-835F-54C404511ABD}"/>
    <cellStyle name="Normal 70 7" xfId="8466" xr:uid="{192F3960-098D-4938-8770-D175DE1D3D02}"/>
    <cellStyle name="Normal 70 7 2" xfId="8467" xr:uid="{2F5B0E41-DA84-4A83-A632-B0B6BC215F51}"/>
    <cellStyle name="Normal 70 8" xfId="8468" xr:uid="{D1421B41-B34D-4B53-B3C6-A0278792D4AA}"/>
    <cellStyle name="Normal 70 8 2" xfId="8469" xr:uid="{23FBBE64-84CC-4AC9-B13D-94DA602D89D7}"/>
    <cellStyle name="Normal 70 9" xfId="8470" xr:uid="{0B9EAA6D-8B0C-44EF-BC4C-AFF86EA75A07}"/>
    <cellStyle name="Normal 70 9 2" xfId="8471" xr:uid="{27FF76E9-F1BE-45A0-9564-BABA5FF81887}"/>
    <cellStyle name="Normal 71" xfId="8472" xr:uid="{D42BA5D0-7715-4BFC-BA6C-44A9A0BCD60F}"/>
    <cellStyle name="Normal 71 2" xfId="8473" xr:uid="{8FFEAE16-E4A6-492E-8D1F-5E99CAF550C8}"/>
    <cellStyle name="Normal 71 3" xfId="12915" xr:uid="{F426C0EA-9B7B-4E0E-8C4F-74598F124561}"/>
    <cellStyle name="Normal 71 4" xfId="12914" xr:uid="{C4EA7FC6-AF75-4661-9900-55248E097970}"/>
    <cellStyle name="Normal 71 5" xfId="24288" xr:uid="{87C5AEAE-5302-44FC-BD5B-87AC01D5AC51}"/>
    <cellStyle name="Normal 71 6" xfId="39231" xr:uid="{37063B18-A004-46E8-8B8E-7479B25798D8}"/>
    <cellStyle name="Normal 72" xfId="8474" xr:uid="{F4577546-69FA-4265-A9FF-F2B9E10485F3}"/>
    <cellStyle name="Normal 72 10" xfId="10528" xr:uid="{0837D78F-396B-4DA6-AD55-DD510464722F}"/>
    <cellStyle name="Normal 72 11" xfId="10529" xr:uid="{80CB8739-90C1-4751-87EE-3074DF48CA5F}"/>
    <cellStyle name="Normal 72 12" xfId="10530" xr:uid="{CB90C214-D1E8-45BC-8D32-99613B028316}"/>
    <cellStyle name="Normal 72 13" xfId="10531" xr:uid="{A3A43AC9-00D9-4BDF-9975-7DB3D3F7B4D3}"/>
    <cellStyle name="Normal 72 14" xfId="10532" xr:uid="{1ABC7D2C-6A92-41F4-BAC8-7DE5529122C5}"/>
    <cellStyle name="Normal 72 15" xfId="10533" xr:uid="{833E090D-1FB8-4F70-9063-0A40F5B6EED0}"/>
    <cellStyle name="Normal 72 16" xfId="39232" xr:uid="{853C695D-AE41-4128-83F6-C39DF4CA7AAD}"/>
    <cellStyle name="Normal 72 2" xfId="8475" xr:uid="{D88656E1-A188-4744-920D-53A069FF4A7D}"/>
    <cellStyle name="Normal 72 2 2" xfId="17551" xr:uid="{8C82F948-468D-46E9-B5CC-AE7E0D49837C}"/>
    <cellStyle name="Normal 72 3" xfId="10534" xr:uid="{F378B96C-974D-47A1-9D3A-397AAA570D77}"/>
    <cellStyle name="Normal 72 3 2" xfId="12916" xr:uid="{BCF41FA3-6140-446B-9301-BD12041B4EF9}"/>
    <cellStyle name="Normal 72 4" xfId="10535" xr:uid="{2654091E-CA79-42DC-ABAA-7C19406D2FE7}"/>
    <cellStyle name="Normal 72 5" xfId="10536" xr:uid="{747570EE-E199-4430-8EB7-272CE1D5FBA2}"/>
    <cellStyle name="Normal 72 6" xfId="10537" xr:uid="{2A9260AF-6C6C-4F54-A87E-34B67FAE5E67}"/>
    <cellStyle name="Normal 72 7" xfId="10538" xr:uid="{E3FD0296-4319-4734-A159-0CE4F582A4E6}"/>
    <cellStyle name="Normal 72 8" xfId="10539" xr:uid="{FE62F37E-EBD1-4CBA-95E4-9C9BB5DC4FDF}"/>
    <cellStyle name="Normal 72 9" xfId="10540" xr:uid="{2D658743-8367-44CA-8872-8BD2659B24DB}"/>
    <cellStyle name="Normal 73" xfId="8476" xr:uid="{4A95BB30-0A09-485C-9ED6-056088BCECB9}"/>
    <cellStyle name="Normal 73 2" xfId="8477" xr:uid="{399538A0-FDA5-45B0-B33D-78302B5CC9AF}"/>
    <cellStyle name="Normal 73 3" xfId="12918" xr:uid="{D221F836-00C6-42B3-9300-47DB6678BC78}"/>
    <cellStyle name="Normal 73 4" xfId="12917" xr:uid="{20A56CAB-890F-463F-9158-C05A0C855582}"/>
    <cellStyle name="Normal 73 5" xfId="24289" xr:uid="{EC17C595-CC76-4DED-B214-05577BAFB171}"/>
    <cellStyle name="Normal 73 6" xfId="39233" xr:uid="{E7BB88B4-12AF-440F-B691-F4A5E6BBCABD}"/>
    <cellStyle name="Normal 74" xfId="8478" xr:uid="{3FE5505C-09C0-4B31-83FE-918790C470E3}"/>
    <cellStyle name="Normal 74 2" xfId="8479" xr:uid="{629AE37B-2AB8-4996-92CF-90A9B6358ADB}"/>
    <cellStyle name="Normal 74 3" xfId="12920" xr:uid="{0F98C37F-8D47-47CD-A29B-05081B9375A0}"/>
    <cellStyle name="Normal 74 4" xfId="12919" xr:uid="{76E2C7B5-3593-4985-A1CB-E3ABAA242090}"/>
    <cellStyle name="Normal 74 5" xfId="24290" xr:uid="{C6EA0630-9E73-43FD-B2E7-32191393E2EC}"/>
    <cellStyle name="Normal 74 6" xfId="39234" xr:uid="{88714B54-87EF-4D7E-9B89-BA3069474282}"/>
    <cellStyle name="Normal 75" xfId="8480" xr:uid="{1236C0F2-6868-42F2-B2C0-8F2A4FAC063F}"/>
    <cellStyle name="Normal 75 2" xfId="8481" xr:uid="{00CD3BDB-AC11-4E36-A630-AAA728635073}"/>
    <cellStyle name="Normal 75 3" xfId="12922" xr:uid="{64C00DB2-DC5B-4011-9ED9-C79E7F0577D8}"/>
    <cellStyle name="Normal 75 4" xfId="12921" xr:uid="{8B75B457-E3CC-4A2C-8960-9EAC0573C10E}"/>
    <cellStyle name="Normal 75 5" xfId="24291" xr:uid="{8F61FCAB-0645-42DD-BDF3-FE1E4F184442}"/>
    <cellStyle name="Normal 75 6" xfId="39235" xr:uid="{8A7C04FE-F660-4A78-B805-687D5BFCE82E}"/>
    <cellStyle name="Normal 76" xfId="8482" xr:uid="{F3A5509B-AE84-43B0-B712-FED55668EEDF}"/>
    <cellStyle name="Normal 76 2" xfId="8483" xr:uid="{A04FA732-0E20-4B66-B5BE-F72C4DC03E87}"/>
    <cellStyle name="Normal 76 3" xfId="12924" xr:uid="{C1EB03AF-2644-451D-9028-B9ADABCB3AF4}"/>
    <cellStyle name="Normal 76 4" xfId="12923" xr:uid="{73613239-6DEB-4FA0-8D76-A61AD53E4AA3}"/>
    <cellStyle name="Normal 76 5" xfId="24292" xr:uid="{9776D7C3-B465-464A-BD19-D6C498034C7C}"/>
    <cellStyle name="Normal 76 6" xfId="39236" xr:uid="{62061A25-F32C-44FA-8B8A-D29C03F89DBC}"/>
    <cellStyle name="Normal 77" xfId="8484" xr:uid="{4710BE54-1FAE-4CF5-9999-F0EA767DB1A7}"/>
    <cellStyle name="Normal 77 2" xfId="8485" xr:uid="{6B6DAAD8-AB6B-44EF-97E0-E2CE8FBCC56F}"/>
    <cellStyle name="Normal 77 2 2" xfId="24462" xr:uid="{BE1F9A70-98DB-484D-A24A-4A39621177B9}"/>
    <cellStyle name="Normal 77 3" xfId="12926" xr:uid="{B7BC501B-6709-426D-8C83-24D5F638987B}"/>
    <cellStyle name="Normal 77 4" xfId="12925" xr:uid="{91D40A8B-EC4E-4DC8-A2CC-6C77DC7A5B0D}"/>
    <cellStyle name="Normal 77 5" xfId="24293" xr:uid="{E2BA97E7-EC1D-494F-9FC9-EF5E3675B008}"/>
    <cellStyle name="Normal 77 6" xfId="39237" xr:uid="{964803DD-97BD-45E0-95AC-95052AFECF78}"/>
    <cellStyle name="Normal 78" xfId="8486" xr:uid="{A052770C-92AB-40C2-A8F0-A02BCE9CCA05}"/>
    <cellStyle name="Normal 78 2" xfId="8487" xr:uid="{4C5B58C7-24AD-462F-B7DD-D54CFC2D28C7}"/>
    <cellStyle name="Normal 78 2 2" xfId="24465" xr:uid="{967FBB86-1FAB-4A7B-A4DE-D31F35F3B000}"/>
    <cellStyle name="Normal 78 3" xfId="12928" xr:uid="{9C41516C-2FDB-4148-947D-F243C9FA30F9}"/>
    <cellStyle name="Normal 78 4" xfId="12927" xr:uid="{D1400EAA-275B-4714-8A4B-2278883BF541}"/>
    <cellStyle name="Normal 78 4 2" xfId="20371" xr:uid="{0BB0EEF0-152B-43A3-8506-3011357ED5A7}"/>
    <cellStyle name="Normal 78 4 3" xfId="28583" xr:uid="{52BA3E4B-848E-47FA-AB02-DEAB0C0F24FB}"/>
    <cellStyle name="Normal 78 5" xfId="15730" xr:uid="{33480292-F599-48C7-BA01-9E4C0971DA4F}"/>
    <cellStyle name="Normal 78 5 2" xfId="36970" xr:uid="{BF385882-DA86-4AC3-BD14-4ED83B46390D}"/>
    <cellStyle name="Normal 78 6" xfId="17552" xr:uid="{639E89F8-01B3-4260-B672-CAC0B23C1D71}"/>
    <cellStyle name="Normal 78 7" xfId="24298" xr:uid="{5D7F6C4F-56CD-4514-961F-C50D78826FB5}"/>
    <cellStyle name="Normal 78 8" xfId="39238" xr:uid="{297BD0D8-933A-4468-99BA-D1891BE9B789}"/>
    <cellStyle name="Normal 79" xfId="8488" xr:uid="{F0AB4E6C-BD7E-4E33-8E00-16E7A759E5CB}"/>
    <cellStyle name="Normal 79 2" xfId="8489" xr:uid="{D41DDFD4-8BEE-45CA-8A75-047354D11C8D}"/>
    <cellStyle name="Normal 79 3" xfId="12930" xr:uid="{E9E34F17-0868-4344-B805-CA17C26CECC7}"/>
    <cellStyle name="Normal 79 4" xfId="12929" xr:uid="{CBDF5C02-7660-4E57-AB4C-58D55721F332}"/>
    <cellStyle name="Normal 79 4 2" xfId="20372" xr:uid="{7F00D17B-5DB3-4C89-B793-2FE55A952EB8}"/>
    <cellStyle name="Normal 79 4 3" xfId="28584" xr:uid="{94A9D865-1AC3-4A14-A1B8-8528042DC129}"/>
    <cellStyle name="Normal 79 5" xfId="15731" xr:uid="{B2578D6C-9924-4471-8AD8-48EA2E64F8F1}"/>
    <cellStyle name="Normal 79 5 2" xfId="36971" xr:uid="{03CFC3F8-A960-483F-93C0-FA302B27B664}"/>
    <cellStyle name="Normal 79 6" xfId="17553" xr:uid="{CF11C3A2-9F8E-4F5C-977B-A9C8F02B5428}"/>
    <cellStyle name="Normal 79 7" xfId="24297" xr:uid="{3FD996AF-D0D5-4C35-B047-A98FBB83C86A}"/>
    <cellStyle name="Normal 79 8" xfId="39239" xr:uid="{47C57F61-0E05-4244-95B8-0A9CDFE9619C}"/>
    <cellStyle name="Normal 8" xfId="47" xr:uid="{5610B63A-F695-4046-AC03-CE728DDB2A35}"/>
    <cellStyle name="Normal 8 10" xfId="10541" xr:uid="{A7BA8736-6F94-486E-966E-B537B97757DD}"/>
    <cellStyle name="Normal 8 10 2" xfId="34406" xr:uid="{0A0A5BD5-E299-4D78-A744-6C12AAF45249}"/>
    <cellStyle name="Normal 8 10 3" xfId="34407" xr:uid="{53867F26-FA2F-4630-8316-AE9F9B434275}"/>
    <cellStyle name="Normal 8 10 4" xfId="32311" xr:uid="{3695550A-DAD1-4B67-A60D-2D79BD5836D8}"/>
    <cellStyle name="Normal 8 11" xfId="10542" xr:uid="{4E344309-D024-4505-8FA7-89D4A0EA2E94}"/>
    <cellStyle name="Normal 8 11 2" xfId="34408" xr:uid="{9B141E93-B846-40C4-BAF8-C3013E910B2D}"/>
    <cellStyle name="Normal 8 12" xfId="10543" xr:uid="{15F97419-0D1F-4062-B89C-C44D85A5705E}"/>
    <cellStyle name="Normal 8 12 2" xfId="34409" xr:uid="{39FDBC30-A64C-4A48-893E-9E775C975494}"/>
    <cellStyle name="Normal 8 13" xfId="10544" xr:uid="{81440017-644D-4E6B-8418-86CD837E1AAE}"/>
    <cellStyle name="Normal 8 14" xfId="10545" xr:uid="{6F3F4BB4-B5B1-4783-8E6D-FCBB1316B4C8}"/>
    <cellStyle name="Normal 8 15" xfId="10546" xr:uid="{6F0387D1-799C-4B7E-8ECA-60A4A2C530B3}"/>
    <cellStyle name="Normal 8 16" xfId="10547" xr:uid="{5F9F7E12-D5B8-4337-A4AA-859BF4A8F182}"/>
    <cellStyle name="Normal 8 17" xfId="10548" xr:uid="{68A593A7-9EA0-4233-AA74-397DE500D9FF}"/>
    <cellStyle name="Normal 8 18" xfId="10549" xr:uid="{66265D86-A7BE-42D2-AADF-35DBB90D0F68}"/>
    <cellStyle name="Normal 8 19" xfId="10550" xr:uid="{8A7A546F-93AA-43F6-93FB-8C206C6C2B71}"/>
    <cellStyle name="Normal 8 2" xfId="1467" xr:uid="{EB79F6BE-C2E6-4DDA-A573-DD27CCAA4437}"/>
    <cellStyle name="Normal 8 2 2" xfId="10551" xr:uid="{004AA7FD-AB22-47A7-BEA0-5048C7D256A9}"/>
    <cellStyle name="Normal 8 2 2 2" xfId="32314" xr:uid="{92D2CDA0-A740-4283-ABE0-90762847A741}"/>
    <cellStyle name="Normal 8 2 2 2 2" xfId="32315" xr:uid="{AD9DEEA8-C543-4EC9-A5F8-4AA3E0523935}"/>
    <cellStyle name="Normal 8 2 2 2 2 2" xfId="32316" xr:uid="{8BA34FEA-CB4A-4039-A25E-434A6A8CEA39}"/>
    <cellStyle name="Normal 8 2 2 2 2 2 2" xfId="34410" xr:uid="{61AC6557-52D5-4923-B847-6E84C91485C2}"/>
    <cellStyle name="Normal 8 2 2 2 2 2 3" xfId="34411" xr:uid="{D1BEF58B-7F98-449F-AEB1-A00A30DF5BE6}"/>
    <cellStyle name="Normal 8 2 2 2 2 3" xfId="34412" xr:uid="{81D08C3B-2AED-4229-BE51-378FE88CDCB4}"/>
    <cellStyle name="Normal 8 2 2 2 2 4" xfId="34413" xr:uid="{EA1B107A-0319-4F2D-8769-9994EBA87727}"/>
    <cellStyle name="Normal 8 2 2 2 3" xfId="32317" xr:uid="{5F7BC587-FF41-47D9-BDAE-88F84D56036A}"/>
    <cellStyle name="Normal 8 2 2 2 3 2" xfId="34414" xr:uid="{38634D45-8EF1-48D0-8BF0-792638A1A98B}"/>
    <cellStyle name="Normal 8 2 2 2 3 3" xfId="34415" xr:uid="{B92C62F0-77B6-434C-94B3-BC8C3A96F711}"/>
    <cellStyle name="Normal 8 2 2 2 4" xfId="34416" xr:uid="{71FD8952-5050-45EB-B5FA-2CE16FBEDD5D}"/>
    <cellStyle name="Normal 8 2 2 2 5" xfId="34417" xr:uid="{33AAD1E8-16BE-488D-B66A-A8FB49A6E24B}"/>
    <cellStyle name="Normal 8 2 2 3" xfId="32318" xr:uid="{01CE14D0-D543-45EE-B7B9-3FFC2A5A407B}"/>
    <cellStyle name="Normal 8 2 2 3 2" xfId="32319" xr:uid="{EAEF121F-CBAB-4FB2-A996-5BCF76BE23F9}"/>
    <cellStyle name="Normal 8 2 2 3 2 2" xfId="34418" xr:uid="{5920B694-B6B9-4F9D-BAD5-6D1EE07417EE}"/>
    <cellStyle name="Normal 8 2 2 3 2 3" xfId="34419" xr:uid="{D432C572-DB2D-4F9A-93AE-A29C250E665D}"/>
    <cellStyle name="Normal 8 2 2 3 3" xfId="34420" xr:uid="{3C645AC4-8163-492E-B06C-59F64B918423}"/>
    <cellStyle name="Normal 8 2 2 3 4" xfId="34421" xr:uid="{496ABD1D-1CB8-4BDC-84B3-DDBB40D5B6F7}"/>
    <cellStyle name="Normal 8 2 2 4" xfId="32320" xr:uid="{57F0CFDD-C67D-4AE0-99C1-C28A36E5EEC5}"/>
    <cellStyle name="Normal 8 2 2 4 2" xfId="34422" xr:uid="{D900CE32-059F-423D-8CA9-A83DF59FF7FD}"/>
    <cellStyle name="Normal 8 2 2 4 3" xfId="34423" xr:uid="{0F8A6FEA-6B98-4FE5-8DAA-104C17030D3A}"/>
    <cellStyle name="Normal 8 2 2 5" xfId="34424" xr:uid="{CE3EFE53-EAE3-49CC-A419-30E2A48EB374}"/>
    <cellStyle name="Normal 8 2 2 6" xfId="34425" xr:uid="{8B6622CF-82B6-4747-ADD5-A2905C16236E}"/>
    <cellStyle name="Normal 8 2 2 7" xfId="32313" xr:uid="{63121386-34CB-4BF9-B181-51CD3F1FE5DA}"/>
    <cellStyle name="Normal 8 2 3" xfId="24307" xr:uid="{8048C228-38F2-447A-BC2A-81777DFCB554}"/>
    <cellStyle name="Normal 8 2 3 2" xfId="32322" xr:uid="{CE03DE02-2C18-4A04-9446-7A94A006A5C1}"/>
    <cellStyle name="Normal 8 2 3 2 2" xfId="32323" xr:uid="{EB799EE4-E475-4824-9AD2-74459F768EB3}"/>
    <cellStyle name="Normal 8 2 3 2 2 2" xfId="34426" xr:uid="{8ED46123-A3D7-434F-AAEB-DD4659A336F4}"/>
    <cellStyle name="Normal 8 2 3 2 2 3" xfId="34427" xr:uid="{49636997-5DD5-4F94-AFED-14CD47469814}"/>
    <cellStyle name="Normal 8 2 3 2 3" xfId="34428" xr:uid="{CA006A2A-AEB9-4395-837A-FA99203D786D}"/>
    <cellStyle name="Normal 8 2 3 2 4" xfId="34429" xr:uid="{63A38B03-B16B-4902-9F77-EEF646B81DBB}"/>
    <cellStyle name="Normal 8 2 3 3" xfId="32324" xr:uid="{77A6E3F8-60CF-4E73-9BB3-C3E0C195B8E6}"/>
    <cellStyle name="Normal 8 2 3 3 2" xfId="34430" xr:uid="{16650B39-3221-490E-812E-D55D0955C579}"/>
    <cellStyle name="Normal 8 2 3 3 3" xfId="34431" xr:uid="{57AB1970-9BC7-48FE-B476-DD2F2184FA67}"/>
    <cellStyle name="Normal 8 2 3 4" xfId="34432" xr:uid="{3B37DB53-0823-47B4-A8F1-9F256475741E}"/>
    <cellStyle name="Normal 8 2 3 5" xfId="34433" xr:uid="{6AAFBE6E-B289-4DF1-89F6-3A812CD442C0}"/>
    <cellStyle name="Normal 8 2 3 6" xfId="32321" xr:uid="{FA64A813-5F62-4346-A62B-3CCE743D4092}"/>
    <cellStyle name="Normal 8 2 4" xfId="32325" xr:uid="{9EE35B11-6B7B-4086-9B8D-218EBD3A4B5A}"/>
    <cellStyle name="Normal 8 2 4 2" xfId="32326" xr:uid="{386CD504-B475-4013-A8A7-B3F226A05960}"/>
    <cellStyle name="Normal 8 2 4 2 2" xfId="34434" xr:uid="{D320FE00-E6DB-4DE8-B55A-F2E232E16C89}"/>
    <cellStyle name="Normal 8 2 4 2 3" xfId="34435" xr:uid="{B83110E6-A6E5-48AF-98A0-2A69C2F2F5E4}"/>
    <cellStyle name="Normal 8 2 4 3" xfId="34436" xr:uid="{A21379C4-BFE0-43FC-A496-D0F116E72557}"/>
    <cellStyle name="Normal 8 2 4 4" xfId="34437" xr:uid="{3246CADD-1C5A-4D28-96A8-41F962318E43}"/>
    <cellStyle name="Normal 8 2 5" xfId="32327" xr:uid="{AF0F096C-A359-443E-8C24-A110DE1FFEE4}"/>
    <cellStyle name="Normal 8 2 5 2" xfId="34438" xr:uid="{9ACDDC31-A9AE-47D8-BD9C-B757317F7A8D}"/>
    <cellStyle name="Normal 8 2 5 3" xfId="34439" xr:uid="{14A67879-7389-4452-9FFE-D83C134FE2F3}"/>
    <cellStyle name="Normal 8 2 6" xfId="34440" xr:uid="{07E5E6CB-4F6C-415E-8E68-8A14EEA8ED6B}"/>
    <cellStyle name="Normal 8 2 7" xfId="34441" xr:uid="{500DA034-D1BB-40FA-8C12-231F7D14BA76}"/>
    <cellStyle name="Normal 8 2 8" xfId="32312" xr:uid="{143AB855-EA96-47FB-861E-AE94FFC9DD52}"/>
    <cellStyle name="Normal 8 20" xfId="10552" xr:uid="{C54D0867-4312-4C6B-8CB6-0A54B2070EE5}"/>
    <cellStyle name="Normal 8 21" xfId="10553" xr:uid="{5DB28DA3-9E0F-4D3E-B9AE-1C530B865856}"/>
    <cellStyle name="Normal 8 22" xfId="10554" xr:uid="{F69967C3-330F-48D2-B006-170A4E861DAC}"/>
    <cellStyle name="Normal 8 23" xfId="10555" xr:uid="{D926D832-C380-42FA-BDAF-6481EE7EC43F}"/>
    <cellStyle name="Normal 8 24" xfId="10556" xr:uid="{96EAEB32-82F2-44F7-979F-86E1EC6FDF9C}"/>
    <cellStyle name="Normal 8 25" xfId="10557" xr:uid="{917C9F89-FA2B-4FEF-80BF-5D67EFFC1C38}"/>
    <cellStyle name="Normal 8 26" xfId="10558" xr:uid="{CA1EA1A3-7BEE-48D5-B3D1-E1C1E198E912}"/>
    <cellStyle name="Normal 8 27" xfId="10559" xr:uid="{0C3C0477-E67B-4E1F-8776-5387DCCF8969}"/>
    <cellStyle name="Normal 8 28" xfId="10560" xr:uid="{E75B9658-F358-4C57-ADC6-01A02C832818}"/>
    <cellStyle name="Normal 8 29" xfId="10561" xr:uid="{E1BD5845-85AB-4D7E-A0A8-B4EF371E6817}"/>
    <cellStyle name="Normal 8 3" xfId="1468" xr:uid="{6960CFE1-AAE9-47F0-B4C2-48409FB4F745}"/>
    <cellStyle name="Normal 8 3 2" xfId="12932" xr:uid="{8DA4FBBF-10F5-4AD8-B922-7BBE1A1BBDB9}"/>
    <cellStyle name="Normal 8 3 2 2" xfId="32330" xr:uid="{F20CAD8B-7150-4F72-88C0-239FFB88E17C}"/>
    <cellStyle name="Normal 8 3 2 2 2" xfId="32331" xr:uid="{4BD1BE88-70D6-4A6A-8838-3F97074833E8}"/>
    <cellStyle name="Normal 8 3 2 2 2 2" xfId="34442" xr:uid="{F229F904-13D8-41D4-93DC-EF8CE454DF71}"/>
    <cellStyle name="Normal 8 3 2 2 2 3" xfId="34443" xr:uid="{1470DE09-AEBD-4739-89A6-D1F5237FFD92}"/>
    <cellStyle name="Normal 8 3 2 2 3" xfId="34444" xr:uid="{CE0BF78C-00F1-4B42-AE71-F1965A2490A6}"/>
    <cellStyle name="Normal 8 3 2 2 4" xfId="34445" xr:uid="{6A927112-0553-4A9D-9347-56E231FC424D}"/>
    <cellStyle name="Normal 8 3 2 3" xfId="32332" xr:uid="{7CA3561B-6838-4317-80B6-DD1F4B200AB3}"/>
    <cellStyle name="Normal 8 3 2 3 2" xfId="34446" xr:uid="{93163541-63E7-4F8D-B1C5-9592412CCAEC}"/>
    <cellStyle name="Normal 8 3 2 3 3" xfId="34447" xr:uid="{B46FAB48-DF47-4E12-A92F-7BD6C31E8036}"/>
    <cellStyle name="Normal 8 3 2 4" xfId="34448" xr:uid="{03978709-B657-4929-B011-E7619BB0CD5C}"/>
    <cellStyle name="Normal 8 3 2 5" xfId="34449" xr:uid="{87305A6A-C099-4A68-AC49-89E7E0F0398F}"/>
    <cellStyle name="Normal 8 3 2 6" xfId="32329" xr:uid="{84A2BF41-04E6-4713-9A9C-4C964B613012}"/>
    <cellStyle name="Normal 8 3 3" xfId="32333" xr:uid="{6E9E39DD-5090-4E6B-AB7A-61B451FC4323}"/>
    <cellStyle name="Normal 8 3 3 2" xfId="32334" xr:uid="{4B0F6624-87E3-4162-8D78-EA4F6FBB790A}"/>
    <cellStyle name="Normal 8 3 3 2 2" xfId="34450" xr:uid="{3B8EE731-E687-4F5F-A6F4-B8980E63DBF3}"/>
    <cellStyle name="Normal 8 3 3 2 3" xfId="34451" xr:uid="{BA09602B-F63B-47B4-907F-6B38693E9396}"/>
    <cellStyle name="Normal 8 3 3 3" xfId="34452" xr:uid="{D11E29BD-5E08-438C-A48D-566159D3EE5C}"/>
    <cellStyle name="Normal 8 3 3 4" xfId="34453" xr:uid="{14E4623C-4B1D-44C0-BA9C-23B846B9BB86}"/>
    <cellStyle name="Normal 8 3 4" xfId="32335" xr:uid="{01B8A27C-4A5B-43DA-911F-055F2797C26F}"/>
    <cellStyle name="Normal 8 3 4 2" xfId="34454" xr:uid="{83AADE01-B7B1-451C-83E3-E76B5F005943}"/>
    <cellStyle name="Normal 8 3 4 3" xfId="34455" xr:uid="{888B498D-EB61-4BCB-B97F-02A8C44A56AC}"/>
    <cellStyle name="Normal 8 3 5" xfId="34456" xr:uid="{6FC7F03B-8283-4698-8151-9DAA3CD0C166}"/>
    <cellStyle name="Normal 8 3 6" xfId="34457" xr:uid="{4462F4C1-00FC-49F0-8E66-D609CC38AF45}"/>
    <cellStyle name="Normal 8 3 7" xfId="32328" xr:uid="{4E77A65A-E69A-463C-A64A-B03D8A6ED07C}"/>
    <cellStyle name="Normal 8 3 8" xfId="39241" xr:uid="{A79E36F2-6FA0-4DD2-9D14-8147C01BD63C}"/>
    <cellStyle name="Normal 8 30" xfId="10562" xr:uid="{5459E6C8-A548-420F-85C7-75986EABE065}"/>
    <cellStyle name="Normal 8 31" xfId="10563" xr:uid="{D67599E4-293D-469D-974D-AC523C994099}"/>
    <cellStyle name="Normal 8 32" xfId="10564" xr:uid="{EB6D911C-BE2E-4FB8-8459-94FC987D8442}"/>
    <cellStyle name="Normal 8 33" xfId="12931" xr:uid="{F38BDC4A-B060-4F84-9765-1493E60B734E}"/>
    <cellStyle name="Normal 8 33 2" xfId="17554" xr:uid="{A61FDA50-4480-4E30-A46A-59187B277CF0}"/>
    <cellStyle name="Normal 8 34" xfId="14412" xr:uid="{4C60BA6C-9A9C-4DE6-BD6F-8522D69EFEA3}"/>
    <cellStyle name="Normal 8 4" xfId="2163" xr:uid="{FC5148B1-F2BC-4BE4-A6F3-75ADFFAD1F07}"/>
    <cellStyle name="Normal 8 4 2" xfId="12934" xr:uid="{7BE2793D-EC1E-4D64-9CF3-085296CC7C2F}"/>
    <cellStyle name="Normal 8 4 2 2" xfId="17555" xr:uid="{EBB3AD20-DA68-4EC3-8BA5-5310F6EABA4D}"/>
    <cellStyle name="Normal 8 4 2 2 2" xfId="32339" xr:uid="{3B2B4828-5D09-40F1-B26B-13E0F966078B}"/>
    <cellStyle name="Normal 8 4 2 2 2 2" xfId="34458" xr:uid="{3123D12C-C1F8-4CFF-9235-B04194007931}"/>
    <cellStyle name="Normal 8 4 2 2 2 3" xfId="34459" xr:uid="{F69268D5-B5DB-4AA7-8561-EE07E583420D}"/>
    <cellStyle name="Normal 8 4 2 2 3" xfId="34460" xr:uid="{3FDB82D8-CD38-43F7-8239-CBA40CCD9FCD}"/>
    <cellStyle name="Normal 8 4 2 2 4" xfId="34461" xr:uid="{99D0F971-C87F-41FE-8D77-219B1E8272DF}"/>
    <cellStyle name="Normal 8 4 2 2 5" xfId="32338" xr:uid="{F3B27E27-F907-456E-B2F8-2EBB057D1730}"/>
    <cellStyle name="Normal 8 4 2 3" xfId="32340" xr:uid="{16F62874-611F-49E6-ADB4-F358D49AEB52}"/>
    <cellStyle name="Normal 8 4 2 3 2" xfId="34462" xr:uid="{EAEDBBA0-234E-4E6B-8368-5F6B2D3FB6DD}"/>
    <cellStyle name="Normal 8 4 2 3 3" xfId="34463" xr:uid="{9ACC9319-5CDC-40EA-874A-F4497CDFE9B7}"/>
    <cellStyle name="Normal 8 4 2 4" xfId="34464" xr:uid="{01AC15D3-82EB-4A7B-BE12-F64DD1524404}"/>
    <cellStyle name="Normal 8 4 2 5" xfId="34465" xr:uid="{AD0E71E8-1057-4BDA-B027-EB84D807D1C9}"/>
    <cellStyle name="Normal 8 4 2 6" xfId="32337" xr:uid="{855A000A-D7EE-48C7-9532-C986F3D16F37}"/>
    <cellStyle name="Normal 8 4 3" xfId="12933" xr:uid="{4CFA62FC-85C6-4D6D-9400-F67EF918C015}"/>
    <cellStyle name="Normal 8 4 3 2" xfId="32342" xr:uid="{E785CA6F-46EE-4798-9819-AC8C3005C1FF}"/>
    <cellStyle name="Normal 8 4 3 2 2" xfId="34466" xr:uid="{AA120E2E-B363-4EA3-9C1E-E411BA18FFD0}"/>
    <cellStyle name="Normal 8 4 3 2 3" xfId="34467" xr:uid="{98C107CC-43AA-4313-A5AA-5105639BE5F8}"/>
    <cellStyle name="Normal 8 4 3 3" xfId="34468" xr:uid="{A8DAE58F-CDEB-474C-B4DC-4257EA25D78A}"/>
    <cellStyle name="Normal 8 4 3 4" xfId="34469" xr:uid="{029BCF8C-3294-4ABE-AC6F-CD073EBEB94D}"/>
    <cellStyle name="Normal 8 4 3 5" xfId="32341" xr:uid="{1378C558-9FA9-47F1-91BA-B52F6BC2723B}"/>
    <cellStyle name="Normal 8 4 4" xfId="31269" xr:uid="{A664566A-F72F-4343-A4DE-4564CAC9534C}"/>
    <cellStyle name="Normal 8 4 4 2" xfId="34470" xr:uid="{7050FEDF-D9A6-484D-B7C7-8527DBA777A5}"/>
    <cellStyle name="Normal 8 4 4 3" xfId="34471" xr:uid="{707E3A94-26E6-48B9-A222-1698353526B1}"/>
    <cellStyle name="Normal 8 4 4 4" xfId="32343" xr:uid="{29D44520-BF0F-4D87-853A-F1A0D368717E}"/>
    <cellStyle name="Normal 8 4 5" xfId="34472" xr:uid="{BB24D486-99AA-4578-BBB3-DE24BC1722EB}"/>
    <cellStyle name="Normal 8 4 6" xfId="34473" xr:uid="{AFA09BEA-D49B-48AA-BE59-3C3A07219614}"/>
    <cellStyle name="Normal 8 4 7" xfId="32336" xr:uid="{08CEB5B3-7587-4094-9B31-9FB5B77800F7}"/>
    <cellStyle name="Normal 8 5" xfId="2100" xr:uid="{1E115EE1-9D94-4FAA-A122-92A9D3FB9CD8}"/>
    <cellStyle name="Normal 8 5 2" xfId="14822" xr:uid="{2F7962BD-B9B7-4DE1-919F-AF63C89FC077}"/>
    <cellStyle name="Normal 8 5 2 2" xfId="32346" xr:uid="{8BA66EA6-EC7A-478F-9C4D-86E7DD821B65}"/>
    <cellStyle name="Normal 8 5 2 2 2" xfId="32347" xr:uid="{6A3B68E7-BFA6-45EB-9267-74774EE85561}"/>
    <cellStyle name="Normal 8 5 2 2 2 2" xfId="34474" xr:uid="{B86A9600-19DF-489C-BA72-FA3A74E0397D}"/>
    <cellStyle name="Normal 8 5 2 2 2 3" xfId="34475" xr:uid="{D2152389-E2D4-4FB1-8CF7-5935ADDB4368}"/>
    <cellStyle name="Normal 8 5 2 2 3" xfId="34476" xr:uid="{FFA25DC9-2AF1-4A1F-B2D6-DAB9D42D064C}"/>
    <cellStyle name="Normal 8 5 2 2 4" xfId="34477" xr:uid="{3AEE2EBB-7BFD-4F6E-AC85-02FB6EE32FCD}"/>
    <cellStyle name="Normal 8 5 2 3" xfId="32348" xr:uid="{258948AB-D04B-446F-97AF-5347B4CF1C91}"/>
    <cellStyle name="Normal 8 5 2 3 2" xfId="34478" xr:uid="{324A6000-79FA-47F4-A302-CF8162DA1B3A}"/>
    <cellStyle name="Normal 8 5 2 3 3" xfId="34479" xr:uid="{CCDA5482-FDF7-4E18-BF37-181EA486CD69}"/>
    <cellStyle name="Normal 8 5 2 4" xfId="34480" xr:uid="{A96C1396-3A78-493F-BE93-331D2A483550}"/>
    <cellStyle name="Normal 8 5 2 5" xfId="34481" xr:uid="{47417F3E-AC18-44F5-B9C4-062ED6184158}"/>
    <cellStyle name="Normal 8 5 2 6" xfId="32345" xr:uid="{29CA5B94-BE68-4040-BEAC-F4E946B9AA73}"/>
    <cellStyle name="Normal 8 5 3" xfId="31270" xr:uid="{418FD551-8784-4442-9AC2-FD080A5AD62C}"/>
    <cellStyle name="Normal 8 5 3 2" xfId="32350" xr:uid="{15D3E834-AFC9-4238-B043-39C07C312286}"/>
    <cellStyle name="Normal 8 5 3 2 2" xfId="34482" xr:uid="{A9E13376-2347-496A-8D77-8A589D171585}"/>
    <cellStyle name="Normal 8 5 3 2 3" xfId="34483" xr:uid="{22694F73-E85B-4443-94E7-BC45696B1057}"/>
    <cellStyle name="Normal 8 5 3 3" xfId="34484" xr:uid="{EEAAF291-6541-4503-AD0F-07A66F1BB535}"/>
    <cellStyle name="Normal 8 5 3 4" xfId="34485" xr:uid="{4C35D27D-B730-4F80-99D1-215E903162C0}"/>
    <cellStyle name="Normal 8 5 3 5" xfId="32349" xr:uid="{FBA2CD13-857F-4D55-9309-3CE73ADECB7A}"/>
    <cellStyle name="Normal 8 5 4" xfId="32351" xr:uid="{52B326F6-5CC3-427F-A7ED-F278FFA58B92}"/>
    <cellStyle name="Normal 8 5 4 2" xfId="34486" xr:uid="{6460D27B-8C89-473E-B7D8-801BCA521EC4}"/>
    <cellStyle name="Normal 8 5 4 3" xfId="34487" xr:uid="{4B24EDB4-585F-4002-96AA-E7C31DD8914F}"/>
    <cellStyle name="Normal 8 5 5" xfId="34488" xr:uid="{FA2B6A10-D6E7-4CE6-B7C5-C53D1050C177}"/>
    <cellStyle name="Normal 8 5 6" xfId="34489" xr:uid="{F469EA4F-A65D-48FB-BB49-7A46AF6F37E9}"/>
    <cellStyle name="Normal 8 5 7" xfId="32344" xr:uid="{F3AE1AA7-0D4A-4B9A-BE29-78B889ED3ECC}"/>
    <cellStyle name="Normal 8 6" xfId="1775" xr:uid="{8B1BE71A-B7C9-4D8B-95F2-941108863A75}"/>
    <cellStyle name="Normal 8 6 2" xfId="32353" xr:uid="{E6E86730-FD0F-46E2-BC2E-DAC424D58A9B}"/>
    <cellStyle name="Normal 8 6 2 2" xfId="32354" xr:uid="{59B5540B-1EF9-4060-9C80-E41238F7AD3C}"/>
    <cellStyle name="Normal 8 6 2 2 2" xfId="32355" xr:uid="{AA0673AA-BEFD-4E2B-93A6-C25C655626F1}"/>
    <cellStyle name="Normal 8 6 2 2 2 2" xfId="32356" xr:uid="{CC7B05AB-50BB-4566-9AB7-81FED155437A}"/>
    <cellStyle name="Normal 8 6 2 2 2 2 2" xfId="34490" xr:uid="{7DD97147-A13D-4CFD-9991-204318256D91}"/>
    <cellStyle name="Normal 8 6 2 2 2 2 3" xfId="34491" xr:uid="{7417DFCE-591C-4EF8-A9C0-5CD443D1A94A}"/>
    <cellStyle name="Normal 8 6 2 2 2 3" xfId="34492" xr:uid="{D0E10D02-689F-4C59-B240-FD19F3198C6D}"/>
    <cellStyle name="Normal 8 6 2 2 2 4" xfId="34493" xr:uid="{10BEDDCF-FF66-4DF2-A8C5-9508DA6298D8}"/>
    <cellStyle name="Normal 8 6 2 2 3" xfId="32357" xr:uid="{5EC25DB3-467A-45BE-80D4-CEE749756962}"/>
    <cellStyle name="Normal 8 6 2 2 3 2" xfId="34494" xr:uid="{9049681E-B274-4CCB-A292-FE0679C76D49}"/>
    <cellStyle name="Normal 8 6 2 2 3 3" xfId="34495" xr:uid="{EDB4B0BA-32E0-4AF0-9151-7878C33CBAA3}"/>
    <cellStyle name="Normal 8 6 2 2 4" xfId="34496" xr:uid="{FE282DF9-38D0-4D61-B05C-6F10503ED33E}"/>
    <cellStyle name="Normal 8 6 2 2 5" xfId="34497" xr:uid="{2CC18F55-CBE6-4BB3-9F66-120A95EE6872}"/>
    <cellStyle name="Normal 8 6 2 3" xfId="32358" xr:uid="{B786E93D-6B55-47A5-A7D4-568987A1B159}"/>
    <cellStyle name="Normal 8 6 2 3 2" xfId="32359" xr:uid="{EC89A802-3512-4E26-924A-3F32918189ED}"/>
    <cellStyle name="Normal 8 6 2 3 2 2" xfId="34498" xr:uid="{504E6ED0-1886-4A47-8E38-90557B54CB09}"/>
    <cellStyle name="Normal 8 6 2 3 2 3" xfId="34499" xr:uid="{93B5FB78-65DF-4FE4-B6B1-BC0DA5D6F503}"/>
    <cellStyle name="Normal 8 6 2 3 3" xfId="34500" xr:uid="{D842B313-EF93-477B-AFEF-546253F409F4}"/>
    <cellStyle name="Normal 8 6 2 3 4" xfId="34501" xr:uid="{6C1E720E-B83D-4744-9BF5-8EA3FE245084}"/>
    <cellStyle name="Normal 8 6 2 4" xfId="32360" xr:uid="{1BC1A738-F146-4E34-9BBD-E7168752D9B8}"/>
    <cellStyle name="Normal 8 6 2 4 2" xfId="34502" xr:uid="{CC9836EC-54EE-4F10-A4B6-585047D92B27}"/>
    <cellStyle name="Normal 8 6 2 4 3" xfId="34503" xr:uid="{619C43F9-E4A2-46D1-B52A-CEAF30ABA3F9}"/>
    <cellStyle name="Normal 8 6 2 5" xfId="34504" xr:uid="{8989CDA8-8465-445B-8BDE-DCBE6302A374}"/>
    <cellStyle name="Normal 8 6 2 6" xfId="34505" xr:uid="{D696FF5E-5C7C-4C6A-A1DC-CB8601AB45D8}"/>
    <cellStyle name="Normal 8 6 3" xfId="32361" xr:uid="{A9887E7C-1401-4993-BE8B-E0F94BAF35C6}"/>
    <cellStyle name="Normal 8 6 3 2" xfId="32362" xr:uid="{094DF7DF-09E4-4C75-90D7-D23C16236B95}"/>
    <cellStyle name="Normal 8 6 3 2 2" xfId="32363" xr:uid="{2E868286-549C-41EC-B8D6-C216C4D749EB}"/>
    <cellStyle name="Normal 8 6 3 2 2 2" xfId="34506" xr:uid="{A2AB8BF0-A14E-489C-8FD8-4CB13F7CC5FC}"/>
    <cellStyle name="Normal 8 6 3 2 2 3" xfId="34507" xr:uid="{D926EB26-6EE7-4AC2-991A-8673AD977909}"/>
    <cellStyle name="Normal 8 6 3 2 3" xfId="34508" xr:uid="{A1BB9969-4E09-4AA7-971A-A18370606E2C}"/>
    <cellStyle name="Normal 8 6 3 2 4" xfId="34509" xr:uid="{B7D87DE2-651D-499E-B09D-DF97B113917C}"/>
    <cellStyle name="Normal 8 6 3 3" xfId="32364" xr:uid="{F9036B50-2A8F-4958-9B16-FC996DF956E5}"/>
    <cellStyle name="Normal 8 6 3 3 2" xfId="34510" xr:uid="{02540FA7-FCAD-4A30-B0B1-662ACD723341}"/>
    <cellStyle name="Normal 8 6 3 3 3" xfId="34511" xr:uid="{2E772952-AD12-4689-A918-527F4D50B95B}"/>
    <cellStyle name="Normal 8 6 3 4" xfId="34512" xr:uid="{9B6604F3-2012-4BC1-A4E7-A182C7977C24}"/>
    <cellStyle name="Normal 8 6 3 5" xfId="34513" xr:uid="{4102F473-A5E2-4A0B-9842-021BD8E65EF4}"/>
    <cellStyle name="Normal 8 6 4" xfId="32365" xr:uid="{EA624E4E-040A-490B-9506-81F42017F520}"/>
    <cellStyle name="Normal 8 6 4 2" xfId="32366" xr:uid="{4C913BFD-773F-4F0E-ABA0-66B6205018A2}"/>
    <cellStyle name="Normal 8 6 4 2 2" xfId="34514" xr:uid="{646A80DE-D7BC-4211-AA2A-D29FDA0A1C16}"/>
    <cellStyle name="Normal 8 6 4 2 3" xfId="34515" xr:uid="{0FF523FF-19FF-4222-BC59-315EC7092D92}"/>
    <cellStyle name="Normal 8 6 4 3" xfId="34516" xr:uid="{B3166445-A49A-4EE6-9B32-808074CCFDFC}"/>
    <cellStyle name="Normal 8 6 4 4" xfId="34517" xr:uid="{6C830BED-9F01-4797-A7FC-ED5DFDD15FA8}"/>
    <cellStyle name="Normal 8 6 5" xfId="32367" xr:uid="{2C1C295E-F6A8-47DF-9B3C-7F3CE58337EF}"/>
    <cellStyle name="Normal 8 6 5 2" xfId="34518" xr:uid="{346FA415-E23B-4FA0-A871-A8256F078A4F}"/>
    <cellStyle name="Normal 8 6 5 3" xfId="34519" xr:uid="{8164CCB1-E5C2-440C-B875-4E37A1F0E63E}"/>
    <cellStyle name="Normal 8 6 6" xfId="34520" xr:uid="{F0910C5B-D08C-467B-AAE3-D2A7D512A31B}"/>
    <cellStyle name="Normal 8 6 7" xfId="34521" xr:uid="{6425F0E7-4EBA-46DD-8BEF-C76ECA73CA46}"/>
    <cellStyle name="Normal 8 6 8" xfId="32352" xr:uid="{D1312351-C694-4C36-AD38-5B2CEA7083DE}"/>
    <cellStyle name="Normal 8 6 9" xfId="10565" xr:uid="{304ACDA6-EFB2-4E38-8D6D-B1B7D6A38C0F}"/>
    <cellStyle name="Normal 8 7" xfId="10566" xr:uid="{C86E2E46-5F38-46E6-8077-B291A4AAC961}"/>
    <cellStyle name="Normal 8 7 2" xfId="10567" xr:uid="{F33243BC-B5B6-442F-B457-06C6E385EEFE}"/>
    <cellStyle name="Normal 8 7 2 2" xfId="32370" xr:uid="{55B56178-970C-4166-93C3-2C4FC8728449}"/>
    <cellStyle name="Normal 8 7 2 2 2" xfId="32371" xr:uid="{9AC7720C-207C-44FD-8620-54CFF8BC09EA}"/>
    <cellStyle name="Normal 8 7 2 2 2 2" xfId="34522" xr:uid="{CBF10268-EA91-474C-89CE-3D49EFD78EE9}"/>
    <cellStyle name="Normal 8 7 2 2 2 3" xfId="34523" xr:uid="{13AF2F86-F51E-4D51-B83D-AB976D1C52A0}"/>
    <cellStyle name="Normal 8 7 2 2 3" xfId="34524" xr:uid="{9EDB54DB-5C60-4F89-ADB9-01BA9832B98C}"/>
    <cellStyle name="Normal 8 7 2 2 4" xfId="34525" xr:uid="{12F4791F-4E50-4722-B5EB-EBD7F96079A7}"/>
    <cellStyle name="Normal 8 7 2 3" xfId="32372" xr:uid="{B6E42F6C-DB52-4673-812D-F16DF232003E}"/>
    <cellStyle name="Normal 8 7 2 3 2" xfId="34526" xr:uid="{E12B8F05-B434-44CA-AFBB-60E0D8149CC5}"/>
    <cellStyle name="Normal 8 7 2 3 3" xfId="34527" xr:uid="{505D287E-A18B-4864-B114-1ABF9858ED8D}"/>
    <cellStyle name="Normal 8 7 2 4" xfId="34528" xr:uid="{DB1CB14F-2969-4422-8389-0B0664FAA511}"/>
    <cellStyle name="Normal 8 7 2 5" xfId="34529" xr:uid="{742ACC5D-84C0-47DB-8E13-E3EAE8533768}"/>
    <cellStyle name="Normal 8 7 2 6" xfId="32369" xr:uid="{0A0791E8-82FF-46B1-AC18-86C7B0B442DA}"/>
    <cellStyle name="Normal 8 7 3" xfId="10568" xr:uid="{B2EFE367-5362-42E0-AA3C-E09A8EF44BF4}"/>
    <cellStyle name="Normal 8 7 3 2" xfId="32374" xr:uid="{D9F046AC-17B7-426C-BAFF-948F5B44D55E}"/>
    <cellStyle name="Normal 8 7 3 2 2" xfId="34530" xr:uid="{43823876-4C3B-4268-8182-FE29B5B853E4}"/>
    <cellStyle name="Normal 8 7 3 2 3" xfId="34531" xr:uid="{F522CFE4-2DFB-439F-99BE-A614D3D19B46}"/>
    <cellStyle name="Normal 8 7 3 3" xfId="34532" xr:uid="{3AB3739D-FEE9-4CD7-839C-9DD70DD1F258}"/>
    <cellStyle name="Normal 8 7 3 4" xfId="34533" xr:uid="{D5419D59-0BE9-4532-BB0C-4137AADBD530}"/>
    <cellStyle name="Normal 8 7 3 5" xfId="32373" xr:uid="{8FA10E08-F82F-4F03-9BA5-DB386DFB02B1}"/>
    <cellStyle name="Normal 8 7 4" xfId="10569" xr:uid="{95E31DCC-36AC-407C-8722-21E20132D247}"/>
    <cellStyle name="Normal 8 7 4 2" xfId="34534" xr:uid="{2222713C-10AA-4BED-A9D5-335D7F3CD2D5}"/>
    <cellStyle name="Normal 8 7 4 3" xfId="34535" xr:uid="{0121D8EF-64E4-4DFF-96D0-1286334C5AC8}"/>
    <cellStyle name="Normal 8 7 4 4" xfId="32375" xr:uid="{DDA8691D-3CD2-44BE-855E-2DA4DCC07E0D}"/>
    <cellStyle name="Normal 8 7 5" xfId="10570" xr:uid="{9DED3D6B-D25B-48BA-BC27-9E53F9C7A6F6}"/>
    <cellStyle name="Normal 8 7 5 2" xfId="34536" xr:uid="{A2F8BE4A-491D-472A-8FC8-B0050E327DE7}"/>
    <cellStyle name="Normal 8 7 6" xfId="10571" xr:uid="{CD009A7C-1641-4AEB-8B6D-2D0A3BBD143F}"/>
    <cellStyle name="Normal 8 7 6 2" xfId="34537" xr:uid="{8DA0AA82-8882-4085-8CC6-4B1C1A0C31DA}"/>
    <cellStyle name="Normal 8 7 7" xfId="10572" xr:uid="{9AB1B78B-52B6-4167-87F3-D07A8C414B52}"/>
    <cellStyle name="Normal 8 7 8" xfId="10573" xr:uid="{DC030F71-A241-4ABF-9312-C8F1922D1695}"/>
    <cellStyle name="Normal 8 7 9" xfId="32368" xr:uid="{ACC567DB-61C5-41F4-8FE3-49C36C07B612}"/>
    <cellStyle name="Normal 8 7_Doors and Windows" xfId="10574" xr:uid="{5791ABF8-334D-45F9-B4D0-63B9AAE9ED1E}"/>
    <cellStyle name="Normal 8 8" xfId="10575" xr:uid="{15661E0A-EBBF-47A2-8B79-59EC367D97D1}"/>
    <cellStyle name="Normal 8 8 2" xfId="10576" xr:uid="{065495B1-30C4-477E-A5DC-BD17E98AA579}"/>
    <cellStyle name="Normal 8 8 2 2" xfId="32378" xr:uid="{CBB82D3A-4540-44F5-8B7E-EBEC07D18CA9}"/>
    <cellStyle name="Normal 8 8 2 2 2" xfId="34538" xr:uid="{825B1A00-3259-4A2B-9D93-FBB4D27824D6}"/>
    <cellStyle name="Normal 8 8 2 2 3" xfId="34539" xr:uid="{CC33C52A-5480-468E-85A4-36437DDB4C09}"/>
    <cellStyle name="Normal 8 8 2 3" xfId="34540" xr:uid="{4C0A1FC0-AEB9-40F4-9942-932D70003A38}"/>
    <cellStyle name="Normal 8 8 2 4" xfId="34541" xr:uid="{9857395B-0B0F-47ED-8258-B640A75E93E5}"/>
    <cellStyle name="Normal 8 8 2 5" xfId="32377" xr:uid="{F6B3EF55-BD5C-4F06-B239-ACF9F8B9703A}"/>
    <cellStyle name="Normal 8 8 3" xfId="10577" xr:uid="{86263F1E-1BA5-4BBE-97DD-EC8794C42656}"/>
    <cellStyle name="Normal 8 8 3 2" xfId="34542" xr:uid="{1BB55BA9-EE3B-41F1-8BBC-BD71B2DBFED0}"/>
    <cellStyle name="Normal 8 8 3 3" xfId="34543" xr:uid="{2363670E-51DF-47F7-BC3D-BA6E18C75ED4}"/>
    <cellStyle name="Normal 8 8 3 4" xfId="32379" xr:uid="{F15EDDD8-9660-4468-8BEB-F78E699545EE}"/>
    <cellStyle name="Normal 8 8 4" xfId="10578" xr:uid="{67A99E88-4E1D-4376-98DD-886EDEA07775}"/>
    <cellStyle name="Normal 8 8 4 2" xfId="34544" xr:uid="{C600F755-B8AF-4506-ACDC-DBECF757B56F}"/>
    <cellStyle name="Normal 8 8 5" xfId="10579" xr:uid="{999AA70E-8525-4FBE-866E-5602F3DD051A}"/>
    <cellStyle name="Normal 8 8 5 2" xfId="34545" xr:uid="{5E53FAFD-B5AE-4CC4-AB9B-E6A1A91FF751}"/>
    <cellStyle name="Normal 8 8 6" xfId="10580" xr:uid="{4B17B2EA-DEF1-4A43-B1BF-1DECA94F1202}"/>
    <cellStyle name="Normal 8 8 7" xfId="10581" xr:uid="{E9C7D74D-CEB6-4DA5-BFF8-30D15ED83635}"/>
    <cellStyle name="Normal 8 8 8" xfId="10582" xr:uid="{57DA322F-C031-4AD0-BEBC-D8FBBB9F40A5}"/>
    <cellStyle name="Normal 8 8 9" xfId="32376" xr:uid="{86569A29-591E-4AE9-9DAF-53DD7E714EEE}"/>
    <cellStyle name="Normal 8 8_Doors and Windows" xfId="10583" xr:uid="{087AFA08-DF05-4CF7-ADA9-D4865A0255E2}"/>
    <cellStyle name="Normal 8 9" xfId="10584" xr:uid="{04E4A3F8-FEBC-4002-AA53-6747107286EC}"/>
    <cellStyle name="Normal 8 9 2" xfId="32381" xr:uid="{4D6AE270-C37F-4FC8-9417-B42D1533ABA5}"/>
    <cellStyle name="Normal 8 9 2 2" xfId="34546" xr:uid="{EAF04C9C-EC11-43BA-A215-214FA915C37E}"/>
    <cellStyle name="Normal 8 9 2 3" xfId="34547" xr:uid="{C9FCFF4E-3684-4681-8EBB-1028B59509E2}"/>
    <cellStyle name="Normal 8 9 3" xfId="34548" xr:uid="{C6CEED26-5967-48EA-9802-263BA82D52D4}"/>
    <cellStyle name="Normal 8 9 4" xfId="34549" xr:uid="{30F5B633-C8A0-4895-9D61-16F05677A96B}"/>
    <cellStyle name="Normal 8 9 5" xfId="32380" xr:uid="{1849E2E5-4BBA-40F7-AAB7-7FE4943A71F5}"/>
    <cellStyle name="Normal 8_Budget Prices-EWP-r1" xfId="28585" xr:uid="{AEF136C7-2E7D-4F3B-96BF-0957A3F7F32F}"/>
    <cellStyle name="Normal 80" xfId="8490" xr:uid="{3DE45610-1FCE-4A39-976A-E2E422941EA5}"/>
    <cellStyle name="Normal 80 2" xfId="8491" xr:uid="{03C6070E-B0E7-4316-809F-C589BD7703F0}"/>
    <cellStyle name="Normal 80 3" xfId="12936" xr:uid="{97DE1B1D-BAD0-46C3-9646-97E2921C2753}"/>
    <cellStyle name="Normal 80 4" xfId="12935" xr:uid="{C2CCCADF-0432-4935-8FE1-2920B21FDD96}"/>
    <cellStyle name="Normal 80 4 2" xfId="20373" xr:uid="{A4AE55AC-856A-4245-AEE4-B54EC53FB369}"/>
    <cellStyle name="Normal 80 4 3" xfId="28586" xr:uid="{7941BB9E-BB62-4E63-ABC1-45C410AF579F}"/>
    <cellStyle name="Normal 80 5" xfId="15732" xr:uid="{6B4D42CA-EAB3-4DB2-B6A5-A5D1381D2A70}"/>
    <cellStyle name="Normal 80 5 2" xfId="36972" xr:uid="{708910C2-ED46-4EB6-854F-C7741C085C0B}"/>
    <cellStyle name="Normal 80 6" xfId="17556" xr:uid="{6B14C78B-EC05-427B-BD6F-B7AAB8C2FB82}"/>
    <cellStyle name="Normal 80 7" xfId="39242" xr:uid="{32E0E642-EB1B-4E59-8070-B18D81D2E2FA}"/>
    <cellStyle name="Normal 81" xfId="8492" xr:uid="{B865DC3A-E653-4399-8CC0-41815D153B3A}"/>
    <cellStyle name="Normal 81 2" xfId="8493" xr:uid="{C48F727B-0643-4144-BAAA-6F7E9F935781}"/>
    <cellStyle name="Normal 81 3" xfId="12938" xr:uid="{450849D5-250A-4355-8AAC-E7BF35F3E90E}"/>
    <cellStyle name="Normal 81 4" xfId="12937" xr:uid="{058E549B-885C-4727-B595-353D79F60CCF}"/>
    <cellStyle name="Normal 81 4 2" xfId="20374" xr:uid="{4A85EE51-0DD9-485B-954B-809F388CF5FA}"/>
    <cellStyle name="Normal 81 4 3" xfId="28587" xr:uid="{8020750A-77DB-4F02-91A5-92EE08B07F96}"/>
    <cellStyle name="Normal 81 5" xfId="15733" xr:uid="{F7FCF0C6-9D8A-4A1A-8D57-0286B6405391}"/>
    <cellStyle name="Normal 81 5 2" xfId="36973" xr:uid="{CC56CC2A-F6A6-4165-9138-4CAAF536E055}"/>
    <cellStyle name="Normal 81 6" xfId="17557" xr:uid="{16EC889F-7CA0-4918-883D-0ED0F01BE87F}"/>
    <cellStyle name="Normal 81 7" xfId="24302" xr:uid="{3EBA8F8E-C977-4B00-997E-67F7E84D2704}"/>
    <cellStyle name="Normal 81 8" xfId="39243" xr:uid="{0A34DEA1-7A33-45A9-8434-3B00CD3F3F0E}"/>
    <cellStyle name="Normal 82" xfId="8494" xr:uid="{8F271933-276B-42B1-8F32-19D95A092AD0}"/>
    <cellStyle name="Normal 82 2" xfId="8495" xr:uid="{EC73F180-3BB1-44A7-AAB2-C009D9962332}"/>
    <cellStyle name="Normal 82 3" xfId="12940" xr:uid="{F1A6F34F-A563-4234-8AE5-331661BDCAB8}"/>
    <cellStyle name="Normal 82 4" xfId="12939" xr:uid="{0CBAA60A-E55B-4B1A-81C9-C2CCF4731301}"/>
    <cellStyle name="Normal 82 4 2" xfId="20375" xr:uid="{BB52A84E-938C-48A0-B9D2-C726C491A25C}"/>
    <cellStyle name="Normal 82 4 3" xfId="28588" xr:uid="{1981AA07-B824-480A-A7A4-35C8925BCC6C}"/>
    <cellStyle name="Normal 82 5" xfId="15734" xr:uid="{C0A58641-A047-4ABA-BD71-95CD04958735}"/>
    <cellStyle name="Normal 82 5 2" xfId="36974" xr:uid="{7C40C0D3-E4CF-42B7-8F1D-639EEE8D126C}"/>
    <cellStyle name="Normal 82 6" xfId="17558" xr:uid="{01A5FABF-FE39-47EE-9E86-69221385163F}"/>
    <cellStyle name="Normal 82 7" xfId="24308" xr:uid="{AA0E4498-44F0-4162-BA94-E85561317151}"/>
    <cellStyle name="Normal 82 8" xfId="39244" xr:uid="{E73D1940-FA88-4330-8FC1-91B4B1C90529}"/>
    <cellStyle name="Normal 83" xfId="8496" xr:uid="{56FF3735-2060-494F-BC5A-069F8E9F2141}"/>
    <cellStyle name="Normal 83 2" xfId="8497" xr:uid="{8B67E82B-DAD5-4551-9514-720BB98CC26F}"/>
    <cellStyle name="Normal 83 3" xfId="12942" xr:uid="{6099CDB1-779D-4886-8DE9-4C5AA3BA0C79}"/>
    <cellStyle name="Normal 83 4" xfId="12941" xr:uid="{A86EE685-037E-4CC3-BB30-407D4209F123}"/>
    <cellStyle name="Normal 83 4 2" xfId="20376" xr:uid="{EC52A156-2F9B-4C72-BB08-71B7726E679E}"/>
    <cellStyle name="Normal 83 4 3" xfId="28589" xr:uid="{30C2CA1D-285D-4056-9B80-C976D80370B4}"/>
    <cellStyle name="Normal 83 5" xfId="15735" xr:uid="{339B9144-5EF2-4903-A12C-E367629E4F21}"/>
    <cellStyle name="Normal 83 5 2" xfId="36975" xr:uid="{CE75B3B9-2D29-4F3C-99A1-EA896EAA084E}"/>
    <cellStyle name="Normal 83 6" xfId="17559" xr:uid="{518C0601-ABB8-421E-91F1-C09DCC0955A6}"/>
    <cellStyle name="Normal 83 7" xfId="39245" xr:uid="{EEA32066-0418-485E-A91B-5A799A53388C}"/>
    <cellStyle name="Normal 84" xfId="8498" xr:uid="{4B4FD548-92E9-4D4F-BAC2-DBE487356141}"/>
    <cellStyle name="Normal 84 2" xfId="8499" xr:uid="{7BD410FA-2CAB-43CB-9677-835DF24D02A9}"/>
    <cellStyle name="Normal 84 3" xfId="12944" xr:uid="{B36C31A7-33A2-4C78-85CC-07BA894B8ED5}"/>
    <cellStyle name="Normal 84 4" xfId="12943" xr:uid="{1B8F8F3C-D14C-4B3F-B902-0143E0B53C8F}"/>
    <cellStyle name="Normal 84 4 2" xfId="20377" xr:uid="{A4917EE5-0415-4DA9-BFC8-D1BC4A72B6F9}"/>
    <cellStyle name="Normal 84 4 3" xfId="28590" xr:uid="{29EB00EA-EFE8-46CC-A864-9478ED59D104}"/>
    <cellStyle name="Normal 84 5" xfId="15736" xr:uid="{CACB75F2-DF33-42A3-939D-9A4B9C00303D}"/>
    <cellStyle name="Normal 84 5 2" xfId="36976" xr:uid="{E965CA63-A26A-42DA-B226-BC2405E29BC2}"/>
    <cellStyle name="Normal 84 6" xfId="17560" xr:uid="{C3C07787-5528-4639-B5A1-D31BA3DE25DF}"/>
    <cellStyle name="Normal 84 7" xfId="39246" xr:uid="{9BB26AFA-F525-45A8-9B54-175485D57CDA}"/>
    <cellStyle name="Normal 85" xfId="8500" xr:uid="{551F83E8-C10C-4BC7-A2D9-282305ACBC40}"/>
    <cellStyle name="Normal 85 2" xfId="8501" xr:uid="{CF100FF6-3D1D-4567-A280-D5D48D541EC5}"/>
    <cellStyle name="Normal 85 3" xfId="12946" xr:uid="{C30DCFD0-74BB-44CE-9885-BDE6BE198CF8}"/>
    <cellStyle name="Normal 85 4" xfId="12945" xr:uid="{A716175D-DD55-4F3E-A244-5D16C38A6EF2}"/>
    <cellStyle name="Normal 85 4 2" xfId="20378" xr:uid="{D9C86B89-CF73-4915-9FBA-CD80AF093784}"/>
    <cellStyle name="Normal 85 4 3" xfId="28591" xr:uid="{F8F54576-885B-41E3-A4C7-F4D1C0FB3111}"/>
    <cellStyle name="Normal 85 5" xfId="15737" xr:uid="{014EDBAF-97E2-4FF4-BD11-3A34450F6F53}"/>
    <cellStyle name="Normal 85 5 2" xfId="36977" xr:uid="{0577763C-0031-4454-94D5-99C65916A9E1}"/>
    <cellStyle name="Normal 85 6" xfId="17561" xr:uid="{47653A25-9C1D-460C-92EF-34E7A557853C}"/>
    <cellStyle name="Normal 85 7" xfId="39247" xr:uid="{A0EE8E6B-54F9-4FA0-A98A-9C78A5B50522}"/>
    <cellStyle name="Normal 86" xfId="8502" xr:uid="{5028476A-2516-404C-9930-DB9613C528C4}"/>
    <cellStyle name="Normal 86 2" xfId="8503" xr:uid="{70AE129A-48FE-42B0-97A4-B1506FAA0192}"/>
    <cellStyle name="Normal 86 3" xfId="12948" xr:uid="{24F332F6-8F74-429E-8E1F-F0DBC9B3C788}"/>
    <cellStyle name="Normal 86 4" xfId="12947" xr:uid="{C3ACF750-15DD-4757-ABC3-F7671B2ED529}"/>
    <cellStyle name="Normal 86 4 2" xfId="20379" xr:uid="{FCDD576D-91B4-4B53-95E0-153608A931F3}"/>
    <cellStyle name="Normal 86 4 3" xfId="28592" xr:uid="{BD1E6C95-5F06-468C-9B45-01DDB36A9C9D}"/>
    <cellStyle name="Normal 86 5" xfId="15738" xr:uid="{2F7E8D81-F0AB-4C97-8563-FF172B0E2FCB}"/>
    <cellStyle name="Normal 86 5 2" xfId="36978" xr:uid="{4FEFCE39-7010-40C4-929E-BEF103FEBAE4}"/>
    <cellStyle name="Normal 86 6" xfId="17562" xr:uid="{C5ECBDB9-1817-4FFF-8120-96E5575958D9}"/>
    <cellStyle name="Normal 86 7" xfId="26083" xr:uid="{67C27647-AE47-4489-BC52-C65B47296622}"/>
    <cellStyle name="Normal 86 8" xfId="39248" xr:uid="{60E2DDE3-B37B-40EA-9D08-150227C73015}"/>
    <cellStyle name="Normal 87" xfId="8504" xr:uid="{1DCAF683-AC62-41F5-BE21-50F324558E24}"/>
    <cellStyle name="Normal 87 2" xfId="8505" xr:uid="{326183DB-668E-4389-AB40-48CCAA11D317}"/>
    <cellStyle name="Normal 87 3" xfId="12950" xr:uid="{6D61FB0F-D1E7-420A-8CD7-BEA8CD3E75E5}"/>
    <cellStyle name="Normal 87 4" xfId="12949" xr:uid="{E58B86DA-5E53-47F0-8FD4-47B485217A1A}"/>
    <cellStyle name="Normal 87 4 2" xfId="20380" xr:uid="{CB6FF7FD-3AB5-405F-8645-64E9EB34D0F7}"/>
    <cellStyle name="Normal 87 4 3" xfId="28593" xr:uid="{A87D2587-8D67-4605-BD4F-AD8B2EB80A6B}"/>
    <cellStyle name="Normal 87 5" xfId="15739" xr:uid="{A6B9D3D4-C4EC-4201-893E-1B148083DF9C}"/>
    <cellStyle name="Normal 87 5 2" xfId="36979" xr:uid="{5DE96931-4F74-4DFE-ABEB-7705FA909795}"/>
    <cellStyle name="Normal 87 6" xfId="17563" xr:uid="{6EAF47D8-0B6D-485A-9D28-46A2757DFD40}"/>
    <cellStyle name="Normal 87 7" xfId="26084" xr:uid="{48F1031C-48C1-4732-833F-54F36B53AB37}"/>
    <cellStyle name="Normal 87 8" xfId="39249" xr:uid="{7B75410D-877A-4FA4-90D5-314784FD3A0F}"/>
    <cellStyle name="Normal 88" xfId="8506" xr:uid="{51122FB3-3CE5-4F51-80C7-DB69EB7C13BE}"/>
    <cellStyle name="Normal 88 2" xfId="8507" xr:uid="{AE36F9CD-E353-45A7-B388-4D44C9C3089F}"/>
    <cellStyle name="Normal 88 3" xfId="12952" xr:uid="{39BE9A16-8EF0-4D3A-8B5D-6660BB835FD0}"/>
    <cellStyle name="Normal 88 4" xfId="12951" xr:uid="{48D1DF4A-6539-4F22-A8B6-BA74C4578AFA}"/>
    <cellStyle name="Normal 88 4 2" xfId="20381" xr:uid="{A7CEE3A7-DB7B-47F0-962F-09392A71B578}"/>
    <cellStyle name="Normal 88 4 3" xfId="28595" xr:uid="{0ACDA270-C8CE-4389-AAF1-F1742FAD9649}"/>
    <cellStyle name="Normal 88 5" xfId="15740" xr:uid="{158EEFA9-5E86-49E3-8CDA-C4F1A51CF712}"/>
    <cellStyle name="Normal 88 5 2" xfId="36980" xr:uid="{01BFFA3F-BC06-42A0-B839-948F434B44CD}"/>
    <cellStyle name="Normal 88 6" xfId="17564" xr:uid="{7457C202-17D7-4797-B249-E83C2FE300D3}"/>
    <cellStyle name="Normal 88 7" xfId="28594" xr:uid="{82D538FA-2EAF-427F-8AB5-4F759CDC1EAA}"/>
    <cellStyle name="Normal 88 8" xfId="39250" xr:uid="{9B7999D5-7455-4E0A-B2E8-CD6E595B512F}"/>
    <cellStyle name="Normal 89" xfId="8508" xr:uid="{7A3E8650-125F-46DF-A9F9-48FF260DB7AD}"/>
    <cellStyle name="Normal 89 2" xfId="8509" xr:uid="{FB517B7E-0C1B-41B8-94A4-8C9B69EBC4C1}"/>
    <cellStyle name="Normal 89 3" xfId="12954" xr:uid="{43DD89EE-20ED-4C52-A12F-308E81C3B3D5}"/>
    <cellStyle name="Normal 89 4" xfId="12953" xr:uid="{9AC36B99-8701-4B57-AC36-4FB8DA9585AA}"/>
    <cellStyle name="Normal 89 4 2" xfId="20382" xr:uid="{7ABB2891-0972-48F1-B3B8-B1FA0F33F1FF}"/>
    <cellStyle name="Normal 89 4 3" xfId="28597" xr:uid="{4E7E577F-2C34-4436-8984-707D7B57048A}"/>
    <cellStyle name="Normal 89 5" xfId="17565" xr:uid="{2A79F4BE-2353-4B48-9B8C-F8C1752C279F}"/>
    <cellStyle name="Normal 89 6" xfId="28596" xr:uid="{C860BBE3-B2DD-49CC-9B20-6405CE0B7F33}"/>
    <cellStyle name="Normal 89 7" xfId="39251" xr:uid="{3D5BBD15-D408-4F9F-A991-92AE7E21C726}"/>
    <cellStyle name="Normal 9" xfId="48" xr:uid="{C6814A5F-F3F8-4E12-866E-E89C73307B30}"/>
    <cellStyle name="Normal 9 10" xfId="10585" xr:uid="{6E2A0AFF-67A1-4E3B-94FC-47D034EC37D9}"/>
    <cellStyle name="Normal 9 11" xfId="10586" xr:uid="{19E4376C-FBB8-4AD0-A0E0-15B0DD72AD5C}"/>
    <cellStyle name="Normal 9 12" xfId="10587" xr:uid="{35DC9660-1EE1-446B-A245-D6EAEE340AF3}"/>
    <cellStyle name="Normal 9 13" xfId="10588" xr:uid="{19E82DCD-C091-432A-879C-B38A55057433}"/>
    <cellStyle name="Normal 9 14" xfId="10589" xr:uid="{969742E8-0F3F-4C6C-B6E0-5E902E17700A}"/>
    <cellStyle name="Normal 9 15" xfId="10590" xr:uid="{15FFDCA7-4EE0-46F6-8E0E-207B9398E8EF}"/>
    <cellStyle name="Normal 9 16" xfId="10591" xr:uid="{F7CC2172-06CE-4526-A761-F0D0AF8096EA}"/>
    <cellStyle name="Normal 9 17" xfId="10592" xr:uid="{B651756D-2DE7-4D10-964B-863DD6203291}"/>
    <cellStyle name="Normal 9 18" xfId="10593" xr:uid="{5E6BF39D-F0E4-481A-B548-AFA032235D30}"/>
    <cellStyle name="Normal 9 19" xfId="10594" xr:uid="{A404EC83-98E5-4F1C-8ECB-D6B3C652936C}"/>
    <cellStyle name="Normal 9 2" xfId="1469" xr:uid="{11C755DA-C1DE-49DF-B649-B24B8E64DA39}"/>
    <cellStyle name="Normal 9 2 2" xfId="1871" xr:uid="{05F8991A-8F4B-40EE-BA3C-B0487772E651}"/>
    <cellStyle name="Normal 9 2 2 2" xfId="12955" xr:uid="{810A60CA-80D4-4589-B764-564D43DF43F2}"/>
    <cellStyle name="Normal 9 2 2 2 2" xfId="17566" xr:uid="{491B6E8C-CCCF-4914-B071-98082D730010}"/>
    <cellStyle name="Normal 9 2 2 2 2 2" xfId="32386" xr:uid="{83511636-0D96-4103-81A7-D1435E61C4C5}"/>
    <cellStyle name="Normal 9 2 2 2 2 2 2" xfId="34550" xr:uid="{9F4F94D6-B46D-4942-B52B-E2D0077A018A}"/>
    <cellStyle name="Normal 9 2 2 2 2 2 3" xfId="34551" xr:uid="{EADC8B2E-EDDA-47C0-9400-2875A4AE3349}"/>
    <cellStyle name="Normal 9 2 2 2 2 3" xfId="34552" xr:uid="{D801E12A-2978-4E43-95FA-CFA179DABAF8}"/>
    <cellStyle name="Normal 9 2 2 2 2 4" xfId="34553" xr:uid="{D505B69C-EEDA-402D-B89C-7AA941D198D0}"/>
    <cellStyle name="Normal 9 2 2 2 2 5" xfId="32385" xr:uid="{909CC450-3980-431F-8560-6ECDAC885341}"/>
    <cellStyle name="Normal 9 2 2 2 3" xfId="32387" xr:uid="{A010D0DC-082F-4452-99FA-5AE79D01E6B6}"/>
    <cellStyle name="Normal 9 2 2 2 3 2" xfId="34554" xr:uid="{F48B88AE-A964-4450-A06C-99DD0BFB8282}"/>
    <cellStyle name="Normal 9 2 2 2 3 3" xfId="34555" xr:uid="{16356A6A-835E-43D0-BE5C-B4868DA6495D}"/>
    <cellStyle name="Normal 9 2 2 2 4" xfId="34556" xr:uid="{E951E11E-BDE9-43B0-ADDE-E0C6392135E8}"/>
    <cellStyle name="Normal 9 2 2 2 5" xfId="34557" xr:uid="{79863D7A-6A19-4A10-BCCD-1B223D4ADCB1}"/>
    <cellStyle name="Normal 9 2 2 2 6" xfId="32384" xr:uid="{BB9B08A2-CB19-4236-8F5D-D310FABB9E57}"/>
    <cellStyle name="Normal 9 2 2 3" xfId="32388" xr:uid="{529CE872-6B9E-4573-9FB8-C2D3E4786627}"/>
    <cellStyle name="Normal 9 2 2 3 2" xfId="32389" xr:uid="{9CCE4962-EE2D-4B58-93F6-C14F793127F8}"/>
    <cellStyle name="Normal 9 2 2 3 2 2" xfId="34558" xr:uid="{29410E39-20DB-4ACF-BE3A-CD47FECA0AF1}"/>
    <cellStyle name="Normal 9 2 2 3 2 3" xfId="34559" xr:uid="{B1816375-FD76-400C-A5F4-7168162B30CA}"/>
    <cellStyle name="Normal 9 2 2 3 3" xfId="34560" xr:uid="{FEDB3739-E84A-479C-AE33-9FA7635C9023}"/>
    <cellStyle name="Normal 9 2 2 3 4" xfId="34561" xr:uid="{024E89F5-3889-4A67-96EA-38C3191DB24C}"/>
    <cellStyle name="Normal 9 2 2 4" xfId="32390" xr:uid="{62BD36ED-7998-473F-B8E6-8912EF48A4ED}"/>
    <cellStyle name="Normal 9 2 2 4 2" xfId="34562" xr:uid="{3E0DDF32-0C35-44D6-8E0B-E6A015A8C03F}"/>
    <cellStyle name="Normal 9 2 2 4 3" xfId="34563" xr:uid="{C0A497F2-CD22-4133-AE84-093C57448674}"/>
    <cellStyle name="Normal 9 2 2 5" xfId="34564" xr:uid="{42DAF071-6689-4714-AEE1-37E3CDF3A716}"/>
    <cellStyle name="Normal 9 2 2 6" xfId="34565" xr:uid="{07084746-CBF2-43C7-8D35-29475D61FE7B}"/>
    <cellStyle name="Normal 9 2 2 7" xfId="32383" xr:uid="{1DB85A72-2DEC-401C-948A-B6020A499509}"/>
    <cellStyle name="Normal 9 2 3" xfId="12956" xr:uid="{6E85B45F-21D1-481A-824F-030FD521112C}"/>
    <cellStyle name="Normal 9 2 3 2" xfId="32392" xr:uid="{DB5B986F-0D5A-4106-93AA-80819502B81E}"/>
    <cellStyle name="Normal 9 2 3 2 2" xfId="32393" xr:uid="{643D5608-EDFA-41E7-935C-5DEA5035980F}"/>
    <cellStyle name="Normal 9 2 3 2 2 2" xfId="34566" xr:uid="{E321466C-B128-4C5C-A1DD-85FF56A8EC24}"/>
    <cellStyle name="Normal 9 2 3 2 2 3" xfId="34567" xr:uid="{FBF2398C-2C99-4637-A6CB-577CECE03960}"/>
    <cellStyle name="Normal 9 2 3 2 3" xfId="34568" xr:uid="{1DF48D8B-B3C8-4447-8986-5D58CABA9836}"/>
    <cellStyle name="Normal 9 2 3 2 4" xfId="34569" xr:uid="{1B616FDF-EE48-4B8F-9B1B-32CCCF4E7054}"/>
    <cellStyle name="Normal 9 2 3 3" xfId="32394" xr:uid="{46588871-C0B4-4105-9A8E-7103EAD28DAC}"/>
    <cellStyle name="Normal 9 2 3 3 2" xfId="34570" xr:uid="{7F2CBF74-1D3F-4B0D-91AB-48299618732F}"/>
    <cellStyle name="Normal 9 2 3 3 3" xfId="34571" xr:uid="{5CBD79FE-8CB3-4F1F-8215-F653F491916B}"/>
    <cellStyle name="Normal 9 2 3 4" xfId="34572" xr:uid="{F743624B-A58E-41F5-B0B9-563F9E08348E}"/>
    <cellStyle name="Normal 9 2 3 5" xfId="34573" xr:uid="{BB7261B1-F954-411E-8A9B-9B34D3BF537A}"/>
    <cellStyle name="Normal 9 2 3 6" xfId="32391" xr:uid="{218D2EA6-9036-4643-B057-0040354A2E05}"/>
    <cellStyle name="Normal 9 2 4" xfId="24306" xr:uid="{8771CD66-A9B8-4F77-A942-791F01FC17AF}"/>
    <cellStyle name="Normal 9 2 4 2" xfId="32396" xr:uid="{01809C10-8DE3-4AEC-BE88-8F30C9008C5D}"/>
    <cellStyle name="Normal 9 2 4 2 2" xfId="34574" xr:uid="{FF22FF56-FEF9-4764-85D6-298FB5509D47}"/>
    <cellStyle name="Normal 9 2 4 2 3" xfId="34575" xr:uid="{928CFABE-8CB4-493F-BEAF-25F23A5FA5CC}"/>
    <cellStyle name="Normal 9 2 4 3" xfId="34576" xr:uid="{11B2C498-9682-478F-AC5C-26800C2B696C}"/>
    <cellStyle name="Normal 9 2 4 4" xfId="34577" xr:uid="{DB4017AF-0625-4E53-B96D-D1E4B33D3B9C}"/>
    <cellStyle name="Normal 9 2 4 5" xfId="32395" xr:uid="{FD982EE5-E434-4BA1-AE2B-03B0EAD7C297}"/>
    <cellStyle name="Normal 9 2 5" xfId="32397" xr:uid="{6983CBEC-7CEC-4CE9-BE69-A1CA538C797C}"/>
    <cellStyle name="Normal 9 2 5 2" xfId="34578" xr:uid="{6F0BB22E-7517-40BA-A9FD-F03C4889AFC9}"/>
    <cellStyle name="Normal 9 2 5 3" xfId="34579" xr:uid="{890808D5-3A36-4AD7-9512-34EAAE512421}"/>
    <cellStyle name="Normal 9 2 6" xfId="34580" xr:uid="{2D46BDE6-0E24-467F-BE22-F83B5763F648}"/>
    <cellStyle name="Normal 9 2 7" xfId="34581" xr:uid="{B4811123-CB49-41B7-B842-9660F57D2A90}"/>
    <cellStyle name="Normal 9 2 8" xfId="32382" xr:uid="{C9AA6067-EE06-4DE3-8BB0-D2A34D7BCCB9}"/>
    <cellStyle name="Normal 9 20" xfId="10595" xr:uid="{A2D59F26-4DA1-4E35-B844-836C996DB4FF}"/>
    <cellStyle name="Normal 9 21" xfId="10596" xr:uid="{F3B29D46-4C50-450A-9913-1D4EB26AE34A}"/>
    <cellStyle name="Normal 9 22" xfId="10597" xr:uid="{66601BC1-1221-49ED-9A8B-79ABAEC30463}"/>
    <cellStyle name="Normal 9 23" xfId="10598" xr:uid="{EDD6E745-5715-4EE0-941B-E4542015F1AF}"/>
    <cellStyle name="Normal 9 24" xfId="10599" xr:uid="{CCDAB839-A065-456B-ACDA-F29CC4C292C1}"/>
    <cellStyle name="Normal 9 25" xfId="10600" xr:uid="{08739AEF-07CB-4756-9666-BE83132FFB09}"/>
    <cellStyle name="Normal 9 26" xfId="10601" xr:uid="{A304CD81-851D-4A9F-908B-3ACA5F90383E}"/>
    <cellStyle name="Normal 9 27" xfId="10602" xr:uid="{5933B73E-5F9C-46F7-B004-EE0E691D8EE1}"/>
    <cellStyle name="Normal 9 28" xfId="10603" xr:uid="{9318C7A3-E480-4374-8A56-FF369C8EFF8C}"/>
    <cellStyle name="Normal 9 29" xfId="10604" xr:uid="{EFA1D6C1-4A24-4A72-92F2-3C8B73F3EEA9}"/>
    <cellStyle name="Normal 9 3" xfId="1470" xr:uid="{50C83FF5-3006-43ED-9564-A396E470041B}"/>
    <cellStyle name="Normal 9 3 2" xfId="1869" xr:uid="{B6D5A5B5-EDCC-4BF0-BA1A-40921B30A460}"/>
    <cellStyle name="Normal 9 3 2 2" xfId="32400" xr:uid="{E36F5C6A-499A-449F-BAA2-85C15810A789}"/>
    <cellStyle name="Normal 9 3 2 2 2" xfId="32401" xr:uid="{A54A6841-622E-44EF-84DA-BB9499EC12CA}"/>
    <cellStyle name="Normal 9 3 2 2 2 2" xfId="32402" xr:uid="{0D72C389-CC56-4D3C-B6EF-108416B71AF6}"/>
    <cellStyle name="Normal 9 3 2 2 2 2 2" xfId="34582" xr:uid="{71FD617F-7D21-4309-91DD-638C0370DB02}"/>
    <cellStyle name="Normal 9 3 2 2 2 2 3" xfId="34583" xr:uid="{44554304-2777-4A2A-A34C-7C4CF1E5E64D}"/>
    <cellStyle name="Normal 9 3 2 2 2 3" xfId="34584" xr:uid="{8A98FB16-E96D-46D8-BAD0-E679FB438A36}"/>
    <cellStyle name="Normal 9 3 2 2 2 4" xfId="34585" xr:uid="{3AA56DBD-7667-4356-9BAE-A87CCED9C4E3}"/>
    <cellStyle name="Normal 9 3 2 2 3" xfId="32403" xr:uid="{581DF843-7005-42E8-958E-2D2881321491}"/>
    <cellStyle name="Normal 9 3 2 2 3 2" xfId="34586" xr:uid="{FC72E2A9-FA91-486A-BFA4-0501CFC5DAAC}"/>
    <cellStyle name="Normal 9 3 2 2 3 3" xfId="34587" xr:uid="{4BFA1012-CFEC-4C6A-BAE7-B1E89E9908E7}"/>
    <cellStyle name="Normal 9 3 2 2 4" xfId="34588" xr:uid="{9E31F3AA-B9E5-4132-A815-3E51110E05BD}"/>
    <cellStyle name="Normal 9 3 2 2 5" xfId="34589" xr:uid="{29CDFBAF-5D39-4EB3-B4AD-159B71B15E81}"/>
    <cellStyle name="Normal 9 3 2 3" xfId="32404" xr:uid="{F33EB11C-F227-46EF-ACDB-9027698B3D3A}"/>
    <cellStyle name="Normal 9 3 2 3 2" xfId="32405" xr:uid="{1F1FCB28-FC4E-4BFE-BA8C-EB3AC6F72260}"/>
    <cellStyle name="Normal 9 3 2 3 2 2" xfId="34590" xr:uid="{806A8ACF-AA87-4D00-8E30-C9F51BE50D4E}"/>
    <cellStyle name="Normal 9 3 2 3 2 3" xfId="34591" xr:uid="{0883D2FB-B770-4DCF-B211-F03EAB0CCF61}"/>
    <cellStyle name="Normal 9 3 2 3 3" xfId="34592" xr:uid="{7115169E-0AE3-4412-9F03-D6CE6CED5800}"/>
    <cellStyle name="Normal 9 3 2 3 4" xfId="34593" xr:uid="{947A7425-ACDE-4AA6-A85E-2BFED07B9955}"/>
    <cellStyle name="Normal 9 3 2 4" xfId="32406" xr:uid="{8D37D766-9245-457F-809D-E20C23A80BED}"/>
    <cellStyle name="Normal 9 3 2 4 2" xfId="34594" xr:uid="{210E245B-80AC-4517-B511-7F373A398EF2}"/>
    <cellStyle name="Normal 9 3 2 4 3" xfId="34595" xr:uid="{D0628863-9EFB-4114-9665-52C867151D40}"/>
    <cellStyle name="Normal 9 3 2 5" xfId="34596" xr:uid="{A52FC972-46FA-45F4-B11B-40BBE50B442E}"/>
    <cellStyle name="Normal 9 3 2 6" xfId="34597" xr:uid="{88959C5F-2030-42CD-BDAF-D0070FAFB123}"/>
    <cellStyle name="Normal 9 3 2 7" xfId="32399" xr:uid="{D682FE06-7A5A-4545-8235-DBD88AD2D657}"/>
    <cellStyle name="Normal 9 3 2 8" xfId="12957" xr:uid="{F416780B-2095-427E-A73C-09D909EF2EC2}"/>
    <cellStyle name="Normal 9 3 3" xfId="17567" xr:uid="{1C7B3016-CE6A-43A5-A998-A943F0B038DC}"/>
    <cellStyle name="Normal 9 3 3 2" xfId="32408" xr:uid="{094679C7-042E-4D6F-B357-576D09057118}"/>
    <cellStyle name="Normal 9 3 3 2 2" xfId="32409" xr:uid="{302ECEF2-59D9-4698-888D-51112EAD6D68}"/>
    <cellStyle name="Normal 9 3 3 2 2 2" xfId="34598" xr:uid="{704F4E4E-A324-4BB7-9C14-31D99471E36B}"/>
    <cellStyle name="Normal 9 3 3 2 2 3" xfId="34599" xr:uid="{202A0F37-EF12-4E5A-A5EA-B62922091A22}"/>
    <cellStyle name="Normal 9 3 3 2 3" xfId="34600" xr:uid="{0102DB35-67CF-4FEB-B0C7-E609A32A1177}"/>
    <cellStyle name="Normal 9 3 3 2 4" xfId="34601" xr:uid="{ACFE2394-00CF-41E6-B612-5A2491DBD881}"/>
    <cellStyle name="Normal 9 3 3 3" xfId="32410" xr:uid="{FD940C7E-21C3-46E1-AEC8-DA1A518A9BF0}"/>
    <cellStyle name="Normal 9 3 3 3 2" xfId="34602" xr:uid="{6AE0934F-B5B4-492D-B728-CF23817E3867}"/>
    <cellStyle name="Normal 9 3 3 3 3" xfId="34603" xr:uid="{50631C87-77FA-4A2F-B54F-EB90F41829DC}"/>
    <cellStyle name="Normal 9 3 3 4" xfId="34604" xr:uid="{2C558F2F-E9F0-4BA2-B013-293A99696605}"/>
    <cellStyle name="Normal 9 3 3 5" xfId="34605" xr:uid="{9DB3F37A-65CB-4DE8-874E-3FBA1166BD26}"/>
    <cellStyle name="Normal 9 3 3 6" xfId="32407" xr:uid="{4AB85B23-C211-403C-9974-510445C5A1E1}"/>
    <cellStyle name="Normal 9 3 4" xfId="32411" xr:uid="{66081567-1F1C-46B4-A909-BDCF88012941}"/>
    <cellStyle name="Normal 9 3 4 2" xfId="32412" xr:uid="{D4EEE6DF-6773-4D93-8D88-D6188AFE15C4}"/>
    <cellStyle name="Normal 9 3 4 2 2" xfId="34606" xr:uid="{5FA71C4A-2131-4B4E-9DBA-D04C1D25D453}"/>
    <cellStyle name="Normal 9 3 4 2 3" xfId="34607" xr:uid="{96E16FEB-657C-414F-8636-EE442EB26A75}"/>
    <cellStyle name="Normal 9 3 4 3" xfId="34608" xr:uid="{1AF204F2-0ADD-46A7-9152-2C83FE9486A3}"/>
    <cellStyle name="Normal 9 3 4 4" xfId="34609" xr:uid="{2ED3D67C-E304-4B62-B66B-E80F9253736E}"/>
    <cellStyle name="Normal 9 3 5" xfId="32413" xr:uid="{2A50C68F-1D09-44BA-BFA7-A720144B408F}"/>
    <cellStyle name="Normal 9 3 5 2" xfId="34610" xr:uid="{AE8D3149-DB76-478B-B3EC-A4798679CF74}"/>
    <cellStyle name="Normal 9 3 5 3" xfId="34611" xr:uid="{62A03890-5DA5-4D94-AD0F-61F806A85F25}"/>
    <cellStyle name="Normal 9 3 6" xfId="34612" xr:uid="{CB4F2A73-AE5E-4B80-9370-C0115722051D}"/>
    <cellStyle name="Normal 9 3 7" xfId="34613" xr:uid="{7BE275E7-D065-4F51-90D1-6BDCA90B4628}"/>
    <cellStyle name="Normal 9 3 8" xfId="32398" xr:uid="{F151C778-91AF-4D60-9516-07A30C9EE9DD}"/>
    <cellStyle name="Normal 9 30" xfId="10605" xr:uid="{C4D6A8A7-D8D0-453B-8C13-C7AA7FB14492}"/>
    <cellStyle name="Normal 9 31" xfId="10606" xr:uid="{E57C3E78-30F1-45EC-BB6A-870DFB44691E}"/>
    <cellStyle name="Normal 9 32" xfId="10607" xr:uid="{4E5D2F49-A09D-4FDB-BFD6-6AAEE89A7540}"/>
    <cellStyle name="Normal 9 33" xfId="14413" xr:uid="{C2E5A0DF-4041-43DC-A74E-EB6E81C37574}"/>
    <cellStyle name="Normal 9 4" xfId="1471" xr:uid="{F3DA9394-139A-4970-9478-BC47B03BCB18}"/>
    <cellStyle name="Normal 9 4 2" xfId="14823" xr:uid="{FEDDEB6D-ECCB-45DE-96C1-4881FCD4AF1A}"/>
    <cellStyle name="Normal 9 4 2 2" xfId="32416" xr:uid="{A7629674-8ADE-4074-B071-1E1F0CA012B8}"/>
    <cellStyle name="Normal 9 4 2 2 2" xfId="34614" xr:uid="{84186B41-AA26-4856-8A96-5A07675DACD0}"/>
    <cellStyle name="Normal 9 4 2 2 3" xfId="34615" xr:uid="{97090FCF-FB60-48B6-BDEE-31D9A076E3B7}"/>
    <cellStyle name="Normal 9 4 2 3" xfId="34616" xr:uid="{E5312F69-59EE-48D0-A48C-38A62AA0247C}"/>
    <cellStyle name="Normal 9 4 2 4" xfId="34617" xr:uid="{E38F98A3-256B-4D0D-AB7E-FABF6EC59C49}"/>
    <cellStyle name="Normal 9 4 2 5" xfId="32415" xr:uid="{18C9ADE6-CCD4-4128-AB81-37DB36FD4626}"/>
    <cellStyle name="Normal 9 4 3" xfId="32417" xr:uid="{BD19AEB6-B948-4B8A-B7B7-37E3DD6DA466}"/>
    <cellStyle name="Normal 9 4 3 2" xfId="34618" xr:uid="{07DFE509-3688-4EA3-93C0-C4D7E3235369}"/>
    <cellStyle name="Normal 9 4 3 3" xfId="34619" xr:uid="{3A1BDE81-D2BF-43C3-9B65-BED3D068862B}"/>
    <cellStyle name="Normal 9 4 4" xfId="34620" xr:uid="{1D9F57FB-1717-4634-A0E8-F37D214A5B84}"/>
    <cellStyle name="Normal 9 4 5" xfId="34621" xr:uid="{3C47D144-11B0-4AA0-BE57-10ED656EEE83}"/>
    <cellStyle name="Normal 9 4 6" xfId="32414" xr:uid="{95717B59-F11A-40DA-9CDD-424B009E6B91}"/>
    <cellStyle name="Normal 9 5" xfId="1870" xr:uid="{A6E9A775-388C-46A2-90BC-F8B15F362574}"/>
    <cellStyle name="Normal 9 5 2" xfId="12959" xr:uid="{A97400E9-2B53-4652-A79F-9799961BBD97}"/>
    <cellStyle name="Normal 9 5 2 2" xfId="17569" xr:uid="{5B6E3502-0AF1-4BD5-9369-F00E4717D600}"/>
    <cellStyle name="Normal 9 5 2 2 2" xfId="34622" xr:uid="{C06B4BAC-0CB1-4CAC-98DE-C2A579FE8E51}"/>
    <cellStyle name="Normal 9 5 2 3" xfId="34623" xr:uid="{D91E4379-F19C-4690-BEFC-9CF7D83D62FC}"/>
    <cellStyle name="Normal 9 5 2 4" xfId="32419" xr:uid="{FC45F122-CDE4-4127-A06D-90BC5EBCBF05}"/>
    <cellStyle name="Normal 9 5 3" xfId="12958" xr:uid="{BCAEF2A8-8111-42C6-A471-98821CE00E2C}"/>
    <cellStyle name="Normal 9 5 3 2" xfId="34624" xr:uid="{8181E162-DC23-4C58-BDBC-3E86E8EC64CB}"/>
    <cellStyle name="Normal 9 5 4" xfId="34625" xr:uid="{6F879487-199A-4DD6-8BE0-E64FA74004CA}"/>
    <cellStyle name="Normal 9 5 5" xfId="32418" xr:uid="{BAA3D558-5176-48D7-A47F-A30E602E0F39}"/>
    <cellStyle name="Normal 9 6" xfId="1891" xr:uid="{B8C22258-D06B-44E3-A59D-1F03E7014502}"/>
    <cellStyle name="Normal 9 6 2" xfId="31271" xr:uid="{94B6FB91-4177-4FCC-AC8C-6A1EFF323AB6}"/>
    <cellStyle name="Normal 9 6 2 2" xfId="34626" xr:uid="{807EC1F8-6C1D-4ABF-811B-4FB2D0FBF33A}"/>
    <cellStyle name="Normal 9 6 3" xfId="34627" xr:uid="{9FE3C9F3-D419-428E-8290-C1BF66A84302}"/>
    <cellStyle name="Normal 9 6 4" xfId="32420" xr:uid="{E75A4A84-98EB-4522-946C-AAE7330E76DA}"/>
    <cellStyle name="Normal 9 6 5" xfId="10608" xr:uid="{0C31F990-C665-4F52-A98B-87B6A972ED59}"/>
    <cellStyle name="Normal 9 7" xfId="10609" xr:uid="{B1B5448B-01C2-479B-AC28-C3868622207E}"/>
    <cellStyle name="Normal 9 7 2" xfId="10610" xr:uid="{88441A78-52E1-4B84-85F2-252AC3C6EF32}"/>
    <cellStyle name="Normal 9 7 3" xfId="10611" xr:uid="{B0F9D7D8-CE05-4027-B1A1-9D2E5C405ACE}"/>
    <cellStyle name="Normal 9 7 4" xfId="10612" xr:uid="{E103BD66-DF9B-4A07-B26C-199B36593788}"/>
    <cellStyle name="Normal 9 7 5" xfId="10613" xr:uid="{286A6FD5-0E5E-4149-A98A-8996C6DC1025}"/>
    <cellStyle name="Normal 9 7 6" xfId="10614" xr:uid="{AEB1A61B-27ED-4170-97F6-7ABB19BD7C60}"/>
    <cellStyle name="Normal 9 7 7" xfId="10615" xr:uid="{E67FE1FB-BA19-4C0F-9C5A-CDBE1FA49870}"/>
    <cellStyle name="Normal 9 7 8" xfId="10616" xr:uid="{D59F7004-388C-48CB-A91A-B740B7CDD739}"/>
    <cellStyle name="Normal 9 7 9" xfId="34628" xr:uid="{476DFFB1-CB39-4D1B-BDA6-DE636AF765AF}"/>
    <cellStyle name="Normal 9 7_Doors and Windows" xfId="10617" xr:uid="{06A93B9B-F72D-435C-9CF3-1491792B6E2F}"/>
    <cellStyle name="Normal 9 8" xfId="10618" xr:uid="{27272F97-6C97-42C4-A25A-39B740681EB8}"/>
    <cellStyle name="Normal 9 8 2" xfId="10619" xr:uid="{035D2DBA-FF8B-42AB-8F24-517D343C3B3D}"/>
    <cellStyle name="Normal 9 8 3" xfId="10620" xr:uid="{598F76B6-8D38-4553-AD00-EF4887556B84}"/>
    <cellStyle name="Normal 9 8 4" xfId="10621" xr:uid="{5AF3D49B-69F9-4CCD-A1C3-83722570BAD6}"/>
    <cellStyle name="Normal 9 8 5" xfId="10622" xr:uid="{97F79DF7-C582-45FC-9592-66640EFE26D2}"/>
    <cellStyle name="Normal 9 8 6" xfId="10623" xr:uid="{0548D8E3-81C0-4DF2-84A3-9BF8977C6690}"/>
    <cellStyle name="Normal 9 8 7" xfId="10624" xr:uid="{B9FC4ED4-0839-4617-85CA-69854027185E}"/>
    <cellStyle name="Normal 9 8 8" xfId="10625" xr:uid="{9B893CA4-6166-462D-BA2E-F40C77DD20A2}"/>
    <cellStyle name="Normal 9 8 9" xfId="34629" xr:uid="{0FF1287E-6F49-45F8-857F-7D7685E787FE}"/>
    <cellStyle name="Normal 9 8_Doors and Windows" xfId="10626" xr:uid="{BAF9D82E-CB79-4895-AEE4-4590085064F9}"/>
    <cellStyle name="Normal 9 9" xfId="10627" xr:uid="{8C06830F-544B-4E7D-BE2E-9D3757DCF89C}"/>
    <cellStyle name="Normal 90" xfId="8510" xr:uid="{5DEAE399-B333-4DDF-BEB8-2AB5EDBF43AB}"/>
    <cellStyle name="Normal 90 2" xfId="8511" xr:uid="{763D0562-0553-4358-910B-ABE84C330807}"/>
    <cellStyle name="Normal 90 3" xfId="12961" xr:uid="{0000E4A5-4B6B-48F0-9D78-CB59AE188379}"/>
    <cellStyle name="Normal 90 4" xfId="12960" xr:uid="{994C1CD4-D610-4346-B1F1-462E7F5ABE94}"/>
    <cellStyle name="Normal 90 4 2" xfId="20383" xr:uid="{96DAE954-9B2E-4098-924D-3D26C2DA12D3}"/>
    <cellStyle name="Normal 90 4 3" xfId="28599" xr:uid="{438682DA-134C-4F8F-8718-E84BA280C0AD}"/>
    <cellStyle name="Normal 90 5" xfId="17590" xr:uid="{5DC96911-49F5-45F9-80F3-7274A801EB54}"/>
    <cellStyle name="Normal 90 6" xfId="28598" xr:uid="{953D5027-800C-4621-BA00-D595A5A8EC3A}"/>
    <cellStyle name="Normal 90 7" xfId="39252" xr:uid="{91762AC0-251C-46F6-A0E9-81057A42EE9A}"/>
    <cellStyle name="Normal 91" xfId="8512" xr:uid="{3A8647A6-D7D1-4626-8568-5C9D82228E51}"/>
    <cellStyle name="Normal 91 2" xfId="8513" xr:uid="{6DF5F656-D089-4341-AE92-21C8DB2F6792}"/>
    <cellStyle name="Normal 91 3" xfId="12963" xr:uid="{67B8F261-85D3-47C6-91F3-48167A59B005}"/>
    <cellStyle name="Normal 91 4" xfId="12962" xr:uid="{37D82747-FD88-44DA-96F4-D3548D34F6FE}"/>
    <cellStyle name="Normal 91 4 2" xfId="20384" xr:uid="{E176A9F7-5E42-4C5D-8AB8-42E3D2C734EA}"/>
    <cellStyle name="Normal 91 4 3" xfId="28601" xr:uid="{20BCF5C4-765C-43FC-8F10-1CEBB3298B9A}"/>
    <cellStyle name="Normal 91 5" xfId="17593" xr:uid="{778BCCA0-F8AA-4352-AE41-7E8979649135}"/>
    <cellStyle name="Normal 91 6" xfId="28600" xr:uid="{A2AC4DAB-3211-4671-8790-FA2BBA029CE3}"/>
    <cellStyle name="Normal 91 7" xfId="39253" xr:uid="{F80F39B5-2D0C-4138-BA30-4FF8E0CA9283}"/>
    <cellStyle name="Normal 92" xfId="8514" xr:uid="{3823560A-C81E-4CD0-8425-0BFCF886DCA9}"/>
    <cellStyle name="Normal 92 2" xfId="8515" xr:uid="{BABE4335-42CC-44E5-84D4-AA61201E8F64}"/>
    <cellStyle name="Normal 92 3" xfId="12965" xr:uid="{9CD71D24-AC8B-479F-8FB7-99B3B9F88196}"/>
    <cellStyle name="Normal 92 4" xfId="12964" xr:uid="{B58162D3-4A4B-4AE4-A959-98CD8AEB07A1}"/>
    <cellStyle name="Normal 92 5" xfId="39254" xr:uid="{AA6496F0-0A55-42CF-BCB5-1EEED6AF2092}"/>
    <cellStyle name="Normal 93" xfId="8516" xr:uid="{5425AA4C-AC9B-4650-8F15-A92B106569BA}"/>
    <cellStyle name="Normal 93 10" xfId="10628" xr:uid="{CCEE8AC9-B0F7-4A1A-A079-1B84EE966EA2}"/>
    <cellStyle name="Normal 93 11" xfId="10629" xr:uid="{6925095D-1215-460D-BB73-4DDED446D8B9}"/>
    <cellStyle name="Normal 93 12" xfId="10630" xr:uid="{382D15F9-562A-4EE7-B4C2-FBA64D261E2B}"/>
    <cellStyle name="Normal 93 13" xfId="10631" xr:uid="{FD20C668-6F55-4BE2-8298-8BBBF74F4BCD}"/>
    <cellStyle name="Normal 93 14" xfId="10632" xr:uid="{E789A292-C906-4F61-9E3B-49111E034994}"/>
    <cellStyle name="Normal 93 15" xfId="10633" xr:uid="{B328DFDC-29A9-422A-AA88-9BEE7ABF0839}"/>
    <cellStyle name="Normal 93 16" xfId="10634" xr:uid="{D5434121-7EBC-49A1-AFDA-5CE3EA1B7AD0}"/>
    <cellStyle name="Normal 93 17" xfId="10635" xr:uid="{57595FD9-52E5-4F58-BA27-86E10965E12D}"/>
    <cellStyle name="Normal 93 18" xfId="10636" xr:uid="{247C1B89-6D55-4319-A70D-606DBFC71735}"/>
    <cellStyle name="Normal 93 19" xfId="10637" xr:uid="{C81F356D-0F97-4984-AA86-C9485DA0B269}"/>
    <cellStyle name="Normal 93 2" xfId="8517" xr:uid="{F94A68AE-F752-4658-85D1-8B12B7F5FCB5}"/>
    <cellStyle name="Normal 93 20" xfId="10638" xr:uid="{C65FA399-DF99-4D58-A84C-017CE83C2DD4}"/>
    <cellStyle name="Normal 93 21" xfId="10639" xr:uid="{BC474C0C-FD4C-4E71-88BC-FF315C08055E}"/>
    <cellStyle name="Normal 93 22" xfId="10640" xr:uid="{C889D8C7-DB53-4A62-BD88-BC7D0F6FB5BC}"/>
    <cellStyle name="Normal 93 23" xfId="10641" xr:uid="{BCAEBF65-A9C8-4FA0-906B-3B8E83F6C52F}"/>
    <cellStyle name="Normal 93 24" xfId="10642" xr:uid="{CE8BB49A-5246-4036-8559-57771959545D}"/>
    <cellStyle name="Normal 93 25" xfId="10643" xr:uid="{92946660-A866-44A4-86AA-EA23BA35B84C}"/>
    <cellStyle name="Normal 93 26" xfId="10644" xr:uid="{BFD8AD74-F161-41E6-A364-94A5097F1715}"/>
    <cellStyle name="Normal 93 27" xfId="10645" xr:uid="{919C7CDA-B5EF-431A-8C2F-02FCD8A8AFB1}"/>
    <cellStyle name="Normal 93 28" xfId="10646" xr:uid="{3919E016-2CE9-4BB6-BFFA-3AEA70C5A53A}"/>
    <cellStyle name="Normal 93 29" xfId="10647" xr:uid="{5F692704-2C66-4C6A-9241-AAD9BED8D6BD}"/>
    <cellStyle name="Normal 93 3" xfId="10648" xr:uid="{3CAEE895-D90A-4CC9-81FE-470C47842C81}"/>
    <cellStyle name="Normal 93 30" xfId="10649" xr:uid="{62EF8728-D17F-49E9-B81D-0B0782A20497}"/>
    <cellStyle name="Normal 93 31" xfId="10650" xr:uid="{47BDD470-43EE-41D9-B844-CE4EBF9642CE}"/>
    <cellStyle name="Normal 93 32" xfId="10651" xr:uid="{2C2160CB-DED1-4A01-82FA-167A6BBA4195}"/>
    <cellStyle name="Normal 93 33" xfId="10652" xr:uid="{E8AF7DB0-8101-4BE6-8622-D210A82BD4E7}"/>
    <cellStyle name="Normal 93 34" xfId="10653" xr:uid="{6505EC7A-60EE-47EC-BD4C-C164310D3996}"/>
    <cellStyle name="Normal 93 35" xfId="10654" xr:uid="{F225009E-F8B8-4899-86CD-E83CAF825BAF}"/>
    <cellStyle name="Normal 93 36" xfId="10655" xr:uid="{0EEE1D67-A8EB-4E67-A9FE-5D5F5FB506B8}"/>
    <cellStyle name="Normal 93 37" xfId="10656" xr:uid="{734A7B7D-08F9-41D5-A3E4-5C8D2B50D0D3}"/>
    <cellStyle name="Normal 93 38" xfId="10657" xr:uid="{8834B255-16C0-4A59-9975-DC3372CF3F5E}"/>
    <cellStyle name="Normal 93 39" xfId="10658" xr:uid="{79D61F15-13C8-4FC6-938A-E796EC6EF72A}"/>
    <cellStyle name="Normal 93 4" xfId="10659" xr:uid="{7C27452B-6EB4-4780-BE70-107978684652}"/>
    <cellStyle name="Normal 93 40" xfId="10660" xr:uid="{81BCEA33-2D6F-4D26-8E64-22A39D40FF74}"/>
    <cellStyle name="Normal 93 41" xfId="10661" xr:uid="{24A4AE2E-92E5-46BB-917F-6ECD0254861F}"/>
    <cellStyle name="Normal 93 42" xfId="10662" xr:uid="{8EC6E532-6655-441F-BBB3-B8163DE65361}"/>
    <cellStyle name="Normal 93 43" xfId="12966" xr:uid="{4EFD0F94-9515-4909-A955-A99C36D45CE5}"/>
    <cellStyle name="Normal 93 44" xfId="39255" xr:uid="{C4C26E15-6E77-40CC-A096-178EBC4DD772}"/>
    <cellStyle name="Normal 93 5" xfId="10663" xr:uid="{999C6322-5AF3-4DCF-82BB-71B27FF85A8B}"/>
    <cellStyle name="Normal 93 6" xfId="10664" xr:uid="{85D6BB4C-765E-44EF-B1D8-7B3C5B1A8786}"/>
    <cellStyle name="Normal 93 7" xfId="10665" xr:uid="{F3605C77-9E65-4608-BF99-AB61DB95DA7F}"/>
    <cellStyle name="Normal 93 8" xfId="10666" xr:uid="{3AB80625-18B5-4416-8E25-0B6C34C1587C}"/>
    <cellStyle name="Normal 93 9" xfId="10667" xr:uid="{AA589498-AED1-493B-BD99-F2ABC898AE45}"/>
    <cellStyle name="Normal 94" xfId="8518" xr:uid="{CC51DD2B-CC26-4FFA-8FA6-891BDD654525}"/>
    <cellStyle name="Normal 94 10" xfId="10668" xr:uid="{940C1A54-C3A5-40EC-815A-A7BFDF9B2131}"/>
    <cellStyle name="Normal 94 11" xfId="10669" xr:uid="{9AFD5F54-3561-4E81-93F1-6BC3C1741139}"/>
    <cellStyle name="Normal 94 12" xfId="10670" xr:uid="{559ACA22-57DE-41F1-8807-C75D2BF5CEC3}"/>
    <cellStyle name="Normal 94 13" xfId="10671" xr:uid="{AD50DBC2-DF69-46E9-9FA2-BCB1F16B21C9}"/>
    <cellStyle name="Normal 94 14" xfId="10672" xr:uid="{8FFD07DA-4171-41B9-91AA-B4C3F6AC2A11}"/>
    <cellStyle name="Normal 94 15" xfId="10673" xr:uid="{EA80097E-7837-41CA-B70F-0ECBBB38EA61}"/>
    <cellStyle name="Normal 94 16" xfId="10674" xr:uid="{599C4BE2-6411-4AA4-932A-9F4294C2B386}"/>
    <cellStyle name="Normal 94 17" xfId="10675" xr:uid="{19692913-AC41-4673-8838-FA17BB414401}"/>
    <cellStyle name="Normal 94 18" xfId="10676" xr:uid="{4A835E59-58CF-4858-A771-DDA728CD9A2D}"/>
    <cellStyle name="Normal 94 19" xfId="10677" xr:uid="{02920E76-9982-443A-AA82-5756AC1B19C2}"/>
    <cellStyle name="Normal 94 2" xfId="8519" xr:uid="{3CE51029-26CB-448B-BCDB-28E878035CF5}"/>
    <cellStyle name="Normal 94 20" xfId="10678" xr:uid="{677FF771-B39A-4218-B551-6830C7D212F3}"/>
    <cellStyle name="Normal 94 21" xfId="10679" xr:uid="{C9595688-6077-448E-B50D-CC267297A618}"/>
    <cellStyle name="Normal 94 22" xfId="10680" xr:uid="{BDB1E3A0-6C05-447F-AA3F-66F26EBEA729}"/>
    <cellStyle name="Normal 94 23" xfId="10681" xr:uid="{C7DC9790-C035-4480-A052-DFA8D82F0108}"/>
    <cellStyle name="Normal 94 24" xfId="10682" xr:uid="{4529ADB0-BAE4-45B6-A64D-2A15FB2D39AB}"/>
    <cellStyle name="Normal 94 25" xfId="10683" xr:uid="{A46ECDA9-3C33-46E0-AC82-20C6B6FB5B55}"/>
    <cellStyle name="Normal 94 26" xfId="10684" xr:uid="{EB1E3060-3699-43B1-8DB4-7B28D256EE01}"/>
    <cellStyle name="Normal 94 27" xfId="10685" xr:uid="{5768E8F0-157E-4ED2-87F9-6EEB95500490}"/>
    <cellStyle name="Normal 94 28" xfId="10686" xr:uid="{63C54872-C8E5-4EEB-B6C1-B7B6F83A8EB7}"/>
    <cellStyle name="Normal 94 29" xfId="10687" xr:uid="{232F64D1-CC17-4E0F-8C55-103DC5563815}"/>
    <cellStyle name="Normal 94 3" xfId="10688" xr:uid="{A720FCB4-A091-49E9-8E4D-D784DD4AF1B9}"/>
    <cellStyle name="Normal 94 30" xfId="10689" xr:uid="{A8DC3EA8-E0B7-4A7D-A016-AD8F0D88B50A}"/>
    <cellStyle name="Normal 94 31" xfId="10690" xr:uid="{A3B80305-4350-4FB7-9999-6B890AEA727B}"/>
    <cellStyle name="Normal 94 32" xfId="10691" xr:uid="{F0028926-401E-489F-B7DD-EE476075553C}"/>
    <cellStyle name="Normal 94 33" xfId="10692" xr:uid="{8E35EF4C-5984-4388-B8FC-0C95628515C6}"/>
    <cellStyle name="Normal 94 34" xfId="10693" xr:uid="{1A149E6F-F061-4CB1-B9F2-EB941C43E65D}"/>
    <cellStyle name="Normal 94 35" xfId="10694" xr:uid="{5307C292-8CD9-4202-B342-FD798438FDB0}"/>
    <cellStyle name="Normal 94 36" xfId="10695" xr:uid="{5B3FB64A-988F-451B-BB10-C63FEB80A3C0}"/>
    <cellStyle name="Normal 94 37" xfId="10696" xr:uid="{494CAED2-629D-41DF-A12D-D278F48D0928}"/>
    <cellStyle name="Normal 94 38" xfId="10697" xr:uid="{A02F1D34-E886-4DB0-ADD2-566515139692}"/>
    <cellStyle name="Normal 94 39" xfId="10698" xr:uid="{AC8AC0CF-7F93-4D8C-9E2A-1946D39ED358}"/>
    <cellStyle name="Normal 94 4" xfId="10699" xr:uid="{37E2A66B-7BBB-476C-BCC5-96AFB9DB042C}"/>
    <cellStyle name="Normal 94 40" xfId="10700" xr:uid="{4F452EDE-25A0-4422-960D-AB96A0C0E324}"/>
    <cellStyle name="Normal 94 41" xfId="10701" xr:uid="{D284F475-361A-4A72-8051-0A955D4615B8}"/>
    <cellStyle name="Normal 94 42" xfId="10702" xr:uid="{B70C1046-88E4-473F-A90A-2028C81E31A4}"/>
    <cellStyle name="Normal 94 43" xfId="12967" xr:uid="{AA26365D-6AE1-4514-BC04-B48E4CF4EF8D}"/>
    <cellStyle name="Normal 94 44" xfId="39256" xr:uid="{E71B442A-043D-4A06-9526-D8860FD33A4B}"/>
    <cellStyle name="Normal 94 5" xfId="10703" xr:uid="{9F7FA788-744D-4F09-8E21-D47C8ABA1072}"/>
    <cellStyle name="Normal 94 6" xfId="10704" xr:uid="{91FAC217-197A-4934-992F-38523E27DDC2}"/>
    <cellStyle name="Normal 94 7" xfId="10705" xr:uid="{3448E1B8-E45B-447B-9070-BB112ED4F28A}"/>
    <cellStyle name="Normal 94 8" xfId="10706" xr:uid="{50265910-66D6-462E-B81F-D11A07C21030}"/>
    <cellStyle name="Normal 94 9" xfId="10707" xr:uid="{A7023E8C-14B2-424F-AF1B-21565422A394}"/>
    <cellStyle name="Normal 95" xfId="8520" xr:uid="{290D9DCC-56B5-45E3-AADD-758EFD6EDBCB}"/>
    <cellStyle name="Normal 95 2" xfId="8521" xr:uid="{85FD079C-6765-46F2-BFE3-B78D53B679B0}"/>
    <cellStyle name="Normal 95 3" xfId="12969" xr:uid="{FAD6BFDF-407D-4412-9FE6-F7ED45691396}"/>
    <cellStyle name="Normal 95 4" xfId="12968" xr:uid="{F39F4DB8-9C3D-44A7-A069-5F859DF49AB3}"/>
    <cellStyle name="Normal 95 5" xfId="39257" xr:uid="{71FB6E0D-EF67-4044-9851-A5CB0B61D37D}"/>
    <cellStyle name="Normal 96" xfId="8522" xr:uid="{D36AA89C-9B95-4092-AE8F-C6E8B208A9CC}"/>
    <cellStyle name="Normal 96 2" xfId="8523" xr:uid="{DD4FE519-9B37-4B5F-B94B-CE82912708E2}"/>
    <cellStyle name="Normal 96 2 2" xfId="12972" xr:uid="{C923AFA5-2EB5-433B-9BE3-F0049C08C17F}"/>
    <cellStyle name="Normal 96 2 2 2" xfId="12973" xr:uid="{A2CF07E2-3C2E-49ED-82F9-76BCD664CF35}"/>
    <cellStyle name="Normal 96 2 3" xfId="12974" xr:uid="{B7AFF66C-30D4-4EF8-A174-2E79DA8F9641}"/>
    <cellStyle name="Normal 96 2 3 2" xfId="17689" xr:uid="{68BA66FE-EE22-41CE-AFD3-0DBA737A3C22}"/>
    <cellStyle name="Normal 96 2 4" xfId="12971" xr:uid="{43F5D317-69C7-4AC9-9613-53D29299AA36}"/>
    <cellStyle name="Normal 96 3" xfId="12975" xr:uid="{476BAF0E-9CBF-4341-A672-2EE16542B647}"/>
    <cellStyle name="Normal 96 3 2" xfId="12976" xr:uid="{D38792C5-62DC-4298-8653-792BF801154A}"/>
    <cellStyle name="Normal 96 3 2 2" xfId="17691" xr:uid="{A8276F27-E4CB-469D-AEDB-0DE3B3ABC278}"/>
    <cellStyle name="Normal 96 4" xfId="12977" xr:uid="{3937160C-85AE-4B54-8376-6984E9B38765}"/>
    <cellStyle name="Normal 96 4 2" xfId="17692" xr:uid="{8D3B166A-4350-4162-91D9-CCA48FEFF19A}"/>
    <cellStyle name="Normal 96 5" xfId="12970" xr:uid="{8BE0CEA5-6C13-4DC1-987C-4AB8AABB82CA}"/>
    <cellStyle name="Normal 96 6" xfId="39258" xr:uid="{8E261141-9C23-43DC-84E1-E969443ABF56}"/>
    <cellStyle name="Normal 97" xfId="8524" xr:uid="{7D0DB1F8-ACF6-4575-93F6-485C6B474586}"/>
    <cellStyle name="Normal 97 10" xfId="10708" xr:uid="{72CE066C-0F73-46D2-99C8-4D5E3F9EAC61}"/>
    <cellStyle name="Normal 97 11" xfId="10709" xr:uid="{3C408177-D2C6-4A4D-9BA8-1CCCF0349984}"/>
    <cellStyle name="Normal 97 12" xfId="10710" xr:uid="{08777C7D-AE89-4EA1-9218-0760882F13FE}"/>
    <cellStyle name="Normal 97 13" xfId="10711" xr:uid="{1F6B8380-CC9B-4FFF-9B7E-C1CE45505ED2}"/>
    <cellStyle name="Normal 97 14" xfId="10712" xr:uid="{F1ACD5E6-2548-43AF-89CE-16B9C7054AE9}"/>
    <cellStyle name="Normal 97 15" xfId="10713" xr:uid="{65A0F539-A6A6-4416-AA38-84FBEE650D81}"/>
    <cellStyle name="Normal 97 16" xfId="10714" xr:uid="{6D08D422-A288-40B1-8020-38CE5A647510}"/>
    <cellStyle name="Normal 97 17" xfId="10715" xr:uid="{820506C0-5E96-4B7D-917A-409D2BBDE334}"/>
    <cellStyle name="Normal 97 18" xfId="10716" xr:uid="{C9AA3CE1-F29C-41D7-B3A4-3FC360964E4D}"/>
    <cellStyle name="Normal 97 19" xfId="10717" xr:uid="{937790AD-298A-4FA7-B29F-CEE66EF7547F}"/>
    <cellStyle name="Normal 97 2" xfId="8525" xr:uid="{404A8F92-CE01-4689-8734-EE1D592A9B78}"/>
    <cellStyle name="Normal 97 20" xfId="10718" xr:uid="{BE6D3280-E17F-48B6-8C9F-90508DBD1751}"/>
    <cellStyle name="Normal 97 21" xfId="10719" xr:uid="{24AC14D4-7511-418C-87AC-05F9160BEF6C}"/>
    <cellStyle name="Normal 97 22" xfId="10720" xr:uid="{7C14F25B-5693-4F79-BECC-86AD2BD835C1}"/>
    <cellStyle name="Normal 97 23" xfId="10721" xr:uid="{1B66E313-E473-4F94-9BE4-5448F7EB3DCC}"/>
    <cellStyle name="Normal 97 24" xfId="10722" xr:uid="{620139FE-8659-4102-BF97-3CCEB6B83250}"/>
    <cellStyle name="Normal 97 25" xfId="10723" xr:uid="{79469029-6175-4223-A4BA-BD0FB5B611F1}"/>
    <cellStyle name="Normal 97 26" xfId="10724" xr:uid="{E0194915-0C56-4999-A8B9-D0625FAD26B0}"/>
    <cellStyle name="Normal 97 27" xfId="10725" xr:uid="{1C405C9D-3454-42BB-B28D-3E2DC1296FC7}"/>
    <cellStyle name="Normal 97 28" xfId="10726" xr:uid="{D9804F4B-E678-4669-B08A-FAD4E7F8FDE1}"/>
    <cellStyle name="Normal 97 29" xfId="10727" xr:uid="{7F928489-EB75-40A7-9988-05DDED5A1F47}"/>
    <cellStyle name="Normal 97 3" xfId="10728" xr:uid="{EF31BFD2-399D-43C1-96EA-B789E1BA4B97}"/>
    <cellStyle name="Normal 97 30" xfId="10729" xr:uid="{550D1D9B-9C55-412A-9C41-DD282B12A445}"/>
    <cellStyle name="Normal 97 31" xfId="10730" xr:uid="{D67D26D0-EDC4-49CC-80DF-0255748191C3}"/>
    <cellStyle name="Normal 97 32" xfId="10731" xr:uid="{73A6018F-B7F4-499E-98B9-B67735F90260}"/>
    <cellStyle name="Normal 97 33" xfId="10732" xr:uid="{30FBDE1D-8629-407D-9BBD-020C145E8FB5}"/>
    <cellStyle name="Normal 97 34" xfId="10733" xr:uid="{12D3F5EC-1DC2-49C9-B921-35170A881F02}"/>
    <cellStyle name="Normal 97 35" xfId="10734" xr:uid="{374A12A2-A2D2-4450-8965-8EF3E6FB43D1}"/>
    <cellStyle name="Normal 97 36" xfId="10735" xr:uid="{96AE3F5F-87DB-4C1F-B51F-4700FF05D664}"/>
    <cellStyle name="Normal 97 37" xfId="10736" xr:uid="{247352C1-8E31-4CF1-8D7C-6F7FB8C09B8A}"/>
    <cellStyle name="Normal 97 38" xfId="10737" xr:uid="{005AB392-70D0-464A-BE6A-5CA25B515EC0}"/>
    <cellStyle name="Normal 97 39" xfId="10738" xr:uid="{F3288A58-44A3-478C-97B9-A49D1DF5001F}"/>
    <cellStyle name="Normal 97 4" xfId="10739" xr:uid="{C1AF2C81-9382-451B-8DAF-C67333DBD63F}"/>
    <cellStyle name="Normal 97 40" xfId="10740" xr:uid="{21668D77-E37B-49AC-B7E2-4973D4F7070D}"/>
    <cellStyle name="Normal 97 41" xfId="10741" xr:uid="{282813C2-FEB3-4DD7-A1E6-1373353BD814}"/>
    <cellStyle name="Normal 97 42" xfId="10742" xr:uid="{1512E5A6-B903-462B-8639-55EC46C25919}"/>
    <cellStyle name="Normal 97 43" xfId="39259" xr:uid="{D0A32FED-79ED-4D0F-85D5-91DACE0AB034}"/>
    <cellStyle name="Normal 97 5" xfId="10743" xr:uid="{8B7FE119-9089-4F0B-A8AA-F677467FE5EE}"/>
    <cellStyle name="Normal 97 6" xfId="10744" xr:uid="{916725A5-EB04-4A0B-9943-C0373CB28699}"/>
    <cellStyle name="Normal 97 7" xfId="10745" xr:uid="{7D330469-26C3-4959-8CDC-6C0E65AC14F1}"/>
    <cellStyle name="Normal 97 8" xfId="10746" xr:uid="{C96F7AE6-007D-42C3-B2F4-7B5DED397375}"/>
    <cellStyle name="Normal 97 9" xfId="10747" xr:uid="{B3D7199C-0DB3-4975-8D0A-3B4B2D28A158}"/>
    <cellStyle name="Normal 98" xfId="8526" xr:uid="{D4C61C2A-96BA-48E1-85E2-4E17549C633A}"/>
    <cellStyle name="Normal 98 2" xfId="8527" xr:uid="{447A2ECA-B111-43F3-AFE1-3F4AB26BCB58}"/>
    <cellStyle name="Normal 98 3" xfId="12979" xr:uid="{0B308081-3263-4868-BE33-6D760445B292}"/>
    <cellStyle name="Normal 98 4" xfId="12978" xr:uid="{5C959E78-B800-44BD-92E0-D633BA13E196}"/>
    <cellStyle name="Normal 98 5" xfId="39260" xr:uid="{B753EA74-DEE0-4BC9-A882-758327430734}"/>
    <cellStyle name="Normal 99" xfId="8528" xr:uid="{B7351DEE-877A-4572-9A0E-E19E276AD1D0}"/>
    <cellStyle name="Normal 99 2" xfId="8529" xr:uid="{63CFC4DF-892A-405D-BEA3-BB5E18180BD9}"/>
    <cellStyle name="Normal 99 3" xfId="14426" xr:uid="{7416FE23-6593-4E05-8B6A-24374A87B82E}"/>
    <cellStyle name="Normal 99 4" xfId="39261" xr:uid="{CB5DF544-F820-4200-AA3A-C9BF445BF776}"/>
    <cellStyle name="Normál_Munka1" xfId="12980" xr:uid="{69681823-45B3-46DF-91C2-DBD4996A5753}"/>
    <cellStyle name="Normal1" xfId="12981" xr:uid="{72335CFF-FA91-405C-AC76-EB7A372E449D}"/>
    <cellStyle name="Normale 2" xfId="10748" xr:uid="{D0944531-E974-41FD-AED9-E8A10C0C5DF9}"/>
    <cellStyle name="Normale 2 2" xfId="39263" xr:uid="{1DB5E04C-2ED3-4D9D-8CC6-0A39BAD4110E}"/>
    <cellStyle name="Normale 2 3" xfId="39262" xr:uid="{61C5D10E-2480-479A-9C1B-B62FAECFD3A1}"/>
    <cellStyle name="Normale 2 5" xfId="39264" xr:uid="{EF2BC564-6D5B-4371-8C8F-BBF99F46D4F8}"/>
    <cellStyle name="Normale 2 5 2" xfId="39265" xr:uid="{F5A050C6-6AB2-40E3-BB21-6B570D1B5A15}"/>
    <cellStyle name="Normale 2 6" xfId="39266" xr:uid="{4C0A3549-3346-4244-8D04-5C6A2FF4C407}"/>
    <cellStyle name="Normale 2 6 2" xfId="39267" xr:uid="{C4042223-30DE-4355-AE77-A361522512D1}"/>
    <cellStyle name="Normale 2 7" xfId="39268" xr:uid="{AD8A27F1-EB44-4579-B73B-10C313352D59}"/>
    <cellStyle name="Normale 2 7 2" xfId="39269" xr:uid="{C026C642-4AD9-4504-B73B-0D19261443F5}"/>
    <cellStyle name="Normale 3" xfId="10749" xr:uid="{E2263C59-ED1E-4E13-B86F-632BFB6A6E77}"/>
    <cellStyle name="Normale 3 2" xfId="39271" xr:uid="{CF6F0E2B-0408-4C42-9C4B-8CB68F6C9576}"/>
    <cellStyle name="Normale 3 3" xfId="39272" xr:uid="{68757A06-5D7C-4F71-8562-52356A39222B}"/>
    <cellStyle name="Normale 3 4" xfId="39270" xr:uid="{69296358-6414-4D3E-B533-F121100CDFA0}"/>
    <cellStyle name="Normale 4" xfId="10750" xr:uid="{13D6A23A-B590-4EC7-A382-520A774BB28C}"/>
    <cellStyle name="Normale 4 2" xfId="39274" xr:uid="{D3ADF365-1550-446D-A372-1A5836933249}"/>
    <cellStyle name="Normale 4 2 2" xfId="39275" xr:uid="{C4C41816-43FC-48F4-AE50-3BDA504E523D}"/>
    <cellStyle name="Normale 4 3" xfId="39276" xr:uid="{BAD9A7F5-51EA-4536-A000-99AECEA20B6D}"/>
    <cellStyle name="Normale 4 4" xfId="39273" xr:uid="{F2708B0E-B07A-4C8C-A356-F53E08D3746D}"/>
    <cellStyle name="Normale 5" xfId="10751" xr:uid="{21296918-3711-4267-AAC0-5A47E863BDF4}"/>
    <cellStyle name="Normale 5 2" xfId="39277" xr:uid="{E1CA6E43-7C0F-4823-BBD5-76F3707B57C6}"/>
    <cellStyle name="Normale 6" xfId="39278" xr:uid="{9CC2CFB3-C527-439A-9C48-C40D3EF60248}"/>
    <cellStyle name="Normale_ENERGY PROFIT CENTRE GENNAIO 2009 BIS" xfId="12982" xr:uid="{27912102-521B-44A2-8C77-9F2155FB871F}"/>
    <cellStyle name="Normalny_Cennik obowiazuje od 06-08-2001 r (1)" xfId="12983" xr:uid="{E8DA8247-DCBB-4BC0-BF66-78615D532757}"/>
    <cellStyle name="Nota" xfId="2999" xr:uid="{AF6625C0-1D21-4942-9AA5-92DED70B0610}"/>
    <cellStyle name="Nota 10" xfId="36981" xr:uid="{BC5C27C5-A8DE-4AF5-BFE2-8F6045227ADE}"/>
    <cellStyle name="Nota 2" xfId="10752" xr:uid="{0098F25F-3BA4-4678-9A01-FD5C96481123}"/>
    <cellStyle name="Nota 2 2" xfId="12985" xr:uid="{3C41C71B-26E2-446F-B68D-364470F8193D}"/>
    <cellStyle name="Nota 2 2 2" xfId="20386" xr:uid="{69486643-2654-4905-9B0A-577643DE4ABD}"/>
    <cellStyle name="Nota 2 2 3" xfId="22943" xr:uid="{FE2B58E9-2443-4389-BDD7-235CFFA57C15}"/>
    <cellStyle name="Nota 2 2 4" xfId="28604" xr:uid="{ACFEAC7A-6CA8-4A0B-9566-8F34F617B00B}"/>
    <cellStyle name="Nota 2 2 5" xfId="36983" xr:uid="{DB66128C-8219-458C-9E5E-9986E3E072A0}"/>
    <cellStyle name="Nota 2 3" xfId="13918" xr:uid="{DDD2875D-F8B0-4A38-9CC1-606C9A8F90AA}"/>
    <cellStyle name="Nota 2 3 2" xfId="36984" xr:uid="{DCAAF6CE-0D14-4B10-95F6-BEA401062D38}"/>
    <cellStyle name="Nota 2 4" xfId="17745" xr:uid="{3B29D145-EB7D-4930-BAB1-EB29D85B9309}"/>
    <cellStyle name="Nota 2 5" xfId="21714" xr:uid="{6C20138B-7482-466B-9C5F-FFF8821DF431}"/>
    <cellStyle name="Nota 2 6" xfId="28603" xr:uid="{E4019B9B-AE85-49C8-83F0-25AFC14C4EB9}"/>
    <cellStyle name="Nota 2 7" xfId="36982" xr:uid="{283E709B-1635-49FA-B69A-04F451A05AFB}"/>
    <cellStyle name="Nota 2 8" xfId="39279" xr:uid="{E0508EF7-613C-4BE9-90E3-8F18CC2714CF}"/>
    <cellStyle name="Nota 3" xfId="12984" xr:uid="{64F67F59-4D5A-4692-A2ED-8C2DD0ADFF79}"/>
    <cellStyle name="Nota 3 2" xfId="14645" xr:uid="{9BC354A7-2B76-40A6-897D-41784D305B69}"/>
    <cellStyle name="Nota 3 2 2" xfId="20387" xr:uid="{BEB7A5DF-89AC-4A0F-986B-D607FB3BDA7A}"/>
    <cellStyle name="Nota 3 2 3" xfId="22944" xr:uid="{6AF5934B-FE50-4090-874F-FAEDB753E166}"/>
    <cellStyle name="Nota 3 2 4" xfId="28606" xr:uid="{54B84147-3132-4042-8935-D293165AAFCC}"/>
    <cellStyle name="Nota 3 2 5" xfId="36986" xr:uid="{78ED4BFD-8DC1-4D91-9DFB-87E35F045DF1}"/>
    <cellStyle name="Nota 3 3" xfId="17746" xr:uid="{B2748AB3-0750-4AFA-961C-B948F183153B}"/>
    <cellStyle name="Nota 3 4" xfId="21715" xr:uid="{0C348F3F-8D42-45AE-B0F8-7D413700239F}"/>
    <cellStyle name="Nota 3 5" xfId="28605" xr:uid="{1D6AB60A-E713-4680-B66F-3EE10633BAC5}"/>
    <cellStyle name="Nota 3 6" xfId="36985" xr:uid="{0684BA40-72B6-497E-97C0-797CC42B1BDF}"/>
    <cellStyle name="Nota 3 7" xfId="39280" xr:uid="{CE37114D-DE92-4540-B0A6-3CAA085F6F30}"/>
    <cellStyle name="Nota 4" xfId="13917" xr:uid="{6C11B150-C33D-4B3B-97C0-54379264CDE8}"/>
    <cellStyle name="Nota 4 2" xfId="20388" xr:uid="{D1B60CF3-DD57-49DF-A34E-FC67080757B1}"/>
    <cellStyle name="Nota 4 2 2" xfId="22945" xr:uid="{C8073952-AF7D-4117-A1C3-DF4F9D0B89C8}"/>
    <cellStyle name="Nota 4 2 3" xfId="28608" xr:uid="{13EFC31F-FD80-41D8-AD6F-E1A36C7C04DC}"/>
    <cellStyle name="Nota 4 3" xfId="17747" xr:uid="{157D17EA-C6E9-4AF0-925A-0756C29DF250}"/>
    <cellStyle name="Nota 4 4" xfId="21716" xr:uid="{99863796-F133-41AC-A886-49AE2C04859E}"/>
    <cellStyle name="Nota 4 5" xfId="28607" xr:uid="{EE65EA93-9620-4744-BEB2-7A541E842C16}"/>
    <cellStyle name="Nota 4 6" xfId="36987" xr:uid="{D77D3410-D8F6-4451-ABC2-ED4449D550F1}"/>
    <cellStyle name="Nota 5" xfId="15476" xr:uid="{7A8F9D36-9400-4E82-86F0-DEFEDA14C62A}"/>
    <cellStyle name="Nota 5 2" xfId="20389" xr:uid="{99BFF912-E2ED-4A51-A539-8D9770A695AD}"/>
    <cellStyle name="Nota 5 2 2" xfId="22946" xr:uid="{3B55C987-1C8C-43CE-BEDE-A494964F0250}"/>
    <cellStyle name="Nota 5 2 3" xfId="28610" xr:uid="{7620BEA5-D864-433A-B877-ECBB1A79D764}"/>
    <cellStyle name="Nota 5 3" xfId="17748" xr:uid="{1477A1EB-5DE8-4754-AEBA-E9F97C2A355D}"/>
    <cellStyle name="Nota 5 4" xfId="21717" xr:uid="{03FD6838-1135-44BF-8293-CFEDBC16048E}"/>
    <cellStyle name="Nota 5 5" xfId="28609" xr:uid="{F3C0298A-C74C-4A8F-BE58-A3FE0A8B0AD0}"/>
    <cellStyle name="Nota 5 6" xfId="36988" xr:uid="{E842245A-6694-4016-9844-DAA929CA5DE9}"/>
    <cellStyle name="Nota 6" xfId="20385" xr:uid="{2F632ADB-4B2C-490C-909B-DFE9449353D0}"/>
    <cellStyle name="Nota 6 2" xfId="22942" xr:uid="{CD420C03-BA45-4DAE-8EDC-D349646E262F}"/>
    <cellStyle name="Nota 6 3" xfId="28611" xr:uid="{681EF652-B258-4555-A4EA-1C7CF26271A2}"/>
    <cellStyle name="Nota 7" xfId="17744" xr:uid="{0CD156BC-6D00-4E47-9833-FEB8480B17E5}"/>
    <cellStyle name="Nota 8" xfId="21713" xr:uid="{C9E37938-A850-49D1-A907-F654D84AE00F}"/>
    <cellStyle name="Nota 9" xfId="28602" xr:uid="{583D785C-0609-4A1F-956C-9F961539D3DB}"/>
    <cellStyle name="Notas" xfId="12986" xr:uid="{DB0017EC-3A1D-4E16-BA70-1028F47A3240}"/>
    <cellStyle name="Notas 10" xfId="28612" xr:uid="{2283A5E4-C00D-458C-BB05-9B162D82EC08}"/>
    <cellStyle name="Notas 11" xfId="36989" xr:uid="{C391D4EF-5E6E-4A45-AE35-AC7BA5528E10}"/>
    <cellStyle name="Notas 2" xfId="8530" xr:uid="{7B2D5729-C9A6-4231-B177-16D9F6391D05}"/>
    <cellStyle name="Notas 2 10" xfId="36990" xr:uid="{D6DA768F-04A3-4171-AB36-444012FA3347}"/>
    <cellStyle name="Notas 2 2" xfId="8531" xr:uid="{83DEF343-96E5-46B2-BA97-3427B9294B20}"/>
    <cellStyle name="Notas 2 2 2" xfId="12988" xr:uid="{59E8A174-F39D-4EB2-915F-D7F2A1F0F105}"/>
    <cellStyle name="Notas 2 2 2 2" xfId="20392" xr:uid="{8487B5CE-D7A4-494E-9F32-EC47469DFAC2}"/>
    <cellStyle name="Notas 2 2 2 3" xfId="22949" xr:uid="{146F69D3-C8C3-4ADE-A770-C357A8F5067D}"/>
    <cellStyle name="Notas 2 2 2 4" xfId="28615" xr:uid="{BA2DE1D5-F4AC-4682-A8A2-D6AD1926E13E}"/>
    <cellStyle name="Notas 2 2 2 5" xfId="36992" xr:uid="{FB03B0ED-EDAC-4821-9C41-E2DC1A56D975}"/>
    <cellStyle name="Notas 2 2 3" xfId="13921" xr:uid="{D158966E-6099-42F4-80E8-B9216D13816A}"/>
    <cellStyle name="Notas 2 2 3 2" xfId="36993" xr:uid="{C5FAB442-67F8-4A0D-B25B-173043C0F4DE}"/>
    <cellStyle name="Notas 2 2 4" xfId="17751" xr:uid="{7D0F6B37-E40D-4A2D-B18F-39151943043F}"/>
    <cellStyle name="Notas 2 2 5" xfId="21720" xr:uid="{4C905F1E-6378-4B8B-A089-822CEF89B2F1}"/>
    <cellStyle name="Notas 2 2 6" xfId="28614" xr:uid="{CAC176EF-539E-4EB7-8E8D-54B1F3A8CE2A}"/>
    <cellStyle name="Notas 2 2 7" xfId="36991" xr:uid="{2AF1B75F-9D1B-4E31-8033-6F0CBB2BFC64}"/>
    <cellStyle name="Notas 2 3" xfId="12987" xr:uid="{D3A3E7CA-DEA2-45B9-B2C3-A09DF1688062}"/>
    <cellStyle name="Notas 2 3 2" xfId="14644" xr:uid="{81568FC0-3638-480E-B3C1-5664424E16A8}"/>
    <cellStyle name="Notas 2 3 2 2" xfId="20393" xr:uid="{406C27F1-694C-44E6-8DCB-2DE140CE8869}"/>
    <cellStyle name="Notas 2 3 2 3" xfId="22950" xr:uid="{5E064859-9A4A-4BB9-BB03-60C606FA4492}"/>
    <cellStyle name="Notas 2 3 2 4" xfId="28617" xr:uid="{BBBF2D4C-42F7-4D18-A2FC-7DAF15A12387}"/>
    <cellStyle name="Notas 2 3 2 5" xfId="36995" xr:uid="{00D72FD3-4046-4239-B90C-309339D87D52}"/>
    <cellStyle name="Notas 2 3 3" xfId="17752" xr:uid="{0F2E8B0B-C77F-4048-84D6-F59B68664045}"/>
    <cellStyle name="Notas 2 3 4" xfId="21721" xr:uid="{3895090F-C96F-4B7A-B82E-8C27F40AE52C}"/>
    <cellStyle name="Notas 2 3 5" xfId="28616" xr:uid="{5EC16A44-1701-4449-AC8D-06781B51E34B}"/>
    <cellStyle name="Notas 2 3 6" xfId="36994" xr:uid="{F450C268-208B-4E90-BC13-1F61177E7D48}"/>
    <cellStyle name="Notas 2 4" xfId="13920" xr:uid="{BF515A51-36C2-4F5B-BADB-D5AB7FD14291}"/>
    <cellStyle name="Notas 2 4 2" xfId="20394" xr:uid="{B992DC2A-6D79-4E4E-BF41-68FC6D88BDDB}"/>
    <cellStyle name="Notas 2 4 2 2" xfId="22951" xr:uid="{543A2331-AFC9-48EA-9604-CDA043E1E5B6}"/>
    <cellStyle name="Notas 2 4 2 3" xfId="28619" xr:uid="{A06D27AB-EF71-473D-A841-D88A9232F025}"/>
    <cellStyle name="Notas 2 4 3" xfId="17753" xr:uid="{E6D822C1-47F4-4EC1-9CB6-A24FF67E12EF}"/>
    <cellStyle name="Notas 2 4 4" xfId="21722" xr:uid="{B3BCC20D-EE2D-4DFA-8CC5-EFFDFF531A79}"/>
    <cellStyle name="Notas 2 4 5" xfId="28618" xr:uid="{3E155CED-4855-4628-9A6D-FBB570A77BE9}"/>
    <cellStyle name="Notas 2 4 6" xfId="36996" xr:uid="{4215EE58-A4A4-4236-9940-36C8643BFD2E}"/>
    <cellStyle name="Notas 2 5" xfId="15478" xr:uid="{D97E6F6B-BE96-4B8C-B0A2-9AAF592793F9}"/>
    <cellStyle name="Notas 2 5 2" xfId="20395" xr:uid="{25C7CE8F-9FC6-413E-B41E-EAA68FF456CC}"/>
    <cellStyle name="Notas 2 5 2 2" xfId="22952" xr:uid="{3B24FE63-587A-49E8-B9FD-0AB2C27CC9EA}"/>
    <cellStyle name="Notas 2 5 2 3" xfId="28621" xr:uid="{8D1E388D-EC08-4282-9AB3-9CB29361A1A6}"/>
    <cellStyle name="Notas 2 5 3" xfId="17754" xr:uid="{CD8E3F50-3893-4D3E-9793-04C37014D03B}"/>
    <cellStyle name="Notas 2 5 4" xfId="21723" xr:uid="{5A3C392D-24AD-45E8-AAAC-DE5F4CC1E42A}"/>
    <cellStyle name="Notas 2 5 5" xfId="28620" xr:uid="{B68242DB-BF4D-499C-8EEA-6B0F6AEA0719}"/>
    <cellStyle name="Notas 2 5 6" xfId="36997" xr:uid="{89FF6153-CCB2-43B5-8A21-3AEFB1A01C26}"/>
    <cellStyle name="Notas 2 6" xfId="20391" xr:uid="{0206F4F1-EE68-4662-B528-C3D4281391B0}"/>
    <cellStyle name="Notas 2 6 2" xfId="22948" xr:uid="{9E49FA0B-3BAC-4F29-8269-C9DF1D20C377}"/>
    <cellStyle name="Notas 2 6 3" xfId="28622" xr:uid="{5228DAEE-5DB2-4E7B-9375-9E7AB3FE2DEE}"/>
    <cellStyle name="Notas 2 7" xfId="17750" xr:uid="{3FB86E42-9CBF-43BD-8C14-4240777E6746}"/>
    <cellStyle name="Notas 2 8" xfId="21719" xr:uid="{51C023E5-B3B1-4D3E-A7BC-BB2A70C3EBB5}"/>
    <cellStyle name="Notas 2 9" xfId="28613" xr:uid="{3FE71C45-8F7F-4C55-B1B1-9D18E2A143FA}"/>
    <cellStyle name="Notas 3" xfId="8532" xr:uid="{18DEA9C5-D3A8-455A-AE3D-A2D68DB7F322}"/>
    <cellStyle name="Notas 3 2" xfId="12989" xr:uid="{2F137A66-2BA3-457A-A611-089B8D2F6ED8}"/>
    <cellStyle name="Notas 3 2 2" xfId="20396" xr:uid="{E818CFD2-0ED7-4A8C-BE49-510551BF4D1D}"/>
    <cellStyle name="Notas 3 2 3" xfId="22953" xr:uid="{9DA487B6-7A78-4A50-BC86-9B208DCE22E4}"/>
    <cellStyle name="Notas 3 2 4" xfId="28624" xr:uid="{F8F6F14E-C2D7-4EC9-96E5-0394DB53E6B2}"/>
    <cellStyle name="Notas 3 2 5" xfId="36999" xr:uid="{1645F995-C659-4A50-88A8-0A1B8D11623B}"/>
    <cellStyle name="Notas 3 3" xfId="13922" xr:uid="{B328D78C-2F02-49AD-874D-A7B915823D99}"/>
    <cellStyle name="Notas 3 3 2" xfId="37000" xr:uid="{DD9015C1-2AB1-407C-9ED3-B704084DDA83}"/>
    <cellStyle name="Notas 3 4" xfId="14824" xr:uid="{FE624D9C-A5DC-4A85-8689-83392BC24560}"/>
    <cellStyle name="Notas 3 4 2" xfId="37001" xr:uid="{AA68CAA5-80DD-4EAB-A22F-F8CCB3ED07F9}"/>
    <cellStyle name="Notas 3 5" xfId="17755" xr:uid="{9BE79C8E-8826-4200-8360-83E18FD1D2B0}"/>
    <cellStyle name="Notas 3 6" xfId="21724" xr:uid="{4940EC28-C36B-48B4-933C-9B520562342F}"/>
    <cellStyle name="Notas 3 7" xfId="28623" xr:uid="{D7B4FCC5-8F3D-4269-B646-EAD104EAB18E}"/>
    <cellStyle name="Notas 3 8" xfId="31272" xr:uid="{39924B0A-C4A3-4018-AB1E-A7728F9E3661}"/>
    <cellStyle name="Notas 3 9" xfId="36998" xr:uid="{2DD6BF11-ADDD-4185-AC6A-71429B041C9B}"/>
    <cellStyle name="Notas 4" xfId="13919" xr:uid="{BC90937D-73AE-4A02-8862-629DB7206EB7}"/>
    <cellStyle name="Notas 4 2" xfId="20397" xr:uid="{ACBA4D83-0941-4AF6-B608-3190B122DE64}"/>
    <cellStyle name="Notas 4 2 2" xfId="22954" xr:uid="{AF223F4B-A731-4079-9859-226CA25CE323}"/>
    <cellStyle name="Notas 4 2 3" xfId="28626" xr:uid="{C1B2F6A8-C4D8-4BB5-9FBA-37523A2FDB26}"/>
    <cellStyle name="Notas 4 3" xfId="17756" xr:uid="{242CE96A-A6E5-462A-B9E5-0B7160C95A88}"/>
    <cellStyle name="Notas 4 4" xfId="21725" xr:uid="{8F27D494-190A-4D0E-BFCE-43A0E615DB2E}"/>
    <cellStyle name="Notas 4 5" xfId="28625" xr:uid="{FF2B443A-1AED-4D2D-8492-F502428543F6}"/>
    <cellStyle name="Notas 4 6" xfId="37002" xr:uid="{4890118A-D8A9-4186-842E-049FC51B40CC}"/>
    <cellStyle name="Notas 5" xfId="14772" xr:uid="{84543ED9-1740-4F7B-9318-EB08F48DFEFA}"/>
    <cellStyle name="Notas 5 2" xfId="20398" xr:uid="{6045C143-5F20-4355-9B3E-16283747930B}"/>
    <cellStyle name="Notas 5 2 2" xfId="22955" xr:uid="{6F17BF00-9300-4A98-8493-5D72C6D75BFA}"/>
    <cellStyle name="Notas 5 2 3" xfId="28628" xr:uid="{5A1DC09D-2E75-4B88-8DAF-36BD583C1735}"/>
    <cellStyle name="Notas 5 3" xfId="17757" xr:uid="{4D9F4941-F143-4C3F-B35F-A36793ACBC80}"/>
    <cellStyle name="Notas 5 4" xfId="21726" xr:uid="{4703B0C2-95BC-4C25-8412-83167519CE00}"/>
    <cellStyle name="Notas 5 5" xfId="28627" xr:uid="{45093875-D2A5-4ECA-8C44-CFA70CC3799E}"/>
    <cellStyle name="Notas 5 6" xfId="37003" xr:uid="{4AC63305-1054-4977-8FD8-706ADA289777}"/>
    <cellStyle name="Notas 6" xfId="15477" xr:uid="{B27D4BBD-2C6B-41B0-9C42-2570305F1A2C}"/>
    <cellStyle name="Notas 6 2" xfId="20399" xr:uid="{9C174C11-E73A-48DB-8FC2-17B8547F36C5}"/>
    <cellStyle name="Notas 6 2 2" xfId="22956" xr:uid="{A3BE4F72-8B57-4267-B58B-4EAA79A28A26}"/>
    <cellStyle name="Notas 6 2 3" xfId="28630" xr:uid="{034D473E-4133-4609-9BF1-B7D5A7E01B96}"/>
    <cellStyle name="Notas 6 3" xfId="17758" xr:uid="{F19354E0-8348-4BE1-A924-38DA4010344D}"/>
    <cellStyle name="Notas 6 4" xfId="21727" xr:uid="{6470C6C9-FEBE-415B-BD9A-5F97573BB007}"/>
    <cellStyle name="Notas 6 5" xfId="28629" xr:uid="{52181125-24BA-4FF2-A973-3EAB46158C13}"/>
    <cellStyle name="Notas 6 6" xfId="37004" xr:uid="{710A988B-BA04-4AC2-AFD6-1CA6104A2FB4}"/>
    <cellStyle name="Notas 7" xfId="20390" xr:uid="{0B660C0E-D49D-4ED4-A341-487EB578814A}"/>
    <cellStyle name="Notas 7 2" xfId="22947" xr:uid="{73D0917B-552D-4F13-A55B-9B32DBCD5CB8}"/>
    <cellStyle name="Notas 7 3" xfId="28631" xr:uid="{0B5A1D6F-E85B-4F9C-8CD2-9D19EE55240A}"/>
    <cellStyle name="Notas 8" xfId="17749" xr:uid="{E2C76698-19EB-465E-A1D5-A636F62D63B6}"/>
    <cellStyle name="Notas 9" xfId="21718" xr:uid="{C493B68C-E715-4C05-B0A0-0C575EBD1714}"/>
    <cellStyle name="Note 2" xfId="175" xr:uid="{DEC90CBA-D946-44E8-A64F-A8F2F42F4355}"/>
    <cellStyle name="Note 2 10" xfId="17759" xr:uid="{9BFF0B60-64DB-4959-B4EE-64EDF4943AFE}"/>
    <cellStyle name="Note 2 10 2" xfId="24775" xr:uid="{A9727ED0-6C99-42A6-9A59-594815884F39}"/>
    <cellStyle name="Note 2 11" xfId="21728" xr:uid="{DAE9CBDB-5CC4-4EC2-B845-77B30D3FA240}"/>
    <cellStyle name="Note 2 11 2" xfId="25248" xr:uid="{71B27C7F-C413-470C-867F-8C2C223D304D}"/>
    <cellStyle name="Note 2 12" xfId="25465" xr:uid="{6929E286-3AAE-4D25-95CA-1C31FAF060B5}"/>
    <cellStyle name="Note 2 13" xfId="25679" xr:uid="{07BADA76-50E1-43A5-9E30-90CE0DB665CD}"/>
    <cellStyle name="Note 2 14" xfId="25869" xr:uid="{2E9A1E39-0F9B-4C29-9F6E-BF75182A529A}"/>
    <cellStyle name="Note 2 15" xfId="26020" xr:uid="{AE2FFA3F-A17E-47D4-860B-2E554D8A8B6C}"/>
    <cellStyle name="Note 2 16" xfId="24160" xr:uid="{25E450AD-5B09-433F-AEC8-15D54F60FDD3}"/>
    <cellStyle name="Note 2 17" xfId="32422" xr:uid="{B8CEABD8-4A9F-464A-ADF4-D7E429630388}"/>
    <cellStyle name="Note 2 18" xfId="37005" xr:uid="{CF6907D8-C6DC-44CF-A747-F243927CA171}"/>
    <cellStyle name="Note 2 19" xfId="39281" xr:uid="{2E0F3590-D3CA-49CF-A8AA-E631BFEDD672}"/>
    <cellStyle name="Note 2 2" xfId="1472" xr:uid="{E55CFD21-6B49-4090-9345-808CF4012A20}"/>
    <cellStyle name="Note 2 2 10" xfId="24688" xr:uid="{E71A1897-E131-42B3-ABA4-6B31E9EC6490}"/>
    <cellStyle name="Note 2 2 11" xfId="24931" xr:uid="{0D10A5B2-E71D-4A29-A173-7DA7FD429695}"/>
    <cellStyle name="Note 2 2 12" xfId="25458" xr:uid="{DAA4B785-6204-4CB5-9E62-91467B0ED350}"/>
    <cellStyle name="Note 2 2 13" xfId="25674" xr:uid="{E4CB32DF-F904-4DFF-93D6-96F3427E2AC2}"/>
    <cellStyle name="Note 2 2 14" xfId="24972" xr:uid="{4B8CD57B-6DEF-4639-9B5F-FCDEE50A6543}"/>
    <cellStyle name="Note 2 2 15" xfId="26025" xr:uid="{9885F7C5-036A-46C3-806B-36B3901B30A6}"/>
    <cellStyle name="Note 2 2 16" xfId="24146" xr:uid="{15EDBFFF-231B-4838-AD0C-03AC6DF3F764}"/>
    <cellStyle name="Note 2 2 17" xfId="37006" xr:uid="{F9EE4B9B-BC53-4BEA-98C8-41F20A9E5BA8}"/>
    <cellStyle name="Note 2 2 18" xfId="39282" xr:uid="{315224F9-41B7-4543-8A43-D8DED3684132}"/>
    <cellStyle name="Note 2 2 2" xfId="2719" xr:uid="{7EEEC17D-F3E2-4E17-B2D4-AFE426649410}"/>
    <cellStyle name="Note 2 2 2 10" xfId="24949" xr:uid="{B3D1F383-B209-4E85-AD89-41ADAFB5C245}"/>
    <cellStyle name="Note 2 2 2 11" xfId="24809" xr:uid="{82DF17BE-9351-4F04-9C68-52C84BA148EA}"/>
    <cellStyle name="Note 2 2 2 12" xfId="26046" xr:uid="{B9846EC0-E97D-468A-A142-366C9220B463}"/>
    <cellStyle name="Note 2 2 2 13" xfId="24136" xr:uid="{AD44464F-C10E-45BE-A722-0C27596210ED}"/>
    <cellStyle name="Note 2 2 2 14" xfId="37007" xr:uid="{D37B67F0-304A-4C18-B86E-C98B4913DDB5}"/>
    <cellStyle name="Note 2 2 2 2" xfId="2720" xr:uid="{71DC9C08-2572-4BCE-BC9C-620E4F284739}"/>
    <cellStyle name="Note 2 2 2 2 10" xfId="24189" xr:uid="{FAFF6E91-798C-45AD-8A81-F394CAAB3DDB}"/>
    <cellStyle name="Note 2 2 2 2 11" xfId="37008" xr:uid="{24546F33-9518-429D-BB01-000A324801C8}"/>
    <cellStyle name="Note 2 2 2 2 2" xfId="10753" xr:uid="{6195977B-A859-43B5-9CB5-DA8F79B60369}"/>
    <cellStyle name="Note 2 2 2 2 2 10" xfId="37009" xr:uid="{4B5C4FCE-6229-4D3D-AADC-2A56DFA99F29}"/>
    <cellStyle name="Note 2 2 2 2 2 2" xfId="21584" xr:uid="{E4702D14-4F1F-42B2-8547-8F0E037BBA6A}"/>
    <cellStyle name="Note 2 2 2 2 2 2 2" xfId="25097" xr:uid="{D659FAF0-4C82-47AB-A482-DF54DFE05095}"/>
    <cellStyle name="Note 2 2 2 2 2 3" xfId="24009" xr:uid="{F6CAB261-3DDC-4CE0-933C-1FE7F4BF08E7}"/>
    <cellStyle name="Note 2 2 2 2 2 3 2" xfId="25216" xr:uid="{553A3304-36A1-4CE6-8F1A-B50A2E927407}"/>
    <cellStyle name="Note 2 2 2 2 2 4" xfId="25422" xr:uid="{2592E07B-C0B9-4A2C-948F-6F007FB2ABDD}"/>
    <cellStyle name="Note 2 2 2 2 2 5" xfId="25638" xr:uid="{53234754-23FF-4900-95BE-4DD3C3D54D6F}"/>
    <cellStyle name="Note 2 2 2 2 2 6" xfId="25845" xr:uid="{9A708537-7D5F-4A2E-A892-AFF79AF7D045}"/>
    <cellStyle name="Note 2 2 2 2 2 7" xfId="25998" xr:uid="{9F8C8E2E-FDA4-4DD7-B9E9-85BE248232F9}"/>
    <cellStyle name="Note 2 2 2 2 2 8" xfId="24633" xr:uid="{156FE8FE-17C4-4AFD-B4F6-DAEED2E17C61}"/>
    <cellStyle name="Note 2 2 2 2 2 9" xfId="24381" xr:uid="{73F6AAAC-AABA-44A3-830B-F326B5748613}"/>
    <cellStyle name="Note 2 2 2 2 3" xfId="12993" xr:uid="{2094A04A-72CF-47D7-815B-A0227410C89B}"/>
    <cellStyle name="Note 2 2 2 2 3 2" xfId="24880" xr:uid="{842DDDE1-8685-483C-AA6B-1A24E44A1676}"/>
    <cellStyle name="Note 2 2 2 2 3 3" xfId="37010" xr:uid="{F3BB7949-9A59-4620-849A-6360A08BA20F}"/>
    <cellStyle name="Note 2 2 2 2 4" xfId="13926" xr:uid="{E9F15E55-5367-4834-ADF2-044972F26B99}"/>
    <cellStyle name="Note 2 2 2 2 4 2" xfId="24936" xr:uid="{1025D0FF-8EFE-4932-A80B-21801AAE42BE}"/>
    <cellStyle name="Note 2 2 2 2 4 3" xfId="37011" xr:uid="{C710A951-AEC8-4A65-8E90-957A06973898}"/>
    <cellStyle name="Note 2 2 2 2 5" xfId="17762" xr:uid="{DADD651F-0EC7-4C91-ADB1-57AFEC2E5933}"/>
    <cellStyle name="Note 2 2 2 2 5 2" xfId="25278" xr:uid="{C9EFB39C-78FA-402F-AB34-9A2190F7AF98}"/>
    <cellStyle name="Note 2 2 2 2 6" xfId="21731" xr:uid="{71AD7C8E-AEBD-420E-B924-5C6A98B5DB79}"/>
    <cellStyle name="Note 2 2 2 2 6 2" xfId="25495" xr:uid="{8B63F402-45E0-4D99-8536-89EC8D83162A}"/>
    <cellStyle name="Note 2 2 2 2 7" xfId="25707" xr:uid="{A14F6474-4842-4C99-84AB-AE4D378D5610}"/>
    <cellStyle name="Note 2 2 2 2 8" xfId="25887" xr:uid="{D43A0B73-E273-4AA7-A9D2-E90696EAEE07}"/>
    <cellStyle name="Note 2 2 2 2 9" xfId="24481" xr:uid="{E84663DB-58A6-4230-A9EF-5B713DD107CF}"/>
    <cellStyle name="Note 2 2 2 3" xfId="2721" xr:uid="{18789B9C-34A9-4B13-A789-6DC8F081E4BD}"/>
    <cellStyle name="Note 2 2 2 3 10" xfId="37012" xr:uid="{7340E20E-CAAC-40CE-A57B-F7752F690A68}"/>
    <cellStyle name="Note 2 2 2 3 2" xfId="10754" xr:uid="{8C01E616-99B9-480A-AD8E-61967557D5B2}"/>
    <cellStyle name="Note 2 2 2 3 2 2" xfId="21585" xr:uid="{EE4B2A1E-7230-4F1B-A296-0A723B9D5682}"/>
    <cellStyle name="Note 2 2 2 3 2 2 2" xfId="25018" xr:uid="{AF7AB1A3-99D3-454F-A1E3-4B45FF2AB630}"/>
    <cellStyle name="Note 2 2 2 3 2 3" xfId="24010" xr:uid="{99C867E9-EBA4-4B71-BEAB-D93AB3B70FFB}"/>
    <cellStyle name="Note 2 2 2 3 2 4" xfId="24432" xr:uid="{9DCAB9FE-7F75-44B9-805F-A9EC6F6CD3B5}"/>
    <cellStyle name="Note 2 2 2 3 2 5" xfId="37013" xr:uid="{9E553818-3422-40F9-8F86-766AC5E4CD44}"/>
    <cellStyle name="Note 2 2 2 3 3" xfId="12994" xr:uid="{3ED05043-0172-46FF-A980-7F095301646B}"/>
    <cellStyle name="Note 2 2 2 3 3 2" xfId="25142" xr:uid="{08624321-D3F6-4293-9315-79C9C80F386F}"/>
    <cellStyle name="Note 2 2 2 3 3 3" xfId="37014" xr:uid="{E063EF80-AB02-4291-BF92-9FDBC3EF329A}"/>
    <cellStyle name="Note 2 2 2 3 4" xfId="13927" xr:uid="{9C106BEC-D68D-4865-A024-4AEAF64E26A7}"/>
    <cellStyle name="Note 2 2 2 3 4 2" xfId="25345" xr:uid="{AD85F8F3-C3B6-47C7-A375-E1FAB01B2372}"/>
    <cellStyle name="Note 2 2 2 3 4 3" xfId="37015" xr:uid="{5B12A494-6462-4398-96C5-25F03CEA4A95}"/>
    <cellStyle name="Note 2 2 2 3 5" xfId="17763" xr:uid="{5B439230-E92E-4DE8-B949-3A504772FD3B}"/>
    <cellStyle name="Note 2 2 2 3 5 2" xfId="25562" xr:uid="{338386DB-FDEE-4AF3-B3C9-263F52DD8247}"/>
    <cellStyle name="Note 2 2 2 3 6" xfId="21732" xr:uid="{C625C8C4-99D1-47F4-AD53-1F7A359B2203}"/>
    <cellStyle name="Note 2 2 2 3 6 2" xfId="25772" xr:uid="{03E6B199-3036-4416-B38A-209AA85A54B2}"/>
    <cellStyle name="Note 2 2 2 3 7" xfId="25934" xr:uid="{E6733C2F-A288-4A2A-8B7D-6EEAF46AE7CB}"/>
    <cellStyle name="Note 2 2 2 3 8" xfId="24548" xr:uid="{FA1EBE5D-78D7-4527-AC69-2036F3755FD2}"/>
    <cellStyle name="Note 2 2 2 3 9" xfId="24256" xr:uid="{9C132DBD-FCE0-4978-991F-747A6496AAAB}"/>
    <cellStyle name="Note 2 2 2 4" xfId="10755" xr:uid="{39BA5ED3-694E-4842-B161-B312A5973F85}"/>
    <cellStyle name="Note 2 2 2 4 10" xfId="37016" xr:uid="{A4CDF064-8CCE-4822-AFB2-475337E9DF2F}"/>
    <cellStyle name="Note 2 2 2 4 2" xfId="20402" xr:uid="{678DD350-4227-49A7-8688-A3442B96CAE4}"/>
    <cellStyle name="Note 2 2 2 4 2 2" xfId="25019" xr:uid="{AE941B04-9940-44BD-AF57-21AC27B6F205}"/>
    <cellStyle name="Note 2 2 2 4 2 3" xfId="24433" xr:uid="{309FD933-298C-4054-BEA6-DBA4934B3C8C}"/>
    <cellStyle name="Note 2 2 2 4 3" xfId="22959" xr:uid="{B8D6D9D9-9569-4E32-BE17-93ED2C93062B}"/>
    <cellStyle name="Note 2 2 2 4 3 2" xfId="25143" xr:uid="{1C4A4C2F-0FC3-4DF1-A5DE-06DEA0F774EE}"/>
    <cellStyle name="Note 2 2 2 4 4" xfId="25346" xr:uid="{3E9A48AE-0B01-400D-96D0-34B149954A96}"/>
    <cellStyle name="Note 2 2 2 4 5" xfId="25563" xr:uid="{7E7C57AE-6594-4CD9-BE0A-3EA5357EEEB5}"/>
    <cellStyle name="Note 2 2 2 4 6" xfId="25773" xr:uid="{CC40212E-DD6D-4777-9B14-DD9C1E5ECC2F}"/>
    <cellStyle name="Note 2 2 2 4 7" xfId="25935" xr:uid="{E7E95497-8E3C-4C16-9B4E-6C97B296B6B2}"/>
    <cellStyle name="Note 2 2 2 4 8" xfId="24549" xr:uid="{513FEAE2-DC67-4054-AB54-E6659AAACB1D}"/>
    <cellStyle name="Note 2 2 2 4 9" xfId="24257" xr:uid="{F91A7841-0203-42CA-9D32-95FD3F91C167}"/>
    <cellStyle name="Note 2 2 2 5" xfId="12992" xr:uid="{97021699-8429-46EF-B4A0-DA8AEC1F9D1E}"/>
    <cellStyle name="Note 2 2 2 5 10" xfId="37017" xr:uid="{095E79DF-8DE1-4DE4-BC8E-1D96C9C1D205}"/>
    <cellStyle name="Note 2 2 2 5 2" xfId="25058" xr:uid="{78173D6F-F9CE-41CB-BD40-3DB3BFA45694}"/>
    <cellStyle name="Note 2 2 2 5 3" xfId="25182" xr:uid="{B273FCE3-B44E-4A1C-AEFE-0B1081622E8F}"/>
    <cellStyle name="Note 2 2 2 5 4" xfId="25385" xr:uid="{FCA005F0-96DF-4E1E-A4C8-59488BC1600A}"/>
    <cellStyle name="Note 2 2 2 5 5" xfId="25602" xr:uid="{7D6CA59F-9F73-4B2E-A0EE-538870ACFF87}"/>
    <cellStyle name="Note 2 2 2 5 6" xfId="25812" xr:uid="{F0DF4B36-4147-4972-9F7E-33F3245EA952}"/>
    <cellStyle name="Note 2 2 2 5 7" xfId="25972" xr:uid="{D3B83802-F1E4-4679-9FE3-C68D6F49911A}"/>
    <cellStyle name="Note 2 2 2 5 8" xfId="24588" xr:uid="{FDD46BE1-8C03-411A-ABC9-F6CC198664FC}"/>
    <cellStyle name="Note 2 2 2 5 9" xfId="24340" xr:uid="{4EBA65C1-CEDE-434B-BF3A-8E30075B9D28}"/>
    <cellStyle name="Note 2 2 2 6" xfId="13925" xr:uid="{745B3277-4ACC-4EC2-8D26-7C00B5547C99}"/>
    <cellStyle name="Note 2 2 2 6 2" xfId="24714" xr:uid="{66CE8587-64F8-4212-9641-D9AD0524D59D}"/>
    <cellStyle name="Note 2 2 2 6 3" xfId="37018" xr:uid="{46903191-C430-4BB7-A864-ABC61DCC9611}"/>
    <cellStyle name="Note 2 2 2 7" xfId="17761" xr:uid="{FD5C06C4-BBF2-4578-908C-B1E43866642E}"/>
    <cellStyle name="Note 2 2 2 7 2" xfId="24907" xr:uid="{FEA95ABF-770D-43CB-B114-FA65A0910505}"/>
    <cellStyle name="Note 2 2 2 8" xfId="21730" xr:uid="{1079D760-E998-4C9E-965B-A7AEB6111008}"/>
    <cellStyle name="Note 2 2 2 8 2" xfId="24761" xr:uid="{0038C962-4487-4091-8367-66F75FBFC7D2}"/>
    <cellStyle name="Note 2 2 2 9" xfId="24968" xr:uid="{1BB18D29-4A08-4D02-A8AB-AE2CFEFE2656}"/>
    <cellStyle name="Note 2 2 3" xfId="10756" xr:uid="{585B35C9-C9FC-4FA8-A913-45EDAED2DAD4}"/>
    <cellStyle name="Note 2 2 3 10" xfId="24701" xr:uid="{CDF06989-AD47-471C-A6A3-3DD5782C23E6}"/>
    <cellStyle name="Note 2 2 3 11" xfId="25066" xr:uid="{28204210-5FCA-475A-9DDE-1C2A8F19071F}"/>
    <cellStyle name="Note 2 2 3 12" xfId="26039" xr:uid="{9B025D46-E596-4348-8D5C-3E44B7928182}"/>
    <cellStyle name="Note 2 2 3 13" xfId="24127" xr:uid="{A76CBC4B-C37E-49C1-9293-4877E8E6B7C9}"/>
    <cellStyle name="Note 2 2 3 14" xfId="37019" xr:uid="{BBF3AC34-0C44-48D7-B282-08196F65F1BE}"/>
    <cellStyle name="Note 2 2 3 2" xfId="14642" xr:uid="{C74C5B1C-7405-47AB-8158-BDC07DB63F8F}"/>
    <cellStyle name="Note 2 2 3 2 10" xfId="24180" xr:uid="{46C2B743-36F5-4717-BAF5-BC6C5956F97F}"/>
    <cellStyle name="Note 2 2 3 2 11" xfId="37020" xr:uid="{9592FACC-CA06-42BB-B96D-41AEC05B3AC1}"/>
    <cellStyle name="Note 2 2 3 2 2" xfId="20403" xr:uid="{3CD3D0B7-C4BB-4DE9-A2B5-A0925859D893}"/>
    <cellStyle name="Note 2 2 3 2 2 2" xfId="25108" xr:uid="{B8DEB70B-39B3-44C0-8B2F-5B92EE6E31B0}"/>
    <cellStyle name="Note 2 2 3 2 2 3" xfId="25227" xr:uid="{FA978CE1-D885-4BC9-A820-B2F48532133C}"/>
    <cellStyle name="Note 2 2 3 2 2 4" xfId="25433" xr:uid="{8E2A2099-48EE-482A-AA0C-E53B51F30A5F}"/>
    <cellStyle name="Note 2 2 3 2 2 5" xfId="25649" xr:uid="{5E869403-EB4C-4BAB-B5BF-A28008CBD0AF}"/>
    <cellStyle name="Note 2 2 3 2 2 6" xfId="25856" xr:uid="{64CB7CE2-8DDB-4C2A-A106-F0D087F7D519}"/>
    <cellStyle name="Note 2 2 3 2 2 7" xfId="26007" xr:uid="{C5F0DFA8-87FF-4DE1-90DA-FE3AEACD13C6}"/>
    <cellStyle name="Note 2 2 3 2 2 8" xfId="24644" xr:uid="{A5CBD62F-EB45-46AD-AC08-0A491B0F9E1E}"/>
    <cellStyle name="Note 2 2 3 2 2 9" xfId="24372" xr:uid="{9361A736-72DD-4D49-B69E-05E3A8F4185F}"/>
    <cellStyle name="Note 2 2 3 2 3" xfId="22960" xr:uid="{5A01F900-F8D7-49B4-A9FF-0F0CDDF4D86A}"/>
    <cellStyle name="Note 2 2 3 2 3 2" xfId="24891" xr:uid="{9B8ADA60-59E6-48FB-9732-59CA0B34B218}"/>
    <cellStyle name="Note 2 2 3 2 4" xfId="24799" xr:uid="{A9F70D40-3CD9-469D-8A61-F1B5E3B65BDB}"/>
    <cellStyle name="Note 2 2 3 2 5" xfId="25269" xr:uid="{F3BE5AA5-B0A6-40B3-BC30-828C060FA29B}"/>
    <cellStyle name="Note 2 2 3 2 6" xfId="25486" xr:uid="{54BBE283-E1C4-4944-80FB-AEA9A9BB11E1}"/>
    <cellStyle name="Note 2 2 3 2 7" xfId="25698" xr:uid="{A6032A5C-8698-489A-8CDF-2906E9F8BC2C}"/>
    <cellStyle name="Note 2 2 3 2 8" xfId="25880" xr:uid="{DC919BD9-70E9-419E-BFFE-F83D55A75214}"/>
    <cellStyle name="Note 2 2 3 2 9" xfId="24472" xr:uid="{D535D04F-04F4-4EF7-A2DA-C6A4BC9EFD7F}"/>
    <cellStyle name="Note 2 2 3 3" xfId="17764" xr:uid="{FE4A3520-77EA-407C-9E29-21DE364A22D2}"/>
    <cellStyle name="Note 2 2 3 3 2" xfId="24434" xr:uid="{F9EAD074-2CC7-47E3-9A02-80BD627EC1B3}"/>
    <cellStyle name="Note 2 2 3 3 2 2" xfId="25020" xr:uid="{66B13FCD-985C-4582-B63A-D51584747841}"/>
    <cellStyle name="Note 2 2 3 3 3" xfId="25144" xr:uid="{82C1535F-977F-4B77-A154-261BB888D5D8}"/>
    <cellStyle name="Note 2 2 3 3 4" xfId="25347" xr:uid="{D8D69724-57D7-4718-9D4C-F243C33FBC80}"/>
    <cellStyle name="Note 2 2 3 3 5" xfId="25564" xr:uid="{D60D594B-2278-4BC6-8B8F-C71BD7626A39}"/>
    <cellStyle name="Note 2 2 3 3 6" xfId="25774" xr:uid="{9D0BF619-6BA8-45C4-83C8-28485765E7F8}"/>
    <cellStyle name="Note 2 2 3 3 7" xfId="25936" xr:uid="{9F10DBC0-13B9-4B43-9432-10DD23964C06}"/>
    <cellStyle name="Note 2 2 3 3 8" xfId="24550" xr:uid="{DB15BAB1-5E54-42E9-95EA-F108A3FD605D}"/>
    <cellStyle name="Note 2 2 3 3 9" xfId="24258" xr:uid="{813C4368-9282-4C4F-90E3-46084CC1FC03}"/>
    <cellStyle name="Note 2 2 3 4" xfId="21733" xr:uid="{2B92C6B8-0EBB-4B33-9A3C-B64F00FF9BCB}"/>
    <cellStyle name="Note 2 2 3 4 2" xfId="24435" xr:uid="{4A268DD7-4751-4018-B19F-A5D7A063855D}"/>
    <cellStyle name="Note 2 2 3 4 2 2" xfId="25021" xr:uid="{B8883DD0-D16C-4936-9CBD-FE416791A8FC}"/>
    <cellStyle name="Note 2 2 3 4 3" xfId="25145" xr:uid="{F15ABCA0-575A-4B40-9F54-D35C69F704CA}"/>
    <cellStyle name="Note 2 2 3 4 4" xfId="25348" xr:uid="{3F986C67-D81F-4AF9-A36C-9EDFA2F7D341}"/>
    <cellStyle name="Note 2 2 3 4 5" xfId="25565" xr:uid="{15530675-78FB-4A64-A68B-A89545242503}"/>
    <cellStyle name="Note 2 2 3 4 6" xfId="25775" xr:uid="{F3D4FD55-36BA-4E13-8BBA-A07FD2255249}"/>
    <cellStyle name="Note 2 2 3 4 7" xfId="25937" xr:uid="{CDDF7E99-D90E-4FB4-9E63-BD563272D4E8}"/>
    <cellStyle name="Note 2 2 3 4 8" xfId="24551" xr:uid="{114B0BAC-D2F9-4E0E-94EC-04AFE265BD7A}"/>
    <cellStyle name="Note 2 2 3 4 9" xfId="24259" xr:uid="{2FAA053A-491C-46CE-B33B-480454F86D2E}"/>
    <cellStyle name="Note 2 2 3 5" xfId="24334" xr:uid="{F240B4CB-78C5-4B30-B970-9B586939254C}"/>
    <cellStyle name="Note 2 2 3 5 2" xfId="25062" xr:uid="{340F42F5-7653-43AD-8660-4E5626AE7581}"/>
    <cellStyle name="Note 2 2 3 5 3" xfId="25186" xr:uid="{2A907011-F9CF-43FB-947E-873A7FCF9277}"/>
    <cellStyle name="Note 2 2 3 5 4" xfId="25389" xr:uid="{E5AC00D9-3FAA-4CC3-A3B6-8C36AB279142}"/>
    <cellStyle name="Note 2 2 3 5 5" xfId="25606" xr:uid="{1D22EE2D-07B8-4295-89C3-3ED7A732B13F}"/>
    <cellStyle name="Note 2 2 3 5 6" xfId="25816" xr:uid="{5668CAD4-03A8-4F90-B1DA-0ABCE17B904B}"/>
    <cellStyle name="Note 2 2 3 5 7" xfId="25976" xr:uid="{33D606DF-D9CC-4A5A-A361-0ECC71B7E451}"/>
    <cellStyle name="Note 2 2 3 5 8" xfId="24592" xr:uid="{681604F3-3A3A-45B0-B148-E24B394E19DC}"/>
    <cellStyle name="Note 2 2 3 6" xfId="24725" xr:uid="{55758863-F9DE-4254-B00D-411FDAEAF522}"/>
    <cellStyle name="Note 2 2 3 7" xfId="24901" xr:uid="{B43BE2E4-3841-4317-9CF8-28EF10232025}"/>
    <cellStyle name="Note 2 2 3 8" xfId="24902" xr:uid="{70CEFD16-0819-4718-AE2A-8B04F77F6E38}"/>
    <cellStyle name="Note 2 2 3 9" xfId="24913" xr:uid="{1DEABEB2-69ED-48E4-836A-B86C9EAF27F0}"/>
    <cellStyle name="Note 2 2 4" xfId="12991" xr:uid="{1A7A970C-33E8-4BAB-B784-6D123A8B8437}"/>
    <cellStyle name="Note 2 2 4 10" xfId="24966" xr:uid="{23305F14-A744-48F2-BA3D-F4F861F6CA49}"/>
    <cellStyle name="Note 2 2 4 11" xfId="24920" xr:uid="{97329ABB-87F1-4AAC-B36B-BDAA246C7204}"/>
    <cellStyle name="Note 2 2 4 12" xfId="26033" xr:uid="{0F9C0F0D-A477-4F6C-AA15-D1821D188700}"/>
    <cellStyle name="Note 2 2 4 13" xfId="24121" xr:uid="{82E623E8-CB89-4A7A-8CDD-E934C47B602B}"/>
    <cellStyle name="Note 2 2 4 14" xfId="37021" xr:uid="{DC311170-25C2-4C5B-B968-3DA2F0D9E393}"/>
    <cellStyle name="Note 2 2 4 2" xfId="14775" xr:uid="{4CC66A01-1DA8-4D46-B641-6DA2169BA1A5}"/>
    <cellStyle name="Note 2 2 4 2 10" xfId="24174" xr:uid="{804E8F66-B4EE-4A4D-938B-02E1FF438B15}"/>
    <cellStyle name="Note 2 2 4 2 11" xfId="37022" xr:uid="{CA7250A3-8AD5-455D-9DCA-16236BF2226C}"/>
    <cellStyle name="Note 2 2 4 2 2" xfId="20404" xr:uid="{9991C4C2-F70D-446E-B2DD-8E04FC38D91C}"/>
    <cellStyle name="Note 2 2 4 2 2 2" xfId="25114" xr:uid="{DAF9553C-C452-4133-8BBB-D525AFD01E08}"/>
    <cellStyle name="Note 2 2 4 2 2 3" xfId="25233" xr:uid="{007FC5E2-E199-4785-AE22-B81BC0CBB79C}"/>
    <cellStyle name="Note 2 2 4 2 2 4" xfId="25439" xr:uid="{C5A89F31-76E8-4DE0-A9CB-4D8CFDD574A3}"/>
    <cellStyle name="Note 2 2 4 2 2 5" xfId="25655" xr:uid="{6A01F57A-FAED-49CC-AA3E-00E8CBE42DE7}"/>
    <cellStyle name="Note 2 2 4 2 2 6" xfId="25862" xr:uid="{A64BE8E0-8944-466B-8FAC-1800B6696ABD}"/>
    <cellStyle name="Note 2 2 4 2 2 7" xfId="26011" xr:uid="{877792A8-3FCD-4754-BF00-9291FCE600F9}"/>
    <cellStyle name="Note 2 2 4 2 2 8" xfId="24650" xr:uid="{E0242976-FB6F-4BB4-A2C6-5F9D734ABB94}"/>
    <cellStyle name="Note 2 2 4 2 2 9" xfId="24366" xr:uid="{F152CE4E-FC25-4F0B-AF9E-FCD827782ACF}"/>
    <cellStyle name="Note 2 2 4 2 3" xfId="22961" xr:uid="{8B5B1085-46BC-4DFE-B8F3-D225167BBEB9}"/>
    <cellStyle name="Note 2 2 4 2 3 2" xfId="24897" xr:uid="{8FEBCEBA-6028-4A12-9845-852F11CA14FB}"/>
    <cellStyle name="Note 2 2 4 2 4" xfId="24803" xr:uid="{496BEECD-04C8-46AC-BFC8-E06DB1AFABA2}"/>
    <cellStyle name="Note 2 2 4 2 5" xfId="25263" xr:uid="{F35A067A-F205-4BE0-9CD0-A1AC61A22870}"/>
    <cellStyle name="Note 2 2 4 2 6" xfId="25480" xr:uid="{6EEDAEF2-EF1D-44A2-846C-1D4D86EB80F5}"/>
    <cellStyle name="Note 2 2 4 2 7" xfId="25692" xr:uid="{BA556E83-1B1F-413D-8173-D4872912D074}"/>
    <cellStyle name="Note 2 2 4 2 8" xfId="25876" xr:uid="{A30F2A68-97A2-469F-AD9E-14FF886648BA}"/>
    <cellStyle name="Note 2 2 4 2 9" xfId="24466" xr:uid="{1F336985-0A80-4C0D-AB3D-859FF7F0C31A}"/>
    <cellStyle name="Note 2 2 4 3" xfId="17765" xr:uid="{63409B18-74F1-4079-870E-0B8DFB50506F}"/>
    <cellStyle name="Note 2 2 4 3 2" xfId="24436" xr:uid="{8A89489B-5265-4DE2-943B-C367DE4D95BC}"/>
    <cellStyle name="Note 2 2 4 3 2 2" xfId="25022" xr:uid="{C9F34EC4-F0DC-44BF-B21F-322A6436996F}"/>
    <cellStyle name="Note 2 2 4 3 3" xfId="25146" xr:uid="{48785363-2FF2-4917-91A7-C09A5E5FF427}"/>
    <cellStyle name="Note 2 2 4 3 4" xfId="25349" xr:uid="{038690DD-D03A-4F53-8D8B-7B4238D7EB71}"/>
    <cellStyle name="Note 2 2 4 3 5" xfId="25566" xr:uid="{C1D310FD-0460-4BE8-8255-D868E51C5751}"/>
    <cellStyle name="Note 2 2 4 3 6" xfId="25776" xr:uid="{1A82772E-F776-4BBB-9DAA-F93298307423}"/>
    <cellStyle name="Note 2 2 4 3 7" xfId="25938" xr:uid="{931A5734-C380-4476-B763-721CDD1926FC}"/>
    <cellStyle name="Note 2 2 4 3 8" xfId="24552" xr:uid="{DED5AFDA-FF6B-4B69-932C-BDFC01B019B7}"/>
    <cellStyle name="Note 2 2 4 3 9" xfId="24260" xr:uid="{4CDCCCA7-2938-4148-8808-97D6B25E8DAE}"/>
    <cellStyle name="Note 2 2 4 4" xfId="21734" xr:uid="{0AC28BCC-CD3B-45E6-9977-18730A1D54B1}"/>
    <cellStyle name="Note 2 2 4 4 2" xfId="24437" xr:uid="{459A285B-C2F3-4D85-A581-6983E6B9A28E}"/>
    <cellStyle name="Note 2 2 4 4 2 2" xfId="25023" xr:uid="{A8389236-FED8-47C8-B01C-4C7F463733EE}"/>
    <cellStyle name="Note 2 2 4 4 3" xfId="25147" xr:uid="{014672FA-9633-4B17-892B-EB074E46652F}"/>
    <cellStyle name="Note 2 2 4 4 4" xfId="25350" xr:uid="{567E8DBB-3E0C-4779-A111-2CE29FF7FDEB}"/>
    <cellStyle name="Note 2 2 4 4 5" xfId="25567" xr:uid="{A579160F-DB74-446A-B9C6-1FF40B9F606B}"/>
    <cellStyle name="Note 2 2 4 4 6" xfId="25777" xr:uid="{1BA39FE6-974F-49A3-B622-FA398F5314F8}"/>
    <cellStyle name="Note 2 2 4 4 7" xfId="25939" xr:uid="{273F1AB6-8698-4A55-A0EB-B0EE8608FB95}"/>
    <cellStyle name="Note 2 2 4 4 8" xfId="24553" xr:uid="{A67E1B1C-DE6A-4214-B3C0-1A446C64138B}"/>
    <cellStyle name="Note 2 2 4 4 9" xfId="24261" xr:uid="{7FD30F45-DB1F-4311-B526-86B637007F87}"/>
    <cellStyle name="Note 2 2 4 5" xfId="24331" xr:uid="{719B0B35-2CB3-49D6-94A7-F37F08138B43}"/>
    <cellStyle name="Note 2 2 4 5 2" xfId="25064" xr:uid="{17A8F62C-CA3F-4B5C-9599-0C56A5EC3119}"/>
    <cellStyle name="Note 2 2 4 5 3" xfId="25188" xr:uid="{018ED1DF-D100-4630-9474-B8FD03646E51}"/>
    <cellStyle name="Note 2 2 4 5 4" xfId="25391" xr:uid="{5149DA95-98C4-4684-81F4-ABA36463F312}"/>
    <cellStyle name="Note 2 2 4 5 5" xfId="25608" xr:uid="{9D164CC0-7300-4FF2-802F-0D044694508B}"/>
    <cellStyle name="Note 2 2 4 5 6" xfId="25818" xr:uid="{919CA011-9EAA-407A-BC0B-B4816B48BFE6}"/>
    <cellStyle name="Note 2 2 4 5 7" xfId="25978" xr:uid="{365E5796-EB95-4240-A7B0-433D077F83FE}"/>
    <cellStyle name="Note 2 2 4 5 8" xfId="24594" xr:uid="{C2084EFA-7065-481F-820A-2D5E809B2549}"/>
    <cellStyle name="Note 2 2 4 6" xfId="24731" xr:uid="{70C1E9AD-09B1-46CD-A3BE-E2FBDC728A0A}"/>
    <cellStyle name="Note 2 2 4 7" xfId="24748" xr:uid="{F38EDFDA-53C2-4415-A904-57885F2EB3B9}"/>
    <cellStyle name="Note 2 2 4 8" xfId="24794" xr:uid="{3DA28396-E101-4092-8739-1D395D47F81A}"/>
    <cellStyle name="Note 2 2 4 9" xfId="24952" xr:uid="{1545C23D-7F96-4C8E-B27C-676E8FC95A54}"/>
    <cellStyle name="Note 2 2 5" xfId="13924" xr:uid="{EAC641C0-2EDC-4A11-BBFB-E6AE92525AE0}"/>
    <cellStyle name="Note 2 2 5 10" xfId="24199" xr:uid="{D0BBE5CB-E49D-493D-BA89-A9A9A929D6C8}"/>
    <cellStyle name="Note 2 2 5 11" xfId="37023" xr:uid="{0CC918E6-1B3A-4CD1-8A31-98773F0B3118}"/>
    <cellStyle name="Note 2 2 5 2" xfId="20405" xr:uid="{D3F03030-4099-4920-A863-B10E61C44DD2}"/>
    <cellStyle name="Note 2 2 5 2 2" xfId="22962" xr:uid="{B824D129-F461-42E1-9D6B-D60419C6DFCC}"/>
    <cellStyle name="Note 2 2 5 2 2 2" xfId="25089" xr:uid="{5E7144A3-DE4B-4C26-8A46-AAFF842B180D}"/>
    <cellStyle name="Note 2 2 5 2 3" xfId="25208" xr:uid="{DB945207-A9CA-4BE9-B6D2-10A69C430C1D}"/>
    <cellStyle name="Note 2 2 5 2 4" xfId="25414" xr:uid="{BEAC0ED0-25B0-4EF2-9BB8-928075F83094}"/>
    <cellStyle name="Note 2 2 5 2 5" xfId="25630" xr:uid="{9A236E83-122F-4786-A10F-0A71DC7B37B2}"/>
    <cellStyle name="Note 2 2 5 2 6" xfId="25837" xr:uid="{46B7F0B4-2FCF-480E-8887-9D7D1AF7A424}"/>
    <cellStyle name="Note 2 2 5 2 7" xfId="25990" xr:uid="{365E858C-60D3-4B14-90B6-57B58B81A3D7}"/>
    <cellStyle name="Note 2 2 5 2 8" xfId="24625" xr:uid="{24C62CF6-A85D-4170-B47B-F7C1F466B347}"/>
    <cellStyle name="Note 2 2 5 2 9" xfId="24391" xr:uid="{8DD4265A-6D33-46BA-942D-6C23BAB4F101}"/>
    <cellStyle name="Note 2 2 5 3" xfId="17766" xr:uid="{29386E87-69F4-4443-B263-C3B44A0670E6}"/>
    <cellStyle name="Note 2 2 5 3 2" xfId="24872" xr:uid="{79AF7DDD-2045-4379-9BBA-A537C557F23F}"/>
    <cellStyle name="Note 2 2 5 4" xfId="21735" xr:uid="{F76A5B3A-EE20-4B03-8FD2-46A0846FEA9F}"/>
    <cellStyle name="Note 2 2 5 4 2" xfId="24863" xr:uid="{A62EAC13-9807-45F5-9E49-BE941B5E1362}"/>
    <cellStyle name="Note 2 2 5 5" xfId="25288" xr:uid="{6D8BD1B4-940B-4662-A41B-1F5A7AD3DBBA}"/>
    <cellStyle name="Note 2 2 5 6" xfId="25505" xr:uid="{097CCB23-9A6A-44CA-934B-FBB14FA34D73}"/>
    <cellStyle name="Note 2 2 5 7" xfId="25717" xr:uid="{15D5ABE2-3ADC-4E5A-A2A7-B2357683CBF6}"/>
    <cellStyle name="Note 2 2 5 8" xfId="25895" xr:uid="{5753336C-380E-436E-BAA7-0731CBF5690F}"/>
    <cellStyle name="Note 2 2 5 9" xfId="24491" xr:uid="{3FF9704D-14BC-43F6-963A-C8D2A528309B}"/>
    <cellStyle name="Note 2 2 6" xfId="20401" xr:uid="{E543FAF5-8DC3-4EBB-B2F5-83358D77A140}"/>
    <cellStyle name="Note 2 2 6 2" xfId="22958" xr:uid="{7CDAAB1A-CC15-4E6C-95AF-E4B1DFFF1930}"/>
    <cellStyle name="Note 2 2 6 2 2" xfId="25024" xr:uid="{9AE45D1B-AC7E-43C1-A06E-B074A2DBE48E}"/>
    <cellStyle name="Note 2 2 6 2 3" xfId="24438" xr:uid="{2DCC56D4-9173-4FB9-86A2-560E719F22F0}"/>
    <cellStyle name="Note 2 2 6 3" xfId="25148" xr:uid="{31E80333-7F37-4F9C-B620-9AB570C2EFDE}"/>
    <cellStyle name="Note 2 2 6 4" xfId="25351" xr:uid="{C51F3E0A-D859-47AD-8775-B99C2507A17D}"/>
    <cellStyle name="Note 2 2 6 5" xfId="25568" xr:uid="{68957F45-90E4-42AF-B145-7DEE5B712F46}"/>
    <cellStyle name="Note 2 2 6 6" xfId="25778" xr:uid="{428942D0-8120-40A1-A197-72BD2C68ED5A}"/>
    <cellStyle name="Note 2 2 6 7" xfId="25940" xr:uid="{798447ED-4267-42D1-AFFC-A3FE1C0C9841}"/>
    <cellStyle name="Note 2 2 6 8" xfId="24554" xr:uid="{F80B141F-3B50-4AC4-99A5-5E43E96CEBEC}"/>
    <cellStyle name="Note 2 2 6 9" xfId="24262" xr:uid="{51A412A4-D5EE-4957-B98B-0EA83FBB1137}"/>
    <cellStyle name="Note 2 2 7" xfId="17760" xr:uid="{2212D878-576C-4DE2-9470-6031C98D55B3}"/>
    <cellStyle name="Note 2 2 7 2" xfId="24439" xr:uid="{5DDB5BDB-9C67-43BF-913A-D4B69237C1ED}"/>
    <cellStyle name="Note 2 2 7 2 2" xfId="25025" xr:uid="{3853A818-12EB-4E2F-8147-4B3551610DDB}"/>
    <cellStyle name="Note 2 2 7 3" xfId="25149" xr:uid="{9560DFD2-B8E1-4310-8EE6-2B93CD7B0874}"/>
    <cellStyle name="Note 2 2 7 4" xfId="25352" xr:uid="{0B064E25-0F28-48E3-BD64-DC0B9672150F}"/>
    <cellStyle name="Note 2 2 7 5" xfId="25569" xr:uid="{60B8021C-8EF6-4F51-9D65-82AC1F774E13}"/>
    <cellStyle name="Note 2 2 7 6" xfId="25779" xr:uid="{415E529F-C641-4B97-8AB0-DDDC415A5B07}"/>
    <cellStyle name="Note 2 2 7 7" xfId="25941" xr:uid="{D816DBAE-652C-4062-88EF-4BB07194C81E}"/>
    <cellStyle name="Note 2 2 7 8" xfId="24555" xr:uid="{476E47DC-B28C-4368-8804-C45F6669AC12}"/>
    <cellStyle name="Note 2 2 7 9" xfId="24263" xr:uid="{B4518F51-F9CB-4A40-B9EE-A4A347667CE7}"/>
    <cellStyle name="Note 2 2 8" xfId="21729" xr:uid="{EF9A7496-4B01-46A2-B726-70FD33705D00}"/>
    <cellStyle name="Note 2 2 8 2" xfId="25053" xr:uid="{E2FC88DF-4287-45C2-9F45-BF26DFB3811A}"/>
    <cellStyle name="Note 2 2 8 3" xfId="25177" xr:uid="{5400B0F3-3ADC-4CD1-A2F1-A340D5E82E66}"/>
    <cellStyle name="Note 2 2 8 4" xfId="25380" xr:uid="{DC05A795-F236-4400-AE30-B11E20229FCF}"/>
    <cellStyle name="Note 2 2 8 5" xfId="25597" xr:uid="{D6D70E7F-7890-47A5-BF21-EF7DD88EF3E7}"/>
    <cellStyle name="Note 2 2 8 6" xfId="25807" xr:uid="{B21AA46D-B298-4C7A-B638-53B9DF92D2DA}"/>
    <cellStyle name="Note 2 2 8 7" xfId="25968" xr:uid="{C3A96CD2-5027-49E6-9F64-CF5C79AF297A}"/>
    <cellStyle name="Note 2 2 8 8" xfId="24583" xr:uid="{34A5911F-4539-4AEE-8952-E95629F21A79}"/>
    <cellStyle name="Note 2 2 8 9" xfId="24346" xr:uid="{36FD3918-90DB-480A-9A16-3039468FE35B}"/>
    <cellStyle name="Note 2 2 9" xfId="24704" xr:uid="{0DE578A0-1DA4-4FD7-932A-E10F39E73469}"/>
    <cellStyle name="Note 2 3" xfId="1473" xr:uid="{A152BB44-59F9-4DB0-8EF1-20F2BDE104A7}"/>
    <cellStyle name="Note 2 3 10" xfId="24831" xr:uid="{53E2BF90-A9D0-49AE-BF43-F09CA6F2BC00}"/>
    <cellStyle name="Note 2 3 11" xfId="24670" xr:uid="{98B3B996-9872-4607-B4B6-3F189092479E}"/>
    <cellStyle name="Note 2 3 12" xfId="26050" xr:uid="{FBFE308B-8F4E-4B8D-94FC-8C11743DD3D3}"/>
    <cellStyle name="Note 2 3 13" xfId="24140" xr:uid="{E263FE2C-E654-40E9-838A-B65043FA1A46}"/>
    <cellStyle name="Note 2 3 14" xfId="37024" xr:uid="{71E8ED7F-F7AB-4537-8A1A-B86BB1993D03}"/>
    <cellStyle name="Note 2 3 15" xfId="2722" xr:uid="{96289241-4E89-407B-B761-AEFB1F3D5B2D}"/>
    <cellStyle name="Note 2 3 2" xfId="2723" xr:uid="{D544EA48-2501-48DE-9DFC-B162D0AF2536}"/>
    <cellStyle name="Note 2 3 2 10" xfId="24193" xr:uid="{1EBA1459-4D77-4DCA-8654-3034DAADCCCB}"/>
    <cellStyle name="Note 2 3 2 11" xfId="37025" xr:uid="{57488B02-0FF5-4056-A35C-68AAB55DF924}"/>
    <cellStyle name="Note 2 3 2 2" xfId="10757" xr:uid="{119828D4-557B-4407-873E-A557627D093A}"/>
    <cellStyle name="Note 2 3 2 2 10" xfId="37026" xr:uid="{3DA3B74B-5C81-417F-B92F-1CB30F6BB72F}"/>
    <cellStyle name="Note 2 3 2 2 2" xfId="20407" xr:uid="{B5276768-037C-4401-B2B7-440FC2436565}"/>
    <cellStyle name="Note 2 3 2 2 2 2" xfId="25093" xr:uid="{39DBCE36-724D-4D23-8CE8-E5A90D3FF859}"/>
    <cellStyle name="Note 2 3 2 2 3" xfId="22964" xr:uid="{948AE46C-4D43-45B0-9AD3-9C361C6E7233}"/>
    <cellStyle name="Note 2 3 2 2 3 2" xfId="25212" xr:uid="{0868AC7F-63AB-4CF1-A699-4BEB61B341C8}"/>
    <cellStyle name="Note 2 3 2 2 4" xfId="25418" xr:uid="{E0FA376A-516F-4299-A6A2-D4617F585BF2}"/>
    <cellStyle name="Note 2 3 2 2 5" xfId="25634" xr:uid="{C9720C8F-D51E-481E-8EC5-6F4315D75871}"/>
    <cellStyle name="Note 2 3 2 2 6" xfId="25841" xr:uid="{B1664E40-228C-48EF-8258-93E9F478DF76}"/>
    <cellStyle name="Note 2 3 2 2 7" xfId="25994" xr:uid="{CDF6F3CD-FA19-4CA1-8E5B-EE88D19746B8}"/>
    <cellStyle name="Note 2 3 2 2 8" xfId="24629" xr:uid="{180007A8-B88D-41A9-922C-9A818B2F5C3F}"/>
    <cellStyle name="Note 2 3 2 2 9" xfId="24385" xr:uid="{1C73ACD5-02EA-4051-AA02-CDAD1AB3CCF1}"/>
    <cellStyle name="Note 2 3 2 3" xfId="12996" xr:uid="{CB661FA7-D080-4171-A5E6-9DF3B0609E14}"/>
    <cellStyle name="Note 2 3 2 3 2" xfId="24876" xr:uid="{69176A36-15EB-479C-A9FF-22C5A7A8F759}"/>
    <cellStyle name="Note 2 3 2 3 3" xfId="37027" xr:uid="{CEE41DD8-299E-4FE4-A599-238B1B4ABE4C}"/>
    <cellStyle name="Note 2 3 2 4" xfId="13929" xr:uid="{7C74A865-ABDB-42BF-ABF6-F64488E4B422}"/>
    <cellStyle name="Note 2 3 2 4 2" xfId="24927" xr:uid="{7EB8805C-CF1E-406E-B77D-7EDDC0AE7029}"/>
    <cellStyle name="Note 2 3 2 4 3" xfId="37028" xr:uid="{C1C0440B-7084-452F-B530-FA91FB9B22C2}"/>
    <cellStyle name="Note 2 3 2 5" xfId="17768" xr:uid="{45292AAA-CFF1-4BDA-9322-D0740F455454}"/>
    <cellStyle name="Note 2 3 2 5 2" xfId="25282" xr:uid="{F5A07692-AB6E-44D0-942E-4B9851853E3B}"/>
    <cellStyle name="Note 2 3 2 6" xfId="21737" xr:uid="{EFAEF4D3-8465-47C6-82ED-53284D3BFDB2}"/>
    <cellStyle name="Note 2 3 2 6 2" xfId="25499" xr:uid="{A2249B32-A8FF-4C39-8AD5-45297813E7AF}"/>
    <cellStyle name="Note 2 3 2 7" xfId="25711" xr:uid="{9651EF55-2E17-4C81-8BAD-85ED899CF3FA}"/>
    <cellStyle name="Note 2 3 2 8" xfId="25891" xr:uid="{785BDC94-90FA-48C9-9F27-F209B7540AA6}"/>
    <cellStyle name="Note 2 3 2 9" xfId="24485" xr:uid="{6A2ED1F5-FFF0-4AFA-BAFF-71A2B10B1B85}"/>
    <cellStyle name="Note 2 3 3" xfId="2724" xr:uid="{18863D9E-F2F8-4D90-9EB9-CFEFD115F603}"/>
    <cellStyle name="Note 2 3 3 10" xfId="31273" xr:uid="{886A7349-6196-44D1-8205-81C4B14253EF}"/>
    <cellStyle name="Note 2 3 3 11" xfId="37029" xr:uid="{E52C7373-B4FA-42BB-BE7C-5FED6AEA0653}"/>
    <cellStyle name="Note 2 3 3 2" xfId="10758" xr:uid="{D07560B9-9889-4F87-9885-05D40713DF4E}"/>
    <cellStyle name="Note 2 3 3 2 2" xfId="20408" xr:uid="{229C16E3-411E-4D41-859E-B39EE62A38A3}"/>
    <cellStyle name="Note 2 3 3 2 2 2" xfId="25026" xr:uid="{911E0856-41A4-4D95-9641-D33C20BECB11}"/>
    <cellStyle name="Note 2 3 3 2 3" xfId="22965" xr:uid="{57A3DA00-8C35-419E-9E7F-9A294C9B3DF3}"/>
    <cellStyle name="Note 2 3 3 2 4" xfId="24440" xr:uid="{F5201F66-290F-439F-BB63-614ED5646F7F}"/>
    <cellStyle name="Note 2 3 3 2 5" xfId="37030" xr:uid="{6F07BC3F-B271-441E-A4B5-B6C1240A258E}"/>
    <cellStyle name="Note 2 3 3 3" xfId="12997" xr:uid="{99A18EF9-E4C6-4BD1-8338-91DE3D978B40}"/>
    <cellStyle name="Note 2 3 3 3 2" xfId="25150" xr:uid="{3B8890C2-C167-42CB-9BFB-D2A72389EA33}"/>
    <cellStyle name="Note 2 3 3 3 3" xfId="37031" xr:uid="{B817CBF5-AC79-4831-9134-1B7B4A289B50}"/>
    <cellStyle name="Note 2 3 3 4" xfId="13930" xr:uid="{FA1B0C47-F99D-4C87-84CB-F9074A77D35A}"/>
    <cellStyle name="Note 2 3 3 4 2" xfId="25353" xr:uid="{ADA05D5E-54B5-428A-BFE1-4CEBD9F5F69C}"/>
    <cellStyle name="Note 2 3 3 4 3" xfId="37032" xr:uid="{A78A003E-7242-46C3-8513-6610E65407E1}"/>
    <cellStyle name="Note 2 3 3 5" xfId="14641" xr:uid="{2AAC9A0B-BE41-46B6-81CF-5B258DB83FC6}"/>
    <cellStyle name="Note 2 3 3 5 2" xfId="25570" xr:uid="{08D003B0-3529-4035-B1C0-4E1BFE3AEF0D}"/>
    <cellStyle name="Note 2 3 3 5 3" xfId="37033" xr:uid="{D927AE20-93A2-4779-8916-290E51B1AA0C}"/>
    <cellStyle name="Note 2 3 3 6" xfId="17769" xr:uid="{4345268B-5173-4BE6-9295-9F1AE51514CB}"/>
    <cellStyle name="Note 2 3 3 6 2" xfId="25780" xr:uid="{7463F6E1-458A-405F-85D4-1AD918355D6E}"/>
    <cellStyle name="Note 2 3 3 7" xfId="21738" xr:uid="{A0A56CCB-737B-4D10-AF99-06862F0E1142}"/>
    <cellStyle name="Note 2 3 3 7 2" xfId="25942" xr:uid="{85200C65-5D39-42D8-ABD9-3DCE7E4E4D89}"/>
    <cellStyle name="Note 2 3 3 8" xfId="24556" xr:uid="{BDFD773D-2699-43FE-BE64-96BF4FA27D49}"/>
    <cellStyle name="Note 2 3 3 9" xfId="24264" xr:uid="{0D78EE2E-7ACA-469B-82C0-FF5D123EBCA1}"/>
    <cellStyle name="Note 2 3 4" xfId="10759" xr:uid="{C874CB35-EB55-4B69-9901-0132373920CD}"/>
    <cellStyle name="Note 2 3 4 10" xfId="37034" xr:uid="{3317DA62-3567-4CD7-82E2-499F067E52C1}"/>
    <cellStyle name="Note 2 3 4 2" xfId="15047" xr:uid="{0E4F976B-8508-413F-8DF7-C8BC5F6F8725}"/>
    <cellStyle name="Note 2 3 4 2 2" xfId="20409" xr:uid="{0C26EC81-5ADF-4DB9-8323-55B8D3E72971}"/>
    <cellStyle name="Note 2 3 4 2 2 2" xfId="25027" xr:uid="{C131EDD1-8967-45D9-9C98-EA9060A97FE0}"/>
    <cellStyle name="Note 2 3 4 2 3" xfId="22966" xr:uid="{BF939900-9F53-4D96-9FD4-8C1B7AC88205}"/>
    <cellStyle name="Note 2 3 4 2 4" xfId="24441" xr:uid="{D35BAA22-9F6C-4BB7-A726-E270C6CC3116}"/>
    <cellStyle name="Note 2 3 4 2 5" xfId="37035" xr:uid="{6692B951-72DA-4E79-BB5C-9482BE26A8D4}"/>
    <cellStyle name="Note 2 3 4 3" xfId="17770" xr:uid="{F53BB824-E951-4A0A-92D7-11F11AC504C9}"/>
    <cellStyle name="Note 2 3 4 3 2" xfId="25151" xr:uid="{AC0B86C1-F0E0-4742-BABF-FE71F24EB38C}"/>
    <cellStyle name="Note 2 3 4 4" xfId="21739" xr:uid="{98D4A87A-A428-484C-9108-B37BCBA8AD6D}"/>
    <cellStyle name="Note 2 3 4 4 2" xfId="25354" xr:uid="{BE3DB6A8-78F9-4E4A-9E3D-F19EE32D692B}"/>
    <cellStyle name="Note 2 3 4 5" xfId="25571" xr:uid="{59DC0AEC-5163-4827-8C9C-A175D4E697B1}"/>
    <cellStyle name="Note 2 3 4 6" xfId="25781" xr:uid="{10426C1E-E030-4103-8CC1-53591A1B3251}"/>
    <cellStyle name="Note 2 3 4 7" xfId="25943" xr:uid="{8D2CA891-77D1-495D-8CC7-D8173F33B920}"/>
    <cellStyle name="Note 2 3 4 8" xfId="24557" xr:uid="{09B7251A-D68F-47B7-95FF-900690542FB0}"/>
    <cellStyle name="Note 2 3 4 9" xfId="24265" xr:uid="{502CE392-C3BB-412F-A663-16E7A571BFF5}"/>
    <cellStyle name="Note 2 3 5" xfId="12995" xr:uid="{27D842B2-168B-4023-903A-31D10361427C}"/>
    <cellStyle name="Note 2 3 5 10" xfId="37036" xr:uid="{4AA8F839-B314-46E0-ABC4-1034FD9D0F50}"/>
    <cellStyle name="Note 2 3 5 2" xfId="15480" xr:uid="{FBDF6BC8-06E8-4B5B-A569-C287F68DF8F6}"/>
    <cellStyle name="Note 2 3 5 2 2" xfId="20410" xr:uid="{13C6D20E-4907-40A5-9E08-69890E5801CB}"/>
    <cellStyle name="Note 2 3 5 2 3" xfId="22967" xr:uid="{4E807F20-538D-4433-9B69-989FDB22461F}"/>
    <cellStyle name="Note 2 3 5 2 4" xfId="25056" xr:uid="{E03A396E-AEE1-4280-989F-666BFC2AE378}"/>
    <cellStyle name="Note 2 3 5 2 5" xfId="37037" xr:uid="{D79D3F52-736F-4512-BA98-840D4930C90A}"/>
    <cellStyle name="Note 2 3 5 3" xfId="17771" xr:uid="{25827262-E4D9-4E14-BA6F-0EE254EB90A1}"/>
    <cellStyle name="Note 2 3 5 3 2" xfId="25180" xr:uid="{719F9001-D1BB-44E2-92B8-47345D8A8858}"/>
    <cellStyle name="Note 2 3 5 4" xfId="21740" xr:uid="{0F7F8C4D-8C76-469A-96DA-245FE69D42A8}"/>
    <cellStyle name="Note 2 3 5 4 2" xfId="25383" xr:uid="{FF3E099A-7EB6-4062-A880-82262BEDD12B}"/>
    <cellStyle name="Note 2 3 5 5" xfId="25600" xr:uid="{9061D7EA-C592-4967-969D-5B54963D837A}"/>
    <cellStyle name="Note 2 3 5 6" xfId="25810" xr:uid="{004AB670-F786-45C8-B40B-5416745A27CB}"/>
    <cellStyle name="Note 2 3 5 7" xfId="25970" xr:uid="{C0F6B642-5A59-4AB1-8400-3BDDB6E6BAEF}"/>
    <cellStyle name="Note 2 3 5 8" xfId="24586" xr:uid="{3ED6AFE6-D5D2-40C2-8521-F71B9A0F0ACA}"/>
    <cellStyle name="Note 2 3 5 9" xfId="24343" xr:uid="{50DE7131-34FF-4C21-ACBA-8F4DAB84F44C}"/>
    <cellStyle name="Note 2 3 6" xfId="13928" xr:uid="{57B77FEA-B568-48AB-9F9E-3CE918120828}"/>
    <cellStyle name="Note 2 3 6 2" xfId="20406" xr:uid="{DD310461-932D-4708-98FB-CC090B0B637D}"/>
    <cellStyle name="Note 2 3 6 3" xfId="22963" xr:uid="{A01FA5E4-4FC9-4AAA-BD07-E66B160E7172}"/>
    <cellStyle name="Note 2 3 6 4" xfId="24710" xr:uid="{9CEAC75C-522F-4D9B-90E1-F161DEE3793D}"/>
    <cellStyle name="Note 2 3 6 5" xfId="37038" xr:uid="{033AFC3B-78C9-4D75-8D14-555AAC8D53A3}"/>
    <cellStyle name="Note 2 3 7" xfId="17767" xr:uid="{62B2360A-8920-4315-AFD6-78BAF5E61F80}"/>
    <cellStyle name="Note 2 3 7 2" xfId="24865" xr:uid="{DB6D7472-F4C8-47C6-9268-C6A2CFCB481E}"/>
    <cellStyle name="Note 2 3 8" xfId="21736" xr:uid="{2DA941B2-A708-4C5E-88A6-27C362EF213D}"/>
    <cellStyle name="Note 2 3 8 2" xfId="24847" xr:uid="{B5770E04-DF70-4A05-B462-992A9B00C42A}"/>
    <cellStyle name="Note 2 3 9" xfId="24792" xr:uid="{0CA411A8-9E27-40B2-B384-3684BC3F31BC}"/>
    <cellStyle name="Note 2 4" xfId="1474" xr:uid="{F06BBF59-AA5F-4736-95B4-B72269721DDD}"/>
    <cellStyle name="Note 2 4 10" xfId="25245" xr:uid="{EDDBF9B7-5E9E-422D-A04F-5CF81D5D3562}"/>
    <cellStyle name="Note 2 4 11" xfId="24691" xr:uid="{63533E37-32BC-4992-AC96-4763E7EDC17F}"/>
    <cellStyle name="Note 2 4 12" xfId="26043" xr:uid="{17A452D8-6CE4-4B25-957D-FF156F21F52D}"/>
    <cellStyle name="Note 2 4 13" xfId="24131" xr:uid="{0D0B6DD8-E204-45E3-901A-357AB5BF2021}"/>
    <cellStyle name="Note 2 4 14" xfId="37039" xr:uid="{5A0E0B14-34C4-488E-896B-5F93A3C2CBC7}"/>
    <cellStyle name="Note 2 4 15" xfId="2725" xr:uid="{544C78CE-047C-4C0C-B466-09D0F75BB656}"/>
    <cellStyle name="Note 2 4 2" xfId="2726" xr:uid="{875A3052-0F03-46CC-A9FC-4AB7BED26790}"/>
    <cellStyle name="Note 2 4 2 10" xfId="24184" xr:uid="{20C1F6C5-A53F-4D94-86FF-DBF0153D92C3}"/>
    <cellStyle name="Note 2 4 2 11" xfId="37040" xr:uid="{F948C703-F083-442D-A430-062474803B1D}"/>
    <cellStyle name="Note 2 4 2 2" xfId="10760" xr:uid="{328D59A8-3628-4C60-989C-BFDB250FCD71}"/>
    <cellStyle name="Note 2 4 2 2 10" xfId="37041" xr:uid="{4F1A1332-084A-4662-BB9E-FA311BECCB8F}"/>
    <cellStyle name="Note 2 4 2 2 2" xfId="21586" xr:uid="{F54F45D1-B1A9-4F44-903A-BB5E4C9AA692}"/>
    <cellStyle name="Note 2 4 2 2 2 2" xfId="25104" xr:uid="{BF2D5C2E-F8A5-4083-BC62-DCB805F47B34}"/>
    <cellStyle name="Note 2 4 2 2 3" xfId="24011" xr:uid="{AB5A8326-C500-4A8D-80D3-7A8CFD476564}"/>
    <cellStyle name="Note 2 4 2 2 3 2" xfId="25223" xr:uid="{9D983AD9-99E2-4FAA-B395-C57ED3DD823B}"/>
    <cellStyle name="Note 2 4 2 2 4" xfId="25429" xr:uid="{9B7CE1A9-C755-4EFE-8117-E0E8CABAF8CA}"/>
    <cellStyle name="Note 2 4 2 2 5" xfId="25645" xr:uid="{82E3CCE4-B625-425F-B32D-8A4DA3945598}"/>
    <cellStyle name="Note 2 4 2 2 6" xfId="25852" xr:uid="{B1A0E0D7-D28A-4D7B-BE8F-94B65B802C41}"/>
    <cellStyle name="Note 2 4 2 2 7" xfId="26003" xr:uid="{74CCF5C1-D45F-4C1F-A227-53BD9E42675E}"/>
    <cellStyle name="Note 2 4 2 2 8" xfId="24640" xr:uid="{D4E16DFE-65A6-40A2-A16E-A741CDE03505}"/>
    <cellStyle name="Note 2 4 2 2 9" xfId="24376" xr:uid="{A0A0EBD1-633D-41B2-8A9D-AA08FDECAF66}"/>
    <cellStyle name="Note 2 4 2 3" xfId="12999" xr:uid="{67B1450B-5B02-455B-B77D-1055CDCF47D0}"/>
    <cellStyle name="Note 2 4 2 3 2" xfId="24887" xr:uid="{173F76F2-51C7-401B-BA4C-9283062EC90C}"/>
    <cellStyle name="Note 2 4 2 3 3" xfId="37042" xr:uid="{FE53BCCD-A021-467A-80D7-4AF1B6DEF690}"/>
    <cellStyle name="Note 2 4 2 4" xfId="13932" xr:uid="{24BCE7CF-3B47-4EA3-831E-B26039315D77}"/>
    <cellStyle name="Note 2 4 2 4 2" xfId="24692" xr:uid="{D4ED81FB-6CA0-4E54-962C-88DF7777C448}"/>
    <cellStyle name="Note 2 4 2 4 3" xfId="37043" xr:uid="{F1DFB6AF-CF9D-487F-94BB-24DA2A68DC9C}"/>
    <cellStyle name="Note 2 4 2 5" xfId="17773" xr:uid="{205E40B6-F7AC-43FB-82BD-B5D4B16EC3F9}"/>
    <cellStyle name="Note 2 4 2 5 2" xfId="25273" xr:uid="{D46CCEEC-2DD7-49B7-9003-6903027F0457}"/>
    <cellStyle name="Note 2 4 2 6" xfId="21742" xr:uid="{FE5A1947-D1D2-4896-A3FB-FBD5E098DB24}"/>
    <cellStyle name="Note 2 4 2 6 2" xfId="25490" xr:uid="{453227F0-F18D-445E-9B85-3BAE21AD5355}"/>
    <cellStyle name="Note 2 4 2 7" xfId="25702" xr:uid="{3456DDCA-EFE2-48E2-ADA7-9C2DCE2F6697}"/>
    <cellStyle name="Note 2 4 2 8" xfId="25884" xr:uid="{8976BDEB-90CB-4A3B-A207-3A23B7672009}"/>
    <cellStyle name="Note 2 4 2 9" xfId="24476" xr:uid="{3006D82D-54EC-474E-8555-5D814BC0B188}"/>
    <cellStyle name="Note 2 4 3" xfId="2727" xr:uid="{6E89B316-3888-4705-AB16-E07478E28031}"/>
    <cellStyle name="Note 2 4 3 10" xfId="37044" xr:uid="{E8279707-A1D1-42B8-9478-CEF7421B630D}"/>
    <cellStyle name="Note 2 4 3 2" xfId="10761" xr:uid="{7156CC03-BB98-4887-88D0-9ECDC5D810B6}"/>
    <cellStyle name="Note 2 4 3 2 2" xfId="21587" xr:uid="{974E9CBD-7F47-4BF7-B8FD-E4F37C5713E3}"/>
    <cellStyle name="Note 2 4 3 2 2 2" xfId="25028" xr:uid="{5BD7B6D2-F650-45AC-8A6C-D099857F8BE7}"/>
    <cellStyle name="Note 2 4 3 2 3" xfId="24012" xr:uid="{B4B8BCE9-7EA5-4AD7-B461-4E55A47728BB}"/>
    <cellStyle name="Note 2 4 3 2 4" xfId="24442" xr:uid="{65E7B72A-6B2A-4310-8C83-89ADA8942C64}"/>
    <cellStyle name="Note 2 4 3 2 5" xfId="37045" xr:uid="{03BCA34C-5A88-4E3B-AAC3-9978B7966706}"/>
    <cellStyle name="Note 2 4 3 3" xfId="13000" xr:uid="{2EB9110F-E3C8-4D13-BFB2-F6742678723E}"/>
    <cellStyle name="Note 2 4 3 3 2" xfId="25152" xr:uid="{9FA9A1C5-8B6B-4883-A444-5D614486F870}"/>
    <cellStyle name="Note 2 4 3 3 3" xfId="37046" xr:uid="{7DB83741-1CC1-430D-8FEE-1C7F78E6212C}"/>
    <cellStyle name="Note 2 4 3 4" xfId="13933" xr:uid="{9B11A2EA-FB8E-42C7-9F73-4732BA846EEC}"/>
    <cellStyle name="Note 2 4 3 4 2" xfId="25355" xr:uid="{C91321A0-0D82-457B-B27D-158CED6C9E29}"/>
    <cellStyle name="Note 2 4 3 4 3" xfId="37047" xr:uid="{47365700-45DB-4872-870E-E7DF4493BB75}"/>
    <cellStyle name="Note 2 4 3 5" xfId="17774" xr:uid="{5F1BC193-2F50-4A0C-8830-D42AF1C12203}"/>
    <cellStyle name="Note 2 4 3 5 2" xfId="25572" xr:uid="{0EE90128-F098-4DED-A78A-5345511BAA4E}"/>
    <cellStyle name="Note 2 4 3 6" xfId="21743" xr:uid="{8520D0F4-87A5-4638-AEC7-E7DB8D0E847A}"/>
    <cellStyle name="Note 2 4 3 6 2" xfId="25782" xr:uid="{58294780-BFEB-4261-904C-2236F7902AFE}"/>
    <cellStyle name="Note 2 4 3 7" xfId="25944" xr:uid="{96B3DB44-6787-47C0-AB8B-4E3DCCF90C1A}"/>
    <cellStyle name="Note 2 4 3 8" xfId="24558" xr:uid="{CAED9E0A-9676-4B83-A2A5-D3F17E5E2FA9}"/>
    <cellStyle name="Note 2 4 3 9" xfId="24266" xr:uid="{F648D29C-1843-4BFB-871D-BE419B4BC6A7}"/>
    <cellStyle name="Note 2 4 4" xfId="10762" xr:uid="{F29D3EC5-2576-4E1A-91FC-3540EDF35E20}"/>
    <cellStyle name="Note 2 4 4 10" xfId="37048" xr:uid="{CAB2F03D-D44E-4EC0-85A6-F620096659DA}"/>
    <cellStyle name="Note 2 4 4 2" xfId="20411" xr:uid="{3D1D8B29-77E0-4041-AD81-0505F454798E}"/>
    <cellStyle name="Note 2 4 4 2 2" xfId="25029" xr:uid="{7B9B2151-7752-4A28-B7C6-D92CE2F763D5}"/>
    <cellStyle name="Note 2 4 4 2 3" xfId="24443" xr:uid="{A47557AB-D4DF-48A1-BF48-5E9CED7D55F8}"/>
    <cellStyle name="Note 2 4 4 3" xfId="22968" xr:uid="{0E55983D-FCE1-4F4D-A219-9AAA1479D556}"/>
    <cellStyle name="Note 2 4 4 3 2" xfId="25153" xr:uid="{255ADB23-3756-40FF-8D04-D53B9CCF5CE7}"/>
    <cellStyle name="Note 2 4 4 4" xfId="25356" xr:uid="{AEF6FE6F-844B-4D5E-9476-5D04A089C213}"/>
    <cellStyle name="Note 2 4 4 5" xfId="25573" xr:uid="{08D0FDE9-49A9-452C-8235-8AAE200EA50C}"/>
    <cellStyle name="Note 2 4 4 6" xfId="25783" xr:uid="{10C96C04-2D83-4899-AD6D-C890FB37E68F}"/>
    <cellStyle name="Note 2 4 4 7" xfId="25945" xr:uid="{79F058D6-6BD2-4E23-88A7-08909596A359}"/>
    <cellStyle name="Note 2 4 4 8" xfId="24559" xr:uid="{B26DD125-7250-4AC8-9E42-303CF2EE87F9}"/>
    <cellStyle name="Note 2 4 4 9" xfId="24267" xr:uid="{C132B83C-1CE9-492F-8A45-0AB7820EC807}"/>
    <cellStyle name="Note 2 4 5" xfId="12998" xr:uid="{DF10693B-3CA0-4F34-97F7-9B02FBE25391}"/>
    <cellStyle name="Note 2 4 5 10" xfId="37049" xr:uid="{9681F028-5636-4790-83E6-FDB2430F5193}"/>
    <cellStyle name="Note 2 4 5 2" xfId="25060" xr:uid="{5CD1A57E-9BDC-4900-A865-9879AC866A6E}"/>
    <cellStyle name="Note 2 4 5 3" xfId="25184" xr:uid="{B172E469-F2F4-47B6-8663-FA43F90D1D36}"/>
    <cellStyle name="Note 2 4 5 4" xfId="25387" xr:uid="{28FBBCBF-6027-4C83-A179-867C5798F536}"/>
    <cellStyle name="Note 2 4 5 5" xfId="25604" xr:uid="{835211F7-B060-48BB-9310-4067184DDCB7}"/>
    <cellStyle name="Note 2 4 5 6" xfId="25814" xr:uid="{5C0872B9-A7C1-446A-AE5A-321968DBD040}"/>
    <cellStyle name="Note 2 4 5 7" xfId="25974" xr:uid="{62A8D282-057D-450B-AA29-55B34E97C7E0}"/>
    <cellStyle name="Note 2 4 5 8" xfId="24590" xr:uid="{E085D17B-ACE8-437D-BAC1-903F6F158A9B}"/>
    <cellStyle name="Note 2 4 5 9" xfId="24337" xr:uid="{5199F7E0-7973-4DB1-A2DE-749621D14622}"/>
    <cellStyle name="Note 2 4 6" xfId="13931" xr:uid="{F5D017ED-F812-439F-94FB-0B8263DFCF93}"/>
    <cellStyle name="Note 2 4 6 2" xfId="24721" xr:uid="{583151FC-E5A1-43C0-B703-9CE797385359}"/>
    <cellStyle name="Note 2 4 6 3" xfId="37050" xr:uid="{13FB8BB3-1A6A-48FA-BBE6-8D27E9D73CBF}"/>
    <cellStyle name="Note 2 4 7" xfId="14825" xr:uid="{FE22C947-C5E6-4362-B210-C241D3BB0D0E}"/>
    <cellStyle name="Note 2 4 7 2" xfId="24804" xr:uid="{CC3BFAE1-3EE0-456E-8093-19D215C7F687}"/>
    <cellStyle name="Note 2 4 7 3" xfId="37051" xr:uid="{4538A099-2EAC-4472-9998-105574329E13}"/>
    <cellStyle name="Note 2 4 8" xfId="17772" xr:uid="{264B9119-8832-4F6D-9EA1-24F83CA737E1}"/>
    <cellStyle name="Note 2 4 8 2" xfId="24830" xr:uid="{449F8C0D-8185-453C-9BA4-300FC148D7A4}"/>
    <cellStyle name="Note 2 4 9" xfId="21741" xr:uid="{6EA8FE0C-1E96-49FA-836E-9815FC0CC736}"/>
    <cellStyle name="Note 2 4 9 2" xfId="24747" xr:uid="{0ACA5578-3616-4E69-9962-296A6B32309E}"/>
    <cellStyle name="Note 2 5" xfId="2728" xr:uid="{2A223B9C-541E-4D7B-A64D-83655F4D441B}"/>
    <cellStyle name="Note 2 5 10" xfId="24205" xr:uid="{83494112-9890-4C50-81BD-12DCBDF36599}"/>
    <cellStyle name="Note 2 5 11" xfId="31274" xr:uid="{7DD44325-8637-41AD-93AE-0D1A8AFE4C48}"/>
    <cellStyle name="Note 2 5 12" xfId="37052" xr:uid="{C88C4628-A6CD-4435-8A66-C42E3D5C63F3}"/>
    <cellStyle name="Note 2 5 2" xfId="10763" xr:uid="{879F2A55-F271-4A59-9471-48E04CFA3994}"/>
    <cellStyle name="Note 2 5 2 10" xfId="37053" xr:uid="{31A4255F-421D-4B4A-989D-AA37BD44C210}"/>
    <cellStyle name="Note 2 5 2 2" xfId="20412" xr:uid="{EE7E5727-9BE7-490B-9001-504CFF2B81A3}"/>
    <cellStyle name="Note 2 5 2 2 2" xfId="25084" xr:uid="{487A4039-77BD-420D-B784-ED69DF438F8E}"/>
    <cellStyle name="Note 2 5 2 3" xfId="22969" xr:uid="{F7DAE605-6DAB-48BC-9075-67DE17E90572}"/>
    <cellStyle name="Note 2 5 2 3 2" xfId="25204" xr:uid="{07F738EA-1376-492D-91B2-600BD8F1D7E4}"/>
    <cellStyle name="Note 2 5 2 4" xfId="25409" xr:uid="{0FB802DA-563F-4C9B-8880-8B6C98C41891}"/>
    <cellStyle name="Note 2 5 2 5" xfId="25625" xr:uid="{6DB857A8-E9D4-4806-9858-B40A738B217D}"/>
    <cellStyle name="Note 2 5 2 6" xfId="25833" xr:uid="{73FC6826-8183-4A02-90C5-42FAF91238DB}"/>
    <cellStyle name="Note 2 5 2 7" xfId="25986" xr:uid="{10BF3F67-A867-4917-8500-08304F6AF403}"/>
    <cellStyle name="Note 2 5 2 8" xfId="24618" xr:uid="{410DC7E6-FF66-40ED-80CA-804B1EFCA463}"/>
    <cellStyle name="Note 2 5 2 9" xfId="24396" xr:uid="{47E55AB0-5EEC-492B-BA5A-78FBCA5500B8}"/>
    <cellStyle name="Note 2 5 3" xfId="13001" xr:uid="{711728FE-E9FE-48A9-ABCB-36CC79357FAF}"/>
    <cellStyle name="Note 2 5 3 2" xfId="24868" xr:uid="{815C8C61-F975-4ED0-9BBD-22B6F139DDB7}"/>
    <cellStyle name="Note 2 5 3 3" xfId="37054" xr:uid="{38D082D1-5B8D-4281-8975-288CF12E326F}"/>
    <cellStyle name="Note 2 5 4" xfId="13934" xr:uid="{05D5858C-DEB8-4EC9-8C01-5BCB4F02332A}"/>
    <cellStyle name="Note 2 5 4 2" xfId="24910" xr:uid="{DDD3412C-5E42-49A5-A309-B6E45001BDD2}"/>
    <cellStyle name="Note 2 5 4 3" xfId="37055" xr:uid="{C25337B2-79A0-470D-81CA-E9B2490A9020}"/>
    <cellStyle name="Note 2 5 5" xfId="14643" xr:uid="{7B7C029F-2745-44AB-8CE7-46BD5F755E22}"/>
    <cellStyle name="Note 2 5 5 2" xfId="25294" xr:uid="{82A402BB-2EC5-4A8C-A881-A0FEAC962588}"/>
    <cellStyle name="Note 2 5 5 3" xfId="37056" xr:uid="{F5153E6D-0393-45F3-BB94-74CFE834BB44}"/>
    <cellStyle name="Note 2 5 6" xfId="17775" xr:uid="{65AF120C-1516-42C1-A3BD-BF4AC7539326}"/>
    <cellStyle name="Note 2 5 6 2" xfId="25511" xr:uid="{B7F52642-D25E-47C6-8E49-BBF50F674593}"/>
    <cellStyle name="Note 2 5 7" xfId="21744" xr:uid="{99589056-8388-45EC-B4B4-DB9967277C81}"/>
    <cellStyle name="Note 2 5 7 2" xfId="25722" xr:uid="{8E02ACA7-3EFE-4AC0-885B-A7F20F4E1753}"/>
    <cellStyle name="Note 2 5 8" xfId="25899" xr:uid="{17990B49-EB39-4A02-B55F-729056A3BF2E}"/>
    <cellStyle name="Note 2 5 9" xfId="24497" xr:uid="{6624C88C-C81C-411E-BAC0-1415405FE542}"/>
    <cellStyle name="Note 2 6" xfId="2729" xr:uid="{6387E354-660B-4CED-9512-A586ACB71799}"/>
    <cellStyle name="Note 2 6 10" xfId="31275" xr:uid="{B35062F7-661C-49A0-A63E-CAD65CD585A3}"/>
    <cellStyle name="Note 2 6 11" xfId="37057" xr:uid="{D9835147-1078-45EA-B10E-B109D588AB89}"/>
    <cellStyle name="Note 2 6 2" xfId="10764" xr:uid="{B4827A97-AE91-4D62-8B40-2F76F757B848}"/>
    <cellStyle name="Note 2 6 2 2" xfId="20413" xr:uid="{6225B17D-70A7-4E80-A274-42FD657DDAF0}"/>
    <cellStyle name="Note 2 6 2 2 2" xfId="25030" xr:uid="{5BC8FABC-C8EF-4394-BD3B-B5C0B76043CB}"/>
    <cellStyle name="Note 2 6 2 3" xfId="22970" xr:uid="{E2DA50B1-3650-402F-9734-B2C6088A2806}"/>
    <cellStyle name="Note 2 6 2 4" xfId="24444" xr:uid="{531B4092-E339-498B-B7F6-3006C6A5FFBF}"/>
    <cellStyle name="Note 2 6 2 5" xfId="37058" xr:uid="{A048DBCA-0B1C-4024-A883-D6ADD6125D2C}"/>
    <cellStyle name="Note 2 6 3" xfId="13002" xr:uid="{FE9D451C-D7B3-4A87-83C8-59B6140C9644}"/>
    <cellStyle name="Note 2 6 3 2" xfId="25154" xr:uid="{0F934816-A276-4991-AD2D-ABAAB1E3C8AE}"/>
    <cellStyle name="Note 2 6 3 3" xfId="37059" xr:uid="{00A8DC4E-93A8-4EE0-9D5B-210BFA04BA2A}"/>
    <cellStyle name="Note 2 6 4" xfId="13935" xr:uid="{3F19ED09-2FB8-4EDF-82A1-0DF0B56CD33E}"/>
    <cellStyle name="Note 2 6 4 2" xfId="25357" xr:uid="{BBCFEFC0-C1C8-42F6-94A7-2A6469215886}"/>
    <cellStyle name="Note 2 6 4 3" xfId="37060" xr:uid="{8862FD48-20FA-4E3E-BE99-AD740CCF920A}"/>
    <cellStyle name="Note 2 6 5" xfId="14774" xr:uid="{30AFDAA5-6CD9-415B-9603-B58787D5765F}"/>
    <cellStyle name="Note 2 6 5 2" xfId="25574" xr:uid="{2853FDFC-9848-4CEC-B1D0-1ABD8F423DAA}"/>
    <cellStyle name="Note 2 6 5 3" xfId="37061" xr:uid="{DBDC401C-9F9F-4874-8594-792D9BA97808}"/>
    <cellStyle name="Note 2 6 6" xfId="17776" xr:uid="{AEB77502-8343-4E48-8E28-71ACCE9ECE90}"/>
    <cellStyle name="Note 2 6 6 2" xfId="25784" xr:uid="{D9DED964-7A10-4453-B05A-5284ADC4F79E}"/>
    <cellStyle name="Note 2 6 7" xfId="21745" xr:uid="{0F24F946-6C38-4F61-9722-290C17F2B3F9}"/>
    <cellStyle name="Note 2 6 7 2" xfId="25946" xr:uid="{66C2764C-553A-403B-BE23-78B13ADDD5A1}"/>
    <cellStyle name="Note 2 6 8" xfId="24560" xr:uid="{A9722DE2-EC95-4D0B-AA54-8DF39E548B5A}"/>
    <cellStyle name="Note 2 6 9" xfId="24268" xr:uid="{A4CBF46C-8786-4DA9-AB22-2249EA7BB2C2}"/>
    <cellStyle name="Note 2 7" xfId="10765" xr:uid="{BE3165D5-457A-4534-B9CC-D3027D436BD0}"/>
    <cellStyle name="Note 2 7 10" xfId="37062" xr:uid="{E21B10DB-7D28-49FD-A1EC-B2CEFA09FB24}"/>
    <cellStyle name="Note 2 7 2" xfId="15479" xr:uid="{0D4DFF7A-E35F-4BAD-B09A-75495E229630}"/>
    <cellStyle name="Note 2 7 2 2" xfId="20414" xr:uid="{92BA1A60-5F0F-4154-8B32-7E234260673A}"/>
    <cellStyle name="Note 2 7 2 2 2" xfId="25031" xr:uid="{3CB78B78-1906-415D-ABD2-FBC93E059EC2}"/>
    <cellStyle name="Note 2 7 2 3" xfId="22971" xr:uid="{58AC808D-7638-44EF-A2BA-94358BB5C54C}"/>
    <cellStyle name="Note 2 7 2 4" xfId="24445" xr:uid="{21FA13EA-E242-43DC-9A4D-EC665877F066}"/>
    <cellStyle name="Note 2 7 2 5" xfId="37063" xr:uid="{60BD1E71-8B31-4E9B-937E-DA60CEF1EE09}"/>
    <cellStyle name="Note 2 7 3" xfId="17777" xr:uid="{23041F83-3054-49B9-A249-5DD4FC8F9165}"/>
    <cellStyle name="Note 2 7 3 2" xfId="25155" xr:uid="{FA701ECA-2DAF-47C5-9256-9C56783C718D}"/>
    <cellStyle name="Note 2 7 4" xfId="21746" xr:uid="{A8DB3072-4C1B-400E-BEC4-965879CB232B}"/>
    <cellStyle name="Note 2 7 4 2" xfId="25358" xr:uid="{98C3E349-038D-436A-B7D1-DD72C403785E}"/>
    <cellStyle name="Note 2 7 5" xfId="25575" xr:uid="{E743D479-43A1-4C70-A5EA-AFBAA4D07422}"/>
    <cellStyle name="Note 2 7 6" xfId="25785" xr:uid="{AAD3473B-B67E-4052-83E0-0DA557B8B8BE}"/>
    <cellStyle name="Note 2 7 7" xfId="25947" xr:uid="{69F62377-27AD-4580-9B91-E105D4C7AB51}"/>
    <cellStyle name="Note 2 7 8" xfId="24561" xr:uid="{C3ED7E24-2B88-4656-8505-A9F82F64FA35}"/>
    <cellStyle name="Note 2 7 9" xfId="24269" xr:uid="{14B6E465-0F86-4F99-86C0-9CE96D527741}"/>
    <cellStyle name="Note 2 8" xfId="12990" xr:uid="{990B00E7-7FA4-4F4C-BE71-7B58BAB69833}"/>
    <cellStyle name="Note 2 8 10" xfId="37064" xr:uid="{4535199F-5301-413B-95FB-6EF44BAB7E7F}"/>
    <cellStyle name="Note 2 8 2" xfId="20400" xr:uid="{D5D86D15-3819-45DD-A4D3-67275BBBEB7F}"/>
    <cellStyle name="Note 2 8 2 2" xfId="25049" xr:uid="{7B606C3F-27DE-4CE2-B269-F423056621D8}"/>
    <cellStyle name="Note 2 8 3" xfId="22957" xr:uid="{B51019E5-F80D-4938-8EA6-9ED66DBC03FC}"/>
    <cellStyle name="Note 2 8 3 2" xfId="25173" xr:uid="{87B9CB82-2534-4F8E-A7DC-1AF71C9F2469}"/>
    <cellStyle name="Note 2 8 4" xfId="25376" xr:uid="{B589077A-721D-4F6C-8E3D-69FEAC1ADA18}"/>
    <cellStyle name="Note 2 8 5" xfId="25593" xr:uid="{F2C34989-4AF2-4089-B410-6CA5A458763D}"/>
    <cellStyle name="Note 2 8 6" xfId="25803" xr:uid="{BBB638CB-B14C-4DE1-9CD3-373FC4DF37B3}"/>
    <cellStyle name="Note 2 8 7" xfId="25965" xr:uid="{131DA910-275F-4D14-A122-D0C37C1C750D}"/>
    <cellStyle name="Note 2 8 8" xfId="24579" xr:uid="{621D4E6B-A457-45EF-8C37-1C8D317030F4}"/>
    <cellStyle name="Note 2 8 9" xfId="24353" xr:uid="{1BD33ACF-07F9-487B-BA15-F6C7EE989A16}"/>
    <cellStyle name="Note 2 9" xfId="13923" xr:uid="{534A30EC-AEBE-4E4D-9C53-D169CFB79CA6}"/>
    <cellStyle name="Note 2 9 2" xfId="24696" xr:uid="{07D5D459-C7BC-49BD-AAB8-793ED76A2CB8}"/>
    <cellStyle name="Note 2 9 3" xfId="37065" xr:uid="{290DBE07-4124-4365-9D80-FC71DC7318D8}"/>
    <cellStyle name="Note 3" xfId="176" xr:uid="{856A71AA-2B11-4ACA-92F2-9D580A33E98E}"/>
    <cellStyle name="Note 3 10" xfId="17778" xr:uid="{E2BEC6D3-E051-47B0-8E69-5FA523C8F4E3}"/>
    <cellStyle name="Note 3 11" xfId="21747" xr:uid="{A51B7808-142E-4BF2-9C77-023E365CC1FA}"/>
    <cellStyle name="Note 3 12" xfId="24295" xr:uid="{D7085B2B-B844-42EC-B7C2-BA9C1FD89EAA}"/>
    <cellStyle name="Note 3 13" xfId="37066" xr:uid="{547BE258-71C8-41A5-A440-4284EAECCF70}"/>
    <cellStyle name="Note 3 14" xfId="39283" xr:uid="{E02792BE-D772-4518-8DBE-659DDABA86B9}"/>
    <cellStyle name="Note 3 2" xfId="1475" xr:uid="{E2219F9D-B934-435F-87E5-0AB834554E01}"/>
    <cellStyle name="Note 3 2 10" xfId="37067" xr:uid="{C8F121CF-977B-42DA-BC18-B5DDABCE72A8}"/>
    <cellStyle name="Note 3 2 11" xfId="39284" xr:uid="{101D6527-1FE1-4B62-B0E7-F99E5B9DFA7B}"/>
    <cellStyle name="Note 3 2 2" xfId="2730" xr:uid="{C66E742A-5A5E-4FB1-AF1E-2138300EAC7B}"/>
    <cellStyle name="Note 3 2 2 10" xfId="37068" xr:uid="{81F56C2E-1505-491F-AEC9-AA5A4A829B52}"/>
    <cellStyle name="Note 3 2 2 2" xfId="2731" xr:uid="{0A1DBD3E-5887-4F04-A506-86987A90D647}"/>
    <cellStyle name="Note 3 2 2 2 2" xfId="10766" xr:uid="{A24C5D14-4A01-4AFD-AEC4-9B6499728251}"/>
    <cellStyle name="Note 3 2 2 2 2 2" xfId="21588" xr:uid="{9E71DEC8-D83C-40AA-A3E6-E6A869F24549}"/>
    <cellStyle name="Note 3 2 2 2 2 3" xfId="24013" xr:uid="{8E6891E3-5C8D-4984-8B50-8CE0A3A37BBD}"/>
    <cellStyle name="Note 3 2 2 2 2 4" xfId="28633" xr:uid="{07154051-D52E-4716-A55C-375E2107B3F2}"/>
    <cellStyle name="Note 3 2 2 2 2 5" xfId="37070" xr:uid="{4B8CDA2F-F232-490F-BFAE-1968BE9D875B}"/>
    <cellStyle name="Note 3 2 2 2 3" xfId="13006" xr:uid="{31B5E288-C1BC-4B86-9000-8666B0EA5E64}"/>
    <cellStyle name="Note 3 2 2 2 3 2" xfId="37071" xr:uid="{698E3ECC-70CB-41BB-8FE0-9C55AB9FCE6B}"/>
    <cellStyle name="Note 3 2 2 2 4" xfId="13939" xr:uid="{E5753583-0C29-48CA-A720-CFDC2E5A336B}"/>
    <cellStyle name="Note 3 2 2 2 4 2" xfId="37072" xr:uid="{507E2F92-786B-43F2-94C3-F9091A2E8ED7}"/>
    <cellStyle name="Note 3 2 2 2 5" xfId="17781" xr:uid="{C7D88B5C-83E3-49CA-9348-33E32E441F5E}"/>
    <cellStyle name="Note 3 2 2 2 6" xfId="21750" xr:uid="{7757DA0E-519A-4223-A68D-B8DE37867ADD}"/>
    <cellStyle name="Note 3 2 2 2 7" xfId="28632" xr:uid="{CEFDD613-4533-4623-BE70-256A778AFD08}"/>
    <cellStyle name="Note 3 2 2 2 8" xfId="37069" xr:uid="{622F5736-450C-4A44-AC80-52BB59959399}"/>
    <cellStyle name="Note 3 2 2 3" xfId="2732" xr:uid="{6A3DBA7F-8CB2-4F91-B2D9-B2F8CD55D013}"/>
    <cellStyle name="Note 3 2 2 3 2" xfId="10767" xr:uid="{982C3C8C-24A3-46BF-B255-74123A390D47}"/>
    <cellStyle name="Note 3 2 2 3 2 2" xfId="21589" xr:uid="{6163678A-44A3-4163-B8AC-8BA8A96E1C2E}"/>
    <cellStyle name="Note 3 2 2 3 2 3" xfId="24014" xr:uid="{7E83620C-7C6D-4C7C-A706-A7F89779D2C4}"/>
    <cellStyle name="Note 3 2 2 3 2 4" xfId="28635" xr:uid="{7671D8D5-82BA-4642-8B42-572CD93F6D4D}"/>
    <cellStyle name="Note 3 2 2 3 2 5" xfId="37074" xr:uid="{80B13768-76CB-4B68-A2BF-BBBEBC287921}"/>
    <cellStyle name="Note 3 2 2 3 3" xfId="13007" xr:uid="{D941C47C-4628-4C1A-BAE4-F20F2C20BD3D}"/>
    <cellStyle name="Note 3 2 2 3 3 2" xfId="37075" xr:uid="{1B468563-5731-4FDC-9211-D54E88BB845C}"/>
    <cellStyle name="Note 3 2 2 3 4" xfId="13940" xr:uid="{0EE7C6A1-F568-4CF9-9527-C031E8B4D9FA}"/>
    <cellStyle name="Note 3 2 2 3 4 2" xfId="37076" xr:uid="{48471D81-F8C4-4EB1-9F00-81854913FE50}"/>
    <cellStyle name="Note 3 2 2 3 5" xfId="17782" xr:uid="{C524E636-70A7-4935-8495-EF662D3C94A9}"/>
    <cellStyle name="Note 3 2 2 3 6" xfId="21751" xr:uid="{785F112B-92C3-4967-B59D-94396386D772}"/>
    <cellStyle name="Note 3 2 2 3 7" xfId="28634" xr:uid="{31687A07-00B7-4012-AADF-3F28D16091B2}"/>
    <cellStyle name="Note 3 2 2 3 8" xfId="37073" xr:uid="{97922283-087F-4C2D-BCC5-BD1D3373E3F9}"/>
    <cellStyle name="Note 3 2 2 4" xfId="10768" xr:uid="{D36A4AF5-A99D-4419-A0EF-0FC44E69AD88}"/>
    <cellStyle name="Note 3 2 2 4 2" xfId="20417" xr:uid="{651944D7-03C5-491B-9BC3-137FCE9C22D2}"/>
    <cellStyle name="Note 3 2 2 4 3" xfId="22974" xr:uid="{2E5176E7-9790-42F6-A91D-F797840BEE28}"/>
    <cellStyle name="Note 3 2 2 4 4" xfId="28636" xr:uid="{5D7A1055-D84A-4FE7-B777-A931BC15BA3B}"/>
    <cellStyle name="Note 3 2 2 4 5" xfId="37077" xr:uid="{158B4351-3783-4B6A-84A0-AC26A692301F}"/>
    <cellStyle name="Note 3 2 2 5" xfId="13005" xr:uid="{9DFF1947-79A2-4FB7-8146-3B509F16A3BB}"/>
    <cellStyle name="Note 3 2 2 5 2" xfId="37078" xr:uid="{31345F83-58EC-42F7-845D-BD26F939712D}"/>
    <cellStyle name="Note 3 2 2 6" xfId="13938" xr:uid="{540D70F8-8C69-4977-BA22-72EAC04C82D4}"/>
    <cellStyle name="Note 3 2 2 6 2" xfId="37079" xr:uid="{EFE24A01-22F6-4756-B033-0BB9483787D4}"/>
    <cellStyle name="Note 3 2 2 7" xfId="17780" xr:uid="{5B907F82-D4FF-4B1B-91A9-74CAB63CD7F0}"/>
    <cellStyle name="Note 3 2 2 8" xfId="21749" xr:uid="{6061AC41-FDAA-40AF-A371-06D86297F930}"/>
    <cellStyle name="Note 3 2 2 9" xfId="24737" xr:uid="{23CB3C34-036F-4D42-8D67-84FB2B596EF9}"/>
    <cellStyle name="Note 3 2 3" xfId="10769" xr:uid="{F644113C-34F4-4AB6-AC48-301C6A277E13}"/>
    <cellStyle name="Note 3 2 3 2" xfId="14639" xr:uid="{C6741345-8477-4333-8025-B88151517CAE}"/>
    <cellStyle name="Note 3 2 3 2 2" xfId="20418" xr:uid="{8C2B39F5-5ECE-4643-AEE0-C332144CC824}"/>
    <cellStyle name="Note 3 2 3 2 3" xfId="22975" xr:uid="{5329C450-8721-4D7F-ADF4-9C04FA4DB746}"/>
    <cellStyle name="Note 3 2 3 2 4" xfId="28638" xr:uid="{27D25802-6756-467D-86D4-9E65B4CD24A8}"/>
    <cellStyle name="Note 3 2 3 2 5" xfId="37081" xr:uid="{BD81E9A3-7467-4D2C-9960-957969C4305D}"/>
    <cellStyle name="Note 3 2 3 3" xfId="17783" xr:uid="{0CD2C3DD-DA22-4057-9720-4FCACEB09EA7}"/>
    <cellStyle name="Note 3 2 3 4" xfId="21752" xr:uid="{EB497450-86A2-4129-BAC7-770C8B195DBF}"/>
    <cellStyle name="Note 3 2 3 5" xfId="28637" xr:uid="{6E66A999-8216-4BEB-A753-5D8E59C8588F}"/>
    <cellStyle name="Note 3 2 3 6" xfId="37080" xr:uid="{95F6B9A7-B4CB-4A0D-A89B-F9FB834B5ECF}"/>
    <cellStyle name="Note 3 2 4" xfId="13004" xr:uid="{31483F69-8CA6-4725-A228-9F8FEE81F9CD}"/>
    <cellStyle name="Note 3 2 4 2" xfId="14777" xr:uid="{CBAF0D3A-BC6A-4604-9B90-B96DCBAD4677}"/>
    <cellStyle name="Note 3 2 4 2 2" xfId="20419" xr:uid="{62271729-F912-4B13-A010-6E1112A33EBE}"/>
    <cellStyle name="Note 3 2 4 2 3" xfId="22976" xr:uid="{74A36475-5311-421D-85C6-7641C58908B2}"/>
    <cellStyle name="Note 3 2 4 2 4" xfId="28640" xr:uid="{E14187F1-650D-4983-ADDD-4C5B244BB8D3}"/>
    <cellStyle name="Note 3 2 4 2 5" xfId="37083" xr:uid="{2B7707B9-3BBF-4479-A116-2DB05EE8FD1D}"/>
    <cellStyle name="Note 3 2 4 3" xfId="17784" xr:uid="{DC279014-B994-47FF-AD8E-B814353B8AD5}"/>
    <cellStyle name="Note 3 2 4 4" xfId="21753" xr:uid="{1DDE3A3C-F144-4B4B-9B24-336F673EC070}"/>
    <cellStyle name="Note 3 2 4 5" xfId="28639" xr:uid="{BDADFF12-0480-4ABF-A383-4E10D13E0C70}"/>
    <cellStyle name="Note 3 2 4 6" xfId="37082" xr:uid="{1382435E-A78E-4FA0-9653-FF19A9E2E3B0}"/>
    <cellStyle name="Note 3 2 5" xfId="13937" xr:uid="{F0F015BB-5FE0-445D-AB2C-1A9B53CECB7E}"/>
    <cellStyle name="Note 3 2 5 2" xfId="20420" xr:uid="{D21FE653-D447-4956-9112-D649FF345619}"/>
    <cellStyle name="Note 3 2 5 2 2" xfId="22977" xr:uid="{40C2DC76-1B77-47FE-9401-195213BAACE7}"/>
    <cellStyle name="Note 3 2 5 2 3" xfId="28642" xr:uid="{A9FFF6FC-1DAE-4BD9-AA07-9826889D98CF}"/>
    <cellStyle name="Note 3 2 5 3" xfId="17785" xr:uid="{1BC2D7F3-F90E-4448-B0E6-989D0F4FC221}"/>
    <cellStyle name="Note 3 2 5 4" xfId="21754" xr:uid="{D6D36C47-9DD1-401D-BD32-4415484FC0A5}"/>
    <cellStyle name="Note 3 2 5 5" xfId="28641" xr:uid="{FEF6198A-25E9-4B72-A28C-9CFA47433A62}"/>
    <cellStyle name="Note 3 2 5 6" xfId="37084" xr:uid="{B4EE73EA-A858-4D27-A9CE-ED116C784EA0}"/>
    <cellStyle name="Note 3 2 6" xfId="20416" xr:uid="{78C91A4A-8418-416B-A4AA-607B9C45F7F3}"/>
    <cellStyle name="Note 3 2 6 2" xfId="22973" xr:uid="{8ABEB290-12F5-40EF-96A9-DC3AE18C9DD5}"/>
    <cellStyle name="Note 3 2 6 3" xfId="28643" xr:uid="{2ECA7EFB-4954-47D1-8511-9E8096459B08}"/>
    <cellStyle name="Note 3 2 7" xfId="17779" xr:uid="{A75EFBB3-08B1-4450-86C5-46CB7B737092}"/>
    <cellStyle name="Note 3 2 8" xfId="21748" xr:uid="{81464EDA-0778-4F3D-B464-BC34A197B24B}"/>
    <cellStyle name="Note 3 2 9" xfId="24464" xr:uid="{16A5B560-6523-4098-9CCF-A4D1F13894B3}"/>
    <cellStyle name="Note 3 3" xfId="2733" xr:uid="{E21DAE51-9405-44F9-B9F7-38D050D3B284}"/>
    <cellStyle name="Note 3 3 10" xfId="25065" xr:uid="{E02715D1-EB99-430B-A649-FC71DA008E3D}"/>
    <cellStyle name="Note 3 3 11" xfId="37085" xr:uid="{D4B6792E-B2D9-41AC-A8F3-3E2DBCF97C0D}"/>
    <cellStyle name="Note 3 3 12" xfId="39285" xr:uid="{6D467BF4-CF2F-474E-8A86-DE930647998F}"/>
    <cellStyle name="Note 3 3 2" xfId="2734" xr:uid="{D3A15891-20FB-441C-A597-3188BFED8889}"/>
    <cellStyle name="Note 3 3 2 2" xfId="10770" xr:uid="{E010243F-0B46-4765-9060-A9E9F0D078CE}"/>
    <cellStyle name="Note 3 3 2 2 2" xfId="21590" xr:uid="{A142A7D6-7C91-46BD-8208-1DAF31007934}"/>
    <cellStyle name="Note 3 3 2 2 3" xfId="24015" xr:uid="{E669EDE2-03B8-4D17-8CC1-8C96973FF844}"/>
    <cellStyle name="Note 3 3 2 2 4" xfId="28645" xr:uid="{D3D8D90F-FA0A-4BDC-A2BE-8C32E3414D2E}"/>
    <cellStyle name="Note 3 3 2 2 5" xfId="37087" xr:uid="{4627A4C9-977F-4DB4-A253-61B8062D32E7}"/>
    <cellStyle name="Note 3 3 2 3" xfId="13009" xr:uid="{C78FE095-5424-4ABA-A565-BA000D8CBF0A}"/>
    <cellStyle name="Note 3 3 2 3 2" xfId="37088" xr:uid="{289CA0A7-9CEF-4AB7-ABD1-7E81405A8DBA}"/>
    <cellStyle name="Note 3 3 2 4" xfId="13942" xr:uid="{E3853F50-B204-40FC-8B96-487EFAE2B723}"/>
    <cellStyle name="Note 3 3 2 4 2" xfId="37089" xr:uid="{ADFE6D3C-696F-49DC-A4A0-DA659A9E51B4}"/>
    <cellStyle name="Note 3 3 2 5" xfId="17787" xr:uid="{982D3A00-6F57-4C4C-A816-97842CA4FC34}"/>
    <cellStyle name="Note 3 3 2 6" xfId="21756" xr:uid="{B228E367-C417-44E6-9DAF-56924BF22290}"/>
    <cellStyle name="Note 3 3 2 7" xfId="28644" xr:uid="{B5079C9D-956F-4B0E-9EDD-BB1765CFE19B}"/>
    <cellStyle name="Note 3 3 2 8" xfId="37086" xr:uid="{6CE96E3A-BC67-4304-9E18-1EF575F53DC3}"/>
    <cellStyle name="Note 3 3 3" xfId="2735" xr:uid="{4340C136-EBE5-4518-AE25-C1DCD8C73678}"/>
    <cellStyle name="Note 3 3 3 2" xfId="10771" xr:uid="{16336B6A-14F5-425C-A917-9C2A39027F8B}"/>
    <cellStyle name="Note 3 3 3 2 2" xfId="21591" xr:uid="{2B2D5FAF-3313-43C6-830A-C1C16290B7A8}"/>
    <cellStyle name="Note 3 3 3 2 3" xfId="24016" xr:uid="{1059748B-E777-4D0C-A702-BEDFBBB72164}"/>
    <cellStyle name="Note 3 3 3 2 4" xfId="28647" xr:uid="{D6F48D9B-A4C5-4DB6-86B6-EEE030F06DD9}"/>
    <cellStyle name="Note 3 3 3 2 5" xfId="37091" xr:uid="{110DCCE8-9F52-4894-AB13-FDFAFF684AB2}"/>
    <cellStyle name="Note 3 3 3 3" xfId="13010" xr:uid="{28EEEFF8-51C5-4543-A6A7-8D6450A46497}"/>
    <cellStyle name="Note 3 3 3 3 2" xfId="37092" xr:uid="{7BA90547-6ACC-4BC2-BC9C-FDAD45E51D8B}"/>
    <cellStyle name="Note 3 3 3 4" xfId="13943" xr:uid="{6983BCED-1C8B-43A9-9EA0-B47181787AEB}"/>
    <cellStyle name="Note 3 3 3 4 2" xfId="37093" xr:uid="{7EE89A7F-128C-4530-82D1-3EC848261C53}"/>
    <cellStyle name="Note 3 3 3 5" xfId="17788" xr:uid="{DFD6140D-AD45-4E4E-BAA4-EB24A65EF090}"/>
    <cellStyle name="Note 3 3 3 6" xfId="21757" xr:uid="{BD8C9228-E92E-456B-B700-EED4DFEBC7EB}"/>
    <cellStyle name="Note 3 3 3 7" xfId="28646" xr:uid="{7E6CB41C-1B16-4DD5-8DEE-0202C4FADB0B}"/>
    <cellStyle name="Note 3 3 3 8" xfId="37090" xr:uid="{98B55CF8-9FB9-4E54-AAC8-AD7F036AA38B}"/>
    <cellStyle name="Note 3 3 4" xfId="10772" xr:uid="{15F03BB3-BE1D-44C8-B1B1-684B280FFDB4}"/>
    <cellStyle name="Note 3 3 4 2" xfId="20421" xr:uid="{939FEF10-159B-471F-8AFF-D9C1A4E38137}"/>
    <cellStyle name="Note 3 3 4 3" xfId="22978" xr:uid="{4522D515-D242-4949-9462-F14A4B00582F}"/>
    <cellStyle name="Note 3 3 4 4" xfId="28648" xr:uid="{31588C60-3A35-4987-8799-5007ACE55D0B}"/>
    <cellStyle name="Note 3 3 4 5" xfId="37094" xr:uid="{1EF736C7-FB05-4F76-A380-26EF66EA4F6E}"/>
    <cellStyle name="Note 3 3 5" xfId="13008" xr:uid="{67502262-9777-4A02-BE9E-6E274EF34136}"/>
    <cellStyle name="Note 3 3 5 2" xfId="37095" xr:uid="{0775F54E-E1A3-4524-9B15-0424B2C9D37A}"/>
    <cellStyle name="Note 3 3 6" xfId="13941" xr:uid="{4D7F5954-EDE7-41CA-BF0C-0A6113D4E398}"/>
    <cellStyle name="Note 3 3 6 2" xfId="37096" xr:uid="{88EA91F9-6ECD-4FA8-951F-46FE38B19184}"/>
    <cellStyle name="Note 3 3 7" xfId="14826" xr:uid="{8E58BC6C-4E18-4B5F-9482-A482BC9C7568}"/>
    <cellStyle name="Note 3 3 7 2" xfId="37097" xr:uid="{25DA999B-AD6D-49AD-A42D-F7BC660C8C82}"/>
    <cellStyle name="Note 3 3 8" xfId="17786" xr:uid="{DE24AA1F-C120-45F6-B0B9-2C290722F5E6}"/>
    <cellStyle name="Note 3 3 9" xfId="21755" xr:uid="{44BD2496-7A09-4057-BDB7-E201820C1596}"/>
    <cellStyle name="Note 3 4" xfId="2736" xr:uid="{E2D4D8A2-C97C-4BD3-B60E-972D3C9FEB94}"/>
    <cellStyle name="Note 3 4 10" xfId="25191" xr:uid="{EB6F2AF4-A678-4DF2-A1E6-0B4B6A299A6B}"/>
    <cellStyle name="Note 3 4 11" xfId="37098" xr:uid="{D6FED316-2734-47E0-BDC6-5B72AB9DE18C}"/>
    <cellStyle name="Note 3 4 2" xfId="2737" xr:uid="{8A66277B-93D8-4C31-8F0D-47FA5BB9E716}"/>
    <cellStyle name="Note 3 4 2 2" xfId="10773" xr:uid="{F7C2E5E4-39E0-42BA-B03D-91B1F62DE9FA}"/>
    <cellStyle name="Note 3 4 2 2 2" xfId="21592" xr:uid="{61DE0A20-36C6-4A87-AFA6-1EF04C511BCE}"/>
    <cellStyle name="Note 3 4 2 2 3" xfId="24017" xr:uid="{DFFC6D51-F847-46B9-A7F4-1D4829A48B2E}"/>
    <cellStyle name="Note 3 4 2 2 4" xfId="28650" xr:uid="{D86D1AD2-48A8-4BC3-A48D-025630C247F4}"/>
    <cellStyle name="Note 3 4 2 2 5" xfId="37100" xr:uid="{86B5A24E-D38E-4EE3-AE5F-DEDC18EDE55B}"/>
    <cellStyle name="Note 3 4 2 3" xfId="13012" xr:uid="{4E1BC8AB-93A2-49EA-8860-C5A737F7242B}"/>
    <cellStyle name="Note 3 4 2 3 2" xfId="37101" xr:uid="{6B2ABCFA-F603-4B98-9787-34EE1A79FFC8}"/>
    <cellStyle name="Note 3 4 2 4" xfId="13945" xr:uid="{3D13B398-E659-4E98-A5AC-CA4400203429}"/>
    <cellStyle name="Note 3 4 2 4 2" xfId="37102" xr:uid="{E8F9A919-2847-4AD3-853D-6E930835AA38}"/>
    <cellStyle name="Note 3 4 2 5" xfId="17790" xr:uid="{A61FA03B-F340-4795-98B6-00D3ABDD0876}"/>
    <cellStyle name="Note 3 4 2 6" xfId="21759" xr:uid="{71E2DFE6-9AAF-4A8E-BA60-34BECB36C2C9}"/>
    <cellStyle name="Note 3 4 2 7" xfId="28649" xr:uid="{05390B99-41F3-44A3-B50F-0DFAF5C827C0}"/>
    <cellStyle name="Note 3 4 2 8" xfId="37099" xr:uid="{ADE57790-DB15-42A8-A7C9-9B40506C8E30}"/>
    <cellStyle name="Note 3 4 3" xfId="2738" xr:uid="{86F66A35-45A8-4EE5-933B-D4A032D708B6}"/>
    <cellStyle name="Note 3 4 3 2" xfId="10774" xr:uid="{3452DFC8-99EC-49B3-9FFD-E2DD740A5EDC}"/>
    <cellStyle name="Note 3 4 3 2 2" xfId="21593" xr:uid="{50DA5E56-6FE4-4313-BC87-4E83E320FAF7}"/>
    <cellStyle name="Note 3 4 3 2 3" xfId="24018" xr:uid="{03F48CAC-6101-470A-AD99-51CD2009E476}"/>
    <cellStyle name="Note 3 4 3 2 4" xfId="28652" xr:uid="{AC51C0D1-6DC5-4764-87C1-AD6938534E9C}"/>
    <cellStyle name="Note 3 4 3 2 5" xfId="37104" xr:uid="{8DF0E195-1A9D-4984-B557-71D579C0A6C3}"/>
    <cellStyle name="Note 3 4 3 3" xfId="13013" xr:uid="{4B7CFC77-32C2-4DAC-AF8B-240ADAD517A9}"/>
    <cellStyle name="Note 3 4 3 3 2" xfId="37105" xr:uid="{0D9C3C34-F875-4C55-B184-B64F2DCE4AB0}"/>
    <cellStyle name="Note 3 4 3 4" xfId="13946" xr:uid="{0CA8951E-544E-49CB-968E-2E14A1FF37C9}"/>
    <cellStyle name="Note 3 4 3 4 2" xfId="37106" xr:uid="{0F060B0D-4018-4C54-91BD-DC8CDA5E6464}"/>
    <cellStyle name="Note 3 4 3 5" xfId="17791" xr:uid="{3DCF79B7-8094-4E15-9EEF-96D85C3B2135}"/>
    <cellStyle name="Note 3 4 3 6" xfId="21760" xr:uid="{1147EF6E-59A5-417D-9E45-FDEBE7517848}"/>
    <cellStyle name="Note 3 4 3 7" xfId="28651" xr:uid="{A14594A0-BDBF-4FB7-8E44-03774C941236}"/>
    <cellStyle name="Note 3 4 3 8" xfId="37103" xr:uid="{3B10F499-2164-4C02-8B95-DD35BF806A6B}"/>
    <cellStyle name="Note 3 4 4" xfId="10775" xr:uid="{A5D7A5FB-A610-41B4-B6BE-01FB06FBC2E1}"/>
    <cellStyle name="Note 3 4 4 2" xfId="20422" xr:uid="{F92D1BF0-3478-45B0-827D-C460FDA7508E}"/>
    <cellStyle name="Note 3 4 4 3" xfId="22979" xr:uid="{C05D5483-281E-4D4F-8C52-6FD0553F90B9}"/>
    <cellStyle name="Note 3 4 4 4" xfId="28653" xr:uid="{1583141D-0DC0-4C1A-A12C-088D8F5178F3}"/>
    <cellStyle name="Note 3 4 4 5" xfId="37107" xr:uid="{5304D1E1-7C50-4171-8EB8-8F876003F46F}"/>
    <cellStyle name="Note 3 4 5" xfId="13011" xr:uid="{80E7DD73-7410-4D0D-9CE9-B146C66A7EEC}"/>
    <cellStyle name="Note 3 4 5 2" xfId="37108" xr:uid="{3DB92A91-DEBA-496F-AEA6-86D78FB1DC7C}"/>
    <cellStyle name="Note 3 4 6" xfId="13944" xr:uid="{19022442-53D4-46EE-8249-8A703FE3F0D8}"/>
    <cellStyle name="Note 3 4 6 2" xfId="37109" xr:uid="{94104EDF-1C1A-4DD6-8DF8-CD2ED980B63E}"/>
    <cellStyle name="Note 3 4 7" xfId="14640" xr:uid="{0E0652D2-A6E6-47F6-B2A0-4D21BA6F0D43}"/>
    <cellStyle name="Note 3 4 7 2" xfId="37110" xr:uid="{964425CE-C965-40AE-92FB-1862E7B60758}"/>
    <cellStyle name="Note 3 4 8" xfId="17789" xr:uid="{71E0973A-05E8-4740-8AD4-37D48D7647B7}"/>
    <cellStyle name="Note 3 4 9" xfId="21758" xr:uid="{7035C6FF-CE81-4089-88B7-87A97E7BA9BF}"/>
    <cellStyle name="Note 3 5" xfId="2739" xr:uid="{52899663-3931-4096-B83F-5A9E0982F285}"/>
    <cellStyle name="Note 3 5 10" xfId="37111" xr:uid="{57C251CE-8E54-4140-9D99-C1B20CF56F3C}"/>
    <cellStyle name="Note 3 5 2" xfId="10776" xr:uid="{D1B8357D-B51C-4426-9458-8B8D7D3F1F17}"/>
    <cellStyle name="Note 3 5 2 2" xfId="20423" xr:uid="{C076AD30-09A3-4BF9-AAFF-F80A45FADD12}"/>
    <cellStyle name="Note 3 5 2 3" xfId="22980" xr:uid="{578FBB30-2EFC-4C59-A1F7-228FE24FD810}"/>
    <cellStyle name="Note 3 5 2 4" xfId="28654" xr:uid="{0AE186C1-657E-4121-8EAA-DDF7C28CAC59}"/>
    <cellStyle name="Note 3 5 2 5" xfId="37112" xr:uid="{5B304A68-45B3-460B-8964-F09A34F88297}"/>
    <cellStyle name="Note 3 5 3" xfId="13014" xr:uid="{A0FE9AF8-C989-4047-9333-ACAFEE08945F}"/>
    <cellStyle name="Note 3 5 3 2" xfId="37113" xr:uid="{0A586B9C-B622-4C22-85BF-80EE78C2C395}"/>
    <cellStyle name="Note 3 5 4" xfId="13947" xr:uid="{60ACECFA-CC12-4242-B73C-88D4782A17B6}"/>
    <cellStyle name="Note 3 5 4 2" xfId="37114" xr:uid="{8A1B06DC-3135-4170-B822-46F0DE17F2EB}"/>
    <cellStyle name="Note 3 5 5" xfId="14776" xr:uid="{5384E4AD-6EBC-4CDA-8A60-F86B32698F1D}"/>
    <cellStyle name="Note 3 5 5 2" xfId="37115" xr:uid="{9BC636D3-3021-4AA5-9D53-E21A99DB7CC2}"/>
    <cellStyle name="Note 3 5 6" xfId="17792" xr:uid="{A2D69DAD-5FDC-4B2F-9FF9-0C9378307AF7}"/>
    <cellStyle name="Note 3 5 7" xfId="21761" xr:uid="{2A0A1E46-9D9D-451A-9AD2-172AA9BE2555}"/>
    <cellStyle name="Note 3 5 8" xfId="25395" xr:uid="{323C7D58-4707-4AC0-B592-F81B60294593}"/>
    <cellStyle name="Note 3 5 9" xfId="31276" xr:uid="{1E6B90E6-71B5-476A-A97D-0BADAB93B4D1}"/>
    <cellStyle name="Note 3 6" xfId="2740" xr:uid="{ACD1858E-E3F9-4B80-8A71-E10BCA2AAF5A}"/>
    <cellStyle name="Note 3 6 10" xfId="37116" xr:uid="{71669269-0AED-4101-BD86-0978F9FD5252}"/>
    <cellStyle name="Note 3 6 2" xfId="10777" xr:uid="{5E3919A1-7641-4EE9-9A39-2DFAD7EA4171}"/>
    <cellStyle name="Note 3 6 2 2" xfId="20424" xr:uid="{BE614110-AA41-468F-BE76-25CF82DBEBEF}"/>
    <cellStyle name="Note 3 6 2 3" xfId="22981" xr:uid="{CED16D4B-37AD-4460-B4EB-24D71D03D493}"/>
    <cellStyle name="Note 3 6 2 4" xfId="28655" xr:uid="{85BF8178-1D3D-45DB-BCEF-EE68D33946C0}"/>
    <cellStyle name="Note 3 6 2 5" xfId="37117" xr:uid="{1C298709-1B92-49BC-B55C-7D673E99C9E9}"/>
    <cellStyle name="Note 3 6 3" xfId="13015" xr:uid="{3C6B302D-B64C-49F5-95A6-EDA499AC528E}"/>
    <cellStyle name="Note 3 6 3 2" xfId="37118" xr:uid="{32862BCA-9E58-4246-81B2-621E9AFC6E11}"/>
    <cellStyle name="Note 3 6 4" xfId="13948" xr:uid="{CA8F1A68-7B16-44D2-B31C-232A278C622B}"/>
    <cellStyle name="Note 3 6 4 2" xfId="37119" xr:uid="{F97E8AED-5C93-439F-BD91-A025A147726B}"/>
    <cellStyle name="Note 3 6 5" xfId="15481" xr:uid="{3987FECD-8A2A-4AE3-A7CA-0ACBC278D664}"/>
    <cellStyle name="Note 3 6 5 2" xfId="37120" xr:uid="{21FDB645-181D-41DA-AE20-68A51A3B9744}"/>
    <cellStyle name="Note 3 6 6" xfId="17793" xr:uid="{7B5BDB35-C716-4C28-BA07-349BF5DA8AE2}"/>
    <cellStyle name="Note 3 6 7" xfId="21762" xr:uid="{FE6E350E-9B53-4B70-BCAA-439CF1C2E8F8}"/>
    <cellStyle name="Note 3 6 8" xfId="25612" xr:uid="{8A95DBAC-3F7B-41E2-9200-FD162C069FD6}"/>
    <cellStyle name="Note 3 6 9" xfId="31277" xr:uid="{C4C2816C-D45E-4569-82F9-4F6E65B77E3E}"/>
    <cellStyle name="Note 3 7" xfId="10778" xr:uid="{84AAB021-094E-4A47-A0E5-21D6C82394D3}"/>
    <cellStyle name="Note 3 7 2" xfId="21594" xr:uid="{EDD06498-183B-455F-B63F-85EB256F68DC}"/>
    <cellStyle name="Note 3 7 2 2" xfId="24019" xr:uid="{6B3AC74B-FD10-4F1D-8FD0-E229BEFEEEB5}"/>
    <cellStyle name="Note 3 7 2 3" xfId="28656" xr:uid="{072A66BA-59F2-45F9-9061-4B847FC52895}"/>
    <cellStyle name="Note 3 7 3" xfId="17794" xr:uid="{CB075DDA-C214-4462-ADCF-3D86190C281E}"/>
    <cellStyle name="Note 3 7 4" xfId="21763" xr:uid="{C9D8B35A-466D-416E-AAC5-3CE855EE0771}"/>
    <cellStyle name="Note 3 7 5" xfId="25821" xr:uid="{27AEBEA6-E4C9-4FAB-A964-A6F662BE80F2}"/>
    <cellStyle name="Note 3 7 6" xfId="37121" xr:uid="{FA8C00D5-3D66-4C0A-9B10-F45646FADE9C}"/>
    <cellStyle name="Note 3 8" xfId="13003" xr:uid="{FB0BEE08-5DF8-499E-9765-696AA2945A8E}"/>
    <cellStyle name="Note 3 8 2" xfId="20415" xr:uid="{C9E5D801-EFF5-4EB6-891E-D7BCF7185EA4}"/>
    <cellStyle name="Note 3 8 3" xfId="22972" xr:uid="{5E2BC0E2-23D0-4255-B8AF-3F1E3327716A}"/>
    <cellStyle name="Note 3 8 4" xfId="25981" xr:uid="{280DE260-8DD8-4A08-BF69-25B1909EF882}"/>
    <cellStyle name="Note 3 8 5" xfId="37122" xr:uid="{D9536F65-B6A2-43AD-B7DE-4EBA8F11501F}"/>
    <cellStyle name="Note 3 9" xfId="13936" xr:uid="{2109983E-35FF-44AA-9318-BECCFDC87E65}"/>
    <cellStyle name="Note 3 9 2" xfId="24598" xr:uid="{03626267-9EF5-4E9E-8504-C2266AAD92D6}"/>
    <cellStyle name="Note 3 9 3" xfId="37123" xr:uid="{D2092379-FACD-4FBE-9128-BC7991208F37}"/>
    <cellStyle name="Note 4" xfId="177" xr:uid="{D0E579E4-9DD5-4576-A7DA-7F581C38451B}"/>
    <cellStyle name="Note 4 10" xfId="17795" xr:uid="{7460DFA3-9FE8-4BE8-B04B-B6FF355B92E8}"/>
    <cellStyle name="Note 4 11" xfId="21764" xr:uid="{0E2BF47E-A013-49A4-B8E1-8DE325D506AC}"/>
    <cellStyle name="Note 4 12" xfId="28657" xr:uid="{D7987542-D9F8-4AA7-84B1-BE564A39B85F}"/>
    <cellStyle name="Note 4 13" xfId="37124" xr:uid="{C33DE26E-03F4-4035-AC9C-98722C81FF4D}"/>
    <cellStyle name="Note 4 2" xfId="1476" xr:uid="{90C38123-B456-4B47-A32D-0A8A5F0EAA4D}"/>
    <cellStyle name="Note 4 2 10" xfId="37125" xr:uid="{04C03F5C-31CD-45AB-9EA0-883EDC8FC104}"/>
    <cellStyle name="Note 4 2 11" xfId="39286" xr:uid="{314DB433-B066-4C96-99D3-DFEB9BBB549E}"/>
    <cellStyle name="Note 4 2 2" xfId="2741" xr:uid="{792CB90F-4231-4E49-BB33-3E8619C25CB6}"/>
    <cellStyle name="Note 4 2 2 10" xfId="37126" xr:uid="{EF76FA40-FB74-4BEA-BEDE-E7DB95F7B3F4}"/>
    <cellStyle name="Note 4 2 2 2" xfId="2742" xr:uid="{08CF4917-2080-478E-A164-01B33A1BABE7}"/>
    <cellStyle name="Note 4 2 2 2 2" xfId="10779" xr:uid="{60FBA59A-E600-49B6-B5AD-1BD5EC72FFF2}"/>
    <cellStyle name="Note 4 2 2 2 2 2" xfId="21595" xr:uid="{E8298AE0-EBB6-4AEC-B907-A442B270BA2F}"/>
    <cellStyle name="Note 4 2 2 2 2 3" xfId="24020" xr:uid="{2B2078FB-E97A-405E-A74F-B3FD3B0296F4}"/>
    <cellStyle name="Note 4 2 2 2 2 4" xfId="28661" xr:uid="{DC60D675-D005-40D5-8DE2-099E230F7B33}"/>
    <cellStyle name="Note 4 2 2 2 2 5" xfId="37128" xr:uid="{68D8FC69-6C24-4F77-B575-64C51E75374A}"/>
    <cellStyle name="Note 4 2 2 2 3" xfId="13019" xr:uid="{C146777F-02D5-4911-8400-3DD8F52CEC50}"/>
    <cellStyle name="Note 4 2 2 2 3 2" xfId="37129" xr:uid="{B86FAD15-03AE-49C2-8AD9-375E08D18B76}"/>
    <cellStyle name="Note 4 2 2 2 4" xfId="13952" xr:uid="{61118F3B-15D3-4AF9-9F8A-C52EEF41DE71}"/>
    <cellStyle name="Note 4 2 2 2 4 2" xfId="37130" xr:uid="{999F3651-CE93-4A15-92B8-6A1F78D32A99}"/>
    <cellStyle name="Note 4 2 2 2 5" xfId="17798" xr:uid="{40C45E24-D5DC-4CCC-ABF2-7168BB26A0E3}"/>
    <cellStyle name="Note 4 2 2 2 6" xfId="21767" xr:uid="{715DC909-6F34-4527-967A-150CAE9A48F0}"/>
    <cellStyle name="Note 4 2 2 2 7" xfId="28660" xr:uid="{A3EE187A-D870-4FB7-A68A-26B79C3C4FB8}"/>
    <cellStyle name="Note 4 2 2 2 8" xfId="37127" xr:uid="{4AE21F39-DDC7-40D7-86F4-13DEA86A8E47}"/>
    <cellStyle name="Note 4 2 2 3" xfId="2743" xr:uid="{C12B5CA3-8BEC-4822-A667-7A0AA4B7E035}"/>
    <cellStyle name="Note 4 2 2 3 2" xfId="10780" xr:uid="{A48B2ED2-00F7-4F3C-AF31-DD1AC7A59BDC}"/>
    <cellStyle name="Note 4 2 2 3 2 2" xfId="21596" xr:uid="{F890B115-0E67-4DB9-964D-B9825EA0D5FC}"/>
    <cellStyle name="Note 4 2 2 3 2 3" xfId="24021" xr:uid="{04062758-35DD-456C-9BE0-3A51D87B4664}"/>
    <cellStyle name="Note 4 2 2 3 2 4" xfId="28663" xr:uid="{BD4F5405-AB2D-4CF1-968E-8FDCCC2D3BAA}"/>
    <cellStyle name="Note 4 2 2 3 2 5" xfId="37132" xr:uid="{DF82211A-8427-43C4-833A-1104A252866E}"/>
    <cellStyle name="Note 4 2 2 3 3" xfId="13020" xr:uid="{5DA3D3B4-E1A4-4B30-9DD8-FE4746DCE0BF}"/>
    <cellStyle name="Note 4 2 2 3 3 2" xfId="37133" xr:uid="{D9DED2BF-08B3-425B-A5B1-3C32FEC1999A}"/>
    <cellStyle name="Note 4 2 2 3 4" xfId="13953" xr:uid="{56DD731C-6F31-4D86-B711-1F7B54E265FB}"/>
    <cellStyle name="Note 4 2 2 3 4 2" xfId="37134" xr:uid="{8C6110E6-F3F6-4ED8-9AEB-1CE2241AF46E}"/>
    <cellStyle name="Note 4 2 2 3 5" xfId="17799" xr:uid="{178EEDC5-6F5B-4EB0-A5FF-CD7FC6853FA8}"/>
    <cellStyle name="Note 4 2 2 3 6" xfId="21768" xr:uid="{B436CE9F-7066-4DFA-B4DB-D27B05F2D7AF}"/>
    <cellStyle name="Note 4 2 2 3 7" xfId="28662" xr:uid="{00AB0D5E-CEBB-4AC5-A606-7C5E4F810103}"/>
    <cellStyle name="Note 4 2 2 3 8" xfId="37131" xr:uid="{43566B51-1035-4108-895D-842D7F2D7CF9}"/>
    <cellStyle name="Note 4 2 2 4" xfId="10781" xr:uid="{9B40F193-5D62-4794-9BD1-91F2E97D77C2}"/>
    <cellStyle name="Note 4 2 2 4 2" xfId="20427" xr:uid="{42660728-6188-4AF3-90FE-410B121D9F66}"/>
    <cellStyle name="Note 4 2 2 4 3" xfId="22984" xr:uid="{B718EC9D-F260-4ED2-A143-09AD7FDEF13B}"/>
    <cellStyle name="Note 4 2 2 4 4" xfId="28664" xr:uid="{CE184FB8-10A7-4540-A99A-7822463B7AA8}"/>
    <cellStyle name="Note 4 2 2 4 5" xfId="37135" xr:uid="{89480DF6-845D-45D5-AD21-4085CB375867}"/>
    <cellStyle name="Note 4 2 2 5" xfId="13018" xr:uid="{7D2C32D2-BA57-4607-93FF-707B196CE221}"/>
    <cellStyle name="Note 4 2 2 5 2" xfId="37136" xr:uid="{A89576AA-F113-4E8A-A1CC-F4303394E52C}"/>
    <cellStyle name="Note 4 2 2 6" xfId="13951" xr:uid="{B060ADB0-DA84-48A3-BB16-43282E3F330D}"/>
    <cellStyle name="Note 4 2 2 6 2" xfId="37137" xr:uid="{E30A13AB-2705-4F90-9A56-3E5471F12DA1}"/>
    <cellStyle name="Note 4 2 2 7" xfId="17797" xr:uid="{536CDD2D-8BC7-416D-B61D-48983A84725D}"/>
    <cellStyle name="Note 4 2 2 8" xfId="21766" xr:uid="{E1234871-C8B1-4B7E-800D-4C8F8EBAD25C}"/>
    <cellStyle name="Note 4 2 2 9" xfId="28659" xr:uid="{7B35D0B5-F98C-4418-8F02-F638A568A8AC}"/>
    <cellStyle name="Note 4 2 3" xfId="10782" xr:uid="{310B7D7B-BA0D-4E43-97B3-F8BBE22B72C9}"/>
    <cellStyle name="Note 4 2 3 2" xfId="14638" xr:uid="{8B59E72E-BE42-4FE0-9B03-A17C25B86B76}"/>
    <cellStyle name="Note 4 2 3 2 2" xfId="20428" xr:uid="{465D5790-1A01-4C9B-B2B6-E74708556AC0}"/>
    <cellStyle name="Note 4 2 3 2 3" xfId="22985" xr:uid="{701201E2-B6DF-4466-BDCD-E4E1C9FD2A07}"/>
    <cellStyle name="Note 4 2 3 2 4" xfId="28666" xr:uid="{F6A972A8-0129-4127-A4E3-E569BEA8BFB9}"/>
    <cellStyle name="Note 4 2 3 2 5" xfId="37139" xr:uid="{19C26A12-BD75-43E4-8232-3EB0119650FA}"/>
    <cellStyle name="Note 4 2 3 3" xfId="17800" xr:uid="{0BD33432-DE57-41FA-B1FE-26DB82231A23}"/>
    <cellStyle name="Note 4 2 3 4" xfId="21769" xr:uid="{254680C5-9994-4347-9468-19D96CA33F06}"/>
    <cellStyle name="Note 4 2 3 5" xfId="28665" xr:uid="{AC4D53E7-59DC-4D9D-910A-5B59AEE1CCE7}"/>
    <cellStyle name="Note 4 2 3 6" xfId="37138" xr:uid="{3540B6F8-1B2C-4F9D-B43D-9FCEB8D4330C}"/>
    <cellStyle name="Note 4 2 4" xfId="13017" xr:uid="{869EDCE9-73F8-4F4A-8D44-54658DD5DA34}"/>
    <cellStyle name="Note 4 2 4 2" xfId="14778" xr:uid="{B9A03507-3D51-4F84-8341-996D18868AC3}"/>
    <cellStyle name="Note 4 2 4 2 2" xfId="20429" xr:uid="{7092BC33-0AF0-4397-BD14-0CCE5073C94F}"/>
    <cellStyle name="Note 4 2 4 2 3" xfId="22986" xr:uid="{49DAEE59-1291-4EEC-A7F8-43D22978C72A}"/>
    <cellStyle name="Note 4 2 4 2 4" xfId="28668" xr:uid="{97F6B1A6-D36D-4BBA-A17A-B2640CCBF25A}"/>
    <cellStyle name="Note 4 2 4 2 5" xfId="37141" xr:uid="{0CFF936B-AE77-4A13-8925-1FE6758D7074}"/>
    <cellStyle name="Note 4 2 4 3" xfId="17801" xr:uid="{170EE21A-45CB-4EAB-B0EE-6F35EDB18A9D}"/>
    <cellStyle name="Note 4 2 4 4" xfId="21770" xr:uid="{22AF42D4-4995-4ECE-864A-703B051FDBB5}"/>
    <cellStyle name="Note 4 2 4 5" xfId="28667" xr:uid="{BD02A9B3-1961-47A1-9207-7DCE9091A7C8}"/>
    <cellStyle name="Note 4 2 4 6" xfId="37140" xr:uid="{84ADDAE4-DBFE-42A0-8374-270EE72430BF}"/>
    <cellStyle name="Note 4 2 5" xfId="13950" xr:uid="{0EDB75E5-E266-4D6F-89FF-BF7EEE33BF5A}"/>
    <cellStyle name="Note 4 2 5 2" xfId="20430" xr:uid="{35C21A47-7EA4-4C1B-88F1-97311B7EABCE}"/>
    <cellStyle name="Note 4 2 5 2 2" xfId="22987" xr:uid="{631C3726-7C79-4F7B-91F0-C301399D95DE}"/>
    <cellStyle name="Note 4 2 5 2 3" xfId="28670" xr:uid="{2AD1FCC6-69DC-48C6-816A-93A97A0FF229}"/>
    <cellStyle name="Note 4 2 5 3" xfId="17802" xr:uid="{A2B6A634-5F05-4175-8826-38F631F79F74}"/>
    <cellStyle name="Note 4 2 5 4" xfId="21771" xr:uid="{549AE321-E761-4F54-B9D0-688C288DA0ED}"/>
    <cellStyle name="Note 4 2 5 5" xfId="28669" xr:uid="{2BF0B159-AA4D-450B-AEF4-3DBC3E1B24F5}"/>
    <cellStyle name="Note 4 2 5 6" xfId="37142" xr:uid="{1E0F4B64-D198-47B3-8339-2B47F1CB0576}"/>
    <cellStyle name="Note 4 2 6" xfId="20426" xr:uid="{1A5B6B64-9309-4D45-A082-8AB385622AA7}"/>
    <cellStyle name="Note 4 2 6 2" xfId="22983" xr:uid="{9DC3FB01-ED78-4571-A288-1FCDBDCB191F}"/>
    <cellStyle name="Note 4 2 6 3" xfId="28671" xr:uid="{ACCD8C7E-8DA4-4741-95C0-170CFEFDDBF3}"/>
    <cellStyle name="Note 4 2 7" xfId="17796" xr:uid="{F107CA0B-7F55-48D0-9825-84A06303424A}"/>
    <cellStyle name="Note 4 2 8" xfId="21765" xr:uid="{E8EEACA4-ED77-4465-BEE7-AE484A4101B7}"/>
    <cellStyle name="Note 4 2 9" xfId="28658" xr:uid="{D4C2CD43-FE7E-4C41-B87A-0C988EB3318C}"/>
    <cellStyle name="Note 4 3" xfId="2744" xr:uid="{43584EC5-758C-403D-9854-D5031CF76A97}"/>
    <cellStyle name="Note 4 3 10" xfId="37143" xr:uid="{2C30D976-6E62-473A-B452-4F564F549FFA}"/>
    <cellStyle name="Note 4 3 2" xfId="2745" xr:uid="{09584681-C1FF-41BE-817A-0C97AECFD481}"/>
    <cellStyle name="Note 4 3 2 2" xfId="10783" xr:uid="{CA5260D7-4D2A-44A0-8458-0BDA38D9A295}"/>
    <cellStyle name="Note 4 3 2 2 2" xfId="21597" xr:uid="{0E39EE4E-CBE3-4CDA-8A60-C0712C214EBC}"/>
    <cellStyle name="Note 4 3 2 2 3" xfId="24022" xr:uid="{09B37BB5-69AF-4EB8-9AD3-71602A88EA3C}"/>
    <cellStyle name="Note 4 3 2 2 4" xfId="28674" xr:uid="{5ABF7823-4CDA-422C-9419-99773F36751E}"/>
    <cellStyle name="Note 4 3 2 2 5" xfId="37145" xr:uid="{72BF1B82-E046-450C-B134-5D09AE4C7E78}"/>
    <cellStyle name="Note 4 3 2 3" xfId="13022" xr:uid="{EE30DBE9-B353-4AAD-8005-4DA85EEFFDA4}"/>
    <cellStyle name="Note 4 3 2 3 2" xfId="37146" xr:uid="{AF3C6B38-E059-41FC-BBFB-4DABC9A2AA68}"/>
    <cellStyle name="Note 4 3 2 4" xfId="13955" xr:uid="{B230D443-887C-4A5A-9ABF-092403CC3C94}"/>
    <cellStyle name="Note 4 3 2 4 2" xfId="37147" xr:uid="{379D9D7A-953D-4FCD-8434-8BFE5831A1E7}"/>
    <cellStyle name="Note 4 3 2 5" xfId="17804" xr:uid="{37FBCA5A-8A84-4A75-8D45-30236B723EF3}"/>
    <cellStyle name="Note 4 3 2 6" xfId="21773" xr:uid="{45B3253E-DA76-452F-A96F-82D625622F93}"/>
    <cellStyle name="Note 4 3 2 7" xfId="28673" xr:uid="{ED5C0D34-DF5C-4459-893A-D392A1743146}"/>
    <cellStyle name="Note 4 3 2 8" xfId="37144" xr:uid="{FD58F0A4-09C1-4B7F-958A-FD8AB14CF10D}"/>
    <cellStyle name="Note 4 3 3" xfId="2746" xr:uid="{E5178C67-AC3B-4B7E-8277-9144AA605D01}"/>
    <cellStyle name="Note 4 3 3 2" xfId="10784" xr:uid="{4ED68896-ADD3-4176-9DA5-F6A3F626857C}"/>
    <cellStyle name="Note 4 3 3 2 2" xfId="21598" xr:uid="{881C6E07-6E67-4E65-894A-8FC85E0BCAEF}"/>
    <cellStyle name="Note 4 3 3 2 3" xfId="24023" xr:uid="{82FB43B3-92C0-4E88-802E-4123AC887066}"/>
    <cellStyle name="Note 4 3 3 2 4" xfId="28676" xr:uid="{D404E08C-DA4A-4777-820D-D4B12AFABEC1}"/>
    <cellStyle name="Note 4 3 3 2 5" xfId="37149" xr:uid="{C09BCE59-C38E-4A22-AD45-3E040B720DAD}"/>
    <cellStyle name="Note 4 3 3 3" xfId="13023" xr:uid="{3F801594-CA24-45AE-9F07-428CC26A32B9}"/>
    <cellStyle name="Note 4 3 3 3 2" xfId="37150" xr:uid="{EAC907AD-C351-4B97-B1B4-BE52ADFDFA39}"/>
    <cellStyle name="Note 4 3 3 4" xfId="13956" xr:uid="{419D0FF0-1CDB-4EF3-9D65-3CEC5837F72E}"/>
    <cellStyle name="Note 4 3 3 4 2" xfId="37151" xr:uid="{12C18B6D-82EC-4C92-A43D-401AECB01783}"/>
    <cellStyle name="Note 4 3 3 5" xfId="17805" xr:uid="{2F89B20B-6925-475B-8E16-2561C9507F36}"/>
    <cellStyle name="Note 4 3 3 6" xfId="21774" xr:uid="{461A1BDA-0041-4E8D-8D85-E1C5EFC7F1E9}"/>
    <cellStyle name="Note 4 3 3 7" xfId="28675" xr:uid="{313BBC57-6EA9-4B06-B391-17D155E90A3B}"/>
    <cellStyle name="Note 4 3 3 8" xfId="37148" xr:uid="{73B966F5-8E67-463F-B441-DE97FC46C854}"/>
    <cellStyle name="Note 4 3 4" xfId="10785" xr:uid="{A64380C1-3779-4944-BD7C-91E8290BCFD0}"/>
    <cellStyle name="Note 4 3 4 2" xfId="20431" xr:uid="{2C932B88-E3A3-412B-A1D7-691E7C1131AF}"/>
    <cellStyle name="Note 4 3 4 3" xfId="22988" xr:uid="{D6388B3B-8623-4B38-858C-81B69D8B7FD3}"/>
    <cellStyle name="Note 4 3 4 4" xfId="28677" xr:uid="{2F70E1F5-FDB8-47F2-B917-57A719F8BC2A}"/>
    <cellStyle name="Note 4 3 4 5" xfId="37152" xr:uid="{E6680A78-5266-44D0-A7F5-BD010CA5C735}"/>
    <cellStyle name="Note 4 3 5" xfId="13021" xr:uid="{C34C2725-8FE9-4AC9-B3F9-7BACE5500278}"/>
    <cellStyle name="Note 4 3 5 2" xfId="37153" xr:uid="{8C6B227F-B7F9-4F96-A9D3-6ABD9C3FB1B7}"/>
    <cellStyle name="Note 4 3 6" xfId="13954" xr:uid="{3D909E93-8375-44D5-AF8E-9020AE2C2D5B}"/>
    <cellStyle name="Note 4 3 6 2" xfId="37154" xr:uid="{9379DC66-369F-4196-A72A-2B0A9D445589}"/>
    <cellStyle name="Note 4 3 7" xfId="17803" xr:uid="{FD77B676-7D5A-4F4E-A96C-8F5C6D099651}"/>
    <cellStyle name="Note 4 3 8" xfId="21772" xr:uid="{AA8DAA27-C6F1-4819-A994-5078502101BF}"/>
    <cellStyle name="Note 4 3 9" xfId="28672" xr:uid="{ECA799CF-E5C6-4202-A794-BE2C3E993C02}"/>
    <cellStyle name="Note 4 4" xfId="2747" xr:uid="{886ABA2E-85E3-448E-AD69-87BB5D91CF9E}"/>
    <cellStyle name="Note 4 4 10" xfId="37155" xr:uid="{8E41722C-75F9-45F0-9032-D909404CDD17}"/>
    <cellStyle name="Note 4 4 2" xfId="2748" xr:uid="{71EAE48E-49DA-4A95-A624-E7C07692AD7B}"/>
    <cellStyle name="Note 4 4 2 2" xfId="10786" xr:uid="{F4903CD4-2F7F-4BA2-8FB7-692A765BD1FB}"/>
    <cellStyle name="Note 4 4 2 2 2" xfId="21599" xr:uid="{15348082-E79E-4919-8EBB-219BF4F24BAF}"/>
    <cellStyle name="Note 4 4 2 2 3" xfId="24024" xr:uid="{8D5089C7-FCF0-4095-8967-6D3A85D74E12}"/>
    <cellStyle name="Note 4 4 2 2 4" xfId="28680" xr:uid="{4CC4EBC4-9A9B-4B0F-B042-0B6E51045E0F}"/>
    <cellStyle name="Note 4 4 2 2 5" xfId="37157" xr:uid="{CEB930FD-F201-4A4C-B118-73B90009E91C}"/>
    <cellStyle name="Note 4 4 2 3" xfId="13025" xr:uid="{0CA2CFD7-F7C0-4D5E-84A9-8518DC53219B}"/>
    <cellStyle name="Note 4 4 2 3 2" xfId="37158" xr:uid="{A2A0ECD8-A90C-4E54-B54E-CF42A17AC418}"/>
    <cellStyle name="Note 4 4 2 4" xfId="13958" xr:uid="{D86FEE8A-D643-4132-B8B6-648262F95FFA}"/>
    <cellStyle name="Note 4 4 2 4 2" xfId="37159" xr:uid="{43D3A613-FA4A-477B-9662-C8FB61777279}"/>
    <cellStyle name="Note 4 4 2 5" xfId="17807" xr:uid="{3A7465F4-81DC-4C85-80B8-6A48DC95BEE6}"/>
    <cellStyle name="Note 4 4 2 6" xfId="21776" xr:uid="{666F65C3-E6C6-4715-B0EA-61E809867C12}"/>
    <cellStyle name="Note 4 4 2 7" xfId="28679" xr:uid="{5C545A33-1458-49F0-A9D7-2BA6837E34AD}"/>
    <cellStyle name="Note 4 4 2 8" xfId="37156" xr:uid="{70AF59C1-4851-4807-B513-084D29E64C05}"/>
    <cellStyle name="Note 4 4 3" xfId="2749" xr:uid="{10478F54-47D2-41A2-A4F9-13572F9B9BDA}"/>
    <cellStyle name="Note 4 4 3 2" xfId="10787" xr:uid="{A7D05C37-E917-495C-8F95-6B087910BC26}"/>
    <cellStyle name="Note 4 4 3 2 2" xfId="21600" xr:uid="{7AF0323B-3B56-4601-90F0-D3E2DDBDA3C4}"/>
    <cellStyle name="Note 4 4 3 2 3" xfId="24025" xr:uid="{5F0629E0-D05A-4183-B1A3-A60B85974744}"/>
    <cellStyle name="Note 4 4 3 2 4" xfId="28682" xr:uid="{E738C3A7-AF02-41A4-A42E-B83A4DEF05C6}"/>
    <cellStyle name="Note 4 4 3 2 5" xfId="37161" xr:uid="{5072F095-1249-45D9-AC90-E7DA530A85DA}"/>
    <cellStyle name="Note 4 4 3 3" xfId="13026" xr:uid="{E98F3E27-2B63-46DB-831F-503CDC332148}"/>
    <cellStyle name="Note 4 4 3 3 2" xfId="37162" xr:uid="{96320302-806D-43D7-8DDC-1627E83385AA}"/>
    <cellStyle name="Note 4 4 3 4" xfId="13959" xr:uid="{F949BC8B-CB73-49E1-A8DB-ADBCA208EC3C}"/>
    <cellStyle name="Note 4 4 3 4 2" xfId="37163" xr:uid="{16731B49-E386-46E3-8201-1843C92FC14D}"/>
    <cellStyle name="Note 4 4 3 5" xfId="17808" xr:uid="{91C0AF3F-C244-40E8-ADED-4E84DB1C9551}"/>
    <cellStyle name="Note 4 4 3 6" xfId="21777" xr:uid="{5D5E9E14-00AD-4546-9FFB-124034096118}"/>
    <cellStyle name="Note 4 4 3 7" xfId="28681" xr:uid="{437393D1-73EC-48B9-A637-BCBA80693A9F}"/>
    <cellStyle name="Note 4 4 3 8" xfId="37160" xr:uid="{8D7A5E92-E8B9-4223-B922-F34BA22F0D3A}"/>
    <cellStyle name="Note 4 4 4" xfId="10788" xr:uid="{D22F6AC8-1BD2-4053-BD4A-4686F2A41FE9}"/>
    <cellStyle name="Note 4 4 4 2" xfId="20432" xr:uid="{359F6F3A-3E67-4644-B21E-7C4AC5C55863}"/>
    <cellStyle name="Note 4 4 4 3" xfId="22989" xr:uid="{E48F9C32-2F9F-430E-9625-7C898368F802}"/>
    <cellStyle name="Note 4 4 4 4" xfId="28683" xr:uid="{CEE6712E-BF0D-4819-90B1-593A8BD4C2F6}"/>
    <cellStyle name="Note 4 4 4 5" xfId="37164" xr:uid="{943FDFB1-FB46-4872-9A34-7D1673906AFB}"/>
    <cellStyle name="Note 4 4 5" xfId="13024" xr:uid="{894DAEDB-8416-43E0-95E2-93909D8688E7}"/>
    <cellStyle name="Note 4 4 5 2" xfId="37165" xr:uid="{BB719BDF-02FD-4A66-9EAB-64110056ED34}"/>
    <cellStyle name="Note 4 4 6" xfId="13957" xr:uid="{7AE4A9ED-212C-4EF4-A0D0-5193F213CC06}"/>
    <cellStyle name="Note 4 4 6 2" xfId="37166" xr:uid="{A6383648-A003-47BC-9789-CEE434F22725}"/>
    <cellStyle name="Note 4 4 7" xfId="17806" xr:uid="{99FD2700-B650-4CF1-9BA1-44CC7B99DC07}"/>
    <cellStyle name="Note 4 4 8" xfId="21775" xr:uid="{8948F39E-47DA-4410-9062-8382EC057BFF}"/>
    <cellStyle name="Note 4 4 9" xfId="28678" xr:uid="{D42FD219-5026-409F-A394-2651D774F768}"/>
    <cellStyle name="Note 4 5" xfId="2750" xr:uid="{1C8389CA-4D56-4536-B3A0-EC5E71F82A32}"/>
    <cellStyle name="Note 4 5 2" xfId="10789" xr:uid="{5BEBFC47-E6E6-4294-A72F-26D7A5E8A35D}"/>
    <cellStyle name="Note 4 5 2 2" xfId="20433" xr:uid="{D81B39FE-E56E-470C-8390-E2791E33D876}"/>
    <cellStyle name="Note 4 5 2 3" xfId="22990" xr:uid="{3E83F14A-5650-47AB-85E9-E21C0DE815A9}"/>
    <cellStyle name="Note 4 5 2 4" xfId="28685" xr:uid="{4A29EFAF-0E9E-46AB-8494-F6210603C359}"/>
    <cellStyle name="Note 4 5 2 5" xfId="37168" xr:uid="{103A1B76-6EDD-47B9-B3B0-91DB7A605863}"/>
    <cellStyle name="Note 4 5 3" xfId="13027" xr:uid="{06148E91-9A5A-4F8B-BB71-DC76EA3FC56B}"/>
    <cellStyle name="Note 4 5 3 2" xfId="37169" xr:uid="{AC41EEE3-BACB-4937-8F1A-E949600BD5E0}"/>
    <cellStyle name="Note 4 5 4" xfId="13960" xr:uid="{2E6099A2-5A4B-42AC-8820-74C12D8E0F18}"/>
    <cellStyle name="Note 4 5 4 2" xfId="37170" xr:uid="{587D0AF1-4B35-499A-9C0F-1100D4AAB46A}"/>
    <cellStyle name="Note 4 5 5" xfId="17809" xr:uid="{230A8769-B10B-4657-B9CE-B2AB801CAAD4}"/>
    <cellStyle name="Note 4 5 6" xfId="21778" xr:uid="{31569E2C-52B1-4569-9069-76092F76F3FD}"/>
    <cellStyle name="Note 4 5 7" xfId="28684" xr:uid="{5C514444-D00F-4FA4-9479-F6839335893D}"/>
    <cellStyle name="Note 4 5 8" xfId="37167" xr:uid="{37514387-FF60-4BCE-9676-533670DD7562}"/>
    <cellStyle name="Note 4 6" xfId="2751" xr:uid="{32522623-C8DC-46E6-88B0-04DC15800026}"/>
    <cellStyle name="Note 4 6 2" xfId="10790" xr:uid="{839DD8A0-AE87-45D2-B628-8F96B4D33333}"/>
    <cellStyle name="Note 4 6 2 2" xfId="20434" xr:uid="{77A25118-6378-4040-95F8-58E1625AD352}"/>
    <cellStyle name="Note 4 6 2 3" xfId="22991" xr:uid="{BF44779E-899F-4B8C-95CC-E4CCE34EA057}"/>
    <cellStyle name="Note 4 6 2 4" xfId="28687" xr:uid="{9C50BD1F-BF31-4D8A-9A41-FF7E2EEBE6C7}"/>
    <cellStyle name="Note 4 6 2 5" xfId="37172" xr:uid="{92E9365E-2D76-42DB-BF4F-96E35341D5DB}"/>
    <cellStyle name="Note 4 6 3" xfId="13028" xr:uid="{615F038C-B809-4BEA-A7F9-51001919EC48}"/>
    <cellStyle name="Note 4 6 3 2" xfId="37173" xr:uid="{44F3E9DF-31C7-40CB-BA66-6E627E4397CF}"/>
    <cellStyle name="Note 4 6 4" xfId="13961" xr:uid="{51E53F36-D9EB-4714-A4C7-CFB6555D4B4F}"/>
    <cellStyle name="Note 4 6 4 2" xfId="37174" xr:uid="{ABB66395-8C32-4994-A925-5E8999698620}"/>
    <cellStyle name="Note 4 6 5" xfId="17810" xr:uid="{D10AA38F-FDB9-4549-B7B9-D4619DEB5477}"/>
    <cellStyle name="Note 4 6 6" xfId="21779" xr:uid="{020C3A4B-1EA4-4FE7-B355-2993F63DA9D9}"/>
    <cellStyle name="Note 4 6 7" xfId="28686" xr:uid="{08AD9F67-57D0-4719-B396-C2EE99F074F9}"/>
    <cellStyle name="Note 4 6 8" xfId="37171" xr:uid="{CE144B80-9904-4B16-B799-4DB35AB52723}"/>
    <cellStyle name="Note 4 7" xfId="10791" xr:uid="{75BC5640-EC90-44C6-BC22-93847E9FE805}"/>
    <cellStyle name="Note 4 7 2" xfId="21601" xr:uid="{700B50BE-5699-4D25-AF4C-CF6F02EFD992}"/>
    <cellStyle name="Note 4 7 2 2" xfId="24026" xr:uid="{09652AA4-0EC7-43AB-9FC4-420936575678}"/>
    <cellStyle name="Note 4 7 2 3" xfId="28689" xr:uid="{ED70F91D-BDC4-41F5-83B6-8FA597458989}"/>
    <cellStyle name="Note 4 7 3" xfId="17811" xr:uid="{52009F53-A725-483F-8BCF-1AD5FFDD0B7C}"/>
    <cellStyle name="Note 4 7 4" xfId="21780" xr:uid="{0ECD8EB9-B494-4A1B-906A-4EEE6508A9F5}"/>
    <cellStyle name="Note 4 7 5" xfId="28688" xr:uid="{1493C1FA-88D5-4D3A-9731-A15683E7CD5F}"/>
    <cellStyle name="Note 4 7 6" xfId="37175" xr:uid="{35D7203D-2597-453B-A379-B5A4B00FC738}"/>
    <cellStyle name="Note 4 8" xfId="13016" xr:uid="{785663E2-5B4B-449E-86C1-FF99F16FDF00}"/>
    <cellStyle name="Note 4 8 2" xfId="20425" xr:uid="{964B992D-7CAB-4FAB-A9E7-4B8C3DDB395D}"/>
    <cellStyle name="Note 4 8 3" xfId="22982" xr:uid="{5129DB0C-CD56-44BB-B02B-1283F1847DA3}"/>
    <cellStyle name="Note 4 8 4" xfId="28690" xr:uid="{7294542F-5801-42EB-B2C1-1CE50DAE08B1}"/>
    <cellStyle name="Note 4 8 5" xfId="37176" xr:uid="{86BED154-AEF0-468B-8F10-94D2B0CDB230}"/>
    <cellStyle name="Note 4 9" xfId="13949" xr:uid="{3C8D8228-1B33-4C4C-AD89-843E7766F974}"/>
    <cellStyle name="Note 4 9 2" xfId="37177" xr:uid="{BE33EBE9-F9A2-4BD8-A40D-AC25B1D72A69}"/>
    <cellStyle name="Note 5" xfId="178" xr:uid="{E2709113-8073-4C58-BE0E-04B7A785F5C8}"/>
    <cellStyle name="Note 5 10" xfId="17812" xr:uid="{32FDF96D-F911-477D-B689-97DC1359EBDD}"/>
    <cellStyle name="Note 5 11" xfId="21781" xr:uid="{31502791-C1B1-44BC-95EC-B9438EE05169}"/>
    <cellStyle name="Note 5 12" xfId="28691" xr:uid="{1ED01133-F1A2-46BD-8731-A154764F450C}"/>
    <cellStyle name="Note 5 13" xfId="37178" xr:uid="{D8F714CF-53F9-4874-8897-8025F2AA3C82}"/>
    <cellStyle name="Note 5 2" xfId="1477" xr:uid="{928E440F-6045-4B9D-9CB7-4FE3FCDFDEC5}"/>
    <cellStyle name="Note 5 2 10" xfId="37179" xr:uid="{4BA2BEB0-470A-4CFB-8BBB-8EAC2EE69AA2}"/>
    <cellStyle name="Note 5 2 11" xfId="39287" xr:uid="{CC884BBD-9E29-42E1-8EE2-132183CFD06F}"/>
    <cellStyle name="Note 5 2 2" xfId="2752" xr:uid="{F2BA3C0A-ED86-4E36-BF28-BB321E176657}"/>
    <cellStyle name="Note 5 2 2 10" xfId="37180" xr:uid="{3A916893-2E19-4E87-A1C1-89556D623286}"/>
    <cellStyle name="Note 5 2 2 2" xfId="2753" xr:uid="{A286451E-86AB-4DF2-83B3-D1C99D5253E6}"/>
    <cellStyle name="Note 5 2 2 2 2" xfId="10792" xr:uid="{57C67C10-70DD-4FA8-A043-5A5B89E3B1B2}"/>
    <cellStyle name="Note 5 2 2 2 2 2" xfId="21602" xr:uid="{400A9AF7-79F7-433E-A2C7-E7BDDAC8A052}"/>
    <cellStyle name="Note 5 2 2 2 2 3" xfId="24027" xr:uid="{4768CB3F-4C87-4A01-A65E-C5730701FCDF}"/>
    <cellStyle name="Note 5 2 2 2 2 4" xfId="28695" xr:uid="{C4247882-8E33-4E09-AC2F-C8783C993493}"/>
    <cellStyle name="Note 5 2 2 2 2 5" xfId="37182" xr:uid="{68FFFD40-220C-46FA-AF28-7920F754F71B}"/>
    <cellStyle name="Note 5 2 2 2 3" xfId="13032" xr:uid="{1B23B514-1390-478A-9441-6A4F35E2F5C6}"/>
    <cellStyle name="Note 5 2 2 2 3 2" xfId="37183" xr:uid="{0103A2CA-D0C3-49A3-84B6-14AACD3B2E61}"/>
    <cellStyle name="Note 5 2 2 2 4" xfId="13965" xr:uid="{01D6D518-ADF7-4B33-AA60-88790A632D2C}"/>
    <cellStyle name="Note 5 2 2 2 4 2" xfId="37184" xr:uid="{F45E5CF6-CDFB-406E-9910-9118015166B7}"/>
    <cellStyle name="Note 5 2 2 2 5" xfId="17815" xr:uid="{AFFE6F11-14E4-4189-A579-BDAC845DF667}"/>
    <cellStyle name="Note 5 2 2 2 6" xfId="21784" xr:uid="{7CFC39E4-B549-4852-BFE3-6FB84FB9BB06}"/>
    <cellStyle name="Note 5 2 2 2 7" xfId="28694" xr:uid="{A9408EA2-679E-4B68-AC32-2602B873F583}"/>
    <cellStyle name="Note 5 2 2 2 8" xfId="37181" xr:uid="{CCBC5A7F-BC74-47DD-AE2A-CD3B29B3B230}"/>
    <cellStyle name="Note 5 2 2 3" xfId="2754" xr:uid="{0A272C61-B53F-4FF7-A8FC-25C6CBA8C15D}"/>
    <cellStyle name="Note 5 2 2 3 2" xfId="10793" xr:uid="{9458638E-69B8-4C99-8471-BFA4B2509D56}"/>
    <cellStyle name="Note 5 2 2 3 2 2" xfId="21603" xr:uid="{C6898382-0085-467E-93B6-3035746571FC}"/>
    <cellStyle name="Note 5 2 2 3 2 3" xfId="24028" xr:uid="{39C1D11B-5B49-4BD1-937A-1491B6B98E2E}"/>
    <cellStyle name="Note 5 2 2 3 2 4" xfId="28697" xr:uid="{BCA55BB3-A300-43FB-A107-9B274D5EC93C}"/>
    <cellStyle name="Note 5 2 2 3 2 5" xfId="37186" xr:uid="{CAC71ECC-1B1D-4C0C-AB46-595B31646CE8}"/>
    <cellStyle name="Note 5 2 2 3 3" xfId="13033" xr:uid="{FD3B8CF0-B7B9-4971-BA2B-EF97CA60BB1B}"/>
    <cellStyle name="Note 5 2 2 3 3 2" xfId="37187" xr:uid="{D6CDCBA0-9934-4F7C-975D-022DC6BAF820}"/>
    <cellStyle name="Note 5 2 2 3 4" xfId="13966" xr:uid="{62702656-8A2B-4C9F-B288-3AF6E13CEE40}"/>
    <cellStyle name="Note 5 2 2 3 4 2" xfId="37188" xr:uid="{026A8524-F472-4C2A-A873-CC429874234C}"/>
    <cellStyle name="Note 5 2 2 3 5" xfId="17816" xr:uid="{6B438A67-BAD7-411B-91C2-08268DE4F579}"/>
    <cellStyle name="Note 5 2 2 3 6" xfId="21785" xr:uid="{242BE26D-0990-44CB-B9B7-90347E890679}"/>
    <cellStyle name="Note 5 2 2 3 7" xfId="28696" xr:uid="{28091F1B-1739-4D56-8819-892A606F99A4}"/>
    <cellStyle name="Note 5 2 2 3 8" xfId="37185" xr:uid="{DA582866-10CE-44B7-B7FC-295463BCF570}"/>
    <cellStyle name="Note 5 2 2 4" xfId="10794" xr:uid="{47CCEBD0-E069-4BBD-AB13-227A2705E952}"/>
    <cellStyle name="Note 5 2 2 4 2" xfId="20437" xr:uid="{0377D077-1CF2-4059-B39F-E601916935D2}"/>
    <cellStyle name="Note 5 2 2 4 3" xfId="22994" xr:uid="{8DF1A78C-C2EA-4E0A-9449-EF7E05132362}"/>
    <cellStyle name="Note 5 2 2 4 4" xfId="28698" xr:uid="{7EDB998B-2FA2-4295-821D-A6A46CDCD2A7}"/>
    <cellStyle name="Note 5 2 2 4 5" xfId="37189" xr:uid="{C1277FD1-E87F-4C44-B048-640FBB006033}"/>
    <cellStyle name="Note 5 2 2 5" xfId="13031" xr:uid="{3BCAF872-2FFD-4E92-A3DD-D3860F260DA3}"/>
    <cellStyle name="Note 5 2 2 5 2" xfId="37190" xr:uid="{AECDB791-CDE4-48A6-B30B-325CE7302A87}"/>
    <cellStyle name="Note 5 2 2 6" xfId="13964" xr:uid="{722C0E1E-07AB-4F0D-A0E3-135A935BB358}"/>
    <cellStyle name="Note 5 2 2 6 2" xfId="37191" xr:uid="{D053BE3E-48AC-4F3F-A242-C1E113BD7B99}"/>
    <cellStyle name="Note 5 2 2 7" xfId="17814" xr:uid="{37D39070-E8B9-420C-B28A-497F2C66B06F}"/>
    <cellStyle name="Note 5 2 2 8" xfId="21783" xr:uid="{BA05F97D-6A14-45D8-86FD-406BC8C70A26}"/>
    <cellStyle name="Note 5 2 2 9" xfId="28693" xr:uid="{5E988637-D775-4F63-ABC0-2EC2BCFFC363}"/>
    <cellStyle name="Note 5 2 3" xfId="10795" xr:uid="{47901848-E8C5-4B45-9AB3-B36044B472F2}"/>
    <cellStyle name="Note 5 2 3 2" xfId="14637" xr:uid="{06A49FB7-B031-4DF8-9939-76D0DBFF6BEB}"/>
    <cellStyle name="Note 5 2 3 2 2" xfId="20438" xr:uid="{86F1F26C-5593-4931-9851-209DCA2A8F3D}"/>
    <cellStyle name="Note 5 2 3 2 3" xfId="22995" xr:uid="{7D456CD3-8ED0-44D2-B2DC-F9A9F74698AB}"/>
    <cellStyle name="Note 5 2 3 2 4" xfId="28700" xr:uid="{1E8FC4EB-2935-4D62-BD61-D7E9A816DC61}"/>
    <cellStyle name="Note 5 2 3 2 5" xfId="37193" xr:uid="{C9779C59-BF07-4E51-B67D-9ED3048CBC44}"/>
    <cellStyle name="Note 5 2 3 3" xfId="17817" xr:uid="{1DEBC294-EC2C-4687-97A2-594470E92F7E}"/>
    <cellStyle name="Note 5 2 3 4" xfId="21786" xr:uid="{D51BCD3F-5930-49C3-B7D5-5BD5EE8880BA}"/>
    <cellStyle name="Note 5 2 3 5" xfId="28699" xr:uid="{FC2C0165-0C65-4691-87AB-64E826A05A39}"/>
    <cellStyle name="Note 5 2 3 6" xfId="37192" xr:uid="{4542C303-CFF7-4D42-9E5E-F1B1975F3DD3}"/>
    <cellStyle name="Note 5 2 4" xfId="13030" xr:uid="{95892C98-FFBC-48CA-9519-C88605D08AB0}"/>
    <cellStyle name="Note 5 2 4 2" xfId="14779" xr:uid="{66784943-7F0E-4FEE-8DC2-1F67D2047B25}"/>
    <cellStyle name="Note 5 2 4 2 2" xfId="20439" xr:uid="{2B634A63-19D0-41E8-9AC0-537ED47BB986}"/>
    <cellStyle name="Note 5 2 4 2 3" xfId="22996" xr:uid="{3BA6EAB0-6788-46DC-8AEB-B586CA81FF4C}"/>
    <cellStyle name="Note 5 2 4 2 4" xfId="28702" xr:uid="{2B27A6FD-A295-4595-8C52-9D28B2FC9B30}"/>
    <cellStyle name="Note 5 2 4 2 5" xfId="37195" xr:uid="{E2A6FDE6-B727-4953-A18E-4C73ABB50BFC}"/>
    <cellStyle name="Note 5 2 4 3" xfId="17818" xr:uid="{F09AA128-06D5-4292-AB01-351F3766BA51}"/>
    <cellStyle name="Note 5 2 4 4" xfId="21787" xr:uid="{1D5CC476-B389-4D22-BA15-6A970691D2E0}"/>
    <cellStyle name="Note 5 2 4 5" xfId="28701" xr:uid="{9E2AEB41-E85E-40D4-BDAF-B1EED7E78545}"/>
    <cellStyle name="Note 5 2 4 6" xfId="37194" xr:uid="{DB72099F-1A1B-4837-8A2E-C07935884F1B}"/>
    <cellStyle name="Note 5 2 5" xfId="13963" xr:uid="{47705443-8C59-4174-96AD-820D1D7DFBD1}"/>
    <cellStyle name="Note 5 2 5 2" xfId="20440" xr:uid="{817A7472-1052-4A5C-91F6-0645B985F0B4}"/>
    <cellStyle name="Note 5 2 5 2 2" xfId="22997" xr:uid="{6321D155-1389-4537-B85E-0922F2D75356}"/>
    <cellStyle name="Note 5 2 5 2 3" xfId="28704" xr:uid="{5FFAEE99-2C8C-4433-9E39-72AFCA8A6183}"/>
    <cellStyle name="Note 5 2 5 3" xfId="17819" xr:uid="{03F89ABE-CC94-4D30-A4E1-6716B84B6180}"/>
    <cellStyle name="Note 5 2 5 4" xfId="21788" xr:uid="{1CC98A54-5EE2-4A3B-8DA0-7286E0A9EE08}"/>
    <cellStyle name="Note 5 2 5 5" xfId="28703" xr:uid="{89361502-1653-421F-BDD7-C5A9CCC65466}"/>
    <cellStyle name="Note 5 2 5 6" xfId="37196" xr:uid="{1092262E-D39D-4120-A3D9-BF98ED8844F5}"/>
    <cellStyle name="Note 5 2 6" xfId="20436" xr:uid="{C1F2E489-D001-42BA-9D53-5AE677852BAF}"/>
    <cellStyle name="Note 5 2 6 2" xfId="22993" xr:uid="{93FD3CED-0CD4-40EE-A029-0F1281584BCD}"/>
    <cellStyle name="Note 5 2 6 3" xfId="28705" xr:uid="{A3BDA8A1-001A-4889-AEDF-BFEDA0599B66}"/>
    <cellStyle name="Note 5 2 7" xfId="17813" xr:uid="{278F72C0-7233-44B3-BB99-672D64C2EA08}"/>
    <cellStyle name="Note 5 2 8" xfId="21782" xr:uid="{6E9FC268-5EE7-4D29-AF97-F91FC7AC4031}"/>
    <cellStyle name="Note 5 2 9" xfId="28692" xr:uid="{69B864E7-B122-4491-8A01-BDE96C39CCFF}"/>
    <cellStyle name="Note 5 3" xfId="2755" xr:uid="{77974815-F3E7-463F-B5B2-9BFA1904E0DF}"/>
    <cellStyle name="Note 5 3 10" xfId="37197" xr:uid="{ADF017BB-33A5-4C0D-84A4-0A3039CB433C}"/>
    <cellStyle name="Note 5 3 2" xfId="2756" xr:uid="{F8F86BAD-FEF3-44AF-B4B4-90A22DB7273C}"/>
    <cellStyle name="Note 5 3 2 2" xfId="10796" xr:uid="{B5BEB2EF-5CD9-491B-B87A-5B818331B1C1}"/>
    <cellStyle name="Note 5 3 2 2 2" xfId="21604" xr:uid="{85B572E2-6139-496C-A2DC-00E548992293}"/>
    <cellStyle name="Note 5 3 2 2 3" xfId="24029" xr:uid="{671E1381-6431-4AA1-9844-8F2ABBB949E0}"/>
    <cellStyle name="Note 5 3 2 2 4" xfId="28708" xr:uid="{D20606E2-383E-4464-B66D-444C632884BA}"/>
    <cellStyle name="Note 5 3 2 2 5" xfId="37199" xr:uid="{830488ED-80DF-4BCE-A30F-D5C671C05149}"/>
    <cellStyle name="Note 5 3 2 3" xfId="13035" xr:uid="{09701F6B-4097-48FA-B9AE-B63185FA2F7B}"/>
    <cellStyle name="Note 5 3 2 3 2" xfId="37200" xr:uid="{706B82AC-06C8-408E-A445-93CC0E1E7EA2}"/>
    <cellStyle name="Note 5 3 2 4" xfId="13968" xr:uid="{06AF2477-0E17-463C-865D-C7799F82584A}"/>
    <cellStyle name="Note 5 3 2 4 2" xfId="37201" xr:uid="{B5150AF4-F51E-4F1F-BFBF-4FFEBD748368}"/>
    <cellStyle name="Note 5 3 2 5" xfId="17821" xr:uid="{A7DF4050-79A7-48C3-A1FD-762E7F840825}"/>
    <cellStyle name="Note 5 3 2 6" xfId="21790" xr:uid="{1D8568A7-D060-4E82-AF97-1F88DAAB374D}"/>
    <cellStyle name="Note 5 3 2 7" xfId="28707" xr:uid="{8DE1977A-2B99-4E77-B873-1705018710B6}"/>
    <cellStyle name="Note 5 3 2 8" xfId="37198" xr:uid="{DD333B2F-DC6C-4B5B-9CB0-4FEC375DE55D}"/>
    <cellStyle name="Note 5 3 3" xfId="2757" xr:uid="{CA06FDAC-9492-4517-93C3-493B8F2FA21F}"/>
    <cellStyle name="Note 5 3 3 2" xfId="10797" xr:uid="{7E0CFB20-4FD0-48F2-A150-D9D8BA9F5013}"/>
    <cellStyle name="Note 5 3 3 2 2" xfId="21605" xr:uid="{1104D4EE-FBA3-4440-A902-41DE93C4D615}"/>
    <cellStyle name="Note 5 3 3 2 3" xfId="24030" xr:uid="{098D83C9-DFF7-4BE2-9FF6-008B50B71D16}"/>
    <cellStyle name="Note 5 3 3 2 4" xfId="28710" xr:uid="{BB263D73-C0D5-4FFB-A2FC-F5060ED5272E}"/>
    <cellStyle name="Note 5 3 3 2 5" xfId="37203" xr:uid="{BB52CB9E-B1C3-40D7-AC09-3F1A85B502D1}"/>
    <cellStyle name="Note 5 3 3 3" xfId="13036" xr:uid="{74BA1139-F5AE-437A-BDD7-14DD4AB56BE0}"/>
    <cellStyle name="Note 5 3 3 3 2" xfId="37204" xr:uid="{F3FC7E92-7CF6-4C12-AD2E-9EEF43853308}"/>
    <cellStyle name="Note 5 3 3 4" xfId="13969" xr:uid="{8F0930D7-093C-4463-970E-02E8133DA0D0}"/>
    <cellStyle name="Note 5 3 3 4 2" xfId="37205" xr:uid="{EC1072A6-48B6-4E32-93A0-032714CAABD3}"/>
    <cellStyle name="Note 5 3 3 5" xfId="17822" xr:uid="{ED37A8F5-6601-4BED-BC6A-A8EE8AE71E42}"/>
    <cellStyle name="Note 5 3 3 6" xfId="21791" xr:uid="{7F478DEA-8814-4082-8E51-AB9E144BAF2E}"/>
    <cellStyle name="Note 5 3 3 7" xfId="28709" xr:uid="{F364A06C-A503-4978-9F6C-E8B3D13EFE58}"/>
    <cellStyle name="Note 5 3 3 8" xfId="37202" xr:uid="{950C33A6-CC6C-4C1D-BDEB-DB9828910BD9}"/>
    <cellStyle name="Note 5 3 4" xfId="10798" xr:uid="{5E4E93F4-50E4-4CB7-80C5-8F04CAA45127}"/>
    <cellStyle name="Note 5 3 4 2" xfId="20441" xr:uid="{1911E249-B2F5-41F4-9EE3-23E6507CD3C1}"/>
    <cellStyle name="Note 5 3 4 3" xfId="22998" xr:uid="{97DB6415-4523-4F03-9ECD-4A798E2AA917}"/>
    <cellStyle name="Note 5 3 4 4" xfId="28711" xr:uid="{50F216E3-FB52-42E5-BF37-F6D9D8088E51}"/>
    <cellStyle name="Note 5 3 4 5" xfId="37206" xr:uid="{7F0800A1-A7AA-429F-9686-FC026457CBE7}"/>
    <cellStyle name="Note 5 3 5" xfId="13034" xr:uid="{E199F59A-733D-4444-BF74-EB4884A8F59C}"/>
    <cellStyle name="Note 5 3 5 2" xfId="37207" xr:uid="{2C0FD13B-5425-4B5A-95BB-E9DCD32C20FA}"/>
    <cellStyle name="Note 5 3 6" xfId="13967" xr:uid="{BB59F8E2-1C48-4951-A5C3-434F74A41AC6}"/>
    <cellStyle name="Note 5 3 6 2" xfId="37208" xr:uid="{65B7D33A-A009-4DAD-AF96-1C855223A079}"/>
    <cellStyle name="Note 5 3 7" xfId="17820" xr:uid="{F3DB782D-51E0-48ED-8C85-9B76EE62B460}"/>
    <cellStyle name="Note 5 3 8" xfId="21789" xr:uid="{FACBF47B-EF2F-4DCB-9C6D-47ABE5FE79FA}"/>
    <cellStyle name="Note 5 3 9" xfId="28706" xr:uid="{46A7669E-DF15-4013-A608-FFEC1D00FF5B}"/>
    <cellStyle name="Note 5 4" xfId="2758" xr:uid="{04DB9121-C13E-4A5F-BA7A-9926E79CC105}"/>
    <cellStyle name="Note 5 4 10" xfId="37209" xr:uid="{8DF92F45-5C10-408E-8EDB-6FE8CD5687D4}"/>
    <cellStyle name="Note 5 4 2" xfId="2759" xr:uid="{28E04D18-C0F6-42FA-A378-8C20E2F251BA}"/>
    <cellStyle name="Note 5 4 2 2" xfId="10799" xr:uid="{2BB15E0C-03DB-4801-BB0F-3F0795EFB5CE}"/>
    <cellStyle name="Note 5 4 2 2 2" xfId="21606" xr:uid="{53083DBF-2EEF-4A30-9323-406DE1362426}"/>
    <cellStyle name="Note 5 4 2 2 3" xfId="24031" xr:uid="{01ECCAE8-E1C7-44F1-92DA-8662DEA9E62E}"/>
    <cellStyle name="Note 5 4 2 2 4" xfId="28714" xr:uid="{B05D01C6-F20B-4B9C-8077-C3DEB9F01FAD}"/>
    <cellStyle name="Note 5 4 2 2 5" xfId="37211" xr:uid="{6F36E6E3-935F-4A58-B4B6-97B7F9FEED40}"/>
    <cellStyle name="Note 5 4 2 3" xfId="13038" xr:uid="{DBCA0B69-CBA6-48FF-AC6A-D30646A37FA4}"/>
    <cellStyle name="Note 5 4 2 3 2" xfId="37212" xr:uid="{535CCF24-BD04-4E1D-926B-61EEB9D235A7}"/>
    <cellStyle name="Note 5 4 2 4" xfId="13971" xr:uid="{CAD756F4-ED41-4C0A-B92C-2AC6ACB1865F}"/>
    <cellStyle name="Note 5 4 2 4 2" xfId="37213" xr:uid="{71C22236-642C-42F9-846E-3E109FCC86A3}"/>
    <cellStyle name="Note 5 4 2 5" xfId="17824" xr:uid="{50958918-B72A-4E0D-A04C-FAF11A48F2C0}"/>
    <cellStyle name="Note 5 4 2 6" xfId="21793" xr:uid="{8BC96EBB-EC77-43C7-8161-F4CE0C00E01E}"/>
    <cellStyle name="Note 5 4 2 7" xfId="28713" xr:uid="{89061331-F2F0-413E-B658-7F5E0F07A7EF}"/>
    <cellStyle name="Note 5 4 2 8" xfId="37210" xr:uid="{03B6BB47-CA69-4862-8074-7C71A499FD17}"/>
    <cellStyle name="Note 5 4 3" xfId="2760" xr:uid="{3BCF8AB3-B900-4475-AE3E-9852AD7041D7}"/>
    <cellStyle name="Note 5 4 3 2" xfId="10800" xr:uid="{FB1CD181-2149-4934-8180-D2E1A23F4686}"/>
    <cellStyle name="Note 5 4 3 2 2" xfId="21607" xr:uid="{68C49551-4B8C-4518-9806-E5D6B6B705AB}"/>
    <cellStyle name="Note 5 4 3 2 3" xfId="24032" xr:uid="{20DB0791-52F4-4059-A2BF-82AD3E69D01A}"/>
    <cellStyle name="Note 5 4 3 2 4" xfId="28716" xr:uid="{49F46F87-B409-4360-A73F-5267EF81240E}"/>
    <cellStyle name="Note 5 4 3 2 5" xfId="37215" xr:uid="{FB0548C1-BCC5-4E84-9E62-78841B3195D7}"/>
    <cellStyle name="Note 5 4 3 3" xfId="13039" xr:uid="{D1ABEE37-ECB3-4099-A630-5CADA9BDF71B}"/>
    <cellStyle name="Note 5 4 3 3 2" xfId="37216" xr:uid="{8A4D9EDF-731A-419B-90E0-EE7D661DC8F3}"/>
    <cellStyle name="Note 5 4 3 4" xfId="13972" xr:uid="{E59FE1AA-4A66-4404-B748-0D906C562A77}"/>
    <cellStyle name="Note 5 4 3 4 2" xfId="37217" xr:uid="{4DFA37BD-55E8-4B27-9295-00B0916ECB82}"/>
    <cellStyle name="Note 5 4 3 5" xfId="17825" xr:uid="{BB452B72-4F29-462A-9981-00A82B0C8350}"/>
    <cellStyle name="Note 5 4 3 6" xfId="21794" xr:uid="{E6BD4ABC-32B7-4E88-A887-ED73FEABD879}"/>
    <cellStyle name="Note 5 4 3 7" xfId="28715" xr:uid="{CF6E8229-401B-4EF6-BE2E-75C117A8D274}"/>
    <cellStyle name="Note 5 4 3 8" xfId="37214" xr:uid="{274E3E6D-D54A-47AF-B607-67808FEF50BB}"/>
    <cellStyle name="Note 5 4 4" xfId="10801" xr:uid="{A2E4A1BD-3CE0-484C-A286-6B8FDE0E455E}"/>
    <cellStyle name="Note 5 4 4 2" xfId="20442" xr:uid="{0F55F851-C0E4-4D9B-8987-042437512186}"/>
    <cellStyle name="Note 5 4 4 3" xfId="22999" xr:uid="{09187788-A5D4-4115-9747-A24F5AB517EB}"/>
    <cellStyle name="Note 5 4 4 4" xfId="28717" xr:uid="{FF56BDAF-32D9-4B04-9EBB-ABBC6B622C37}"/>
    <cellStyle name="Note 5 4 4 5" xfId="37218" xr:uid="{4044D226-49BF-4C0A-90C5-FA679E3D1426}"/>
    <cellStyle name="Note 5 4 5" xfId="13037" xr:uid="{DE89D6EB-FC55-45DA-B62B-F0E6A753B503}"/>
    <cellStyle name="Note 5 4 5 2" xfId="37219" xr:uid="{40956119-6649-4685-BA9F-0C0847ED9317}"/>
    <cellStyle name="Note 5 4 6" xfId="13970" xr:uid="{0F51867C-3946-400E-8E34-D202E7C7DDD4}"/>
    <cellStyle name="Note 5 4 6 2" xfId="37220" xr:uid="{EBFB83D5-0E3F-4203-A3AA-D7A03A90A8AB}"/>
    <cellStyle name="Note 5 4 7" xfId="17823" xr:uid="{D140AEB8-D864-4C86-951C-78CADC0EC3A9}"/>
    <cellStyle name="Note 5 4 8" xfId="21792" xr:uid="{49F2EC75-720E-41F4-BB59-39CECA92DF12}"/>
    <cellStyle name="Note 5 4 9" xfId="28712" xr:uid="{243966F0-1830-4BB1-868F-5EC3C21FA227}"/>
    <cellStyle name="Note 5 5" xfId="2761" xr:uid="{E9889D66-BE87-469F-BA23-26C93CCA9C44}"/>
    <cellStyle name="Note 5 5 2" xfId="10802" xr:uid="{129051A3-E481-446C-AC7E-0B8003DC64FD}"/>
    <cellStyle name="Note 5 5 2 2" xfId="20443" xr:uid="{050AF777-5BD3-4CFD-B0CC-9A65B578E68C}"/>
    <cellStyle name="Note 5 5 2 3" xfId="23000" xr:uid="{832A26CC-3960-4FD3-B35B-92194D105E96}"/>
    <cellStyle name="Note 5 5 2 4" xfId="28719" xr:uid="{C223FC2B-AC7F-494B-8918-368517687253}"/>
    <cellStyle name="Note 5 5 2 5" xfId="37222" xr:uid="{E98027FF-52B9-4161-9973-4FD5BB1BF54C}"/>
    <cellStyle name="Note 5 5 3" xfId="13040" xr:uid="{CA2A3F79-5106-4781-95B2-B6A794253A5E}"/>
    <cellStyle name="Note 5 5 3 2" xfId="37223" xr:uid="{6DCA03F2-0171-4B2A-A14B-DA4223899658}"/>
    <cellStyle name="Note 5 5 4" xfId="13973" xr:uid="{99A0F5EF-B790-4B48-AB60-1CAF431BDB7A}"/>
    <cellStyle name="Note 5 5 4 2" xfId="37224" xr:uid="{1AE60EC9-1445-474B-BDC2-5C0B84AC97A9}"/>
    <cellStyle name="Note 5 5 5" xfId="17826" xr:uid="{93E528DC-8E9B-4567-B2E4-C7F2D19E5064}"/>
    <cellStyle name="Note 5 5 6" xfId="21795" xr:uid="{8FD71BE4-5AF6-4A6C-9277-CCE91D13C8C2}"/>
    <cellStyle name="Note 5 5 7" xfId="28718" xr:uid="{C89F67C3-F7ED-40FF-85FB-500218EE841B}"/>
    <cellStyle name="Note 5 5 8" xfId="37221" xr:uid="{6DE916B5-876B-4BA6-8BE5-1047DED985B3}"/>
    <cellStyle name="Note 5 6" xfId="2762" xr:uid="{3DF4B097-B847-4489-B13D-CF533F779544}"/>
    <cellStyle name="Note 5 6 2" xfId="10803" xr:uid="{872D0BED-B8CA-4F81-B206-69F87B5DC57C}"/>
    <cellStyle name="Note 5 6 2 2" xfId="20444" xr:uid="{39B1AE18-4FD3-48A7-B240-3EB97FEEE1A2}"/>
    <cellStyle name="Note 5 6 2 3" xfId="23001" xr:uid="{E77CEB9E-48A1-4C8C-ABA5-A99E85321C05}"/>
    <cellStyle name="Note 5 6 2 4" xfId="28721" xr:uid="{1E336305-E17C-4238-8A95-6E4E31429B64}"/>
    <cellStyle name="Note 5 6 2 5" xfId="37226" xr:uid="{CABB5138-E957-43CB-8B21-49380AAD3D4E}"/>
    <cellStyle name="Note 5 6 3" xfId="13041" xr:uid="{DD3C0A7D-1E31-4AC3-B370-9FC81DD52630}"/>
    <cellStyle name="Note 5 6 3 2" xfId="37227" xr:uid="{0C0EA252-73D7-4875-A851-088297106DFA}"/>
    <cellStyle name="Note 5 6 4" xfId="13974" xr:uid="{5EA0AD94-C47B-4323-A8FD-57F5063A02C6}"/>
    <cellStyle name="Note 5 6 4 2" xfId="37228" xr:uid="{A23ABB81-7542-4BEB-999E-B254E8A15AED}"/>
    <cellStyle name="Note 5 6 5" xfId="17827" xr:uid="{BB1417A1-1243-4CF1-96D8-370BE7FEA240}"/>
    <cellStyle name="Note 5 6 6" xfId="21796" xr:uid="{5C9E51E2-CB7F-47F3-A5B1-7BA26FF57226}"/>
    <cellStyle name="Note 5 6 7" xfId="28720" xr:uid="{8039980A-EBC6-4254-855C-4FD18159D3A9}"/>
    <cellStyle name="Note 5 6 8" xfId="37225" xr:uid="{DF4FCB0A-3A0F-455C-BFFC-EE83962F26D3}"/>
    <cellStyle name="Note 5 7" xfId="10804" xr:uid="{7005D22B-83A8-4AEC-A90F-3C1FF63CE36A}"/>
    <cellStyle name="Note 5 7 2" xfId="21608" xr:uid="{CFB0DB79-7BE2-4EC4-8A9B-56F2F54CD962}"/>
    <cellStyle name="Note 5 7 2 2" xfId="24033" xr:uid="{319A61FF-C569-4979-9DA3-6072D168C1D5}"/>
    <cellStyle name="Note 5 7 2 3" xfId="28723" xr:uid="{4CEA2AB4-E3C7-46AC-B87B-05A65D60F946}"/>
    <cellStyle name="Note 5 7 3" xfId="17828" xr:uid="{33D83AEC-1C7A-46FD-8975-266B2996111D}"/>
    <cellStyle name="Note 5 7 4" xfId="21797" xr:uid="{3B0D2DFE-2A70-43BC-ABF6-C4CC11D803A5}"/>
    <cellStyle name="Note 5 7 5" xfId="28722" xr:uid="{C6F75073-5322-4525-B60E-070453E49939}"/>
    <cellStyle name="Note 5 7 6" xfId="37229" xr:uid="{2A63ADE0-1D30-4332-A4A0-C8D3C3291913}"/>
    <cellStyle name="Note 5 8" xfId="13029" xr:uid="{B28B7DDC-B4B0-4AC5-A91B-BFFD4727CF8E}"/>
    <cellStyle name="Note 5 8 2" xfId="20435" xr:uid="{A12E44C4-2D78-485B-B7F3-C5B51429255E}"/>
    <cellStyle name="Note 5 8 3" xfId="22992" xr:uid="{736B6C5E-72E2-4CB3-AC42-BB40287D5A95}"/>
    <cellStyle name="Note 5 8 4" xfId="28724" xr:uid="{79AA31EF-6357-4C0C-A714-B8146FC02CCF}"/>
    <cellStyle name="Note 5 8 5" xfId="37230" xr:uid="{FC12D83E-8CF5-480C-9434-314EC5F2EA0E}"/>
    <cellStyle name="Note 5 9" xfId="13962" xr:uid="{038A782D-5146-40B0-86C7-98E0B263476D}"/>
    <cellStyle name="Note 5 9 2" xfId="37231" xr:uid="{05751A33-D373-4580-B086-F0AA1DA00FC3}"/>
    <cellStyle name="Note 6" xfId="32421" xr:uid="{118399DC-4FF7-420B-85FF-DA602E14947B}"/>
    <cellStyle name="Note 6 2" xfId="1478" xr:uid="{6B54797C-DDC6-416E-ACC4-164C9C7B9877}"/>
    <cellStyle name="Note 6 2 10" xfId="37232" xr:uid="{185058D0-AA66-480A-A4B6-555A704B5C59}"/>
    <cellStyle name="Note 6 2 11" xfId="39288" xr:uid="{BA1966B3-F1F7-44D7-A11D-546805B9F7B3}"/>
    <cellStyle name="Note 6 2 2" xfId="10805" xr:uid="{B7625709-9253-432A-8B14-6A6917214968}"/>
    <cellStyle name="Note 6 2 2 2" xfId="13043" xr:uid="{82FBB4AA-1D69-4BDA-A17A-F4F914D29838}"/>
    <cellStyle name="Note 6 2 2 2 2" xfId="20446" xr:uid="{65B73271-C962-4E76-BFB1-AD0FBE3F2C81}"/>
    <cellStyle name="Note 6 2 2 2 3" xfId="23003" xr:uid="{A9F93699-8866-49F8-B88E-62851233F2A9}"/>
    <cellStyle name="Note 6 2 2 2 4" xfId="28727" xr:uid="{9BDD7D1F-89EB-4279-8126-0632C63320F2}"/>
    <cellStyle name="Note 6 2 2 2 5" xfId="37234" xr:uid="{B5BCBB54-31E1-4609-9898-559EBD378D43}"/>
    <cellStyle name="Note 6 2 2 3" xfId="13976" xr:uid="{D22881B8-571F-4A0A-B8B6-B59AB9E981B3}"/>
    <cellStyle name="Note 6 2 2 3 2" xfId="37235" xr:uid="{78DEFD21-CA51-4AF6-A125-F746F443EDC5}"/>
    <cellStyle name="Note 6 2 2 4" xfId="17830" xr:uid="{0E7157D2-8FBC-4BF8-9B47-1B4527D24AD1}"/>
    <cellStyle name="Note 6 2 2 5" xfId="21799" xr:uid="{4A190C14-EC15-4A67-8936-91DB9E4D96F9}"/>
    <cellStyle name="Note 6 2 2 6" xfId="28726" xr:uid="{3F9B39A8-17AE-4829-8C1D-661BAEE98014}"/>
    <cellStyle name="Note 6 2 2 7" xfId="37233" xr:uid="{F27E3342-2EE2-4D2F-AEFB-34E43BC551A6}"/>
    <cellStyle name="Note 6 2 3" xfId="13042" xr:uid="{B833296E-5FDC-483B-AA02-BDF86C61902B}"/>
    <cellStyle name="Note 6 2 3 2" xfId="14636" xr:uid="{B310B2DC-6A22-4338-ADF0-524669BBA3A9}"/>
    <cellStyle name="Note 6 2 3 2 2" xfId="20447" xr:uid="{9D5A7C07-823F-4191-B519-2A4B03FF5BA5}"/>
    <cellStyle name="Note 6 2 3 2 3" xfId="23004" xr:uid="{6FF8454F-6074-41B9-91B9-859DAB51F763}"/>
    <cellStyle name="Note 6 2 3 2 4" xfId="28729" xr:uid="{BAB9B8B4-6907-42EF-A63C-10879160E4B9}"/>
    <cellStyle name="Note 6 2 3 2 5" xfId="37237" xr:uid="{19BFC97D-FD39-4F37-8C9B-47E4ACE427FC}"/>
    <cellStyle name="Note 6 2 3 3" xfId="17831" xr:uid="{BBF8831C-F5FE-4B91-96AD-F622622CDF26}"/>
    <cellStyle name="Note 6 2 3 4" xfId="21800" xr:uid="{513BB2E6-8911-405D-8C94-50CB6D262DF5}"/>
    <cellStyle name="Note 6 2 3 5" xfId="28728" xr:uid="{048DEDF5-75DE-4755-A068-A7332EC37610}"/>
    <cellStyle name="Note 6 2 3 6" xfId="37236" xr:uid="{87293678-8505-4AD2-BB13-E70F7687E834}"/>
    <cellStyle name="Note 6 2 4" xfId="13975" xr:uid="{4F93EF37-C4FB-44FD-A17A-777579BBD687}"/>
    <cellStyle name="Note 6 2 4 2" xfId="20448" xr:uid="{B98BD5B8-1793-4B55-ADC7-6541612BBE8C}"/>
    <cellStyle name="Note 6 2 4 2 2" xfId="23005" xr:uid="{70CD86DE-91D1-46D8-86C8-FE9D1B19D358}"/>
    <cellStyle name="Note 6 2 4 2 3" xfId="28731" xr:uid="{FBAEF785-1C81-401A-B204-95F3A0BE749A}"/>
    <cellStyle name="Note 6 2 4 3" xfId="17832" xr:uid="{A3DCB3E8-5DA3-4686-9091-C83BBE60C9FC}"/>
    <cellStyle name="Note 6 2 4 4" xfId="21801" xr:uid="{12814F64-3CCB-4D93-B5F9-B2835F5D9E0B}"/>
    <cellStyle name="Note 6 2 4 5" xfId="28730" xr:uid="{864AF977-1ED3-4796-92E2-ED58A4AE73C3}"/>
    <cellStyle name="Note 6 2 4 6" xfId="37238" xr:uid="{BF0C3B17-8A2B-4FAA-AB93-6A2598A3B127}"/>
    <cellStyle name="Note 6 2 5" xfId="15482" xr:uid="{A0B282D5-B31E-41A4-967C-FFA6654B0CB0}"/>
    <cellStyle name="Note 6 2 5 2" xfId="20449" xr:uid="{4BCBB670-994B-46D2-8125-ACC6E680C223}"/>
    <cellStyle name="Note 6 2 5 2 2" xfId="23006" xr:uid="{1FD9737F-3AA5-4860-AA54-CC899C1C5435}"/>
    <cellStyle name="Note 6 2 5 2 3" xfId="28733" xr:uid="{E54EFC3F-2198-488D-84AB-BDABA9B2D78A}"/>
    <cellStyle name="Note 6 2 5 3" xfId="17833" xr:uid="{5001F013-294C-4EC2-B05C-F61B2008E401}"/>
    <cellStyle name="Note 6 2 5 4" xfId="21802" xr:uid="{39D3BB3A-5298-41F3-990C-C9F0431BB20E}"/>
    <cellStyle name="Note 6 2 5 5" xfId="28732" xr:uid="{134EB73C-E5FE-4647-B77C-C358851001B4}"/>
    <cellStyle name="Note 6 2 5 6" xfId="37239" xr:uid="{1FD240AA-7EC1-4D28-9C05-0E1C2E157C0D}"/>
    <cellStyle name="Note 6 2 6" xfId="20445" xr:uid="{5EFC65DF-A152-4086-91B1-0B7ABEFEB3CC}"/>
    <cellStyle name="Note 6 2 6 2" xfId="23002" xr:uid="{87F0BE82-C872-4577-9A67-698F207B841E}"/>
    <cellStyle name="Note 6 2 6 3" xfId="28734" xr:uid="{5106E68A-94F2-4990-97E2-3E8D1B5934CA}"/>
    <cellStyle name="Note 6 2 7" xfId="17829" xr:uid="{95DD16C0-DD6E-438C-BA8E-3BE960DA9D2A}"/>
    <cellStyle name="Note 6 2 8" xfId="21798" xr:uid="{ED06F411-1815-4994-9E0C-6F6DCFD953CA}"/>
    <cellStyle name="Note 6 2 9" xfId="28725" xr:uid="{7DDEED64-E1BF-499A-AC91-BD49F770EB4A}"/>
    <cellStyle name="Note 7" xfId="1479" xr:uid="{49B522F0-3CB0-4344-8FFC-1BB25AA08201}"/>
    <cellStyle name="Note 7 10" xfId="37240" xr:uid="{3DE84388-2F9F-4384-B687-61C18C5B72F8}"/>
    <cellStyle name="Note 7 11" xfId="39289" xr:uid="{424B9642-4AEE-4607-BF0A-0FDA79071260}"/>
    <cellStyle name="Note 7 2" xfId="10806" xr:uid="{3A0D1F14-8293-46DE-83AA-D51225F66A32}"/>
    <cellStyle name="Note 7 2 2" xfId="13045" xr:uid="{5BD82EBD-F460-451F-92A4-BCF518F755D5}"/>
    <cellStyle name="Note 7 2 2 2" xfId="20451" xr:uid="{6510E586-5461-4FFE-BA2C-ED7AD68BB8BF}"/>
    <cellStyle name="Note 7 2 2 3" xfId="23008" xr:uid="{F16D8E84-6538-4662-A68C-314137DB3DB8}"/>
    <cellStyle name="Note 7 2 2 4" xfId="28737" xr:uid="{92421AFC-2395-494F-833A-CF107A264CCC}"/>
    <cellStyle name="Note 7 2 2 5" xfId="37242" xr:uid="{86135F59-AD92-428F-AD16-6FC8B8C5F499}"/>
    <cellStyle name="Note 7 2 3" xfId="13978" xr:uid="{45734073-B6B6-4305-8807-92405C827BDF}"/>
    <cellStyle name="Note 7 2 3 2" xfId="37243" xr:uid="{AD19FDE6-853C-436C-A09A-CC652B5A9A5A}"/>
    <cellStyle name="Note 7 2 4" xfId="17835" xr:uid="{F92BF18B-E660-4BA1-98BF-2B77DF323A0E}"/>
    <cellStyle name="Note 7 2 5" xfId="21804" xr:uid="{727196DF-EDF4-467E-AAC6-151F7D59A9D6}"/>
    <cellStyle name="Note 7 2 6" xfId="28736" xr:uid="{BD412DF1-6E53-4AB6-9B1C-A2E6B5AAE4E4}"/>
    <cellStyle name="Note 7 2 7" xfId="37241" xr:uid="{959B1D78-BEFB-4E2B-A36A-9EC6891A47B6}"/>
    <cellStyle name="Note 7 3" xfId="13044" xr:uid="{195B0A2D-4425-4FD8-BA1B-EC67059F2627}"/>
    <cellStyle name="Note 7 3 2" xfId="14635" xr:uid="{BDB0F71B-BE56-44B6-A0D2-B43D0CAFFBD2}"/>
    <cellStyle name="Note 7 3 2 2" xfId="20452" xr:uid="{EFF4B450-B19B-4E5B-9411-83CA6E1DC2B7}"/>
    <cellStyle name="Note 7 3 2 3" xfId="23009" xr:uid="{E77E8C7C-624E-4E20-A084-17CA06FCA4E4}"/>
    <cellStyle name="Note 7 3 2 4" xfId="28739" xr:uid="{80C40D6F-1888-4ABD-8719-F6BCDC44EE1E}"/>
    <cellStyle name="Note 7 3 2 5" xfId="37245" xr:uid="{7807E688-6FB6-4CE2-9ACC-8E140D619163}"/>
    <cellStyle name="Note 7 3 3" xfId="17836" xr:uid="{A024DD77-566C-491B-BA4F-6F639A743D00}"/>
    <cellStyle name="Note 7 3 4" xfId="21805" xr:uid="{BFB22BE2-8527-4108-AE12-AFEF009E43D0}"/>
    <cellStyle name="Note 7 3 5" xfId="28738" xr:uid="{772D55AC-9CE3-4825-9F63-C85F87801BF0}"/>
    <cellStyle name="Note 7 3 6" xfId="37244" xr:uid="{32E0DF93-90E6-4FED-B089-580F55C3C6FB}"/>
    <cellStyle name="Note 7 4" xfId="13977" xr:uid="{2E7288F5-1166-462A-B2F9-77D74C7BF97F}"/>
    <cellStyle name="Note 7 4 2" xfId="20453" xr:uid="{080FB20A-58EA-4840-A190-2BB4729C8948}"/>
    <cellStyle name="Note 7 4 2 2" xfId="23010" xr:uid="{E1D9DDFD-922C-4464-9BCF-884F7D579A61}"/>
    <cellStyle name="Note 7 4 2 3" xfId="28741" xr:uid="{6E05C64E-720D-480F-9FC3-6245F67A6601}"/>
    <cellStyle name="Note 7 4 3" xfId="17837" xr:uid="{925C6E34-AA3F-43D6-8426-AA64EFBEE060}"/>
    <cellStyle name="Note 7 4 4" xfId="21806" xr:uid="{892DFFCF-9ADD-43BA-A8EE-DDE1D370C4F3}"/>
    <cellStyle name="Note 7 4 5" xfId="28740" xr:uid="{05AB31BC-69B5-4F49-89D5-2E7BDABAC88A}"/>
    <cellStyle name="Note 7 4 6" xfId="37246" xr:uid="{DD624FBF-7C0A-40D6-8803-F9CD83A2FEA6}"/>
    <cellStyle name="Note 7 5" xfId="15483" xr:uid="{9DDF6350-5383-4BB9-9708-4AD87B5AEFCB}"/>
    <cellStyle name="Note 7 5 2" xfId="20454" xr:uid="{1F635938-2C73-4D24-9804-8407CEA81639}"/>
    <cellStyle name="Note 7 5 2 2" xfId="23011" xr:uid="{E8B1212D-5BFF-485D-9F7E-983AF60AAD21}"/>
    <cellStyle name="Note 7 5 2 3" xfId="28743" xr:uid="{9A0090B5-8D41-459E-AD82-298A8D74F7C3}"/>
    <cellStyle name="Note 7 5 3" xfId="17838" xr:uid="{620C53CB-12B0-49D8-A713-D25148CD5020}"/>
    <cellStyle name="Note 7 5 4" xfId="21807" xr:uid="{F8E2368F-83A5-4024-903E-B3908B1B9D07}"/>
    <cellStyle name="Note 7 5 5" xfId="28742" xr:uid="{BC56F2A4-504F-43D1-BDCC-2F8910AAA71F}"/>
    <cellStyle name="Note 7 5 6" xfId="37247" xr:uid="{460B74DC-35FF-4E1D-8C42-41C046E3EA20}"/>
    <cellStyle name="Note 7 6" xfId="20450" xr:uid="{C08A9D8C-870C-4143-A7D1-74664C702011}"/>
    <cellStyle name="Note 7 6 2" xfId="23007" xr:uid="{899E513F-9E02-4877-A675-8B60CB6D1493}"/>
    <cellStyle name="Note 7 6 3" xfId="28744" xr:uid="{4DC190DD-4D9A-46B3-B9B9-177FB4CCFC68}"/>
    <cellStyle name="Note 7 7" xfId="17834" xr:uid="{17AEC6C7-7695-49BC-A8F3-2E7A3AC5EDE5}"/>
    <cellStyle name="Note 7 8" xfId="21803" xr:uid="{7074ACB3-197F-4242-BE31-A183901081F5}"/>
    <cellStyle name="Note 7 9" xfId="28735" xr:uid="{40C8FEB3-A924-4B24-AC3F-B678D9543E10}"/>
    <cellStyle name="Note 8" xfId="2511" xr:uid="{4DA16BCC-4794-44D0-8032-2144F98BDBFB}"/>
    <cellStyle name="Notitie" xfId="13046" xr:uid="{C784FB33-3643-489B-91D5-E5171776066E}"/>
    <cellStyle name="Notitie 10" xfId="37248" xr:uid="{752F887D-882E-41AD-ADEF-5D70EEBAEFAD}"/>
    <cellStyle name="Notitie 2" xfId="13047" xr:uid="{1077B82E-E4BC-4BEC-9D6A-C5BC85014F77}"/>
    <cellStyle name="Notitie 2 2" xfId="13980" xr:uid="{51341C8B-5321-450A-9D4E-DD704C726FFC}"/>
    <cellStyle name="Notitie 2 2 2" xfId="20456" xr:uid="{854480E5-E149-4C48-B948-B042D9D170C8}"/>
    <cellStyle name="Notitie 2 2 3" xfId="23013" xr:uid="{755723F3-1950-437A-9247-655F2ECE0389}"/>
    <cellStyle name="Notitie 2 2 4" xfId="28747" xr:uid="{63B7EE29-FCBF-4FD0-AF27-267CAE1CE8E2}"/>
    <cellStyle name="Notitie 2 2 5" xfId="37250" xr:uid="{29F3981C-0634-48A7-9A6B-563B23C7257A}"/>
    <cellStyle name="Notitie 2 3" xfId="17840" xr:uid="{96B2B9FA-E5E1-4E6E-91B2-446F99B3F028}"/>
    <cellStyle name="Notitie 2 4" xfId="21809" xr:uid="{B73F1D02-48C6-4D59-81C4-9DFC7F20451A}"/>
    <cellStyle name="Notitie 2 5" xfId="28746" xr:uid="{2C7B9CC3-8379-438C-A607-8D05D0B5D1D3}"/>
    <cellStyle name="Notitie 2 6" xfId="37249" xr:uid="{292BF50B-4CDC-41B6-8F05-34EDB1D204F7}"/>
    <cellStyle name="Notitie 3" xfId="13979" xr:uid="{6B022A0A-4DB8-4D05-B20E-91C2903FAC48}"/>
    <cellStyle name="Notitie 3 2" xfId="20457" xr:uid="{77698173-6F5F-4D25-9CB7-7F717BB805D7}"/>
    <cellStyle name="Notitie 3 2 2" xfId="23014" xr:uid="{D13B1B81-0379-431A-82DC-EC69AA012874}"/>
    <cellStyle name="Notitie 3 2 3" xfId="28749" xr:uid="{157D70B9-665B-4C96-BF81-4DF643C6435B}"/>
    <cellStyle name="Notitie 3 3" xfId="17841" xr:uid="{3028565E-C365-4EBA-A7DB-2A70B90E145D}"/>
    <cellStyle name="Notitie 3 4" xfId="21810" xr:uid="{CE092984-49DB-4823-9BE6-CFCC390DD694}"/>
    <cellStyle name="Notitie 3 5" xfId="28748" xr:uid="{660C4C75-764E-4074-AA96-7E2085063BC5}"/>
    <cellStyle name="Notitie 3 6" xfId="37251" xr:uid="{A2A5FE03-EFC6-4F3C-BD7F-C4683B9442A3}"/>
    <cellStyle name="Notitie 4" xfId="14780" xr:uid="{ED8A9C9D-C7A8-4D27-8734-8C12AFE2DF69}"/>
    <cellStyle name="Notitie 4 2" xfId="20458" xr:uid="{CE3DD7DF-7876-4A03-B020-B4F0A273A603}"/>
    <cellStyle name="Notitie 4 2 2" xfId="23015" xr:uid="{D4427347-C251-4CE6-A516-82C659B58702}"/>
    <cellStyle name="Notitie 4 2 3" xfId="28751" xr:uid="{203C6DB3-6E89-4545-8ECE-B0ED9F8EE840}"/>
    <cellStyle name="Notitie 4 3" xfId="17842" xr:uid="{E90EEDB9-3992-4CB3-92FB-75AC47800F16}"/>
    <cellStyle name="Notitie 4 4" xfId="21811" xr:uid="{02DDCB49-A853-4906-AFFD-79EA76B874B9}"/>
    <cellStyle name="Notitie 4 5" xfId="28750" xr:uid="{419BC303-1E80-40CE-905E-17D80A5E4952}"/>
    <cellStyle name="Notitie 4 6" xfId="37252" xr:uid="{DE7F21DF-E7FA-4D74-95F8-9F793CD613A4}"/>
    <cellStyle name="Notitie 5" xfId="15484" xr:uid="{2A5A21CC-7A8A-436C-B880-428D2CB063AA}"/>
    <cellStyle name="Notitie 5 2" xfId="20459" xr:uid="{89A538A9-F6BA-48E7-B3E3-94FB8B8EFDE9}"/>
    <cellStyle name="Notitie 5 2 2" xfId="23016" xr:uid="{EC4A351F-16B0-439C-87D5-2C6F68100EA9}"/>
    <cellStyle name="Notitie 5 2 3" xfId="28753" xr:uid="{D1D7B47B-1CBE-4FA2-AC64-6A6205CDCC61}"/>
    <cellStyle name="Notitie 5 3" xfId="17843" xr:uid="{AF7578CC-B779-4291-A06B-FA413A17FD45}"/>
    <cellStyle name="Notitie 5 4" xfId="21812" xr:uid="{D880C09C-FF0E-4314-980D-297BDBAC7B26}"/>
    <cellStyle name="Notitie 5 5" xfId="28752" xr:uid="{926F3BF9-B594-4148-B009-1676D803FBB5}"/>
    <cellStyle name="Notitie 5 6" xfId="37253" xr:uid="{8B5EFC07-FFFE-4552-91A2-2D06C0C94A7F}"/>
    <cellStyle name="Notitie 6" xfId="20455" xr:uid="{1D3BE116-BCB0-4907-B351-E7DE5FBA579F}"/>
    <cellStyle name="Notitie 6 2" xfId="23012" xr:uid="{C445067A-1855-428F-82BF-ADD999222EB2}"/>
    <cellStyle name="Notitie 6 3" xfId="28754" xr:uid="{A9B17052-1EE8-4048-95CD-984973A916E2}"/>
    <cellStyle name="Notitie 7" xfId="17839" xr:uid="{D36DFDCF-E383-4C6A-8B0D-97200ED87EAD}"/>
    <cellStyle name="Notitie 8" xfId="21808" xr:uid="{D120C5DD-5F16-422F-8CA9-4C839765472F}"/>
    <cellStyle name="Notitie 9" xfId="28745" xr:uid="{E4D766D9-13B0-4D33-9C60-5B9D8F00EF9B}"/>
    <cellStyle name="Notiz" xfId="13048" xr:uid="{FDB093C0-F5A8-4A02-8720-9CE927A41D7E}"/>
    <cellStyle name="Notiz 2" xfId="13981" xr:uid="{94FA3A11-11E0-47D9-A72F-52076704A0D4}"/>
    <cellStyle name="Notiz 2 2" xfId="21609" xr:uid="{A31302C6-EE34-49D9-8531-3F6BBF3CB92C}"/>
    <cellStyle name="Notiz 2 3" xfId="24034" xr:uid="{917BF4C7-F80F-439E-90F8-ADF945EE9740}"/>
    <cellStyle name="Notiz 2 4" xfId="28756" xr:uid="{6C720A6A-B904-47D3-A92B-B7121559BBA3}"/>
    <cellStyle name="Notiz 2 5" xfId="31278" xr:uid="{02C3A574-1650-4546-B1CB-0B1C61960372}"/>
    <cellStyle name="Notiz 2 6" xfId="37255" xr:uid="{4874B0E5-A843-4229-A239-AC7233515CEB}"/>
    <cellStyle name="Notiz 3" xfId="17844" xr:uid="{274A0847-203A-40E8-8129-A8A83B5AEC61}"/>
    <cellStyle name="Notiz 4" xfId="21813" xr:uid="{A1D44E26-47A3-464C-9403-91B92B1B4B52}"/>
    <cellStyle name="Notiz 5" xfId="28755" xr:uid="{EA4B8E5C-F3DA-4ED7-A065-5F647AB7E0F1}"/>
    <cellStyle name="Notiz 6" xfId="37254" xr:uid="{D47306EC-5D62-4B59-B732-0F2EFD99F108}"/>
    <cellStyle name="Notiz 7" xfId="39290" xr:uid="{3F78E909-E9C7-4D8D-AFEF-AC139C6F9ABB}"/>
    <cellStyle name="Nouveau" xfId="32423" xr:uid="{C4661ADD-F735-4CCD-A827-FC72F074DCF5}"/>
    <cellStyle name="Nr. documento" xfId="3000" xr:uid="{D794593D-A87D-44CE-B203-1C7340C1D47D}"/>
    <cellStyle name="Nr. documento 2" xfId="10807" xr:uid="{6E540347-C7EF-42E5-82E3-9BD4146EC772}"/>
    <cellStyle name="Nr. documento 2 2" xfId="21610" xr:uid="{A51E1A8B-7A6A-45D1-8C0E-97C2DF9FAFFA}"/>
    <cellStyle name="Nr. documento 2 3" xfId="28758" xr:uid="{02BFE490-07B7-437C-853B-E678AD37B5BA}"/>
    <cellStyle name="Nr. documento 2 4" xfId="37257" xr:uid="{D3ED1F45-8D2E-4CB3-95AB-96BA200CB687}"/>
    <cellStyle name="Nr. documento 3" xfId="13049" xr:uid="{8937F67F-7D33-4A47-884C-924EAEE1510B}"/>
    <cellStyle name="Nr. documento 3 2" xfId="37258" xr:uid="{CAB3EC7E-4FF6-4090-98F9-AE7F81279F46}"/>
    <cellStyle name="Nr. documento 4" xfId="13909" xr:uid="{FC3F4AB5-BCBE-40EC-9BBC-C6F36BF6CDF3}"/>
    <cellStyle name="Nr. documento 4 2" xfId="37259" xr:uid="{7164CA53-DA5E-499E-85FF-6EF79E789C40}"/>
    <cellStyle name="Nr. documento 5" xfId="12788" xr:uid="{40C3A8DE-D575-4B66-B594-61E153B1A188}"/>
    <cellStyle name="Nr. documento 5 2" xfId="37260" xr:uid="{EA11039D-9B4C-48C7-9437-C09C1438ACC9}"/>
    <cellStyle name="Nr. documento 6" xfId="17845" xr:uid="{D1975867-ECA3-449F-BB01-F59C1B20E5C7}"/>
    <cellStyle name="Nr. documento 7" xfId="28757" xr:uid="{3E9C45ED-3DDB-4A99-8603-F4744B669387}"/>
    <cellStyle name="Nr. documento 8" xfId="31279" xr:uid="{D7D52371-B5AC-4C9D-95C9-915D8147026A}"/>
    <cellStyle name="Nr. documento 9" xfId="37256" xr:uid="{88CA6037-5AF3-4DC7-B30C-38C19C8A262F}"/>
    <cellStyle name="Number" xfId="1480" xr:uid="{B1F97A71-FECD-487F-B506-ACC6D9FE8C2D}"/>
    <cellStyle name="Number 2" xfId="13050" xr:uid="{BE65C52A-FC2C-4B0F-92EA-1F4975ED6D0A}"/>
    <cellStyle name="Numbering" xfId="13051" xr:uid="{A812E947-EA37-4B2C-BC06-004EE15F615E}"/>
    <cellStyle name="NUOVO" xfId="3001" xr:uid="{4397814E-99EC-4A53-B72E-C0B1E866B356}"/>
    <cellStyle name="NUOVO 2" xfId="13910" xr:uid="{FBD70EB7-6D54-40E2-BE15-5EE4F94AB6D9}"/>
    <cellStyle name="NUOVO 2 2" xfId="37261" xr:uid="{E6BD2FFA-0148-4F1A-97EA-E8AA3C6D2684}"/>
    <cellStyle name="NUOVO 3" xfId="17848" xr:uid="{7F6FAB8B-351E-44A9-9E82-CCB97752FE68}"/>
    <cellStyle name="Obliczenia" xfId="13052" xr:uid="{4CD3A501-DEC3-44E4-96DE-5FAEE50C3BE7}"/>
    <cellStyle name="Obliczenia 10" xfId="37262" xr:uid="{A54ADD64-D858-4349-95B6-AF81079EBE92}"/>
    <cellStyle name="Obliczenia 2" xfId="13053" xr:uid="{F30FB545-4DFE-4DFC-89A7-8F6F688F9C2A}"/>
    <cellStyle name="Obliczenia 2 2" xfId="13983" xr:uid="{E599EA8C-CE57-41FA-887E-12A058CD8640}"/>
    <cellStyle name="Obliczenia 2 2 2" xfId="20461" xr:uid="{67233892-5DD6-439C-869A-FCD159C786DA}"/>
    <cellStyle name="Obliczenia 2 2 3" xfId="23018" xr:uid="{B8C22DAC-C02E-42FB-BDFF-1B14EA5043AB}"/>
    <cellStyle name="Obliczenia 2 2 4" xfId="28761" xr:uid="{6BDAC803-04D0-4D06-9323-E15D89C29A2A}"/>
    <cellStyle name="Obliczenia 2 2 5" xfId="37264" xr:uid="{AE923BC1-9C90-427B-8BD0-14135D6DC56B}"/>
    <cellStyle name="Obliczenia 2 3" xfId="17850" xr:uid="{0C3B260E-2F33-4389-84C4-44A7F2A67CAC}"/>
    <cellStyle name="Obliczenia 2 4" xfId="21815" xr:uid="{97ADCFAF-5D0C-4571-B19F-75DB292A757F}"/>
    <cellStyle name="Obliczenia 2 5" xfId="28760" xr:uid="{B9DB790F-1B3B-4E39-864A-05B970B3B2F9}"/>
    <cellStyle name="Obliczenia 2 6" xfId="37263" xr:uid="{0CF4104D-4288-4A32-BDDF-D339C88CE646}"/>
    <cellStyle name="Obliczenia 3" xfId="13982" xr:uid="{B7B29805-3372-41CA-B66A-639D7AF23059}"/>
    <cellStyle name="Obliczenia 3 2" xfId="20462" xr:uid="{03E19C8E-0DC3-4A2E-8449-C3A4C92E162E}"/>
    <cellStyle name="Obliczenia 3 2 2" xfId="23019" xr:uid="{25BD8D80-3EAE-4ACE-8E75-09980B62D9CC}"/>
    <cellStyle name="Obliczenia 3 2 3" xfId="28763" xr:uid="{7846C6A2-B146-4703-BF2F-697AA9B21A6A}"/>
    <cellStyle name="Obliczenia 3 3" xfId="17851" xr:uid="{1EC68C9E-A42E-4C84-81F9-B77D4B1D0B4A}"/>
    <cellStyle name="Obliczenia 3 4" xfId="21816" xr:uid="{C8BCAD59-0508-49C8-ABB6-757F2C08D819}"/>
    <cellStyle name="Obliczenia 3 5" xfId="28762" xr:uid="{D850D0D3-405B-495E-B87C-07015993B42A}"/>
    <cellStyle name="Obliczenia 3 6" xfId="37265" xr:uid="{D7C82BD8-8171-40E0-B40F-6D7068D5EF74}"/>
    <cellStyle name="Obliczenia 4" xfId="15055" xr:uid="{FCEE67DE-202D-4FEA-BCF6-AFE7DD8996AC}"/>
    <cellStyle name="Obliczenia 4 2" xfId="20463" xr:uid="{0922777C-2D5E-4D44-8D51-9EC17E89E0E9}"/>
    <cellStyle name="Obliczenia 4 2 2" xfId="23020" xr:uid="{268330DD-2484-4A50-9386-C9DE31056FDA}"/>
    <cellStyle name="Obliczenia 4 2 3" xfId="28765" xr:uid="{2E7DED68-356E-40DF-A21A-4BFDD8F49998}"/>
    <cellStyle name="Obliczenia 4 3" xfId="17852" xr:uid="{78B10116-E0F3-4465-B076-61EF884C54D6}"/>
    <cellStyle name="Obliczenia 4 4" xfId="21817" xr:uid="{39C556A5-90FC-46CF-9007-6F05A71C0A7D}"/>
    <cellStyle name="Obliczenia 4 5" xfId="28764" xr:uid="{E5FE6C3F-4442-45F2-9597-086D48CB347A}"/>
    <cellStyle name="Obliczenia 4 6" xfId="37266" xr:uid="{E8B28009-7881-4B3E-A60D-68C0541EEEF5}"/>
    <cellStyle name="Obliczenia 5" xfId="15485" xr:uid="{CEB7E35E-A737-47AE-ADBC-D68DCF80EF98}"/>
    <cellStyle name="Obliczenia 5 2" xfId="20464" xr:uid="{C3D186CE-6B5E-4B3E-B0F3-4A3E13C3B9DD}"/>
    <cellStyle name="Obliczenia 5 2 2" xfId="23021" xr:uid="{0551B174-7FDE-40CF-9BBA-132B4F9474FF}"/>
    <cellStyle name="Obliczenia 5 2 3" xfId="28767" xr:uid="{C4DF6DBC-C016-468F-9A2B-271A57A80769}"/>
    <cellStyle name="Obliczenia 5 3" xfId="17853" xr:uid="{A0FAF6B1-9953-47EE-85CC-2C7CDEE0B60A}"/>
    <cellStyle name="Obliczenia 5 4" xfId="21818" xr:uid="{FF42E21B-8335-43AC-9637-C27CAFD7434E}"/>
    <cellStyle name="Obliczenia 5 5" xfId="28766" xr:uid="{78811FEC-6B35-4AA4-9CF2-ED57CD4D6A4C}"/>
    <cellStyle name="Obliczenia 5 6" xfId="37267" xr:uid="{17185B7E-BA4C-4005-A62B-0789215F9B5A}"/>
    <cellStyle name="Obliczenia 6" xfId="20460" xr:uid="{015E475E-2950-4871-8EF8-56A4104E793F}"/>
    <cellStyle name="Obliczenia 6 2" xfId="23017" xr:uid="{465DA876-0D6B-4C04-A20C-9E6E7CC61DC1}"/>
    <cellStyle name="Obliczenia 6 3" xfId="28768" xr:uid="{904B34D4-A92F-40B5-9FDD-44DC66B3E284}"/>
    <cellStyle name="Obliczenia 7" xfId="17849" xr:uid="{ABF3D06A-C1AD-48F3-BBD4-DB5C7E3BA864}"/>
    <cellStyle name="Obliczenia 8" xfId="21814" xr:uid="{71DF2610-0520-4AC0-9271-685F4A168DA5}"/>
    <cellStyle name="Obliczenia 9" xfId="28759" xr:uid="{05914B0A-A9EC-45EC-9F77-CEABF06FAAA9}"/>
    <cellStyle name="Œ…‹æØ‚è [0.00]_laroux" xfId="3002" xr:uid="{D5EB0D93-1BA2-40B8-B0A7-85E458CCDEF6}"/>
    <cellStyle name="Œ…‹æØ‚è_laroux" xfId="3003" xr:uid="{42FA6598-47BD-4102-BD91-A279109CA9F3}"/>
    <cellStyle name="offerta Euro con logo" xfId="39291" xr:uid="{6E8E4A0A-72E7-43D2-8309-C2C0B4D2C95C}"/>
    <cellStyle name="oft Excel]_x000d__x000a_Comment=The open=/f lines load custom functions into the Paste Function list._x000d__x000a_Maximized=2_x000d__x000a_Basics=1_x000d__x000a_A" xfId="13054" xr:uid="{BB998C39-CF4F-4AE9-83D4-874CA45F2069}"/>
    <cellStyle name="oft Excel]_x000d__x000a_Comment=The open=/f lines load custom functions into the Paste Function list._x000d__x000a_Maximized=3_x000d__x000a_Basics=1_x000d__x000a_A" xfId="13055" xr:uid="{15FD7CAC-5D8B-4609-B7DA-A5690C414298}"/>
    <cellStyle name="omma [0]_Mktg Prog" xfId="13056" xr:uid="{6113F1D4-0B08-4B8C-9DD5-1530F00B0269}"/>
    <cellStyle name="Ongeldig" xfId="13057" xr:uid="{B145AAE1-4137-43AD-AB8F-8534DD35CF78}"/>
    <cellStyle name="OperisMoney" xfId="1481" xr:uid="{9D330651-2524-4BA8-87D4-65ADC541AB8D}"/>
    <cellStyle name="OPSKRIF" xfId="8533" xr:uid="{88AED40E-0795-4F43-93D3-B448960EB3E3}"/>
    <cellStyle name="OPSKRIF 2" xfId="8534" xr:uid="{4894F248-035C-44E3-A30B-427E83472DA0}"/>
    <cellStyle name="OPSKRIF 2 2" xfId="8535" xr:uid="{43737B7D-9B17-40EE-9AB2-47F5CED666ED}"/>
    <cellStyle name="OPSKRIF 3" xfId="8536" xr:uid="{5D98CFD7-3D5D-4276-9612-232416EF0AF8}"/>
    <cellStyle name="OPSKRIF 3 2" xfId="8537" xr:uid="{959FB729-8C71-487F-B1A9-CD1C0D48FBCD}"/>
    <cellStyle name="OPSKRIF 4" xfId="8538" xr:uid="{626B57A9-D717-47CA-BCB6-18FA7AD178BC}"/>
    <cellStyle name="OPSKRIF 4 2" xfId="8539" xr:uid="{FD9277A1-EDAA-460D-B480-4C8C29A14A98}"/>
    <cellStyle name="OPSKRIF 5" xfId="8540" xr:uid="{07FF2592-BF18-435F-B8E5-611A88E2D75A}"/>
    <cellStyle name="OPSKRIF 5 2" xfId="8541" xr:uid="{94D663F4-EAFB-46D9-9AD8-A29E3B79B294}"/>
    <cellStyle name="OPSKRIF 6" xfId="8542" xr:uid="{8BE9D8B8-F81B-421E-A130-78B6412D9AC1}"/>
    <cellStyle name="OPSKRIF 6 2" xfId="8543" xr:uid="{8EABB5AE-5A1A-4954-A897-2D1C6D61DF3C}"/>
    <cellStyle name="OPSKRIF 7" xfId="8544" xr:uid="{BE787698-B9D5-428C-BA83-A4E6367C071D}"/>
    <cellStyle name="OPSKRIF 7 2" xfId="8545" xr:uid="{B6159963-E85A-40B5-AAF4-C5F337ED4E94}"/>
    <cellStyle name="OPSKRIF 8" xfId="8546" xr:uid="{F2518822-4F10-4C3F-9685-6CB7A54299EA}"/>
    <cellStyle name="OPSKRIF 8 2" xfId="8547" xr:uid="{7A648852-D42A-4ED2-8E61-A1595BB76001}"/>
    <cellStyle name="OPSKRIF 9" xfId="8548" xr:uid="{DE95FF4A-45BA-400A-B8CD-9BA14E04EFAC}"/>
    <cellStyle name="OPSKRIF 9 2" xfId="8549" xr:uid="{25ADA877-3E59-4D78-97F9-659D06741A9C}"/>
    <cellStyle name="or" xfId="8550" xr:uid="{9F4E6751-5FCD-41AE-8FCC-1484B56B349E}"/>
    <cellStyle name="or 2" xfId="8551" xr:uid="{3FAFE5C3-C970-49CA-889B-D64FEE41297F}"/>
    <cellStyle name="or 2 2" xfId="8552" xr:uid="{5620F3F4-CFD0-4FA9-9552-FB625CC42E06}"/>
    <cellStyle name="or 3" xfId="8553" xr:uid="{FF88936F-7D83-4634-B3F6-EB1D14F78D69}"/>
    <cellStyle name="or 3 2" xfId="8554" xr:uid="{8511A670-42DF-4E84-9321-5FEDF28850A0}"/>
    <cellStyle name="or 4" xfId="8555" xr:uid="{B3C2CE05-2C5F-4334-8CF5-D53BE3C52AF8}"/>
    <cellStyle name="or 4 2" xfId="8556" xr:uid="{6532B9FB-096F-404A-828A-117EF464B7D4}"/>
    <cellStyle name="or 5" xfId="8557" xr:uid="{0457B4B7-558D-47A9-B946-A23F39883AA3}"/>
    <cellStyle name="or 5 2" xfId="8558" xr:uid="{483260F0-CD2C-4E19-966C-81F9C9838E96}"/>
    <cellStyle name="or 6" xfId="8559" xr:uid="{12CDE255-8D0A-4C42-939A-4DF51E3B97EA}"/>
    <cellStyle name="or 6 2" xfId="8560" xr:uid="{866C03EB-5508-4077-AF91-657CF9C47C20}"/>
    <cellStyle name="or 7" xfId="8561" xr:uid="{4C4AF3B6-9B26-40D8-BC04-F04DDF81BCAB}"/>
    <cellStyle name="or 7 2" xfId="8562" xr:uid="{7290A308-68D4-4043-BF84-E20CDEB15C80}"/>
    <cellStyle name="or 8" xfId="8563" xr:uid="{3672DFF7-B037-4F09-B5E6-508CA2206B8D}"/>
    <cellStyle name="or 8 2" xfId="8564" xr:uid="{77AAA39B-20A1-44E6-9877-AAB8B0AF3F04}"/>
    <cellStyle name="or 9" xfId="8565" xr:uid="{0BAFC26D-1A83-43B1-B3EA-09ECF1FD7D05}"/>
    <cellStyle name="or 9 2" xfId="8566" xr:uid="{9A9F40E4-5ADB-4CD0-90D0-F0EF459106C9}"/>
    <cellStyle name="ormal_Sheet1_1" xfId="13058" xr:uid="{727365F5-C856-4445-9123-0A1A6FA2CF5E}"/>
    <cellStyle name="Összesen" xfId="13059" xr:uid="{C23E0678-EAE6-4A77-BF67-F1CB2D00A941}"/>
    <cellStyle name="Összesen 2" xfId="13060" xr:uid="{2E3DEB72-D354-466B-87B5-A899F5EE0C8B}"/>
    <cellStyle name="Összesen 2 2" xfId="12791" xr:uid="{14D64612-8F57-47B9-994C-0F7A3C4710F4}"/>
    <cellStyle name="Összesen 2 2 2" xfId="20466" xr:uid="{6E2D59D5-D626-4E67-BB6A-1A7B19B72C5C}"/>
    <cellStyle name="Összesen 2 2 3" xfId="28771" xr:uid="{24BC39B3-A0B7-4E3F-AC3C-A0FCBAE48B1A}"/>
    <cellStyle name="Összesen 2 2 4" xfId="37270" xr:uid="{91094B0B-3FCD-44E2-8217-79BC85202C90}"/>
    <cellStyle name="Összesen 2 3" xfId="17895" xr:uid="{0FD02517-2EDB-49D1-BD33-DAC1DB9A2D4F}"/>
    <cellStyle name="Összesen 2 4" xfId="28770" xr:uid="{BB1870C0-D618-41DF-B66B-667DEE33D89A}"/>
    <cellStyle name="Összesen 2 5" xfId="31281" xr:uid="{9F6495CE-8D9C-4692-8700-5D31BC875B5D}"/>
    <cellStyle name="Összesen 2 6" xfId="37269" xr:uid="{C747529D-95DE-4851-A797-A65302D61386}"/>
    <cellStyle name="Összesen 3" xfId="12790" xr:uid="{D21CBF18-039A-4029-AAE6-C70E02EEA73A}"/>
    <cellStyle name="Összesen 3 2" xfId="20467" xr:uid="{D8C0A8C3-0428-42C6-860E-11F9F2DD93F0}"/>
    <cellStyle name="Összesen 3 2 2" xfId="28773" xr:uid="{E3C83D36-5092-4F90-BA71-586CD5990472}"/>
    <cellStyle name="Összesen 3 3" xfId="17896" xr:uid="{5FCD48EA-A7C2-4BBF-A2BC-969ED714782B}"/>
    <cellStyle name="Összesen 3 4" xfId="28772" xr:uid="{E4C97EEA-FFA0-49C3-9AE7-110DFD1FADD0}"/>
    <cellStyle name="Összesen 3 5" xfId="37271" xr:uid="{80C9BCE4-ECE3-4762-AB07-C878435D1315}"/>
    <cellStyle name="Összesen 4" xfId="20465" xr:uid="{0F7ACE95-7715-423D-9CCE-3C1104D5A03D}"/>
    <cellStyle name="Összesen 4 2" xfId="28774" xr:uid="{70BFC953-1BB4-4A91-A200-ACB0A728D18D}"/>
    <cellStyle name="Összesen 5" xfId="17894" xr:uid="{3A926DE0-013B-4738-AEE9-40C0444FC263}"/>
    <cellStyle name="Összesen 6" xfId="28769" xr:uid="{12626518-4CF3-4699-A7FD-FBB931C95E23}"/>
    <cellStyle name="Összesen 7" xfId="31280" xr:uid="{ABD60E30-41CC-4C95-9F97-DBE7417C469F}"/>
    <cellStyle name="Összesen 8" xfId="37268" xr:uid="{64C72007-D545-4F44-B192-591BAAC53D77}"/>
    <cellStyle name="Output 2" xfId="179" xr:uid="{BD6C7EFF-FAC2-452F-A58B-947DF21A30A1}"/>
    <cellStyle name="Output 2 10" xfId="10808" xr:uid="{B4F29F27-B894-434B-8419-1550D90A4F58}"/>
    <cellStyle name="Output 2 10 2" xfId="20468" xr:uid="{CCDE42E2-4C12-4C5D-97B5-74985A99AFEC}"/>
    <cellStyle name="Output 2 10 3" xfId="23022" xr:uid="{FBE902D2-8167-4C31-9B73-18C7ECCD3E4D}"/>
    <cellStyle name="Output 2 10 4" xfId="24777" xr:uid="{AF14E200-250A-48B7-A1F7-338BC7CC506D}"/>
    <cellStyle name="Output 2 10 5" xfId="37273" xr:uid="{AAF78A74-1599-484C-94A6-EDCBFBD659D5}"/>
    <cellStyle name="Output 2 11" xfId="13061" xr:uid="{153FFC69-004F-4220-878F-D136123C9891}"/>
    <cellStyle name="Output 2 11 2" xfId="25247" xr:uid="{D1B6DA3E-C94D-4A25-8C54-850606DD3243}"/>
    <cellStyle name="Output 2 11 3" xfId="37274" xr:uid="{5E007F35-4ECD-4F0C-B1A3-C7BEDBD32703}"/>
    <cellStyle name="Output 2 12" xfId="12792" xr:uid="{3CE1B379-A95F-4900-997C-A449ACF18AC5}"/>
    <cellStyle name="Output 2 12 2" xfId="25464" xr:uid="{40AF3818-0C26-456B-9254-4F90B8431A0B}"/>
    <cellStyle name="Output 2 12 3" xfId="37275" xr:uid="{2C02E350-E8C4-4A93-8254-EF31917110F7}"/>
    <cellStyle name="Output 2 13" xfId="17897" xr:uid="{D8727425-912A-40FD-9A3C-3152E988B8AD}"/>
    <cellStyle name="Output 2 13 2" xfId="25678" xr:uid="{D4EF788D-382E-48EA-85FB-8CC6FFA2E5B0}"/>
    <cellStyle name="Output 2 14" xfId="25868" xr:uid="{F91507B1-1D44-4F37-95B6-CE368D8CC315}"/>
    <cellStyle name="Output 2 15" xfId="26021" xr:uid="{EBF78DEF-730E-4FA9-BC2F-15403470BC09}"/>
    <cellStyle name="Output 2 16" xfId="24159" xr:uid="{DD71CBB5-996F-412C-8E8B-44B4004D4EBD}"/>
    <cellStyle name="Output 2 17" xfId="32425" xr:uid="{BD6F08D2-511C-4DBE-A3E5-BD5243A96E17}"/>
    <cellStyle name="Output 2 18" xfId="37272" xr:uid="{06A1DA32-DED0-406A-9624-8F9F43AAC2DC}"/>
    <cellStyle name="Output 2 19" xfId="39292" xr:uid="{A83B309B-DC75-40A7-9535-3DA1C47E43B5}"/>
    <cellStyle name="Output 2 2" xfId="1482" xr:uid="{8D79DF74-8724-443B-B61F-77CB90EB70EF}"/>
    <cellStyle name="Output 2 2 10" xfId="24951" xr:uid="{D9E45E19-E69E-4380-AB63-CF9EA1821EB0}"/>
    <cellStyle name="Output 2 2 11" xfId="25457" xr:uid="{DFC2E3B6-894E-4844-AAC1-690DDA46715C}"/>
    <cellStyle name="Output 2 2 12" xfId="25673" xr:uid="{C4741B2A-0FBC-4EE5-AA6A-D4B8918DEA81}"/>
    <cellStyle name="Output 2 2 13" xfId="24855" xr:uid="{3F98B73F-E448-48D8-B07B-88C74AE55189}"/>
    <cellStyle name="Output 2 2 14" xfId="26026" xr:uid="{AF95E456-B9C1-4A54-9478-041E8DCCFEE8}"/>
    <cellStyle name="Output 2 2 15" xfId="24145" xr:uid="{777D1365-517A-4B1B-B152-4C4BC6D027BA}"/>
    <cellStyle name="Output 2 2 16" xfId="37276" xr:uid="{C38DC7EF-EA80-4D2A-B9EA-45CD1651BB67}"/>
    <cellStyle name="Output 2 2 17" xfId="39293" xr:uid="{24B1F7CA-598B-46F9-845E-E8CF4A30877B}"/>
    <cellStyle name="Output 2 2 18" xfId="2763" xr:uid="{2D19DB4B-C07F-4A39-B38C-2A589CEE6948}"/>
    <cellStyle name="Output 2 2 2" xfId="2764" xr:uid="{785509B7-60DA-4DDF-9982-D6966E695C8C}"/>
    <cellStyle name="Output 2 2 2 10" xfId="24932" xr:uid="{5EE7F4F8-D948-4FBE-A5E9-3474D6A514FC}"/>
    <cellStyle name="Output 2 2 2 11" xfId="26045" xr:uid="{ECDE7AF9-6087-4CCB-8CAB-E324DFB42023}"/>
    <cellStyle name="Output 2 2 2 12" xfId="24135" xr:uid="{DAC9855E-1DBF-4077-A334-BE5A1E8C7A07}"/>
    <cellStyle name="Output 2 2 2 13" xfId="37277" xr:uid="{7C640079-57F0-4552-B378-A6E03051FE3E}"/>
    <cellStyle name="Output 2 2 2 2" xfId="10809" xr:uid="{AD87AA3B-B975-49D0-B2F5-E80921613F9E}"/>
    <cellStyle name="Output 2 2 2 2 10" xfId="24188" xr:uid="{A6047590-4745-46D6-929B-30A3053ACD12}"/>
    <cellStyle name="Output 2 2 2 2 11" xfId="37278" xr:uid="{EC030EE1-4957-4682-A35B-837C39A44C5A}"/>
    <cellStyle name="Output 2 2 2 2 2" xfId="20470" xr:uid="{90877183-9E0B-46CE-8DB1-6BD4355D1793}"/>
    <cellStyle name="Output 2 2 2 2 2 2" xfId="25098" xr:uid="{62E23051-6478-491D-AA06-DCAB271D9CB3}"/>
    <cellStyle name="Output 2 2 2 2 2 3" xfId="25217" xr:uid="{B8BC8308-A035-4BC4-A12B-6DC4D5F7FCD9}"/>
    <cellStyle name="Output 2 2 2 2 2 4" xfId="25423" xr:uid="{CC2D4F62-7BB7-4A20-A508-32944875B986}"/>
    <cellStyle name="Output 2 2 2 2 2 5" xfId="25639" xr:uid="{F2F8D4DD-DE2A-402E-A721-FF589A95BB93}"/>
    <cellStyle name="Output 2 2 2 2 2 6" xfId="25846" xr:uid="{251E8EAD-B4BE-4155-AEDF-51FEE254E49B}"/>
    <cellStyle name="Output 2 2 2 2 2 7" xfId="25999" xr:uid="{123ED780-FD90-4DA7-BEDB-06CE702E2310}"/>
    <cellStyle name="Output 2 2 2 2 2 8" xfId="24634" xr:uid="{DB280262-902A-423C-9B59-7709A810B8A1}"/>
    <cellStyle name="Output 2 2 2 2 2 9" xfId="24380" xr:uid="{E806387B-661E-458C-B641-1B1D952AE10F}"/>
    <cellStyle name="Output 2 2 2 2 3" xfId="23024" xr:uid="{EBEF6766-2A9B-4FED-97EB-FC15A506C880}"/>
    <cellStyle name="Output 2 2 2 2 3 2" xfId="24881" xr:uid="{0CA84C10-3E2C-4B4F-A9E3-C287661D6B5B}"/>
    <cellStyle name="Output 2 2 2 2 4" xfId="24955" xr:uid="{85B432A1-2F4E-4ADB-8560-8641726F15E8}"/>
    <cellStyle name="Output 2 2 2 2 5" xfId="25277" xr:uid="{2F9F0F2A-DD0C-4521-AD60-99BA0D57BA29}"/>
    <cellStyle name="Output 2 2 2 2 6" xfId="25494" xr:uid="{2B350FB3-648F-4B0E-80C2-42605C642EED}"/>
    <cellStyle name="Output 2 2 2 2 7" xfId="25706" xr:uid="{62904ACC-AB66-49A8-90D7-7EA176A75006}"/>
    <cellStyle name="Output 2 2 2 2 8" xfId="25886" xr:uid="{7ABCCE54-64BA-41AF-91AB-DBAB8010FEE4}"/>
    <cellStyle name="Output 2 2 2 2 9" xfId="24480" xr:uid="{E9D89EA6-1341-4494-ADB8-F7F228383852}"/>
    <cellStyle name="Output 2 2 2 3" xfId="10810" xr:uid="{362E0A39-E0EB-4320-A66F-DFA299DFBC14}"/>
    <cellStyle name="Output 2 2 2 3 10" xfId="37279" xr:uid="{8A0A2211-99E6-44AE-8F26-5CD0C68836A1}"/>
    <cellStyle name="Output 2 2 2 3 2" xfId="24446" xr:uid="{87A4BA6E-4C8C-422A-97D4-DBCCD44E046F}"/>
    <cellStyle name="Output 2 2 2 3 2 2" xfId="25032" xr:uid="{42CE95BA-C08F-402F-8359-6147D4108FC7}"/>
    <cellStyle name="Output 2 2 2 3 3" xfId="25156" xr:uid="{4184D779-8734-4C27-AC14-D6B64403EFA4}"/>
    <cellStyle name="Output 2 2 2 3 4" xfId="25359" xr:uid="{97678254-1734-47F5-AA55-BDE115E0F946}"/>
    <cellStyle name="Output 2 2 2 3 5" xfId="25576" xr:uid="{36EF0A82-7945-4974-A1FA-55BC764FD882}"/>
    <cellStyle name="Output 2 2 2 3 6" xfId="25786" xr:uid="{9669919D-274A-4525-8E90-D2147038E220}"/>
    <cellStyle name="Output 2 2 2 3 7" xfId="25948" xr:uid="{60DF4E80-2B78-4F12-BA76-04CEE0F2EDCF}"/>
    <cellStyle name="Output 2 2 2 3 8" xfId="24562" xr:uid="{8E92E9FE-C62B-4AC7-AAB6-1A3A3317B75E}"/>
    <cellStyle name="Output 2 2 2 3 9" xfId="24270" xr:uid="{9404BB1A-3DD0-417D-86DF-40527981071F}"/>
    <cellStyle name="Output 2 2 2 4" xfId="13063" xr:uid="{0015D5C9-7335-4C2F-A7AC-AE966FEEA825}"/>
    <cellStyle name="Output 2 2 2 4 10" xfId="37280" xr:uid="{180008DA-AD01-4A31-A4DF-3A44B87952A3}"/>
    <cellStyle name="Output 2 2 2 4 2" xfId="24447" xr:uid="{80AF31AB-234F-457C-A003-B48D9FB096CD}"/>
    <cellStyle name="Output 2 2 2 4 2 2" xfId="25033" xr:uid="{238C1581-E5C9-4151-AF9F-D8070F97D813}"/>
    <cellStyle name="Output 2 2 2 4 3" xfId="25157" xr:uid="{39DD3C74-721E-4250-9801-59D305E85DAB}"/>
    <cellStyle name="Output 2 2 2 4 4" xfId="25360" xr:uid="{48796CE8-1CF6-4967-904A-C40BC0306A0A}"/>
    <cellStyle name="Output 2 2 2 4 5" xfId="25577" xr:uid="{FC9742D5-004B-4666-BC59-27C7CC4704BB}"/>
    <cellStyle name="Output 2 2 2 4 6" xfId="25787" xr:uid="{53FF6FFB-CC26-490C-8CD2-79873E4F0D38}"/>
    <cellStyle name="Output 2 2 2 4 7" xfId="25949" xr:uid="{9B7C0239-8485-4DAF-8CD1-503E33A6ABA1}"/>
    <cellStyle name="Output 2 2 2 4 8" xfId="24563" xr:uid="{80A8CC00-12CB-4B60-ADFB-39E4FAEC2422}"/>
    <cellStyle name="Output 2 2 2 4 9" xfId="24271" xr:uid="{8F8D2127-CC0D-4643-9D90-B4EA94AFCFFC}"/>
    <cellStyle name="Output 2 2 2 5" xfId="12795" xr:uid="{D1A03087-C999-499B-A4D0-C43B92864D52}"/>
    <cellStyle name="Output 2 2 2 5 2" xfId="24715" xr:uid="{9E2D9CE2-7720-4E17-920C-921563607C7A}"/>
    <cellStyle name="Output 2 2 2 5 3" xfId="24339" xr:uid="{18160570-7CC3-4FB1-B135-0938E672A462}"/>
    <cellStyle name="Output 2 2 2 5 4" xfId="37281" xr:uid="{53B31302-13B9-4616-B32E-CE571CEAFFCA}"/>
    <cellStyle name="Output 2 2 2 6" xfId="17899" xr:uid="{34F9955D-1F0D-4628-999C-83955647BA84}"/>
    <cellStyle name="Output 2 2 2 6 2" xfId="24838" xr:uid="{0B3BE586-2BB1-46BD-9B76-A2D447693806}"/>
    <cellStyle name="Output 2 2 2 7" xfId="24938" xr:uid="{CCA9ABEE-DE2B-4F07-AE57-33EB72EBD5D3}"/>
    <cellStyle name="Output 2 2 2 8" xfId="24787" xr:uid="{CE97A22F-E287-4119-963E-218DA53EE7AE}"/>
    <cellStyle name="Output 2 2 2 9" xfId="24925" xr:uid="{25F68252-67BE-4D0D-8394-9CE65FFFA913}"/>
    <cellStyle name="Output 2 2 3" xfId="2765" xr:uid="{2CF9F8C7-3A50-400A-BC3C-AD0A4A6D1A72}"/>
    <cellStyle name="Output 2 2 3 10" xfId="24768" xr:uid="{F00CD0FC-5EE5-452A-B6BA-B557FEB10EB8}"/>
    <cellStyle name="Output 2 2 3 11" xfId="26038" xr:uid="{3275A674-AF6B-463D-AAAD-3A428BFE02F3}"/>
    <cellStyle name="Output 2 2 3 12" xfId="24126" xr:uid="{DC8F355F-0E98-4A29-A824-1083A275AFD7}"/>
    <cellStyle name="Output 2 2 3 13" xfId="31282" xr:uid="{03DE290C-44E5-48F3-AA15-E46D2C2DA682}"/>
    <cellStyle name="Output 2 2 3 14" xfId="37282" xr:uid="{08287867-FA5F-43E5-98C6-A8A73389FE82}"/>
    <cellStyle name="Output 2 2 3 2" xfId="10811" xr:uid="{C156AC15-D46F-4F14-A171-B846AE19E7E6}"/>
    <cellStyle name="Output 2 2 3 2 10" xfId="24179" xr:uid="{3088E012-C032-4C70-92E3-766BFFE63665}"/>
    <cellStyle name="Output 2 2 3 2 11" xfId="37283" xr:uid="{491DCABB-AEEC-4F8D-9B05-14C5167F30AD}"/>
    <cellStyle name="Output 2 2 3 2 2" xfId="20471" xr:uid="{3B8F6549-DDE2-4AA3-92CD-99B29C97E540}"/>
    <cellStyle name="Output 2 2 3 2 2 2" xfId="25109" xr:uid="{47955FE7-A7E4-4C6D-941D-5FDB493695DF}"/>
    <cellStyle name="Output 2 2 3 2 2 3" xfId="25228" xr:uid="{BF873C47-F9E3-4652-93F6-0A570868A9E2}"/>
    <cellStyle name="Output 2 2 3 2 2 4" xfId="25434" xr:uid="{C6A4290C-6F83-45A8-B86A-774F2E3B7D48}"/>
    <cellStyle name="Output 2 2 3 2 2 5" xfId="25650" xr:uid="{6A899AF1-D1CF-473C-BE10-CFD2CBF986E5}"/>
    <cellStyle name="Output 2 2 3 2 2 6" xfId="25857" xr:uid="{6615B98E-E51C-4399-A37F-018915DF5CEA}"/>
    <cellStyle name="Output 2 2 3 2 2 7" xfId="26008" xr:uid="{9D4F62A2-84B9-4B72-948C-9981F6C763F9}"/>
    <cellStyle name="Output 2 2 3 2 2 8" xfId="24645" xr:uid="{F11C5F02-825B-4CE6-AB25-E7B33DBA87E3}"/>
    <cellStyle name="Output 2 2 3 2 2 9" xfId="24371" xr:uid="{E8F4598A-0BEC-4AFA-B9B8-9087C7F3DEB6}"/>
    <cellStyle name="Output 2 2 3 2 3" xfId="23025" xr:uid="{91FB453D-F11F-497D-AFC1-5BB1BE076CCE}"/>
    <cellStyle name="Output 2 2 3 2 3 2" xfId="24892" xr:uid="{D2A5AF34-3E1B-41E2-817E-DEC047213A36}"/>
    <cellStyle name="Output 2 2 3 2 4" xfId="24958" xr:uid="{00CCCE15-BBF3-4F01-AC58-6316F38F3540}"/>
    <cellStyle name="Output 2 2 3 2 5" xfId="25268" xr:uid="{525681EC-2313-4592-9B6D-4C9DB13D7A0F}"/>
    <cellStyle name="Output 2 2 3 2 6" xfId="25485" xr:uid="{6500BE30-EEDC-42D0-A109-1A52E73BBDFC}"/>
    <cellStyle name="Output 2 2 3 2 7" xfId="25697" xr:uid="{B176E6D9-7BA8-402F-BA46-87471085BA58}"/>
    <cellStyle name="Output 2 2 3 2 8" xfId="25879" xr:uid="{55908425-26D4-4C72-A81A-5C0902E655F6}"/>
    <cellStyle name="Output 2 2 3 2 9" xfId="24471" xr:uid="{004432C7-056E-4B16-89F5-6350986087F8}"/>
    <cellStyle name="Output 2 2 3 3" xfId="10812" xr:uid="{694BC735-1CD4-461A-9201-37CD0890093E}"/>
    <cellStyle name="Output 2 2 3 3 10" xfId="37284" xr:uid="{9B4EB126-1737-4FDD-8B33-2F387EC3CA42}"/>
    <cellStyle name="Output 2 2 3 3 2" xfId="24448" xr:uid="{B4F839FA-E8D6-4260-BE6A-D7240E8BE724}"/>
    <cellStyle name="Output 2 2 3 3 2 2" xfId="25034" xr:uid="{E2760D60-0D7A-4B32-A5E6-980AD092DBE7}"/>
    <cellStyle name="Output 2 2 3 3 3" xfId="25158" xr:uid="{08AFF20A-D037-4691-A5B1-7CBFA62C605A}"/>
    <cellStyle name="Output 2 2 3 3 4" xfId="25361" xr:uid="{32BA733C-0A45-47A7-957B-F5046274E916}"/>
    <cellStyle name="Output 2 2 3 3 5" xfId="25578" xr:uid="{B9BA6CB0-59A4-47D0-B93C-FE4C1DB840E1}"/>
    <cellStyle name="Output 2 2 3 3 6" xfId="25788" xr:uid="{DE152B30-02A9-4383-8069-847E88FDD05F}"/>
    <cellStyle name="Output 2 2 3 3 7" xfId="25950" xr:uid="{908F76FE-C663-41AC-9381-4D2B5E1B2AF5}"/>
    <cellStyle name="Output 2 2 3 3 8" xfId="24564" xr:uid="{97A98E05-535A-4F1C-9351-EB34D3DF9AE5}"/>
    <cellStyle name="Output 2 2 3 3 9" xfId="24272" xr:uid="{752C74DB-17DE-4421-9F32-221E642D49C7}"/>
    <cellStyle name="Output 2 2 3 4" xfId="13064" xr:uid="{92160081-F72D-46F5-8246-CDBB2C11F0CE}"/>
    <cellStyle name="Output 2 2 3 4 10" xfId="37285" xr:uid="{AD4517B0-01A8-4E78-8009-3332E9CFA34C}"/>
    <cellStyle name="Output 2 2 3 4 2" xfId="24449" xr:uid="{45F7D0F4-D439-488E-B041-12FA099B5381}"/>
    <cellStyle name="Output 2 2 3 4 2 2" xfId="25035" xr:uid="{82794A76-1318-4BC7-B9A1-B8F191BEEF6C}"/>
    <cellStyle name="Output 2 2 3 4 3" xfId="25159" xr:uid="{6D2F5520-D258-4496-8717-0A27BCB8CDBC}"/>
    <cellStyle name="Output 2 2 3 4 4" xfId="25362" xr:uid="{8F7616AC-5CD3-4ABD-85D2-23AAB289927D}"/>
    <cellStyle name="Output 2 2 3 4 5" xfId="25579" xr:uid="{2EF37ACB-9A0B-4184-B9B6-E56907D49540}"/>
    <cellStyle name="Output 2 2 3 4 6" xfId="25789" xr:uid="{3993E386-654D-4338-8D77-23C05FA4D1CB}"/>
    <cellStyle name="Output 2 2 3 4 7" xfId="25951" xr:uid="{B7F85234-1949-4B65-A69B-2D06683A9D3C}"/>
    <cellStyle name="Output 2 2 3 4 8" xfId="24565" xr:uid="{F263B107-3FB9-4589-80B3-E3F248A43C63}"/>
    <cellStyle name="Output 2 2 3 4 9" xfId="24273" xr:uid="{21F243E2-ADF4-408C-BE9B-7647DA3CA356}"/>
    <cellStyle name="Output 2 2 3 5" xfId="12796" xr:uid="{DEB4EB89-EBD6-4CBF-BFED-90657A7BA8F0}"/>
    <cellStyle name="Output 2 2 3 5 2" xfId="24726" xr:uid="{541C3F0F-2F30-4D47-A3A6-3166B60E7F7C}"/>
    <cellStyle name="Output 2 2 3 5 3" xfId="24333" xr:uid="{4B2BE586-231B-44D4-BC72-3FD7E9D58743}"/>
    <cellStyle name="Output 2 2 3 5 4" xfId="37286" xr:uid="{49103BA7-BA45-4832-8227-BA76AB94D5D4}"/>
    <cellStyle name="Output 2 2 3 6" xfId="14631" xr:uid="{5AF4E10D-4A26-4EE2-9441-2C00D7755CAB}"/>
    <cellStyle name="Output 2 2 3 6 2" xfId="24818" xr:uid="{1DCFB241-7E89-4A12-8DAA-EE3E8799339E}"/>
    <cellStyle name="Output 2 2 3 6 3" xfId="37287" xr:uid="{160DD8F6-F5C3-41E2-976F-303205D618AD}"/>
    <cellStyle name="Output 2 2 3 7" xfId="17900" xr:uid="{00400D24-6465-43BA-B7BB-F9DEA09DE5F3}"/>
    <cellStyle name="Output 2 2 3 7 2" xfId="24860" xr:uid="{13166366-12A1-4B48-94C4-449BAA2269DC}"/>
    <cellStyle name="Output 2 2 3 8" xfId="24758" xr:uid="{5B02A96E-8585-418F-940E-3EDF94C6E1E6}"/>
    <cellStyle name="Output 2 2 3 9" xfId="24782" xr:uid="{F14EA0C4-904C-4591-9CBE-7326266EB67C}"/>
    <cellStyle name="Output 2 2 4" xfId="2766" xr:uid="{0F195CFE-B4C4-415D-B535-84D4C2F58907}"/>
    <cellStyle name="Output 2 2 4 10" xfId="25086" xr:uid="{C65C6739-4A43-4306-BCC5-4DA695EBFA34}"/>
    <cellStyle name="Output 2 2 4 11" xfId="26032" xr:uid="{87BF6688-5983-48A4-891B-8A7757CDDD40}"/>
    <cellStyle name="Output 2 2 4 12" xfId="24120" xr:uid="{8E4407B0-AE7A-4295-A532-39A6B948A2A3}"/>
    <cellStyle name="Output 2 2 4 13" xfId="31283" xr:uid="{45DF9B12-610F-4AA6-98A6-F6D6645C9FB8}"/>
    <cellStyle name="Output 2 2 4 14" xfId="37288" xr:uid="{60649546-FED1-41A8-82C6-6625BD781AE9}"/>
    <cellStyle name="Output 2 2 4 2" xfId="10813" xr:uid="{DC55152A-465A-4DA0-85EB-B7D86BC516B2}"/>
    <cellStyle name="Output 2 2 4 2 10" xfId="24173" xr:uid="{1385CF40-D3AB-43B7-A082-7FE64EA22AE2}"/>
    <cellStyle name="Output 2 2 4 2 11" xfId="37289" xr:uid="{B6BBB34E-CB98-4C30-B621-1596CEEC8CFC}"/>
    <cellStyle name="Output 2 2 4 2 2" xfId="20472" xr:uid="{0E5A374D-834B-4E06-856D-A7B565E41A14}"/>
    <cellStyle name="Output 2 2 4 2 2 2" xfId="25115" xr:uid="{BA41977A-C55B-4B7C-980B-859473865DA0}"/>
    <cellStyle name="Output 2 2 4 2 2 3" xfId="25234" xr:uid="{CDE75EBE-F35A-4493-B8B7-96990F76EED2}"/>
    <cellStyle name="Output 2 2 4 2 2 4" xfId="25440" xr:uid="{F1DA6535-93DA-4A85-B664-5F9CB75347B4}"/>
    <cellStyle name="Output 2 2 4 2 2 5" xfId="25656" xr:uid="{AE1E28B6-70E7-4ECF-9755-4689EDAAD463}"/>
    <cellStyle name="Output 2 2 4 2 2 6" xfId="25863" xr:uid="{6F2B3BA4-BC0A-440F-8691-EACF07CCBAAC}"/>
    <cellStyle name="Output 2 2 4 2 2 7" xfId="26012" xr:uid="{940F33A1-6D3C-41B9-8DA9-A71EF7869BC1}"/>
    <cellStyle name="Output 2 2 4 2 2 8" xfId="24651" xr:uid="{DA714B18-A5BF-4400-ADA3-0EEC7BF050B6}"/>
    <cellStyle name="Output 2 2 4 2 2 9" xfId="24365" xr:uid="{6B6D16CD-3B31-4B96-83D7-31E88B87C36B}"/>
    <cellStyle name="Output 2 2 4 2 3" xfId="23026" xr:uid="{9D57C901-CCD7-4E48-BA57-EEEF9AE86019}"/>
    <cellStyle name="Output 2 2 4 2 3 2" xfId="24898" xr:uid="{C5370AAA-BCD0-47E2-8F24-44F38D266A94}"/>
    <cellStyle name="Output 2 2 4 2 4" xfId="24858" xr:uid="{A306157A-CE53-41D8-B3A8-B778A755CF05}"/>
    <cellStyle name="Output 2 2 4 2 5" xfId="25262" xr:uid="{743C3CC5-6A91-4F85-A990-DAFB18D2990F}"/>
    <cellStyle name="Output 2 2 4 2 6" xfId="25479" xr:uid="{FAE7CAD1-9F04-46B7-A1D4-26F06AFA1E07}"/>
    <cellStyle name="Output 2 2 4 2 7" xfId="25691" xr:uid="{ABB4B7E8-3140-46DC-B0ED-EFE50EC6AC6D}"/>
    <cellStyle name="Output 2 2 4 2 8" xfId="25875" xr:uid="{03B854CC-1D52-4DC4-A76B-6B2F633A66CD}"/>
    <cellStyle name="Output 2 2 4 2 9" xfId="24309" xr:uid="{4AD304A9-308C-4C94-80C3-E723318D60C7}"/>
    <cellStyle name="Output 2 2 4 3" xfId="10814" xr:uid="{BBA8858C-7045-44B7-A781-885BAB9FB214}"/>
    <cellStyle name="Output 2 2 4 3 10" xfId="37290" xr:uid="{3717033E-2D9F-4D75-8D85-E27CC0A929AB}"/>
    <cellStyle name="Output 2 2 4 3 2" xfId="24450" xr:uid="{4322C8AE-BAC6-4A20-99F0-A3081A94F834}"/>
    <cellStyle name="Output 2 2 4 3 2 2" xfId="25036" xr:uid="{47CEBC0B-B6E7-4E89-8C65-03231635C72F}"/>
    <cellStyle name="Output 2 2 4 3 3" xfId="25160" xr:uid="{9BB0DD16-8DD7-4CC8-B31B-B35408410F97}"/>
    <cellStyle name="Output 2 2 4 3 4" xfId="25363" xr:uid="{53BC1485-3C12-465B-93FF-CCE2734773E2}"/>
    <cellStyle name="Output 2 2 4 3 5" xfId="25580" xr:uid="{01844445-AC5A-419B-BE74-11A44F4489B0}"/>
    <cellStyle name="Output 2 2 4 3 6" xfId="25790" xr:uid="{7D997144-3BCC-4E84-A47D-E053F86A039A}"/>
    <cellStyle name="Output 2 2 4 3 7" xfId="25952" xr:uid="{039B4E7A-DBD3-4B38-BBA8-9F737E30B312}"/>
    <cellStyle name="Output 2 2 4 3 8" xfId="24566" xr:uid="{98D50ED6-EB24-4C83-AF32-8688BF6894A8}"/>
    <cellStyle name="Output 2 2 4 3 9" xfId="24274" xr:uid="{14A8C68F-5C82-4EC8-AB05-C0764C9ECA6D}"/>
    <cellStyle name="Output 2 2 4 4" xfId="13065" xr:uid="{1FF34C26-B52E-4C22-B724-7F1B8EC596EF}"/>
    <cellStyle name="Output 2 2 4 4 10" xfId="37291" xr:uid="{57CDCEFD-5099-4FB1-AD17-0450C51623C6}"/>
    <cellStyle name="Output 2 2 4 4 2" xfId="24451" xr:uid="{55A00961-3310-4402-AFFB-70EA8807966F}"/>
    <cellStyle name="Output 2 2 4 4 2 2" xfId="25037" xr:uid="{1D86F86F-26AE-45B1-8428-79D2F902FE88}"/>
    <cellStyle name="Output 2 2 4 4 3" xfId="25161" xr:uid="{9FA90634-87AB-418B-8C24-22CBC6E70F1B}"/>
    <cellStyle name="Output 2 2 4 4 4" xfId="25364" xr:uid="{5F9EE7F1-2442-45BE-9AAF-45E136251DA3}"/>
    <cellStyle name="Output 2 2 4 4 5" xfId="25581" xr:uid="{9094DEF1-4FF1-46D8-975D-8D427DDF8F62}"/>
    <cellStyle name="Output 2 2 4 4 6" xfId="25791" xr:uid="{A19682E9-8BF0-4886-B654-09BAAABF643D}"/>
    <cellStyle name="Output 2 2 4 4 7" xfId="25953" xr:uid="{5695AF7E-2CA5-45E1-80BD-5A79A7B0B858}"/>
    <cellStyle name="Output 2 2 4 4 8" xfId="24567" xr:uid="{98316625-299D-46A0-88FC-9B65775F4621}"/>
    <cellStyle name="Output 2 2 4 4 9" xfId="24275" xr:uid="{C023FA29-2B2A-42B9-86E7-29D4C6C272F4}"/>
    <cellStyle name="Output 2 2 4 5" xfId="12797" xr:uid="{B228F8FE-DD0A-4D58-9A12-5BCD592F6A08}"/>
    <cellStyle name="Output 2 2 4 5 2" xfId="24732" xr:uid="{CDB677D6-644F-4970-9F14-86FAAF91A0A3}"/>
    <cellStyle name="Output 2 2 4 5 3" xfId="24330" xr:uid="{C5E57398-ECAA-464C-98B7-BC481CD22F76}"/>
    <cellStyle name="Output 2 2 4 5 4" xfId="37292" xr:uid="{15F33830-C68C-4E03-B9A2-68FC0F5F2211}"/>
    <cellStyle name="Output 2 2 4 6" xfId="15487" xr:uid="{409FBA19-7B27-4B50-90BC-30CB9F304A3F}"/>
    <cellStyle name="Output 2 2 4 6 2" xfId="24905" xr:uid="{7794A3BB-AA34-4775-864F-F56717C8A011}"/>
    <cellStyle name="Output 2 2 4 6 3" xfId="37293" xr:uid="{4E6C2BC0-6152-419D-96E6-CED5AD5CA477}"/>
    <cellStyle name="Output 2 2 4 7" xfId="17901" xr:uid="{0E25CF87-4896-479F-A2B1-EF4B4D0FFF36}"/>
    <cellStyle name="Output 2 2 4 7 2" xfId="24967" xr:uid="{C77DC31D-6D47-4CC1-9FBA-FCD9A7217BE3}"/>
    <cellStyle name="Output 2 2 4 8" xfId="24930" xr:uid="{E51F3F46-5D96-432F-8067-E9E3D208D16B}"/>
    <cellStyle name="Output 2 2 4 9" xfId="24940" xr:uid="{ECF0F823-ED5B-48AA-9E81-4C1D8FAECFD9}"/>
    <cellStyle name="Output 2 2 5" xfId="10815" xr:uid="{12D2AF62-BC4D-4156-96B9-0A5B13B15B4A}"/>
    <cellStyle name="Output 2 2 5 10" xfId="24198" xr:uid="{FFD5D2D3-01ED-4B9E-9CB3-B9612705D819}"/>
    <cellStyle name="Output 2 2 5 11" xfId="37294" xr:uid="{0727CDF7-3641-46FB-995E-7EEB0E641726}"/>
    <cellStyle name="Output 2 2 5 2" xfId="20469" xr:uid="{E9575F12-45C4-4603-A946-9DF19D0D99AE}"/>
    <cellStyle name="Output 2 2 5 2 2" xfId="25090" xr:uid="{F2B10A14-029C-43D4-BE48-85CC7097910A}"/>
    <cellStyle name="Output 2 2 5 2 3" xfId="25209" xr:uid="{9FB51D33-E67E-4562-8884-CBBFEB7750A4}"/>
    <cellStyle name="Output 2 2 5 2 4" xfId="25415" xr:uid="{4A0F90F2-2E63-40B2-BA46-BBC548098432}"/>
    <cellStyle name="Output 2 2 5 2 5" xfId="25631" xr:uid="{0EA81310-9FBF-4F34-B871-FE0C993DCF62}"/>
    <cellStyle name="Output 2 2 5 2 6" xfId="25838" xr:uid="{81B8A3C6-8DAB-4F16-9D63-0CDA8BFDB4C2}"/>
    <cellStyle name="Output 2 2 5 2 7" xfId="25991" xr:uid="{ECF6D251-F61E-44A9-B4E2-58DA4D8DAEF8}"/>
    <cellStyle name="Output 2 2 5 2 8" xfId="24626" xr:uid="{FA4FE8FE-5814-4312-9247-6E8ED4CA55C2}"/>
    <cellStyle name="Output 2 2 5 2 9" xfId="24390" xr:uid="{61C7E665-9AD8-4CBE-B7FA-A41E5B0F01CA}"/>
    <cellStyle name="Output 2 2 5 3" xfId="23023" xr:uid="{2C258B00-D37F-4986-9152-884383898FD7}"/>
    <cellStyle name="Output 2 2 5 3 2" xfId="24873" xr:uid="{B266C02D-F9A7-4E87-BEB9-2EA86E41B93D}"/>
    <cellStyle name="Output 2 2 5 4" xfId="24676" xr:uid="{299BA32D-EB25-424E-8B41-698CD1FDE29D}"/>
    <cellStyle name="Output 2 2 5 5" xfId="25287" xr:uid="{7F00BCCE-8113-4170-A9E6-5DE2F37578CF}"/>
    <cellStyle name="Output 2 2 5 6" xfId="25504" xr:uid="{7D3C6097-5F7D-44B5-8FA6-AFF148E31D86}"/>
    <cellStyle name="Output 2 2 5 7" xfId="25716" xr:uid="{CD7D3246-95D5-4D1B-8F4D-A883BB009568}"/>
    <cellStyle name="Output 2 2 5 8" xfId="25894" xr:uid="{ACE96D52-78B8-4CCE-93D3-41FC80620799}"/>
    <cellStyle name="Output 2 2 5 9" xfId="24490" xr:uid="{4465A4BA-8973-4BB7-B470-2528C38C0057}"/>
    <cellStyle name="Output 2 2 6" xfId="10816" xr:uid="{E0D4642D-49E2-417A-9CB6-CDDB1E2A3B7F}"/>
    <cellStyle name="Output 2 2 6 10" xfId="37295" xr:uid="{387F60CA-E15C-41C2-8EB1-5B76F123B586}"/>
    <cellStyle name="Output 2 2 6 2" xfId="24452" xr:uid="{8E31F6D6-5039-4DDF-B27F-420D48233F15}"/>
    <cellStyle name="Output 2 2 6 2 2" xfId="25038" xr:uid="{9BED0784-14C2-46F0-AE14-45D61F07A733}"/>
    <cellStyle name="Output 2 2 6 3" xfId="25162" xr:uid="{074F078C-F3A1-4F32-9C0A-DA75EB1BDD61}"/>
    <cellStyle name="Output 2 2 6 4" xfId="25365" xr:uid="{A6B116E1-866D-4F57-9F4C-A38FE2CFC513}"/>
    <cellStyle name="Output 2 2 6 5" xfId="25582" xr:uid="{D1A05381-63F1-4368-B1C4-69899E13EBAB}"/>
    <cellStyle name="Output 2 2 6 6" xfId="25792" xr:uid="{4B15E60A-A1F2-4B65-8BD6-2746B43FCD3C}"/>
    <cellStyle name="Output 2 2 6 7" xfId="25954" xr:uid="{544F8E19-C8B9-4F82-9140-C0B8985B29BE}"/>
    <cellStyle name="Output 2 2 6 8" xfId="24568" xr:uid="{024954FB-5D62-4977-9C1F-7051A67C6C97}"/>
    <cellStyle name="Output 2 2 6 9" xfId="24276" xr:uid="{487FCB2D-702D-4628-9384-6A413A76098B}"/>
    <cellStyle name="Output 2 2 7" xfId="13062" xr:uid="{0C464E16-E35C-46F7-A80B-C0E3E1D55BAD}"/>
    <cellStyle name="Output 2 2 7 10" xfId="37296" xr:uid="{1AC85983-4CCE-4B0F-BF79-C7CC9B8A2657}"/>
    <cellStyle name="Output 2 2 7 2" xfId="24453" xr:uid="{94657F26-3B53-4D80-8F64-E980E89FC382}"/>
    <cellStyle name="Output 2 2 7 2 2" xfId="25039" xr:uid="{5FC9FEE6-F3F2-46A1-995C-E4D2D05506F1}"/>
    <cellStyle name="Output 2 2 7 3" xfId="25163" xr:uid="{33FB73B7-4D10-4FDA-AD02-840A8A25EC20}"/>
    <cellStyle name="Output 2 2 7 4" xfId="25366" xr:uid="{8A4FEFBF-4FB4-49FA-8FC5-288B8914DE6E}"/>
    <cellStyle name="Output 2 2 7 5" xfId="25583" xr:uid="{31A1526D-1ADD-46AD-9637-4E49965A043F}"/>
    <cellStyle name="Output 2 2 7 6" xfId="25793" xr:uid="{46BB0BE6-FAFE-4275-A73B-B4FA68528DD0}"/>
    <cellStyle name="Output 2 2 7 7" xfId="25955" xr:uid="{1814C50B-5E2B-4D1F-A1FE-B9A581F120B5}"/>
    <cellStyle name="Output 2 2 7 8" xfId="24569" xr:uid="{F0F64075-B554-4891-929E-2D3026BCF564}"/>
    <cellStyle name="Output 2 2 7 9" xfId="24277" xr:uid="{98ED86D0-D61A-4FB0-976E-C3F50A64C644}"/>
    <cellStyle name="Output 2 2 8" xfId="12793" xr:uid="{D0E4FC96-3156-4C7F-9228-4DC78627A67E}"/>
    <cellStyle name="Output 2 2 8 2" xfId="24705" xr:uid="{D7761F27-1CD1-46B1-99B4-4443F88E22CD}"/>
    <cellStyle name="Output 2 2 8 3" xfId="24345" xr:uid="{43D2CFA7-3344-4963-A89F-F64ED2874650}"/>
    <cellStyle name="Output 2 2 8 4" xfId="37297" xr:uid="{D2016E3E-D327-4B2C-B29A-5F89D215A0BB}"/>
    <cellStyle name="Output 2 2 9" xfId="17898" xr:uid="{5F720A44-062B-4CC9-B63D-CFA3B6E4BFD8}"/>
    <cellStyle name="Output 2 2 9 2" xfId="25074" xr:uid="{ED8FF7F1-6BFA-47DF-AA11-610BBC93735A}"/>
    <cellStyle name="Output 2 3" xfId="2767" xr:uid="{DCFA6FD0-C35E-4D4A-AD0C-90A9004DDA47}"/>
    <cellStyle name="Output 2 3 10" xfId="24808" xr:uid="{F8BD05A0-8619-416F-A10A-BD0065D3BC22}"/>
    <cellStyle name="Output 2 3 11" xfId="26049" xr:uid="{1B37722E-303A-49E4-8E52-0BC9A712B946}"/>
    <cellStyle name="Output 2 3 12" xfId="24139" xr:uid="{87D3D496-5248-458B-95C5-F308703D396A}"/>
    <cellStyle name="Output 2 3 13" xfId="31284" xr:uid="{75081808-D412-437D-8049-BE426327367B}"/>
    <cellStyle name="Output 2 3 14" xfId="37298" xr:uid="{82D4F5EA-57AE-4E5F-9F92-22201DEA3EBB}"/>
    <cellStyle name="Output 2 3 2" xfId="10817" xr:uid="{49182164-D91F-4DDB-9852-40DAFE57A3DE}"/>
    <cellStyle name="Output 2 3 2 10" xfId="24192" xr:uid="{0EBD3445-EA5A-41EA-B705-6E638CB1F4BE}"/>
    <cellStyle name="Output 2 3 2 11" xfId="37299" xr:uid="{17BF2038-6A68-4370-9315-8E8A6DD4D750}"/>
    <cellStyle name="Output 2 3 2 2" xfId="20473" xr:uid="{75FBCE0B-BEB6-49F3-86BD-07E4E37EE4CB}"/>
    <cellStyle name="Output 2 3 2 2 2" xfId="25094" xr:uid="{48667D43-EF7E-407F-B5FE-7333BD72D04C}"/>
    <cellStyle name="Output 2 3 2 2 3" xfId="25213" xr:uid="{D8A3F6E6-8317-44E7-8DE9-A02D8EB396DD}"/>
    <cellStyle name="Output 2 3 2 2 4" xfId="25419" xr:uid="{59CC6DD9-D8AD-4029-8195-637E4D3E3896}"/>
    <cellStyle name="Output 2 3 2 2 5" xfId="25635" xr:uid="{E0219CE8-336B-45CB-A0BA-83FB75E80483}"/>
    <cellStyle name="Output 2 3 2 2 6" xfId="25842" xr:uid="{B3B62370-A779-4A0D-9F09-9FFEF07AD20B}"/>
    <cellStyle name="Output 2 3 2 2 7" xfId="25995" xr:uid="{1182DE15-8526-4B7D-8A6D-F115C78B51C6}"/>
    <cellStyle name="Output 2 3 2 2 8" xfId="24630" xr:uid="{138EE400-1D09-42FC-9923-CD20380D2CC3}"/>
    <cellStyle name="Output 2 3 2 2 9" xfId="24384" xr:uid="{6DA46D55-7899-4258-B17D-0C1650EC4290}"/>
    <cellStyle name="Output 2 3 2 3" xfId="23027" xr:uid="{56AD3021-FDF6-4231-BB33-EED29DE9C906}"/>
    <cellStyle name="Output 2 3 2 3 2" xfId="24877" xr:uid="{3F2BBAC9-469E-44E3-A341-09320F2C9F93}"/>
    <cellStyle name="Output 2 3 2 4" xfId="24917" xr:uid="{7E747FCF-229D-4822-BB42-668F0C81E74F}"/>
    <cellStyle name="Output 2 3 2 5" xfId="25281" xr:uid="{38CBBDB7-D0E8-4B92-BE83-7BBBD2CAB9B5}"/>
    <cellStyle name="Output 2 3 2 6" xfId="25498" xr:uid="{09E36D2A-7CB2-4359-A4F5-0355AC3312F6}"/>
    <cellStyle name="Output 2 3 2 7" xfId="25710" xr:uid="{23A8D559-3812-4918-9F31-BA7FBAE2360E}"/>
    <cellStyle name="Output 2 3 2 8" xfId="25890" xr:uid="{0F7C6E0B-7AE8-4106-9072-E386C2E5D0A9}"/>
    <cellStyle name="Output 2 3 2 9" xfId="24484" xr:uid="{41DED5F9-9AEA-495A-B273-AB68675F8EEF}"/>
    <cellStyle name="Output 2 3 3" xfId="10818" xr:uid="{CBEE3D10-0FCC-49ED-BD7B-931D4EB85953}"/>
    <cellStyle name="Output 2 3 3 10" xfId="37300" xr:uid="{A8DFBCD2-FC6E-41F8-9807-A65B1DA4BCD6}"/>
    <cellStyle name="Output 2 3 3 2" xfId="24454" xr:uid="{F351913A-62EC-4176-BB21-9B7C8000F997}"/>
    <cellStyle name="Output 2 3 3 2 2" xfId="25040" xr:uid="{E83A34F1-16B0-46C4-B1AE-1C6FA39BD92C}"/>
    <cellStyle name="Output 2 3 3 3" xfId="25164" xr:uid="{482EA981-F1AC-411D-AFD1-FF9C1E2B0A34}"/>
    <cellStyle name="Output 2 3 3 4" xfId="25367" xr:uid="{18F732EC-9D89-42A6-A51D-EAEADA9D8756}"/>
    <cellStyle name="Output 2 3 3 5" xfId="25584" xr:uid="{361ED0A7-2E09-4AE0-A7C0-1CF31ACF5F8C}"/>
    <cellStyle name="Output 2 3 3 6" xfId="25794" xr:uid="{D5CDFB5C-D0AC-4F12-8F5E-BDCEAA915B46}"/>
    <cellStyle name="Output 2 3 3 7" xfId="25956" xr:uid="{9D859A15-B5CE-4A38-A2AC-52C83B82C8C8}"/>
    <cellStyle name="Output 2 3 3 8" xfId="24570" xr:uid="{672405EA-D31A-4D2A-AC00-D1109CC4B2B8}"/>
    <cellStyle name="Output 2 3 3 9" xfId="24278" xr:uid="{794D1F2E-9F5D-4D50-9937-EEDF8BB74F8A}"/>
    <cellStyle name="Output 2 3 4" xfId="13066" xr:uid="{37C2A082-C77F-40B8-8F59-2892ECBFE00A}"/>
    <cellStyle name="Output 2 3 4 10" xfId="37301" xr:uid="{6D8DDE9E-9DBC-4C01-ADBE-0A79EDF5ADC5}"/>
    <cellStyle name="Output 2 3 4 2" xfId="24455" xr:uid="{8F012F40-7D0E-483D-8286-76ADBBAC0509}"/>
    <cellStyle name="Output 2 3 4 2 2" xfId="25041" xr:uid="{3A069B06-5F5D-4262-BFEB-22D34C5B7D31}"/>
    <cellStyle name="Output 2 3 4 3" xfId="25165" xr:uid="{DCE9A141-EA36-42BA-951D-6A3E6F05B180}"/>
    <cellStyle name="Output 2 3 4 4" xfId="25368" xr:uid="{75891E9F-3490-4D1A-B856-6FE8422BB0DC}"/>
    <cellStyle name="Output 2 3 4 5" xfId="25585" xr:uid="{BAAA709A-CBD1-49B4-8612-375D15F9333F}"/>
    <cellStyle name="Output 2 3 4 6" xfId="25795" xr:uid="{DD27AE39-FB92-474C-BD7C-5A98F5C385B2}"/>
    <cellStyle name="Output 2 3 4 7" xfId="25957" xr:uid="{5BA631B3-BE4B-4257-B32F-426DD9C0675C}"/>
    <cellStyle name="Output 2 3 4 8" xfId="24571" xr:uid="{9EB360DA-9DED-4CDD-B82E-0CFB3B8BF5E2}"/>
    <cellStyle name="Output 2 3 4 9" xfId="24279" xr:uid="{979BBF46-6E21-4987-BBE5-313F306DCE36}"/>
    <cellStyle name="Output 2 3 5" xfId="12798" xr:uid="{75571A39-09BE-406E-957F-0D0AE52EFE6A}"/>
    <cellStyle name="Output 2 3 5 2" xfId="24711" xr:uid="{D5C0DB49-8824-459C-8924-3EC50F83760A}"/>
    <cellStyle name="Output 2 3 5 3" xfId="24342" xr:uid="{03857A79-969C-436C-9AAE-B1B4151E13C0}"/>
    <cellStyle name="Output 2 3 5 4" xfId="37302" xr:uid="{7F7071B3-A192-4FF0-82F7-4AFD79A5BC3D}"/>
    <cellStyle name="Output 2 3 6" xfId="14828" xr:uid="{3499032B-6419-4B7F-922D-209E8D4D4501}"/>
    <cellStyle name="Output 2 3 6 2" xfId="24832" xr:uid="{D1590E75-94F9-49BC-ACC0-BBB367FA1AEE}"/>
    <cellStyle name="Output 2 3 6 3" xfId="37303" xr:uid="{BA557332-09CA-42CF-A708-638A765538B6}"/>
    <cellStyle name="Output 2 3 7" xfId="17902" xr:uid="{604144DD-D959-4223-9CC9-781D19F8E219}"/>
    <cellStyle name="Output 2 3 7 2" xfId="24684" xr:uid="{B510DDEB-C058-44B8-9C25-A56CD7482EDB}"/>
    <cellStyle name="Output 2 3 8" xfId="24833" xr:uid="{DEC3794D-33D4-4F04-B3EA-00DF363BE4DF}"/>
    <cellStyle name="Output 2 3 9" xfId="24685" xr:uid="{50F21C36-F099-4A64-8D57-EE61B956F5C7}"/>
    <cellStyle name="Output 2 4" xfId="2768" xr:uid="{351F3F00-6A2B-4CF7-9C21-23E056CD13B9}"/>
    <cellStyle name="Output 2 4 10" xfId="24694" xr:uid="{8D418500-44DB-461B-B6C3-73B6F899EAC9}"/>
    <cellStyle name="Output 2 4 11" xfId="26042" xr:uid="{4474DE5D-6B5C-4072-B9A1-587502530296}"/>
    <cellStyle name="Output 2 4 12" xfId="24130" xr:uid="{51F68FFE-F1D9-424C-A9F7-F385295BF548}"/>
    <cellStyle name="Output 2 4 13" xfId="31285" xr:uid="{8B23C1E4-D3C0-41B0-961A-CAD6CF9B6578}"/>
    <cellStyle name="Output 2 4 14" xfId="37304" xr:uid="{C7420848-A937-4B84-8D28-9642661C77FC}"/>
    <cellStyle name="Output 2 4 2" xfId="10819" xr:uid="{ABD6F5A8-2829-45EF-90D8-A0F65F320451}"/>
    <cellStyle name="Output 2 4 2 10" xfId="24183" xr:uid="{28F17B39-A26A-458B-B8F7-8A5810D179A0}"/>
    <cellStyle name="Output 2 4 2 11" xfId="37305" xr:uid="{533F4F9F-79C3-4C77-9BE4-C5F004156DE6}"/>
    <cellStyle name="Output 2 4 2 2" xfId="20474" xr:uid="{F673ED8E-6D58-456B-9D4C-50E7856C0D66}"/>
    <cellStyle name="Output 2 4 2 2 2" xfId="25105" xr:uid="{E52AD512-6D80-4A10-A4EE-C5B9B1C4F42B}"/>
    <cellStyle name="Output 2 4 2 2 3" xfId="25224" xr:uid="{42BBDA5F-0347-4558-8E1D-83BE6C1F9960}"/>
    <cellStyle name="Output 2 4 2 2 4" xfId="25430" xr:uid="{82C09F42-CAEE-421E-849B-1025C297BAFF}"/>
    <cellStyle name="Output 2 4 2 2 5" xfId="25646" xr:uid="{042BBB46-8050-4622-99BB-FB310EE5F57E}"/>
    <cellStyle name="Output 2 4 2 2 6" xfId="25853" xr:uid="{B72C64B9-68C5-4CEC-8BF1-F4DC27092381}"/>
    <cellStyle name="Output 2 4 2 2 7" xfId="26004" xr:uid="{8277DD13-6937-4747-A22C-F8347FCA7E68}"/>
    <cellStyle name="Output 2 4 2 2 8" xfId="24641" xr:uid="{15825BBA-6A73-4226-87B1-5F0DEFB6B5D9}"/>
    <cellStyle name="Output 2 4 2 2 9" xfId="24375" xr:uid="{878EAAB7-9B79-4AFD-9CC1-2875B9002646}"/>
    <cellStyle name="Output 2 4 2 3" xfId="23028" xr:uid="{21F76E97-6F70-44C0-9637-27B777892243}"/>
    <cellStyle name="Output 2 4 2 3 2" xfId="24888" xr:uid="{54F02C0D-62D7-4597-BBDD-27CD9E056952}"/>
    <cellStyle name="Output 2 4 2 4" xfId="24845" xr:uid="{E466AA0F-6409-4473-8DA2-B711D05DB1BE}"/>
    <cellStyle name="Output 2 4 2 5" xfId="25272" xr:uid="{F4C41078-60C2-4E77-8016-C316B6D1E6ED}"/>
    <cellStyle name="Output 2 4 2 6" xfId="25489" xr:uid="{084743FE-61EA-41E3-90AA-1DD149FAFDAE}"/>
    <cellStyle name="Output 2 4 2 7" xfId="25701" xr:uid="{58863C0C-3B88-4463-B552-77EB0886BAFD}"/>
    <cellStyle name="Output 2 4 2 8" xfId="25883" xr:uid="{A075ACD7-9E10-43C9-9106-2902095BBE79}"/>
    <cellStyle name="Output 2 4 2 9" xfId="24475" xr:uid="{9EF98402-7C5D-40BF-9518-C4CF8D477BF1}"/>
    <cellStyle name="Output 2 4 3" xfId="10820" xr:uid="{ED395D11-3D98-46B3-AC3F-A458248947D2}"/>
    <cellStyle name="Output 2 4 3 10" xfId="37306" xr:uid="{10344F4E-73BC-45B1-A19F-B54DF61F14B2}"/>
    <cellStyle name="Output 2 4 3 2" xfId="24456" xr:uid="{BBF6A338-9DE4-4841-BD5E-7796E644060F}"/>
    <cellStyle name="Output 2 4 3 2 2" xfId="25042" xr:uid="{DAEDD6F0-33FC-4053-82E5-716EB89588F9}"/>
    <cellStyle name="Output 2 4 3 3" xfId="25166" xr:uid="{B730B270-7A5C-43BF-AA3E-28B989592512}"/>
    <cellStyle name="Output 2 4 3 4" xfId="25369" xr:uid="{29653806-9516-46AD-A2E8-276FF4562EF1}"/>
    <cellStyle name="Output 2 4 3 5" xfId="25586" xr:uid="{7B13762B-C571-49C4-9A62-3F4BC8D95B9B}"/>
    <cellStyle name="Output 2 4 3 6" xfId="25796" xr:uid="{451DCF25-0493-46A2-8A56-B9E865D3C73F}"/>
    <cellStyle name="Output 2 4 3 7" xfId="25958" xr:uid="{8DDABDBE-D759-4005-BD3A-19C72143FB21}"/>
    <cellStyle name="Output 2 4 3 8" xfId="24572" xr:uid="{BD5625CD-A76C-41BE-9811-7D2BFF061047}"/>
    <cellStyle name="Output 2 4 3 9" xfId="24280" xr:uid="{E5D2D718-5509-4BA2-B1EC-F5F43C9D9500}"/>
    <cellStyle name="Output 2 4 4" xfId="13067" xr:uid="{91BCB64B-29C9-41BE-B0F2-1BD721196983}"/>
    <cellStyle name="Output 2 4 4 10" xfId="37307" xr:uid="{BBF89E3D-60B9-498D-810A-566EE5BB120B}"/>
    <cellStyle name="Output 2 4 4 2" xfId="24457" xr:uid="{6820C7AA-621A-4B03-B620-42E0E15048F6}"/>
    <cellStyle name="Output 2 4 4 2 2" xfId="25043" xr:uid="{2BD52DDC-8430-45DC-BF14-7F721F8832C6}"/>
    <cellStyle name="Output 2 4 4 3" xfId="25167" xr:uid="{A372AF91-A2FC-4F79-8F7B-60FABB880B81}"/>
    <cellStyle name="Output 2 4 4 4" xfId="25370" xr:uid="{A53ADF1C-3EE0-40BD-81AD-D1767CC4D3EC}"/>
    <cellStyle name="Output 2 4 4 5" xfId="25587" xr:uid="{CE6E760A-F357-426C-B7D4-3F65A56E914B}"/>
    <cellStyle name="Output 2 4 4 6" xfId="25797" xr:uid="{9193F2B2-B69D-4962-AAE9-9496AC36E7BF}"/>
    <cellStyle name="Output 2 4 4 7" xfId="25959" xr:uid="{E5A012BE-D350-4978-8B6F-168F9B704964}"/>
    <cellStyle name="Output 2 4 4 8" xfId="24573" xr:uid="{F22521A9-A990-481D-8E74-74DF2D670D28}"/>
    <cellStyle name="Output 2 4 4 9" xfId="24281" xr:uid="{86D6B82A-97C4-4FA9-8B45-579174336C94}"/>
    <cellStyle name="Output 2 4 5" xfId="12799" xr:uid="{6FF79A7F-F6BD-4CF2-9AB0-BD1E914CF5F1}"/>
    <cellStyle name="Output 2 4 5 2" xfId="24722" xr:uid="{E2C2DBFE-D1EC-4AFE-B069-ADE82DB35B0D}"/>
    <cellStyle name="Output 2 4 5 3" xfId="24336" xr:uid="{044F35A7-6277-476B-A9C1-1D0C2C574931}"/>
    <cellStyle name="Output 2 4 5 4" xfId="37308" xr:uid="{0E97FFE7-1C7E-4038-BD02-F098D95889EF}"/>
    <cellStyle name="Output 2 4 6" xfId="14632" xr:uid="{A29705DD-3AE7-4C07-ADAF-62717D52D408}"/>
    <cellStyle name="Output 2 4 6 2" xfId="24760" xr:uid="{91A56B7C-5D72-4C11-A6A4-D790E079D105}"/>
    <cellStyle name="Output 2 4 6 3" xfId="37309" xr:uid="{DD10BCE8-BA25-41F7-904F-9E90E874EEC6}"/>
    <cellStyle name="Output 2 4 7" xfId="17903" xr:uid="{3DC5E3B1-20C5-4C8C-9BB1-D26256852AA8}"/>
    <cellStyle name="Output 2 4 7 2" xfId="24911" xr:uid="{F988FD4D-E479-44FC-BECA-4A2721C01DD5}"/>
    <cellStyle name="Output 2 4 8" xfId="24742" xr:uid="{940BC9D4-F2B4-4F6C-8F7E-B2EA56896B0D}"/>
    <cellStyle name="Output 2 4 9" xfId="25246" xr:uid="{554144F5-6E9B-4CB9-98CD-5E4C1A211E3A}"/>
    <cellStyle name="Output 2 5" xfId="2769" xr:uid="{BB1649C7-1ADF-42EE-82AC-9F6587400F56}"/>
    <cellStyle name="Output 2 5 10" xfId="24699" xr:uid="{893E79E1-A68A-4401-9ACD-1059AD4E26F4}"/>
    <cellStyle name="Output 2 5 11" xfId="26044" xr:uid="{8CCEBD0D-F921-4F51-BEBC-244E405149A0}"/>
    <cellStyle name="Output 2 5 12" xfId="24132" xr:uid="{4E013071-0745-4AA6-80F6-91FBAC552F69}"/>
    <cellStyle name="Output 2 5 13" xfId="31286" xr:uid="{9457A64A-3FA0-4551-89A1-C85C0A401DA1}"/>
    <cellStyle name="Output 2 5 14" xfId="37310" xr:uid="{6BFC7A80-A1B3-466C-852F-B1005679A2F3}"/>
    <cellStyle name="Output 2 5 2" xfId="10821" xr:uid="{A503D8B1-FCEB-46D8-9E3D-F6AE8FB33173}"/>
    <cellStyle name="Output 2 5 2 10" xfId="24185" xr:uid="{9EC87951-F145-445C-8F09-1F179EEA6D79}"/>
    <cellStyle name="Output 2 5 2 11" xfId="37311" xr:uid="{4124D676-6FDE-4C6F-A867-EADA75BB404B}"/>
    <cellStyle name="Output 2 5 2 2" xfId="20475" xr:uid="{2E6D4604-94CD-4740-8B06-AE1EAA689725}"/>
    <cellStyle name="Output 2 5 2 2 2" xfId="25101" xr:uid="{37CCF77B-F87F-44E3-88C6-9981E10852A4}"/>
    <cellStyle name="Output 2 5 2 2 3" xfId="25220" xr:uid="{10AC1A08-7B4A-4FE8-A0FF-B9B08695D173}"/>
    <cellStyle name="Output 2 5 2 2 4" xfId="25426" xr:uid="{D3434B85-77C0-4407-80C5-A4B5EF1747E6}"/>
    <cellStyle name="Output 2 5 2 2 5" xfId="25642" xr:uid="{D1A1A1B3-6FEE-4859-9D99-F62DDF60590C}"/>
    <cellStyle name="Output 2 5 2 2 6" xfId="25849" xr:uid="{777D5857-EA60-4AD3-A435-533612C77C8A}"/>
    <cellStyle name="Output 2 5 2 2 7" xfId="26000" xr:uid="{564E5491-AEF1-4D4A-BE57-54929A3708F0}"/>
    <cellStyle name="Output 2 5 2 2 8" xfId="24637" xr:uid="{860C7DD9-7EC8-40FA-875C-49F693799006}"/>
    <cellStyle name="Output 2 5 2 2 9" xfId="24377" xr:uid="{DDD93592-A316-4EAE-A17B-DF001D171F20}"/>
    <cellStyle name="Output 2 5 2 3" xfId="23029" xr:uid="{5CC71031-64FA-4A04-B41C-2523CA180E71}"/>
    <cellStyle name="Output 2 5 2 3 2" xfId="24884" xr:uid="{4DF061E2-E531-4DF8-AB6C-E27EEA1BE02C}"/>
    <cellStyle name="Output 2 5 2 4" xfId="24947" xr:uid="{A52C249C-FB3A-4A7D-855B-4D9EB83DCEBC}"/>
    <cellStyle name="Output 2 5 2 5" xfId="25274" xr:uid="{6659C344-5947-4AFE-BFFE-BC1001763146}"/>
    <cellStyle name="Output 2 5 2 6" xfId="25491" xr:uid="{57D87482-BFA1-44E6-B1C2-1E66A7888C9D}"/>
    <cellStyle name="Output 2 5 2 7" xfId="25703" xr:uid="{0C417326-DF48-42C8-8AAD-4F03B45272D4}"/>
    <cellStyle name="Output 2 5 2 8" xfId="25885" xr:uid="{FE6E8193-8892-4216-98EF-297D9E1EFDF8}"/>
    <cellStyle name="Output 2 5 2 9" xfId="24477" xr:uid="{29842817-DDB9-41EF-ABDA-A343EEB0067E}"/>
    <cellStyle name="Output 2 5 3" xfId="10822" xr:uid="{B41C26FC-7E44-4589-B433-D0FA3F3B8597}"/>
    <cellStyle name="Output 2 5 3 10" xfId="37312" xr:uid="{A31D8147-843B-4276-B1BC-E1CF555EC85A}"/>
    <cellStyle name="Output 2 5 3 2" xfId="24458" xr:uid="{0ECAAC45-98F6-43E3-A477-80F6A111FA86}"/>
    <cellStyle name="Output 2 5 3 2 2" xfId="25044" xr:uid="{A6BB2F5D-82E3-4C06-840B-28AF464A569C}"/>
    <cellStyle name="Output 2 5 3 3" xfId="25168" xr:uid="{20DFA2FA-E6F7-4F8B-83A2-04FF3557E2DD}"/>
    <cellStyle name="Output 2 5 3 4" xfId="25371" xr:uid="{520BE2E6-E4D4-4AAC-94D4-94451A176968}"/>
    <cellStyle name="Output 2 5 3 5" xfId="25588" xr:uid="{C8DBB8A2-985B-496F-8DFA-5776B692F0B7}"/>
    <cellStyle name="Output 2 5 3 6" xfId="25798" xr:uid="{3C88A7E2-6AE2-42A8-ACDE-39F52A2EB858}"/>
    <cellStyle name="Output 2 5 3 7" xfId="25960" xr:uid="{EFD595F9-3F45-43B7-92EC-98FE7624FF61}"/>
    <cellStyle name="Output 2 5 3 8" xfId="24574" xr:uid="{29494EDB-9F53-4B1C-B347-0A62A7B58DA6}"/>
    <cellStyle name="Output 2 5 3 9" xfId="24282" xr:uid="{8993A1CB-2D40-449B-9D11-B944D60AC65A}"/>
    <cellStyle name="Output 2 5 4" xfId="13068" xr:uid="{4D1BBB06-114D-4EF9-886B-48902CDF08A1}"/>
    <cellStyle name="Output 2 5 4 10" xfId="37313" xr:uid="{654608C7-B01A-479C-BB1F-A55BAD6E0840}"/>
    <cellStyle name="Output 2 5 4 2" xfId="24459" xr:uid="{E1F344DA-E0CF-43EB-BCF9-C15949E5626D}"/>
    <cellStyle name="Output 2 5 4 2 2" xfId="25045" xr:uid="{0050E082-25FB-4683-9692-7990D4B33C8A}"/>
    <cellStyle name="Output 2 5 4 3" xfId="25169" xr:uid="{E6A2A5C4-DFE2-4E0A-85AC-D1C9504D655F}"/>
    <cellStyle name="Output 2 5 4 4" xfId="25372" xr:uid="{2EEB903B-13F7-4A68-AD5E-3CE242862C61}"/>
    <cellStyle name="Output 2 5 4 5" xfId="25589" xr:uid="{0C297DD3-B3FC-4BA3-A991-407F2EE1BCAB}"/>
    <cellStyle name="Output 2 5 4 6" xfId="25799" xr:uid="{F582096B-3160-4AB3-9ABA-ADEC614A1C56}"/>
    <cellStyle name="Output 2 5 4 7" xfId="25961" xr:uid="{493EE935-70DA-4942-9B75-B8E5F15C66B8}"/>
    <cellStyle name="Output 2 5 4 8" xfId="24575" xr:uid="{28F6E169-47A8-46A7-93E0-F699CA501844}"/>
    <cellStyle name="Output 2 5 4 9" xfId="24283" xr:uid="{F188AD2C-1BC2-4648-AA7D-1F8D4C1244DE}"/>
    <cellStyle name="Output 2 5 5" xfId="12800" xr:uid="{CE1AB116-4644-4028-ACBB-2316399E17FC}"/>
    <cellStyle name="Output 2 5 5 2" xfId="24718" xr:uid="{A58808A7-5707-4635-AA4A-46B43E5537F5}"/>
    <cellStyle name="Output 2 5 5 3" xfId="24338" xr:uid="{F56C92AE-7F88-41A5-830A-D508C7054C40}"/>
    <cellStyle name="Output 2 5 5 4" xfId="37314" xr:uid="{BBE14563-C00F-4FF8-A25E-F1C3E95D5CA3}"/>
    <cellStyle name="Output 2 5 6" xfId="15486" xr:uid="{32794AAE-BDBA-40A9-A309-BAFAC9E78AF3}"/>
    <cellStyle name="Output 2 5 6 2" xfId="25068" xr:uid="{9EAD2447-0568-42D5-9CCF-CB1C10EE7720}"/>
    <cellStyle name="Output 2 5 6 3" xfId="37315" xr:uid="{76A47E9C-6A6F-47D8-A5FA-68C046C60F1B}"/>
    <cellStyle name="Output 2 5 7" xfId="17904" xr:uid="{0F728990-87B1-447F-8939-6DFFF3058FAD}"/>
    <cellStyle name="Output 2 5 7 2" xfId="24807" xr:uid="{7660E2D0-7F9C-4456-BC19-B5B4C1FD2725}"/>
    <cellStyle name="Output 2 5 8" xfId="24862" xr:uid="{6879F481-A810-45D4-9A3D-45F5C887AF3C}"/>
    <cellStyle name="Output 2 5 9" xfId="24954" xr:uid="{188978DF-AC36-48D2-A06F-B07AB0602CB2}"/>
    <cellStyle name="Output 2 6" xfId="2770" xr:uid="{F2D95CB3-6252-44A3-9F1F-8C07ADFDE26B}"/>
    <cellStyle name="Output 2 6 10" xfId="24204" xr:uid="{EFF67ADB-B45E-45AA-9B18-3EC4281D7FE3}"/>
    <cellStyle name="Output 2 6 11" xfId="37316" xr:uid="{AEF02964-A650-4434-A928-2F4C4FB8F651}"/>
    <cellStyle name="Output 2 6 2" xfId="10823" xr:uid="{D7227101-04B3-493F-9BFE-FC6E2328F9F4}"/>
    <cellStyle name="Output 2 6 2 10" xfId="37317" xr:uid="{0FB3236B-3C5F-48E9-B73F-DD39942295F4}"/>
    <cellStyle name="Output 2 6 2 2" xfId="21611" xr:uid="{70B82E90-8D8D-41DD-B1F8-48ABEDC5207A}"/>
    <cellStyle name="Output 2 6 2 2 2" xfId="25085" xr:uid="{3EA778DA-477E-44FA-9372-BD401F884A3B}"/>
    <cellStyle name="Output 2 6 2 3" xfId="24035" xr:uid="{E6DEB808-632D-4E1E-BF0A-8D53FC33F943}"/>
    <cellStyle name="Output 2 6 2 3 2" xfId="25205" xr:uid="{DA8A4106-28B3-4519-8153-5045391D9CA6}"/>
    <cellStyle name="Output 2 6 2 4" xfId="25410" xr:uid="{63AE3831-0CB8-4BCD-9DCE-D03FB876C9EE}"/>
    <cellStyle name="Output 2 6 2 5" xfId="25626" xr:uid="{D36ED4DB-FA91-41C2-9262-DA7EE257AA54}"/>
    <cellStyle name="Output 2 6 2 6" xfId="25834" xr:uid="{8BA402C4-8A35-46D9-85D2-E88B0782D187}"/>
    <cellStyle name="Output 2 6 2 7" xfId="25987" xr:uid="{99312B88-87EE-4C08-BE85-22C05B2EF313}"/>
    <cellStyle name="Output 2 6 2 8" xfId="24619" xr:uid="{3F18B503-1AE2-40FE-95AC-B7D2D41F3B7C}"/>
    <cellStyle name="Output 2 6 2 9" xfId="24395" xr:uid="{CD0C3F0E-C115-4EA1-BDCA-FB482CD20981}"/>
    <cellStyle name="Output 2 6 3" xfId="10824" xr:uid="{13088902-ED47-4C21-BD34-6642637FD8C4}"/>
    <cellStyle name="Output 2 6 3 2" xfId="24869" xr:uid="{5FDC3A50-71BE-4D21-89D9-2E8A2C5F4A18}"/>
    <cellStyle name="Output 2 6 3 3" xfId="37318" xr:uid="{7E216734-7BAA-41A4-9711-250FCB82FF1D}"/>
    <cellStyle name="Output 2 6 4" xfId="13069" xr:uid="{D1753456-EA74-40F2-BF09-F6561B41F7F9}"/>
    <cellStyle name="Output 2 6 4 2" xfId="24909" xr:uid="{F5AE30EC-6C10-4AEC-9904-D857F3E8B0F3}"/>
    <cellStyle name="Output 2 6 4 3" xfId="37319" xr:uid="{021FF2E1-BA58-4E49-B805-299F3B0C450B}"/>
    <cellStyle name="Output 2 6 5" xfId="12801" xr:uid="{104C7801-C6C5-44FE-B2B7-097F30FD5AE6}"/>
    <cellStyle name="Output 2 6 5 2" xfId="25293" xr:uid="{74C940A5-F985-4F83-BB78-5F362BB50068}"/>
    <cellStyle name="Output 2 6 5 3" xfId="37320" xr:uid="{106F55B2-C467-4FEF-A661-B43710CB486B}"/>
    <cellStyle name="Output 2 6 6" xfId="17905" xr:uid="{A86DF403-659D-4CC8-8024-E7F1ED252510}"/>
    <cellStyle name="Output 2 6 6 2" xfId="25510" xr:uid="{99EEAECF-FCC9-4FB8-B0E2-7D662A3E220B}"/>
    <cellStyle name="Output 2 6 7" xfId="25721" xr:uid="{D958B14A-2CA9-4EE4-96AE-429B140E3C06}"/>
    <cellStyle name="Output 2 6 8" xfId="25898" xr:uid="{DECC4B3C-2B48-4A12-ACFF-6744CB3B5391}"/>
    <cellStyle name="Output 2 6 9" xfId="24496" xr:uid="{55110664-4E6B-4E0D-B144-190F5DF1AEAC}"/>
    <cellStyle name="Output 2 7" xfId="2771" xr:uid="{501E417F-A74D-4C18-9BE1-97C07C252332}"/>
    <cellStyle name="Output 2 7 10" xfId="37321" xr:uid="{DF1FE430-A914-47C3-9752-3AB542399AE7}"/>
    <cellStyle name="Output 2 7 2" xfId="10825" xr:uid="{AF1F226D-ABDD-405A-B7CB-FCA7DEE8482B}"/>
    <cellStyle name="Output 2 7 2 2" xfId="21612" xr:uid="{46F60E4C-722B-490E-AAD6-2080A6689E65}"/>
    <cellStyle name="Output 2 7 2 2 2" xfId="25046" xr:uid="{026BF478-9A14-4F71-8449-E8F20DD9551E}"/>
    <cellStyle name="Output 2 7 2 3" xfId="24036" xr:uid="{CBA20562-7207-41F6-84B6-E122217B0251}"/>
    <cellStyle name="Output 2 7 2 4" xfId="24460" xr:uid="{E5792BA7-DE8E-4134-940A-5D03D9F1A30E}"/>
    <cellStyle name="Output 2 7 2 5" xfId="37322" xr:uid="{903498DD-5817-406F-AA27-6F07FDBECAD6}"/>
    <cellStyle name="Output 2 7 3" xfId="10826" xr:uid="{4404547C-FFAB-46FF-8AF7-BDA174650A41}"/>
    <cellStyle name="Output 2 7 3 2" xfId="25170" xr:uid="{95CA1948-8A3F-4A15-B990-3ADE9F477CD6}"/>
    <cellStyle name="Output 2 7 3 3" xfId="37323" xr:uid="{A4E4E07C-BB95-4ED8-8565-C1021C0DFA49}"/>
    <cellStyle name="Output 2 7 4" xfId="13070" xr:uid="{78AB5D66-CF9E-4E32-A26E-9C5262FC93C2}"/>
    <cellStyle name="Output 2 7 4 2" xfId="25373" xr:uid="{F8CF700E-BBC0-4810-91B6-302668F6347C}"/>
    <cellStyle name="Output 2 7 4 3" xfId="37324" xr:uid="{D9126477-DFEF-4D31-A61E-066CEB530A0C}"/>
    <cellStyle name="Output 2 7 5" xfId="12802" xr:uid="{102DBFB1-FAFF-4B27-B311-7A2DA31EE573}"/>
    <cellStyle name="Output 2 7 5 2" xfId="25590" xr:uid="{B38DA445-C0F0-48EC-8966-4B3D14C9FEBB}"/>
    <cellStyle name="Output 2 7 5 3" xfId="37325" xr:uid="{457100A9-9CB1-4ACA-A9BD-89053A8F07E2}"/>
    <cellStyle name="Output 2 7 6" xfId="17906" xr:uid="{98C9F481-2A4D-4474-91EE-6999B1BCB05A}"/>
    <cellStyle name="Output 2 7 6 2" xfId="25800" xr:uid="{E14ECFE0-F305-45E6-9799-FD287BBCB0F8}"/>
    <cellStyle name="Output 2 7 7" xfId="25962" xr:uid="{E9481C81-C987-4B79-845C-87797A28EC54}"/>
    <cellStyle name="Output 2 7 8" xfId="24576" xr:uid="{707E0123-51F0-419F-AB8F-B932E457E704}"/>
    <cellStyle name="Output 2 7 9" xfId="24284" xr:uid="{E7466114-6BDD-4C18-BDC6-1F5356187391}"/>
    <cellStyle name="Output 2 8" xfId="2772" xr:uid="{085E1A15-586B-4E31-BC88-A426BC36E14C}"/>
    <cellStyle name="Output 2 8 10" xfId="37326" xr:uid="{1ED33558-982A-4393-9E99-417316309046}"/>
    <cellStyle name="Output 2 8 2" xfId="10827" xr:uid="{ED2E516C-F384-4190-A155-B08DF9C84415}"/>
    <cellStyle name="Output 2 8 2 2" xfId="21613" xr:uid="{2833DED5-F69D-49E8-810C-925B9394A2D8}"/>
    <cellStyle name="Output 2 8 2 2 2" xfId="25047" xr:uid="{9C29B464-7FC1-4403-8494-04CE93FB5C33}"/>
    <cellStyle name="Output 2 8 2 3" xfId="24037" xr:uid="{BB57A55B-FD44-4D6F-B124-D1FE10C8A08E}"/>
    <cellStyle name="Output 2 8 2 4" xfId="24461" xr:uid="{1018671C-2635-4E6F-B930-635B6BEC3E16}"/>
    <cellStyle name="Output 2 8 2 5" xfId="37327" xr:uid="{FD8B22F4-20C6-4CDC-8F8A-49F5A0C83BB4}"/>
    <cellStyle name="Output 2 8 3" xfId="10828" xr:uid="{9514C513-D3B5-4F7B-BB5B-C6A0A0815F81}"/>
    <cellStyle name="Output 2 8 3 2" xfId="25171" xr:uid="{A2D0533C-357E-414E-9186-A1CD8DCC53C2}"/>
    <cellStyle name="Output 2 8 3 3" xfId="37328" xr:uid="{4558CAB5-5574-417C-B3D0-C31C11E346D5}"/>
    <cellStyle name="Output 2 8 4" xfId="13071" xr:uid="{77ADE6DE-092D-4DC0-8607-8AE83DFE35F7}"/>
    <cellStyle name="Output 2 8 4 2" xfId="25374" xr:uid="{77804ACA-5224-443B-9CD7-40730CE1F26E}"/>
    <cellStyle name="Output 2 8 4 3" xfId="37329" xr:uid="{0E5DA420-D3A3-42A5-92E6-5FE4438A45FF}"/>
    <cellStyle name="Output 2 8 5" xfId="12803" xr:uid="{CB1FE7BB-EA6D-4D4D-8119-ECE4A091DA0E}"/>
    <cellStyle name="Output 2 8 5 2" xfId="25591" xr:uid="{AB359461-70F0-4576-B27A-C73461519E08}"/>
    <cellStyle name="Output 2 8 5 3" xfId="37330" xr:uid="{C1A8CF77-8F3B-408F-A9B4-3BF986D4835F}"/>
    <cellStyle name="Output 2 8 6" xfId="17907" xr:uid="{3DA71303-F8D7-48DA-80F5-9F724D378FBC}"/>
    <cellStyle name="Output 2 8 6 2" xfId="25801" xr:uid="{4CFC4FAF-E622-47D2-AB14-8279BB9E3BDE}"/>
    <cellStyle name="Output 2 8 7" xfId="25963" xr:uid="{0FF99594-3B5E-4C09-A850-CA34E20F7AB4}"/>
    <cellStyle name="Output 2 8 8" xfId="24577" xr:uid="{8B4883C5-4D36-4621-A264-8E1C80BACC96}"/>
    <cellStyle name="Output 2 8 9" xfId="24285" xr:uid="{A62BBD7A-06C1-4998-BF63-D6B053EDCC3C}"/>
    <cellStyle name="Output 2 9" xfId="10829" xr:uid="{B8D00D3F-96BC-4C8B-97B0-C83E23DCB270}"/>
    <cellStyle name="Output 2 9 2" xfId="21614" xr:uid="{A446AC9C-2159-4342-9D76-6D534F52B3F5}"/>
    <cellStyle name="Output 2 9 2 2" xfId="24038" xr:uid="{46D42577-BCB2-4F54-BF3B-5BC6E545733F}"/>
    <cellStyle name="Output 2 9 2 3" xfId="24697" xr:uid="{C05A06E4-691B-4DFE-9E82-1B84794ADD9F}"/>
    <cellStyle name="Output 2 9 3" xfId="17908" xr:uid="{27F0576E-5858-4CC9-AE2C-A6351B4F01DF}"/>
    <cellStyle name="Output 2 9 4" xfId="24352" xr:uid="{33490CC4-C833-405D-BA41-C2523297EDAE}"/>
    <cellStyle name="Output 2 9 5" xfId="37331" xr:uid="{12FEC73D-AAA3-46DE-A619-0A9C9ED83722}"/>
    <cellStyle name="Output 3" xfId="180" xr:uid="{8E12A8C9-4F78-48ED-8EE0-208F58195009}"/>
    <cellStyle name="Output 3 10" xfId="10830" xr:uid="{75C8CE84-2AE4-4CBC-92A9-DE76315C21C5}"/>
    <cellStyle name="Output 3 10 2" xfId="37333" xr:uid="{DDF4FC50-6D8B-43B2-B0C5-32B6467C5B12}"/>
    <cellStyle name="Output 3 11" xfId="13072" xr:uid="{E7632AFD-E976-4FF9-B187-6A38362793B5}"/>
    <cellStyle name="Output 3 11 2" xfId="37334" xr:uid="{49D8A7C6-5587-4B03-A3CF-A1223D8D328A}"/>
    <cellStyle name="Output 3 12" xfId="12804" xr:uid="{AE435823-1537-40E5-AD73-BE062928B39F}"/>
    <cellStyle name="Output 3 12 2" xfId="37335" xr:uid="{B63E80FA-4AB5-4713-8724-33B7A893BE77}"/>
    <cellStyle name="Output 3 13" xfId="17909" xr:uid="{77ACDB92-D5BC-4025-8D64-D980C15A552C}"/>
    <cellStyle name="Output 3 14" xfId="24296" xr:uid="{113C4636-00F6-4E03-882E-DB582EF23A4F}"/>
    <cellStyle name="Output 3 15" xfId="32426" xr:uid="{206A3C7D-D224-47EB-80E0-14B62003B985}"/>
    <cellStyle name="Output 3 16" xfId="37332" xr:uid="{C2204F1E-E36E-4E71-9B7F-EB5ABE065A47}"/>
    <cellStyle name="Output 3 17" xfId="39294" xr:uid="{FDF1F91D-DC6D-4735-8440-C820870D161E}"/>
    <cellStyle name="Output 3 2" xfId="2773" xr:uid="{E5B164B9-202D-469F-888B-262C3EA8AAEF}"/>
    <cellStyle name="Output 3 2 10" xfId="24738" xr:uid="{41860F02-B25D-4ECA-846F-2720869D6D08}"/>
    <cellStyle name="Output 3 2 11" xfId="37336" xr:uid="{BB7E1170-B893-4813-92EA-7F94BDB4C8A8}"/>
    <cellStyle name="Output 3 2 2" xfId="2774" xr:uid="{F444D3A9-7FF7-4D5E-97E5-8993D1371611}"/>
    <cellStyle name="Output 3 2 2 2" xfId="10831" xr:uid="{C123E8D3-6CC9-45C5-B7F0-6B123A4DF9D9}"/>
    <cellStyle name="Output 3 2 2 2 2" xfId="21615" xr:uid="{89F187C9-F94F-40D1-8C9B-559C4107C69B}"/>
    <cellStyle name="Output 3 2 2 2 3" xfId="24039" xr:uid="{4BD59B00-18F2-4B90-87FF-CF74FA7F98C6}"/>
    <cellStyle name="Output 3 2 2 2 4" xfId="28776" xr:uid="{7B848753-5BFF-4AE1-A49A-0DEC8D2BDC42}"/>
    <cellStyle name="Output 3 2 2 2 5" xfId="37338" xr:uid="{96235422-435A-4A66-9B2C-9C7E1C3FAA2D}"/>
    <cellStyle name="Output 3 2 2 3" xfId="10832" xr:uid="{1C095EF6-2EAD-4634-AC85-EC8AA2BACE26}"/>
    <cellStyle name="Output 3 2 2 3 2" xfId="37339" xr:uid="{F1938089-F59E-49AC-A60A-D0246B4A419C}"/>
    <cellStyle name="Output 3 2 2 4" xfId="13074" xr:uid="{73E614A8-BC38-480A-A501-DA7437808697}"/>
    <cellStyle name="Output 3 2 2 4 2" xfId="37340" xr:uid="{E81F8A86-436B-49D9-992B-B8A2F589451C}"/>
    <cellStyle name="Output 3 2 2 5" xfId="12806" xr:uid="{A5413025-D2DA-424C-A97E-1D215C97F690}"/>
    <cellStyle name="Output 3 2 2 5 2" xfId="37341" xr:uid="{8A1DCA9B-FF08-48E8-92F6-7697C553F44E}"/>
    <cellStyle name="Output 3 2 2 6" xfId="17911" xr:uid="{F252F0DE-E86D-4CF0-8E48-CC172A5E8F90}"/>
    <cellStyle name="Output 3 2 2 7" xfId="28775" xr:uid="{3756D32B-4005-479A-B497-EB2D3FCEEAE6}"/>
    <cellStyle name="Output 3 2 2 8" xfId="37337" xr:uid="{51B8E0AD-56B4-4FEE-A693-04E7EC8ADCA3}"/>
    <cellStyle name="Output 3 2 3" xfId="2775" xr:uid="{449CB586-46F1-4F4A-ADC5-53077ED10D58}"/>
    <cellStyle name="Output 3 2 3 2" xfId="10833" xr:uid="{7CED29B1-28EE-42C2-B20B-26CCE882F690}"/>
    <cellStyle name="Output 3 2 3 2 2" xfId="21616" xr:uid="{30D2A9DA-C846-4490-AA34-C16A42873DB3}"/>
    <cellStyle name="Output 3 2 3 2 3" xfId="24040" xr:uid="{2B7F815B-691E-4374-ABDF-D793CD313F6C}"/>
    <cellStyle name="Output 3 2 3 2 4" xfId="28778" xr:uid="{C7ADD9C9-E233-41B3-A207-4660ABE6B645}"/>
    <cellStyle name="Output 3 2 3 2 5" xfId="37343" xr:uid="{6CD7A5CB-ED3D-4716-8A75-29D804B92A63}"/>
    <cellStyle name="Output 3 2 3 3" xfId="10834" xr:uid="{D332B505-5056-4BF6-99C7-7E66A992BB81}"/>
    <cellStyle name="Output 3 2 3 3 2" xfId="37344" xr:uid="{61FE6D5D-2AC5-4B47-847B-8D7AE3F217A5}"/>
    <cellStyle name="Output 3 2 3 4" xfId="13075" xr:uid="{D0E1D876-C477-4E8B-8B3C-663CE84A1483}"/>
    <cellStyle name="Output 3 2 3 4 2" xfId="37345" xr:uid="{053D7957-6475-4320-9D2C-5E81196CD81C}"/>
    <cellStyle name="Output 3 2 3 5" xfId="12808" xr:uid="{830CB403-66D2-40BB-BD31-2D213E311E35}"/>
    <cellStyle name="Output 3 2 3 5 2" xfId="37346" xr:uid="{581CC49B-C528-4166-A274-467457F21A4C}"/>
    <cellStyle name="Output 3 2 3 6" xfId="17912" xr:uid="{003D27F2-50D4-494B-8C60-199F5107EDAE}"/>
    <cellStyle name="Output 3 2 3 7" xfId="28777" xr:uid="{0E59C113-80BA-4FB2-8F10-35201532DBEA}"/>
    <cellStyle name="Output 3 2 3 8" xfId="37342" xr:uid="{9809540F-D5C1-46B7-96DF-D86EDAE29C8A}"/>
    <cellStyle name="Output 3 2 4" xfId="2776" xr:uid="{3E4C2DCB-1CAE-4308-90F8-3CB14084475D}"/>
    <cellStyle name="Output 3 2 4 2" xfId="10835" xr:uid="{5DCFFF71-4ABD-4FE1-9727-43ECF008EE1C}"/>
    <cellStyle name="Output 3 2 4 2 2" xfId="21617" xr:uid="{A1F33A84-D17A-44F4-8FE1-13CC96E32FAC}"/>
    <cellStyle name="Output 3 2 4 2 3" xfId="24041" xr:uid="{92B220DE-00AC-4B8D-90C8-39754CF6B367}"/>
    <cellStyle name="Output 3 2 4 2 4" xfId="28780" xr:uid="{A794FB23-E17A-4862-A721-EBCBA2D51B4C}"/>
    <cellStyle name="Output 3 2 4 2 5" xfId="37348" xr:uid="{F5857CCB-FDF7-486B-BE1F-E7B034435E22}"/>
    <cellStyle name="Output 3 2 4 3" xfId="10836" xr:uid="{C1FB0D73-CE35-47D7-A6A9-2B9FECAE67FE}"/>
    <cellStyle name="Output 3 2 4 3 2" xfId="37349" xr:uid="{C72766E5-DB72-4C60-9FC5-3C816B8F3812}"/>
    <cellStyle name="Output 3 2 4 4" xfId="13076" xr:uid="{E3DA45DC-7FA3-4A4B-AB7C-4F557EEEEA34}"/>
    <cellStyle name="Output 3 2 4 4 2" xfId="37350" xr:uid="{9CE0BE53-35B8-4F4F-BF8B-805B3A37C97F}"/>
    <cellStyle name="Output 3 2 4 5" xfId="12809" xr:uid="{6C962F57-9526-4189-99B8-24C77C4E597C}"/>
    <cellStyle name="Output 3 2 4 5 2" xfId="37351" xr:uid="{86C04885-B30B-41D0-A822-15F8C717F5FA}"/>
    <cellStyle name="Output 3 2 4 6" xfId="17913" xr:uid="{3890B898-0900-474C-8300-377F71579C29}"/>
    <cellStyle name="Output 3 2 4 7" xfId="28779" xr:uid="{B4CA3C80-A7D1-4BBB-BDAB-B18AEE7ED2BC}"/>
    <cellStyle name="Output 3 2 4 8" xfId="37347" xr:uid="{C831602C-AB72-4E2B-A89A-0E3D8537D1EF}"/>
    <cellStyle name="Output 3 2 5" xfId="10837" xr:uid="{0DA941E7-A811-42A4-BD7B-64143A39D959}"/>
    <cellStyle name="Output 3 2 5 2" xfId="20477" xr:uid="{9A1F4E60-C69A-4589-A72E-3A14CFBFE00E}"/>
    <cellStyle name="Output 3 2 5 3" xfId="23031" xr:uid="{BA01B4E9-C02F-4B8A-BDF8-20B4A9D9325B}"/>
    <cellStyle name="Output 3 2 5 4" xfId="28781" xr:uid="{E9A1BDBC-430E-4558-94A3-7307F7F7B87C}"/>
    <cellStyle name="Output 3 2 5 5" xfId="37352" xr:uid="{E919EC68-F721-4C0E-A4B8-6EC3ACF7B61C}"/>
    <cellStyle name="Output 3 2 6" xfId="10838" xr:uid="{F844F85D-130A-428A-821A-81A15D2D9CB4}"/>
    <cellStyle name="Output 3 2 6 2" xfId="37353" xr:uid="{CF964B1C-3CC5-4E67-8119-47434DA9DD50}"/>
    <cellStyle name="Output 3 2 7" xfId="13073" xr:uid="{6F944860-9638-4836-A466-8534D6DD36F4}"/>
    <cellStyle name="Output 3 2 7 2" xfId="37354" xr:uid="{995DF7BB-F6A7-4C2B-8876-04550E7E460A}"/>
    <cellStyle name="Output 3 2 8" xfId="12805" xr:uid="{75F64CD5-4512-4542-849B-DBE236EFC126}"/>
    <cellStyle name="Output 3 2 8 2" xfId="37355" xr:uid="{5571BCB6-BC51-4CD2-A607-1ABFDCC83602}"/>
    <cellStyle name="Output 3 2 9" xfId="17910" xr:uid="{906903F4-47C9-4590-BB7F-C79ECD3E6D0E}"/>
    <cellStyle name="Output 3 3" xfId="2777" xr:uid="{F7FC0EAB-AB69-4F8E-96F3-5FD7ABF9158D}"/>
    <cellStyle name="Output 3 3 2" xfId="10839" xr:uid="{664BE738-3295-4793-A75C-DAF65D348C41}"/>
    <cellStyle name="Output 3 3 2 2" xfId="20478" xr:uid="{92AB32CE-4F73-4D07-81B7-9BBD3EA1F0AB}"/>
    <cellStyle name="Output 3 3 2 3" xfId="23032" xr:uid="{526BB7CB-B61F-47FE-A51D-802A55D4CB91}"/>
    <cellStyle name="Output 3 3 2 4" xfId="28782" xr:uid="{A606FFAD-1DA4-4EAB-A3BE-4938208E0184}"/>
    <cellStyle name="Output 3 3 2 5" xfId="37357" xr:uid="{5DD94186-9C55-4C35-871C-D8F3D785D349}"/>
    <cellStyle name="Output 3 3 3" xfId="10840" xr:uid="{05ABCEB6-3A7F-4E96-BA5B-0E757B015CE5}"/>
    <cellStyle name="Output 3 3 3 2" xfId="37358" xr:uid="{BB974F36-C2C7-49C4-9E73-8AEB309DA175}"/>
    <cellStyle name="Output 3 3 4" xfId="13077" xr:uid="{47DBFF1A-C5B5-413B-A7C1-1E79DD61F7EE}"/>
    <cellStyle name="Output 3 3 4 2" xfId="37359" xr:uid="{D993377E-4DDB-4CB3-9230-50F669DBDE2D}"/>
    <cellStyle name="Output 3 3 5" xfId="12810" xr:uid="{10831EF2-A046-44A9-A804-1BB7CA99D19F}"/>
    <cellStyle name="Output 3 3 5 2" xfId="37360" xr:uid="{E163FF11-FB82-4EDD-B4E7-B245CDCB0D2A}"/>
    <cellStyle name="Output 3 3 6" xfId="17914" xr:uid="{7FD0BF91-22C5-40DA-BE00-B5B91F90913D}"/>
    <cellStyle name="Output 3 3 7" xfId="25192" xr:uid="{DB0EB9EB-EE39-4C45-99C8-1B489DD76B2E}"/>
    <cellStyle name="Output 3 3 8" xfId="37356" xr:uid="{3947596B-EA8C-497C-8346-0443446CB9B8}"/>
    <cellStyle name="Output 3 4" xfId="2778" xr:uid="{242317AA-A1A1-4C94-B854-3C3117BC61E5}"/>
    <cellStyle name="Output 3 4 2" xfId="10841" xr:uid="{D6BE8E9D-F11C-4E26-BC14-1E18C8510058}"/>
    <cellStyle name="Output 3 4 2 2" xfId="20479" xr:uid="{A5A0C5DE-E96F-46B9-9907-A4D9B6C266D9}"/>
    <cellStyle name="Output 3 4 2 3" xfId="23033" xr:uid="{1A45AE91-551F-431E-ACD0-665AEC5748D0}"/>
    <cellStyle name="Output 3 4 2 4" xfId="28783" xr:uid="{5B605A3C-BAEB-462F-93E3-0F01787BE64D}"/>
    <cellStyle name="Output 3 4 2 5" xfId="37362" xr:uid="{F86FB9DD-A04F-4633-AB2B-58AA1C64F54F}"/>
    <cellStyle name="Output 3 4 3" xfId="10842" xr:uid="{5174EC24-5DBB-45C9-87D9-FD3264327861}"/>
    <cellStyle name="Output 3 4 3 2" xfId="37363" xr:uid="{2CF50892-312D-4EE5-BDD4-2FEAEF0D7BCA}"/>
    <cellStyle name="Output 3 4 4" xfId="13078" xr:uid="{F95B0732-3575-4522-90B3-2A125B537121}"/>
    <cellStyle name="Output 3 4 4 2" xfId="37364" xr:uid="{AAB33899-048F-463C-BAF4-F150418D8C40}"/>
    <cellStyle name="Output 3 4 5" xfId="12811" xr:uid="{AB95DA03-A494-4C13-A958-560AB76CF548}"/>
    <cellStyle name="Output 3 4 5 2" xfId="37365" xr:uid="{9A0BC4F3-8F74-4587-A6EF-B961B7E015CE}"/>
    <cellStyle name="Output 3 4 6" xfId="17915" xr:uid="{D83EDFD0-7053-4294-A84C-AEEBCCEF3421}"/>
    <cellStyle name="Output 3 4 7" xfId="25396" xr:uid="{671DE2B5-0FA7-486F-AB9F-D7748E02182D}"/>
    <cellStyle name="Output 3 4 8" xfId="37361" xr:uid="{94368740-BB08-4B53-B816-B2EC256F8B29}"/>
    <cellStyle name="Output 3 5" xfId="2779" xr:uid="{6B38775A-8C0C-4354-97AC-0D9526F92C7A}"/>
    <cellStyle name="Output 3 5 2" xfId="10843" xr:uid="{3A49E704-36AB-4652-A632-1FF4186F6325}"/>
    <cellStyle name="Output 3 5 2 2" xfId="21618" xr:uid="{28744BD0-00AB-47D5-A3D7-11DFC8A09F1D}"/>
    <cellStyle name="Output 3 5 2 3" xfId="24042" xr:uid="{9ECCE109-A93B-49E1-8473-2201BBC7E32C}"/>
    <cellStyle name="Output 3 5 2 4" xfId="28784" xr:uid="{96B5120E-0195-4F47-9325-972A2EDD219B}"/>
    <cellStyle name="Output 3 5 2 5" xfId="37367" xr:uid="{8702D5D9-C9E8-4034-91D6-6BA7A7732654}"/>
    <cellStyle name="Output 3 5 3" xfId="10844" xr:uid="{E1D3F5BC-209C-4FAB-9BDD-E7BF1AE1538D}"/>
    <cellStyle name="Output 3 5 3 2" xfId="37368" xr:uid="{C24422CE-BC52-4CF1-98B2-93AFA7BC32B3}"/>
    <cellStyle name="Output 3 5 4" xfId="13079" xr:uid="{01912016-12D0-4712-A8B7-5FC4C78B7E4E}"/>
    <cellStyle name="Output 3 5 4 2" xfId="37369" xr:uid="{6779D64F-2CC9-4301-BC4B-1E7ACE303594}"/>
    <cellStyle name="Output 3 5 5" xfId="12812" xr:uid="{4DB323A6-557E-46F5-B4E5-614A5BC4A93D}"/>
    <cellStyle name="Output 3 5 5 2" xfId="37370" xr:uid="{93747B6B-ABF6-42CF-88BA-B758CBB09D57}"/>
    <cellStyle name="Output 3 5 6" xfId="17916" xr:uid="{E027356F-5DB1-4444-8C38-FBA6328A3036}"/>
    <cellStyle name="Output 3 5 7" xfId="25613" xr:uid="{67768F27-8E6C-4297-8DC1-AF2A60CF3AFF}"/>
    <cellStyle name="Output 3 5 8" xfId="37366" xr:uid="{528FD5D9-F604-4166-99B4-C094A233FF0C}"/>
    <cellStyle name="Output 3 6" xfId="2780" xr:uid="{AFCD2AEE-A565-4BFE-8F80-20198961DEA9}"/>
    <cellStyle name="Output 3 6 2" xfId="10845" xr:uid="{7A2947DD-5853-4BF1-A889-426F68CF12D2}"/>
    <cellStyle name="Output 3 6 2 2" xfId="21619" xr:uid="{7EE49FED-931E-45D7-AD6D-E11C71EC466B}"/>
    <cellStyle name="Output 3 6 2 3" xfId="24043" xr:uid="{95AE214A-0058-4828-B0C3-96867BD8FBF0}"/>
    <cellStyle name="Output 3 6 2 4" xfId="28785" xr:uid="{A7C414E8-3550-4507-99A3-1A57A8BB8DCE}"/>
    <cellStyle name="Output 3 6 2 5" xfId="37372" xr:uid="{6ED3B6E4-1766-4EEF-8BB5-7388451C7BB7}"/>
    <cellStyle name="Output 3 6 3" xfId="10846" xr:uid="{49F9FC54-C6A9-46F4-95B4-91F284FBA134}"/>
    <cellStyle name="Output 3 6 3 2" xfId="37373" xr:uid="{34EDAE31-AB22-457C-B1BA-FF57D86CB9D2}"/>
    <cellStyle name="Output 3 6 4" xfId="13080" xr:uid="{697F1C40-7493-4FF7-86EB-76C95BBB8BB2}"/>
    <cellStyle name="Output 3 6 4 2" xfId="37374" xr:uid="{279D94E7-FEAF-46A1-926A-6CDD524C98E5}"/>
    <cellStyle name="Output 3 6 5" xfId="12813" xr:uid="{429B4748-7C71-4BD4-B807-1043CC34F101}"/>
    <cellStyle name="Output 3 6 5 2" xfId="37375" xr:uid="{E49D0F0D-B26B-4080-A61C-96B7A1FC7F32}"/>
    <cellStyle name="Output 3 6 6" xfId="17917" xr:uid="{4834C0A7-11B4-48D6-8803-7FDC30483334}"/>
    <cellStyle name="Output 3 6 7" xfId="25822" xr:uid="{E734BEC4-C81D-4FEF-9ADE-824933DF09FC}"/>
    <cellStyle name="Output 3 6 8" xfId="37371" xr:uid="{3C40001E-21F7-451C-B27E-B0B5A9A52630}"/>
    <cellStyle name="Output 3 7" xfId="2781" xr:uid="{4037FD78-50CF-486B-908D-3CA0DD6E68F8}"/>
    <cellStyle name="Output 3 7 2" xfId="10847" xr:uid="{1DC67D5A-EEA3-4B08-BA5E-6F30A1D1133D}"/>
    <cellStyle name="Output 3 7 2 2" xfId="21620" xr:uid="{1A87A237-8644-4667-A8EB-7EE978C49EB2}"/>
    <cellStyle name="Output 3 7 2 3" xfId="24044" xr:uid="{8CDABF3C-C713-45E2-954F-356B8AFFA155}"/>
    <cellStyle name="Output 3 7 2 4" xfId="28786" xr:uid="{28C4CD79-E474-4A17-B429-82F0A3BEB746}"/>
    <cellStyle name="Output 3 7 2 5" xfId="37377" xr:uid="{2AB2B25A-ABAE-409D-AF84-CCB35B289D36}"/>
    <cellStyle name="Output 3 7 3" xfId="10848" xr:uid="{4920AC72-3A68-4EBC-93FC-93B3AE65CAC0}"/>
    <cellStyle name="Output 3 7 3 2" xfId="37378" xr:uid="{894CC070-2429-4A17-A21F-2DFDD9F5D243}"/>
    <cellStyle name="Output 3 7 4" xfId="13081" xr:uid="{368A54B4-5BA1-4A0C-979B-354D0BB6F775}"/>
    <cellStyle name="Output 3 7 4 2" xfId="37379" xr:uid="{8769AFED-4297-4729-B07A-176AF73A303C}"/>
    <cellStyle name="Output 3 7 5" xfId="12814" xr:uid="{2B18B7B3-E710-4C04-A567-E1BB699454B3}"/>
    <cellStyle name="Output 3 7 5 2" xfId="37380" xr:uid="{DF572746-02B8-40B4-9097-8A06DE1C262B}"/>
    <cellStyle name="Output 3 7 6" xfId="17918" xr:uid="{F18A8069-EBC1-4E29-BBC5-51747AF39673}"/>
    <cellStyle name="Output 3 7 7" xfId="25982" xr:uid="{D9B4DA3B-5A85-45DA-BAE5-FD88587BBDC9}"/>
    <cellStyle name="Output 3 7 8" xfId="37376" xr:uid="{0D924F22-3CD7-4365-B69E-12AAB3BFAF67}"/>
    <cellStyle name="Output 3 8" xfId="2782" xr:uid="{AF91FBCE-AC0F-4327-BBAB-9F68F6E4B547}"/>
    <cellStyle name="Output 3 8 2" xfId="10849" xr:uid="{3CDD297C-FB95-4F63-A28F-72C979BDDE64}"/>
    <cellStyle name="Output 3 8 2 2" xfId="21621" xr:uid="{B7C7BD9E-AF5C-44C6-8583-BE34B2528FDA}"/>
    <cellStyle name="Output 3 8 2 3" xfId="24045" xr:uid="{356EE71D-D990-4D74-845F-C3A8D52CC431}"/>
    <cellStyle name="Output 3 8 2 4" xfId="28787" xr:uid="{5C12F13E-48DE-43F3-9E16-0B9249A904EE}"/>
    <cellStyle name="Output 3 8 2 5" xfId="37382" xr:uid="{DC36A36E-9DA8-4E91-AB70-2CEB8EEC46CA}"/>
    <cellStyle name="Output 3 8 3" xfId="10850" xr:uid="{8DEA9752-7CE4-466A-88FF-75F8EE18C0C5}"/>
    <cellStyle name="Output 3 8 3 2" xfId="37383" xr:uid="{0420CCA0-544D-4BCA-9E85-AAB14C1AABE8}"/>
    <cellStyle name="Output 3 8 4" xfId="13082" xr:uid="{F3A3DF8A-C343-4185-83FC-A09CDCACD298}"/>
    <cellStyle name="Output 3 8 4 2" xfId="37384" xr:uid="{C9D76527-C2D3-4171-AB2E-A5C0D2C42F26}"/>
    <cellStyle name="Output 3 8 5" xfId="12815" xr:uid="{35DC50E3-E958-4833-A9EC-57E55D517961}"/>
    <cellStyle name="Output 3 8 5 2" xfId="37385" xr:uid="{F11154CA-B440-4FE6-AA4B-DEA1F0F0DC4A}"/>
    <cellStyle name="Output 3 8 6" xfId="17919" xr:uid="{FB6B63F8-6D9D-4C60-8026-C13D1B922099}"/>
    <cellStyle name="Output 3 8 7" xfId="24599" xr:uid="{B4B3A570-4C50-4588-A154-D05827C7C0ED}"/>
    <cellStyle name="Output 3 8 8" xfId="37381" xr:uid="{3DEE6C02-09E2-4A69-A113-B4D9888808BE}"/>
    <cellStyle name="Output 3 9" xfId="10851" xr:uid="{4C844160-8AF7-4B9E-82A9-F04F8B41FB8B}"/>
    <cellStyle name="Output 3 9 2" xfId="20476" xr:uid="{8CDBC172-CC82-420B-BC30-5C0F5AFF5A29}"/>
    <cellStyle name="Output 3 9 3" xfId="23030" xr:uid="{798E27BF-7FB3-4A2A-8828-934E51DAC5B9}"/>
    <cellStyle name="Output 3 9 4" xfId="28788" xr:uid="{963F6210-5F92-49B8-8C06-9DDB7B9F016B}"/>
    <cellStyle name="Output 3 9 5" xfId="37386" xr:uid="{B8DFEB5D-323A-40BC-A11B-D9D5E847A961}"/>
    <cellStyle name="Output 4" xfId="181" xr:uid="{1B653209-B8B2-476A-A606-BABA3AE441D9}"/>
    <cellStyle name="Output 4 10" xfId="10852" xr:uid="{2723E7F4-12C1-4474-AF58-4B5C4E19F857}"/>
    <cellStyle name="Output 4 10 2" xfId="37388" xr:uid="{8B7AFC8A-9BED-44CB-AC6F-BBB997D4C388}"/>
    <cellStyle name="Output 4 11" xfId="13083" xr:uid="{904D3BF2-7DFF-42FA-B54E-1CBE55E41526}"/>
    <cellStyle name="Output 4 11 2" xfId="37389" xr:uid="{02EA5AC2-D635-453E-B3BA-E54B84338AC4}"/>
    <cellStyle name="Output 4 12" xfId="12816" xr:uid="{CDBD3544-6A73-4A50-BF87-C4A9580659C1}"/>
    <cellStyle name="Output 4 12 2" xfId="37390" xr:uid="{D8FA2D12-AE7C-4F53-90C0-02ABDBE95C7E}"/>
    <cellStyle name="Output 4 13" xfId="17920" xr:uid="{BBB715E1-84E8-4D9F-82CA-DBD5C064C853}"/>
    <cellStyle name="Output 4 14" xfId="28789" xr:uid="{96285354-4F82-4F2A-9305-9B9BF521E3D5}"/>
    <cellStyle name="Output 4 15" xfId="37387" xr:uid="{092D5C3A-2A51-4E36-86D9-4C286CCEBD01}"/>
    <cellStyle name="Output 4 2" xfId="2783" xr:uid="{66CAE388-E1FA-4115-A648-8B7B669710E9}"/>
    <cellStyle name="Output 4 2 10" xfId="28790" xr:uid="{FCE6744F-74F0-46B5-8B6F-FD5FFE3FC311}"/>
    <cellStyle name="Output 4 2 11" xfId="37391" xr:uid="{92824E7F-6EAC-4346-B1DF-64F671F80044}"/>
    <cellStyle name="Output 4 2 2" xfId="2784" xr:uid="{4A85AFA2-3372-420B-B583-A74612FDF169}"/>
    <cellStyle name="Output 4 2 2 2" xfId="10853" xr:uid="{AF225521-21DB-4D88-903A-7DCAEA1C85D6}"/>
    <cellStyle name="Output 4 2 2 2 2" xfId="21622" xr:uid="{34CA4111-1EE6-42B3-98F6-5A453769BC2B}"/>
    <cellStyle name="Output 4 2 2 2 3" xfId="24046" xr:uid="{6630D0AB-D885-4E0F-AFAF-49B79B85886F}"/>
    <cellStyle name="Output 4 2 2 2 4" xfId="28792" xr:uid="{029FCAFC-8CF4-48A0-BBD5-A362094BDD91}"/>
    <cellStyle name="Output 4 2 2 2 5" xfId="37393" xr:uid="{4A4B8B25-7CCF-4A8D-AA58-16EF1216569C}"/>
    <cellStyle name="Output 4 2 2 3" xfId="10854" xr:uid="{CD3735ED-E8DD-493D-B58C-453B104D7A81}"/>
    <cellStyle name="Output 4 2 2 3 2" xfId="37394" xr:uid="{F44CEAE7-6742-4CE6-A293-19B3622E0FB4}"/>
    <cellStyle name="Output 4 2 2 4" xfId="13085" xr:uid="{D8102314-56CE-4B84-AB2C-6FF42AC19CAC}"/>
    <cellStyle name="Output 4 2 2 4 2" xfId="37395" xr:uid="{77B450D1-3F59-41B0-87F3-004FBE29BE77}"/>
    <cellStyle name="Output 4 2 2 5" xfId="12818" xr:uid="{D26ABF13-9EBE-40DD-80FD-454684D57086}"/>
    <cellStyle name="Output 4 2 2 5 2" xfId="37396" xr:uid="{0316E2EA-9988-4A04-AEF5-A00643A3D7A8}"/>
    <cellStyle name="Output 4 2 2 6" xfId="17922" xr:uid="{2486860C-0BBD-4E0C-B8EF-68294B28B74D}"/>
    <cellStyle name="Output 4 2 2 7" xfId="28791" xr:uid="{2AC5ABF9-8248-49F5-8959-B2F9AD3AAFF8}"/>
    <cellStyle name="Output 4 2 2 8" xfId="37392" xr:uid="{F9B15794-0A10-4BFB-AE14-89AC3EEF1CE7}"/>
    <cellStyle name="Output 4 2 3" xfId="2785" xr:uid="{87950A96-84B7-4C96-BD23-A640ED82FF8A}"/>
    <cellStyle name="Output 4 2 3 2" xfId="10855" xr:uid="{7B250645-580B-4B8A-8337-7B3DBD8CC13B}"/>
    <cellStyle name="Output 4 2 3 2 2" xfId="21623" xr:uid="{4311DE31-994B-4CDD-9996-A299529B2477}"/>
    <cellStyle name="Output 4 2 3 2 3" xfId="24047" xr:uid="{C6F31546-EF99-4CF9-880D-2207389F5086}"/>
    <cellStyle name="Output 4 2 3 2 4" xfId="28794" xr:uid="{FE3489A4-92F2-4163-8F34-03D559C79230}"/>
    <cellStyle name="Output 4 2 3 2 5" xfId="37398" xr:uid="{A345E18C-301D-4323-BCB1-E9FDFF1EBE30}"/>
    <cellStyle name="Output 4 2 3 3" xfId="10856" xr:uid="{6F6B3D9C-5852-4603-8032-25D682AA164A}"/>
    <cellStyle name="Output 4 2 3 3 2" xfId="37399" xr:uid="{E93DF109-14C6-4A58-8766-BC926CFF66A0}"/>
    <cellStyle name="Output 4 2 3 4" xfId="13086" xr:uid="{3B839425-9C23-40B6-BB5A-5191C7A5A606}"/>
    <cellStyle name="Output 4 2 3 4 2" xfId="37400" xr:uid="{45BC85CF-94BE-407B-B25D-EEB7F443E8D8}"/>
    <cellStyle name="Output 4 2 3 5" xfId="12819" xr:uid="{AFC0678A-A53A-4CCC-86E4-97FE4D3C2CF6}"/>
    <cellStyle name="Output 4 2 3 5 2" xfId="37401" xr:uid="{92474F41-E268-46B8-B4A8-DC291F389E63}"/>
    <cellStyle name="Output 4 2 3 6" xfId="17923" xr:uid="{29869DC2-BE18-4A60-9EF8-AAC54E0FB46A}"/>
    <cellStyle name="Output 4 2 3 7" xfId="28793" xr:uid="{5AA71F5C-1B04-4A87-B14B-24E9348EC8D7}"/>
    <cellStyle name="Output 4 2 3 8" xfId="37397" xr:uid="{D717BD77-6D98-46EF-A496-ED524926054E}"/>
    <cellStyle name="Output 4 2 4" xfId="2786" xr:uid="{AD9AC824-93AA-4908-801E-AFC3FABFC2B3}"/>
    <cellStyle name="Output 4 2 4 2" xfId="10857" xr:uid="{84907612-BD21-447E-B342-F42CC11DC623}"/>
    <cellStyle name="Output 4 2 4 2 2" xfId="21624" xr:uid="{BF4B0504-9AFC-4323-81E6-8376551B443E}"/>
    <cellStyle name="Output 4 2 4 2 3" xfId="24048" xr:uid="{F17A29AC-9A17-49DA-B141-D7E14C3010F3}"/>
    <cellStyle name="Output 4 2 4 2 4" xfId="28796" xr:uid="{01634965-F2FB-4A34-8DFB-012BE38764A5}"/>
    <cellStyle name="Output 4 2 4 2 5" xfId="37403" xr:uid="{51C5D00B-F7BF-4444-AAB4-F1F8C50D9965}"/>
    <cellStyle name="Output 4 2 4 3" xfId="10858" xr:uid="{96698FA8-97F7-44B7-BF67-802138B66879}"/>
    <cellStyle name="Output 4 2 4 3 2" xfId="37404" xr:uid="{B8E4388F-100B-4CCB-91DB-1DBE4AA0CF96}"/>
    <cellStyle name="Output 4 2 4 4" xfId="13087" xr:uid="{5446B6F0-849E-4965-BB77-50496BD48B68}"/>
    <cellStyle name="Output 4 2 4 4 2" xfId="37405" xr:uid="{E2E8D415-CEC3-4A01-A23E-E49728074329}"/>
    <cellStyle name="Output 4 2 4 5" xfId="12820" xr:uid="{4704E8A5-5610-42DB-A1F5-9B4458E5ED54}"/>
    <cellStyle name="Output 4 2 4 5 2" xfId="37406" xr:uid="{5F724BB3-B3E2-4A28-8D8E-2C6B3012971B}"/>
    <cellStyle name="Output 4 2 4 6" xfId="17924" xr:uid="{6DFD18B6-8A0F-4C1D-A6A6-534C39F150CB}"/>
    <cellStyle name="Output 4 2 4 7" xfId="28795" xr:uid="{7CFCE58B-6561-4ABF-86EE-DD23F53E36BE}"/>
    <cellStyle name="Output 4 2 4 8" xfId="37402" xr:uid="{D7523416-2445-4D79-B909-47C770A64877}"/>
    <cellStyle name="Output 4 2 5" xfId="10859" xr:uid="{87D0B0BD-1F3E-4CF1-AA6A-548E1A821B04}"/>
    <cellStyle name="Output 4 2 5 2" xfId="20481" xr:uid="{F451BE9A-B26C-43DD-8EBF-AAF818A4922A}"/>
    <cellStyle name="Output 4 2 5 3" xfId="23035" xr:uid="{E0FA43E7-A111-4903-BF7F-C0C1F85D07F1}"/>
    <cellStyle name="Output 4 2 5 4" xfId="28797" xr:uid="{CA1FFDC5-EFFF-41FF-8FFE-45CFEA5605A3}"/>
    <cellStyle name="Output 4 2 5 5" xfId="37407" xr:uid="{CA08F7B4-7864-426F-8469-2A835C90F47F}"/>
    <cellStyle name="Output 4 2 6" xfId="10860" xr:uid="{A957D757-6980-4E3B-801F-F6CDEE8B2D13}"/>
    <cellStyle name="Output 4 2 6 2" xfId="37408" xr:uid="{47BE5498-DB56-418D-B2D1-EC86B7EA81C8}"/>
    <cellStyle name="Output 4 2 7" xfId="13084" xr:uid="{723764F2-86A8-4FEE-B191-97A980EE5B33}"/>
    <cellStyle name="Output 4 2 7 2" xfId="37409" xr:uid="{A83A9442-2501-433F-891C-63E1510BB758}"/>
    <cellStyle name="Output 4 2 8" xfId="12817" xr:uid="{B47EFD1C-5D7F-465F-996B-130EFAB50950}"/>
    <cellStyle name="Output 4 2 8 2" xfId="37410" xr:uid="{0CEA2D9B-9156-43D1-B63C-DAEC49FA7B39}"/>
    <cellStyle name="Output 4 2 9" xfId="17921" xr:uid="{7CA8AB21-6B55-43F8-B2B6-9291D0CDC55B}"/>
    <cellStyle name="Output 4 3" xfId="2787" xr:uid="{1F5DBE29-022D-4595-9D30-8FA5290A9136}"/>
    <cellStyle name="Output 4 3 2" xfId="10861" xr:uid="{0FC76AA9-1A28-4657-AB81-3D36266149A4}"/>
    <cellStyle name="Output 4 3 2 2" xfId="20482" xr:uid="{A3635C0B-EFAE-4D80-BEA7-D1F5132470A6}"/>
    <cellStyle name="Output 4 3 2 3" xfId="23036" xr:uid="{22CADF2A-4A67-43DF-B729-40AB280A391E}"/>
    <cellStyle name="Output 4 3 2 4" xfId="28799" xr:uid="{EAF11D95-89EC-44C2-916D-205F99B995B7}"/>
    <cellStyle name="Output 4 3 2 5" xfId="37412" xr:uid="{51CF4E8D-2D22-42B6-8E42-0391CAF9252D}"/>
    <cellStyle name="Output 4 3 3" xfId="10862" xr:uid="{25779EE8-808C-4357-9F10-218942380AF5}"/>
    <cellStyle name="Output 4 3 3 2" xfId="37413" xr:uid="{BD957273-004A-47AE-B469-67196C9F6120}"/>
    <cellStyle name="Output 4 3 4" xfId="13088" xr:uid="{F76FD256-5DD0-46B6-822B-837E9F0EDE0E}"/>
    <cellStyle name="Output 4 3 4 2" xfId="37414" xr:uid="{D74A2A4C-3537-47B1-8E72-7D346F244F9F}"/>
    <cellStyle name="Output 4 3 5" xfId="12821" xr:uid="{4B29D8CE-7195-4484-A1F5-B72B9BD1A460}"/>
    <cellStyle name="Output 4 3 5 2" xfId="37415" xr:uid="{CEBAEE0E-9AC5-4DB9-8554-96736BED1C2C}"/>
    <cellStyle name="Output 4 3 6" xfId="17925" xr:uid="{EE126912-CBEB-4892-B6AD-DD41F50C1105}"/>
    <cellStyle name="Output 4 3 7" xfId="28798" xr:uid="{468688B6-657E-4194-8A88-DE67B33C5795}"/>
    <cellStyle name="Output 4 3 8" xfId="37411" xr:uid="{78B3DE14-5A1A-46B1-8B09-564CFBB6C67B}"/>
    <cellStyle name="Output 4 4" xfId="2788" xr:uid="{33D0718D-672E-46B9-BAED-7CF70CD7E74B}"/>
    <cellStyle name="Output 4 4 2" xfId="10863" xr:uid="{BEEEE7A6-81C5-40F5-9FC6-5FAB54BDA50B}"/>
    <cellStyle name="Output 4 4 2 2" xfId="20483" xr:uid="{CB243265-2961-4B6F-ADC6-825446F68281}"/>
    <cellStyle name="Output 4 4 2 3" xfId="23037" xr:uid="{8E191B77-FA41-462A-852E-3A17CE28278B}"/>
    <cellStyle name="Output 4 4 2 4" xfId="28801" xr:uid="{FCE73B86-1D56-4B45-B8FA-0BBD53128595}"/>
    <cellStyle name="Output 4 4 2 5" xfId="37417" xr:uid="{0FE4E1AA-C246-49B5-8AEE-5E116788A03D}"/>
    <cellStyle name="Output 4 4 3" xfId="10864" xr:uid="{0DCE04BD-AF8A-4982-AE59-B37B853DFEFD}"/>
    <cellStyle name="Output 4 4 3 2" xfId="37418" xr:uid="{FD110792-80EF-4530-BED8-91EF906A5A20}"/>
    <cellStyle name="Output 4 4 4" xfId="13089" xr:uid="{AAE7232A-B73E-4489-A627-1FA222B55637}"/>
    <cellStyle name="Output 4 4 4 2" xfId="37419" xr:uid="{B124F610-55D8-43B2-A125-8B548FD2C3AB}"/>
    <cellStyle name="Output 4 4 5" xfId="12822" xr:uid="{9C311CAC-0811-4A3E-8569-B14DBE187118}"/>
    <cellStyle name="Output 4 4 5 2" xfId="37420" xr:uid="{794B2DAF-3BE3-4B27-96AE-40F7251136B0}"/>
    <cellStyle name="Output 4 4 6" xfId="17926" xr:uid="{DC4D04A2-D277-451E-BA04-02A0348582C1}"/>
    <cellStyle name="Output 4 4 7" xfId="28800" xr:uid="{D52F982D-5B46-4E98-89E7-D607ABAA44EA}"/>
    <cellStyle name="Output 4 4 8" xfId="37416" xr:uid="{CE0E84EA-B0FF-487F-AAC4-66605FED1836}"/>
    <cellStyle name="Output 4 5" xfId="2789" xr:uid="{0107CB12-12A0-445B-91AC-0A16BAE00E5D}"/>
    <cellStyle name="Output 4 5 2" xfId="10865" xr:uid="{07541BB9-E443-4E85-8523-0CF07B33F4CC}"/>
    <cellStyle name="Output 4 5 2 2" xfId="21625" xr:uid="{D02E28E7-0998-4A40-81D0-E3AE24493E4E}"/>
    <cellStyle name="Output 4 5 2 3" xfId="24049" xr:uid="{3611702D-E3B5-4AE8-BF25-B3249791922A}"/>
    <cellStyle name="Output 4 5 2 4" xfId="28803" xr:uid="{D044E6DD-4A2D-4053-83F4-2AD4CC59848A}"/>
    <cellStyle name="Output 4 5 2 5" xfId="37422" xr:uid="{B803B396-CFD2-4697-9E41-68B1E0946C3E}"/>
    <cellStyle name="Output 4 5 3" xfId="10866" xr:uid="{1B17FAE2-7D10-41EC-8A53-79166CFC9FC5}"/>
    <cellStyle name="Output 4 5 3 2" xfId="37423" xr:uid="{676350B6-90AA-4489-B74B-E35B1C0A753A}"/>
    <cellStyle name="Output 4 5 4" xfId="13090" xr:uid="{E3A88346-44B0-4443-9768-7779F9F5A153}"/>
    <cellStyle name="Output 4 5 4 2" xfId="37424" xr:uid="{3BAFA69E-DB1B-4755-9650-EE17C6967128}"/>
    <cellStyle name="Output 4 5 5" xfId="12823" xr:uid="{B638D51F-7155-4122-917D-45181872F0D6}"/>
    <cellStyle name="Output 4 5 5 2" xfId="37425" xr:uid="{525C0CA1-E8A5-4022-B38C-14D4D24644FA}"/>
    <cellStyle name="Output 4 5 6" xfId="17927" xr:uid="{EA2C1CFE-5ACC-4754-BCE5-EEA52B2B9167}"/>
    <cellStyle name="Output 4 5 7" xfId="28802" xr:uid="{7CEF5828-408A-4C79-8911-21750EEEC581}"/>
    <cellStyle name="Output 4 5 8" xfId="37421" xr:uid="{8C32BE04-61AB-4CB9-8C38-D2D69002B377}"/>
    <cellStyle name="Output 4 6" xfId="2790" xr:uid="{BBA301A1-139D-46C0-96E7-894DD8060ABC}"/>
    <cellStyle name="Output 4 6 2" xfId="10867" xr:uid="{F7CB31FE-DCF9-43FA-8266-AB428BDA0801}"/>
    <cellStyle name="Output 4 6 2 2" xfId="21626" xr:uid="{749E4B06-D2A1-4568-85FB-0FB58B906D93}"/>
    <cellStyle name="Output 4 6 2 3" xfId="24050" xr:uid="{D8E891F3-0B96-464A-954D-00148C97B965}"/>
    <cellStyle name="Output 4 6 2 4" xfId="28805" xr:uid="{6B2D6B16-FFF0-4298-8870-BE173485444C}"/>
    <cellStyle name="Output 4 6 2 5" xfId="37427" xr:uid="{F90FD7B5-348C-456E-9045-D64D3D577562}"/>
    <cellStyle name="Output 4 6 3" xfId="10868" xr:uid="{75525E0B-3741-4424-B81F-6B7614B856F9}"/>
    <cellStyle name="Output 4 6 3 2" xfId="37428" xr:uid="{E16AB69D-8D8A-465D-8E63-1379CB05423B}"/>
    <cellStyle name="Output 4 6 4" xfId="13091" xr:uid="{A4CDC28D-2971-4676-AB7E-66C2EC1BBB77}"/>
    <cellStyle name="Output 4 6 4 2" xfId="37429" xr:uid="{2DCB9A36-9136-43F6-BF2D-7CA90E8C6FA3}"/>
    <cellStyle name="Output 4 6 5" xfId="12824" xr:uid="{F1916293-3A32-4816-B1A6-8B75EF60C503}"/>
    <cellStyle name="Output 4 6 5 2" xfId="37430" xr:uid="{FFEF065D-3338-4CCD-8D36-A214C9E25701}"/>
    <cellStyle name="Output 4 6 6" xfId="17928" xr:uid="{0AAB29A1-365E-4EA1-BF3B-FB8F8A85ED96}"/>
    <cellStyle name="Output 4 6 7" xfId="28804" xr:uid="{F1D39CF2-FEDE-4229-BF39-EB2D8919E0C2}"/>
    <cellStyle name="Output 4 6 8" xfId="37426" xr:uid="{55274D3F-D191-4837-AF3C-B779045B2688}"/>
    <cellStyle name="Output 4 7" xfId="2791" xr:uid="{4CCF1638-8B7B-496E-8044-E43B608E4FD7}"/>
    <cellStyle name="Output 4 7 2" xfId="10869" xr:uid="{89EBEE30-ECC2-4D69-B784-AB74A04D0063}"/>
    <cellStyle name="Output 4 7 2 2" xfId="21627" xr:uid="{E4CF3458-7CF4-4C1D-B290-991A24C0452B}"/>
    <cellStyle name="Output 4 7 2 3" xfId="24051" xr:uid="{A77E77E9-90F5-4331-99DD-FD66092751E9}"/>
    <cellStyle name="Output 4 7 2 4" xfId="28807" xr:uid="{0EA0C3ED-2CC0-4641-AF7C-98D667218B3E}"/>
    <cellStyle name="Output 4 7 2 5" xfId="37432" xr:uid="{FD0B50D4-C33B-4FC9-AA71-87C71EBD5E7A}"/>
    <cellStyle name="Output 4 7 3" xfId="10870" xr:uid="{FA01ACAA-E54D-49CB-B193-0D2BA40BE7C2}"/>
    <cellStyle name="Output 4 7 3 2" xfId="37433" xr:uid="{C1A3D387-8E61-401D-9DB5-7E7811522BA0}"/>
    <cellStyle name="Output 4 7 4" xfId="13092" xr:uid="{5025A54E-5115-4B40-9149-9B7E0500F8C9}"/>
    <cellStyle name="Output 4 7 4 2" xfId="37434" xr:uid="{5949AE19-9DD8-4A26-BB3D-D596D442EF57}"/>
    <cellStyle name="Output 4 7 5" xfId="12825" xr:uid="{B5629824-CB45-48CD-B1AD-87E8E859F593}"/>
    <cellStyle name="Output 4 7 5 2" xfId="37435" xr:uid="{97731F7A-3AA7-44C5-B7A9-ABA58E4F7AFD}"/>
    <cellStyle name="Output 4 7 6" xfId="17929" xr:uid="{AE390F07-3E6C-4B35-93D7-09E55594A747}"/>
    <cellStyle name="Output 4 7 7" xfId="28806" xr:uid="{725B3774-FFB7-4399-AF87-638AF27A7B4E}"/>
    <cellStyle name="Output 4 7 8" xfId="37431" xr:uid="{C0DE6A4B-CBA9-4A5A-A862-F02663A420FA}"/>
    <cellStyle name="Output 4 8" xfId="2792" xr:uid="{A828B482-C283-484B-8498-F74F91ACB9B6}"/>
    <cellStyle name="Output 4 8 2" xfId="10871" xr:uid="{777B0F16-E04E-4E10-A0E9-9DCB9525A02D}"/>
    <cellStyle name="Output 4 8 2 2" xfId="21628" xr:uid="{E604A6A1-539B-4100-B7A4-B36A3A2DD5CC}"/>
    <cellStyle name="Output 4 8 2 3" xfId="24052" xr:uid="{A238C0EB-0961-4CFC-96F6-0AB553DC13D0}"/>
    <cellStyle name="Output 4 8 2 4" xfId="28809" xr:uid="{F19AC466-A74D-42CD-A4FC-43C185BC2802}"/>
    <cellStyle name="Output 4 8 2 5" xfId="37437" xr:uid="{65244385-AF5F-4D2F-9715-227C90F40AB6}"/>
    <cellStyle name="Output 4 8 3" xfId="10872" xr:uid="{AF920EA7-BA88-4DE3-A776-83B884E97456}"/>
    <cellStyle name="Output 4 8 3 2" xfId="37438" xr:uid="{D746ABA0-0261-48BB-8007-D2628878B297}"/>
    <cellStyle name="Output 4 8 4" xfId="13093" xr:uid="{6BDA86B5-8CC7-41AB-B32F-868A8FCF401F}"/>
    <cellStyle name="Output 4 8 4 2" xfId="37439" xr:uid="{C344BD05-643A-45F4-ACBE-342682445906}"/>
    <cellStyle name="Output 4 8 5" xfId="12826" xr:uid="{8873246F-CC3B-4310-ABD2-D1A02D997F4D}"/>
    <cellStyle name="Output 4 8 5 2" xfId="37440" xr:uid="{D914591A-6E53-4333-A5EE-31D6169CF2AC}"/>
    <cellStyle name="Output 4 8 6" xfId="17930" xr:uid="{69345C43-35B5-4C89-BD3F-CDBE7DDCA896}"/>
    <cellStyle name="Output 4 8 7" xfId="28808" xr:uid="{4039F4C8-4179-4D8A-8016-C8E89FE92AFC}"/>
    <cellStyle name="Output 4 8 8" xfId="37436" xr:uid="{E5FC3C67-3398-470B-A33F-9248C02BF803}"/>
    <cellStyle name="Output 4 9" xfId="10873" xr:uid="{86520284-DF07-4C3A-81E2-A53304AAF031}"/>
    <cellStyle name="Output 4 9 2" xfId="20480" xr:uid="{3490A3B1-E4C7-4A4E-BF05-628083DF5C42}"/>
    <cellStyle name="Output 4 9 3" xfId="23034" xr:uid="{D09E80B1-73E4-40A0-BC07-E306041EB9E0}"/>
    <cellStyle name="Output 4 9 4" xfId="28810" xr:uid="{F2C7252C-DFBB-467C-889D-3C280531F74A}"/>
    <cellStyle name="Output 4 9 5" xfId="37441" xr:uid="{CDCBAF21-AF62-40C8-9635-32CA1C94EFB2}"/>
    <cellStyle name="Output 5" xfId="182" xr:uid="{02D7CA98-05D9-4BC6-9E57-549D361376BB}"/>
    <cellStyle name="Output 5 10" xfId="10874" xr:uid="{54A9EEB2-CC2A-4BBA-A005-CEBA1F5B3D46}"/>
    <cellStyle name="Output 5 10 2" xfId="37443" xr:uid="{7649F638-C2E0-4CB6-A777-F4096992CE5A}"/>
    <cellStyle name="Output 5 11" xfId="13094" xr:uid="{7F060551-BEC8-4EFC-9C42-F9FD1F7B1586}"/>
    <cellStyle name="Output 5 11 2" xfId="37444" xr:uid="{04F68B3A-5A34-41B4-88A9-A6577AA05D70}"/>
    <cellStyle name="Output 5 12" xfId="12827" xr:uid="{8F1EAC0D-A783-48FC-AD85-31099609A26A}"/>
    <cellStyle name="Output 5 12 2" xfId="37445" xr:uid="{5C78ED26-FF7E-4A08-982A-9A3944444D9D}"/>
    <cellStyle name="Output 5 13" xfId="17931" xr:uid="{4A8552F3-04FE-446F-9810-F52E9F31A0EE}"/>
    <cellStyle name="Output 5 14" xfId="28811" xr:uid="{1A3432B7-606D-491C-9A5F-B5CDB96090F1}"/>
    <cellStyle name="Output 5 15" xfId="37442" xr:uid="{60F7AF10-0001-4105-AD59-5856984B5D62}"/>
    <cellStyle name="Output 5 2" xfId="2793" xr:uid="{31CDF326-5B21-4278-BF6E-4D83F66EBF15}"/>
    <cellStyle name="Output 5 2 10" xfId="28812" xr:uid="{4250FE65-0399-4B3E-AC28-F9E315A4F1EC}"/>
    <cellStyle name="Output 5 2 11" xfId="37446" xr:uid="{6D1ADA1E-AC1E-4531-B928-AF525944C712}"/>
    <cellStyle name="Output 5 2 2" xfId="2794" xr:uid="{C89D2A6D-603D-4F20-8E18-5AE58431DB52}"/>
    <cellStyle name="Output 5 2 2 2" xfId="10875" xr:uid="{7E36889F-546E-4B29-8E72-E904F30FB044}"/>
    <cellStyle name="Output 5 2 2 2 2" xfId="21629" xr:uid="{E094201E-D9D3-4BFD-A7BB-365D94832556}"/>
    <cellStyle name="Output 5 2 2 2 3" xfId="24053" xr:uid="{E4725878-DF2F-4287-B26F-E57D6AB3B068}"/>
    <cellStyle name="Output 5 2 2 2 4" xfId="28814" xr:uid="{EC1E87E1-F29B-4CD1-9878-7047C2C11C53}"/>
    <cellStyle name="Output 5 2 2 2 5" xfId="37448" xr:uid="{B3C504AF-A700-4EA6-84AB-2210F17ACD3C}"/>
    <cellStyle name="Output 5 2 2 3" xfId="10876" xr:uid="{3B30C11B-7A7E-4E55-B089-26A2C08419AD}"/>
    <cellStyle name="Output 5 2 2 3 2" xfId="37449" xr:uid="{A51E61E8-A7D7-4E43-BD24-71C8567902BA}"/>
    <cellStyle name="Output 5 2 2 4" xfId="13096" xr:uid="{3A830B38-6B4F-4ED8-ABDD-1C10DA3FFB9D}"/>
    <cellStyle name="Output 5 2 2 4 2" xfId="37450" xr:uid="{D2041413-6C00-4052-97E2-FF5C7DF83BDC}"/>
    <cellStyle name="Output 5 2 2 5" xfId="12831" xr:uid="{44C3ABD8-3C08-403D-A79F-6B51C7866D05}"/>
    <cellStyle name="Output 5 2 2 5 2" xfId="37451" xr:uid="{2072421D-FA66-4191-A56E-448DE180E5A1}"/>
    <cellStyle name="Output 5 2 2 6" xfId="17933" xr:uid="{631720D1-3E3C-4603-8960-5DBA6D36D38C}"/>
    <cellStyle name="Output 5 2 2 7" xfId="28813" xr:uid="{47612220-3CBB-49D9-ADE4-F934B5040E73}"/>
    <cellStyle name="Output 5 2 2 8" xfId="37447" xr:uid="{F3CAB308-D7B6-430E-9732-FC9E3B4F6F0F}"/>
    <cellStyle name="Output 5 2 3" xfId="2795" xr:uid="{DC79A72F-573F-4A83-83BE-B07FB21AB342}"/>
    <cellStyle name="Output 5 2 3 2" xfId="10877" xr:uid="{095296A4-F8F1-44F0-9FF8-885B42464DE7}"/>
    <cellStyle name="Output 5 2 3 2 2" xfId="21630" xr:uid="{658273AB-FDEB-4941-B6D9-9AE4F116A59D}"/>
    <cellStyle name="Output 5 2 3 2 3" xfId="24054" xr:uid="{FE3F7227-1F31-4A4F-8C58-F5F662F99E01}"/>
    <cellStyle name="Output 5 2 3 2 4" xfId="28816" xr:uid="{9F8CD23E-F82E-4200-BB8C-20E36525B070}"/>
    <cellStyle name="Output 5 2 3 2 5" xfId="37453" xr:uid="{BAE0E780-CBE4-4C87-B7D4-CA80ADA0BFB7}"/>
    <cellStyle name="Output 5 2 3 3" xfId="10878" xr:uid="{F50484EB-53EC-49E4-A480-5A2277256A5E}"/>
    <cellStyle name="Output 5 2 3 3 2" xfId="37454" xr:uid="{03B5048B-FE0E-4482-963B-AB49F71E7CA6}"/>
    <cellStyle name="Output 5 2 3 4" xfId="13097" xr:uid="{F85E1785-CA76-40C1-8CE1-CCF1F3CDEAC3}"/>
    <cellStyle name="Output 5 2 3 4 2" xfId="37455" xr:uid="{5674C944-A95C-4D32-A801-4395D8C86599}"/>
    <cellStyle name="Output 5 2 3 5" xfId="12832" xr:uid="{78D41C1D-2F55-414F-9223-BF4FADB91D6E}"/>
    <cellStyle name="Output 5 2 3 5 2" xfId="37456" xr:uid="{10C73A49-24D3-4FE0-8E68-951482CBD743}"/>
    <cellStyle name="Output 5 2 3 6" xfId="17934" xr:uid="{137A4221-B45B-42F5-90B8-06CA936CFFA0}"/>
    <cellStyle name="Output 5 2 3 7" xfId="28815" xr:uid="{69823EB1-B356-497A-85B4-91F9B31AF8CD}"/>
    <cellStyle name="Output 5 2 3 8" xfId="37452" xr:uid="{ECE01945-BC4E-408A-BFD0-0F45C28EEFD8}"/>
    <cellStyle name="Output 5 2 4" xfId="2796" xr:uid="{87B5D463-5BA6-4B6E-804F-7F2ED6373C50}"/>
    <cellStyle name="Output 5 2 4 2" xfId="10879" xr:uid="{62E37E91-EAB4-48CD-88E2-F663AB76A3D3}"/>
    <cellStyle name="Output 5 2 4 2 2" xfId="21631" xr:uid="{3996F1EB-2801-4BC0-BED3-6A33910DE09E}"/>
    <cellStyle name="Output 5 2 4 2 3" xfId="24055" xr:uid="{4D820EAE-06C9-4513-953E-DDAF1AE68C9E}"/>
    <cellStyle name="Output 5 2 4 2 4" xfId="28818" xr:uid="{A1AC46AB-2F02-437B-9E10-4AD2AD4C6A5C}"/>
    <cellStyle name="Output 5 2 4 2 5" xfId="37458" xr:uid="{00FE898D-C1FC-4C52-9472-33071DE7662E}"/>
    <cellStyle name="Output 5 2 4 3" xfId="10880" xr:uid="{6CC1E893-747E-49E1-9A78-B2CBD62629ED}"/>
    <cellStyle name="Output 5 2 4 3 2" xfId="37459" xr:uid="{6D1577D4-DB3B-4E26-8449-00058C88E38C}"/>
    <cellStyle name="Output 5 2 4 4" xfId="13098" xr:uid="{61205CA9-0F7A-4492-9636-BE9212C6C781}"/>
    <cellStyle name="Output 5 2 4 4 2" xfId="37460" xr:uid="{3E09187C-ED1E-4668-9730-20BC6EBD5827}"/>
    <cellStyle name="Output 5 2 4 5" xfId="12833" xr:uid="{A68F263E-43CE-4B66-998F-2C63512C6954}"/>
    <cellStyle name="Output 5 2 4 5 2" xfId="37461" xr:uid="{199A0206-DD2B-4E40-8A08-357F47057480}"/>
    <cellStyle name="Output 5 2 4 6" xfId="17935" xr:uid="{077971D5-6529-4476-855B-78232786228B}"/>
    <cellStyle name="Output 5 2 4 7" xfId="28817" xr:uid="{646A47D3-70DA-4678-88AF-4C1C95E04DF5}"/>
    <cellStyle name="Output 5 2 4 8" xfId="37457" xr:uid="{0D1C5153-C4DF-419F-935F-720F51A5DDDA}"/>
    <cellStyle name="Output 5 2 5" xfId="10881" xr:uid="{D40A90F2-0B3E-483D-87FE-8D3D149990FA}"/>
    <cellStyle name="Output 5 2 5 2" xfId="20485" xr:uid="{A8CF71EA-09CE-4D91-869E-CC2DBCCB7EBC}"/>
    <cellStyle name="Output 5 2 5 3" xfId="23039" xr:uid="{50971016-E4B2-4394-BED4-EFC1DE715C38}"/>
    <cellStyle name="Output 5 2 5 4" xfId="28819" xr:uid="{1AA89A79-4B15-4A7F-BE85-04AFB1D8550D}"/>
    <cellStyle name="Output 5 2 5 5" xfId="37462" xr:uid="{7A7BC80E-3F17-454D-A4EA-BD4B0363530D}"/>
    <cellStyle name="Output 5 2 6" xfId="10882" xr:uid="{BF558AD6-CE67-4AAD-AB3B-965C1D10F856}"/>
    <cellStyle name="Output 5 2 6 2" xfId="37463" xr:uid="{C8F1E37E-E57E-4ED4-9F10-76880C20C9B5}"/>
    <cellStyle name="Output 5 2 7" xfId="13095" xr:uid="{91C93F8E-AD59-4527-92F2-D7B7295D94C4}"/>
    <cellStyle name="Output 5 2 7 2" xfId="37464" xr:uid="{1AC7D587-ACAD-45A0-BCA4-6381789D3AD3}"/>
    <cellStyle name="Output 5 2 8" xfId="12829" xr:uid="{EB222C7A-822E-44E9-8C89-961E999DD27C}"/>
    <cellStyle name="Output 5 2 8 2" xfId="37465" xr:uid="{FCC77166-77DA-4A5A-8F2B-E251017E1109}"/>
    <cellStyle name="Output 5 2 9" xfId="17932" xr:uid="{FC321340-315B-4029-8658-7823A79CB743}"/>
    <cellStyle name="Output 5 3" xfId="2797" xr:uid="{3187C9B7-32F5-4A02-872D-7CE1A427D81B}"/>
    <cellStyle name="Output 5 3 2" xfId="10883" xr:uid="{088C6750-17AC-4AF7-B13B-62E62756B53B}"/>
    <cellStyle name="Output 5 3 2 2" xfId="20486" xr:uid="{C4DB36EB-6822-46FD-BAF3-3463E55E288F}"/>
    <cellStyle name="Output 5 3 2 3" xfId="23040" xr:uid="{78219700-B50A-495F-8E10-10076A231A40}"/>
    <cellStyle name="Output 5 3 2 4" xfId="28821" xr:uid="{5B3F3125-C03E-4E2E-A5A4-57BB9E197318}"/>
    <cellStyle name="Output 5 3 2 5" xfId="37467" xr:uid="{867A0AD4-A470-4AE8-99B9-9FC4FADD0EFB}"/>
    <cellStyle name="Output 5 3 3" xfId="10884" xr:uid="{23899542-B23E-41D5-AB44-8076E1928051}"/>
    <cellStyle name="Output 5 3 3 2" xfId="37468" xr:uid="{FE617FF3-B643-453B-9BF2-4EEBE94C8D24}"/>
    <cellStyle name="Output 5 3 4" xfId="13099" xr:uid="{E5D7D777-1953-43EC-BE19-29572452936B}"/>
    <cellStyle name="Output 5 3 4 2" xfId="37469" xr:uid="{5BE5F72C-34AC-493B-A490-491D4003A525}"/>
    <cellStyle name="Output 5 3 5" xfId="12834" xr:uid="{D9105EB3-EF1F-4318-A458-1DC55BB970DF}"/>
    <cellStyle name="Output 5 3 5 2" xfId="37470" xr:uid="{C9A28B45-5201-409A-9910-F3DC1DA9FFA8}"/>
    <cellStyle name="Output 5 3 6" xfId="17936" xr:uid="{819C4D2D-BCFE-443D-B374-D694A9FCD555}"/>
    <cellStyle name="Output 5 3 7" xfId="28820" xr:uid="{FD66CC38-B4FC-4D72-917B-8ED5F0297052}"/>
    <cellStyle name="Output 5 3 8" xfId="37466" xr:uid="{7D5C7BE2-4F84-48F3-9571-7665E4AF7305}"/>
    <cellStyle name="Output 5 4" xfId="2798" xr:uid="{C84969B6-437C-49AB-B785-E97D44BEB89F}"/>
    <cellStyle name="Output 5 4 2" xfId="10885" xr:uid="{6E68EAB5-6A85-436C-95EE-E175964A57EF}"/>
    <cellStyle name="Output 5 4 2 2" xfId="20487" xr:uid="{0C532F6D-811A-470C-91CD-F7256528D6A3}"/>
    <cellStyle name="Output 5 4 2 3" xfId="23041" xr:uid="{24AD69F6-9B84-4D3B-AC85-7D45188979AA}"/>
    <cellStyle name="Output 5 4 2 4" xfId="28823" xr:uid="{3DE09B2F-B70D-4B25-96CD-37832603EEDC}"/>
    <cellStyle name="Output 5 4 2 5" xfId="37472" xr:uid="{915AD2A3-D028-43F2-B5EB-D77D3224E971}"/>
    <cellStyle name="Output 5 4 3" xfId="10886" xr:uid="{F6C42DEA-CB41-4FB4-AC95-888C94525548}"/>
    <cellStyle name="Output 5 4 3 2" xfId="37473" xr:uid="{7EC411AA-8A64-48E3-9DA5-81A7AFF82E7E}"/>
    <cellStyle name="Output 5 4 4" xfId="13100" xr:uid="{075F2472-FDC2-41F9-AA0F-E7DE776CB028}"/>
    <cellStyle name="Output 5 4 4 2" xfId="37474" xr:uid="{89D4CA6B-DED5-4290-AE7F-AE32956CFF41}"/>
    <cellStyle name="Output 5 4 5" xfId="12835" xr:uid="{A1502A32-5A08-4D59-AC6F-A1E258625E62}"/>
    <cellStyle name="Output 5 4 5 2" xfId="37475" xr:uid="{7ADF5607-8D5D-4EB4-90B7-5F23F06CC2DA}"/>
    <cellStyle name="Output 5 4 6" xfId="17937" xr:uid="{01589C79-706A-4554-A79C-92BCF60D2281}"/>
    <cellStyle name="Output 5 4 7" xfId="28822" xr:uid="{E20AEE7C-DCD7-4AE4-9E18-A81C6BFB9B10}"/>
    <cellStyle name="Output 5 4 8" xfId="37471" xr:uid="{AACB9AF5-110B-400F-8FE6-FF9798653427}"/>
    <cellStyle name="Output 5 5" xfId="2799" xr:uid="{E94EF223-F251-4AD1-BE55-B4CF77089326}"/>
    <cellStyle name="Output 5 5 2" xfId="10887" xr:uid="{77D77C31-BBF1-4A5C-BF66-148D2D07A833}"/>
    <cellStyle name="Output 5 5 2 2" xfId="21632" xr:uid="{36ACE775-B793-4F3F-BAC0-BFE2689BAA2A}"/>
    <cellStyle name="Output 5 5 2 3" xfId="24056" xr:uid="{3B0E020F-719B-40C6-898C-1FA28F7FAEFF}"/>
    <cellStyle name="Output 5 5 2 4" xfId="28825" xr:uid="{F821B09F-44F5-4D09-9790-0C2A8B6ECEE6}"/>
    <cellStyle name="Output 5 5 2 5" xfId="37477" xr:uid="{CE37A205-F25D-490D-94A1-FDBBD5A2BE50}"/>
    <cellStyle name="Output 5 5 3" xfId="10888" xr:uid="{0C5B184E-8B13-40AD-B2AA-EFD121EE8720}"/>
    <cellStyle name="Output 5 5 3 2" xfId="37478" xr:uid="{6B6C1ADC-4065-424C-9FE7-A6DBDF6072F1}"/>
    <cellStyle name="Output 5 5 4" xfId="13101" xr:uid="{C4A77E9C-CCC0-4B12-9F1E-B2E36D729C8D}"/>
    <cellStyle name="Output 5 5 4 2" xfId="37479" xr:uid="{84D3EBA8-6D7A-4C59-804C-A3A373405081}"/>
    <cellStyle name="Output 5 5 5" xfId="12836" xr:uid="{857E9A9A-3242-4F5D-9A65-319E949EAB68}"/>
    <cellStyle name="Output 5 5 5 2" xfId="37480" xr:uid="{71AC03F8-7782-4BB5-98A0-F3FF23C21C11}"/>
    <cellStyle name="Output 5 5 6" xfId="17938" xr:uid="{E6B4BBB8-43F3-438C-B35D-EAD4E53873BA}"/>
    <cellStyle name="Output 5 5 7" xfId="28824" xr:uid="{3CB68F64-1F95-47E0-BED3-4A79EB7DF837}"/>
    <cellStyle name="Output 5 5 8" xfId="37476" xr:uid="{2D07F492-49E9-46A9-A2B7-9EE360F4A0FF}"/>
    <cellStyle name="Output 5 6" xfId="2800" xr:uid="{16CD0826-CDA7-4872-91E1-00E5CC000057}"/>
    <cellStyle name="Output 5 6 2" xfId="10889" xr:uid="{0EDF5837-4E4D-4CF8-8924-7FAECFA00491}"/>
    <cellStyle name="Output 5 6 2 2" xfId="21633" xr:uid="{9927B36F-BCA0-4706-99C2-17F942E55087}"/>
    <cellStyle name="Output 5 6 2 3" xfId="24057" xr:uid="{E9F0E6FE-4131-4FB3-BEC2-C6ACD657FDD1}"/>
    <cellStyle name="Output 5 6 2 4" xfId="28827" xr:uid="{6589FE32-378D-44B4-A6E7-C62EA28AB211}"/>
    <cellStyle name="Output 5 6 2 5" xfId="37482" xr:uid="{AB31C5FB-E7D9-49CF-A3AA-D8F78CBFBC22}"/>
    <cellStyle name="Output 5 6 3" xfId="10890" xr:uid="{1D3B6943-AB9F-4310-B90F-054BADD549C4}"/>
    <cellStyle name="Output 5 6 3 2" xfId="37483" xr:uid="{7B28A39A-6368-489C-A75A-84EB910E85BC}"/>
    <cellStyle name="Output 5 6 4" xfId="13102" xr:uid="{AB87E549-B52C-4D60-9205-C1DCE121F70B}"/>
    <cellStyle name="Output 5 6 4 2" xfId="37484" xr:uid="{A62F9D8D-25D5-4B45-83A8-2515FE28CA64}"/>
    <cellStyle name="Output 5 6 5" xfId="12837" xr:uid="{C5EBB007-414B-4FB8-8CA5-A176FB2F0EF9}"/>
    <cellStyle name="Output 5 6 5 2" xfId="37485" xr:uid="{2E2AB79C-110F-4898-B363-BD6EDD7B035E}"/>
    <cellStyle name="Output 5 6 6" xfId="17939" xr:uid="{93B1E70A-D457-4031-AC22-279D809185F0}"/>
    <cellStyle name="Output 5 6 7" xfId="28826" xr:uid="{BC8BA59F-3968-4741-AF1C-82E9A3768C50}"/>
    <cellStyle name="Output 5 6 8" xfId="37481" xr:uid="{6528C8D7-C7E8-4FAB-8348-A8B010460204}"/>
    <cellStyle name="Output 5 7" xfId="2801" xr:uid="{1AADF351-76CF-4C05-972D-D7EB187881FF}"/>
    <cellStyle name="Output 5 7 2" xfId="10891" xr:uid="{EA959D28-02AE-4ACC-A7BC-916382F5B39B}"/>
    <cellStyle name="Output 5 7 2 2" xfId="21634" xr:uid="{EC339613-5D5B-45B4-A360-A5B11877AB70}"/>
    <cellStyle name="Output 5 7 2 3" xfId="24058" xr:uid="{E7686E93-0750-47E9-980D-D7889E622ADC}"/>
    <cellStyle name="Output 5 7 2 4" xfId="28829" xr:uid="{B97F3510-2036-4991-AF47-CF3DF0219CD5}"/>
    <cellStyle name="Output 5 7 2 5" xfId="37487" xr:uid="{F08AA52A-B9A7-4256-9C6E-CBA2D009AEF4}"/>
    <cellStyle name="Output 5 7 3" xfId="10892" xr:uid="{0B0FCC8B-63D9-4985-877D-D935765FCBF5}"/>
    <cellStyle name="Output 5 7 3 2" xfId="37488" xr:uid="{D0A71D60-FB19-4685-B795-CE3E46EC0E1F}"/>
    <cellStyle name="Output 5 7 4" xfId="13103" xr:uid="{1C985EC5-639C-4CC3-8B13-EB37303F6265}"/>
    <cellStyle name="Output 5 7 4 2" xfId="37489" xr:uid="{E20FB900-F215-4E1A-88BD-C516E8B9B8D6}"/>
    <cellStyle name="Output 5 7 5" xfId="12838" xr:uid="{0744B401-C7B5-4FD8-A73F-5E74881E40C9}"/>
    <cellStyle name="Output 5 7 5 2" xfId="37490" xr:uid="{F0012205-96A4-4E42-8FFC-8095AE871D67}"/>
    <cellStyle name="Output 5 7 6" xfId="17940" xr:uid="{15689A74-2487-457B-8249-43EA308AC0E6}"/>
    <cellStyle name="Output 5 7 7" xfId="28828" xr:uid="{661F0A95-7337-4103-8FF6-252CF950D819}"/>
    <cellStyle name="Output 5 7 8" xfId="37486" xr:uid="{53F3073E-1561-42BF-9878-4318EA9C2932}"/>
    <cellStyle name="Output 5 8" xfId="2802" xr:uid="{0D0B58A8-C869-4E8C-B20D-8251A28BAE58}"/>
    <cellStyle name="Output 5 8 2" xfId="10893" xr:uid="{8B303825-F6D5-4561-9A76-C25788FADA66}"/>
    <cellStyle name="Output 5 8 2 2" xfId="21635" xr:uid="{3A92E8B2-9FCD-4EB3-93E6-F99EA3235F11}"/>
    <cellStyle name="Output 5 8 2 3" xfId="24059" xr:uid="{E1506E9D-105A-4816-8DC4-3E24A08D67E5}"/>
    <cellStyle name="Output 5 8 2 4" xfId="28831" xr:uid="{4F457496-B8FA-4902-9174-82D0C269DB37}"/>
    <cellStyle name="Output 5 8 2 5" xfId="37492" xr:uid="{D841EC5D-EF32-4611-9765-EFDBBABD3CAC}"/>
    <cellStyle name="Output 5 8 3" xfId="10894" xr:uid="{28E089A5-84D5-4359-8F24-4E2599E2249F}"/>
    <cellStyle name="Output 5 8 3 2" xfId="37493" xr:uid="{E68FC733-C857-4F53-B788-B00E770855DF}"/>
    <cellStyle name="Output 5 8 4" xfId="13104" xr:uid="{6D3F3624-E78D-4A7E-A0C1-3A5475ABD80C}"/>
    <cellStyle name="Output 5 8 4 2" xfId="37494" xr:uid="{FB1E88CB-8CDF-4E8D-9418-A3DA1D16676B}"/>
    <cellStyle name="Output 5 8 5" xfId="12839" xr:uid="{E957C0F6-00A8-4F18-A42B-338D189A255C}"/>
    <cellStyle name="Output 5 8 5 2" xfId="37495" xr:uid="{7089484A-BF4F-4214-ACF8-B718EEF476BE}"/>
    <cellStyle name="Output 5 8 6" xfId="17941" xr:uid="{162C416F-106F-435A-B103-C5882AAD231E}"/>
    <cellStyle name="Output 5 8 7" xfId="28830" xr:uid="{E8BC4FF0-6DEE-4EE7-B094-87D2D5521F87}"/>
    <cellStyle name="Output 5 8 8" xfId="37491" xr:uid="{12DE0ED0-746A-4DEF-8D82-F73634E4DA51}"/>
    <cellStyle name="Output 5 9" xfId="10895" xr:uid="{0071D0EF-FC60-46A9-9670-E6BA7492DB6F}"/>
    <cellStyle name="Output 5 9 2" xfId="20484" xr:uid="{A9DD05BC-8AA3-49AB-B3C7-3745249470C9}"/>
    <cellStyle name="Output 5 9 3" xfId="23038" xr:uid="{683B9720-76CB-4894-A342-A9A12AAA04EA}"/>
    <cellStyle name="Output 5 9 4" xfId="28832" xr:uid="{1FDE4E68-9406-4A30-BF5F-AA6ED9F0933F}"/>
    <cellStyle name="Output 5 9 5" xfId="37496" xr:uid="{72EF7EAE-6D54-44EB-8D30-0F80C57CBA3C}"/>
    <cellStyle name="Output 6" xfId="32424" xr:uid="{75591762-6F70-47C0-AE8D-F0ADB12C72C3}"/>
    <cellStyle name="Output 7" xfId="2506" xr:uid="{E6F7FE74-06B3-48CE-8424-B075B4CDE0A9}"/>
    <cellStyle name="per.style" xfId="8567" xr:uid="{3E539F2D-A3EB-416A-B319-67B37B2116FA}"/>
    <cellStyle name="per.style 10" xfId="8568" xr:uid="{10F191D4-018F-4B71-B4BC-7C1362E50A1E}"/>
    <cellStyle name="per.style 10 2" xfId="8569" xr:uid="{B41F23B7-9328-4E81-84C0-CDF4906243C3}"/>
    <cellStyle name="per.style 2" xfId="8570" xr:uid="{28ACD8B0-F022-4A8A-BA30-EB222F3F0D63}"/>
    <cellStyle name="per.style 2 2" xfId="8571" xr:uid="{29780042-CF7C-459F-A400-0D28F7B3DFC0}"/>
    <cellStyle name="per.style 3" xfId="8572" xr:uid="{8A4C0B60-C553-42D0-8777-9749C0960517}"/>
    <cellStyle name="per.style 3 2" xfId="8573" xr:uid="{B39B3516-1883-44F7-8E4B-C5BB74A24061}"/>
    <cellStyle name="per.style 4" xfId="8574" xr:uid="{A7AC46E2-FA71-4970-A48B-AD61E486AE8D}"/>
    <cellStyle name="per.style 4 2" xfId="8575" xr:uid="{C289DBCE-2680-4055-98E7-B90EA51209E3}"/>
    <cellStyle name="per.style 5" xfId="8576" xr:uid="{823EBD6A-DDE3-4D07-887A-F99106A7AC2D}"/>
    <cellStyle name="per.style 5 2" xfId="8577" xr:uid="{4152B2C6-87B4-44E6-B386-EE5A7DF74369}"/>
    <cellStyle name="per.style 6" xfId="8578" xr:uid="{AAB89680-94F5-42E2-9E34-A5956A8592C5}"/>
    <cellStyle name="per.style 6 2" xfId="8579" xr:uid="{C7666C62-09F2-49E2-B693-57B7174594DF}"/>
    <cellStyle name="per.style 7" xfId="8580" xr:uid="{15A8B766-1A52-439B-9A7E-66DE8A7CC8B3}"/>
    <cellStyle name="per.style 7 2" xfId="8581" xr:uid="{478943F4-474A-42BE-B952-BE22566468A3}"/>
    <cellStyle name="per.style 8" xfId="8582" xr:uid="{A87E2EE8-47A3-476B-9E18-70ABD08F64FA}"/>
    <cellStyle name="per.style 8 2" xfId="8583" xr:uid="{7B16F216-A8A7-4001-9B9B-C0B68E6EF828}"/>
    <cellStyle name="per.style 9" xfId="8584" xr:uid="{CEDB634A-8A52-4F08-A041-2A1A03FC116D}"/>
    <cellStyle name="per.style 9 2" xfId="8585" xr:uid="{C5F3B90E-CEE8-434C-A68F-A2073C134C1A}"/>
    <cellStyle name="Percent" xfId="2" builtinId="5"/>
    <cellStyle name="Percent [0]" xfId="13124" xr:uid="{114ADE57-24F5-4EAA-AA51-AF04A2C30A76}"/>
    <cellStyle name="Percent [0] 2" xfId="28833" xr:uid="{04B1696E-1EF3-42C6-94A7-ED486FD1A8F5}"/>
    <cellStyle name="Percent [00]" xfId="13125" xr:uid="{111770E5-DC37-47FD-BE61-F852D82D0C91}"/>
    <cellStyle name="Percent [00] 2" xfId="28834" xr:uid="{E2762AAE-4D89-4800-ADAC-CBC2C1A5B7DA}"/>
    <cellStyle name="Percent [2]" xfId="1483" xr:uid="{C02E4D48-C063-4D4B-82DA-95396F5B04EC}"/>
    <cellStyle name="Percent [2] 2" xfId="10896" xr:uid="{FC42650D-116F-49DE-9AB0-9DE2495B6409}"/>
    <cellStyle name="Percent [2] 2 2" xfId="13128" xr:uid="{E3FCE02E-2400-44C7-9DC3-EA80499F8CB6}"/>
    <cellStyle name="Percent [2] 3" xfId="13129" xr:uid="{B08592EA-9076-49BE-ADEB-C4FD5063E2D5}"/>
    <cellStyle name="Percent 10" xfId="1484" xr:uid="{A2347220-EE63-4E1F-8D30-42435A276A35}"/>
    <cellStyle name="Percent 10 2" xfId="1485" xr:uid="{0B328C00-6C9B-4B55-8E28-076DAB1FD69F}"/>
    <cellStyle name="Percent 10 2 2" xfId="10897" xr:uid="{09CDD2FF-58E6-474E-92E9-CC3942FBDBE7}"/>
    <cellStyle name="Percent 10 2 3" xfId="13131" xr:uid="{B7CE317D-0B10-4B18-9F59-F2CCAF2242AF}"/>
    <cellStyle name="Percent 10 2 4" xfId="2803" xr:uid="{68551F95-EE84-46DC-B227-0AD861C63B48}"/>
    <cellStyle name="Percent 10 3" xfId="1486" xr:uid="{1438B9E3-BCE6-4DC5-A1A4-04195AF9AEAA}"/>
    <cellStyle name="Percent 10 3 2" xfId="10898" xr:uid="{3B7D0FE4-3FFF-431E-81C1-C70736BEB45B}"/>
    <cellStyle name="Percent 10 4" xfId="1487" xr:uid="{D22F0CAB-817F-47D0-ABCA-B36ED2EB28B0}"/>
    <cellStyle name="Percent 10 4 10" xfId="10899" xr:uid="{1219B239-9A5B-4388-9EE4-F6657E5F76F7}"/>
    <cellStyle name="Percent 10 4 2" xfId="13134" xr:uid="{7C87F9B5-1E19-4E38-856F-2B64EC56B109}"/>
    <cellStyle name="Percent 10 4 2 2" xfId="14629" xr:uid="{36CF44FD-A915-4E98-B064-DDC24903B79D}"/>
    <cellStyle name="Percent 10 4 2 2 2" xfId="20489" xr:uid="{7A299C70-1647-44B8-8E8D-96A457702A1E}"/>
    <cellStyle name="Percent 10 4 2 2 3" xfId="28837" xr:uid="{36562DBB-121E-42B4-8E29-8ED9FD4881B6}"/>
    <cellStyle name="Percent 10 4 2 2 4" xfId="37498" xr:uid="{7A380D68-7525-4E1A-9B9D-A57E62F217E7}"/>
    <cellStyle name="Percent 10 4 2 3" xfId="17969" xr:uid="{C9EAD525-3226-49E6-9DF8-0DAEF63D9884}"/>
    <cellStyle name="Percent 10 4 2 4" xfId="28836" xr:uid="{F971DBC4-9576-4584-8FE0-A50E0BE4D9F9}"/>
    <cellStyle name="Percent 10 4 2 5" xfId="31288" xr:uid="{A3895461-7B25-47E7-9732-DC02BD039065}"/>
    <cellStyle name="Percent 10 4 2 6" xfId="37497" xr:uid="{BA459507-CD31-48D1-91CB-4520076A0D17}"/>
    <cellStyle name="Percent 10 4 3" xfId="13135" xr:uid="{376700BA-964F-46C2-B738-8E2AFE3A95B9}"/>
    <cellStyle name="Percent 10 4 3 2" xfId="15060" xr:uid="{697EEBB9-F886-438D-BE01-72D288B45F8F}"/>
    <cellStyle name="Percent 10 4 3 2 2" xfId="20491" xr:uid="{17B7BC0D-12DE-4147-AE31-2B6A43D8225F}"/>
    <cellStyle name="Percent 10 4 3 2 2 2" xfId="28840" xr:uid="{787E02AF-8B82-4CC9-9C3A-FB08112533B3}"/>
    <cellStyle name="Percent 10 4 3 2 3" xfId="17971" xr:uid="{8C7C1E6F-C222-4DDA-8770-114F97316EC9}"/>
    <cellStyle name="Percent 10 4 3 2 4" xfId="28839" xr:uid="{56A8DFE0-19BF-4322-AA8B-6FC2CAC673E8}"/>
    <cellStyle name="Percent 10 4 3 2 5" xfId="37500" xr:uid="{99536990-4EA6-4101-9DDC-CCBB72BE77F2}"/>
    <cellStyle name="Percent 10 4 3 3" xfId="15729" xr:uid="{3340B70F-1EE7-4F89-B6D3-7FC672ACA0A4}"/>
    <cellStyle name="Percent 10 4 3 3 2" xfId="17972" xr:uid="{7BC6A57B-F1E9-409C-875C-0FF61369F410}"/>
    <cellStyle name="Percent 10 4 3 3 2 2" xfId="21688" xr:uid="{10362C32-1B95-4989-A130-CEDA791F0819}"/>
    <cellStyle name="Percent 10 4 3 3 2 2 2" xfId="28842" xr:uid="{5E10A9B7-0AAC-4F1D-A13C-5808986105CF}"/>
    <cellStyle name="Percent 10 4 3 3 2 2 3" xfId="30985" xr:uid="{618358C2-8E36-45A5-B33E-23683BD6A0BF}"/>
    <cellStyle name="Percent 10 4 3 3 2 3" xfId="28841" xr:uid="{65258D66-F197-4FF0-B872-7D33336FF593}"/>
    <cellStyle name="Percent 10 4 3 3 2 4" xfId="31290" xr:uid="{949FB450-65AA-4978-89E6-894AFB5EF853}"/>
    <cellStyle name="Percent 10 4 3 3 3" xfId="19469" xr:uid="{17AC27BC-AEB8-4340-AD63-8782C0BE8A80}"/>
    <cellStyle name="Percent 10 4 3 3 3 2" xfId="28843" xr:uid="{705937AB-106C-4DB3-A1A0-FC0CD2403AB3}"/>
    <cellStyle name="Percent 10 4 3 3 4" xfId="15779" xr:uid="{215ABD10-BDD3-417C-91D7-5159081C2C92}"/>
    <cellStyle name="Percent 10 4 3 3 5" xfId="26088" xr:uid="{2C67BD75-9CED-4B3B-8087-2CD7F7C3E64A}"/>
    <cellStyle name="Percent 10 4 3 3 6" xfId="31289" xr:uid="{AA120FA1-7AA8-4FD2-BB1D-963113C7C39C}"/>
    <cellStyle name="Percent 10 4 3 3 7" xfId="37501" xr:uid="{153A8ACC-87B5-4541-A1FE-882D31F75069}"/>
    <cellStyle name="Percent 10 4 3 4" xfId="14605" xr:uid="{F79FE8FD-345B-4519-97CF-010FA31EBF9F}"/>
    <cellStyle name="Percent 10 4 3 4 2" xfId="20490" xr:uid="{9FECDD5C-E02B-4D28-8B99-6CF49C955175}"/>
    <cellStyle name="Percent 10 4 3 4 3" xfId="28844" xr:uid="{6B674A79-5E37-43C0-9D4E-A1906D5D0945}"/>
    <cellStyle name="Percent 10 4 3 4 4" xfId="37502" xr:uid="{41C6A960-7179-4D0D-8007-4B5E0BBB4B19}"/>
    <cellStyle name="Percent 10 4 3 5" xfId="17970" xr:uid="{95491419-589A-4367-B1E9-05B5F24EA872}"/>
    <cellStyle name="Percent 10 4 3 6" xfId="28838" xr:uid="{DD18BAE6-C397-4ABC-89B2-C4F4766FCF81}"/>
    <cellStyle name="Percent 10 4 3 7" xfId="37499" xr:uid="{A19D9877-FF4A-455A-9B41-1E07913CB9E9}"/>
    <cellStyle name="Percent 10 4 4" xfId="15066" xr:uid="{8093D838-039F-492F-B09C-DE173377AFBB}"/>
    <cellStyle name="Percent 10 4 4 2" xfId="20492" xr:uid="{70C8C75D-6ED8-4C4F-B07E-6CCF03D7E9E3}"/>
    <cellStyle name="Percent 10 4 4 2 2" xfId="28846" xr:uid="{5998744E-AD9D-46D7-93CC-C0A4C4B40DB9}"/>
    <cellStyle name="Percent 10 4 4 3" xfId="17973" xr:uid="{186A7675-3414-430A-B0B9-92777DB59724}"/>
    <cellStyle name="Percent 10 4 4 4" xfId="28845" xr:uid="{CD5CA2E6-18FB-4F0C-9FEB-F04DAF73E933}"/>
    <cellStyle name="Percent 10 4 4 5" xfId="37503" xr:uid="{3AD993C1-C35D-46D9-AF78-9470FBF7FA1C}"/>
    <cellStyle name="Percent 10 4 5" xfId="15284" xr:uid="{8C2EF4AF-65C1-41CB-9D74-718C16699AF2}"/>
    <cellStyle name="Percent 10 4 5 2" xfId="20493" xr:uid="{F8E0D2EC-AF5A-49D6-B544-0972227CB731}"/>
    <cellStyle name="Percent 10 4 5 2 2" xfId="28848" xr:uid="{96B0D9C8-5433-45C4-947E-DB6AAF757C97}"/>
    <cellStyle name="Percent 10 4 5 3" xfId="17974" xr:uid="{4083F727-CCE7-4C97-B904-D9494CF639E8}"/>
    <cellStyle name="Percent 10 4 5 4" xfId="28847" xr:uid="{FC998239-E8D7-4392-B985-6FE14F1F45DD}"/>
    <cellStyle name="Percent 10 4 5 5" xfId="37504" xr:uid="{73926A38-FBE7-4CA3-8508-15147AE5346C}"/>
    <cellStyle name="Percent 10 4 6" xfId="14604" xr:uid="{F7F6B203-FF29-4B2B-8B52-9C10ED43712F}"/>
    <cellStyle name="Percent 10 4 6 2" xfId="20488" xr:uid="{F4BF1441-1595-4E64-B6C1-2FB7396A81CB}"/>
    <cellStyle name="Percent 10 4 6 3" xfId="28849" xr:uid="{C52B62B8-E479-4C57-B7B5-4CB2C617CEC4}"/>
    <cellStyle name="Percent 10 4 6 4" xfId="37505" xr:uid="{28F0F827-F2D9-43DE-8AB2-0CE640117C83}"/>
    <cellStyle name="Percent 10 4 7" xfId="17968" xr:uid="{D33DFD8A-F104-4541-9270-4C2707DFECDC}"/>
    <cellStyle name="Percent 10 4 8" xfId="28835" xr:uid="{3A92926B-852F-43B8-B056-4EDD1A169A6D}"/>
    <cellStyle name="Percent 10 4 9" xfId="31287" xr:uid="{F263D048-B400-49E9-B36F-22AF033FD5D2}"/>
    <cellStyle name="Percent 10 5" xfId="13136" xr:uid="{741D3806-9F5A-48B1-B368-2946B75700B2}"/>
    <cellStyle name="Percent 10 5 2" xfId="21636" xr:uid="{BE62C8AA-72A0-45E7-B9DE-C92F00F0E797}"/>
    <cellStyle name="Percent 10 5 2 2" xfId="28851" xr:uid="{A543E09F-F353-46FE-9730-A623294924E3}"/>
    <cellStyle name="Percent 10 5 2 3" xfId="31292" xr:uid="{268CE39D-FDA2-46D2-AA91-616E79BDAA9C}"/>
    <cellStyle name="Percent 10 5 3" xfId="17975" xr:uid="{A40D0F64-37AC-4FC7-84B0-E6AF5BEB9F98}"/>
    <cellStyle name="Percent 10 5 4" xfId="28850" xr:uid="{6536FA00-A584-4355-81EE-10B4788D853E}"/>
    <cellStyle name="Percent 10 5 5" xfId="31291" xr:uid="{4CFDE39C-9A1D-4402-A689-93EFFDAEEF4F}"/>
    <cellStyle name="Percent 10 5 6" xfId="37506" xr:uid="{E3CA3229-4C0A-4213-9B1C-14974BC82224}"/>
    <cellStyle name="Percent 10 6" xfId="13130" xr:uid="{81C839C7-B02F-4E92-9E65-629038D50BCF}"/>
    <cellStyle name="Percent 10 6 2" xfId="31293" xr:uid="{B307E3D5-4854-460D-8B5B-77F9327F3F66}"/>
    <cellStyle name="Percent 11" xfId="1488" xr:uid="{A0096295-8B6E-4AF0-B722-4F6363DC70C8}"/>
    <cellStyle name="Percent 11 2" xfId="1489" xr:uid="{28DD00BC-6041-4DD0-AE92-8DE72E3E9D91}"/>
    <cellStyle name="Percent 11 2 2" xfId="10900" xr:uid="{BEB9F551-F6CA-4E10-9423-2835B34A8B9F}"/>
    <cellStyle name="Percent 11 3" xfId="1490" xr:uid="{B9D3A9B9-2661-42A5-B3A0-BB0CDAD33CA1}"/>
    <cellStyle name="Percent 11 3 2" xfId="13140" xr:uid="{91C5AABB-439E-4BCC-8E9F-347ABBBA7AAE}"/>
    <cellStyle name="Percent 11 3 2 2" xfId="21637" xr:uid="{8A340C52-0A11-406A-AD4E-7C71EF477D78}"/>
    <cellStyle name="Percent 11 3 2 3" xfId="28853" xr:uid="{12A9BD91-7DEF-4263-9031-AD1947632258}"/>
    <cellStyle name="Percent 11 3 2 4" xfId="31295" xr:uid="{EF542D6B-91FE-44E6-9228-8DCFA4A6B3FD}"/>
    <cellStyle name="Percent 11 3 2 5" xfId="37507" xr:uid="{17732021-60D2-436C-9374-27DE0F1C6B84}"/>
    <cellStyle name="Percent 11 3 3" xfId="17978" xr:uid="{2A07F6A9-BBF6-4AAA-B183-0DB64B9D8C30}"/>
    <cellStyle name="Percent 11 3 4" xfId="28852" xr:uid="{2DE2197F-1FBC-464A-A0BB-CBB41835E45A}"/>
    <cellStyle name="Percent 11 3 5" xfId="31294" xr:uid="{3DEB2A1D-F1CD-4D26-9723-F27FDCB7B82C}"/>
    <cellStyle name="Percent 11 3 6" xfId="10901" xr:uid="{CC892557-F9E2-4C1D-B714-A07FA5E9CEF6}"/>
    <cellStyle name="Percent 11 4" xfId="13141" xr:uid="{443103E3-8958-4D36-8A89-6663B8B0C88B}"/>
    <cellStyle name="Percent 11 4 2" xfId="21638" xr:uid="{2B66875C-560C-41BC-9823-A1AC35BEF803}"/>
    <cellStyle name="Percent 11 4 2 2" xfId="28855" xr:uid="{08937E5E-4568-4E2B-BE85-562E17485231}"/>
    <cellStyle name="Percent 11 4 2 3" xfId="31297" xr:uid="{8A2F90D7-30AC-45C1-AE51-C02B602DDE8C}"/>
    <cellStyle name="Percent 11 4 3" xfId="17979" xr:uid="{8DF49039-0DA8-423D-A973-5B6B1062CE76}"/>
    <cellStyle name="Percent 11 4 4" xfId="28854" xr:uid="{CE995982-886F-4FAB-8C84-68116FD834C1}"/>
    <cellStyle name="Percent 11 4 5" xfId="31296" xr:uid="{8931D8CD-DF8C-4E6F-8C1C-B5BC222ED155}"/>
    <cellStyle name="Percent 11 4 6" xfId="37508" xr:uid="{EEEB94BD-F71C-474A-83E3-C6FC9145C2AB}"/>
    <cellStyle name="Percent 11 5" xfId="13137" xr:uid="{DCED8AD2-EDC2-4765-8580-E057B25F393D}"/>
    <cellStyle name="Percent 11 5 2" xfId="21639" xr:uid="{5FB5C8BF-3C14-4F15-A822-57AA66AE79A1}"/>
    <cellStyle name="Percent 11 5 2 2" xfId="28857" xr:uid="{0388D8A0-A03F-4371-819B-DEFB70221FFA}"/>
    <cellStyle name="Percent 11 5 3" xfId="17980" xr:uid="{A58F1C86-BE2A-4171-AC84-EDEB1A358B2D}"/>
    <cellStyle name="Percent 11 5 4" xfId="28856" xr:uid="{6FF6661C-A742-4EFC-9D81-697B4930634F}"/>
    <cellStyle name="Percent 11 5 5" xfId="31298" xr:uid="{BD0CF48F-C1AD-4F86-B2A6-8991C21351F6}"/>
    <cellStyle name="Percent 12" xfId="1491" xr:uid="{856F4A67-B45E-402A-859A-696936A15DA1}"/>
    <cellStyle name="Percent 12 2" xfId="2804" xr:uid="{E2E20CBF-C461-4D8B-94BA-389B59EBF8B4}"/>
    <cellStyle name="Percent 12 2 2" xfId="10902" xr:uid="{EFE16FB5-4947-4DDC-A349-CF678F4C3FF7}"/>
    <cellStyle name="Percent 12 3" xfId="10903" xr:uid="{31AC1760-25BD-4640-8F12-FF48D23754C2}"/>
    <cellStyle name="Percent 12 4" xfId="13142" xr:uid="{7FCEEAE5-A279-4C62-99C9-2D9AB4D1DC2D}"/>
    <cellStyle name="Percent 13" xfId="1492" xr:uid="{C284C6FA-7EC9-40C4-86AB-90210CBF5B03}"/>
    <cellStyle name="Percent 13 2" xfId="2805" xr:uid="{C3F01CDD-3659-4043-8AA6-24C7FBCEC7E1}"/>
    <cellStyle name="Percent 13 2 2" xfId="10904" xr:uid="{FE60BC83-C11D-4E0D-B1BB-889AF55DEBBC}"/>
    <cellStyle name="Percent 13 3" xfId="10905" xr:uid="{F57ED11C-BB9B-4141-962E-494E7F8B365C}"/>
    <cellStyle name="Percent 13 4" xfId="13144" xr:uid="{7336C009-C773-4017-B1D1-49B0445C95E9}"/>
    <cellStyle name="Percent 14" xfId="1493" xr:uid="{6EF04319-CD50-47A9-9207-C991F6FCCFA0}"/>
    <cellStyle name="Percent 14 2" xfId="1494" xr:uid="{7E270DEA-8B22-490F-80F4-336B85097031}"/>
    <cellStyle name="Percent 14 2 2" xfId="10906" xr:uid="{581499AA-9D89-4FD9-A53B-94AB350A78EE}"/>
    <cellStyle name="Percent 14 3" xfId="10907" xr:uid="{D24F0001-C027-420F-AF2F-D95624FE7BD1}"/>
    <cellStyle name="Percent 14 4" xfId="13146" xr:uid="{633D439E-4538-4B9F-A337-2D94593E9497}"/>
    <cellStyle name="Percent 15" xfId="1495" xr:uid="{46B6E74B-05B1-472F-9227-C36202D35A98}"/>
    <cellStyle name="Percent 15 2" xfId="2807" xr:uid="{0147946D-FE63-48D5-BC00-0362AC8B9304}"/>
    <cellStyle name="Percent 15 2 2" xfId="10908" xr:uid="{F3F61347-5FF1-4E57-AC7C-2564C5D71DF5}"/>
    <cellStyle name="Percent 15 3" xfId="10909" xr:uid="{920FE050-31F5-405F-9BFB-851321EC57BE}"/>
    <cellStyle name="Percent 15 4" xfId="13150" xr:uid="{83405F0D-E0EE-458C-875F-2E9C1AEAB760}"/>
    <cellStyle name="Percent 15 5" xfId="14606" xr:uid="{9F13F020-0979-483A-93F2-4B600555714E}"/>
    <cellStyle name="Percent 15 6" xfId="2806" xr:uid="{B19045EE-3710-4B66-B89B-EE438D1A3631}"/>
    <cellStyle name="Percent 16" xfId="1496" xr:uid="{E40DEF9E-9D75-4053-86E6-BA885B1E2FE4}"/>
    <cellStyle name="Percent 16 2" xfId="10910" xr:uid="{CA272E15-57D6-4CA1-A469-B4FC7E19F55D}"/>
    <cellStyle name="Percent 16 2 2" xfId="37510" xr:uid="{EDFE30DD-02CF-4D55-B6C9-FD5FB5C2FFBD}"/>
    <cellStyle name="Percent 16 3" xfId="13152" xr:uid="{223F899F-B761-4875-9633-3C2353C2AD2B}"/>
    <cellStyle name="Percent 16 4" xfId="14607" xr:uid="{ABE561EA-A5E9-4DD7-AF91-BF88E2C1164F}"/>
    <cellStyle name="Percent 16 5" xfId="28858" xr:uid="{C1923403-E686-4A4A-8F82-9366FBC0669F}"/>
    <cellStyle name="Percent 16 6" xfId="37509" xr:uid="{800A1963-CBD1-42CE-B1E0-B7EDCB020EF0}"/>
    <cellStyle name="Percent 16 7" xfId="2808" xr:uid="{ECEB2A60-6DB3-4791-9E5D-C1416C4CECA9}"/>
    <cellStyle name="Percent 17" xfId="1497" xr:uid="{54C46DDC-3581-4080-B14F-8AAD5AE696A1}"/>
    <cellStyle name="Percent 17 2" xfId="13153" xr:uid="{3CA9C97C-A916-4EA8-A26D-4E0C2A815619}"/>
    <cellStyle name="Percent 17 3" xfId="14608" xr:uid="{E22E2F70-1D26-4BCB-9D10-3036B4E00D01}"/>
    <cellStyle name="Percent 17 4" xfId="2876" xr:uid="{B975B034-2593-4350-A6D0-793EF6DE204C}"/>
    <cellStyle name="Percent 18" xfId="1498" xr:uid="{BB59D1D3-237E-4BDA-B375-20EB84FAF079}"/>
    <cellStyle name="Percent 18 2" xfId="1499" xr:uid="{37B672BB-68BB-4834-975D-D7A6E84A073D}"/>
    <cellStyle name="Percent 18 2 2" xfId="10911" xr:uid="{B5E8E781-1441-41ED-B209-4501D7798431}"/>
    <cellStyle name="Percent 18 3" xfId="10912" xr:uid="{ED8B0F36-2682-4508-A1A4-2443F7FD7624}"/>
    <cellStyle name="Percent 18 4" xfId="13154" xr:uid="{D3891806-9A37-4693-9C1B-06233A0CE519}"/>
    <cellStyle name="Percent 19" xfId="1500" xr:uid="{3AB2BF83-9F41-4722-AB69-8CF9F95624F4}"/>
    <cellStyle name="Percent 19 2" xfId="1501" xr:uid="{1F7CF0C6-6260-4D99-8DBF-0E1F30B7D8AB}"/>
    <cellStyle name="Percent 19 2 2" xfId="1502" xr:uid="{CA4E2EA3-9812-4800-BC7B-2F97B1296B3F}"/>
    <cellStyle name="Percent 19 2 2 2" xfId="13160" xr:uid="{42BE28BF-FD02-4E9E-97C8-AD7D175BC309}"/>
    <cellStyle name="Percent 19 2 2 2 2" xfId="21640" xr:uid="{23CCC98D-FC6E-405B-B830-9EAD6F843BF3}"/>
    <cellStyle name="Percent 19 2 2 2 3" xfId="28860" xr:uid="{0A10521B-7C99-4D24-8B52-768227E68D0F}"/>
    <cellStyle name="Percent 19 2 2 2 4" xfId="31302" xr:uid="{463C2B3B-5B6C-417D-826D-1FA442F8D2CC}"/>
    <cellStyle name="Percent 19 2 2 2 5" xfId="37513" xr:uid="{B65A1AD5-5DA5-46A2-BB7A-C0D6604BB66F}"/>
    <cellStyle name="Percent 19 2 2 3" xfId="17995" xr:uid="{09CBA9F7-9DEA-4C61-BF1E-1B99C1F01334}"/>
    <cellStyle name="Percent 19 2 2 4" xfId="28859" xr:uid="{09FA48F0-0137-434D-BAB9-AB2DA7399945}"/>
    <cellStyle name="Percent 19 2 2 5" xfId="31301" xr:uid="{BA350B11-A274-4104-A606-7DF13D14A036}"/>
    <cellStyle name="Percent 19 2 2 6" xfId="37512" xr:uid="{65B5739E-B860-4001-8872-16F0526C5C34}"/>
    <cellStyle name="Percent 19 2 3" xfId="13161" xr:uid="{66F2A81B-1345-4F6B-BDA9-C6776F51607D}"/>
    <cellStyle name="Percent 19 2 3 2" xfId="21641" xr:uid="{8A9C7333-E333-4DC9-AB2C-2DDAB8309CA5}"/>
    <cellStyle name="Percent 19 2 3 2 2" xfId="28862" xr:uid="{DAD740EF-1D7C-4286-96FD-56A0F253AD67}"/>
    <cellStyle name="Percent 19 2 3 2 3" xfId="31304" xr:uid="{F53654C7-C8B0-4EC6-8869-C36C46334265}"/>
    <cellStyle name="Percent 19 2 3 3" xfId="17996" xr:uid="{D14C82F6-DE01-49F2-B73C-6F0E66D3E46F}"/>
    <cellStyle name="Percent 19 2 3 4" xfId="28861" xr:uid="{3CDD886E-3421-4445-857E-F37273B48F16}"/>
    <cellStyle name="Percent 19 2 3 5" xfId="31303" xr:uid="{BE43905B-916A-499C-884C-474702AE1E54}"/>
    <cellStyle name="Percent 19 2 3 6" xfId="37514" xr:uid="{5F0CCC67-F93A-46AE-9DCF-C8383BB46737}"/>
    <cellStyle name="Percent 19 2 4" xfId="13159" xr:uid="{B90903D6-3549-4518-BD00-ED3CBD6620A0}"/>
    <cellStyle name="Percent 19 2 4 2" xfId="21642" xr:uid="{1E574F2E-201A-4B33-9322-5C4C60E1DC2B}"/>
    <cellStyle name="Percent 19 2 4 2 2" xfId="28864" xr:uid="{B31C2864-FA18-428A-A124-E1725F36563B}"/>
    <cellStyle name="Percent 19 2 4 3" xfId="17997" xr:uid="{4019C120-9429-4F44-863E-41CA4B8F4395}"/>
    <cellStyle name="Percent 19 2 4 4" xfId="28863" xr:uid="{2C9C2035-4431-4B7F-9466-FC7E6E78AFCA}"/>
    <cellStyle name="Percent 19 2 4 5" xfId="31305" xr:uid="{53FB4328-6AAC-4DDE-8278-F8B1B9F0DD22}"/>
    <cellStyle name="Percent 19 2 5" xfId="31300" xr:uid="{1341B605-DAAE-4C55-8404-84719FBD4303}"/>
    <cellStyle name="Percent 19 2 6" xfId="37511" xr:uid="{96B0AA3C-691F-44A7-BB38-B70ECD91A4EF}"/>
    <cellStyle name="Percent 19 3" xfId="1503" xr:uid="{2148A620-EAA5-455C-A93F-1FB12D183E79}"/>
    <cellStyle name="Percent 19 3 2" xfId="10913" xr:uid="{1521F92F-7089-484D-8174-ABDEBA30F23A}"/>
    <cellStyle name="Percent 19 4" xfId="13158" xr:uid="{A5328BCB-C162-485A-90D1-50846FC062C5}"/>
    <cellStyle name="Percent 19 4 2" xfId="17999" xr:uid="{E256577F-CA0A-4DC3-B1D2-F4AD2FCEA5B1}"/>
    <cellStyle name="Percent 19 5" xfId="31299" xr:uid="{18B59A00-84E4-41F9-8D5B-6AC4EF81DE57}"/>
    <cellStyle name="Percent 2" xfId="183" xr:uid="{F6E14DB0-ABC9-4616-8387-4E41581ED09C}"/>
    <cellStyle name="Percent 2 10" xfId="1504" xr:uid="{CA053761-FB39-45C6-8A4C-92CFBB74D3E7}"/>
    <cellStyle name="Percent 2 10 2" xfId="2810" xr:uid="{277BD253-60BD-4393-AC8C-2B2B66FA947E}"/>
    <cellStyle name="Percent 2 10 2 2" xfId="10914" xr:uid="{41885524-B9EA-477E-8A93-862C25F503F3}"/>
    <cellStyle name="Percent 2 10 3" xfId="2878" xr:uid="{79F53609-7FD5-4DA1-B4A6-10B6C1C40F91}"/>
    <cellStyle name="Percent 2 10 4" xfId="10915" xr:uid="{561BDA38-64D2-4B58-9559-C797A24FE079}"/>
    <cellStyle name="Percent 2 10 5" xfId="2809" xr:uid="{D35AFC5B-3630-4DA5-9B48-5ABBA8AACDC8}"/>
    <cellStyle name="Percent 2 11" xfId="10916" xr:uid="{CDF5CB1D-20DD-4454-9ECA-6F8E949B4B6A}"/>
    <cellStyle name="Percent 2 12" xfId="24073" xr:uid="{6F2C9EAF-BD72-4B3B-B9FE-07CCFCF73440}"/>
    <cellStyle name="Percent 2 13" xfId="35102" xr:uid="{6FE45709-4EAB-45F1-A0C6-CC5BE55923FB}"/>
    <cellStyle name="Percent 2 14" xfId="2550" xr:uid="{F8461237-CA67-4DCF-87CD-CE903DF4DC97}"/>
    <cellStyle name="Percent 2 2" xfId="184" xr:uid="{771E82C5-20D8-4CC7-B4C6-07D7A19E285B}"/>
    <cellStyle name="Percent 2 2 2" xfId="1877" xr:uid="{70200094-659C-4AC2-9DD7-8B2298642EE7}"/>
    <cellStyle name="Percent 2 2 2 2" xfId="2812" xr:uid="{E9FC4A77-36B2-497E-92AB-618EDB95B10F}"/>
    <cellStyle name="Percent 2 2 2 2 2" xfId="10917" xr:uid="{E3108BE2-2367-4437-BC67-42CEAFC82333}"/>
    <cellStyle name="Percent 2 2 2 2 3" xfId="35096" xr:uid="{0FC2FC53-5B92-4DF7-9425-0A365B0F411C}"/>
    <cellStyle name="Percent 2 2 2 3" xfId="10918" xr:uid="{1779F9B6-D407-4CCE-BA85-8726E451E62D}"/>
    <cellStyle name="Percent 2 2 2 4" xfId="2811" xr:uid="{63091CFB-6351-4D80-8406-517077B9B2B3}"/>
    <cellStyle name="Percent 2 2 3" xfId="2813" xr:uid="{0182CC67-5DA7-4EA3-9DDE-1178CAC47E8F}"/>
    <cellStyle name="Percent 2 2 3 2" xfId="10919" xr:uid="{FC6EB31E-90C8-4F86-9707-2B9F94903423}"/>
    <cellStyle name="Percent 2 2 4" xfId="10920" xr:uid="{E6540F8E-ECE0-4D59-AF66-91C4677162B5}"/>
    <cellStyle name="Percent 2 3" xfId="1505" xr:uid="{B881CCED-A46E-4463-B2DD-A14FF5D70F2C}"/>
    <cellStyle name="Percent 2 3 2" xfId="1506" xr:uid="{C3B9203F-B9AF-4CC6-B48E-1A93F78AAEF5}"/>
    <cellStyle name="Percent 2 3 2 2" xfId="10921" xr:uid="{C9D5DF7A-EA11-4EEF-ACE9-5750C364D5D0}"/>
    <cellStyle name="Percent 2 3 3" xfId="2090" xr:uid="{73AEA406-8E9E-4590-BD5F-850DE307F9B3}"/>
    <cellStyle name="Percent 2 3 3 2" xfId="10922" xr:uid="{71A3FFF0-9B78-4982-93F8-CC0697974CDE}"/>
    <cellStyle name="Percent 2 3 4" xfId="31306" xr:uid="{86492A9A-0F63-44C9-8D1F-11BD3E094A66}"/>
    <cellStyle name="Percent 2 4" xfId="1507" xr:uid="{344AA4FC-8FF7-4E97-A428-51A35B215A21}"/>
    <cellStyle name="Percent 2 4 2" xfId="1508" xr:uid="{C78B58C1-3BA8-4C5E-BD8C-72635212604F}"/>
    <cellStyle name="Percent 2 4 2 2" xfId="10923" xr:uid="{C6525FE8-976F-43F0-800F-537BC9B54758}"/>
    <cellStyle name="Percent 2 4 3" xfId="10924" xr:uid="{E6319BAC-1A99-48A5-80B1-0F781107A99D}"/>
    <cellStyle name="Percent 2 5" xfId="1509" xr:uid="{879492A9-EA93-4855-A1EF-C6CF27A9B9F6}"/>
    <cellStyle name="Percent 2 5 2" xfId="1510" xr:uid="{72EC04CF-96C4-4441-BDAF-A15AF5505CF3}"/>
    <cellStyle name="Percent 2 5 2 2" xfId="10925" xr:uid="{7AD14722-8B75-455A-9068-EEFEC1B2BAF7}"/>
    <cellStyle name="Percent 2 5 3" xfId="10926" xr:uid="{948B97D4-30FF-40F1-91FE-AA57DDC8D49A}"/>
    <cellStyle name="Percent 2 6" xfId="1511" xr:uid="{5BFBBAE0-44A4-4B77-9684-2563710D97A6}"/>
    <cellStyle name="Percent 2 6 2" xfId="1512" xr:uid="{586AC096-DC0F-4F11-A939-A19ED3532A72}"/>
    <cellStyle name="Percent 2 6 2 2" xfId="10927" xr:uid="{AFB3272E-D28C-4244-8FE4-941553B17551}"/>
    <cellStyle name="Percent 2 6 3" xfId="10928" xr:uid="{394E42D6-8DDC-41EE-87A3-D106208CB0C5}"/>
    <cellStyle name="Percent 2 7" xfId="1513" xr:uid="{462C88A6-18F2-420E-A948-7DC750500020}"/>
    <cellStyle name="Percent 2 7 2" xfId="1514" xr:uid="{72DE1153-D339-4CAC-B24D-7BC3DB0CDE23}"/>
    <cellStyle name="Percent 2 7 2 2" xfId="10929" xr:uid="{65117312-688A-4233-821A-634C060258E0}"/>
    <cellStyle name="Percent 2 7 3" xfId="10930" xr:uid="{F49DB32D-6F8D-41CB-AA20-02B34D4EA99C}"/>
    <cellStyle name="Percent 2 8" xfId="1515" xr:uid="{E7D871EA-4B2A-416C-85EF-6894F4156E6F}"/>
    <cellStyle name="Percent 2 8 2" xfId="10931" xr:uid="{78431818-CBB1-49E9-A611-51A3438838E8}"/>
    <cellStyle name="Percent 2 8 3" xfId="39295" xr:uid="{09FB0D80-A092-40E3-B0B4-36AFEC9430A1}"/>
    <cellStyle name="Percent 2 9" xfId="1516" xr:uid="{119B108F-B7E5-4A51-89FA-61D88A444735}"/>
    <cellStyle name="Percent 2 9 2" xfId="1517" xr:uid="{9E45AEB4-E195-4CAD-8424-E09F8F60F58C}"/>
    <cellStyle name="Percent 20" xfId="1518" xr:uid="{1C49AB9E-AC12-4823-95FE-8354616AB3A4}"/>
    <cellStyle name="Percent 20 2" xfId="1519" xr:uid="{139C46EA-F2CD-4F0E-9FDE-8B5FDB26FE38}"/>
    <cellStyle name="Percent 20 2 2" xfId="10932" xr:uid="{85A91BE9-0DC6-4B09-9210-7BB291157AD6}"/>
    <cellStyle name="Percent 20 3" xfId="10933" xr:uid="{7ABD004C-74F3-4A59-ABCE-FC4DE45E8078}"/>
    <cellStyle name="Percent 20 4" xfId="13190" xr:uid="{CD854579-2060-4141-8FB6-21189F913D5C}"/>
    <cellStyle name="Percent 21" xfId="1520" xr:uid="{FADA0F04-13FB-4259-BD88-E94001875F68}"/>
    <cellStyle name="Percent 21 2" xfId="10934" xr:uid="{1E0C44DB-D7AB-4A10-8AFC-5C25D84DF4A0}"/>
    <cellStyle name="Percent 21 3" xfId="13192" xr:uid="{4140D0FF-DE11-4B56-8D49-CAF2F784F791}"/>
    <cellStyle name="Percent 21 3 2" xfId="39297" xr:uid="{132C9B52-0BE2-49E2-9510-2CD2F9558F2E}"/>
    <cellStyle name="Percent 21 4" xfId="39296" xr:uid="{D14C638C-F828-43D6-862C-65FCF116587A}"/>
    <cellStyle name="Percent 22" xfId="1521" xr:uid="{098D6422-CAE3-46E6-B2F7-41E815EC30BE}"/>
    <cellStyle name="Percent 22 2" xfId="10935" xr:uid="{CB5A7959-BBF9-4038-B497-C5E5A4EB8835}"/>
    <cellStyle name="Percent 22 3" xfId="13194" xr:uid="{0F2E3E17-F46B-42C8-9F28-87BC483D16DE}"/>
    <cellStyle name="Percent 23" xfId="1522" xr:uid="{F8584579-3F39-4F91-AF83-A045C2159D06}"/>
    <cellStyle name="Percent 23 2" xfId="10936" xr:uid="{D5EC7117-3C53-451C-8F96-0AF5BC959F1C}"/>
    <cellStyle name="Percent 23 2 2" xfId="14829" xr:uid="{14E93AE8-D49C-4FFE-9FC0-DDE4AF16F1BE}"/>
    <cellStyle name="Percent 23 2 2 2" xfId="20495" xr:uid="{D465C427-783C-4BFD-8B11-E2FBE4A33620}"/>
    <cellStyle name="Percent 23 2 2 3" xfId="28867" xr:uid="{B288D18F-E4B3-4F8E-8D6F-20BE1E5C0485}"/>
    <cellStyle name="Percent 23 2 2 4" xfId="37515" xr:uid="{5D25BFAA-DE96-4F58-A4B5-0BB30E0E47BD}"/>
    <cellStyle name="Percent 23 2 3" xfId="18020" xr:uid="{97ACFD1A-A3C5-4DE3-AE84-FAB738D72649}"/>
    <cellStyle name="Percent 23 2 4" xfId="28866" xr:uid="{3555FE5F-E62C-4B60-AE8D-D9E2F1C9541C}"/>
    <cellStyle name="Percent 23 3" xfId="13196" xr:uid="{CB44613F-2FA9-422B-897E-1FADBE1238BE}"/>
    <cellStyle name="Percent 23 3 2" xfId="15114" xr:uid="{FA67A5C5-B90B-4839-9ECA-12143DBEFAF1}"/>
    <cellStyle name="Percent 23 3 2 2" xfId="20496" xr:uid="{61444A3C-F32C-4FFB-A415-6B478BD04735}"/>
    <cellStyle name="Percent 23 3 2 3" xfId="28869" xr:uid="{FE2C76AD-EAE9-47A6-8C0D-4DAAC288D1B1}"/>
    <cellStyle name="Percent 23 3 2 4" xfId="37516" xr:uid="{2F339393-8888-4C98-B279-0CFD095D212B}"/>
    <cellStyle name="Percent 23 3 3" xfId="18021" xr:uid="{A67C64DB-8499-45E3-963D-AE4EB3ED444F}"/>
    <cellStyle name="Percent 23 3 4" xfId="28868" xr:uid="{244421FA-DB04-417B-B5BE-6F8D50594B9C}"/>
    <cellStyle name="Percent 23 4" xfId="15488" xr:uid="{C87109E9-C3B5-498B-AEDC-17DFFFB96BD5}"/>
    <cellStyle name="Percent 23 4 2" xfId="20497" xr:uid="{5ADEC831-3C94-4519-AECE-F2122C0B5493}"/>
    <cellStyle name="Percent 23 4 2 2" xfId="28871" xr:uid="{190403C4-0D29-401A-B945-41A15CE02A84}"/>
    <cellStyle name="Percent 23 4 3" xfId="18022" xr:uid="{AD51CCB8-25E8-4BB0-9662-F41CA2141CDF}"/>
    <cellStyle name="Percent 23 4 4" xfId="28870" xr:uid="{F826876B-011F-4DCC-B9D2-78E604067621}"/>
    <cellStyle name="Percent 23 4 5" xfId="37517" xr:uid="{7452B6A1-BA20-4FA6-8A10-B1B2FCB9FEAB}"/>
    <cellStyle name="Percent 23 5" xfId="14609" xr:uid="{D59AE81C-A1CB-429F-88E5-BF78C801B0C3}"/>
    <cellStyle name="Percent 23 5 2" xfId="20494" xr:uid="{6A33F298-F175-4E34-8A4E-1380C372A720}"/>
    <cellStyle name="Percent 23 5 3" xfId="28872" xr:uid="{FBF6CFB2-0793-4EBD-AD9A-2C9ACEBCFB94}"/>
    <cellStyle name="Percent 23 5 4" xfId="37518" xr:uid="{904BCE6C-F72E-4368-BFE3-8D3334037595}"/>
    <cellStyle name="Percent 23 6" xfId="18019" xr:uid="{D862F6B8-267A-4FBF-B66D-A30383919F14}"/>
    <cellStyle name="Percent 23 7" xfId="28865" xr:uid="{7BCFF43C-2A24-4611-A1E7-35405F09B011}"/>
    <cellStyle name="Percent 24" xfId="1523" xr:uid="{27E17258-5D4B-4BBF-B211-9BD201607366}"/>
    <cellStyle name="Percent 24 2" xfId="2251" xr:uid="{AFC01F4A-C73D-47DD-8632-1266C0AA2929}"/>
    <cellStyle name="Percent 24 2 2" xfId="13198" xr:uid="{3C938DC7-EB33-41E3-8B30-87130DB2FE96}"/>
    <cellStyle name="Percent 24 3" xfId="13199" xr:uid="{42B605E2-BAC7-4856-93DE-F4804A7A7273}"/>
    <cellStyle name="Percent 24 4" xfId="11060" xr:uid="{3F4455B6-4590-4B5C-A98D-4C40FE90CC5C}"/>
    <cellStyle name="Percent 24 5" xfId="13200" xr:uid="{F8D48AFB-0DEE-452C-B0DB-F2E1ACB548BE}"/>
    <cellStyle name="Percent 24 6" xfId="13197" xr:uid="{07DC100D-58D7-4BD8-AEAD-376CA881BDB3}"/>
    <cellStyle name="Percent 24 7" xfId="39298" xr:uid="{E7E07416-411C-4D5C-A7B7-3C0B385C660F}"/>
    <cellStyle name="Percent 24 8" xfId="3004" xr:uid="{F6D71518-7300-4DD3-8592-630A92339E1D}"/>
    <cellStyle name="Percent 25" xfId="1524" xr:uid="{01568AE5-BF76-4840-B1A5-4EDCBDCAB7D8}"/>
    <cellStyle name="Percent 25 2" xfId="13202" xr:uid="{82224024-0648-48FE-ACC8-510A53E4E5F2}"/>
    <cellStyle name="Percent 25 2 2" xfId="13203" xr:uid="{C6AB037E-1B6B-4CB7-90DE-371DD831E20B}"/>
    <cellStyle name="Percent 25 2 3" xfId="13204" xr:uid="{733712A4-CEB7-4BA4-87A8-592633EA299A}"/>
    <cellStyle name="Percent 25 3" xfId="14610" xr:uid="{67E7782A-EB35-4159-9AEF-F22731EEBE4B}"/>
    <cellStyle name="Percent 25 3 2" xfId="18030" xr:uid="{41CDB033-AD3F-4FB3-B54C-EB1306117A5A}"/>
    <cellStyle name="Percent 25 4" xfId="39299" xr:uid="{B61B9724-A702-4D4C-9AB5-D5B95FF8BE81}"/>
    <cellStyle name="Percent 25 5" xfId="13201" xr:uid="{4889BCFE-FBBE-452C-8A11-653F1FA3C44E}"/>
    <cellStyle name="Percent 26" xfId="1525" xr:uid="{C9522EF9-F4EF-48E8-BC3F-C1A118ED3EF2}"/>
    <cellStyle name="Percent 26 2" xfId="13206" xr:uid="{6CCAD661-86A8-4C21-B051-57940855E1B2}"/>
    <cellStyle name="Percent 26 2 2" xfId="13207" xr:uid="{DF038407-1352-4A9D-B738-56667B0E1DB7}"/>
    <cellStyle name="Percent 26 2 3" xfId="39301" xr:uid="{A79C9413-7DD5-4EDB-AD17-C3CDD582D7B3}"/>
    <cellStyle name="Percent 26 3" xfId="11061" xr:uid="{BE46773F-E654-42AE-BC77-CE725E52C111}"/>
    <cellStyle name="Percent 26 4" xfId="39300" xr:uid="{34A65EE5-5FDE-4F83-8052-A502C5A1D166}"/>
    <cellStyle name="Percent 26 5" xfId="13205" xr:uid="{4D76BD27-1637-4D9B-AA30-778939BDEB2B}"/>
    <cellStyle name="Percent 27" xfId="264" xr:uid="{6D758045-8623-4BB9-85CE-3E98C727A5F7}"/>
    <cellStyle name="Percent 27 2" xfId="2200" xr:uid="{55446BFA-C9E4-41AD-A44C-476190BE3E32}"/>
    <cellStyle name="Percent 27 2 2" xfId="14850" xr:uid="{2663241E-8A9C-4F73-A1BE-2A1BB2419FAE}"/>
    <cellStyle name="Percent 27 3" xfId="13208" xr:uid="{442AF0CD-35AB-4062-97C5-8E3B084AC592}"/>
    <cellStyle name="Percent 28" xfId="1670" xr:uid="{856A36C4-60D3-427E-AE70-32F56F126E3A}"/>
    <cellStyle name="Percent 28 2" xfId="2255" xr:uid="{8B500D4E-6DD2-46C6-B2AF-A01F8BE3CCD7}"/>
    <cellStyle name="Percent 28 2 2" xfId="15039" xr:uid="{8C721F9F-9608-4C98-B15B-82BD4A18881C}"/>
    <cellStyle name="Percent 28 3" xfId="13209" xr:uid="{AC677405-B6EC-4188-AF24-5F234F1EA122}"/>
    <cellStyle name="Percent 29" xfId="1684" xr:uid="{14E50C02-132D-44B9-8888-0B76F8A230FC}"/>
    <cellStyle name="Percent 29 2" xfId="2259" xr:uid="{5D494BC7-3D59-4283-A7CD-4D940C14CA8B}"/>
    <cellStyle name="Percent 29 2 2" xfId="15053" xr:uid="{79E3829C-7A03-442F-BADF-704228076F6F}"/>
    <cellStyle name="Percent 29 3" xfId="13210" xr:uid="{04A91EFC-4799-4429-93CE-A7A3F2C38F16}"/>
    <cellStyle name="Percent 3" xfId="185" xr:uid="{3F92CC6B-A95C-4C3B-B289-741322610913}"/>
    <cellStyle name="Percent 3 10" xfId="1526" xr:uid="{CDFD96B5-1157-4B5E-819F-EDEC1F9AC4FA}"/>
    <cellStyle name="Percent 3 10 2" xfId="13213" xr:uid="{5815F503-9609-4A4B-9565-4C1E0B946348}"/>
    <cellStyle name="Percent 3 10 3" xfId="31307" xr:uid="{22CD1BFE-1724-4699-B0B5-A8E12811BF9A}"/>
    <cellStyle name="Percent 3 10 4" xfId="10937" xr:uid="{F88A5F69-EC82-4DE3-8B78-0C90EEEE091D}"/>
    <cellStyle name="Percent 3 11" xfId="1527" xr:uid="{D58C54B1-11AA-4EA4-9F50-6F6731A18512}"/>
    <cellStyle name="Percent 3 11 2" xfId="2252" xr:uid="{1F38E742-B352-492C-989C-C884E7607570}"/>
    <cellStyle name="Percent 3 11 3" xfId="13211" xr:uid="{538AF731-9804-48B5-AC4E-B1C65D81BBD2}"/>
    <cellStyle name="Percent 3 2" xfId="186" xr:uid="{DC0711AA-ABDA-4696-95FF-4DFE321DE8C4}"/>
    <cellStyle name="Percent 3 2 2" xfId="2814" xr:uid="{1841C44B-DF41-4C6D-863D-9F0D6DFBA74D}"/>
    <cellStyle name="Percent 3 2 2 2" xfId="10938" xr:uid="{A01D31D6-3713-4E4A-8ED9-BE21C0A90734}"/>
    <cellStyle name="Percent 3 2 2 7" xfId="35101" xr:uid="{27FCA4A5-E419-44F6-A83E-214D040EF7E5}"/>
    <cellStyle name="Percent 3 2 3" xfId="10939" xr:uid="{5D5053F1-5208-46C5-805D-9E87608A187E}"/>
    <cellStyle name="Percent 3 2 3 2" xfId="31308" xr:uid="{FB66BEE1-EB81-4DC6-A594-1D33F1531CAF}"/>
    <cellStyle name="Percent 3 2 4" xfId="13214" xr:uid="{CB90BE67-12B4-434B-8C70-27FFB6DC807B}"/>
    <cellStyle name="Percent 3 3" xfId="187" xr:uid="{13AC2DD3-2D39-479C-B9DE-30C4D69EDB92}"/>
    <cellStyle name="Percent 3 3 2" xfId="2815" xr:uid="{578DE61E-8C4B-461C-A13B-2E374A9335BF}"/>
    <cellStyle name="Percent 3 3 2 2" xfId="10940" xr:uid="{99C25115-FCAC-4DBB-92F0-BB0D838E2C70}"/>
    <cellStyle name="Percent 3 3 3" xfId="10941" xr:uid="{651EEC68-413B-4914-9ADC-7E28B083600E}"/>
    <cellStyle name="Percent 3 3 7" xfId="35098" xr:uid="{87A974CA-AFA6-413D-9CD7-BDCECB855DD9}"/>
    <cellStyle name="Percent 3 4" xfId="1528" xr:uid="{8E26F4AA-AFB4-46AB-B378-9AE8C51B70FE}"/>
    <cellStyle name="Percent 3 4 2" xfId="1529" xr:uid="{D2629090-7FD5-4E40-BB59-BAB25476EE5C}"/>
    <cellStyle name="Percent 3 4 2 2" xfId="10942" xr:uid="{490BBCB3-7967-4F09-8A84-D73178AF65CA}"/>
    <cellStyle name="Percent 3 4 3" xfId="10943" xr:uid="{543798A9-C762-4070-BA9E-F97353F6FA1D}"/>
    <cellStyle name="Percent 3 4 3 2" xfId="18043" xr:uid="{C4D88EE7-9E7A-4FC2-81AE-1F62C7FB6EB9}"/>
    <cellStyle name="Percent 3 5" xfId="1530" xr:uid="{D9322F2B-3E82-41CE-85F2-231881C30FFE}"/>
    <cellStyle name="Percent 3 5 2" xfId="1531" xr:uid="{898D4CA8-AA1B-41ED-839D-6D884E4F4E72}"/>
    <cellStyle name="Percent 3 5 2 2" xfId="10944" xr:uid="{21E23849-E7D1-4963-9448-D033EF3FE230}"/>
    <cellStyle name="Percent 3 5 3" xfId="10945" xr:uid="{448D2A2A-25E1-44C1-A493-985977D3358F}"/>
    <cellStyle name="Percent 3 6" xfId="1532" xr:uid="{1E19511E-0B33-4F2E-B424-BAB121D0BD1B}"/>
    <cellStyle name="Percent 3 6 2" xfId="1533" xr:uid="{CFD2E1DD-563E-4787-B6DE-4E22F6029FE5}"/>
    <cellStyle name="Percent 3 6 2 2" xfId="10946" xr:uid="{9D44ABB1-3C48-4126-94D0-F6C8A2B2E6A0}"/>
    <cellStyle name="Percent 3 6 3" xfId="10947" xr:uid="{1A64D8DF-7254-4A13-B3B9-09AA6CE381A2}"/>
    <cellStyle name="Percent 3 7" xfId="1534" xr:uid="{0DD7E3DC-D4F6-43AC-9144-3713F42333E9}"/>
    <cellStyle name="Percent 3 7 2" xfId="1535" xr:uid="{B2D0118F-6CCE-4818-A5F3-2655FDC9950D}"/>
    <cellStyle name="Percent 3 7 2 2" xfId="10948" xr:uid="{A30372E1-B19E-4F16-9F82-E9C9411D43F4}"/>
    <cellStyle name="Percent 3 7 3" xfId="10949" xr:uid="{C59A49BC-A76C-44E4-85AD-4CC457E17747}"/>
    <cellStyle name="Percent 3 8" xfId="1536" xr:uid="{B51EDD6A-A26E-4470-A3C7-FCFC605CA5E9}"/>
    <cellStyle name="Percent 3 8 2" xfId="1537" xr:uid="{7BF30971-3A08-4655-B7B4-33E6E1AEEBF5}"/>
    <cellStyle name="Percent 3 8 2 2" xfId="10950" xr:uid="{E1A6F932-DB45-4A9C-8C2D-86AE7B0D3CA1}"/>
    <cellStyle name="Percent 3 8 3" xfId="10951" xr:uid="{AD4ABA69-9D60-40F8-B42F-AA3ABCADAF0C}"/>
    <cellStyle name="Percent 3 9" xfId="1538" xr:uid="{1ECA7D6A-69D1-4004-9C22-C1D9B12EA1C6}"/>
    <cellStyle name="Percent 3 9 2" xfId="10952" xr:uid="{A092447E-2D9B-4E8E-BC09-B91ACD086E7B}"/>
    <cellStyle name="Percent 30" xfId="1735" xr:uid="{2E225F46-8E3E-4D42-AB53-FCECFF9B5F8A}"/>
    <cellStyle name="Percent 30 2" xfId="2274" xr:uid="{C1E0D339-31F0-44C1-8210-D31278A3BFDF}"/>
    <cellStyle name="Percent 30 2 2" xfId="15056" xr:uid="{5F39FA0B-F777-42B1-A840-7042C4DD2EEB}"/>
    <cellStyle name="Percent 30 3" xfId="13241" xr:uid="{5537777F-577A-4EA7-9632-6C39669536ED}"/>
    <cellStyle name="Percent 31" xfId="1674" xr:uid="{8F271CD9-3636-41C0-A757-FA31E64DAF83}"/>
    <cellStyle name="Percent 31 2" xfId="2258" xr:uid="{1458089C-51A5-4C2C-9BC9-E307818FB7FD}"/>
    <cellStyle name="Percent 31 2 2" xfId="15049" xr:uid="{A7BEDE5F-DCB9-44C8-BC21-FFE9CFEC646E}"/>
    <cellStyle name="Percent 31 3" xfId="13242" xr:uid="{F8C4CB9A-00C8-418A-A44D-0AE4E838734E}"/>
    <cellStyle name="Percent 32" xfId="1734" xr:uid="{8BF97A87-B6B2-4E78-A5B2-6F997D4FF7C2}"/>
    <cellStyle name="Percent 32 2" xfId="2273" xr:uid="{ED2BABE7-67F7-45A1-B8F3-47BBC45540FB}"/>
    <cellStyle name="Percent 32 2 2" xfId="15035" xr:uid="{BB5C7311-E5DD-4D66-98C8-C1C589940AC4}"/>
    <cellStyle name="Percent 32 3" xfId="13243" xr:uid="{E4DEE4AB-F596-482A-87C5-5EA1D71E2E4D}"/>
    <cellStyle name="Percent 33" xfId="1685" xr:uid="{1B641FDB-03E0-49A7-83A2-9CACC97E299D}"/>
    <cellStyle name="Percent 33 2" xfId="2260" xr:uid="{269E3926-637C-4E63-B925-0C894210260F}"/>
    <cellStyle name="Percent 33 2 2" xfId="15044" xr:uid="{EBEE2F23-D340-4620-9B7B-9675DAE9F9B7}"/>
    <cellStyle name="Percent 33 3" xfId="13244" xr:uid="{ED4FE9F5-25DD-41B9-AE86-D51AF8FE50AE}"/>
    <cellStyle name="Percent 34" xfId="1733" xr:uid="{0014424B-5D4F-4CD3-8A85-CF1DF1FC1895}"/>
    <cellStyle name="Percent 34 2" xfId="2272" xr:uid="{F14987EE-A13D-4C82-AD86-35C15CD02260}"/>
    <cellStyle name="Percent 34 2 2" xfId="15278" xr:uid="{DA188BD9-02DD-48BB-BCC4-486603B0201B}"/>
    <cellStyle name="Percent 34 3" xfId="13245" xr:uid="{F292C0B9-2E3C-4D31-ACE4-4560EF2528D1}"/>
    <cellStyle name="Percent 35" xfId="1686" xr:uid="{97ED5570-D96C-4318-8518-580DB6F2DE66}"/>
    <cellStyle name="Percent 35 2" xfId="2261" xr:uid="{75107860-6066-4DE7-B59D-E5D4020D0F37}"/>
    <cellStyle name="Percent 35 2 2" xfId="15727" xr:uid="{C3311635-180E-4DD0-964D-D8FCF5BFE92D}"/>
    <cellStyle name="Percent 35 3" xfId="13246" xr:uid="{DB0692DF-D7B6-4EE5-AB2A-592D963A9DB6}"/>
    <cellStyle name="Percent 36" xfId="1736" xr:uid="{A69A471B-C818-4D26-9B32-FD43CB3D3AEC}"/>
    <cellStyle name="Percent 36 2" xfId="2275" xr:uid="{303B4B0D-0857-4A3F-B43D-49FE4245A992}"/>
    <cellStyle name="Percent 36 2 2" xfId="28874" xr:uid="{8D400299-0BC9-4F23-B824-377CF34BBF43}"/>
    <cellStyle name="Percent 36 2 3" xfId="20498" xr:uid="{D5DD3F23-3FF6-4EE4-AFA1-AF35361B5FC3}"/>
    <cellStyle name="Percent 36 3" xfId="18059" xr:uid="{D63F606E-8F4C-40DC-B059-D72343517514}"/>
    <cellStyle name="Percent 36 4" xfId="28873" xr:uid="{A002A7D9-9D7E-467E-827A-E5F8624FA82F}"/>
    <cellStyle name="Percent 36 5" xfId="39302" xr:uid="{4612AEA3-1DDC-479F-AB72-56029987731D}"/>
    <cellStyle name="Percent 36 6" xfId="13247" xr:uid="{B4913856-93E0-4CC3-A5D9-3A5BDDB8DFF9}"/>
    <cellStyle name="Percent 37" xfId="1727" xr:uid="{4DB1056C-201E-47F7-9AE0-07E4247B989A}"/>
    <cellStyle name="Percent 37 2" xfId="2270" xr:uid="{5F7854DE-250F-4F25-88D8-A93E11EBC1EA}"/>
    <cellStyle name="Percent 37 2 2" xfId="28876" xr:uid="{1E1B2708-BC31-4181-BB34-762B56B2AD8F}"/>
    <cellStyle name="Percent 37 2 3" xfId="20499" xr:uid="{3AFF3ECD-D498-4F58-85D3-C20C21D3D09B}"/>
    <cellStyle name="Percent 37 3" xfId="18060" xr:uid="{A1DD45FA-9D7D-4B78-A9CE-7E27AED04622}"/>
    <cellStyle name="Percent 37 4" xfId="28875" xr:uid="{33642634-677F-4DC6-92AC-4DACF4225FC7}"/>
    <cellStyle name="Percent 37 5" xfId="39303" xr:uid="{184D6466-D61D-4980-BAD7-7A36313D54C3}"/>
    <cellStyle name="Percent 37 6" xfId="13248" xr:uid="{B2D48E64-A458-49F9-9C19-461379EED035}"/>
    <cellStyle name="Percent 38" xfId="1811" xr:uid="{A30B06EA-F39B-4336-B493-3347A3E1BA59}"/>
    <cellStyle name="Percent 38 2" xfId="2321" xr:uid="{5E71C49D-9587-4F35-8F14-98A0F8C280F4}"/>
    <cellStyle name="Percent 38 2 2" xfId="28878" xr:uid="{DBFBA21A-1367-483C-95C3-41B74CAD1124}"/>
    <cellStyle name="Percent 38 2 3" xfId="20500" xr:uid="{955089A8-6284-4469-B889-A8E85CB14FFB}"/>
    <cellStyle name="Percent 38 3" xfId="18061" xr:uid="{3D2195F5-2590-4C39-B2C5-215A8BC112FC}"/>
    <cellStyle name="Percent 38 4" xfId="28877" xr:uid="{44905FC9-C7E5-49F5-A806-958F325DF3B5}"/>
    <cellStyle name="Percent 38 5" xfId="39304" xr:uid="{DB666713-23D1-41BA-8AA5-9759B34FD93B}"/>
    <cellStyle name="Percent 38 6" xfId="13249" xr:uid="{BAF51525-DA71-4A34-8EF6-F8CF79188E05}"/>
    <cellStyle name="Percent 39" xfId="2128" xr:uid="{9DD484D8-3D17-48E6-84C4-6F2150051726}"/>
    <cellStyle name="Percent 39 2" xfId="2452" xr:uid="{E40123BA-D535-4A49-AF9D-B24453864114}"/>
    <cellStyle name="Percent 39 2 2" xfId="18062" xr:uid="{37B5C807-3883-4A32-BA70-CA2A03CB9F17}"/>
    <cellStyle name="Percent 39 3" xfId="39305" xr:uid="{1063BEA3-3266-492D-AB0E-1B23DE672B4D}"/>
    <cellStyle name="Percent 39 4" xfId="13250" xr:uid="{25E5347F-65D6-49D1-A1AF-3849B6926177}"/>
    <cellStyle name="Percent 4" xfId="188" xr:uid="{20631620-5B4D-4782-9611-24B5B3E2D9D6}"/>
    <cellStyle name="Percent 4 2" xfId="189" xr:uid="{F53609A5-C6D8-40EF-8397-495D616265D8}"/>
    <cellStyle name="Percent 4 2 2" xfId="2816" xr:uid="{B03D605C-C258-467F-B517-CB7331B8BFAA}"/>
    <cellStyle name="Percent 4 2 2 2" xfId="10953" xr:uid="{7EDEF40D-4AC4-49CD-8081-A8AD8102F4D3}"/>
    <cellStyle name="Percent 4 2 3" xfId="10954" xr:uid="{ACDAC628-CA32-4359-A196-3F2804ED6B5A}"/>
    <cellStyle name="Percent 4 3" xfId="1539" xr:uid="{2349FB53-8AA7-402C-A8C2-888AAEC8755B}"/>
    <cellStyle name="Percent 4 3 2" xfId="10955" xr:uid="{051144C6-C86F-484D-BCB4-9449C4FD34AA}"/>
    <cellStyle name="Percent 4 3 2 2" xfId="21643" xr:uid="{D0B05E6B-021E-4674-92A0-02758AC8D2DD}"/>
    <cellStyle name="Percent 4 3 2 2 2" xfId="28880" xr:uid="{6D8E6FA1-524A-4E2F-8258-6A1B030196A0}"/>
    <cellStyle name="Percent 4 3 2 3" xfId="18067" xr:uid="{AB7C4BB4-21DE-44A8-A774-633BF49B8805}"/>
    <cellStyle name="Percent 4 3 2 4" xfId="28879" xr:uid="{907B9770-4D46-4013-9DB5-F1AE06D68845}"/>
    <cellStyle name="Percent 4 3 2 5" xfId="31310" xr:uid="{33CB794B-3BF9-4639-8C4A-60DA9106C8A8}"/>
    <cellStyle name="Percent 4 3 3" xfId="31309" xr:uid="{300C8426-A246-45CA-9D39-872BBA9C078B}"/>
    <cellStyle name="Percent 4 3 4" xfId="2817" xr:uid="{F808CCF4-D15A-44F9-AC52-F16E6DED51FC}"/>
    <cellStyle name="Percent 4 4" xfId="1540" xr:uid="{3F2B082A-29C2-4FE9-8534-8F66E044DF29}"/>
    <cellStyle name="Percent 4 4 2" xfId="13256" xr:uid="{EFA0755F-297F-43F0-8014-C82BE766E664}"/>
    <cellStyle name="Percent 4 4 2 2" xfId="21644" xr:uid="{87F7C1E1-54D4-44DE-9522-0FBF3ACDA2CB}"/>
    <cellStyle name="Percent 4 4 2 3" xfId="28882" xr:uid="{8DC16503-4F3E-4DD7-8C3E-48100A497D95}"/>
    <cellStyle name="Percent 4 4 2 4" xfId="31312" xr:uid="{618D7A7B-B582-4EE4-8E90-A71A6B5AB73E}"/>
    <cellStyle name="Percent 4 4 2 5" xfId="37519" xr:uid="{408732D8-97EA-40D8-B030-3F648BDEC53D}"/>
    <cellStyle name="Percent 4 4 3" xfId="18068" xr:uid="{880A5A42-82D0-4CFE-8948-23DA98C84A6B}"/>
    <cellStyle name="Percent 4 4 4" xfId="28881" xr:uid="{7F38ECA6-3132-47B2-BB64-24E73039A715}"/>
    <cellStyle name="Percent 4 4 5" xfId="31311" xr:uid="{74309D19-7C22-47D9-936F-FC84D3493A45}"/>
    <cellStyle name="Percent 4 4 6" xfId="10956" xr:uid="{7AB0F7F5-9988-4AA7-8A79-21C0A6AE71A5}"/>
    <cellStyle name="Percent 4 5" xfId="13251" xr:uid="{41B7A1C7-A692-43DD-8EB7-4C1946685874}"/>
    <cellStyle name="Percent 40" xfId="1854" xr:uid="{7F0B2C4C-A4E1-4667-9B14-72C02ECD1D12}"/>
    <cellStyle name="Percent 40 2" xfId="2345" xr:uid="{F0321CF3-8199-4B10-850F-0D32B743B4D6}"/>
    <cellStyle name="Percent 40 2 2" xfId="21450" xr:uid="{7AA1DF4A-B932-4E5C-93D1-0A654FDD11A5}"/>
    <cellStyle name="Percent 40 3" xfId="39306" xr:uid="{38D43F02-13C1-4CFE-8342-446631068D28}"/>
    <cellStyle name="Percent 40 4" xfId="13257" xr:uid="{3D46868D-94CC-4AE4-9766-E0FBDD9BF285}"/>
    <cellStyle name="Percent 41" xfId="2151" xr:uid="{A3A64463-45E1-4607-A2D1-43C6F0CF609C}"/>
    <cellStyle name="Percent 41 2" xfId="2465" xr:uid="{EAE397D8-845E-4527-9974-F678265B7C6A}"/>
    <cellStyle name="Percent 41 2 2" xfId="39307" xr:uid="{7E57BD63-7F65-4EF8-8CCA-C346CE8BE933}"/>
    <cellStyle name="Percent 41 3" xfId="13258" xr:uid="{7A622D63-C339-4F0F-B931-82E0243F9606}"/>
    <cellStyle name="Percent 42" xfId="2191" xr:uid="{63F60F74-3BCF-4C1B-A536-8D9E6BE5BCB9}"/>
    <cellStyle name="Percent 42 2" xfId="2487" xr:uid="{02ED77E5-37A0-406D-90D8-5F0BD7CCA873}"/>
    <cellStyle name="Percent 42 2 2" xfId="39308" xr:uid="{4517C890-C6A9-41B7-AD02-EB65719EC04C}"/>
    <cellStyle name="Percent 42 3" xfId="13259" xr:uid="{3A912B4D-E746-43F9-B97A-7D491A912ED1}"/>
    <cellStyle name="Percent 43" xfId="2192" xr:uid="{8EF2A88F-E9D9-442B-AB51-6FAFA6F45B6A}"/>
    <cellStyle name="Percent 43 2" xfId="2488" xr:uid="{38F38783-67A4-4A5F-8170-9C6E2443F711}"/>
    <cellStyle name="Percent 43 2 2" xfId="39309" xr:uid="{5137CFC4-B31D-4865-9F7E-907D6F524E25}"/>
    <cellStyle name="Percent 43 3" xfId="13260" xr:uid="{0CFBFA7B-6EF5-404B-B5D5-55F4C4D33D09}"/>
    <cellStyle name="Percent 44" xfId="2496" xr:uid="{1DBBBFA9-62D4-4728-919F-38E8C8913042}"/>
    <cellStyle name="Percent 44 2" xfId="39310" xr:uid="{20DB0AAE-3FE5-4466-93D9-0A9016EDFED4}"/>
    <cellStyle name="Percent 44 3" xfId="13261" xr:uid="{2BECCF6D-1662-41F6-BA17-1088EE909D80}"/>
    <cellStyle name="Percent 45" xfId="13262" xr:uid="{665CFA7E-8F30-4BEA-ABB6-D6BCB2149DA8}"/>
    <cellStyle name="Percent 46" xfId="13263" xr:uid="{AE302413-8C12-4268-AB71-44026CD45CE1}"/>
    <cellStyle name="Percent 47" xfId="13264" xr:uid="{2148C0A6-4EEF-439F-850A-E0A956D2BEB2}"/>
    <cellStyle name="Percent 48" xfId="13265" xr:uid="{B20645A3-1A42-4F73-92C5-8C771D2FE04E}"/>
    <cellStyle name="Percent 49" xfId="14427" xr:uid="{FF37BC98-E88E-43BA-994C-7D70B40BE039}"/>
    <cellStyle name="Percent 5" xfId="190" xr:uid="{7B1423CF-E94E-4D1D-8B27-F53E250C5588}"/>
    <cellStyle name="Percent 5 2" xfId="1541" xr:uid="{3E1B86CC-3C31-4B35-AE89-B2E910CC83F2}"/>
    <cellStyle name="Percent 5 2 2" xfId="10957" xr:uid="{9C13A57A-1D4A-4327-B63D-C3DE1BC7420A}"/>
    <cellStyle name="Percent 5 3" xfId="1542" xr:uid="{53A82FD7-4BDF-43E6-845E-F69D19850437}"/>
    <cellStyle name="Percent 5 3 2" xfId="13268" xr:uid="{29D7DF5F-D110-46D3-BDF3-D75D424035EB}"/>
    <cellStyle name="Percent 5 3 2 2" xfId="21645" xr:uid="{9D2D2836-F884-4EA0-B132-4A4C22F8A48C}"/>
    <cellStyle name="Percent 5 3 2 3" xfId="28884" xr:uid="{85B23DEA-20EC-433E-BF65-B2A12EDF1866}"/>
    <cellStyle name="Percent 5 3 2 4" xfId="31315" xr:uid="{75C96D04-7C1B-448F-B8A8-696D68F2EFE3}"/>
    <cellStyle name="Percent 5 3 2 5" xfId="37520" xr:uid="{3DF3B556-F125-4478-B697-171D8DFB1142}"/>
    <cellStyle name="Percent 5 3 3" xfId="18071" xr:uid="{74837725-3CD4-4290-8659-FE0567CE06FF}"/>
    <cellStyle name="Percent 5 3 4" xfId="28883" xr:uid="{110E2C9E-4F3A-4C83-A519-99D0FA799587}"/>
    <cellStyle name="Percent 5 3 5" xfId="31314" xr:uid="{A8FC1D88-E151-41B3-B682-87F0F2107774}"/>
    <cellStyle name="Percent 5 3 6" xfId="10958" xr:uid="{F9F93CF9-E7C9-47F9-B173-04FED4ED40C4}"/>
    <cellStyle name="Percent 5 4" xfId="1543" xr:uid="{8986EEB9-921A-4BE9-8363-64FA92136490}"/>
    <cellStyle name="Percent 5 4 2" xfId="21646" xr:uid="{852756D5-D55D-4315-9A54-311CB46631E1}"/>
    <cellStyle name="Percent 5 4 2 2" xfId="28886" xr:uid="{FF4600F0-0589-4B9C-8E40-EFA3CADECD3B}"/>
    <cellStyle name="Percent 5 4 2 3" xfId="31317" xr:uid="{B17C6FB0-266E-4C56-957A-496D587DE296}"/>
    <cellStyle name="Percent 5 4 3" xfId="18072" xr:uid="{94A2E427-6A6F-4052-AEFD-CB738CF6F428}"/>
    <cellStyle name="Percent 5 4 4" xfId="28885" xr:uid="{A8F575CD-D831-4DD1-91BE-8A090BCF9BC8}"/>
    <cellStyle name="Percent 5 4 5" xfId="31316" xr:uid="{6EEE992D-8216-4CF7-8234-A65BBB8BE050}"/>
    <cellStyle name="Percent 5 4 6" xfId="37521" xr:uid="{4F8DF9BA-AA69-43AC-AF3C-CFF695E6F765}"/>
    <cellStyle name="Percent 5 5" xfId="13266" xr:uid="{75546956-84A7-4CCB-9BD1-57888EBF0BA4}"/>
    <cellStyle name="Percent 5 6" xfId="31313" xr:uid="{427F39E3-6593-4181-9A39-EDE99F083E40}"/>
    <cellStyle name="Percent 50" xfId="14618" xr:uid="{B3BBF9D7-E6E3-4C7E-90C8-1E902FFB2FD3}"/>
    <cellStyle name="Percent 51" xfId="15747" xr:uid="{B04D8540-5E60-4850-9431-F9DA41C7FC00}"/>
    <cellStyle name="Percent 52" xfId="14634" xr:uid="{7B631AC7-979B-45FF-8BEA-747F55D546A8}"/>
    <cellStyle name="Percent 53" xfId="14599" xr:uid="{E5147BBE-9440-4740-B6C2-2341B67B2E63}"/>
    <cellStyle name="Percent 54" xfId="15751" xr:uid="{6A175EB1-34BC-43E1-9101-592298F626EB}"/>
    <cellStyle name="Percent 54 2" xfId="37522" xr:uid="{32D6436F-E29C-4A5A-A32C-59F35667F191}"/>
    <cellStyle name="Percent 55" xfId="15754" xr:uid="{388391F8-C8A5-4E13-96D7-2A8C4E797E08}"/>
    <cellStyle name="Percent 55 2" xfId="37523" xr:uid="{05EED73F-3EEC-4F8B-A4EB-D69D8956EBE2}"/>
    <cellStyle name="Percent 56" xfId="15757" xr:uid="{114B95C9-ABFC-4E72-BF8C-F7D6A14913E5}"/>
    <cellStyle name="Percent 56 2" xfId="37524" xr:uid="{B12693C7-61DD-47CB-A96D-C03397DBC753}"/>
    <cellStyle name="Percent 57" xfId="15760" xr:uid="{EC90AD7D-24DF-4825-B8C7-6FC4D021E3F6}"/>
    <cellStyle name="Percent 57 2" xfId="37525" xr:uid="{73EA28A1-DBEA-4B7A-982D-E0D5A9387671}"/>
    <cellStyle name="Percent 58" xfId="15763" xr:uid="{00EB7560-F3D0-4BA8-A856-3079CDAAB82B}"/>
    <cellStyle name="Percent 58 2" xfId="37526" xr:uid="{CF1D56D9-81FF-4073-9ADF-F995EE0CE4D5}"/>
    <cellStyle name="Percent 59" xfId="15766" xr:uid="{8BE59201-C416-47B0-9C26-9E62EFCD365A}"/>
    <cellStyle name="Percent 59 2" xfId="37527" xr:uid="{0FA1E512-A8DA-4BE1-88D0-6882B42F4C6C}"/>
    <cellStyle name="Percent 6" xfId="191" xr:uid="{3F789ECA-3252-4CB4-8BB7-9918ACB1FF0D}"/>
    <cellStyle name="Percent 6 2" xfId="1544" xr:uid="{590B837E-C278-44ED-978B-27FEFD312D9E}"/>
    <cellStyle name="Percent 6 2 2" xfId="2253" xr:uid="{B144AE4F-D7AA-4CF8-84B4-BF4BE99852D0}"/>
    <cellStyle name="Percent 6 2 2 2" xfId="13271" xr:uid="{C51EC3E4-9647-48CD-BD9A-9FA916774F60}"/>
    <cellStyle name="Percent 6 2 2 3" xfId="11070" xr:uid="{6E056D18-B7CD-459E-8089-FDA0CA23B79C}"/>
    <cellStyle name="Percent 6 2 2 4" xfId="39312" xr:uid="{BFC20F82-EE38-485E-A089-467FDCC89AB8}"/>
    <cellStyle name="Percent 6 2 2 5" xfId="10959" xr:uid="{AA014DF0-23E3-4B15-9293-13F4BAAD1F52}"/>
    <cellStyle name="Percent 6 2 3" xfId="13272" xr:uid="{5693CD0B-24CC-4CB1-A7EA-2EEEE0AD4C7C}"/>
    <cellStyle name="Percent 6 2 4" xfId="13270" xr:uid="{24238FCE-72E4-4F61-9834-35AB2B201D59}"/>
    <cellStyle name="Percent 6 2 5" xfId="39311" xr:uid="{ACF9968F-5238-40E6-8196-22A7F8C0239E}"/>
    <cellStyle name="Percent 6 2 6" xfId="2818" xr:uid="{DA463DD2-D23B-49E5-833C-01D51689FF1C}"/>
    <cellStyle name="Percent 6 3" xfId="10960" xr:uid="{052664BF-B58F-4DF1-9F26-D910ED66DA4E}"/>
    <cellStyle name="Percent 6 4" xfId="13269" xr:uid="{39849D0B-2113-4A5A-A388-0C76722278E6}"/>
    <cellStyle name="Percent 60" xfId="19462" xr:uid="{6F3EBC6B-45DC-4FA9-975F-56DAC3C31727}"/>
    <cellStyle name="Percent 61" xfId="22230" xr:uid="{EFF55322-1C0F-4C45-8794-8E9CA6BE3E66}"/>
    <cellStyle name="Percent 62" xfId="26086" xr:uid="{AC41F9CD-15FB-43D7-827E-0AE5363EAAFA}"/>
    <cellStyle name="Percent 63" xfId="35086" xr:uid="{744ED12B-BA7B-4AC9-906E-3F69FD548648}"/>
    <cellStyle name="Percent 64" xfId="38808" xr:uid="{762548BA-97CF-4CF2-AA47-F5437AAAF59E}"/>
    <cellStyle name="Percent 65" xfId="2547" xr:uid="{7CD2B27A-5B7A-41D7-BE5B-538CF04158C0}"/>
    <cellStyle name="Percent 66" xfId="2544" xr:uid="{E4B2A587-9683-4861-8697-9ED9E46FA9C6}"/>
    <cellStyle name="Percent 67" xfId="2189" xr:uid="{E2E233E9-BA3F-49F8-A5B6-158181780C08}"/>
    <cellStyle name="Percent 7" xfId="192" xr:uid="{3CEEB7E9-78CC-4E59-9014-7AF967F9C8C4}"/>
    <cellStyle name="Percent 7 2" xfId="2819" xr:uid="{9C47E3CF-C70E-4466-A4FD-74C732E32C2E}"/>
    <cellStyle name="Percent 7 2 2" xfId="10961" xr:uid="{22620030-E880-47C1-884C-F0B0D8FE0211}"/>
    <cellStyle name="Percent 7 3" xfId="10962" xr:uid="{1BFC2CEC-C7A0-4950-96A8-0E4EA5E05DC5}"/>
    <cellStyle name="Percent 7 3 2" xfId="37528" xr:uid="{FB7405D3-5CAC-4314-8824-C5A81801B50B}"/>
    <cellStyle name="Percent 7 4" xfId="13274" xr:uid="{8A54C5A0-F89C-4707-9374-8E606D1DA765}"/>
    <cellStyle name="Percent 8" xfId="193" xr:uid="{4A115075-A3FA-4C05-8637-BFDA878940E2}"/>
    <cellStyle name="Percent 8 2" xfId="194" xr:uid="{E9C40BF0-6EC2-4C3A-B327-DE78F2EE50DE}"/>
    <cellStyle name="Percent 8 2 2" xfId="195" xr:uid="{39286F38-8247-41B6-927A-B96AD319D8CC}"/>
    <cellStyle name="Percent 8 2 2 2" xfId="2820" xr:uid="{C1DCF0C1-1114-4F0F-AA6D-334479B13295}"/>
    <cellStyle name="Percent 8 2 2 2 2" xfId="10963" xr:uid="{BD379C32-D939-4051-A14F-27B3956C1901}"/>
    <cellStyle name="Percent 8 2 2 3" xfId="10964" xr:uid="{2CF39605-6B6D-4E06-8B7F-96068610159B}"/>
    <cellStyle name="Percent 8 2 3" xfId="2821" xr:uid="{215CDE98-0984-436D-BCF8-20150AC9428F}"/>
    <cellStyle name="Percent 8 2 3 2" xfId="10965" xr:uid="{C793F226-2917-4D33-8B20-4B074C703030}"/>
    <cellStyle name="Percent 8 2 4" xfId="10966" xr:uid="{AB180BA0-8879-445F-9FFA-EEC5810C7466}"/>
    <cellStyle name="Percent 8 3" xfId="2822" xr:uid="{92EE70BB-E100-413E-92E9-88A98BC94B81}"/>
    <cellStyle name="Percent 8 3 2" xfId="10967" xr:uid="{03E19E93-AC70-4FFD-A2F4-85AA39289C4A}"/>
    <cellStyle name="Percent 8 4" xfId="10968" xr:uid="{5210CF8B-0994-45F3-8416-2DD96A5F4CC2}"/>
    <cellStyle name="Percent 8 5" xfId="13276" xr:uid="{76DBC21D-F630-4B6C-A71D-0A64AA99D9A5}"/>
    <cellStyle name="Percent 9" xfId="196" xr:uid="{4CE52B39-F91D-496C-B7BA-A2BE6174CCC2}"/>
    <cellStyle name="Percent 9 2" xfId="197" xr:uid="{FC2C8F2D-1BE6-4170-9D7E-ED50F687AFE1}"/>
    <cellStyle name="Percent 9 2 2" xfId="2823" xr:uid="{2DA5FDB0-6E88-44CB-895C-443DB46D8729}"/>
    <cellStyle name="Percent 9 2 2 2" xfId="10969" xr:uid="{DBE65B1E-5A0B-489A-8ED6-7D74055DDFAE}"/>
    <cellStyle name="Percent 9 2 3" xfId="10970" xr:uid="{93D58B01-9DA9-4D2E-B8CB-60158935602B}"/>
    <cellStyle name="Percent 9 3" xfId="2824" xr:uid="{53F4E107-2D8E-4D8F-8F7A-E2FAD4840C77}"/>
    <cellStyle name="Percent 9 3 2" xfId="10971" xr:uid="{85A27F11-EA35-41F4-936C-70C01A7F1D46}"/>
    <cellStyle name="Percent 9 4" xfId="10972" xr:uid="{5030A431-1794-4BAB-AEA4-6D4BBF6B57FA}"/>
    <cellStyle name="Percent 9 5" xfId="13282" xr:uid="{BA507266-33A3-417C-80CE-58C4F3777C9E}"/>
    <cellStyle name="Percent[0]" xfId="1545" xr:uid="{B8F90074-5457-46F2-BADA-36FDA6E9F655}"/>
    <cellStyle name="Percentuale 2" xfId="10973" xr:uid="{31D963EA-5A50-4158-839A-390904C8AF07}"/>
    <cellStyle name="Percentuale 2 2" xfId="39314" xr:uid="{97A07FFE-ACAF-43EF-B231-1F86B9131A1F}"/>
    <cellStyle name="Percentuale 2 3" xfId="39313" xr:uid="{3C5A3501-B96C-49AE-BA14-29C9A4B59076}"/>
    <cellStyle name="Percentuale 3" xfId="10974" xr:uid="{14D0998E-A771-445E-8B70-E2307EE4750B}"/>
    <cellStyle name="Planned" xfId="28887" xr:uid="{DC390B25-313C-4148-86B1-3395DB2456A9}"/>
    <cellStyle name="Plug" xfId="32427" xr:uid="{BCC62724-4E8E-45B5-AAB3-B7A3BA5989A8}"/>
    <cellStyle name="Porcentaje 2" xfId="13286" xr:uid="{CA249F43-D556-4B46-B617-F020FDDC17D0}"/>
    <cellStyle name="Porcentaje 2 2" xfId="13287" xr:uid="{A56DD8BF-D9B5-40F4-BBF4-89383E983C79}"/>
    <cellStyle name="Porcentaje 3" xfId="13288" xr:uid="{F0CC0D7B-D0F0-4F28-8BAE-C4339507E17D}"/>
    <cellStyle name="Porcentaje 3 2" xfId="13289" xr:uid="{7688E61B-AD53-45D9-9AA5-B096A2CADD89}"/>
    <cellStyle name="Porcentual 2" xfId="8586" xr:uid="{A37E1DB7-3414-4E65-A509-D6A04B9C66FE}"/>
    <cellStyle name="Porcentual 2 2" xfId="8587" xr:uid="{CD9CFDCC-988F-421B-A59C-0F8FC9906B53}"/>
    <cellStyle name="Porcentual 2 2 2" xfId="13292" xr:uid="{8F66D490-D95B-4DDB-9203-5163E4545F8E}"/>
    <cellStyle name="Porcentual 2 3" xfId="13293" xr:uid="{86A59327-C4DD-4613-B953-BD233DCA28C1}"/>
    <cellStyle name="Porcentual 2 3 2" xfId="13294" xr:uid="{BA8B22D7-DF18-4C05-9EDE-628DDC8DF7F5}"/>
    <cellStyle name="Porcentual 2 4" xfId="13295" xr:uid="{D5A12B64-190A-4999-BA5E-31D7F8019E86}"/>
    <cellStyle name="Porcentual 3" xfId="13296" xr:uid="{22E1AE8A-AD9F-4CFA-95F0-BA149347FCED}"/>
    <cellStyle name="Pourcentage 10" xfId="32428" xr:uid="{7B633DF5-3474-45EF-A831-A1FB0342928C}"/>
    <cellStyle name="Pourcentage 10 2" xfId="32429" xr:uid="{956EC7D2-227F-4C66-A063-1D6309C46EFE}"/>
    <cellStyle name="Pourcentage 10 2 2" xfId="32430" xr:uid="{E7DFBBF9-2368-41C1-BF54-E8FCFFBC45E4}"/>
    <cellStyle name="Pourcentage 10 2 2 2" xfId="32431" xr:uid="{FB4F45A1-FB69-422E-80FC-F68A05ABA8DE}"/>
    <cellStyle name="Pourcentage 10 2 2 2 2" xfId="34630" xr:uid="{FF509662-8650-4AF9-8ED6-657FE9E73486}"/>
    <cellStyle name="Pourcentage 10 2 2 2 3" xfId="34631" xr:uid="{8F51FF5D-C866-4054-86C0-F25E1F4BB24D}"/>
    <cellStyle name="Pourcentage 10 2 2 3" xfId="34632" xr:uid="{1507818F-8BE2-4CF4-A199-7D1097C5E467}"/>
    <cellStyle name="Pourcentage 10 2 2 4" xfId="34633" xr:uid="{C86A4A4E-6D5F-4CA0-8270-BA59B30E1FA8}"/>
    <cellStyle name="Pourcentage 10 2 3" xfId="32432" xr:uid="{BA007103-4C18-46D8-874E-3D6F59ECEAA8}"/>
    <cellStyle name="Pourcentage 10 2 3 2" xfId="34634" xr:uid="{B1EBF08C-81CE-439C-9D8E-C48814F296EC}"/>
    <cellStyle name="Pourcentage 10 2 3 3" xfId="34635" xr:uid="{62641EA6-6629-44A6-95D5-674EAD470BFD}"/>
    <cellStyle name="Pourcentage 10 2 4" xfId="34636" xr:uid="{00908D8D-B301-41A3-9555-71497A7AEA0F}"/>
    <cellStyle name="Pourcentage 10 2 5" xfId="34637" xr:uid="{6473A8B4-C974-4CF1-949C-614F672C1E1D}"/>
    <cellStyle name="Pourcentage 10 3" xfId="32433" xr:uid="{A5267427-D775-4C63-9662-A5993A0DC7D8}"/>
    <cellStyle name="Pourcentage 10 3 2" xfId="32434" xr:uid="{C3826DB7-9822-48AF-B6B0-6592E13E8420}"/>
    <cellStyle name="Pourcentage 10 3 2 2" xfId="34638" xr:uid="{C42C7779-0151-43DB-A021-92F7AECFDAF5}"/>
    <cellStyle name="Pourcentage 10 3 2 3" xfId="34639" xr:uid="{222C4F8D-F583-49F2-8A96-AB36066353FA}"/>
    <cellStyle name="Pourcentage 10 3 3" xfId="34640" xr:uid="{09D386ED-75A9-4622-AC43-93FBD7914D6D}"/>
    <cellStyle name="Pourcentage 10 3 4" xfId="34641" xr:uid="{DADC5680-7460-437E-AF3A-4BDE8F1757E5}"/>
    <cellStyle name="Pourcentage 10 4" xfId="32435" xr:uid="{0E5109D2-652E-4320-8AE4-31F432DB42C4}"/>
    <cellStyle name="Pourcentage 10 4 2" xfId="34642" xr:uid="{1A9FD523-5618-46FE-A20F-FB0850419422}"/>
    <cellStyle name="Pourcentage 10 4 3" xfId="34643" xr:uid="{C690005C-B883-4B08-9013-F180CC00F99E}"/>
    <cellStyle name="Pourcentage 10 5" xfId="34644" xr:uid="{EF4E9523-10A5-4756-BCA8-32A373C0055A}"/>
    <cellStyle name="Pourcentage 10 6" xfId="34645" xr:uid="{CE8B66BA-1ACD-42F9-82AD-FB650CDBB17F}"/>
    <cellStyle name="Pourcentage 11" xfId="32436" xr:uid="{805F7BDC-73E9-4FFE-B0FA-A75E41C54EEA}"/>
    <cellStyle name="Pourcentage 11 2" xfId="32437" xr:uid="{36A89CC1-4EC8-4704-AC4F-94A2FB852AA1}"/>
    <cellStyle name="Pourcentage 11 2 2" xfId="32438" xr:uid="{F523BDD3-05CE-42CC-9A0D-BF2B9EFB5585}"/>
    <cellStyle name="Pourcentage 11 2 2 2" xfId="32439" xr:uid="{6A39F8B7-2C76-4C03-95A0-79AC705B2C64}"/>
    <cellStyle name="Pourcentage 11 2 2 2 2" xfId="34646" xr:uid="{759ABFDA-CAF6-4490-BA62-15DC4CF257D8}"/>
    <cellStyle name="Pourcentage 11 2 2 2 3" xfId="34647" xr:uid="{133759A6-82FF-41A9-B558-10D3A2449471}"/>
    <cellStyle name="Pourcentage 11 2 2 3" xfId="34648" xr:uid="{15BE4A3A-4A33-4F59-A28E-71B799F800AF}"/>
    <cellStyle name="Pourcentage 11 2 2 4" xfId="34649" xr:uid="{462F6B47-17C6-4992-9F01-12F0157EC55C}"/>
    <cellStyle name="Pourcentage 11 2 3" xfId="32440" xr:uid="{B11097EE-9578-49FA-AD0E-828FBF7CC81F}"/>
    <cellStyle name="Pourcentage 11 2 3 2" xfId="34650" xr:uid="{568580F2-5B0D-4AF6-B6B7-AF92ED0A5F43}"/>
    <cellStyle name="Pourcentage 11 2 3 3" xfId="34651" xr:uid="{68FFD4EA-266A-40F0-A80D-349BE1798439}"/>
    <cellStyle name="Pourcentage 11 2 4" xfId="34652" xr:uid="{EBE42E9F-5ACC-4682-A866-9D2118F8A29B}"/>
    <cellStyle name="Pourcentage 11 2 5" xfId="34653" xr:uid="{6B8B68DF-CF43-43D7-965A-8571D520233D}"/>
    <cellStyle name="Pourcentage 11 3" xfId="32441" xr:uid="{2531E793-9EC2-4D83-9A34-D30CF219BB8C}"/>
    <cellStyle name="Pourcentage 11 3 2" xfId="32442" xr:uid="{99682DDE-38CC-4DC4-85D4-128B0C57B912}"/>
    <cellStyle name="Pourcentage 11 3 2 2" xfId="34654" xr:uid="{702C278D-5767-4FA0-B0DE-33BF9C4C30AD}"/>
    <cellStyle name="Pourcentage 11 3 2 3" xfId="34655" xr:uid="{B76172CD-A565-4878-9394-7AB25BD8A5C8}"/>
    <cellStyle name="Pourcentage 11 3 3" xfId="34656" xr:uid="{CBE86D49-B372-44F7-9047-A8A013509D1C}"/>
    <cellStyle name="Pourcentage 11 3 4" xfId="34657" xr:uid="{97C9A656-8165-45DF-90CE-227A52EEB039}"/>
    <cellStyle name="Pourcentage 11 4" xfId="32443" xr:uid="{5ECFFA95-F0DF-43AD-85AC-A6EAE0199D4A}"/>
    <cellStyle name="Pourcentage 11 4 2" xfId="34658" xr:uid="{670167FA-A406-43CE-876B-5652C0451281}"/>
    <cellStyle name="Pourcentage 11 4 3" xfId="34659" xr:uid="{B04544E9-3C02-4EBA-B2C8-2C807A303917}"/>
    <cellStyle name="Pourcentage 11 5" xfId="34660" xr:uid="{3220A6F6-FA6F-45FF-B2E8-F55276691FE6}"/>
    <cellStyle name="Pourcentage 11 6" xfId="34661" xr:uid="{9D60A2CF-F673-4030-B3C0-00A1FA948983}"/>
    <cellStyle name="Pourcentage 12" xfId="32444" xr:uid="{89CA638D-B593-4EE5-86AE-A5E37836F1AD}"/>
    <cellStyle name="Pourcentage 13" xfId="32445" xr:uid="{1C48A826-3603-4F98-AA9C-454EB12F2987}"/>
    <cellStyle name="Pourcentage 2" xfId="32446" xr:uid="{C42AC6ED-38EB-4619-9737-BC199763167E}"/>
    <cellStyle name="Pourcentage 2 10" xfId="32447" xr:uid="{626FE884-C837-4E86-84FA-86E590B2E1B9}"/>
    <cellStyle name="Pourcentage 2 10 2" xfId="34662" xr:uid="{78736212-5B3E-43DE-AA5F-14C3607DB53D}"/>
    <cellStyle name="Pourcentage 2 10 3" xfId="34663" xr:uid="{726D827D-1340-4A45-A602-D6E655A6A29F}"/>
    <cellStyle name="Pourcentage 2 11" xfId="34664" xr:uid="{AE03A741-8302-4081-8634-E5A813AE02BA}"/>
    <cellStyle name="Pourcentage 2 12" xfId="34665" xr:uid="{23D020C7-9D89-4896-9C28-6ADE1403E1C0}"/>
    <cellStyle name="Pourcentage 2 2" xfId="32448" xr:uid="{75129C80-4407-4CEB-963A-D95CC8209554}"/>
    <cellStyle name="Pourcentage 2 2 2" xfId="32449" xr:uid="{68AB3B39-9D23-4632-A15C-83F673193190}"/>
    <cellStyle name="Pourcentage 2 2 2 2" xfId="32450" xr:uid="{1E7E8B85-D53C-4085-A24F-05AAC777E9EE}"/>
    <cellStyle name="Pourcentage 2 2 2 2 2" xfId="32451" xr:uid="{911F771C-C86C-4B68-B3D2-EEB5F3C5D497}"/>
    <cellStyle name="Pourcentage 2 2 2 2 2 2" xfId="34666" xr:uid="{538A9D2D-1714-4186-8433-3C25D97C009E}"/>
    <cellStyle name="Pourcentage 2 2 2 2 2 3" xfId="34667" xr:uid="{18C787E7-A800-4717-93C0-0F34E4229175}"/>
    <cellStyle name="Pourcentage 2 2 2 2 3" xfId="34668" xr:uid="{4F4AD001-B2CB-4AA5-8F8A-17C097FC4C8F}"/>
    <cellStyle name="Pourcentage 2 2 2 2 4" xfId="34669" xr:uid="{337D6C6D-ECEE-4C8F-A1FF-47EFF7E57DB3}"/>
    <cellStyle name="Pourcentage 2 2 2 3" xfId="32452" xr:uid="{32B272CB-904E-429C-9285-63D01B7AB44D}"/>
    <cellStyle name="Pourcentage 2 2 2 3 2" xfId="34670" xr:uid="{BC167416-BEF0-4703-9CF0-84A350F5E96C}"/>
    <cellStyle name="Pourcentage 2 2 2 3 3" xfId="34671" xr:uid="{8F27A6EC-8782-41F2-BC5D-1C01298905B8}"/>
    <cellStyle name="Pourcentage 2 2 2 4" xfId="34672" xr:uid="{946888E1-8756-4E6C-ACE1-A72BD59CC10B}"/>
    <cellStyle name="Pourcentage 2 2 2 5" xfId="34673" xr:uid="{5DB5E92C-BBF2-4BF0-A3C3-6FA4F9F465A6}"/>
    <cellStyle name="Pourcentage 2 2 3" xfId="32453" xr:uid="{C1D845D4-9FFA-4958-9DBE-5D35172CC6F8}"/>
    <cellStyle name="Pourcentage 2 2 3 2" xfId="32454" xr:uid="{84DCF138-DE62-4B1A-B530-AF0337552BEB}"/>
    <cellStyle name="Pourcentage 2 2 3 2 2" xfId="34674" xr:uid="{49134F06-76C6-4FDB-8FE8-C64D0DD31C61}"/>
    <cellStyle name="Pourcentage 2 2 3 2 3" xfId="34675" xr:uid="{F7A529A0-D66B-4743-8216-73583160ABF2}"/>
    <cellStyle name="Pourcentage 2 2 3 3" xfId="34676" xr:uid="{1C3449DE-C08C-42D0-9689-6C7F35955C05}"/>
    <cellStyle name="Pourcentage 2 2 3 4" xfId="34677" xr:uid="{66F41D01-8446-4185-9FCC-AB98BB7DE1A1}"/>
    <cellStyle name="Pourcentage 2 2 4" xfId="32455" xr:uid="{5C3B887E-04B3-4026-9161-CF0823D88727}"/>
    <cellStyle name="Pourcentage 2 2 4 2" xfId="34678" xr:uid="{76933C88-95F3-4D1F-9F55-22E4CA284B7F}"/>
    <cellStyle name="Pourcentage 2 2 4 3" xfId="34679" xr:uid="{2AF897FC-0601-4684-8881-5D381F522C90}"/>
    <cellStyle name="Pourcentage 2 2 5" xfId="34680" xr:uid="{44257180-6757-41C5-B1D1-6DBBCD205D50}"/>
    <cellStyle name="Pourcentage 2 2 6" xfId="34681" xr:uid="{F1E220BF-384F-4246-A22B-23FABA138DBE}"/>
    <cellStyle name="Pourcentage 2 3" xfId="32456" xr:uid="{418FC118-F3E4-43B0-917B-51CD0878288D}"/>
    <cellStyle name="Pourcentage 2 3 2" xfId="32457" xr:uid="{BE17D23B-2BF8-437A-9EA3-D57D005368A7}"/>
    <cellStyle name="Pourcentage 2 3 2 2" xfId="32458" xr:uid="{2912FC14-29E7-4821-BFEC-B3C180EB14AF}"/>
    <cellStyle name="Pourcentage 2 3 2 2 2" xfId="32459" xr:uid="{08527795-E80B-4D9B-80F4-963457E7FE99}"/>
    <cellStyle name="Pourcentage 2 3 2 2 2 2" xfId="34682" xr:uid="{412D674E-0494-4763-9377-71E42C408347}"/>
    <cellStyle name="Pourcentage 2 3 2 2 2 3" xfId="34683" xr:uid="{A0AC706D-744F-42A2-8D71-076244E53999}"/>
    <cellStyle name="Pourcentage 2 3 2 2 3" xfId="34684" xr:uid="{4199A3AF-A237-4F1C-93D1-2F993DDFA885}"/>
    <cellStyle name="Pourcentage 2 3 2 2 4" xfId="34685" xr:uid="{35182BD9-E64A-4607-96C4-235D161E39DE}"/>
    <cellStyle name="Pourcentage 2 3 2 3" xfId="32460" xr:uid="{8D2621AB-4D64-49C5-8584-A4D4CB182E90}"/>
    <cellStyle name="Pourcentage 2 3 2 3 2" xfId="34686" xr:uid="{67276C75-B4A6-4691-BAD6-05217B4FA2A7}"/>
    <cellStyle name="Pourcentage 2 3 2 3 3" xfId="34687" xr:uid="{67540F17-AAB7-4116-98E3-A223083FDBEA}"/>
    <cellStyle name="Pourcentage 2 3 2 4" xfId="34688" xr:uid="{08EE9066-4DBC-4161-BA5A-3E00318D4853}"/>
    <cellStyle name="Pourcentage 2 3 2 5" xfId="34689" xr:uid="{F0E827FA-53DF-4EF9-A48E-5D4C1AD4750D}"/>
    <cellStyle name="Pourcentage 2 3 3" xfId="32461" xr:uid="{764ABD33-5A88-4A29-84B1-865E9479B298}"/>
    <cellStyle name="Pourcentage 2 3 3 2" xfId="32462" xr:uid="{DC8D13AE-AF50-41E3-BCBB-5FE5D4839631}"/>
    <cellStyle name="Pourcentage 2 3 3 2 2" xfId="34690" xr:uid="{2E6DA477-9457-49EF-B164-C86DC0DDF7ED}"/>
    <cellStyle name="Pourcentage 2 3 3 2 3" xfId="34691" xr:uid="{283875C7-6193-46A4-840D-86A9011D4A56}"/>
    <cellStyle name="Pourcentage 2 3 3 3" xfId="34692" xr:uid="{5B736B62-9729-4F80-80AC-D85EFCF3DFDE}"/>
    <cellStyle name="Pourcentage 2 3 3 4" xfId="34693" xr:uid="{D730AACF-2E0C-4405-9871-321A1DF0EDE7}"/>
    <cellStyle name="Pourcentage 2 3 4" xfId="32463" xr:uid="{2F6DE77F-93CF-4382-B2F6-B4F60B6AE35F}"/>
    <cellStyle name="Pourcentage 2 3 4 2" xfId="34694" xr:uid="{8E058195-A0A6-49C6-AE65-3323E82763CC}"/>
    <cellStyle name="Pourcentage 2 3 4 3" xfId="34695" xr:uid="{A34D1860-AD07-470C-9CB7-4EDD8569338B}"/>
    <cellStyle name="Pourcentage 2 3 5" xfId="34696" xr:uid="{F425351E-6183-4903-B040-5C7EFC15865C}"/>
    <cellStyle name="Pourcentage 2 3 6" xfId="34697" xr:uid="{69D3C1BD-FCA5-4AF6-8154-7F4C02A34E1A}"/>
    <cellStyle name="Pourcentage 2 4" xfId="32464" xr:uid="{BA26FADD-D3D3-48E3-A924-800FDE1D7B45}"/>
    <cellStyle name="Pourcentage 2 4 2" xfId="32465" xr:uid="{2F24374E-FC91-49D0-ABA9-C7778845137F}"/>
    <cellStyle name="Pourcentage 2 4 2 2" xfId="32466" xr:uid="{733A688C-2D16-4300-A6BA-69AA2A4F7388}"/>
    <cellStyle name="Pourcentage 2 4 2 2 2" xfId="32467" xr:uid="{091877B0-1A2C-4837-9AA7-67CDECA1BFA3}"/>
    <cellStyle name="Pourcentage 2 4 2 2 2 2" xfId="34698" xr:uid="{BFDFBEF9-63BD-4956-BD43-3C2370328A9B}"/>
    <cellStyle name="Pourcentage 2 4 2 2 2 3" xfId="34699" xr:uid="{113EF9DE-FBBE-4E9C-BAD1-39FD318EB311}"/>
    <cellStyle name="Pourcentage 2 4 2 2 3" xfId="34700" xr:uid="{489998AC-2CB0-432E-A055-78A116136928}"/>
    <cellStyle name="Pourcentage 2 4 2 2 4" xfId="34701" xr:uid="{76D95B66-7400-4635-B0D7-035E3A51F193}"/>
    <cellStyle name="Pourcentage 2 4 2 3" xfId="32468" xr:uid="{29DB45D6-53C3-4488-9856-691782CF4971}"/>
    <cellStyle name="Pourcentage 2 4 2 3 2" xfId="34702" xr:uid="{A6FD2FFE-F2CD-432E-A80B-01FBBE9C9D3A}"/>
    <cellStyle name="Pourcentage 2 4 2 3 3" xfId="34703" xr:uid="{8FE38007-09BB-44CF-8F6B-0D57505E774E}"/>
    <cellStyle name="Pourcentage 2 4 2 4" xfId="34704" xr:uid="{F43390B6-51DD-4FD9-9BBC-6A4488EDC904}"/>
    <cellStyle name="Pourcentage 2 4 2 5" xfId="34705" xr:uid="{6065F1B4-0440-4656-AE61-AC46F1836BD0}"/>
    <cellStyle name="Pourcentage 2 4 3" xfId="32469" xr:uid="{38F90BBA-961B-4BDD-8CCE-1CE7F12357FE}"/>
    <cellStyle name="Pourcentage 2 4 3 2" xfId="32470" xr:uid="{DE3091EA-FCCD-44A3-93FE-ED3FBD1EE744}"/>
    <cellStyle name="Pourcentage 2 4 3 2 2" xfId="34706" xr:uid="{96867A5E-1178-4F3D-9BD0-E719D15E0379}"/>
    <cellStyle name="Pourcentage 2 4 3 2 3" xfId="34707" xr:uid="{ECEDED31-8ED5-438D-A76A-ECF8D1390A2C}"/>
    <cellStyle name="Pourcentage 2 4 3 3" xfId="34708" xr:uid="{63D28DD5-0104-4A22-88CD-EFEF75F98F1E}"/>
    <cellStyle name="Pourcentage 2 4 3 4" xfId="34709" xr:uid="{E4D67FF7-EF30-462B-8153-1C2787B37842}"/>
    <cellStyle name="Pourcentage 2 4 4" xfId="32471" xr:uid="{9D24652D-3312-434D-B4E4-53E408C85C06}"/>
    <cellStyle name="Pourcentage 2 4 4 2" xfId="34710" xr:uid="{6A75CA09-2CE4-44F4-BD86-4FF36BAD6C4C}"/>
    <cellStyle name="Pourcentage 2 4 4 3" xfId="34711" xr:uid="{8D03D299-76D5-4A08-97B0-12478135B322}"/>
    <cellStyle name="Pourcentage 2 4 5" xfId="34712" xr:uid="{D66F43CD-82C9-4740-94F6-00B6423A13A3}"/>
    <cellStyle name="Pourcentage 2 4 6" xfId="34713" xr:uid="{FAED01C0-0B91-4166-8BA5-2C9A6514D89C}"/>
    <cellStyle name="Pourcentage 2 5" xfId="32472" xr:uid="{D5B85668-339C-465D-BE51-7B7FE90FCD43}"/>
    <cellStyle name="Pourcentage 2 5 2" xfId="32473" xr:uid="{A8654DEC-AC75-4D83-8452-37A01AD2AD99}"/>
    <cellStyle name="Pourcentage 2 5 2 2" xfId="32474" xr:uid="{386A0015-AF89-4253-B090-81E5694CF9B5}"/>
    <cellStyle name="Pourcentage 2 5 2 2 2" xfId="32475" xr:uid="{86190DEF-63F6-4802-A83D-35ABAC16829E}"/>
    <cellStyle name="Pourcentage 2 5 2 2 2 2" xfId="34714" xr:uid="{9E4EC240-31BD-4710-A61B-3EFC5561B782}"/>
    <cellStyle name="Pourcentage 2 5 2 2 2 3" xfId="34715" xr:uid="{2E1AA370-79D5-484B-AFDC-B8EE6D0AF2E3}"/>
    <cellStyle name="Pourcentage 2 5 2 2 3" xfId="34716" xr:uid="{F1D1299C-E781-458C-9559-2C7509973FF1}"/>
    <cellStyle name="Pourcentage 2 5 2 2 4" xfId="34717" xr:uid="{702B8860-A694-462D-8E69-B8A8E9615AD6}"/>
    <cellStyle name="Pourcentage 2 5 2 3" xfId="32476" xr:uid="{A030E3D0-2822-4026-AC27-520A8589E712}"/>
    <cellStyle name="Pourcentage 2 5 2 3 2" xfId="34718" xr:uid="{346C5A46-5704-40CE-B977-B5AC6B3776CC}"/>
    <cellStyle name="Pourcentage 2 5 2 3 3" xfId="34719" xr:uid="{D9D21C07-B673-4195-9FC7-043714456717}"/>
    <cellStyle name="Pourcentage 2 5 2 4" xfId="34720" xr:uid="{D257D164-DD46-4AA2-96D7-766F4BE7452E}"/>
    <cellStyle name="Pourcentage 2 5 2 5" xfId="34721" xr:uid="{7F4190C4-477D-477C-9C31-E042132736DA}"/>
    <cellStyle name="Pourcentage 2 5 3" xfId="32477" xr:uid="{46210ACE-2587-4A35-BC7C-8C92C4DF1DBC}"/>
    <cellStyle name="Pourcentage 2 5 3 2" xfId="32478" xr:uid="{6334FBC5-B968-478F-88DB-61E5499968FC}"/>
    <cellStyle name="Pourcentage 2 5 3 2 2" xfId="34722" xr:uid="{5EC85911-7BC4-49E7-ACC7-E0EFDA845131}"/>
    <cellStyle name="Pourcentage 2 5 3 2 3" xfId="34723" xr:uid="{59D0D34E-A856-4FF4-AC87-DB5EAD72A13E}"/>
    <cellStyle name="Pourcentage 2 5 3 3" xfId="34724" xr:uid="{E83323E3-287F-4B97-BA9B-B62B47AAF96A}"/>
    <cellStyle name="Pourcentage 2 5 3 4" xfId="34725" xr:uid="{639EC40C-1D2F-4DA6-9E28-58AA55052731}"/>
    <cellStyle name="Pourcentage 2 5 4" xfId="32479" xr:uid="{C7D53D64-1904-4D4B-8F45-56E25DEA798A}"/>
    <cellStyle name="Pourcentage 2 5 4 2" xfId="34726" xr:uid="{49860AA0-AE86-46B3-B3C9-C244FA80B5B8}"/>
    <cellStyle name="Pourcentage 2 5 4 3" xfId="34727" xr:uid="{E84E3697-AD8D-4834-BD94-0A301CD0CA33}"/>
    <cellStyle name="Pourcentage 2 5 5" xfId="34728" xr:uid="{C2FE1A1F-834A-4A8F-BAD9-6B8F9FFD9982}"/>
    <cellStyle name="Pourcentage 2 5 6" xfId="34729" xr:uid="{BDEA644E-3461-404C-B711-D85CD9C98A67}"/>
    <cellStyle name="Pourcentage 2 6" xfId="32480" xr:uid="{CCA50B8C-C577-42A6-BF41-0E5B357BF263}"/>
    <cellStyle name="Pourcentage 2 7" xfId="32481" xr:uid="{4C4D68E4-E6B8-4052-B8E7-A0CB13BDB85C}"/>
    <cellStyle name="Pourcentage 2 7 2" xfId="32482" xr:uid="{F0A3091B-F78F-4225-B360-50D58EDFBC27}"/>
    <cellStyle name="Pourcentage 2 7 2 2" xfId="32483" xr:uid="{B3A900FB-A8C4-418E-9894-7DA4F0F5C782}"/>
    <cellStyle name="Pourcentage 2 7 2 2 2" xfId="32484" xr:uid="{0757B6AF-3893-42C7-9C80-D78092C5C090}"/>
    <cellStyle name="Pourcentage 2 7 2 2 2 2" xfId="34730" xr:uid="{7110DC21-367C-4E5C-A762-BC9B0E949FA9}"/>
    <cellStyle name="Pourcentage 2 7 2 2 2 3" xfId="34731" xr:uid="{53693898-2F58-4875-81ED-780E433E0F47}"/>
    <cellStyle name="Pourcentage 2 7 2 2 3" xfId="34732" xr:uid="{43D2CE69-2D67-4C55-A274-EC776F4349DC}"/>
    <cellStyle name="Pourcentage 2 7 2 2 4" xfId="34733" xr:uid="{9C1A48CA-137B-4FF4-B808-36C852B3AA30}"/>
    <cellStyle name="Pourcentage 2 7 2 3" xfId="32485" xr:uid="{8F4C56A6-1C73-4C2E-96BE-F13707E67F9F}"/>
    <cellStyle name="Pourcentage 2 7 2 3 2" xfId="34734" xr:uid="{7515AC30-58E1-42D8-B498-DD77C65B0FE3}"/>
    <cellStyle name="Pourcentage 2 7 2 3 3" xfId="34735" xr:uid="{3F35583E-D065-4AF1-8EFB-454EB8BC61C1}"/>
    <cellStyle name="Pourcentage 2 7 2 4" xfId="34736" xr:uid="{851B59CF-7C7F-4FEF-82AC-32A910E7B851}"/>
    <cellStyle name="Pourcentage 2 7 2 5" xfId="34737" xr:uid="{3FB17592-BDDC-4BEE-8162-4E710FD50492}"/>
    <cellStyle name="Pourcentage 2 7 3" xfId="32486" xr:uid="{58AB1F64-5520-4FDE-818A-C2A40B63B59A}"/>
    <cellStyle name="Pourcentage 2 7 3 2" xfId="32487" xr:uid="{86338BFE-D330-47DC-A5B2-BD4BDEEA13CD}"/>
    <cellStyle name="Pourcentage 2 7 3 2 2" xfId="34738" xr:uid="{49A0BA20-6651-4DDB-9C14-7FBC4028A8C4}"/>
    <cellStyle name="Pourcentage 2 7 3 2 3" xfId="34739" xr:uid="{F648AE62-0AE3-4D66-89BC-B0988AE01B6D}"/>
    <cellStyle name="Pourcentage 2 7 3 3" xfId="34740" xr:uid="{76725B0B-4406-4F43-BBC3-20CE1EFE50C4}"/>
    <cellStyle name="Pourcentage 2 7 3 4" xfId="34741" xr:uid="{B174539A-4985-404D-AA12-ACE2392D4507}"/>
    <cellStyle name="Pourcentage 2 7 4" xfId="32488" xr:uid="{D1B50564-65E6-4E59-84BC-3A9DBBCDAECF}"/>
    <cellStyle name="Pourcentage 2 7 4 2" xfId="34742" xr:uid="{2BF6D601-6F01-4BFC-BB3D-B28884BF660A}"/>
    <cellStyle name="Pourcentage 2 7 4 3" xfId="34743" xr:uid="{6E07AF8F-D239-4443-9055-740EF2DAA9BC}"/>
    <cellStyle name="Pourcentage 2 7 5" xfId="34744" xr:uid="{D6B737B7-6428-4B40-8190-CB89D7705CF8}"/>
    <cellStyle name="Pourcentage 2 7 6" xfId="34745" xr:uid="{C8362A0B-55D5-4953-B9FF-27E5BD192274}"/>
    <cellStyle name="Pourcentage 2 8" xfId="32489" xr:uid="{694D036B-BD2D-4D97-8759-243C40DEAEC8}"/>
    <cellStyle name="Pourcentage 2 8 2" xfId="32490" xr:uid="{42AF38CD-0726-4CB8-88D4-28A257E31547}"/>
    <cellStyle name="Pourcentage 2 8 2 2" xfId="32491" xr:uid="{60A7AAF3-BCC8-4C47-9AD5-CD9B21D1F5CD}"/>
    <cellStyle name="Pourcentage 2 8 2 2 2" xfId="34746" xr:uid="{65AD6179-3A93-4035-AB76-9F58E7B547F0}"/>
    <cellStyle name="Pourcentage 2 8 2 2 3" xfId="34747" xr:uid="{215A5100-538C-4947-BB29-B45E5A9B9CE1}"/>
    <cellStyle name="Pourcentage 2 8 2 3" xfId="34748" xr:uid="{653771AA-9F9D-4B1C-BA89-D3B374F78C59}"/>
    <cellStyle name="Pourcentage 2 8 2 4" xfId="34749" xr:uid="{61F6D1E0-9A2B-4B48-9323-A8A8EBD646FF}"/>
    <cellStyle name="Pourcentage 2 8 3" xfId="32492" xr:uid="{91FF613F-1DB5-4062-A49C-DC8E11B8DBDE}"/>
    <cellStyle name="Pourcentage 2 8 3 2" xfId="34750" xr:uid="{8EEAD91F-2850-4239-9997-4C5BB3791579}"/>
    <cellStyle name="Pourcentage 2 8 3 3" xfId="34751" xr:uid="{D8E9E461-69BD-431D-B024-A282618B4959}"/>
    <cellStyle name="Pourcentage 2 8 4" xfId="34752" xr:uid="{09541B24-86BC-45CA-A752-838CAF804CA9}"/>
    <cellStyle name="Pourcentage 2 8 5" xfId="34753" xr:uid="{50257694-4988-4963-8CDC-E034785734D9}"/>
    <cellStyle name="Pourcentage 2 9" xfId="32493" xr:uid="{614A4B8D-A92B-4E41-A912-D73B6C1F95F5}"/>
    <cellStyle name="Pourcentage 2 9 2" xfId="32494" xr:uid="{22142956-2731-4BB4-95A5-A32925E1E944}"/>
    <cellStyle name="Pourcentage 2 9 2 2" xfId="34754" xr:uid="{2D5C2D98-886A-4795-AE16-7BBA55B62331}"/>
    <cellStyle name="Pourcentage 2 9 2 3" xfId="34755" xr:uid="{75C61340-AF9A-4599-A240-C5FE0F65ADD3}"/>
    <cellStyle name="Pourcentage 2 9 3" xfId="34756" xr:uid="{01920726-AED9-4440-BCB4-0FDA2F8A9CB3}"/>
    <cellStyle name="Pourcentage 2 9 4" xfId="34757" xr:uid="{69B30C33-6367-4393-92A9-6ED81363F3EA}"/>
    <cellStyle name="Pourcentage 3" xfId="32495" xr:uid="{4BDCFD27-3ED9-4D25-99C0-524FD60CFB71}"/>
    <cellStyle name="Pourcentage 3 10" xfId="34758" xr:uid="{D6D0F73B-4995-4FF4-90CB-A809E34A7380}"/>
    <cellStyle name="Pourcentage 3 2" xfId="32496" xr:uid="{1CD708A8-A867-4CC3-B735-5D51BDC50625}"/>
    <cellStyle name="Pourcentage 3 2 2" xfId="32497" xr:uid="{F749FB12-5D8D-4F03-8AAE-990E3B029ECB}"/>
    <cellStyle name="Pourcentage 3 2 2 2" xfId="32498" xr:uid="{0695C408-216B-4D2F-9DE8-6E6070CEF429}"/>
    <cellStyle name="Pourcentage 3 2 2 2 2" xfId="32499" xr:uid="{9F27B7A7-E88A-4C03-8537-D46222A12E73}"/>
    <cellStyle name="Pourcentage 3 2 2 2 2 2" xfId="34759" xr:uid="{9A3475D2-1541-46F2-B57E-AB389F00063F}"/>
    <cellStyle name="Pourcentage 3 2 2 2 2 3" xfId="34760" xr:uid="{769EDFE9-4B1C-45E0-B880-0F3E4B4AD5A0}"/>
    <cellStyle name="Pourcentage 3 2 2 2 3" xfId="34761" xr:uid="{A3375C2A-5EF9-45E0-B132-9DBD75E77711}"/>
    <cellStyle name="Pourcentage 3 2 2 2 4" xfId="34762" xr:uid="{00CCB168-C630-4F1B-B2CD-A0183CBEDFAD}"/>
    <cellStyle name="Pourcentage 3 2 2 3" xfId="32500" xr:uid="{4F525607-1818-4713-807A-B02D314EBA82}"/>
    <cellStyle name="Pourcentage 3 2 2 3 2" xfId="34763" xr:uid="{12B9DCE8-7772-4CE6-A95F-85798ABAB3E7}"/>
    <cellStyle name="Pourcentage 3 2 2 3 3" xfId="34764" xr:uid="{88C6E9F3-06F4-4278-9891-9F06A3C5208B}"/>
    <cellStyle name="Pourcentage 3 2 2 4" xfId="34765" xr:uid="{B028F660-4E59-43FD-95A4-5A7D8495F154}"/>
    <cellStyle name="Pourcentage 3 2 2 5" xfId="34766" xr:uid="{631AA86C-DFE9-4484-A474-4494D708DC90}"/>
    <cellStyle name="Pourcentage 3 2 3" xfId="32501" xr:uid="{BAE27299-957E-4ACA-9E23-FB256224501F}"/>
    <cellStyle name="Pourcentage 3 2 3 2" xfId="32502" xr:uid="{C136A2FD-082D-4F5C-9B56-8CFBA08C66FC}"/>
    <cellStyle name="Pourcentage 3 2 3 2 2" xfId="34767" xr:uid="{2A00E82A-90C9-4B73-814B-D59A755BE73D}"/>
    <cellStyle name="Pourcentage 3 2 3 2 3" xfId="34768" xr:uid="{3FB0F68E-3BFB-4D2B-BF20-F80CD615F78F}"/>
    <cellStyle name="Pourcentage 3 2 3 3" xfId="34769" xr:uid="{7CA62759-3D27-4F3D-B667-9CCE3EC2E269}"/>
    <cellStyle name="Pourcentage 3 2 3 4" xfId="34770" xr:uid="{E47600D7-3B06-4AD3-BFC7-DF640EDEC491}"/>
    <cellStyle name="Pourcentage 3 2 4" xfId="32503" xr:uid="{D2E9FCB3-4CD3-4387-9FA8-BB435FE2BEA7}"/>
    <cellStyle name="Pourcentage 3 2 4 2" xfId="34771" xr:uid="{14177657-6331-4A28-85D9-1D3DA0001BCF}"/>
    <cellStyle name="Pourcentage 3 2 4 3" xfId="34772" xr:uid="{EE38F831-7134-4F5F-A538-5B7516A699CA}"/>
    <cellStyle name="Pourcentage 3 2 5" xfId="34773" xr:uid="{3EBB3A5B-A4A9-4784-8403-4332512FC610}"/>
    <cellStyle name="Pourcentage 3 2 6" xfId="34774" xr:uid="{96416037-27F5-42F2-A8E5-1100DC574BA1}"/>
    <cellStyle name="Pourcentage 3 3" xfId="32504" xr:uid="{5181A95A-C522-4967-92EE-81751BB7E319}"/>
    <cellStyle name="Pourcentage 3 3 2" xfId="32505" xr:uid="{149B7F61-49BF-4279-9287-62D30B2C92A6}"/>
    <cellStyle name="Pourcentage 3 3 2 2" xfId="32506" xr:uid="{ABE1013B-1DD9-4C3B-970F-BFEE189E1183}"/>
    <cellStyle name="Pourcentage 3 3 2 2 2" xfId="32507" xr:uid="{48E98CA8-4A88-43A5-8EA9-F908F7ECBCE1}"/>
    <cellStyle name="Pourcentage 3 3 2 2 2 2" xfId="34775" xr:uid="{26DA1C69-E027-48C0-95B7-A30ADD5603AF}"/>
    <cellStyle name="Pourcentage 3 3 2 2 2 3" xfId="34776" xr:uid="{BC242A5E-DF02-45F8-90FF-85DED8A024D7}"/>
    <cellStyle name="Pourcentage 3 3 2 2 3" xfId="34777" xr:uid="{C66B2213-7371-4348-9583-E356F341776A}"/>
    <cellStyle name="Pourcentage 3 3 2 2 4" xfId="34778" xr:uid="{797E7C67-212F-4C3E-A10A-65431D79A8A5}"/>
    <cellStyle name="Pourcentage 3 3 2 3" xfId="32508" xr:uid="{7C7661E2-452C-48CA-A3F9-1CAAB783AB9B}"/>
    <cellStyle name="Pourcentage 3 3 2 3 2" xfId="34779" xr:uid="{69CB705F-95E8-4C2B-A826-A176E52EC9DD}"/>
    <cellStyle name="Pourcentage 3 3 2 3 3" xfId="34780" xr:uid="{3798E191-CC86-4AAA-B930-DE2C5F6422E3}"/>
    <cellStyle name="Pourcentage 3 3 2 4" xfId="34781" xr:uid="{A4A0E522-16B7-49AF-9D2D-BDFC15B91AC2}"/>
    <cellStyle name="Pourcentage 3 3 2 5" xfId="34782" xr:uid="{CA947A38-F46F-4C52-88A2-05770E268DCC}"/>
    <cellStyle name="Pourcentage 3 3 3" xfId="32509" xr:uid="{E880B262-6765-4F12-A29F-D623A7EC0C45}"/>
    <cellStyle name="Pourcentage 3 3 3 2" xfId="32510" xr:uid="{308284ED-63F9-4279-8B53-C441ED1563A6}"/>
    <cellStyle name="Pourcentage 3 3 3 2 2" xfId="34783" xr:uid="{D1B2184C-9674-4096-B283-F8C1363F17B3}"/>
    <cellStyle name="Pourcentage 3 3 3 2 3" xfId="34784" xr:uid="{996D47AF-14AF-4D60-98D4-E6BBF032E2A6}"/>
    <cellStyle name="Pourcentage 3 3 3 3" xfId="34785" xr:uid="{9D48AD20-C4E6-4C61-AEFA-97D512931C31}"/>
    <cellStyle name="Pourcentage 3 3 3 4" xfId="34786" xr:uid="{7BF6DDDD-7001-4DF9-BB5B-4AFE54AB37AB}"/>
    <cellStyle name="Pourcentage 3 3 4" xfId="32511" xr:uid="{0DA6F2BE-0276-493C-A25C-3C212D062820}"/>
    <cellStyle name="Pourcentage 3 3 4 2" xfId="34787" xr:uid="{456D4223-0937-4850-A000-BA9C555FEABC}"/>
    <cellStyle name="Pourcentage 3 3 4 3" xfId="34788" xr:uid="{3924EC48-BEDF-4FAA-A7DF-34173C031F2A}"/>
    <cellStyle name="Pourcentage 3 3 5" xfId="34789" xr:uid="{0944DDB4-EEC6-435F-83F2-94C588B1811E}"/>
    <cellStyle name="Pourcentage 3 3 6" xfId="34790" xr:uid="{0DD7595F-0C88-4DF0-976D-8E40EB96F811}"/>
    <cellStyle name="Pourcentage 3 4" xfId="32512" xr:uid="{306AE92C-87A8-421F-8A29-82A47BC5FC77}"/>
    <cellStyle name="Pourcentage 3 4 2" xfId="32513" xr:uid="{FB6540EB-8F97-4A82-B0A3-B02AAA373E10}"/>
    <cellStyle name="Pourcentage 3 4 2 2" xfId="32514" xr:uid="{B6206CC3-2FDA-4C40-BDE3-9BCCB27357D7}"/>
    <cellStyle name="Pourcentage 3 4 2 2 2" xfId="32515" xr:uid="{9874E73B-6D7C-4F93-B1C3-9EC5D0CBAA5D}"/>
    <cellStyle name="Pourcentage 3 4 2 2 2 2" xfId="34791" xr:uid="{26C6EE79-B01E-409F-9670-DA158C32D204}"/>
    <cellStyle name="Pourcentage 3 4 2 2 2 3" xfId="34792" xr:uid="{73E194C7-D91C-414D-A2F3-5944A5F13093}"/>
    <cellStyle name="Pourcentage 3 4 2 2 3" xfId="34793" xr:uid="{592A1E92-710D-420D-8BE5-F731E614C3F6}"/>
    <cellStyle name="Pourcentage 3 4 2 2 4" xfId="34794" xr:uid="{86AFE659-3F44-423D-A1A9-BD0FA6F20412}"/>
    <cellStyle name="Pourcentage 3 4 2 3" xfId="32516" xr:uid="{52977505-61D8-4374-9DE1-968823FCB191}"/>
    <cellStyle name="Pourcentage 3 4 2 3 2" xfId="34795" xr:uid="{A7981938-1BC3-407C-9B71-A16A96F8BBDD}"/>
    <cellStyle name="Pourcentage 3 4 2 3 3" xfId="34796" xr:uid="{06FF4DFA-ED06-45EC-9AA6-F9A6BAC0A0EC}"/>
    <cellStyle name="Pourcentage 3 4 2 4" xfId="34797" xr:uid="{0584A13E-6271-4C75-B3AF-DBA69DBE3324}"/>
    <cellStyle name="Pourcentage 3 4 2 5" xfId="34798" xr:uid="{2F18AACA-A8F0-4C09-8AC6-370F99B1604D}"/>
    <cellStyle name="Pourcentage 3 4 3" xfId="32517" xr:uid="{BF103BA0-2369-4181-B3C5-1907C0F008C8}"/>
    <cellStyle name="Pourcentage 3 4 3 2" xfId="32518" xr:uid="{A773100E-21AF-4198-864B-B739844D93FD}"/>
    <cellStyle name="Pourcentage 3 4 3 2 2" xfId="34799" xr:uid="{C4DC87D5-D85F-43E7-BFF6-375A5CE85A5E}"/>
    <cellStyle name="Pourcentage 3 4 3 2 3" xfId="34800" xr:uid="{48135CEC-01B9-4F41-BB69-9499DFF1F064}"/>
    <cellStyle name="Pourcentage 3 4 3 3" xfId="34801" xr:uid="{011E2DA6-99E2-4926-BB93-FF6D5D21D62A}"/>
    <cellStyle name="Pourcentage 3 4 3 4" xfId="34802" xr:uid="{1A39C7DE-FB64-42E5-A80D-0F8CD8968DDF}"/>
    <cellStyle name="Pourcentage 3 4 4" xfId="32519" xr:uid="{513D5DAE-1AA1-45D4-A61B-96B447A003E9}"/>
    <cellStyle name="Pourcentage 3 4 4 2" xfId="34803" xr:uid="{56037457-276E-4900-ABA0-F33CC08AC3E9}"/>
    <cellStyle name="Pourcentage 3 4 4 3" xfId="34804" xr:uid="{6999CF34-03A0-4EB0-A4A3-C3044F176FCC}"/>
    <cellStyle name="Pourcentage 3 4 5" xfId="34805" xr:uid="{6E199DF8-E812-4202-B858-7D4E28696BBF}"/>
    <cellStyle name="Pourcentage 3 4 6" xfId="34806" xr:uid="{13E8B78B-EB9E-4561-AC81-52F819E9EEC2}"/>
    <cellStyle name="Pourcentage 3 5" xfId="32520" xr:uid="{271E016C-F4CA-43E0-86F9-4256B5581537}"/>
    <cellStyle name="Pourcentage 3 5 2" xfId="32521" xr:uid="{5DD2F714-46FE-4DCD-A2FD-54723F0A6CC6}"/>
    <cellStyle name="Pourcentage 3 5 2 2" xfId="32522" xr:uid="{616A201F-FF34-4599-BE0B-F14307E6DD19}"/>
    <cellStyle name="Pourcentage 3 5 2 2 2" xfId="32523" xr:uid="{5F04277A-7C42-47F2-A68B-43BD7ACF4B2F}"/>
    <cellStyle name="Pourcentage 3 5 2 2 2 2" xfId="34807" xr:uid="{B0B87081-44DD-40EC-BD0D-A06B808C2431}"/>
    <cellStyle name="Pourcentage 3 5 2 2 2 3" xfId="34808" xr:uid="{7E28F0D4-B907-46E7-B2B6-2CAFC5910B80}"/>
    <cellStyle name="Pourcentage 3 5 2 2 3" xfId="34809" xr:uid="{E978EEB3-946A-4502-83D5-47F19AFCDE60}"/>
    <cellStyle name="Pourcentage 3 5 2 2 4" xfId="34810" xr:uid="{792F1AE1-DE91-4248-8B07-E7E6746C82F2}"/>
    <cellStyle name="Pourcentage 3 5 2 3" xfId="32524" xr:uid="{5B57E641-CC62-49A4-B88D-2416EFF5E8A4}"/>
    <cellStyle name="Pourcentage 3 5 2 3 2" xfId="34811" xr:uid="{F7970117-4A18-4D35-AC5C-8AE275CF7B7E}"/>
    <cellStyle name="Pourcentage 3 5 2 3 3" xfId="34812" xr:uid="{6D7A74C3-A87F-44A4-A9CB-6D4623DB5F37}"/>
    <cellStyle name="Pourcentage 3 5 2 4" xfId="34813" xr:uid="{9678BBCA-1B97-4686-880B-14315293690D}"/>
    <cellStyle name="Pourcentage 3 5 2 5" xfId="34814" xr:uid="{3C55F6D6-F2D6-4B48-86E0-5208ABF0F326}"/>
    <cellStyle name="Pourcentage 3 5 3" xfId="32525" xr:uid="{E64722FA-08C1-4E18-8CE4-E2174FFCEA45}"/>
    <cellStyle name="Pourcentage 3 5 3 2" xfId="32526" xr:uid="{B50BAA0B-1448-459F-8468-025DE0962A47}"/>
    <cellStyle name="Pourcentage 3 5 3 2 2" xfId="34815" xr:uid="{933DEF35-0A12-47F7-9E28-E03AC5D0C27F}"/>
    <cellStyle name="Pourcentage 3 5 3 2 3" xfId="34816" xr:uid="{901DFE34-74D7-4B41-BC58-A760AD613EAC}"/>
    <cellStyle name="Pourcentage 3 5 3 3" xfId="34817" xr:uid="{268D6FA0-05C1-4818-81B4-D19C4DDBE9E7}"/>
    <cellStyle name="Pourcentage 3 5 3 4" xfId="34818" xr:uid="{75489029-D578-4F55-888B-CCD45501BE13}"/>
    <cellStyle name="Pourcentage 3 5 4" xfId="32527" xr:uid="{ED6B7622-3D71-46D5-8159-1CB14B6780C2}"/>
    <cellStyle name="Pourcentage 3 5 4 2" xfId="34819" xr:uid="{5FDD2E45-82E6-41DE-8747-425BDFC90BDA}"/>
    <cellStyle name="Pourcentage 3 5 4 3" xfId="34820" xr:uid="{E76292EA-96BA-4AFB-AC11-AE66FBDC24E4}"/>
    <cellStyle name="Pourcentage 3 5 5" xfId="34821" xr:uid="{002E8C18-AEE0-4B71-9B30-15DBF9949147}"/>
    <cellStyle name="Pourcentage 3 5 6" xfId="34822" xr:uid="{3F0E8ACD-3FFB-416E-9343-6385B7180449}"/>
    <cellStyle name="Pourcentage 3 6" xfId="32528" xr:uid="{2E5079ED-6CF4-4426-91C7-365027E6A61B}"/>
    <cellStyle name="Pourcentage 3 6 2" xfId="32529" xr:uid="{7A52E74D-6ED7-46AB-888D-C371963B292E}"/>
    <cellStyle name="Pourcentage 3 6 2 2" xfId="32530" xr:uid="{D5DC7917-DD06-4AF2-A8A3-3F2DF92D0BEE}"/>
    <cellStyle name="Pourcentage 3 6 2 2 2" xfId="34823" xr:uid="{69AF03A7-AB46-4647-8442-03EE55F6B56A}"/>
    <cellStyle name="Pourcentage 3 6 2 2 3" xfId="34824" xr:uid="{0B555B35-98F4-4C3F-A7E3-B1C6ADCB14D2}"/>
    <cellStyle name="Pourcentage 3 6 2 3" xfId="34825" xr:uid="{F8040F3F-A2A0-416D-9C1D-38F9D5A2F70E}"/>
    <cellStyle name="Pourcentage 3 6 2 4" xfId="34826" xr:uid="{A68667DF-257A-411A-9F51-85EE1C6DCFA7}"/>
    <cellStyle name="Pourcentage 3 6 3" xfId="32531" xr:uid="{4A55852F-014E-4902-8F57-B9E037B0935B}"/>
    <cellStyle name="Pourcentage 3 6 3 2" xfId="34827" xr:uid="{F7E7DD8B-BD2C-40EB-A063-DA7EC0724E54}"/>
    <cellStyle name="Pourcentage 3 6 3 3" xfId="34828" xr:uid="{E2604DFE-FC3A-4C6E-8230-31B02095B06B}"/>
    <cellStyle name="Pourcentage 3 6 4" xfId="34829" xr:uid="{E1053BE7-F27A-48F2-BB0B-4018919D50E0}"/>
    <cellStyle name="Pourcentage 3 6 5" xfId="34830" xr:uid="{991D90FC-17FE-481F-A86A-7FFF51C17986}"/>
    <cellStyle name="Pourcentage 3 7" xfId="32532" xr:uid="{B684A4D7-C490-4FF4-A757-B16F5B430EBF}"/>
    <cellStyle name="Pourcentage 3 7 2" xfId="32533" xr:uid="{91E4A4C0-A97F-41A4-BAA8-EC06C32C64BF}"/>
    <cellStyle name="Pourcentage 3 7 2 2" xfId="34831" xr:uid="{5D0B879F-6F76-47BA-BC40-50BDFBC44BA6}"/>
    <cellStyle name="Pourcentage 3 7 2 3" xfId="34832" xr:uid="{CCEEA1AB-4AEA-4AC8-BFE6-1996A23505DC}"/>
    <cellStyle name="Pourcentage 3 7 3" xfId="34833" xr:uid="{EBB15A59-2EC3-4B0A-B011-6A828B1C0DCC}"/>
    <cellStyle name="Pourcentage 3 7 4" xfId="34834" xr:uid="{83B9604C-C928-4D44-BDE2-F36D824CFF19}"/>
    <cellStyle name="Pourcentage 3 8" xfId="32534" xr:uid="{3393BCE9-40FA-4696-AC13-7E6E52233C9F}"/>
    <cellStyle name="Pourcentage 3 8 2" xfId="34835" xr:uid="{9B8913C8-DBB7-49AB-9873-175249BA386E}"/>
    <cellStyle name="Pourcentage 3 8 3" xfId="34836" xr:uid="{4DE2FA17-5AA7-4683-9192-68494BDACCD6}"/>
    <cellStyle name="Pourcentage 3 9" xfId="34837" xr:uid="{C941674D-708B-44C7-96B7-3E985DEE4D7D}"/>
    <cellStyle name="Pourcentage 4" xfId="32535" xr:uid="{51C3F806-C687-48D8-BFE2-DBE848675B05}"/>
    <cellStyle name="Pourcentage 4 10" xfId="34838" xr:uid="{EA94F692-57B9-46A1-BC5D-310C8EAFBDB7}"/>
    <cellStyle name="Pourcentage 4 2" xfId="32536" xr:uid="{63F0296A-8352-44E8-BD00-AD8A1F489CA6}"/>
    <cellStyle name="Pourcentage 4 2 2" xfId="32537" xr:uid="{39E48C14-7682-4B27-AD97-C9DA4D26AF86}"/>
    <cellStyle name="Pourcentage 4 2 2 2" xfId="32538" xr:uid="{BE9D2B3F-CEED-4F1B-BB7A-F6DFA4C293EB}"/>
    <cellStyle name="Pourcentage 4 2 2 2 2" xfId="32539" xr:uid="{CD33BE72-E9DB-4037-9073-800AEB62060C}"/>
    <cellStyle name="Pourcentage 4 2 2 2 2 2" xfId="34839" xr:uid="{A71695D5-6003-4674-8C00-DF6D4575D5D2}"/>
    <cellStyle name="Pourcentage 4 2 2 2 2 3" xfId="34840" xr:uid="{363C26B4-46FC-41D8-ACC2-218ED8169949}"/>
    <cellStyle name="Pourcentage 4 2 2 2 3" xfId="34841" xr:uid="{A7E7DEA1-795A-4E1F-A024-BA3E9B9996A2}"/>
    <cellStyle name="Pourcentage 4 2 2 2 4" xfId="34842" xr:uid="{1BCB8859-097E-4702-B346-578CED4041F0}"/>
    <cellStyle name="Pourcentage 4 2 2 3" xfId="32540" xr:uid="{036FDA46-5BD7-43DF-BD02-E5CA73EC1A57}"/>
    <cellStyle name="Pourcentage 4 2 2 3 2" xfId="34843" xr:uid="{82AA1AC3-C5FA-44BD-9AD6-4C33AEB7AD8C}"/>
    <cellStyle name="Pourcentage 4 2 2 3 3" xfId="34844" xr:uid="{8A01A833-A4E6-4669-80FB-384E0CE82938}"/>
    <cellStyle name="Pourcentage 4 2 2 4" xfId="34845" xr:uid="{689DDE2D-B32B-4B04-AFC0-B923368AC743}"/>
    <cellStyle name="Pourcentage 4 2 2 5" xfId="34846" xr:uid="{0CFF2380-7F1E-48EF-9A9F-39B1207B1CD9}"/>
    <cellStyle name="Pourcentage 4 2 3" xfId="32541" xr:uid="{01E2926F-6FD7-40AB-8261-440B5B70D5E4}"/>
    <cellStyle name="Pourcentage 4 2 3 2" xfId="32542" xr:uid="{F4216DBF-8AAB-4CD5-BBBB-10F80DFBDA55}"/>
    <cellStyle name="Pourcentage 4 2 3 2 2" xfId="34847" xr:uid="{2B1E204D-C1F3-4374-BCD2-662FE67FD12E}"/>
    <cellStyle name="Pourcentage 4 2 3 2 3" xfId="34848" xr:uid="{75549198-99BF-49EB-A094-6FF9FFCA7D19}"/>
    <cellStyle name="Pourcentage 4 2 3 3" xfId="34849" xr:uid="{D7781D4E-54DD-4AD2-AE9D-058E760ADE1C}"/>
    <cellStyle name="Pourcentage 4 2 3 4" xfId="34850" xr:uid="{C2E7CEB0-D4F3-4DFD-A4AE-24E43A16F4BC}"/>
    <cellStyle name="Pourcentage 4 2 4" xfId="32543" xr:uid="{83E6270F-388F-4DAE-A189-379CD01D4346}"/>
    <cellStyle name="Pourcentage 4 2 4 2" xfId="34851" xr:uid="{6226943C-8DC2-42E4-87C0-BB9C2FF3476F}"/>
    <cellStyle name="Pourcentage 4 2 4 3" xfId="34852" xr:uid="{9A967A64-2BF8-4690-B111-E98F424C545B}"/>
    <cellStyle name="Pourcentage 4 2 5" xfId="34853" xr:uid="{9F8EB158-A76B-427C-AC43-F67870A745E4}"/>
    <cellStyle name="Pourcentage 4 2 6" xfId="34854" xr:uid="{8FF4B2C4-736C-4D09-ADEC-18110CB0F61C}"/>
    <cellStyle name="Pourcentage 4 3" xfId="32544" xr:uid="{A8B7DF5A-FB11-4433-B4D8-6A12497207CF}"/>
    <cellStyle name="Pourcentage 4 3 2" xfId="32545" xr:uid="{D60305B3-8E2C-4F0C-93B4-D3A527A36D3E}"/>
    <cellStyle name="Pourcentage 4 3 2 2" xfId="32546" xr:uid="{C155A3FF-A687-48CA-B6D9-CFBAD9074964}"/>
    <cellStyle name="Pourcentage 4 3 2 2 2" xfId="32547" xr:uid="{1351D191-C15B-445B-934E-E8BA740A15EA}"/>
    <cellStyle name="Pourcentage 4 3 2 2 2 2" xfId="34855" xr:uid="{BC317BA3-EF7D-4795-B7EB-7EEC8D31FAEB}"/>
    <cellStyle name="Pourcentage 4 3 2 2 2 3" xfId="34856" xr:uid="{879CF9EE-0291-43C9-8584-2DE946939545}"/>
    <cellStyle name="Pourcentage 4 3 2 2 3" xfId="34857" xr:uid="{D0784EFF-885E-44D3-B3BD-5ADEF0C65202}"/>
    <cellStyle name="Pourcentage 4 3 2 2 4" xfId="34858" xr:uid="{0D93EE26-A581-44E7-95B6-4A8D11221A01}"/>
    <cellStyle name="Pourcentage 4 3 2 3" xfId="32548" xr:uid="{C73AC6C0-2459-49D2-8FAB-BB539FB3B5DC}"/>
    <cellStyle name="Pourcentage 4 3 2 3 2" xfId="34859" xr:uid="{13676D7B-0E85-4CF7-95E6-84FA512580C8}"/>
    <cellStyle name="Pourcentage 4 3 2 3 3" xfId="34860" xr:uid="{070CDCB9-5A89-41C6-BEA3-9B1E1E445127}"/>
    <cellStyle name="Pourcentage 4 3 2 4" xfId="34861" xr:uid="{9FEB7C05-2E4C-403C-80B5-8B6774577D63}"/>
    <cellStyle name="Pourcentage 4 3 2 5" xfId="34862" xr:uid="{EF50550A-A4D9-4A5E-8270-07F2EE93706E}"/>
    <cellStyle name="Pourcentage 4 3 3" xfId="32549" xr:uid="{05842BC1-11EC-48BF-8707-1F5D229E9918}"/>
    <cellStyle name="Pourcentage 4 3 3 2" xfId="32550" xr:uid="{F65717E3-EED4-479B-9ABF-28F3233204EF}"/>
    <cellStyle name="Pourcentage 4 3 3 2 2" xfId="34863" xr:uid="{20886EEE-8717-4484-89D4-B4B3A9BB9A1F}"/>
    <cellStyle name="Pourcentage 4 3 3 2 3" xfId="34864" xr:uid="{8E9FAD1D-3683-4AE3-BE96-D0F3ED1C211E}"/>
    <cellStyle name="Pourcentage 4 3 3 3" xfId="34865" xr:uid="{B2BF075F-12F4-41E9-9FD7-6D9FC83D8598}"/>
    <cellStyle name="Pourcentage 4 3 3 4" xfId="34866" xr:uid="{D56314AF-26DF-4AF0-ADDD-361B30A98448}"/>
    <cellStyle name="Pourcentage 4 3 4" xfId="32551" xr:uid="{31776569-8F29-49C9-B0B8-1FB9BFC27942}"/>
    <cellStyle name="Pourcentage 4 3 4 2" xfId="34867" xr:uid="{980C8A40-C34C-4AAC-82E8-69D28198DDA7}"/>
    <cellStyle name="Pourcentage 4 3 4 3" xfId="34868" xr:uid="{07EC2391-01D3-4640-84B4-F7EE9A8AA693}"/>
    <cellStyle name="Pourcentage 4 3 5" xfId="34869" xr:uid="{7B3E7380-6350-4DFC-80D1-881BAE709FB5}"/>
    <cellStyle name="Pourcentage 4 3 6" xfId="34870" xr:uid="{EEC55DA5-974F-4BC9-A6AE-27A054A0A2FB}"/>
    <cellStyle name="Pourcentage 4 4" xfId="32552" xr:uid="{AAF96067-42B3-4E51-A222-139E1768C325}"/>
    <cellStyle name="Pourcentage 4 4 2" xfId="32553" xr:uid="{BBAB5C03-A47E-4A70-BB3D-9CE844CB92E7}"/>
    <cellStyle name="Pourcentage 4 4 2 2" xfId="32554" xr:uid="{CDEAE322-0F85-4AE3-9E58-C8085D1F484F}"/>
    <cellStyle name="Pourcentage 4 4 2 2 2" xfId="32555" xr:uid="{B7ED2DF1-41BA-49C7-AA04-6BB0A6639C6C}"/>
    <cellStyle name="Pourcentage 4 4 2 2 2 2" xfId="34871" xr:uid="{58199238-BDF9-471B-830D-B67C00A498FD}"/>
    <cellStyle name="Pourcentage 4 4 2 2 2 3" xfId="34872" xr:uid="{66D047B4-3767-44DF-857B-45D0886AE103}"/>
    <cellStyle name="Pourcentage 4 4 2 2 3" xfId="34873" xr:uid="{CA30693A-5552-4DAD-B819-982C97505490}"/>
    <cellStyle name="Pourcentage 4 4 2 2 4" xfId="34874" xr:uid="{B5FED76B-16DE-4AE0-A832-E51E0ECCD952}"/>
    <cellStyle name="Pourcentage 4 4 2 3" xfId="32556" xr:uid="{2DE0C9F2-1496-48C3-AE55-4769776A990E}"/>
    <cellStyle name="Pourcentage 4 4 2 3 2" xfId="34875" xr:uid="{C592B761-C743-4959-979D-53E8BB7DEE4E}"/>
    <cellStyle name="Pourcentage 4 4 2 3 3" xfId="34876" xr:uid="{D402B58A-2093-4A8A-8B73-990C813F4AF6}"/>
    <cellStyle name="Pourcentage 4 4 2 4" xfId="34877" xr:uid="{784BA611-E28E-48E1-A2D9-DAB07056572B}"/>
    <cellStyle name="Pourcentage 4 4 2 5" xfId="34878" xr:uid="{D1AE73AB-C9C0-48FE-92D1-CCEC4EE13579}"/>
    <cellStyle name="Pourcentage 4 4 3" xfId="32557" xr:uid="{6CC11399-6C01-42EE-9002-2B54AAECE944}"/>
    <cellStyle name="Pourcentage 4 4 3 2" xfId="32558" xr:uid="{66E06CB5-6D83-4E20-98D4-689974B3C47F}"/>
    <cellStyle name="Pourcentage 4 4 3 2 2" xfId="34879" xr:uid="{AA0CC7DD-FD2D-41DC-A015-160B6875E5EC}"/>
    <cellStyle name="Pourcentage 4 4 3 2 3" xfId="34880" xr:uid="{4A4FBEF5-9198-4C4D-BC76-E6BDE2FCCD09}"/>
    <cellStyle name="Pourcentage 4 4 3 3" xfId="34881" xr:uid="{047E0388-06BA-44A8-9EA0-557CF12C624D}"/>
    <cellStyle name="Pourcentage 4 4 3 4" xfId="34882" xr:uid="{A6B331D2-F7DE-48B5-BC2F-7C6922BC7E49}"/>
    <cellStyle name="Pourcentage 4 4 4" xfId="32559" xr:uid="{F0851C5C-B103-45BB-84B7-111DE44D8112}"/>
    <cellStyle name="Pourcentage 4 4 4 2" xfId="34883" xr:uid="{13BB97B1-F15D-44E2-B1BC-2AF96FD4802B}"/>
    <cellStyle name="Pourcentage 4 4 4 3" xfId="34884" xr:uid="{FCDA56A5-7815-4052-B77A-4B0224EA59DD}"/>
    <cellStyle name="Pourcentage 4 4 5" xfId="34885" xr:uid="{E71BB6A1-2F79-42EF-A41D-3E03365F0304}"/>
    <cellStyle name="Pourcentage 4 4 6" xfId="34886" xr:uid="{E93F403D-9DEA-4DE1-8120-2C88697C75F9}"/>
    <cellStyle name="Pourcentage 4 5" xfId="32560" xr:uid="{43474B69-AEC6-460B-8D06-67E220B8D80A}"/>
    <cellStyle name="Pourcentage 4 5 2" xfId="32561" xr:uid="{78CE9807-2CD8-4B65-88E3-50B8DA997470}"/>
    <cellStyle name="Pourcentage 4 5 2 2" xfId="32562" xr:uid="{7F92C8BA-E7FD-4D5B-9EB4-0D2B4373C22A}"/>
    <cellStyle name="Pourcentage 4 5 2 2 2" xfId="32563" xr:uid="{DEB8025B-E240-40A5-A9C9-7A08F3501A99}"/>
    <cellStyle name="Pourcentage 4 5 2 2 2 2" xfId="34887" xr:uid="{022660EF-0639-4696-BE0A-56A8FBA1B5B2}"/>
    <cellStyle name="Pourcentage 4 5 2 2 2 3" xfId="34888" xr:uid="{8A7ED480-FE30-498B-A65F-F9463E5AD2A7}"/>
    <cellStyle name="Pourcentage 4 5 2 2 3" xfId="34889" xr:uid="{451D8DC9-D158-4CC0-A539-AAFDB4ED269C}"/>
    <cellStyle name="Pourcentage 4 5 2 2 4" xfId="34890" xr:uid="{151C73B4-9EE2-4502-A7E5-36CBAC0A7C3D}"/>
    <cellStyle name="Pourcentage 4 5 2 3" xfId="32564" xr:uid="{C09A9A15-952A-4249-9B76-86B90668C4A9}"/>
    <cellStyle name="Pourcentage 4 5 2 3 2" xfId="34891" xr:uid="{5C973DEC-7407-4796-97B3-718B40304FAA}"/>
    <cellStyle name="Pourcentage 4 5 2 3 3" xfId="34892" xr:uid="{B2396798-7400-4080-B75B-46F42460FA2E}"/>
    <cellStyle name="Pourcentage 4 5 2 4" xfId="34893" xr:uid="{32557548-0D26-4927-9709-F7714FD02965}"/>
    <cellStyle name="Pourcentage 4 5 2 5" xfId="34894" xr:uid="{15C487B2-DA74-4A6D-BD36-1E5831E5AA8C}"/>
    <cellStyle name="Pourcentage 4 5 3" xfId="32565" xr:uid="{625925BC-02E9-490F-9C71-5AB1B25E2577}"/>
    <cellStyle name="Pourcentage 4 5 3 2" xfId="32566" xr:uid="{EFE32A95-7941-44DB-A014-FF910834E355}"/>
    <cellStyle name="Pourcentage 4 5 3 2 2" xfId="34895" xr:uid="{E0EBAEDD-3E6D-4D85-89F5-BF745013A409}"/>
    <cellStyle name="Pourcentage 4 5 3 2 3" xfId="34896" xr:uid="{0070E93E-B465-4850-B211-22A1A629F5B8}"/>
    <cellStyle name="Pourcentage 4 5 3 3" xfId="34897" xr:uid="{FD83A2DE-88B1-47B7-AF9F-23FE7E6A3883}"/>
    <cellStyle name="Pourcentage 4 5 3 4" xfId="34898" xr:uid="{25FA75F2-5994-4CAA-8D1A-97E6CB7413F5}"/>
    <cellStyle name="Pourcentage 4 5 4" xfId="32567" xr:uid="{5B047A9C-63D0-4FF3-8A8A-A54F960CB83D}"/>
    <cellStyle name="Pourcentage 4 5 4 2" xfId="34899" xr:uid="{B1A2D7AA-3114-46CA-8778-E6477F653E0D}"/>
    <cellStyle name="Pourcentage 4 5 4 3" xfId="34900" xr:uid="{F92BB643-291E-4438-979C-4A379F65F588}"/>
    <cellStyle name="Pourcentage 4 5 5" xfId="34901" xr:uid="{A72805ED-2317-47B2-A5AA-BAB42DB32068}"/>
    <cellStyle name="Pourcentage 4 5 6" xfId="34902" xr:uid="{C6A72311-EFC5-4B13-AD25-55C077BD0BA3}"/>
    <cellStyle name="Pourcentage 4 6" xfId="32568" xr:uid="{0AD33667-B62A-44E3-AB37-4327DE5D49D2}"/>
    <cellStyle name="Pourcentage 4 6 2" xfId="32569" xr:uid="{528BE828-8E7D-46D9-B0CF-4BB6F3179245}"/>
    <cellStyle name="Pourcentage 4 6 2 2" xfId="32570" xr:uid="{D621E592-B187-4E9C-84E6-900A9CA13592}"/>
    <cellStyle name="Pourcentage 4 6 2 2 2" xfId="34903" xr:uid="{078F6A27-C34E-41AA-BF34-58389959A872}"/>
    <cellStyle name="Pourcentage 4 6 2 2 3" xfId="34904" xr:uid="{DDCF230D-9DF6-4A3E-B6D3-93C1BAD2E43E}"/>
    <cellStyle name="Pourcentage 4 6 2 3" xfId="34905" xr:uid="{3E19F5DA-96C7-4386-AD93-1BF28FD2DB8C}"/>
    <cellStyle name="Pourcentage 4 6 2 4" xfId="34906" xr:uid="{219136DC-D112-4976-934B-CA10D22085EC}"/>
    <cellStyle name="Pourcentage 4 6 3" xfId="32571" xr:uid="{09B7A8CE-B407-476D-BC92-FF80A877F6B8}"/>
    <cellStyle name="Pourcentage 4 6 3 2" xfId="34907" xr:uid="{D5B9A960-385E-4AD3-A517-8DF9AC042518}"/>
    <cellStyle name="Pourcentage 4 6 3 3" xfId="34908" xr:uid="{9F648B53-F7A7-40BA-8CF6-CA66FAE7962A}"/>
    <cellStyle name="Pourcentage 4 6 4" xfId="34909" xr:uid="{2ED9CF4C-2292-406E-960F-67E2C2AF29CB}"/>
    <cellStyle name="Pourcentage 4 6 5" xfId="34910" xr:uid="{39461B14-1952-4A5A-AB09-013B6AEAC5A5}"/>
    <cellStyle name="Pourcentage 4 7" xfId="32572" xr:uid="{C7275B33-4FFE-433A-918E-EA13D8B14347}"/>
    <cellStyle name="Pourcentage 4 7 2" xfId="32573" xr:uid="{65B8358E-1537-4781-A3FA-A732DEECE45B}"/>
    <cellStyle name="Pourcentage 4 7 2 2" xfId="34911" xr:uid="{B7BA9359-4E7C-4491-B5AC-FDB7D2A1F1AF}"/>
    <cellStyle name="Pourcentage 4 7 2 3" xfId="34912" xr:uid="{5A36A2C2-CC07-4EBB-B4D0-C1398EFC18DC}"/>
    <cellStyle name="Pourcentage 4 7 3" xfId="34913" xr:uid="{3B805255-6F37-41E7-B453-F51A15E2496A}"/>
    <cellStyle name="Pourcentage 4 7 4" xfId="34914" xr:uid="{DC9E71E6-82C6-4D9E-A25D-B2599F00771F}"/>
    <cellStyle name="Pourcentage 4 8" xfId="32574" xr:uid="{A2025F4D-95AA-4994-B07B-950F078C32C6}"/>
    <cellStyle name="Pourcentage 4 8 2" xfId="34915" xr:uid="{09BE2C70-E6BB-49D8-B930-4936B46C38C6}"/>
    <cellStyle name="Pourcentage 4 8 3" xfId="34916" xr:uid="{4A1B8E83-01FA-4FC5-B062-4148E2A2DA34}"/>
    <cellStyle name="Pourcentage 4 9" xfId="34917" xr:uid="{D68EACA0-D518-4D31-917F-6F0A7293CE0B}"/>
    <cellStyle name="Pourcentage 5" xfId="32575" xr:uid="{85215231-477C-452E-8B5C-09E96ED177E8}"/>
    <cellStyle name="Pourcentage 5 10" xfId="34918" xr:uid="{D41D624F-1F57-44E7-8B4F-27905DFFD148}"/>
    <cellStyle name="Pourcentage 5 11" xfId="34919" xr:uid="{5721A2E3-E178-407F-A7F7-446BF9D5555C}"/>
    <cellStyle name="Pourcentage 5 2" xfId="32576" xr:uid="{A9FD3307-638E-4E57-A0E0-BBCFB8AC893C}"/>
    <cellStyle name="Pourcentage 5 2 2" xfId="32577" xr:uid="{E6770BD1-0340-4059-BC34-180134E321D6}"/>
    <cellStyle name="Pourcentage 5 2 2 2" xfId="32578" xr:uid="{AF281BE8-FA8A-4A1D-A75F-DBD03BA6E8A9}"/>
    <cellStyle name="Pourcentage 5 2 2 2 2" xfId="32579" xr:uid="{4B3E6476-F3CA-4ABC-904F-C1B1A39A0072}"/>
    <cellStyle name="Pourcentage 5 2 2 2 2 2" xfId="34920" xr:uid="{F19715FB-7DAF-4E0D-A896-147B0974D952}"/>
    <cellStyle name="Pourcentage 5 2 2 2 2 3" xfId="34921" xr:uid="{E09B3468-ACBF-4464-805F-25E80FC12324}"/>
    <cellStyle name="Pourcentage 5 2 2 2 3" xfId="34922" xr:uid="{BA22815B-2BC3-4E21-B390-52858725CF4E}"/>
    <cellStyle name="Pourcentage 5 2 2 2 4" xfId="34923" xr:uid="{5F5834C8-A23E-4D68-A442-3A7FEA947416}"/>
    <cellStyle name="Pourcentage 5 2 2 3" xfId="32580" xr:uid="{8FFA105F-DD6E-414B-BF8E-7B6A6F4BA2C1}"/>
    <cellStyle name="Pourcentage 5 2 2 3 2" xfId="34924" xr:uid="{5A6E8C2E-39BF-407E-9EF5-2167DFAE3F8C}"/>
    <cellStyle name="Pourcentage 5 2 2 3 3" xfId="34925" xr:uid="{70963F61-CE58-4BA9-937D-D4B34A94F1F1}"/>
    <cellStyle name="Pourcentage 5 2 2 4" xfId="34926" xr:uid="{8ADCD528-6FB4-4018-B38B-2AD4BA892A38}"/>
    <cellStyle name="Pourcentage 5 2 2 5" xfId="34927" xr:uid="{83994893-20FE-4F97-9836-410D40399D27}"/>
    <cellStyle name="Pourcentage 5 2 3" xfId="32581" xr:uid="{F8BC6005-2823-4DFC-B9E4-15FB297AB00A}"/>
    <cellStyle name="Pourcentage 5 2 3 2" xfId="32582" xr:uid="{DE46101C-B415-42C6-BDDF-73EBF68B716E}"/>
    <cellStyle name="Pourcentage 5 2 3 2 2" xfId="34928" xr:uid="{BE0726A8-FD24-4EA0-9020-94603A9325AA}"/>
    <cellStyle name="Pourcentage 5 2 3 2 3" xfId="34929" xr:uid="{E21FFA60-01D8-4889-9255-EA85924B04D3}"/>
    <cellStyle name="Pourcentage 5 2 3 3" xfId="34930" xr:uid="{CDB78B38-715F-4AA8-A8C6-5F70E74994FF}"/>
    <cellStyle name="Pourcentage 5 2 3 4" xfId="34931" xr:uid="{F72374E7-2342-43A4-8AAE-3D20CE5F1427}"/>
    <cellStyle name="Pourcentage 5 2 4" xfId="32583" xr:uid="{B7D77B1B-0C34-4B0A-8ECE-E0BD04E832B7}"/>
    <cellStyle name="Pourcentage 5 2 4 2" xfId="34932" xr:uid="{E4603359-65DC-45D8-B789-1705B77509BF}"/>
    <cellStyle name="Pourcentage 5 2 4 3" xfId="34933" xr:uid="{5F571CAE-EF35-4CF7-8EA0-D2EAEBEF7808}"/>
    <cellStyle name="Pourcentage 5 2 5" xfId="34934" xr:uid="{B11AAE71-106A-45A4-9FDF-57CAA62D8578}"/>
    <cellStyle name="Pourcentage 5 2 6" xfId="34935" xr:uid="{F2BE1F80-9E2F-476F-91C7-D276B059DE53}"/>
    <cellStyle name="Pourcentage 5 3" xfId="32584" xr:uid="{8D96077B-6D17-4A34-801E-54CFD3363B12}"/>
    <cellStyle name="Pourcentage 5 3 2" xfId="32585" xr:uid="{F0ED8E14-F4EE-4A4E-A0A4-A52C6235D3D8}"/>
    <cellStyle name="Pourcentage 5 3 2 2" xfId="32586" xr:uid="{FB11B8C0-50AA-4032-AEBF-4A8D67EBAE30}"/>
    <cellStyle name="Pourcentage 5 3 2 2 2" xfId="32587" xr:uid="{DF515BB3-BA5F-4319-93EC-2F1110351B1A}"/>
    <cellStyle name="Pourcentage 5 3 2 2 2 2" xfId="34936" xr:uid="{D34A9265-1EB3-411D-BDAF-C6EFFA82EF89}"/>
    <cellStyle name="Pourcentage 5 3 2 2 2 3" xfId="34937" xr:uid="{B5B73D63-1D71-433A-B39C-D23744B55E42}"/>
    <cellStyle name="Pourcentage 5 3 2 2 3" xfId="34938" xr:uid="{E3BD0EC4-CCB0-47FA-9223-A37B9680EE20}"/>
    <cellStyle name="Pourcentage 5 3 2 2 4" xfId="34939" xr:uid="{FD070304-20C4-4C43-BCF6-6B6A403D0032}"/>
    <cellStyle name="Pourcentage 5 3 2 3" xfId="32588" xr:uid="{9ADEB442-E692-44EB-8560-F079415810FD}"/>
    <cellStyle name="Pourcentage 5 3 2 3 2" xfId="34940" xr:uid="{63AA255D-994E-4AC7-A994-1D958539EAFA}"/>
    <cellStyle name="Pourcentage 5 3 2 3 3" xfId="34941" xr:uid="{29C880E2-50C2-40CF-A4F5-F29FC593CEFB}"/>
    <cellStyle name="Pourcentage 5 3 2 4" xfId="34942" xr:uid="{79573E5A-2F26-4D14-9294-F157E78FF580}"/>
    <cellStyle name="Pourcentage 5 3 2 5" xfId="34943" xr:uid="{CDF63EFC-C2DD-43CE-8443-51847921BC3E}"/>
    <cellStyle name="Pourcentage 5 3 3" xfId="32589" xr:uid="{D39BC954-E701-4CDE-B9DD-692882ACEE57}"/>
    <cellStyle name="Pourcentage 5 3 3 2" xfId="32590" xr:uid="{43268115-C6AD-4878-80CE-C2C7B08589EB}"/>
    <cellStyle name="Pourcentage 5 3 3 2 2" xfId="34944" xr:uid="{29B14D8B-862C-45B2-8417-1B6BC6B4D3E0}"/>
    <cellStyle name="Pourcentage 5 3 3 2 3" xfId="34945" xr:uid="{035D1B40-A589-4185-A0AD-D0380FF53204}"/>
    <cellStyle name="Pourcentage 5 3 3 3" xfId="34946" xr:uid="{862B138D-FFA3-4D58-B484-C3A8CCEF1E52}"/>
    <cellStyle name="Pourcentage 5 3 3 4" xfId="34947" xr:uid="{AD009AB7-55CD-4A5A-B35E-C64F4CED51F3}"/>
    <cellStyle name="Pourcentage 5 3 4" xfId="32591" xr:uid="{85FE3CA1-A764-49FB-AC8E-447036551F47}"/>
    <cellStyle name="Pourcentage 5 3 4 2" xfId="34948" xr:uid="{2B3ED28B-ADE4-47B6-92DB-C6BF1506A013}"/>
    <cellStyle name="Pourcentage 5 3 4 3" xfId="34949" xr:uid="{B365627C-B92B-4035-B0E4-7E202F39DDA6}"/>
    <cellStyle name="Pourcentage 5 3 5" xfId="34950" xr:uid="{6F53441D-B30F-46B3-8AE1-E5AFA462715C}"/>
    <cellStyle name="Pourcentage 5 3 6" xfId="34951" xr:uid="{B50FA9EC-E447-4D33-BA06-44E0BCFD667B}"/>
    <cellStyle name="Pourcentage 5 4" xfId="32592" xr:uid="{761EDD6A-637E-4F56-88CA-8B516D176E28}"/>
    <cellStyle name="Pourcentage 5 4 2" xfId="32593" xr:uid="{71CB6379-D5D9-4FEC-BF64-14AB0C223A27}"/>
    <cellStyle name="Pourcentage 5 4 2 2" xfId="32594" xr:uid="{C7DA87E0-73D7-4C37-AC53-C6CBDFDD0AEE}"/>
    <cellStyle name="Pourcentage 5 4 2 2 2" xfId="32595" xr:uid="{BCC8DABB-C9DA-4974-A2A4-A60E8087463B}"/>
    <cellStyle name="Pourcentage 5 4 2 2 2 2" xfId="34952" xr:uid="{508010F1-3309-4A20-9935-B678425816C5}"/>
    <cellStyle name="Pourcentage 5 4 2 2 2 3" xfId="34953" xr:uid="{63EF282B-6D8B-418F-BB29-5F3AA23CC1E9}"/>
    <cellStyle name="Pourcentage 5 4 2 2 3" xfId="34954" xr:uid="{2494D68C-85D3-404D-8C0E-473D1075C143}"/>
    <cellStyle name="Pourcentage 5 4 2 2 4" xfId="34955" xr:uid="{11832488-F4BB-4F14-9E1C-C697550E80A8}"/>
    <cellStyle name="Pourcentage 5 4 2 3" xfId="32596" xr:uid="{D19F6774-8CFB-46DC-ADE3-0A5C7BE6B365}"/>
    <cellStyle name="Pourcentage 5 4 2 3 2" xfId="34956" xr:uid="{EEE3E3AC-742E-48A3-AA8A-802E72610B63}"/>
    <cellStyle name="Pourcentage 5 4 2 3 3" xfId="34957" xr:uid="{1C7671FC-C33E-4177-A227-19EC5032664D}"/>
    <cellStyle name="Pourcentage 5 4 2 4" xfId="34958" xr:uid="{18B3A483-382F-4F3F-B81F-5F3D3CA0F7E9}"/>
    <cellStyle name="Pourcentage 5 4 2 5" xfId="34959" xr:uid="{4E118D84-F867-4E50-B789-0A9D9F582E9D}"/>
    <cellStyle name="Pourcentage 5 4 3" xfId="32597" xr:uid="{8E9D402D-93B3-4CDB-B02F-A9DDBE7BE28C}"/>
    <cellStyle name="Pourcentage 5 4 3 2" xfId="32598" xr:uid="{4AD8D98A-5AE4-4425-B12B-9AB1220C0764}"/>
    <cellStyle name="Pourcentage 5 4 3 2 2" xfId="34960" xr:uid="{6C7E2688-AFB1-4EE9-9C1C-E20338F2BADA}"/>
    <cellStyle name="Pourcentage 5 4 3 2 3" xfId="34961" xr:uid="{46F564D0-ACDC-4278-9908-429549363A66}"/>
    <cellStyle name="Pourcentage 5 4 3 3" xfId="34962" xr:uid="{31B22486-561D-4200-B4B1-86FE93F57DC7}"/>
    <cellStyle name="Pourcentage 5 4 3 4" xfId="34963" xr:uid="{91644D39-95D4-49B6-9C2B-A2FBEBD81E59}"/>
    <cellStyle name="Pourcentage 5 4 4" xfId="32599" xr:uid="{A8D84309-A260-43BB-A28E-09D0176652F0}"/>
    <cellStyle name="Pourcentage 5 4 4 2" xfId="34964" xr:uid="{4BEBADD1-04BF-4239-B893-8AE82727228A}"/>
    <cellStyle name="Pourcentage 5 4 4 3" xfId="34965" xr:uid="{31323F18-6B0E-45B3-BBE9-DD3FC7D269FE}"/>
    <cellStyle name="Pourcentage 5 4 5" xfId="34966" xr:uid="{BB9DC609-AC2D-4F9E-911A-0D7ED14421D2}"/>
    <cellStyle name="Pourcentage 5 4 6" xfId="34967" xr:uid="{38C5E3FF-1C5D-4016-8628-80B52B01420C}"/>
    <cellStyle name="Pourcentage 5 5" xfId="32600" xr:uid="{25C86DEE-AB1A-41DF-B4F2-B3659700131F}"/>
    <cellStyle name="Pourcentage 5 5 2" xfId="32601" xr:uid="{E5430AA1-8C65-49E2-8DA8-4E0E0B5F3AB1}"/>
    <cellStyle name="Pourcentage 5 5 2 2" xfId="32602" xr:uid="{79CEB9E2-B67A-43F0-91B1-4FFC644BE4F4}"/>
    <cellStyle name="Pourcentage 5 5 2 2 2" xfId="32603" xr:uid="{E7AA5CB0-8F31-496A-9608-27A6B8C144E3}"/>
    <cellStyle name="Pourcentage 5 5 2 2 2 2" xfId="34968" xr:uid="{4731D8E3-42B8-4F55-9121-5C6C36FFB441}"/>
    <cellStyle name="Pourcentage 5 5 2 2 2 3" xfId="34969" xr:uid="{9B3D72E9-9D77-4B52-9C40-8FF06873219B}"/>
    <cellStyle name="Pourcentage 5 5 2 2 3" xfId="34970" xr:uid="{4D778E11-C63A-4423-8386-E2CEC5C0E67B}"/>
    <cellStyle name="Pourcentage 5 5 2 2 4" xfId="34971" xr:uid="{C2E9CBA8-E466-4CA6-B5C0-0FC8B35A87E4}"/>
    <cellStyle name="Pourcentage 5 5 2 3" xfId="32604" xr:uid="{3B59B640-DA59-4AEB-8059-8DED94B6AE0B}"/>
    <cellStyle name="Pourcentage 5 5 2 3 2" xfId="34972" xr:uid="{F1AECB8A-6170-4DB0-AF87-37D9BE49AC70}"/>
    <cellStyle name="Pourcentage 5 5 2 3 3" xfId="34973" xr:uid="{EE35A8EC-0719-4F0C-A4CA-FE5FEFC3B857}"/>
    <cellStyle name="Pourcentage 5 5 2 4" xfId="34974" xr:uid="{BFB7C07C-1B4F-4FF4-8AE3-4FFF41532653}"/>
    <cellStyle name="Pourcentage 5 5 2 5" xfId="34975" xr:uid="{78702AEA-0C52-4BB5-8949-937392342801}"/>
    <cellStyle name="Pourcentage 5 5 3" xfId="32605" xr:uid="{74B01DAC-EEE0-4761-A067-3D7EDEBF4648}"/>
    <cellStyle name="Pourcentage 5 5 3 2" xfId="32606" xr:uid="{F3938FFE-C28A-4266-AD03-FB05C189B10A}"/>
    <cellStyle name="Pourcentage 5 5 3 2 2" xfId="34976" xr:uid="{2E2626A0-1D56-4B0F-A473-CB002B6ABAE9}"/>
    <cellStyle name="Pourcentage 5 5 3 2 3" xfId="34977" xr:uid="{01CCFB93-7E30-4A17-AECE-6DF5BD5EC011}"/>
    <cellStyle name="Pourcentage 5 5 3 3" xfId="34978" xr:uid="{821EDD36-7177-4A6D-9703-A752C70FD5C1}"/>
    <cellStyle name="Pourcentage 5 5 3 4" xfId="34979" xr:uid="{E569788D-F3DE-4CE5-AB2E-49DD977E2818}"/>
    <cellStyle name="Pourcentage 5 5 4" xfId="32607" xr:uid="{FE329C86-5831-4054-A6A6-FBDCDEF35F3A}"/>
    <cellStyle name="Pourcentage 5 5 4 2" xfId="34980" xr:uid="{CE41471A-8C97-461C-826A-27CB60C3964B}"/>
    <cellStyle name="Pourcentage 5 5 4 3" xfId="34981" xr:uid="{572C4DC8-26CB-41CA-985A-12A86F69D835}"/>
    <cellStyle name="Pourcentage 5 5 5" xfId="34982" xr:uid="{F7581D81-2B5E-4217-BCBE-03EFAA7D93DA}"/>
    <cellStyle name="Pourcentage 5 5 6" xfId="34983" xr:uid="{D02CBE2F-EEA4-4C69-B328-E816853C8DA2}"/>
    <cellStyle name="Pourcentage 5 6" xfId="32608" xr:uid="{F4C666AF-565A-40BF-AB40-D10DC9EE89B3}"/>
    <cellStyle name="Pourcentage 5 6 2" xfId="32609" xr:uid="{BAC6A01E-896E-4C41-87BF-60E6AE203EAC}"/>
    <cellStyle name="Pourcentage 5 6 2 2" xfId="32610" xr:uid="{8A3345FA-2387-4B03-B191-19ECA4B31822}"/>
    <cellStyle name="Pourcentage 5 6 2 2 2" xfId="32611" xr:uid="{7873E294-F75C-4776-8F72-2D570460A546}"/>
    <cellStyle name="Pourcentage 5 6 2 2 2 2" xfId="34984" xr:uid="{BCCD6FE3-02EC-4F29-AC37-A203A0EB0A3C}"/>
    <cellStyle name="Pourcentage 5 6 2 2 2 3" xfId="34985" xr:uid="{B34BEE60-457A-4635-8FAE-2CFA310B4064}"/>
    <cellStyle name="Pourcentage 5 6 2 2 3" xfId="34986" xr:uid="{175469A2-9B3F-410F-9E7E-3496F1C59473}"/>
    <cellStyle name="Pourcentage 5 6 2 2 4" xfId="34987" xr:uid="{3DB72DD6-92AC-42E8-BC24-DB5872EECF92}"/>
    <cellStyle name="Pourcentage 5 6 2 3" xfId="32612" xr:uid="{A44F0151-AB06-45C3-BB56-2ECA49DE9576}"/>
    <cellStyle name="Pourcentage 5 6 2 3 2" xfId="34988" xr:uid="{D5F614DD-46FE-4D1F-94FD-00D1A524F7E1}"/>
    <cellStyle name="Pourcentage 5 6 2 3 3" xfId="34989" xr:uid="{42EEABF8-0232-48A8-BE51-A2CD0D0805D0}"/>
    <cellStyle name="Pourcentage 5 6 2 4" xfId="34990" xr:uid="{B7831F25-C7FD-4CCA-83C0-6A2277367E8F}"/>
    <cellStyle name="Pourcentage 5 6 2 5" xfId="34991" xr:uid="{C9EBE966-B44F-406C-B9CF-46891D1F0AF8}"/>
    <cellStyle name="Pourcentage 5 6 3" xfId="32613" xr:uid="{8A49107F-A951-4F00-AB63-D4CD0746972C}"/>
    <cellStyle name="Pourcentage 5 6 3 2" xfId="32614" xr:uid="{18FD4CF5-98C3-4977-A783-59DBEF377B1F}"/>
    <cellStyle name="Pourcentage 5 6 3 2 2" xfId="34992" xr:uid="{A9F52CAD-A48A-4414-9023-FEA1470B798A}"/>
    <cellStyle name="Pourcentage 5 6 3 2 3" xfId="34993" xr:uid="{D276D28F-80F6-475E-8815-BB31C5E8E5B8}"/>
    <cellStyle name="Pourcentage 5 6 3 3" xfId="34994" xr:uid="{63B57653-D449-4E5C-97F9-E957AD84A996}"/>
    <cellStyle name="Pourcentage 5 6 3 4" xfId="34995" xr:uid="{6063B0FC-4950-4E8D-9F46-7AAB4742E267}"/>
    <cellStyle name="Pourcentage 5 6 4" xfId="32615" xr:uid="{3B70C9D0-86A3-4F3C-9FB4-846E107DA599}"/>
    <cellStyle name="Pourcentage 5 6 4 2" xfId="34996" xr:uid="{2FB8CFD7-38FF-4AF2-AD6A-B417ADC35231}"/>
    <cellStyle name="Pourcentage 5 6 4 3" xfId="34997" xr:uid="{0015DF18-C939-4A6D-A818-C3633013C834}"/>
    <cellStyle name="Pourcentage 5 6 5" xfId="34998" xr:uid="{B8589381-6B54-453C-A110-E12234D54A00}"/>
    <cellStyle name="Pourcentage 5 6 6" xfId="34999" xr:uid="{87E2A3C2-0AE4-445B-999F-D7401E88EED4}"/>
    <cellStyle name="Pourcentage 5 7" xfId="32616" xr:uid="{13FE5858-5816-47B8-9605-9182A6000510}"/>
    <cellStyle name="Pourcentage 5 7 2" xfId="32617" xr:uid="{B608B0CB-583B-483E-869A-434F10F333D5}"/>
    <cellStyle name="Pourcentage 5 7 2 2" xfId="32618" xr:uid="{8CA4FCE0-1FCA-4841-9D46-44A4067DB3FF}"/>
    <cellStyle name="Pourcentage 5 7 2 2 2" xfId="35000" xr:uid="{F2AD6AA4-EE70-4F39-A8D3-2FBB6CEBC8B6}"/>
    <cellStyle name="Pourcentage 5 7 2 2 3" xfId="35001" xr:uid="{C750FA9B-E963-4D6F-80A4-E3D219F38B04}"/>
    <cellStyle name="Pourcentage 5 7 2 3" xfId="35002" xr:uid="{5AF11A04-5094-44A0-B2DB-AFB3632BAA72}"/>
    <cellStyle name="Pourcentage 5 7 2 4" xfId="35003" xr:uid="{C31CD070-626A-4E6B-BFC3-07F988EC3623}"/>
    <cellStyle name="Pourcentage 5 7 3" xfId="32619" xr:uid="{0D7C6C5B-2B8F-4C2E-B40A-DE599C0FAD17}"/>
    <cellStyle name="Pourcentage 5 7 3 2" xfId="35004" xr:uid="{48564470-C499-4566-89AA-FCD77AB8CCC8}"/>
    <cellStyle name="Pourcentage 5 7 3 3" xfId="35005" xr:uid="{B34801B1-368C-4BDD-85D0-E1781108B314}"/>
    <cellStyle name="Pourcentage 5 7 4" xfId="35006" xr:uid="{155653AE-D372-443E-B3DD-BC85BD9BA7D6}"/>
    <cellStyle name="Pourcentage 5 7 5" xfId="35007" xr:uid="{AB8C05BD-AEE1-4D01-BA65-2A973F302E67}"/>
    <cellStyle name="Pourcentage 5 8" xfId="32620" xr:uid="{7407F1B0-5610-4870-A79F-CFA28A1D2EA6}"/>
    <cellStyle name="Pourcentage 5 8 2" xfId="32621" xr:uid="{F252958E-7802-4B93-A544-2B509D911EBF}"/>
    <cellStyle name="Pourcentage 5 8 2 2" xfId="35008" xr:uid="{E87D008E-2979-47A5-8B84-3A5D4C40777A}"/>
    <cellStyle name="Pourcentage 5 8 2 3" xfId="35009" xr:uid="{97109DC9-5CA6-4238-A58F-43F90D3D9431}"/>
    <cellStyle name="Pourcentage 5 8 3" xfId="35010" xr:uid="{12150B45-F896-41D7-B02F-DE669113C2FA}"/>
    <cellStyle name="Pourcentage 5 8 4" xfId="35011" xr:uid="{52422425-F0CE-4969-9D96-81CB9AB5379C}"/>
    <cellStyle name="Pourcentage 5 9" xfId="32622" xr:uid="{C42F935A-624D-4A0A-90F2-A12BDA09DBC7}"/>
    <cellStyle name="Pourcentage 5 9 2" xfId="35012" xr:uid="{44D1D9C4-895A-40A9-99EF-685C6E1C9FB2}"/>
    <cellStyle name="Pourcentage 5 9 3" xfId="35013" xr:uid="{D07FBCE5-F3BF-4CBE-AAFE-A08B75AEF246}"/>
    <cellStyle name="Pourcentage 6" xfId="32623" xr:uid="{AF98FAF4-A95F-4A0E-9BFE-2F0A194EA4A2}"/>
    <cellStyle name="Pourcentage 6 2" xfId="32624" xr:uid="{A20EA97B-4698-4D3A-A593-17C5B638283B}"/>
    <cellStyle name="Pourcentage 6 2 2" xfId="32625" xr:uid="{00BBFCA7-FB13-4B97-AF78-50168E953DCC}"/>
    <cellStyle name="Pourcentage 6 2 2 2" xfId="32626" xr:uid="{D7C3CE72-9753-4CC8-BCCB-176372227AB7}"/>
    <cellStyle name="Pourcentage 6 2 2 2 2" xfId="35014" xr:uid="{E9572A80-1DA1-43E0-851A-32F0FCBE0CA1}"/>
    <cellStyle name="Pourcentage 6 2 2 2 3" xfId="35015" xr:uid="{650D89A4-2F16-4BF3-A886-1F6421CB4959}"/>
    <cellStyle name="Pourcentage 6 2 2 3" xfId="35016" xr:uid="{7BB83CBD-B316-414E-93E9-C2F345AA5A43}"/>
    <cellStyle name="Pourcentage 6 2 2 4" xfId="35017" xr:uid="{E5604C0D-8945-4508-A8AB-FFA7FB15E526}"/>
    <cellStyle name="Pourcentage 6 2 3" xfId="32627" xr:uid="{988DFA3E-BD87-4CB9-8AEC-11F018B2EB2F}"/>
    <cellStyle name="Pourcentage 6 2 3 2" xfId="35018" xr:uid="{B50B5E57-28AF-4FA8-8CF7-063BCA187116}"/>
    <cellStyle name="Pourcentage 6 2 3 3" xfId="35019" xr:uid="{799E7D51-9B7E-4A64-AF68-1AD1FDF98D3C}"/>
    <cellStyle name="Pourcentage 6 2 4" xfId="35020" xr:uid="{877649BC-1E03-4F26-82E4-C2B48A266E7C}"/>
    <cellStyle name="Pourcentage 6 2 5" xfId="35021" xr:uid="{A3A7EFCC-755F-4643-AD35-BAA66CFF0735}"/>
    <cellStyle name="Pourcentage 6 3" xfId="32628" xr:uid="{1278AAA3-C46C-4B3A-92A2-D0108F02D48B}"/>
    <cellStyle name="Pourcentage 6 3 2" xfId="32629" xr:uid="{B5205CC3-49DB-490F-B912-F5376F65239A}"/>
    <cellStyle name="Pourcentage 6 3 2 2" xfId="35022" xr:uid="{A9BE467A-85B8-4ABA-9DA0-392106E77CBF}"/>
    <cellStyle name="Pourcentage 6 3 2 3" xfId="35023" xr:uid="{52E0E8F2-87A9-4DE7-ACE0-B048F4D79D88}"/>
    <cellStyle name="Pourcentage 6 3 3" xfId="35024" xr:uid="{A1592C2B-EC83-461B-B759-B11208580F43}"/>
    <cellStyle name="Pourcentage 6 3 4" xfId="35025" xr:uid="{E6ECE979-091C-429B-A6B5-8F3697E71C4F}"/>
    <cellStyle name="Pourcentage 6 4" xfId="32630" xr:uid="{E7783557-6C5F-422F-A500-70D3A5B83EC1}"/>
    <cellStyle name="Pourcentage 6 4 2" xfId="35026" xr:uid="{BA89B988-D551-4501-93E4-4DE252F63311}"/>
    <cellStyle name="Pourcentage 6 4 3" xfId="35027" xr:uid="{79AE7CA2-E0CA-4E71-819A-F7D0D5AD618D}"/>
    <cellStyle name="Pourcentage 6 5" xfId="35028" xr:uid="{56EAB8CC-2433-4E0C-AEA8-56EFBF4C5030}"/>
    <cellStyle name="Pourcentage 6 6" xfId="35029" xr:uid="{EF7C4416-E89C-4EC2-99FF-B36945D911DB}"/>
    <cellStyle name="Pourcentage 7" xfId="32631" xr:uid="{687765AC-BC9C-434B-9BB6-54780F634E3A}"/>
    <cellStyle name="Pourcentage 8" xfId="32632" xr:uid="{227CD30A-DAD7-47F3-8CFD-27421FDEF032}"/>
    <cellStyle name="Pourcentage 8 2" xfId="32633" xr:uid="{F7F918B5-054B-4D87-AA21-FD3576B4B13C}"/>
    <cellStyle name="Pourcentage 8 2 2" xfId="32634" xr:uid="{784063B6-0FF9-4EA0-9639-BAFABC8E3251}"/>
    <cellStyle name="Pourcentage 8 2 2 2" xfId="32635" xr:uid="{970C5C70-D4C3-40C4-83AF-2BB53F359C30}"/>
    <cellStyle name="Pourcentage 8 2 2 2 2" xfId="35030" xr:uid="{3F90AD7A-7C04-4EA1-9CEC-51AA553023E0}"/>
    <cellStyle name="Pourcentage 8 2 2 2 3" xfId="35031" xr:uid="{1DF54C5C-9C04-4DF9-AD6E-AD468838F51E}"/>
    <cellStyle name="Pourcentage 8 2 2 3" xfId="35032" xr:uid="{D843E965-1708-4FEF-8D3B-B558D4F3CEFD}"/>
    <cellStyle name="Pourcentage 8 2 2 4" xfId="35033" xr:uid="{3D0F5D27-A547-480A-AB19-1D67EE96E255}"/>
    <cellStyle name="Pourcentage 8 2 3" xfId="32636" xr:uid="{AC911411-2B5D-44B5-9C29-F5E4660C752B}"/>
    <cellStyle name="Pourcentage 8 2 3 2" xfId="35034" xr:uid="{5DE914D2-5F48-4A74-8198-C370C5A52797}"/>
    <cellStyle name="Pourcentage 8 2 3 3" xfId="35035" xr:uid="{E382A685-5C56-44D2-98CD-3AA075A53C15}"/>
    <cellStyle name="Pourcentage 8 2 4" xfId="35036" xr:uid="{370CB030-78A4-4CEF-9BFD-AC858A2D5142}"/>
    <cellStyle name="Pourcentage 8 2 5" xfId="35037" xr:uid="{6769E212-0F14-4B30-8609-58CCB0067871}"/>
    <cellStyle name="Pourcentage 8 3" xfId="32637" xr:uid="{A6C9F452-CBF0-41BC-8F8F-01ED4B0856D8}"/>
    <cellStyle name="Pourcentage 8 3 2" xfId="32638" xr:uid="{7F8D9A2C-C28E-4A01-8FB1-3B6D241348A4}"/>
    <cellStyle name="Pourcentage 8 3 2 2" xfId="35038" xr:uid="{93762A95-8206-4E32-8736-70A5BFDA3BB8}"/>
    <cellStyle name="Pourcentage 8 3 2 3" xfId="35039" xr:uid="{7EA1F626-AADA-4D87-9253-F67B34782BE7}"/>
    <cellStyle name="Pourcentage 8 3 3" xfId="35040" xr:uid="{8DB8ACDE-EA08-4D40-8C28-CB89DA079DE4}"/>
    <cellStyle name="Pourcentage 8 3 4" xfId="35041" xr:uid="{EA3FF9E8-1697-499C-880A-117B36A3EF83}"/>
    <cellStyle name="Pourcentage 8 4" xfId="32639" xr:uid="{22E2B673-33EC-4FF4-97F7-A696A5AFAC09}"/>
    <cellStyle name="Pourcentage 8 4 2" xfId="35042" xr:uid="{F730565F-866E-4893-87E6-9D04690B3F95}"/>
    <cellStyle name="Pourcentage 8 4 3" xfId="35043" xr:uid="{5C0EF293-04E0-4435-999B-327C18EE866C}"/>
    <cellStyle name="Pourcentage 8 5" xfId="35044" xr:uid="{ED0C8D3A-05FD-4E08-8A32-472878D04915}"/>
    <cellStyle name="Pourcentage 8 6" xfId="35045" xr:uid="{F793183B-7FDF-4751-8695-3F8A6F22F959}"/>
    <cellStyle name="Pourcentage 9" xfId="32640" xr:uid="{445953C2-E8B3-4211-B30F-4E33BF8F2A40}"/>
    <cellStyle name="Pourcentage 9 2" xfId="32641" xr:uid="{FAC118A7-57CF-484E-9034-BC2325F9C536}"/>
    <cellStyle name="Pourcentage 9 2 2" xfId="32642" xr:uid="{A7FEF073-1D23-48E0-9180-64CABDE730F3}"/>
    <cellStyle name="Pourcentage 9 2 2 2" xfId="32643" xr:uid="{1FA76FFB-E95A-49E7-A99B-3F72E4E19B49}"/>
    <cellStyle name="Pourcentage 9 2 2 2 2" xfId="32644" xr:uid="{091B7552-8525-4C22-8B91-E7AAF4B9A039}"/>
    <cellStyle name="Pourcentage 9 2 2 2 2 2" xfId="35046" xr:uid="{7B9DB909-C6BD-4E5B-BCA8-031F17FFE659}"/>
    <cellStyle name="Pourcentage 9 2 2 2 2 3" xfId="35047" xr:uid="{83B07F57-A0B5-4E5F-809E-4F325F1B355C}"/>
    <cellStyle name="Pourcentage 9 2 2 2 3" xfId="35048" xr:uid="{53894776-4581-4630-A424-7AB2B69BDEB9}"/>
    <cellStyle name="Pourcentage 9 2 2 2 4" xfId="35049" xr:uid="{968946B1-502D-4D4A-9004-1B8389F74CBB}"/>
    <cellStyle name="Pourcentage 9 2 2 3" xfId="32645" xr:uid="{2A84E84C-A09B-4BBB-B9DE-C745792E142F}"/>
    <cellStyle name="Pourcentage 9 2 2 3 2" xfId="35050" xr:uid="{AD6A7969-F86D-4FF4-8CB0-4F7FB857F7EA}"/>
    <cellStyle name="Pourcentage 9 2 2 3 3" xfId="35051" xr:uid="{24C7C62E-190B-408F-9397-EFE7C8A19CA2}"/>
    <cellStyle name="Pourcentage 9 2 2 4" xfId="35052" xr:uid="{4E50FEB1-51CB-4232-97AB-A886ECC72713}"/>
    <cellStyle name="Pourcentage 9 2 2 5" xfId="35053" xr:uid="{4DEEBD4A-484B-4FCA-BC14-77C51191E091}"/>
    <cellStyle name="Pourcentage 9 2 3" xfId="32646" xr:uid="{928B9DEB-53D7-4EB2-B40D-EC2C58FE1D4A}"/>
    <cellStyle name="Pourcentage 9 2 3 2" xfId="32647" xr:uid="{DE7EBF8B-2516-4378-9160-E54308E23842}"/>
    <cellStyle name="Pourcentage 9 2 3 2 2" xfId="35054" xr:uid="{44B047F3-A6C7-4A44-AE93-4A5379C4B4F6}"/>
    <cellStyle name="Pourcentage 9 2 3 2 3" xfId="35055" xr:uid="{2419FD53-46E1-45D4-8AEE-30F05F2CE23B}"/>
    <cellStyle name="Pourcentage 9 2 3 3" xfId="35056" xr:uid="{3CBFD294-472F-4CDD-BCD9-D45D201E0BAF}"/>
    <cellStyle name="Pourcentage 9 2 3 4" xfId="35057" xr:uid="{40464468-331A-4904-AEF1-DC82A5C68AB9}"/>
    <cellStyle name="Pourcentage 9 2 4" xfId="32648" xr:uid="{99EB99A4-A325-436F-8FCE-6BBD28311ABF}"/>
    <cellStyle name="Pourcentage 9 2 4 2" xfId="35058" xr:uid="{78A4C38D-77EE-4B1F-A53A-232C53044C4F}"/>
    <cellStyle name="Pourcentage 9 2 4 3" xfId="35059" xr:uid="{4F952001-89E9-4B6B-AA5D-B0D9BB6FD7B3}"/>
    <cellStyle name="Pourcentage 9 2 5" xfId="35060" xr:uid="{3A01F13D-A4B7-4256-B81C-1D91DF26EB66}"/>
    <cellStyle name="Pourcentage 9 2 6" xfId="35061" xr:uid="{F3D2745E-3E7C-491D-809D-0BE87C0A3B48}"/>
    <cellStyle name="Pourcentage 9 3" xfId="32649" xr:uid="{10D9D661-7159-4B73-A1CF-68D5459508C5}"/>
    <cellStyle name="Pourcentage 9 3 2" xfId="32650" xr:uid="{ACE8E8A9-3B32-4B84-AF4F-980F4C152079}"/>
    <cellStyle name="Pourcentage 9 3 2 2" xfId="32651" xr:uid="{5700628B-D300-4E7B-9BF5-93620EF9DDDB}"/>
    <cellStyle name="Pourcentage 9 3 2 2 2" xfId="35062" xr:uid="{AA916B88-C654-4827-B640-D3D9ED0FD158}"/>
    <cellStyle name="Pourcentage 9 3 2 2 3" xfId="35063" xr:uid="{1786281F-C11E-4BF4-98ED-969893B2448B}"/>
    <cellStyle name="Pourcentage 9 3 2 3" xfId="35064" xr:uid="{60DC404E-94F9-4608-8522-4C0A1D321758}"/>
    <cellStyle name="Pourcentage 9 3 2 4" xfId="35065" xr:uid="{757A22EC-250E-40D0-8A8E-929AD9C7F5E4}"/>
    <cellStyle name="Pourcentage 9 3 3" xfId="32652" xr:uid="{6FA9A126-8F59-43D3-80C9-EEC20D1DD22D}"/>
    <cellStyle name="Pourcentage 9 3 3 2" xfId="35066" xr:uid="{88FD0A2F-843B-4E63-AD71-217C3AFF28E1}"/>
    <cellStyle name="Pourcentage 9 3 3 3" xfId="35067" xr:uid="{917BCFF8-6EFC-40BD-B015-1C814F0D9BF2}"/>
    <cellStyle name="Pourcentage 9 3 4" xfId="35068" xr:uid="{691ACD1E-DCB6-4F45-98AA-586A4B3138AC}"/>
    <cellStyle name="Pourcentage 9 3 5" xfId="35069" xr:uid="{564A56D9-9CF4-48BF-85D6-3FB1466F981D}"/>
    <cellStyle name="Pourcentage 9 4" xfId="32653" xr:uid="{011AA39D-0C7B-49E3-8ED1-515377AA43A4}"/>
    <cellStyle name="Pourcentage 9 4 2" xfId="32654" xr:uid="{834E0354-D52D-4020-BFA7-4955428BF803}"/>
    <cellStyle name="Pourcentage 9 4 2 2" xfId="35070" xr:uid="{7FFEBF08-318D-49B2-BCF3-8D79BA3AB455}"/>
    <cellStyle name="Pourcentage 9 4 2 3" xfId="35071" xr:uid="{473A86EF-59B1-418C-919A-D08148011A12}"/>
    <cellStyle name="Pourcentage 9 4 3" xfId="35072" xr:uid="{D2BFBC55-2933-468F-B427-D4922F55EA5C}"/>
    <cellStyle name="Pourcentage 9 4 4" xfId="35073" xr:uid="{7A78A386-8DE3-4106-901E-63E68C4D39C1}"/>
    <cellStyle name="Pourcentage 9 5" xfId="32655" xr:uid="{0EFD773F-3073-4925-BD0D-A4ACF167E620}"/>
    <cellStyle name="Pourcentage 9 5 2" xfId="35074" xr:uid="{3E8341EF-5EAE-4274-AF16-43CF7E3BC607}"/>
    <cellStyle name="Pourcentage 9 5 3" xfId="35075" xr:uid="{5B0D455F-959E-4A1A-8077-CB8393F6D6C4}"/>
    <cellStyle name="Pourcentage 9 6" xfId="35076" xr:uid="{3F03098B-7596-4220-931C-D604C220509F}"/>
    <cellStyle name="Pourcentage 9 7" xfId="35077" xr:uid="{D7640D23-BD50-4AB2-8568-A7FAACDBBFDC}"/>
    <cellStyle name="Poznámka" xfId="13297" xr:uid="{4105BBCC-CF66-4918-A306-71233813BDBB}"/>
    <cellStyle name="Poznámka 10" xfId="37529" xr:uid="{9F444BC2-5A49-4C40-ADA2-28A75D085C91}"/>
    <cellStyle name="Poznámka 2" xfId="13298" xr:uid="{AA230ECE-1ABC-4EEB-9A03-E8778F94658F}"/>
    <cellStyle name="Poznámka 2 2" xfId="14010" xr:uid="{709019C0-7818-4872-9906-7BE8ADD7FA39}"/>
    <cellStyle name="Poznámka 2 2 2" xfId="20502" xr:uid="{75A01594-3AD2-4AE2-974B-78F8453F60C3}"/>
    <cellStyle name="Poznámka 2 2 3" xfId="23043" xr:uid="{084BC856-535B-425C-AD55-34FB270D3537}"/>
    <cellStyle name="Poznámka 2 2 4" xfId="28890" xr:uid="{DB809AAA-12E5-4D6A-907E-F30DE23FDFBB}"/>
    <cellStyle name="Poznámka 2 2 5" xfId="37531" xr:uid="{B399E3B3-67DE-442D-8CF4-FE793CEDDD22}"/>
    <cellStyle name="Poznámka 2 3" xfId="18096" xr:uid="{5D0E3BA9-3BAD-4F88-ACFD-F787ABC0E1F4}"/>
    <cellStyle name="Poznámka 2 4" xfId="21820" xr:uid="{15EE669B-331F-4D7D-9C21-1D95BF02ADED}"/>
    <cellStyle name="Poznámka 2 5" xfId="28889" xr:uid="{71C2E1FF-3FBD-485C-B72E-29891A0B9669}"/>
    <cellStyle name="Poznámka 2 6" xfId="37530" xr:uid="{B83BE86A-B0D9-45FD-8310-59D127A7B536}"/>
    <cellStyle name="Poznámka 3" xfId="14009" xr:uid="{5C77BB76-7D3D-4CC0-AD75-38B6213E2D5D}"/>
    <cellStyle name="Poznámka 3 2" xfId="20503" xr:uid="{F158E57C-35F5-4823-8D20-40EDBD36F866}"/>
    <cellStyle name="Poznámka 3 2 2" xfId="23044" xr:uid="{37B6D9C2-6DDA-4730-9918-1A3B643B27FC}"/>
    <cellStyle name="Poznámka 3 2 3" xfId="28892" xr:uid="{48AD389E-878B-475A-9ED3-F56C57A4DC0E}"/>
    <cellStyle name="Poznámka 3 3" xfId="18097" xr:uid="{70D55B34-C410-4273-B960-D2594BEB675F}"/>
    <cellStyle name="Poznámka 3 4" xfId="21821" xr:uid="{D832CF60-E59B-460F-AD8C-847D4C317357}"/>
    <cellStyle name="Poznámka 3 5" xfId="28891" xr:uid="{89BA443B-A887-4D28-9FA1-02C772901F67}"/>
    <cellStyle name="Poznámka 3 6" xfId="37532" xr:uid="{D25537D1-4787-48BE-8BE4-B9DCE74EDF60}"/>
    <cellStyle name="Poznámka 4" xfId="14783" xr:uid="{01D0DEF3-467F-481B-942E-E07CB2549951}"/>
    <cellStyle name="Poznámka 4 2" xfId="20504" xr:uid="{84AE1B98-EEB4-450D-ADEC-7424C090FFCD}"/>
    <cellStyle name="Poznámka 4 2 2" xfId="23045" xr:uid="{7A0A4C86-4AAE-4B01-BD21-BB05F7E9E79D}"/>
    <cellStyle name="Poznámka 4 2 3" xfId="28894" xr:uid="{EA25DE28-C9DC-44D6-A4AE-7451A156F687}"/>
    <cellStyle name="Poznámka 4 3" xfId="18098" xr:uid="{69D92B33-43A9-4576-9E24-B9F46FFE743D}"/>
    <cellStyle name="Poznámka 4 4" xfId="21822" xr:uid="{D846DE50-5B24-4C71-8074-0BD1DD3D360C}"/>
    <cellStyle name="Poznámka 4 5" xfId="28893" xr:uid="{F6089E02-7E97-4F71-B0B8-148B69C85AA8}"/>
    <cellStyle name="Poznámka 4 6" xfId="37533" xr:uid="{30300148-5331-4CD1-9692-9B6B064623A2}"/>
    <cellStyle name="Poznámka 5" xfId="15489" xr:uid="{7C5AD520-6ACF-4D6E-B0F9-0FF780E23EF3}"/>
    <cellStyle name="Poznámka 5 2" xfId="20505" xr:uid="{FE5B1011-224D-469C-A0D2-0F2D240BF00A}"/>
    <cellStyle name="Poznámka 5 2 2" xfId="23046" xr:uid="{466A42B5-CD05-4CBF-B954-3F6721F74D71}"/>
    <cellStyle name="Poznámka 5 2 3" xfId="28896" xr:uid="{BCFA5E5B-40C5-4286-9BEC-AECC5999A921}"/>
    <cellStyle name="Poznámka 5 3" xfId="18099" xr:uid="{A87F4DE4-5481-4D4E-AB80-74562A4483BE}"/>
    <cellStyle name="Poznámka 5 4" xfId="21823" xr:uid="{9054DFB6-7166-4904-A0F3-7C4FD4CBB7EB}"/>
    <cellStyle name="Poznámka 5 5" xfId="28895" xr:uid="{412BA025-551C-4FD0-B0AC-871813B8B456}"/>
    <cellStyle name="Poznámka 5 6" xfId="37534" xr:uid="{796C40E9-F0EF-4770-B647-180C0873E15A}"/>
    <cellStyle name="Poznámka 6" xfId="20501" xr:uid="{7CBFA262-F82F-4DD4-8EC4-AA3F73135C59}"/>
    <cellStyle name="Poznámka 6 2" xfId="23042" xr:uid="{D840838F-386D-4168-844B-6352EFB8FC55}"/>
    <cellStyle name="Poznámka 6 3" xfId="28897" xr:uid="{FC36C6AC-3389-49A8-A8C7-BBDF9DF9D71C}"/>
    <cellStyle name="Poznámka 7" xfId="18095" xr:uid="{59DCDE95-836E-4FAD-AD16-8ABEEB724508}"/>
    <cellStyle name="Poznámka 8" xfId="21819" xr:uid="{64788333-6318-499B-BADA-E3E4C39A0C9A}"/>
    <cellStyle name="Poznámka 9" xfId="28888" xr:uid="{E427FFC5-F2C2-4950-BB75-17F8D5A2CB6B}"/>
    <cellStyle name="PrePop Currency (0)" xfId="13299" xr:uid="{BCF3887A-58EA-48F0-912A-F20BD57B19E2}"/>
    <cellStyle name="PrePop Currency (0) 2" xfId="28898" xr:uid="{66100165-14DB-4FF0-B963-124B386CDC75}"/>
    <cellStyle name="PrePop Currency (2)" xfId="13300" xr:uid="{33603AF5-64D9-4749-8B68-FDADBD632174}"/>
    <cellStyle name="PrePop Currency (2) 2" xfId="28899" xr:uid="{FB5861D0-D53C-45A9-A36C-C2006CB326A1}"/>
    <cellStyle name="PrePop Units (0)" xfId="13301" xr:uid="{626C6E25-1C17-4B58-9444-5CD8EE76391E}"/>
    <cellStyle name="PrePop Units (0) 2" xfId="28900" xr:uid="{84FED393-04D3-49B5-A8FC-28A0534F9FDB}"/>
    <cellStyle name="PrePop Units (1)" xfId="13302" xr:uid="{8EB5C2A6-71E3-49B5-A2B8-F50A84E040D1}"/>
    <cellStyle name="PrePop Units (1) 2" xfId="28901" xr:uid="{DE88F1FA-0080-45B2-8C5C-FF1237D248A8}"/>
    <cellStyle name="PrePop Units (2)" xfId="13303" xr:uid="{476141E6-EE53-4D6B-8CC9-D032F36B1C8F}"/>
    <cellStyle name="PrePop Units (2) 2" xfId="28902" xr:uid="{BA4F19DF-6CF6-48FA-A3CA-15B79E6D6B18}"/>
    <cellStyle name="Price Schedule" xfId="8588" xr:uid="{B8251F3D-E395-4B9F-831E-E769E085C735}"/>
    <cellStyle name="pricing" xfId="28903" xr:uid="{D3B7E3A6-6BC0-4605-B881-97C956179266}"/>
    <cellStyle name="print_titles" xfId="1546" xr:uid="{BCF7E1D2-36B5-4394-9194-4960C70046C7}"/>
    <cellStyle name="Projekt" xfId="13306" xr:uid="{C91B4D20-1069-4AE7-8C3A-F0613319C3CF}"/>
    <cellStyle name="Projekt 2" xfId="13307" xr:uid="{BB785625-AABF-446D-9E9C-5F32426376EF}"/>
    <cellStyle name="Projektfrei" xfId="13308" xr:uid="{08C164D3-ED46-46CC-8A50-1D431336DD70}"/>
    <cellStyle name="Projektfrei 2" xfId="13309" xr:uid="{8C20F27C-BFE8-413D-9B5F-325C16B47B6C}"/>
    <cellStyle name="Projektgelb" xfId="13310" xr:uid="{8DDF2FE7-C47F-4EAA-B292-DAD6AAC7AE93}"/>
    <cellStyle name="Projektgelb 2" xfId="13311" xr:uid="{C9B32F43-E0F7-4892-BD3A-4585129C98D6}"/>
    <cellStyle name="Projektgelb 2 2" xfId="37535" xr:uid="{2BFBCD17-663D-4C5E-934C-3F347A41B294}"/>
    <cellStyle name="Projektgelb 3" xfId="18109" xr:uid="{B2123F12-43EF-4F8C-9373-5D021C0A524A}"/>
    <cellStyle name="Propojená buňka" xfId="13312" xr:uid="{A147F542-B448-43FC-9E94-0D73C6DE3265}"/>
    <cellStyle name="Propojená buňka 2" xfId="13313" xr:uid="{DB01E6D1-AD0D-4D7D-BF7D-0EC6DA15F6B1}"/>
    <cellStyle name="Propojená buňka 3" xfId="14853" xr:uid="{D0AE627F-E4E1-4F2A-86FE-1796A5230A4F}"/>
    <cellStyle name="Propojená buňka 4" xfId="14813" xr:uid="{AF32353D-AC03-4428-9C68-DCB52DDFD451}"/>
    <cellStyle name="Propojená buňka 5" xfId="14784" xr:uid="{0E998EAB-8AB7-4E04-92DA-B35E2E4A212A}"/>
    <cellStyle name="Prozent 2" xfId="13314" xr:uid="{6498BCC6-066B-4A5D-815E-B5C8808BE1DB}"/>
    <cellStyle name="Prozent 2 2" xfId="13315" xr:uid="{0D02AC12-8FC0-41D4-9980-D82DF0DF06BF}"/>
    <cellStyle name="Prozent 3" xfId="13316" xr:uid="{BE7391DA-A70D-48DE-85F0-A96700884840}"/>
    <cellStyle name="PSChar" xfId="1547" xr:uid="{3EF24207-35B7-4589-8437-8FD7530AA15A}"/>
    <cellStyle name="PSChar 2" xfId="28905" xr:uid="{5D2CE265-3331-4839-AFDD-A96FC63887C8}"/>
    <cellStyle name="PSChar 3" xfId="28904" xr:uid="{FE5EE03C-E851-4551-AD1A-5351095C76D4}"/>
    <cellStyle name="PSDate" xfId="1548" xr:uid="{A4273F65-CE3D-4EEC-B189-AC1151391AA4}"/>
    <cellStyle name="PSDec" xfId="1549" xr:uid="{72ECE418-12CD-48EF-8504-EFE0ABEA71C9}"/>
    <cellStyle name="PSHeading" xfId="1550" xr:uid="{D042E6C8-B92B-4163-9DC0-F18C3C4B1F65}"/>
    <cellStyle name="PSHeading 2" xfId="1551" xr:uid="{9AA09E59-1AB3-49D5-B8D5-509798CE3FFD}"/>
    <cellStyle name="PSHeading 2 2" xfId="28906" xr:uid="{6088649C-3A25-43B6-870E-5E53AAAD8D02}"/>
    <cellStyle name="PSHeading 3" xfId="39315" xr:uid="{D95418C5-8287-4148-B675-1E36B5E7AC41}"/>
    <cellStyle name="PSHeading 4" xfId="39376" xr:uid="{8F727DA8-80A9-41B4-98F8-6B152F26ADA4}"/>
    <cellStyle name="PSInt" xfId="1552" xr:uid="{2FDD3D34-646B-431C-8B2B-A7178BCB5C22}"/>
    <cellStyle name="PSSpacer" xfId="1553" xr:uid="{C641318B-1951-46D8-95F4-005F5335F458}"/>
    <cellStyle name="Punto0" xfId="3005" xr:uid="{8F7ECDE1-D47A-4AB0-883D-60675F03DF0D}"/>
    <cellStyle name="Punto0 2" xfId="13319" xr:uid="{96464E0C-F5BC-42CD-9373-3A26E21A022B}"/>
    <cellStyle name="Punto0 2 2" xfId="18124" xr:uid="{F20CC901-0014-49DD-B56B-25BF2F7D00C9}"/>
    <cellStyle name="Quantità" xfId="39316" xr:uid="{BC7AD1C0-CE26-42C2-A5E2-B2C2C91D61C2}"/>
    <cellStyle name="Quants" xfId="24158" xr:uid="{193067F4-0D3E-4584-A0BF-33A875EC2CA6}"/>
    <cellStyle name="quer" xfId="13320" xr:uid="{181B27A7-D1F5-4C69-9491-A4D7B3D1CB2C}"/>
    <cellStyle name="quer 2" xfId="13321" xr:uid="{DF6E15B1-C985-4A4E-81A0-D8F870077984}"/>
    <cellStyle name="regstoresfromspecstores" xfId="13322" xr:uid="{C3DD9915-2269-4222-BFCE-BC79061A9B9B}"/>
    <cellStyle name="Reports-0" xfId="1554" xr:uid="{6E05F1D8-4BC0-4B9A-B699-75FB37E0C4B6}"/>
    <cellStyle name="Reports-0 2" xfId="14012" xr:uid="{BEAD3193-FF0E-4683-A1AE-4ED57CDAABB9}"/>
    <cellStyle name="Reports-0 2 2" xfId="14831" xr:uid="{77F9272F-936A-4452-B5FA-CA0B9A0E6CD4}"/>
    <cellStyle name="Reports-0 3" xfId="14820" xr:uid="{6ECB4861-322E-4AE2-BE7A-66BEC40BA111}"/>
    <cellStyle name="Reports-0 4" xfId="15040" xr:uid="{0D7183E1-D706-42E3-AD22-DC50963D7DC1}"/>
    <cellStyle name="Reports-0 5" xfId="14646" xr:uid="{7270DB86-BE77-42AB-9436-65A0EDA27287}"/>
    <cellStyle name="Reports-0 6" xfId="14793" xr:uid="{C95E1AC3-1B99-4252-AF14-E9FF3D26B9A1}"/>
    <cellStyle name="Reports-0 7" xfId="15490" xr:uid="{73B9B7C1-7BE2-4D60-AF99-642C591449CF}"/>
    <cellStyle name="Reports-0 8" xfId="39317" xr:uid="{416A79FA-8475-4267-8883-CDA5577C3D2D}"/>
    <cellStyle name="Reports-0 9" xfId="13323" xr:uid="{FC6324D0-ACFA-48D0-B21B-D4D0DA66C713}"/>
    <cellStyle name="Reports-2" xfId="1555" xr:uid="{55D4FEDE-9106-460C-A65C-F2FD519122D5}"/>
    <cellStyle name="Reports-2 2" xfId="13985" xr:uid="{D8935A6F-9F91-4475-ADAB-50D55AE998EA}"/>
    <cellStyle name="Reports-2 2 2" xfId="37537" xr:uid="{BEF9BCD1-D3E5-48A1-8A12-7A354B1B2B8D}"/>
    <cellStyle name="Reports-2 3" xfId="18134" xr:uid="{9B5A739E-F1F1-424C-9AF9-69BF89FFC5DE}"/>
    <cellStyle name="Reports-2 4" xfId="28907" xr:uid="{61A2D206-423D-4756-A605-DBEA598708AA}"/>
    <cellStyle name="Reports-2 5" xfId="31318" xr:uid="{330E5865-7ACB-4FB9-80EB-C5364489A1CE}"/>
    <cellStyle name="Reports-2 6" xfId="37536" xr:uid="{911EDDAB-35F0-4614-8945-D4385EA781CD}"/>
    <cellStyle name="Reports-2 7" xfId="39318" xr:uid="{17A0886F-6611-49B7-8916-6F22FCD1915B}"/>
    <cellStyle name="Reset range style to defaults" xfId="1556" xr:uid="{B27DA849-FCB4-4BE5-AF09-A4F22BD4E521}"/>
    <cellStyle name="Result" xfId="13324" xr:uid="{4ED2A853-4288-4CC8-8477-2CF8EC485934}"/>
    <cellStyle name="Result 2" xfId="35082" xr:uid="{49AB1808-FBC0-4B2E-89EE-D23DDD57BE87}"/>
    <cellStyle name="Result2" xfId="13325" xr:uid="{1F123191-BFC8-4C5C-8210-0F2D5E1039AA}"/>
    <cellStyle name="Result2 2" xfId="35083" xr:uid="{6AD61CFA-5514-490F-B98E-D207DED22598}"/>
    <cellStyle name="Revision" xfId="13326" xr:uid="{959FCB46-B9BF-4230-ABB0-47A125A223FC}"/>
    <cellStyle name="RevList" xfId="1557" xr:uid="{2129DC5B-038E-4536-8B57-DB9BDF4A08B5}"/>
    <cellStyle name="RevList 2" xfId="18139" xr:uid="{E9664A44-1D93-41E1-A4F1-849BCA8162D3}"/>
    <cellStyle name="RevList 3" xfId="28908" xr:uid="{59B81CEA-2B13-4434-8FC8-F2EEAE69C856}"/>
    <cellStyle name="RevList 4" xfId="39319" xr:uid="{02613B63-053E-40BD-B0AD-30706E220613}"/>
    <cellStyle name="RevList 5" xfId="13327" xr:uid="{3AC5464C-EE90-4776-9328-36FD22407CE8}"/>
    <cellStyle name="Rev-Pag" xfId="3006" xr:uid="{6EA1F678-11C7-40E6-8757-7C80B47A0677}"/>
    <cellStyle name="Rev-Pag 2" xfId="10975" xr:uid="{34C35DDC-8765-4762-BC3F-44A229BF2D36}"/>
    <cellStyle name="Rev-Pag 2 2" xfId="37539" xr:uid="{60958CF4-8DF3-40FE-9E1B-B3C4DB183313}"/>
    <cellStyle name="Rev-Pag 3" xfId="10976" xr:uid="{51ACE344-BA09-4EC8-985C-6CBCD0D109BC}"/>
    <cellStyle name="Rev-Pag 3 2" xfId="37540" xr:uid="{FEDEDA47-4309-4D72-9E96-61DDDA3639C4}"/>
    <cellStyle name="Rev-Pag 4" xfId="13328" xr:uid="{E71E2913-1C53-4A6B-80DC-AF670A1CCFCA}"/>
    <cellStyle name="Rev-Pag 4 2" xfId="37541" xr:uid="{25557720-509F-464E-82A1-430FAF31A4FF}"/>
    <cellStyle name="Rev-Pag 5" xfId="13584" xr:uid="{28928B4A-DD9D-4557-95E6-A5E81B5FB9C9}"/>
    <cellStyle name="Rev-Pag 5 2" xfId="37542" xr:uid="{C8C83831-F6FA-4DAF-B6CA-CE793A2589D2}"/>
    <cellStyle name="Rev-Pag 6" xfId="18140" xr:uid="{09E9646D-EA9B-480A-B27F-21E5A6C61663}"/>
    <cellStyle name="Rev-Pag 7" xfId="28909" xr:uid="{C88A8E42-FC79-4829-A4D9-6E9A3DFFB895}"/>
    <cellStyle name="Rev-Pag 8" xfId="37538" xr:uid="{04EEA709-EBE9-4226-9BD8-413267110E5F}"/>
    <cellStyle name="Rossz" xfId="13329" xr:uid="{82CC9FD9-108B-452D-88EB-6635FC942151}"/>
    <cellStyle name="s]_x000d__x000a_spooler=yes_x000d__x000a_load=_x000d__x000a_Beep=yes_x000d__x000a_NullPort=None_x000d__x000a_BorderWidth=3_x000d__x000a_CursorBlinkRate=1200_x000d__x000a_DoubleClickSpeed=452_x000d__x000a_Programs=co" xfId="13330" xr:uid="{E3699DF5-522E-4560-84A2-7F4575909F23}"/>
    <cellStyle name="Saída" xfId="13331" xr:uid="{CB161B70-33E5-478D-8681-039DBB86A2FF}"/>
    <cellStyle name="Saída 2" xfId="13614" xr:uid="{9D765593-128B-4E21-8FE3-71955FEA8A19}"/>
    <cellStyle name="Saída 2 2" xfId="20507" xr:uid="{649C46F1-917E-4D67-8006-CC1DAAC94F7E}"/>
    <cellStyle name="Saída 2 2 2" xfId="23048" xr:uid="{29239F36-5B75-41A0-B6E7-C6308056DAB1}"/>
    <cellStyle name="Saída 2 2 3" xfId="28912" xr:uid="{44077279-968A-4F79-BA95-904CB25C462D}"/>
    <cellStyle name="Saída 2 3" xfId="18144" xr:uid="{6E92887B-31D5-4D96-9083-31FC2EA2072C}"/>
    <cellStyle name="Saída 2 4" xfId="21825" xr:uid="{EED1DDF6-C479-41BA-8493-540785655AB7}"/>
    <cellStyle name="Saída 2 5" xfId="28911" xr:uid="{C23F9598-B491-4F60-A941-96C2C6BA896B}"/>
    <cellStyle name="Saída 2 6" xfId="37544" xr:uid="{28121AD0-97D4-4784-9634-AE2ACA7C8298}"/>
    <cellStyle name="Saída 3" xfId="14855" xr:uid="{B0F5A146-F22E-4F90-8941-DBCE87120D22}"/>
    <cellStyle name="Saída 3 2" xfId="20508" xr:uid="{63C3BF33-B31A-4450-B9EC-374EBF47BBDF}"/>
    <cellStyle name="Saída 3 2 2" xfId="23049" xr:uid="{35618CAC-EE7F-49F8-9A1D-4A2BAB3A5A4B}"/>
    <cellStyle name="Saída 3 2 3" xfId="28914" xr:uid="{B25BEF92-E500-4277-BB89-05F19B11C1FA}"/>
    <cellStyle name="Saída 3 3" xfId="18145" xr:uid="{7026BDD1-EF11-4E4E-BF29-DD9F2B4B8E4C}"/>
    <cellStyle name="Saída 3 4" xfId="21826" xr:uid="{B896C19B-6A4B-478B-AB40-5001F91D1BA1}"/>
    <cellStyle name="Saída 3 5" xfId="28913" xr:uid="{4616760D-CB0F-46AF-B86C-534B17DCE749}"/>
    <cellStyle name="Saída 3 6" xfId="37545" xr:uid="{2BDA237A-3B2D-4C0A-988C-E57195B6440C}"/>
    <cellStyle name="Saída 4" xfId="15491" xr:uid="{D7477A1B-CDAC-4384-97A4-FD5BC116DB46}"/>
    <cellStyle name="Saída 4 2" xfId="20509" xr:uid="{6817BF89-D0A1-4A0E-83A2-29CA6B27E9FB}"/>
    <cellStyle name="Saída 4 2 2" xfId="23050" xr:uid="{8DD836BC-62C4-425F-934D-DCF38AFBFA47}"/>
    <cellStyle name="Saída 4 2 3" xfId="28916" xr:uid="{AFCF7B15-4C04-4C37-9C03-B754153A53E9}"/>
    <cellStyle name="Saída 4 3" xfId="18146" xr:uid="{51869105-E508-4199-A1BA-AA0ADFEC7BA5}"/>
    <cellStyle name="Saída 4 4" xfId="21827" xr:uid="{0D9890BD-6441-4D15-AEC0-FD7037B0D766}"/>
    <cellStyle name="Saída 4 5" xfId="28915" xr:uid="{9D36F2CA-027A-482A-BE77-1E8ED46B351E}"/>
    <cellStyle name="Saída 4 6" xfId="37546" xr:uid="{A4299313-9A96-4F62-8953-59450EAB5B6B}"/>
    <cellStyle name="Saída 5" xfId="20506" xr:uid="{2B8F5F24-9187-430E-9745-F21E941715AF}"/>
    <cellStyle name="Saída 5 2" xfId="23047" xr:uid="{F2BE3B86-DB65-435F-BA94-BA0582E28DEE}"/>
    <cellStyle name="Saída 5 3" xfId="28917" xr:uid="{683266B5-FF21-448F-A570-AAEDF66AE25F}"/>
    <cellStyle name="Saída 6" xfId="18143" xr:uid="{B97D0D41-E549-41AF-BC1C-A79370EFE575}"/>
    <cellStyle name="Saída 7" xfId="21824" xr:uid="{DD3D7F98-2FB6-4F67-BEC1-CE1BD582299E}"/>
    <cellStyle name="Saída 8" xfId="28910" xr:uid="{909A6C20-BAC7-4644-8BBD-18EE822A8817}"/>
    <cellStyle name="Saída 9" xfId="37543" xr:uid="{389F7A28-CDDF-4E5A-AB52-59F1681C0CD9}"/>
    <cellStyle name="Salida" xfId="13332" xr:uid="{D5611A19-7E3E-4352-8794-BBDC2DA4A842}"/>
    <cellStyle name="Salida 10" xfId="37547" xr:uid="{3CD81982-55BF-47E5-B0E2-CF28D42A0449}"/>
    <cellStyle name="Salida 2" xfId="8589" xr:uid="{9500E5DC-355E-4598-9A86-74C140CB87E8}"/>
    <cellStyle name="Salida 2 10" xfId="37548" xr:uid="{9D5A006E-F31C-446A-907C-706D4AA876A2}"/>
    <cellStyle name="Salida 2 2" xfId="13333" xr:uid="{0CE44DF2-FA56-4230-A523-1A523FCC0461}"/>
    <cellStyle name="Salida 2 2 2" xfId="14832" xr:uid="{FFC3F559-3FAD-4258-BD4B-857CA7EFA9B1}"/>
    <cellStyle name="Salida 2 2 2 2" xfId="20512" xr:uid="{138CA595-4A94-48BB-86CB-FDC45EDCBD13}"/>
    <cellStyle name="Salida 2 2 2 3" xfId="23053" xr:uid="{A32F334C-90D7-45FA-BB17-5177C7CB620A}"/>
    <cellStyle name="Salida 2 2 2 4" xfId="28921" xr:uid="{C2645D1E-BE83-4783-8F40-983C157F4B69}"/>
    <cellStyle name="Salida 2 2 2 5" xfId="37550" xr:uid="{E6EE8EAE-B111-4821-943A-2847418B4E5F}"/>
    <cellStyle name="Salida 2 2 3" xfId="18149" xr:uid="{D6E2D2AF-8FBD-4DBB-9218-AA738D88572A}"/>
    <cellStyle name="Salida 2 2 4" xfId="21830" xr:uid="{C3283A5B-81E6-441C-A601-B1EF081DAACC}"/>
    <cellStyle name="Salida 2 2 5" xfId="28920" xr:uid="{1105AF66-7EE8-44A8-B081-3FE06E7B0F1E}"/>
    <cellStyle name="Salida 2 2 6" xfId="37549" xr:uid="{47089EF4-C35A-4661-8179-6FDD7014D8D9}"/>
    <cellStyle name="Salida 2 3" xfId="13632" xr:uid="{2DC1C830-FDEC-43EE-8E03-D7C3413A2466}"/>
    <cellStyle name="Salida 2 3 2" xfId="20513" xr:uid="{D8416733-C438-4708-919F-07CCEC673714}"/>
    <cellStyle name="Salida 2 3 2 2" xfId="23054" xr:uid="{C62B0234-A098-420E-A71F-1F05AC8D3D83}"/>
    <cellStyle name="Salida 2 3 2 3" xfId="28923" xr:uid="{8B5D86F7-DA12-453E-BAF0-5294684BFFC7}"/>
    <cellStyle name="Salida 2 3 3" xfId="18150" xr:uid="{D99743B1-8CC7-4B78-8B56-1D050E13D9DF}"/>
    <cellStyle name="Salida 2 3 4" xfId="21831" xr:uid="{7F87287D-F7F1-49D8-8763-18E9B7182CA5}"/>
    <cellStyle name="Salida 2 3 5" xfId="28922" xr:uid="{2A988AF8-922D-4FA9-B9C7-B0CA579DECDC}"/>
    <cellStyle name="Salida 2 3 6" xfId="37551" xr:uid="{FF5AE98C-9826-4272-A3E7-CC873013CD27}"/>
    <cellStyle name="Salida 2 4" xfId="15493" xr:uid="{7B9B9585-9EC0-48A1-AA46-8C1BF6389CF8}"/>
    <cellStyle name="Salida 2 4 2" xfId="20514" xr:uid="{98B6E4B5-8DC4-4E95-9841-442CBAA7ED73}"/>
    <cellStyle name="Salida 2 4 2 2" xfId="23055" xr:uid="{5213EE13-AEC4-42A9-84BF-486CBA201814}"/>
    <cellStyle name="Salida 2 4 2 3" xfId="28925" xr:uid="{ACA63D5C-2916-443D-A7E6-5684842AC9F7}"/>
    <cellStyle name="Salida 2 4 3" xfId="18151" xr:uid="{6BB87446-FFA3-4EDA-A44D-D5199ABE1A94}"/>
    <cellStyle name="Salida 2 4 4" xfId="21832" xr:uid="{5206FC14-625C-4E2C-BA38-667BC4592B68}"/>
    <cellStyle name="Salida 2 4 5" xfId="28924" xr:uid="{7EF04D3E-FAF1-4AC4-989B-09404F9E7A56}"/>
    <cellStyle name="Salida 2 4 6" xfId="37552" xr:uid="{2781E5DD-54F2-433B-B834-1C2E5058E4AD}"/>
    <cellStyle name="Salida 2 5" xfId="20511" xr:uid="{715B04DF-80C9-4635-979A-8E37EA199CBE}"/>
    <cellStyle name="Salida 2 5 2" xfId="23052" xr:uid="{BDFFDE02-EFC0-4CD2-9C86-4205A23573DC}"/>
    <cellStyle name="Salida 2 5 3" xfId="28926" xr:uid="{E238CC62-FB08-458D-87AD-66BF2478D61C}"/>
    <cellStyle name="Salida 2 6" xfId="18148" xr:uid="{0CB88D55-CBD6-4874-909B-42A713005E19}"/>
    <cellStyle name="Salida 2 7" xfId="21829" xr:uid="{DA128081-99DE-481A-98A8-81ACCF4A7C8F}"/>
    <cellStyle name="Salida 2 8" xfId="28919" xr:uid="{CC55DB3F-C879-4F9D-B5A2-9D81EA2782E6}"/>
    <cellStyle name="Salida 2 9" xfId="31319" xr:uid="{7F9D7EE7-CFDF-4DE6-8CA5-D1BC458252A6}"/>
    <cellStyle name="Salida 3" xfId="13615" xr:uid="{C0D5C00E-AB6A-44E2-B59D-ACA1C7E0244C}"/>
    <cellStyle name="Salida 3 2" xfId="20515" xr:uid="{E909E9C8-4C73-4935-B2F8-A85C03D1D2AD}"/>
    <cellStyle name="Salida 3 2 2" xfId="23056" xr:uid="{41038CEC-D3E8-4E96-8648-10B1953E07C3}"/>
    <cellStyle name="Salida 3 2 3" xfId="28928" xr:uid="{24F48053-4E6E-4D66-A00D-FEC21174D663}"/>
    <cellStyle name="Salida 3 3" xfId="18152" xr:uid="{2DEEC084-BB9E-474C-95F8-E4D5C2A8F354}"/>
    <cellStyle name="Salida 3 4" xfId="21833" xr:uid="{061F5FDC-9A98-41A1-867B-3A187433357E}"/>
    <cellStyle name="Salida 3 5" xfId="28927" xr:uid="{C40FD4F4-6774-4448-9915-1412FC98EAF4}"/>
    <cellStyle name="Salida 3 6" xfId="37553" xr:uid="{C2841919-E2B2-4CF1-BA88-84E55389998F}"/>
    <cellStyle name="Salida 4" xfId="14856" xr:uid="{FDD24535-57DB-40E9-B90B-899820B1405D}"/>
    <cellStyle name="Salida 4 2" xfId="20516" xr:uid="{53CF12E4-AEF5-4C4D-A7B3-7F1E2FFECADC}"/>
    <cellStyle name="Salida 4 2 2" xfId="23057" xr:uid="{C50835B8-B9A7-47FD-BF6D-0565950DC6F4}"/>
    <cellStyle name="Salida 4 2 3" xfId="28930" xr:uid="{0C21E231-A29A-469D-80DF-0C7B03F4C880}"/>
    <cellStyle name="Salida 4 3" xfId="18153" xr:uid="{88E84C3C-B12A-414C-81A2-65859683F856}"/>
    <cellStyle name="Salida 4 4" xfId="21834" xr:uid="{0F9DBF6E-97D6-43AC-B181-9A2EF57B3B02}"/>
    <cellStyle name="Salida 4 5" xfId="28929" xr:uid="{ABF60B0B-7778-440B-96F8-86B6BF2B48BD}"/>
    <cellStyle name="Salida 4 6" xfId="37554" xr:uid="{11C828BA-0FF9-4C3F-BFCB-ADD749FD98A5}"/>
    <cellStyle name="Salida 5" xfId="15492" xr:uid="{AE6457A4-F36D-45D4-B9C4-2F72B53154BC}"/>
    <cellStyle name="Salida 5 2" xfId="20517" xr:uid="{9E0F7861-B098-4A8F-812E-EC4416346682}"/>
    <cellStyle name="Salida 5 2 2" xfId="23058" xr:uid="{23F48FD8-C374-41DC-A729-B1D76B4960DD}"/>
    <cellStyle name="Salida 5 2 3" xfId="28932" xr:uid="{EEF07094-54D7-46D4-9B36-8BBEA9C5D462}"/>
    <cellStyle name="Salida 5 3" xfId="18154" xr:uid="{0A569E79-9AD3-4519-B7E2-5F1F7CD866F3}"/>
    <cellStyle name="Salida 5 4" xfId="21835" xr:uid="{FCA76D22-05AD-4F03-AC18-3DB167A1626D}"/>
    <cellStyle name="Salida 5 5" xfId="28931" xr:uid="{5A46B6B1-FB75-4A6F-8090-66480110FF13}"/>
    <cellStyle name="Salida 5 6" xfId="37555" xr:uid="{296559DB-0F22-4BD6-BE2B-2A44572E15B5}"/>
    <cellStyle name="Salida 6" xfId="20510" xr:uid="{9375F18D-832F-4ED0-BB9B-80BAFD9125EF}"/>
    <cellStyle name="Salida 6 2" xfId="23051" xr:uid="{9185A088-2590-47BA-9644-2D96AFD25F51}"/>
    <cellStyle name="Salida 6 3" xfId="28933" xr:uid="{18994FA2-1C51-40A8-8F53-0BCB49D07F73}"/>
    <cellStyle name="Salida 7" xfId="18147" xr:uid="{131303EB-15C2-4D41-BB6B-0FE35F43F06A}"/>
    <cellStyle name="Salida 8" xfId="21828" xr:uid="{ED5858CD-A550-4EC0-9180-F02C2699B1A4}"/>
    <cellStyle name="Salida 9" xfId="28918" xr:uid="{CDB84A9F-0583-4845-9F97-27E0745F73C2}"/>
    <cellStyle name="SAPBEXaggData" xfId="13334" xr:uid="{D9DD095F-C7EA-40D6-98F6-172FDBF4314A}"/>
    <cellStyle name="SAPBEXaggData 2" xfId="13882" xr:uid="{C12FC98F-002D-49FD-9B74-5DE26B4623D2}"/>
    <cellStyle name="SAPBEXaggData 2 2" xfId="20518" xr:uid="{73A702AB-BECC-4A34-9447-18F37E00FA56}"/>
    <cellStyle name="SAPBEXaggData 2 2 2" xfId="28936" xr:uid="{EE096B43-214C-4D84-A058-1580B77A93A3}"/>
    <cellStyle name="SAPBEXaggData 2 3" xfId="18156" xr:uid="{E05CB4EA-015B-46D1-A4C7-762E431193B1}"/>
    <cellStyle name="SAPBEXaggData 2 4" xfId="28935" xr:uid="{5C0A18B0-549D-485E-8F3B-9F491BC1E9C5}"/>
    <cellStyle name="SAPBEXaggData 2 5" xfId="37557" xr:uid="{85C7F5DA-5B2B-4B68-A57A-69F12302484D}"/>
    <cellStyle name="SAPBEXaggData 3" xfId="15494" xr:uid="{6022B318-C14C-4E46-AC0D-246BE801D3D0}"/>
    <cellStyle name="SAPBEXaggData 3 2" xfId="20519" xr:uid="{4D85B07D-7EF3-4047-A539-CAE2363A71E0}"/>
    <cellStyle name="SAPBEXaggData 3 2 2" xfId="28938" xr:uid="{05DC2F2E-FCA6-4907-A24D-B825CFEDEC9C}"/>
    <cellStyle name="SAPBEXaggData 3 3" xfId="18157" xr:uid="{31032C47-7159-47B5-BABE-DC42D1EA760D}"/>
    <cellStyle name="SAPBEXaggData 3 4" xfId="28937" xr:uid="{AFF4A17F-1BC5-4799-9596-1692655105E1}"/>
    <cellStyle name="SAPBEXaggData 3 5" xfId="37558" xr:uid="{77F64679-3F63-4FC6-A0C7-993E5DE49324}"/>
    <cellStyle name="SAPBEXaggData 4" xfId="18158" xr:uid="{4C7A6DD9-C925-4137-A9CB-7F84508FF652}"/>
    <cellStyle name="SAPBEXaggData 4 2" xfId="21690" xr:uid="{902C3E6E-323B-407C-A38B-D95F8CC87933}"/>
    <cellStyle name="SAPBEXaggData 4 2 2" xfId="28940" xr:uid="{1F239B66-85D7-4B61-BAF4-A64F66B132E9}"/>
    <cellStyle name="SAPBEXaggData 4 3" xfId="28939" xr:uid="{4D9EBA4A-2981-468E-9088-3F50F2E489CD}"/>
    <cellStyle name="SAPBEXaggData 5" xfId="18155" xr:uid="{E60F5FF5-7E75-45D4-B463-8FD1F0C8A896}"/>
    <cellStyle name="SAPBEXaggData 6" xfId="28934" xr:uid="{A3E7975B-3D8D-4792-9896-62B0C90BFF1F}"/>
    <cellStyle name="SAPBEXaggData 7" xfId="37556" xr:uid="{B474A000-E7CA-400C-B061-2BC935E2D878}"/>
    <cellStyle name="SAPBEXaggDataEmph" xfId="13335" xr:uid="{F27A901C-CDCA-4DEA-9E5E-F3E0BA66944D}"/>
    <cellStyle name="SAPBEXaggDataEmph 2" xfId="13988" xr:uid="{99F4BF14-8E70-48CA-83D9-22258602E6E1}"/>
    <cellStyle name="SAPBEXaggDataEmph 2 2" xfId="20520" xr:uid="{017DB70F-EA92-434B-BC13-75CCBE8FF085}"/>
    <cellStyle name="SAPBEXaggDataEmph 2 2 2" xfId="28943" xr:uid="{025CC918-6E91-4C17-8169-E40EC9834ABC}"/>
    <cellStyle name="SAPBEXaggDataEmph 2 3" xfId="18160" xr:uid="{B7369C6E-A678-4033-B6BD-9DC2C8C48D1B}"/>
    <cellStyle name="SAPBEXaggDataEmph 2 4" xfId="28942" xr:uid="{09D66B49-F448-4096-B223-B2C66523817A}"/>
    <cellStyle name="SAPBEXaggDataEmph 2 5" xfId="37560" xr:uid="{8E108ADE-86A8-4526-B7AB-8ED8F7B5FC52}"/>
    <cellStyle name="SAPBEXaggDataEmph 3" xfId="15495" xr:uid="{F8D7832E-281E-412F-8057-96D9743C86B3}"/>
    <cellStyle name="SAPBEXaggDataEmph 3 2" xfId="20521" xr:uid="{EF899741-EF23-4EA3-89E3-23B71B1AE8E6}"/>
    <cellStyle name="SAPBEXaggDataEmph 3 2 2" xfId="28945" xr:uid="{92099E24-51B1-429B-B08D-13B448847C85}"/>
    <cellStyle name="SAPBEXaggDataEmph 3 3" xfId="18161" xr:uid="{012578F3-DC4F-4EAA-84BA-C1DF8786E786}"/>
    <cellStyle name="SAPBEXaggDataEmph 3 4" xfId="28944" xr:uid="{60FB9BCC-4E5A-44FE-8B3B-7C0E10300BA9}"/>
    <cellStyle name="SAPBEXaggDataEmph 3 5" xfId="37561" xr:uid="{3E21F0FA-EBFB-44A4-A892-21BD79B1DBAA}"/>
    <cellStyle name="SAPBEXaggDataEmph 4" xfId="18162" xr:uid="{3144CD02-8C80-4231-B791-ADC9F879E8A1}"/>
    <cellStyle name="SAPBEXaggDataEmph 4 2" xfId="21691" xr:uid="{7E095182-47B0-49D1-A112-BC4505DC55E9}"/>
    <cellStyle name="SAPBEXaggDataEmph 4 2 2" xfId="28947" xr:uid="{36902814-1249-4413-B945-F9777A02FA25}"/>
    <cellStyle name="SAPBEXaggDataEmph 4 3" xfId="28946" xr:uid="{83B9EB57-5AD3-43CB-9048-5F4EE942BB65}"/>
    <cellStyle name="SAPBEXaggDataEmph 5" xfId="18159" xr:uid="{2478B76E-800D-4032-B487-1A55B978CCCD}"/>
    <cellStyle name="SAPBEXaggDataEmph 6" xfId="28941" xr:uid="{FAD1A738-47B6-43C5-88C2-4E3814D991CF}"/>
    <cellStyle name="SAPBEXaggDataEmph 7" xfId="37559" xr:uid="{100F747C-8E24-4AFD-AD37-04CBBB3235C8}"/>
    <cellStyle name="SAPBEXaggItem" xfId="13336" xr:uid="{B45B3192-F5A4-41DC-887F-A1E480BBFF1E}"/>
    <cellStyle name="SAPBEXaggItem 2" xfId="13989" xr:uid="{E4358A9B-AA82-48D0-A365-B78F1F3419E6}"/>
    <cellStyle name="SAPBEXaggItem 2 2" xfId="20522" xr:uid="{2563E2D1-C056-4C08-B116-83A920E95C6C}"/>
    <cellStyle name="SAPBEXaggItem 2 2 2" xfId="28950" xr:uid="{29561147-BDC9-4BE9-8FC9-54A12B468B23}"/>
    <cellStyle name="SAPBEXaggItem 2 3" xfId="18164" xr:uid="{47218240-53FC-4FBC-8FAB-688DCE927325}"/>
    <cellStyle name="SAPBEXaggItem 2 4" xfId="28949" xr:uid="{532FFB95-D06F-4F47-9719-E481FF1DA4D0}"/>
    <cellStyle name="SAPBEXaggItem 2 5" xfId="37563" xr:uid="{11B41344-F768-48EA-93C5-147938EBCCE8}"/>
    <cellStyle name="SAPBEXaggItem 3" xfId="15496" xr:uid="{87EEF6A2-0083-432C-A5C5-47C5361F2319}"/>
    <cellStyle name="SAPBEXaggItem 3 2" xfId="20523" xr:uid="{DACC826D-7051-4B36-94BC-DACA35E6C6F6}"/>
    <cellStyle name="SAPBEXaggItem 3 2 2" xfId="28952" xr:uid="{C5C47F68-86C9-4EBD-B9BD-7A06EBE9FA50}"/>
    <cellStyle name="SAPBEXaggItem 3 3" xfId="18165" xr:uid="{2C987DCB-FC47-420E-BC68-147DEE47F74D}"/>
    <cellStyle name="SAPBEXaggItem 3 4" xfId="28951" xr:uid="{3B7E3625-74CA-4D37-9A38-0FECA7D5C3A5}"/>
    <cellStyle name="SAPBEXaggItem 3 5" xfId="37564" xr:uid="{571825ED-F8E2-4547-B41E-F45DCBE1B0EB}"/>
    <cellStyle name="SAPBEXaggItem 4" xfId="18166" xr:uid="{BB24D7DB-B552-46F4-BD4D-90F895ED6A4C}"/>
    <cellStyle name="SAPBEXaggItem 4 2" xfId="21692" xr:uid="{B5E598C5-DB13-4477-9532-8DCB8DB1AC0E}"/>
    <cellStyle name="SAPBEXaggItem 4 2 2" xfId="28954" xr:uid="{B8C3CEFB-2671-4ED6-BAF5-7C1F1FA95C9E}"/>
    <cellStyle name="SAPBEXaggItem 4 3" xfId="28953" xr:uid="{186C0201-2CA2-42BD-826E-1C11B9DF7647}"/>
    <cellStyle name="SAPBEXaggItem 5" xfId="18163" xr:uid="{F6A56E4F-BB39-4EA6-9FB3-F95A8C7458AD}"/>
    <cellStyle name="SAPBEXaggItem 6" xfId="28948" xr:uid="{8222AF88-E252-4AB6-94A0-89499AD8D6CE}"/>
    <cellStyle name="SAPBEXaggItem 7" xfId="37562" xr:uid="{33C8304F-87A0-455D-9D95-C45F3EABE429}"/>
    <cellStyle name="SAPBEXchaText" xfId="13337" xr:uid="{1999EC8A-8A4D-436C-9C20-625140E695C9}"/>
    <cellStyle name="SAPBEXexcBad7" xfId="13338" xr:uid="{BB2C97A7-C491-458B-9372-6926AB7B5AA6}"/>
    <cellStyle name="SAPBEXexcBad7 2" xfId="13990" xr:uid="{B96887E1-9700-47A4-8E4B-F22CA7B22FDA}"/>
    <cellStyle name="SAPBEXexcBad7 2 2" xfId="20524" xr:uid="{7B9360A0-0E36-4ACD-B358-C5CFBD17A48D}"/>
    <cellStyle name="SAPBEXexcBad7 2 2 2" xfId="28957" xr:uid="{185CE580-CFE9-48D3-8EA9-04874DA9B547}"/>
    <cellStyle name="SAPBEXexcBad7 2 3" xfId="18169" xr:uid="{88F35168-A465-47FA-B3A7-7599D52F9098}"/>
    <cellStyle name="SAPBEXexcBad7 2 4" xfId="28956" xr:uid="{D0B9DB88-D8B8-44CA-A094-6ECEC35EAB4F}"/>
    <cellStyle name="SAPBEXexcBad7 2 5" xfId="37566" xr:uid="{CFFEB9C8-C0C3-4624-A48F-0734C2BBB24B}"/>
    <cellStyle name="SAPBEXexcBad7 3" xfId="15497" xr:uid="{D4DBD6B7-6827-47FF-9604-FE00770D05FE}"/>
    <cellStyle name="SAPBEXexcBad7 3 2" xfId="20525" xr:uid="{BA83D2EC-F049-4FAD-9396-20CF312097DA}"/>
    <cellStyle name="SAPBEXexcBad7 3 2 2" xfId="28959" xr:uid="{7BD77BAB-4549-43DD-9657-D191BEAE3DFB}"/>
    <cellStyle name="SAPBEXexcBad7 3 3" xfId="18170" xr:uid="{9D73735A-7BD7-45BA-AAC3-212FD36B5D98}"/>
    <cellStyle name="SAPBEXexcBad7 3 4" xfId="28958" xr:uid="{E3058963-675D-4511-A781-C17966A8F563}"/>
    <cellStyle name="SAPBEXexcBad7 3 5" xfId="37567" xr:uid="{32CE2AEF-71CD-4A6A-96EF-428C829144FD}"/>
    <cellStyle name="SAPBEXexcBad7 4" xfId="18171" xr:uid="{B85ED6AD-A0D7-4B18-8BD8-BD5FBDC43B21}"/>
    <cellStyle name="SAPBEXexcBad7 4 2" xfId="21693" xr:uid="{D750D931-42C6-4137-90AA-17B783CC1345}"/>
    <cellStyle name="SAPBEXexcBad7 4 2 2" xfId="28961" xr:uid="{35CA641D-4FC1-447C-8CEE-1AE8337DE9AF}"/>
    <cellStyle name="SAPBEXexcBad7 4 3" xfId="28960" xr:uid="{69823BE7-4C3C-494E-AFAC-DA36FD7719A3}"/>
    <cellStyle name="SAPBEXexcBad7 5" xfId="18168" xr:uid="{8A61D683-41E3-4CA3-A7A4-6BB1FC9520DF}"/>
    <cellStyle name="SAPBEXexcBad7 6" xfId="28955" xr:uid="{D7EEEA98-5180-403E-A694-B1CFA7B7D35F}"/>
    <cellStyle name="SAPBEXexcBad7 7" xfId="37565" xr:uid="{20EB3AD8-4781-4F45-A451-9AE376229AF5}"/>
    <cellStyle name="SAPBEXexcBad8" xfId="13339" xr:uid="{E83D4A56-ED42-40F7-B063-FD1A2879B5BB}"/>
    <cellStyle name="SAPBEXexcBad8 2" xfId="13991" xr:uid="{2D3E48D4-C84B-4339-B729-57036F379B14}"/>
    <cellStyle name="SAPBEXexcBad8 2 2" xfId="20526" xr:uid="{BDCE4455-6BB9-4292-9534-588EA311CD3C}"/>
    <cellStyle name="SAPBEXexcBad8 2 2 2" xfId="28964" xr:uid="{A80480F8-22F3-4547-BA67-0506C005DBDA}"/>
    <cellStyle name="SAPBEXexcBad8 2 3" xfId="18173" xr:uid="{D2A2D944-A579-4BB1-8C46-D499C1651C1C}"/>
    <cellStyle name="SAPBEXexcBad8 2 4" xfId="28963" xr:uid="{ECDDC0E7-2E12-4564-AA9F-F2E6A8F42418}"/>
    <cellStyle name="SAPBEXexcBad8 2 5" xfId="37569" xr:uid="{CD854F7B-1A81-46DA-85D8-E0EB3611A7BD}"/>
    <cellStyle name="SAPBEXexcBad8 3" xfId="15498" xr:uid="{D324BAD4-3067-4840-A54E-8C14988A8259}"/>
    <cellStyle name="SAPBEXexcBad8 3 2" xfId="20527" xr:uid="{FE42CD6B-2C2C-4E4D-99C0-AF06F252D99C}"/>
    <cellStyle name="SAPBEXexcBad8 3 2 2" xfId="28966" xr:uid="{3ABC8FC9-AA32-4B7B-8142-5302F0075B8F}"/>
    <cellStyle name="SAPBEXexcBad8 3 3" xfId="18174" xr:uid="{CE7936C9-AD8B-4780-93E2-E13C89252FE9}"/>
    <cellStyle name="SAPBEXexcBad8 3 4" xfId="28965" xr:uid="{C9574B20-EE50-492F-9B66-1C42BFF6BC4B}"/>
    <cellStyle name="SAPBEXexcBad8 3 5" xfId="37570" xr:uid="{AB1487CB-0692-40EC-9017-D4B51BF42DCB}"/>
    <cellStyle name="SAPBEXexcBad8 4" xfId="18175" xr:uid="{E4E1E93D-E8B4-41C5-A419-3BFDB5C20373}"/>
    <cellStyle name="SAPBEXexcBad8 4 2" xfId="21694" xr:uid="{CD2823CD-68B0-453F-B84C-730F7380EEAE}"/>
    <cellStyle name="SAPBEXexcBad8 4 2 2" xfId="28968" xr:uid="{C4FE1C29-5424-4517-9A9B-37BBA0DE8880}"/>
    <cellStyle name="SAPBEXexcBad8 4 3" xfId="28967" xr:uid="{40178BC8-266C-443E-A309-07B0E5BD4DB0}"/>
    <cellStyle name="SAPBEXexcBad8 5" xfId="18172" xr:uid="{21F16137-6B82-43B5-8800-8A942C7F0B26}"/>
    <cellStyle name="SAPBEXexcBad8 6" xfId="28962" xr:uid="{B75E37F9-B6B0-488E-BB29-D7535DDD7065}"/>
    <cellStyle name="SAPBEXexcBad8 7" xfId="37568" xr:uid="{652625F5-55AC-488E-AED0-A9AA238B1D4C}"/>
    <cellStyle name="SAPBEXexcBad9" xfId="13340" xr:uid="{1C39755D-A738-4193-9A8E-1DC3968E5D0F}"/>
    <cellStyle name="SAPBEXexcBad9 2" xfId="13992" xr:uid="{906ECFB4-3532-4D92-8C9E-C6D37E0B743B}"/>
    <cellStyle name="SAPBEXexcBad9 2 2" xfId="20528" xr:uid="{F98C7850-B28D-48AD-B887-A1ACCC3717AB}"/>
    <cellStyle name="SAPBEXexcBad9 2 2 2" xfId="28971" xr:uid="{ED2F41C9-E55C-4D6D-B092-57745F0AACFD}"/>
    <cellStyle name="SAPBEXexcBad9 2 3" xfId="18177" xr:uid="{1B39F48B-3B68-444C-A2D1-5818DA14BE21}"/>
    <cellStyle name="SAPBEXexcBad9 2 4" xfId="28970" xr:uid="{A9A9792D-7171-4FBE-B672-8C0648441A92}"/>
    <cellStyle name="SAPBEXexcBad9 2 5" xfId="37572" xr:uid="{5CBFEC43-68E5-44BC-80FC-1E166F1196A2}"/>
    <cellStyle name="SAPBEXexcBad9 3" xfId="15499" xr:uid="{74E56E63-35B3-45F6-A888-CF35BB6C94CF}"/>
    <cellStyle name="SAPBEXexcBad9 3 2" xfId="20529" xr:uid="{136CC209-CADC-43B2-A727-062D6B239B70}"/>
    <cellStyle name="SAPBEXexcBad9 3 2 2" xfId="28973" xr:uid="{507DE318-AEC5-49C4-BE30-F06131AA5274}"/>
    <cellStyle name="SAPBEXexcBad9 3 3" xfId="18178" xr:uid="{24EB27AC-8559-46D7-9DBF-7E7DBD142CBB}"/>
    <cellStyle name="SAPBEXexcBad9 3 4" xfId="28972" xr:uid="{CC22A547-94AE-4371-AED2-A114AFA4DFC8}"/>
    <cellStyle name="SAPBEXexcBad9 3 5" xfId="37573" xr:uid="{B6A2686B-64B6-44B7-A289-BED83526D771}"/>
    <cellStyle name="SAPBEXexcBad9 4" xfId="18179" xr:uid="{E28D82D3-2DBE-4801-9060-6A7B02793097}"/>
    <cellStyle name="SAPBEXexcBad9 4 2" xfId="21695" xr:uid="{C11F2277-29C1-4498-9ABA-BAE87428F6CA}"/>
    <cellStyle name="SAPBEXexcBad9 4 2 2" xfId="28975" xr:uid="{37FA00A5-F57B-4034-B61C-E3AEF74A246B}"/>
    <cellStyle name="SAPBEXexcBad9 4 3" xfId="28974" xr:uid="{5150F9F6-612F-4400-AA82-E48561A39C52}"/>
    <cellStyle name="SAPBEXexcBad9 5" xfId="18176" xr:uid="{3A12B72F-EDDA-432C-80BD-8CA96146A109}"/>
    <cellStyle name="SAPBEXexcBad9 6" xfId="28969" xr:uid="{783B2370-A172-4B96-A43F-9CF785213EBB}"/>
    <cellStyle name="SAPBEXexcBad9 7" xfId="37571" xr:uid="{55B7C5BE-BF5D-4224-B287-61197A476832}"/>
    <cellStyle name="SAPBEXexcCritical4" xfId="13341" xr:uid="{8BEA051F-818D-46C3-9280-2751DC0FCA44}"/>
    <cellStyle name="SAPBEXexcCritical4 2" xfId="13993" xr:uid="{4229FD93-2657-4F36-A1A9-4B42947A7A93}"/>
    <cellStyle name="SAPBEXexcCritical4 2 2" xfId="20530" xr:uid="{4B42D3DD-A7C2-4241-A1B7-53F8396ECC6E}"/>
    <cellStyle name="SAPBEXexcCritical4 2 2 2" xfId="28978" xr:uid="{6E64BBCB-FF82-4C49-AE45-DBBB80921171}"/>
    <cellStyle name="SAPBEXexcCritical4 2 3" xfId="18181" xr:uid="{08CAEC75-F563-485D-8BF7-9C8DB19629C2}"/>
    <cellStyle name="SAPBEXexcCritical4 2 4" xfId="28977" xr:uid="{5D25ADE9-D9D2-4445-9504-81876B39BB6F}"/>
    <cellStyle name="SAPBEXexcCritical4 2 5" xfId="37575" xr:uid="{D939C8D6-165E-4033-B4B2-6A1589DBC3CC}"/>
    <cellStyle name="SAPBEXexcCritical4 3" xfId="15500" xr:uid="{37596C59-EB45-41A4-A635-92CBAAABA1EA}"/>
    <cellStyle name="SAPBEXexcCritical4 3 2" xfId="20531" xr:uid="{B8625F9A-08C0-4834-8BA5-587E94CAB66C}"/>
    <cellStyle name="SAPBEXexcCritical4 3 2 2" xfId="28980" xr:uid="{42BAB411-A10E-4DF2-B68A-E473B04CD147}"/>
    <cellStyle name="SAPBEXexcCritical4 3 3" xfId="18182" xr:uid="{AC2985E1-C167-4660-B34D-0F4600F23A1D}"/>
    <cellStyle name="SAPBEXexcCritical4 3 4" xfId="28979" xr:uid="{87F02B84-F4AC-4EBE-B690-727566B90381}"/>
    <cellStyle name="SAPBEXexcCritical4 3 5" xfId="37576" xr:uid="{F00A02F4-0683-470C-89E9-4CFDC556F187}"/>
    <cellStyle name="SAPBEXexcCritical4 4" xfId="18183" xr:uid="{CDF85DCC-7AB1-4323-AF27-58E768038A59}"/>
    <cellStyle name="SAPBEXexcCritical4 4 2" xfId="21696" xr:uid="{73CEF9E0-A9EE-45CC-A253-A37F2FE0F197}"/>
    <cellStyle name="SAPBEXexcCritical4 4 2 2" xfId="28982" xr:uid="{15EDE555-EFB1-4716-AC4B-F37C3A4F52F1}"/>
    <cellStyle name="SAPBEXexcCritical4 4 3" xfId="28981" xr:uid="{5234AD93-B2A6-4B22-97D5-DC078868DA6B}"/>
    <cellStyle name="SAPBEXexcCritical4 5" xfId="18180" xr:uid="{3A231BBD-DCEA-40F8-8978-2D44F505924C}"/>
    <cellStyle name="SAPBEXexcCritical4 6" xfId="28976" xr:uid="{4BC5C8A2-0F53-4DA1-AF0B-25B947F277E3}"/>
    <cellStyle name="SAPBEXexcCritical4 7" xfId="37574" xr:uid="{64B2E5C2-1D56-40B5-9F82-5376EB1A2527}"/>
    <cellStyle name="SAPBEXexcCritical5" xfId="13342" xr:uid="{2FFFECBE-85FA-470E-9B46-6679D34AC63F}"/>
    <cellStyle name="SAPBEXexcCritical5 2" xfId="13994" xr:uid="{DC70EC76-A242-4970-9D6E-921FB7729DEB}"/>
    <cellStyle name="SAPBEXexcCritical5 2 2" xfId="20532" xr:uid="{2A861740-7008-4507-86A3-60C7314AF88A}"/>
    <cellStyle name="SAPBEXexcCritical5 2 2 2" xfId="28985" xr:uid="{18EA4DFA-F596-47A0-B8A8-BF132B67BFE4}"/>
    <cellStyle name="SAPBEXexcCritical5 2 3" xfId="18185" xr:uid="{E69C7146-6659-4071-836F-C4035983CE51}"/>
    <cellStyle name="SAPBEXexcCritical5 2 4" xfId="28984" xr:uid="{67458728-140C-4300-AE28-1E85CFD1B9B2}"/>
    <cellStyle name="SAPBEXexcCritical5 2 5" xfId="37578" xr:uid="{50B40182-EED5-4D70-824F-B9F55349D7DD}"/>
    <cellStyle name="SAPBEXexcCritical5 3" xfId="15501" xr:uid="{C548AED8-9AAB-4351-A984-063F0AFBAFE8}"/>
    <cellStyle name="SAPBEXexcCritical5 3 2" xfId="20533" xr:uid="{A97DFF0C-7840-4CD6-9A03-703E93F50A29}"/>
    <cellStyle name="SAPBEXexcCritical5 3 2 2" xfId="28987" xr:uid="{0B190530-E331-45C6-8DA9-55E26273CAA4}"/>
    <cellStyle name="SAPBEXexcCritical5 3 3" xfId="18186" xr:uid="{389B19A3-4379-4EED-AED2-F1804446D6C8}"/>
    <cellStyle name="SAPBEXexcCritical5 3 4" xfId="28986" xr:uid="{FF0C292A-899A-4187-8FB5-2F4A806E1A18}"/>
    <cellStyle name="SAPBEXexcCritical5 3 5" xfId="37579" xr:uid="{20C6A296-64AD-441C-9F7C-0FC946484E13}"/>
    <cellStyle name="SAPBEXexcCritical5 4" xfId="18187" xr:uid="{22AC57EE-9A4B-4285-8563-3C88BA83162C}"/>
    <cellStyle name="SAPBEXexcCritical5 4 2" xfId="21697" xr:uid="{06161C62-5B65-4F6A-95F0-731AAF6F4A51}"/>
    <cellStyle name="SAPBEXexcCritical5 4 2 2" xfId="28989" xr:uid="{E543DF7B-B41B-45F3-B454-2DD57B4A2497}"/>
    <cellStyle name="SAPBEXexcCritical5 4 3" xfId="28988" xr:uid="{D11CDE34-AD8A-4CAF-9F55-2A442D57ED11}"/>
    <cellStyle name="SAPBEXexcCritical5 5" xfId="18184" xr:uid="{BFC0AC84-4210-4FDD-9394-EB01299E329D}"/>
    <cellStyle name="SAPBEXexcCritical5 6" xfId="28983" xr:uid="{52839EA3-CFDA-453C-9388-57890A70C8D3}"/>
    <cellStyle name="SAPBEXexcCritical5 7" xfId="37577" xr:uid="{0C1C5475-F018-4A40-9EEA-9CEE6E2D3831}"/>
    <cellStyle name="SAPBEXexcCritical6" xfId="13343" xr:uid="{DA82148E-1BD5-427F-B0CA-A17B166C1FF0}"/>
    <cellStyle name="SAPBEXexcCritical6 2" xfId="13881" xr:uid="{91A5533A-8D8F-48ED-9FF1-0516A184F0FA}"/>
    <cellStyle name="SAPBEXexcCritical6 2 2" xfId="20534" xr:uid="{3FB69EB3-183E-4769-B402-4780D570E370}"/>
    <cellStyle name="SAPBEXexcCritical6 2 2 2" xfId="28992" xr:uid="{33353EF2-42D6-40E0-9092-A5C0160478D9}"/>
    <cellStyle name="SAPBEXexcCritical6 2 3" xfId="18189" xr:uid="{8CDE9DC0-28EB-492A-8A0A-F8593471367A}"/>
    <cellStyle name="SAPBEXexcCritical6 2 4" xfId="28991" xr:uid="{ED7BFFF6-EF46-4514-B187-267F113F9003}"/>
    <cellStyle name="SAPBEXexcCritical6 2 5" xfId="37581" xr:uid="{7D7AE35A-5C81-4A29-849D-4BBC5AA4BE44}"/>
    <cellStyle name="SAPBEXexcCritical6 3" xfId="15502" xr:uid="{6A9B8148-5AB7-4264-8D17-2718E2C27B5D}"/>
    <cellStyle name="SAPBEXexcCritical6 3 2" xfId="20535" xr:uid="{04AF3E95-A5D5-475B-A362-88D87579C1D1}"/>
    <cellStyle name="SAPBEXexcCritical6 3 2 2" xfId="28994" xr:uid="{DB6C7B72-9D04-4BB5-BDBE-801BA6A3ED04}"/>
    <cellStyle name="SAPBEXexcCritical6 3 3" xfId="18190" xr:uid="{D6718CCA-C219-43C5-8552-483505DAE77B}"/>
    <cellStyle name="SAPBEXexcCritical6 3 4" xfId="28993" xr:uid="{CF416686-D87B-4215-ABA8-9318BAC39150}"/>
    <cellStyle name="SAPBEXexcCritical6 3 5" xfId="37582" xr:uid="{5FDA3073-5E49-4693-B0CC-A49A1BE42E4B}"/>
    <cellStyle name="SAPBEXexcCritical6 4" xfId="18191" xr:uid="{0D4E829D-EC8D-4594-BBA4-D4B9B3B8A3A2}"/>
    <cellStyle name="SAPBEXexcCritical6 4 2" xfId="21698" xr:uid="{D8DE99F3-ED90-4209-BC82-48FB62B44051}"/>
    <cellStyle name="SAPBEXexcCritical6 4 2 2" xfId="28996" xr:uid="{2F321A32-3E2A-4E31-A3DF-A21BF3EE4F5E}"/>
    <cellStyle name="SAPBEXexcCritical6 4 3" xfId="28995" xr:uid="{4CD6BA36-DD76-45CC-8C16-DFABABBDAB32}"/>
    <cellStyle name="SAPBEXexcCritical6 5" xfId="18188" xr:uid="{BF83C176-7474-4FFC-85A7-C53BFCD1DD47}"/>
    <cellStyle name="SAPBEXexcCritical6 6" xfId="28990" xr:uid="{A445666A-1F33-4973-AC52-0BABC12919F2}"/>
    <cellStyle name="SAPBEXexcCritical6 7" xfId="37580" xr:uid="{FA1FA695-5F06-4209-B03F-A8DCE86C31DB}"/>
    <cellStyle name="SAPBEXexcGood1" xfId="13344" xr:uid="{4F83E591-99EB-460C-87FC-DD43C0FB733B}"/>
    <cellStyle name="SAPBEXexcGood1 2" xfId="13995" xr:uid="{33EAE25D-0D3F-4546-AA32-7E29B1BEF7B1}"/>
    <cellStyle name="SAPBEXexcGood1 2 2" xfId="20536" xr:uid="{7B71789B-0A65-4F61-B4E6-9D98789BFC9D}"/>
    <cellStyle name="SAPBEXexcGood1 2 2 2" xfId="28999" xr:uid="{6F1F9C3B-16DD-4CD5-9739-667308271155}"/>
    <cellStyle name="SAPBEXexcGood1 2 3" xfId="18193" xr:uid="{DBB712CB-6E7D-4BAD-8268-039BECF73F56}"/>
    <cellStyle name="SAPBEXexcGood1 2 4" xfId="28998" xr:uid="{BA6EC8CF-E32D-407C-B13E-0EB0AD7AA723}"/>
    <cellStyle name="SAPBEXexcGood1 2 5" xfId="37584" xr:uid="{937EE172-8741-4C61-B0A7-9EA404B0AAFA}"/>
    <cellStyle name="SAPBEXexcGood1 3" xfId="15503" xr:uid="{BAB733A3-2E43-460F-A5EF-35F0149D0E32}"/>
    <cellStyle name="SAPBEXexcGood1 3 2" xfId="20537" xr:uid="{28A180EA-FF5A-4D48-8D8D-7D80E7B1A0DB}"/>
    <cellStyle name="SAPBEXexcGood1 3 2 2" xfId="29001" xr:uid="{8E1FE4C4-05C7-4F4F-A150-2F93DA43858B}"/>
    <cellStyle name="SAPBEXexcGood1 3 3" xfId="18194" xr:uid="{D6878197-AF92-40A4-8A59-E28E7B7A3086}"/>
    <cellStyle name="SAPBEXexcGood1 3 4" xfId="29000" xr:uid="{304D1915-8937-4D2E-AD55-95FF6A9A5C79}"/>
    <cellStyle name="SAPBEXexcGood1 3 5" xfId="37585" xr:uid="{62E9DD70-5E40-4248-B571-9684F5E7325A}"/>
    <cellStyle name="SAPBEXexcGood1 4" xfId="18195" xr:uid="{8F58F1AF-283D-45A9-AFEF-4711B002654A}"/>
    <cellStyle name="SAPBEXexcGood1 4 2" xfId="21699" xr:uid="{46C3C292-3300-4E78-AEC7-4CAB24104E02}"/>
    <cellStyle name="SAPBEXexcGood1 4 2 2" xfId="29003" xr:uid="{857C6277-49EF-4864-967D-82DC6A6BD592}"/>
    <cellStyle name="SAPBEXexcGood1 4 3" xfId="29002" xr:uid="{3D4322DE-5264-4FFC-93A5-B4310D160182}"/>
    <cellStyle name="SAPBEXexcGood1 5" xfId="18192" xr:uid="{F905E5C2-7368-4513-AC09-619DA7114510}"/>
    <cellStyle name="SAPBEXexcGood1 6" xfId="28997" xr:uid="{12DF58E2-A271-4752-9FCE-5A40733BF78B}"/>
    <cellStyle name="SAPBEXexcGood1 7" xfId="37583" xr:uid="{5311EFCE-1670-46C7-8CAE-7DD3F0470FB8}"/>
    <cellStyle name="SAPBEXexcGood2" xfId="13345" xr:uid="{4DCB569F-B93F-4B84-A9FE-B97472AE927C}"/>
    <cellStyle name="SAPBEXexcGood2 2" xfId="13996" xr:uid="{32860C81-B4DB-4D87-8A1A-DD933C65475F}"/>
    <cellStyle name="SAPBEXexcGood2 2 2" xfId="20538" xr:uid="{32F34AF3-1CFA-4A85-94B8-8DD79EF29812}"/>
    <cellStyle name="SAPBEXexcGood2 2 2 2" xfId="29006" xr:uid="{2130122A-A12E-45A3-B63E-981C8C84C015}"/>
    <cellStyle name="SAPBEXexcGood2 2 3" xfId="18197" xr:uid="{E84DF42B-0ADF-4D03-8168-E7C057F39FE6}"/>
    <cellStyle name="SAPBEXexcGood2 2 4" xfId="29005" xr:uid="{7DFA4488-E3FC-466D-88B3-62D664F22EDA}"/>
    <cellStyle name="SAPBEXexcGood2 2 5" xfId="37587" xr:uid="{9FA9925E-CEB9-438B-B19A-ABC09D662864}"/>
    <cellStyle name="SAPBEXexcGood2 3" xfId="15504" xr:uid="{24DF7AF1-42D8-40BE-97EC-97EC82E1350A}"/>
    <cellStyle name="SAPBEXexcGood2 3 2" xfId="20539" xr:uid="{890D77D7-EC0D-4F81-8537-C6B1687F37C5}"/>
    <cellStyle name="SAPBEXexcGood2 3 2 2" xfId="29008" xr:uid="{B0DE6A6B-AEF1-4D22-8EC3-DF77770ADE71}"/>
    <cellStyle name="SAPBEXexcGood2 3 3" xfId="18198" xr:uid="{A6825975-28C5-49BA-86D3-F98DFD069B93}"/>
    <cellStyle name="SAPBEXexcGood2 3 4" xfId="29007" xr:uid="{7040CE11-2AE0-4A35-8DDD-7EE9851DDAD0}"/>
    <cellStyle name="SAPBEXexcGood2 3 5" xfId="37588" xr:uid="{E24B0C03-EB29-46C5-84A5-8873EA4DADB2}"/>
    <cellStyle name="SAPBEXexcGood2 4" xfId="18199" xr:uid="{4CAB53D5-F877-4FF0-A309-2336511D3505}"/>
    <cellStyle name="SAPBEXexcGood2 4 2" xfId="21700" xr:uid="{A29CF3E3-45C8-4A68-9BB4-A747B4E1131F}"/>
    <cellStyle name="SAPBEXexcGood2 4 2 2" xfId="29010" xr:uid="{97017085-4D30-4190-AAC6-5C1633479A8D}"/>
    <cellStyle name="SAPBEXexcGood2 4 3" xfId="29009" xr:uid="{EE4F171A-0813-45C5-A4B9-CD3FB57F8E23}"/>
    <cellStyle name="SAPBEXexcGood2 5" xfId="18196" xr:uid="{5233F4A2-33B8-45ED-8625-931334540F0F}"/>
    <cellStyle name="SAPBEXexcGood2 6" xfId="29004" xr:uid="{F4D32100-6B60-43B1-BEA9-42C70DF3563B}"/>
    <cellStyle name="SAPBEXexcGood2 7" xfId="37586" xr:uid="{F83A8F5A-407A-46B6-81B5-09A8C896B88F}"/>
    <cellStyle name="SAPBEXexcGood3" xfId="13346" xr:uid="{CFA8438A-3BED-4624-A005-3C39E71206AF}"/>
    <cellStyle name="SAPBEXexcGood3 2" xfId="13997" xr:uid="{2A4FC389-428A-4AB7-8484-DB38B55FC95A}"/>
    <cellStyle name="SAPBEXexcGood3 2 2" xfId="20540" xr:uid="{B22B9167-3FA4-43F6-9D3D-2C0F400624A8}"/>
    <cellStyle name="SAPBEXexcGood3 2 2 2" xfId="29013" xr:uid="{23E6824B-E43A-450D-B23B-E051AD7D2B4C}"/>
    <cellStyle name="SAPBEXexcGood3 2 3" xfId="18201" xr:uid="{3DB5DEF2-2064-444A-AF08-D2E5E4F4264E}"/>
    <cellStyle name="SAPBEXexcGood3 2 4" xfId="29012" xr:uid="{FDFEF1B6-4DC7-49D7-A706-81BE9480B279}"/>
    <cellStyle name="SAPBEXexcGood3 2 5" xfId="37590" xr:uid="{4F3B92DA-0283-4076-9845-34094C7B109B}"/>
    <cellStyle name="SAPBEXexcGood3 3" xfId="15505" xr:uid="{451ADF52-7F76-438D-BB77-0882FFAB62E0}"/>
    <cellStyle name="SAPBEXexcGood3 3 2" xfId="20541" xr:uid="{D79763CF-DB6F-40B7-82DE-6B06839141C1}"/>
    <cellStyle name="SAPBEXexcGood3 3 2 2" xfId="29015" xr:uid="{8336D797-7577-4A81-8435-DB4636234576}"/>
    <cellStyle name="SAPBEXexcGood3 3 3" xfId="18202" xr:uid="{457A69FB-3AEE-4352-A9D5-EF1F36E1C134}"/>
    <cellStyle name="SAPBEXexcGood3 3 4" xfId="29014" xr:uid="{08940FD3-2327-45D6-8BF8-3457345C6103}"/>
    <cellStyle name="SAPBEXexcGood3 3 5" xfId="37591" xr:uid="{5B25FFCC-A703-4151-8944-EF8A3CE9ADFE}"/>
    <cellStyle name="SAPBEXexcGood3 4" xfId="18203" xr:uid="{4D9EB31F-219F-4EB7-9B61-36BCEC04E9EB}"/>
    <cellStyle name="SAPBEXexcGood3 4 2" xfId="21701" xr:uid="{953B9249-64F7-4D5D-B456-5DDAF22A763C}"/>
    <cellStyle name="SAPBEXexcGood3 4 2 2" xfId="29017" xr:uid="{D20F6478-DE53-4C48-B03F-1C23A1DBE994}"/>
    <cellStyle name="SAPBEXexcGood3 4 3" xfId="29016" xr:uid="{41220FAF-AFE5-4808-9F4C-57C3110D2F57}"/>
    <cellStyle name="SAPBEXexcGood3 5" xfId="18200" xr:uid="{250BCCF3-304F-4327-8230-0C7ED1CE598A}"/>
    <cellStyle name="SAPBEXexcGood3 6" xfId="29011" xr:uid="{85F02B64-54D7-4748-94D0-4AF1EE863BC7}"/>
    <cellStyle name="SAPBEXexcGood3 7" xfId="37589" xr:uid="{DF9F04DD-497F-4F2B-8015-2FAF8137E303}"/>
    <cellStyle name="SAPBEXfilterDrill" xfId="13347" xr:uid="{77F81972-79A5-4F90-8796-222FE8D9DAE9}"/>
    <cellStyle name="SAPBEXfilterDrill 2" xfId="19467" xr:uid="{1EDBCD58-59CF-402A-AB67-D7CA415058EA}"/>
    <cellStyle name="SAPBEXfilterDrill 2 2" xfId="22232" xr:uid="{C5E1B8DC-527A-4A81-B17E-FB494EC52256}"/>
    <cellStyle name="SAPBEXfilterDrill 3" xfId="21836" xr:uid="{3EAA11BF-B54A-46CD-965F-B020A91FD02B}"/>
    <cellStyle name="SAPBEXfilterItem" xfId="13348" xr:uid="{4FB447B1-D644-4F7E-8F8C-0AA10E586EA5}"/>
    <cellStyle name="SAPBEXfilterText" xfId="13349" xr:uid="{EEA7DE18-0F39-42D6-B9AD-DFC27545179F}"/>
    <cellStyle name="SAPBEXformats" xfId="13350" xr:uid="{435F50EE-5CC8-4479-B617-9C83D3633279}"/>
    <cellStyle name="SAPBEXformats 2" xfId="13998" xr:uid="{3D959223-A8A3-489A-9133-21886494E6C6}"/>
    <cellStyle name="SAPBEXformats 2 2" xfId="20542" xr:uid="{5CB166B9-AEF4-4B92-BFD8-22BA6B699035}"/>
    <cellStyle name="SAPBEXformats 2 2 2" xfId="29020" xr:uid="{DF9538D1-8AD1-46CA-914B-10E2129FC525}"/>
    <cellStyle name="SAPBEXformats 2 3" xfId="18208" xr:uid="{9009BF43-BD78-4700-9F06-B08331D9CAE0}"/>
    <cellStyle name="SAPBEXformats 2 4" xfId="29019" xr:uid="{36DBB150-11C5-4A56-B501-17A985B3FC36}"/>
    <cellStyle name="SAPBEXformats 2 5" xfId="37593" xr:uid="{F9CA3550-368D-48DD-B2E8-406052B01BE3}"/>
    <cellStyle name="SAPBEXformats 3" xfId="15506" xr:uid="{BD8EA640-297D-4AAE-8CFD-159120381AD0}"/>
    <cellStyle name="SAPBEXformats 3 2" xfId="20543" xr:uid="{2F4ABBE6-121C-4BDD-8F6B-2FD6629E721A}"/>
    <cellStyle name="SAPBEXformats 3 2 2" xfId="29022" xr:uid="{FF00F15C-5DAB-48FF-AE2C-459A8161B70E}"/>
    <cellStyle name="SAPBEXformats 3 3" xfId="18209" xr:uid="{4335031F-043F-403F-8827-91E22C4EB132}"/>
    <cellStyle name="SAPBEXformats 3 4" xfId="29021" xr:uid="{C611C829-1C46-43BE-9433-C0E4CC9D9FAF}"/>
    <cellStyle name="SAPBEXformats 3 5" xfId="37594" xr:uid="{8AA7EE6C-AB21-45FA-9503-D936C684CC98}"/>
    <cellStyle name="SAPBEXformats 4" xfId="18210" xr:uid="{3133F24C-7D57-4772-A029-B59D8EAA07D5}"/>
    <cellStyle name="SAPBEXformats 4 2" xfId="21702" xr:uid="{1A58EC7F-ED9E-4862-A84F-C3C76AC9E9D6}"/>
    <cellStyle name="SAPBEXformats 4 2 2" xfId="29024" xr:uid="{1069EB8C-3A25-42B9-8DDB-B0689052376A}"/>
    <cellStyle name="SAPBEXformats 4 3" xfId="29023" xr:uid="{DC0DCB70-43D5-4614-A4A4-F4925A400C53}"/>
    <cellStyle name="SAPBEXformats 5" xfId="18207" xr:uid="{FC16F4B6-56D0-4152-A0AD-D6D493410468}"/>
    <cellStyle name="SAPBEXformats 6" xfId="29018" xr:uid="{EA96C86B-2761-4C68-B2B9-887E8BBF02BC}"/>
    <cellStyle name="SAPBEXformats 7" xfId="37592" xr:uid="{A688E6A8-AFEE-4790-AE88-4AE50AD4DA53}"/>
    <cellStyle name="SAPBEXheaderItem" xfId="13351" xr:uid="{9B18E899-D111-459A-9664-3749A8CC0899}"/>
    <cellStyle name="SAPBEXheaderText" xfId="13352" xr:uid="{3FAAD009-B5A1-4D4B-9610-EAD9EC9D6F09}"/>
    <cellStyle name="SAPBEXresData" xfId="13353" xr:uid="{9E49564C-4131-4628-B975-3B0C5F9ED709}"/>
    <cellStyle name="SAPBEXresData 2" xfId="13999" xr:uid="{2EBB12CD-8610-4364-A72D-09A60BD4CFD2}"/>
    <cellStyle name="SAPBEXresData 2 2" xfId="20544" xr:uid="{82C1717C-3258-45CB-A577-C68B1BDC8D0A}"/>
    <cellStyle name="SAPBEXresData 2 2 2" xfId="29027" xr:uid="{1B640113-CEE3-453F-8EDB-931AB4D43932}"/>
    <cellStyle name="SAPBEXresData 2 3" xfId="18214" xr:uid="{FB99DE96-71C2-4051-809D-134A3E75184D}"/>
    <cellStyle name="SAPBEXresData 2 4" xfId="29026" xr:uid="{AC76BC48-012A-498A-A54C-E484D12F2F8B}"/>
    <cellStyle name="SAPBEXresData 2 5" xfId="37596" xr:uid="{BD6BC172-4E2F-4609-B410-3A4A0172E339}"/>
    <cellStyle name="SAPBEXresData 3" xfId="15507" xr:uid="{448BF7B0-7C4C-4DB5-BC3A-ED868BB2A109}"/>
    <cellStyle name="SAPBEXresData 3 2" xfId="20545" xr:uid="{A0D2C563-E365-4F63-A10A-452AA182AE25}"/>
    <cellStyle name="SAPBEXresData 3 2 2" xfId="29029" xr:uid="{7F08E360-7663-4DEE-9BD0-27DFCCFBB01C}"/>
    <cellStyle name="SAPBEXresData 3 3" xfId="18215" xr:uid="{6A8EA640-B8DB-4A67-A5E8-34454CA02C87}"/>
    <cellStyle name="SAPBEXresData 3 4" xfId="29028" xr:uid="{990C3841-CF67-4E6E-98DD-788C7A848CD6}"/>
    <cellStyle name="SAPBEXresData 3 5" xfId="37597" xr:uid="{B9E464D7-B798-4443-80FC-DC32AC6F292E}"/>
    <cellStyle name="SAPBEXresData 4" xfId="18216" xr:uid="{CC44729E-C347-4756-B454-E1D33899CB3F}"/>
    <cellStyle name="SAPBEXresData 4 2" xfId="21703" xr:uid="{0A422B4A-02B1-436B-A1F1-26CA7D3A1E44}"/>
    <cellStyle name="SAPBEXresData 4 2 2" xfId="29031" xr:uid="{B886DAA1-CF7B-4003-BD3E-9FE5FB381E7A}"/>
    <cellStyle name="SAPBEXresData 4 3" xfId="29030" xr:uid="{21006522-FF3D-42C6-BFAA-EE720A0208BD}"/>
    <cellStyle name="SAPBEXresData 5" xfId="18213" xr:uid="{38A89EBB-BB90-4106-A3CF-5D270BE218E7}"/>
    <cellStyle name="SAPBEXresData 6" xfId="29025" xr:uid="{35F43CF5-2C2D-4D36-8FB7-15A73D677249}"/>
    <cellStyle name="SAPBEXresData 7" xfId="37595" xr:uid="{AD783058-2E76-4BFA-8B62-E076028171EB}"/>
    <cellStyle name="SAPBEXresDataEmph" xfId="13354" xr:uid="{ABFE839A-F686-438F-AAEC-49C08359509F}"/>
    <cellStyle name="SAPBEXresDataEmph 2" xfId="14000" xr:uid="{7D546FB8-8D51-4274-B80C-167FA0B4B5CE}"/>
    <cellStyle name="SAPBEXresDataEmph 2 2" xfId="20546" xr:uid="{B009A5DB-72C3-425A-9A15-2EA5C609BAFD}"/>
    <cellStyle name="SAPBEXresDataEmph 2 2 2" xfId="29034" xr:uid="{58D578E9-C66E-4356-BC52-282CD4305E61}"/>
    <cellStyle name="SAPBEXresDataEmph 2 3" xfId="18218" xr:uid="{90B9DBCB-ED95-49BC-A06D-D79851855314}"/>
    <cellStyle name="SAPBEXresDataEmph 2 4" xfId="29033" xr:uid="{D7E62229-A972-4A60-BC6C-DE21A05240B4}"/>
    <cellStyle name="SAPBEXresDataEmph 2 5" xfId="37599" xr:uid="{C83570E2-92AC-4ACE-8DCA-3E06501B4A6D}"/>
    <cellStyle name="SAPBEXresDataEmph 3" xfId="15508" xr:uid="{6C091631-2F0D-4D9A-AEBE-A384A51DCE08}"/>
    <cellStyle name="SAPBEXresDataEmph 3 2" xfId="20547" xr:uid="{93685CBD-163A-4757-80D6-A8E57373A2E0}"/>
    <cellStyle name="SAPBEXresDataEmph 3 2 2" xfId="29036" xr:uid="{0992B3A4-18B3-4549-9B1E-81ECA6860769}"/>
    <cellStyle name="SAPBEXresDataEmph 3 3" xfId="18219" xr:uid="{C7B00C94-746C-4235-9D1B-718152A052D3}"/>
    <cellStyle name="SAPBEXresDataEmph 3 4" xfId="29035" xr:uid="{96DB4D2B-27B3-4144-82AD-488BCCC92912}"/>
    <cellStyle name="SAPBEXresDataEmph 3 5" xfId="37600" xr:uid="{07C15E0C-2073-40D8-926A-53916238529D}"/>
    <cellStyle name="SAPBEXresDataEmph 4" xfId="18220" xr:uid="{10B79895-B365-4891-B13A-C4A6B7E46C75}"/>
    <cellStyle name="SAPBEXresDataEmph 4 2" xfId="21704" xr:uid="{BC2AF642-D95C-4356-BE81-D96A647400F4}"/>
    <cellStyle name="SAPBEXresDataEmph 4 2 2" xfId="29038" xr:uid="{E08710F2-90BD-4DD5-A182-64A9F167E3C8}"/>
    <cellStyle name="SAPBEXresDataEmph 4 3" xfId="29037" xr:uid="{DA320607-53D1-41A9-B90D-ED00915AE03C}"/>
    <cellStyle name="SAPBEXresDataEmph 5" xfId="18217" xr:uid="{CE4BE36C-8293-4B1B-BCF4-DC5C2C4F0CD3}"/>
    <cellStyle name="SAPBEXresDataEmph 6" xfId="29032" xr:uid="{93EA703D-2038-4D92-9168-C15102E0C4E1}"/>
    <cellStyle name="SAPBEXresDataEmph 7" xfId="37598" xr:uid="{D1BA8315-77F4-4454-8485-50B9B8106BA2}"/>
    <cellStyle name="SAPBEXresItem" xfId="13355" xr:uid="{3992E2B8-0920-4CFA-8E8F-33C46357BE59}"/>
    <cellStyle name="SAPBEXresItem 2" xfId="14001" xr:uid="{8D0E24A3-1E73-46BC-8877-76C69A0DFA3E}"/>
    <cellStyle name="SAPBEXresItem 2 2" xfId="20548" xr:uid="{686C2724-68BF-4C9A-ADC7-93A97B24A679}"/>
    <cellStyle name="SAPBEXresItem 2 2 2" xfId="29041" xr:uid="{EABE55B7-031F-4C0D-BDFF-D58CE284B498}"/>
    <cellStyle name="SAPBEXresItem 2 3" xfId="18222" xr:uid="{E91AA657-61C4-4243-8C62-95B4AAF35FAC}"/>
    <cellStyle name="SAPBEXresItem 2 4" xfId="29040" xr:uid="{4317C6CC-5945-430A-8FC6-10C8F31CBEA6}"/>
    <cellStyle name="SAPBEXresItem 2 5" xfId="37602" xr:uid="{1BBD4EAA-840C-4097-BA26-83B28C51609B}"/>
    <cellStyle name="SAPBEXresItem 3" xfId="15509" xr:uid="{3EA2AABC-4425-4CF3-972B-42BECC68A062}"/>
    <cellStyle name="SAPBEXresItem 3 2" xfId="20549" xr:uid="{B877B97F-BDD0-4CB1-A87A-59B968E26496}"/>
    <cellStyle name="SAPBEXresItem 3 2 2" xfId="29043" xr:uid="{EDEC87CF-BDE9-4F89-8F1E-0F505993413C}"/>
    <cellStyle name="SAPBEXresItem 3 3" xfId="18223" xr:uid="{3A84EF25-3B2A-40D2-A9A1-CDEBD61B525E}"/>
    <cellStyle name="SAPBEXresItem 3 4" xfId="29042" xr:uid="{D470D0EF-3316-4B06-AC72-14D8F1F5EEBF}"/>
    <cellStyle name="SAPBEXresItem 3 5" xfId="37603" xr:uid="{E6DC20EE-8CBC-4B9A-8BC8-A99365931151}"/>
    <cellStyle name="SAPBEXresItem 4" xfId="18224" xr:uid="{3D308289-8E96-4CE0-9483-F9681A8FF073}"/>
    <cellStyle name="SAPBEXresItem 4 2" xfId="21705" xr:uid="{2F0BA481-7A24-445C-ABA8-E95B0646B933}"/>
    <cellStyle name="SAPBEXresItem 4 2 2" xfId="29045" xr:uid="{69D9DAA7-2DC3-4B87-8C68-5B0D7FE4A287}"/>
    <cellStyle name="SAPBEXresItem 4 3" xfId="29044" xr:uid="{116660EE-E0DD-4F9C-AD52-7F86A5B03E93}"/>
    <cellStyle name="SAPBEXresItem 5" xfId="18221" xr:uid="{F8FD14D1-A15B-4F5A-AAD5-E9BB4C1A7757}"/>
    <cellStyle name="SAPBEXresItem 6" xfId="29039" xr:uid="{5B617508-8B85-4EF4-8514-7295F29F0365}"/>
    <cellStyle name="SAPBEXresItem 7" xfId="37601" xr:uid="{6EE63CFD-B337-4F9F-B3AC-9DAB6F3A7225}"/>
    <cellStyle name="SAPBEXstdData" xfId="13356" xr:uid="{9D66E568-7C1A-41E9-BBDA-8F2437178B72}"/>
    <cellStyle name="SAPBEXstdData 2" xfId="14002" xr:uid="{9DCB4ABD-DA99-461B-89DE-552E9A4CD8A5}"/>
    <cellStyle name="SAPBEXstdData 2 2" xfId="20550" xr:uid="{A0F066CE-BFB7-44B5-B72F-B4BF695624FA}"/>
    <cellStyle name="SAPBEXstdData 2 2 2" xfId="29048" xr:uid="{9C468A76-79C4-4850-AA1A-B268D3773B9F}"/>
    <cellStyle name="SAPBEXstdData 2 3" xfId="18226" xr:uid="{32817716-24D1-426F-B771-0379880DBF80}"/>
    <cellStyle name="SAPBEXstdData 2 4" xfId="29047" xr:uid="{7BC352C3-AA48-49E1-946D-2DDBA74BA057}"/>
    <cellStyle name="SAPBEXstdData 2 5" xfId="37605" xr:uid="{4923EB04-C3F1-4D04-A5B3-1A7EA890BE1D}"/>
    <cellStyle name="SAPBEXstdData 3" xfId="15510" xr:uid="{695B768D-F0AB-4C35-936C-7D6302F9C252}"/>
    <cellStyle name="SAPBEXstdData 3 2" xfId="20551" xr:uid="{8D25ADF5-F7EF-47E1-A456-78193663EBE4}"/>
    <cellStyle name="SAPBEXstdData 3 2 2" xfId="29050" xr:uid="{BC3F5C30-69DD-4AC2-91B9-2EA4361BC4C1}"/>
    <cellStyle name="SAPBEXstdData 3 3" xfId="18227" xr:uid="{0A25DAAB-A43E-4C2F-9546-6D61912E67B1}"/>
    <cellStyle name="SAPBEXstdData 3 4" xfId="29049" xr:uid="{1F333154-B322-4D1E-8D18-902D7E26BFDA}"/>
    <cellStyle name="SAPBEXstdData 3 5" xfId="37606" xr:uid="{5E126E9F-C507-464B-AEA2-FF31CBE3A955}"/>
    <cellStyle name="SAPBEXstdData 4" xfId="18228" xr:uid="{719B22A5-6C92-469D-BFAB-49653CCC1BEE}"/>
    <cellStyle name="SAPBEXstdData 4 2" xfId="21706" xr:uid="{B020FC61-64ED-44F5-9FCF-0B29D926E882}"/>
    <cellStyle name="SAPBEXstdData 4 2 2" xfId="29052" xr:uid="{982BDB74-5B8E-4B37-B1E6-07AFE4F978E0}"/>
    <cellStyle name="SAPBEXstdData 4 3" xfId="29051" xr:uid="{B64ACC91-AF12-41D0-9184-3D7AC4322745}"/>
    <cellStyle name="SAPBEXstdData 5" xfId="18225" xr:uid="{15DF4CAA-49F5-4159-B62C-C98CBE89E596}"/>
    <cellStyle name="SAPBEXstdData 6" xfId="29046" xr:uid="{1E3DC16E-3451-47FA-8C9A-678BD2FE44C4}"/>
    <cellStyle name="SAPBEXstdData 7" xfId="37604" xr:uid="{EED6E80B-D490-4432-859A-3F2CC592C526}"/>
    <cellStyle name="SAPBEXstdDataEmph" xfId="13357" xr:uid="{256F2F5C-103B-4EDF-A2ED-FB092D54D559}"/>
    <cellStyle name="SAPBEXstdDataEmph 2" xfId="14003" xr:uid="{BE487A03-C477-4658-AC3C-D58244E8D822}"/>
    <cellStyle name="SAPBEXstdDataEmph 2 2" xfId="20552" xr:uid="{A88A4E12-4A4D-4437-BD32-621342060FE6}"/>
    <cellStyle name="SAPBEXstdDataEmph 2 2 2" xfId="29055" xr:uid="{BF2C47F2-1C7B-44AB-8171-3314FBC0E172}"/>
    <cellStyle name="SAPBEXstdDataEmph 2 3" xfId="18230" xr:uid="{9D783552-413F-4048-823B-C2567B8E06B5}"/>
    <cellStyle name="SAPBEXstdDataEmph 2 4" xfId="29054" xr:uid="{10BB55A8-47BC-4A9C-A130-E25040937666}"/>
    <cellStyle name="SAPBEXstdDataEmph 2 5" xfId="37608" xr:uid="{1A31BA64-3482-414E-BE0F-E79595068E97}"/>
    <cellStyle name="SAPBEXstdDataEmph 3" xfId="15511" xr:uid="{12CE7CDB-7542-4E80-AD8E-5C7A6A9E700B}"/>
    <cellStyle name="SAPBEXstdDataEmph 3 2" xfId="20553" xr:uid="{A5EFDD42-E82C-4781-AD19-C22C2099AC48}"/>
    <cellStyle name="SAPBEXstdDataEmph 3 2 2" xfId="29057" xr:uid="{D1CDA491-427B-45F5-B95E-95083C8F33E8}"/>
    <cellStyle name="SAPBEXstdDataEmph 3 3" xfId="18231" xr:uid="{41CBE97A-6F3B-4067-8FCB-E14561652783}"/>
    <cellStyle name="SAPBEXstdDataEmph 3 4" xfId="29056" xr:uid="{F608C3A2-2078-409F-B476-8529AA25AC1A}"/>
    <cellStyle name="SAPBEXstdDataEmph 3 5" xfId="37609" xr:uid="{FB35212F-9CF0-4945-918F-72C9994F4750}"/>
    <cellStyle name="SAPBEXstdDataEmph 4" xfId="18232" xr:uid="{B3FF0F86-5081-485A-B919-91168C3F9606}"/>
    <cellStyle name="SAPBEXstdDataEmph 4 2" xfId="21707" xr:uid="{57D46704-5241-4FDB-8E7E-2206A0E93D99}"/>
    <cellStyle name="SAPBEXstdDataEmph 4 2 2" xfId="29059" xr:uid="{8D8FE8A8-7F58-4F0B-8346-BEA52A532958}"/>
    <cellStyle name="SAPBEXstdDataEmph 4 3" xfId="29058" xr:uid="{6AE7B7D7-E9AA-4B8E-B647-A0512C3F4FE7}"/>
    <cellStyle name="SAPBEXstdDataEmph 5" xfId="18229" xr:uid="{14C49997-B418-420E-96AA-9A845BDA01A8}"/>
    <cellStyle name="SAPBEXstdDataEmph 6" xfId="29053" xr:uid="{C042EF73-4DEA-4EE0-8FD7-91AA0B88E81F}"/>
    <cellStyle name="SAPBEXstdDataEmph 7" xfId="37607" xr:uid="{D840D026-D98A-4B97-86F5-F6978E59BF35}"/>
    <cellStyle name="SAPBEXstdItem" xfId="13358" xr:uid="{9F5A0355-A9AD-4339-81D3-1F50EFA6B7A9}"/>
    <cellStyle name="SAPBEXstdItem 2" xfId="14004" xr:uid="{DD26492E-BDC9-48A1-8ABE-029F6703DDCD}"/>
    <cellStyle name="SAPBEXstdItem 2 2" xfId="20554" xr:uid="{B0E95894-20C9-4E80-A81C-FD25D60D3E0F}"/>
    <cellStyle name="SAPBEXstdItem 2 2 2" xfId="29062" xr:uid="{262C6FF6-BFE1-4E97-AD9C-2C4FCA90471A}"/>
    <cellStyle name="SAPBEXstdItem 2 3" xfId="18234" xr:uid="{D43B4EC1-01B4-4873-B325-2272D3C2BB3A}"/>
    <cellStyle name="SAPBEXstdItem 2 4" xfId="29061" xr:uid="{B4C8A7C8-A377-47BB-9B9C-912B50F19360}"/>
    <cellStyle name="SAPBEXstdItem 2 5" xfId="37611" xr:uid="{410B837A-297F-44D7-848E-73742B187FD3}"/>
    <cellStyle name="SAPBEXstdItem 3" xfId="15512" xr:uid="{EBBB3A42-A71B-4924-888C-6897AE2821D9}"/>
    <cellStyle name="SAPBEXstdItem 3 2" xfId="20555" xr:uid="{6C6A27FB-C4DF-4F70-BABE-7E5FF15EEE1F}"/>
    <cellStyle name="SAPBEXstdItem 3 2 2" xfId="29064" xr:uid="{AF61D663-FCAC-44C1-A242-BCB5C58135F8}"/>
    <cellStyle name="SAPBEXstdItem 3 3" xfId="18235" xr:uid="{D18766AE-5724-4A96-A4B9-0CA440ECCADD}"/>
    <cellStyle name="SAPBEXstdItem 3 4" xfId="29063" xr:uid="{5BFC8804-8982-4ED7-B7C0-BC2E9F5E541E}"/>
    <cellStyle name="SAPBEXstdItem 3 5" xfId="37612" xr:uid="{28D67331-F039-4578-82A0-CDA6CFD81239}"/>
    <cellStyle name="SAPBEXstdItem 4" xfId="18236" xr:uid="{EF11DB4E-217B-4E47-B62E-06E99827A483}"/>
    <cellStyle name="SAPBEXstdItem 4 2" xfId="21708" xr:uid="{A49FB389-342B-457B-910E-34793F0B9C96}"/>
    <cellStyle name="SAPBEXstdItem 4 2 2" xfId="29066" xr:uid="{4A1F4FB9-A0BA-4714-A7F0-8BEF31C0B3AB}"/>
    <cellStyle name="SAPBEXstdItem 4 3" xfId="29065" xr:uid="{C65B9E67-D82F-4A4E-861D-911C69418178}"/>
    <cellStyle name="SAPBEXstdItem 5" xfId="18233" xr:uid="{5E0CD499-C664-4709-A7BD-035FC0CBAE90}"/>
    <cellStyle name="SAPBEXstdItem 6" xfId="29060" xr:uid="{D317CEC0-E305-4440-9BB9-AAAB6F5F4405}"/>
    <cellStyle name="SAPBEXstdItem 7" xfId="37610" xr:uid="{2EA4FF52-75F4-4017-8D54-F95B8BE4055D}"/>
    <cellStyle name="SAPBEXtitle" xfId="13359" xr:uid="{09C1717A-C613-4473-AC19-545F197D8801}"/>
    <cellStyle name="SAPBEXtitle 2" xfId="14005" xr:uid="{A7896EB2-BE66-40BC-8FB1-B4611D470A1C}"/>
    <cellStyle name="SAPBEXtitle 2 2" xfId="20556" xr:uid="{5164EC7C-7F09-406D-950C-36CF23134B56}"/>
    <cellStyle name="SAPBEXtitle 2 2 2" xfId="29069" xr:uid="{C99AE442-5B07-4B81-8A5B-D52197BC1DD5}"/>
    <cellStyle name="SAPBEXtitle 2 3" xfId="18238" xr:uid="{EDA77663-785D-439B-A037-289A4EFC9A96}"/>
    <cellStyle name="SAPBEXtitle 2 4" xfId="29068" xr:uid="{1F63BA4B-6C97-4DE3-BC79-340FD64EC5CA}"/>
    <cellStyle name="SAPBEXtitle 2 5" xfId="37614" xr:uid="{5B67C2EF-1986-4A86-B139-BF71AB6F7AE9}"/>
    <cellStyle name="SAPBEXtitle 3" xfId="15513" xr:uid="{E15D7C27-D2DA-4280-AE90-57ECD23BC354}"/>
    <cellStyle name="SAPBEXtitle 3 2" xfId="20557" xr:uid="{BA439E94-0F7B-4DE0-BFA1-EE27E38A73CA}"/>
    <cellStyle name="SAPBEXtitle 3 2 2" xfId="29071" xr:uid="{F1B484D2-B236-4BD9-99E8-1B64A398CFDB}"/>
    <cellStyle name="SAPBEXtitle 3 3" xfId="18239" xr:uid="{97C760A2-0445-4703-B63B-8FE5EF423849}"/>
    <cellStyle name="SAPBEXtitle 3 4" xfId="29070" xr:uid="{B2C850CB-0D28-476A-A5FD-ECF0D3DA0727}"/>
    <cellStyle name="SAPBEXtitle 3 5" xfId="37615" xr:uid="{0C2CF59C-7835-4F76-8698-0ACD1D67401E}"/>
    <cellStyle name="SAPBEXtitle 4" xfId="18240" xr:uid="{5113D2ED-0083-4B73-BAB6-881EFDEF713A}"/>
    <cellStyle name="SAPBEXtitle 4 2" xfId="21709" xr:uid="{46FB7E16-0342-4A64-9F25-37E8A3004A97}"/>
    <cellStyle name="SAPBEXtitle 4 2 2" xfId="29073" xr:uid="{0930959D-0787-4551-A1CA-0C68913DA32F}"/>
    <cellStyle name="SAPBEXtitle 4 3" xfId="29072" xr:uid="{E6340A40-A4CA-483B-AC67-5EF7926CBD8C}"/>
    <cellStyle name="SAPBEXtitle 5" xfId="18237" xr:uid="{AB8C041A-E919-45C7-889B-46BFDA7FB0B4}"/>
    <cellStyle name="SAPBEXtitle 6" xfId="29067" xr:uid="{43ED6158-C0CD-46C4-953C-85F4509A853B}"/>
    <cellStyle name="SAPBEXtitle 7" xfId="37613" xr:uid="{AA412674-FD24-421B-88E9-E5E949A242B8}"/>
    <cellStyle name="SAPBEXundefined" xfId="13360" xr:uid="{DDA94931-161C-44D0-96A7-7D3BBC06FEF8}"/>
    <cellStyle name="SAPBEXundefined 2" xfId="14006" xr:uid="{F54682E4-B201-47F3-8FFF-BCD29F9BA83F}"/>
    <cellStyle name="SAPBEXundefined 2 2" xfId="20558" xr:uid="{8DDD5DDC-133E-4047-A133-A457BC809932}"/>
    <cellStyle name="SAPBEXundefined 2 2 2" xfId="29076" xr:uid="{4D8B3332-C526-42BC-97BB-D9B505F066CD}"/>
    <cellStyle name="SAPBEXundefined 2 3" xfId="18242" xr:uid="{CB8AF419-1C89-4C82-9257-375858C4E49E}"/>
    <cellStyle name="SAPBEXundefined 2 4" xfId="29075" xr:uid="{B293D981-BF6D-4564-A07F-523610323855}"/>
    <cellStyle name="SAPBEXundefined 2 5" xfId="37617" xr:uid="{1F24D449-9C18-4D49-BD52-B253B123EEF0}"/>
    <cellStyle name="SAPBEXundefined 3" xfId="15514" xr:uid="{D0E1B532-9E51-44D3-B2CC-0B4ED7407A75}"/>
    <cellStyle name="SAPBEXundefined 3 2" xfId="20559" xr:uid="{162DA57E-118C-4DA1-9107-24635D6F5243}"/>
    <cellStyle name="SAPBEXundefined 3 2 2" xfId="29078" xr:uid="{2C460729-1443-4CBB-B505-D44708A542BE}"/>
    <cellStyle name="SAPBEXundefined 3 3" xfId="18243" xr:uid="{A38AA3E5-9B0F-40E8-AB85-3E6FFBEB2E8D}"/>
    <cellStyle name="SAPBEXundefined 3 4" xfId="29077" xr:uid="{FA5B23F2-820D-43E0-A1E3-6E6A1E043C1C}"/>
    <cellStyle name="SAPBEXundefined 3 5" xfId="37618" xr:uid="{5039252D-2EDA-44A3-98DC-3F832DD593CF}"/>
    <cellStyle name="SAPBEXundefined 4" xfId="18244" xr:uid="{FEE00CF6-52D5-45DE-8309-B55E0043F15D}"/>
    <cellStyle name="SAPBEXundefined 4 2" xfId="21710" xr:uid="{4C373CCB-236C-42E0-9B1C-A2727FBC71EC}"/>
    <cellStyle name="SAPBEXundefined 4 2 2" xfId="29080" xr:uid="{656B8067-3D94-4D76-9F17-7F7D4779F249}"/>
    <cellStyle name="SAPBEXundefined 4 3" xfId="29079" xr:uid="{05FDB4AF-C810-4645-B69F-3AB7A25D2230}"/>
    <cellStyle name="SAPBEXundefined 5" xfId="18241" xr:uid="{D358413D-1595-4AF4-BFC0-26120CFD8DED}"/>
    <cellStyle name="SAPBEXundefined 6" xfId="29074" xr:uid="{89DF0656-B603-4489-82B2-DA50EE6F5FCC}"/>
    <cellStyle name="SAPBEXundefined 7" xfId="37616" xr:uid="{8984E2E3-D4A3-4395-815B-26B293F87515}"/>
    <cellStyle name="Schlecht" xfId="13361" xr:uid="{8401BFB0-B40F-46BE-9C02-B4868E5BA2F4}"/>
    <cellStyle name="Semleges" xfId="13362" xr:uid="{8885E820-1EB6-4C7A-AAFF-C1E993C31BC5}"/>
    <cellStyle name="SHADEDSTORES" xfId="13363" xr:uid="{705D1CC4-2866-407B-BB46-3806F25076EA}"/>
    <cellStyle name="SHADEDSTORES 2" xfId="14256" xr:uid="{B5AFABA5-8404-4D91-952B-FDA91AFF734C}"/>
    <cellStyle name="SHADEDSTORES 2 2" xfId="21711" xr:uid="{B7E5FD0F-EF1C-4D54-9F4B-27361EF710C0}"/>
    <cellStyle name="SHADEDSTORES 2 2 2" xfId="29083" xr:uid="{1EBCB3B0-C319-4BD5-A347-C98FDF5D8941}"/>
    <cellStyle name="SHADEDSTORES 2 3" xfId="18248" xr:uid="{AB05564F-5F97-4479-BAEF-4727C1332ECF}"/>
    <cellStyle name="SHADEDSTORES 2 4" xfId="29082" xr:uid="{DC70894A-7765-4B9B-90A9-BF549ED31EBD}"/>
    <cellStyle name="SHADEDSTORES 2 5" xfId="37620" xr:uid="{00532668-CE00-4B9A-844E-61AF8DDEC50C}"/>
    <cellStyle name="SHADEDSTORES 3" xfId="18247" xr:uid="{49045F51-49B2-4248-90B6-EFE26F084A5A}"/>
    <cellStyle name="SHADEDSTORES 4" xfId="29081" xr:uid="{BE2B07E1-D719-44CF-BDD4-5B1BFE88A579}"/>
    <cellStyle name="SHADEDSTORES 5" xfId="37619" xr:uid="{6F2FBAC7-9593-4800-BB59-CCA60CAD1C6E}"/>
    <cellStyle name="Sheet Title" xfId="198" xr:uid="{C83B2973-088D-4783-8F4D-F5BDFB085AB3}"/>
    <cellStyle name="Sheet Title 2" xfId="1558" xr:uid="{A4A9D63F-2402-4A7B-A8F6-AAB98A8300F0}"/>
    <cellStyle name="sheet title 3" xfId="39320" xr:uid="{5A829654-27E5-4A4B-A66D-641D50658844}"/>
    <cellStyle name="sheet title 4" xfId="39321" xr:uid="{EAF7579D-F9C7-4A12-A6F0-F631807C6A46}"/>
    <cellStyle name="sheet title 5" xfId="39322" xr:uid="{05C411CF-CCCE-4CA5-83C9-5B8FAE101514}"/>
    <cellStyle name="sheet title 6" xfId="39323" xr:uid="{93E2E9F2-D025-4011-86B5-E618AE5DB5B4}"/>
    <cellStyle name="sheet title 7" xfId="39324" xr:uid="{0400B846-E074-4B4B-9B6A-DE8469FF4EFE}"/>
    <cellStyle name="sheet title 8" xfId="39325" xr:uid="{C5CF6B28-56B5-442D-A8E0-C8F06B34BF2F}"/>
    <cellStyle name="soq_ITEM DESCRIP" xfId="13366" xr:uid="{41FC144F-D4CC-4695-801C-CB0C3FB07BCB}"/>
    <cellStyle name="specstores" xfId="13367" xr:uid="{4E723E1A-B5E1-4463-A688-F7E310FD26C9}"/>
    <cellStyle name="Spelling 1033,0" xfId="241" xr:uid="{22B28727-3EEB-4B85-95E5-FF778A0B5CC7}"/>
    <cellStyle name="Spelling 1033,0 2" xfId="10977" xr:uid="{203D964B-4956-40CC-A4C6-7FA47F9D8CC8}"/>
    <cellStyle name="Správně" xfId="13370" xr:uid="{3BF7BD09-26CE-41B3-BF95-95CF6DFADF55}"/>
    <cellStyle name="Stand" xfId="13371" xr:uid="{5A2EC0D0-845B-4100-8930-E26EF0897A04}"/>
    <cellStyle name="Standaard 2" xfId="13372" xr:uid="{F0960791-3CA9-4BA1-8E5E-D2E596E8E4D5}"/>
    <cellStyle name="Standard 12" xfId="13373" xr:uid="{61393656-2CE8-4838-A3C3-0C3206181E25}"/>
    <cellStyle name="Standard 2" xfId="13374" xr:uid="{6EBD7113-6B3B-4398-9309-0A4633BE4952}"/>
    <cellStyle name="Standard 2 2" xfId="13375" xr:uid="{74407EC8-35B1-41D9-9940-4B47C9EBA9E3}"/>
    <cellStyle name="Standard 2 3" xfId="13376" xr:uid="{C107000D-729B-4FA5-88A9-5AA880ABEBE6}"/>
    <cellStyle name="Standard 3" xfId="13377" xr:uid="{9919442E-9E28-4D16-9670-469D132510CA}"/>
    <cellStyle name="Standard 4" xfId="13378" xr:uid="{6C532423-C326-4700-90B1-C94AFD797934}"/>
    <cellStyle name="Standard 5" xfId="13379" xr:uid="{E67E9A4F-4512-47BD-9E68-0202D5636409}"/>
    <cellStyle name="Standard 5 2" xfId="13380" xr:uid="{63755C0D-D92F-4363-A059-D599B4CA286A}"/>
    <cellStyle name="Standard 6" xfId="13381" xr:uid="{DFFB0516-4409-4BA0-B623-1D255B46D113}"/>
    <cellStyle name="Standard 6 2" xfId="13382" xr:uid="{C049C368-16BE-406F-ACC1-248F4D8C5549}"/>
    <cellStyle name="Standard_Calc_and_BoQ-Items_for_all_BKW_Rev1" xfId="13383" xr:uid="{E1BA079C-CDAA-48A9-9D0B-5C957DEF46EC}"/>
    <cellStyle name="Stil 1" xfId="13384" xr:uid="{9648547F-5E73-40C9-98DD-4EADC66AC354}"/>
    <cellStyle name="Style 1" xfId="199" xr:uid="{CAA2C7DA-990A-4658-9862-7398EC27A417}"/>
    <cellStyle name="Style 1 2" xfId="1559" xr:uid="{E1B426E8-8900-42AE-AD38-3AD6E9C70DEE}"/>
    <cellStyle name="Style 1 3" xfId="1560" xr:uid="{44FEC590-B691-4503-8E36-AA4B0205A99A}"/>
    <cellStyle name="Style 1 4" xfId="1561" xr:uid="{A0594429-C963-4D45-B3FA-84079A3683FD}"/>
    <cellStyle name="Style 1 5" xfId="1885" xr:uid="{2870971D-C670-4E04-A276-B0617660937A}"/>
    <cellStyle name="Style 1 6" xfId="32656" xr:uid="{A8C059A3-69EA-4D56-BFD4-44E755703D4E}"/>
    <cellStyle name="Style 10" xfId="242" xr:uid="{512FA396-147A-43E8-8CEF-530B5F8D34CD}"/>
    <cellStyle name="Style 10 2" xfId="1562" xr:uid="{8AA3834F-34DA-4213-8567-E91AB2C2336E}"/>
    <cellStyle name="Style 10 3" xfId="1563" xr:uid="{AA53E23B-27B2-4D3E-913B-1658D28736B5}"/>
    <cellStyle name="Style 10 4" xfId="1564" xr:uid="{0ABC03EA-2A39-40AB-91D8-88A18832403F}"/>
    <cellStyle name="Style 10 5" xfId="1565" xr:uid="{7A79A47D-7DC7-4120-9E14-6FDDA6884408}"/>
    <cellStyle name="Style 10 6" xfId="1566" xr:uid="{0E4C0D01-31E5-47F6-A113-D96B7F033EC7}"/>
    <cellStyle name="Style 11" xfId="243" xr:uid="{DD976936-21D8-4CC8-9966-22C5492F6E9C}"/>
    <cellStyle name="Style 12" xfId="244" xr:uid="{3AF38785-2F0E-4002-B6D3-27E187D55F5D}"/>
    <cellStyle name="Style 13" xfId="245" xr:uid="{9256FF5D-B1A4-4F0D-8B1E-7BBE40B19D4C}"/>
    <cellStyle name="Style 13 2" xfId="13398" xr:uid="{E3F05BB0-C5C3-468E-9338-80CEA83D6199}"/>
    <cellStyle name="Style 13 3" xfId="13397" xr:uid="{C80DEF31-4CFA-48E3-B0EE-233B3A628119}"/>
    <cellStyle name="Style 13 3 2" xfId="18280" xr:uid="{8DBFAAEA-362C-4B64-9D17-1EA68690E957}"/>
    <cellStyle name="Style 13 4" xfId="2825" xr:uid="{8633EB37-EF49-4A98-95B5-A7C1F44C6B85}"/>
    <cellStyle name="Style 14" xfId="246" xr:uid="{D3D6415A-D097-4B15-87CB-DE8448D703D2}"/>
    <cellStyle name="Style 14 2" xfId="1567" xr:uid="{1817B8EB-381B-4A11-A9E2-3C0E5B02BFB7}"/>
    <cellStyle name="Style 14 3" xfId="1568" xr:uid="{3F630016-142F-4151-9720-8FEFD7D7BFFB}"/>
    <cellStyle name="Style 14 4" xfId="1569" xr:uid="{4AC33E63-C3C9-4B93-82CB-398513414FC2}"/>
    <cellStyle name="Style 14 5" xfId="1570" xr:uid="{E5F37A49-E6FA-459D-938F-C944E44AAB4D}"/>
    <cellStyle name="Style 14 6" xfId="1571" xr:uid="{50A7AB4C-CC62-4EBB-B98C-882615B98E64}"/>
    <cellStyle name="Style 14 7" xfId="2826" xr:uid="{36D298C1-00B2-4C5D-A0B8-3ABA3DE41CEA}"/>
    <cellStyle name="Style 15" xfId="1572" xr:uid="{010CC45B-7843-4985-A955-76DDE1212A37}"/>
    <cellStyle name="Style 15 2" xfId="1573" xr:uid="{97D4D6C2-475A-4F47-96D1-132CE5A60C4D}"/>
    <cellStyle name="Style 15 3" xfId="1574" xr:uid="{8E3ADE61-F8E5-4100-8E81-1E6C4285C213}"/>
    <cellStyle name="Style 15 4" xfId="1575" xr:uid="{A11C1BCB-F855-47F1-831B-AF2CDAE675BE}"/>
    <cellStyle name="Style 15 5" xfId="1576" xr:uid="{AFE426B8-36D4-46EE-BCFF-6B9FB494608A}"/>
    <cellStyle name="Style 15 6" xfId="1577" xr:uid="{06A0BCF2-A3F6-4F91-96B1-A9CBF47A3DEA}"/>
    <cellStyle name="Style 2" xfId="247" xr:uid="{F3ECD58E-D607-493F-A8C5-FC8B2C7D1679}"/>
    <cellStyle name="Style 2 2" xfId="1578" xr:uid="{E81614CD-E6F1-4A49-A7E4-88BCD93E4D76}"/>
    <cellStyle name="Style 2 3" xfId="1579" xr:uid="{AF886610-0318-4A80-AB36-0D12217C2B2E}"/>
    <cellStyle name="Style 2 4" xfId="1580" xr:uid="{71096683-5674-42B4-BE2E-34766C19FFBA}"/>
    <cellStyle name="Style 2 5" xfId="1581" xr:uid="{626BF27E-DA53-4762-B784-09837234A3D2}"/>
    <cellStyle name="Style 2 6" xfId="1582" xr:uid="{10C0BB73-5A66-4AF1-BF4A-C654A6CF08C6}"/>
    <cellStyle name="Style 2 7" xfId="1583" xr:uid="{CB0030A0-F8A8-4378-8A33-4060265DBA09}"/>
    <cellStyle name="Style 3" xfId="248" xr:uid="{5CB3BAB2-141D-4FDC-AAB8-6C561F37D782}"/>
    <cellStyle name="Style 3 2" xfId="1584" xr:uid="{84A352AE-D4B7-43BE-B0D3-312D71B39DF4}"/>
    <cellStyle name="Style 3 2 2" xfId="13418" xr:uid="{5727A426-0584-42D1-8058-042FE5BC9FB5}"/>
    <cellStyle name="Style 3 3" xfId="13417" xr:uid="{BCD9DD42-1C1A-4806-9D9B-249C1291B9A0}"/>
    <cellStyle name="Style 3 3 2" xfId="18301" xr:uid="{B8564F0C-6B39-43DD-B866-5622EBDAA92A}"/>
    <cellStyle name="Style 4" xfId="249" xr:uid="{35CD401A-8383-48AA-81A2-3D3FE8287CAD}"/>
    <cellStyle name="Style 4 2" xfId="1585" xr:uid="{03FA025D-EC49-432D-A183-0AAB0F042882}"/>
    <cellStyle name="Style 4 3" xfId="1586" xr:uid="{D47B1A91-1FCC-4353-A49A-403DC0513FDE}"/>
    <cellStyle name="Style 4 4" xfId="1587" xr:uid="{686592CA-B904-401C-B869-53A9D85831CD}"/>
    <cellStyle name="Style 4 5" xfId="1588" xr:uid="{1592F0C9-652A-4119-BD06-D9BF90059FC6}"/>
    <cellStyle name="Style 4 6" xfId="1589" xr:uid="{AE300A34-6B2E-42B8-8548-EC4710BD2391}"/>
    <cellStyle name="Style 5" xfId="250" xr:uid="{0EEC975D-BA3F-4711-814C-6CAE060BBAF6}"/>
    <cellStyle name="Style 5 2" xfId="1590" xr:uid="{7843C2AA-9533-4D32-B38A-0C2C72664106}"/>
    <cellStyle name="Style 5 3" xfId="1591" xr:uid="{FC97A6EE-814A-4F20-BD0F-668E4E02905C}"/>
    <cellStyle name="Style 5 4" xfId="1592" xr:uid="{D68F1B03-093A-44FC-BF76-34E16B18CD69}"/>
    <cellStyle name="Style 5 5" xfId="1593" xr:uid="{CDB00BE9-A03B-49EE-8FBB-7BE00E545160}"/>
    <cellStyle name="Style 5 6" xfId="1594" xr:uid="{BFD432FC-309D-4CC9-B9BE-2D269447240E}"/>
    <cellStyle name="Style 5 7" xfId="1595" xr:uid="{3399AA7F-7C3B-41DA-8A4B-FA7EFD1CBF06}"/>
    <cellStyle name="Style 6" xfId="251" xr:uid="{0B28FAD8-243B-4313-8B02-10913C98B0C8}"/>
    <cellStyle name="Style 6 2" xfId="1596" xr:uid="{68C99700-1B83-4A8A-9204-673BEDC29595}"/>
    <cellStyle name="Style 6 3" xfId="1597" xr:uid="{A74EACC2-5700-4B51-8026-D3D32EC5DB6E}"/>
    <cellStyle name="Style 6 4" xfId="1598" xr:uid="{2B2548BF-5367-432B-9FBB-9A6C5E9E42F2}"/>
    <cellStyle name="Style 6 5" xfId="1599" xr:uid="{BCB57F9F-D515-4205-8E09-C1D73B200020}"/>
    <cellStyle name="Style 6 6" xfId="1600" xr:uid="{D67FBF90-32FB-4433-91A1-5F60997DB0ED}"/>
    <cellStyle name="Style 6 7" xfId="1601" xr:uid="{2FBF99A7-7A55-42B3-A2D0-696E800DD359}"/>
    <cellStyle name="Style 7" xfId="252" xr:uid="{7C00CB02-0ED5-4595-B7ED-BFB13747ED2F}"/>
    <cellStyle name="Style 8" xfId="253" xr:uid="{84A53C9F-51AC-4189-9D51-A47F68733B40}"/>
    <cellStyle name="Style 9" xfId="254" xr:uid="{70DB11DE-4929-4635-B8A5-E3407FE1A71B}"/>
    <cellStyle name="Style 9 2" xfId="1602" xr:uid="{CF896209-C1A4-453A-92C4-83FADA8CC170}"/>
    <cellStyle name="Style 9 2 2" xfId="13440" xr:uid="{D31716D1-A969-4220-A17E-E073B6FBC65C}"/>
    <cellStyle name="Style 9 3" xfId="13439" xr:uid="{44DB5318-D803-4636-9254-BB028D04617A}"/>
    <cellStyle name="Style 9 3 2" xfId="18324" xr:uid="{F294070D-14D9-4C52-8644-9D817D4D23EF}"/>
    <cellStyle name="subhead" xfId="1603" xr:uid="{8BAA3F4A-1FD7-49A9-876B-8C6C355BA821}"/>
    <cellStyle name="Subtotal" xfId="1604" xr:uid="{91E44C27-B579-4A0C-9FD0-6DED75519787}"/>
    <cellStyle name="Subtotal 2" xfId="18326" xr:uid="{591B2BC6-FB32-4512-B68A-C1608B977318}"/>
    <cellStyle name="Subtotal 3" xfId="29084" xr:uid="{F979593A-FBF4-49C3-B2E0-F5E4839D332C}"/>
    <cellStyle name="Subtotal 4" xfId="39326" xr:uid="{3CF46450-C311-49D4-B62F-3B22AD0F06E8}"/>
    <cellStyle name="Subtotal 5" xfId="13442" xr:uid="{32CDABC9-49C2-4981-A9D4-7C4CEFB8118D}"/>
    <cellStyle name="sum" xfId="13443" xr:uid="{B0CDB8AB-7C93-4B90-9BB6-470C313D194F}"/>
    <cellStyle name="sum 2" xfId="14011" xr:uid="{C4F7C151-E9A4-4108-BAB4-BBD435F64476}"/>
    <cellStyle name="sum 2 2" xfId="14833" xr:uid="{BA2F1E87-C5AC-4264-A9A4-DB7AA150D49D}"/>
    <cellStyle name="sum 2 2 2" xfId="37621" xr:uid="{1581EDA2-3965-4DE7-B19C-B07F3396AB97}"/>
    <cellStyle name="sum 2 3" xfId="18328" xr:uid="{D2E56D99-B140-4D9B-853A-E6865B825054}"/>
    <cellStyle name="sum 3" xfId="14830" xr:uid="{509E4196-07D6-40FC-BD85-2B26E596219A}"/>
    <cellStyle name="sum 3 2" xfId="18329" xr:uid="{1209E293-5947-41E8-B3A6-EC8E54C13B87}"/>
    <cellStyle name="sum 3 3" xfId="21837" xr:uid="{E2E0316C-E986-4C74-B002-BF0A74AF4CEF}"/>
    <cellStyle name="sum 4" xfId="14854" xr:uid="{DFD20C77-98D6-4969-96B4-88E48A8599E7}"/>
    <cellStyle name="sum 4 2" xfId="18330" xr:uid="{17253175-AE4D-40F3-89D6-E361D718C4A6}"/>
    <cellStyle name="sum 4 3" xfId="21838" xr:uid="{36EA27E8-9BA9-4F77-AB01-A2989BA945B8}"/>
    <cellStyle name="sum 5" xfId="14852" xr:uid="{32C0C35A-4A02-4F33-A879-9CEE654F8437}"/>
    <cellStyle name="sum 5 2" xfId="18331" xr:uid="{6FF11951-5183-4B6B-924B-5682CE3D05D8}"/>
    <cellStyle name="sum 5 3" xfId="21839" xr:uid="{A8A681A7-BF1F-4D2D-B831-6C682E44D4E4}"/>
    <cellStyle name="sum 6" xfId="14821" xr:uid="{2AFFC206-A2A2-41B6-82FF-D1E09271FBF0}"/>
    <cellStyle name="sum 6 2" xfId="18332" xr:uid="{CDAE72AE-5042-47FE-B0BB-AAD859A7C1EF}"/>
    <cellStyle name="sum 6 3" xfId="21840" xr:uid="{1DBA939B-2E8D-4714-BDFB-6D3BF4D07083}"/>
    <cellStyle name="sum 7" xfId="15515" xr:uid="{B052C697-B8EE-43C4-A68D-C127DAAA5D91}"/>
    <cellStyle name="sum 7 2" xfId="18333" xr:uid="{5D5210FD-6DE8-4856-9D05-31E0853A1AE3}"/>
    <cellStyle name="sum 7 3" xfId="21841" xr:uid="{48F40F71-F883-4C93-B960-33FB45383743}"/>
    <cellStyle name="sum 8" xfId="18327" xr:uid="{0FB006CD-DBF5-47DE-A86B-4F0E1AE3A166}"/>
    <cellStyle name="Suma" xfId="13444" xr:uid="{37AEC589-E913-4A3D-88B8-B0E601755834}"/>
    <cellStyle name="Suma 10" xfId="31320" xr:uid="{40A532C7-BDEA-4C34-9321-82589D434D0F}"/>
    <cellStyle name="Suma 11" xfId="37622" xr:uid="{19FD0CA9-95B5-47C4-B649-B3A8BB234E2A}"/>
    <cellStyle name="Suma 2" xfId="14257" xr:uid="{F83F0070-0CC4-496A-B59D-E173A31C6E3D}"/>
    <cellStyle name="Suma 2 2" xfId="20561" xr:uid="{77C09F4C-36AC-4E11-BD2C-BD77595A2593}"/>
    <cellStyle name="Suma 2 2 2" xfId="23060" xr:uid="{115C0B0C-D061-45AB-9F00-652EC6B89C3C}"/>
    <cellStyle name="Suma 2 2 3" xfId="29087" xr:uid="{C9DD8434-E956-4C33-B349-7669B97E674E}"/>
    <cellStyle name="Suma 2 3" xfId="18335" xr:uid="{62606D7E-B0EF-4BFA-B11A-34A8C32310A3}"/>
    <cellStyle name="Suma 2 4" xfId="21843" xr:uid="{18DBE1A0-43A2-4342-B1E3-B44FB017FBB3}"/>
    <cellStyle name="Suma 2 5" xfId="29086" xr:uid="{709DF2A8-DF94-46A8-9C4C-C4EFF4214DB0}"/>
    <cellStyle name="Suma 2 6" xfId="31321" xr:uid="{2E64C341-9667-4739-A168-5EDD99D76ABD}"/>
    <cellStyle name="Suma 2 7" xfId="37623" xr:uid="{4C0CF9D6-4F58-4A47-BD01-E621A89AE339}"/>
    <cellStyle name="Suma 3" xfId="14857" xr:uid="{8295D2D5-79EA-4198-9FDD-D6291F538B60}"/>
    <cellStyle name="Suma 3 2" xfId="20562" xr:uid="{74070F71-0390-4ED6-A3F7-0B0E2807E83A}"/>
    <cellStyle name="Suma 3 2 2" xfId="23061" xr:uid="{92C3EF88-B66D-4B5C-9AEA-DF43B8F9A668}"/>
    <cellStyle name="Suma 3 2 3" xfId="29089" xr:uid="{5EAF5326-236A-45FD-8458-E4801EC1B87D}"/>
    <cellStyle name="Suma 3 3" xfId="18336" xr:uid="{787988A9-B0B1-47D3-95B4-B3E3537BE496}"/>
    <cellStyle name="Suma 3 4" xfId="21844" xr:uid="{A860E7F6-A435-42ED-AA3B-41B4E058D7D9}"/>
    <cellStyle name="Suma 3 5" xfId="29088" xr:uid="{F97F9B83-C4DA-4F7A-A91B-9C6B47507588}"/>
    <cellStyle name="Suma 3 6" xfId="37624" xr:uid="{5255A7D2-92E4-49AF-8ACD-A1D0A981D884}"/>
    <cellStyle name="Suma 4" xfId="15115" xr:uid="{75356E23-FF2D-4C14-B878-065E4678DE44}"/>
    <cellStyle name="Suma 4 2" xfId="20563" xr:uid="{4BF76E3A-DE60-4AF5-9065-00CF998C042D}"/>
    <cellStyle name="Suma 4 2 2" xfId="23062" xr:uid="{728ED37B-BD30-46A6-B0B4-AA1F9B090F8F}"/>
    <cellStyle name="Suma 4 2 3" xfId="29091" xr:uid="{20246AAC-1B91-4870-8A78-8AF8706336C6}"/>
    <cellStyle name="Suma 4 3" xfId="18337" xr:uid="{D5EE859B-C6FF-4932-898A-C8536B6CCF53}"/>
    <cellStyle name="Suma 4 4" xfId="21845" xr:uid="{833E70B7-75F2-4A53-AB93-85F5BF35C4B1}"/>
    <cellStyle name="Suma 4 5" xfId="29090" xr:uid="{FA841EEB-AAAF-4A5B-B6B5-3B0BDEC6888F}"/>
    <cellStyle name="Suma 4 6" xfId="37625" xr:uid="{694967E6-6C4C-4370-9850-32A29C03DD56}"/>
    <cellStyle name="Suma 5" xfId="15516" xr:uid="{2837C3B4-37F6-4AE0-9D19-59A655C1A9D5}"/>
    <cellStyle name="Suma 5 2" xfId="20564" xr:uid="{DCA21AE8-807B-4464-B177-024459612B22}"/>
    <cellStyle name="Suma 5 2 2" xfId="23063" xr:uid="{40AD5023-017C-42A4-8660-358557AE6417}"/>
    <cellStyle name="Suma 5 2 3" xfId="29093" xr:uid="{6A5E2D67-EB54-4291-8F66-4B69E527C0CD}"/>
    <cellStyle name="Suma 5 3" xfId="18338" xr:uid="{52E0629C-4E74-48DC-82D5-C73B845068CA}"/>
    <cellStyle name="Suma 5 4" xfId="21846" xr:uid="{9714B1BF-C2E1-4C97-9C51-000B1DDA0D02}"/>
    <cellStyle name="Suma 5 5" xfId="29092" xr:uid="{F51E0A9E-C5F1-40FE-A045-88DE9F5E2459}"/>
    <cellStyle name="Suma 5 6" xfId="37626" xr:uid="{119848FC-216E-478D-BF74-FA3D75288570}"/>
    <cellStyle name="Suma 6" xfId="20560" xr:uid="{79BBB8DB-119C-4768-B699-EFB1E987F190}"/>
    <cellStyle name="Suma 6 2" xfId="23059" xr:uid="{2D920207-48F5-48A8-AD81-DC3493152A87}"/>
    <cellStyle name="Suma 6 3" xfId="29094" xr:uid="{D8084938-2D69-4A3E-9395-41736B7874A4}"/>
    <cellStyle name="Suma 7" xfId="18334" xr:uid="{DF2B0BBE-D059-4E27-8BAC-6026EA2FCC59}"/>
    <cellStyle name="Suma 8" xfId="21842" xr:uid="{B7408FBB-653D-4BB5-97C9-D14E99E5B1E7}"/>
    <cellStyle name="Suma 9" xfId="29085" xr:uid="{EC917AF2-38C1-4714-B077-8CCF93732E2D}"/>
    <cellStyle name="sum-ITEM DESCRIP" xfId="13445" xr:uid="{87B6CA11-886D-4998-98DF-A8D478C60E49}"/>
    <cellStyle name="sum-ITEM DESCRIP 2" xfId="14258" xr:uid="{036D471D-C26D-4B1E-B873-BD6CC032A970}"/>
    <cellStyle name="sum-ITEM DESCRIP 2 2" xfId="37628" xr:uid="{E3E9939C-5633-4319-A40E-D1ADB8E206AF}"/>
    <cellStyle name="sum-ITEM DESCRIP 3" xfId="18339" xr:uid="{B9718F5B-F034-4950-90AA-0218D84674AB}"/>
    <cellStyle name="sum-ITEM DESCRIP 4" xfId="29095" xr:uid="{49443CF3-026D-4281-92CC-DC9ED0CB8CCC}"/>
    <cellStyle name="sum-ITEM DESCRIP 5" xfId="37627" xr:uid="{6574B8CC-1500-4EE6-92A7-D4F859AE740B}"/>
    <cellStyle name="sum-ITEM DESCRIP 6" xfId="39327" xr:uid="{7A819658-BD8F-4396-BEF3-B8621A70233E}"/>
    <cellStyle name="sum-ITEM DESCRIP DIV" xfId="13446" xr:uid="{71AF823B-6D0F-44CF-8205-BC62AE07C5E2}"/>
    <cellStyle name="sum-ITEM DESCRIP DIV 2" xfId="14259" xr:uid="{23822368-D576-45EA-B3DE-212424757152}"/>
    <cellStyle name="sum-ITEM DESCRIP DIV 2 2" xfId="37630" xr:uid="{B946E617-BDA6-48AD-81E5-AA47BF18B61A}"/>
    <cellStyle name="sum-ITEM DESCRIP DIV 3" xfId="18340" xr:uid="{0BCD5153-A2F8-4427-8E67-7FAE70890E7B}"/>
    <cellStyle name="sum-ITEM DESCRIP DIV 4" xfId="29096" xr:uid="{1F777899-95E3-4467-B22D-681B45999CAE}"/>
    <cellStyle name="sum-ITEM DESCRIP DIV 5" xfId="37629" xr:uid="{08256B9F-1CF9-43C3-9211-00A8D2BF03D2}"/>
    <cellStyle name="sum-ITEM DESCRIP DIV 6" xfId="39328" xr:uid="{68AA129D-FFC6-4FEB-AC58-35161ED341F5}"/>
    <cellStyle name="sum-ITEM#" xfId="13447" xr:uid="{FA763A13-D5AF-4CB7-8EDD-490E64205795}"/>
    <cellStyle name="sum-ITEM# 2" xfId="18341" xr:uid="{0851DD05-972E-472A-B0EB-F6F522F71E74}"/>
    <cellStyle name="sum-ITEM# 3" xfId="31322" xr:uid="{5F8EF9C3-E43C-4B95-9CB9-74FAA8BE2EFF}"/>
    <cellStyle name="sum-ITEM# 4" xfId="37631" xr:uid="{0E04C01A-9100-4CE8-A1EB-91FF34CF960E}"/>
    <cellStyle name="sum-ITEM# 5" xfId="39329" xr:uid="{E896530B-175C-4667-B777-87EE7E0DAF0E}"/>
    <cellStyle name="sum-ITEM# DIV" xfId="13448" xr:uid="{D79A6BEB-0C57-4213-A2D3-6D4B9A2FAE59}"/>
    <cellStyle name="sum-ITEM# DIV 2" xfId="18342" xr:uid="{FA9A264D-089F-43B4-821D-0B73917A8E32}"/>
    <cellStyle name="sum-ITEM# DIV 3" xfId="31323" xr:uid="{7CE0BB8E-AB51-4340-85F8-71A6FA25E583}"/>
    <cellStyle name="sum-ITEM# DIV 4" xfId="37632" xr:uid="{5FE3C907-CFD2-4557-AB4C-4278045FDDC9}"/>
    <cellStyle name="sum-ITEM# DIV 5" xfId="39330" xr:uid="{AE9FB006-C769-48C4-93AE-BA51EAF8C7F0}"/>
    <cellStyle name="Summe" xfId="1605" xr:uid="{E67D7AEA-88DA-4735-9B4D-FE9633208D74}"/>
    <cellStyle name="sum-SCHED" xfId="13449" xr:uid="{7B7440E8-0F12-493A-A4C1-17C8327192FF}"/>
    <cellStyle name="sum-SCHED 2" xfId="21647" xr:uid="{35EA4CDA-6799-4C14-A6A3-D07365B64E53}"/>
    <cellStyle name="sum-SCHED 2 2" xfId="24060" xr:uid="{58A8EC6E-86E6-433D-8737-118E2CD1A014}"/>
    <cellStyle name="sum-SCHED 3" xfId="21847" xr:uid="{467D482E-20C1-4AD4-92BE-AA82C16A7350}"/>
    <cellStyle name="sum-SUB ITEM DESCRIP" xfId="13450" xr:uid="{5D1493C9-B74F-4D86-8DA1-3800F34616EE}"/>
    <cellStyle name="sum-SUB ITEM DESCRIP 2" xfId="14260" xr:uid="{71C4155E-0935-4823-A198-B0E018C5559F}"/>
    <cellStyle name="sum-SUB ITEM DESCRIP 2 2" xfId="37634" xr:uid="{9307561D-E2CA-440D-A833-683F6911541F}"/>
    <cellStyle name="sum-SUB ITEM DESCRIP 3" xfId="18345" xr:uid="{A0621C79-CF31-41F0-8EB2-6EF5E996F81B}"/>
    <cellStyle name="sum-SUB ITEM DESCRIP 4" xfId="29097" xr:uid="{6A7C317F-4C65-421B-A860-D991E232CA43}"/>
    <cellStyle name="sum-SUB ITEM DESCRIP 5" xfId="37633" xr:uid="{891D5576-52A6-4DDB-8B95-BC9E657FDA64}"/>
    <cellStyle name="sum-SUB ITEM DESCRIP 6" xfId="39331" xr:uid="{87013F42-9427-4299-BE94-48962A70E713}"/>
    <cellStyle name="sum-SUBORDINATE ITEM DESCRIP" xfId="13451" xr:uid="{572F2943-D74B-4287-AE04-24D35AD84B92}"/>
    <cellStyle name="sum-SUBORDINATE ITEM DESCRIP 2" xfId="14261" xr:uid="{15274B3C-5FAB-4FDD-A3B1-D6230149ED92}"/>
    <cellStyle name="sum-SUBORDINATE ITEM DESCRIP 2 2" xfId="37636" xr:uid="{07BEF4E1-EC15-40A4-802A-B1B389ACC7EC}"/>
    <cellStyle name="sum-SUBORDINATE ITEM DESCRIP 3" xfId="18346" xr:uid="{B72CB73E-E561-4793-93BD-47773F0C7713}"/>
    <cellStyle name="sum-SUBORDINATE ITEM DESCRIP 4" xfId="29098" xr:uid="{2D5A8D75-AE6C-43F6-A365-84CBFD4B7B64}"/>
    <cellStyle name="sum-SUBORDINATE ITEM DESCRIP 5" xfId="37635" xr:uid="{9535554D-6DDF-422D-A42A-C5B682565DA3}"/>
    <cellStyle name="sum-SUBORDINATE ITEM DESCRIP 6" xfId="39332" xr:uid="{2C10FE97-9279-4DF7-9788-B5EB1B5EDB70}"/>
    <cellStyle name="SWT-Number" xfId="1606" xr:uid="{BE33E48E-45D5-4B85-AE4B-7FB5E1D814F9}"/>
    <cellStyle name="Számítás" xfId="13453" xr:uid="{7070C242-1AB3-4E86-921E-BC2C18D24811}"/>
    <cellStyle name="Számítás 2" xfId="14063" xr:uid="{0E6F1EDE-B868-4A16-A234-CB46B04ECD8A}"/>
    <cellStyle name="Számítás 2 2" xfId="20566" xr:uid="{6582BFF8-DC51-468B-AF72-5A155A506090}"/>
    <cellStyle name="Számítás 2 2 2" xfId="23065" xr:uid="{F212FEE7-B202-42BF-B5F9-6B553A90CADE}"/>
    <cellStyle name="Számítás 2 2 3" xfId="29101" xr:uid="{8A12A2E4-6890-4763-BE1E-5348D0AFD100}"/>
    <cellStyle name="Számítás 2 3" xfId="18349" xr:uid="{98D7065A-6E5C-414D-A2A6-967166F53FD5}"/>
    <cellStyle name="Számítás 2 4" xfId="29100" xr:uid="{EE6E0FE8-8CF4-4A58-A4CF-307728B1E775}"/>
    <cellStyle name="Számítás 2 5" xfId="31325" xr:uid="{C98FF524-E2D2-4487-AF16-547B9DDDE13D}"/>
    <cellStyle name="Számítás 2 6" xfId="37638" xr:uid="{ED874508-1B20-496E-BD63-1100DE0A9EC7}"/>
    <cellStyle name="Számítás 3" xfId="15116" xr:uid="{657CFF69-BD25-4034-BD8A-538A06851A4D}"/>
    <cellStyle name="Számítás 3 2" xfId="20567" xr:uid="{06EEE0C8-2E53-4AEE-BB2B-89E11255333C}"/>
    <cellStyle name="Számítás 3 2 2" xfId="23066" xr:uid="{4F5DA28D-567A-4F7C-930A-3501C743F0CE}"/>
    <cellStyle name="Számítás 3 2 3" xfId="29103" xr:uid="{718A75A6-F66F-42C1-89AB-9BB0AD7A1B10}"/>
    <cellStyle name="Számítás 3 3" xfId="18350" xr:uid="{EF3F814F-889A-4207-89EF-F2832C2DC691}"/>
    <cellStyle name="Számítás 3 4" xfId="29102" xr:uid="{FBF76DEF-533B-4E1A-A2D6-8FC037FCDD2D}"/>
    <cellStyle name="Számítás 3 5" xfId="37639" xr:uid="{EA8F5356-4DA7-4AF4-BCA8-6B7045AF0551}"/>
    <cellStyle name="Számítás 4" xfId="15517" xr:uid="{0602BFF5-DB56-45C4-95F9-B6F1FBE04C65}"/>
    <cellStyle name="Számítás 4 2" xfId="20568" xr:uid="{EEB5A74F-8AD9-4291-8DC7-74D85220E1E7}"/>
    <cellStyle name="Számítás 4 2 2" xfId="23067" xr:uid="{2C2AC11A-2705-41F5-82B5-2CC95A5369C0}"/>
    <cellStyle name="Számítás 4 2 3" xfId="29105" xr:uid="{B22E2AA4-00F9-41CB-9E57-41CB6F3A3858}"/>
    <cellStyle name="Számítás 4 3" xfId="18351" xr:uid="{219153AA-71E9-4A58-B090-89B502B25D75}"/>
    <cellStyle name="Számítás 4 4" xfId="29104" xr:uid="{AFAC725F-FC1D-440E-A9AA-5A23C8F27973}"/>
    <cellStyle name="Számítás 4 5" xfId="37640" xr:uid="{54EB4F6B-1D48-4F0D-B579-7ADD476A2626}"/>
    <cellStyle name="Számítás 5" xfId="20565" xr:uid="{621B4C10-A228-4F3E-AF4E-B92C94DD3EAC}"/>
    <cellStyle name="Számítás 5 2" xfId="23064" xr:uid="{B1D63F90-32D5-47A1-B8DF-63D7F837148D}"/>
    <cellStyle name="Számítás 5 3" xfId="29106" xr:uid="{6B7FF3F3-9F70-4494-BE97-106A247E0E2D}"/>
    <cellStyle name="Számítás 6" xfId="18348" xr:uid="{FFEB60D2-4DB6-468D-8140-C4559C09721C}"/>
    <cellStyle name="Számítás 7" xfId="29099" xr:uid="{17DBFCB5-3076-463B-9169-D1E4A8662256}"/>
    <cellStyle name="Számítás 8" xfId="31324" xr:uid="{11952F8C-C242-4523-8EC2-DC03C9D8D3AF}"/>
    <cellStyle name="Számítás 9" xfId="37637" xr:uid="{ACDB9491-701E-4FA7-978B-6AE8CE3CC598}"/>
    <cellStyle name="T" xfId="255" xr:uid="{E552BF31-CCF7-4F6B-9EC7-93E1C1F91A19}"/>
    <cellStyle name="T 2" xfId="1607" xr:uid="{D90C8B93-0505-42BB-86C8-6CE5CACBAC81}"/>
    <cellStyle name="T 2 2" xfId="29107" xr:uid="{BBEE8077-4201-4647-888A-FC432CA6424F}"/>
    <cellStyle name="T 2 3" xfId="18352" xr:uid="{66E72F77-9E08-4629-8622-859060823BC0}"/>
    <cellStyle name="T_Book1" xfId="13455" xr:uid="{B272D6B7-047E-484E-BE0A-DBAEE3F6D5C2}"/>
    <cellStyle name="T_Book1 2" xfId="14262" xr:uid="{3B64E1F0-3E12-4642-8912-A7551E6DCD8B}"/>
    <cellStyle name="T_Book1 2 2" xfId="37642" xr:uid="{A98DE289-7D85-40FC-8795-09A4609D2042}"/>
    <cellStyle name="T_Book1 3" xfId="18353" xr:uid="{78AA139C-0778-496F-A9A8-412ABBD8D6C8}"/>
    <cellStyle name="T_Book1 4" xfId="29108" xr:uid="{1F9E9895-2F3D-4260-8111-08C1CC5ECB6E}"/>
    <cellStyle name="T_Book1 5" xfId="37641" xr:uid="{F4065C7C-0EA4-4EEE-A22D-50C67FD52EEC}"/>
    <cellStyle name="T_Book1_1" xfId="13456" xr:uid="{9AD6AD3F-3A0B-42D3-9BD7-CC024E5279D9}"/>
    <cellStyle name="T_Book1_1 2" xfId="14263" xr:uid="{93D72FA9-42AE-4B03-BAA6-A2833DD4156A}"/>
    <cellStyle name="T_Book1_1 2 2" xfId="37644" xr:uid="{89FC15B1-B705-460E-8AAA-46D9E837320E}"/>
    <cellStyle name="T_Book1_1 3" xfId="18354" xr:uid="{D3779A40-5DD6-4836-BB8F-015FE3869508}"/>
    <cellStyle name="T_Book1_1 4" xfId="29109" xr:uid="{2417AD97-116F-439F-B470-2FCDB4594F0C}"/>
    <cellStyle name="T_Book1_1 5" xfId="37643" xr:uid="{2AA9634D-336B-468B-B404-BCEE13FBFA62}"/>
    <cellStyle name="T_BOQ ( insulation r )" xfId="1608" xr:uid="{C4B9694A-F5A7-4069-82DC-8BECC564D62D}"/>
    <cellStyle name="T_CDKT" xfId="13458" xr:uid="{B18EAC6B-49D3-4722-BFD6-132C75B6CC5D}"/>
    <cellStyle name="T_CDKT 2" xfId="14264" xr:uid="{93594B7D-88CC-44B9-8CB4-CA558196519E}"/>
    <cellStyle name="T_CDKT 2 2" xfId="37646" xr:uid="{35206D1F-27F0-488C-952C-845AB974F48F}"/>
    <cellStyle name="T_CDKT 3" xfId="18356" xr:uid="{2C626831-25BA-4EC6-AB20-55D24F6F6940}"/>
    <cellStyle name="T_CDKT 4" xfId="29110" xr:uid="{662B5239-5EDD-4E16-B396-0C8595D332EB}"/>
    <cellStyle name="T_CDKT 5" xfId="37645" xr:uid="{CA2494DE-C0F5-4237-A8ED-8E039807921E}"/>
    <cellStyle name="T_Civil - Comparison" xfId="256" xr:uid="{AF005E0D-8F94-4DFF-B5CB-A7F77802FF7C}"/>
    <cellStyle name="T_Copy of salaries" xfId="1609" xr:uid="{126E392E-B8B2-4A5E-90ED-343603F3557F}"/>
    <cellStyle name="T_dtTL598G1." xfId="13461" xr:uid="{97F51835-19C7-471C-AD25-A2B87093D2C9}"/>
    <cellStyle name="T_dtTL598G1. 2" xfId="14265" xr:uid="{C33AA4C6-4578-4A13-8185-881212BFFE1D}"/>
    <cellStyle name="T_dtTL598G1. 2 2" xfId="37648" xr:uid="{3D965513-96CE-4663-8470-CCE7FEBC4EA1}"/>
    <cellStyle name="T_dtTL598G1. 3" xfId="18359" xr:uid="{969FC396-73A2-444A-B565-DE59731EA6E4}"/>
    <cellStyle name="T_dtTL598G1. 4" xfId="29111" xr:uid="{98FE7145-9A4D-412A-80BC-AD44F688ABA9}"/>
    <cellStyle name="T_dtTL598G1. 5" xfId="37647" xr:uid="{C749D893-4275-46E5-932A-E64618E30940}"/>
    <cellStyle name="T_Khao satD1" xfId="13462" xr:uid="{74F02284-55A6-46AB-9442-8A3258B7DFA9}"/>
    <cellStyle name="T_Khao satD1 2" xfId="14266" xr:uid="{609621DD-4825-4D9A-8DED-7613E421835C}"/>
    <cellStyle name="T_Khao satD1 2 2" xfId="37650" xr:uid="{6561C6FE-0FF2-4CA7-8950-5FA3EA122622}"/>
    <cellStyle name="T_Khao satD1 3" xfId="18360" xr:uid="{B9FBB7B2-7793-43DA-AFCB-1AF51A0FBCD6}"/>
    <cellStyle name="T_Khao satD1 4" xfId="29112" xr:uid="{9E8D59D4-2097-4A63-88A1-40750A74B793}"/>
    <cellStyle name="T_Khao satD1 5" xfId="37649" xr:uid="{F4822EFF-0E2B-4004-83F8-C12EBD2A975F}"/>
    <cellStyle name="T_KLNMD1" xfId="13463" xr:uid="{0776730D-80BA-434E-814D-8A927D3A4DD7}"/>
    <cellStyle name="T_KLNMD1 2" xfId="14267" xr:uid="{7821E6EC-CDB7-4D7A-9FA0-A900A9B08702}"/>
    <cellStyle name="T_KLNMD1 2 2" xfId="37652" xr:uid="{F57118AB-2744-4A12-B6F1-61F0940CB388}"/>
    <cellStyle name="T_KLNMD1 3" xfId="18361" xr:uid="{60338516-AFF7-497D-BA59-14F27223B97B}"/>
    <cellStyle name="T_KLNMD1 4" xfId="29113" xr:uid="{B7581507-82B1-49FA-9C04-6F3A95E6EA88}"/>
    <cellStyle name="T_KLNMD1 5" xfId="37651" xr:uid="{66D8424B-0166-433E-843F-241A0F86F1EB}"/>
    <cellStyle name="T_tien2004" xfId="13464" xr:uid="{8C3272B5-74BA-4F47-8415-AAFDDC8DDDA9}"/>
    <cellStyle name="T_tien2004 2" xfId="14268" xr:uid="{9FD0257B-F801-40D9-B46A-0FAA978E94BF}"/>
    <cellStyle name="T_tien2004 2 2" xfId="37654" xr:uid="{DC50E670-4732-4546-8C05-E9EDB0B08AFC}"/>
    <cellStyle name="T_tien2004 3" xfId="18362" xr:uid="{C6941A1C-9FBA-4512-8FE3-885D3CC5E6FB}"/>
    <cellStyle name="T_tien2004 4" xfId="29114" xr:uid="{50EA593B-3E01-49A7-9810-0D4E5BD48C96}"/>
    <cellStyle name="T_tien2004 5" xfId="37653" xr:uid="{3C60DB07-4636-4E3A-8D86-89FDE568BFE6}"/>
    <cellStyle name="TDM" xfId="13465" xr:uid="{D91C1E6C-3BF2-4930-AA5F-439B00927CEF}"/>
    <cellStyle name="TDM 2" xfId="13466" xr:uid="{6B22586E-2FC0-4C84-AF3F-B25D4B83A72E}"/>
    <cellStyle name="TDM 2 2" xfId="14270" xr:uid="{5D2662C5-5A37-4497-8A7D-6877158A3C5D}"/>
    <cellStyle name="TDM 2 2 2" xfId="37657" xr:uid="{E02370E7-0D0A-4D08-87E3-53EEF99112C0}"/>
    <cellStyle name="TDM 2 3" xfId="37656" xr:uid="{B1671BFA-46FF-4F0B-BB4D-6326658397D5}"/>
    <cellStyle name="TDM 3" xfId="14269" xr:uid="{BC199C82-C977-4E1A-B212-1CF236F256C6}"/>
    <cellStyle name="TDM 3 2" xfId="37658" xr:uid="{CE152EA4-E594-48F0-9478-EB3B2F68D63E}"/>
    <cellStyle name="TDM 4" xfId="18363" xr:uid="{9F16A7B7-9F2B-4A50-89DE-28CC4294FA02}"/>
    <cellStyle name="TDM 5" xfId="29115" xr:uid="{1ECCBC3A-1527-468E-B288-C6C990C0049D}"/>
    <cellStyle name="TDM 6" xfId="31326" xr:uid="{3CD83BF9-45E2-4752-A01D-248A94DA28A7}"/>
    <cellStyle name="TDM 7" xfId="37655" xr:uid="{1C4B3D1F-6924-4E89-8373-406D68B807B7}"/>
    <cellStyle name="Tekst objaśnienia" xfId="13467" xr:uid="{ED58DD12-26CF-4293-A5B4-19C0CAD2F821}"/>
    <cellStyle name="Tekst ostrzeżenia" xfId="13468" xr:uid="{0D8E9C64-3683-411A-8779-D754237337FE}"/>
    <cellStyle name="Testo avviso" xfId="3007" xr:uid="{22B145CF-7B76-43B9-806F-D247655086BE}"/>
    <cellStyle name="Testo avviso 2" xfId="39333" xr:uid="{254F26D5-9466-48C2-B55C-2A12E778BF5C}"/>
    <cellStyle name="Testo descrittivo" xfId="3008" xr:uid="{8C417B35-5FB0-4CAC-9715-FA37AF908116}"/>
    <cellStyle name="Testo descrittivo 2" xfId="39334" xr:uid="{88B241A2-761C-418E-BB6F-7EC006F0A046}"/>
    <cellStyle name="Text" xfId="13471" xr:uid="{B88CCD9D-4DD5-45D7-8E00-A581ADA133C6}"/>
    <cellStyle name="Text Indent A" xfId="13472" xr:uid="{42DCA8F3-7969-4075-ABA5-0F8C698B94E3}"/>
    <cellStyle name="Text Indent A 2" xfId="29116" xr:uid="{5F1F69FB-D284-434C-B512-5F94B9FBE733}"/>
    <cellStyle name="Text Indent B" xfId="13473" xr:uid="{9BAA51FA-7A48-4282-89B8-B4C7E154E9BF}"/>
    <cellStyle name="Text Indent B 2" xfId="29117" xr:uid="{DB5761A7-2503-4189-9FB4-CB67FD00B858}"/>
    <cellStyle name="Text Indent C" xfId="13474" xr:uid="{EC5DB67F-F806-4F5E-BE46-5EF74E656DF1}"/>
    <cellStyle name="Text Indent C 2" xfId="29118" xr:uid="{ACF1993D-D6BA-4502-9CDE-D9EC546FE929}"/>
    <cellStyle name="Text upozornění" xfId="13475" xr:uid="{B8E44146-39DC-46EB-91D5-112B4B21583C}"/>
    <cellStyle name="Texto de advertencia" xfId="13476" xr:uid="{2D3D43AD-C9F9-49AC-BC55-891C2282E75E}"/>
    <cellStyle name="Texto de advertencia 2" xfId="8590" xr:uid="{72325488-FD6A-4ACB-BF99-8B02255932E3}"/>
    <cellStyle name="Texto de Aviso" xfId="13478" xr:uid="{5648F563-91FC-4D9D-AF76-516E7E9C5E57}"/>
    <cellStyle name="Texto explicativo" xfId="13479" xr:uid="{54DBFE9E-45B6-4552-BB28-CEA30A020F98}"/>
    <cellStyle name="Texto explicativo 2" xfId="8591" xr:uid="{BA7C6C89-F896-4429-A3D2-B37E8558F27E}"/>
    <cellStyle name="th" xfId="13481" xr:uid="{84C3609C-11E6-48A4-B6DE-98EEEB9AED0B}"/>
    <cellStyle name="th 2" xfId="14271" xr:uid="{427A7FAB-C738-4914-9405-F278E16C67E1}"/>
    <cellStyle name="th 2 2" xfId="37660" xr:uid="{3057EB48-BC8D-48E0-BFCA-0CCF8DF9C4A9}"/>
    <cellStyle name="th 3" xfId="18378" xr:uid="{DA9F757D-931F-47C0-8C04-8F30EC9B2438}"/>
    <cellStyle name="th 4" xfId="29119" xr:uid="{1A07900B-59A5-492C-B55B-EEBA7ECE214A}"/>
    <cellStyle name="th 5" xfId="37659" xr:uid="{8A12E4F3-467C-41CF-9464-08E11112CDF4}"/>
    <cellStyle name="þ_x001d_ð¤_x000c_¯þ_x0014__x000d_¨þU_x0001_À_x0004_ _x0015__x000f__x0001__x0001_" xfId="13482" xr:uid="{CE5A7F05-1FC5-4CE6-9B7B-2D0B2AED3710}"/>
    <cellStyle name="þ_x001d_ð·_x000c_æþ'_x000d_ßþU_x0001_Ø_x0005_ü_x0014__x0007__x0001__x0001_" xfId="13483" xr:uid="{765408AA-7754-4175-B390-6F2BA5FD17D0}"/>
    <cellStyle name="þ_x001d_ðÇ%Uý—&amp;Hý9_x0008_Ÿ s_x000a__x0007__x0001__x0001_" xfId="13484" xr:uid="{DD7CCAE0-39F3-4C6A-91B3-DB1DCCD51615}"/>
    <cellStyle name="þ_x001d_ðÇ%Uý—&amp;Hý9_x0008_Ÿ s_x000a__x0007__x0001__x0001_ 2" xfId="13485" xr:uid="{EC3DBF2E-D2BE-44C4-B4C1-51E01C472656}"/>
    <cellStyle name="þ_x001d_ðÇ%Uý—&amp;Hý9_x0008_Ÿ_x0009_s_x000a__x0007__x0001__x0001_" xfId="13486" xr:uid="{AB034A5D-03DD-4892-B012-4B9AC0578E42}"/>
    <cellStyle name="þ_x001d_ðÇ%Uý—&amp;Hý9_x0008_Ÿ_x0009_s_x000a__x0007__x0001__x0001_ 2" xfId="13487" xr:uid="{5E6FCB58-7E9C-412B-A589-563A4EFB60C1}"/>
    <cellStyle name="Titel" xfId="13488" xr:uid="{99074735-0CBB-4E3F-8285-30A316D80CE2}"/>
    <cellStyle name="Titel 2" xfId="13489" xr:uid="{23EB4649-EB08-48CB-A919-99EAC1A29989}"/>
    <cellStyle name="Titel 2 2" xfId="14273" xr:uid="{DB01CDED-7552-41E0-85BF-20E9F7EF76C3}"/>
    <cellStyle name="Titel 2 2 2" xfId="37663" xr:uid="{F622DCE8-8F79-4DBB-9176-C55EBBA09401}"/>
    <cellStyle name="Titel 2 3" xfId="37662" xr:uid="{347F09E5-62B5-476E-A44B-2FBB15760EF3}"/>
    <cellStyle name="Titel 3" xfId="14272" xr:uid="{76D0F22B-6C4C-4D04-A701-74F44A83BDA6}"/>
    <cellStyle name="Titel 3 2" xfId="37664" xr:uid="{BABE5AD9-ABE2-4C5F-BD62-ACB18C8037BA}"/>
    <cellStyle name="Titel 4" xfId="18383" xr:uid="{3D52FA16-D818-4DC3-AF18-02C4CD95C5EB}"/>
    <cellStyle name="Titel 5" xfId="29120" xr:uid="{CE0380BA-DA1C-44DD-B54D-F314397E1399}"/>
    <cellStyle name="Titel 6" xfId="31327" xr:uid="{282CE021-C149-4D7C-8CED-F2C5D7E8F7FD}"/>
    <cellStyle name="Titel 7" xfId="37661" xr:uid="{90E8D527-EEEA-40A1-984E-08EFA97C5A54}"/>
    <cellStyle name="Title 2" xfId="1610" xr:uid="{51346EE8-FB52-4AED-A75B-32FBF0FC073C}"/>
    <cellStyle name="Title 2 2" xfId="24157" xr:uid="{725E79F9-D3D6-4F28-A5EB-C70B2B11157E}"/>
    <cellStyle name="Title 3" xfId="29121" xr:uid="{C615396D-B6A8-40E0-A3F4-25408B2E9620}"/>
    <cellStyle name="Title 3 2" xfId="39335" xr:uid="{68FFF59E-9C38-4F00-B4C3-51380D73A69F}"/>
    <cellStyle name="Title 4" xfId="32657" xr:uid="{B1A001F8-384A-4666-99F6-710C452971CE}"/>
    <cellStyle name="Title 5" xfId="2497" xr:uid="{11D9B6D1-A9F5-4FDF-ADAF-52CE190236BF}"/>
    <cellStyle name="Titoletto" xfId="3009" xr:uid="{63CB1486-1831-4A60-AF8C-E11127DA1983}"/>
    <cellStyle name="Titoletto 2" xfId="10978" xr:uid="{3B6FBEB6-3071-4DB1-B3A1-4D11C956ECF0}"/>
    <cellStyle name="Titoletto 2 2" xfId="37666" xr:uid="{4C294199-DDEC-4AF3-B71B-069CA2744085}"/>
    <cellStyle name="Titoletto 3" xfId="10979" xr:uid="{1CD43627-90AE-4B94-AF5E-A8B8660C244F}"/>
    <cellStyle name="Titoletto 3 2" xfId="37667" xr:uid="{FA77D9DE-5B08-4C42-926A-9F29521CBD58}"/>
    <cellStyle name="Titoletto 4" xfId="13491" xr:uid="{A5F02A1A-2664-4DE6-BDD0-E4634A12C82A}"/>
    <cellStyle name="Titoletto 4 2" xfId="37668" xr:uid="{48D41973-A090-431A-9B85-8C3CA03B8797}"/>
    <cellStyle name="Titoletto 5" xfId="14274" xr:uid="{DD25863D-E788-42A9-A87C-6DE385FB54A4}"/>
    <cellStyle name="Titoletto 5 2" xfId="37669" xr:uid="{2579AC0B-F1EA-4363-B5A3-D1EB7A061E75}"/>
    <cellStyle name="Titoletto 6" xfId="18385" xr:uid="{60B0F86C-264A-4124-AEFB-449D06223E89}"/>
    <cellStyle name="Titoletto 7" xfId="29122" xr:uid="{45952B14-1ACB-4802-B0E7-9CEF3B5F9232}"/>
    <cellStyle name="Titoletto 8" xfId="31328" xr:uid="{7F21A756-5F7C-4612-9C51-E67ED8088FFE}"/>
    <cellStyle name="Titoletto 9" xfId="37665" xr:uid="{43F085D8-7384-4123-8A89-6D1761E1F61B}"/>
    <cellStyle name="Titolo" xfId="3010" xr:uid="{B95A10AF-9F83-4E5E-A857-4231114F6AC7}"/>
    <cellStyle name="Titolo 1" xfId="3011" xr:uid="{FBDB4F2F-064E-4B15-A011-C2E2EAAECCB8}"/>
    <cellStyle name="Titolo 1 2" xfId="39336" xr:uid="{291960DF-A5A4-4854-A4E7-00969F1552B9}"/>
    <cellStyle name="Titolo 2" xfId="3012" xr:uid="{3153A96E-2C6D-407A-A241-3FD9728000E6}"/>
    <cellStyle name="Titolo 2 2" xfId="39337" xr:uid="{6DD39D30-BEA1-4D0B-BAD3-BE0DF9FC7EC2}"/>
    <cellStyle name="Titolo 3" xfId="3013" xr:uid="{F1FE8A32-B43F-44CC-9BE5-EDD0B55C4324}"/>
    <cellStyle name="Titolo 3 2" xfId="39338" xr:uid="{E6AB9810-9861-4AD5-8EF6-2F264F875EE5}"/>
    <cellStyle name="Titolo 4" xfId="3014" xr:uid="{DA4055EE-2E2D-4E91-9A66-09E5D4865811}"/>
    <cellStyle name="Titolo 4 2" xfId="39339" xr:uid="{5CB005F5-720B-4E2D-BB98-45C07BA88074}"/>
    <cellStyle name="Titolo 5" xfId="39340" xr:uid="{2C70502A-40BD-443B-8E49-5C88FE049A9E}"/>
    <cellStyle name="Titolo 6" xfId="39341" xr:uid="{FEC9799C-9EAE-4FCC-B47B-A8462242ECC5}"/>
    <cellStyle name="Titolo1" xfId="3015" xr:uid="{FC6185C5-C3F1-4688-AC3C-59802834BF37}"/>
    <cellStyle name="Titolo2" xfId="3016" xr:uid="{A1453AEE-E9AD-4B64-B24B-FC52C50FC9C2}"/>
    <cellStyle name="Titolo3" xfId="3017" xr:uid="{3D55CB97-17DD-4CDB-A7AD-A4AD043F0E6D}"/>
    <cellStyle name="Titolo4" xfId="3018" xr:uid="{9DC6BE11-F5F3-4E27-8D35-922749DE664A}"/>
    <cellStyle name="TitoloPiùColonne" xfId="3019" xr:uid="{E4D5130E-4CFD-448C-A5CD-570B804630BC}"/>
    <cellStyle name="TitoloPiùColonne 2" xfId="10980" xr:uid="{29C62645-98E3-4C45-B1EE-18DC09B2C8DC}"/>
    <cellStyle name="TitoloPiùColonne 2 2" xfId="37671" xr:uid="{1542095F-EBBF-4C6F-B963-4DEE3912A8B1}"/>
    <cellStyle name="TitoloPiùColonne 3" xfId="10981" xr:uid="{34FEC3F0-3DDA-4CF4-A457-0559CBA8A7BF}"/>
    <cellStyle name="TitoloPiùColonne 3 2" xfId="37672" xr:uid="{D47FB01B-396D-482A-BC9F-F30CFE06AD3B}"/>
    <cellStyle name="TitoloPiùColonne 4" xfId="13501" xr:uid="{25F82035-354B-40FB-B9C6-120EFF46C55F}"/>
    <cellStyle name="TitoloPiùColonne 4 2" xfId="37673" xr:uid="{2D038587-D021-4135-8577-37C76F7C423A}"/>
    <cellStyle name="TitoloPiùColonne 5" xfId="14275" xr:uid="{F060F8AE-2D69-4B36-B94E-160F0A600AE6}"/>
    <cellStyle name="TitoloPiùColonne 5 2" xfId="37674" xr:uid="{32CB4D2D-8B93-42B1-AE25-7D067479B3B2}"/>
    <cellStyle name="TitoloPiùColonne 6" xfId="18395" xr:uid="{B7B7EA67-24AC-4E8B-86A7-9F31F0C454CE}"/>
    <cellStyle name="TitoloPiùColonne 7" xfId="29123" xr:uid="{1064A39E-5F98-409F-9929-340EF46330C8}"/>
    <cellStyle name="TitoloPiùColonne 8" xfId="31329" xr:uid="{24FBC0DE-3DA4-45A2-9FF0-F3E0D8779EEB}"/>
    <cellStyle name="TitoloPiùColonne 9" xfId="37670" xr:uid="{9DA853B0-1483-4EEC-BD69-B5E54826CE7B}"/>
    <cellStyle name="TitoloTab90°" xfId="3020" xr:uid="{F503FE00-2BAA-4308-8803-6748F87CA9E5}"/>
    <cellStyle name="TitoloTab90° 2" xfId="10982" xr:uid="{FC340FD9-9BFA-440D-AF06-7FF21B03A680}"/>
    <cellStyle name="TitoloTab90° 2 2" xfId="37676" xr:uid="{EB34A2EC-0992-497F-AADC-F8683028EF93}"/>
    <cellStyle name="TitoloTab90° 3" xfId="10983" xr:uid="{FBD50B22-1C24-4CBE-BF09-7811119D9DE9}"/>
    <cellStyle name="TitoloTab90° 3 2" xfId="37677" xr:uid="{390097AD-CCC0-413E-850C-844BD945B694}"/>
    <cellStyle name="TitoloTab90° 4" xfId="13502" xr:uid="{9FE3C8BA-106F-45CD-925F-D3F36A57BEF5}"/>
    <cellStyle name="TitoloTab90° 4 2" xfId="37678" xr:uid="{1F472F92-DCA4-49A4-A24A-5B3B3CFBBB2B}"/>
    <cellStyle name="TitoloTab90° 5" xfId="14276" xr:uid="{2CB80906-A1C2-4DA1-A24E-BF83E4DF48B8}"/>
    <cellStyle name="TitoloTab90° 5 2" xfId="37679" xr:uid="{ADEADBD1-63AA-464E-8FC3-96731893DDD8}"/>
    <cellStyle name="TitoloTab90° 6" xfId="18396" xr:uid="{70EE1DA9-BA93-4541-99F8-97B7DEC8445C}"/>
    <cellStyle name="TitoloTab90° 7" xfId="29124" xr:uid="{4AA03B94-0600-4B32-BA3E-165097CC33EF}"/>
    <cellStyle name="TitoloTab90° 8" xfId="31330" xr:uid="{9ED148BE-4B83-4F8C-B069-248962DD2AC4}"/>
    <cellStyle name="TitoloTab90° 9" xfId="37675" xr:uid="{62A6483B-FCEA-4D71-A05A-E5F3263AD312}"/>
    <cellStyle name="TitoloTab90°C" xfId="3021" xr:uid="{9A272C8E-5C27-476C-8BCC-4BE8E5676BBD}"/>
    <cellStyle name="TitoloTab90°C 2" xfId="10984" xr:uid="{C6C4E03C-76B0-46B7-9DC5-531547B80CDA}"/>
    <cellStyle name="TitoloTab90°C 2 2" xfId="37681" xr:uid="{A48DD70F-CF50-4FF4-BDF6-86B9551804B2}"/>
    <cellStyle name="TitoloTab90°C 3" xfId="10985" xr:uid="{D4B78757-C031-472A-B289-18CB8AB06A50}"/>
    <cellStyle name="TitoloTab90°C 3 2" xfId="37682" xr:uid="{3BC8C6C4-3E22-42B3-B663-297AEA87704E}"/>
    <cellStyle name="TitoloTab90°C 4" xfId="13503" xr:uid="{C7630217-5650-46CB-8BF3-8110F2A2C20D}"/>
    <cellStyle name="TitoloTab90°C 4 2" xfId="37683" xr:uid="{04C39EF0-8FBF-4277-ACBF-DC3A433090AF}"/>
    <cellStyle name="TitoloTab90°C 5" xfId="14277" xr:uid="{A71F3AD6-BDCE-4A5C-9652-F54A707D17AB}"/>
    <cellStyle name="TitoloTab90°C 5 2" xfId="37684" xr:uid="{784EDF09-62DC-4C88-85FD-DD31A16104AC}"/>
    <cellStyle name="TitoloTab90°C 6" xfId="18397" xr:uid="{8FC2222A-49C9-4FEB-A122-85F63AC89DE3}"/>
    <cellStyle name="TitoloTab90°C 7" xfId="29125" xr:uid="{4680F0B8-D28F-46F6-9AE7-3142C6ABF9AB}"/>
    <cellStyle name="TitoloTab90°C 8" xfId="31331" xr:uid="{BA6EDCE3-F817-4A93-9102-456BFF9E1E96}"/>
    <cellStyle name="TitoloTab90°C 9" xfId="37680" xr:uid="{D9769679-7AC4-4CF6-AF25-AC52E859FAB9}"/>
    <cellStyle name="TitoloTabella1" xfId="3022" xr:uid="{40CCDB24-2EAF-4403-8CE5-0365A8AFA572}"/>
    <cellStyle name="TitoloTabella1 2" xfId="10986" xr:uid="{111D0C79-DB52-4053-AE90-7A45E72E248D}"/>
    <cellStyle name="TitoloTabella1 2 2" xfId="37686" xr:uid="{0111B004-E27E-4D23-8188-74E3A9FAFA01}"/>
    <cellStyle name="TitoloTabella1 3" xfId="10987" xr:uid="{E47013FE-DDFC-40CC-808A-28FBE3EA5A34}"/>
    <cellStyle name="TitoloTabella1 3 2" xfId="37687" xr:uid="{59D7FB5C-9957-46B1-9AAE-9AB1B34FB423}"/>
    <cellStyle name="TitoloTabella1 4" xfId="13504" xr:uid="{54AEB2FB-821E-4CA2-938B-54AB0A6918B0}"/>
    <cellStyle name="TitoloTabella1 4 2" xfId="37688" xr:uid="{399CD2ED-93A4-417D-8545-252B1C82BE2B}"/>
    <cellStyle name="TitoloTabella1 5" xfId="14278" xr:uid="{B706E5B1-C7F9-4ACC-BB7A-51AA6575EBCB}"/>
    <cellStyle name="TitoloTabella1 5 2" xfId="37689" xr:uid="{08717AB5-BBDD-4684-8ADB-17DAD5D5AC14}"/>
    <cellStyle name="TitoloTabella1 6" xfId="18398" xr:uid="{84A9B79F-D4D1-4BD6-825E-B3ECC83F71F7}"/>
    <cellStyle name="TitoloTabella1 7" xfId="29126" xr:uid="{0FD06768-0B62-4136-8C12-A2A09BF6D3F3}"/>
    <cellStyle name="TitoloTabella1 8" xfId="31332" xr:uid="{0F81FF05-2F3E-49B0-B9E2-55E6CDEF76C1}"/>
    <cellStyle name="TitoloTabella1 9" xfId="37685" xr:uid="{EE07224B-EAF8-4003-B661-F72AEE4BC8CC}"/>
    <cellStyle name="TitoloTabella2" xfId="3023" xr:uid="{1A2F5E7D-7708-44DD-A7EA-5E47740AA669}"/>
    <cellStyle name="TitoloTabella2 2" xfId="10988" xr:uid="{2C338B53-04D3-401F-8478-326C2C797428}"/>
    <cellStyle name="TitoloTabella2 2 2" xfId="37691" xr:uid="{0889CFE6-8671-427E-B0FB-A37133BBE062}"/>
    <cellStyle name="TitoloTabella2 3" xfId="10989" xr:uid="{EF26456C-AF9C-472E-A6C7-07999651A1D1}"/>
    <cellStyle name="TitoloTabella2 3 2" xfId="37692" xr:uid="{4BE3E3BC-0EEA-4A3E-9628-96D9266E4E9A}"/>
    <cellStyle name="TitoloTabella2 4" xfId="13505" xr:uid="{7241680E-A3A8-47A9-AB06-D53FD4167F98}"/>
    <cellStyle name="TitoloTabella2 4 2" xfId="37693" xr:uid="{C1112383-B0E1-48A1-B02D-94880633814E}"/>
    <cellStyle name="TitoloTabella2 5" xfId="14279" xr:uid="{B92F99C1-D24B-42C4-A487-5EA1532C9D55}"/>
    <cellStyle name="TitoloTabella2 5 2" xfId="37694" xr:uid="{6F21262F-309B-401A-B248-02728B1F4AF3}"/>
    <cellStyle name="TitoloTabella2 6" xfId="18399" xr:uid="{59A76A6E-3444-46CB-A40F-0A0916F3A624}"/>
    <cellStyle name="TitoloTabella2 7" xfId="29127" xr:uid="{ECDEAF53-0481-4260-AEC7-D39CC437DB17}"/>
    <cellStyle name="TitoloTabella2 8" xfId="31333" xr:uid="{7DA42FFD-E9B6-4351-8199-ECAB39AF121B}"/>
    <cellStyle name="TitoloTabella2 9" xfId="37690" xr:uid="{600CFCDD-18BE-4E25-95E4-51AF5FEF65B0}"/>
    <cellStyle name="TITRE" xfId="29128" xr:uid="{37127759-6493-4476-B96B-124E03914A1C}"/>
    <cellStyle name="Título" xfId="13506" xr:uid="{5BFA399F-66AE-4EB7-B28E-FC39D6B5F805}"/>
    <cellStyle name="Título 1" xfId="13507" xr:uid="{7F7F4A64-58EB-47E2-8513-E1465C39E938}"/>
    <cellStyle name="Título 1 2" xfId="8592" xr:uid="{C70E46B7-E485-42F9-A72A-05C277E02B66}"/>
    <cellStyle name="Título 1 2 2" xfId="13508" xr:uid="{2C2ACB4C-2446-4D5E-B38C-5CD71F90342D}"/>
    <cellStyle name="Título 1 2 2 2" xfId="18403" xr:uid="{8365A1AC-1C73-46BD-8193-EFBFF4434273}"/>
    <cellStyle name="Título 2" xfId="13509" xr:uid="{EBD76C9C-E470-4099-B696-725FE7750206}"/>
    <cellStyle name="Título 2 2" xfId="8593" xr:uid="{F48A1D66-5908-4F7E-817B-DC3C6E36051B}"/>
    <cellStyle name="Título 2 2 2" xfId="13510" xr:uid="{C37F7CB6-BA27-4E21-A5D6-AD969ECE87E2}"/>
    <cellStyle name="Título 2 2 2 2" xfId="18406" xr:uid="{F0ED421B-605B-4FD9-8C46-1AD8B2679362}"/>
    <cellStyle name="Título 3" xfId="13511" xr:uid="{D6EA9FB2-1342-4CC8-B508-80FF77CE8460}"/>
    <cellStyle name="Título 3 2" xfId="8594" xr:uid="{CAA0B63F-F826-4B79-9255-6A0D1EBA35D3}"/>
    <cellStyle name="Título 3 2 2" xfId="13512" xr:uid="{D08C783B-6C08-428E-9358-7BC0A97AFD68}"/>
    <cellStyle name="Título 3 2 2 2" xfId="18409" xr:uid="{45074E3D-E180-4D09-912F-2449AA9A791D}"/>
    <cellStyle name="Título 4" xfId="8595" xr:uid="{8546A6F6-4DE4-47EE-9869-30C591FDB143}"/>
    <cellStyle name="Título 4 2" xfId="13513" xr:uid="{E1483AD8-7924-49EA-AE49-C74D3C8EB793}"/>
    <cellStyle name="Título 4 2 2" xfId="18411" xr:uid="{80C42D76-3AE9-41A1-8BFC-2E4AD0B6D750}"/>
    <cellStyle name="Totaal" xfId="13514" xr:uid="{9A03691D-D6C3-4E47-AA19-C8F807C99AD5}"/>
    <cellStyle name="Totaal 2" xfId="14280" xr:uid="{D6DCCD84-E7A6-467E-9078-A47719AD2CB3}"/>
    <cellStyle name="Totaal 2 2" xfId="20570" xr:uid="{8B9C7669-F469-4DF7-A186-530AD1C0CB31}"/>
    <cellStyle name="Totaal 2 2 2" xfId="29131" xr:uid="{5AA5DE9B-535D-449B-92B5-11E7104CF2EC}"/>
    <cellStyle name="Totaal 2 3" xfId="18413" xr:uid="{0F80CE13-408D-4205-873B-63529AED329A}"/>
    <cellStyle name="Totaal 2 4" xfId="29130" xr:uid="{9F9A48A4-6F6E-449A-AB6F-AE528D9CCFDB}"/>
    <cellStyle name="Totaal 2 5" xfId="31335" xr:uid="{D1056144-359C-4B90-AA85-43E72EDBC5D2}"/>
    <cellStyle name="Totaal 2 6" xfId="37696" xr:uid="{DFBEE856-A355-451B-951F-0BA0AC9FC633}"/>
    <cellStyle name="Totaal 3" xfId="15518" xr:uid="{4D336118-F0DA-485E-8B91-0FC3588B9E68}"/>
    <cellStyle name="Totaal 3 2" xfId="20571" xr:uid="{00091F53-993F-4678-ABAC-B3BDCD26AEE6}"/>
    <cellStyle name="Totaal 3 2 2" xfId="29133" xr:uid="{1B5BE3F7-8E57-4C01-8693-CC2EFBA18B7C}"/>
    <cellStyle name="Totaal 3 3" xfId="18414" xr:uid="{AA90C640-73B1-4EF9-AEAF-DBE7DE7B26A7}"/>
    <cellStyle name="Totaal 3 4" xfId="29132" xr:uid="{4EC19B5F-DA0D-4487-93CC-32DC71045D32}"/>
    <cellStyle name="Totaal 3 5" xfId="37697" xr:uid="{772A4B9F-C898-42AD-B5E7-76CB5ED9548D}"/>
    <cellStyle name="Totaal 4" xfId="20569" xr:uid="{455F7843-1F2E-43BD-B8E8-8947E6D87652}"/>
    <cellStyle name="Totaal 4 2" xfId="29134" xr:uid="{70213503-F99F-45B9-AF41-0B760AC77AE9}"/>
    <cellStyle name="Totaal 5" xfId="18412" xr:uid="{83D85F3F-F247-482B-BAAE-486467FACA95}"/>
    <cellStyle name="Totaal 6" xfId="29129" xr:uid="{4778914A-6392-43E2-A211-C3BB8BE9A306}"/>
    <cellStyle name="Totaal 7" xfId="31334" xr:uid="{0A6C0164-23AF-4315-B5B8-E793D95FD82C}"/>
    <cellStyle name="Totaal 8" xfId="37695" xr:uid="{0516ABB3-F2EF-4106-A2ED-3051B45159E2}"/>
    <cellStyle name="Total 2" xfId="200" xr:uid="{E64F1B80-8345-452C-AC46-1776175E3358}"/>
    <cellStyle name="Total 2 10" xfId="18415" xr:uid="{D379CA7A-DE9F-4491-92A2-181FEA6010F6}"/>
    <cellStyle name="Total 2 11" xfId="21848" xr:uid="{4A4B3DE6-3243-4BD1-AB44-C87965A3A9D4}"/>
    <cellStyle name="Total 2 12" xfId="24156" xr:uid="{325AA4EE-B9E2-4125-97B9-B5A99E901CF0}"/>
    <cellStyle name="Total 2 13" xfId="31336" xr:uid="{1D32F7F9-7142-4E47-8B87-8DD018AB2ECB}"/>
    <cellStyle name="Total 2 14" xfId="32658" xr:uid="{B24D3583-5C45-4F37-8C31-AB75841C04A0}"/>
    <cellStyle name="Total 2 15" xfId="37698" xr:uid="{13277602-397E-4305-8EEC-9628EF9B3267}"/>
    <cellStyle name="Total 2 2" xfId="1611" xr:uid="{E3B4E40A-062B-4F0D-908A-4B47D027F895}"/>
    <cellStyle name="Total 2 2 2" xfId="2828" xr:uid="{EEFA215A-9830-4B33-950E-E1C417354AB8}"/>
    <cellStyle name="Total 2 2 2 10" xfId="37700" xr:uid="{A1197BDC-7816-41D4-A278-31A625A89A45}"/>
    <cellStyle name="Total 2 2 2 2" xfId="2829" xr:uid="{24DA02FF-58FD-41D7-8320-0A6293903832}"/>
    <cellStyle name="Total 2 2 2 2 2" xfId="10990" xr:uid="{C4097F3F-E33F-4DEA-A979-16167F6F857C}"/>
    <cellStyle name="Total 2 2 2 2 2 2" xfId="21649" xr:uid="{3C47D13F-DCBD-4FD1-96CE-C23673DDA4E7}"/>
    <cellStyle name="Total 2 2 2 2 2 3" xfId="29137" xr:uid="{77058856-7D5D-4858-8419-8793761B262E}"/>
    <cellStyle name="Total 2 2 2 2 2 4" xfId="37702" xr:uid="{86424476-A5ED-42FA-82CB-B1648E346622}"/>
    <cellStyle name="Total 2 2 2 2 3" xfId="13518" xr:uid="{5CDCB86F-D77A-460A-B27A-FF673EEB034F}"/>
    <cellStyle name="Total 2 2 2 2 3 2" xfId="37703" xr:uid="{F88FFD99-3BEF-4746-9DC3-42F1FFA49DD9}"/>
    <cellStyle name="Total 2 2 2 2 4" xfId="14014" xr:uid="{BAE82722-1A89-4C0E-BCBE-FB787878B813}"/>
    <cellStyle name="Total 2 2 2 2 4 2" xfId="37704" xr:uid="{0BDD7F78-4C72-47A7-BFEA-F4EBB395B863}"/>
    <cellStyle name="Total 2 2 2 2 5" xfId="18418" xr:uid="{1F39D17E-EE1D-467B-8B92-E296B0A32955}"/>
    <cellStyle name="Total 2 2 2 2 6" xfId="29136" xr:uid="{6AFD7ADA-F2F5-4BA9-912C-A6F3F5D14580}"/>
    <cellStyle name="Total 2 2 2 2 7" xfId="31338" xr:uid="{C4FB503B-3DEF-42FE-9E73-02AE1BEFE575}"/>
    <cellStyle name="Total 2 2 2 2 8" xfId="37701" xr:uid="{C0348EC6-6F81-4CFC-8F22-C8695EF99B4E}"/>
    <cellStyle name="Total 2 2 2 3" xfId="2830" xr:uid="{31478BAE-60FD-48B3-B13E-927614834F65}"/>
    <cellStyle name="Total 2 2 2 3 2" xfId="10991" xr:uid="{CA152C0A-5CC2-4631-9769-B5B342FC5A06}"/>
    <cellStyle name="Total 2 2 2 3 2 2" xfId="21650" xr:uid="{DEF9E197-BC0A-45B0-942A-179A552094C6}"/>
    <cellStyle name="Total 2 2 2 3 2 3" xfId="29139" xr:uid="{597A4452-9DC8-40EB-AF1C-659B0F173E85}"/>
    <cellStyle name="Total 2 2 2 3 2 4" xfId="37706" xr:uid="{00FD732B-F04F-437A-ADFC-5BC506615CEE}"/>
    <cellStyle name="Total 2 2 2 3 3" xfId="13519" xr:uid="{04253DA0-8B9D-4214-850A-C3F313995655}"/>
    <cellStyle name="Total 2 2 2 3 3 2" xfId="37707" xr:uid="{22B1C0A5-715B-42D4-A273-8F34A18A4276}"/>
    <cellStyle name="Total 2 2 2 3 4" xfId="14015" xr:uid="{A443A037-9AF7-4D2A-BF1D-B1EF7AE8CF19}"/>
    <cellStyle name="Total 2 2 2 3 4 2" xfId="37708" xr:uid="{4D25FE1A-29B2-45AE-AD1D-34872291D91A}"/>
    <cellStyle name="Total 2 2 2 3 5" xfId="18419" xr:uid="{AF7C5DCD-47C2-4AFE-981C-7848645552B7}"/>
    <cellStyle name="Total 2 2 2 3 6" xfId="29138" xr:uid="{717E6E8D-EBC2-44B6-B8F3-5A8CB4F03872}"/>
    <cellStyle name="Total 2 2 2 3 7" xfId="31339" xr:uid="{0FEB3648-4B78-4A63-8CBB-8E7C7884FD72}"/>
    <cellStyle name="Total 2 2 2 3 8" xfId="37705" xr:uid="{7F938DA8-17A3-4360-9D91-56C5D0D7DED5}"/>
    <cellStyle name="Total 2 2 2 4" xfId="10992" xr:uid="{64EE65D6-2BC1-4CF3-B81D-BEC1B21FA76C}"/>
    <cellStyle name="Total 2 2 2 4 2" xfId="21648" xr:uid="{2AE4D9D6-0E01-471C-A3B9-60C25131000E}"/>
    <cellStyle name="Total 2 2 2 4 3" xfId="29140" xr:uid="{F0A43668-44C1-4C69-9BF0-0609DAB355F3}"/>
    <cellStyle name="Total 2 2 2 4 4" xfId="37709" xr:uid="{F11E0BFE-C4DD-442B-B098-BE9DB8C523F5}"/>
    <cellStyle name="Total 2 2 2 5" xfId="13517" xr:uid="{E80D9505-1AE6-474B-B547-2963AB387C6E}"/>
    <cellStyle name="Total 2 2 2 5 2" xfId="37710" xr:uid="{90EC25AD-5705-4224-832D-44822F69F039}"/>
    <cellStyle name="Total 2 2 2 6" xfId="14013" xr:uid="{C3AA7912-821C-4DAC-BF12-18B5BC9FE29D}"/>
    <cellStyle name="Total 2 2 2 6 2" xfId="37711" xr:uid="{AE43CBCE-58C5-46A1-8A99-2F329DAB13D4}"/>
    <cellStyle name="Total 2 2 2 7" xfId="18417" xr:uid="{CE91D613-1EB1-41C2-8055-F41DC9C0D7D1}"/>
    <cellStyle name="Total 2 2 2 8" xfId="29135" xr:uid="{961A06F9-7123-4700-BB8F-D243FCB1CBBE}"/>
    <cellStyle name="Total 2 2 2 9" xfId="31337" xr:uid="{BA2CC3A4-CC39-428F-A63F-F6A250FC2B76}"/>
    <cellStyle name="Total 2 2 3" xfId="10993" xr:uid="{648E1B66-C12E-4408-A11F-C767A5381D16}"/>
    <cellStyle name="Total 2 2 3 2" xfId="18420" xr:uid="{EA2F146D-4252-42A3-97F3-A218BF3D3C02}"/>
    <cellStyle name="Total 2 2 3 3" xfId="37712" xr:uid="{D99788CD-947E-4DC9-9554-24CBDCD47C3E}"/>
    <cellStyle name="Total 2 2 4" xfId="13516" xr:uid="{2A521C15-2D03-48D8-AC35-6A0C62B33AD0}"/>
    <cellStyle name="Total 2 2 5" xfId="37699" xr:uid="{AAAF4F75-E8AB-408B-8E3A-EF3EDCFFF195}"/>
    <cellStyle name="Total 2 2 6" xfId="39342" xr:uid="{122C2410-87B1-482B-B3DC-EEF9E079CEB9}"/>
    <cellStyle name="Total 2 2 7" xfId="2827" xr:uid="{DD2E3C7C-787C-4040-94DC-17E820665A4E}"/>
    <cellStyle name="Total 2 3" xfId="2831" xr:uid="{967FE780-9312-42B9-8298-2F6AE0FD885D}"/>
    <cellStyle name="Total 2 3 10" xfId="29141" xr:uid="{DED31340-2E90-4F26-AA2C-EBA416485015}"/>
    <cellStyle name="Total 2 3 11" xfId="31340" xr:uid="{120807A0-C757-4D2B-996B-0F776D69F150}"/>
    <cellStyle name="Total 2 3 12" xfId="37713" xr:uid="{BAF2AA00-B25E-4082-8035-462D5DCCF744}"/>
    <cellStyle name="Total 2 3 2" xfId="2832" xr:uid="{6A2C402A-97F4-4037-94D4-37DB9959652C}"/>
    <cellStyle name="Total 2 3 2 2" xfId="10994" xr:uid="{7AF3EF78-AF17-4C61-9980-F1662AFF61DF}"/>
    <cellStyle name="Total 2 3 2 2 2" xfId="21651" xr:uid="{33A410C4-1A02-4910-8355-0A56B6F7B46C}"/>
    <cellStyle name="Total 2 3 2 2 3" xfId="29143" xr:uid="{CFD2DBEB-73BF-4E83-AE04-26DEEE9ECB86}"/>
    <cellStyle name="Total 2 3 2 2 4" xfId="37715" xr:uid="{67822BE2-6F9D-496E-B77B-7B05C846AE29}"/>
    <cellStyle name="Total 2 3 2 3" xfId="13521" xr:uid="{A9E725BA-A8EF-4B2C-972F-B8359E882DC8}"/>
    <cellStyle name="Total 2 3 2 3 2" xfId="37716" xr:uid="{4C2503F1-4FF3-4875-875D-CCBA8BCF4E5B}"/>
    <cellStyle name="Total 2 3 2 4" xfId="14017" xr:uid="{CA87ABE9-D28C-425D-BDCC-EB4E5E39894C}"/>
    <cellStyle name="Total 2 3 2 4 2" xfId="37717" xr:uid="{F696E4A7-D6C4-4064-8A2B-04EADCF1384E}"/>
    <cellStyle name="Total 2 3 2 5" xfId="18422" xr:uid="{C707FF4E-E239-4E2B-8174-901A35458D95}"/>
    <cellStyle name="Total 2 3 2 6" xfId="29142" xr:uid="{3D5EB70F-54BF-41D7-A064-609656449804}"/>
    <cellStyle name="Total 2 3 2 7" xfId="31341" xr:uid="{E3A73F06-A2F8-4CBC-9736-F33FB31B2DBF}"/>
    <cellStyle name="Total 2 3 2 8" xfId="37714" xr:uid="{C5286CAB-882A-4983-A582-42DF9781F365}"/>
    <cellStyle name="Total 2 3 3" xfId="2833" xr:uid="{89E1C07C-9D02-4FD2-AE16-8040B5CEA654}"/>
    <cellStyle name="Total 2 3 3 2" xfId="10995" xr:uid="{DA9B8BF6-F9B0-4716-B6B0-FE9D9B57DC78}"/>
    <cellStyle name="Total 2 3 3 2 2" xfId="21652" xr:uid="{A1F2F628-C0F0-439F-8583-020597CE6074}"/>
    <cellStyle name="Total 2 3 3 2 3" xfId="29145" xr:uid="{3A2D4412-0A18-42DA-A97C-56E43CC426F8}"/>
    <cellStyle name="Total 2 3 3 2 4" xfId="37719" xr:uid="{4921E1E7-2E20-4EED-BF32-6F729DDACE11}"/>
    <cellStyle name="Total 2 3 3 3" xfId="13522" xr:uid="{57FE94FA-8DA5-4088-9DE2-8F630B59373C}"/>
    <cellStyle name="Total 2 3 3 3 2" xfId="37720" xr:uid="{0296ED11-8FFD-4F9D-A23D-330E308BFF45}"/>
    <cellStyle name="Total 2 3 3 4" xfId="14018" xr:uid="{12F673A0-202D-4AC4-A696-2371D8D6D707}"/>
    <cellStyle name="Total 2 3 3 4 2" xfId="37721" xr:uid="{FD07FA5C-95D3-44A2-9F1F-E8B57377E5C0}"/>
    <cellStyle name="Total 2 3 3 5" xfId="18423" xr:uid="{3AC03BC5-2EFC-4AE1-9308-B831D0C40E9D}"/>
    <cellStyle name="Total 2 3 3 6" xfId="29144" xr:uid="{20F8C48A-01BC-4E0C-BA78-84FBD8047088}"/>
    <cellStyle name="Total 2 3 3 7" xfId="31342" xr:uid="{AFADB16F-3F5C-4F81-A35D-EA7743876912}"/>
    <cellStyle name="Total 2 3 3 8" xfId="37718" xr:uid="{DF376DCA-C2EF-41EF-BA0E-4D1209EDB33F}"/>
    <cellStyle name="Total 2 3 4" xfId="10996" xr:uid="{34D675AD-A3D4-49CB-8EEA-3B840FD667A7}"/>
    <cellStyle name="Total 2 3 4 2" xfId="20573" xr:uid="{C3130A27-D877-4ADC-A9D3-985B9422B638}"/>
    <cellStyle name="Total 2 3 4 3" xfId="23069" xr:uid="{1F9F8415-82B3-459D-9DC0-F6D14CEA8248}"/>
    <cellStyle name="Total 2 3 4 4" xfId="29146" xr:uid="{D3B1931B-EFC6-4A2E-9928-023FE53F89E1}"/>
    <cellStyle name="Total 2 3 4 5" xfId="37722" xr:uid="{EE576C18-AA88-4A46-B505-FBAE9A9111A0}"/>
    <cellStyle name="Total 2 3 5" xfId="13520" xr:uid="{9B1EEE46-5C11-4061-94D3-C2A6FFFE2DDB}"/>
    <cellStyle name="Total 2 3 5 2" xfId="37723" xr:uid="{71DBDE7D-7AC2-4B82-80DC-27EBC591F09D}"/>
    <cellStyle name="Total 2 3 6" xfId="14016" xr:uid="{9CBF8F40-6108-405F-B87E-1B3A31C86C97}"/>
    <cellStyle name="Total 2 3 6 2" xfId="37724" xr:uid="{B4899DCD-E1BA-4CEE-81EE-2034E042A7A7}"/>
    <cellStyle name="Total 2 3 7" xfId="14834" xr:uid="{659991CD-6797-4C15-AFC6-24CEB74C058F}"/>
    <cellStyle name="Total 2 3 7 2" xfId="37725" xr:uid="{DD574A28-9B6E-494F-93E7-44A039039677}"/>
    <cellStyle name="Total 2 3 8" xfId="18421" xr:uid="{3B03FF49-4CAF-44EF-ABDD-864D87F626F3}"/>
    <cellStyle name="Total 2 3 9" xfId="21849" xr:uid="{7E95EC59-E3E0-4623-B522-28373B99D315}"/>
    <cellStyle name="Total 2 4" xfId="2834" xr:uid="{FAE2D894-D806-41AF-BCC0-2A326074D770}"/>
    <cellStyle name="Total 2 4 10" xfId="29147" xr:uid="{A881C295-6762-4EDE-8E81-FC7DB097AF07}"/>
    <cellStyle name="Total 2 4 11" xfId="31343" xr:uid="{315A48F7-BF0B-447C-87E4-67C26A267F86}"/>
    <cellStyle name="Total 2 4 12" xfId="37726" xr:uid="{A31AAE30-E01B-468A-8D91-BB524DD85F84}"/>
    <cellStyle name="Total 2 4 2" xfId="2835" xr:uid="{7E397C4A-46E2-40DF-948B-05B0AC089B36}"/>
    <cellStyle name="Total 2 4 2 2" xfId="10997" xr:uid="{415EDC82-0748-497A-9FE2-A7F57636B8D5}"/>
    <cellStyle name="Total 2 4 2 2 2" xfId="21653" xr:uid="{AE67C65C-53D1-4899-A07F-862FC7F7D5E7}"/>
    <cellStyle name="Total 2 4 2 2 3" xfId="29149" xr:uid="{C094CE1E-6E2B-424A-A210-B2AE74228CA3}"/>
    <cellStyle name="Total 2 4 2 2 4" xfId="37728" xr:uid="{59A92743-8701-4E76-B50B-5070316BF4D8}"/>
    <cellStyle name="Total 2 4 2 3" xfId="13524" xr:uid="{4D507FF7-A5DB-45F7-9761-7784F55E89CD}"/>
    <cellStyle name="Total 2 4 2 3 2" xfId="37729" xr:uid="{55738BA5-EB4C-45EC-B768-41D671F1B140}"/>
    <cellStyle name="Total 2 4 2 4" xfId="14020" xr:uid="{B8C2440D-B367-4885-8BFE-6AF2C3A92F94}"/>
    <cellStyle name="Total 2 4 2 4 2" xfId="37730" xr:uid="{069351A5-F10C-4282-A1FD-40EE53319BAF}"/>
    <cellStyle name="Total 2 4 2 5" xfId="18425" xr:uid="{BF9432C1-5494-4242-BDC0-2F4BBB0F5812}"/>
    <cellStyle name="Total 2 4 2 6" xfId="29148" xr:uid="{81D952BE-3143-456E-8C3C-EA0DDC2EF824}"/>
    <cellStyle name="Total 2 4 2 7" xfId="31344" xr:uid="{CF884E8E-0907-497E-A02B-C9A9C8254B2A}"/>
    <cellStyle name="Total 2 4 2 8" xfId="37727" xr:uid="{6D79FC8B-FD4C-4E94-8E2B-961AB98157EC}"/>
    <cellStyle name="Total 2 4 3" xfId="2836" xr:uid="{7FBF26B8-EC8C-4E66-AAAD-3BB2E73C1D59}"/>
    <cellStyle name="Total 2 4 3 2" xfId="10998" xr:uid="{D78E7BCB-7683-4692-9FBB-80A7B629BD5B}"/>
    <cellStyle name="Total 2 4 3 2 2" xfId="21654" xr:uid="{F1410116-E6A1-4949-A028-5FC528BA793D}"/>
    <cellStyle name="Total 2 4 3 2 3" xfId="29151" xr:uid="{5C7A753A-8F22-4661-A9BE-E9C88CD7DC1D}"/>
    <cellStyle name="Total 2 4 3 2 4" xfId="37732" xr:uid="{2A7B75B5-920A-43B4-ABC6-5BCBBB8B384C}"/>
    <cellStyle name="Total 2 4 3 3" xfId="13525" xr:uid="{89222C1F-E90B-46AF-8D46-0E5A8A7DA8C0}"/>
    <cellStyle name="Total 2 4 3 3 2" xfId="37733" xr:uid="{FD4D4D57-BC3F-488A-B116-76A41F909074}"/>
    <cellStyle name="Total 2 4 3 4" xfId="14021" xr:uid="{FF3DA00C-7A89-46C1-853C-C4C05E9D138D}"/>
    <cellStyle name="Total 2 4 3 4 2" xfId="37734" xr:uid="{EEE4AFEE-7057-4591-979D-97D0E5CC60D4}"/>
    <cellStyle name="Total 2 4 3 5" xfId="18426" xr:uid="{1659C979-7D8E-4EF1-A76C-FCF98AE3F76D}"/>
    <cellStyle name="Total 2 4 3 6" xfId="29150" xr:uid="{7FEDB4E0-BB0A-4B71-87BB-01F6DA8849DC}"/>
    <cellStyle name="Total 2 4 3 7" xfId="31345" xr:uid="{EF2F88B3-D6F6-4294-9645-C60EF840DC76}"/>
    <cellStyle name="Total 2 4 3 8" xfId="37731" xr:uid="{F2212665-E244-4F2F-A228-3EB6C7C8F83F}"/>
    <cellStyle name="Total 2 4 4" xfId="10999" xr:uid="{B37CA6CC-6E12-4B30-823A-F5F02C159E90}"/>
    <cellStyle name="Total 2 4 4 2" xfId="20574" xr:uid="{A9FF398D-A304-4952-B5A7-B8C0C13C801B}"/>
    <cellStyle name="Total 2 4 4 3" xfId="23070" xr:uid="{C589FD23-C2A2-4F6B-9568-682D003171C4}"/>
    <cellStyle name="Total 2 4 4 4" xfId="29152" xr:uid="{A137CE1C-9AC5-4F22-88A3-2F57C4FE68BE}"/>
    <cellStyle name="Total 2 4 4 5" xfId="37735" xr:uid="{C47DCA94-25F3-4AA9-8391-D7BA0FAAA5C2}"/>
    <cellStyle name="Total 2 4 5" xfId="13523" xr:uid="{98D79576-A6A1-4D0E-A051-5BB70F0A1D3E}"/>
    <cellStyle name="Total 2 4 5 2" xfId="37736" xr:uid="{21AFB7F5-8E58-4D71-A81A-0FF240C2AF06}"/>
    <cellStyle name="Total 2 4 6" xfId="14019" xr:uid="{CC846121-40F6-4B11-A2BD-A242FE7533CA}"/>
    <cellStyle name="Total 2 4 6 2" xfId="37737" xr:uid="{7AB3298A-6077-4219-A204-50B4D21E9022}"/>
    <cellStyle name="Total 2 4 7" xfId="14859" xr:uid="{48BC6FD9-8946-416E-B3C8-63C0693D7088}"/>
    <cellStyle name="Total 2 4 7 2" xfId="37738" xr:uid="{376DCD36-1501-4F6B-AC39-2EB64D785D31}"/>
    <cellStyle name="Total 2 4 8" xfId="18424" xr:uid="{603B17A1-3572-459E-94B6-990505EE2A42}"/>
    <cellStyle name="Total 2 4 9" xfId="21850" xr:uid="{03357A8F-CE4A-45CA-B353-FCF12A5A3AB6}"/>
    <cellStyle name="Total 2 5" xfId="2837" xr:uid="{782A3895-A19E-422E-9F5D-1736DE7B4FAF}"/>
    <cellStyle name="Total 2 5 10" xfId="37739" xr:uid="{C0D9A93E-BA4A-47FA-8759-90C2420B1F3B}"/>
    <cellStyle name="Total 2 5 2" xfId="11000" xr:uid="{40F924C7-7ABA-4F32-94EF-B973BBDC2A1C}"/>
    <cellStyle name="Total 2 5 2 2" xfId="20575" xr:uid="{56AD4CBB-D010-47BF-9182-26293B93D5E5}"/>
    <cellStyle name="Total 2 5 2 3" xfId="23071" xr:uid="{ED55CA7A-4740-42C9-B78B-9A178AF719E6}"/>
    <cellStyle name="Total 2 5 2 4" xfId="29154" xr:uid="{5379C4B2-DA08-4E2A-BF81-3C699AFDF504}"/>
    <cellStyle name="Total 2 5 2 5" xfId="37740" xr:uid="{29FFBE16-B520-4CA7-91BF-1F7109FF2FD1}"/>
    <cellStyle name="Total 2 5 3" xfId="13526" xr:uid="{EACBBCEF-62B4-4E6A-8AA3-B25979393247}"/>
    <cellStyle name="Total 2 5 3 2" xfId="37741" xr:uid="{85AD337F-09E2-44F6-AF81-DCCD07B4AAC5}"/>
    <cellStyle name="Total 2 5 4" xfId="14022" xr:uid="{5FFB50C9-1011-40A1-AEA6-F25CADB508ED}"/>
    <cellStyle name="Total 2 5 4 2" xfId="37742" xr:uid="{2676F521-0F2F-4BDD-98FE-AAA48AF133F5}"/>
    <cellStyle name="Total 2 5 5" xfId="15117" xr:uid="{DD68F58C-5AB1-458B-9653-4260C0D338F2}"/>
    <cellStyle name="Total 2 5 5 2" xfId="37743" xr:uid="{C595F9A3-338F-46E9-BA7F-5925EC9FCED8}"/>
    <cellStyle name="Total 2 5 6" xfId="18427" xr:uid="{EC40CC47-2BA7-4441-B834-504B6EF1E92D}"/>
    <cellStyle name="Total 2 5 7" xfId="21851" xr:uid="{CBD9C562-2A2A-4A90-AD39-1057352987D5}"/>
    <cellStyle name="Total 2 5 8" xfId="29153" xr:uid="{D1771EF3-0E38-4D89-A9E8-579373B7753F}"/>
    <cellStyle name="Total 2 5 9" xfId="31346" xr:uid="{80258C62-711D-4088-9BF5-8B9DF8714FEC}"/>
    <cellStyle name="Total 2 6" xfId="2838" xr:uid="{B29EFF57-6809-474B-90BB-4735D6A45F46}"/>
    <cellStyle name="Total 2 6 10" xfId="37744" xr:uid="{412F07B3-7749-4861-A484-619893C5FA58}"/>
    <cellStyle name="Total 2 6 2" xfId="11001" xr:uid="{0A8611C0-A7FC-4C2C-9D37-F24CDE43994A}"/>
    <cellStyle name="Total 2 6 2 2" xfId="20576" xr:uid="{BAA199B5-054B-4C5C-BF2E-5D912A65F24D}"/>
    <cellStyle name="Total 2 6 2 3" xfId="23072" xr:uid="{F510604B-E03A-4F52-97CB-27E531E6DC98}"/>
    <cellStyle name="Total 2 6 2 4" xfId="29156" xr:uid="{1E445154-C7F5-4A26-A8E6-8EE0CA7AFDD3}"/>
    <cellStyle name="Total 2 6 2 5" xfId="37745" xr:uid="{B98B755E-7752-4A17-A5F7-08AFAB8D5F6F}"/>
    <cellStyle name="Total 2 6 3" xfId="13527" xr:uid="{DBD2A78B-DE34-4634-902B-EF4E384913FA}"/>
    <cellStyle name="Total 2 6 3 2" xfId="37746" xr:uid="{2F6D27F5-941E-4CF6-A03A-52C72E797B26}"/>
    <cellStyle name="Total 2 6 4" xfId="14023" xr:uid="{5543BD46-47C2-4984-9285-076BCFF178C9}"/>
    <cellStyle name="Total 2 6 4 2" xfId="37747" xr:uid="{84F7FC58-192E-4C73-B5E9-13FCAE500436}"/>
    <cellStyle name="Total 2 6 5" xfId="15519" xr:uid="{7B6E9796-59FA-4EC1-9A00-AEF19BCE46F8}"/>
    <cellStyle name="Total 2 6 5 2" xfId="37748" xr:uid="{5C544FD2-06F3-42D1-85E0-A1E9E5D4A0EB}"/>
    <cellStyle name="Total 2 6 6" xfId="18428" xr:uid="{B43540A3-852C-49ED-A2F4-A166ED46CCEA}"/>
    <cellStyle name="Total 2 6 7" xfId="21852" xr:uid="{0A1FEA4C-EFF1-4E78-BF12-419B3A632637}"/>
    <cellStyle name="Total 2 6 8" xfId="29155" xr:uid="{1E5216D0-43E4-4E9E-B264-0567597E368A}"/>
    <cellStyle name="Total 2 6 9" xfId="31347" xr:uid="{6391D509-8DB7-4503-A0F7-DDE6A8622660}"/>
    <cellStyle name="Total 2 7" xfId="11002" xr:uid="{ED15CC59-F609-431B-A962-F30BAE0D0898}"/>
    <cellStyle name="Total 2 7 2" xfId="21655" xr:uid="{FCD795FC-989B-4264-AEFA-D7F4F8BB7E8F}"/>
    <cellStyle name="Total 2 7 2 2" xfId="24061" xr:uid="{66328100-1941-4295-9078-1E8A8F0A55DD}"/>
    <cellStyle name="Total 2 7 2 3" xfId="29158" xr:uid="{2586866E-6F72-467A-8BF2-CA96D14D80B3}"/>
    <cellStyle name="Total 2 7 3" xfId="18429" xr:uid="{265F6C3C-3D48-4DD8-9FF5-0805CA7715FA}"/>
    <cellStyle name="Total 2 7 4" xfId="21853" xr:uid="{208E0CCF-1176-4E87-8153-616E2145A369}"/>
    <cellStyle name="Total 2 7 5" xfId="29157" xr:uid="{A9491F58-EBF9-4953-9B6C-54184E967507}"/>
    <cellStyle name="Total 2 7 6" xfId="37749" xr:uid="{CB346716-C64C-4FA7-845E-8519D181C535}"/>
    <cellStyle name="Total 2 8" xfId="13515" xr:uid="{AD7ED2AB-3C1C-4501-81DB-D34033CD5B91}"/>
    <cellStyle name="Total 2 8 2" xfId="20572" xr:uid="{44959C08-646E-450B-B9E2-84D5E12F6F20}"/>
    <cellStyle name="Total 2 8 3" xfId="23068" xr:uid="{8595970E-236D-4FFA-B1E6-E5F2D53EDC4F}"/>
    <cellStyle name="Total 2 8 4" xfId="29159" xr:uid="{CDD9122B-23C4-4D34-8799-221A6B37814D}"/>
    <cellStyle name="Total 2 8 5" xfId="37750" xr:uid="{6184BA87-D3E8-4BF3-9CEF-45A12CED57C4}"/>
    <cellStyle name="Total 2 9" xfId="14281" xr:uid="{4815F261-5FED-4979-91D0-34094818E8E8}"/>
    <cellStyle name="Total 2 9 2" xfId="37751" xr:uid="{290CEC85-349C-4373-B251-10B8612A3E9A}"/>
    <cellStyle name="Total 3" xfId="201" xr:uid="{120AB27E-AFCA-4171-9D7C-53E157D0860B}"/>
    <cellStyle name="Total 3 10" xfId="18430" xr:uid="{02D46ABD-96DF-4900-B8B2-1AC6FA92C7FE}"/>
    <cellStyle name="Total 3 11" xfId="29160" xr:uid="{8284F999-9D98-4ABF-8DB8-684516974792}"/>
    <cellStyle name="Total 3 12" xfId="31348" xr:uid="{96952C52-648F-4B20-B79A-0D1E99F12238}"/>
    <cellStyle name="Total 3 13" xfId="32659" xr:uid="{583538D6-2ACB-4EC3-880E-324A3ADE5431}"/>
    <cellStyle name="Total 3 14" xfId="37752" xr:uid="{B3CDE413-D53F-4F29-B088-CA700B668234}"/>
    <cellStyle name="Total 3 15" xfId="39343" xr:uid="{89B56460-1A06-4A3D-A4A1-887372159091}"/>
    <cellStyle name="Total 3 2" xfId="2839" xr:uid="{65F58E18-9102-4F6F-A16E-2315F7CB177D}"/>
    <cellStyle name="Total 3 2 2" xfId="2840" xr:uid="{FEDABEAC-30C3-48FF-939F-FD0B6E6AB84F}"/>
    <cellStyle name="Total 3 2 2 10" xfId="37754" xr:uid="{142F54A9-F911-47EF-A7A6-56A088046DBF}"/>
    <cellStyle name="Total 3 2 2 2" xfId="2841" xr:uid="{3E09AECE-A110-40BC-9AA7-1517A20FFCE8}"/>
    <cellStyle name="Total 3 2 2 2 2" xfId="11003" xr:uid="{111B5CA0-E1A1-476B-AD8C-2D8290FE2EB3}"/>
    <cellStyle name="Total 3 2 2 2 2 2" xfId="21657" xr:uid="{F2509808-95E7-459F-83D1-19A1AFECB705}"/>
    <cellStyle name="Total 3 2 2 2 2 3" xfId="29164" xr:uid="{D7C135DD-32D8-447D-81F6-E88676B21867}"/>
    <cellStyle name="Total 3 2 2 2 2 4" xfId="37756" xr:uid="{9C68EC57-E0A3-475A-A58C-3B2A1CBAD719}"/>
    <cellStyle name="Total 3 2 2 2 3" xfId="13531" xr:uid="{0E27B7BD-AAEA-4392-AA72-832D4C690C35}"/>
    <cellStyle name="Total 3 2 2 2 3 2" xfId="37757" xr:uid="{9D54FD53-02E6-4DFC-9FCF-C27999C88B9E}"/>
    <cellStyle name="Total 3 2 2 2 4" xfId="14027" xr:uid="{69E40048-AA29-4E96-938A-3D44AC870631}"/>
    <cellStyle name="Total 3 2 2 2 4 2" xfId="37758" xr:uid="{BF08AEF9-C032-4BF5-A385-EFA0EEF9C7B8}"/>
    <cellStyle name="Total 3 2 2 2 5" xfId="18433" xr:uid="{874F5A9A-B6F4-410C-81FC-2EB2DB7AD638}"/>
    <cellStyle name="Total 3 2 2 2 6" xfId="29163" xr:uid="{303403DD-38D6-4D57-B5E6-5EA1DEA14BB4}"/>
    <cellStyle name="Total 3 2 2 2 7" xfId="31351" xr:uid="{7D865A9D-9D43-4B28-863E-C2A30BCC2899}"/>
    <cellStyle name="Total 3 2 2 2 8" xfId="37755" xr:uid="{41F78D6B-286D-4EB4-8D7F-5306AB983DDE}"/>
    <cellStyle name="Total 3 2 2 3" xfId="2842" xr:uid="{DD8B9C33-744F-43F0-B177-A9AFCBE4920D}"/>
    <cellStyle name="Total 3 2 2 3 2" xfId="11004" xr:uid="{B609DD2F-EFF9-45DE-9A9E-31341C393ACE}"/>
    <cellStyle name="Total 3 2 2 3 2 2" xfId="21658" xr:uid="{5DF600C5-0631-4C9E-9A87-61AC47144F14}"/>
    <cellStyle name="Total 3 2 2 3 2 3" xfId="29166" xr:uid="{B55E0F1A-1DAD-4125-9EE4-53C37D951E69}"/>
    <cellStyle name="Total 3 2 2 3 2 4" xfId="37760" xr:uid="{636B6C84-B4E9-4B0B-A0B4-455DDDA67ACC}"/>
    <cellStyle name="Total 3 2 2 3 3" xfId="13532" xr:uid="{4F7AF58E-B544-4DDB-B748-4FD765807985}"/>
    <cellStyle name="Total 3 2 2 3 3 2" xfId="37761" xr:uid="{61682B6C-1933-44A4-8D14-DEC6D026D3CC}"/>
    <cellStyle name="Total 3 2 2 3 4" xfId="14028" xr:uid="{2DFC5932-E6F6-4E26-83A6-3DDBBA2779A9}"/>
    <cellStyle name="Total 3 2 2 3 4 2" xfId="37762" xr:uid="{42ECF39D-3058-4282-AE4A-7441AF9998D8}"/>
    <cellStyle name="Total 3 2 2 3 5" xfId="18434" xr:uid="{EF9BC981-B646-414A-B27E-1E33E7772158}"/>
    <cellStyle name="Total 3 2 2 3 6" xfId="29165" xr:uid="{21C7CC84-469E-42C2-B2BF-4C8517701722}"/>
    <cellStyle name="Total 3 2 2 3 7" xfId="31352" xr:uid="{252D0AC3-FC80-4B9F-A665-484222921CFF}"/>
    <cellStyle name="Total 3 2 2 3 8" xfId="37759" xr:uid="{035A1390-548E-487F-99C0-D1F27E43C34D}"/>
    <cellStyle name="Total 3 2 2 4" xfId="11005" xr:uid="{CD4A2694-15F4-4BCB-BB74-9A27BADACBEF}"/>
    <cellStyle name="Total 3 2 2 4 2" xfId="21656" xr:uid="{25E82597-51EE-4056-8580-89490CB6A9F6}"/>
    <cellStyle name="Total 3 2 2 4 3" xfId="29167" xr:uid="{2B125E31-4BD6-44D9-A006-330CEC75F638}"/>
    <cellStyle name="Total 3 2 2 4 4" xfId="37763" xr:uid="{48FD0FB8-8B37-43AE-A59A-1BCF5D392A20}"/>
    <cellStyle name="Total 3 2 2 5" xfId="13530" xr:uid="{C8BC2119-D07C-418C-BDA7-AA043FEF6849}"/>
    <cellStyle name="Total 3 2 2 5 2" xfId="37764" xr:uid="{B714571A-FE27-4809-9254-3D8F3B344183}"/>
    <cellStyle name="Total 3 2 2 6" xfId="14026" xr:uid="{91389B7D-71A0-4D13-99DF-98DF83FCF754}"/>
    <cellStyle name="Total 3 2 2 6 2" xfId="37765" xr:uid="{22E7E221-CF07-492D-A334-03338722FA9C}"/>
    <cellStyle name="Total 3 2 2 7" xfId="18432" xr:uid="{FA3D48BD-2C62-40C3-BF70-D23495FCF229}"/>
    <cellStyle name="Total 3 2 2 8" xfId="29162" xr:uid="{070FADD7-81F0-480B-BEF9-4719AE50A2F1}"/>
    <cellStyle name="Total 3 2 2 9" xfId="31350" xr:uid="{59C04F03-88C2-4FE1-BE1C-9B65A9753D19}"/>
    <cellStyle name="Total 3 2 3" xfId="11006" xr:uid="{B2238ABA-C83C-4313-91FD-DEE8ABD113B4}"/>
    <cellStyle name="Total 3 2 3 2" xfId="20578" xr:uid="{05A0EDAF-4352-44C7-A6C3-392ADA62CB92}"/>
    <cellStyle name="Total 3 2 3 3" xfId="29168" xr:uid="{942CC934-B494-4D83-BC71-46526BC647DC}"/>
    <cellStyle name="Total 3 2 3 4" xfId="37766" xr:uid="{C04CF478-2A3F-40A3-B346-9ACAD0E87084}"/>
    <cellStyle name="Total 3 2 4" xfId="13529" xr:uid="{9C07E333-C061-4D69-BAE4-3CF51FB32195}"/>
    <cellStyle name="Total 3 2 4 2" xfId="37767" xr:uid="{6D23761F-B2D2-425F-89C8-B4F9495A921E}"/>
    <cellStyle name="Total 3 2 5" xfId="14025" xr:uid="{9C31CCA1-06CB-4BC3-B4DB-DE753CFA5CBE}"/>
    <cellStyle name="Total 3 2 5 2" xfId="37768" xr:uid="{A9B58923-BACF-4852-BD2F-2C6131609F7A}"/>
    <cellStyle name="Total 3 2 6" xfId="18431" xr:uid="{86892518-7900-4615-9E9B-26DA203AD989}"/>
    <cellStyle name="Total 3 2 7" xfId="29161" xr:uid="{7D74BF4C-BBAF-4663-9D32-ABA68C6A92CC}"/>
    <cellStyle name="Total 3 2 8" xfId="31349" xr:uid="{57FA6AE5-2F2B-4B47-AD3F-0D144AA807E0}"/>
    <cellStyle name="Total 3 2 9" xfId="37753" xr:uid="{363F8EE6-D17B-4A7D-A284-331271348AD8}"/>
    <cellStyle name="Total 3 3" xfId="2843" xr:uid="{BC6085D7-C6A3-4EF7-8558-79DE470F40C7}"/>
    <cellStyle name="Total 3 3 10" xfId="37769" xr:uid="{BBC41BF9-3C58-441B-B578-9187F7CAB407}"/>
    <cellStyle name="Total 3 3 2" xfId="2844" xr:uid="{77979CBF-9ABB-4C58-8013-6C676B74D696}"/>
    <cellStyle name="Total 3 3 2 2" xfId="11007" xr:uid="{51EBA4A7-18E2-473B-9F5D-2FE067512B4D}"/>
    <cellStyle name="Total 3 3 2 2 2" xfId="21659" xr:uid="{B5C6CFAF-195E-47BE-A7C4-C9AAFA222138}"/>
    <cellStyle name="Total 3 3 2 2 3" xfId="29171" xr:uid="{F45051F3-1F95-4593-A000-7CE5D6953C07}"/>
    <cellStyle name="Total 3 3 2 2 4" xfId="37771" xr:uid="{34D579ED-B2EF-4ABB-BD1E-C6BA17327E5D}"/>
    <cellStyle name="Total 3 3 2 3" xfId="13534" xr:uid="{7D394D63-FF4D-42F8-86BB-0AA6225A7848}"/>
    <cellStyle name="Total 3 3 2 3 2" xfId="37772" xr:uid="{EF6D6034-7790-4422-A456-8E2DD93E6A5A}"/>
    <cellStyle name="Total 3 3 2 4" xfId="14030" xr:uid="{C41BD1A1-75CE-48C5-BFFD-F3A6F0009DBA}"/>
    <cellStyle name="Total 3 3 2 4 2" xfId="37773" xr:uid="{BE42993B-14C1-46F2-9D81-06B70DB618B7}"/>
    <cellStyle name="Total 3 3 2 5" xfId="18436" xr:uid="{1A2C7A88-88CB-4015-AD76-858ECBF729CD}"/>
    <cellStyle name="Total 3 3 2 6" xfId="29170" xr:uid="{72799E4A-F20D-4509-9674-16BA45112E18}"/>
    <cellStyle name="Total 3 3 2 7" xfId="31354" xr:uid="{28038955-3584-4777-AEC4-18D94B942960}"/>
    <cellStyle name="Total 3 3 2 8" xfId="37770" xr:uid="{578914B8-AD80-4F64-8A9D-B3666A2771B6}"/>
    <cellStyle name="Total 3 3 3" xfId="2845" xr:uid="{48D48E40-BB9C-45C9-B21C-8C53CC3DB9D5}"/>
    <cellStyle name="Total 3 3 3 2" xfId="11008" xr:uid="{604C2EA4-32D0-4EA7-9EB1-7294A577B389}"/>
    <cellStyle name="Total 3 3 3 2 2" xfId="21660" xr:uid="{51DD9E00-3381-4515-9236-23F36AF0EDAD}"/>
    <cellStyle name="Total 3 3 3 2 3" xfId="29173" xr:uid="{A8C450A3-C227-4DEA-9516-AEF5E2BBEFBF}"/>
    <cellStyle name="Total 3 3 3 2 4" xfId="37775" xr:uid="{8A9BB4A4-6D76-470A-81CC-53CFB0E3794E}"/>
    <cellStyle name="Total 3 3 3 3" xfId="13535" xr:uid="{440FD052-D214-45CE-A9D1-2DF04B59743B}"/>
    <cellStyle name="Total 3 3 3 3 2" xfId="37776" xr:uid="{71AE07BD-A43E-48DF-8135-B2562AA268BA}"/>
    <cellStyle name="Total 3 3 3 4" xfId="14031" xr:uid="{36E0A114-583A-4420-8804-3A294F2BDD85}"/>
    <cellStyle name="Total 3 3 3 4 2" xfId="37777" xr:uid="{34CA35FF-0471-4E1F-BFC9-A31EF73A4FCC}"/>
    <cellStyle name="Total 3 3 3 5" xfId="18437" xr:uid="{42F67E0F-6623-423F-AA18-EADFAFEFBEE2}"/>
    <cellStyle name="Total 3 3 3 6" xfId="29172" xr:uid="{B52573FF-5CF6-456F-B8BA-20165CF1BA75}"/>
    <cellStyle name="Total 3 3 3 7" xfId="31355" xr:uid="{B0E1BF0A-1E98-4FDB-8D10-8E16C450124C}"/>
    <cellStyle name="Total 3 3 3 8" xfId="37774" xr:uid="{4047F129-3ADC-4069-BF5E-AC852E861D67}"/>
    <cellStyle name="Total 3 3 4" xfId="11009" xr:uid="{593B5ED4-C0AA-45CD-B713-BEE1C4417D3B}"/>
    <cellStyle name="Total 3 3 4 2" xfId="20579" xr:uid="{0F9D28D4-E6AF-4541-A5C9-DD4FAB9DFAE6}"/>
    <cellStyle name="Total 3 3 4 3" xfId="29174" xr:uid="{DBBDBDFC-7EDC-4B54-828D-208FE1C4AD86}"/>
    <cellStyle name="Total 3 3 4 4" xfId="37778" xr:uid="{582CAFFA-0A39-459F-B849-37C37683F346}"/>
    <cellStyle name="Total 3 3 5" xfId="13533" xr:uid="{D92FE121-D8AC-4D9D-ADCA-35334B2AE905}"/>
    <cellStyle name="Total 3 3 5 2" xfId="37779" xr:uid="{AA44F345-686B-418E-822D-BF429DAB69A7}"/>
    <cellStyle name="Total 3 3 6" xfId="14029" xr:uid="{C31D7468-0A5F-4492-9A17-96F85379DE29}"/>
    <cellStyle name="Total 3 3 6 2" xfId="37780" xr:uid="{55AB0A5E-4596-47F0-973E-0D245657AC78}"/>
    <cellStyle name="Total 3 3 7" xfId="18435" xr:uid="{03227583-DE00-410B-A4F6-D7EA282E8A58}"/>
    <cellStyle name="Total 3 3 8" xfId="29169" xr:uid="{2BD13D39-D75D-4BD8-844E-E6BDB7E69A88}"/>
    <cellStyle name="Total 3 3 9" xfId="31353" xr:uid="{A7C7A200-99E4-4C42-AF32-56D6A4C0C782}"/>
    <cellStyle name="Total 3 4" xfId="2846" xr:uid="{42939415-841F-491A-82BC-FA06CBF409D2}"/>
    <cellStyle name="Total 3 4 10" xfId="37781" xr:uid="{DFDEFE14-F6BB-40EB-9FFC-DFEDB5D743B2}"/>
    <cellStyle name="Total 3 4 2" xfId="2847" xr:uid="{6782D8D2-2E54-4205-9896-C6E77AFB60F6}"/>
    <cellStyle name="Total 3 4 2 2" xfId="11010" xr:uid="{329F189F-9293-4D66-AFD0-B2E4EEB4EEA5}"/>
    <cellStyle name="Total 3 4 2 2 2" xfId="21662" xr:uid="{28511ADF-368E-4B93-9928-178BC9810DDF}"/>
    <cellStyle name="Total 3 4 2 2 3" xfId="29177" xr:uid="{301CFED0-FB5E-4953-9635-4479BA5DE710}"/>
    <cellStyle name="Total 3 4 2 2 4" xfId="37783" xr:uid="{71E9FFCC-4D4A-4C54-8370-05FBC788BF12}"/>
    <cellStyle name="Total 3 4 2 3" xfId="13537" xr:uid="{F44E6DC1-CF2F-410B-B010-0FD21C9EEBA5}"/>
    <cellStyle name="Total 3 4 2 3 2" xfId="37784" xr:uid="{A1E67BBB-8084-4D6F-9A9A-7E8528699607}"/>
    <cellStyle name="Total 3 4 2 4" xfId="14033" xr:uid="{F1F840CD-7F3F-4DDD-919E-0612E41DEE0E}"/>
    <cellStyle name="Total 3 4 2 4 2" xfId="37785" xr:uid="{4F217405-CD22-4776-BA3B-ACFB39A57EA2}"/>
    <cellStyle name="Total 3 4 2 5" xfId="18439" xr:uid="{96053C31-5923-4F3B-97BE-6040EBA84CCA}"/>
    <cellStyle name="Total 3 4 2 6" xfId="29176" xr:uid="{E4A52010-1755-48A3-AB06-80540D3859E4}"/>
    <cellStyle name="Total 3 4 2 7" xfId="31357" xr:uid="{79691F67-C6FF-4FA3-99E6-916B2D30E1D9}"/>
    <cellStyle name="Total 3 4 2 8" xfId="37782" xr:uid="{385D1FB5-14FF-4A02-9637-845814452214}"/>
    <cellStyle name="Total 3 4 3" xfId="2848" xr:uid="{3A0515D9-7D35-4E19-A258-A92F9AD71F9D}"/>
    <cellStyle name="Total 3 4 3 2" xfId="11011" xr:uid="{EB223835-66AA-40FD-A3CB-2CB397A518A6}"/>
    <cellStyle name="Total 3 4 3 2 2" xfId="21663" xr:uid="{26820BE2-9394-477D-803C-13FB66999C0C}"/>
    <cellStyle name="Total 3 4 3 2 3" xfId="29179" xr:uid="{315294B5-F845-49E3-BAAC-2BDB4CC778D5}"/>
    <cellStyle name="Total 3 4 3 2 4" xfId="37787" xr:uid="{C03E0342-0D7F-4D9B-9C82-31429C5FE461}"/>
    <cellStyle name="Total 3 4 3 3" xfId="13538" xr:uid="{849C98E9-4F20-4850-A571-10228EE6FCB6}"/>
    <cellStyle name="Total 3 4 3 3 2" xfId="37788" xr:uid="{1931A679-B089-4339-B2EB-1EFB3E53C640}"/>
    <cellStyle name="Total 3 4 3 4" xfId="14034" xr:uid="{2C28AFEA-236F-41A2-9107-1B4753C25217}"/>
    <cellStyle name="Total 3 4 3 4 2" xfId="37789" xr:uid="{2E9145EA-B109-4152-B203-BC22F9EBAB8E}"/>
    <cellStyle name="Total 3 4 3 5" xfId="18440" xr:uid="{8C9D9DDF-DFB6-4D2B-8378-5D4A6AA775A8}"/>
    <cellStyle name="Total 3 4 3 6" xfId="29178" xr:uid="{663872FB-1806-4946-9EA9-ADFACAF0EEE2}"/>
    <cellStyle name="Total 3 4 3 7" xfId="31358" xr:uid="{E9AE08AC-589E-4A2B-9774-CCA0231D48E4}"/>
    <cellStyle name="Total 3 4 3 8" xfId="37786" xr:uid="{EFAB301A-F0F0-43E8-819D-2150323AB99C}"/>
    <cellStyle name="Total 3 4 4" xfId="11012" xr:uid="{9520746F-140E-4B0E-B825-4E0DE3AB83FB}"/>
    <cellStyle name="Total 3 4 4 2" xfId="21661" xr:uid="{BDA64929-214C-455B-802D-2377AA36301F}"/>
    <cellStyle name="Total 3 4 4 3" xfId="29180" xr:uid="{FEDF1FFF-4152-4008-9F0F-802AD70DB0E9}"/>
    <cellStyle name="Total 3 4 4 4" xfId="37790" xr:uid="{7ADD5500-96C8-4FC4-8337-B4F800D3381E}"/>
    <cellStyle name="Total 3 4 5" xfId="13536" xr:uid="{C09F65BF-7B3D-43D7-B197-D80AFFA746FC}"/>
    <cellStyle name="Total 3 4 5 2" xfId="37791" xr:uid="{90275EDF-F52C-45D1-8453-79489704C39B}"/>
    <cellStyle name="Total 3 4 6" xfId="14032" xr:uid="{46D6E581-A8D2-4603-8178-48B173929117}"/>
    <cellStyle name="Total 3 4 6 2" xfId="37792" xr:uid="{58D0EAA3-D09F-4ADE-BD9B-7F4690DCA4F6}"/>
    <cellStyle name="Total 3 4 7" xfId="18438" xr:uid="{F2C76DF7-973C-43B9-8CF2-7B8414DCE5D2}"/>
    <cellStyle name="Total 3 4 8" xfId="29175" xr:uid="{C0BAF11C-A8B4-4E9A-AB95-BC84BC2DF572}"/>
    <cellStyle name="Total 3 4 9" xfId="31356" xr:uid="{09F4FD7F-4630-466D-928C-7FE23A8CCF89}"/>
    <cellStyle name="Total 3 5" xfId="2849" xr:uid="{BE70FFBA-8F29-4D90-943F-13D71CC79CCA}"/>
    <cellStyle name="Total 3 5 2" xfId="11013" xr:uid="{BB47534F-20CC-4F41-ABFC-353B991DC1F6}"/>
    <cellStyle name="Total 3 5 2 2" xfId="21664" xr:uid="{FFBA03FA-7131-4A54-8154-A73FB899B2D3}"/>
    <cellStyle name="Total 3 5 2 3" xfId="29182" xr:uid="{9B9CC19D-9C56-4E9C-B4F8-0B80D6FB3871}"/>
    <cellStyle name="Total 3 5 2 4" xfId="37794" xr:uid="{8F2EF3FE-8CD8-4275-8D78-198797DBD9DC}"/>
    <cellStyle name="Total 3 5 3" xfId="13539" xr:uid="{CAE921A5-F238-4AED-9158-92CF1D1CC1ED}"/>
    <cellStyle name="Total 3 5 3 2" xfId="37795" xr:uid="{69C62BF3-A55A-4FBD-9BA1-75AFE86A484D}"/>
    <cellStyle name="Total 3 5 4" xfId="14035" xr:uid="{129146EB-320C-4641-9370-56A4AC01BC30}"/>
    <cellStyle name="Total 3 5 4 2" xfId="37796" xr:uid="{0483F09C-BC1F-4047-A4FB-D9ED2D2CD145}"/>
    <cellStyle name="Total 3 5 5" xfId="18441" xr:uid="{4B0384C8-93B4-4C66-97BD-B7705535B019}"/>
    <cellStyle name="Total 3 5 6" xfId="29181" xr:uid="{99174357-EDA2-48F9-9370-6F58DA2E1C98}"/>
    <cellStyle name="Total 3 5 7" xfId="31359" xr:uid="{E6821432-8167-448E-8646-E10BF8C3C8CF}"/>
    <cellStyle name="Total 3 5 8" xfId="37793" xr:uid="{79EEE84E-7AD1-4FA5-BB74-796A6CCA5068}"/>
    <cellStyle name="Total 3 6" xfId="2850" xr:uid="{9735BA50-126C-4854-A573-5D41E929504E}"/>
    <cellStyle name="Total 3 6 2" xfId="11014" xr:uid="{2053C386-2ED0-48FA-B6D0-5AE0BBFBB63F}"/>
    <cellStyle name="Total 3 6 2 2" xfId="21665" xr:uid="{8C55DEB4-4D21-4E9D-8C15-9D0F134CF6F9}"/>
    <cellStyle name="Total 3 6 2 3" xfId="29184" xr:uid="{6DA3265D-3EF0-4215-AC37-1E27C7E81580}"/>
    <cellStyle name="Total 3 6 2 4" xfId="37798" xr:uid="{4E0AC702-324B-4DBD-A562-32274B4BD3E5}"/>
    <cellStyle name="Total 3 6 3" xfId="13540" xr:uid="{A3E6B2BA-442C-4CE3-B869-22F16656A4EA}"/>
    <cellStyle name="Total 3 6 3 2" xfId="37799" xr:uid="{DB95E830-BB8D-4603-BA26-4D4DDD4808DF}"/>
    <cellStyle name="Total 3 6 4" xfId="14036" xr:uid="{7722B24F-8D4D-402F-8489-00F8CA18A980}"/>
    <cellStyle name="Total 3 6 4 2" xfId="37800" xr:uid="{DD316A0D-84D5-43D1-8EEE-C6093A8D0B7A}"/>
    <cellStyle name="Total 3 6 5" xfId="18442" xr:uid="{E4ED9337-ED60-478A-8D4B-1350671524EC}"/>
    <cellStyle name="Total 3 6 6" xfId="29183" xr:uid="{5BB57384-168E-4529-891D-F2CEA63EAE70}"/>
    <cellStyle name="Total 3 6 7" xfId="31360" xr:uid="{A4C11FEB-B354-4A1C-A9EC-1D2D6CD6E1D2}"/>
    <cellStyle name="Total 3 6 8" xfId="37797" xr:uid="{018DA795-7937-4C9E-99B1-9FF44FFA85D3}"/>
    <cellStyle name="Total 3 7" xfId="11015" xr:uid="{A6D9C32B-B3C8-4A96-B5C5-DD6549F907A2}"/>
    <cellStyle name="Total 3 7 2" xfId="20577" xr:uid="{E9B6AE19-9426-4236-A857-371CCF2A4050}"/>
    <cellStyle name="Total 3 7 3" xfId="29185" xr:uid="{F168BDD8-FFCB-4855-9531-891DF493E291}"/>
    <cellStyle name="Total 3 7 4" xfId="37801" xr:uid="{CC54E8C3-0C15-40E6-A2AC-81F634BED11D}"/>
    <cellStyle name="Total 3 8" xfId="13528" xr:uid="{F4FFB6CF-ACCC-48CC-8EE9-7CD0804F27CE}"/>
    <cellStyle name="Total 3 8 2" xfId="37802" xr:uid="{ACDCE269-FEF8-4589-857A-B1E2CD80BFFB}"/>
    <cellStyle name="Total 3 9" xfId="14024" xr:uid="{14C58F42-1424-44FA-8E88-368A5BF29C6B}"/>
    <cellStyle name="Total 3 9 2" xfId="37803" xr:uid="{038E60F1-2AFB-4EAE-A771-8E304350040A}"/>
    <cellStyle name="Total 4" xfId="202" xr:uid="{12211560-E836-4B60-B264-8CCB51BC1510}"/>
    <cellStyle name="Total 4 10" xfId="18443" xr:uid="{88176B3E-A753-4F88-8F26-1B42EE5F8C6C}"/>
    <cellStyle name="Total 4 11" xfId="29186" xr:uid="{04135F30-C8E6-4455-8C85-0487CEBDF130}"/>
    <cellStyle name="Total 4 12" xfId="31361" xr:uid="{D5A03B60-A3DB-4D50-9146-2EBF584213FF}"/>
    <cellStyle name="Total 4 13" xfId="37804" xr:uid="{DE1F34CD-714F-4CD1-B978-08658C45B3B7}"/>
    <cellStyle name="Total 4 2" xfId="2851" xr:uid="{60DA6FC8-E534-4FE9-98EB-504728912E26}"/>
    <cellStyle name="Total 4 2 2" xfId="2852" xr:uid="{07AC12B3-41F0-40D9-9628-F30D889E0B00}"/>
    <cellStyle name="Total 4 2 2 10" xfId="37806" xr:uid="{FF8FDA1A-8ACD-4C72-8353-D4B6617658FB}"/>
    <cellStyle name="Total 4 2 2 2" xfId="2853" xr:uid="{7F8313EF-EC19-4279-8D93-B6FE32E8A944}"/>
    <cellStyle name="Total 4 2 2 2 2" xfId="11016" xr:uid="{A85A7ECB-2125-45B5-A906-93F7D4541C4F}"/>
    <cellStyle name="Total 4 2 2 2 2 2" xfId="21667" xr:uid="{665F82AD-1764-44A1-AA59-8FE93AF1713C}"/>
    <cellStyle name="Total 4 2 2 2 2 3" xfId="29190" xr:uid="{673E1D3F-918E-4530-B03A-B9BCFCF4AFF0}"/>
    <cellStyle name="Total 4 2 2 2 2 4" xfId="37808" xr:uid="{2D64D082-90AD-49C7-8295-9A87D8877C6E}"/>
    <cellStyle name="Total 4 2 2 2 3" xfId="13544" xr:uid="{1C37CCA3-C452-4504-8F7B-BA738029203A}"/>
    <cellStyle name="Total 4 2 2 2 3 2" xfId="37809" xr:uid="{AA7303FD-B9D1-4CDF-BA72-E2A55121518A}"/>
    <cellStyle name="Total 4 2 2 2 4" xfId="14040" xr:uid="{EE90426D-675A-4F94-B658-BD81A7506EDB}"/>
    <cellStyle name="Total 4 2 2 2 4 2" xfId="37810" xr:uid="{846B73D7-589E-4FF1-8747-F1F9478624DB}"/>
    <cellStyle name="Total 4 2 2 2 5" xfId="18446" xr:uid="{0E14FAD3-8722-44D0-AF42-77C606826810}"/>
    <cellStyle name="Total 4 2 2 2 6" xfId="29189" xr:uid="{BBB1C86C-81DF-4106-BC83-901AC5A76197}"/>
    <cellStyle name="Total 4 2 2 2 7" xfId="31364" xr:uid="{06690DCB-E8D7-4B0E-A124-C739825CDDE3}"/>
    <cellStyle name="Total 4 2 2 2 8" xfId="37807" xr:uid="{C3D9AE0F-DC95-4C65-9917-6F58D5ED47EE}"/>
    <cellStyle name="Total 4 2 2 3" xfId="2854" xr:uid="{3D9E80A9-DED5-4742-A1E1-673C36CE3BF9}"/>
    <cellStyle name="Total 4 2 2 3 2" xfId="11017" xr:uid="{C4CE9618-03F8-4B30-AC56-C88A33E30C8A}"/>
    <cellStyle name="Total 4 2 2 3 2 2" xfId="21668" xr:uid="{F7B8E16A-03BA-445B-869B-8D51CA9190E6}"/>
    <cellStyle name="Total 4 2 2 3 2 3" xfId="29192" xr:uid="{61B72B7F-EA0A-4CB1-ABF6-91BE5C9CB696}"/>
    <cellStyle name="Total 4 2 2 3 2 4" xfId="37812" xr:uid="{15CEAB71-500D-4E58-AF2D-BB5C0EB17CFD}"/>
    <cellStyle name="Total 4 2 2 3 3" xfId="13545" xr:uid="{866846F9-5E4A-4C11-8A6E-4D09AD94D644}"/>
    <cellStyle name="Total 4 2 2 3 3 2" xfId="37813" xr:uid="{1B4BB30F-E72F-422C-A62A-49AADAE2E75A}"/>
    <cellStyle name="Total 4 2 2 3 4" xfId="14041" xr:uid="{884EE2E5-1774-4F29-AE39-C0C5C1D8B648}"/>
    <cellStyle name="Total 4 2 2 3 4 2" xfId="37814" xr:uid="{5884C9EF-B588-4086-AD7A-3244A6A01D42}"/>
    <cellStyle name="Total 4 2 2 3 5" xfId="18447" xr:uid="{9FEE7633-8B62-40E8-AB4F-E6473DFF7003}"/>
    <cellStyle name="Total 4 2 2 3 6" xfId="29191" xr:uid="{2B0B3298-4BB6-4CD1-8AD6-235AE1E25B3E}"/>
    <cellStyle name="Total 4 2 2 3 7" xfId="31365" xr:uid="{A8C3DD96-1A9C-44C5-854B-57D276AF631A}"/>
    <cellStyle name="Total 4 2 2 3 8" xfId="37811" xr:uid="{C0CD4DD4-ED52-471F-8D0C-F1425181B9C6}"/>
    <cellStyle name="Total 4 2 2 4" xfId="11018" xr:uid="{D5AE9CE5-B7C8-43CB-91B8-C8F1C7646FD2}"/>
    <cellStyle name="Total 4 2 2 4 2" xfId="21666" xr:uid="{5860AA70-A45A-4DCA-BD90-0F5432FB995F}"/>
    <cellStyle name="Total 4 2 2 4 3" xfId="29193" xr:uid="{CE1B0C18-D635-4AFF-A672-92805D6D0828}"/>
    <cellStyle name="Total 4 2 2 4 4" xfId="37815" xr:uid="{5904E985-46D2-4B0C-A252-3B2BD29212DE}"/>
    <cellStyle name="Total 4 2 2 5" xfId="13543" xr:uid="{B4360003-CFBD-4D60-B70B-A764FCD0F797}"/>
    <cellStyle name="Total 4 2 2 5 2" xfId="37816" xr:uid="{D726DF54-1664-4020-8BBB-BA7ED78F2389}"/>
    <cellStyle name="Total 4 2 2 6" xfId="14039" xr:uid="{B78F7215-2EE7-4854-8F8B-8548DBB4F846}"/>
    <cellStyle name="Total 4 2 2 6 2" xfId="37817" xr:uid="{2AA12FE8-EBFF-400E-B49B-69631AA18640}"/>
    <cellStyle name="Total 4 2 2 7" xfId="18445" xr:uid="{FB68547B-3224-4E98-BD1E-4D46840C9D13}"/>
    <cellStyle name="Total 4 2 2 8" xfId="29188" xr:uid="{E28367B3-8E35-4F9C-AF64-66ACB8168581}"/>
    <cellStyle name="Total 4 2 2 9" xfId="31363" xr:uid="{85A8819B-C0D9-453D-98C3-8996C98ED2FC}"/>
    <cellStyle name="Total 4 2 3" xfId="11019" xr:uid="{5957C211-778D-42BC-B329-67D94EC83780}"/>
    <cellStyle name="Total 4 2 3 2" xfId="20581" xr:uid="{6D08F4E3-35FB-4295-9611-82185545C962}"/>
    <cellStyle name="Total 4 2 3 3" xfId="29194" xr:uid="{CF4349E7-2C70-437E-BA0F-1190BFDDA84D}"/>
    <cellStyle name="Total 4 2 3 4" xfId="37818" xr:uid="{81B8CE10-6ECC-4820-90F7-852C4798802A}"/>
    <cellStyle name="Total 4 2 4" xfId="13542" xr:uid="{CB679A34-C44F-4422-AAA2-66BA0B060A6E}"/>
    <cellStyle name="Total 4 2 4 2" xfId="37819" xr:uid="{6E2E86F1-8705-4EF8-9516-821CDFBECE62}"/>
    <cellStyle name="Total 4 2 5" xfId="14038" xr:uid="{5B4B6487-5EAC-4326-AFDD-61EF6AED69D5}"/>
    <cellStyle name="Total 4 2 5 2" xfId="37820" xr:uid="{96B09418-489B-4084-A8ED-5788CDAF63B9}"/>
    <cellStyle name="Total 4 2 6" xfId="18444" xr:uid="{50132EC5-634E-4AD9-AE4D-E5E6DADE4453}"/>
    <cellStyle name="Total 4 2 7" xfId="29187" xr:uid="{9270821B-672F-43F9-8B9F-4F8CA20A5920}"/>
    <cellStyle name="Total 4 2 8" xfId="31362" xr:uid="{DEBFFA31-8591-488A-AAF9-8B9D02DAFC38}"/>
    <cellStyle name="Total 4 2 9" xfId="37805" xr:uid="{FC86C0AD-D596-43D0-A131-49AA7880C672}"/>
    <cellStyle name="Total 4 3" xfId="2855" xr:uid="{9FC3F02A-8DC9-4720-B539-8BEAC01B79AB}"/>
    <cellStyle name="Total 4 3 10" xfId="37821" xr:uid="{848F3627-7EF4-4951-8A52-65B1589F913B}"/>
    <cellStyle name="Total 4 3 2" xfId="2856" xr:uid="{F010DD2E-032A-49C3-BEFF-62CD59E89925}"/>
    <cellStyle name="Total 4 3 2 2" xfId="11020" xr:uid="{9DE72D03-40C1-48BD-BFFA-999B33EA5B0B}"/>
    <cellStyle name="Total 4 3 2 2 2" xfId="21669" xr:uid="{C47E5925-B341-42FB-A1A0-363CD4819228}"/>
    <cellStyle name="Total 4 3 2 2 3" xfId="29197" xr:uid="{D5BE5354-ED4D-49F4-824F-E6E199E2557C}"/>
    <cellStyle name="Total 4 3 2 2 4" xfId="37823" xr:uid="{918F46D5-ED75-49F7-8896-DD3B7B0EECEC}"/>
    <cellStyle name="Total 4 3 2 3" xfId="13547" xr:uid="{A13EC776-8742-45BB-90D3-8795CE133101}"/>
    <cellStyle name="Total 4 3 2 3 2" xfId="37824" xr:uid="{309B56E2-845D-49B3-9E00-EB4512AD8CF1}"/>
    <cellStyle name="Total 4 3 2 4" xfId="14043" xr:uid="{4C6FCC4C-539D-45CB-8537-B5C921C62BF0}"/>
    <cellStyle name="Total 4 3 2 4 2" xfId="37825" xr:uid="{C2AAC988-29D1-4E79-B28C-61E83F76B362}"/>
    <cellStyle name="Total 4 3 2 5" xfId="18449" xr:uid="{BF87EEF5-0382-46E6-BEFE-5C37EBCAD3CC}"/>
    <cellStyle name="Total 4 3 2 6" xfId="29196" xr:uid="{C2F9B02F-A7E9-44E0-A3BC-6790BF73D50E}"/>
    <cellStyle name="Total 4 3 2 7" xfId="31367" xr:uid="{551548D8-CBA0-487F-A41A-FA9AD015B147}"/>
    <cellStyle name="Total 4 3 2 8" xfId="37822" xr:uid="{5728599E-983A-4C49-901E-5E2FF5685DCF}"/>
    <cellStyle name="Total 4 3 3" xfId="2857" xr:uid="{D9B8BCBC-0496-4B45-9082-78D61B74DCF2}"/>
    <cellStyle name="Total 4 3 3 2" xfId="11021" xr:uid="{52F6450E-60DA-456D-96C3-E449F9DAE7C1}"/>
    <cellStyle name="Total 4 3 3 2 2" xfId="21670" xr:uid="{8B044193-FAB1-42F1-A35B-51C9D39ADE45}"/>
    <cellStyle name="Total 4 3 3 2 3" xfId="29199" xr:uid="{92E9AC26-59E8-4B4A-B409-E87C9DC5F112}"/>
    <cellStyle name="Total 4 3 3 2 4" xfId="37827" xr:uid="{F902FA75-7070-4ECD-BB84-83C6D516A91D}"/>
    <cellStyle name="Total 4 3 3 3" xfId="13548" xr:uid="{C41964EB-E9DA-49A4-AF4F-8AE8EC801C08}"/>
    <cellStyle name="Total 4 3 3 3 2" xfId="37828" xr:uid="{3736FEE4-A916-4378-8630-05685B97464F}"/>
    <cellStyle name="Total 4 3 3 4" xfId="14044" xr:uid="{E14FA9E2-F00B-437C-A60C-B3392E7F8479}"/>
    <cellStyle name="Total 4 3 3 4 2" xfId="37829" xr:uid="{D63711A7-8A30-469C-8EEC-D04D4C046F7A}"/>
    <cellStyle name="Total 4 3 3 5" xfId="18450" xr:uid="{BC03C799-5467-4B0C-8BB0-546DD8E9016B}"/>
    <cellStyle name="Total 4 3 3 6" xfId="29198" xr:uid="{5C6540B4-8F76-4797-B407-9F718BD299E0}"/>
    <cellStyle name="Total 4 3 3 7" xfId="31368" xr:uid="{BACEE239-944C-44B0-805A-CE3F61CB98BA}"/>
    <cellStyle name="Total 4 3 3 8" xfId="37826" xr:uid="{11E922CF-3848-4B8C-BA1B-E63E8B301000}"/>
    <cellStyle name="Total 4 3 4" xfId="11022" xr:uid="{389D12C9-ADC2-423F-8865-B28CF03E8AEA}"/>
    <cellStyle name="Total 4 3 4 2" xfId="20582" xr:uid="{2A017C2B-9C66-426C-BCF0-61FC7C9FFDC4}"/>
    <cellStyle name="Total 4 3 4 3" xfId="29200" xr:uid="{05D53E04-59E9-4E29-8547-1D87B67DEB4F}"/>
    <cellStyle name="Total 4 3 4 4" xfId="37830" xr:uid="{BB2521B0-F0A8-4A12-A37D-FB5A4A3B1A04}"/>
    <cellStyle name="Total 4 3 5" xfId="13546" xr:uid="{F91F7650-E18F-46AE-8B00-76387D1454E0}"/>
    <cellStyle name="Total 4 3 5 2" xfId="37831" xr:uid="{02DAC831-F874-48E8-BAF1-734052C10308}"/>
    <cellStyle name="Total 4 3 6" xfId="14042" xr:uid="{DA616EB4-1BCB-4851-A365-6C436A9B417E}"/>
    <cellStyle name="Total 4 3 6 2" xfId="37832" xr:uid="{C13F3A99-0F87-495F-B19B-D108371116B7}"/>
    <cellStyle name="Total 4 3 7" xfId="18448" xr:uid="{E62558AC-5091-4451-AC78-44B4D980B37C}"/>
    <cellStyle name="Total 4 3 8" xfId="29195" xr:uid="{AB77AEEE-A45E-4B72-BCCF-6EA31FAD9955}"/>
    <cellStyle name="Total 4 3 9" xfId="31366" xr:uid="{8E92995C-F7AD-4411-8616-D9E0AD8537E6}"/>
    <cellStyle name="Total 4 4" xfId="2858" xr:uid="{4F3CF495-3DAB-41C8-BBCE-5A1DA10A8421}"/>
    <cellStyle name="Total 4 4 10" xfId="37833" xr:uid="{39A70457-FF40-4C53-8B9E-9A5AF9341509}"/>
    <cellStyle name="Total 4 4 2" xfId="2859" xr:uid="{CEF7B0B2-8611-4E39-A673-FC4CC8FA0981}"/>
    <cellStyle name="Total 4 4 2 2" xfId="11023" xr:uid="{E10ED890-61AC-48AF-8E7F-58D138AE7238}"/>
    <cellStyle name="Total 4 4 2 2 2" xfId="21672" xr:uid="{1BCA1AA3-8B99-4E0C-9395-8F39192FADB7}"/>
    <cellStyle name="Total 4 4 2 2 3" xfId="29203" xr:uid="{8EF6A010-3389-487F-A0B8-A9ABD90926C3}"/>
    <cellStyle name="Total 4 4 2 2 4" xfId="37835" xr:uid="{1B0358BA-38B1-42E6-B112-EDC05987FA5D}"/>
    <cellStyle name="Total 4 4 2 3" xfId="13550" xr:uid="{D2EEBFD4-C9B7-4E7F-A770-360050FB5DF8}"/>
    <cellStyle name="Total 4 4 2 3 2" xfId="37836" xr:uid="{1AFD12E8-9A79-45E2-96A3-884B9E01F8EF}"/>
    <cellStyle name="Total 4 4 2 4" xfId="14046" xr:uid="{46097734-1274-4C99-9FCC-574E11492B22}"/>
    <cellStyle name="Total 4 4 2 4 2" xfId="37837" xr:uid="{F1563B8D-F456-4FCF-A4FF-8FD70A863B12}"/>
    <cellStyle name="Total 4 4 2 5" xfId="18452" xr:uid="{505ED5B9-871A-413C-8C9D-24F16D3B5C93}"/>
    <cellStyle name="Total 4 4 2 6" xfId="29202" xr:uid="{558DF77E-7361-4BF5-BA6F-D2EA11F12253}"/>
    <cellStyle name="Total 4 4 2 7" xfId="31370" xr:uid="{D7033B78-539E-44D0-BA6E-5128EBA82250}"/>
    <cellStyle name="Total 4 4 2 8" xfId="37834" xr:uid="{6F8C9BDD-5854-488F-9EEF-E59F744FDE77}"/>
    <cellStyle name="Total 4 4 3" xfId="2860" xr:uid="{C1659809-9BD0-4BE0-A759-3EACBAA850E2}"/>
    <cellStyle name="Total 4 4 3 2" xfId="11024" xr:uid="{54FFC14C-9AEC-4ECB-B153-9046D9630DE8}"/>
    <cellStyle name="Total 4 4 3 2 2" xfId="21673" xr:uid="{D628498A-5A6A-49C5-BBC0-BDC4B31871FE}"/>
    <cellStyle name="Total 4 4 3 2 3" xfId="29205" xr:uid="{D06D83EE-2519-4C07-BC03-3BB2BAF9CA30}"/>
    <cellStyle name="Total 4 4 3 2 4" xfId="37839" xr:uid="{52819F8D-6CB1-4A83-8231-9E24C2F4987F}"/>
    <cellStyle name="Total 4 4 3 3" xfId="13551" xr:uid="{C4A73955-5961-483F-B311-B6CA6D902D9A}"/>
    <cellStyle name="Total 4 4 3 3 2" xfId="37840" xr:uid="{E47C0293-292A-4FCF-B907-AAB44A2ACB24}"/>
    <cellStyle name="Total 4 4 3 4" xfId="14047" xr:uid="{F17244E3-C7AE-4EC9-A17A-8CC7A005C9B4}"/>
    <cellStyle name="Total 4 4 3 4 2" xfId="37841" xr:uid="{6AAA538C-0BAE-4E42-8CB4-A35F048A45B6}"/>
    <cellStyle name="Total 4 4 3 5" xfId="18453" xr:uid="{AB18912F-180E-4862-9517-33CCBBFAD77C}"/>
    <cellStyle name="Total 4 4 3 6" xfId="29204" xr:uid="{992B3A86-02FD-4F61-9CF4-A09982EF7BA3}"/>
    <cellStyle name="Total 4 4 3 7" xfId="31371" xr:uid="{B66F0F54-3F50-4884-9AA0-B587849B8E47}"/>
    <cellStyle name="Total 4 4 3 8" xfId="37838" xr:uid="{4920D50B-ACED-4722-A53A-9A5207CC83A4}"/>
    <cellStyle name="Total 4 4 4" xfId="11025" xr:uid="{5E1C145F-D164-4DFF-8F0C-2FA50D76D5CA}"/>
    <cellStyle name="Total 4 4 4 2" xfId="21671" xr:uid="{E03B2133-AC7A-4091-A082-306553D6E461}"/>
    <cellStyle name="Total 4 4 4 3" xfId="29206" xr:uid="{7B8AE3FD-BB93-4934-83B3-1BFF2DCE46B2}"/>
    <cellStyle name="Total 4 4 4 4" xfId="37842" xr:uid="{7C63F7B5-0CF3-46BF-BB84-FA7CFD60E80F}"/>
    <cellStyle name="Total 4 4 5" xfId="13549" xr:uid="{D5A91986-796A-4BBA-AA0F-C64B315AE670}"/>
    <cellStyle name="Total 4 4 5 2" xfId="37843" xr:uid="{FEF1D08B-1096-490F-A656-B0860BFD9E84}"/>
    <cellStyle name="Total 4 4 6" xfId="14045" xr:uid="{EAF447EA-DF51-4427-A3F5-84E39C641182}"/>
    <cellStyle name="Total 4 4 6 2" xfId="37844" xr:uid="{2BF24C97-C1CB-4991-9E74-8552FED58690}"/>
    <cellStyle name="Total 4 4 7" xfId="18451" xr:uid="{6073D57F-7A81-4FDE-BF04-5C533A32FF29}"/>
    <cellStyle name="Total 4 4 8" xfId="29201" xr:uid="{467656BE-DF20-4CF5-9310-F38859270D7F}"/>
    <cellStyle name="Total 4 4 9" xfId="31369" xr:uid="{32C99946-6C82-4EB4-A278-807BB66FA124}"/>
    <cellStyle name="Total 4 5" xfId="2861" xr:uid="{57423881-C3EB-4461-B8E5-B0790CF77682}"/>
    <cellStyle name="Total 4 5 2" xfId="11026" xr:uid="{9EE78D4B-16B9-4A0D-BF4E-5444941D8E97}"/>
    <cellStyle name="Total 4 5 2 2" xfId="21674" xr:uid="{B2D3F365-B08F-4BE5-AFE5-A569965AA085}"/>
    <cellStyle name="Total 4 5 2 3" xfId="29208" xr:uid="{11AC56E4-2921-46A8-8592-BA50099F66DF}"/>
    <cellStyle name="Total 4 5 2 4" xfId="37846" xr:uid="{21136443-4583-422F-BF7E-4C874A710F81}"/>
    <cellStyle name="Total 4 5 3" xfId="13552" xr:uid="{DC0D8CF3-B449-40DA-95F2-8D9CF6AABD39}"/>
    <cellStyle name="Total 4 5 3 2" xfId="37847" xr:uid="{5168773B-ECA9-400C-99D6-A951F91DA7DD}"/>
    <cellStyle name="Total 4 5 4" xfId="14048" xr:uid="{CB484DB3-C50A-491F-AA76-2658A5038F26}"/>
    <cellStyle name="Total 4 5 4 2" xfId="37848" xr:uid="{39A49E75-F986-4548-B2D2-445860C7695E}"/>
    <cellStyle name="Total 4 5 5" xfId="18454" xr:uid="{8EF318F3-27F2-4110-9F70-9A058531A73D}"/>
    <cellStyle name="Total 4 5 6" xfId="29207" xr:uid="{ED751206-9FFA-4561-96BE-6954C41E11BC}"/>
    <cellStyle name="Total 4 5 7" xfId="31372" xr:uid="{635821AB-6D8E-45D7-AC68-46FA3B86EF6C}"/>
    <cellStyle name="Total 4 5 8" xfId="37845" xr:uid="{9CCCCF80-990A-4CAF-A5B6-9036451AAF7A}"/>
    <cellStyle name="Total 4 6" xfId="2862" xr:uid="{8160F00F-656C-4D46-8197-DF3AE1C4D715}"/>
    <cellStyle name="Total 4 6 2" xfId="11027" xr:uid="{BDFBE711-37A1-40C2-B88A-01659B43B7AF}"/>
    <cellStyle name="Total 4 6 2 2" xfId="21675" xr:uid="{0A185448-F503-4C43-BE69-C21FBB30123F}"/>
    <cellStyle name="Total 4 6 2 3" xfId="29210" xr:uid="{1DFC58D5-05D5-493F-952C-138F8B6C0DE3}"/>
    <cellStyle name="Total 4 6 2 4" xfId="37850" xr:uid="{77A8E279-2ACA-4B84-972C-9BA3AB59AFCD}"/>
    <cellStyle name="Total 4 6 3" xfId="13553" xr:uid="{29D3EDEE-ADC7-4E36-AADA-71CFF0CE1F9F}"/>
    <cellStyle name="Total 4 6 3 2" xfId="37851" xr:uid="{01BFF036-DD1A-4EE9-8DD0-FDE92FE3B112}"/>
    <cellStyle name="Total 4 6 4" xfId="14049" xr:uid="{2B882ACC-A633-4991-8B91-8A82273AAAB6}"/>
    <cellStyle name="Total 4 6 4 2" xfId="37852" xr:uid="{977AFA9D-7547-4A90-8F7F-D3BC974DB634}"/>
    <cellStyle name="Total 4 6 5" xfId="18455" xr:uid="{702065AE-8888-41ED-A06E-DBBB5804F31B}"/>
    <cellStyle name="Total 4 6 6" xfId="29209" xr:uid="{2BFB17FF-83C4-46F3-A989-5D00F60AFA24}"/>
    <cellStyle name="Total 4 6 7" xfId="31373" xr:uid="{7B5A260B-5C0E-4378-A4AE-522122B91805}"/>
    <cellStyle name="Total 4 6 8" xfId="37849" xr:uid="{9432C556-88D2-4876-B972-2F9BD2445353}"/>
    <cellStyle name="Total 4 7" xfId="11028" xr:uid="{5B1D1808-3B32-436B-90DB-8A7955129497}"/>
    <cellStyle name="Total 4 7 2" xfId="20580" xr:uid="{11C82828-A696-4BA2-9775-490D138592C9}"/>
    <cellStyle name="Total 4 7 3" xfId="29211" xr:uid="{4580A93B-DF18-4219-AECF-6802D62F02F2}"/>
    <cellStyle name="Total 4 7 4" xfId="37853" xr:uid="{788C9D83-B8C3-4CCC-AE77-7995FA0E685C}"/>
    <cellStyle name="Total 4 8" xfId="13541" xr:uid="{94879D7F-5527-40B1-893F-61DF40DB761E}"/>
    <cellStyle name="Total 4 8 2" xfId="37854" xr:uid="{18499033-3FCE-4766-8F24-CEDE585D2DEA}"/>
    <cellStyle name="Total 4 9" xfId="14037" xr:uid="{813D5954-5DAC-42D0-9683-6C2F901C30ED}"/>
    <cellStyle name="Total 4 9 2" xfId="37855" xr:uid="{1FB15D43-6DF0-49CA-A016-6038DBFBD4EE}"/>
    <cellStyle name="Total 5" xfId="203" xr:uid="{D0D4C3E6-383D-47C4-B314-FA03BC30B198}"/>
    <cellStyle name="Total 5 10" xfId="18456" xr:uid="{28BAE83E-9562-4D73-834D-97013415B4D3}"/>
    <cellStyle name="Total 5 11" xfId="29212" xr:uid="{962F0263-805C-4FA9-B092-FEED3389428E}"/>
    <cellStyle name="Total 5 12" xfId="31374" xr:uid="{C6EEB105-AF98-4B2E-9A8F-E13F856E4717}"/>
    <cellStyle name="Total 5 13" xfId="37856" xr:uid="{BB3A5EF1-3336-48AB-932A-A956E320A42F}"/>
    <cellStyle name="Total 5 2" xfId="2863" xr:uid="{5ABBAB4E-D75F-46C3-866E-335B5AA6F0BA}"/>
    <cellStyle name="Total 5 2 2" xfId="2864" xr:uid="{00A10049-F6FE-456F-A1A9-B24583DF7CDD}"/>
    <cellStyle name="Total 5 2 2 10" xfId="37858" xr:uid="{C75935C0-B970-4B81-999D-8117B0AE98A2}"/>
    <cellStyle name="Total 5 2 2 2" xfId="2865" xr:uid="{B6FE8AE7-548E-4D0D-A5A3-BF5BE74793FA}"/>
    <cellStyle name="Total 5 2 2 2 2" xfId="11029" xr:uid="{BA61B508-D270-4A53-BF3E-33F54308880C}"/>
    <cellStyle name="Total 5 2 2 2 2 2" xfId="21677" xr:uid="{F081A984-58BB-4345-832E-701DAD843996}"/>
    <cellStyle name="Total 5 2 2 2 2 3" xfId="29216" xr:uid="{9A0EF535-2D0B-4A00-B5EC-429D5F3D2FB0}"/>
    <cellStyle name="Total 5 2 2 2 2 4" xfId="37860" xr:uid="{8B63CDF6-7772-4DCF-91DA-9CEDAC7B0B60}"/>
    <cellStyle name="Total 5 2 2 2 3" xfId="13557" xr:uid="{2CD978B4-61D7-4563-8E03-CA13E6C89CE2}"/>
    <cellStyle name="Total 5 2 2 2 3 2" xfId="37861" xr:uid="{592B4888-4D36-4D3F-9583-194B077E800F}"/>
    <cellStyle name="Total 5 2 2 2 4" xfId="14053" xr:uid="{7660C5F0-75D0-49A8-95B3-046CA27DBA74}"/>
    <cellStyle name="Total 5 2 2 2 4 2" xfId="37862" xr:uid="{9E725865-CEAA-48EE-86F3-80BF81EAB0C5}"/>
    <cellStyle name="Total 5 2 2 2 5" xfId="18459" xr:uid="{CB7B8AB2-8D0B-4987-AC42-8DED3E214DB1}"/>
    <cellStyle name="Total 5 2 2 2 6" xfId="29215" xr:uid="{1475E8CA-2913-4333-B787-E14FBA3F147B}"/>
    <cellStyle name="Total 5 2 2 2 7" xfId="31377" xr:uid="{711793A2-4F08-43F5-856D-4532DDE923ED}"/>
    <cellStyle name="Total 5 2 2 2 8" xfId="37859" xr:uid="{B58C91C3-9CE1-4EDC-91B9-634AD43DACCE}"/>
    <cellStyle name="Total 5 2 2 3" xfId="2866" xr:uid="{31A8C899-17FE-489C-A589-16F82E1BE713}"/>
    <cellStyle name="Total 5 2 2 3 2" xfId="11030" xr:uid="{182106AD-89C4-4BE9-A6B4-6F80C15B860E}"/>
    <cellStyle name="Total 5 2 2 3 2 2" xfId="21678" xr:uid="{ACDED8D7-1B1C-4C87-B3D9-68F38F625CC0}"/>
    <cellStyle name="Total 5 2 2 3 2 3" xfId="29218" xr:uid="{D0D59F62-F69F-4877-AE5C-1AF6D9C7755C}"/>
    <cellStyle name="Total 5 2 2 3 2 4" xfId="37864" xr:uid="{5B29C67A-8CCD-4CBC-B56A-730CB903824B}"/>
    <cellStyle name="Total 5 2 2 3 3" xfId="13558" xr:uid="{876D35D2-A156-4D52-A2A3-2DD7F8ADDEAB}"/>
    <cellStyle name="Total 5 2 2 3 3 2" xfId="37865" xr:uid="{80B8ECB7-E924-4AD6-B05B-6CABD1396A8D}"/>
    <cellStyle name="Total 5 2 2 3 4" xfId="14054" xr:uid="{683646AB-5D46-4285-B8FA-87535FE945B6}"/>
    <cellStyle name="Total 5 2 2 3 4 2" xfId="37866" xr:uid="{94DF1C76-138F-45FC-A27E-5EA50CE8B3B7}"/>
    <cellStyle name="Total 5 2 2 3 5" xfId="18460" xr:uid="{C11827E6-B0EA-4A8C-97EA-33AFD91CF578}"/>
    <cellStyle name="Total 5 2 2 3 6" xfId="29217" xr:uid="{AB1C60CD-083B-44FE-A655-8F762651004C}"/>
    <cellStyle name="Total 5 2 2 3 7" xfId="31378" xr:uid="{65B4A418-C65E-455D-BD47-D58DB4E3698A}"/>
    <cellStyle name="Total 5 2 2 3 8" xfId="37863" xr:uid="{11EBCE0F-E63E-4A7B-85D9-055C540D59F3}"/>
    <cellStyle name="Total 5 2 2 4" xfId="11031" xr:uid="{7951C96D-EEDB-44FC-BCB6-1E1E401C87BB}"/>
    <cellStyle name="Total 5 2 2 4 2" xfId="21676" xr:uid="{9EE42124-E10F-4ACE-8D83-C29B213DE032}"/>
    <cellStyle name="Total 5 2 2 4 3" xfId="29219" xr:uid="{A2FA4E3C-C782-4F33-A8D5-8F52C67ED674}"/>
    <cellStyle name="Total 5 2 2 4 4" xfId="37867" xr:uid="{5AE103D3-6619-492C-A4B5-60DE6D6D14BC}"/>
    <cellStyle name="Total 5 2 2 5" xfId="13556" xr:uid="{1C1A1B2D-1E0A-4EC7-A4B1-B211961A7498}"/>
    <cellStyle name="Total 5 2 2 5 2" xfId="37868" xr:uid="{DE433946-8223-4C91-9A79-0B8C5A6F08E1}"/>
    <cellStyle name="Total 5 2 2 6" xfId="14052" xr:uid="{B6F93A96-73C2-4CDC-9351-D6BF17F43E06}"/>
    <cellStyle name="Total 5 2 2 6 2" xfId="37869" xr:uid="{0955F421-EF1E-4FA8-8362-31892F49395C}"/>
    <cellStyle name="Total 5 2 2 7" xfId="18458" xr:uid="{96D24D55-59F6-4C50-9E53-F8E2AA190E5C}"/>
    <cellStyle name="Total 5 2 2 8" xfId="29214" xr:uid="{B97DC818-AA96-4878-AB41-0DA5949E7704}"/>
    <cellStyle name="Total 5 2 2 9" xfId="31376" xr:uid="{4FB7B132-0103-485C-8B87-5DF9B83D5B14}"/>
    <cellStyle name="Total 5 2 3" xfId="11032" xr:uid="{1B9D43FC-23E8-4341-A0BE-721EAE8E4C15}"/>
    <cellStyle name="Total 5 2 3 2" xfId="20584" xr:uid="{89894861-5011-42D8-A31F-26E4BBF2EDE2}"/>
    <cellStyle name="Total 5 2 3 3" xfId="29220" xr:uid="{76BD9656-DE05-4E75-9FE6-1981B1267A33}"/>
    <cellStyle name="Total 5 2 3 4" xfId="37870" xr:uid="{4BF9254A-403E-40BF-9571-8BBA66612519}"/>
    <cellStyle name="Total 5 2 4" xfId="13555" xr:uid="{4EB62E97-9F5C-4AF0-9B11-D26BF6572EA9}"/>
    <cellStyle name="Total 5 2 4 2" xfId="37871" xr:uid="{3288B68C-63A6-4686-9EC5-56BADF210E73}"/>
    <cellStyle name="Total 5 2 5" xfId="14051" xr:uid="{D3F2143B-BF22-49D0-9611-36F673A2095F}"/>
    <cellStyle name="Total 5 2 5 2" xfId="37872" xr:uid="{30E81E05-52F1-46FE-8B5C-618E4EAA7F27}"/>
    <cellStyle name="Total 5 2 6" xfId="18457" xr:uid="{163143E5-80A6-43A3-8A8D-180D243BFFE6}"/>
    <cellStyle name="Total 5 2 7" xfId="29213" xr:uid="{C2EA5CC4-BC0D-4839-8D03-020DEE51D49F}"/>
    <cellStyle name="Total 5 2 8" xfId="31375" xr:uid="{938EC2F5-947D-4175-8CD1-7AEE7C447329}"/>
    <cellStyle name="Total 5 2 9" xfId="37857" xr:uid="{6FBE8115-38BC-4647-85A8-203E9CCD1A2C}"/>
    <cellStyle name="Total 5 3" xfId="2867" xr:uid="{30FD61B5-8042-4B1B-A692-A652EF3E2490}"/>
    <cellStyle name="Total 5 3 10" xfId="37873" xr:uid="{FAF7F180-6072-4B10-8426-279A22BC65AE}"/>
    <cellStyle name="Total 5 3 2" xfId="2868" xr:uid="{ED8DF8CE-EBB7-4611-9DCA-A1768BA52738}"/>
    <cellStyle name="Total 5 3 2 2" xfId="11033" xr:uid="{5CEF9D35-3EBB-4AA9-B58B-E314CBD0C420}"/>
    <cellStyle name="Total 5 3 2 2 2" xfId="21679" xr:uid="{252B217C-EDCA-48AE-B53A-446732FBAAA7}"/>
    <cellStyle name="Total 5 3 2 2 3" xfId="29223" xr:uid="{44F97FBE-9AF8-43C6-A53C-8C8CB0A962F2}"/>
    <cellStyle name="Total 5 3 2 2 4" xfId="37875" xr:uid="{462D503B-7768-457B-95C4-E1B656466DA9}"/>
    <cellStyle name="Total 5 3 2 3" xfId="13560" xr:uid="{D098D5B7-DDD4-4A7B-B364-6D2EF42E5A59}"/>
    <cellStyle name="Total 5 3 2 3 2" xfId="37876" xr:uid="{C83E8DD6-195E-4D3D-83C7-C2DC5DDBE887}"/>
    <cellStyle name="Total 5 3 2 4" xfId="14056" xr:uid="{E808F438-F6A2-439F-BBD4-FDB6E53DAB28}"/>
    <cellStyle name="Total 5 3 2 4 2" xfId="37877" xr:uid="{A8C325EB-6A33-4EE3-A06A-002B8F40418E}"/>
    <cellStyle name="Total 5 3 2 5" xfId="18462" xr:uid="{ED780BBE-FD9D-4438-9734-2355003C614A}"/>
    <cellStyle name="Total 5 3 2 6" xfId="29222" xr:uid="{D9B8C07B-EEA0-4770-B93D-2681054DBE90}"/>
    <cellStyle name="Total 5 3 2 7" xfId="31380" xr:uid="{25199509-01EC-4475-B04D-F07621EA007C}"/>
    <cellStyle name="Total 5 3 2 8" xfId="37874" xr:uid="{F7CC4B74-32A0-4A71-AA06-020E27F948F4}"/>
    <cellStyle name="Total 5 3 3" xfId="2869" xr:uid="{D1EFBCD5-EFAC-40AC-86F7-FFD4A410DEA8}"/>
    <cellStyle name="Total 5 3 3 2" xfId="11034" xr:uid="{FE6855E9-2430-47EE-978D-587A791AB913}"/>
    <cellStyle name="Total 5 3 3 2 2" xfId="21680" xr:uid="{4FF169A0-CA0D-4F40-8D34-269D3EEE7E70}"/>
    <cellStyle name="Total 5 3 3 2 3" xfId="29225" xr:uid="{87206863-8560-4A2A-ABC8-0F8C740D065C}"/>
    <cellStyle name="Total 5 3 3 2 4" xfId="37879" xr:uid="{81CE91F3-69D6-4F42-8735-2790404359F2}"/>
    <cellStyle name="Total 5 3 3 3" xfId="13561" xr:uid="{6679DB3C-9546-4301-835F-B9854106D1C3}"/>
    <cellStyle name="Total 5 3 3 3 2" xfId="37880" xr:uid="{4B3EE5D6-7368-4267-8F25-C90D2102FC94}"/>
    <cellStyle name="Total 5 3 3 4" xfId="14057" xr:uid="{055C4B19-7D8F-4CC0-B71E-F834A5ED9DBB}"/>
    <cellStyle name="Total 5 3 3 4 2" xfId="37881" xr:uid="{580A1B85-0DCA-40E8-ADB9-7BB63E481C5A}"/>
    <cellStyle name="Total 5 3 3 5" xfId="18463" xr:uid="{CF21F082-4522-4ACA-A428-B06A0FADDBC8}"/>
    <cellStyle name="Total 5 3 3 6" xfId="29224" xr:uid="{EE73C686-A4ED-4EAE-A1EA-4A2D87C3BDE9}"/>
    <cellStyle name="Total 5 3 3 7" xfId="31381" xr:uid="{4FD110CB-9B99-4E1D-A59B-B3A87B512AF3}"/>
    <cellStyle name="Total 5 3 3 8" xfId="37878" xr:uid="{42A08FE8-D568-4F2A-A53D-C5C89DB8052C}"/>
    <cellStyle name="Total 5 3 4" xfId="11035" xr:uid="{E4F9F854-9B98-43F0-880C-344B213A567E}"/>
    <cellStyle name="Total 5 3 4 2" xfId="20585" xr:uid="{D5105737-A9E7-40B5-99BC-E212E3108FA7}"/>
    <cellStyle name="Total 5 3 4 3" xfId="29226" xr:uid="{331B7EB1-7B1A-418A-AD7B-D9B7B340C437}"/>
    <cellStyle name="Total 5 3 4 4" xfId="37882" xr:uid="{5201D16D-2CC4-4529-A179-3CB3E4323635}"/>
    <cellStyle name="Total 5 3 5" xfId="13559" xr:uid="{37384026-D1D4-4954-99D2-477985AA1383}"/>
    <cellStyle name="Total 5 3 5 2" xfId="37883" xr:uid="{38EDC88B-F256-42A3-B36D-42C6A58A3E8C}"/>
    <cellStyle name="Total 5 3 6" xfId="14055" xr:uid="{8817C405-F21C-46AB-AD98-556C6246141F}"/>
    <cellStyle name="Total 5 3 6 2" xfId="37884" xr:uid="{622B61A8-DD2C-4E4C-92DF-BC1C1A4BAA42}"/>
    <cellStyle name="Total 5 3 7" xfId="18461" xr:uid="{4FF9DDAE-A7F4-4A1F-A50F-556F1104DFEB}"/>
    <cellStyle name="Total 5 3 8" xfId="29221" xr:uid="{C0AF6C88-E855-46CB-9D2C-B5B8CC30A558}"/>
    <cellStyle name="Total 5 3 9" xfId="31379" xr:uid="{407D39D1-A90C-4162-9D7B-333E155AFAF5}"/>
    <cellStyle name="Total 5 4" xfId="2870" xr:uid="{FB7B8E1C-0EAB-44F0-8CFE-DC9F28D3C629}"/>
    <cellStyle name="Total 5 4 10" xfId="37885" xr:uid="{B8D8F504-717C-4461-82F6-1BE90A28610A}"/>
    <cellStyle name="Total 5 4 2" xfId="2871" xr:uid="{7B296065-9B60-4A48-BFA1-0921766B43AB}"/>
    <cellStyle name="Total 5 4 2 2" xfId="11036" xr:uid="{169B3DFB-CB34-46AF-951B-9C333A7ABD14}"/>
    <cellStyle name="Total 5 4 2 2 2" xfId="21682" xr:uid="{B77FA900-55DA-4227-8FF8-911B6D3BA68E}"/>
    <cellStyle name="Total 5 4 2 2 3" xfId="29229" xr:uid="{7FF080EB-4D4B-4D31-BA8D-00C345DD774B}"/>
    <cellStyle name="Total 5 4 2 2 4" xfId="37887" xr:uid="{E4241439-9A76-4CB0-B649-B95DF9C1447F}"/>
    <cellStyle name="Total 5 4 2 3" xfId="13563" xr:uid="{05D2893D-6CB3-4960-89EA-FE4B0C8B4854}"/>
    <cellStyle name="Total 5 4 2 3 2" xfId="37888" xr:uid="{26EE1681-F1C9-461B-A9FC-D3D4CD58A182}"/>
    <cellStyle name="Total 5 4 2 4" xfId="14059" xr:uid="{23A02737-117F-478C-853E-B986BC7F437D}"/>
    <cellStyle name="Total 5 4 2 4 2" xfId="37889" xr:uid="{9FB55BB5-ABC6-4FE5-8B3F-D146793189F4}"/>
    <cellStyle name="Total 5 4 2 5" xfId="18465" xr:uid="{BECE288C-2BD8-475D-A973-676A564AA080}"/>
    <cellStyle name="Total 5 4 2 6" xfId="29228" xr:uid="{4D870D8E-16F4-4557-9B92-A129BFDBCC38}"/>
    <cellStyle name="Total 5 4 2 7" xfId="31383" xr:uid="{AF3201E9-0785-467F-BB5F-B34ED40BD157}"/>
    <cellStyle name="Total 5 4 2 8" xfId="37886" xr:uid="{C0DD7DE0-9AD6-41E1-8219-57CD356161CC}"/>
    <cellStyle name="Total 5 4 3" xfId="2872" xr:uid="{9D1999EE-7CE5-4BA5-B790-0225C8FC7D0C}"/>
    <cellStyle name="Total 5 4 3 2" xfId="11037" xr:uid="{40E13760-DDD7-4B5B-ADDD-E3112BB07AB5}"/>
    <cellStyle name="Total 5 4 3 2 2" xfId="21683" xr:uid="{C4C489BC-E916-407E-9FB6-917E27262D05}"/>
    <cellStyle name="Total 5 4 3 2 3" xfId="29231" xr:uid="{FDDEB1A3-3412-4BE1-8355-1BF812CF48D8}"/>
    <cellStyle name="Total 5 4 3 2 4" xfId="37891" xr:uid="{4D9BDF22-3F04-4B54-A752-F6BAC04E8634}"/>
    <cellStyle name="Total 5 4 3 3" xfId="13564" xr:uid="{D9D28D66-6AE5-4B05-8040-F40EC5FF696B}"/>
    <cellStyle name="Total 5 4 3 3 2" xfId="37892" xr:uid="{CE3AB583-CADB-4CDC-86F7-E914D45344FC}"/>
    <cellStyle name="Total 5 4 3 4" xfId="14060" xr:uid="{8D3ADF5C-27CA-4A6E-AF5C-FCD7A6596B9A}"/>
    <cellStyle name="Total 5 4 3 4 2" xfId="37893" xr:uid="{58956ADA-E1BA-4F3B-AE09-F4B244977B2E}"/>
    <cellStyle name="Total 5 4 3 5" xfId="18466" xr:uid="{5AF846A2-BA0E-4193-8F32-B3DDA072CE61}"/>
    <cellStyle name="Total 5 4 3 6" xfId="29230" xr:uid="{9034457E-9B4E-4A74-A27F-7CB21FBE77E5}"/>
    <cellStyle name="Total 5 4 3 7" xfId="31384" xr:uid="{668DB291-C89D-4647-8606-69A06645BAA7}"/>
    <cellStyle name="Total 5 4 3 8" xfId="37890" xr:uid="{BFD505BB-8B1D-4906-B763-19D420DD70EC}"/>
    <cellStyle name="Total 5 4 4" xfId="11038" xr:uid="{841DB4A0-6F5A-4B5E-B3E7-198020ECBD10}"/>
    <cellStyle name="Total 5 4 4 2" xfId="21681" xr:uid="{AF8F1E4D-1FD6-4B27-B4F3-7AFDE57A7C8C}"/>
    <cellStyle name="Total 5 4 4 3" xfId="29232" xr:uid="{722E2BC4-02C4-4AE1-9C5D-49A5765AD629}"/>
    <cellStyle name="Total 5 4 4 4" xfId="37894" xr:uid="{8ECA705A-62B6-4267-A809-EB5DB2B710B0}"/>
    <cellStyle name="Total 5 4 5" xfId="13562" xr:uid="{C0E6326B-0578-4FB9-96CD-E557CAAB7610}"/>
    <cellStyle name="Total 5 4 5 2" xfId="37895" xr:uid="{7DE1AEBA-833C-462F-B1EC-462383243718}"/>
    <cellStyle name="Total 5 4 6" xfId="14058" xr:uid="{A8F462CD-A76A-4091-9A64-3ACF74D90459}"/>
    <cellStyle name="Total 5 4 6 2" xfId="37896" xr:uid="{58E3BC81-397D-4C6B-A5F3-A1E4680BE6A6}"/>
    <cellStyle name="Total 5 4 7" xfId="18464" xr:uid="{4EB94922-E0AA-4630-8A21-B7779E4FC0F3}"/>
    <cellStyle name="Total 5 4 8" xfId="29227" xr:uid="{6F06145C-52EC-487D-A6DB-EAA1B5EC878C}"/>
    <cellStyle name="Total 5 4 9" xfId="31382" xr:uid="{FCF7D179-C255-4DA5-BD00-8721B245812C}"/>
    <cellStyle name="Total 5 5" xfId="2873" xr:uid="{DCB25621-79CF-464F-9A4B-DFFA530F2592}"/>
    <cellStyle name="Total 5 5 2" xfId="11039" xr:uid="{4EB5EFE8-2519-4F7E-B1A6-A21B27DD71F3}"/>
    <cellStyle name="Total 5 5 2 2" xfId="21684" xr:uid="{9A5EF36F-4159-4B1E-88BD-7A101A5CD938}"/>
    <cellStyle name="Total 5 5 2 3" xfId="29234" xr:uid="{0F8776FD-B8E9-42B7-9F2E-821223484AE0}"/>
    <cellStyle name="Total 5 5 2 4" xfId="37898" xr:uid="{7C2470F8-40C0-480C-B752-CE3A18C37D7B}"/>
    <cellStyle name="Total 5 5 3" xfId="13565" xr:uid="{85E12BB1-D81E-4743-B8C2-ED2840E4DBEA}"/>
    <cellStyle name="Total 5 5 3 2" xfId="37899" xr:uid="{A7325633-3E98-4FDB-9377-6BDDDD6A9311}"/>
    <cellStyle name="Total 5 5 4" xfId="14061" xr:uid="{60A7EF0C-C449-410E-AFB3-74ABFF27EAB5}"/>
    <cellStyle name="Total 5 5 4 2" xfId="37900" xr:uid="{2F5CB213-D6B1-4C61-83F5-CE29EE4FA535}"/>
    <cellStyle name="Total 5 5 5" xfId="18467" xr:uid="{23999136-D46C-430D-BA11-B3F6CA6749DD}"/>
    <cellStyle name="Total 5 5 6" xfId="29233" xr:uid="{384EDC7E-D582-45BC-B8B9-4D20EC58ABA8}"/>
    <cellStyle name="Total 5 5 7" xfId="31385" xr:uid="{8CE82110-AF7F-4084-81FD-8D85C7BDE928}"/>
    <cellStyle name="Total 5 5 8" xfId="37897" xr:uid="{1ECAFC05-C147-4F7A-9432-F185125B3216}"/>
    <cellStyle name="Total 5 6" xfId="2874" xr:uid="{F453C2A5-FC4F-4EEC-9A95-400E0244374E}"/>
    <cellStyle name="Total 5 6 2" xfId="11040" xr:uid="{698EA9AD-672D-49C2-85DF-B6AA04D0878F}"/>
    <cellStyle name="Total 5 6 2 2" xfId="21685" xr:uid="{B6619844-8598-444F-987F-CD656B285D45}"/>
    <cellStyle name="Total 5 6 2 3" xfId="29236" xr:uid="{18D91106-3A86-416D-9A10-DB5C91D3192D}"/>
    <cellStyle name="Total 5 6 2 4" xfId="37902" xr:uid="{1C8FB770-8A0D-4D19-857F-D938E0160A4A}"/>
    <cellStyle name="Total 5 6 3" xfId="13566" xr:uid="{4031D39D-5EC2-472C-B621-AE897530DFE1}"/>
    <cellStyle name="Total 5 6 3 2" xfId="37903" xr:uid="{0331A61C-118C-40E1-A45D-705281B3386C}"/>
    <cellStyle name="Total 5 6 4" xfId="14062" xr:uid="{A175E321-5177-4CA0-85B7-54BCCE307527}"/>
    <cellStyle name="Total 5 6 4 2" xfId="37904" xr:uid="{8D6DFEB7-4C97-40D4-972A-F6B1445B1E57}"/>
    <cellStyle name="Total 5 6 5" xfId="18468" xr:uid="{2FAC7989-220A-4F10-893A-2AF8F4DF1569}"/>
    <cellStyle name="Total 5 6 6" xfId="29235" xr:uid="{F5C8E9DE-C927-4C1D-8555-D3EC656B0E26}"/>
    <cellStyle name="Total 5 6 7" xfId="31386" xr:uid="{F8EAE810-BA78-465D-AA33-59104DEE18B7}"/>
    <cellStyle name="Total 5 6 8" xfId="37901" xr:uid="{E1183183-9BB0-4F83-B667-464EF04990E2}"/>
    <cellStyle name="Total 5 7" xfId="11041" xr:uid="{1908F84F-D88D-4D4A-8CE6-B725A882EA06}"/>
    <cellStyle name="Total 5 7 2" xfId="20583" xr:uid="{96F062F6-4F0C-490E-938E-33DF5177F92F}"/>
    <cellStyle name="Total 5 7 3" xfId="29237" xr:uid="{DDFB3BA3-E9F1-4A7B-A65B-680544EA33FA}"/>
    <cellStyle name="Total 5 7 4" xfId="37905" xr:uid="{24B5882B-C664-47CB-83D9-2337061B5E27}"/>
    <cellStyle name="Total 5 8" xfId="13554" xr:uid="{8DABB4F8-77E9-46AF-86A4-A43A49E71687}"/>
    <cellStyle name="Total 5 8 2" xfId="37906" xr:uid="{18D1A052-2C0C-45FC-A6E0-332E33698026}"/>
    <cellStyle name="Total 5 9" xfId="14050" xr:uid="{22059A37-7A1C-4059-9AA8-66F452092FDE}"/>
    <cellStyle name="Total 5 9 2" xfId="37907" xr:uid="{62120E92-E572-4BBF-8F80-21804F1B667F}"/>
    <cellStyle name="Total 6" xfId="2513" xr:uid="{0C0849D2-2764-4DBA-8D69-8BCEA59BF6CE}"/>
    <cellStyle name="Totale" xfId="3024" xr:uid="{9E491BB6-BFE5-452E-8487-645AC19D307B}"/>
    <cellStyle name="Totale 2" xfId="11042" xr:uid="{D7D77C21-76B5-4F6A-8A25-A07D4D383914}"/>
    <cellStyle name="Totale 2 2" xfId="21686" xr:uid="{54573783-8910-48CD-A5B4-E99B5D2E28AD}"/>
    <cellStyle name="Totale 2 3" xfId="24062" xr:uid="{E42B781B-A1BE-428E-ABA3-C47E7F2706A9}"/>
    <cellStyle name="Totale 2 4" xfId="29239" xr:uid="{E8A092D3-9942-40D5-B544-59AC90FE1631}"/>
    <cellStyle name="Totale 2 5" xfId="37909" xr:uid="{599F16F5-2914-4004-8BDB-7B84C45C9BCA}"/>
    <cellStyle name="Totale 2 6" xfId="39344" xr:uid="{1F6061FD-F92C-4E80-B3BE-9DAC236335B2}"/>
    <cellStyle name="Totale 3" xfId="13567" xr:uid="{3C530A16-FF83-473B-957F-02A0E0B47CD7}"/>
    <cellStyle name="Totale 3 2" xfId="37910" xr:uid="{99A78D97-E195-4C98-805B-13B473C98CE0}"/>
    <cellStyle name="Totale 4" xfId="14282" xr:uid="{12914A3E-64F7-478C-82CA-74AD9EE7A8BD}"/>
    <cellStyle name="Totale 4 2" xfId="37911" xr:uid="{A0601E5C-E548-4B22-BC27-696B3DBFC53D}"/>
    <cellStyle name="Totale 5" xfId="18469" xr:uid="{3EAE5441-9F9E-4375-AD80-C8A85E96234A}"/>
    <cellStyle name="Totale 6" xfId="21854" xr:uid="{555FB73D-0F30-4B09-B14F-CB998F040468}"/>
    <cellStyle name="Totale 7" xfId="29238" xr:uid="{BA7FE9AD-857F-47D7-B2EB-339CDFE73227}"/>
    <cellStyle name="Totale 8" xfId="31387" xr:uid="{FADCEF07-5D2D-44F0-940B-0D8625FBD447}"/>
    <cellStyle name="Totale 9" xfId="37908" xr:uid="{B140EA18-5F89-43E2-A7FF-B14F135566DA}"/>
    <cellStyle name="Tytuł" xfId="13568" xr:uid="{8CE0F0D1-737F-4010-BED7-EF95E17F241B}"/>
    <cellStyle name="U.M." xfId="39345" xr:uid="{1CF3D967-896D-4933-8FD0-EAD7396A93DC}"/>
    <cellStyle name="Überschrift" xfId="13569" xr:uid="{5A79E1A4-B33D-4FE6-B8F3-0FE2D5EF916D}"/>
    <cellStyle name="Überschrift 1" xfId="13570" xr:uid="{EE57FDB3-CD30-47EC-9048-688C0BFF6159}"/>
    <cellStyle name="Überschrift 2" xfId="13571" xr:uid="{A9690452-64B6-428E-85B5-BCC766948402}"/>
    <cellStyle name="Überschrift 3" xfId="13572" xr:uid="{D218C200-8AFE-493C-862C-4547451CBCBC}"/>
    <cellStyle name="Überschrift 3 2" xfId="13573" xr:uid="{AE82E052-2033-4252-97E1-0330CCBA9898}"/>
    <cellStyle name="Überschrift 4" xfId="13574" xr:uid="{153ADFF7-6298-4ED2-B754-B247C952872C}"/>
    <cellStyle name="Überschrift12f" xfId="13575" xr:uid="{34554DCD-5FD7-413F-9942-721A34FE3C98}"/>
    <cellStyle name="Uitvoer" xfId="13576" xr:uid="{A713FB43-E133-4DEC-B31B-754AA5242757}"/>
    <cellStyle name="Uitvoer 2" xfId="14283" xr:uid="{E69D26B3-C494-458A-A80F-29BB562E903C}"/>
    <cellStyle name="Uitvoer 2 2" xfId="20587" xr:uid="{B58BBCF8-A51E-407C-ACE1-74F7BFF123AA}"/>
    <cellStyle name="Uitvoer 2 2 2" xfId="23074" xr:uid="{F7647ABC-02FA-4DA5-9FD5-A6C7B7046105}"/>
    <cellStyle name="Uitvoer 2 2 3" xfId="29242" xr:uid="{50ED4F3E-FC71-4E73-B3AA-44A681B6771D}"/>
    <cellStyle name="Uitvoer 2 3" xfId="18479" xr:uid="{7A3A10C9-8715-4045-B700-2CB3461152D5}"/>
    <cellStyle name="Uitvoer 2 4" xfId="21856" xr:uid="{616A7BDB-3D81-4D32-BD4E-6C1C297DBB0E}"/>
    <cellStyle name="Uitvoer 2 5" xfId="29241" xr:uid="{22EE0A81-0080-4628-82DE-2F573F622A62}"/>
    <cellStyle name="Uitvoer 2 6" xfId="37913" xr:uid="{E9903871-7744-4416-B04F-4A48D9C8B8B1}"/>
    <cellStyle name="Uitvoer 3" xfId="14860" xr:uid="{9D55BDA2-2066-4F2C-84CF-E013D4C2331B}"/>
    <cellStyle name="Uitvoer 3 2" xfId="20588" xr:uid="{D9A000F9-2545-43AB-B101-5ABBB0E6CCC8}"/>
    <cellStyle name="Uitvoer 3 2 2" xfId="23075" xr:uid="{1AE62C3F-C43C-41CB-B6AE-B1ACF9C71618}"/>
    <cellStyle name="Uitvoer 3 2 3" xfId="29244" xr:uid="{2CC35A7A-007C-4F40-9B21-9BA849312545}"/>
    <cellStyle name="Uitvoer 3 3" xfId="18480" xr:uid="{13C077F5-504F-4DAD-98DF-9F34F37C3125}"/>
    <cellStyle name="Uitvoer 3 4" xfId="21857" xr:uid="{98BF305A-95DC-4403-86A0-5AE380D9631D}"/>
    <cellStyle name="Uitvoer 3 5" xfId="29243" xr:uid="{5E69C3E6-8D28-4106-9CCB-BB985E6C03FB}"/>
    <cellStyle name="Uitvoer 3 6" xfId="37914" xr:uid="{00E438F9-AD10-402F-BE0A-F19DB5AD0712}"/>
    <cellStyle name="Uitvoer 4" xfId="15520" xr:uid="{CCDEBC3D-8457-47F7-B190-F6E3AA9C31BC}"/>
    <cellStyle name="Uitvoer 4 2" xfId="20589" xr:uid="{6E456839-858F-4889-A639-BC6D414F4772}"/>
    <cellStyle name="Uitvoer 4 2 2" xfId="23076" xr:uid="{25BBE86B-5007-41F2-A83A-AECDB51A6190}"/>
    <cellStyle name="Uitvoer 4 2 3" xfId="29246" xr:uid="{C0C72850-00F9-41D8-97F0-8C050C0960F9}"/>
    <cellStyle name="Uitvoer 4 3" xfId="18481" xr:uid="{A3E0990C-C5DB-49DA-92BC-3DEADDB05F79}"/>
    <cellStyle name="Uitvoer 4 4" xfId="21858" xr:uid="{EC92F2D3-109D-4E79-B56F-0B777D6EF522}"/>
    <cellStyle name="Uitvoer 4 5" xfId="29245" xr:uid="{648C2642-7C06-4EF1-8F25-D8341CD47585}"/>
    <cellStyle name="Uitvoer 4 6" xfId="37915" xr:uid="{BE089513-6451-4FBF-956F-7159C0C111A8}"/>
    <cellStyle name="Uitvoer 5" xfId="20586" xr:uid="{BF1442E4-D870-48BD-8557-7C67F726680D}"/>
    <cellStyle name="Uitvoer 5 2" xfId="23073" xr:uid="{BEA844E1-88F1-42C0-A28B-A960EB2E2FD9}"/>
    <cellStyle name="Uitvoer 5 3" xfId="29247" xr:uid="{C369AA28-81C1-44E5-BD4B-526B583EA3EA}"/>
    <cellStyle name="Uitvoer 6" xfId="18478" xr:uid="{266562CA-A1C1-43ED-9F59-D75836098694}"/>
    <cellStyle name="Uitvoer 7" xfId="21855" xr:uid="{8E8366E1-851D-4E80-AD73-5B3449675CE0}"/>
    <cellStyle name="Uitvoer 8" xfId="29240" xr:uid="{2593B76A-2AE9-4C1E-9147-3B1EAA9BEBD1}"/>
    <cellStyle name="Uitvoer 9" xfId="37912" xr:uid="{CC3A6AF1-D38D-40A3-8D90-CC9727047066}"/>
    <cellStyle name="unit" xfId="13577" xr:uid="{7A207512-5033-454E-AB2F-37FF3932A9A3}"/>
    <cellStyle name="unit 2" xfId="13578" xr:uid="{B963BD3D-975B-48A1-98DF-4C62AF59D151}"/>
    <cellStyle name="unit 3" xfId="15118" xr:uid="{89755D50-F376-46A9-980E-884A79C9E4B3}"/>
    <cellStyle name="unit 4" xfId="15521" xr:uid="{8F8EB70E-79FA-46F5-930E-17E2444A5E07}"/>
    <cellStyle name="unitrate" xfId="1612" xr:uid="{A3AABCE4-360A-4455-BB8B-CB18C6D91ACB}"/>
    <cellStyle name="unitrate 2" xfId="1613" xr:uid="{8C6BA8D6-95CB-4A74-B1B2-1BD2366C2493}"/>
    <cellStyle name="unitrate 2 2" xfId="13579" xr:uid="{27A424CE-1E1F-4D07-BEC1-100742AF09FC}"/>
    <cellStyle name="unitrate 2 3" xfId="29249" xr:uid="{22173AB0-982B-4709-8D0A-58D6EFFF3744}"/>
    <cellStyle name="unitrate 3" xfId="13580" xr:uid="{C7E9FF64-9C26-4EF1-99A0-9FB01073D749}"/>
    <cellStyle name="unitrate 4" xfId="29248" xr:uid="{AF242003-BC68-4448-8020-33DC8D77E316}"/>
    <cellStyle name="_x0002_urrency [0]_ " xfId="257" xr:uid="{48E6E880-80C4-4E35-9CC7-1CEB8A9F94DE}"/>
    <cellStyle name="Uwaga" xfId="13582" xr:uid="{B32454A9-BF11-453C-94B1-B3ED1D0425D3}"/>
    <cellStyle name="Uwaga 2" xfId="14124" xr:uid="{042AFAEA-825E-48DD-9E3A-7667CA9289F6}"/>
    <cellStyle name="Uwaga 2 2" xfId="20591" xr:uid="{933CDE4B-BE11-453D-A925-1ED630ABF26A}"/>
    <cellStyle name="Uwaga 2 2 2" xfId="23078" xr:uid="{637FF16D-11C9-41BE-A9D0-23D79EE3383F}"/>
    <cellStyle name="Uwaga 2 2 3" xfId="29252" xr:uid="{B88943AA-5E78-499B-8D0F-14F73D117A70}"/>
    <cellStyle name="Uwaga 2 3" xfId="18490" xr:uid="{68D7DC12-96A1-41C5-B943-CBC65273617B}"/>
    <cellStyle name="Uwaga 2 4" xfId="29251" xr:uid="{4126EACF-E0A8-477A-A6A4-6C4015CF0ACC}"/>
    <cellStyle name="Uwaga 2 5" xfId="31389" xr:uid="{53E9DD7F-EC1B-4EEF-8857-C3A9CBC1C3CF}"/>
    <cellStyle name="Uwaga 2 6" xfId="37917" xr:uid="{7262FC8E-77A7-4B8D-B2D1-F5831C743E79}"/>
    <cellStyle name="Uwaga 3" xfId="15119" xr:uid="{C00D35E6-78E6-4AAE-A9D9-8D7E059E9136}"/>
    <cellStyle name="Uwaga 3 2" xfId="20592" xr:uid="{BA108FCF-C512-4753-9AF5-FC23025FC029}"/>
    <cellStyle name="Uwaga 3 2 2" xfId="23079" xr:uid="{4443CD70-87CA-49B4-A410-18731D5BCC63}"/>
    <cellStyle name="Uwaga 3 2 3" xfId="29254" xr:uid="{80AE7F03-3761-4F47-8C9D-824FDE072ED3}"/>
    <cellStyle name="Uwaga 3 3" xfId="18491" xr:uid="{B33420F6-72F0-464E-A967-CA99A7721D6D}"/>
    <cellStyle name="Uwaga 3 4" xfId="29253" xr:uid="{BB7CEA01-AB61-4B7A-A6FE-D9BA25726470}"/>
    <cellStyle name="Uwaga 3 5" xfId="37918" xr:uid="{021833BB-EA40-4EBF-A6E8-E430EAF6F82B}"/>
    <cellStyle name="Uwaga 4" xfId="15522" xr:uid="{9529500B-D132-47E3-95E9-1F7EE8D12227}"/>
    <cellStyle name="Uwaga 4 2" xfId="20593" xr:uid="{476EB4AF-9BCD-48BA-BA25-E9D82EC66A1F}"/>
    <cellStyle name="Uwaga 4 2 2" xfId="23080" xr:uid="{49C6EB1F-1C5C-46BE-850D-9151B860F129}"/>
    <cellStyle name="Uwaga 4 2 3" xfId="29256" xr:uid="{1D1791A9-2116-41ED-B6A4-87ADA98533E7}"/>
    <cellStyle name="Uwaga 4 3" xfId="18492" xr:uid="{C27EFC36-7FEA-4DDD-842C-D1AA93E8D562}"/>
    <cellStyle name="Uwaga 4 4" xfId="29255" xr:uid="{5CF17FFE-3E6B-46F4-A022-AFFF67A215F9}"/>
    <cellStyle name="Uwaga 4 5" xfId="37919" xr:uid="{324D3163-95D5-44BE-8B4A-28D295113CE1}"/>
    <cellStyle name="Uwaga 5" xfId="20590" xr:uid="{66A957F2-DE57-45F6-A5A3-C965C7CDB09D}"/>
    <cellStyle name="Uwaga 5 2" xfId="23077" xr:uid="{8042F7A7-5BA4-477D-BC04-5EBB8C7EC13B}"/>
    <cellStyle name="Uwaga 5 3" xfId="29257" xr:uid="{E7B4C3E7-3CF6-4EAE-8EF9-932A62B08F14}"/>
    <cellStyle name="Uwaga 6" xfId="18489" xr:uid="{C1867743-88F7-4532-83D6-5B5CD907BBF5}"/>
    <cellStyle name="Uwaga 7" xfId="29250" xr:uid="{BE56D6CF-B8B8-40DA-B09D-7F37FA7667D6}"/>
    <cellStyle name="Uwaga 8" xfId="31388" xr:uid="{F158CD0B-5274-42BA-8BFA-5AB990F06DFF}"/>
    <cellStyle name="Uwaga 9" xfId="37916" xr:uid="{FD833AFB-B8A9-400F-8E86-B35797C43874}"/>
    <cellStyle name="Valore non valido" xfId="3025" xr:uid="{BDFC4D3E-6E47-4E87-8611-C87C7BC9B883}"/>
    <cellStyle name="Valore non valido 2" xfId="39346" xr:uid="{C481FA89-3459-481E-A6A2-142EB714C421}"/>
    <cellStyle name="Valore valido" xfId="3026" xr:uid="{AE5EFC95-D49C-4944-BFC8-D8721E9AD0D4}"/>
    <cellStyle name="Valore valido 2" xfId="39347" xr:uid="{F2725E85-1537-4EC2-9393-F799C0856675}"/>
    <cellStyle name="Valuation" xfId="24155" xr:uid="{61658A3C-087B-4053-99E9-79E15944D1EE}"/>
    <cellStyle name="Valuta (0)_0001_01A" xfId="3027" xr:uid="{243488EB-2584-4698-9DD1-E7E2926D9234}"/>
    <cellStyle name="Valuta 2" xfId="11043" xr:uid="{A71D2B83-087D-44C7-9676-BD3A56951222}"/>
    <cellStyle name="Verklarende tekst" xfId="13585" xr:uid="{A4CDC5A7-6B05-4084-9AD3-C8123E048793}"/>
    <cellStyle name="Verknüpfte Zelle" xfId="13586" xr:uid="{00388CAF-262F-4113-B7D1-8E072CAF3902}"/>
    <cellStyle name="viet" xfId="13587" xr:uid="{D3DCF472-CF1C-4CB0-B3F7-94371CF4B499}"/>
    <cellStyle name="viet2" xfId="13588" xr:uid="{B446FDB8-38FC-4216-99ED-3833CE4517EE}"/>
    <cellStyle name="viet2 2" xfId="14284" xr:uid="{6B658E05-5FD2-452C-8208-44B0AE354113}"/>
    <cellStyle name="viet2 2 2" xfId="37921" xr:uid="{BB1D383E-90CE-4FB1-9516-38F33F43534F}"/>
    <cellStyle name="viet2 3" xfId="18499" xr:uid="{BD086B5C-F979-4AEA-9885-3BD5A19A33CB}"/>
    <cellStyle name="viet2 4" xfId="29258" xr:uid="{539EC6DF-2C11-4D6B-AF64-0F32D6A3B107}"/>
    <cellStyle name="viet2 5" xfId="37920" xr:uid="{1DDD75AF-D277-4D06-9BB3-A783D8EACFAF}"/>
    <cellStyle name="Virgül 2" xfId="13589" xr:uid="{EE4B123D-FD7B-4EBB-B340-29FB6C55E1DE}"/>
    <cellStyle name="Virgül 2 2" xfId="13590" xr:uid="{3380F873-EE46-4D84-B71B-71946B280DEA}"/>
    <cellStyle name="Virgül 2 2 2" xfId="14614" xr:uid="{2D45D38A-BF55-4302-A884-48A8C56C2CCF}"/>
    <cellStyle name="Virgül 2 3" xfId="14613" xr:uid="{86C01499-CF54-42C1-AEBE-4916EE429184}"/>
    <cellStyle name="Virgül 3" xfId="13591" xr:uid="{A9EC770B-FB2D-4203-885B-7AB980ECAE28}"/>
    <cellStyle name="Virgül 3 2" xfId="14615" xr:uid="{78ADFCCE-9A24-420C-8BCE-1064049425D9}"/>
    <cellStyle name="Virgül 4" xfId="13592" xr:uid="{D7E15BFC-E003-4222-8C7D-8ADE51F9D3C8}"/>
    <cellStyle name="Virgül 4 2" xfId="13593" xr:uid="{64E78D77-502B-4437-9C52-DDE2E15CBFEB}"/>
    <cellStyle name="Virgül 4 2 2" xfId="14617" xr:uid="{83F6589A-8D6D-4119-84B1-ED7D69DFA787}"/>
    <cellStyle name="Virgül 4 3" xfId="13594" xr:uid="{C075EE25-C4B8-4CFD-84D0-8758D6FA84F4}"/>
    <cellStyle name="Virgül 4 4" xfId="14616" xr:uid="{733EAE61-C232-48F4-ADBF-BAA9DEEF77C4}"/>
    <cellStyle name="Virgule fixe" xfId="32660" xr:uid="{D564080E-1325-4297-8333-CB3A3BDC6B11}"/>
    <cellStyle name="vn_time" xfId="13595" xr:uid="{BADE3DEC-37C5-44DD-933F-E6A6E4475F8D}"/>
    <cellStyle name="vnbo" xfId="13596" xr:uid="{A789FE2E-51AC-4A16-9401-5A11E47D6AA1}"/>
    <cellStyle name="vnbo 2" xfId="14125" xr:uid="{A9476370-4319-4A32-8582-35D2972F1821}"/>
    <cellStyle name="vnbo 2 2" xfId="14835" xr:uid="{B68642A4-F837-4DF3-8168-F97F7E9F4EEB}"/>
    <cellStyle name="vnbo 2 2 2" xfId="20594" xr:uid="{44359EB5-FA5B-4FC2-8784-916582FF3121}"/>
    <cellStyle name="vnbo 2 2 3" xfId="23081" xr:uid="{E5D5E47B-6BC1-4005-A462-918550E7B45A}"/>
    <cellStyle name="vnbo 2 2 4" xfId="29261" xr:uid="{9783E92A-51D2-40B6-8665-2D9CAF50E3AB}"/>
    <cellStyle name="vnbo 2 2 5" xfId="37924" xr:uid="{4BA551E2-3AC6-4DA9-AE8E-9CBC9BAF37A0}"/>
    <cellStyle name="vnbo 2 3" xfId="18507" xr:uid="{045114F1-AF9A-46E8-877B-E45FD632026A}"/>
    <cellStyle name="vnbo 2 4" xfId="21860" xr:uid="{E9DAE751-745E-4223-94ED-98FDEC9CE6D4}"/>
    <cellStyle name="vnbo 2 5" xfId="29260" xr:uid="{C3EB1222-44EA-4F5A-8FFF-14F5692EB104}"/>
    <cellStyle name="vnbo 2 6" xfId="37923" xr:uid="{DD0EB7E5-CAD8-4C67-AD5C-774B506DEEAC}"/>
    <cellStyle name="vnbo 3" xfId="14285" xr:uid="{3F1F9769-7CEC-4EEA-AAF5-343FD91280D3}"/>
    <cellStyle name="vnbo 3 2" xfId="20595" xr:uid="{97EA3665-A531-487C-9D75-62D43BFBC043}"/>
    <cellStyle name="vnbo 3 2 2" xfId="23082" xr:uid="{66E41AF6-7840-42C0-B5A8-81E3068F3FBD}"/>
    <cellStyle name="vnbo 3 2 3" xfId="29263" xr:uid="{58CD5FB7-3E52-447D-9975-AC40660A450F}"/>
    <cellStyle name="vnbo 3 3" xfId="18508" xr:uid="{9777D5EE-5D84-4B42-A473-E0E9706600DA}"/>
    <cellStyle name="vnbo 3 4" xfId="21861" xr:uid="{4BCBB8F5-D375-4D05-8076-DB8BE9199C5A}"/>
    <cellStyle name="vnbo 3 5" xfId="29262" xr:uid="{A6E723A5-14C0-450A-992C-23C64263573E}"/>
    <cellStyle name="vnbo 3 6" xfId="37925" xr:uid="{146AEE7F-8F13-4BDF-9D9B-687BCB69B17E}"/>
    <cellStyle name="vnbo 4" xfId="18509" xr:uid="{C5B236DB-079A-420C-96E4-3C638F8EAC93}"/>
    <cellStyle name="vnbo 4 2" xfId="21862" xr:uid="{8E6065C2-4135-4A60-8F2E-D531DF6DBFC0}"/>
    <cellStyle name="vnbo 4 3" xfId="29264" xr:uid="{986DCF77-DBDA-435A-AD67-5993F566457A}"/>
    <cellStyle name="vnbo 5" xfId="18506" xr:uid="{A0C11723-69D9-4D1C-A1EA-3AC2195C9F6A}"/>
    <cellStyle name="vnbo 6" xfId="21859" xr:uid="{85FB175C-CA7F-4D98-A1C2-91A62ADEF5E7}"/>
    <cellStyle name="vnbo 7" xfId="29259" xr:uid="{365BD07F-FF0E-4C7A-BB15-E1B2B2EC89ED}"/>
    <cellStyle name="vnbo 8" xfId="37922" xr:uid="{F5049A41-49EC-4FE8-B705-17484F77412D}"/>
    <cellStyle name="vnhead1" xfId="13597" xr:uid="{608FF47D-4022-41DA-9347-DE5A8B4797E0}"/>
    <cellStyle name="vnhead1 2" xfId="14286" xr:uid="{B828A2F1-7314-48B2-BFDE-463D6A9DD58B}"/>
    <cellStyle name="vnhead1 2 2" xfId="37927" xr:uid="{F7B3ABED-71E7-402F-B6D0-EDDB55BC2350}"/>
    <cellStyle name="vnhead1 3" xfId="18510" xr:uid="{BFB5CD4C-DB1A-4F5C-8CD1-BDC36281BAA1}"/>
    <cellStyle name="vnhead1 4" xfId="29265" xr:uid="{D872847F-6A8D-4A24-8187-E2C080F09C8C}"/>
    <cellStyle name="vnhead1 5" xfId="37926" xr:uid="{850C9980-A7A2-47C0-BCAE-7CEF96FE2338}"/>
    <cellStyle name="vnhead2" xfId="13598" xr:uid="{756189DA-AFFC-440C-889B-3E843C68DB06}"/>
    <cellStyle name="vnhead2 2" xfId="14126" xr:uid="{1F53BE24-0A23-4197-AB4F-BED5AFE20DA3}"/>
    <cellStyle name="vnhead2 2 2" xfId="14836" xr:uid="{741749F3-68C2-4C7C-8325-876F08CBAD65}"/>
    <cellStyle name="vnhead2 2 2 2" xfId="20596" xr:uid="{64E42CED-E0C7-498D-A2AC-5363886EE237}"/>
    <cellStyle name="vnhead2 2 2 3" xfId="23083" xr:uid="{E9EBD592-3BAE-48BD-8F59-59FB32558190}"/>
    <cellStyle name="vnhead2 2 2 4" xfId="29268" xr:uid="{B66CAF7B-6852-4949-AB34-E98A75C89489}"/>
    <cellStyle name="vnhead2 2 2 5" xfId="37930" xr:uid="{70086592-FCE1-4A5F-ABE8-26AE73744CFC}"/>
    <cellStyle name="vnhead2 2 3" xfId="18512" xr:uid="{79B4AF7C-85E3-494D-AEC1-78989F20F02F}"/>
    <cellStyle name="vnhead2 2 4" xfId="21864" xr:uid="{BE30E73C-0A7C-4CA5-A5CD-2DFF1BB47C55}"/>
    <cellStyle name="vnhead2 2 5" xfId="29267" xr:uid="{806F5056-2EE0-4376-A600-62D71097E3F2}"/>
    <cellStyle name="vnhead2 2 6" xfId="37929" xr:uid="{A0DAE6B2-8288-4834-9003-9D36D2B28F77}"/>
    <cellStyle name="vnhead2 3" xfId="14287" xr:uid="{71A12A0E-F1EE-4330-AA59-BA0389467610}"/>
    <cellStyle name="vnhead2 3 2" xfId="20597" xr:uid="{F5584074-9D1F-4A0A-BD65-3EB31592798D}"/>
    <cellStyle name="vnhead2 3 2 2" xfId="23084" xr:uid="{CA6AAADD-D23C-44BC-B560-E750FAEDF7E8}"/>
    <cellStyle name="vnhead2 3 2 3" xfId="29270" xr:uid="{F15BE9FF-3E9B-4319-A645-58D9AA8BCB24}"/>
    <cellStyle name="vnhead2 3 3" xfId="18513" xr:uid="{9AF6EA37-91A7-4BA4-9CCB-503E5A809C9F}"/>
    <cellStyle name="vnhead2 3 4" xfId="21865" xr:uid="{4FD2D6B3-B5EE-40F0-8E97-924C7F0165BC}"/>
    <cellStyle name="vnhead2 3 5" xfId="29269" xr:uid="{E17B5290-D763-4741-9A5D-CC2B4646A697}"/>
    <cellStyle name="vnhead2 3 6" xfId="37931" xr:uid="{42BDB2E7-1004-4EEF-A94C-8985FEFDCA76}"/>
    <cellStyle name="vnhead2 4" xfId="18514" xr:uid="{CA96BC56-0870-4CC6-A974-384EE2C62C86}"/>
    <cellStyle name="vnhead2 4 2" xfId="21866" xr:uid="{6298AA0C-D7E1-46E0-84F2-941C0DE7A55F}"/>
    <cellStyle name="vnhead2 4 3" xfId="29271" xr:uid="{D0631F4B-1EF7-470F-AA3B-B80F6A30767F}"/>
    <cellStyle name="vnhead2 5" xfId="18511" xr:uid="{B16F14BC-9674-4430-A3E6-63E7CC216F1E}"/>
    <cellStyle name="vnhead2 6" xfId="21863" xr:uid="{6233E523-52EA-4830-9BC6-D2DE026081F5}"/>
    <cellStyle name="vnhead2 7" xfId="29266" xr:uid="{742D7BF9-DF06-40B2-A82A-A235E1EA46DC}"/>
    <cellStyle name="vnhead2 8" xfId="37928" xr:uid="{4F9415A9-FFE0-4D30-941B-7D86B2C28395}"/>
    <cellStyle name="vnhead3" xfId="13599" xr:uid="{23D2CF80-B4AC-421D-8B0C-C39400E68116}"/>
    <cellStyle name="vnhead3 2" xfId="14127" xr:uid="{67392028-42E5-492F-8C58-77C91E246F3A}"/>
    <cellStyle name="vnhead3 2 2" xfId="14837" xr:uid="{13786D60-2821-484F-9355-BFD3D0ABFEAD}"/>
    <cellStyle name="vnhead3 2 2 2" xfId="20598" xr:uid="{55E2AC62-12DD-499B-B96C-EED361DCC900}"/>
    <cellStyle name="vnhead3 2 2 3" xfId="23085" xr:uid="{B7E0DF2C-80A9-4493-B56A-E0DBE3FB6FF1}"/>
    <cellStyle name="vnhead3 2 2 4" xfId="29274" xr:uid="{BFF49CDD-2372-43D4-A716-F138FD290961}"/>
    <cellStyle name="vnhead3 2 2 5" xfId="37934" xr:uid="{81B1AB5D-A546-4C6C-84B5-9F31F4AF1982}"/>
    <cellStyle name="vnhead3 2 3" xfId="18516" xr:uid="{E48523B0-F1E7-41C1-9A14-03E29C7D94CC}"/>
    <cellStyle name="vnhead3 2 4" xfId="21868" xr:uid="{EA5C5CCD-F845-4317-9904-A4EF3A6CFBB1}"/>
    <cellStyle name="vnhead3 2 5" xfId="29273" xr:uid="{40F0F234-1E8D-4199-8BD0-F7802E12CBBE}"/>
    <cellStyle name="vnhead3 2 6" xfId="37933" xr:uid="{7ABAEF01-1796-4F7B-A513-0ABABDF870C8}"/>
    <cellStyle name="vnhead3 3" xfId="14288" xr:uid="{C48A06A9-3C1F-471B-A1A8-ABC0A72DF2EC}"/>
    <cellStyle name="vnhead3 3 2" xfId="20599" xr:uid="{DA8F0684-C9F9-48A2-9298-519F7C1A7E8E}"/>
    <cellStyle name="vnhead3 3 2 2" xfId="23086" xr:uid="{D03CADE4-ABCA-463D-8931-5916F930079A}"/>
    <cellStyle name="vnhead3 3 2 3" xfId="29276" xr:uid="{3220D86B-45BD-4B51-BCEB-8F3222431658}"/>
    <cellStyle name="vnhead3 3 3" xfId="18517" xr:uid="{2DFAFD07-F7CB-4013-867A-089FBB0E7048}"/>
    <cellStyle name="vnhead3 3 4" xfId="21869" xr:uid="{82D79838-0CB5-462A-9CD2-0B740949E554}"/>
    <cellStyle name="vnhead3 3 5" xfId="29275" xr:uid="{C7BD37A2-FF6F-4902-BB08-B6971DC79DD1}"/>
    <cellStyle name="vnhead3 3 6" xfId="37935" xr:uid="{27569366-CDD4-49F9-8FC7-1D79A66861D2}"/>
    <cellStyle name="vnhead3 4" xfId="18518" xr:uid="{20648E72-5EAD-47B1-A36A-660D8A38B5E9}"/>
    <cellStyle name="vnhead3 4 2" xfId="21870" xr:uid="{9CC035FF-4029-41A3-A2C5-CBC3D1893AAC}"/>
    <cellStyle name="vnhead3 4 3" xfId="29277" xr:uid="{57A6D13C-ED90-4224-B768-67DBB8628FBA}"/>
    <cellStyle name="vnhead3 5" xfId="18515" xr:uid="{DAB0648B-E37E-4821-B34A-F65AE52EA05E}"/>
    <cellStyle name="vnhead3 6" xfId="21867" xr:uid="{0973A2B4-E263-4290-A0DB-59EB2D638BDE}"/>
    <cellStyle name="vnhead3 7" xfId="29272" xr:uid="{113054DB-F44A-40DB-88AE-D58564F38E4E}"/>
    <cellStyle name="vnhead3 8" xfId="37932" xr:uid="{64DFE8F4-92D3-4CC6-8B70-C32C2E5A28E4}"/>
    <cellStyle name="vnhead4" xfId="13600" xr:uid="{D14D9137-A0FF-4A6C-893E-EBF36CCEF6A0}"/>
    <cellStyle name="vntxt1" xfId="13601" xr:uid="{3FCCBB46-FE79-4767-9966-0DC45B3FF965}"/>
    <cellStyle name="vntxt1 2" xfId="13602" xr:uid="{29A3E695-4917-4AEA-B8A4-C65ECE551F4B}"/>
    <cellStyle name="vntxt1 3" xfId="15120" xr:uid="{CD7811D2-492A-4CDA-9772-F4A8CA054B90}"/>
    <cellStyle name="vntxt1 4" xfId="15523" xr:uid="{586AB15F-6F03-428E-9881-4D81A56449ED}"/>
    <cellStyle name="vntxt2" xfId="13603" xr:uid="{9D5A539C-C334-4543-9F16-BB5172B8FFBF}"/>
    <cellStyle name="vntxt2 2" xfId="13604" xr:uid="{9D2E34AE-ADCE-4135-BD29-6507858EA669}"/>
    <cellStyle name="vntxt2 3" xfId="15121" xr:uid="{0C1AB8ED-797A-41ED-8552-FC94F3184D45}"/>
    <cellStyle name="vntxt2 4" xfId="15524" xr:uid="{5C0C1550-A7E9-43DB-9FB2-38C8FFD76BA4}"/>
    <cellStyle name="Vstup" xfId="13605" xr:uid="{B5818246-F9F3-4F4B-AB10-55BBD4696992}"/>
    <cellStyle name="Vstup 2" xfId="14128" xr:uid="{B15F083D-98EE-44E0-963B-8D58160E1023}"/>
    <cellStyle name="Vstup 2 2" xfId="20601" xr:uid="{20CDE9DD-CBBF-444F-95D8-AA0FED407959}"/>
    <cellStyle name="Vstup 2 2 2" xfId="23088" xr:uid="{30C9E085-785F-42DA-9B20-08B901AF637C}"/>
    <cellStyle name="Vstup 2 2 3" xfId="29280" xr:uid="{7DF16C4B-8EE8-4B62-A4CD-ABD7B25C8452}"/>
    <cellStyle name="Vstup 2 3" xfId="18529" xr:uid="{1F434FFA-4F2E-43DE-B8B9-3E0FA5549154}"/>
    <cellStyle name="Vstup 2 4" xfId="29279" xr:uid="{690C63C8-35A3-439D-8B5E-6E10F16DB430}"/>
    <cellStyle name="Vstup 2 5" xfId="31391" xr:uid="{FE4A1AE7-D5C1-4038-8888-1DC5799EB97E}"/>
    <cellStyle name="Vstup 2 6" xfId="37937" xr:uid="{007A77FA-C9DA-4BF4-A254-3223F50EF70D}"/>
    <cellStyle name="Vstup 3" xfId="15122" xr:uid="{744B7102-FC8B-453F-A15C-A54D671EB4D5}"/>
    <cellStyle name="Vstup 3 2" xfId="20602" xr:uid="{F45CBA3A-DA74-46C1-89C7-95E65B581B27}"/>
    <cellStyle name="Vstup 3 2 2" xfId="23089" xr:uid="{D76D3373-FAB7-46BD-9EFA-243A995D55A3}"/>
    <cellStyle name="Vstup 3 2 3" xfId="29282" xr:uid="{22427618-450D-4877-ABC7-96C4267CF1E6}"/>
    <cellStyle name="Vstup 3 3" xfId="18530" xr:uid="{46ADB19A-B50B-4924-857C-B214AF3E51A4}"/>
    <cellStyle name="Vstup 3 4" xfId="29281" xr:uid="{6CD4FFE6-32EA-40B0-99E3-1278357246DA}"/>
    <cellStyle name="Vstup 3 5" xfId="37938" xr:uid="{765FEB98-AB8C-455F-AC14-F161F1741DC1}"/>
    <cellStyle name="Vstup 4" xfId="15525" xr:uid="{12908E93-FB5F-46EB-BD03-AA641B82FE2A}"/>
    <cellStyle name="Vstup 4 2" xfId="20603" xr:uid="{81059E13-20D0-4B64-A342-09777F81DFF0}"/>
    <cellStyle name="Vstup 4 2 2" xfId="23090" xr:uid="{54E80DB5-2DB0-4E10-9EA8-5042ADEF5FDC}"/>
    <cellStyle name="Vstup 4 2 3" xfId="29284" xr:uid="{3CAB9560-47E0-4835-BA01-E46FABE80BD0}"/>
    <cellStyle name="Vstup 4 3" xfId="18531" xr:uid="{1A36C849-4B94-421F-ABB7-2BA624450900}"/>
    <cellStyle name="Vstup 4 4" xfId="29283" xr:uid="{7E34332B-A58C-439C-96F3-95CED25B0508}"/>
    <cellStyle name="Vstup 4 5" xfId="37939" xr:uid="{11B387A0-B82C-4944-ADBD-978B0683FBB3}"/>
    <cellStyle name="Vstup 5" xfId="20600" xr:uid="{EBFF7048-F50D-4754-AC0A-771AF84ACA5E}"/>
    <cellStyle name="Vstup 5 2" xfId="23087" xr:uid="{A68A0D28-CF29-4C85-9D3E-6B348BF73EDB}"/>
    <cellStyle name="Vstup 5 3" xfId="29285" xr:uid="{0B7DABEE-1B28-4F39-A0AC-A940124E02C0}"/>
    <cellStyle name="Vstup 6" xfId="18528" xr:uid="{F63CAB4D-4177-4E23-BF1B-DD88341F5DC0}"/>
    <cellStyle name="Vstup 7" xfId="29278" xr:uid="{418F1AF6-8E14-49C9-AAEB-912F99D84D5E}"/>
    <cellStyle name="Vstup 8" xfId="31390" xr:uid="{76CF8C8A-5C43-45F9-BF31-F2423F5F38BE}"/>
    <cellStyle name="Vstup 9" xfId="37936" xr:uid="{545A93C1-9378-4676-87D4-6917F5488D5D}"/>
    <cellStyle name="Výpočet" xfId="13606" xr:uid="{5E48F7FF-7B54-47E5-9451-53FD095C8D73}"/>
    <cellStyle name="Výpočet 2" xfId="14129" xr:uid="{623FD2CD-B603-43D1-9A0A-B16E10A7D033}"/>
    <cellStyle name="Výpočet 2 2" xfId="20605" xr:uid="{4763F1A0-A154-4316-B4BC-E33925903D93}"/>
    <cellStyle name="Výpočet 2 2 2" xfId="23092" xr:uid="{0CC6BD6D-9AC5-4C6B-A2F6-C12E8DB7DB98}"/>
    <cellStyle name="Výpočet 2 2 3" xfId="29288" xr:uid="{EB897446-1244-46BF-8E5A-679E2363C6D8}"/>
    <cellStyle name="Výpočet 2 3" xfId="18533" xr:uid="{C03F46EA-0242-40C9-B20F-826B686147D7}"/>
    <cellStyle name="Výpočet 2 4" xfId="29287" xr:uid="{742EDC44-6985-492E-AE47-9EB826E79B08}"/>
    <cellStyle name="Výpočet 2 5" xfId="31393" xr:uid="{1891DD2F-59E1-4CC5-9657-F429AB5F5E36}"/>
    <cellStyle name="Výpočet 2 6" xfId="37941" xr:uid="{69394ABA-8148-41B8-A3A6-DA5DC2CE4193}"/>
    <cellStyle name="Výpočet 3" xfId="15123" xr:uid="{D7901E9C-F35C-41E8-956B-CF74A5EE9003}"/>
    <cellStyle name="Výpočet 3 2" xfId="20606" xr:uid="{BADAAB3C-7C8E-460D-AD39-4E2BE0521161}"/>
    <cellStyle name="Výpočet 3 2 2" xfId="23093" xr:uid="{D56AF50B-C308-4427-9F4D-6A8BC1267E0A}"/>
    <cellStyle name="Výpočet 3 2 3" xfId="29290" xr:uid="{0FC8C3B8-8306-4143-886D-49AC4D496464}"/>
    <cellStyle name="Výpočet 3 3" xfId="18534" xr:uid="{ED2431EB-CFC5-4460-AA98-6A895FD6C9A1}"/>
    <cellStyle name="Výpočet 3 4" xfId="29289" xr:uid="{8EFE3EC2-EEF2-4934-AA7C-77DD7AC1A635}"/>
    <cellStyle name="Výpočet 3 5" xfId="37942" xr:uid="{01434AFF-F65C-42C6-96B5-367BE5996E21}"/>
    <cellStyle name="Výpočet 4" xfId="15526" xr:uid="{EBE7DA24-D25A-4DC2-9FDC-FBBFC051A971}"/>
    <cellStyle name="Výpočet 4 2" xfId="20607" xr:uid="{5FC6339F-1D34-4775-8E01-F2DA154FFF77}"/>
    <cellStyle name="Výpočet 4 2 2" xfId="23094" xr:uid="{77B247D7-36B0-4BDD-B3C4-25F212751F5F}"/>
    <cellStyle name="Výpočet 4 2 3" xfId="29292" xr:uid="{F04D3ECD-5B48-44DE-9C33-06B92FB6945C}"/>
    <cellStyle name="Výpočet 4 3" xfId="18535" xr:uid="{BB24411D-7236-44EF-93BA-D0EB6DD89FEE}"/>
    <cellStyle name="Výpočet 4 4" xfId="29291" xr:uid="{42191641-3C3E-4421-969C-F235F70901C6}"/>
    <cellStyle name="Výpočet 4 5" xfId="37943" xr:uid="{87624A25-C69F-4641-A509-5506478343D0}"/>
    <cellStyle name="Výpočet 5" xfId="20604" xr:uid="{E4D7A1C1-0DB0-4433-9099-05241A6F1989}"/>
    <cellStyle name="Výpočet 5 2" xfId="23091" xr:uid="{750B840A-02C6-4C8B-B33A-DA01CE0427FF}"/>
    <cellStyle name="Výpočet 5 3" xfId="29293" xr:uid="{6327E689-568C-4DC5-B83C-1BDDCFD9BC13}"/>
    <cellStyle name="Výpočet 6" xfId="18532" xr:uid="{3D562829-F3C3-44FF-9C05-CC20997138FB}"/>
    <cellStyle name="Výpočet 7" xfId="29286" xr:uid="{78DDA8BE-8B78-4EB9-BBF2-9C94C99C9116}"/>
    <cellStyle name="Výpočet 8" xfId="31392" xr:uid="{B7A7BA7A-7F91-473B-A071-75A73843812B}"/>
    <cellStyle name="Výpočet 9" xfId="37940" xr:uid="{DF27D4C5-0247-4782-831A-8AAFF2A6374C}"/>
    <cellStyle name="Výstup" xfId="13607" xr:uid="{FCCEFB49-B00D-4B47-B0E1-9674ABEC0BEE}"/>
    <cellStyle name="Výstup 2" xfId="14289" xr:uid="{0AEF34F7-E0A8-4301-8C95-3328C038F758}"/>
    <cellStyle name="Výstup 2 2" xfId="20609" xr:uid="{A6796308-2822-42DC-8FBD-76E64433ABE5}"/>
    <cellStyle name="Výstup 2 2 2" xfId="23096" xr:uid="{EE46A0CF-926A-4E55-A2F2-78A56B4E3E7A}"/>
    <cellStyle name="Výstup 2 2 3" xfId="29296" xr:uid="{D5C67D7C-9CD7-4915-A75C-6506B2567EAF}"/>
    <cellStyle name="Výstup 2 3" xfId="18537" xr:uid="{9DBF5378-9B65-43D0-8016-AFE1F23B1353}"/>
    <cellStyle name="Výstup 2 4" xfId="21872" xr:uid="{BEC2252F-2133-473D-9A7A-CE342C3EAB54}"/>
    <cellStyle name="Výstup 2 5" xfId="29295" xr:uid="{3C89C3F1-6F72-4AB5-941B-B2E95B7FF6CB}"/>
    <cellStyle name="Výstup 2 6" xfId="37945" xr:uid="{A5ECE134-1AFF-4EEB-8D78-D74DC6642B3D}"/>
    <cellStyle name="Výstup 3" xfId="14874" xr:uid="{4A3DC777-3A65-45F2-8AC6-65C3A66D2CA2}"/>
    <cellStyle name="Výstup 3 2" xfId="20610" xr:uid="{7813DD18-7A4E-4823-8E67-B4FB0CD8C295}"/>
    <cellStyle name="Výstup 3 2 2" xfId="23097" xr:uid="{D103E94F-1FD1-4863-9D53-17C5FF34AD03}"/>
    <cellStyle name="Výstup 3 2 3" xfId="29298" xr:uid="{371FAFCB-AAA1-4D51-BA34-818F16D44D1A}"/>
    <cellStyle name="Výstup 3 3" xfId="18538" xr:uid="{88248625-1720-45B7-A3F7-9D18C8CB17C9}"/>
    <cellStyle name="Výstup 3 4" xfId="21873" xr:uid="{27212C17-2478-4C01-9ACD-283E58CB41FA}"/>
    <cellStyle name="Výstup 3 5" xfId="29297" xr:uid="{002EA9FB-B5BC-4D0A-A943-771101A57EEC}"/>
    <cellStyle name="Výstup 3 6" xfId="37946" xr:uid="{F3A464C7-E69B-4F8C-915E-7E1D85AA7122}"/>
    <cellStyle name="Výstup 4" xfId="15527" xr:uid="{704FA753-B515-4C6D-9D28-AD3EBECFA10E}"/>
    <cellStyle name="Výstup 4 2" xfId="20611" xr:uid="{C4356D28-B36C-4633-A659-A4F46168E073}"/>
    <cellStyle name="Výstup 4 2 2" xfId="23098" xr:uid="{320C56E3-18AD-4191-AA23-DCF105C44CE5}"/>
    <cellStyle name="Výstup 4 2 3" xfId="29300" xr:uid="{012A4049-2181-40B1-B7E1-6DFBBA159D74}"/>
    <cellStyle name="Výstup 4 3" xfId="18539" xr:uid="{C4D47E77-0DC5-44BA-A190-38A93BA204DC}"/>
    <cellStyle name="Výstup 4 4" xfId="21874" xr:uid="{2CC1D1AB-9D17-44AB-AA3D-D28E4A7B6861}"/>
    <cellStyle name="Výstup 4 5" xfId="29299" xr:uid="{D109E970-758F-492F-A0D1-39D379B05E6B}"/>
    <cellStyle name="Výstup 4 6" xfId="37947" xr:uid="{FE406DBD-A71F-41A2-8D1F-FA447B6C05CE}"/>
    <cellStyle name="Výstup 5" xfId="20608" xr:uid="{418FEF41-687C-49DF-AB3E-4D825610B913}"/>
    <cellStyle name="Výstup 5 2" xfId="23095" xr:uid="{E8127595-CA12-4703-BDBD-C74C282E135F}"/>
    <cellStyle name="Výstup 5 3" xfId="29301" xr:uid="{C62F7E16-342E-4C47-BDE3-465733EDF9A0}"/>
    <cellStyle name="Výstup 6" xfId="18536" xr:uid="{FB973C31-955F-4B2C-9C72-F13D15C231F5}"/>
    <cellStyle name="Výstup 7" xfId="21871" xr:uid="{E1C3BC28-4C36-4936-A4CF-93208F7D980E}"/>
    <cellStyle name="Výstup 8" xfId="29294" xr:uid="{DF26F548-CB3B-48C4-8151-99EF204FB952}"/>
    <cellStyle name="Výstup 9" xfId="37944" xr:uid="{270A0F71-B292-4B0C-89F2-E16B512E9DBA}"/>
    <cellStyle name="Vysvětlující text" xfId="13608" xr:uid="{AC7442AA-3CBB-424E-84FB-DF7D03B04B3F}"/>
    <cellStyle name="Waarschuwingstekst" xfId="13609" xr:uid="{0FED5592-B6EA-4830-ADD3-7E9A231E80CD}"/>
    <cellStyle name="Währung [0]_C-III-A, Start-Up Spares_S&amp;F" xfId="3028" xr:uid="{D9686AC2-DEF4-4911-A034-B0ABCC4CB8F7}"/>
    <cellStyle name="Währung_C-III-A, Start-Up Spares_S&amp;F" xfId="3029" xr:uid="{C64564D2-2EE5-46EF-A87B-DB5AA9411170}"/>
    <cellStyle name="Walutowy [0]_Invoices2001Slovakia" xfId="13610" xr:uid="{866F894E-4954-4F37-883A-E38CD6C231F0}"/>
    <cellStyle name="Walutowy_Invoices2001Slovakia" xfId="13611" xr:uid="{FB856AC3-E4D9-4673-BA7E-AF37FCAC6BAB}"/>
    <cellStyle name="Warnender Text" xfId="13612" xr:uid="{725AD15E-BF9C-43A2-AD2B-EC52BC040DCC}"/>
    <cellStyle name="Warning Text 2" xfId="204" xr:uid="{E2F1717A-5DE9-46DC-83F8-470A083EE18C}"/>
    <cellStyle name="Warning Text 2 2" xfId="1614" xr:uid="{9CA01581-DE19-474D-9861-7B61B692CC15}"/>
    <cellStyle name="Warning Text 2 2 2" xfId="39348" xr:uid="{676D2346-9710-4934-A380-66D13E421E62}"/>
    <cellStyle name="Warning Text 2 3" xfId="24154" xr:uid="{52C3B165-A556-4D32-A99C-4092EF64F6FC}"/>
    <cellStyle name="Warning Text 3" xfId="205" xr:uid="{BC38CAC4-C26E-48B9-BDD5-420EEF69F145}"/>
    <cellStyle name="Warning Text 3 2" xfId="39349" xr:uid="{2D62EC43-4774-4A27-8E36-9200F1F238E9}"/>
    <cellStyle name="Warning Text 4" xfId="206" xr:uid="{D193A35B-E6F1-469E-92C9-1FE02B1C404D}"/>
    <cellStyle name="Warning Text 5" xfId="207" xr:uid="{B385F6DE-9F60-40CD-82F0-E1B79DFCBC6A}"/>
    <cellStyle name="Warning Text 6" xfId="32661" xr:uid="{DA9669B0-6D52-4A1E-9752-AFD183DC0846}"/>
    <cellStyle name="Warning Text 7" xfId="2510" xr:uid="{DDF66D5D-7DDC-4447-8661-DDAA0E6C7242}"/>
    <cellStyle name="xuan" xfId="13616" xr:uid="{6FBF02E9-817F-4929-B05E-E8E5BD1A9E5D}"/>
    <cellStyle name="Yüzde 2" xfId="13617" xr:uid="{B5D1802A-62D9-4ECC-9F57-FA7A8EB2158A}"/>
    <cellStyle name="Yüzde 3" xfId="13618" xr:uid="{AF12E861-9159-4C8D-895E-AF85DF5D1546}"/>
    <cellStyle name="Yüzde 3 2" xfId="13619" xr:uid="{11A1A5E5-BD46-45BA-A8D0-D5D9B79D81E5}"/>
    <cellStyle name="Yüzde 4" xfId="13620" xr:uid="{52681C05-5987-41CE-AA7B-89F22622BDBB}"/>
    <cellStyle name="Yüzde 4 2" xfId="13621" xr:uid="{A156A948-50EA-4136-99BF-162F20E649B5}"/>
    <cellStyle name="Zahlkosten" xfId="13622" xr:uid="{C316D4CE-FC71-4C1E-85F9-088E39EA9878}"/>
    <cellStyle name="Zahlmasse" xfId="13623" xr:uid="{1E26A8EE-9111-47E1-9429-FAA40CB13EBC}"/>
    <cellStyle name="Zelle überprüfen" xfId="13624" xr:uid="{DD18A461-99EF-4274-A6A5-386C18D34F2C}"/>
    <cellStyle name="Złe" xfId="13625" xr:uid="{39B11EDE-5B46-46B8-8AAD-708852A6F544}"/>
    <cellStyle name="Zvýraznění 1" xfId="13626" xr:uid="{15E94812-B52C-4FC6-85DB-88C0EDE254BA}"/>
    <cellStyle name="Zvýraznění 2" xfId="13627" xr:uid="{0D526107-D9EA-4F14-9A38-FF2FF311ED1E}"/>
    <cellStyle name="Zvýraznění 3" xfId="13628" xr:uid="{EE7B5830-67D3-4235-91AA-023C15E63CA0}"/>
    <cellStyle name="Zvýraznění 4" xfId="13629" xr:uid="{D90C114F-B228-4FEA-A2CD-2B85A6FBCEB5}"/>
    <cellStyle name="Zvýraznění 5" xfId="13630" xr:uid="{669BAA78-B482-44DA-8BF9-9EC008917A1C}"/>
    <cellStyle name="Zvýraznění 6" xfId="13631" xr:uid="{D6D9573F-369E-4EAB-9545-D01D5B80A67D}"/>
    <cellStyle name="Акцент1" xfId="32662" xr:uid="{5C6AF9A8-8154-4EAE-BAF9-D554FBDB8CA6}"/>
    <cellStyle name="Акцент2" xfId="32663" xr:uid="{B221C304-D49F-442E-9CC2-355772AB87F6}"/>
    <cellStyle name="Акцент3" xfId="32664" xr:uid="{BA92B634-A153-4912-8311-64F1DBC786CB}"/>
    <cellStyle name="Акцент4" xfId="32665" xr:uid="{34C2B41C-C406-4491-A678-719E9397A5E5}"/>
    <cellStyle name="Акцент5" xfId="32666" xr:uid="{91DABECC-D98F-4F63-86FE-B467B8CD41C9}"/>
    <cellStyle name="Акцент6" xfId="32667" xr:uid="{A88FEFC1-C012-4078-8477-DE0B14956683}"/>
    <cellStyle name="Ввод " xfId="32668" xr:uid="{B9C9E140-BE95-4A6F-858F-C7A029D93FD6}"/>
    <cellStyle name="Ввод  2" xfId="32669" xr:uid="{592EF5E9-B5FE-4098-A060-670AA3482152}"/>
    <cellStyle name="Вывод" xfId="32670" xr:uid="{DFA5BEA5-B24E-41DA-8845-7102DEDCC55D}"/>
    <cellStyle name="Вывод 2" xfId="32671" xr:uid="{5C12188A-1318-4E20-82B9-F292FF754412}"/>
    <cellStyle name="Вывод 3" xfId="32672" xr:uid="{4F919B0B-71E5-49A4-A47D-B20ECAF067AA}"/>
    <cellStyle name="Вычисление" xfId="32673" xr:uid="{E51C5FB0-FD12-4E29-8700-5420C6F2B8CB}"/>
    <cellStyle name="Вычисление 2" xfId="32674" xr:uid="{25092CF7-3777-416A-9FDE-B5BB0B0E91C1}"/>
    <cellStyle name="Заголовок 1" xfId="32675" xr:uid="{87EA1E3C-D4C2-4C5A-BA6E-4E2FC2BE70A8}"/>
    <cellStyle name="Заголовок 2" xfId="32676" xr:uid="{37D88508-97A7-4318-BD12-B6C30FE9132E}"/>
    <cellStyle name="Заголовок 3" xfId="32677" xr:uid="{118EB9C8-1A83-4023-9C34-2559881D45DF}"/>
    <cellStyle name="Заголовок 4" xfId="32678" xr:uid="{8D7C360C-0C49-4573-A9B0-D04EFC985266}"/>
    <cellStyle name="Итог" xfId="32679" xr:uid="{CDB1C435-E3B7-44BB-A1D2-1140F8BA27E5}"/>
    <cellStyle name="Итог 2" xfId="32680" xr:uid="{D3395609-56CF-435E-A543-B3265BE142AE}"/>
    <cellStyle name="Итог 3" xfId="32681" xr:uid="{C5AA028D-DF47-42D4-812A-A7E5912489CB}"/>
    <cellStyle name="Контрольная ячейка" xfId="32682" xr:uid="{C47A12D3-4F4C-45D1-B312-6A6F6D97ACDB}"/>
    <cellStyle name="Название" xfId="32683" xr:uid="{B2EDDE7F-F316-46E7-938F-153C76A69C0D}"/>
    <cellStyle name="Нейтральный" xfId="32684" xr:uid="{1000FA83-A78C-433B-A432-E2A5E608F234}"/>
    <cellStyle name="Обычный 2" xfId="32685" xr:uid="{57558E75-A686-43E5-963E-562DCE99E07A}"/>
    <cellStyle name="Обычный_FM Logistic-Autoban VRD-" xfId="32686" xr:uid="{75954F9E-37AC-4CA2-B420-A20819355481}"/>
    <cellStyle name="Плохой" xfId="32687" xr:uid="{BE7B7470-9D6A-444A-BF44-BAABA22C9E74}"/>
    <cellStyle name="Пояснение" xfId="32688" xr:uid="{3A31622A-3322-4083-9EB1-5BEA850B50EB}"/>
    <cellStyle name="Примечание" xfId="32689" xr:uid="{9B306E8B-2C94-4B7F-AD22-8E2B6D71D9CD}"/>
    <cellStyle name="Примечание 2" xfId="32690" xr:uid="{3A2637B6-9F82-4673-B3E5-1C7E968EFEC6}"/>
    <cellStyle name="Процентный 2" xfId="32691" xr:uid="{973AE989-CE5B-4121-85E2-73F3C8442234}"/>
    <cellStyle name="Процентный 2 2" xfId="32692" xr:uid="{E1B1D47A-8B2A-4C14-AC64-3A3B566DA842}"/>
    <cellStyle name="Связанная ячейка" xfId="32693" xr:uid="{6DCBBF08-E06A-4333-8B99-AB54D2908B0B}"/>
    <cellStyle name="Текст предупреждения" xfId="32694" xr:uid="{BCFDB570-045D-4EF5-878E-AF18A32B7280}"/>
    <cellStyle name="Хороший" xfId="32695" xr:uid="{4879F984-BDF0-4246-82F4-3661988DC215}"/>
    <cellStyle name="ハイパーリンク" xfId="258" xr:uid="{D039A487-4E19-46AC-B9EF-A049E30E79F2}"/>
    <cellStyle name="ハイパーリンク 2" xfId="1615" xr:uid="{5405D60D-E773-4F23-B882-0F9685BEBBC0}"/>
    <cellStyle name="إخراج" xfId="1616" xr:uid="{7644C6A3-EAA3-49CA-A4A3-53EF83E222CD}"/>
    <cellStyle name="إخراج 10" xfId="15528" xr:uid="{9DF33778-182C-4751-9490-FCB53D40FB6C}"/>
    <cellStyle name="إخراج 10 2" xfId="20613" xr:uid="{2E51B796-7833-4099-90B8-50F7FF6A90AF}"/>
    <cellStyle name="إخراج 10 2 2" xfId="23100" xr:uid="{278BDD99-E775-46E5-BC90-78D2F6F608ED}"/>
    <cellStyle name="إخراج 10 2 3" xfId="29304" xr:uid="{7257A60D-F083-4234-A8D6-BCADE89B73A1}"/>
    <cellStyle name="إخراج 10 3" xfId="18569" xr:uid="{3ED4E29C-9FFA-4EB1-84D1-040A58BF77BF}"/>
    <cellStyle name="إخراج 10 4" xfId="21876" xr:uid="{82F258AD-E3FB-4829-B869-B9C8C5A3ED57}"/>
    <cellStyle name="إخراج 10 5" xfId="29303" xr:uid="{1B6FCDEE-B319-4654-84BA-A5D7B50FEAD0}"/>
    <cellStyle name="إخراج 10 6" xfId="37949" xr:uid="{6D96C1DE-2098-42FB-B035-39A30496F789}"/>
    <cellStyle name="إخراج 11" xfId="20612" xr:uid="{93646500-9CA9-4CF7-A939-6FDC2B5EE199}"/>
    <cellStyle name="إخراج 11 2" xfId="23099" xr:uid="{078CC929-5BE9-4D86-B958-B900D27FF097}"/>
    <cellStyle name="إخراج 11 3" xfId="29305" xr:uid="{06AAA9FB-331F-4488-B604-49E0C5337A1B}"/>
    <cellStyle name="إخراج 12" xfId="18568" xr:uid="{9862CBDE-6817-4994-8AE5-6CB3F9052349}"/>
    <cellStyle name="إخراج 13" xfId="21875" xr:uid="{63526136-CB24-4D56-803B-15FE4B6DB278}"/>
    <cellStyle name="إخراج 14" xfId="29302" xr:uid="{A86D2F8F-4D12-4312-ADDD-E90EA899762F}"/>
    <cellStyle name="إخراج 15" xfId="37948" xr:uid="{AB726524-C53D-455F-97BA-FEA62538A121}"/>
    <cellStyle name="إخراج 16" xfId="39350" xr:uid="{F10B1ADE-1E6C-49A1-BD77-D781C3926DDB}"/>
    <cellStyle name="إخراج 2" xfId="11044" xr:uid="{32EAEC98-7206-4159-95BB-D57199DFAF95}"/>
    <cellStyle name="إخراج 2 10" xfId="20614" xr:uid="{881F7E80-0032-433D-9AA5-7836AB4D7D51}"/>
    <cellStyle name="إخراج 2 10 2" xfId="23101" xr:uid="{7C83C70E-97A0-414B-A2AD-64126F1A85CD}"/>
    <cellStyle name="إخراج 2 10 3" xfId="29307" xr:uid="{641A0AA8-ED04-4745-ABF4-7F12BAA9D565}"/>
    <cellStyle name="إخراج 2 11" xfId="18570" xr:uid="{556B3769-B3F1-46B8-ABA6-8C2615D2493C}"/>
    <cellStyle name="إخراج 2 12" xfId="21877" xr:uid="{5A93F6CA-BB0C-4E52-BA75-88AFAC92AE36}"/>
    <cellStyle name="إخراج 2 13" xfId="29306" xr:uid="{CF5C27D3-CDEA-4E5E-9A5C-8662CB0C05EB}"/>
    <cellStyle name="إخراج 2 14" xfId="31394" xr:uid="{23B6D089-2230-4E62-997E-810235D72C0D}"/>
    <cellStyle name="إخراج 2 15" xfId="37950" xr:uid="{FC6AC290-7AD3-46E8-A130-F1F9E6D3FC79}"/>
    <cellStyle name="إخراج 2 2" xfId="13635" xr:uid="{420945FF-B6CB-434D-956A-0ECF45CBB41F}"/>
    <cellStyle name="إخراج 2 2 10" xfId="18571" xr:uid="{AA37D049-3BC0-4038-9FE7-C855AE407FA9}"/>
    <cellStyle name="إخراج 2 2 11" xfId="21878" xr:uid="{C2BA1384-6D3B-4631-A127-CA78820EDEAD}"/>
    <cellStyle name="إخراج 2 2 12" xfId="29308" xr:uid="{3249D43B-339E-4C10-8619-DB951A295C65}"/>
    <cellStyle name="إخراج 2 2 13" xfId="37951" xr:uid="{610654E6-43FB-4F64-B135-218A01191103}"/>
    <cellStyle name="إخراج 2 2 2" xfId="13636" xr:uid="{B12B323F-1CEB-478A-ABF4-A8768BADEE4E}"/>
    <cellStyle name="إخراج 2 2 2 10" xfId="29309" xr:uid="{3F476525-A461-4F9A-BBF0-7933458BC24F}"/>
    <cellStyle name="إخراج 2 2 2 11" xfId="37952" xr:uid="{FE9EC89D-FA26-4881-8FAA-F7A3E454BB02}"/>
    <cellStyle name="إخراج 2 2 2 2" xfId="13637" xr:uid="{AECF3E65-FB48-453A-A283-2CF5E40E8D08}"/>
    <cellStyle name="إخراج 2 2 2 2 10" xfId="37953" xr:uid="{3204E058-E6CD-41F1-B579-BE861A6D3688}"/>
    <cellStyle name="إخراج 2 2 2 2 2" xfId="13638" xr:uid="{5D2F3614-FB78-408B-B14C-82D2E430182D}"/>
    <cellStyle name="إخراج 2 2 2 2 2 2" xfId="14295" xr:uid="{1708BE39-317E-4BBC-8A54-BD9E125CE41D}"/>
    <cellStyle name="إخراج 2 2 2 2 2 2 2" xfId="20619" xr:uid="{2BDE39F6-1222-4024-8C57-0C84518B3CBC}"/>
    <cellStyle name="إخراج 2 2 2 2 2 2 2 2" xfId="23106" xr:uid="{7820984F-54ED-4F06-A393-A2357E9EC451}"/>
    <cellStyle name="إخراج 2 2 2 2 2 2 2 3" xfId="29313" xr:uid="{B53679FB-7487-4AEC-BEF5-3DB444C424DA}"/>
    <cellStyle name="إخراج 2 2 2 2 2 2 3" xfId="18575" xr:uid="{2E956CEE-A0DA-4C67-B727-DCA7B8C858B7}"/>
    <cellStyle name="إخراج 2 2 2 2 2 2 4" xfId="21882" xr:uid="{5F551BBA-797F-42AF-9F67-3D9352EC0643}"/>
    <cellStyle name="إخراج 2 2 2 2 2 2 5" xfId="29312" xr:uid="{3BFF4B0E-B649-4453-8C77-0CEA7D8EB11B}"/>
    <cellStyle name="إخراج 2 2 2 2 2 2 6" xfId="37955" xr:uid="{C66097C2-55AD-48B7-8270-D843E1B00F81}"/>
    <cellStyle name="إخراج 2 2 2 2 2 3" xfId="14900" xr:uid="{73BB4A00-CB39-423E-BB2F-943754DDCF67}"/>
    <cellStyle name="إخراج 2 2 2 2 2 3 2" xfId="20620" xr:uid="{32F9BC43-5D5F-40B3-8B3D-A42972A3E95F}"/>
    <cellStyle name="إخراج 2 2 2 2 2 3 2 2" xfId="23107" xr:uid="{9298B681-C5E0-44A9-A47E-701CB7F73D74}"/>
    <cellStyle name="إخراج 2 2 2 2 2 3 2 3" xfId="29315" xr:uid="{557DF84F-7170-4847-9B8F-69BDC5CB8A49}"/>
    <cellStyle name="إخراج 2 2 2 2 2 3 3" xfId="18576" xr:uid="{3564E4CF-3943-4C7B-9AE1-5C1A342E4DFA}"/>
    <cellStyle name="إخراج 2 2 2 2 2 3 4" xfId="21883" xr:uid="{AEAE00F6-BC47-4A63-8B89-FA63D3D7AD30}"/>
    <cellStyle name="إخراج 2 2 2 2 2 3 5" xfId="29314" xr:uid="{6910BD01-24AC-4DC0-BE05-F61EEFB583E0}"/>
    <cellStyle name="إخراج 2 2 2 2 2 3 6" xfId="37956" xr:uid="{6C12B4DE-90E7-469B-A620-29188063009A}"/>
    <cellStyle name="إخراج 2 2 2 2 2 4" xfId="15533" xr:uid="{18E7C9B8-CB29-43CB-B610-36226C39D21D}"/>
    <cellStyle name="إخراج 2 2 2 2 2 4 2" xfId="20621" xr:uid="{64E57507-5C10-42FA-B829-AE958D2A4FCE}"/>
    <cellStyle name="إخراج 2 2 2 2 2 4 2 2" xfId="23108" xr:uid="{D4E4684D-9D43-4256-98F0-C3DBBFBC62D3}"/>
    <cellStyle name="إخراج 2 2 2 2 2 4 2 3" xfId="29317" xr:uid="{1128EFBD-6511-4783-B57B-3F12E9840437}"/>
    <cellStyle name="إخراج 2 2 2 2 2 4 3" xfId="18577" xr:uid="{BBAD559F-BAD0-4E29-91CB-E0464B0B3971}"/>
    <cellStyle name="إخراج 2 2 2 2 2 4 4" xfId="21884" xr:uid="{BB697B59-9EA8-498C-8684-636FF1BC39B9}"/>
    <cellStyle name="إخراج 2 2 2 2 2 4 5" xfId="29316" xr:uid="{CD896BC0-DAB8-412D-B41D-656CDD354D9A}"/>
    <cellStyle name="إخراج 2 2 2 2 2 4 6" xfId="37957" xr:uid="{2246F18C-FD1B-49DA-8AD3-42317B3611CC}"/>
    <cellStyle name="إخراج 2 2 2 2 2 5" xfId="20618" xr:uid="{CDE91C1F-9D7F-47C4-A5DC-3F699BE4FDA7}"/>
    <cellStyle name="إخراج 2 2 2 2 2 5 2" xfId="23105" xr:uid="{2BADCBA4-92B4-4611-8181-C96E71F36E49}"/>
    <cellStyle name="إخراج 2 2 2 2 2 5 3" xfId="29318" xr:uid="{6BB9C08B-6649-4D81-A759-59EE3B3BB3FA}"/>
    <cellStyle name="إخراج 2 2 2 2 2 6" xfId="18574" xr:uid="{F00EF9DC-56CB-4FDA-B9E5-72F6194A853A}"/>
    <cellStyle name="إخراج 2 2 2 2 2 7" xfId="21881" xr:uid="{3ADC1265-2551-434F-AC57-B1746743BCA1}"/>
    <cellStyle name="إخراج 2 2 2 2 2 8" xfId="29311" xr:uid="{5C4E6197-1821-4684-9D0D-EE97B05212E9}"/>
    <cellStyle name="إخراج 2 2 2 2 2 9" xfId="37954" xr:uid="{261E9882-3F8C-4F54-9CD7-436C2108484B}"/>
    <cellStyle name="إخراج 2 2 2 2 3" xfId="14294" xr:uid="{A4650DDC-4EB0-4B10-97DB-6AD392609CFA}"/>
    <cellStyle name="إخراج 2 2 2 2 3 2" xfId="20622" xr:uid="{C746ABFC-4482-499D-89F0-4133BC927887}"/>
    <cellStyle name="إخراج 2 2 2 2 3 2 2" xfId="23109" xr:uid="{0E71BF80-C75D-4573-A20F-024D81E69918}"/>
    <cellStyle name="إخراج 2 2 2 2 3 2 3" xfId="29320" xr:uid="{19528A09-45C0-477E-B92E-F8485D56ADD6}"/>
    <cellStyle name="إخراج 2 2 2 2 3 3" xfId="18578" xr:uid="{050577D3-6A6F-4403-820F-D910DB4B808E}"/>
    <cellStyle name="إخراج 2 2 2 2 3 4" xfId="21885" xr:uid="{06ADDE55-E485-4AD1-87B8-E059F5B61C93}"/>
    <cellStyle name="إخراج 2 2 2 2 3 5" xfId="29319" xr:uid="{FDA72E5A-C17E-4EAA-80A9-DB4FB9FDC6CB}"/>
    <cellStyle name="إخراج 2 2 2 2 3 6" xfId="37958" xr:uid="{6FF71A85-A544-447D-8AB1-A8B487929A77}"/>
    <cellStyle name="إخراج 2 2 2 2 4" xfId="14899" xr:uid="{DEFF5D13-9D73-4C23-AC45-5E5888AE2502}"/>
    <cellStyle name="إخراج 2 2 2 2 4 2" xfId="20623" xr:uid="{4403B0E0-A2C8-4C50-B28E-EDB79EC71B16}"/>
    <cellStyle name="إخراج 2 2 2 2 4 2 2" xfId="23110" xr:uid="{B6DF73A1-93F6-44A5-9093-A80648710B77}"/>
    <cellStyle name="إخراج 2 2 2 2 4 2 3" xfId="29322" xr:uid="{E4F0BD50-CB56-424A-BCD8-8FA53F1098D8}"/>
    <cellStyle name="إخراج 2 2 2 2 4 3" xfId="18579" xr:uid="{A7471C47-D8C6-49F2-B504-9A0E6779ECEA}"/>
    <cellStyle name="إخراج 2 2 2 2 4 4" xfId="21886" xr:uid="{69BA94A8-CE9A-4527-BE0F-31D3496A4273}"/>
    <cellStyle name="إخراج 2 2 2 2 4 5" xfId="29321" xr:uid="{2BC54D9C-48AD-4BF0-98B6-45789BBBA1E6}"/>
    <cellStyle name="إخراج 2 2 2 2 4 6" xfId="37959" xr:uid="{07F3A255-1452-4207-AC32-3180440E6C0B}"/>
    <cellStyle name="إخراج 2 2 2 2 5" xfId="15532" xr:uid="{DBEB2C3C-91A2-4B1D-850C-E516E0CA9447}"/>
    <cellStyle name="إخراج 2 2 2 2 5 2" xfId="20624" xr:uid="{C72A22C6-7FD5-4AA8-8057-4FB0FCA45AD9}"/>
    <cellStyle name="إخراج 2 2 2 2 5 2 2" xfId="23111" xr:uid="{B7946488-C07D-411E-B886-6943F8683DF8}"/>
    <cellStyle name="إخراج 2 2 2 2 5 2 3" xfId="29324" xr:uid="{3AC475E0-5F31-4AFF-A10B-DDA4FDC2B4D3}"/>
    <cellStyle name="إخراج 2 2 2 2 5 3" xfId="18580" xr:uid="{035A27A9-798C-46A2-9351-79FBB1120CFB}"/>
    <cellStyle name="إخراج 2 2 2 2 5 4" xfId="21887" xr:uid="{F38C470D-25DA-4966-97B5-1D2763440A29}"/>
    <cellStyle name="إخراج 2 2 2 2 5 5" xfId="29323" xr:uid="{C3ACE22E-1895-4132-A3C9-E85D4F837426}"/>
    <cellStyle name="إخراج 2 2 2 2 5 6" xfId="37960" xr:uid="{A37293CE-2CB3-4728-8ED2-FFF1A5D80C63}"/>
    <cellStyle name="إخراج 2 2 2 2 6" xfId="20617" xr:uid="{3474D0D2-45C8-4773-95B1-5EAEE3268E0A}"/>
    <cellStyle name="إخراج 2 2 2 2 6 2" xfId="23104" xr:uid="{43CFF141-2215-46B0-AC7A-97465D579AFF}"/>
    <cellStyle name="إخراج 2 2 2 2 6 3" xfId="29325" xr:uid="{443850C5-091B-4D66-90BD-B863C4031568}"/>
    <cellStyle name="إخراج 2 2 2 2 7" xfId="18573" xr:uid="{164C3F76-C73E-4C6D-84C3-A181250A118C}"/>
    <cellStyle name="إخراج 2 2 2 2 8" xfId="21880" xr:uid="{B8C26A0D-E592-4A3D-8BB6-D560A5653FA4}"/>
    <cellStyle name="إخراج 2 2 2 2 9" xfId="29310" xr:uid="{68CD7ADB-392B-4E07-B563-12A3A6746EED}"/>
    <cellStyle name="إخراج 2 2 2 3" xfId="13639" xr:uid="{959B16F6-E842-47FF-80CC-2FB67D2D0883}"/>
    <cellStyle name="إخراج 2 2 2 3 2" xfId="14296" xr:uid="{1AC84DD0-07FE-4A7C-9F1B-AD4AA88A1D68}"/>
    <cellStyle name="إخراج 2 2 2 3 2 2" xfId="20626" xr:uid="{0F306BE1-7081-42A6-90EC-E0170AC724BA}"/>
    <cellStyle name="إخراج 2 2 2 3 2 2 2" xfId="23113" xr:uid="{68BF205C-B2E9-4BA2-9E27-B46372E750EE}"/>
    <cellStyle name="إخراج 2 2 2 3 2 2 3" xfId="29328" xr:uid="{887930DE-6E15-4607-A1E4-E134C7A1E8CD}"/>
    <cellStyle name="إخراج 2 2 2 3 2 3" xfId="18582" xr:uid="{1BD2D539-CF60-4882-AB12-5CE2D15AEB6D}"/>
    <cellStyle name="إخراج 2 2 2 3 2 4" xfId="21889" xr:uid="{5E340B09-C0D5-42C0-B63B-FC1386BF79BB}"/>
    <cellStyle name="إخراج 2 2 2 3 2 5" xfId="29327" xr:uid="{273FA802-338A-441F-B7EA-0A6E01BBFDA7}"/>
    <cellStyle name="إخراج 2 2 2 3 2 6" xfId="37962" xr:uid="{DD2AFC90-E570-4A33-A170-EE4A6444CF00}"/>
    <cellStyle name="إخراج 2 2 2 3 3" xfId="14901" xr:uid="{7B67D31D-F72C-47BD-8ED9-5EBBE897F1F2}"/>
    <cellStyle name="إخراج 2 2 2 3 3 2" xfId="20627" xr:uid="{7A97C7CA-38C1-4292-9323-B41D108CE8FB}"/>
    <cellStyle name="إخراج 2 2 2 3 3 2 2" xfId="23114" xr:uid="{F9E6CF9E-8A91-435A-84F3-83CB72ECC84C}"/>
    <cellStyle name="إخراج 2 2 2 3 3 2 3" xfId="29330" xr:uid="{DD03349B-9C11-4625-94E6-52826970E8D1}"/>
    <cellStyle name="إخراج 2 2 2 3 3 3" xfId="18583" xr:uid="{0512A540-E57B-4F18-AF5B-7F5BB515691A}"/>
    <cellStyle name="إخراج 2 2 2 3 3 4" xfId="21890" xr:uid="{6482499E-4DAB-4FC4-A6F6-DFEBF9305060}"/>
    <cellStyle name="إخراج 2 2 2 3 3 5" xfId="29329" xr:uid="{DD86BDEF-7E11-4F25-968C-5C94E3641616}"/>
    <cellStyle name="إخراج 2 2 2 3 3 6" xfId="37963" xr:uid="{2DAC3B99-B9AC-4A52-B7CF-09B69022DF10}"/>
    <cellStyle name="إخراج 2 2 2 3 4" xfId="15534" xr:uid="{C2EA178B-8D82-4A09-A1A2-2A132F8B273E}"/>
    <cellStyle name="إخراج 2 2 2 3 4 2" xfId="20628" xr:uid="{FBE86506-2C3E-4DC5-94A7-630A5CCB944F}"/>
    <cellStyle name="إخراج 2 2 2 3 4 2 2" xfId="23115" xr:uid="{FAD9D2E6-4ECE-44AC-86D1-8F8BD046D47E}"/>
    <cellStyle name="إخراج 2 2 2 3 4 2 3" xfId="29332" xr:uid="{100DB3CF-F792-4118-AEAC-4BF9600D7F3E}"/>
    <cellStyle name="إخراج 2 2 2 3 4 3" xfId="18584" xr:uid="{1D474546-1081-4A75-9A20-43A51F00EBE2}"/>
    <cellStyle name="إخراج 2 2 2 3 4 4" xfId="21891" xr:uid="{CCF399E7-D1AA-4F6F-9171-DBA8C6D9BBA6}"/>
    <cellStyle name="إخراج 2 2 2 3 4 5" xfId="29331" xr:uid="{A72C1F4C-574E-42B0-9622-FD31EC368A0B}"/>
    <cellStyle name="إخراج 2 2 2 3 4 6" xfId="37964" xr:uid="{33F310EF-34A6-4976-A27B-E46BA1463454}"/>
    <cellStyle name="إخراج 2 2 2 3 5" xfId="20625" xr:uid="{8D0F6DFF-EB4D-4D4B-9F91-3A73C7693666}"/>
    <cellStyle name="إخراج 2 2 2 3 5 2" xfId="23112" xr:uid="{DF60CB1B-FCBF-4791-A79D-9E2643390C79}"/>
    <cellStyle name="إخراج 2 2 2 3 5 3" xfId="29333" xr:uid="{110EB4ED-D652-4BFE-AC55-23BED5127995}"/>
    <cellStyle name="إخراج 2 2 2 3 6" xfId="18581" xr:uid="{3B00ABAD-D051-4055-A478-4521B4D00C2E}"/>
    <cellStyle name="إخراج 2 2 2 3 7" xfId="21888" xr:uid="{75F1B3A9-9CB6-4D52-91F0-B20D78070214}"/>
    <cellStyle name="إخراج 2 2 2 3 8" xfId="29326" xr:uid="{CCBB7A00-6E4D-4EB5-9296-3542780524B4}"/>
    <cellStyle name="إخراج 2 2 2 3 9" xfId="37961" xr:uid="{9C4C35CC-5F3A-485B-862D-D6796C99FA79}"/>
    <cellStyle name="إخراج 2 2 2 4" xfId="14293" xr:uid="{EC281FD1-C2F0-4E50-9D00-D5930E80A696}"/>
    <cellStyle name="إخراج 2 2 2 4 2" xfId="20629" xr:uid="{0548E5E1-FAFE-407B-BD6D-9AE8184D0EBF}"/>
    <cellStyle name="إخراج 2 2 2 4 2 2" xfId="23116" xr:uid="{6CCE8252-1975-43C2-95DA-03E65344AEC8}"/>
    <cellStyle name="إخراج 2 2 2 4 2 3" xfId="29335" xr:uid="{28170A0B-E0B9-478B-99CA-DF601C92A084}"/>
    <cellStyle name="إخراج 2 2 2 4 3" xfId="18585" xr:uid="{175328FC-1EF5-4301-B345-57AAA31643AA}"/>
    <cellStyle name="إخراج 2 2 2 4 4" xfId="21892" xr:uid="{42B56284-CB06-4702-B83C-FD2D2774F579}"/>
    <cellStyle name="إخراج 2 2 2 4 5" xfId="29334" xr:uid="{73F4B518-7E5C-4437-93BA-D5707BDEAE50}"/>
    <cellStyle name="إخراج 2 2 2 4 6" xfId="37965" xr:uid="{71856559-3E6A-4E90-8141-A34A43796359}"/>
    <cellStyle name="إخراج 2 2 2 5" xfId="14898" xr:uid="{DE2E972F-9C87-41BF-9806-DBDCA18BCDAD}"/>
    <cellStyle name="إخراج 2 2 2 5 2" xfId="20630" xr:uid="{3D41D687-54D1-4F94-8228-583C8A44B9BC}"/>
    <cellStyle name="إخراج 2 2 2 5 2 2" xfId="23117" xr:uid="{5C70DB48-69DA-49E2-AF5C-8FF9DABBBAF7}"/>
    <cellStyle name="إخراج 2 2 2 5 2 3" xfId="29337" xr:uid="{632AB47B-FB71-44B6-B7A2-D39A4A9A1BC3}"/>
    <cellStyle name="إخراج 2 2 2 5 3" xfId="18586" xr:uid="{29CC569B-87C4-4A62-A9B4-640FF788A8CE}"/>
    <cellStyle name="إخراج 2 2 2 5 4" xfId="21893" xr:uid="{5E067E44-EF15-48BD-957A-94778A66C59B}"/>
    <cellStyle name="إخراج 2 2 2 5 5" xfId="29336" xr:uid="{0D520FC4-54BF-43D2-952F-AD94D863FE95}"/>
    <cellStyle name="إخراج 2 2 2 5 6" xfId="37966" xr:uid="{6EA2CF04-63E0-4E7B-AF69-C68C661A152C}"/>
    <cellStyle name="إخراج 2 2 2 6" xfId="15531" xr:uid="{BEF17375-4A77-44AC-AC1F-4AB19CF92F8F}"/>
    <cellStyle name="إخراج 2 2 2 6 2" xfId="20631" xr:uid="{91F7BB48-CB44-4181-B588-B0B79BF059C2}"/>
    <cellStyle name="إخراج 2 2 2 6 2 2" xfId="23118" xr:uid="{F0F78807-A43D-4050-BD4E-166891D17959}"/>
    <cellStyle name="إخراج 2 2 2 6 2 3" xfId="29339" xr:uid="{F6D463CB-FC0E-4D3A-81D7-FA1E94694F2E}"/>
    <cellStyle name="إخراج 2 2 2 6 3" xfId="18587" xr:uid="{8758F3E6-CFE8-4AC4-93CA-B57ABD8E3691}"/>
    <cellStyle name="إخراج 2 2 2 6 4" xfId="21894" xr:uid="{C4364672-9F4C-41F5-B08C-ECBA581852C3}"/>
    <cellStyle name="إخراج 2 2 2 6 5" xfId="29338" xr:uid="{5B1ED458-F70B-4AA6-90BE-2FDA66A90F3E}"/>
    <cellStyle name="إخراج 2 2 2 6 6" xfId="37967" xr:uid="{8C80ABAB-83BE-4201-96F2-27324B507796}"/>
    <cellStyle name="إخراج 2 2 2 7" xfId="20616" xr:uid="{6E5CBAAF-522B-4C8C-97DD-39BDBA6AC4B5}"/>
    <cellStyle name="إخراج 2 2 2 7 2" xfId="23103" xr:uid="{DDE2B133-E4EC-4598-83FC-9072083D24DD}"/>
    <cellStyle name="إخراج 2 2 2 7 3" xfId="29340" xr:uid="{EC50F759-463C-4D93-A284-C5E56B5E65A7}"/>
    <cellStyle name="إخراج 2 2 2 8" xfId="18572" xr:uid="{C64D89F5-4C50-46EF-8C73-A1F89F0349AF}"/>
    <cellStyle name="إخراج 2 2 2 9" xfId="21879" xr:uid="{C73CDED9-27CD-4787-B598-AC9EC6F3AC7A}"/>
    <cellStyle name="إخراج 2 2 3" xfId="13640" xr:uid="{AE1EA7DE-D2EC-40A0-89BD-5B3211923231}"/>
    <cellStyle name="إخراج 2 2 3 10" xfId="37968" xr:uid="{93FEABD5-833F-45A3-9D4E-A426878D84C3}"/>
    <cellStyle name="إخراج 2 2 3 2" xfId="13641" xr:uid="{AC21C738-CCE4-4240-9F6F-5EC1E3BCA06C}"/>
    <cellStyle name="إخراج 2 2 3 2 2" xfId="14298" xr:uid="{6A40EDE3-AED8-4FB2-AC48-7457B53D47BD}"/>
    <cellStyle name="إخراج 2 2 3 2 2 2" xfId="20634" xr:uid="{DB12C047-9865-41C3-BCDA-9AC82B441BC6}"/>
    <cellStyle name="إخراج 2 2 3 2 2 2 2" xfId="23121" xr:uid="{8A50793C-570D-4975-81EF-F9A6BD4B5E15}"/>
    <cellStyle name="إخراج 2 2 3 2 2 2 3" xfId="29344" xr:uid="{5B28774D-5F2E-421E-B125-BD2458ECEDC7}"/>
    <cellStyle name="إخراج 2 2 3 2 2 3" xfId="18590" xr:uid="{2976E93C-C9BB-4B12-B346-1157CE0993FC}"/>
    <cellStyle name="إخراج 2 2 3 2 2 4" xfId="21897" xr:uid="{16A2FCDE-57D3-4A34-BE24-A933B79F7D94}"/>
    <cellStyle name="إخراج 2 2 3 2 2 5" xfId="29343" xr:uid="{82A95B2A-C773-4391-B9D4-3B8CACCABE78}"/>
    <cellStyle name="إخراج 2 2 3 2 2 6" xfId="37970" xr:uid="{3C6324D9-54F8-49B2-B4E7-4BC94E148EBF}"/>
    <cellStyle name="إخراج 2 2 3 2 3" xfId="14903" xr:uid="{882B9645-A4EE-4048-ADAD-0BA35275EB46}"/>
    <cellStyle name="إخراج 2 2 3 2 3 2" xfId="20635" xr:uid="{0AD00284-1E25-40BE-94F9-EEDB3EBE76C0}"/>
    <cellStyle name="إخراج 2 2 3 2 3 2 2" xfId="23122" xr:uid="{288A1365-01B0-4505-8E08-BA0CB8D4F61B}"/>
    <cellStyle name="إخراج 2 2 3 2 3 2 3" xfId="29346" xr:uid="{BCF526C3-BF9C-400F-ACF9-62A305AB66F1}"/>
    <cellStyle name="إخراج 2 2 3 2 3 3" xfId="18591" xr:uid="{A5D495CD-0BD6-4955-B1FF-CDD51EB47616}"/>
    <cellStyle name="إخراج 2 2 3 2 3 4" xfId="21898" xr:uid="{D5BC9E13-2BE3-4182-9FD2-5AE5BAE62746}"/>
    <cellStyle name="إخراج 2 2 3 2 3 5" xfId="29345" xr:uid="{A9FF7ABB-5EC9-4A0D-9C39-9EEAAFB3DAC6}"/>
    <cellStyle name="إخراج 2 2 3 2 3 6" xfId="37971" xr:uid="{733431C1-730F-4D94-B31B-7F450837DA2A}"/>
    <cellStyle name="إخراج 2 2 3 2 4" xfId="15536" xr:uid="{97AF37F0-F437-4F22-9A78-6926683B7BEA}"/>
    <cellStyle name="إخراج 2 2 3 2 4 2" xfId="20636" xr:uid="{D38052D6-7A79-4997-9BE2-A52B8AEA6172}"/>
    <cellStyle name="إخراج 2 2 3 2 4 2 2" xfId="23123" xr:uid="{AC06FC40-F6C3-4CA1-8DB9-AC440FB8ED73}"/>
    <cellStyle name="إخراج 2 2 3 2 4 2 3" xfId="29348" xr:uid="{0051EF91-5F4F-4EE0-A27F-87E987FE0587}"/>
    <cellStyle name="إخراج 2 2 3 2 4 3" xfId="18592" xr:uid="{16CB0DC2-A7F6-4279-88BC-8C508AFE21CA}"/>
    <cellStyle name="إخراج 2 2 3 2 4 4" xfId="21899" xr:uid="{AD94FCC6-8D46-4A22-931C-74C765692A68}"/>
    <cellStyle name="إخراج 2 2 3 2 4 5" xfId="29347" xr:uid="{402F9D6D-E4C7-4713-B9F5-4733FECE6486}"/>
    <cellStyle name="إخراج 2 2 3 2 4 6" xfId="37972" xr:uid="{D3EE71E4-C06F-4BFD-83E8-A20CE1870FA6}"/>
    <cellStyle name="إخراج 2 2 3 2 5" xfId="20633" xr:uid="{6E01DF78-3AF8-4A13-A20B-1FA6D2D157AC}"/>
    <cellStyle name="إخراج 2 2 3 2 5 2" xfId="23120" xr:uid="{0EF93BF7-B538-4CFC-B07B-FD28168BCE02}"/>
    <cellStyle name="إخراج 2 2 3 2 5 3" xfId="29349" xr:uid="{CFFA3B78-76FA-4DEA-B7FE-DA058E374847}"/>
    <cellStyle name="إخراج 2 2 3 2 6" xfId="18589" xr:uid="{F2393EC5-6975-4113-8353-D9534E6A9BB2}"/>
    <cellStyle name="إخراج 2 2 3 2 7" xfId="21896" xr:uid="{EB087935-6971-4B8D-AC40-1CD785549974}"/>
    <cellStyle name="إخراج 2 2 3 2 8" xfId="29342" xr:uid="{CDAC0735-5B37-4455-814B-0C1268A73418}"/>
    <cellStyle name="إخراج 2 2 3 2 9" xfId="37969" xr:uid="{7247A788-65E9-40BE-A756-E7D0B4F17A1E}"/>
    <cellStyle name="إخراج 2 2 3 3" xfId="14297" xr:uid="{43CDB05C-C62D-448D-856D-BC781AA28A3C}"/>
    <cellStyle name="إخراج 2 2 3 3 2" xfId="20637" xr:uid="{A7CE3EA0-C491-4D42-9B69-A620B4062E7A}"/>
    <cellStyle name="إخراج 2 2 3 3 2 2" xfId="23124" xr:uid="{8F4DB279-26F8-459F-B501-B3B8DE99B5C4}"/>
    <cellStyle name="إخراج 2 2 3 3 2 3" xfId="29351" xr:uid="{6ED6A32C-9E31-42DA-9C01-BDF3080DA41C}"/>
    <cellStyle name="إخراج 2 2 3 3 3" xfId="18593" xr:uid="{2DDA7E62-715F-473F-B43C-F07EA6DC121E}"/>
    <cellStyle name="إخراج 2 2 3 3 4" xfId="21900" xr:uid="{230E3F14-7DD7-4D7C-BDF2-E3F47EB81648}"/>
    <cellStyle name="إخراج 2 2 3 3 5" xfId="29350" xr:uid="{86BCA16E-2487-4779-A932-F8960925D197}"/>
    <cellStyle name="إخراج 2 2 3 3 6" xfId="37973" xr:uid="{A422EEAB-E907-4942-A7CE-4519ABF333A4}"/>
    <cellStyle name="إخراج 2 2 3 4" xfId="14902" xr:uid="{C889BE2C-A6AC-43B2-B121-DD47AF34A59E}"/>
    <cellStyle name="إخراج 2 2 3 4 2" xfId="20638" xr:uid="{AEB5FCA3-A8F8-4E5E-ACA8-45D5B262CD78}"/>
    <cellStyle name="إخراج 2 2 3 4 2 2" xfId="23125" xr:uid="{EA899688-95A7-4F58-84E2-3266635AFB80}"/>
    <cellStyle name="إخراج 2 2 3 4 2 3" xfId="29353" xr:uid="{FAC5A896-269A-458E-AD2F-2AE1006148EF}"/>
    <cellStyle name="إخراج 2 2 3 4 3" xfId="18594" xr:uid="{61992973-EBB9-479D-B445-DE773ACB82E7}"/>
    <cellStyle name="إخراج 2 2 3 4 4" xfId="21901" xr:uid="{BF977066-75C6-4CA9-873A-621D8C2201F1}"/>
    <cellStyle name="إخراج 2 2 3 4 5" xfId="29352" xr:uid="{E6DCC8F1-35CD-45D8-A12A-550829B0396B}"/>
    <cellStyle name="إخراج 2 2 3 4 6" xfId="37974" xr:uid="{3A4925C3-FCDD-4161-A78E-15F6B19552BF}"/>
    <cellStyle name="إخراج 2 2 3 5" xfId="15535" xr:uid="{CF40D044-DE86-4F93-876F-9B16A44E9AC2}"/>
    <cellStyle name="إخراج 2 2 3 5 2" xfId="20639" xr:uid="{F0F90F81-4B06-40ED-8525-AC445CDA7576}"/>
    <cellStyle name="إخراج 2 2 3 5 2 2" xfId="23126" xr:uid="{6B4CDE6B-C4E4-4D85-B154-9FF71666FADF}"/>
    <cellStyle name="إخراج 2 2 3 5 2 3" xfId="29355" xr:uid="{06FC29B4-E8F4-447D-A540-7460E9316A2F}"/>
    <cellStyle name="إخراج 2 2 3 5 3" xfId="18595" xr:uid="{A85B290E-9D0D-4754-AB10-26D3F893E0B8}"/>
    <cellStyle name="إخراج 2 2 3 5 4" xfId="21902" xr:uid="{AD188317-12B5-4296-B153-1BC0A3804B10}"/>
    <cellStyle name="إخراج 2 2 3 5 5" xfId="29354" xr:uid="{84A5666E-6476-43AE-B482-6A6AED5492DE}"/>
    <cellStyle name="إخراج 2 2 3 5 6" xfId="37975" xr:uid="{72FADA12-F178-46DD-A172-8D4C49C3531E}"/>
    <cellStyle name="إخراج 2 2 3 6" xfId="20632" xr:uid="{442AA457-CEF7-4EC2-B3F8-7DE68CED3790}"/>
    <cellStyle name="إخراج 2 2 3 6 2" xfId="23119" xr:uid="{DBDD24AC-1FD6-49CA-A7C8-0FE8DC1A1305}"/>
    <cellStyle name="إخراج 2 2 3 6 3" xfId="29356" xr:uid="{0505F63F-8486-4945-B722-F1D1D054823F}"/>
    <cellStyle name="إخراج 2 2 3 7" xfId="18588" xr:uid="{194F102F-FFFE-4560-947D-E7E9C505E1C5}"/>
    <cellStyle name="إخراج 2 2 3 8" xfId="21895" xr:uid="{9C9EDC57-D79C-4EC6-9833-5EFBF45FCE99}"/>
    <cellStyle name="إخراج 2 2 3 9" xfId="29341" xr:uid="{04A24C4D-42C7-42DF-A6A1-79033B82A47D}"/>
    <cellStyle name="إخراج 2 2 4" xfId="13642" xr:uid="{3FD148D0-7F52-4D08-A2E4-B773AF732D49}"/>
    <cellStyle name="إخراج 2 2 4 10" xfId="37976" xr:uid="{A1F92F6A-3E65-4D37-AA8A-D27D5794F75D}"/>
    <cellStyle name="إخراج 2 2 4 2" xfId="13643" xr:uid="{3A5D01CC-0C52-484F-9406-7715D8E15034}"/>
    <cellStyle name="إخراج 2 2 4 2 2" xfId="14300" xr:uid="{50911F40-C2ED-4C92-8FB0-6C01A2994DE1}"/>
    <cellStyle name="إخراج 2 2 4 2 2 2" xfId="20642" xr:uid="{65FB25A4-8217-4FA6-85C5-DBB2631C19E6}"/>
    <cellStyle name="إخراج 2 2 4 2 2 2 2" xfId="23129" xr:uid="{AF911D25-5721-4292-A9EC-7A5D4987E162}"/>
    <cellStyle name="إخراج 2 2 4 2 2 2 3" xfId="29360" xr:uid="{EDDB82C8-6371-4081-9430-5928D02AC5DE}"/>
    <cellStyle name="إخراج 2 2 4 2 2 3" xfId="18598" xr:uid="{8734A8D4-9700-4EDA-97FA-97791B07696C}"/>
    <cellStyle name="إخراج 2 2 4 2 2 4" xfId="21905" xr:uid="{8512B5E9-0419-4106-8619-9BE1B1BAE64B}"/>
    <cellStyle name="إخراج 2 2 4 2 2 5" xfId="29359" xr:uid="{7CD4F0E2-5A9C-48FA-9694-3A4B8A6DEEF9}"/>
    <cellStyle name="إخراج 2 2 4 2 2 6" xfId="37978" xr:uid="{3373A427-5F3B-4190-ABB0-B1A61BCFC4F7}"/>
    <cellStyle name="إخراج 2 2 4 2 3" xfId="14905" xr:uid="{87AEB35D-664A-420E-80FC-22DDD2AC7D84}"/>
    <cellStyle name="إخراج 2 2 4 2 3 2" xfId="20643" xr:uid="{8CD041FF-48DF-4D24-9CB3-AE0897B0A045}"/>
    <cellStyle name="إخراج 2 2 4 2 3 2 2" xfId="23130" xr:uid="{B068E37E-20AB-4334-8736-489975128D7B}"/>
    <cellStyle name="إخراج 2 2 4 2 3 2 3" xfId="29362" xr:uid="{4E0E9DC2-DB99-47CC-AE8C-04EA2F190D9C}"/>
    <cellStyle name="إخراج 2 2 4 2 3 3" xfId="18599" xr:uid="{7DA05F7F-63C1-4208-A69D-B88CE06D15E5}"/>
    <cellStyle name="إخراج 2 2 4 2 3 4" xfId="21906" xr:uid="{BF28A86C-7CFA-4E02-B6BF-C4EC3E7E7975}"/>
    <cellStyle name="إخراج 2 2 4 2 3 5" xfId="29361" xr:uid="{BE79F9BA-909E-4A19-B103-7BDD8C57192B}"/>
    <cellStyle name="إخراج 2 2 4 2 3 6" xfId="37979" xr:uid="{26B8016F-5761-4B69-920E-AF98105CD894}"/>
    <cellStyle name="إخراج 2 2 4 2 4" xfId="15538" xr:uid="{626F0EEE-6678-4524-8B86-B038F1FB3032}"/>
    <cellStyle name="إخراج 2 2 4 2 4 2" xfId="20644" xr:uid="{5E1CD709-C8D4-42D8-B10F-77E68C1793CD}"/>
    <cellStyle name="إخراج 2 2 4 2 4 2 2" xfId="23131" xr:uid="{2F92EB3D-45F7-46CA-B3BD-2DEFE81F8A12}"/>
    <cellStyle name="إخراج 2 2 4 2 4 2 3" xfId="29364" xr:uid="{47C9A171-489B-46B4-8A5F-50951F56D78A}"/>
    <cellStyle name="إخراج 2 2 4 2 4 3" xfId="18600" xr:uid="{9878DF81-3077-4A65-8B0E-069E4C961C9E}"/>
    <cellStyle name="إخراج 2 2 4 2 4 4" xfId="21907" xr:uid="{06EB96E0-52B3-4D5A-9437-716AB381FDF6}"/>
    <cellStyle name="إخراج 2 2 4 2 4 5" xfId="29363" xr:uid="{C7370FDB-9C87-43E0-BF48-73A3CAD2322A}"/>
    <cellStyle name="إخراج 2 2 4 2 4 6" xfId="37980" xr:uid="{C30E3BC2-5270-4BBD-BA11-17D703427459}"/>
    <cellStyle name="إخراج 2 2 4 2 5" xfId="20641" xr:uid="{13F8F579-8D37-42EE-B774-222B149D8711}"/>
    <cellStyle name="إخراج 2 2 4 2 5 2" xfId="23128" xr:uid="{352DF377-5418-491B-B5FB-A55AE8FC69D0}"/>
    <cellStyle name="إخراج 2 2 4 2 5 3" xfId="29365" xr:uid="{10DCE59C-FBEE-4C03-9A44-D643292704C3}"/>
    <cellStyle name="إخراج 2 2 4 2 6" xfId="18597" xr:uid="{4D8B3B6E-417E-4FED-96C5-B10527023D48}"/>
    <cellStyle name="إخراج 2 2 4 2 7" xfId="21904" xr:uid="{3A19E533-07FC-4F83-AB65-0762316A967C}"/>
    <cellStyle name="إخراج 2 2 4 2 8" xfId="29358" xr:uid="{EC8C50DB-D888-492D-BF24-0F23D1ED536A}"/>
    <cellStyle name="إخراج 2 2 4 2 9" xfId="37977" xr:uid="{5B32F53D-DCE0-4152-8832-258627230BFA}"/>
    <cellStyle name="إخراج 2 2 4 3" xfId="14299" xr:uid="{8492B1B5-AC98-4271-BC6B-86BF13D6743F}"/>
    <cellStyle name="إخراج 2 2 4 3 2" xfId="20645" xr:uid="{2A4C53BB-6815-42A9-B619-EBAD7A06D60E}"/>
    <cellStyle name="إخراج 2 2 4 3 2 2" xfId="23132" xr:uid="{3E0022ED-8724-4C81-A668-0F475B9494EE}"/>
    <cellStyle name="إخراج 2 2 4 3 2 3" xfId="29367" xr:uid="{2378559D-1E30-4D2B-B347-FD8D763EF709}"/>
    <cellStyle name="إخراج 2 2 4 3 3" xfId="18601" xr:uid="{0C1AF218-C9F5-4062-8C87-3248D0F759EB}"/>
    <cellStyle name="إخراج 2 2 4 3 4" xfId="21908" xr:uid="{744DF075-40CD-4EC7-A7E3-5E13F631B44B}"/>
    <cellStyle name="إخراج 2 2 4 3 5" xfId="29366" xr:uid="{5A49BBBC-BB75-4F70-A2FE-7EDD1ED68102}"/>
    <cellStyle name="إخراج 2 2 4 3 6" xfId="37981" xr:uid="{22AFB49F-8069-4BF0-B473-C64503CC2CB1}"/>
    <cellStyle name="إخراج 2 2 4 4" xfId="14904" xr:uid="{855737AF-A330-447F-BFB2-D260D52B70E2}"/>
    <cellStyle name="إخراج 2 2 4 4 2" xfId="20646" xr:uid="{B49F656C-A2FD-44A9-9985-82737E5F2037}"/>
    <cellStyle name="إخراج 2 2 4 4 2 2" xfId="23133" xr:uid="{7A90511F-013C-4CDC-8C04-E79512AE840C}"/>
    <cellStyle name="إخراج 2 2 4 4 2 3" xfId="29369" xr:uid="{D83B9013-65C8-4967-AD60-B3123E5326FC}"/>
    <cellStyle name="إخراج 2 2 4 4 3" xfId="18602" xr:uid="{CCFC1858-59CD-46FE-891B-C7458822B232}"/>
    <cellStyle name="إخراج 2 2 4 4 4" xfId="21909" xr:uid="{D1084633-1C05-4896-9C5F-0C91651B1CA6}"/>
    <cellStyle name="إخراج 2 2 4 4 5" xfId="29368" xr:uid="{7E82AF5B-9D35-45A3-ADAD-F8770979F9DE}"/>
    <cellStyle name="إخراج 2 2 4 4 6" xfId="37982" xr:uid="{83402A89-B146-40B5-B7BB-B52C167E81AF}"/>
    <cellStyle name="إخراج 2 2 4 5" xfId="15537" xr:uid="{67B0CE59-14C0-46A3-8E83-485A4539E3B5}"/>
    <cellStyle name="إخراج 2 2 4 5 2" xfId="20647" xr:uid="{0052AF6F-F513-4BDF-96F7-99D9667B69C7}"/>
    <cellStyle name="إخراج 2 2 4 5 2 2" xfId="23134" xr:uid="{01AB0395-EFAA-467E-8AAE-E3E2EB34618F}"/>
    <cellStyle name="إخراج 2 2 4 5 2 3" xfId="29371" xr:uid="{1E91A281-3F1E-42D7-A0F0-774B5EBB6026}"/>
    <cellStyle name="إخراج 2 2 4 5 3" xfId="18603" xr:uid="{3A32706B-60F7-4F87-A4DC-0D4E8DCDB8CB}"/>
    <cellStyle name="إخراج 2 2 4 5 4" xfId="21910" xr:uid="{99C5908A-FA89-48BC-9DBC-8F2CDBE858C6}"/>
    <cellStyle name="إخراج 2 2 4 5 5" xfId="29370" xr:uid="{A14E2664-1BBC-422C-8C47-37D3DD25FD99}"/>
    <cellStyle name="إخراج 2 2 4 5 6" xfId="37983" xr:uid="{DFCBB8C8-47F7-471D-8A55-BB6E42C138B3}"/>
    <cellStyle name="إخراج 2 2 4 6" xfId="20640" xr:uid="{11CB4AC9-383E-40A2-8E0A-A2209D2BC74F}"/>
    <cellStyle name="إخراج 2 2 4 6 2" xfId="23127" xr:uid="{5C62CB0D-2C69-42DB-AEB6-BD2ED918FBDF}"/>
    <cellStyle name="إخراج 2 2 4 6 3" xfId="29372" xr:uid="{EBE77635-080D-4AC5-8773-135F97E93962}"/>
    <cellStyle name="إخراج 2 2 4 7" xfId="18596" xr:uid="{83FE1A92-1AE0-420E-8DA7-C65C3D1CBC25}"/>
    <cellStyle name="إخراج 2 2 4 8" xfId="21903" xr:uid="{06F80284-A037-4ACE-9941-077884F01694}"/>
    <cellStyle name="إخراج 2 2 4 9" xfId="29357" xr:uid="{AE25DA21-044C-4C4E-AD7B-E2E9E338EC8C}"/>
    <cellStyle name="إخراج 2 2 5" xfId="13644" xr:uid="{332BEC02-6132-4452-87DB-FF9E5897B9A6}"/>
    <cellStyle name="إخراج 2 2 5 2" xfId="14301" xr:uid="{793C1A17-AFC0-47CC-9A64-919AB123CE42}"/>
    <cellStyle name="إخراج 2 2 5 2 2" xfId="20649" xr:uid="{1127F068-6F46-45A9-933E-71ACFC3259B7}"/>
    <cellStyle name="إخراج 2 2 5 2 2 2" xfId="23136" xr:uid="{4A483776-E04C-4CF7-BD44-0733BD11D7B0}"/>
    <cellStyle name="إخراج 2 2 5 2 2 3" xfId="29375" xr:uid="{9B0C0569-9E46-4CB1-8C80-486BCD3FD12A}"/>
    <cellStyle name="إخراج 2 2 5 2 3" xfId="18605" xr:uid="{A36BEEA8-01AF-485F-998D-15D6C1CD7E6C}"/>
    <cellStyle name="إخراج 2 2 5 2 4" xfId="21912" xr:uid="{5A32FFB9-7E6D-4FD4-BB78-069E825E6775}"/>
    <cellStyle name="إخراج 2 2 5 2 5" xfId="29374" xr:uid="{4734E35A-273C-49CF-94ED-EB14B6A0137A}"/>
    <cellStyle name="إخراج 2 2 5 2 6" xfId="37985" xr:uid="{9B7E93DF-4D3E-4D41-B6D1-3886379B7107}"/>
    <cellStyle name="إخراج 2 2 5 3" xfId="14906" xr:uid="{40BC92A2-0490-4F1E-BE95-3D6D2981EB52}"/>
    <cellStyle name="إخراج 2 2 5 3 2" xfId="20650" xr:uid="{C8F2C6B0-0574-4B2D-8AD1-564D41A78A6C}"/>
    <cellStyle name="إخراج 2 2 5 3 2 2" xfId="23137" xr:uid="{40DE28A8-461A-4995-8BED-507899C1F8A1}"/>
    <cellStyle name="إخراج 2 2 5 3 2 3" xfId="29377" xr:uid="{3326E86E-E0C3-4ABC-A5DA-34FE0FF288EF}"/>
    <cellStyle name="إخراج 2 2 5 3 3" xfId="18606" xr:uid="{B1B6DFD9-075F-4041-881A-32DF98903F61}"/>
    <cellStyle name="إخراج 2 2 5 3 4" xfId="21913" xr:uid="{93F3EF42-7004-41DE-A5AC-BD55E558B431}"/>
    <cellStyle name="إخراج 2 2 5 3 5" xfId="29376" xr:uid="{39540D1F-67C6-4C33-A272-B0E8FA6DE2F0}"/>
    <cellStyle name="إخراج 2 2 5 3 6" xfId="37986" xr:uid="{C4A7204A-804D-423F-AF68-E25E821243E9}"/>
    <cellStyle name="إخراج 2 2 5 4" xfId="15539" xr:uid="{1175AA24-DA3F-4D67-B383-1F252E1A0593}"/>
    <cellStyle name="إخراج 2 2 5 4 2" xfId="20651" xr:uid="{01821BA1-0D44-464B-9E94-E40B47843687}"/>
    <cellStyle name="إخراج 2 2 5 4 2 2" xfId="23138" xr:uid="{439108BB-5268-4A63-96A9-D3852A7DDD62}"/>
    <cellStyle name="إخراج 2 2 5 4 2 3" xfId="29379" xr:uid="{C70335DF-BB99-4B6D-BC6C-CBDB934C2C73}"/>
    <cellStyle name="إخراج 2 2 5 4 3" xfId="18607" xr:uid="{CF24B459-D2BD-44DD-A756-778045E1DE30}"/>
    <cellStyle name="إخراج 2 2 5 4 4" xfId="21914" xr:uid="{6E4A1A71-BEED-4F7A-95A5-17479F836B9B}"/>
    <cellStyle name="إخراج 2 2 5 4 5" xfId="29378" xr:uid="{3D53CA1E-480F-4D44-BF76-3EAE1E038A32}"/>
    <cellStyle name="إخراج 2 2 5 4 6" xfId="37987" xr:uid="{4044F04F-8ECF-4FC1-85BF-4ADF3E46AC30}"/>
    <cellStyle name="إخراج 2 2 5 5" xfId="20648" xr:uid="{E1FBBD53-298D-49B1-A69F-9BDAAD36EE4A}"/>
    <cellStyle name="إخراج 2 2 5 5 2" xfId="23135" xr:uid="{65BE52C2-FE94-4232-8A62-2A802D9A4FF4}"/>
    <cellStyle name="إخراج 2 2 5 5 3" xfId="29380" xr:uid="{1BFF4B9C-7A80-4681-A5F7-F96BC253ED97}"/>
    <cellStyle name="إخراج 2 2 5 6" xfId="18604" xr:uid="{CAA071F0-C0F6-4434-8639-A1032D2D3C8E}"/>
    <cellStyle name="إخراج 2 2 5 7" xfId="21911" xr:uid="{0C5A5CF6-063F-4F09-A613-6730235D8BC7}"/>
    <cellStyle name="إخراج 2 2 5 8" xfId="29373" xr:uid="{38560FE2-3E20-4634-B3B7-4A2216F52FA6}"/>
    <cellStyle name="إخراج 2 2 5 9" xfId="37984" xr:uid="{E5758AD8-7617-4DA1-8B58-5E0750A031C6}"/>
    <cellStyle name="إخراج 2 2 6" xfId="14292" xr:uid="{42008981-8C69-4A01-838A-3541F719871A}"/>
    <cellStyle name="إخراج 2 2 6 2" xfId="20652" xr:uid="{FAB5E512-DBFE-46BA-85B3-192E5A8DF5D8}"/>
    <cellStyle name="إخراج 2 2 6 2 2" xfId="23139" xr:uid="{581FFF58-2527-46B8-9C60-CC976CEAA4A8}"/>
    <cellStyle name="إخراج 2 2 6 2 3" xfId="29382" xr:uid="{D8536D19-8DE7-4E8B-B793-8BC2A76D0DF0}"/>
    <cellStyle name="إخراج 2 2 6 3" xfId="18608" xr:uid="{3394A81E-9FE0-4EC6-8B76-6B7421AFC9CE}"/>
    <cellStyle name="إخراج 2 2 6 4" xfId="21915" xr:uid="{DCE053C8-4B45-4EDC-8BC6-4302F6B22905}"/>
    <cellStyle name="إخراج 2 2 6 5" xfId="29381" xr:uid="{6FD76428-4B6E-42F8-A895-78D5AC87E81E}"/>
    <cellStyle name="إخراج 2 2 6 6" xfId="37988" xr:uid="{2B598536-A224-49DE-8B6F-76C48F4E1215}"/>
    <cellStyle name="إخراج 2 2 7" xfId="14897" xr:uid="{88D2A24B-88BB-4510-9E84-A6AC4407D20E}"/>
    <cellStyle name="إخراج 2 2 7 2" xfId="20653" xr:uid="{A8F53F9B-6D17-48C6-BDBC-E692EE558A47}"/>
    <cellStyle name="إخراج 2 2 7 2 2" xfId="23140" xr:uid="{CABA0F66-3052-4131-873C-A87701FED1D4}"/>
    <cellStyle name="إخراج 2 2 7 2 3" xfId="29384" xr:uid="{A3203FA7-98A9-4877-8F20-19DF5415B53D}"/>
    <cellStyle name="إخراج 2 2 7 3" xfId="18609" xr:uid="{97EC448D-4D01-4033-B0EA-424B7ABB9DBC}"/>
    <cellStyle name="إخراج 2 2 7 4" xfId="21916" xr:uid="{99996BBA-4B11-439B-95FA-5B5D1D4628C9}"/>
    <cellStyle name="إخراج 2 2 7 5" xfId="29383" xr:uid="{7ED7BF93-C12F-4919-84D2-B20D5DDDFF23}"/>
    <cellStyle name="إخراج 2 2 7 6" xfId="37989" xr:uid="{92778D1A-2363-4955-9458-9F45E7C197BB}"/>
    <cellStyle name="إخراج 2 2 8" xfId="15530" xr:uid="{8D4BF3E8-2858-47F4-A513-A5A133B68973}"/>
    <cellStyle name="إخراج 2 2 8 2" xfId="20654" xr:uid="{A7618E7F-528D-49DD-9133-BB8B87E94DD2}"/>
    <cellStyle name="إخراج 2 2 8 2 2" xfId="23141" xr:uid="{BFF857E2-8A6F-415B-B98E-6A8FC9C57533}"/>
    <cellStyle name="إخراج 2 2 8 2 3" xfId="29386" xr:uid="{DF1EE5D2-E06F-4696-A62E-D7F19263DA63}"/>
    <cellStyle name="إخراج 2 2 8 3" xfId="18610" xr:uid="{B32A5083-81AA-4A3F-81DF-A30D9113AD1B}"/>
    <cellStyle name="إخراج 2 2 8 4" xfId="21917" xr:uid="{295AF779-BBEC-4605-B6B4-055869583041}"/>
    <cellStyle name="إخراج 2 2 8 5" xfId="29385" xr:uid="{67CC4CFF-58C8-4514-82ED-3FC08F1BA11F}"/>
    <cellStyle name="إخراج 2 2 8 6" xfId="37990" xr:uid="{2EE91741-2D5B-4301-89CB-F25DE937956E}"/>
    <cellStyle name="إخراج 2 2 9" xfId="20615" xr:uid="{A62A0B3B-A572-4683-8EB3-5C2641899C37}"/>
    <cellStyle name="إخراج 2 2 9 2" xfId="23102" xr:uid="{26B81CA9-31C6-4CBE-886E-7FF32FDB5B02}"/>
    <cellStyle name="إخراج 2 2 9 3" xfId="29387" xr:uid="{249A6E27-008A-4DED-BDC8-D00D21ECF454}"/>
    <cellStyle name="إخراج 2 3" xfId="13645" xr:uid="{39FD7ADE-9748-4AFD-85D2-3878DB1E906E}"/>
    <cellStyle name="إخراج 2 3 10" xfId="29388" xr:uid="{E22C7C82-4CF7-4A82-A6F2-A39778F96D85}"/>
    <cellStyle name="إخراج 2 3 11" xfId="37991" xr:uid="{940D1C6F-B065-4463-AD64-4C6697BAAEE9}"/>
    <cellStyle name="إخراج 2 3 2" xfId="13646" xr:uid="{F39BC40D-03AD-4B83-8E60-6708CA9589A7}"/>
    <cellStyle name="إخراج 2 3 2 10" xfId="37992" xr:uid="{9ABE2193-6509-4843-8360-BB3A105EFDA3}"/>
    <cellStyle name="إخراج 2 3 2 2" xfId="13647" xr:uid="{86ADD677-3D12-4388-A132-6F0CA87C137D}"/>
    <cellStyle name="إخراج 2 3 2 2 2" xfId="14304" xr:uid="{657FC10D-9A81-4E4F-8D6C-45D32379F864}"/>
    <cellStyle name="إخراج 2 3 2 2 2 2" xfId="20658" xr:uid="{06434D7C-D5BD-4490-8EA3-EED9F1DA27D7}"/>
    <cellStyle name="إخراج 2 3 2 2 2 2 2" xfId="23145" xr:uid="{55550B3B-125B-4435-8394-27FD66BA2261}"/>
    <cellStyle name="إخراج 2 3 2 2 2 2 3" xfId="29392" xr:uid="{B4A87E3D-FD68-4CD5-B5B1-915C092CD991}"/>
    <cellStyle name="إخراج 2 3 2 2 2 3" xfId="18614" xr:uid="{47494D3C-B4EB-4662-92E7-89E818A0A670}"/>
    <cellStyle name="إخراج 2 3 2 2 2 4" xfId="21921" xr:uid="{8DA1676B-093A-426F-B9F1-BEA7D9411A54}"/>
    <cellStyle name="إخراج 2 3 2 2 2 5" xfId="29391" xr:uid="{D6AF7FBC-EF59-4F3C-B556-79D74826D895}"/>
    <cellStyle name="إخراج 2 3 2 2 2 6" xfId="37994" xr:uid="{CB73A71F-5321-4BD2-80C9-323D559CED13}"/>
    <cellStyle name="إخراج 2 3 2 2 3" xfId="14909" xr:uid="{0127D5D4-A9EC-4A93-9048-5162E740649A}"/>
    <cellStyle name="إخراج 2 3 2 2 3 2" xfId="20659" xr:uid="{AF0B003B-1BD7-4EA5-BEDF-0641BB25322C}"/>
    <cellStyle name="إخراج 2 3 2 2 3 2 2" xfId="23146" xr:uid="{740AA940-D833-44CE-83EA-C81CDD2F3A44}"/>
    <cellStyle name="إخراج 2 3 2 2 3 2 3" xfId="29394" xr:uid="{6D168C40-439D-4F0A-93D7-D0580A1DB8F3}"/>
    <cellStyle name="إخراج 2 3 2 2 3 3" xfId="18615" xr:uid="{E8D90C27-A0A6-4064-A2D7-D0765BE31494}"/>
    <cellStyle name="إخراج 2 3 2 2 3 4" xfId="21922" xr:uid="{E9C7115C-6412-49E9-BC74-92E3FD330E2C}"/>
    <cellStyle name="إخراج 2 3 2 2 3 5" xfId="29393" xr:uid="{3B5C397A-CF05-4BB5-8726-DC35D002034F}"/>
    <cellStyle name="إخراج 2 3 2 2 3 6" xfId="37995" xr:uid="{11889245-C880-41FC-96E7-C1A77B9AB80E}"/>
    <cellStyle name="إخراج 2 3 2 2 4" xfId="15542" xr:uid="{7967C969-9892-46D4-B57E-2B85F74030CC}"/>
    <cellStyle name="إخراج 2 3 2 2 4 2" xfId="20660" xr:uid="{67114D3D-7C80-404F-BBB4-EDC15E72C745}"/>
    <cellStyle name="إخراج 2 3 2 2 4 2 2" xfId="23147" xr:uid="{E3C7A8D5-927B-4A3F-A1D8-62F8FC7DFDE9}"/>
    <cellStyle name="إخراج 2 3 2 2 4 2 3" xfId="29396" xr:uid="{9ADAD9CA-C9E4-4E9B-80B2-4E14012520E8}"/>
    <cellStyle name="إخراج 2 3 2 2 4 3" xfId="18616" xr:uid="{46BA14A0-84FC-417F-8C18-A52EEBAAADEE}"/>
    <cellStyle name="إخراج 2 3 2 2 4 4" xfId="21923" xr:uid="{E1556955-2116-4ADA-A9B5-266014D059C5}"/>
    <cellStyle name="إخراج 2 3 2 2 4 5" xfId="29395" xr:uid="{D42282F8-4E9D-4C37-A698-5A86123D2E57}"/>
    <cellStyle name="إخراج 2 3 2 2 4 6" xfId="37996" xr:uid="{E552CEF3-6AE0-42C3-B899-8C008BBE8E9A}"/>
    <cellStyle name="إخراج 2 3 2 2 5" xfId="20657" xr:uid="{05118DF2-8BB4-4058-B620-1F23C61F755E}"/>
    <cellStyle name="إخراج 2 3 2 2 5 2" xfId="23144" xr:uid="{8A331E23-BDDE-4D48-9814-2549BB5F6AA8}"/>
    <cellStyle name="إخراج 2 3 2 2 5 3" xfId="29397" xr:uid="{7B474466-0E04-4B0B-BDD1-A0378CB1161E}"/>
    <cellStyle name="إخراج 2 3 2 2 6" xfId="18613" xr:uid="{BBEAA1EF-7F54-4AC6-99EF-112291EDA780}"/>
    <cellStyle name="إخراج 2 3 2 2 7" xfId="21920" xr:uid="{1715AECE-A1AA-43E8-AAEF-5C1C78842146}"/>
    <cellStyle name="إخراج 2 3 2 2 8" xfId="29390" xr:uid="{12B2EEC9-C260-42AD-8FA7-D1C595CE9B70}"/>
    <cellStyle name="إخراج 2 3 2 2 9" xfId="37993" xr:uid="{501E17F2-DF09-48B5-982C-B84DBFCF2B07}"/>
    <cellStyle name="إخراج 2 3 2 3" xfId="14303" xr:uid="{B54FD7F3-81EA-46C7-BB2A-38387ABC7510}"/>
    <cellStyle name="إخراج 2 3 2 3 2" xfId="20661" xr:uid="{BA163DB4-2786-4ADF-A6F2-D89E33B0C7E6}"/>
    <cellStyle name="إخراج 2 3 2 3 2 2" xfId="23148" xr:uid="{0E1190A7-4FBB-4422-A087-00011FEA5273}"/>
    <cellStyle name="إخراج 2 3 2 3 2 3" xfId="29399" xr:uid="{96107922-B25A-444B-BBE7-F61F3204D57F}"/>
    <cellStyle name="إخراج 2 3 2 3 3" xfId="18617" xr:uid="{9B17BF6E-31A3-48F0-9587-352B862E36FE}"/>
    <cellStyle name="إخراج 2 3 2 3 4" xfId="21924" xr:uid="{DDA8971E-1DBD-4A58-9C81-21B23EB64595}"/>
    <cellStyle name="إخراج 2 3 2 3 5" xfId="29398" xr:uid="{DCD725D4-4276-424D-AC1D-93671FDE24AE}"/>
    <cellStyle name="إخراج 2 3 2 3 6" xfId="37997" xr:uid="{0647A20E-3D05-490F-9C0E-091DC94D87E8}"/>
    <cellStyle name="إخراج 2 3 2 4" xfId="14908" xr:uid="{4793E907-DEEA-4B13-BF6E-D33FAFE8D176}"/>
    <cellStyle name="إخراج 2 3 2 4 2" xfId="20662" xr:uid="{2FCDC52E-E005-41A9-8F89-A0FA7A2943FA}"/>
    <cellStyle name="إخراج 2 3 2 4 2 2" xfId="23149" xr:uid="{628CA833-9563-46B9-8318-D77110957D6A}"/>
    <cellStyle name="إخراج 2 3 2 4 2 3" xfId="29401" xr:uid="{8359ADF9-9571-4AE2-AFA4-4657CB2ED474}"/>
    <cellStyle name="إخراج 2 3 2 4 3" xfId="18618" xr:uid="{6695E92C-4359-4B9D-A0BA-1A4017EBB696}"/>
    <cellStyle name="إخراج 2 3 2 4 4" xfId="21925" xr:uid="{6548153D-EC1B-40EE-8941-E31BCCB1F1DC}"/>
    <cellStyle name="إخراج 2 3 2 4 5" xfId="29400" xr:uid="{2A81BECB-6BBF-4B4E-BA18-108B623179BA}"/>
    <cellStyle name="إخراج 2 3 2 4 6" xfId="37998" xr:uid="{504566C8-BC5B-48A0-9999-E72CAFB312C4}"/>
    <cellStyle name="إخراج 2 3 2 5" xfId="15541" xr:uid="{064D2042-EF62-47FA-AB6D-F71C8D91B2BD}"/>
    <cellStyle name="إخراج 2 3 2 5 2" xfId="20663" xr:uid="{A9B62179-5A94-4BA4-A336-68A306413F93}"/>
    <cellStyle name="إخراج 2 3 2 5 2 2" xfId="23150" xr:uid="{9434C597-666B-4FEC-860C-D44F5B3C17BE}"/>
    <cellStyle name="إخراج 2 3 2 5 2 3" xfId="29403" xr:uid="{2589E014-5C2B-4C49-966B-5ED7E94A0FFC}"/>
    <cellStyle name="إخراج 2 3 2 5 3" xfId="18619" xr:uid="{70AE3F49-6E0E-4AAD-B6EF-62B428EF63C1}"/>
    <cellStyle name="إخراج 2 3 2 5 4" xfId="21926" xr:uid="{F182B3C0-F349-4AA3-B244-5947028F4E7C}"/>
    <cellStyle name="إخراج 2 3 2 5 5" xfId="29402" xr:uid="{E32FB678-6814-4329-A709-DE496F95798E}"/>
    <cellStyle name="إخراج 2 3 2 5 6" xfId="37999" xr:uid="{553A9F91-2AB3-4D82-BA7D-2A1F8D7E2D3E}"/>
    <cellStyle name="إخراج 2 3 2 6" xfId="20656" xr:uid="{A89D303D-8DAD-427D-B6D0-434B16D0A328}"/>
    <cellStyle name="إخراج 2 3 2 6 2" xfId="23143" xr:uid="{5C8F48CB-6C1F-40C1-987F-A6C8DC228D48}"/>
    <cellStyle name="إخراج 2 3 2 6 3" xfId="29404" xr:uid="{E81C922C-B9ED-48DA-B5C2-1E6A7E8ED061}"/>
    <cellStyle name="إخراج 2 3 2 7" xfId="18612" xr:uid="{17E404D3-837E-4DDC-8578-05625CA98086}"/>
    <cellStyle name="إخراج 2 3 2 8" xfId="21919" xr:uid="{F45D0A97-E363-41F4-B748-64C0D4BC2278}"/>
    <cellStyle name="إخراج 2 3 2 9" xfId="29389" xr:uid="{BE1F0CA8-947C-4408-B845-CCDE13257C3C}"/>
    <cellStyle name="إخراج 2 3 3" xfId="13648" xr:uid="{2711864E-7C27-41A0-BBCC-EFF941FE0E7A}"/>
    <cellStyle name="إخراج 2 3 3 2" xfId="14305" xr:uid="{908F5F9D-B65C-4F04-84E6-9F81D930B4D8}"/>
    <cellStyle name="إخراج 2 3 3 2 2" xfId="20665" xr:uid="{66865722-14F1-4033-8082-93F5865543BE}"/>
    <cellStyle name="إخراج 2 3 3 2 2 2" xfId="23152" xr:uid="{98524232-B11D-49E2-8D06-28F0039A580E}"/>
    <cellStyle name="إخراج 2 3 3 2 2 3" xfId="29407" xr:uid="{5D660321-7BBF-42EA-9692-D0BACE217FC9}"/>
    <cellStyle name="إخراج 2 3 3 2 3" xfId="18621" xr:uid="{3D4EFCA6-C37F-42ED-B20A-0247CA0DA4A7}"/>
    <cellStyle name="إخراج 2 3 3 2 4" xfId="21928" xr:uid="{809CDD08-8F9E-4750-B8EF-426B3D436122}"/>
    <cellStyle name="إخراج 2 3 3 2 5" xfId="29406" xr:uid="{E288C6ED-E941-4C5A-82FC-14F48530825A}"/>
    <cellStyle name="إخراج 2 3 3 2 6" xfId="38001" xr:uid="{3B3F5C7A-D7D5-4709-9944-B487DECEFA61}"/>
    <cellStyle name="إخراج 2 3 3 3" xfId="14910" xr:uid="{3B97CD53-566A-45F5-9881-A2B8C7261D2D}"/>
    <cellStyle name="إخراج 2 3 3 3 2" xfId="20666" xr:uid="{647D68A7-A567-4769-8D80-40F43426FAED}"/>
    <cellStyle name="إخراج 2 3 3 3 2 2" xfId="23153" xr:uid="{31CABE47-2CC4-4ED5-97F7-AED26AD398A2}"/>
    <cellStyle name="إخراج 2 3 3 3 2 3" xfId="29409" xr:uid="{5BB6CC7B-2D57-4FC4-948A-9637FDA50776}"/>
    <cellStyle name="إخراج 2 3 3 3 3" xfId="18622" xr:uid="{854D5DF9-CE00-4DF1-A3BA-DFA62C989E90}"/>
    <cellStyle name="إخراج 2 3 3 3 4" xfId="21929" xr:uid="{9D104BD3-8317-4451-B6E7-01A20E8CC5E9}"/>
    <cellStyle name="إخراج 2 3 3 3 5" xfId="29408" xr:uid="{BBAA95BF-0705-4403-A631-530796B4ADFA}"/>
    <cellStyle name="إخراج 2 3 3 3 6" xfId="38002" xr:uid="{E485B079-FAD9-445C-BBA7-A4330F6DE36E}"/>
    <cellStyle name="إخراج 2 3 3 4" xfId="15543" xr:uid="{23C0A435-7A28-498F-9E39-9121594C19FE}"/>
    <cellStyle name="إخراج 2 3 3 4 2" xfId="20667" xr:uid="{2B80E14B-4D51-4189-88C1-CA3AF9118A12}"/>
    <cellStyle name="إخراج 2 3 3 4 2 2" xfId="23154" xr:uid="{E855C492-B4C8-4704-8AFF-80AE4398A184}"/>
    <cellStyle name="إخراج 2 3 3 4 2 3" xfId="29411" xr:uid="{02680B73-D91F-4749-80B4-ECDD841F0156}"/>
    <cellStyle name="إخراج 2 3 3 4 3" xfId="18623" xr:uid="{D6BE2149-F5B9-4B68-95D6-1BFF0288513E}"/>
    <cellStyle name="إخراج 2 3 3 4 4" xfId="21930" xr:uid="{85487D01-149A-40BD-BB64-CE30519A6909}"/>
    <cellStyle name="إخراج 2 3 3 4 5" xfId="29410" xr:uid="{5E81B338-8943-4692-8D2F-B7D19B6B380F}"/>
    <cellStyle name="إخراج 2 3 3 4 6" xfId="38003" xr:uid="{ACD15738-AE59-429B-B008-66FDBA3A01B8}"/>
    <cellStyle name="إخراج 2 3 3 5" xfId="20664" xr:uid="{B8890F58-2D18-4E3E-A76D-087051558DFD}"/>
    <cellStyle name="إخراج 2 3 3 5 2" xfId="23151" xr:uid="{6F52DC58-CD1F-4B9E-BCBE-285FA3EB712F}"/>
    <cellStyle name="إخراج 2 3 3 5 3" xfId="29412" xr:uid="{0874DFCF-80C8-40C7-872F-48FD0CBD52F3}"/>
    <cellStyle name="إخراج 2 3 3 6" xfId="18620" xr:uid="{8728EE18-F5EC-44D0-96A4-0028340C5752}"/>
    <cellStyle name="إخراج 2 3 3 7" xfId="21927" xr:uid="{11767586-4910-4E58-9969-A1D218BE664D}"/>
    <cellStyle name="إخراج 2 3 3 8" xfId="29405" xr:uid="{47E1DFD4-5D62-43A4-A255-9A0C6248FE06}"/>
    <cellStyle name="إخراج 2 3 3 9" xfId="38000" xr:uid="{0DAB9DEC-4D8C-43A5-B04D-E011A308D7F9}"/>
    <cellStyle name="إخراج 2 3 4" xfId="14302" xr:uid="{F394BA41-64CC-4B85-A5AA-CF8E20EACD80}"/>
    <cellStyle name="إخراج 2 3 4 2" xfId="20668" xr:uid="{CA42809E-A95A-4695-A48B-557F68197789}"/>
    <cellStyle name="إخراج 2 3 4 2 2" xfId="23155" xr:uid="{31114EAB-BCC1-4002-8B23-606B7809F1A5}"/>
    <cellStyle name="إخراج 2 3 4 2 3" xfId="29414" xr:uid="{7326EAB9-6F4C-4C84-B98C-73D28B154450}"/>
    <cellStyle name="إخراج 2 3 4 3" xfId="18624" xr:uid="{63C61C46-3987-4ED2-B191-9539ABBD0997}"/>
    <cellStyle name="إخراج 2 3 4 4" xfId="21931" xr:uid="{66EE9BB8-C941-42FB-AF34-6F848A2DD5B6}"/>
    <cellStyle name="إخراج 2 3 4 5" xfId="29413" xr:uid="{577E08C9-0932-4B6C-AEBF-83DC07F16295}"/>
    <cellStyle name="إخراج 2 3 4 6" xfId="38004" xr:uid="{87B19B33-5416-4C9F-BB01-09320ED316CD}"/>
    <cellStyle name="إخراج 2 3 5" xfId="14907" xr:uid="{9DCE59F8-D225-4215-9AFC-AAC317747A4D}"/>
    <cellStyle name="إخراج 2 3 5 2" xfId="20669" xr:uid="{769A8F83-7E53-4B7C-87C7-9A7921342EEE}"/>
    <cellStyle name="إخراج 2 3 5 2 2" xfId="23156" xr:uid="{5DC938A5-E89C-4093-9630-A10B63336F7F}"/>
    <cellStyle name="إخراج 2 3 5 2 3" xfId="29416" xr:uid="{96F71E9D-F185-4156-A731-88E2FD17E6CC}"/>
    <cellStyle name="إخراج 2 3 5 3" xfId="18625" xr:uid="{43D2FBE5-9D57-4FCC-8D8A-97466557BC67}"/>
    <cellStyle name="إخراج 2 3 5 4" xfId="21932" xr:uid="{09F3D4F1-C30D-4D06-94B9-A9A7187F3F50}"/>
    <cellStyle name="إخراج 2 3 5 5" xfId="29415" xr:uid="{27D2CF1F-B718-4F05-A45D-110B25F11AA0}"/>
    <cellStyle name="إخراج 2 3 5 6" xfId="38005" xr:uid="{4B53FBB7-F06D-4ECE-AE71-5F965900CA4C}"/>
    <cellStyle name="إخراج 2 3 6" xfId="15540" xr:uid="{B0F5CF71-A8F0-4E6E-BD43-1C96CAF100F0}"/>
    <cellStyle name="إخراج 2 3 6 2" xfId="20670" xr:uid="{63FC322C-1A74-49D4-A201-B96FC2DB38AF}"/>
    <cellStyle name="إخراج 2 3 6 2 2" xfId="23157" xr:uid="{5F2C14F9-E4FB-4636-8432-484F2D4D69EE}"/>
    <cellStyle name="إخراج 2 3 6 2 3" xfId="29418" xr:uid="{9A79AA0A-19A3-491C-8AEE-CBA66E94160A}"/>
    <cellStyle name="إخراج 2 3 6 3" xfId="18626" xr:uid="{92058711-8881-4EED-8A6C-6B12883F6509}"/>
    <cellStyle name="إخراج 2 3 6 4" xfId="21933" xr:uid="{8A8B60A9-C400-478E-8C56-1AE746F3B6D3}"/>
    <cellStyle name="إخراج 2 3 6 5" xfId="29417" xr:uid="{5411F35C-674E-4B3B-A601-24FD2AFCD163}"/>
    <cellStyle name="إخراج 2 3 6 6" xfId="38006" xr:uid="{A3E22917-A843-453C-999F-E131E2FA4BE0}"/>
    <cellStyle name="إخراج 2 3 7" xfId="20655" xr:uid="{A51C3453-5A52-453D-BE1E-766A294FD1FB}"/>
    <cellStyle name="إخراج 2 3 7 2" xfId="23142" xr:uid="{913CCA93-1B21-49D7-BC1B-BAB300A3B9EA}"/>
    <cellStyle name="إخراج 2 3 7 3" xfId="29419" xr:uid="{8CBAE0A4-A151-441B-9833-1E2124CF6686}"/>
    <cellStyle name="إخراج 2 3 8" xfId="18611" xr:uid="{BEC8FBFE-01CB-4B35-BCC5-5C38FC5C62AA}"/>
    <cellStyle name="إخراج 2 3 9" xfId="21918" xr:uid="{B2EB7965-37C6-441C-BFE1-AFA5E93D6C2E}"/>
    <cellStyle name="إخراج 2 4" xfId="13649" xr:uid="{FC8C3BEA-31BF-46A6-9CE7-7DFD4C6C15A7}"/>
    <cellStyle name="إخراج 2 4 10" xfId="38007" xr:uid="{2B59CFC1-221C-49C8-9C9D-F076C636D03D}"/>
    <cellStyle name="إخراج 2 4 2" xfId="13650" xr:uid="{6B6F6412-266D-428F-9DC7-4B6A2F044AFB}"/>
    <cellStyle name="إخراج 2 4 2 2" xfId="14307" xr:uid="{93DA8F0F-3CD8-410D-AF60-C6711CC56858}"/>
    <cellStyle name="إخراج 2 4 2 2 2" xfId="20673" xr:uid="{ED703D66-DA4D-4187-81AC-2FC8BCE65004}"/>
    <cellStyle name="إخراج 2 4 2 2 2 2" xfId="23160" xr:uid="{C49207C6-3F6F-40D9-BD2C-EB1A7856FC9B}"/>
    <cellStyle name="إخراج 2 4 2 2 2 3" xfId="29423" xr:uid="{060405F1-9779-4D79-80C6-FB778693ACE5}"/>
    <cellStyle name="إخراج 2 4 2 2 3" xfId="18629" xr:uid="{F36C4612-47E5-473F-BDB0-E665847D274B}"/>
    <cellStyle name="إخراج 2 4 2 2 4" xfId="21936" xr:uid="{BEE785F7-54D3-4E3B-9909-8CE64D9A6913}"/>
    <cellStyle name="إخراج 2 4 2 2 5" xfId="29422" xr:uid="{5B113729-796D-4EEE-9FAF-D704422050D9}"/>
    <cellStyle name="إخراج 2 4 2 2 6" xfId="38009" xr:uid="{17B74108-3762-484A-AB44-A9A79ECF8CB7}"/>
    <cellStyle name="إخراج 2 4 2 3" xfId="14912" xr:uid="{48F7C293-79E7-4C51-B4BD-A7CE0D8E6FF8}"/>
    <cellStyle name="إخراج 2 4 2 3 2" xfId="20674" xr:uid="{09A29856-AF57-4E50-8F70-44D583AE4C42}"/>
    <cellStyle name="إخراج 2 4 2 3 2 2" xfId="23161" xr:uid="{CA70A0B2-33B7-493F-BBEC-140653253930}"/>
    <cellStyle name="إخراج 2 4 2 3 2 3" xfId="29425" xr:uid="{612A84EB-3C62-4727-B0F1-440C4CB426EF}"/>
    <cellStyle name="إخراج 2 4 2 3 3" xfId="18630" xr:uid="{5CBDA7C8-E96B-455C-8ADC-536019DCD93A}"/>
    <cellStyle name="إخراج 2 4 2 3 4" xfId="21937" xr:uid="{CAB6A03B-E8A0-4169-8594-8D5D0E48E8F0}"/>
    <cellStyle name="إخراج 2 4 2 3 5" xfId="29424" xr:uid="{95B2ACA9-C4D4-4F2B-AA31-55CF574F1465}"/>
    <cellStyle name="إخراج 2 4 2 3 6" xfId="38010" xr:uid="{8404D44B-1F5E-475E-A9FD-4D3DB358FBB3}"/>
    <cellStyle name="إخراج 2 4 2 4" xfId="15545" xr:uid="{CAD0ED37-2733-4E81-8DBC-64AAE2BADA44}"/>
    <cellStyle name="إخراج 2 4 2 4 2" xfId="20675" xr:uid="{5E1CDE0C-BA8C-4847-9DD4-C4FCE3FD977B}"/>
    <cellStyle name="إخراج 2 4 2 4 2 2" xfId="23162" xr:uid="{DCA5FB19-B060-49E1-B094-B0FE82FA2B75}"/>
    <cellStyle name="إخراج 2 4 2 4 2 3" xfId="29427" xr:uid="{5BBEFE71-C274-4E2F-9C15-7AB44D67A235}"/>
    <cellStyle name="إخراج 2 4 2 4 3" xfId="18631" xr:uid="{7B98825B-A611-4C71-B63B-28BD8CBEC115}"/>
    <cellStyle name="إخراج 2 4 2 4 4" xfId="21938" xr:uid="{BEC25AF8-0F7A-46EF-AEA8-11106C760D98}"/>
    <cellStyle name="إخراج 2 4 2 4 5" xfId="29426" xr:uid="{F64999B0-D6E5-4CCC-B9CD-A51BC05BA793}"/>
    <cellStyle name="إخراج 2 4 2 4 6" xfId="38011" xr:uid="{2EA0D08B-2B05-4B23-B4E4-7D62E3566052}"/>
    <cellStyle name="إخراج 2 4 2 5" xfId="20672" xr:uid="{2EC913B2-0026-4BEB-9199-114C10021BA3}"/>
    <cellStyle name="إخراج 2 4 2 5 2" xfId="23159" xr:uid="{A5AAF12A-8C0C-4798-A275-5494FE32C280}"/>
    <cellStyle name="إخراج 2 4 2 5 3" xfId="29428" xr:uid="{EFB8CEEE-460F-4981-91EF-6C7B49DE6479}"/>
    <cellStyle name="إخراج 2 4 2 6" xfId="18628" xr:uid="{E3A2DB3B-E8DA-44DB-BC99-1F7E46566734}"/>
    <cellStyle name="إخراج 2 4 2 7" xfId="21935" xr:uid="{8AA0432E-3C39-4CD6-946D-A286567CC54C}"/>
    <cellStyle name="إخراج 2 4 2 8" xfId="29421" xr:uid="{71FA46C4-EEEF-4A53-95D2-14340DD7679A}"/>
    <cellStyle name="إخراج 2 4 2 9" xfId="38008" xr:uid="{FB4DB159-5AAB-47A5-82E6-B227EC8C3D52}"/>
    <cellStyle name="إخراج 2 4 3" xfId="14306" xr:uid="{98F99F04-C901-4409-A04A-0B40DF250044}"/>
    <cellStyle name="إخراج 2 4 3 2" xfId="20676" xr:uid="{1FEB6E8F-2D92-4618-83DC-1AC5B9385A8C}"/>
    <cellStyle name="إخراج 2 4 3 2 2" xfId="23163" xr:uid="{B57778AB-877A-4DD9-B937-089B22BD4388}"/>
    <cellStyle name="إخراج 2 4 3 2 3" xfId="29430" xr:uid="{9F8FE95C-AEF3-4229-A43D-4E62AFF0CC64}"/>
    <cellStyle name="إخراج 2 4 3 3" xfId="18632" xr:uid="{30AE417E-5AFD-475C-8A0B-F032EDB9E19E}"/>
    <cellStyle name="إخراج 2 4 3 4" xfId="21939" xr:uid="{E2B75300-AF1E-4667-947A-79208A1118DC}"/>
    <cellStyle name="إخراج 2 4 3 5" xfId="29429" xr:uid="{673F17D9-DEC6-4438-A996-F01EC49960D8}"/>
    <cellStyle name="إخراج 2 4 3 6" xfId="38012" xr:uid="{62512396-CAD9-4E35-BD2F-A5BDEA295722}"/>
    <cellStyle name="إخراج 2 4 4" xfId="14911" xr:uid="{166DC9C9-ECC6-4A0F-A1FB-156A30F9838F}"/>
    <cellStyle name="إخراج 2 4 4 2" xfId="20677" xr:uid="{8736FF4F-ECCD-4091-9C1A-1FD9BC98E972}"/>
    <cellStyle name="إخراج 2 4 4 2 2" xfId="23164" xr:uid="{6988BFAF-3D5B-4B7C-A1FB-8B7589E250D0}"/>
    <cellStyle name="إخراج 2 4 4 2 3" xfId="29432" xr:uid="{C1629AEE-9539-4EA8-B032-C98B75DB553D}"/>
    <cellStyle name="إخراج 2 4 4 3" xfId="18633" xr:uid="{7FEA53B9-E057-4169-854F-6F2B0B61D560}"/>
    <cellStyle name="إخراج 2 4 4 4" xfId="21940" xr:uid="{3A796EC5-144E-4408-8606-04F699B1C3EC}"/>
    <cellStyle name="إخراج 2 4 4 5" xfId="29431" xr:uid="{263DBE0D-1476-4F35-B02F-A8D2421D437D}"/>
    <cellStyle name="إخراج 2 4 4 6" xfId="38013" xr:uid="{CDA2B322-5D26-4ACD-9BEE-7F9330DDA211}"/>
    <cellStyle name="إخراج 2 4 5" xfId="15544" xr:uid="{A2C49CE1-19EA-4617-8914-060E54E94BF2}"/>
    <cellStyle name="إخراج 2 4 5 2" xfId="20678" xr:uid="{8D715528-3611-4F77-A519-6F7B4A33F978}"/>
    <cellStyle name="إخراج 2 4 5 2 2" xfId="23165" xr:uid="{9269B4D9-0310-40F8-82B5-2E39C699597E}"/>
    <cellStyle name="إخراج 2 4 5 2 3" xfId="29434" xr:uid="{CFFB46B2-FA00-46BD-B9AB-FB0B3310DB8C}"/>
    <cellStyle name="إخراج 2 4 5 3" xfId="18634" xr:uid="{23D5FB39-9B2A-48D7-B779-E4D5159F2CD1}"/>
    <cellStyle name="إخراج 2 4 5 4" xfId="21941" xr:uid="{386E2E89-06AD-466C-81D2-A9D270F36CF0}"/>
    <cellStyle name="إخراج 2 4 5 5" xfId="29433" xr:uid="{F3E30124-47D3-457A-8DB2-024C5A350A16}"/>
    <cellStyle name="إخراج 2 4 5 6" xfId="38014" xr:uid="{8567ACA3-F09B-497F-91E5-B8EB58464ACA}"/>
    <cellStyle name="إخراج 2 4 6" xfId="20671" xr:uid="{BE2CFD32-BA6A-4156-95E0-06A068410DDF}"/>
    <cellStyle name="إخراج 2 4 6 2" xfId="23158" xr:uid="{8475E5B0-95A8-4FF3-AE87-4651497B68E3}"/>
    <cellStyle name="إخراج 2 4 6 3" xfId="29435" xr:uid="{C3855F7C-6210-4218-8373-C37EF34D21F4}"/>
    <cellStyle name="إخراج 2 4 7" xfId="18627" xr:uid="{E5E52617-1B05-4244-B4A5-438B476752E9}"/>
    <cellStyle name="إخراج 2 4 8" xfId="21934" xr:uid="{C9EE1E10-396D-4B8A-AEB8-8ABB1EA9DE8B}"/>
    <cellStyle name="إخراج 2 4 9" xfId="29420" xr:uid="{1D032AC0-1568-4627-9B4D-ECB5287EF5AF}"/>
    <cellStyle name="إخراج 2 5" xfId="13651" xr:uid="{6EF78B67-556A-4D65-A797-EF44CDA5C0E3}"/>
    <cellStyle name="إخراج 2 5 10" xfId="38015" xr:uid="{3D866AE6-A99A-4494-B38F-7FEA918D9672}"/>
    <cellStyle name="إخراج 2 5 2" xfId="13652" xr:uid="{DCABE87B-7AD2-43EC-A8E5-F1B0BBBA0377}"/>
    <cellStyle name="إخراج 2 5 2 2" xfId="14309" xr:uid="{8169B465-4EB7-41A6-BF3A-2EEF39062B4A}"/>
    <cellStyle name="إخراج 2 5 2 2 2" xfId="20681" xr:uid="{D72C3287-B7C8-41E3-AD99-FDE1FCB6CA07}"/>
    <cellStyle name="إخراج 2 5 2 2 2 2" xfId="23168" xr:uid="{396583C4-7DF5-4C7B-9663-DEFC6F678C09}"/>
    <cellStyle name="إخراج 2 5 2 2 2 3" xfId="29439" xr:uid="{E6515F31-8B40-43E5-AF65-53ACD2BA275F}"/>
    <cellStyle name="إخراج 2 5 2 2 3" xfId="18637" xr:uid="{4C166865-6340-48A7-996F-28A17F0FA3C8}"/>
    <cellStyle name="إخراج 2 5 2 2 4" xfId="21944" xr:uid="{2ECD9B90-A335-48B7-A678-DDAE044E788C}"/>
    <cellStyle name="إخراج 2 5 2 2 5" xfId="29438" xr:uid="{6231B7A2-1D86-4CB4-9410-1F5CEE8A4E10}"/>
    <cellStyle name="إخراج 2 5 2 2 6" xfId="38017" xr:uid="{0F57CF12-E073-4AFF-9ED8-C675373AC99E}"/>
    <cellStyle name="إخراج 2 5 2 3" xfId="14914" xr:uid="{518A2A9B-AFDB-41B2-B22A-BE6C8B1EC588}"/>
    <cellStyle name="إخراج 2 5 2 3 2" xfId="20682" xr:uid="{316BFD5B-9E40-48E9-A1DB-75F8C6068CE7}"/>
    <cellStyle name="إخراج 2 5 2 3 2 2" xfId="23169" xr:uid="{2D77889D-3A67-41FF-B35B-B414F3669E9A}"/>
    <cellStyle name="إخراج 2 5 2 3 2 3" xfId="29441" xr:uid="{56929E24-DA91-434B-BB24-711C60F489BB}"/>
    <cellStyle name="إخراج 2 5 2 3 3" xfId="18638" xr:uid="{E6ADDFC9-5BBD-461C-AEBF-CCC01C0B74C5}"/>
    <cellStyle name="إخراج 2 5 2 3 4" xfId="21945" xr:uid="{33D5BECA-94B7-4C90-ACE6-250D2CAE8377}"/>
    <cellStyle name="إخراج 2 5 2 3 5" xfId="29440" xr:uid="{0518DAC9-D112-4D57-8B20-EF25CF42A327}"/>
    <cellStyle name="إخراج 2 5 2 3 6" xfId="38018" xr:uid="{7A1B2205-60F0-4C34-B629-80AF3C44FC42}"/>
    <cellStyle name="إخراج 2 5 2 4" xfId="15547" xr:uid="{A0C48E4C-F8AE-4B90-8A71-70E0106C54E7}"/>
    <cellStyle name="إخراج 2 5 2 4 2" xfId="20683" xr:uid="{28F219D0-38D1-4AA2-9BA7-D4FD625BFEA5}"/>
    <cellStyle name="إخراج 2 5 2 4 2 2" xfId="23170" xr:uid="{4470FC20-A7E5-4F59-B726-15E40EC64F7B}"/>
    <cellStyle name="إخراج 2 5 2 4 2 3" xfId="29443" xr:uid="{81CBA732-9B6C-45EE-9570-68745913D691}"/>
    <cellStyle name="إخراج 2 5 2 4 3" xfId="18639" xr:uid="{C6C8B553-E1D2-4F48-A88E-CFA31EB0BCAD}"/>
    <cellStyle name="إخراج 2 5 2 4 4" xfId="21946" xr:uid="{BD0BEDD1-0698-4B08-8F94-650510E0495E}"/>
    <cellStyle name="إخراج 2 5 2 4 5" xfId="29442" xr:uid="{99B174C1-BCA0-45E4-9A8D-25DA4BF4C965}"/>
    <cellStyle name="إخراج 2 5 2 4 6" xfId="38019" xr:uid="{2C6AA77D-F771-4D27-9442-12FA6E3461CF}"/>
    <cellStyle name="إخراج 2 5 2 5" xfId="20680" xr:uid="{67B6978C-5C3F-476A-ACAD-097E023F04D5}"/>
    <cellStyle name="إخراج 2 5 2 5 2" xfId="23167" xr:uid="{FEC292F3-4930-4B43-9F8F-53081D69D0F1}"/>
    <cellStyle name="إخراج 2 5 2 5 3" xfId="29444" xr:uid="{89A96D62-BFB1-453E-9626-7ED3C61560B9}"/>
    <cellStyle name="إخراج 2 5 2 6" xfId="18636" xr:uid="{EF415F89-E162-4BF4-BD24-CC0871A009B0}"/>
    <cellStyle name="إخراج 2 5 2 7" xfId="21943" xr:uid="{B6361314-5965-4E4C-8BA9-F64D7912EDA1}"/>
    <cellStyle name="إخراج 2 5 2 8" xfId="29437" xr:uid="{9D186CD9-F451-485B-B859-5D5AA6F99258}"/>
    <cellStyle name="إخراج 2 5 2 9" xfId="38016" xr:uid="{2A3B9FAE-DE8A-4E97-A1D5-410A75CA125A}"/>
    <cellStyle name="إخراج 2 5 3" xfId="14308" xr:uid="{75BF0116-5C57-45B7-8B25-43CF7DB04582}"/>
    <cellStyle name="إخراج 2 5 3 2" xfId="20684" xr:uid="{5D199796-D866-4264-80F2-BB5AD8871249}"/>
    <cellStyle name="إخراج 2 5 3 2 2" xfId="23171" xr:uid="{ED0DE71B-5BF5-452F-B300-ED567EEE5423}"/>
    <cellStyle name="إخراج 2 5 3 2 3" xfId="29446" xr:uid="{36F651ED-AA96-453E-AE64-049846B2AADB}"/>
    <cellStyle name="إخراج 2 5 3 3" xfId="18640" xr:uid="{9385E64C-2873-4B4C-A899-56F0D764AA16}"/>
    <cellStyle name="إخراج 2 5 3 4" xfId="21947" xr:uid="{FDA0D9B1-7914-4719-89A1-A0DFA9490D6F}"/>
    <cellStyle name="إخراج 2 5 3 5" xfId="29445" xr:uid="{FD5CB46A-89B0-4115-9B40-E23B53BF103B}"/>
    <cellStyle name="إخراج 2 5 3 6" xfId="38020" xr:uid="{20975261-4384-4D37-9AC9-936D2E538F82}"/>
    <cellStyle name="إخراج 2 5 4" xfId="14913" xr:uid="{DC80D197-4B67-42AC-8D50-F6B879BB11B9}"/>
    <cellStyle name="إخراج 2 5 4 2" xfId="20685" xr:uid="{45021E07-58A5-4BE8-945B-BB1953D3B6B0}"/>
    <cellStyle name="إخراج 2 5 4 2 2" xfId="23172" xr:uid="{C0304FF5-32A4-4CF5-8E89-DF9DB7119635}"/>
    <cellStyle name="إخراج 2 5 4 2 3" xfId="29448" xr:uid="{0D544B8C-C5A5-4F50-A25B-EB3CE1CD2361}"/>
    <cellStyle name="إخراج 2 5 4 3" xfId="18641" xr:uid="{6421DA83-4576-4A4E-B560-5615437D58E2}"/>
    <cellStyle name="إخراج 2 5 4 4" xfId="21948" xr:uid="{194AE494-0263-44C6-B6C9-19D299142306}"/>
    <cellStyle name="إخراج 2 5 4 5" xfId="29447" xr:uid="{DFE24FE9-5B21-4C3A-B053-19F06AAF409E}"/>
    <cellStyle name="إخراج 2 5 4 6" xfId="38021" xr:uid="{1AA0AC90-CF4A-4FB0-83CC-014F266B2E23}"/>
    <cellStyle name="إخراج 2 5 5" xfId="15546" xr:uid="{9F023168-5E30-47EC-A891-96984F76E18B}"/>
    <cellStyle name="إخراج 2 5 5 2" xfId="20686" xr:uid="{016FBD36-2F98-4A0F-BF72-D209AE454C60}"/>
    <cellStyle name="إخراج 2 5 5 2 2" xfId="23173" xr:uid="{59861EDA-1976-4887-9A4C-733F9714F06F}"/>
    <cellStyle name="إخراج 2 5 5 2 3" xfId="29450" xr:uid="{F05514F8-0E5D-4012-81B6-7153EBDA7650}"/>
    <cellStyle name="إخراج 2 5 5 3" xfId="18642" xr:uid="{3CDBE9BC-0CCC-4B64-A55A-C845B3981D35}"/>
    <cellStyle name="إخراج 2 5 5 4" xfId="21949" xr:uid="{0A3124E9-6323-4F2E-BADA-62C172991012}"/>
    <cellStyle name="إخراج 2 5 5 5" xfId="29449" xr:uid="{DAEBE013-EA3F-4719-9E46-FA838D3F38BC}"/>
    <cellStyle name="إخراج 2 5 5 6" xfId="38022" xr:uid="{A26159B5-73EE-409A-A34C-ED9565718E64}"/>
    <cellStyle name="إخراج 2 5 6" xfId="20679" xr:uid="{DB632EFE-2FF2-4FDF-959B-601D5331A51A}"/>
    <cellStyle name="إخراج 2 5 6 2" xfId="23166" xr:uid="{BCDB6FA7-8F4C-48AA-A2F2-4B39F4A0A235}"/>
    <cellStyle name="إخراج 2 5 6 3" xfId="29451" xr:uid="{1728E9A1-AF55-4958-B33D-FC874CA4E7AD}"/>
    <cellStyle name="إخراج 2 5 7" xfId="18635" xr:uid="{CB5D3535-5CC9-4154-B8E9-494311C8DE41}"/>
    <cellStyle name="إخراج 2 5 8" xfId="21942" xr:uid="{62B76D85-AAAB-475B-AEFC-5B146D08B09A}"/>
    <cellStyle name="إخراج 2 5 9" xfId="29436" xr:uid="{CBCF56DD-F8A7-4EC0-8943-646DD8FD7FD0}"/>
    <cellStyle name="إخراج 2 6" xfId="13653" xr:uid="{7B26D8DA-F759-49F9-A730-82815DA2C431}"/>
    <cellStyle name="إخراج 2 6 2" xfId="14310" xr:uid="{296D81BB-F1CD-489A-871B-462076FC78A8}"/>
    <cellStyle name="إخراج 2 6 2 2" xfId="20688" xr:uid="{E95D6599-C8B3-481A-ABEA-7741A607E517}"/>
    <cellStyle name="إخراج 2 6 2 2 2" xfId="23175" xr:uid="{44592F13-B105-42B9-A614-A3C25AAC76EA}"/>
    <cellStyle name="إخراج 2 6 2 2 3" xfId="29454" xr:uid="{8FA574FD-92FA-4E5D-9A59-5D0E4DFC43A8}"/>
    <cellStyle name="إخراج 2 6 2 3" xfId="18644" xr:uid="{CF4B2EF5-E6F6-4045-81C4-C1B8942454A3}"/>
    <cellStyle name="إخراج 2 6 2 4" xfId="21951" xr:uid="{1C6323E7-0CBB-4535-A6FC-4F0936AC8474}"/>
    <cellStyle name="إخراج 2 6 2 5" xfId="29453" xr:uid="{4091FCD7-ED18-49F6-BDC8-9B4CF3B568B6}"/>
    <cellStyle name="إخراج 2 6 2 6" xfId="38024" xr:uid="{A2C0FB64-51FE-4386-9BB2-455CC8E02FA1}"/>
    <cellStyle name="إخراج 2 6 3" xfId="14915" xr:uid="{9A506ACD-A753-49DE-A946-52149899D2FC}"/>
    <cellStyle name="إخراج 2 6 3 2" xfId="20689" xr:uid="{0B01F239-9267-4085-BC39-26543D4BDA3A}"/>
    <cellStyle name="إخراج 2 6 3 2 2" xfId="23176" xr:uid="{B95950B6-98CD-4DA0-9023-1F922AD5DDAA}"/>
    <cellStyle name="إخراج 2 6 3 2 3" xfId="29456" xr:uid="{3521F28E-4696-43E9-BCFC-26B552170E04}"/>
    <cellStyle name="إخراج 2 6 3 3" xfId="18645" xr:uid="{1A34561A-86A3-4C51-8505-B36000EEEB6B}"/>
    <cellStyle name="إخراج 2 6 3 4" xfId="21952" xr:uid="{44403FBA-FFB8-41D4-A321-6230951D1B32}"/>
    <cellStyle name="إخراج 2 6 3 5" xfId="29455" xr:uid="{9C8CB7AA-D3F3-4841-9119-7509132EFDAF}"/>
    <cellStyle name="إخراج 2 6 3 6" xfId="38025" xr:uid="{FBB011F8-F6A3-4A05-A7DD-802BAD57B430}"/>
    <cellStyle name="إخراج 2 6 4" xfId="15548" xr:uid="{D2F0866F-13A9-4DF8-A4AE-3493845E0BCD}"/>
    <cellStyle name="إخراج 2 6 4 2" xfId="20690" xr:uid="{7C2DD911-18AD-4D0D-ADCC-B71A1A804023}"/>
    <cellStyle name="إخراج 2 6 4 2 2" xfId="23177" xr:uid="{81786A2D-9340-484B-8631-228BCCE63222}"/>
    <cellStyle name="إخراج 2 6 4 2 3" xfId="29458" xr:uid="{F93191BB-BBA0-44AE-AC9D-A579918C5925}"/>
    <cellStyle name="إخراج 2 6 4 3" xfId="18646" xr:uid="{04FE47E8-9788-44EB-9B19-730ED9ECE229}"/>
    <cellStyle name="إخراج 2 6 4 4" xfId="21953" xr:uid="{2A320D45-849B-4E12-A55C-53F3115A775B}"/>
    <cellStyle name="إخراج 2 6 4 5" xfId="29457" xr:uid="{1C3AAC09-7C9B-4235-BE92-BF04B8B5EC13}"/>
    <cellStyle name="إخراج 2 6 4 6" xfId="38026" xr:uid="{56F2EF68-F1C8-4B57-99AD-0154739754EE}"/>
    <cellStyle name="إخراج 2 6 5" xfId="20687" xr:uid="{BCE91DD8-CE16-48AE-A23F-C43138E533C2}"/>
    <cellStyle name="إخراج 2 6 5 2" xfId="23174" xr:uid="{92F9243B-038E-43B3-9E12-382F911569CC}"/>
    <cellStyle name="إخراج 2 6 5 3" xfId="29459" xr:uid="{E9CD673D-4C9B-46EE-8154-E8C1E695CB6D}"/>
    <cellStyle name="إخراج 2 6 6" xfId="18643" xr:uid="{97CF3B23-1E0E-4BBC-AAFE-54FFF3C52147}"/>
    <cellStyle name="إخراج 2 6 7" xfId="21950" xr:uid="{2F2F8F6B-030A-47D7-96AC-A7D4537B1D30}"/>
    <cellStyle name="إخراج 2 6 8" xfId="29452" xr:uid="{930DF5EA-B403-4238-BBE5-C73BDE0C9471}"/>
    <cellStyle name="إخراج 2 6 9" xfId="38023" xr:uid="{DA436287-3037-4752-A5AE-C2A2337CB3FD}"/>
    <cellStyle name="إخراج 2 7" xfId="13634" xr:uid="{847A505B-7C81-4525-9FBA-00E643AD96ED}"/>
    <cellStyle name="إخراج 2 7 2" xfId="14839" xr:uid="{6D3E7AE6-6B28-4BD1-BE4E-56917779A075}"/>
    <cellStyle name="إخراج 2 7 2 2" xfId="20691" xr:uid="{B192FDD4-ACD8-4DDE-9416-A91B484D605E}"/>
    <cellStyle name="إخراج 2 7 2 3" xfId="23178" xr:uid="{E55BF448-2E2A-48A4-9443-DDA2C68A5374}"/>
    <cellStyle name="إخراج 2 7 2 4" xfId="29461" xr:uid="{B63AFED3-26CE-43AB-991D-B10BE00F299F}"/>
    <cellStyle name="إخراج 2 7 2 5" xfId="38028" xr:uid="{EB198AEF-0121-4CAC-B838-48D58F59B8F9}"/>
    <cellStyle name="إخراج 2 7 3" xfId="18647" xr:uid="{8E064631-5F61-4F18-9F4B-D39B91C1E696}"/>
    <cellStyle name="إخراج 2 7 4" xfId="21954" xr:uid="{77752C95-6769-4812-8138-44D052E3E6C4}"/>
    <cellStyle name="إخراج 2 7 5" xfId="29460" xr:uid="{41BDB111-F2FA-4C95-BC9C-65B2EDA01846}"/>
    <cellStyle name="إخراج 2 7 6" xfId="38027" xr:uid="{3B7CDF9E-8964-4786-8F68-E2D69D3B6176}"/>
    <cellStyle name="إخراج 2 8" xfId="14291" xr:uid="{3A201A2E-5D89-48EF-9359-991C4EBB43C5}"/>
    <cellStyle name="إخراج 2 8 2" xfId="20692" xr:uid="{698FDAAB-1344-4C1F-A922-769154431E40}"/>
    <cellStyle name="إخراج 2 8 2 2" xfId="23179" xr:uid="{1DE39395-8304-448A-8DC5-98733B52E35F}"/>
    <cellStyle name="إخراج 2 8 2 3" xfId="29463" xr:uid="{BE6F4C21-78A3-4B17-BF18-34AC95740241}"/>
    <cellStyle name="إخراج 2 8 3" xfId="18648" xr:uid="{06269B99-B679-4BB4-8F1C-5E16EF64B206}"/>
    <cellStyle name="إخراج 2 8 4" xfId="21955" xr:uid="{83F6D460-5E21-491F-9113-22B473D4CA64}"/>
    <cellStyle name="إخراج 2 8 5" xfId="29462" xr:uid="{65E61F7D-49A4-4DFF-B0E1-9D73085C4E1A}"/>
    <cellStyle name="إخراج 2 8 6" xfId="38029" xr:uid="{C7B762DA-43A4-4210-BE02-39768C430387}"/>
    <cellStyle name="إخراج 2 9" xfId="15529" xr:uid="{CC898B68-40D0-425D-A297-C2214994BE2C}"/>
    <cellStyle name="إخراج 2 9 2" xfId="20693" xr:uid="{8289B51B-EAB8-4B37-A2BD-96B76BE31551}"/>
    <cellStyle name="إخراج 2 9 2 2" xfId="23180" xr:uid="{831FC223-F3F6-464E-871D-F4C8B1C25FB0}"/>
    <cellStyle name="إخراج 2 9 2 3" xfId="29465" xr:uid="{B416FBF2-8BED-42BA-A48A-E553EE520DB9}"/>
    <cellStyle name="إخراج 2 9 3" xfId="18649" xr:uid="{41A319FC-28EC-4718-BFA2-D93BD6A27207}"/>
    <cellStyle name="إخراج 2 9 4" xfId="21956" xr:uid="{A0539F8B-EE58-41EE-92AC-E256E93DA3C7}"/>
    <cellStyle name="إخراج 2 9 5" xfId="29464" xr:uid="{C85A738B-2443-4188-836F-200326CDCBFB}"/>
    <cellStyle name="إخراج 2 9 6" xfId="38030" xr:uid="{730A89D9-54EF-40D0-9FBE-2F37F414A06F}"/>
    <cellStyle name="إخراج 3" xfId="13654" xr:uid="{AF31FE9B-7892-47C8-9A43-0F8DFE9D117C}"/>
    <cellStyle name="إخراج 3 10" xfId="18650" xr:uid="{3B0150B1-765B-4828-96BA-0ADAE4FA886B}"/>
    <cellStyle name="إخراج 3 11" xfId="21957" xr:uid="{77A46CA1-778C-4F28-9199-56FA88083C81}"/>
    <cellStyle name="إخراج 3 12" xfId="29466" xr:uid="{3A781B1F-E073-4AA5-B3D9-BF13012A60CA}"/>
    <cellStyle name="إخراج 3 13" xfId="31395" xr:uid="{E50582D8-9323-491A-8ABC-C637B18FE4AF}"/>
    <cellStyle name="إخراج 3 14" xfId="38031" xr:uid="{9A7CED06-D017-495D-9607-8DFFD9966998}"/>
    <cellStyle name="إخراج 3 2" xfId="13655" xr:uid="{47C3E645-B07E-4A63-A8F5-7266A46EE73E}"/>
    <cellStyle name="إخراج 3 2 10" xfId="29467" xr:uid="{942D2474-F539-4E29-BEF9-8B0BF7E5019E}"/>
    <cellStyle name="إخراج 3 2 11" xfId="38032" xr:uid="{D0F55493-105C-497B-BFA6-66427E008216}"/>
    <cellStyle name="إخراج 3 2 2" xfId="13656" xr:uid="{8A3EA4EC-52C9-4CBF-A7D5-3C098ED513DE}"/>
    <cellStyle name="إخراج 3 2 2 10" xfId="38033" xr:uid="{2E84931C-5ABC-4BE2-880C-2C640A757EB9}"/>
    <cellStyle name="إخراج 3 2 2 2" xfId="13657" xr:uid="{5888809C-7FBB-46BC-B099-1EAE38883D3E}"/>
    <cellStyle name="إخراج 3 2 2 2 2" xfId="14314" xr:uid="{D12096C8-2411-47ED-A679-CF3A1681A36F}"/>
    <cellStyle name="إخراج 3 2 2 2 2 2" xfId="20698" xr:uid="{34FC21C8-5843-4597-AC9D-3B01026A0AC3}"/>
    <cellStyle name="إخراج 3 2 2 2 2 2 2" xfId="23185" xr:uid="{DFD0C77C-CFE4-4C6F-9458-333BBE728E8C}"/>
    <cellStyle name="إخراج 3 2 2 2 2 2 3" xfId="29471" xr:uid="{9F647AEB-A18F-49BE-9FA4-DA45D2605120}"/>
    <cellStyle name="إخراج 3 2 2 2 2 3" xfId="18654" xr:uid="{0811B0A7-AB34-41C8-9701-B49FEB4DBB68}"/>
    <cellStyle name="إخراج 3 2 2 2 2 4" xfId="21961" xr:uid="{58C9BC4F-F0ED-45B5-96E7-14BECE4AD78B}"/>
    <cellStyle name="إخراج 3 2 2 2 2 5" xfId="29470" xr:uid="{72C022C1-CF89-4D2B-94E8-A173083BFF3C}"/>
    <cellStyle name="إخراج 3 2 2 2 2 6" xfId="38035" xr:uid="{9C02022A-A8FF-4EE7-8F3D-837886281E97}"/>
    <cellStyle name="إخراج 3 2 2 2 3" xfId="14919" xr:uid="{D94C3BF1-A71D-492C-9F18-141262845777}"/>
    <cellStyle name="إخراج 3 2 2 2 3 2" xfId="20699" xr:uid="{9CD08FA6-E4A1-47A8-90EA-E26DF31903A4}"/>
    <cellStyle name="إخراج 3 2 2 2 3 2 2" xfId="23186" xr:uid="{9B8BB822-5B41-4BB2-8C43-30A08B074A07}"/>
    <cellStyle name="إخراج 3 2 2 2 3 2 3" xfId="29473" xr:uid="{5CDFAA8E-3149-4BA6-B201-2214DBA0CE58}"/>
    <cellStyle name="إخراج 3 2 2 2 3 3" xfId="18655" xr:uid="{80D34585-E7CD-4686-95A8-C4CA3B8067B8}"/>
    <cellStyle name="إخراج 3 2 2 2 3 4" xfId="21962" xr:uid="{D3197609-1441-46AD-9819-0666A6A73B11}"/>
    <cellStyle name="إخراج 3 2 2 2 3 5" xfId="29472" xr:uid="{95D135D1-D0A5-4B9F-AFBD-EF3DF44260EF}"/>
    <cellStyle name="إخراج 3 2 2 2 3 6" xfId="38036" xr:uid="{04320B55-4E2A-46B9-8666-042F7CE263BF}"/>
    <cellStyle name="إخراج 3 2 2 2 4" xfId="15552" xr:uid="{E8850703-7950-4949-AA97-92428C370604}"/>
    <cellStyle name="إخراج 3 2 2 2 4 2" xfId="20700" xr:uid="{A3F56A43-4B2D-4552-A567-402CF7934EEB}"/>
    <cellStyle name="إخراج 3 2 2 2 4 2 2" xfId="23187" xr:uid="{AC3886FE-E10E-47DB-9D1F-7ED93E6F17F3}"/>
    <cellStyle name="إخراج 3 2 2 2 4 2 3" xfId="29475" xr:uid="{634B2A06-F7D8-4E8B-8AA6-5826CB771B6F}"/>
    <cellStyle name="إخراج 3 2 2 2 4 3" xfId="18656" xr:uid="{4B4E45E8-7B0A-485A-9968-A9E8F10B4615}"/>
    <cellStyle name="إخراج 3 2 2 2 4 4" xfId="21963" xr:uid="{CF1EDD55-6C79-45B8-864C-110CCA8C0B6B}"/>
    <cellStyle name="إخراج 3 2 2 2 4 5" xfId="29474" xr:uid="{B0FDD650-B5EA-4759-BF47-C55AB029ED85}"/>
    <cellStyle name="إخراج 3 2 2 2 4 6" xfId="38037" xr:uid="{1C70C145-74C1-44DC-8E1A-07A706C7A9E6}"/>
    <cellStyle name="إخراج 3 2 2 2 5" xfId="20697" xr:uid="{BCA023C5-31E8-49A7-933E-1BBFDE70208F}"/>
    <cellStyle name="إخراج 3 2 2 2 5 2" xfId="23184" xr:uid="{6C640C6D-1BDA-47A4-ACAB-5717BB6128C7}"/>
    <cellStyle name="إخراج 3 2 2 2 5 3" xfId="29476" xr:uid="{2C249A56-1246-46D6-A6D0-4F2025462DCF}"/>
    <cellStyle name="إخراج 3 2 2 2 6" xfId="18653" xr:uid="{B3A3DF6A-32F1-4BA9-8B3A-909C719CD18E}"/>
    <cellStyle name="إخراج 3 2 2 2 7" xfId="21960" xr:uid="{0ADA8A87-A593-4183-98FA-940D11195405}"/>
    <cellStyle name="إخراج 3 2 2 2 8" xfId="29469" xr:uid="{74D5E97D-8BF4-49D1-8F4C-B747CD770318}"/>
    <cellStyle name="إخراج 3 2 2 2 9" xfId="38034" xr:uid="{23CA3C48-BDC0-4E9E-AB45-33C3F9E411B1}"/>
    <cellStyle name="إخراج 3 2 2 3" xfId="14313" xr:uid="{16C1C66E-1190-4771-AB37-C6587E336EF0}"/>
    <cellStyle name="إخراج 3 2 2 3 2" xfId="20701" xr:uid="{D0D24FFE-3BB5-4B27-8BA2-8157B59C1E7B}"/>
    <cellStyle name="إخراج 3 2 2 3 2 2" xfId="23188" xr:uid="{8AEBD2CA-8484-4AE4-BC3B-668D459E1F31}"/>
    <cellStyle name="إخراج 3 2 2 3 2 3" xfId="29478" xr:uid="{94EECCBC-C61B-43F9-9DD5-B4D5DDC7AC2E}"/>
    <cellStyle name="إخراج 3 2 2 3 3" xfId="18657" xr:uid="{13108521-F253-4EDC-BB3C-45666B0CE84B}"/>
    <cellStyle name="إخراج 3 2 2 3 4" xfId="21964" xr:uid="{B077A6FD-29E4-47A5-90EE-F33F0A41B5E5}"/>
    <cellStyle name="إخراج 3 2 2 3 5" xfId="29477" xr:uid="{C9A1AFAF-B743-418E-8947-E3A853167DA3}"/>
    <cellStyle name="إخراج 3 2 2 3 6" xfId="38038" xr:uid="{EB293A61-DF96-496A-8847-58F47DDDBFA0}"/>
    <cellStyle name="إخراج 3 2 2 4" xfId="14918" xr:uid="{FB00B210-0E99-441F-9A0E-E64CDA26FF44}"/>
    <cellStyle name="إخراج 3 2 2 4 2" xfId="20702" xr:uid="{663D7860-AD6C-448C-922B-EC10B2A108BB}"/>
    <cellStyle name="إخراج 3 2 2 4 2 2" xfId="23189" xr:uid="{D749C328-B3FA-4630-8772-C2127B2756FE}"/>
    <cellStyle name="إخراج 3 2 2 4 2 3" xfId="29480" xr:uid="{89B4D9B0-E763-4017-A580-FEE41F4255AD}"/>
    <cellStyle name="إخراج 3 2 2 4 3" xfId="18658" xr:uid="{79F6DF28-9B13-48C2-ACB4-C64E8491ED3A}"/>
    <cellStyle name="إخراج 3 2 2 4 4" xfId="21965" xr:uid="{1AA9ADBF-D14B-4C63-AD34-85B220FE6030}"/>
    <cellStyle name="إخراج 3 2 2 4 5" xfId="29479" xr:uid="{7B0960F9-5391-4426-9182-125C2E80BF1C}"/>
    <cellStyle name="إخراج 3 2 2 4 6" xfId="38039" xr:uid="{EF2F3EF8-CFC5-4777-AB11-13BCC5E50E6D}"/>
    <cellStyle name="إخراج 3 2 2 5" xfId="15551" xr:uid="{4D2B1444-6805-4795-9882-A70B2C08BA0C}"/>
    <cellStyle name="إخراج 3 2 2 5 2" xfId="20703" xr:uid="{7E6062DD-3B00-4AD5-BC62-FFBDD7029C06}"/>
    <cellStyle name="إخراج 3 2 2 5 2 2" xfId="23190" xr:uid="{974C2018-387C-4DB5-970D-CC2EED993F7F}"/>
    <cellStyle name="إخراج 3 2 2 5 2 3" xfId="29482" xr:uid="{7E28D709-034D-4A29-8707-D6111CB3296E}"/>
    <cellStyle name="إخراج 3 2 2 5 3" xfId="18659" xr:uid="{9BB73408-733D-4E3F-93B2-AFA1C4FFF5D8}"/>
    <cellStyle name="إخراج 3 2 2 5 4" xfId="21966" xr:uid="{EE6E415F-3BFA-48D7-A914-0E2C5A06824B}"/>
    <cellStyle name="إخراج 3 2 2 5 5" xfId="29481" xr:uid="{364FD94A-569F-4011-868D-0FD0CC90CC14}"/>
    <cellStyle name="إخراج 3 2 2 5 6" xfId="38040" xr:uid="{ADB0B15C-4323-4B22-BB97-80D6DAA4BDBC}"/>
    <cellStyle name="إخراج 3 2 2 6" xfId="20696" xr:uid="{71B9B393-0998-498B-9A64-BF0BD0B657AF}"/>
    <cellStyle name="إخراج 3 2 2 6 2" xfId="23183" xr:uid="{F7BCCCD2-5FB1-4A64-AE3B-D752DA574B56}"/>
    <cellStyle name="إخراج 3 2 2 6 3" xfId="29483" xr:uid="{A003D414-CE60-48B8-9DCA-8F621F48EF94}"/>
    <cellStyle name="إخراج 3 2 2 7" xfId="18652" xr:uid="{1BA39D32-DFE3-45E1-A56A-3B2048A7A105}"/>
    <cellStyle name="إخراج 3 2 2 8" xfId="21959" xr:uid="{D18FEF5F-50E0-42E6-951B-858EC6140EEF}"/>
    <cellStyle name="إخراج 3 2 2 9" xfId="29468" xr:uid="{7FA42B9F-4F1A-4BDD-A2C8-0C74CF4B8406}"/>
    <cellStyle name="إخراج 3 2 3" xfId="13658" xr:uid="{87A3FE85-A32C-408D-90D3-DD1FCD00DCB0}"/>
    <cellStyle name="إخراج 3 2 3 2" xfId="14315" xr:uid="{698F24FC-6855-4544-8C77-69838017601A}"/>
    <cellStyle name="إخراج 3 2 3 2 2" xfId="20705" xr:uid="{9CDEA7C4-D035-4926-A1CE-4E9D9122FA3E}"/>
    <cellStyle name="إخراج 3 2 3 2 2 2" xfId="23192" xr:uid="{8EA13426-D667-4A38-8DDC-4AB4C02B1878}"/>
    <cellStyle name="إخراج 3 2 3 2 2 3" xfId="29486" xr:uid="{B9EDBD00-3042-4760-AA83-6B2DB981FF6F}"/>
    <cellStyle name="إخراج 3 2 3 2 3" xfId="18661" xr:uid="{89311B28-F3DA-4A31-9B82-6B159EAD9CA9}"/>
    <cellStyle name="إخراج 3 2 3 2 4" xfId="21968" xr:uid="{D96BD376-9857-4EDC-97A1-EFC0A3CE67A8}"/>
    <cellStyle name="إخراج 3 2 3 2 5" xfId="29485" xr:uid="{E6090FCE-3BDE-41E8-9A72-3900BCCF0AD2}"/>
    <cellStyle name="إخراج 3 2 3 2 6" xfId="38042" xr:uid="{9B35D341-67E4-44E3-B29B-53D94CABB610}"/>
    <cellStyle name="إخراج 3 2 3 3" xfId="14920" xr:uid="{6E4EC963-13C2-40E9-9294-267026EDBFF4}"/>
    <cellStyle name="إخراج 3 2 3 3 2" xfId="20706" xr:uid="{5238067F-E7A8-4632-B2E4-55E7CD5CE7CC}"/>
    <cellStyle name="إخراج 3 2 3 3 2 2" xfId="23193" xr:uid="{7EAE9B9B-1BD6-4AA8-B3BA-05FCB187355D}"/>
    <cellStyle name="إخراج 3 2 3 3 2 3" xfId="29488" xr:uid="{334188EC-9078-4DD7-AF0D-919031B0882D}"/>
    <cellStyle name="إخراج 3 2 3 3 3" xfId="18662" xr:uid="{C71E6CA1-7B01-422B-8211-6956316B5DFD}"/>
    <cellStyle name="إخراج 3 2 3 3 4" xfId="21969" xr:uid="{223D23F5-7F8D-403B-9526-16B2CEC15843}"/>
    <cellStyle name="إخراج 3 2 3 3 5" xfId="29487" xr:uid="{6888EEC1-4A6E-4BA3-8B90-567C35B84DFB}"/>
    <cellStyle name="إخراج 3 2 3 3 6" xfId="38043" xr:uid="{11DF4684-1CC0-49E9-B17F-4B486B4358F3}"/>
    <cellStyle name="إخراج 3 2 3 4" xfId="15553" xr:uid="{43538382-C03D-420E-BF5A-8566ACFE865E}"/>
    <cellStyle name="إخراج 3 2 3 4 2" xfId="20707" xr:uid="{A4D6A130-40A7-45D8-9793-B33C562C1466}"/>
    <cellStyle name="إخراج 3 2 3 4 2 2" xfId="23194" xr:uid="{29D43330-BBCD-4721-BE0C-04B3EA1F5021}"/>
    <cellStyle name="إخراج 3 2 3 4 2 3" xfId="29490" xr:uid="{2ACB63D5-1080-4E0C-B86F-85FBD8A87422}"/>
    <cellStyle name="إخراج 3 2 3 4 3" xfId="18663" xr:uid="{CEB6CED3-96A7-49F3-889B-B3AA88D9BAEF}"/>
    <cellStyle name="إخراج 3 2 3 4 4" xfId="21970" xr:uid="{2CB425F7-B7C1-4B31-946A-7E23A8F453E4}"/>
    <cellStyle name="إخراج 3 2 3 4 5" xfId="29489" xr:uid="{C03C7B57-EF11-45C0-9B4A-0C11E07A2177}"/>
    <cellStyle name="إخراج 3 2 3 4 6" xfId="38044" xr:uid="{E0D2514F-1B28-4D6D-A679-6B9BFF9B898C}"/>
    <cellStyle name="إخراج 3 2 3 5" xfId="20704" xr:uid="{39CD703A-9E27-4329-AD78-3ECAFFAECFAE}"/>
    <cellStyle name="إخراج 3 2 3 5 2" xfId="23191" xr:uid="{614AF556-0765-442D-A445-D13CC6B82A51}"/>
    <cellStyle name="إخراج 3 2 3 5 3" xfId="29491" xr:uid="{78BEDCF1-1D08-45C5-8D21-37244290760F}"/>
    <cellStyle name="إخراج 3 2 3 6" xfId="18660" xr:uid="{854003E9-A823-42E4-8659-5A73A59516D1}"/>
    <cellStyle name="إخراج 3 2 3 7" xfId="21967" xr:uid="{9CD752FE-15EF-4E55-A8DE-424C08E5D2E1}"/>
    <cellStyle name="إخراج 3 2 3 8" xfId="29484" xr:uid="{6F33C2A7-18A2-4335-A067-C7720B7978BF}"/>
    <cellStyle name="إخراج 3 2 3 9" xfId="38041" xr:uid="{949D25B9-73A5-43CE-8D9D-D08D2A5A754C}"/>
    <cellStyle name="إخراج 3 2 4" xfId="14312" xr:uid="{A7642389-6A09-4B8C-8243-5D400D63F36C}"/>
    <cellStyle name="إخراج 3 2 4 2" xfId="20708" xr:uid="{9F28982B-A2E1-45EF-8F54-BE73949FED93}"/>
    <cellStyle name="إخراج 3 2 4 2 2" xfId="23195" xr:uid="{BD59CB7B-E300-4A85-81A7-0B5B1C48A595}"/>
    <cellStyle name="إخراج 3 2 4 2 3" xfId="29493" xr:uid="{1A1CFA76-75CE-4F92-984C-7B536CACD722}"/>
    <cellStyle name="إخراج 3 2 4 3" xfId="18664" xr:uid="{A4C31F43-2999-45A9-9981-AA7D83A28E94}"/>
    <cellStyle name="إخراج 3 2 4 4" xfId="21971" xr:uid="{C02CBADB-59DB-4CD1-BDCD-A3ADF4EAEB4E}"/>
    <cellStyle name="إخراج 3 2 4 5" xfId="29492" xr:uid="{453576B3-8A7E-4C64-ABFD-F66E135509EB}"/>
    <cellStyle name="إخراج 3 2 4 6" xfId="38045" xr:uid="{FCCF59AA-8A27-4E77-9942-AB9681FF056B}"/>
    <cellStyle name="إخراج 3 2 5" xfId="14917" xr:uid="{2028FF7E-0F00-42CF-B29A-E0C39AE119A6}"/>
    <cellStyle name="إخراج 3 2 5 2" xfId="20709" xr:uid="{2B4D2C55-AEAF-4D29-BDB6-873AF5E2437E}"/>
    <cellStyle name="إخراج 3 2 5 2 2" xfId="23196" xr:uid="{2C62E536-D76D-4B46-AF5C-7207CE5ACFE0}"/>
    <cellStyle name="إخراج 3 2 5 2 3" xfId="29495" xr:uid="{8E54D79A-DADD-411D-BDF2-63451DE78868}"/>
    <cellStyle name="إخراج 3 2 5 3" xfId="18665" xr:uid="{ED7B518B-96F8-47C1-8DDC-130E73CA10A0}"/>
    <cellStyle name="إخراج 3 2 5 4" xfId="21972" xr:uid="{8C2D1428-7F60-45FF-882D-93CE77E78605}"/>
    <cellStyle name="إخراج 3 2 5 5" xfId="29494" xr:uid="{CDE20159-58D6-48F5-953B-7A0C40AA393C}"/>
    <cellStyle name="إخراج 3 2 5 6" xfId="38046" xr:uid="{5917277F-9245-4981-A427-98F7E870DF44}"/>
    <cellStyle name="إخراج 3 2 6" xfId="15550" xr:uid="{1501CB6B-5CE4-4F9E-8C60-3EBAEBA412AA}"/>
    <cellStyle name="إخراج 3 2 6 2" xfId="20710" xr:uid="{456A097F-0B4A-4526-B7D2-60D5A5294D13}"/>
    <cellStyle name="إخراج 3 2 6 2 2" xfId="23197" xr:uid="{1F0BDC74-4047-4527-AE59-AF32A0F60293}"/>
    <cellStyle name="إخراج 3 2 6 2 3" xfId="29497" xr:uid="{C17BE8EA-35CB-4603-82E1-4737BD012DC4}"/>
    <cellStyle name="إخراج 3 2 6 3" xfId="18666" xr:uid="{BE1631EE-B177-4128-937E-8D3925809D82}"/>
    <cellStyle name="إخراج 3 2 6 4" xfId="21973" xr:uid="{53635829-0FC4-4F9A-A4E7-9CA8C7CCB2A6}"/>
    <cellStyle name="إخراج 3 2 6 5" xfId="29496" xr:uid="{C2B8043A-CA03-4FA8-9243-D6A14067D8DD}"/>
    <cellStyle name="إخراج 3 2 6 6" xfId="38047" xr:uid="{633CC9E5-5A06-4EF1-AB44-85F865858417}"/>
    <cellStyle name="إخراج 3 2 7" xfId="20695" xr:uid="{C7F78520-44C7-4782-8005-06DC34023975}"/>
    <cellStyle name="إخراج 3 2 7 2" xfId="23182" xr:uid="{6B31C58E-762C-466D-97A3-86C81CCE9CB5}"/>
    <cellStyle name="إخراج 3 2 7 3" xfId="29498" xr:uid="{01DD1045-CA53-414F-867E-EA7DB4B9877A}"/>
    <cellStyle name="إخراج 3 2 8" xfId="18651" xr:uid="{D40CD5DF-B92C-4678-AD4E-1F089873352F}"/>
    <cellStyle name="إخراج 3 2 9" xfId="21958" xr:uid="{4F1D78FF-60DD-4836-944F-282665AC4EB6}"/>
    <cellStyle name="إخراج 3 3" xfId="13659" xr:uid="{D47657D3-BCB9-45E8-B0B6-B7AB51E25EA5}"/>
    <cellStyle name="إخراج 3 3 10" xfId="38048" xr:uid="{EBB15142-9CF9-43DC-9AA6-580514D47F1D}"/>
    <cellStyle name="إخراج 3 3 2" xfId="13660" xr:uid="{BF02FF5B-3328-4BC0-8A36-977855001E0E}"/>
    <cellStyle name="إخراج 3 3 2 2" xfId="14317" xr:uid="{BCCD2EB8-2511-4695-B280-378948182D22}"/>
    <cellStyle name="إخراج 3 3 2 2 2" xfId="20713" xr:uid="{38A41CA4-7A66-4D63-9478-BAC51226A427}"/>
    <cellStyle name="إخراج 3 3 2 2 2 2" xfId="23200" xr:uid="{B513C12D-2517-4125-B86D-ACD8C2E8DADD}"/>
    <cellStyle name="إخراج 3 3 2 2 2 3" xfId="29502" xr:uid="{0D473718-21B7-4173-924E-BCF2C9DCCBDB}"/>
    <cellStyle name="إخراج 3 3 2 2 3" xfId="18669" xr:uid="{B21BBD48-8BA8-413B-BFD7-22167BD11FFB}"/>
    <cellStyle name="إخراج 3 3 2 2 4" xfId="21976" xr:uid="{69CC070E-7144-47A1-A908-A23A43F599C7}"/>
    <cellStyle name="إخراج 3 3 2 2 5" xfId="29501" xr:uid="{9093D06D-DB59-4431-A805-26A953A53F63}"/>
    <cellStyle name="إخراج 3 3 2 2 6" xfId="38050" xr:uid="{87D5352B-540D-4004-950B-BD1D358E98CA}"/>
    <cellStyle name="إخراج 3 3 2 3" xfId="14922" xr:uid="{9D9D96D2-7470-4FB4-B4A1-CC98A0B6FEF0}"/>
    <cellStyle name="إخراج 3 3 2 3 2" xfId="20714" xr:uid="{0E233E42-8212-46BE-9063-A9EB51D63819}"/>
    <cellStyle name="إخراج 3 3 2 3 2 2" xfId="23201" xr:uid="{BB8BB2A8-C75F-43F3-81AD-C2F0835F4570}"/>
    <cellStyle name="إخراج 3 3 2 3 2 3" xfId="29504" xr:uid="{8EDD3EEE-1802-4DA5-A519-7E12C6CBB01F}"/>
    <cellStyle name="إخراج 3 3 2 3 3" xfId="18670" xr:uid="{E2FDF299-99B3-4169-A40A-83A2FE87D21C}"/>
    <cellStyle name="إخراج 3 3 2 3 4" xfId="21977" xr:uid="{35955959-F9FF-4A66-B1A0-5A8EECB78233}"/>
    <cellStyle name="إخراج 3 3 2 3 5" xfId="29503" xr:uid="{49454D5F-A36D-41F9-86FC-8971CEC964E0}"/>
    <cellStyle name="إخراج 3 3 2 3 6" xfId="38051" xr:uid="{2B52F486-C027-449C-9E0B-DA6B760885F9}"/>
    <cellStyle name="إخراج 3 3 2 4" xfId="15555" xr:uid="{1EAAE140-F4C9-43E0-BDCC-6AB8DB26C54F}"/>
    <cellStyle name="إخراج 3 3 2 4 2" xfId="20715" xr:uid="{FD02ACAB-9B27-4FB9-9AF6-AA98F614A1AC}"/>
    <cellStyle name="إخراج 3 3 2 4 2 2" xfId="23202" xr:uid="{5980A778-48EF-4757-9A85-B8F3790B9901}"/>
    <cellStyle name="إخراج 3 3 2 4 2 3" xfId="29506" xr:uid="{8A4F7A94-AFAA-43D0-8E4B-15A4A6DCFD42}"/>
    <cellStyle name="إخراج 3 3 2 4 3" xfId="18671" xr:uid="{A9658340-89E6-4D2A-9A86-E26318E0EA35}"/>
    <cellStyle name="إخراج 3 3 2 4 4" xfId="21978" xr:uid="{8073E25A-A207-4715-A64E-F705B4C0521F}"/>
    <cellStyle name="إخراج 3 3 2 4 5" xfId="29505" xr:uid="{4117DF0F-9AE3-4B3A-B653-BF361B0CEA1F}"/>
    <cellStyle name="إخراج 3 3 2 4 6" xfId="38052" xr:uid="{C735D17E-DDF6-4F13-BED6-5899AB1FE0C4}"/>
    <cellStyle name="إخراج 3 3 2 5" xfId="20712" xr:uid="{77FF14D8-4A6B-4E13-81E0-37EF46957823}"/>
    <cellStyle name="إخراج 3 3 2 5 2" xfId="23199" xr:uid="{D34BEF05-33C2-4719-B92C-021BCFEA76AF}"/>
    <cellStyle name="إخراج 3 3 2 5 3" xfId="29507" xr:uid="{4BB05FDD-3B19-41BA-9355-794289C97487}"/>
    <cellStyle name="إخراج 3 3 2 6" xfId="18668" xr:uid="{25504021-93D8-4A3B-8E3A-D3A6096A00CA}"/>
    <cellStyle name="إخراج 3 3 2 7" xfId="21975" xr:uid="{7277FC82-0311-4C4F-9324-042F8D4ED575}"/>
    <cellStyle name="إخراج 3 3 2 8" xfId="29500" xr:uid="{20E3F08F-48FC-4E5A-B556-94EE56521CFD}"/>
    <cellStyle name="إخراج 3 3 2 9" xfId="38049" xr:uid="{E565C7EB-ED28-4BD3-8525-BB78E59D18AD}"/>
    <cellStyle name="إخراج 3 3 3" xfId="14316" xr:uid="{7479A92B-6A0B-4863-A271-118459F5A726}"/>
    <cellStyle name="إخراج 3 3 3 2" xfId="20716" xr:uid="{CB57815F-B3E5-43D1-BDCE-67C46C3DBDFB}"/>
    <cellStyle name="إخراج 3 3 3 2 2" xfId="23203" xr:uid="{5DEFA52D-2B59-4681-8AAF-C983E09DAF42}"/>
    <cellStyle name="إخراج 3 3 3 2 3" xfId="29509" xr:uid="{A7A9529B-08EF-4716-B945-4DC355A5FF79}"/>
    <cellStyle name="إخراج 3 3 3 3" xfId="18672" xr:uid="{9171E4D4-8660-4C11-9580-328741AE7273}"/>
    <cellStyle name="إخراج 3 3 3 4" xfId="21979" xr:uid="{9C45042B-3014-4D3A-ACCA-25B1B2ECB705}"/>
    <cellStyle name="إخراج 3 3 3 5" xfId="29508" xr:uid="{BA720521-C63D-40B8-AED8-0DCF7249CBE8}"/>
    <cellStyle name="إخراج 3 3 3 6" xfId="38053" xr:uid="{789212A6-2490-42AF-935F-CF37D089ABE7}"/>
    <cellStyle name="إخراج 3 3 4" xfId="14921" xr:uid="{B4889BA9-65F4-49E4-AC06-3507A6AE434A}"/>
    <cellStyle name="إخراج 3 3 4 2" xfId="20717" xr:uid="{2E9D2A50-AC3A-4999-B639-DB1BD1615E81}"/>
    <cellStyle name="إخراج 3 3 4 2 2" xfId="23204" xr:uid="{A57D50D3-FC1D-42D7-823E-46A19BA63DD0}"/>
    <cellStyle name="إخراج 3 3 4 2 3" xfId="29511" xr:uid="{7D3D0159-1F41-46B4-BD73-464988A3FFAB}"/>
    <cellStyle name="إخراج 3 3 4 3" xfId="18673" xr:uid="{08AFAA5B-DCE7-4CDF-91C4-A5776DAC0D1F}"/>
    <cellStyle name="إخراج 3 3 4 4" xfId="21980" xr:uid="{869CF0DC-F9B0-4946-9875-65D9FD8255B8}"/>
    <cellStyle name="إخراج 3 3 4 5" xfId="29510" xr:uid="{CE03E479-0FCC-4A77-8799-F47212F588FF}"/>
    <cellStyle name="إخراج 3 3 4 6" xfId="38054" xr:uid="{7CCD8EF7-6CCD-4C88-8FED-C7C42B09B5E2}"/>
    <cellStyle name="إخراج 3 3 5" xfId="15554" xr:uid="{5265E15C-FB0C-4DD5-99EF-277CF0A824BB}"/>
    <cellStyle name="إخراج 3 3 5 2" xfId="20718" xr:uid="{1F711F05-6A22-49F2-995E-447314C2CBFB}"/>
    <cellStyle name="إخراج 3 3 5 2 2" xfId="23205" xr:uid="{00F2B899-D780-4822-94F5-6AE5EC26EC4E}"/>
    <cellStyle name="إخراج 3 3 5 2 3" xfId="29513" xr:uid="{DF0CBCCB-3B64-46E9-BB77-3754EFD499A3}"/>
    <cellStyle name="إخراج 3 3 5 3" xfId="18674" xr:uid="{4F51BE42-D8FA-479B-A65A-44E5E3127B62}"/>
    <cellStyle name="إخراج 3 3 5 4" xfId="21981" xr:uid="{904E0731-7366-4359-9C89-B1149471AA5F}"/>
    <cellStyle name="إخراج 3 3 5 5" xfId="29512" xr:uid="{86BC8DB1-548B-4172-883B-8557BD542E42}"/>
    <cellStyle name="إخراج 3 3 5 6" xfId="38055" xr:uid="{EF0FE268-B607-421E-BBF7-3D871B2F368B}"/>
    <cellStyle name="إخراج 3 3 6" xfId="20711" xr:uid="{836E3A2F-511D-4DBA-A59A-9564951D5468}"/>
    <cellStyle name="إخراج 3 3 6 2" xfId="23198" xr:uid="{CEA12912-58DD-429B-9D16-E67D8137F9D5}"/>
    <cellStyle name="إخراج 3 3 6 3" xfId="29514" xr:uid="{B54E543D-7341-40C2-BB54-0B2AD925D383}"/>
    <cellStyle name="إخراج 3 3 7" xfId="18667" xr:uid="{54F1EE31-E776-40A4-ABCA-720A3DC7BF2E}"/>
    <cellStyle name="إخراج 3 3 8" xfId="21974" xr:uid="{7DBE8F0C-DB48-432B-821C-2FEB37D775CE}"/>
    <cellStyle name="إخراج 3 3 9" xfId="29499" xr:uid="{5C373937-3864-407C-BE34-2689203BF22D}"/>
    <cellStyle name="إخراج 3 4" xfId="13661" xr:uid="{6543C24D-D554-4CAC-964D-776B4BAB3CC3}"/>
    <cellStyle name="إخراج 3 4 10" xfId="38056" xr:uid="{4C6CE7D0-514B-4B02-9171-F25BC45435E0}"/>
    <cellStyle name="إخراج 3 4 2" xfId="13662" xr:uid="{EBFB49BB-2FE5-4503-9DA7-D55D73087411}"/>
    <cellStyle name="إخراج 3 4 2 2" xfId="14319" xr:uid="{1BBA3BF3-5B5A-4E7A-A2A6-06F2F2EDAC68}"/>
    <cellStyle name="إخراج 3 4 2 2 2" xfId="20721" xr:uid="{763A3EF9-0135-4A19-8394-FC829F95997F}"/>
    <cellStyle name="إخراج 3 4 2 2 2 2" xfId="23208" xr:uid="{31189B3A-A085-4D0E-9DB1-D3D20505BCB6}"/>
    <cellStyle name="إخراج 3 4 2 2 2 3" xfId="29518" xr:uid="{B489CDCA-198C-41D7-A3C9-C33D2AA0AE66}"/>
    <cellStyle name="إخراج 3 4 2 2 3" xfId="18677" xr:uid="{88BD4605-6831-4A60-971D-38DDD6A86CA2}"/>
    <cellStyle name="إخراج 3 4 2 2 4" xfId="21984" xr:uid="{D7F0348C-1B55-464C-ABD1-A26F6EC7B897}"/>
    <cellStyle name="إخراج 3 4 2 2 5" xfId="29517" xr:uid="{5363F1B8-5EDF-4FF8-AB2E-F93054A944D3}"/>
    <cellStyle name="إخراج 3 4 2 2 6" xfId="38058" xr:uid="{6D5771F7-E68F-49F7-8A64-AB70248356B6}"/>
    <cellStyle name="إخراج 3 4 2 3" xfId="14924" xr:uid="{858427C7-A26D-4CF2-A509-7619939B2E6F}"/>
    <cellStyle name="إخراج 3 4 2 3 2" xfId="20722" xr:uid="{12908D90-0CDA-4B0B-843D-EC91448FE02B}"/>
    <cellStyle name="إخراج 3 4 2 3 2 2" xfId="23209" xr:uid="{9A0A1C0C-847C-4711-B112-3076737D2EC0}"/>
    <cellStyle name="إخراج 3 4 2 3 2 3" xfId="29520" xr:uid="{532208D0-BD41-47AF-8CDC-842CABB166A0}"/>
    <cellStyle name="إخراج 3 4 2 3 3" xfId="18678" xr:uid="{2434C408-D728-4F9A-8951-2D77A3265200}"/>
    <cellStyle name="إخراج 3 4 2 3 4" xfId="21985" xr:uid="{2D591B11-3A50-4CB4-9345-AB57B152FDE2}"/>
    <cellStyle name="إخراج 3 4 2 3 5" xfId="29519" xr:uid="{5AB33276-7B8A-4DB0-A56E-06CDF0C1ABE2}"/>
    <cellStyle name="إخراج 3 4 2 3 6" xfId="38059" xr:uid="{4DC80D03-CF4E-4F65-9EA5-1979E38C27F2}"/>
    <cellStyle name="إخراج 3 4 2 4" xfId="15557" xr:uid="{2A28CCFE-232C-48CD-8589-DBA35A6363FC}"/>
    <cellStyle name="إخراج 3 4 2 4 2" xfId="20723" xr:uid="{D3D82C8F-B764-4A8F-9F59-1211E6F7F527}"/>
    <cellStyle name="إخراج 3 4 2 4 2 2" xfId="23210" xr:uid="{1EC3E313-E364-4372-B948-E1309DF15D5F}"/>
    <cellStyle name="إخراج 3 4 2 4 2 3" xfId="29522" xr:uid="{82735878-C9DC-41E9-AD50-A077BEA2F008}"/>
    <cellStyle name="إخراج 3 4 2 4 3" xfId="18679" xr:uid="{30B1EA36-BFE5-4FBF-81E4-AF79AD481227}"/>
    <cellStyle name="إخراج 3 4 2 4 4" xfId="21986" xr:uid="{9F9132A7-BCA9-42C4-AFA4-EDB4D619754F}"/>
    <cellStyle name="إخراج 3 4 2 4 5" xfId="29521" xr:uid="{5A181623-8C72-4A19-885C-AC68EA543A5C}"/>
    <cellStyle name="إخراج 3 4 2 4 6" xfId="38060" xr:uid="{19637752-13F1-43AE-A5F0-BF216FA34D88}"/>
    <cellStyle name="إخراج 3 4 2 5" xfId="20720" xr:uid="{3C30BB01-D203-4F6B-83B6-BA8DE434E518}"/>
    <cellStyle name="إخراج 3 4 2 5 2" xfId="23207" xr:uid="{F4FE511F-6224-4B34-961E-C7719706D478}"/>
    <cellStyle name="إخراج 3 4 2 5 3" xfId="29523" xr:uid="{9C602A07-B89A-4C45-A07D-DE42EF21F433}"/>
    <cellStyle name="إخراج 3 4 2 6" xfId="18676" xr:uid="{CA3C8B4E-A19E-48E1-9086-1BCBCCFAF7D3}"/>
    <cellStyle name="إخراج 3 4 2 7" xfId="21983" xr:uid="{6FD4D60F-0677-440A-8E75-5C7AF72F8D69}"/>
    <cellStyle name="إخراج 3 4 2 8" xfId="29516" xr:uid="{D34A9242-3C85-4B51-A1E9-20AE5DB62C6C}"/>
    <cellStyle name="إخراج 3 4 2 9" xfId="38057" xr:uid="{604D9677-D75F-449F-91B5-C4B85AE3C68D}"/>
    <cellStyle name="إخراج 3 4 3" xfId="14318" xr:uid="{0252DFE8-CE11-4288-A939-58B0B240CB8A}"/>
    <cellStyle name="إخراج 3 4 3 2" xfId="20724" xr:uid="{15640981-314B-4E79-A885-95C6AF06530D}"/>
    <cellStyle name="إخراج 3 4 3 2 2" xfId="23211" xr:uid="{82C019D3-9074-4850-A14A-50CD4597E572}"/>
    <cellStyle name="إخراج 3 4 3 2 3" xfId="29525" xr:uid="{2239E8B6-E1A8-4897-8623-C39592FF0670}"/>
    <cellStyle name="إخراج 3 4 3 3" xfId="18680" xr:uid="{394360F6-541F-4919-9DC5-7F6F685E5B6F}"/>
    <cellStyle name="إخراج 3 4 3 4" xfId="21987" xr:uid="{2B5488FD-4223-44F8-A6C0-0CF5BB95FAC7}"/>
    <cellStyle name="إخراج 3 4 3 5" xfId="29524" xr:uid="{3C54BD9A-B9BB-44AE-AA62-EB0063C07C23}"/>
    <cellStyle name="إخراج 3 4 3 6" xfId="38061" xr:uid="{DDC8ABE8-3254-4121-B2F2-6A264D6307C4}"/>
    <cellStyle name="إخراج 3 4 4" xfId="14923" xr:uid="{D8D461BD-39A5-47F1-824B-BA0840B9DE50}"/>
    <cellStyle name="إخراج 3 4 4 2" xfId="20725" xr:uid="{93C50DFA-B3AE-42A6-B10C-44A0E88D23F0}"/>
    <cellStyle name="إخراج 3 4 4 2 2" xfId="23212" xr:uid="{3A601AF9-0D73-446E-8A77-AC5A325AF2AC}"/>
    <cellStyle name="إخراج 3 4 4 2 3" xfId="29527" xr:uid="{4F1DD2E5-68DD-444D-99C3-A4D83377AACD}"/>
    <cellStyle name="إخراج 3 4 4 3" xfId="18681" xr:uid="{5B5DC841-15BD-4474-A307-4C6106955F1E}"/>
    <cellStyle name="إخراج 3 4 4 4" xfId="21988" xr:uid="{990F1201-F210-4181-B9EC-2EE5D0D3F016}"/>
    <cellStyle name="إخراج 3 4 4 5" xfId="29526" xr:uid="{7DAF5CEB-E9EA-4E76-9565-FFE38720294D}"/>
    <cellStyle name="إخراج 3 4 4 6" xfId="38062" xr:uid="{6A153239-7424-4684-BF52-A5736B55BF17}"/>
    <cellStyle name="إخراج 3 4 5" xfId="15556" xr:uid="{BFE5A99B-2AAA-447C-95F0-13863E19BB88}"/>
    <cellStyle name="إخراج 3 4 5 2" xfId="20726" xr:uid="{C27B57BC-4238-425C-AC76-91C9239B3624}"/>
    <cellStyle name="إخراج 3 4 5 2 2" xfId="23213" xr:uid="{B80800DC-B619-4195-B1E2-3F95AA0085F8}"/>
    <cellStyle name="إخراج 3 4 5 2 3" xfId="29529" xr:uid="{0F7BEC1B-629C-4A6B-9CF7-36CC0754C2E0}"/>
    <cellStyle name="إخراج 3 4 5 3" xfId="18682" xr:uid="{77965852-3F50-4C5B-94C3-4A81E9C72C61}"/>
    <cellStyle name="إخراج 3 4 5 4" xfId="21989" xr:uid="{3610CD3A-9147-443C-B785-88DC8D1B8112}"/>
    <cellStyle name="إخراج 3 4 5 5" xfId="29528" xr:uid="{82FC7377-DF43-4294-8C98-1449618CD94D}"/>
    <cellStyle name="إخراج 3 4 5 6" xfId="38063" xr:uid="{93C8AF8E-0185-46D5-9607-3FEFD0CB5248}"/>
    <cellStyle name="إخراج 3 4 6" xfId="20719" xr:uid="{52B8CD66-05BA-41AF-9207-D52421938C14}"/>
    <cellStyle name="إخراج 3 4 6 2" xfId="23206" xr:uid="{33357098-D902-4D14-B573-4BC049737239}"/>
    <cellStyle name="إخراج 3 4 6 3" xfId="29530" xr:uid="{94F9F406-CA7B-4771-8B4B-DA5575473B7F}"/>
    <cellStyle name="إخراج 3 4 7" xfId="18675" xr:uid="{748C963F-63C0-450E-AF08-5F94B5E7A286}"/>
    <cellStyle name="إخراج 3 4 8" xfId="21982" xr:uid="{8D7EF0C1-81FA-4013-81FD-1936ED9EE962}"/>
    <cellStyle name="إخراج 3 4 9" xfId="29515" xr:uid="{AE2EC7B1-79DC-4707-A4D5-EB76BBB4DBDC}"/>
    <cellStyle name="إخراج 3 5" xfId="13663" xr:uid="{3A25E434-DB05-4547-AA15-67DEEB317768}"/>
    <cellStyle name="إخراج 3 5 2" xfId="14320" xr:uid="{D672EDC8-F529-4F1A-9C18-406C18B5E2A6}"/>
    <cellStyle name="إخراج 3 5 2 2" xfId="20728" xr:uid="{4DEDC268-A1DA-481C-ADE1-CF0B8822212D}"/>
    <cellStyle name="إخراج 3 5 2 2 2" xfId="23215" xr:uid="{BE8FA269-6AFD-4303-A949-7FC227808D63}"/>
    <cellStyle name="إخراج 3 5 2 2 3" xfId="29533" xr:uid="{C61E1B3A-7417-4092-9797-1310B82F672A}"/>
    <cellStyle name="إخراج 3 5 2 3" xfId="18684" xr:uid="{5B6EB939-93ED-4D2C-A0CC-2A49AF2322A0}"/>
    <cellStyle name="إخراج 3 5 2 4" xfId="21991" xr:uid="{5C8DCD4B-5AE4-4FFF-B0F5-81AF74A1700E}"/>
    <cellStyle name="إخراج 3 5 2 5" xfId="29532" xr:uid="{E2D8174A-906E-4501-9A8D-D22449F59E4C}"/>
    <cellStyle name="إخراج 3 5 2 6" xfId="38065" xr:uid="{7BD5C2AC-5039-45EE-8C58-3D30D70EA2B7}"/>
    <cellStyle name="إخراج 3 5 3" xfId="14925" xr:uid="{283A097E-E06B-4E33-BF4B-2BDD68E46CD0}"/>
    <cellStyle name="إخراج 3 5 3 2" xfId="20729" xr:uid="{A3481D53-7816-4C41-A65C-E58656A05690}"/>
    <cellStyle name="إخراج 3 5 3 2 2" xfId="23216" xr:uid="{BA366413-79BA-4C48-B6E3-6BA275EC3BB0}"/>
    <cellStyle name="إخراج 3 5 3 2 3" xfId="29535" xr:uid="{4121E4A7-18BE-4B76-A54E-2C8ED3EC4F15}"/>
    <cellStyle name="إخراج 3 5 3 3" xfId="18685" xr:uid="{E8855D1E-8579-41FB-A215-B17DF801E48E}"/>
    <cellStyle name="إخراج 3 5 3 4" xfId="21992" xr:uid="{B7F0DC91-68B2-4000-8BF7-12B18913FA18}"/>
    <cellStyle name="إخراج 3 5 3 5" xfId="29534" xr:uid="{ECB7914D-4D48-42D2-BD67-91747AA045B5}"/>
    <cellStyle name="إخراج 3 5 3 6" xfId="38066" xr:uid="{C7A364BF-7595-445F-90AC-F1E560372399}"/>
    <cellStyle name="إخراج 3 5 4" xfId="15558" xr:uid="{B43FE416-2DCB-4E8A-BE39-5D726DCCA13B}"/>
    <cellStyle name="إخراج 3 5 4 2" xfId="20730" xr:uid="{E0FA1F92-1E66-4311-B56A-200B88FD2FE4}"/>
    <cellStyle name="إخراج 3 5 4 2 2" xfId="23217" xr:uid="{FC502441-E593-492A-8FAA-3BA9A0C8A976}"/>
    <cellStyle name="إخراج 3 5 4 2 3" xfId="29537" xr:uid="{09239B84-5C45-4E8A-A3CC-182DECB0BCFB}"/>
    <cellStyle name="إخراج 3 5 4 3" xfId="18686" xr:uid="{6C9B80CB-8841-4BD8-9E94-320A4604CE14}"/>
    <cellStyle name="إخراج 3 5 4 4" xfId="21993" xr:uid="{E10AC881-0A58-459F-B722-688E777DC808}"/>
    <cellStyle name="إخراج 3 5 4 5" xfId="29536" xr:uid="{DAF259D2-E34F-49D3-A61E-73ECCFA71FFE}"/>
    <cellStyle name="إخراج 3 5 4 6" xfId="38067" xr:uid="{9A47F98E-AFD2-4105-BAA3-31CFA2F18B15}"/>
    <cellStyle name="إخراج 3 5 5" xfId="20727" xr:uid="{3D7534EE-09D4-4CC6-846A-EDAF69309EB7}"/>
    <cellStyle name="إخراج 3 5 5 2" xfId="23214" xr:uid="{AF7C92E5-38BF-4285-810D-395581B8453A}"/>
    <cellStyle name="إخراج 3 5 5 3" xfId="29538" xr:uid="{A2788D51-50DD-4CB3-BEBC-24FFD374BD64}"/>
    <cellStyle name="إخراج 3 5 6" xfId="18683" xr:uid="{A0B3D505-7955-43F4-8AFE-9D4128042128}"/>
    <cellStyle name="إخراج 3 5 7" xfId="21990" xr:uid="{D68ADA52-5F3C-4DAD-84E6-12E39297C2F0}"/>
    <cellStyle name="إخراج 3 5 8" xfId="29531" xr:uid="{9CF3D2B2-5AD4-4D02-AD8E-D60FE027CD48}"/>
    <cellStyle name="إخراج 3 5 9" xfId="38064" xr:uid="{79479068-AD74-4E18-B433-8AAAA33BF45B}"/>
    <cellStyle name="إخراج 3 6" xfId="14311" xr:uid="{127E91E7-351E-4EC3-A694-A04D50EA9123}"/>
    <cellStyle name="إخراج 3 6 2" xfId="20731" xr:uid="{D9676BBE-CC54-41A0-ABD0-F33270F70951}"/>
    <cellStyle name="إخراج 3 6 2 2" xfId="23218" xr:uid="{A503E512-BE4A-4711-A6A9-1C2234D19681}"/>
    <cellStyle name="إخراج 3 6 2 3" xfId="29540" xr:uid="{2EDA5558-1B1A-41BC-9C2E-A28D49305CC7}"/>
    <cellStyle name="إخراج 3 6 3" xfId="18687" xr:uid="{927214D0-10ED-413B-8C35-3C37CA973E07}"/>
    <cellStyle name="إخراج 3 6 4" xfId="21994" xr:uid="{3CD0A32A-58E8-4AAD-A248-0C2BAA1E22B2}"/>
    <cellStyle name="إخراج 3 6 5" xfId="29539" xr:uid="{5724E5A7-D304-4770-988D-3355856CCF7E}"/>
    <cellStyle name="إخراج 3 6 6" xfId="38068" xr:uid="{55E07C86-EB39-4EDB-81A6-E0CDA6C1A34B}"/>
    <cellStyle name="إخراج 3 7" xfId="14916" xr:uid="{479CCC70-5550-4B98-96E6-8342E0705D11}"/>
    <cellStyle name="إخراج 3 7 2" xfId="20732" xr:uid="{DB86A210-F633-4CA3-ACCB-B512247C5419}"/>
    <cellStyle name="إخراج 3 7 2 2" xfId="23219" xr:uid="{76DAF047-36E1-4783-992E-75DCDDD4FE37}"/>
    <cellStyle name="إخراج 3 7 2 3" xfId="29542" xr:uid="{1342BEAF-52DD-4EE9-BD41-8C703FB5B365}"/>
    <cellStyle name="إخراج 3 7 3" xfId="18688" xr:uid="{72BD2B53-4845-49A7-9767-DECDB814152C}"/>
    <cellStyle name="إخراج 3 7 4" xfId="21995" xr:uid="{6AC8127A-EFC8-4618-976F-F75E921C6D21}"/>
    <cellStyle name="إخراج 3 7 5" xfId="29541" xr:uid="{645E43C4-3AC8-49AF-8BB0-6411156F4BB3}"/>
    <cellStyle name="إخراج 3 7 6" xfId="38069" xr:uid="{3E917055-BDEC-4C77-B716-97D3390FEFDF}"/>
    <cellStyle name="إخراج 3 8" xfId="15549" xr:uid="{39E1442C-8612-42DE-9B55-4B4EEFF4CA0D}"/>
    <cellStyle name="إخراج 3 8 2" xfId="20733" xr:uid="{328EB15C-0128-4814-AE27-DEABED16BC99}"/>
    <cellStyle name="إخراج 3 8 2 2" xfId="23220" xr:uid="{69F0B6F7-55B2-49DF-88A4-ABB3A53C6B0E}"/>
    <cellStyle name="إخراج 3 8 2 3" xfId="29544" xr:uid="{E489D67D-7974-4684-B37F-CA80B346CF50}"/>
    <cellStyle name="إخراج 3 8 3" xfId="18689" xr:uid="{939703D3-0B53-4627-A72C-89F8B495A57B}"/>
    <cellStyle name="إخراج 3 8 4" xfId="21996" xr:uid="{E279CBC3-B93E-4B87-A78B-2F51DB6EC1B7}"/>
    <cellStyle name="إخراج 3 8 5" xfId="29543" xr:uid="{9586A615-337B-49C5-BAE4-0400E0EB87B8}"/>
    <cellStyle name="إخراج 3 8 6" xfId="38070" xr:uid="{A8DD7137-2356-43A9-BF28-CA9ED41C9423}"/>
    <cellStyle name="إخراج 3 9" xfId="20694" xr:uid="{35A9671A-1CA4-4DFF-A212-0036772C7815}"/>
    <cellStyle name="إخراج 3 9 2" xfId="23181" xr:uid="{EC4033C4-8B9D-4372-9AA0-57EF159A1B07}"/>
    <cellStyle name="إخراج 3 9 3" xfId="29545" xr:uid="{D0E28EB4-69A4-43FD-A0B3-2F39C737007F}"/>
    <cellStyle name="إخراج 4" xfId="13664" xr:uid="{2A460F71-176B-449F-925B-2EEE13AB5650}"/>
    <cellStyle name="إخراج 4 10" xfId="29546" xr:uid="{D3330FF4-9E1F-4918-A171-0A378E1DE8C8}"/>
    <cellStyle name="إخراج 4 11" xfId="38071" xr:uid="{1AFC7508-4A7D-4191-B0CF-AB50FC311BF9}"/>
    <cellStyle name="إخراج 4 2" xfId="13665" xr:uid="{1C97F16C-BE10-43EF-AA31-850D86931220}"/>
    <cellStyle name="إخراج 4 2 10" xfId="38072" xr:uid="{7179BA4A-1431-425A-9097-0D8E9E3DC0F1}"/>
    <cellStyle name="إخراج 4 2 2" xfId="13666" xr:uid="{BA7E2474-FA91-48E9-AA2F-FD219AF787B8}"/>
    <cellStyle name="إخراج 4 2 2 2" xfId="14323" xr:uid="{017873D5-BF78-46D1-8663-B7658DFFCD3D}"/>
    <cellStyle name="إخراج 4 2 2 2 2" xfId="20737" xr:uid="{9F968F87-4FE0-4729-9154-379CBBCE9037}"/>
    <cellStyle name="إخراج 4 2 2 2 2 2" xfId="23224" xr:uid="{30251509-B926-4E00-A457-35EA7EDAB917}"/>
    <cellStyle name="إخراج 4 2 2 2 2 3" xfId="29550" xr:uid="{9EA022F7-47DF-4045-A5C9-AE5373870C97}"/>
    <cellStyle name="إخراج 4 2 2 2 3" xfId="18693" xr:uid="{33C78443-1780-4F85-BD49-66CEFF20AB79}"/>
    <cellStyle name="إخراج 4 2 2 2 4" xfId="22000" xr:uid="{BEC3003A-9032-408F-BDE4-EEEE3D8DE05F}"/>
    <cellStyle name="إخراج 4 2 2 2 5" xfId="29549" xr:uid="{C01A0907-0F1F-478E-9194-93EAD898F397}"/>
    <cellStyle name="إخراج 4 2 2 2 6" xfId="38074" xr:uid="{56E30E54-3046-4FDE-877E-D3A48E0CE667}"/>
    <cellStyle name="إخراج 4 2 2 3" xfId="14928" xr:uid="{0418FB22-91AD-4A9E-9F64-4A39A735E704}"/>
    <cellStyle name="إخراج 4 2 2 3 2" xfId="20738" xr:uid="{1FA1983B-6450-4EDD-B86F-1CFD4D6ADCD2}"/>
    <cellStyle name="إخراج 4 2 2 3 2 2" xfId="23225" xr:uid="{198C474D-8CF2-4870-9B82-615EEF81F88F}"/>
    <cellStyle name="إخراج 4 2 2 3 2 3" xfId="29552" xr:uid="{93086910-94FF-499A-976B-A855AEECD537}"/>
    <cellStyle name="إخراج 4 2 2 3 3" xfId="18694" xr:uid="{55C84A78-D6E0-4880-9AD4-E4F16D7B89D7}"/>
    <cellStyle name="إخراج 4 2 2 3 4" xfId="22001" xr:uid="{CDA4BE38-B740-4ED6-BE00-4142C7FB11FD}"/>
    <cellStyle name="إخراج 4 2 2 3 5" xfId="29551" xr:uid="{9A5A0E91-7826-4BD2-B37E-1ADD32F451FE}"/>
    <cellStyle name="إخراج 4 2 2 3 6" xfId="38075" xr:uid="{F4E697B5-2147-42E0-BDCB-4D1DBC177571}"/>
    <cellStyle name="إخراج 4 2 2 4" xfId="15561" xr:uid="{97947804-10C2-40F3-BD07-B2E5C8AD2E42}"/>
    <cellStyle name="إخراج 4 2 2 4 2" xfId="20739" xr:uid="{AE3A451C-98CD-4AB6-B600-739D4B782CDE}"/>
    <cellStyle name="إخراج 4 2 2 4 2 2" xfId="23226" xr:uid="{F7844FA5-B2A6-493B-AECE-28C141AB6E05}"/>
    <cellStyle name="إخراج 4 2 2 4 2 3" xfId="29554" xr:uid="{AB45CC11-FE56-4500-8976-A2764F30BB46}"/>
    <cellStyle name="إخراج 4 2 2 4 3" xfId="18695" xr:uid="{3180719E-C931-432D-B1B7-D9B4BCB657AE}"/>
    <cellStyle name="إخراج 4 2 2 4 4" xfId="22002" xr:uid="{5AC60285-0480-4592-8E36-B924F9911238}"/>
    <cellStyle name="إخراج 4 2 2 4 5" xfId="29553" xr:uid="{F542C0D7-7CA0-4AB3-B320-318BF9FB18CA}"/>
    <cellStyle name="إخراج 4 2 2 4 6" xfId="38076" xr:uid="{C7742942-E8A4-4097-9D78-42D5A110EA09}"/>
    <cellStyle name="إخراج 4 2 2 5" xfId="20736" xr:uid="{6293102A-59CE-4EF2-80FA-1B9216978123}"/>
    <cellStyle name="إخراج 4 2 2 5 2" xfId="23223" xr:uid="{40EFE665-08CE-4ACA-BA98-DFC03597B87F}"/>
    <cellStyle name="إخراج 4 2 2 5 3" xfId="29555" xr:uid="{089A941B-55B6-4497-A3B8-D0D56C0C5CF1}"/>
    <cellStyle name="إخراج 4 2 2 6" xfId="18692" xr:uid="{38DE7427-0950-4A65-BDB7-1B302FE1145C}"/>
    <cellStyle name="إخراج 4 2 2 7" xfId="21999" xr:uid="{3FC01FAA-D3A0-42F2-B37B-6DC10DB40E2B}"/>
    <cellStyle name="إخراج 4 2 2 8" xfId="29548" xr:uid="{CDBEFA03-F895-4646-9539-714FC4871A9D}"/>
    <cellStyle name="إخراج 4 2 2 9" xfId="38073" xr:uid="{A9833D3D-F11E-4370-8C70-CA1ABC8D69D3}"/>
    <cellStyle name="إخراج 4 2 3" xfId="14322" xr:uid="{F64890BE-8B52-4E95-81B1-482A7EA70EE1}"/>
    <cellStyle name="إخراج 4 2 3 2" xfId="20740" xr:uid="{5A6C7E6B-719D-467E-853E-80273AECD006}"/>
    <cellStyle name="إخراج 4 2 3 2 2" xfId="23227" xr:uid="{E4DA2FF6-81CD-474B-ABED-3D87DDB71E77}"/>
    <cellStyle name="إخراج 4 2 3 2 3" xfId="29557" xr:uid="{0793D9BD-E506-4D48-9F44-735922124762}"/>
    <cellStyle name="إخراج 4 2 3 3" xfId="18696" xr:uid="{1D7A6B51-9D13-41E6-9928-BB6E4ECD71EE}"/>
    <cellStyle name="إخراج 4 2 3 4" xfId="22003" xr:uid="{D723B93E-29B8-4827-9D0E-7C7FA72946D0}"/>
    <cellStyle name="إخراج 4 2 3 5" xfId="29556" xr:uid="{4D005451-7DCC-4F0C-B98A-B8C68758F26D}"/>
    <cellStyle name="إخراج 4 2 3 6" xfId="38077" xr:uid="{76ECAA0E-CB71-45DF-A0FD-A831908E7778}"/>
    <cellStyle name="إخراج 4 2 4" xfId="14927" xr:uid="{CAA22C6B-E5F8-407C-BC98-1A5C97B0FF16}"/>
    <cellStyle name="إخراج 4 2 4 2" xfId="20741" xr:uid="{04C17FD3-B505-42DD-89CB-A71FC752AC7B}"/>
    <cellStyle name="إخراج 4 2 4 2 2" xfId="23228" xr:uid="{AF594BCA-BB8D-4E43-95E4-5A157F4A60E4}"/>
    <cellStyle name="إخراج 4 2 4 2 3" xfId="29559" xr:uid="{9B5A5E36-6E72-4909-A29F-BB1434931165}"/>
    <cellStyle name="إخراج 4 2 4 3" xfId="18697" xr:uid="{6D23208D-F37E-4EF3-83B0-951B1E274EBC}"/>
    <cellStyle name="إخراج 4 2 4 4" xfId="22004" xr:uid="{7146B08E-9BF4-442B-9ABB-20DD34D81179}"/>
    <cellStyle name="إخراج 4 2 4 5" xfId="29558" xr:uid="{3C54C491-40FF-4ABC-A0E7-D633B1FC3D51}"/>
    <cellStyle name="إخراج 4 2 4 6" xfId="38078" xr:uid="{4B9EF87A-68E1-4358-881C-45DAD775147B}"/>
    <cellStyle name="إخراج 4 2 5" xfId="15560" xr:uid="{6976DA9F-B53E-4AA2-B47C-37307995EEB3}"/>
    <cellStyle name="إخراج 4 2 5 2" xfId="20742" xr:uid="{1EBEF8C6-B0FF-4FCE-9972-82E362857FCC}"/>
    <cellStyle name="إخراج 4 2 5 2 2" xfId="23229" xr:uid="{6D73A960-A64D-4D55-81ED-D11A257AF436}"/>
    <cellStyle name="إخراج 4 2 5 2 3" xfId="29561" xr:uid="{9E561CD5-0844-4820-B5B5-342E22316DAB}"/>
    <cellStyle name="إخراج 4 2 5 3" xfId="18698" xr:uid="{41BC9316-7861-4611-A6C0-946CD104B9B4}"/>
    <cellStyle name="إخراج 4 2 5 4" xfId="22005" xr:uid="{13C3772D-60B1-4398-BEF6-A6EC32F467CB}"/>
    <cellStyle name="إخراج 4 2 5 5" xfId="29560" xr:uid="{63C275E8-954D-4A45-B5E5-6DA798E3C2AB}"/>
    <cellStyle name="إخراج 4 2 5 6" xfId="38079" xr:uid="{59C1A664-D941-431F-B0B6-37865DC18B86}"/>
    <cellStyle name="إخراج 4 2 6" xfId="20735" xr:uid="{CD605026-C18D-4676-A380-270EF79A940E}"/>
    <cellStyle name="إخراج 4 2 6 2" xfId="23222" xr:uid="{36CD7DE9-C046-4288-B53D-E55C4F207BA0}"/>
    <cellStyle name="إخراج 4 2 6 3" xfId="29562" xr:uid="{A5DC85A1-FACA-426D-88B6-D60D8C718F90}"/>
    <cellStyle name="إخراج 4 2 7" xfId="18691" xr:uid="{B08F5658-22C2-403E-A0BB-98ED39BB7DDF}"/>
    <cellStyle name="إخراج 4 2 8" xfId="21998" xr:uid="{97A548CC-37FB-4A32-B401-FD2FB48DFDF6}"/>
    <cellStyle name="إخراج 4 2 9" xfId="29547" xr:uid="{0C89DC59-DCD0-4337-80F9-CD4D7A15E281}"/>
    <cellStyle name="إخراج 4 3" xfId="13667" xr:uid="{A4C9EED8-DA5F-4715-8AE2-6835E10128B6}"/>
    <cellStyle name="إخراج 4 3 2" xfId="14324" xr:uid="{33F4CA87-05D2-4EDB-A4E0-67D9A64B8003}"/>
    <cellStyle name="إخراج 4 3 2 2" xfId="20744" xr:uid="{F3D9DA63-B81F-4FF0-A937-F5A7BA7A2D70}"/>
    <cellStyle name="إخراج 4 3 2 2 2" xfId="23231" xr:uid="{90B8BD6C-0F71-4F26-9CE7-6F2A740FFDFD}"/>
    <cellStyle name="إخراج 4 3 2 2 3" xfId="29565" xr:uid="{8EAE858E-D5D9-40C9-8522-B9A11963361F}"/>
    <cellStyle name="إخراج 4 3 2 3" xfId="18700" xr:uid="{7FBB61FA-927D-4B4A-AB41-F2029E981759}"/>
    <cellStyle name="إخراج 4 3 2 4" xfId="22007" xr:uid="{1F2549A5-4734-4ABF-ADF1-A9FAB45B83D2}"/>
    <cellStyle name="إخراج 4 3 2 5" xfId="29564" xr:uid="{50B6CD51-06A8-4ABC-80C0-D0AD93AC5E1A}"/>
    <cellStyle name="إخراج 4 3 2 6" xfId="38081" xr:uid="{DD3C3793-035D-488E-9E5C-BCE19968BB1C}"/>
    <cellStyle name="إخراج 4 3 3" xfId="14929" xr:uid="{67214110-B9CD-452D-B80B-FF5B7B0D63DA}"/>
    <cellStyle name="إخراج 4 3 3 2" xfId="20745" xr:uid="{992867F6-456D-459A-A678-3EC72D6EED1E}"/>
    <cellStyle name="إخراج 4 3 3 2 2" xfId="23232" xr:uid="{4D105A8B-BBA3-4895-991C-5683B70B7088}"/>
    <cellStyle name="إخراج 4 3 3 2 3" xfId="29567" xr:uid="{B959B2EC-9C98-4AC7-B760-C3EEED195695}"/>
    <cellStyle name="إخراج 4 3 3 3" xfId="18701" xr:uid="{C799269F-AB10-416B-A624-1FF5DD25DAF7}"/>
    <cellStyle name="إخراج 4 3 3 4" xfId="22008" xr:uid="{20BD1AC4-1BFA-4EB2-9870-CDD05FEED3A8}"/>
    <cellStyle name="إخراج 4 3 3 5" xfId="29566" xr:uid="{78E475AB-6843-49C7-A6C9-22F6F131C65D}"/>
    <cellStyle name="إخراج 4 3 3 6" xfId="38082" xr:uid="{4966B38E-6CAE-44BB-A523-D41FED615C35}"/>
    <cellStyle name="إخراج 4 3 4" xfId="15562" xr:uid="{4F14DE3B-258E-40A8-8845-7A63AC65ADB1}"/>
    <cellStyle name="إخراج 4 3 4 2" xfId="20746" xr:uid="{C572EA76-B2E2-4CAE-8935-10011BB32799}"/>
    <cellStyle name="إخراج 4 3 4 2 2" xfId="23233" xr:uid="{96DF5D2F-0091-4B1E-820A-F4AF34DBA261}"/>
    <cellStyle name="إخراج 4 3 4 2 3" xfId="29569" xr:uid="{C99A456F-E767-4610-804A-9D3453B72EC6}"/>
    <cellStyle name="إخراج 4 3 4 3" xfId="18702" xr:uid="{55D14629-62AA-41CF-BA86-C72EF7C73077}"/>
    <cellStyle name="إخراج 4 3 4 4" xfId="22009" xr:uid="{D5145F5B-8CB0-4C77-AEEF-C3240083B970}"/>
    <cellStyle name="إخراج 4 3 4 5" xfId="29568" xr:uid="{DF8E6518-AFB1-4F0C-95FF-6266DAF3148D}"/>
    <cellStyle name="إخراج 4 3 4 6" xfId="38083" xr:uid="{5ED56E8B-5D37-4FFA-B0F7-E7AF5FA35054}"/>
    <cellStyle name="إخراج 4 3 5" xfId="20743" xr:uid="{904FBCED-35EA-4473-9B96-35ECFBC4BD5C}"/>
    <cellStyle name="إخراج 4 3 5 2" xfId="23230" xr:uid="{551F9983-7D01-471E-9D42-3AC13328D998}"/>
    <cellStyle name="إخراج 4 3 5 3" xfId="29570" xr:uid="{74E18536-D57D-4BF5-9922-60668B270442}"/>
    <cellStyle name="إخراج 4 3 6" xfId="18699" xr:uid="{B48DBFA1-9567-468D-9F03-D75E8D87E75A}"/>
    <cellStyle name="إخراج 4 3 7" xfId="22006" xr:uid="{EBBC3A2A-07B2-40DA-AC2E-70FA0197F59E}"/>
    <cellStyle name="إخراج 4 3 8" xfId="29563" xr:uid="{F4C6CB4D-34E2-41BC-8983-141B6E61DBE5}"/>
    <cellStyle name="إخراج 4 3 9" xfId="38080" xr:uid="{0D67DEFB-C541-437D-9D9A-AA77AFB3CAE6}"/>
    <cellStyle name="إخراج 4 4" xfId="14321" xr:uid="{4D0217B6-0004-482E-AFCC-103B2EBA7E58}"/>
    <cellStyle name="إخراج 4 4 2" xfId="20747" xr:uid="{EC6D55E6-E99E-4907-A28F-C9FC09E75D3E}"/>
    <cellStyle name="إخراج 4 4 2 2" xfId="23234" xr:uid="{B625AD14-0756-493E-8323-E0A65137E2C4}"/>
    <cellStyle name="إخراج 4 4 2 3" xfId="29572" xr:uid="{E841B2C4-7C78-4650-88F5-3EAC1489BAB1}"/>
    <cellStyle name="إخراج 4 4 3" xfId="18703" xr:uid="{94C5D315-2CDB-4DE0-8F41-B4165006DFD3}"/>
    <cellStyle name="إخراج 4 4 4" xfId="22010" xr:uid="{ED70B9F9-F9B8-415B-8B1B-DAFB68D3B4C2}"/>
    <cellStyle name="إخراج 4 4 5" xfId="29571" xr:uid="{CC9C18C3-1E10-4D58-9854-8492AFCE16B9}"/>
    <cellStyle name="إخراج 4 4 6" xfId="38084" xr:uid="{653BB1B0-F274-405A-9B71-CDA09EA0B8E1}"/>
    <cellStyle name="إخراج 4 5" xfId="14926" xr:uid="{CDB2B188-4935-4991-BFC9-70FBBC5977FF}"/>
    <cellStyle name="إخراج 4 5 2" xfId="20748" xr:uid="{7E8D95D1-EBC9-45A6-8E8A-3B758CB8B988}"/>
    <cellStyle name="إخراج 4 5 2 2" xfId="23235" xr:uid="{92785EDD-22EF-4ACA-8D54-1BE6B7580998}"/>
    <cellStyle name="إخراج 4 5 2 3" xfId="29574" xr:uid="{B6056D95-CBD1-4D28-912E-52E226326A7D}"/>
    <cellStyle name="إخراج 4 5 3" xfId="18704" xr:uid="{686AF3F0-017D-49C7-94EF-E6D93E4505C2}"/>
    <cellStyle name="إخراج 4 5 4" xfId="22011" xr:uid="{326B5EA2-D83C-4A8C-BCD0-57998C5C55E6}"/>
    <cellStyle name="إخراج 4 5 5" xfId="29573" xr:uid="{962021E3-C3EB-4351-B2C7-509C7FA0F337}"/>
    <cellStyle name="إخراج 4 5 6" xfId="38085" xr:uid="{071C8BE6-C65B-4A12-A907-5A7394CAF7D3}"/>
    <cellStyle name="إخراج 4 6" xfId="15559" xr:uid="{DD42BA47-313C-4233-B7A7-1AA7E7867FC4}"/>
    <cellStyle name="إخراج 4 6 2" xfId="20749" xr:uid="{C34877AD-F3DC-44EA-8127-E891EBBF3D01}"/>
    <cellStyle name="إخراج 4 6 2 2" xfId="23236" xr:uid="{075B6A2C-ECFE-4215-B321-837DCB4E1935}"/>
    <cellStyle name="إخراج 4 6 2 3" xfId="29576" xr:uid="{C7C9285F-0804-41EF-9BF8-0D57C210EF3D}"/>
    <cellStyle name="إخراج 4 6 3" xfId="18705" xr:uid="{AE6A4CB8-B98C-4AA2-95EC-374270F55779}"/>
    <cellStyle name="إخراج 4 6 4" xfId="22012" xr:uid="{8B74E4D6-F46E-4887-9002-C13116AAA6EC}"/>
    <cellStyle name="إخراج 4 6 5" xfId="29575" xr:uid="{B170E199-C339-41D3-8CD2-13A4C8688E08}"/>
    <cellStyle name="إخراج 4 6 6" xfId="38086" xr:uid="{C12A27EB-C883-4769-8DE3-9C9CFF744ACA}"/>
    <cellStyle name="إخراج 4 7" xfId="20734" xr:uid="{1397B292-F33A-4CB2-90C7-B930C4EBBB34}"/>
    <cellStyle name="إخراج 4 7 2" xfId="23221" xr:uid="{BCECBD68-447E-45A8-A723-D8CF82F7942F}"/>
    <cellStyle name="إخراج 4 7 3" xfId="29577" xr:uid="{CC2934E3-4D6D-4D66-8AB1-908DA5A02A6E}"/>
    <cellStyle name="إخراج 4 8" xfId="18690" xr:uid="{58D0BD8E-D878-4306-9E8E-214417CBEBC2}"/>
    <cellStyle name="إخراج 4 9" xfId="21997" xr:uid="{C3C6103E-A8CA-44AD-9FBF-15416B9B9ECE}"/>
    <cellStyle name="إخراج 5" xfId="13668" xr:uid="{A843791F-58AC-4AB7-B63D-250991986FAD}"/>
    <cellStyle name="إخراج 5 10" xfId="38087" xr:uid="{81CE0D82-9544-48B7-9604-FE63332F4974}"/>
    <cellStyle name="إخراج 5 2" xfId="13669" xr:uid="{38B3D2FD-6F9D-468B-BBCF-C1994C5DA0A5}"/>
    <cellStyle name="إخراج 5 2 2" xfId="14326" xr:uid="{D412A0A8-96A5-4FAD-B698-FCF5D3174413}"/>
    <cellStyle name="إخراج 5 2 2 2" xfId="20752" xr:uid="{548C002A-7089-4AF2-8D6E-0ED346A560BF}"/>
    <cellStyle name="إخراج 5 2 2 2 2" xfId="23239" xr:uid="{06A78149-B369-4C45-854F-2CA82FE5FA64}"/>
    <cellStyle name="إخراج 5 2 2 2 3" xfId="29581" xr:uid="{CAAC5CC5-7AC5-4D8D-9F22-243C6A17C0E0}"/>
    <cellStyle name="إخراج 5 2 2 3" xfId="18708" xr:uid="{2C3A88FF-F2D1-478B-851E-CE78B9D2974E}"/>
    <cellStyle name="إخراج 5 2 2 4" xfId="22015" xr:uid="{2289B322-FDC4-420F-A755-72B0ED109703}"/>
    <cellStyle name="إخراج 5 2 2 5" xfId="29580" xr:uid="{569D77AF-7012-4A83-818B-8C1C4635B704}"/>
    <cellStyle name="إخراج 5 2 2 6" xfId="38089" xr:uid="{BE444BEF-6CA6-4EFF-908D-F1A8EC3312FF}"/>
    <cellStyle name="إخراج 5 2 3" xfId="14931" xr:uid="{5DF89E46-7E16-42EA-9C23-B8AD3FB4C028}"/>
    <cellStyle name="إخراج 5 2 3 2" xfId="20753" xr:uid="{03D056C6-66EB-4E4B-95A2-07C2D7D89D95}"/>
    <cellStyle name="إخراج 5 2 3 2 2" xfId="23240" xr:uid="{5CA00EE7-7254-4385-B7A4-28EE779FF5A1}"/>
    <cellStyle name="إخراج 5 2 3 2 3" xfId="29583" xr:uid="{13C11C3C-9C8E-427D-960E-9198ED7307CF}"/>
    <cellStyle name="إخراج 5 2 3 3" xfId="18709" xr:uid="{8178E53D-F5FF-461F-9619-C343D7A5A19C}"/>
    <cellStyle name="إخراج 5 2 3 4" xfId="22016" xr:uid="{72528A33-A683-4E02-8A1F-985A263826F8}"/>
    <cellStyle name="إخراج 5 2 3 5" xfId="29582" xr:uid="{BB8970C1-996A-41FD-9CFE-24EF26BA1604}"/>
    <cellStyle name="إخراج 5 2 3 6" xfId="38090" xr:uid="{A221D2C9-AFDB-4A0D-918B-9FD546152AA1}"/>
    <cellStyle name="إخراج 5 2 4" xfId="15564" xr:uid="{BF0036AD-83CA-4DE4-AD6E-6735B794CB0C}"/>
    <cellStyle name="إخراج 5 2 4 2" xfId="20754" xr:uid="{014B8D3F-11C4-4735-BE2B-B701EA86C65D}"/>
    <cellStyle name="إخراج 5 2 4 2 2" xfId="23241" xr:uid="{CB0B766B-3796-4122-830E-2CDDDE809747}"/>
    <cellStyle name="إخراج 5 2 4 2 3" xfId="29585" xr:uid="{8FEA2B3E-E0DA-4A80-9B68-651A13F0693D}"/>
    <cellStyle name="إخراج 5 2 4 3" xfId="18710" xr:uid="{ED4AB45B-A181-45D1-ADB8-5490C8F7A64B}"/>
    <cellStyle name="إخراج 5 2 4 4" xfId="22017" xr:uid="{1D8B9AE2-ADCC-40A2-B35D-477881D71BD6}"/>
    <cellStyle name="إخراج 5 2 4 5" xfId="29584" xr:uid="{00AF1242-FB0E-430F-8E9E-EBC8DF58A1C0}"/>
    <cellStyle name="إخراج 5 2 4 6" xfId="38091" xr:uid="{5FCB68AE-DC8F-46ED-8741-1F94F021C2E5}"/>
    <cellStyle name="إخراج 5 2 5" xfId="20751" xr:uid="{A726FD53-8420-4E0E-94E9-BF7C608BBD62}"/>
    <cellStyle name="إخراج 5 2 5 2" xfId="23238" xr:uid="{475A795C-70F7-4905-A5EE-519C61B009D7}"/>
    <cellStyle name="إخراج 5 2 5 3" xfId="29586" xr:uid="{E0BAAFBC-B5E5-4B41-9E30-37747B7016D1}"/>
    <cellStyle name="إخراج 5 2 6" xfId="18707" xr:uid="{DCF2A3EF-AD10-4974-AE58-3ACE4201F49E}"/>
    <cellStyle name="إخراج 5 2 7" xfId="22014" xr:uid="{7F3E68E6-4A39-40F0-BDA0-F964A4C4E26B}"/>
    <cellStyle name="إخراج 5 2 8" xfId="29579" xr:uid="{68A3101B-44D2-4958-B2C5-679A5A307AAF}"/>
    <cellStyle name="إخراج 5 2 9" xfId="38088" xr:uid="{8AC72EF8-61DF-48BD-943B-513D6A24E258}"/>
    <cellStyle name="إخراج 5 3" xfId="14325" xr:uid="{699582DF-4415-4E6B-94DE-6D3B93CA1271}"/>
    <cellStyle name="إخراج 5 3 2" xfId="20755" xr:uid="{965B3EC8-32B9-4093-A95E-42CD72620649}"/>
    <cellStyle name="إخراج 5 3 2 2" xfId="23242" xr:uid="{D12F4DFE-452E-46AF-A0D6-499AC34F2A39}"/>
    <cellStyle name="إخراج 5 3 2 3" xfId="29588" xr:uid="{2F6CA3DE-0C14-455C-9B6D-C9A0AA563B78}"/>
    <cellStyle name="إخراج 5 3 3" xfId="18711" xr:uid="{B6CA95A6-E956-4B92-8764-29F6EA4E0EFF}"/>
    <cellStyle name="إخراج 5 3 4" xfId="22018" xr:uid="{DC9E3372-2B79-42AC-B312-B7FCF9AA7A29}"/>
    <cellStyle name="إخراج 5 3 5" xfId="29587" xr:uid="{1E584F67-09AA-4CAC-A276-9688C34E80BF}"/>
    <cellStyle name="إخراج 5 3 6" xfId="38092" xr:uid="{25576761-D9B1-48FD-862B-BC57750D010D}"/>
    <cellStyle name="إخراج 5 4" xfId="14930" xr:uid="{62FEC552-A6A5-45ED-9D2C-AC1DEF09ED96}"/>
    <cellStyle name="إخراج 5 4 2" xfId="20756" xr:uid="{2989788A-AEBC-42D7-9519-8F8FE93BAD4A}"/>
    <cellStyle name="إخراج 5 4 2 2" xfId="23243" xr:uid="{954EAE3D-08AE-431E-AC38-602DB4AE344B}"/>
    <cellStyle name="إخراج 5 4 2 3" xfId="29590" xr:uid="{0BDBCD89-3850-4E6D-A44F-3801443A7CCF}"/>
    <cellStyle name="إخراج 5 4 3" xfId="18712" xr:uid="{25233731-2A21-4EFF-94CA-2505E9C4EFD7}"/>
    <cellStyle name="إخراج 5 4 4" xfId="22019" xr:uid="{48B758B3-F2DB-4AF0-91A4-0CE67ED86A3A}"/>
    <cellStyle name="إخراج 5 4 5" xfId="29589" xr:uid="{4AD428A3-0572-4C6B-9848-B7DE026E3A1F}"/>
    <cellStyle name="إخراج 5 4 6" xfId="38093" xr:uid="{5AE19985-F7B4-49DC-A8E7-042816EF53B3}"/>
    <cellStyle name="إخراج 5 5" xfId="15563" xr:uid="{691B52DD-5E1E-47DF-B6C9-95506D701F5D}"/>
    <cellStyle name="إخراج 5 5 2" xfId="20757" xr:uid="{76064FA9-9910-4867-982E-7BF4C4BD9534}"/>
    <cellStyle name="إخراج 5 5 2 2" xfId="23244" xr:uid="{B9F39EFF-A81C-4E65-8240-AD8A2EAF0342}"/>
    <cellStyle name="إخراج 5 5 2 3" xfId="29592" xr:uid="{B8ADF184-BAA7-43C9-9544-E2EB6C79C25A}"/>
    <cellStyle name="إخراج 5 5 3" xfId="18713" xr:uid="{EE1CEBBA-17EF-461F-BBC6-376A5EE657DF}"/>
    <cellStyle name="إخراج 5 5 4" xfId="22020" xr:uid="{8483ED37-9D03-465C-8E57-98FB879BC3A6}"/>
    <cellStyle name="إخراج 5 5 5" xfId="29591" xr:uid="{F11C1726-D33A-478B-9E65-D9F3D7D8C1C1}"/>
    <cellStyle name="إخراج 5 5 6" xfId="38094" xr:uid="{5D5F40A3-7278-4F87-BA7C-E30C71BC5858}"/>
    <cellStyle name="إخراج 5 6" xfId="20750" xr:uid="{1BD21329-FFC3-4459-91B5-6C096C3AEF04}"/>
    <cellStyle name="إخراج 5 6 2" xfId="23237" xr:uid="{6686774B-55E4-4B0A-8A43-08C831E31512}"/>
    <cellStyle name="إخراج 5 6 3" xfId="29593" xr:uid="{ED415184-884C-474E-9B61-BE171F3FA944}"/>
    <cellStyle name="إخراج 5 7" xfId="18706" xr:uid="{568AAE78-EE74-411A-83D7-3D2DAF8C3FD0}"/>
    <cellStyle name="إخراج 5 8" xfId="22013" xr:uid="{BA774745-9624-4711-AD02-605D684E7F63}"/>
    <cellStyle name="إخراج 5 9" xfId="29578" xr:uid="{77ECDB45-DEED-48A9-B42B-01866342BEE8}"/>
    <cellStyle name="إخراج 6" xfId="13670" xr:uid="{8D07D7C7-03A5-4F01-9FC7-946497222B07}"/>
    <cellStyle name="إخراج 6 10" xfId="38095" xr:uid="{5A97F6EC-4B6B-4CE6-B7D0-7D4A45F8F71C}"/>
    <cellStyle name="إخراج 6 2" xfId="13671" xr:uid="{5ABA76E1-802B-4D8B-A018-9C927F660F10}"/>
    <cellStyle name="إخراج 6 2 2" xfId="14328" xr:uid="{D4C91541-34A0-432B-B2EA-0B9E23586833}"/>
    <cellStyle name="إخراج 6 2 2 2" xfId="20760" xr:uid="{F8969F8E-7904-4DA4-9250-258EADE38E2C}"/>
    <cellStyle name="إخراج 6 2 2 2 2" xfId="23247" xr:uid="{74E2004B-3A95-415B-BD99-3F00EA5572D5}"/>
    <cellStyle name="إخراج 6 2 2 2 3" xfId="29597" xr:uid="{C86EC2CC-5F9B-4E66-B486-047998DCBB37}"/>
    <cellStyle name="إخراج 6 2 2 3" xfId="18716" xr:uid="{2A8B959E-C559-4E51-BF0D-1E60891D03E5}"/>
    <cellStyle name="إخراج 6 2 2 4" xfId="22023" xr:uid="{16A08605-A427-45E0-B54C-99C1502B9EA0}"/>
    <cellStyle name="إخراج 6 2 2 5" xfId="29596" xr:uid="{9217E425-5FD0-4A71-87F3-C46A12365937}"/>
    <cellStyle name="إخراج 6 2 2 6" xfId="38097" xr:uid="{15F3780F-6A83-43F3-AC93-B6DCFD179F93}"/>
    <cellStyle name="إخراج 6 2 3" xfId="14933" xr:uid="{340782C0-AF44-4F75-A376-280057A0EAC1}"/>
    <cellStyle name="إخراج 6 2 3 2" xfId="20761" xr:uid="{6FF73DFF-6C9F-47CB-ABE5-94D9ACA53844}"/>
    <cellStyle name="إخراج 6 2 3 2 2" xfId="23248" xr:uid="{BAA6D207-2928-4920-9765-F79E574D6DA4}"/>
    <cellStyle name="إخراج 6 2 3 2 3" xfId="29599" xr:uid="{BB6D65AF-0D90-4B24-8514-9ADA66E08D6E}"/>
    <cellStyle name="إخراج 6 2 3 3" xfId="18717" xr:uid="{2C0B1B4C-8D77-4BBD-A247-E003BECE045A}"/>
    <cellStyle name="إخراج 6 2 3 4" xfId="22024" xr:uid="{96166131-D585-43CC-A394-72ABA45B921C}"/>
    <cellStyle name="إخراج 6 2 3 5" xfId="29598" xr:uid="{CC1341B7-060C-455A-9A1E-AF39E42AE462}"/>
    <cellStyle name="إخراج 6 2 3 6" xfId="38098" xr:uid="{C3DC5D62-8B46-4D99-8242-6E676781B365}"/>
    <cellStyle name="إخراج 6 2 4" xfId="15566" xr:uid="{3A0CF87C-98E6-47C9-A58B-CFE91E432E04}"/>
    <cellStyle name="إخراج 6 2 4 2" xfId="20762" xr:uid="{7CFEBA79-ADF5-4D90-A268-0D8D5351BF22}"/>
    <cellStyle name="إخراج 6 2 4 2 2" xfId="23249" xr:uid="{FB02735C-E6CA-489F-9805-78703DF08EE0}"/>
    <cellStyle name="إخراج 6 2 4 2 3" xfId="29601" xr:uid="{178BFF9E-1E5D-4B25-A4ED-0D9855912AD0}"/>
    <cellStyle name="إخراج 6 2 4 3" xfId="18718" xr:uid="{6C793F12-16AA-4021-A1F9-2D655EA2342A}"/>
    <cellStyle name="إخراج 6 2 4 4" xfId="22025" xr:uid="{59217E9C-DBB5-4A9C-8272-8AB9C7AF7DDC}"/>
    <cellStyle name="إخراج 6 2 4 5" xfId="29600" xr:uid="{29C6882D-E9AA-46A0-A49D-21C1332115BD}"/>
    <cellStyle name="إخراج 6 2 4 6" xfId="38099" xr:uid="{6DB9B939-FE41-419F-B033-BE59EF976EFE}"/>
    <cellStyle name="إخراج 6 2 5" xfId="20759" xr:uid="{BDC48639-D101-4E51-B96D-02FAF56FC25C}"/>
    <cellStyle name="إخراج 6 2 5 2" xfId="23246" xr:uid="{97944D59-EB9B-4A6E-95BC-420ADD75C273}"/>
    <cellStyle name="إخراج 6 2 5 3" xfId="29602" xr:uid="{8E558532-FB33-45E0-8817-97014490524C}"/>
    <cellStyle name="إخراج 6 2 6" xfId="18715" xr:uid="{5BC5B153-94F5-4173-8B2A-7D4A3313E7BA}"/>
    <cellStyle name="إخراج 6 2 7" xfId="22022" xr:uid="{40EABD3E-D64C-4F70-9E45-279B82900603}"/>
    <cellStyle name="إخراج 6 2 8" xfId="29595" xr:uid="{F3CC2728-8C4F-401A-A788-748094D1CC89}"/>
    <cellStyle name="إخراج 6 2 9" xfId="38096" xr:uid="{69BA907C-5E24-4C60-8548-D1E5D5980AF0}"/>
    <cellStyle name="إخراج 6 3" xfId="14327" xr:uid="{FE333A81-4D19-4456-BA00-F55530B8969E}"/>
    <cellStyle name="إخراج 6 3 2" xfId="20763" xr:uid="{41126E30-5A15-48A6-84CA-1DFA8C193DA8}"/>
    <cellStyle name="إخراج 6 3 2 2" xfId="23250" xr:uid="{7A0F4D93-80D8-4128-AD94-88998C6D0C3B}"/>
    <cellStyle name="إخراج 6 3 2 3" xfId="29604" xr:uid="{31690355-12FA-4CB9-899B-F18CF14D8C89}"/>
    <cellStyle name="إخراج 6 3 3" xfId="18719" xr:uid="{104DA1A1-7982-4667-A416-8CB3C6516FE9}"/>
    <cellStyle name="إخراج 6 3 4" xfId="22026" xr:uid="{ACFBFE04-F02A-4DAC-A54C-519F937CAFD9}"/>
    <cellStyle name="إخراج 6 3 5" xfId="29603" xr:uid="{08571761-BE38-4897-8ED7-EE7A6A7F06CF}"/>
    <cellStyle name="إخراج 6 3 6" xfId="38100" xr:uid="{C94E06A2-1FE7-4FA5-8A20-22EA79F6FD4B}"/>
    <cellStyle name="إخراج 6 4" xfId="14932" xr:uid="{824875A1-DB7C-4AF8-ACC8-38C5D68C86ED}"/>
    <cellStyle name="إخراج 6 4 2" xfId="20764" xr:uid="{D4B35FF0-29D2-472E-B07E-36FA4FB2A5A9}"/>
    <cellStyle name="إخراج 6 4 2 2" xfId="23251" xr:uid="{41990DE1-8718-419A-AC6F-634B2C902A65}"/>
    <cellStyle name="إخراج 6 4 2 3" xfId="29606" xr:uid="{DC043A2D-869A-4656-A909-64037FC0D700}"/>
    <cellStyle name="إخراج 6 4 3" xfId="18720" xr:uid="{DB7A5644-29D5-42C3-8C81-819C3C093B24}"/>
    <cellStyle name="إخراج 6 4 4" xfId="22027" xr:uid="{AD73A00D-0305-4216-88F9-CA68E52A7E87}"/>
    <cellStyle name="إخراج 6 4 5" xfId="29605" xr:uid="{3DC66EAF-0A7C-4FDE-9599-09447AE2F7EF}"/>
    <cellStyle name="إخراج 6 4 6" xfId="38101" xr:uid="{63C81078-536D-4AF5-9F4C-7C841040E348}"/>
    <cellStyle name="إخراج 6 5" xfId="15565" xr:uid="{7D9CCF50-9742-4DF4-AB2B-6166EFF48A4D}"/>
    <cellStyle name="إخراج 6 5 2" xfId="20765" xr:uid="{E38D3568-84B0-445C-89EE-CE6805904B2C}"/>
    <cellStyle name="إخراج 6 5 2 2" xfId="23252" xr:uid="{D0E43F42-541E-4790-BD85-C1FDCE010AD9}"/>
    <cellStyle name="إخراج 6 5 2 3" xfId="29608" xr:uid="{DA4C62C0-93E2-46A6-A5DF-AA13AEC0D2E1}"/>
    <cellStyle name="إخراج 6 5 3" xfId="18721" xr:uid="{D717FB54-8369-4024-A5B6-F9DC6D0A53A4}"/>
    <cellStyle name="إخراج 6 5 4" xfId="22028" xr:uid="{AE338919-8C07-4720-BEA4-458CAC39E808}"/>
    <cellStyle name="إخراج 6 5 5" xfId="29607" xr:uid="{41D8B99A-4832-4D50-A4BF-20B1B5F1272A}"/>
    <cellStyle name="إخراج 6 5 6" xfId="38102" xr:uid="{D43FA5A9-781B-4772-A18A-588E826D03A8}"/>
    <cellStyle name="إخراج 6 6" xfId="20758" xr:uid="{D100408E-1A80-4D7D-B693-949DD69A40ED}"/>
    <cellStyle name="إخراج 6 6 2" xfId="23245" xr:uid="{DC47E2CB-96DA-4AF0-BBB4-770960B98922}"/>
    <cellStyle name="إخراج 6 6 3" xfId="29609" xr:uid="{26DA0DC9-A38E-4105-88D8-A7B3B1470987}"/>
    <cellStyle name="إخراج 6 7" xfId="18714" xr:uid="{B1213804-F28E-4907-813D-B5F0B2767D96}"/>
    <cellStyle name="إخراج 6 8" xfId="22021" xr:uid="{0D7A0EB0-4370-4726-9F3B-14E7CD5EB056}"/>
    <cellStyle name="إخراج 6 9" xfId="29594" xr:uid="{E741210A-C679-45CD-B308-FCD435738483}"/>
    <cellStyle name="إخراج 7" xfId="13672" xr:uid="{D51BE0A1-086E-4EDA-A027-EF3E6B517755}"/>
    <cellStyle name="إخراج 7 2" xfId="14329" xr:uid="{8A6A8BC8-5408-41BB-B33D-9DC34563C27B}"/>
    <cellStyle name="إخراج 7 2 2" xfId="20767" xr:uid="{A2372D1C-8E9C-43EF-B66B-C525ACF07DE9}"/>
    <cellStyle name="إخراج 7 2 2 2" xfId="23254" xr:uid="{CA5DC472-A6A7-4151-B813-CB0A28EC2DF7}"/>
    <cellStyle name="إخراج 7 2 2 3" xfId="29612" xr:uid="{550EEE04-E598-4E2C-8222-7100D004DBBE}"/>
    <cellStyle name="إخراج 7 2 3" xfId="18723" xr:uid="{CFF942B4-9B91-406E-B8C7-D34E4B6E411E}"/>
    <cellStyle name="إخراج 7 2 4" xfId="22030" xr:uid="{3F243E1E-6BB6-4037-82F0-F6121B246C5F}"/>
    <cellStyle name="إخراج 7 2 5" xfId="29611" xr:uid="{D7CC9205-F285-4DD1-8A3B-C84E7660A06D}"/>
    <cellStyle name="إخراج 7 2 6" xfId="38104" xr:uid="{EE2251E7-15B2-4C47-AC40-68C0FCA77663}"/>
    <cellStyle name="إخراج 7 3" xfId="14934" xr:uid="{1ED380E1-AA11-49FA-8D73-A229C5F92514}"/>
    <cellStyle name="إخراج 7 3 2" xfId="20768" xr:uid="{5A42D625-E8E8-4B4B-93A8-33B8AE9AD2A4}"/>
    <cellStyle name="إخراج 7 3 2 2" xfId="23255" xr:uid="{CFC9EA0F-E255-4E35-B97B-F0B78985A60D}"/>
    <cellStyle name="إخراج 7 3 2 3" xfId="29614" xr:uid="{5D21ABA1-D9FB-4568-BFFA-DB88F5923D83}"/>
    <cellStyle name="إخراج 7 3 3" xfId="18724" xr:uid="{F963BE6F-768A-4DD6-8A11-4771E373DFD6}"/>
    <cellStyle name="إخراج 7 3 4" xfId="22031" xr:uid="{D22A817E-50B6-455D-BB66-E8AABF071CAE}"/>
    <cellStyle name="إخراج 7 3 5" xfId="29613" xr:uid="{CE8EEE9C-0D21-4041-B7B3-9CC515E29A94}"/>
    <cellStyle name="إخراج 7 3 6" xfId="38105" xr:uid="{ED381F8F-FC7D-4047-8F2B-1860CE46F99B}"/>
    <cellStyle name="إخراج 7 4" xfId="15567" xr:uid="{321A9322-4F4B-4AED-B043-9C2785B90D1E}"/>
    <cellStyle name="إخراج 7 4 2" xfId="20769" xr:uid="{D9AEF59B-A63F-4E7C-8AF2-EC1EF9A97A34}"/>
    <cellStyle name="إخراج 7 4 2 2" xfId="23256" xr:uid="{4267EB20-373D-4BD7-8913-88E970AD7E7D}"/>
    <cellStyle name="إخراج 7 4 2 3" xfId="29616" xr:uid="{D58D278B-0A82-4348-9904-A85F3C510AE3}"/>
    <cellStyle name="إخراج 7 4 3" xfId="18725" xr:uid="{CE508643-63A3-4490-9E0A-6E8D1DCE309C}"/>
    <cellStyle name="إخراج 7 4 4" xfId="22032" xr:uid="{05CF773A-7AC3-45C5-8E3F-BCDA480A922E}"/>
    <cellStyle name="إخراج 7 4 5" xfId="29615" xr:uid="{CF37775E-CF53-423A-BE48-6DF5FD9F3418}"/>
    <cellStyle name="إخراج 7 4 6" xfId="38106" xr:uid="{1D43D86E-4F4F-440A-BF1F-625BDCC97462}"/>
    <cellStyle name="إخراج 7 5" xfId="20766" xr:uid="{0C873FE3-8F83-4912-85B9-EF01404A195B}"/>
    <cellStyle name="إخراج 7 5 2" xfId="23253" xr:uid="{93F94A41-17E0-421E-9900-3F37F3ACBA17}"/>
    <cellStyle name="إخراج 7 5 3" xfId="29617" xr:uid="{F05D4FF0-A800-4A42-BCE8-E1E78903F0D8}"/>
    <cellStyle name="إخراج 7 6" xfId="18722" xr:uid="{FB974384-9332-4798-A5B7-0D33229B85AE}"/>
    <cellStyle name="إخراج 7 7" xfId="22029" xr:uid="{3DEE2A5F-2E96-451B-A273-9604F46575DC}"/>
    <cellStyle name="إخراج 7 8" xfId="29610" xr:uid="{5CAF4A70-4E79-4004-AE71-B60A5611305B}"/>
    <cellStyle name="إخراج 7 9" xfId="38103" xr:uid="{89C2AE9B-6263-4250-8664-F601B19D8699}"/>
    <cellStyle name="إخراج 8" xfId="13633" xr:uid="{D45A9E6D-D5E5-4CC9-A4D9-EF0B0DF5BB0E}"/>
    <cellStyle name="إخراج 8 2" xfId="14838" xr:uid="{A805DC34-BAE5-4BF5-959B-F734A4BA7CF5}"/>
    <cellStyle name="إخراج 8 2 2" xfId="20770" xr:uid="{5ACCA3D1-C857-45C1-A2A0-3AC2A008C928}"/>
    <cellStyle name="إخراج 8 2 3" xfId="23257" xr:uid="{3B1D472A-E780-4C5A-909D-EBF7E42B5CFB}"/>
    <cellStyle name="إخراج 8 2 4" xfId="29619" xr:uid="{8BCF44CC-E1D9-4951-9A02-8FBBD31A981C}"/>
    <cellStyle name="إخراج 8 2 5" xfId="38108" xr:uid="{D1FBF0E9-EF84-45B3-AC76-C9163A1B94F9}"/>
    <cellStyle name="إخراج 8 3" xfId="18726" xr:uid="{CC73CAF9-606B-4641-B562-E48A9FE05AF6}"/>
    <cellStyle name="إخراج 8 4" xfId="22033" xr:uid="{6C6AE208-0B96-4FE1-ACBF-4E11DA40C5B4}"/>
    <cellStyle name="إخراج 8 5" xfId="29618" xr:uid="{C6F1F575-7424-46BF-9CE7-F659762B17BE}"/>
    <cellStyle name="إخراج 8 6" xfId="38107" xr:uid="{D5A65AA7-1BC5-4671-AF5C-14289D53D7F8}"/>
    <cellStyle name="إخراج 9" xfId="14290" xr:uid="{E2AD7DBA-D0DC-45AE-BB5E-8A4C75ABE759}"/>
    <cellStyle name="إخراج 9 2" xfId="20771" xr:uid="{61A2AD0C-907B-4DE6-B9D5-7AC940BA59BF}"/>
    <cellStyle name="إخراج 9 2 2" xfId="23258" xr:uid="{C1BD06AB-B6BD-4CA5-9A67-C358868B73E0}"/>
    <cellStyle name="إخراج 9 2 3" xfId="29621" xr:uid="{3E1166F1-4501-4598-A243-488194EB9120}"/>
    <cellStyle name="إخراج 9 3" xfId="18727" xr:uid="{689F41B4-6736-4186-B87B-53FB34FAE119}"/>
    <cellStyle name="إخراج 9 4" xfId="22034" xr:uid="{C064815B-2BB2-4730-BBF3-5DE668E2184E}"/>
    <cellStyle name="إخراج 9 5" xfId="29620" xr:uid="{7385C043-B0F2-4EA8-9B78-895E20011521}"/>
    <cellStyle name="إخراج 9 6" xfId="38109" xr:uid="{76D5E65B-5650-44FA-B80E-DC03698041D2}"/>
    <cellStyle name="إدخال" xfId="1617" xr:uid="{B7877154-1DD1-4C27-9B28-E89E94B27A1D}"/>
    <cellStyle name="إدخال 10" xfId="15568" xr:uid="{74981956-A2F7-473B-9BAD-AE9840F92227}"/>
    <cellStyle name="إدخال 10 2" xfId="20773" xr:uid="{D70CCECC-63BF-4105-99B5-6C93BFF83F1D}"/>
    <cellStyle name="إدخال 10 2 2" xfId="23260" xr:uid="{EFF26C2E-1A1A-4D0B-9E27-1C3DCC9BBA43}"/>
    <cellStyle name="إدخال 10 2 3" xfId="29624" xr:uid="{FFB772EE-2183-4DE5-86AA-6B027096CC95}"/>
    <cellStyle name="إدخال 10 3" xfId="18729" xr:uid="{13DCC76A-E285-4EF1-854C-80CE2399C27C}"/>
    <cellStyle name="إدخال 10 4" xfId="29623" xr:uid="{925763AD-E436-47BB-8606-BA7757B37741}"/>
    <cellStyle name="إدخال 10 5" xfId="38111" xr:uid="{3DF41F2A-5934-4020-BEC4-4146F4C3D547}"/>
    <cellStyle name="إدخال 11" xfId="20772" xr:uid="{264EFEBD-5D7F-405C-B14C-01276090797D}"/>
    <cellStyle name="إدخال 11 2" xfId="23259" xr:uid="{8E339786-E1DF-4818-BB04-BA508E3B459A}"/>
    <cellStyle name="إدخال 11 3" xfId="29625" xr:uid="{1F5636EA-408D-4FBD-99A9-98AF197A6B2A}"/>
    <cellStyle name="إدخال 12" xfId="18728" xr:uid="{EDBBAEBB-792E-4B75-B5EF-F7CD163EA734}"/>
    <cellStyle name="إدخال 13" xfId="29622" xr:uid="{2B163CFC-C0B6-4BA5-BBB2-E7EAA7FAF77C}"/>
    <cellStyle name="إدخال 14" xfId="31396" xr:uid="{0F6C8069-C5F5-49FB-9115-5930FE750E73}"/>
    <cellStyle name="إدخال 15" xfId="38110" xr:uid="{BD93BDAD-4BE8-4125-8F6D-8D7C49BB722F}"/>
    <cellStyle name="إدخال 16" xfId="39351" xr:uid="{A977FEEE-52F5-4E75-ADA0-F032F3BCAE4F}"/>
    <cellStyle name="إدخال 2" xfId="11045" xr:uid="{DC57B186-5D33-4212-96A7-A21DA0D0D426}"/>
    <cellStyle name="إدخال 2 10" xfId="20774" xr:uid="{7A7F1ABC-6496-4B91-874B-6F2CFB5B01A7}"/>
    <cellStyle name="إدخال 2 10 2" xfId="23261" xr:uid="{3F4EC9DC-9F3B-4C5E-AF2A-8C8EC68293A1}"/>
    <cellStyle name="إدخال 2 10 3" xfId="29627" xr:uid="{348769A7-6EF5-4543-A629-C679408577A1}"/>
    <cellStyle name="إدخال 2 11" xfId="18730" xr:uid="{604B5588-F734-4085-ADE9-DDBEFECA6668}"/>
    <cellStyle name="إدخال 2 12" xfId="29626" xr:uid="{B94DDB34-2A3C-476D-AFAE-C5F2C73AFF3A}"/>
    <cellStyle name="إدخال 2 13" xfId="31397" xr:uid="{49F1B70C-C666-4F36-9905-59D2DF51CC8B}"/>
    <cellStyle name="إدخال 2 14" xfId="38112" xr:uid="{2A0C45C9-2BBF-429C-B046-37C15C4A0FF7}"/>
    <cellStyle name="إدخال 2 2" xfId="13675" xr:uid="{8D818839-4017-44A3-8DE7-97F3A62B54BC}"/>
    <cellStyle name="إدخال 2 2 10" xfId="18731" xr:uid="{35A2378D-1DAE-43B5-BF88-ED0EE3DFADD6}"/>
    <cellStyle name="إدخال 2 2 11" xfId="29628" xr:uid="{D6D7BF6F-551C-4515-B24C-BBA39F40E263}"/>
    <cellStyle name="إدخال 2 2 12" xfId="38113" xr:uid="{CDDEE87E-9BFD-4AD3-B317-4383D6BC08A0}"/>
    <cellStyle name="إدخال 2 2 2" xfId="13676" xr:uid="{B7E742D5-50C8-4655-802B-0329E109363E}"/>
    <cellStyle name="إدخال 2 2 2 10" xfId="38114" xr:uid="{B1967B7F-1540-4BB8-BFFE-4CAB5F4A3ED3}"/>
    <cellStyle name="إدخال 2 2 2 2" xfId="13677" xr:uid="{FBD6A330-DBD7-4231-B687-3313CAAC6D4E}"/>
    <cellStyle name="إدخال 2 2 2 2 2" xfId="13678" xr:uid="{175E8DFD-8F0A-4819-8FF3-485F6BABEDED}"/>
    <cellStyle name="إدخال 2 2 2 2 2 2" xfId="14135" xr:uid="{80F17FAC-652C-4281-AB07-75DF2B96F5F1}"/>
    <cellStyle name="إدخال 2 2 2 2 2 2 2" xfId="20779" xr:uid="{40763AE0-9D8B-48B0-BE08-87323D51160C}"/>
    <cellStyle name="إدخال 2 2 2 2 2 2 2 2" xfId="23266" xr:uid="{D604C5F1-6D80-43D9-B7BE-AB99AB515BFE}"/>
    <cellStyle name="إدخال 2 2 2 2 2 2 2 3" xfId="29633" xr:uid="{DCDDF1D3-47CF-42C4-97B2-92CB043F3EE4}"/>
    <cellStyle name="إدخال 2 2 2 2 2 2 3" xfId="18735" xr:uid="{9C3F45AD-598C-4DC4-9780-643E0FC1DF0F}"/>
    <cellStyle name="إدخال 2 2 2 2 2 2 4" xfId="29632" xr:uid="{3518880B-4480-42BA-BC6A-23025A6A6ABD}"/>
    <cellStyle name="إدخال 2 2 2 2 2 2 5" xfId="38117" xr:uid="{219313BC-C298-40EB-A73C-805BA89727A6}"/>
    <cellStyle name="إدخال 2 2 2 2 2 3" xfId="15127" xr:uid="{CE3E3EE0-AFC8-4B39-8302-A73171F912B9}"/>
    <cellStyle name="إدخال 2 2 2 2 2 3 2" xfId="20780" xr:uid="{EFD13650-2A8B-437B-86FA-B249D718BE98}"/>
    <cellStyle name="إدخال 2 2 2 2 2 3 2 2" xfId="23267" xr:uid="{98B12D1D-6CF9-40FC-8A24-FF9EFA70EAAF}"/>
    <cellStyle name="إدخال 2 2 2 2 2 3 2 3" xfId="29635" xr:uid="{D91D8FD8-290D-4118-B7D1-26369EE6F050}"/>
    <cellStyle name="إدخال 2 2 2 2 2 3 3" xfId="18736" xr:uid="{27EBC7E9-6FAB-4470-A084-499495BE5B4C}"/>
    <cellStyle name="إدخال 2 2 2 2 2 3 4" xfId="29634" xr:uid="{1BF9866C-D901-4303-B3A2-F7C9CA7A1EDE}"/>
    <cellStyle name="إدخال 2 2 2 2 2 3 5" xfId="38118" xr:uid="{3D1FC078-EAED-435A-86C8-55E47712F72D}"/>
    <cellStyle name="إدخال 2 2 2 2 2 4" xfId="15573" xr:uid="{A28A57AD-DFF9-48A6-B84B-FDB7F389EECF}"/>
    <cellStyle name="إدخال 2 2 2 2 2 4 2" xfId="20781" xr:uid="{75B81AEC-08C8-4226-8BAB-42A021D43591}"/>
    <cellStyle name="إدخال 2 2 2 2 2 4 2 2" xfId="23268" xr:uid="{EB2787CD-21E6-4A67-8FFF-65CB61A478DC}"/>
    <cellStyle name="إدخال 2 2 2 2 2 4 2 3" xfId="29637" xr:uid="{E8D43E9A-C27D-472A-AFEC-FD6ECEEED091}"/>
    <cellStyle name="إدخال 2 2 2 2 2 4 3" xfId="18737" xr:uid="{C1C8C8F1-A92E-48EE-9AD4-DF9EDC14D6B4}"/>
    <cellStyle name="إدخال 2 2 2 2 2 4 4" xfId="29636" xr:uid="{FB3770E3-BB9A-4F9E-92BE-122BAE1CDFA4}"/>
    <cellStyle name="إدخال 2 2 2 2 2 4 5" xfId="38119" xr:uid="{BE0FB38F-D1F4-4CFD-88A1-212E24E33051}"/>
    <cellStyle name="إدخال 2 2 2 2 2 5" xfId="20778" xr:uid="{6590AD0A-1540-4B56-A25E-B9689250B038}"/>
    <cellStyle name="إدخال 2 2 2 2 2 5 2" xfId="23265" xr:uid="{F33F9E69-67F0-4777-8450-2ED062CB6CBF}"/>
    <cellStyle name="إدخال 2 2 2 2 2 5 3" xfId="29638" xr:uid="{18CF092B-9795-46B7-B65F-C22C8104ED6F}"/>
    <cellStyle name="إدخال 2 2 2 2 2 6" xfId="18734" xr:uid="{DA54FC3F-CF31-47A9-BCCF-8D8501027067}"/>
    <cellStyle name="إدخال 2 2 2 2 2 7" xfId="29631" xr:uid="{20AA0B04-6228-4A52-8160-6ECDC9ACE044}"/>
    <cellStyle name="إدخال 2 2 2 2 2 8" xfId="38116" xr:uid="{D6AEE8EA-9FBA-472A-8D3B-922383B5B29A}"/>
    <cellStyle name="إدخال 2 2 2 2 3" xfId="14134" xr:uid="{A5E603F4-99A5-4D74-B660-2785CA9AD2D6}"/>
    <cellStyle name="إدخال 2 2 2 2 3 2" xfId="20782" xr:uid="{D4860139-3DB4-4A74-AD54-19F681956C41}"/>
    <cellStyle name="إدخال 2 2 2 2 3 2 2" xfId="23269" xr:uid="{34A88FBA-640B-487E-B3B0-91805A118EDC}"/>
    <cellStyle name="إدخال 2 2 2 2 3 2 3" xfId="29640" xr:uid="{52349063-A051-4E79-B0E0-66526238EB2C}"/>
    <cellStyle name="إدخال 2 2 2 2 3 3" xfId="18738" xr:uid="{0EDEF513-8C36-4141-8655-269D2CDF3280}"/>
    <cellStyle name="إدخال 2 2 2 2 3 4" xfId="29639" xr:uid="{A84C192B-7E11-4B18-83D2-0B6E99FF1FF9}"/>
    <cellStyle name="إدخال 2 2 2 2 3 5" xfId="38120" xr:uid="{311FFEC9-626D-46B5-8AC2-2A533F5DF8C1}"/>
    <cellStyle name="إدخال 2 2 2 2 4" xfId="15126" xr:uid="{BE21E617-3702-420B-BDBE-968CEFFA5627}"/>
    <cellStyle name="إدخال 2 2 2 2 4 2" xfId="20783" xr:uid="{28840C8F-142B-4FFA-A6CA-6CC2444AF79C}"/>
    <cellStyle name="إدخال 2 2 2 2 4 2 2" xfId="23270" xr:uid="{8A5583A4-9721-4ABB-A073-FB6A3C58575A}"/>
    <cellStyle name="إدخال 2 2 2 2 4 2 3" xfId="29642" xr:uid="{6050727C-1901-474E-ABFB-6979DF2B479D}"/>
    <cellStyle name="إدخال 2 2 2 2 4 3" xfId="18739" xr:uid="{56FBF935-46ED-48B3-B487-E14C5AEADC1C}"/>
    <cellStyle name="إدخال 2 2 2 2 4 4" xfId="29641" xr:uid="{027F4834-67E6-4B98-B640-3F65C99C8CCE}"/>
    <cellStyle name="إدخال 2 2 2 2 4 5" xfId="38121" xr:uid="{38ED86F4-194F-4766-8E26-7F3953E10461}"/>
    <cellStyle name="إدخال 2 2 2 2 5" xfId="15572" xr:uid="{06A1B6DE-0C47-4522-BC50-18EB1D67EC2E}"/>
    <cellStyle name="إدخال 2 2 2 2 5 2" xfId="20784" xr:uid="{4D188896-BEA3-4417-A3F8-112AC14DD8AE}"/>
    <cellStyle name="إدخال 2 2 2 2 5 2 2" xfId="23271" xr:uid="{992B1433-E82A-4396-A45F-ED1AD9C0927B}"/>
    <cellStyle name="إدخال 2 2 2 2 5 2 3" xfId="29644" xr:uid="{C420EB31-880E-4235-82F0-07C5F638E672}"/>
    <cellStyle name="إدخال 2 2 2 2 5 3" xfId="18740" xr:uid="{E6E8CD1A-E79D-4A5E-8701-F6A21FAD96C2}"/>
    <cellStyle name="إدخال 2 2 2 2 5 4" xfId="29643" xr:uid="{5F05917C-FBF0-442F-B482-D2A60BE8AF4B}"/>
    <cellStyle name="إدخال 2 2 2 2 5 5" xfId="38122" xr:uid="{E20D6666-5B52-48B0-A087-C36DFF112AC7}"/>
    <cellStyle name="إدخال 2 2 2 2 6" xfId="20777" xr:uid="{ADBB55A5-85A8-4E35-8A91-AFBA1CB1F018}"/>
    <cellStyle name="إدخال 2 2 2 2 6 2" xfId="23264" xr:uid="{F1521600-D1C6-46DF-93A2-0BE2353F95BC}"/>
    <cellStyle name="إدخال 2 2 2 2 6 3" xfId="29645" xr:uid="{4355AFE9-E1EA-4013-B685-DFB304BB368F}"/>
    <cellStyle name="إدخال 2 2 2 2 7" xfId="18733" xr:uid="{9462633A-3E5B-4993-9D95-2D8082187172}"/>
    <cellStyle name="إدخال 2 2 2 2 8" xfId="29630" xr:uid="{F909CBFD-D967-414F-B4EA-C3A1EB8D6C03}"/>
    <cellStyle name="إدخال 2 2 2 2 9" xfId="38115" xr:uid="{161D3DB4-FBC3-4A67-B9C5-D170790D8330}"/>
    <cellStyle name="إدخال 2 2 2 3" xfId="13679" xr:uid="{92813320-4741-4F1C-A2C9-1398C5F0844C}"/>
    <cellStyle name="إدخال 2 2 2 3 2" xfId="14136" xr:uid="{3224B533-A819-40FF-AEBA-2A4264191CEA}"/>
    <cellStyle name="إدخال 2 2 2 3 2 2" xfId="20786" xr:uid="{A6105426-BE26-4DE4-A49D-8F736B5EB8DA}"/>
    <cellStyle name="إدخال 2 2 2 3 2 2 2" xfId="23273" xr:uid="{3DFC0233-75BA-4AF6-B6FC-FABDFD94F3A1}"/>
    <cellStyle name="إدخال 2 2 2 3 2 2 3" xfId="29648" xr:uid="{2756217F-4320-4F81-8D21-19C13EEBFDE3}"/>
    <cellStyle name="إدخال 2 2 2 3 2 3" xfId="18742" xr:uid="{B98A5875-04C4-4981-BDBA-836645868523}"/>
    <cellStyle name="إدخال 2 2 2 3 2 4" xfId="29647" xr:uid="{D8CFA862-1A87-427F-9E68-D4CA1476AE16}"/>
    <cellStyle name="إدخال 2 2 2 3 2 5" xfId="38124" xr:uid="{5E9EE181-120C-4DC8-86C3-1DD80EE29243}"/>
    <cellStyle name="إدخال 2 2 2 3 3" xfId="15128" xr:uid="{5F569291-812F-44ED-90D3-BADE7E580CD9}"/>
    <cellStyle name="إدخال 2 2 2 3 3 2" xfId="20787" xr:uid="{A870435A-3BCB-4015-ADA7-6ADA150CDF85}"/>
    <cellStyle name="إدخال 2 2 2 3 3 2 2" xfId="23274" xr:uid="{4823EBD4-20BB-45D0-812C-B77C13C5DD6C}"/>
    <cellStyle name="إدخال 2 2 2 3 3 2 3" xfId="29650" xr:uid="{88440264-3EA2-4112-A425-0E3D0EA61FB7}"/>
    <cellStyle name="إدخال 2 2 2 3 3 3" xfId="18743" xr:uid="{CC0EA10B-0DD1-4577-9F39-349B43BE1717}"/>
    <cellStyle name="إدخال 2 2 2 3 3 4" xfId="29649" xr:uid="{9E96BD87-A7F3-4B6A-AF10-6D213B059C8B}"/>
    <cellStyle name="إدخال 2 2 2 3 3 5" xfId="38125" xr:uid="{910FC49F-AAE0-4728-BC5E-A7AA8962A87B}"/>
    <cellStyle name="إدخال 2 2 2 3 4" xfId="15574" xr:uid="{862C8D5D-FCE3-4853-AEB1-1E3E123A29A8}"/>
    <cellStyle name="إدخال 2 2 2 3 4 2" xfId="20788" xr:uid="{6B3090D7-3281-48D3-8DD4-BED93D74621B}"/>
    <cellStyle name="إدخال 2 2 2 3 4 2 2" xfId="23275" xr:uid="{12CF344D-E9A9-4A28-90E8-CAB035241E15}"/>
    <cellStyle name="إدخال 2 2 2 3 4 2 3" xfId="29652" xr:uid="{4509EEDB-462A-4617-B057-9276B69D2EA0}"/>
    <cellStyle name="إدخال 2 2 2 3 4 3" xfId="18744" xr:uid="{B5EAFA89-E83D-409A-8F6F-58D149AC5F66}"/>
    <cellStyle name="إدخال 2 2 2 3 4 4" xfId="29651" xr:uid="{8B6D668F-3D33-4324-A80A-9BA3581CF2ED}"/>
    <cellStyle name="إدخال 2 2 2 3 4 5" xfId="38126" xr:uid="{49338F16-8FFC-4EBA-9572-4B43D2CB49F4}"/>
    <cellStyle name="إدخال 2 2 2 3 5" xfId="20785" xr:uid="{D4B77783-9246-4FD2-B04B-29D22CC1D557}"/>
    <cellStyle name="إدخال 2 2 2 3 5 2" xfId="23272" xr:uid="{3E834C21-7EFB-4097-971C-664E6C3C4959}"/>
    <cellStyle name="إدخال 2 2 2 3 5 3" xfId="29653" xr:uid="{7C876944-3B0C-454D-8047-8BF33F31703B}"/>
    <cellStyle name="إدخال 2 2 2 3 6" xfId="18741" xr:uid="{F6FE1DCC-27D6-4548-B17C-D50B1D34737B}"/>
    <cellStyle name="إدخال 2 2 2 3 7" xfId="29646" xr:uid="{2B940AF0-1FFC-4605-862C-EEC47285A504}"/>
    <cellStyle name="إدخال 2 2 2 3 8" xfId="38123" xr:uid="{97EA7BAE-5C26-4A63-BA46-B131A64DA870}"/>
    <cellStyle name="إدخال 2 2 2 4" xfId="14133" xr:uid="{42DC0A84-CD4B-48DC-9FDC-2A55BB9E3B17}"/>
    <cellStyle name="إدخال 2 2 2 4 2" xfId="20789" xr:uid="{7B04E1B0-813F-431B-A36B-1C2BCC0077DB}"/>
    <cellStyle name="إدخال 2 2 2 4 2 2" xfId="23276" xr:uid="{370BB41B-3DBF-4A53-9E5D-2E3FC192DA8E}"/>
    <cellStyle name="إدخال 2 2 2 4 2 3" xfId="29655" xr:uid="{3A6701F5-6B71-4935-B85C-A862F5124D20}"/>
    <cellStyle name="إدخال 2 2 2 4 3" xfId="18745" xr:uid="{F2E0F4E7-ADD0-4E34-82A1-425DAA667324}"/>
    <cellStyle name="إدخال 2 2 2 4 4" xfId="29654" xr:uid="{4FFE3A2E-1150-4ECE-97AE-5A99218F1614}"/>
    <cellStyle name="إدخال 2 2 2 4 5" xfId="38127" xr:uid="{0B9EB7BA-0747-4D1E-9E26-0162833CAC53}"/>
    <cellStyle name="إدخال 2 2 2 5" xfId="15125" xr:uid="{9F40168D-5FFD-46AC-8B4A-6A8EAD3664BB}"/>
    <cellStyle name="إدخال 2 2 2 5 2" xfId="20790" xr:uid="{B058E3F1-6AD7-44A0-BDCE-0B13E7B117B7}"/>
    <cellStyle name="إدخال 2 2 2 5 2 2" xfId="23277" xr:uid="{22A8F1F2-FCF8-409B-B4E5-A6BC70AEAB36}"/>
    <cellStyle name="إدخال 2 2 2 5 2 3" xfId="29657" xr:uid="{3CF223F7-07E0-42D0-811B-8683B682F7EE}"/>
    <cellStyle name="إدخال 2 2 2 5 3" xfId="18746" xr:uid="{E679C462-B05F-4BFC-85AA-1860D02F6D1F}"/>
    <cellStyle name="إدخال 2 2 2 5 4" xfId="29656" xr:uid="{F8873A9E-0702-405E-8CE6-15247C97C293}"/>
    <cellStyle name="إدخال 2 2 2 5 5" xfId="38128" xr:uid="{8C41138E-987C-4CA3-835C-4CBBD83C2AFD}"/>
    <cellStyle name="إدخال 2 2 2 6" xfId="15571" xr:uid="{90326CE9-94B3-49A9-9EA1-371F2CE0BCBA}"/>
    <cellStyle name="إدخال 2 2 2 6 2" xfId="20791" xr:uid="{BD858EB1-37C7-4E8A-985E-61D0E928075E}"/>
    <cellStyle name="إدخال 2 2 2 6 2 2" xfId="23278" xr:uid="{F4472928-736E-4300-8474-461FDDF420DC}"/>
    <cellStyle name="إدخال 2 2 2 6 2 3" xfId="29659" xr:uid="{A093F987-8A5C-48B2-B6FE-F965BE405E5C}"/>
    <cellStyle name="إدخال 2 2 2 6 3" xfId="18747" xr:uid="{0D22B009-72D8-48D5-9D2E-F08B5D3A13F3}"/>
    <cellStyle name="إدخال 2 2 2 6 4" xfId="29658" xr:uid="{639E7F8E-5DA8-4A6F-BD2E-435306AC10F8}"/>
    <cellStyle name="إدخال 2 2 2 6 5" xfId="38129" xr:uid="{A4E37B85-4C97-45BF-8B4F-ACEB4B032B69}"/>
    <cellStyle name="إدخال 2 2 2 7" xfId="20776" xr:uid="{2C817BCB-FB04-43A3-9110-0E9AEC16B7C7}"/>
    <cellStyle name="إدخال 2 2 2 7 2" xfId="23263" xr:uid="{0A7D4412-D4CF-436D-B3E4-FDA3337EC487}"/>
    <cellStyle name="إدخال 2 2 2 7 3" xfId="29660" xr:uid="{708C22F2-10A3-48EA-915B-C7AA30638B3E}"/>
    <cellStyle name="إدخال 2 2 2 8" xfId="18732" xr:uid="{E3996F39-26DA-4996-9554-544795DAC78D}"/>
    <cellStyle name="إدخال 2 2 2 9" xfId="29629" xr:uid="{B296BFA6-038F-45ED-8338-B5F9CF415733}"/>
    <cellStyle name="إدخال 2 2 3" xfId="13680" xr:uid="{777A837D-F5EB-4B67-847E-8A450B849A47}"/>
    <cellStyle name="إدخال 2 2 3 2" xfId="13681" xr:uid="{736AD25E-99CD-4618-A45F-AEA6DDA5A6AB}"/>
    <cellStyle name="إدخال 2 2 3 2 2" xfId="14138" xr:uid="{F93160C0-D7AB-4988-855C-A8BB25D91300}"/>
    <cellStyle name="إدخال 2 2 3 2 2 2" xfId="20794" xr:uid="{4BAE20AA-007F-417B-8926-031BD871550F}"/>
    <cellStyle name="إدخال 2 2 3 2 2 2 2" xfId="23281" xr:uid="{7DC8421D-7D2A-43C8-B248-1CD047D02222}"/>
    <cellStyle name="إدخال 2 2 3 2 2 2 3" xfId="29664" xr:uid="{8C639444-E89C-43EB-85FC-69879137DAF7}"/>
    <cellStyle name="إدخال 2 2 3 2 2 3" xfId="18750" xr:uid="{A2B2E734-CEC0-4F58-9310-DF691AFB78BB}"/>
    <cellStyle name="إدخال 2 2 3 2 2 4" xfId="29663" xr:uid="{F7A1D569-79B6-431C-B208-BEA916D5AA0E}"/>
    <cellStyle name="إدخال 2 2 3 2 2 5" xfId="38132" xr:uid="{ED20294B-6F49-4F29-B66E-455BAAFC0442}"/>
    <cellStyle name="إدخال 2 2 3 2 3" xfId="15130" xr:uid="{1C00770E-355B-4885-8561-F3A20E3B040B}"/>
    <cellStyle name="إدخال 2 2 3 2 3 2" xfId="20795" xr:uid="{7D5A1F59-8085-4341-904F-67DB08171FCB}"/>
    <cellStyle name="إدخال 2 2 3 2 3 2 2" xfId="23282" xr:uid="{082D0395-CF80-4D8B-AD5C-994BDA2C24B4}"/>
    <cellStyle name="إدخال 2 2 3 2 3 2 3" xfId="29666" xr:uid="{23E0C539-1462-4E97-88AD-D653AAFF8770}"/>
    <cellStyle name="إدخال 2 2 3 2 3 3" xfId="18751" xr:uid="{8FD26C6E-197C-46DB-A61F-D33AF237C765}"/>
    <cellStyle name="إدخال 2 2 3 2 3 4" xfId="29665" xr:uid="{DF74688A-214C-4F34-9629-B2D147402772}"/>
    <cellStyle name="إدخال 2 2 3 2 3 5" xfId="38133" xr:uid="{76412896-66E6-4E76-809B-6852A2F6C5CC}"/>
    <cellStyle name="إدخال 2 2 3 2 4" xfId="15576" xr:uid="{23DFE5F3-4D71-4C54-8DF9-49EB20FCF11F}"/>
    <cellStyle name="إدخال 2 2 3 2 4 2" xfId="20796" xr:uid="{6484DD0B-4355-48BF-9279-C67C1B53105C}"/>
    <cellStyle name="إدخال 2 2 3 2 4 2 2" xfId="23283" xr:uid="{48F31185-1CB1-4C77-A90F-291E7619C2EF}"/>
    <cellStyle name="إدخال 2 2 3 2 4 2 3" xfId="29668" xr:uid="{F6C378AC-58C1-417A-9DF4-F72B3128E170}"/>
    <cellStyle name="إدخال 2 2 3 2 4 3" xfId="18752" xr:uid="{E0170AD4-BC70-4469-9DD3-A2BCF2A59219}"/>
    <cellStyle name="إدخال 2 2 3 2 4 4" xfId="29667" xr:uid="{47887D0E-93AB-452E-90DE-4266E408BA30}"/>
    <cellStyle name="إدخال 2 2 3 2 4 5" xfId="38134" xr:uid="{D006A432-CC18-473B-86F0-C4C6A041CAC8}"/>
    <cellStyle name="إدخال 2 2 3 2 5" xfId="20793" xr:uid="{2BA85CF5-A7E8-4B6E-A74F-DFD4AB2893DF}"/>
    <cellStyle name="إدخال 2 2 3 2 5 2" xfId="23280" xr:uid="{1629AD91-F385-4F70-AAD7-A59FBBC1C66D}"/>
    <cellStyle name="إدخال 2 2 3 2 5 3" xfId="29669" xr:uid="{7CE36BC8-B37F-4CEC-BBAF-A315F633D65C}"/>
    <cellStyle name="إدخال 2 2 3 2 6" xfId="18749" xr:uid="{FBEB35DD-68E3-46CB-A365-3E8716918F4D}"/>
    <cellStyle name="إدخال 2 2 3 2 7" xfId="29662" xr:uid="{40C26080-268F-4385-9EF7-558E47DC1D3C}"/>
    <cellStyle name="إدخال 2 2 3 2 8" xfId="38131" xr:uid="{7086D43A-840F-4126-9FE5-1814D6EA425E}"/>
    <cellStyle name="إدخال 2 2 3 3" xfId="14137" xr:uid="{D8AD8725-4AEE-47E1-9EC3-F8B139295A97}"/>
    <cellStyle name="إدخال 2 2 3 3 2" xfId="20797" xr:uid="{CE323465-674A-4FE0-A83C-B95EE5D544AA}"/>
    <cellStyle name="إدخال 2 2 3 3 2 2" xfId="23284" xr:uid="{48757B30-BA27-4611-BDC5-AA9E10CE6222}"/>
    <cellStyle name="إدخال 2 2 3 3 2 3" xfId="29671" xr:uid="{656430D1-FE73-4D57-A38B-61EBD15E8A4A}"/>
    <cellStyle name="إدخال 2 2 3 3 3" xfId="18753" xr:uid="{5A69E380-829E-43CF-B84F-B2CA0F059D31}"/>
    <cellStyle name="إدخال 2 2 3 3 4" xfId="29670" xr:uid="{B3F0E089-DD87-4C19-979C-A12990B52562}"/>
    <cellStyle name="إدخال 2 2 3 3 5" xfId="38135" xr:uid="{7FF5591A-D636-47C5-92A8-1EE2ED774CF8}"/>
    <cellStyle name="إدخال 2 2 3 4" xfId="15129" xr:uid="{7B929E13-F055-478E-8C07-4796D0211F1B}"/>
    <cellStyle name="إدخال 2 2 3 4 2" xfId="20798" xr:uid="{AD1ADAFC-25F8-4E7E-8BA7-C319BE107458}"/>
    <cellStyle name="إدخال 2 2 3 4 2 2" xfId="23285" xr:uid="{63BFC831-DF31-4801-92CA-5B9A44AE66BD}"/>
    <cellStyle name="إدخال 2 2 3 4 2 3" xfId="29673" xr:uid="{F8D16D32-8B6D-4DE2-B224-98683B5C8B00}"/>
    <cellStyle name="إدخال 2 2 3 4 3" xfId="18754" xr:uid="{C173EB4C-FBB8-4E2C-836F-AEC3FAC96448}"/>
    <cellStyle name="إدخال 2 2 3 4 4" xfId="29672" xr:uid="{8A7ACDDF-EAF9-45AD-B597-F62510B5BFA1}"/>
    <cellStyle name="إدخال 2 2 3 4 5" xfId="38136" xr:uid="{A2E2FB47-B255-4D4A-BB1A-D4971AE168C9}"/>
    <cellStyle name="إدخال 2 2 3 5" xfId="15575" xr:uid="{F857D36A-98C0-4040-9BDD-6276692430DF}"/>
    <cellStyle name="إدخال 2 2 3 5 2" xfId="20799" xr:uid="{EDCD7D4B-5534-4A84-B336-3CF05B24D262}"/>
    <cellStyle name="إدخال 2 2 3 5 2 2" xfId="23286" xr:uid="{293EF510-A7F2-47AE-B5F9-BDE885BB10C7}"/>
    <cellStyle name="إدخال 2 2 3 5 2 3" xfId="29675" xr:uid="{136ABCAD-5A5D-45DD-A361-388FBA45AAE4}"/>
    <cellStyle name="إدخال 2 2 3 5 3" xfId="18755" xr:uid="{8FD5695B-9475-4A4D-91D6-F4844D6B5462}"/>
    <cellStyle name="إدخال 2 2 3 5 4" xfId="29674" xr:uid="{1D972ECC-0E7E-4D96-8D45-636BA3D928EC}"/>
    <cellStyle name="إدخال 2 2 3 5 5" xfId="38137" xr:uid="{BC7C9857-80C5-412B-AE07-63BDC0AFDBA4}"/>
    <cellStyle name="إدخال 2 2 3 6" xfId="20792" xr:uid="{3B2D989B-8D9B-4AC5-8E96-3C923D40E026}"/>
    <cellStyle name="إدخال 2 2 3 6 2" xfId="23279" xr:uid="{D28B14BD-2FA8-42B2-9704-5F7E6C9D24EA}"/>
    <cellStyle name="إدخال 2 2 3 6 3" xfId="29676" xr:uid="{18C6456A-43BD-4AF2-8D2D-E41948A7BE82}"/>
    <cellStyle name="إدخال 2 2 3 7" xfId="18748" xr:uid="{A47F029B-FAD3-48F0-8F26-AC2C1E2CFF23}"/>
    <cellStyle name="إدخال 2 2 3 8" xfId="29661" xr:uid="{283E7B0F-84EC-4DD7-B6B9-86233765B008}"/>
    <cellStyle name="إدخال 2 2 3 9" xfId="38130" xr:uid="{0EDBCE42-0EEE-4128-81CA-12BBC18EA216}"/>
    <cellStyle name="إدخال 2 2 4" xfId="13682" xr:uid="{6D16AD36-A94F-45F0-9D5F-28F3DB6F9D60}"/>
    <cellStyle name="إدخال 2 2 4 2" xfId="13683" xr:uid="{E27B74D2-84A5-4E9A-A639-B1530A32EE9E}"/>
    <cellStyle name="إدخال 2 2 4 2 2" xfId="14140" xr:uid="{A5DD9FEA-C52C-4679-B5C4-57E2295F88FA}"/>
    <cellStyle name="إدخال 2 2 4 2 2 2" xfId="20802" xr:uid="{18E60801-7540-4084-82B5-34AC171D49B6}"/>
    <cellStyle name="إدخال 2 2 4 2 2 2 2" xfId="23289" xr:uid="{2119CCF9-8C87-452F-8B63-97EDB0D42450}"/>
    <cellStyle name="إدخال 2 2 4 2 2 2 3" xfId="29680" xr:uid="{BA251315-011A-4E5C-89E0-36453A73CCB9}"/>
    <cellStyle name="إدخال 2 2 4 2 2 3" xfId="18758" xr:uid="{B58BCCCA-AD7D-42CD-9BED-88930EFB8AEB}"/>
    <cellStyle name="إدخال 2 2 4 2 2 4" xfId="29679" xr:uid="{8A67DADE-23BA-488B-BF70-41C95C1D3C68}"/>
    <cellStyle name="إدخال 2 2 4 2 2 5" xfId="38140" xr:uid="{A2F2EB4D-3862-4552-9A21-E3BFDA135875}"/>
    <cellStyle name="إدخال 2 2 4 2 3" xfId="15132" xr:uid="{044CAFB8-8714-4A20-BB74-BFD29C8A930C}"/>
    <cellStyle name="إدخال 2 2 4 2 3 2" xfId="20803" xr:uid="{BBAB66C0-C497-410B-A52C-0112B1B7AAC7}"/>
    <cellStyle name="إدخال 2 2 4 2 3 2 2" xfId="23290" xr:uid="{0DC4DE3A-E036-4561-806B-4B6D328E3985}"/>
    <cellStyle name="إدخال 2 2 4 2 3 2 3" xfId="29682" xr:uid="{9B9E15D9-1AC4-4152-BAEC-D970AD4356AF}"/>
    <cellStyle name="إدخال 2 2 4 2 3 3" xfId="18759" xr:uid="{06DF599E-3847-4590-B482-7AE825466002}"/>
    <cellStyle name="إدخال 2 2 4 2 3 4" xfId="29681" xr:uid="{2A10123B-50E5-48FC-933E-E04C89A5F67F}"/>
    <cellStyle name="إدخال 2 2 4 2 3 5" xfId="38141" xr:uid="{F638E0AE-1A9E-4F82-8E28-74E04F684243}"/>
    <cellStyle name="إدخال 2 2 4 2 4" xfId="15578" xr:uid="{F5C2C21E-CD3B-46F5-B31F-634E5F4BF958}"/>
    <cellStyle name="إدخال 2 2 4 2 4 2" xfId="20804" xr:uid="{F69E137F-893F-4B01-9641-2D2DFEF17E1D}"/>
    <cellStyle name="إدخال 2 2 4 2 4 2 2" xfId="23291" xr:uid="{68B49794-A8FD-4C75-9911-B3DB5F09B2A7}"/>
    <cellStyle name="إدخال 2 2 4 2 4 2 3" xfId="29684" xr:uid="{41EDAA1C-F57C-4559-A927-524C748A7B92}"/>
    <cellStyle name="إدخال 2 2 4 2 4 3" xfId="18760" xr:uid="{90133FC8-7FB9-47C0-9B86-530DA6BB5604}"/>
    <cellStyle name="إدخال 2 2 4 2 4 4" xfId="29683" xr:uid="{962EADFB-04B9-4F63-AC7D-3F1CE1910B74}"/>
    <cellStyle name="إدخال 2 2 4 2 4 5" xfId="38142" xr:uid="{A80058B0-7409-4410-9FE5-DE27D62B230E}"/>
    <cellStyle name="إدخال 2 2 4 2 5" xfId="20801" xr:uid="{26FF7B7C-5D0B-48CD-B341-FA7689CF735C}"/>
    <cellStyle name="إدخال 2 2 4 2 5 2" xfId="23288" xr:uid="{CAF120AA-D5B4-4CB5-8EB5-075B27455EFD}"/>
    <cellStyle name="إدخال 2 2 4 2 5 3" xfId="29685" xr:uid="{6DB2C7DE-A18D-4DA6-B299-9F718E8E0AC3}"/>
    <cellStyle name="إدخال 2 2 4 2 6" xfId="18757" xr:uid="{B2FB6615-153D-45D1-B998-FDE90359A131}"/>
    <cellStyle name="إدخال 2 2 4 2 7" xfId="29678" xr:uid="{AE235D77-32AF-47A7-80BC-FDBA852A790B}"/>
    <cellStyle name="إدخال 2 2 4 2 8" xfId="38139" xr:uid="{9B180A42-88EA-4096-BDBB-95718290A51A}"/>
    <cellStyle name="إدخال 2 2 4 3" xfId="14139" xr:uid="{A55324B0-DE10-4C99-BFE5-092E614FF242}"/>
    <cellStyle name="إدخال 2 2 4 3 2" xfId="20805" xr:uid="{1436B202-9D6B-4A79-AC8A-7CF3FF3E68DA}"/>
    <cellStyle name="إدخال 2 2 4 3 2 2" xfId="23292" xr:uid="{89F8CD3A-C22F-43D1-97E0-33127AE2AF17}"/>
    <cellStyle name="إدخال 2 2 4 3 2 3" xfId="29687" xr:uid="{C6136B27-8706-4A7E-9EA5-BE46B9183390}"/>
    <cellStyle name="إدخال 2 2 4 3 3" xfId="18761" xr:uid="{A2D78142-6423-4DC5-9258-F754CC9363EF}"/>
    <cellStyle name="إدخال 2 2 4 3 4" xfId="29686" xr:uid="{A178B214-3851-46A5-98FD-E1961B9BDDEA}"/>
    <cellStyle name="إدخال 2 2 4 3 5" xfId="38143" xr:uid="{3E1FFC86-D457-4153-9471-D24C67257B92}"/>
    <cellStyle name="إدخال 2 2 4 4" xfId="15131" xr:uid="{28500E9C-A17D-42BF-9F21-0C44D504D95C}"/>
    <cellStyle name="إدخال 2 2 4 4 2" xfId="20806" xr:uid="{77E941EC-B007-4526-96B3-19BD19BE50B6}"/>
    <cellStyle name="إدخال 2 2 4 4 2 2" xfId="23293" xr:uid="{54655870-AA70-4C9A-85B7-09ECFA20681E}"/>
    <cellStyle name="إدخال 2 2 4 4 2 3" xfId="29689" xr:uid="{DBCF5174-87BB-44B7-A65E-ADA7DB31AA5E}"/>
    <cellStyle name="إدخال 2 2 4 4 3" xfId="18762" xr:uid="{45ECCA28-97A7-4874-B3DF-3A4A7865C945}"/>
    <cellStyle name="إدخال 2 2 4 4 4" xfId="29688" xr:uid="{BBCB8F7C-9C9C-4946-9726-9B31098E26BD}"/>
    <cellStyle name="إدخال 2 2 4 4 5" xfId="38144" xr:uid="{E559279D-2DA2-49B8-A29C-188C204936BD}"/>
    <cellStyle name="إدخال 2 2 4 5" xfId="15577" xr:uid="{CE9DA96C-E186-4AAD-B19B-078E3D620D91}"/>
    <cellStyle name="إدخال 2 2 4 5 2" xfId="20807" xr:uid="{3EFA9250-089B-45D4-BDBF-2966DFA1BD5F}"/>
    <cellStyle name="إدخال 2 2 4 5 2 2" xfId="23294" xr:uid="{CC067EEE-AE8F-40E7-A456-CF2A0FD4CEA4}"/>
    <cellStyle name="إدخال 2 2 4 5 2 3" xfId="29691" xr:uid="{56BF8AA0-E76D-489C-AAAD-2C809E4A180B}"/>
    <cellStyle name="إدخال 2 2 4 5 3" xfId="18763" xr:uid="{BDE7DA37-43BE-4E0D-B9E0-91D7F4984AED}"/>
    <cellStyle name="إدخال 2 2 4 5 4" xfId="29690" xr:uid="{7ED9F541-D2E0-42B2-878A-332BBD35B727}"/>
    <cellStyle name="إدخال 2 2 4 5 5" xfId="38145" xr:uid="{94B2DA12-3B68-4EA0-8C96-AA9C3C6B90A7}"/>
    <cellStyle name="إدخال 2 2 4 6" xfId="20800" xr:uid="{031D195A-C50D-4E7F-B428-0A25726FEF08}"/>
    <cellStyle name="إدخال 2 2 4 6 2" xfId="23287" xr:uid="{D315A245-A13A-4488-9680-D54EB1C15706}"/>
    <cellStyle name="إدخال 2 2 4 6 3" xfId="29692" xr:uid="{479E3EDA-85B4-4931-8865-6A78A97588FB}"/>
    <cellStyle name="إدخال 2 2 4 7" xfId="18756" xr:uid="{C6A9B2FB-BD66-441B-8D4A-153D924DFDC1}"/>
    <cellStyle name="إدخال 2 2 4 8" xfId="29677" xr:uid="{29129A96-031F-44BE-BCDC-E3E5F7080258}"/>
    <cellStyle name="إدخال 2 2 4 9" xfId="38138" xr:uid="{3CBDA12D-3473-4722-9C74-0B5F80386D2F}"/>
    <cellStyle name="إدخال 2 2 5" xfId="13684" xr:uid="{B9FF8685-DBAA-45E5-A0C5-103182ACD8DD}"/>
    <cellStyle name="إدخال 2 2 5 2" xfId="14141" xr:uid="{707D6E43-6797-45DB-8AF6-3EB5089D0E68}"/>
    <cellStyle name="إدخال 2 2 5 2 2" xfId="20809" xr:uid="{42493CDC-1DB7-4025-8549-7630F93E8D08}"/>
    <cellStyle name="إدخال 2 2 5 2 2 2" xfId="23296" xr:uid="{434E742C-3BA4-4739-B3C3-DC6179670888}"/>
    <cellStyle name="إدخال 2 2 5 2 2 3" xfId="29695" xr:uid="{2A503B17-F07C-4CCB-9F68-6EFA96DFE5AF}"/>
    <cellStyle name="إدخال 2 2 5 2 3" xfId="18765" xr:uid="{6A1ED077-0139-452A-9BC5-BC3B1235127E}"/>
    <cellStyle name="إدخال 2 2 5 2 4" xfId="29694" xr:uid="{9C7496F4-1EDA-408F-BE1C-9366A8584C6D}"/>
    <cellStyle name="إدخال 2 2 5 2 5" xfId="38147" xr:uid="{1677CFD7-6EE9-42E9-9DD3-AC6BFB4E100E}"/>
    <cellStyle name="إدخال 2 2 5 3" xfId="15133" xr:uid="{7D5C9EEE-043B-455F-9A83-A1842CC9C3FC}"/>
    <cellStyle name="إدخال 2 2 5 3 2" xfId="20810" xr:uid="{9C2649B1-B2CE-42DB-B8D5-0D6E50DFEEF9}"/>
    <cellStyle name="إدخال 2 2 5 3 2 2" xfId="23297" xr:uid="{D02D4023-6CDC-4015-BDE5-03669F21ADF6}"/>
    <cellStyle name="إدخال 2 2 5 3 2 3" xfId="29697" xr:uid="{8544333E-DDF3-495A-9AC4-29F83AA618A6}"/>
    <cellStyle name="إدخال 2 2 5 3 3" xfId="18766" xr:uid="{5FB8816C-A757-4BA5-A34D-DA3687297998}"/>
    <cellStyle name="إدخال 2 2 5 3 4" xfId="29696" xr:uid="{BDED2A8E-F8B9-448F-A3C1-53515208351B}"/>
    <cellStyle name="إدخال 2 2 5 3 5" xfId="38148" xr:uid="{017F2DB2-1F09-4160-BA85-BEAB6C840253}"/>
    <cellStyle name="إدخال 2 2 5 4" xfId="15579" xr:uid="{649EC2F1-46BB-419C-95CD-3BD4C061C175}"/>
    <cellStyle name="إدخال 2 2 5 4 2" xfId="20811" xr:uid="{6583D046-19C3-4B94-A0CF-BBB60EC84D33}"/>
    <cellStyle name="إدخال 2 2 5 4 2 2" xfId="23298" xr:uid="{0AAFD8B4-CD98-4C69-8EC7-94FF50511FBE}"/>
    <cellStyle name="إدخال 2 2 5 4 2 3" xfId="29699" xr:uid="{AD494C7D-46C0-4EF5-B50F-7CE6D5498A6D}"/>
    <cellStyle name="إدخال 2 2 5 4 3" xfId="18767" xr:uid="{0975B1E7-1A4C-4FC4-81C4-ED94F57640E2}"/>
    <cellStyle name="إدخال 2 2 5 4 4" xfId="29698" xr:uid="{B45A2FB4-0567-4DA0-9FEE-0F05C5E73FEC}"/>
    <cellStyle name="إدخال 2 2 5 4 5" xfId="38149" xr:uid="{648A703D-BB44-4BDA-BAED-5B3ACA2962B5}"/>
    <cellStyle name="إدخال 2 2 5 5" xfId="20808" xr:uid="{24CE2E9C-20B8-4893-8229-97CE38504344}"/>
    <cellStyle name="إدخال 2 2 5 5 2" xfId="23295" xr:uid="{857D6E63-A31E-4913-9A14-E79CA1EFCA4C}"/>
    <cellStyle name="إدخال 2 2 5 5 3" xfId="29700" xr:uid="{07EF4BD4-0E16-4D14-8206-37A24395D730}"/>
    <cellStyle name="إدخال 2 2 5 6" xfId="18764" xr:uid="{366BB99F-1C19-497B-8679-004EE89006C6}"/>
    <cellStyle name="إدخال 2 2 5 7" xfId="29693" xr:uid="{D470258F-EDEB-483B-8E8B-0B82D67B097E}"/>
    <cellStyle name="إدخال 2 2 5 8" xfId="38146" xr:uid="{569D8171-E787-46D5-B150-41880538FC4C}"/>
    <cellStyle name="إدخال 2 2 6" xfId="14132" xr:uid="{B5359D18-ED80-493E-9BE0-297A90F5F387}"/>
    <cellStyle name="إدخال 2 2 6 2" xfId="20812" xr:uid="{9DEDDF36-E780-4F3F-8FFB-652005DF5B72}"/>
    <cellStyle name="إدخال 2 2 6 2 2" xfId="23299" xr:uid="{377D8ECD-3D23-4993-9286-F86749D3FE79}"/>
    <cellStyle name="إدخال 2 2 6 2 3" xfId="29702" xr:uid="{9813BB88-B4DC-452B-8F5D-E5FE0C0CA0B2}"/>
    <cellStyle name="إدخال 2 2 6 3" xfId="18768" xr:uid="{D51DFD7F-6060-4195-A032-3138E46F1083}"/>
    <cellStyle name="إدخال 2 2 6 4" xfId="29701" xr:uid="{1F68218C-3265-42BC-82DE-47B73A27E03B}"/>
    <cellStyle name="إدخال 2 2 6 5" xfId="38150" xr:uid="{A78BCAA8-EF5B-4CCF-9B11-9D7A77BAAB38}"/>
    <cellStyle name="إدخال 2 2 7" xfId="15124" xr:uid="{691A511C-57D7-4A25-A93A-4708E46210E2}"/>
    <cellStyle name="إدخال 2 2 7 2" xfId="20813" xr:uid="{CBDE5748-1F29-46BF-93F5-9CC53C3C409E}"/>
    <cellStyle name="إدخال 2 2 7 2 2" xfId="23300" xr:uid="{C03FBFAC-653C-49BD-A425-609943655EBB}"/>
    <cellStyle name="إدخال 2 2 7 2 3" xfId="29704" xr:uid="{AD499C0F-8E6D-434D-8ABC-4B40F540078F}"/>
    <cellStyle name="إدخال 2 2 7 3" xfId="18769" xr:uid="{9D93373C-0CE8-47F9-91B7-28833063F602}"/>
    <cellStyle name="إدخال 2 2 7 4" xfId="29703" xr:uid="{C55B30B8-86F1-4155-8E7C-CFB9EA8899EA}"/>
    <cellStyle name="إدخال 2 2 7 5" xfId="38151" xr:uid="{0EF41FC8-8579-4417-968C-EA4616DA6C8C}"/>
    <cellStyle name="إدخال 2 2 8" xfId="15570" xr:uid="{44381088-91E6-4CEB-A02C-DBA7018908F2}"/>
    <cellStyle name="إدخال 2 2 8 2" xfId="20814" xr:uid="{C3FA6BA1-0176-4892-A55D-7ECAD9439A76}"/>
    <cellStyle name="إدخال 2 2 8 2 2" xfId="23301" xr:uid="{C25C5B2B-5116-4AFB-A672-65935CA5E457}"/>
    <cellStyle name="إدخال 2 2 8 2 3" xfId="29706" xr:uid="{EA50A34B-6841-4523-AA55-88EC7B99B597}"/>
    <cellStyle name="إدخال 2 2 8 3" xfId="18770" xr:uid="{A7D23B8B-6633-45B1-A872-1D8B1891826D}"/>
    <cellStyle name="إدخال 2 2 8 4" xfId="29705" xr:uid="{A489E335-AFAB-477F-B741-10F8B4D8133D}"/>
    <cellStyle name="إدخال 2 2 8 5" xfId="38152" xr:uid="{9852F8ED-36CF-417E-96E0-7CFA74CFAFC3}"/>
    <cellStyle name="إدخال 2 2 9" xfId="20775" xr:uid="{69086427-F1D8-49F0-B004-5315B5CCF986}"/>
    <cellStyle name="إدخال 2 2 9 2" xfId="23262" xr:uid="{0EF6D801-607A-4F26-A0F4-DA1CC7930936}"/>
    <cellStyle name="إدخال 2 2 9 3" xfId="29707" xr:uid="{436ECC40-8FB3-40BA-B8D9-3716ECF7310D}"/>
    <cellStyle name="إدخال 2 3" xfId="13685" xr:uid="{E7196814-BDF8-44D0-9D90-F57A501DF5D9}"/>
    <cellStyle name="إدخال 2 3 10" xfId="38153" xr:uid="{48E958CC-51C7-4ED1-9909-75C27A4EC4EA}"/>
    <cellStyle name="إدخال 2 3 2" xfId="13686" xr:uid="{C720A4FB-A042-4468-9FD1-F0DA3F3BF040}"/>
    <cellStyle name="إدخال 2 3 2 2" xfId="13687" xr:uid="{7B5367DA-640F-44E5-AB42-9EF14354F38E}"/>
    <cellStyle name="إدخال 2 3 2 2 2" xfId="14144" xr:uid="{8C30101B-BE7F-419C-8201-B5A07EF68E13}"/>
    <cellStyle name="إدخال 2 3 2 2 2 2" xfId="20818" xr:uid="{860A3457-AB8A-4558-B6D5-35284CA413F9}"/>
    <cellStyle name="إدخال 2 3 2 2 2 2 2" xfId="23305" xr:uid="{6CD28981-5701-4DB9-8B1A-87FB322207DB}"/>
    <cellStyle name="إدخال 2 3 2 2 2 2 3" xfId="29712" xr:uid="{ED643407-4DF1-40D6-87B1-A5F4F6317531}"/>
    <cellStyle name="إدخال 2 3 2 2 2 3" xfId="18774" xr:uid="{A759880F-E070-4E85-8050-A00508287D90}"/>
    <cellStyle name="إدخال 2 3 2 2 2 4" xfId="29711" xr:uid="{D2E3BBAF-C2C5-4E0E-A6C3-B93D2D0F3AB5}"/>
    <cellStyle name="إدخال 2 3 2 2 2 5" xfId="38156" xr:uid="{773117F0-4CAA-45CB-ACBB-C1EBBFABB10C}"/>
    <cellStyle name="إدخال 2 3 2 2 3" xfId="15136" xr:uid="{E940E82C-1917-48CB-8477-79CCAD8128F1}"/>
    <cellStyle name="إدخال 2 3 2 2 3 2" xfId="20819" xr:uid="{5D0B6469-B699-4F02-B6FA-F5B4B231E982}"/>
    <cellStyle name="إدخال 2 3 2 2 3 2 2" xfId="23306" xr:uid="{5626360E-C46F-4834-8C4A-EE5A96DF335D}"/>
    <cellStyle name="إدخال 2 3 2 2 3 2 3" xfId="29714" xr:uid="{7F7EFCEA-07DF-499D-8D6A-6DE3359B083A}"/>
    <cellStyle name="إدخال 2 3 2 2 3 3" xfId="18775" xr:uid="{67DC40B3-A3DA-40A4-A8E0-D53D8EBB1A20}"/>
    <cellStyle name="إدخال 2 3 2 2 3 4" xfId="29713" xr:uid="{304DECC9-2882-4CE5-B4FA-681D9A0E6799}"/>
    <cellStyle name="إدخال 2 3 2 2 3 5" xfId="38157" xr:uid="{14C8AEA9-5B38-4D24-83AC-06F2F2CC414D}"/>
    <cellStyle name="إدخال 2 3 2 2 4" xfId="15582" xr:uid="{E9B0D6FA-4142-437D-864C-4E21B33CDA5E}"/>
    <cellStyle name="إدخال 2 3 2 2 4 2" xfId="20820" xr:uid="{77CECB66-88AE-4148-B8EC-A4A351E629C7}"/>
    <cellStyle name="إدخال 2 3 2 2 4 2 2" xfId="23307" xr:uid="{03DE6ADC-5E8F-434D-A324-3F2D4C2BA445}"/>
    <cellStyle name="إدخال 2 3 2 2 4 2 3" xfId="29716" xr:uid="{5AF5D3DE-331F-4C6D-A67B-6D666F602102}"/>
    <cellStyle name="إدخال 2 3 2 2 4 3" xfId="18776" xr:uid="{508D1BE5-A6F2-45A6-AF48-D563C0BE78F5}"/>
    <cellStyle name="إدخال 2 3 2 2 4 4" xfId="29715" xr:uid="{9FEE8141-F1D9-45E2-8A32-8D88406390F9}"/>
    <cellStyle name="إدخال 2 3 2 2 4 5" xfId="38158" xr:uid="{E6B1E3E4-F511-4FDC-A378-AEFFA2392D48}"/>
    <cellStyle name="إدخال 2 3 2 2 5" xfId="20817" xr:uid="{8A57550B-0F3B-41DC-B92F-DDCF617985A3}"/>
    <cellStyle name="إدخال 2 3 2 2 5 2" xfId="23304" xr:uid="{A5174464-0C06-4027-9FE1-AE2EF367400A}"/>
    <cellStyle name="إدخال 2 3 2 2 5 3" xfId="29717" xr:uid="{65A72565-5098-4440-8191-FEDB51E78436}"/>
    <cellStyle name="إدخال 2 3 2 2 6" xfId="18773" xr:uid="{17778293-A7E8-4432-A4E6-F46E97A89E3F}"/>
    <cellStyle name="إدخال 2 3 2 2 7" xfId="29710" xr:uid="{4FAA2A51-E1F6-454C-9ADC-F118AF84B9F9}"/>
    <cellStyle name="إدخال 2 3 2 2 8" xfId="38155" xr:uid="{9307CE22-5982-4C56-8473-643FEE511143}"/>
    <cellStyle name="إدخال 2 3 2 3" xfId="14143" xr:uid="{C50E38BA-85D0-40B4-A3B0-B702B73C0E5C}"/>
    <cellStyle name="إدخال 2 3 2 3 2" xfId="20821" xr:uid="{9F04C722-4CCC-4A0C-A415-588525E96A00}"/>
    <cellStyle name="إدخال 2 3 2 3 2 2" xfId="23308" xr:uid="{DD21D03E-046C-4024-98A3-D8663C2F5DBF}"/>
    <cellStyle name="إدخال 2 3 2 3 2 3" xfId="29719" xr:uid="{9A8DA08B-92E1-430E-B0C6-DF0AA7D30A80}"/>
    <cellStyle name="إدخال 2 3 2 3 3" xfId="18777" xr:uid="{FFE547E7-966A-4E9C-9293-942EF0FD3437}"/>
    <cellStyle name="إدخال 2 3 2 3 4" xfId="29718" xr:uid="{BF9BBFD6-DA30-4952-B535-D39418494891}"/>
    <cellStyle name="إدخال 2 3 2 3 5" xfId="38159" xr:uid="{7A20E2E5-E2B4-42DA-BAB6-01087D430376}"/>
    <cellStyle name="إدخال 2 3 2 4" xfId="15135" xr:uid="{3FD95472-5846-4A52-B08A-AFA4E3024026}"/>
    <cellStyle name="إدخال 2 3 2 4 2" xfId="20822" xr:uid="{3A600791-56E6-4544-BB5F-D33B318B0AB9}"/>
    <cellStyle name="إدخال 2 3 2 4 2 2" xfId="23309" xr:uid="{BD5E3A65-CF69-4AB6-99E1-0612B4958085}"/>
    <cellStyle name="إدخال 2 3 2 4 2 3" xfId="29721" xr:uid="{D4E2F5A4-86E1-4045-A0CC-E4B5D9CC55F8}"/>
    <cellStyle name="إدخال 2 3 2 4 3" xfId="18778" xr:uid="{5E38533C-CBC2-491F-B4CB-4A99FBF27E97}"/>
    <cellStyle name="إدخال 2 3 2 4 4" xfId="29720" xr:uid="{BB8D919E-6BBD-4557-8669-075BD5A2C912}"/>
    <cellStyle name="إدخال 2 3 2 4 5" xfId="38160" xr:uid="{7AFAF093-5963-46CF-95CF-76BCCEFA89B0}"/>
    <cellStyle name="إدخال 2 3 2 5" xfId="15581" xr:uid="{1113541B-8D23-45A0-B5E7-8DAE8F824741}"/>
    <cellStyle name="إدخال 2 3 2 5 2" xfId="20823" xr:uid="{B0C4DFC3-6D15-4EAA-867D-6381665167CD}"/>
    <cellStyle name="إدخال 2 3 2 5 2 2" xfId="23310" xr:uid="{F788E795-1F9D-4ACE-BFFC-0E246CC206CE}"/>
    <cellStyle name="إدخال 2 3 2 5 2 3" xfId="29723" xr:uid="{EFBA0E14-F4D5-492A-9A85-45C4A867A8C5}"/>
    <cellStyle name="إدخال 2 3 2 5 3" xfId="18779" xr:uid="{E562E362-87A2-4B0C-8800-CBA47ABE4244}"/>
    <cellStyle name="إدخال 2 3 2 5 4" xfId="29722" xr:uid="{0A75A9E9-89E7-4E09-AA88-2FCDA5FE1ADD}"/>
    <cellStyle name="إدخال 2 3 2 5 5" xfId="38161" xr:uid="{BB8355EB-510C-4FED-92F2-9F8E396040DB}"/>
    <cellStyle name="إدخال 2 3 2 6" xfId="20816" xr:uid="{AEE53B8F-6ACB-4EF9-B667-CF996935561C}"/>
    <cellStyle name="إدخال 2 3 2 6 2" xfId="23303" xr:uid="{1699044E-CF3A-4BC3-9AE2-D953846F4EBE}"/>
    <cellStyle name="إدخال 2 3 2 6 3" xfId="29724" xr:uid="{921D8905-016A-46DA-929D-89D434DF821E}"/>
    <cellStyle name="إدخال 2 3 2 7" xfId="18772" xr:uid="{37F5A4AE-DFD0-46C8-921D-AA7931191AE0}"/>
    <cellStyle name="إدخال 2 3 2 8" xfId="29709" xr:uid="{63928A86-24CA-490C-8C5A-A46B9DDB49A6}"/>
    <cellStyle name="إدخال 2 3 2 9" xfId="38154" xr:uid="{2F705C2B-9ACD-42BB-88C6-5BE546EA6FB9}"/>
    <cellStyle name="إدخال 2 3 3" xfId="13688" xr:uid="{F97ADB3C-2784-4C1C-9CC8-32B0DFBD4BD3}"/>
    <cellStyle name="إدخال 2 3 3 2" xfId="14145" xr:uid="{EA88DD97-71C2-4EF0-AD4D-BAD9CDA4620F}"/>
    <cellStyle name="إدخال 2 3 3 2 2" xfId="20825" xr:uid="{0593A33B-517E-4589-B205-BFFC23CE1C49}"/>
    <cellStyle name="إدخال 2 3 3 2 2 2" xfId="23312" xr:uid="{E365689B-6992-4A5C-AC9D-C8E4F8661031}"/>
    <cellStyle name="إدخال 2 3 3 2 2 3" xfId="29727" xr:uid="{2903F871-E292-4068-B8F6-CE23C144C9BD}"/>
    <cellStyle name="إدخال 2 3 3 2 3" xfId="18781" xr:uid="{8EE771C4-7BF4-4144-A206-E1EF5C9C8BC8}"/>
    <cellStyle name="إدخال 2 3 3 2 4" xfId="29726" xr:uid="{E1590974-8008-4266-AAD4-526A9D9A3836}"/>
    <cellStyle name="إدخال 2 3 3 2 5" xfId="38163" xr:uid="{82B1852D-60F4-4FDB-90D1-F221DABEBD26}"/>
    <cellStyle name="إدخال 2 3 3 3" xfId="15137" xr:uid="{E616ACC6-A8D1-4722-B2C4-196C4A983BD3}"/>
    <cellStyle name="إدخال 2 3 3 3 2" xfId="20826" xr:uid="{907237F7-C554-4A75-BF71-9D6A3BE5FB49}"/>
    <cellStyle name="إدخال 2 3 3 3 2 2" xfId="23313" xr:uid="{D7FADF7E-EE7C-4F51-8033-0D4B6C4DB4CD}"/>
    <cellStyle name="إدخال 2 3 3 3 2 3" xfId="29729" xr:uid="{6A2D844C-84AA-4C85-97CE-B8A8F3A2F72C}"/>
    <cellStyle name="إدخال 2 3 3 3 3" xfId="18782" xr:uid="{D5AEA773-239F-46E1-9357-84B57CD1EBFA}"/>
    <cellStyle name="إدخال 2 3 3 3 4" xfId="29728" xr:uid="{687B8148-7DC2-4153-9AA9-285136E02BDB}"/>
    <cellStyle name="إدخال 2 3 3 3 5" xfId="38164" xr:uid="{B39D304A-ABA8-4831-B769-84E474C5A273}"/>
    <cellStyle name="إدخال 2 3 3 4" xfId="15583" xr:uid="{6FDB5013-BB74-4D62-B79C-B6BC8E28A8CE}"/>
    <cellStyle name="إدخال 2 3 3 4 2" xfId="20827" xr:uid="{15A2F145-77E9-4807-B1FF-F85BCA6973BA}"/>
    <cellStyle name="إدخال 2 3 3 4 2 2" xfId="23314" xr:uid="{AF886900-D1AC-4D9E-A225-93BDEF5096E4}"/>
    <cellStyle name="إدخال 2 3 3 4 2 3" xfId="29731" xr:uid="{0D5197D9-8F6A-4D19-9F0E-AD2DA8F52F60}"/>
    <cellStyle name="إدخال 2 3 3 4 3" xfId="18783" xr:uid="{43CF9071-8091-4B2A-84CC-95F0B4233CC1}"/>
    <cellStyle name="إدخال 2 3 3 4 4" xfId="29730" xr:uid="{BE0D55AA-94B7-45CB-9A76-0137F3E5135C}"/>
    <cellStyle name="إدخال 2 3 3 4 5" xfId="38165" xr:uid="{868F0E9B-A6F2-4B5C-87D9-F463E5ED7E2E}"/>
    <cellStyle name="إدخال 2 3 3 5" xfId="20824" xr:uid="{AE1A6F80-9B50-4C6E-A450-7A99AE1EE5D9}"/>
    <cellStyle name="إدخال 2 3 3 5 2" xfId="23311" xr:uid="{7147CF09-6FFE-4B6A-9F92-2B338B787982}"/>
    <cellStyle name="إدخال 2 3 3 5 3" xfId="29732" xr:uid="{62AF7CC3-EB8B-42AC-8729-0CC8E1ED44EE}"/>
    <cellStyle name="إدخال 2 3 3 6" xfId="18780" xr:uid="{798CCF60-6342-4831-8373-6AE33F7AF137}"/>
    <cellStyle name="إدخال 2 3 3 7" xfId="29725" xr:uid="{0C34DB73-3D7B-41DB-AAB8-D997D23C2182}"/>
    <cellStyle name="إدخال 2 3 3 8" xfId="38162" xr:uid="{CA1A3BF7-9143-45D3-9571-71FD866D5206}"/>
    <cellStyle name="إدخال 2 3 4" xfId="14142" xr:uid="{95A6CCB3-C433-4203-8889-BCD1A27072FC}"/>
    <cellStyle name="إدخال 2 3 4 2" xfId="20828" xr:uid="{A82DE8BC-2B43-44D1-8AD3-3ADE03D9349E}"/>
    <cellStyle name="إدخال 2 3 4 2 2" xfId="23315" xr:uid="{298CCAE5-E444-417A-8330-462A4D20C223}"/>
    <cellStyle name="إدخال 2 3 4 2 3" xfId="29734" xr:uid="{A7C6B511-ADBE-42C8-BA4E-F2CD49C0410D}"/>
    <cellStyle name="إدخال 2 3 4 3" xfId="18784" xr:uid="{AD9C7C2E-CF1C-4B36-A832-ACE18C190BA0}"/>
    <cellStyle name="إدخال 2 3 4 4" xfId="29733" xr:uid="{F06B67B2-4CDF-472C-8E45-CBD41C85A158}"/>
    <cellStyle name="إدخال 2 3 4 5" xfId="38166" xr:uid="{1DEF5824-33FE-496A-BA76-C9762BB3380D}"/>
    <cellStyle name="إدخال 2 3 5" xfId="15134" xr:uid="{612A3E44-3A57-4C74-B049-34285CE7063F}"/>
    <cellStyle name="إدخال 2 3 5 2" xfId="20829" xr:uid="{CC31B038-E443-480A-81B0-90148EA3F63A}"/>
    <cellStyle name="إدخال 2 3 5 2 2" xfId="23316" xr:uid="{DEA0AC0D-22B6-445B-8452-6457E12D31CE}"/>
    <cellStyle name="إدخال 2 3 5 2 3" xfId="29736" xr:uid="{564920D2-0718-4FF8-968D-3B26EBADF311}"/>
    <cellStyle name="إدخال 2 3 5 3" xfId="18785" xr:uid="{F669916A-ED4F-41FA-AD0E-18D00D9FAF6F}"/>
    <cellStyle name="إدخال 2 3 5 4" xfId="29735" xr:uid="{5729D463-CCAE-4BAB-9EC4-F3133D5189A5}"/>
    <cellStyle name="إدخال 2 3 5 5" xfId="38167" xr:uid="{CCCD13D4-426D-41BE-82A4-149370418E7B}"/>
    <cellStyle name="إدخال 2 3 6" xfId="15580" xr:uid="{FFF42A59-4464-4B18-88D3-8DEF01600E73}"/>
    <cellStyle name="إدخال 2 3 6 2" xfId="20830" xr:uid="{17AAC531-E597-4107-B7FE-0F7881F14ED1}"/>
    <cellStyle name="إدخال 2 3 6 2 2" xfId="23317" xr:uid="{0E2BF95D-80F5-4DA1-8E00-2CA1336E7288}"/>
    <cellStyle name="إدخال 2 3 6 2 3" xfId="29738" xr:uid="{40349227-F348-4A4D-A0F3-34C7074F21BC}"/>
    <cellStyle name="إدخال 2 3 6 3" xfId="18786" xr:uid="{057FAE38-AB26-45F2-B7D6-3C109E5CD5DC}"/>
    <cellStyle name="إدخال 2 3 6 4" xfId="29737" xr:uid="{080DBAC3-269D-44AE-9B3F-F6C205DD6DCE}"/>
    <cellStyle name="إدخال 2 3 6 5" xfId="38168" xr:uid="{C5B97616-822E-4E4D-900C-CB4D697DB8FC}"/>
    <cellStyle name="إدخال 2 3 7" xfId="20815" xr:uid="{5E125779-D120-452C-AD30-956D66F823C2}"/>
    <cellStyle name="إدخال 2 3 7 2" xfId="23302" xr:uid="{6F9B7EAF-4F91-4E3F-BE1C-F8FE3E576C68}"/>
    <cellStyle name="إدخال 2 3 7 3" xfId="29739" xr:uid="{41F1E05F-E7B8-4F0D-A396-7A107D8C47ED}"/>
    <cellStyle name="إدخال 2 3 8" xfId="18771" xr:uid="{F9FD1245-E636-4FE2-97B6-951422E9BA2C}"/>
    <cellStyle name="إدخال 2 3 9" xfId="29708" xr:uid="{F518EA2A-116E-49E3-8334-0EC04A775B40}"/>
    <cellStyle name="إدخال 2 4" xfId="13689" xr:uid="{EFDE1C8C-9609-424A-8D5E-6B2C760704C4}"/>
    <cellStyle name="إدخال 2 4 2" xfId="13690" xr:uid="{2D22C099-5674-4C10-8171-0880A115EBBA}"/>
    <cellStyle name="إدخال 2 4 2 2" xfId="14147" xr:uid="{82C8EDEB-C3FA-4992-992E-255D921EBDD4}"/>
    <cellStyle name="إدخال 2 4 2 2 2" xfId="20833" xr:uid="{6AF2FBD2-4C49-4623-AF3E-76979474D7E3}"/>
    <cellStyle name="إدخال 2 4 2 2 2 2" xfId="23320" xr:uid="{B5C5D47C-4913-4CC4-BE5D-70CAA138B46A}"/>
    <cellStyle name="إدخال 2 4 2 2 2 3" xfId="29743" xr:uid="{B5098058-BD56-4D45-BAD2-DB82E0B20A2E}"/>
    <cellStyle name="إدخال 2 4 2 2 3" xfId="18789" xr:uid="{58E33008-92B6-4A35-AE4C-5BA443F047EF}"/>
    <cellStyle name="إدخال 2 4 2 2 4" xfId="29742" xr:uid="{EBD2EEB9-FF4C-4AC1-83E6-CB54D08F9873}"/>
    <cellStyle name="إدخال 2 4 2 2 5" xfId="38171" xr:uid="{58C5984D-FF52-4016-8D76-F0E88468D779}"/>
    <cellStyle name="إدخال 2 4 2 3" xfId="15139" xr:uid="{29E2F3FD-9F84-4D36-9627-590ADF938F10}"/>
    <cellStyle name="إدخال 2 4 2 3 2" xfId="20834" xr:uid="{11208398-0EE3-400D-B361-C1EB80C3CC33}"/>
    <cellStyle name="إدخال 2 4 2 3 2 2" xfId="23321" xr:uid="{3E61CD31-5694-44ED-96C2-B9D9B827DEFD}"/>
    <cellStyle name="إدخال 2 4 2 3 2 3" xfId="29745" xr:uid="{44FA09AA-0DA0-439D-B1EE-04889B2101A9}"/>
    <cellStyle name="إدخال 2 4 2 3 3" xfId="18790" xr:uid="{5851F3EB-2EA6-4853-9C23-9817D9BEDDD3}"/>
    <cellStyle name="إدخال 2 4 2 3 4" xfId="29744" xr:uid="{65C4A650-E223-44B1-9C8F-2E18124EF4C9}"/>
    <cellStyle name="إدخال 2 4 2 3 5" xfId="38172" xr:uid="{246864CC-C6C5-4C4D-BCA2-90DF35558B51}"/>
    <cellStyle name="إدخال 2 4 2 4" xfId="15585" xr:uid="{8C54A25B-34DF-4791-94A5-5634AD5CAECC}"/>
    <cellStyle name="إدخال 2 4 2 4 2" xfId="20835" xr:uid="{90196993-7507-44FE-82B9-281875ADDFDA}"/>
    <cellStyle name="إدخال 2 4 2 4 2 2" xfId="23322" xr:uid="{190ACD2C-C6A9-4621-944F-2C0E7991C5F2}"/>
    <cellStyle name="إدخال 2 4 2 4 2 3" xfId="29747" xr:uid="{81D771C9-014E-4E84-A72D-98F70FC86271}"/>
    <cellStyle name="إدخال 2 4 2 4 3" xfId="18791" xr:uid="{0DACC9E7-C1EB-4AE1-95AE-FA59ECD24730}"/>
    <cellStyle name="إدخال 2 4 2 4 4" xfId="29746" xr:uid="{1C48C781-6344-4484-8D54-3840ACA4F755}"/>
    <cellStyle name="إدخال 2 4 2 4 5" xfId="38173" xr:uid="{093064C7-532A-44D1-8372-F1E427D360C5}"/>
    <cellStyle name="إدخال 2 4 2 5" xfId="20832" xr:uid="{7A5C264A-685F-4FC1-A698-5D1AAE97464C}"/>
    <cellStyle name="إدخال 2 4 2 5 2" xfId="23319" xr:uid="{4929F90B-829D-4053-8F85-F9BB98DE1E1A}"/>
    <cellStyle name="إدخال 2 4 2 5 3" xfId="29748" xr:uid="{593233E9-8CC3-416D-AA4C-66266C244D9B}"/>
    <cellStyle name="إدخال 2 4 2 6" xfId="18788" xr:uid="{C2F8F745-4CCF-476C-91CA-F346CB451659}"/>
    <cellStyle name="إدخال 2 4 2 7" xfId="29741" xr:uid="{4CE6BB6E-4A21-4409-B217-E4C00F8410A7}"/>
    <cellStyle name="إدخال 2 4 2 8" xfId="38170" xr:uid="{8C6577E4-5EBD-4199-BFAB-B892390E73B3}"/>
    <cellStyle name="إدخال 2 4 3" xfId="14146" xr:uid="{DA8EDF11-5700-4B19-83CE-71AD4C2C6634}"/>
    <cellStyle name="إدخال 2 4 3 2" xfId="20836" xr:uid="{08162B05-60BE-45D5-9EB3-F8F1768C20B2}"/>
    <cellStyle name="إدخال 2 4 3 2 2" xfId="23323" xr:uid="{F7B7B848-B9CC-4E99-9D07-AC27C26F28DE}"/>
    <cellStyle name="إدخال 2 4 3 2 3" xfId="29750" xr:uid="{418BB4DA-EE54-4DCD-83C9-695812DDD075}"/>
    <cellStyle name="إدخال 2 4 3 3" xfId="18792" xr:uid="{0621427D-6EBF-429B-A25B-ECBCABE8CA06}"/>
    <cellStyle name="إدخال 2 4 3 4" xfId="29749" xr:uid="{BF424219-0910-4220-8BFF-0E9FDE05BC56}"/>
    <cellStyle name="إدخال 2 4 3 5" xfId="38174" xr:uid="{DCAE9C93-CC40-454C-9BFC-9F3541ABB82D}"/>
    <cellStyle name="إدخال 2 4 4" xfId="15138" xr:uid="{69584E97-7F4E-4FFE-86B4-1DAB9839DB42}"/>
    <cellStyle name="إدخال 2 4 4 2" xfId="20837" xr:uid="{5B217F77-1CA4-4614-98F8-EF46024D5107}"/>
    <cellStyle name="إدخال 2 4 4 2 2" xfId="23324" xr:uid="{0CAE0450-B848-4E58-962C-7C344F943E68}"/>
    <cellStyle name="إدخال 2 4 4 2 3" xfId="29752" xr:uid="{37D6B6C5-5E00-49AF-86ED-A99EFE4FD067}"/>
    <cellStyle name="إدخال 2 4 4 3" xfId="18793" xr:uid="{9746596C-4985-4884-9052-F33A8D52D889}"/>
    <cellStyle name="إدخال 2 4 4 4" xfId="29751" xr:uid="{A6801195-A377-4E28-8B99-E57F2A96A422}"/>
    <cellStyle name="إدخال 2 4 4 5" xfId="38175" xr:uid="{8EE43E6D-6D93-4E66-9C86-3DC8098FBE37}"/>
    <cellStyle name="إدخال 2 4 5" xfId="15584" xr:uid="{D2751E47-3CEA-4186-B208-ED3864C583E0}"/>
    <cellStyle name="إدخال 2 4 5 2" xfId="20838" xr:uid="{34C30661-8B74-4F5F-BCCC-00A2ACEFCF7A}"/>
    <cellStyle name="إدخال 2 4 5 2 2" xfId="23325" xr:uid="{B02D431C-CDBD-4D09-BB41-02C051AB6EA2}"/>
    <cellStyle name="إدخال 2 4 5 2 3" xfId="29754" xr:uid="{913FBE18-8807-4180-82C6-1EA50254808C}"/>
    <cellStyle name="إدخال 2 4 5 3" xfId="18794" xr:uid="{5D05D6C7-9A4F-4F15-9F2A-91D61EC39C72}"/>
    <cellStyle name="إدخال 2 4 5 4" xfId="29753" xr:uid="{FF4F0241-1F7B-4262-9472-40AD71ED4E91}"/>
    <cellStyle name="إدخال 2 4 5 5" xfId="38176" xr:uid="{C802630D-0BEE-4935-A055-30C2C126D867}"/>
    <cellStyle name="إدخال 2 4 6" xfId="20831" xr:uid="{55F24B78-8031-4626-B1A2-BD55373253F8}"/>
    <cellStyle name="إدخال 2 4 6 2" xfId="23318" xr:uid="{A8335759-978A-4D0C-BA62-A9780277482B}"/>
    <cellStyle name="إدخال 2 4 6 3" xfId="29755" xr:uid="{DE7188C4-DCFF-4C41-BB8E-5E1D6648E6CE}"/>
    <cellStyle name="إدخال 2 4 7" xfId="18787" xr:uid="{C21C7C19-C4F1-4776-B713-B7B132A19DC1}"/>
    <cellStyle name="إدخال 2 4 8" xfId="29740" xr:uid="{27695064-6D96-444A-A823-4F03F9153884}"/>
    <cellStyle name="إدخال 2 4 9" xfId="38169" xr:uid="{21D1C0AE-E652-423F-8783-21B897DD553A}"/>
    <cellStyle name="إدخال 2 5" xfId="13691" xr:uid="{E1DB8608-E607-4894-9001-3C1E6CD07621}"/>
    <cellStyle name="إدخال 2 5 2" xfId="13692" xr:uid="{2646EA65-95AB-4070-B6B4-6B2E8A94FA75}"/>
    <cellStyle name="إدخال 2 5 2 2" xfId="14149" xr:uid="{8785C216-1179-4CA8-AC1E-D61E029A32F9}"/>
    <cellStyle name="إدخال 2 5 2 2 2" xfId="20841" xr:uid="{379A2B8E-FA76-4A4E-A1A5-C5BA3B8FC3ED}"/>
    <cellStyle name="إدخال 2 5 2 2 2 2" xfId="23328" xr:uid="{8F59850C-DE6A-4E64-80BA-2F4BC49426B7}"/>
    <cellStyle name="إدخال 2 5 2 2 2 3" xfId="29759" xr:uid="{813BC9E8-0079-4E2F-AA56-F567D8F5C1E5}"/>
    <cellStyle name="إدخال 2 5 2 2 3" xfId="18797" xr:uid="{8AE58AB0-5546-4C67-BB58-685614CF6B6F}"/>
    <cellStyle name="إدخال 2 5 2 2 4" xfId="29758" xr:uid="{69413B64-101F-4805-8506-BF081A57DA02}"/>
    <cellStyle name="إدخال 2 5 2 2 5" xfId="38179" xr:uid="{D071E232-21D3-4397-A2D3-E4B28CA527F8}"/>
    <cellStyle name="إدخال 2 5 2 3" xfId="15141" xr:uid="{FAAC55FE-11B9-4676-888F-F7CFB5F4A54C}"/>
    <cellStyle name="إدخال 2 5 2 3 2" xfId="20842" xr:uid="{3006E078-029C-42ED-845D-6A52BE8E5F33}"/>
    <cellStyle name="إدخال 2 5 2 3 2 2" xfId="23329" xr:uid="{270AA5DE-EACF-4391-8178-47185668FB10}"/>
    <cellStyle name="إدخال 2 5 2 3 2 3" xfId="29761" xr:uid="{9B7E09A4-3A23-4F10-8D09-497182B40DBE}"/>
    <cellStyle name="إدخال 2 5 2 3 3" xfId="18798" xr:uid="{413018EF-BA73-43EB-B686-0651BFC920A6}"/>
    <cellStyle name="إدخال 2 5 2 3 4" xfId="29760" xr:uid="{37E76410-B999-4B95-9F6D-CC89C36ECD4C}"/>
    <cellStyle name="إدخال 2 5 2 3 5" xfId="38180" xr:uid="{20F70EFD-863E-48EC-8E34-733C6AFF8E6E}"/>
    <cellStyle name="إدخال 2 5 2 4" xfId="15587" xr:uid="{3D0CF044-341D-4906-BD9E-C68055E6CC29}"/>
    <cellStyle name="إدخال 2 5 2 4 2" xfId="20843" xr:uid="{A306D42E-CE3C-48FD-A303-4851BAAB853D}"/>
    <cellStyle name="إدخال 2 5 2 4 2 2" xfId="23330" xr:uid="{0E119421-FC74-4416-8C81-4B0A5A2845F3}"/>
    <cellStyle name="إدخال 2 5 2 4 2 3" xfId="29763" xr:uid="{B0D3A16B-3909-407E-A65A-041A2720C87E}"/>
    <cellStyle name="إدخال 2 5 2 4 3" xfId="18799" xr:uid="{1E5FA3DF-D4B0-467D-BFCE-64B474297AAD}"/>
    <cellStyle name="إدخال 2 5 2 4 4" xfId="29762" xr:uid="{3720C869-F6A5-47F3-AE9D-5B08EF330AF8}"/>
    <cellStyle name="إدخال 2 5 2 4 5" xfId="38181" xr:uid="{88160053-D629-4E56-84D8-A70094014C34}"/>
    <cellStyle name="إدخال 2 5 2 5" xfId="20840" xr:uid="{84F54913-09C1-4C4B-AD0E-2B0D7962BF95}"/>
    <cellStyle name="إدخال 2 5 2 5 2" xfId="23327" xr:uid="{1E9FB60D-1DD6-4E6D-8F8F-FBBB0AFC7BB3}"/>
    <cellStyle name="إدخال 2 5 2 5 3" xfId="29764" xr:uid="{1E0172C8-AEE2-4350-B2F3-2A44FFFEE27F}"/>
    <cellStyle name="إدخال 2 5 2 6" xfId="18796" xr:uid="{B8661EE0-FAD8-43C1-95D3-33A2DB99FD12}"/>
    <cellStyle name="إدخال 2 5 2 7" xfId="29757" xr:uid="{DEB14140-AC0D-4308-BA93-DE9A766EC2AE}"/>
    <cellStyle name="إدخال 2 5 2 8" xfId="38178" xr:uid="{EFC1920D-1CDA-4521-89B1-4C1702D12D0F}"/>
    <cellStyle name="إدخال 2 5 3" xfId="14148" xr:uid="{71A7F270-2BA6-4A5C-ACB8-CD3C522042D1}"/>
    <cellStyle name="إدخال 2 5 3 2" xfId="20844" xr:uid="{C7E4808C-84B2-43B5-B8B7-1BE026569FA8}"/>
    <cellStyle name="إدخال 2 5 3 2 2" xfId="23331" xr:uid="{75E2F38D-FA67-4FB5-AF7D-D8A0FF4526DE}"/>
    <cellStyle name="إدخال 2 5 3 2 3" xfId="29766" xr:uid="{210CCFEE-8CFA-483D-8756-863A8487E4EB}"/>
    <cellStyle name="إدخال 2 5 3 3" xfId="18800" xr:uid="{8E6127D5-82CD-40A4-BE66-E6D3F444E3A8}"/>
    <cellStyle name="إدخال 2 5 3 4" xfId="29765" xr:uid="{9CD6E574-3F67-4143-A29E-EF827A4D3833}"/>
    <cellStyle name="إدخال 2 5 3 5" xfId="38182" xr:uid="{70202970-E89C-492C-A7BB-582DA8467F5F}"/>
    <cellStyle name="إدخال 2 5 4" xfId="15140" xr:uid="{D0F3F3C2-7BCD-4B02-BE2C-BF7DE83AE5A4}"/>
    <cellStyle name="إدخال 2 5 4 2" xfId="20845" xr:uid="{A6F723A7-B568-4CEE-B204-F7A283E7ABCD}"/>
    <cellStyle name="إدخال 2 5 4 2 2" xfId="23332" xr:uid="{8383DF4C-D38D-47F3-9733-E821D3BEA53C}"/>
    <cellStyle name="إدخال 2 5 4 2 3" xfId="29768" xr:uid="{72B077A9-E1F0-4CB6-9ACB-418D0A21391B}"/>
    <cellStyle name="إدخال 2 5 4 3" xfId="18801" xr:uid="{243DBDB9-4FC2-4F48-8D9A-AC65D2073E87}"/>
    <cellStyle name="إدخال 2 5 4 4" xfId="29767" xr:uid="{C27CE664-E60F-44DD-B97B-E0122B927DBA}"/>
    <cellStyle name="إدخال 2 5 4 5" xfId="38183" xr:uid="{09C1ACE8-979A-4DA8-8B36-7815628AB5CD}"/>
    <cellStyle name="إدخال 2 5 5" xfId="15586" xr:uid="{63C53EC4-B351-4D47-B644-4E1191E36741}"/>
    <cellStyle name="إدخال 2 5 5 2" xfId="20846" xr:uid="{3006E82B-A3B6-41B3-9F15-D3A66D0D4F38}"/>
    <cellStyle name="إدخال 2 5 5 2 2" xfId="23333" xr:uid="{0EBC5ADE-A0D2-4793-96FE-81F0BA1169F2}"/>
    <cellStyle name="إدخال 2 5 5 2 3" xfId="29770" xr:uid="{A9685624-785E-4368-A44E-AFCEE520B8C4}"/>
    <cellStyle name="إدخال 2 5 5 3" xfId="18802" xr:uid="{264FB1BA-5CF2-4241-8DA6-5008174C762D}"/>
    <cellStyle name="إدخال 2 5 5 4" xfId="29769" xr:uid="{83C25F97-CF95-4D9D-BFC8-27B57EC085B7}"/>
    <cellStyle name="إدخال 2 5 5 5" xfId="38184" xr:uid="{19E2466F-FB07-4734-B0CE-9CAF180291A4}"/>
    <cellStyle name="إدخال 2 5 6" xfId="20839" xr:uid="{D351279F-E935-4DD8-9838-E3D349425D72}"/>
    <cellStyle name="إدخال 2 5 6 2" xfId="23326" xr:uid="{6154C799-EE1B-4A70-B04E-30F26AFE8042}"/>
    <cellStyle name="إدخال 2 5 6 3" xfId="29771" xr:uid="{05B3EDF3-2B69-4868-BDEF-1B18DAB83078}"/>
    <cellStyle name="إدخال 2 5 7" xfId="18795" xr:uid="{545BC3E2-5B96-4B79-B578-35655FD1BD4B}"/>
    <cellStyle name="إدخال 2 5 8" xfId="29756" xr:uid="{1370A540-5FC1-41CB-8957-DBCA700A1C6C}"/>
    <cellStyle name="إدخال 2 5 9" xfId="38177" xr:uid="{83BE9E8A-0ABA-41A1-A86A-9EFE21EE51E9}"/>
    <cellStyle name="إدخال 2 6" xfId="13693" xr:uid="{7FA78EA3-5C2E-4191-ACAB-C1896C9118A7}"/>
    <cellStyle name="إدخال 2 6 2" xfId="14150" xr:uid="{BC289C1A-D0E8-411D-9688-08501C369E63}"/>
    <cellStyle name="إدخال 2 6 2 2" xfId="20848" xr:uid="{E858B355-40F4-4B60-819A-17A661E01F58}"/>
    <cellStyle name="إدخال 2 6 2 2 2" xfId="23335" xr:uid="{8556DF82-F1E6-4AC6-BE53-27BE8CA34F51}"/>
    <cellStyle name="إدخال 2 6 2 2 3" xfId="29774" xr:uid="{ED69D40E-BA8B-4274-A831-7C067FAFB882}"/>
    <cellStyle name="إدخال 2 6 2 3" xfId="18804" xr:uid="{4F206477-4091-44ED-8E21-7D501E0D1F37}"/>
    <cellStyle name="إدخال 2 6 2 4" xfId="29773" xr:uid="{9B817157-7768-4116-BB64-FA93DC02BC24}"/>
    <cellStyle name="إدخال 2 6 2 5" xfId="38186" xr:uid="{3B65CBD7-5CD6-47DC-BB58-221AE7647B52}"/>
    <cellStyle name="إدخال 2 6 3" xfId="15142" xr:uid="{95299957-C3EA-4CE3-8CC6-FA6CBCC117DC}"/>
    <cellStyle name="إدخال 2 6 3 2" xfId="20849" xr:uid="{FB3BD51E-B9B7-46CC-BA80-EAB68CD8600D}"/>
    <cellStyle name="إدخال 2 6 3 2 2" xfId="23336" xr:uid="{E82B7109-3201-44C7-8508-CAAA2801237A}"/>
    <cellStyle name="إدخال 2 6 3 2 3" xfId="29776" xr:uid="{FBBA957E-C2AE-4583-BA21-F7C1962A866C}"/>
    <cellStyle name="إدخال 2 6 3 3" xfId="18805" xr:uid="{114F2664-C67E-4491-8399-338DC833DC19}"/>
    <cellStyle name="إدخال 2 6 3 4" xfId="29775" xr:uid="{D4E872A5-BEF1-4C2A-B065-FCDBFC208084}"/>
    <cellStyle name="إدخال 2 6 3 5" xfId="38187" xr:uid="{78677C9A-72E6-4631-B2C5-87FFA1CE98F4}"/>
    <cellStyle name="إدخال 2 6 4" xfId="15588" xr:uid="{C495FDEA-CF35-4457-8B81-260FFA03CDF0}"/>
    <cellStyle name="إدخال 2 6 4 2" xfId="20850" xr:uid="{8870165D-967F-4B08-9B17-AD972C6B07AB}"/>
    <cellStyle name="إدخال 2 6 4 2 2" xfId="23337" xr:uid="{7C017BDA-630C-44BE-BA37-0977859C0EEF}"/>
    <cellStyle name="إدخال 2 6 4 2 3" xfId="29778" xr:uid="{09FD0D22-8718-4120-91F5-B884330E890C}"/>
    <cellStyle name="إدخال 2 6 4 3" xfId="18806" xr:uid="{4B05FD59-1569-4A3D-A857-A191AC5945E1}"/>
    <cellStyle name="إدخال 2 6 4 4" xfId="29777" xr:uid="{0215DE0D-EBCA-45AF-BFCF-F7322DDC6416}"/>
    <cellStyle name="إدخال 2 6 4 5" xfId="38188" xr:uid="{97051E9C-16CF-44E7-A212-AE10A1BA8D36}"/>
    <cellStyle name="إدخال 2 6 5" xfId="20847" xr:uid="{6C069C1D-F99E-4F33-941B-F330126030A4}"/>
    <cellStyle name="إدخال 2 6 5 2" xfId="23334" xr:uid="{BD44BB77-FCD3-49CE-8A2E-55050CA6F03D}"/>
    <cellStyle name="إدخال 2 6 5 3" xfId="29779" xr:uid="{A429C141-D6EF-4255-9741-C2D6BF25AE82}"/>
    <cellStyle name="إدخال 2 6 6" xfId="18803" xr:uid="{AAFE1062-7E40-47C8-951F-5CCE113BF2B7}"/>
    <cellStyle name="إدخال 2 6 7" xfId="29772" xr:uid="{1A4CCA21-CC37-4800-9C3C-9AC065396FA9}"/>
    <cellStyle name="إدخال 2 6 8" xfId="38185" xr:uid="{AE14CFB2-8E8F-433D-B9BB-BA8C24363A3C}"/>
    <cellStyle name="إدخال 2 7" xfId="13674" xr:uid="{2C29D436-F9BA-4041-8744-9FEE354BAB38}"/>
    <cellStyle name="إدخال 2 7 2" xfId="14841" xr:uid="{2561135D-CA0D-477A-8D10-47FA006D7D0F}"/>
    <cellStyle name="إدخال 2 7 2 2" xfId="20851" xr:uid="{51420756-656D-4136-9101-B79E47B13377}"/>
    <cellStyle name="إدخال 2 7 2 3" xfId="23338" xr:uid="{1C02C8D7-FD30-4F9B-9B48-D9467A3AA625}"/>
    <cellStyle name="إدخال 2 7 2 4" xfId="29781" xr:uid="{7696420F-0947-4A94-B655-30208679772A}"/>
    <cellStyle name="إدخال 2 7 2 5" xfId="38190" xr:uid="{F69970D2-2FA4-4C05-A5D5-6D614B823FA1}"/>
    <cellStyle name="إدخال 2 7 3" xfId="18807" xr:uid="{4D523D99-B5FE-477B-A65C-118C8C8A70D7}"/>
    <cellStyle name="إدخال 2 7 4" xfId="29780" xr:uid="{78461CEF-C340-4632-8D5E-5EDE8677B1D4}"/>
    <cellStyle name="إدخال 2 7 5" xfId="38189" xr:uid="{7A95B6FC-1A55-4775-B205-571A37BC0E4F}"/>
    <cellStyle name="إدخال 2 8" xfId="14131" xr:uid="{5FEE0475-3751-4D6F-8F67-04C788D7EB35}"/>
    <cellStyle name="إدخال 2 8 2" xfId="20852" xr:uid="{07CED056-0529-4989-B8E8-EFD42D37A7A9}"/>
    <cellStyle name="إدخال 2 8 2 2" xfId="23339" xr:uid="{C6857A5E-05B1-4EDC-8505-2DF4D04A97F9}"/>
    <cellStyle name="إدخال 2 8 2 3" xfId="29783" xr:uid="{747867F6-1D95-43F4-B605-B4D3F311BD70}"/>
    <cellStyle name="إدخال 2 8 3" xfId="18808" xr:uid="{143C59F0-7841-4B33-96F9-AF07D0F8E79C}"/>
    <cellStyle name="إدخال 2 8 4" xfId="29782" xr:uid="{190807BC-3434-48AF-9A9F-36BD9A7CC155}"/>
    <cellStyle name="إدخال 2 8 5" xfId="38191" xr:uid="{52E16C0E-C65F-454C-8E4C-24DDB8749852}"/>
    <cellStyle name="إدخال 2 9" xfId="15569" xr:uid="{368836AE-149F-4C8E-AE22-F42D307B44E1}"/>
    <cellStyle name="إدخال 2 9 2" xfId="20853" xr:uid="{E7515FF4-8953-4C75-9390-06571780EE46}"/>
    <cellStyle name="إدخال 2 9 2 2" xfId="23340" xr:uid="{6B8E51F1-CDE3-41F9-BA12-6B79D4E23DC9}"/>
    <cellStyle name="إدخال 2 9 2 3" xfId="29785" xr:uid="{58BB21C6-257E-43CE-882F-0D6EFA8DDD83}"/>
    <cellStyle name="إدخال 2 9 3" xfId="18809" xr:uid="{D80A1B68-0C24-436F-BECC-466CE05D75FA}"/>
    <cellStyle name="إدخال 2 9 4" xfId="29784" xr:uid="{905944CA-A78D-4623-BDF9-26C664342E0B}"/>
    <cellStyle name="إدخال 2 9 5" xfId="38192" xr:uid="{6E3E2358-A560-4E8A-9FEB-9F6CE335AB99}"/>
    <cellStyle name="إدخال 3" xfId="13694" xr:uid="{EABBE379-26FF-4F10-9C2D-E56F4AAA0761}"/>
    <cellStyle name="إدخال 3 10" xfId="18810" xr:uid="{592B09F3-A603-47E9-AF0D-6B566C607E08}"/>
    <cellStyle name="إدخال 3 11" xfId="29786" xr:uid="{4F60544F-CCC6-4F51-BF26-E9A2F4EFF747}"/>
    <cellStyle name="إدخال 3 12" xfId="31398" xr:uid="{F4F26801-8855-49EF-8DC8-60B79E80CD27}"/>
    <cellStyle name="إدخال 3 13" xfId="38193" xr:uid="{82D08C7B-6084-4563-AAD7-9BB419A09148}"/>
    <cellStyle name="إدخال 3 2" xfId="13695" xr:uid="{0AB5E321-C52D-4E9D-904C-574C2E5B6DA8}"/>
    <cellStyle name="إدخال 3 2 10" xfId="38194" xr:uid="{CE2B4D31-327A-40DE-8156-B46542980B66}"/>
    <cellStyle name="إدخال 3 2 2" xfId="13696" xr:uid="{3DD215B0-8773-4CE7-AF9D-1E23C20A91C2}"/>
    <cellStyle name="إدخال 3 2 2 2" xfId="13697" xr:uid="{7FBE74A3-D3CA-40B6-A78C-942EE2A9296B}"/>
    <cellStyle name="إدخال 3 2 2 2 2" xfId="14154" xr:uid="{3090544D-3C62-4B2F-B4E3-1CDC85BCEEFD}"/>
    <cellStyle name="إدخال 3 2 2 2 2 2" xfId="20858" xr:uid="{E62E0411-5483-4B96-A252-98605408BF52}"/>
    <cellStyle name="إدخال 3 2 2 2 2 2 2" xfId="23345" xr:uid="{E84B735F-0870-4B80-BC87-7CFF85708801}"/>
    <cellStyle name="إدخال 3 2 2 2 2 2 3" xfId="29791" xr:uid="{B8A48B6E-4267-4228-96F8-4E6BC16BC586}"/>
    <cellStyle name="إدخال 3 2 2 2 2 3" xfId="18814" xr:uid="{2A12C9CE-AED8-466A-9454-BC6CE34A00D2}"/>
    <cellStyle name="إدخال 3 2 2 2 2 4" xfId="29790" xr:uid="{EA7C096F-4B21-4FC7-BE83-F0F839EAFBE9}"/>
    <cellStyle name="إدخال 3 2 2 2 2 5" xfId="38197" xr:uid="{ADE43CC6-1B49-465B-BFBC-F3F80EFF9B10}"/>
    <cellStyle name="إدخال 3 2 2 2 3" xfId="15146" xr:uid="{9015A361-1F8B-42EB-9AED-2D8FB2F0CE55}"/>
    <cellStyle name="إدخال 3 2 2 2 3 2" xfId="20859" xr:uid="{D7AB22D6-C449-4D13-8FDD-B1A118225175}"/>
    <cellStyle name="إدخال 3 2 2 2 3 2 2" xfId="23346" xr:uid="{B78D2BDF-9186-4B1A-B6C1-D754E6CB6FE7}"/>
    <cellStyle name="إدخال 3 2 2 2 3 2 3" xfId="29793" xr:uid="{05CEA969-DA5C-4EA2-A1F3-C6E102BC44AE}"/>
    <cellStyle name="إدخال 3 2 2 2 3 3" xfId="18815" xr:uid="{26A4D6D5-12EA-4C89-8A73-D48E3BFD6E37}"/>
    <cellStyle name="إدخال 3 2 2 2 3 4" xfId="29792" xr:uid="{48238C6F-078F-4A01-967F-1FCDBCB79069}"/>
    <cellStyle name="إدخال 3 2 2 2 3 5" xfId="38198" xr:uid="{D107703B-249E-4BCE-8D37-AE191DFEFF92}"/>
    <cellStyle name="إدخال 3 2 2 2 4" xfId="15592" xr:uid="{718D07F7-89E8-4400-8104-7B7B2415C37E}"/>
    <cellStyle name="إدخال 3 2 2 2 4 2" xfId="20860" xr:uid="{EEFF9FDC-C741-4B65-B45F-B83DFB7E89F3}"/>
    <cellStyle name="إدخال 3 2 2 2 4 2 2" xfId="23347" xr:uid="{1071A8F4-5E06-49EC-B628-9240FC212352}"/>
    <cellStyle name="إدخال 3 2 2 2 4 2 3" xfId="29795" xr:uid="{25029A66-0625-4578-ABD6-617C7998D711}"/>
    <cellStyle name="إدخال 3 2 2 2 4 3" xfId="18816" xr:uid="{57A13B74-B5EF-4644-9004-B2BA2E87CE36}"/>
    <cellStyle name="إدخال 3 2 2 2 4 4" xfId="29794" xr:uid="{B9EB855B-4B8E-4903-8B86-A40C89CBD682}"/>
    <cellStyle name="إدخال 3 2 2 2 4 5" xfId="38199" xr:uid="{540C0F25-4B49-4241-B496-B4C5296048E6}"/>
    <cellStyle name="إدخال 3 2 2 2 5" xfId="20857" xr:uid="{E3FB2A23-6BFB-442A-B717-6A717B0EA9DC}"/>
    <cellStyle name="إدخال 3 2 2 2 5 2" xfId="23344" xr:uid="{150BD1EA-6D97-4EBA-B820-2B5B20B80D3C}"/>
    <cellStyle name="إدخال 3 2 2 2 5 3" xfId="29796" xr:uid="{5A9F2CDB-9199-4380-8BD9-73F5B4212AE5}"/>
    <cellStyle name="إدخال 3 2 2 2 6" xfId="18813" xr:uid="{62BA73DF-5A1B-45A6-B6BC-907BE6970EC8}"/>
    <cellStyle name="إدخال 3 2 2 2 7" xfId="29789" xr:uid="{BAA6CB45-71B5-4667-BFED-788DDCFA1A3B}"/>
    <cellStyle name="إدخال 3 2 2 2 8" xfId="38196" xr:uid="{34D13343-71E0-47BA-93D5-9C878A031B79}"/>
    <cellStyle name="إدخال 3 2 2 3" xfId="14153" xr:uid="{D99FE3D9-71EA-4C06-9CD1-457B583DA394}"/>
    <cellStyle name="إدخال 3 2 2 3 2" xfId="20861" xr:uid="{FAC261A3-8848-4BC2-8B22-F4557504ACF3}"/>
    <cellStyle name="إدخال 3 2 2 3 2 2" xfId="23348" xr:uid="{75B56F01-CB72-49B9-B0C8-6C8D8A9FA509}"/>
    <cellStyle name="إدخال 3 2 2 3 2 3" xfId="29798" xr:uid="{73729B37-96DB-4AB4-9AE6-5ADB2D1B07D2}"/>
    <cellStyle name="إدخال 3 2 2 3 3" xfId="18817" xr:uid="{580E6BA6-CA9C-4042-9906-10AE02BA365E}"/>
    <cellStyle name="إدخال 3 2 2 3 4" xfId="29797" xr:uid="{A576158B-9ABF-4537-BBE9-281592A173D3}"/>
    <cellStyle name="إدخال 3 2 2 3 5" xfId="38200" xr:uid="{41ACB234-0CCF-4730-9B5E-8676C64A8689}"/>
    <cellStyle name="إدخال 3 2 2 4" xfId="15145" xr:uid="{F9D5BB32-50BA-467D-BCE1-846E72856E8F}"/>
    <cellStyle name="إدخال 3 2 2 4 2" xfId="20862" xr:uid="{F50703F8-7513-4C60-9509-FC8B7C71F24F}"/>
    <cellStyle name="إدخال 3 2 2 4 2 2" xfId="23349" xr:uid="{7B5A16C3-DB05-41DA-9E00-A8144E9CE61A}"/>
    <cellStyle name="إدخال 3 2 2 4 2 3" xfId="29800" xr:uid="{378109FF-B6B3-4D97-9FF0-CBD45D872F5C}"/>
    <cellStyle name="إدخال 3 2 2 4 3" xfId="18818" xr:uid="{5A60C5B9-A028-4D4D-BCB4-3B903D53A7B1}"/>
    <cellStyle name="إدخال 3 2 2 4 4" xfId="29799" xr:uid="{8636C30A-745E-4B2A-89ED-34B881B429DC}"/>
    <cellStyle name="إدخال 3 2 2 4 5" xfId="38201" xr:uid="{869A0437-35E9-45E7-AAFE-F0D93A14A183}"/>
    <cellStyle name="إدخال 3 2 2 5" xfId="15591" xr:uid="{D0F600D5-41D4-4AF0-BA9F-ED4F257B06DE}"/>
    <cellStyle name="إدخال 3 2 2 5 2" xfId="20863" xr:uid="{5D970DE0-FCCB-43A0-8E1F-3AAEC1D2EBA9}"/>
    <cellStyle name="إدخال 3 2 2 5 2 2" xfId="23350" xr:uid="{FDA6737B-E63B-424E-879A-37912913C7BA}"/>
    <cellStyle name="إدخال 3 2 2 5 2 3" xfId="29802" xr:uid="{11B76CF3-2977-4519-915F-52639EBC64CC}"/>
    <cellStyle name="إدخال 3 2 2 5 3" xfId="18819" xr:uid="{4C9D9721-12A9-4BB9-A236-F380481CA6D7}"/>
    <cellStyle name="إدخال 3 2 2 5 4" xfId="29801" xr:uid="{150CB75B-C269-45F6-96CE-C2E5C1F371B7}"/>
    <cellStyle name="إدخال 3 2 2 5 5" xfId="38202" xr:uid="{9C3D9DC1-260B-4528-BF9B-458060FC0BE5}"/>
    <cellStyle name="إدخال 3 2 2 6" xfId="20856" xr:uid="{5E76085B-BAE6-470A-BEF8-3C3BB1DBA77E}"/>
    <cellStyle name="إدخال 3 2 2 6 2" xfId="23343" xr:uid="{E20772C6-8C4B-4CE3-A6BA-AA4AEECA8D31}"/>
    <cellStyle name="إدخال 3 2 2 6 3" xfId="29803" xr:uid="{8A7738A9-E48E-44C2-9A9C-F9E350724AFA}"/>
    <cellStyle name="إدخال 3 2 2 7" xfId="18812" xr:uid="{A8B3677B-0ACA-447B-AE6E-36784A8B5B4E}"/>
    <cellStyle name="إدخال 3 2 2 8" xfId="29788" xr:uid="{FDA6EAD5-5298-4EB5-8D0F-D1C6C2E150D6}"/>
    <cellStyle name="إدخال 3 2 2 9" xfId="38195" xr:uid="{B94D4A7D-AE4B-4A49-8D87-DC84B56D5FCB}"/>
    <cellStyle name="إدخال 3 2 3" xfId="13698" xr:uid="{EAD72AE5-40D1-402D-A399-374423B0824A}"/>
    <cellStyle name="إدخال 3 2 3 2" xfId="14155" xr:uid="{3248BE70-B571-4C25-A376-0326C0C3A24F}"/>
    <cellStyle name="إدخال 3 2 3 2 2" xfId="20865" xr:uid="{5BFE2962-DEC3-4171-B211-AC0306DF5A0F}"/>
    <cellStyle name="إدخال 3 2 3 2 2 2" xfId="23352" xr:uid="{8F97AF5A-ED7F-412C-9D2C-5B61BA7E4136}"/>
    <cellStyle name="إدخال 3 2 3 2 2 3" xfId="29806" xr:uid="{E31F1C39-4309-4910-BBBB-770DBD85A530}"/>
    <cellStyle name="إدخال 3 2 3 2 3" xfId="18821" xr:uid="{4818273D-616A-4C60-9249-23192A2A36DD}"/>
    <cellStyle name="إدخال 3 2 3 2 4" xfId="29805" xr:uid="{390520B4-E164-4B91-B955-AA5BCE1402BB}"/>
    <cellStyle name="إدخال 3 2 3 2 5" xfId="38204" xr:uid="{769C11FA-46D5-493D-9C04-D8AC198FAA2A}"/>
    <cellStyle name="إدخال 3 2 3 3" xfId="15147" xr:uid="{DE355B39-9D3B-4507-9E55-F37EC14E0E13}"/>
    <cellStyle name="إدخال 3 2 3 3 2" xfId="20866" xr:uid="{5A71C352-5DB3-4B2E-9446-A5BCA7F783FE}"/>
    <cellStyle name="إدخال 3 2 3 3 2 2" xfId="23353" xr:uid="{2C70AB20-1469-40ED-92EA-8B4E2E4E563A}"/>
    <cellStyle name="إدخال 3 2 3 3 2 3" xfId="29808" xr:uid="{AC999E8B-CDAA-48DA-8856-DE4963083DB8}"/>
    <cellStyle name="إدخال 3 2 3 3 3" xfId="18822" xr:uid="{9BB3B790-F68B-47ED-B04F-F08A46B730E5}"/>
    <cellStyle name="إدخال 3 2 3 3 4" xfId="29807" xr:uid="{0841300B-8559-4BF9-B0E8-54AF74909FB0}"/>
    <cellStyle name="إدخال 3 2 3 3 5" xfId="38205" xr:uid="{809E9D5F-191D-436E-BF8E-AA840BCE4DFD}"/>
    <cellStyle name="إدخال 3 2 3 4" xfId="15593" xr:uid="{249E4E50-7825-4C99-9925-5A4460960C5C}"/>
    <cellStyle name="إدخال 3 2 3 4 2" xfId="20867" xr:uid="{1CB139A8-BE15-46CD-81BE-88361542C190}"/>
    <cellStyle name="إدخال 3 2 3 4 2 2" xfId="23354" xr:uid="{3FED5BED-7103-4EE9-8FB2-05CEBB79CDDE}"/>
    <cellStyle name="إدخال 3 2 3 4 2 3" xfId="29810" xr:uid="{C5DA8BF0-5863-4A55-89DA-5474567FF466}"/>
    <cellStyle name="إدخال 3 2 3 4 3" xfId="18823" xr:uid="{CE2FF32F-B931-4E68-891C-B128B5CBD49D}"/>
    <cellStyle name="إدخال 3 2 3 4 4" xfId="29809" xr:uid="{EA9D4C4D-56B7-41BD-ADF4-D0CE82910D0D}"/>
    <cellStyle name="إدخال 3 2 3 4 5" xfId="38206" xr:uid="{2FCE3AC6-C4E6-44F2-8476-D17B1EE6A807}"/>
    <cellStyle name="إدخال 3 2 3 5" xfId="20864" xr:uid="{357F39E6-8105-453B-BF18-B225D352D4DB}"/>
    <cellStyle name="إدخال 3 2 3 5 2" xfId="23351" xr:uid="{14E28357-2BE2-4E8E-9B99-00F865D0C033}"/>
    <cellStyle name="إدخال 3 2 3 5 3" xfId="29811" xr:uid="{A2FFBC9E-1610-4F8B-8F77-A80E715ECEF4}"/>
    <cellStyle name="إدخال 3 2 3 6" xfId="18820" xr:uid="{52EDA0A4-7930-482D-B190-B8D81867C709}"/>
    <cellStyle name="إدخال 3 2 3 7" xfId="29804" xr:uid="{138BDD29-FFA8-4FC7-BEB9-344EF2BA44A7}"/>
    <cellStyle name="إدخال 3 2 3 8" xfId="38203" xr:uid="{EA78D794-3711-4B96-8840-E94AA5660784}"/>
    <cellStyle name="إدخال 3 2 4" xfId="14152" xr:uid="{4A8D3FD8-E181-4DDB-A430-7EA8FD545F61}"/>
    <cellStyle name="إدخال 3 2 4 2" xfId="20868" xr:uid="{5B3E012D-1BD6-4442-A017-7325BB620B74}"/>
    <cellStyle name="إدخال 3 2 4 2 2" xfId="23355" xr:uid="{3AE940C1-FEE2-4C01-A718-CF1591C4DE01}"/>
    <cellStyle name="إدخال 3 2 4 2 3" xfId="29813" xr:uid="{586FBF6E-B284-4779-90DA-A144EE3B6FD7}"/>
    <cellStyle name="إدخال 3 2 4 3" xfId="18824" xr:uid="{BBC321FD-BC89-4B08-A8D7-CA40CD2E1A50}"/>
    <cellStyle name="إدخال 3 2 4 4" xfId="29812" xr:uid="{DDF14513-1D3B-4DD7-89E4-A79B66AE5DC0}"/>
    <cellStyle name="إدخال 3 2 4 5" xfId="38207" xr:uid="{5D7802DA-B744-41B4-B72A-612CCC320055}"/>
    <cellStyle name="إدخال 3 2 5" xfId="15144" xr:uid="{E167A22A-4EA2-41D0-8B71-EC94DC06C229}"/>
    <cellStyle name="إدخال 3 2 5 2" xfId="20869" xr:uid="{A8E716F5-3E0D-4322-AE12-21137314D54A}"/>
    <cellStyle name="إدخال 3 2 5 2 2" xfId="23356" xr:uid="{A11312A4-B5B0-412F-AF8E-C1C0AEFACCC9}"/>
    <cellStyle name="إدخال 3 2 5 2 3" xfId="29815" xr:uid="{32C06AE3-A658-479A-9FA7-6DB898503EC6}"/>
    <cellStyle name="إدخال 3 2 5 3" xfId="18825" xr:uid="{879C0CAE-4D39-4E7F-9188-68F2E3A14001}"/>
    <cellStyle name="إدخال 3 2 5 4" xfId="29814" xr:uid="{BFB00A12-BEED-4D28-BCF6-64209B96E4D8}"/>
    <cellStyle name="إدخال 3 2 5 5" xfId="38208" xr:uid="{DD99D6F1-148D-4E77-BF31-C88D9F75652C}"/>
    <cellStyle name="إدخال 3 2 6" xfId="15590" xr:uid="{0C256721-B01F-45C1-AB50-2C4A46AEE7D9}"/>
    <cellStyle name="إدخال 3 2 6 2" xfId="20870" xr:uid="{66130D9D-6E8E-4DFF-82DD-34C9DB46BF93}"/>
    <cellStyle name="إدخال 3 2 6 2 2" xfId="23357" xr:uid="{2D1D190F-B945-4EF3-9F9D-B54632D94A59}"/>
    <cellStyle name="إدخال 3 2 6 2 3" xfId="29817" xr:uid="{C551EFBE-14CA-4471-AD62-013463E8D03C}"/>
    <cellStyle name="إدخال 3 2 6 3" xfId="18826" xr:uid="{1A3C459A-024A-4FAB-882B-14ECF659F7C5}"/>
    <cellStyle name="إدخال 3 2 6 4" xfId="29816" xr:uid="{D87758D6-DB80-4F71-95F8-04CA3DE78D5B}"/>
    <cellStyle name="إدخال 3 2 6 5" xfId="38209" xr:uid="{015C67A8-FBC5-4B51-80F8-55A8789C8E44}"/>
    <cellStyle name="إدخال 3 2 7" xfId="20855" xr:uid="{30A224F5-465E-403D-9546-9C6754F052CA}"/>
    <cellStyle name="إدخال 3 2 7 2" xfId="23342" xr:uid="{159AD026-43CE-42AE-9191-3FD9E8B53B47}"/>
    <cellStyle name="إدخال 3 2 7 3" xfId="29818" xr:uid="{264CCB8B-5DED-4B5B-8115-96C9882C31B3}"/>
    <cellStyle name="إدخال 3 2 8" xfId="18811" xr:uid="{C458AA63-C88A-4F0D-AF17-51FD270EAF31}"/>
    <cellStyle name="إدخال 3 2 9" xfId="29787" xr:uid="{B5968C33-5A78-4C4E-94B8-A373FE38D482}"/>
    <cellStyle name="إدخال 3 3" xfId="13699" xr:uid="{87A88099-C7DF-40C2-A4E4-2BA072D5DDB1}"/>
    <cellStyle name="إدخال 3 3 2" xfId="13700" xr:uid="{9B7BE3A0-65F2-4B6B-84CF-7071508458F0}"/>
    <cellStyle name="إدخال 3 3 2 2" xfId="14157" xr:uid="{C2C740F5-CBAA-451B-B6E4-F13CD5CD0476}"/>
    <cellStyle name="إدخال 3 3 2 2 2" xfId="20873" xr:uid="{3149B0A3-59A1-4FFA-9E0C-7177B2BCA8B9}"/>
    <cellStyle name="إدخال 3 3 2 2 2 2" xfId="23360" xr:uid="{740C39FC-D367-4281-BAAF-3C15F0C6A103}"/>
    <cellStyle name="إدخال 3 3 2 2 2 3" xfId="29822" xr:uid="{B2BE2D02-C86E-4679-8558-46989CD5968A}"/>
    <cellStyle name="إدخال 3 3 2 2 3" xfId="18829" xr:uid="{10C5EB29-4449-4211-9093-2E5936078375}"/>
    <cellStyle name="إدخال 3 3 2 2 4" xfId="29821" xr:uid="{70F64531-BF55-487B-95A7-76B3A0296B8D}"/>
    <cellStyle name="إدخال 3 3 2 2 5" xfId="38212" xr:uid="{C20992CE-5286-42D3-A0C1-FF8786F194B1}"/>
    <cellStyle name="إدخال 3 3 2 3" xfId="15149" xr:uid="{0071F038-981C-4858-8F29-B9F3DA16519A}"/>
    <cellStyle name="إدخال 3 3 2 3 2" xfId="20874" xr:uid="{D63E8985-64D6-44C8-9E8B-ECB430E82018}"/>
    <cellStyle name="إدخال 3 3 2 3 2 2" xfId="23361" xr:uid="{A7C25F27-1830-4FAB-9459-EF4093A67F94}"/>
    <cellStyle name="إدخال 3 3 2 3 2 3" xfId="29824" xr:uid="{FBCA6DF1-572E-4765-993D-71F86A34FAB5}"/>
    <cellStyle name="إدخال 3 3 2 3 3" xfId="18830" xr:uid="{607E555B-C566-45A7-8135-E029D685B5EB}"/>
    <cellStyle name="إدخال 3 3 2 3 4" xfId="29823" xr:uid="{07EFF899-2830-4386-91D7-BE428E500279}"/>
    <cellStyle name="إدخال 3 3 2 3 5" xfId="38213" xr:uid="{54E1D03A-3B97-4837-A5BF-15C67387F07A}"/>
    <cellStyle name="إدخال 3 3 2 4" xfId="15595" xr:uid="{23D321C5-4939-47F3-8457-CEE8E755C751}"/>
    <cellStyle name="إدخال 3 3 2 4 2" xfId="20875" xr:uid="{CFE08445-1F20-4E02-BC04-4CCA2EAC6D12}"/>
    <cellStyle name="إدخال 3 3 2 4 2 2" xfId="23362" xr:uid="{71FD8F45-00DD-4502-A9E5-CD97B93E0055}"/>
    <cellStyle name="إدخال 3 3 2 4 2 3" xfId="29826" xr:uid="{8144BC4A-12CB-4A7E-BD82-F5CFF594F487}"/>
    <cellStyle name="إدخال 3 3 2 4 3" xfId="18831" xr:uid="{62170531-7062-4A56-B69B-30D08B6F5EA6}"/>
    <cellStyle name="إدخال 3 3 2 4 4" xfId="29825" xr:uid="{07F7B2E5-434B-40A1-8BD4-AC4A49C41557}"/>
    <cellStyle name="إدخال 3 3 2 4 5" xfId="38214" xr:uid="{299EB721-55F1-4957-AA5C-684E50A96226}"/>
    <cellStyle name="إدخال 3 3 2 5" xfId="20872" xr:uid="{E7E9B358-D9FD-4E84-A98A-E3DACF8D981C}"/>
    <cellStyle name="إدخال 3 3 2 5 2" xfId="23359" xr:uid="{8BC90162-D18B-455B-87A0-C874D3521C50}"/>
    <cellStyle name="إدخال 3 3 2 5 3" xfId="29827" xr:uid="{58832CD9-D4FA-41AA-9477-C60EFFD57E9C}"/>
    <cellStyle name="إدخال 3 3 2 6" xfId="18828" xr:uid="{159C5B43-C285-4A40-B092-E2E2070C62F0}"/>
    <cellStyle name="إدخال 3 3 2 7" xfId="29820" xr:uid="{ED3E6F1A-0179-43B7-9769-7810F29ECAC5}"/>
    <cellStyle name="إدخال 3 3 2 8" xfId="38211" xr:uid="{4D2B4B60-F760-44CD-8155-3B3C54C33955}"/>
    <cellStyle name="إدخال 3 3 3" xfId="14156" xr:uid="{6BEED412-F22D-4460-B98F-F007B81C0D8E}"/>
    <cellStyle name="إدخال 3 3 3 2" xfId="20876" xr:uid="{7DAACE57-9CCF-4399-8212-65AB5ADE6F13}"/>
    <cellStyle name="إدخال 3 3 3 2 2" xfId="23363" xr:uid="{4A980CF8-E5C5-463A-830A-3A4B55FD6B99}"/>
    <cellStyle name="إدخال 3 3 3 2 3" xfId="29829" xr:uid="{EDE38789-C8D9-4F2B-BC81-C78B63618F35}"/>
    <cellStyle name="إدخال 3 3 3 3" xfId="18832" xr:uid="{9C31DBEC-E43D-458C-9BB7-F3B376B7A81D}"/>
    <cellStyle name="إدخال 3 3 3 4" xfId="29828" xr:uid="{48D80793-58E7-46AE-8D69-A9CAB77DE0A4}"/>
    <cellStyle name="إدخال 3 3 3 5" xfId="38215" xr:uid="{C29A6401-12B8-436A-95DC-57A1EC314B28}"/>
    <cellStyle name="إدخال 3 3 4" xfId="15148" xr:uid="{137E0A71-586B-49BB-B64B-8E3293CE1805}"/>
    <cellStyle name="إدخال 3 3 4 2" xfId="20877" xr:uid="{310BD044-A001-4E97-9531-10A78838D12D}"/>
    <cellStyle name="إدخال 3 3 4 2 2" xfId="23364" xr:uid="{AE6FC805-1AD1-42AD-8A80-EB086E087D0E}"/>
    <cellStyle name="إدخال 3 3 4 2 3" xfId="29831" xr:uid="{D482EB45-ABB9-4D7C-A056-1454654018FF}"/>
    <cellStyle name="إدخال 3 3 4 3" xfId="18833" xr:uid="{9EB68E1D-24C2-4076-8638-44ACF295B0BF}"/>
    <cellStyle name="إدخال 3 3 4 4" xfId="29830" xr:uid="{0CFBB0A2-8646-4AE9-848E-99AB11FC24AE}"/>
    <cellStyle name="إدخال 3 3 4 5" xfId="38216" xr:uid="{00E90444-9666-4FAA-9213-DCCB65AEBFE2}"/>
    <cellStyle name="إدخال 3 3 5" xfId="15594" xr:uid="{1985120E-05F5-4DCA-A61A-E50BC874A877}"/>
    <cellStyle name="إدخال 3 3 5 2" xfId="20878" xr:uid="{7777782B-0397-451C-A737-558BCCDE5C22}"/>
    <cellStyle name="إدخال 3 3 5 2 2" xfId="23365" xr:uid="{A5BF2086-78F3-499D-AF3A-B0DDEAE9069C}"/>
    <cellStyle name="إدخال 3 3 5 2 3" xfId="29833" xr:uid="{209125D8-979A-44FC-9AC1-A89EF8711649}"/>
    <cellStyle name="إدخال 3 3 5 3" xfId="18834" xr:uid="{D95A3C79-964B-4CAA-9297-371C2DF750D1}"/>
    <cellStyle name="إدخال 3 3 5 4" xfId="29832" xr:uid="{1B6F7720-2BC3-4880-929B-69F49AE50A2F}"/>
    <cellStyle name="إدخال 3 3 5 5" xfId="38217" xr:uid="{EE9D0CF7-8E2B-4C4E-BCDB-454CF6B16AF2}"/>
    <cellStyle name="إدخال 3 3 6" xfId="20871" xr:uid="{C24C6CC4-7D2E-4A82-9334-CA85B545888D}"/>
    <cellStyle name="إدخال 3 3 6 2" xfId="23358" xr:uid="{44C29A75-445B-40A2-9A53-BA077F548456}"/>
    <cellStyle name="إدخال 3 3 6 3" xfId="29834" xr:uid="{36762CDE-6F9A-474D-87AA-7ED60B1CDAAC}"/>
    <cellStyle name="إدخال 3 3 7" xfId="18827" xr:uid="{F6C43FED-708E-41A5-948E-CBB717007191}"/>
    <cellStyle name="إدخال 3 3 8" xfId="29819" xr:uid="{F0EA09E6-D591-4535-93ED-158C9053C6DC}"/>
    <cellStyle name="إدخال 3 3 9" xfId="38210" xr:uid="{39FD5F2F-D0B0-487A-8BE6-252E87E24DA9}"/>
    <cellStyle name="إدخال 3 4" xfId="13701" xr:uid="{A9BB8750-34FB-446F-83F0-AFAC91E9306E}"/>
    <cellStyle name="إدخال 3 4 2" xfId="13702" xr:uid="{34AA6B4D-C6E8-4309-B0D2-CDAE2705E703}"/>
    <cellStyle name="إدخال 3 4 2 2" xfId="14159" xr:uid="{38EA9A1F-D7AE-4DBE-A914-55AE458F1255}"/>
    <cellStyle name="إدخال 3 4 2 2 2" xfId="20881" xr:uid="{0498C8A2-3A0D-45CE-BCAA-F7636B400A72}"/>
    <cellStyle name="إدخال 3 4 2 2 2 2" xfId="23368" xr:uid="{9A65812B-ED94-4F63-B4FB-1485F0D9CBD9}"/>
    <cellStyle name="إدخال 3 4 2 2 2 3" xfId="29838" xr:uid="{376458B5-759E-4956-B2C3-BF319A786737}"/>
    <cellStyle name="إدخال 3 4 2 2 3" xfId="18837" xr:uid="{5504E4D0-AFDA-4DEE-95AF-8186691CF307}"/>
    <cellStyle name="إدخال 3 4 2 2 4" xfId="29837" xr:uid="{E0D8E5CE-6C2A-47F9-B3CD-BE0B9A8173B1}"/>
    <cellStyle name="إدخال 3 4 2 2 5" xfId="38220" xr:uid="{2EF1EC8B-589B-4B96-9034-6F74F945E09A}"/>
    <cellStyle name="إدخال 3 4 2 3" xfId="15151" xr:uid="{681C16F1-3C78-4B06-A397-048376294007}"/>
    <cellStyle name="إدخال 3 4 2 3 2" xfId="20882" xr:uid="{B01F97CE-F726-4232-A469-CEA7E1A3A174}"/>
    <cellStyle name="إدخال 3 4 2 3 2 2" xfId="23369" xr:uid="{5416DAE3-1723-4669-8389-C3E5C99D4560}"/>
    <cellStyle name="إدخال 3 4 2 3 2 3" xfId="29840" xr:uid="{AC18E1F4-BFAC-489B-A01E-E5275AAEFEBC}"/>
    <cellStyle name="إدخال 3 4 2 3 3" xfId="18838" xr:uid="{4352B33E-52BA-45F3-B0D0-986468B0C725}"/>
    <cellStyle name="إدخال 3 4 2 3 4" xfId="29839" xr:uid="{C8646E4A-379A-43CA-BFEE-111692D42E03}"/>
    <cellStyle name="إدخال 3 4 2 3 5" xfId="38221" xr:uid="{09DA496D-9D36-4855-B2D0-D25E73203449}"/>
    <cellStyle name="إدخال 3 4 2 4" xfId="15597" xr:uid="{69F60B28-4FC1-4D3A-AD25-5994E691C756}"/>
    <cellStyle name="إدخال 3 4 2 4 2" xfId="20883" xr:uid="{4F9A3FD4-BDC8-4FEF-A171-3C135B79D4B8}"/>
    <cellStyle name="إدخال 3 4 2 4 2 2" xfId="23370" xr:uid="{3AB1F324-17C1-4BE5-B466-EC98B87D467B}"/>
    <cellStyle name="إدخال 3 4 2 4 2 3" xfId="29842" xr:uid="{4D9EC826-9E78-4690-B31F-411647CF52D3}"/>
    <cellStyle name="إدخال 3 4 2 4 3" xfId="18839" xr:uid="{37AD57DB-D931-4F95-A19B-999917990699}"/>
    <cellStyle name="إدخال 3 4 2 4 4" xfId="29841" xr:uid="{6FDC6CED-E258-4BE2-B1BC-3322FB6F00E4}"/>
    <cellStyle name="إدخال 3 4 2 4 5" xfId="38222" xr:uid="{67F81E34-4D4F-4E1C-8E56-96C62C6FAB95}"/>
    <cellStyle name="إدخال 3 4 2 5" xfId="20880" xr:uid="{6224359E-1EE6-4EBB-ABC4-6DDCCCDAD31F}"/>
    <cellStyle name="إدخال 3 4 2 5 2" xfId="23367" xr:uid="{A6A5B25D-A8CA-4FBD-83F3-88E4280C3A93}"/>
    <cellStyle name="إدخال 3 4 2 5 3" xfId="29843" xr:uid="{451B4038-A75C-470B-AC0A-A8687CC18F03}"/>
    <cellStyle name="إدخال 3 4 2 6" xfId="18836" xr:uid="{D40190FA-6666-4EAA-9284-CDC4994FE0F4}"/>
    <cellStyle name="إدخال 3 4 2 7" xfId="29836" xr:uid="{0A9DEEA5-52F2-43BF-93EF-ED5ADC142C90}"/>
    <cellStyle name="إدخال 3 4 2 8" xfId="38219" xr:uid="{D3F7D4E6-F55E-4CC6-8B18-389713F157A3}"/>
    <cellStyle name="إدخال 3 4 3" xfId="14158" xr:uid="{AD0D19B5-0A9E-43AD-AE40-8AA261500F91}"/>
    <cellStyle name="إدخال 3 4 3 2" xfId="20884" xr:uid="{D771AAE8-87FA-4FAB-96D3-294A8E439E27}"/>
    <cellStyle name="إدخال 3 4 3 2 2" xfId="23371" xr:uid="{2EE8B049-ABFE-4C19-815C-D173C6F3C3E7}"/>
    <cellStyle name="إدخال 3 4 3 2 3" xfId="29845" xr:uid="{0E4CFB86-8B42-49AC-B384-91542673068B}"/>
    <cellStyle name="إدخال 3 4 3 3" xfId="18840" xr:uid="{0848851D-D329-42E3-81B2-CB92EC077630}"/>
    <cellStyle name="إدخال 3 4 3 4" xfId="29844" xr:uid="{4E7FA2BA-1954-41B9-9B61-635B6471DB10}"/>
    <cellStyle name="إدخال 3 4 3 5" xfId="38223" xr:uid="{3ED76337-9738-4389-A06E-EE5E2C80CC2B}"/>
    <cellStyle name="إدخال 3 4 4" xfId="15150" xr:uid="{102BC69C-9BB1-43F2-9FED-EAA98495B115}"/>
    <cellStyle name="إدخال 3 4 4 2" xfId="20885" xr:uid="{867E0985-EE67-4291-AEF0-5FBCDDB256C2}"/>
    <cellStyle name="إدخال 3 4 4 2 2" xfId="23372" xr:uid="{C6C14164-071E-4056-A9A7-DBC02052F12C}"/>
    <cellStyle name="إدخال 3 4 4 2 3" xfId="29847" xr:uid="{2465DF31-CF9C-4D16-9E45-1F572CD33F97}"/>
    <cellStyle name="إدخال 3 4 4 3" xfId="18841" xr:uid="{BC3A5592-3D35-4EAC-8A8D-75EB8AD6CA59}"/>
    <cellStyle name="إدخال 3 4 4 4" xfId="29846" xr:uid="{F0F077D4-B4AF-4D7B-BC77-0E4753174246}"/>
    <cellStyle name="إدخال 3 4 4 5" xfId="38224" xr:uid="{41B7013C-0E90-4B96-8240-E51C8DAC0DC8}"/>
    <cellStyle name="إدخال 3 4 5" xfId="15596" xr:uid="{185A8F99-4C13-4A08-870C-C7717E4D643D}"/>
    <cellStyle name="إدخال 3 4 5 2" xfId="20886" xr:uid="{75B2665F-53AB-4F4D-B59D-9F7F9F60A57B}"/>
    <cellStyle name="إدخال 3 4 5 2 2" xfId="23373" xr:uid="{3C4E344E-19B8-427F-B091-FFEFB841E550}"/>
    <cellStyle name="إدخال 3 4 5 2 3" xfId="29849" xr:uid="{11F3A366-C9F3-4E51-B960-87CF518B4105}"/>
    <cellStyle name="إدخال 3 4 5 3" xfId="18842" xr:uid="{D964CC7A-0E4B-4A60-B03C-0E8606E2F0EA}"/>
    <cellStyle name="إدخال 3 4 5 4" xfId="29848" xr:uid="{BAF187B0-D266-4ECC-93CA-4EB4D1442246}"/>
    <cellStyle name="إدخال 3 4 5 5" xfId="38225" xr:uid="{D3B7324A-4255-40F3-A572-0404E5DF6202}"/>
    <cellStyle name="إدخال 3 4 6" xfId="20879" xr:uid="{4F7ADF66-2830-415D-B7F9-3E92C9493A80}"/>
    <cellStyle name="إدخال 3 4 6 2" xfId="23366" xr:uid="{4EF97E53-76D1-4789-B108-C45473325DB4}"/>
    <cellStyle name="إدخال 3 4 6 3" xfId="29850" xr:uid="{FB1147F2-0B0A-467A-A9BC-307F9733CDDC}"/>
    <cellStyle name="إدخال 3 4 7" xfId="18835" xr:uid="{EC7B4013-2D77-45E6-BA9A-A57F091ADC46}"/>
    <cellStyle name="إدخال 3 4 8" xfId="29835" xr:uid="{8FACC760-00C5-40A7-9A29-B66498944626}"/>
    <cellStyle name="إدخال 3 4 9" xfId="38218" xr:uid="{FAD30DA1-60C9-433B-B18D-DAFDBFEBDB05}"/>
    <cellStyle name="إدخال 3 5" xfId="13703" xr:uid="{A5A16FFD-6EDA-4C14-9929-3F0E5B04E5D0}"/>
    <cellStyle name="إدخال 3 5 2" xfId="14160" xr:uid="{C4B47746-BF84-4D04-B97D-0EB8DCE180E8}"/>
    <cellStyle name="إدخال 3 5 2 2" xfId="20888" xr:uid="{D9A120F1-3435-4C20-95B4-F0EBF0EA76F4}"/>
    <cellStyle name="إدخال 3 5 2 2 2" xfId="23375" xr:uid="{436910EA-6C15-40D3-BC69-A2A06F3562AF}"/>
    <cellStyle name="إدخال 3 5 2 2 3" xfId="29853" xr:uid="{93DCEFFE-0D65-48F4-8A7D-243C2E1FEC96}"/>
    <cellStyle name="إدخال 3 5 2 3" xfId="18844" xr:uid="{FA50A58A-21F5-45E9-81EE-B61F5F0A19A7}"/>
    <cellStyle name="إدخال 3 5 2 4" xfId="29852" xr:uid="{A97DE7DD-0EA7-4237-ABF7-9E2175F8335E}"/>
    <cellStyle name="إدخال 3 5 2 5" xfId="38227" xr:uid="{09CD0094-5CCF-4DD6-824D-9B05592B40BA}"/>
    <cellStyle name="إدخال 3 5 3" xfId="15152" xr:uid="{142A9E02-BBFE-437E-85A8-84A992BCF1A6}"/>
    <cellStyle name="إدخال 3 5 3 2" xfId="20889" xr:uid="{94F9CC78-EA34-4375-A221-CF5738427FFF}"/>
    <cellStyle name="إدخال 3 5 3 2 2" xfId="23376" xr:uid="{F48BD7E7-C57C-448A-9859-B1A8265A07AD}"/>
    <cellStyle name="إدخال 3 5 3 2 3" xfId="29855" xr:uid="{42B97721-0BA1-432B-8F07-784DDDE3052A}"/>
    <cellStyle name="إدخال 3 5 3 3" xfId="18845" xr:uid="{2190968F-E98E-47A3-BAF2-DB82D3C53D18}"/>
    <cellStyle name="إدخال 3 5 3 4" xfId="29854" xr:uid="{3F168AF5-30EF-4F9E-A24B-AB3D04355DFF}"/>
    <cellStyle name="إدخال 3 5 3 5" xfId="38228" xr:uid="{DD3DCB24-098A-46E7-8336-A04498373D34}"/>
    <cellStyle name="إدخال 3 5 4" xfId="15598" xr:uid="{1FD17181-864F-4101-B314-BB6D552D8593}"/>
    <cellStyle name="إدخال 3 5 4 2" xfId="20890" xr:uid="{EE53AA77-3A3D-4B80-9B14-26069D589DD0}"/>
    <cellStyle name="إدخال 3 5 4 2 2" xfId="23377" xr:uid="{95DE9144-8311-4E91-9329-C21A31CB54A0}"/>
    <cellStyle name="إدخال 3 5 4 2 3" xfId="29857" xr:uid="{704A4051-03B5-4B99-BCDD-E67F6C53074C}"/>
    <cellStyle name="إدخال 3 5 4 3" xfId="18846" xr:uid="{9B33644C-E33E-4099-94EC-9B1F46C04564}"/>
    <cellStyle name="إدخال 3 5 4 4" xfId="29856" xr:uid="{CD386DA0-8341-4AB0-92E0-1012E885548C}"/>
    <cellStyle name="إدخال 3 5 4 5" xfId="38229" xr:uid="{9876B5FF-DFDD-4D58-A2D3-3B6D7F68AF1F}"/>
    <cellStyle name="إدخال 3 5 5" xfId="20887" xr:uid="{0489874C-0385-457A-ADE6-B956F41A18E0}"/>
    <cellStyle name="إدخال 3 5 5 2" xfId="23374" xr:uid="{8988F892-4021-43AC-888C-C4846BED4B24}"/>
    <cellStyle name="إدخال 3 5 5 3" xfId="29858" xr:uid="{6F6E9404-69AC-438B-B560-86F3A8A5FCF6}"/>
    <cellStyle name="إدخال 3 5 6" xfId="18843" xr:uid="{9425B011-B0A0-4357-B813-3C7CBE3AD80B}"/>
    <cellStyle name="إدخال 3 5 7" xfId="29851" xr:uid="{15B80CB5-F763-4F8F-8EC3-6342A922C641}"/>
    <cellStyle name="إدخال 3 5 8" xfId="38226" xr:uid="{1F4D7D85-1AB6-479D-A233-EB2B7814D2B2}"/>
    <cellStyle name="إدخال 3 6" xfId="14151" xr:uid="{B778F5CD-AE01-47B7-A9A8-FC86A995C148}"/>
    <cellStyle name="إدخال 3 6 2" xfId="20891" xr:uid="{FD004E91-327B-4D80-A630-87F15203C694}"/>
    <cellStyle name="إدخال 3 6 2 2" xfId="23378" xr:uid="{6093CB1F-300E-4FAD-B756-1E5D46C1C13D}"/>
    <cellStyle name="إدخال 3 6 2 3" xfId="29860" xr:uid="{B371C39C-BB6D-4108-BF88-E594D0AC5D88}"/>
    <cellStyle name="إدخال 3 6 3" xfId="18847" xr:uid="{7DDB46CD-43E1-4E3C-B7F1-2EB881B350D6}"/>
    <cellStyle name="إدخال 3 6 4" xfId="29859" xr:uid="{227BC44E-6E08-4109-BFCB-857D936B5D2B}"/>
    <cellStyle name="إدخال 3 6 5" xfId="38230" xr:uid="{7E97D0D2-DAC6-4D56-8531-C8C7DC3E74BE}"/>
    <cellStyle name="إدخال 3 7" xfId="15143" xr:uid="{F6ACCEEB-231D-4B9A-96F6-DEDCFABC7287}"/>
    <cellStyle name="إدخال 3 7 2" xfId="20892" xr:uid="{7395B8EF-96B6-4E0A-94EA-170704B4E976}"/>
    <cellStyle name="إدخال 3 7 2 2" xfId="23379" xr:uid="{DB84EF52-2EEE-4C3B-B29C-3F5470681B2E}"/>
    <cellStyle name="إدخال 3 7 2 3" xfId="29862" xr:uid="{B24058FF-1ABF-4021-B8F3-F34665DD1428}"/>
    <cellStyle name="إدخال 3 7 3" xfId="18848" xr:uid="{767E591C-3667-49E0-86B8-002C1D812621}"/>
    <cellStyle name="إدخال 3 7 4" xfId="29861" xr:uid="{4C5B1B01-5C98-4B81-8DE1-20D89F1A4A21}"/>
    <cellStyle name="إدخال 3 7 5" xfId="38231" xr:uid="{390183F1-C9E3-49C4-A2F5-D8BDEA9DA60B}"/>
    <cellStyle name="إدخال 3 8" xfId="15589" xr:uid="{48F352EF-DDBE-4D0D-B4E4-E1CD01E7C34F}"/>
    <cellStyle name="إدخال 3 8 2" xfId="20893" xr:uid="{EF980E42-0129-4779-A5EE-E37B09A1C048}"/>
    <cellStyle name="إدخال 3 8 2 2" xfId="23380" xr:uid="{36C2ADB2-DCBE-446E-BE0E-B17750214190}"/>
    <cellStyle name="إدخال 3 8 2 3" xfId="29864" xr:uid="{64E05477-F311-4DB1-AF0B-8DB47C5E75D5}"/>
    <cellStyle name="إدخال 3 8 3" xfId="18849" xr:uid="{A05F4BCC-8C56-4514-A432-614F211378D2}"/>
    <cellStyle name="إدخال 3 8 4" xfId="29863" xr:uid="{27B558B1-7B75-42C5-99E3-13493A04AB98}"/>
    <cellStyle name="إدخال 3 8 5" xfId="38232" xr:uid="{78148CAF-60A7-4A60-AF19-973404B06710}"/>
    <cellStyle name="إدخال 3 9" xfId="20854" xr:uid="{32ACE50E-ED85-4974-9250-854026A4A246}"/>
    <cellStyle name="إدخال 3 9 2" xfId="23341" xr:uid="{3E1E27FA-856D-4FBC-8550-8BD5C963D0F8}"/>
    <cellStyle name="إدخال 3 9 3" xfId="29865" xr:uid="{079F5EAA-CD0A-492A-AACC-D555DCE59B54}"/>
    <cellStyle name="إدخال 4" xfId="13704" xr:uid="{DAEBF04F-451E-4A41-977F-1DCEE90DE5C6}"/>
    <cellStyle name="إدخال 4 10" xfId="38233" xr:uid="{76378CF1-01E5-499D-A21A-90C5B98CB850}"/>
    <cellStyle name="إدخال 4 2" xfId="13705" xr:uid="{8257BDFC-8A15-4854-A68B-0C09193D234D}"/>
    <cellStyle name="إدخال 4 2 2" xfId="13706" xr:uid="{CC5F3518-632D-43D3-A59E-BE5D12F3FDD6}"/>
    <cellStyle name="إدخال 4 2 2 2" xfId="14163" xr:uid="{666A7971-B9B2-4402-AA70-30E4D1896AE2}"/>
    <cellStyle name="إدخال 4 2 2 2 2" xfId="20897" xr:uid="{7821C928-9655-4ABF-8FF8-7A4AB57777C4}"/>
    <cellStyle name="إدخال 4 2 2 2 2 2" xfId="23384" xr:uid="{74D3B92D-8994-4541-8366-3066C88843A7}"/>
    <cellStyle name="إدخال 4 2 2 2 2 3" xfId="29870" xr:uid="{36C7A121-3FED-482E-865D-9F389C3150E8}"/>
    <cellStyle name="إدخال 4 2 2 2 3" xfId="18853" xr:uid="{CC59287C-A68B-4A4C-9476-4AF70B128B2E}"/>
    <cellStyle name="إدخال 4 2 2 2 4" xfId="29869" xr:uid="{EC56ABDE-7DC9-4291-A1C7-DC0212D48BE3}"/>
    <cellStyle name="إدخال 4 2 2 2 5" xfId="38236" xr:uid="{F55C1296-F2AF-421D-A500-0295085CD705}"/>
    <cellStyle name="إدخال 4 2 2 3" xfId="15155" xr:uid="{4CDB1CC2-2B31-44D7-9DE3-F500F305A8A1}"/>
    <cellStyle name="إدخال 4 2 2 3 2" xfId="20898" xr:uid="{A58AFE6F-A79E-4E29-9A46-C31C52BB5AE3}"/>
    <cellStyle name="إدخال 4 2 2 3 2 2" xfId="23385" xr:uid="{0E807DF8-C0AC-4311-9D32-4FB5EE7F810F}"/>
    <cellStyle name="إدخال 4 2 2 3 2 3" xfId="29872" xr:uid="{93E14F09-87E4-4502-BE1F-8F17A4193E99}"/>
    <cellStyle name="إدخال 4 2 2 3 3" xfId="18854" xr:uid="{0F52E67E-A939-46E6-8062-230B5BEA3901}"/>
    <cellStyle name="إدخال 4 2 2 3 4" xfId="29871" xr:uid="{AD59D7FB-EE40-41D5-B611-66A9B0D72347}"/>
    <cellStyle name="إدخال 4 2 2 3 5" xfId="38237" xr:uid="{BE55E4D8-275D-46B0-B78B-BA2C0E88DBD2}"/>
    <cellStyle name="إدخال 4 2 2 4" xfId="15601" xr:uid="{51B0DCEA-34E0-4E8A-95B5-204C5A188003}"/>
    <cellStyle name="إدخال 4 2 2 4 2" xfId="20899" xr:uid="{23DCEE5C-A3B1-406D-A736-30C966B772C9}"/>
    <cellStyle name="إدخال 4 2 2 4 2 2" xfId="23386" xr:uid="{BB3FA525-3A92-4223-A3F8-2A75C7342EE1}"/>
    <cellStyle name="إدخال 4 2 2 4 2 3" xfId="29874" xr:uid="{D01058ED-7AEB-4FD3-AC93-0B203D12940F}"/>
    <cellStyle name="إدخال 4 2 2 4 3" xfId="18855" xr:uid="{CF7A182E-ED71-4886-B4A7-DA1EF5F265F8}"/>
    <cellStyle name="إدخال 4 2 2 4 4" xfId="29873" xr:uid="{FD68B02D-D58D-4AE0-824B-47E5C268E00F}"/>
    <cellStyle name="إدخال 4 2 2 4 5" xfId="38238" xr:uid="{05EC1535-21B9-4D56-9857-87AA1C617AF0}"/>
    <cellStyle name="إدخال 4 2 2 5" xfId="20896" xr:uid="{CF845966-6CDF-4F43-8689-0472E7EBFCF3}"/>
    <cellStyle name="إدخال 4 2 2 5 2" xfId="23383" xr:uid="{61ECFAE2-5942-4E16-94EE-4DA5BA2F8DF6}"/>
    <cellStyle name="إدخال 4 2 2 5 3" xfId="29875" xr:uid="{F86BE7B8-6D6B-49AF-AFA4-88E754210FD7}"/>
    <cellStyle name="إدخال 4 2 2 6" xfId="18852" xr:uid="{FF611F64-7C1C-4DEB-A59C-EEC7AB978189}"/>
    <cellStyle name="إدخال 4 2 2 7" xfId="29868" xr:uid="{69369B6D-CF78-48D8-AA7F-8B6D5B6281DF}"/>
    <cellStyle name="إدخال 4 2 2 8" xfId="38235" xr:uid="{8BC6E9E0-E9FF-40AA-BD03-5D57BF7C4B53}"/>
    <cellStyle name="إدخال 4 2 3" xfId="14162" xr:uid="{9239E17B-9C9B-4404-BADB-747F45F8954D}"/>
    <cellStyle name="إدخال 4 2 3 2" xfId="20900" xr:uid="{28EBC4B7-53F9-43DB-9632-6AD16583B130}"/>
    <cellStyle name="إدخال 4 2 3 2 2" xfId="23387" xr:uid="{6DF2904E-4D11-4326-A30C-A29FC97AAFFD}"/>
    <cellStyle name="إدخال 4 2 3 2 3" xfId="29877" xr:uid="{365AEC1E-3CCD-467B-9A64-269A5244C0A1}"/>
    <cellStyle name="إدخال 4 2 3 3" xfId="18856" xr:uid="{67AEE323-9347-45DF-B185-3A5D128E392A}"/>
    <cellStyle name="إدخال 4 2 3 4" xfId="29876" xr:uid="{4DA351B1-1D1E-472A-BF37-FB129F087900}"/>
    <cellStyle name="إدخال 4 2 3 5" xfId="38239" xr:uid="{8A8B26C4-4038-407D-9902-D9AD50BAC7B2}"/>
    <cellStyle name="إدخال 4 2 4" xfId="15154" xr:uid="{DFFA2A31-5E18-4091-99E9-14B2646B077F}"/>
    <cellStyle name="إدخال 4 2 4 2" xfId="20901" xr:uid="{BA9B0F2E-088E-4785-A054-D0F63D3F651D}"/>
    <cellStyle name="إدخال 4 2 4 2 2" xfId="23388" xr:uid="{5E117D8F-24ED-42D6-9AC7-DFD0A986C82B}"/>
    <cellStyle name="إدخال 4 2 4 2 3" xfId="29879" xr:uid="{A4A0295A-22B6-48A0-9A8D-65E965E0BDB5}"/>
    <cellStyle name="إدخال 4 2 4 3" xfId="18857" xr:uid="{8AC553DC-3417-4175-BEE6-AC3D2C4CA7E7}"/>
    <cellStyle name="إدخال 4 2 4 4" xfId="29878" xr:uid="{3E066553-99E6-4ABD-8682-4AD3CE5C8351}"/>
    <cellStyle name="إدخال 4 2 4 5" xfId="38240" xr:uid="{38BFD644-C431-4471-AABE-CEC5CB4DE153}"/>
    <cellStyle name="إدخال 4 2 5" xfId="15600" xr:uid="{AE77A4C7-09C7-431E-B5C7-4C10B6F546EC}"/>
    <cellStyle name="إدخال 4 2 5 2" xfId="20902" xr:uid="{D3C574D2-1E88-4C33-91CF-A57B705AF37A}"/>
    <cellStyle name="إدخال 4 2 5 2 2" xfId="23389" xr:uid="{34DC0D6D-B573-4CEF-A2FE-69E9549DFFB3}"/>
    <cellStyle name="إدخال 4 2 5 2 3" xfId="29881" xr:uid="{B436A15C-CEE0-4E1E-8969-15A00E48D3B0}"/>
    <cellStyle name="إدخال 4 2 5 3" xfId="18858" xr:uid="{0FF756F8-8479-4374-BDD3-314F9FDF1AB5}"/>
    <cellStyle name="إدخال 4 2 5 4" xfId="29880" xr:uid="{AD3643F1-2DB1-4D93-A38D-E46E03FA6E2D}"/>
    <cellStyle name="إدخال 4 2 5 5" xfId="38241" xr:uid="{69578ECA-70A1-4C22-BBFF-8FD08E648AB3}"/>
    <cellStyle name="إدخال 4 2 6" xfId="20895" xr:uid="{88BA679D-BFF8-4044-8529-9D0D3195755E}"/>
    <cellStyle name="إدخال 4 2 6 2" xfId="23382" xr:uid="{79A410B1-D899-48CB-B85C-F5671009BEA7}"/>
    <cellStyle name="إدخال 4 2 6 3" xfId="29882" xr:uid="{BDEE92FA-FAB1-47C0-8A4F-B2C659E05F56}"/>
    <cellStyle name="إدخال 4 2 7" xfId="18851" xr:uid="{01391EA4-3800-451A-A5F5-8AED716E964B}"/>
    <cellStyle name="إدخال 4 2 8" xfId="29867" xr:uid="{DCF81C8A-18BC-4A7D-B7E4-159071CE986D}"/>
    <cellStyle name="إدخال 4 2 9" xfId="38234" xr:uid="{CC729B2F-86A3-4554-8FB7-4750CA8A50F5}"/>
    <cellStyle name="إدخال 4 3" xfId="13707" xr:uid="{36197915-23EC-4506-94C0-0AFF06595E35}"/>
    <cellStyle name="إدخال 4 3 2" xfId="14164" xr:uid="{106678AE-8B08-4184-8723-91743BF982F7}"/>
    <cellStyle name="إدخال 4 3 2 2" xfId="20904" xr:uid="{E0A319B3-D314-4918-88FC-D83A6A0EC2AA}"/>
    <cellStyle name="إدخال 4 3 2 2 2" xfId="23391" xr:uid="{6005137A-5215-4C0D-AFF4-BE51D257BC6A}"/>
    <cellStyle name="إدخال 4 3 2 2 3" xfId="29885" xr:uid="{28CAC0E2-AB7F-466C-986A-860095CDAC40}"/>
    <cellStyle name="إدخال 4 3 2 3" xfId="18860" xr:uid="{037D53FE-618C-4E32-B474-4CEC9DD8BFBF}"/>
    <cellStyle name="إدخال 4 3 2 4" xfId="29884" xr:uid="{2931B41A-ACC3-4561-83AE-0322807CDFA0}"/>
    <cellStyle name="إدخال 4 3 2 5" xfId="38243" xr:uid="{EA5BE59F-316E-489D-9E20-EBE4E30ABCE1}"/>
    <cellStyle name="إدخال 4 3 3" xfId="15156" xr:uid="{D8A1E6BF-394B-48B5-9E56-EE26A41B7A40}"/>
    <cellStyle name="إدخال 4 3 3 2" xfId="20905" xr:uid="{039434FF-5B4F-471C-A3A7-741AABF1D210}"/>
    <cellStyle name="إدخال 4 3 3 2 2" xfId="23392" xr:uid="{AA01775D-448C-4BB4-BE6B-17435CA7EDF9}"/>
    <cellStyle name="إدخال 4 3 3 2 3" xfId="29887" xr:uid="{5DC656A4-94B1-453A-860B-2A917B4BB262}"/>
    <cellStyle name="إدخال 4 3 3 3" xfId="18861" xr:uid="{D3FA03A3-C526-4EA4-BBEF-AEB4A4A8F864}"/>
    <cellStyle name="إدخال 4 3 3 4" xfId="29886" xr:uid="{B9993CFF-C6A1-4282-8661-AD5CB3B8F386}"/>
    <cellStyle name="إدخال 4 3 3 5" xfId="38244" xr:uid="{D01FB733-25E5-4C0F-B455-24AE1D085374}"/>
    <cellStyle name="إدخال 4 3 4" xfId="15602" xr:uid="{CC1B9593-B57E-4C64-9D48-3BEDF5BB2ECB}"/>
    <cellStyle name="إدخال 4 3 4 2" xfId="20906" xr:uid="{6B4AE993-A337-49D7-B463-8CEC5EF54995}"/>
    <cellStyle name="إدخال 4 3 4 2 2" xfId="23393" xr:uid="{EF55BF44-23CF-4A2B-B0C5-7DF84E2579BB}"/>
    <cellStyle name="إدخال 4 3 4 2 3" xfId="29889" xr:uid="{89D142A4-C340-4BA7-9845-BA044B2929FE}"/>
    <cellStyle name="إدخال 4 3 4 3" xfId="18862" xr:uid="{F171C742-254F-4093-BF01-43D41B0E8626}"/>
    <cellStyle name="إدخال 4 3 4 4" xfId="29888" xr:uid="{6765ACF7-8700-49D7-91C2-254561A0AB8C}"/>
    <cellStyle name="إدخال 4 3 4 5" xfId="38245" xr:uid="{CC168E47-49BC-490F-B2DC-1C9AA049FCA7}"/>
    <cellStyle name="إدخال 4 3 5" xfId="20903" xr:uid="{9817E31C-A9D5-4E32-8FA6-8936A6F2A4B3}"/>
    <cellStyle name="إدخال 4 3 5 2" xfId="23390" xr:uid="{82F54C97-F09F-4010-9586-5BC40F2892F8}"/>
    <cellStyle name="إدخال 4 3 5 3" xfId="29890" xr:uid="{6C0C7E28-025E-4412-8533-1439AF818F8E}"/>
    <cellStyle name="إدخال 4 3 6" xfId="18859" xr:uid="{AA45F6C9-65D5-4A79-9008-B1646C15B538}"/>
    <cellStyle name="إدخال 4 3 7" xfId="29883" xr:uid="{6158E736-F0EF-4956-9D20-D68CE6E8616D}"/>
    <cellStyle name="إدخال 4 3 8" xfId="38242" xr:uid="{1515A396-8809-4BAE-AFED-6CC1D6BAC8E9}"/>
    <cellStyle name="إدخال 4 4" xfId="14161" xr:uid="{7518C8FD-9C5A-460B-BBC7-267D5298FC15}"/>
    <cellStyle name="إدخال 4 4 2" xfId="20907" xr:uid="{BE6C99D8-A058-480C-AC77-8EBD68070E74}"/>
    <cellStyle name="إدخال 4 4 2 2" xfId="23394" xr:uid="{F96ADABC-5A91-4A9B-A538-05BEAEE96926}"/>
    <cellStyle name="إدخال 4 4 2 3" xfId="29892" xr:uid="{EC073EB2-2341-4BA4-B0C8-4A7F279F82D2}"/>
    <cellStyle name="إدخال 4 4 3" xfId="18863" xr:uid="{2519A35A-E763-427E-97DF-2C2F9EAF95F3}"/>
    <cellStyle name="إدخال 4 4 4" xfId="29891" xr:uid="{5E747237-EBEF-4E6B-9ADC-252E2CAAA5CF}"/>
    <cellStyle name="إدخال 4 4 5" xfId="38246" xr:uid="{5FD4AE05-FBC6-4346-8916-C51E92AC56D9}"/>
    <cellStyle name="إدخال 4 5" xfId="15153" xr:uid="{AEADA3A1-E25D-42C5-801F-7B2C070F0655}"/>
    <cellStyle name="إدخال 4 5 2" xfId="20908" xr:uid="{8234AA60-D31F-47F5-892C-CB4D7FC6641A}"/>
    <cellStyle name="إدخال 4 5 2 2" xfId="23395" xr:uid="{4EFAC471-3CC6-48F8-A5F5-5E19FA14C01F}"/>
    <cellStyle name="إدخال 4 5 2 3" xfId="29894" xr:uid="{46D85297-E84A-4028-BAC1-6439DF81D436}"/>
    <cellStyle name="إدخال 4 5 3" xfId="18864" xr:uid="{F56F4ABD-D907-4D66-B868-9A0F939A7D38}"/>
    <cellStyle name="إدخال 4 5 4" xfId="29893" xr:uid="{CF525FC0-D98E-49E5-A657-D88C4BB536E9}"/>
    <cellStyle name="إدخال 4 5 5" xfId="38247" xr:uid="{4A11D584-18AE-4960-89A2-66D70B387E30}"/>
    <cellStyle name="إدخال 4 6" xfId="15599" xr:uid="{7B5A4FF7-11DB-42E1-901B-7DCBC740A12B}"/>
    <cellStyle name="إدخال 4 6 2" xfId="20909" xr:uid="{48990764-B4EA-49BD-8D84-502D951EABF6}"/>
    <cellStyle name="إدخال 4 6 2 2" xfId="23396" xr:uid="{6AE3F2BD-72E7-4E87-8EC5-3B19E0C43037}"/>
    <cellStyle name="إدخال 4 6 2 3" xfId="29896" xr:uid="{C0FE1FD1-28D4-4F95-8754-8610D0709EC1}"/>
    <cellStyle name="إدخال 4 6 3" xfId="18865" xr:uid="{D8C89603-858B-441D-9AE1-87A70AF0EBFD}"/>
    <cellStyle name="إدخال 4 6 4" xfId="29895" xr:uid="{41BF5B07-81DC-48B9-996F-2AAF81D3E03C}"/>
    <cellStyle name="إدخال 4 6 5" xfId="38248" xr:uid="{966EF6DF-8664-40FA-9CD9-7F17DA09D1E9}"/>
    <cellStyle name="إدخال 4 7" xfId="20894" xr:uid="{DBCE2615-0DD7-4485-BAF8-BB4454D585FB}"/>
    <cellStyle name="إدخال 4 7 2" xfId="23381" xr:uid="{85625ADD-2E8E-4D28-8009-824AA01B3FFA}"/>
    <cellStyle name="إدخال 4 7 3" xfId="29897" xr:uid="{00FA96FC-F1D6-45AF-BA4A-3CCE7AD58AC5}"/>
    <cellStyle name="إدخال 4 8" xfId="18850" xr:uid="{0B519F31-D74B-4933-811D-40DFA318D86E}"/>
    <cellStyle name="إدخال 4 9" xfId="29866" xr:uid="{A8649E14-AB04-42BA-BD13-AA0ACE7BAA64}"/>
    <cellStyle name="إدخال 5" xfId="13708" xr:uid="{D4D875BE-CF21-42CC-87DA-705602DDFDE8}"/>
    <cellStyle name="إدخال 5 2" xfId="13709" xr:uid="{C562AB06-38AA-4183-9CD9-ACDB2407B2F2}"/>
    <cellStyle name="إدخال 5 2 2" xfId="14166" xr:uid="{3991A5BC-098C-4548-B183-5F520A7BB813}"/>
    <cellStyle name="إدخال 5 2 2 2" xfId="20912" xr:uid="{1FF100EE-A0AF-4471-BF80-B3B824782F3A}"/>
    <cellStyle name="إدخال 5 2 2 2 2" xfId="23399" xr:uid="{E0E6F489-A5B1-40F9-8612-A44307E93B70}"/>
    <cellStyle name="إدخال 5 2 2 2 3" xfId="29901" xr:uid="{52E075DC-0AAC-4B26-BCE8-096EE7E85FA2}"/>
    <cellStyle name="إدخال 5 2 2 3" xfId="18868" xr:uid="{6E1B8415-FB0E-48B8-80AB-63486C9B57DE}"/>
    <cellStyle name="إدخال 5 2 2 4" xfId="29900" xr:uid="{28CA1A52-0DD0-4902-BC18-502ECA7D8C2B}"/>
    <cellStyle name="إدخال 5 2 2 5" xfId="38251" xr:uid="{130ECEE9-1EA6-4AAC-960C-DDCBC4FE5783}"/>
    <cellStyle name="إدخال 5 2 3" xfId="15158" xr:uid="{53555B6A-8E04-4996-8A24-09F9B65F4E5F}"/>
    <cellStyle name="إدخال 5 2 3 2" xfId="20913" xr:uid="{5FB17897-735F-4CD8-92EA-C938891DC711}"/>
    <cellStyle name="إدخال 5 2 3 2 2" xfId="23400" xr:uid="{77EEA6C0-D070-4CA3-BFB8-25AF7A489838}"/>
    <cellStyle name="إدخال 5 2 3 2 3" xfId="29903" xr:uid="{008E2757-3C78-47DB-8886-78F859CCC516}"/>
    <cellStyle name="إدخال 5 2 3 3" xfId="18869" xr:uid="{CA3A42DA-C40C-4919-BCBA-D2EF2977CEE4}"/>
    <cellStyle name="إدخال 5 2 3 4" xfId="29902" xr:uid="{B649F349-06C7-42FD-91CC-49352BE0A2D5}"/>
    <cellStyle name="إدخال 5 2 3 5" xfId="38252" xr:uid="{F3C6B97C-308C-488D-9E97-B9C4B2AEBC67}"/>
    <cellStyle name="إدخال 5 2 4" xfId="15604" xr:uid="{AA70C79C-7630-466D-B5D2-899EE5F66D29}"/>
    <cellStyle name="إدخال 5 2 4 2" xfId="20914" xr:uid="{770D209E-C4A1-4FCE-AEFD-C5436D47182D}"/>
    <cellStyle name="إدخال 5 2 4 2 2" xfId="23401" xr:uid="{2837C7A2-BD1C-487E-930C-2F71633FFBFD}"/>
    <cellStyle name="إدخال 5 2 4 2 3" xfId="29905" xr:uid="{967CD7CD-6084-433E-9235-30D7B6D4E69C}"/>
    <cellStyle name="إدخال 5 2 4 3" xfId="18870" xr:uid="{E1A58450-2A1F-4AC3-B4BB-099C3D7C7A08}"/>
    <cellStyle name="إدخال 5 2 4 4" xfId="29904" xr:uid="{B8848E72-5D22-4D70-AF3A-49AA1AD596C6}"/>
    <cellStyle name="إدخال 5 2 4 5" xfId="38253" xr:uid="{A0EE1191-AA0E-484D-A4F8-38A89DED3C4B}"/>
    <cellStyle name="إدخال 5 2 5" xfId="20911" xr:uid="{5343B9D9-3E8F-426C-A224-0D95D35AFA9B}"/>
    <cellStyle name="إدخال 5 2 5 2" xfId="23398" xr:uid="{7AD9FA6B-8694-4D31-8FD6-2DD95D5B783E}"/>
    <cellStyle name="إدخال 5 2 5 3" xfId="29906" xr:uid="{CDA22B01-C93F-43A0-B3EB-59D16164AE1D}"/>
    <cellStyle name="إدخال 5 2 6" xfId="18867" xr:uid="{1485DCF5-989E-4E4E-A206-03C5E39297EE}"/>
    <cellStyle name="إدخال 5 2 7" xfId="29899" xr:uid="{CEE543EB-6E62-4C42-92A5-826F4CDCB83A}"/>
    <cellStyle name="إدخال 5 2 8" xfId="38250" xr:uid="{1CE59A06-71B2-4D4B-B7E9-928D3FC5E035}"/>
    <cellStyle name="إدخال 5 3" xfId="14165" xr:uid="{DF5E3427-D42D-4FA5-801F-941712D1D0AD}"/>
    <cellStyle name="إدخال 5 3 2" xfId="20915" xr:uid="{236066EE-FC2D-475D-8655-3C4CF8BB18FA}"/>
    <cellStyle name="إدخال 5 3 2 2" xfId="23402" xr:uid="{E45C48A1-D873-4204-8E39-9E159898523D}"/>
    <cellStyle name="إدخال 5 3 2 3" xfId="29908" xr:uid="{67ED2CFC-9071-4D93-A779-C248AA63DBC0}"/>
    <cellStyle name="إدخال 5 3 3" xfId="18871" xr:uid="{94BDB2ED-BEA5-4D19-8317-C0C671499FE3}"/>
    <cellStyle name="إدخال 5 3 4" xfId="29907" xr:uid="{EE2ECA26-E3B3-4425-9E4F-8686B183AA24}"/>
    <cellStyle name="إدخال 5 3 5" xfId="38254" xr:uid="{1B10021D-B33D-4CE3-8461-7D1C797034E9}"/>
    <cellStyle name="إدخال 5 4" xfId="15157" xr:uid="{2109CEEB-A696-4E39-A061-7EEE02A0A5BC}"/>
    <cellStyle name="إدخال 5 4 2" xfId="20916" xr:uid="{18BA4AB1-5164-4BBE-A4FC-3347D544A5EE}"/>
    <cellStyle name="إدخال 5 4 2 2" xfId="23403" xr:uid="{5CF10208-3D43-417B-959D-88AEF968934F}"/>
    <cellStyle name="إدخال 5 4 2 3" xfId="29910" xr:uid="{DEB21B98-EECB-4558-B5D7-9307B9249A77}"/>
    <cellStyle name="إدخال 5 4 3" xfId="18872" xr:uid="{6CAC7ACA-149C-44CC-9C4D-5EED50FC8714}"/>
    <cellStyle name="إدخال 5 4 4" xfId="29909" xr:uid="{54582065-D716-4636-9E0D-6F780534DC60}"/>
    <cellStyle name="إدخال 5 4 5" xfId="38255" xr:uid="{6F529ED5-1B00-4C8A-806B-617C1A0D4215}"/>
    <cellStyle name="إدخال 5 5" xfId="15603" xr:uid="{0F7E01B7-A62D-40E8-99E7-22C6EF39BEB5}"/>
    <cellStyle name="إدخال 5 5 2" xfId="20917" xr:uid="{D282F78E-C1F0-4FCC-AC0A-99F3692C5F2A}"/>
    <cellStyle name="إدخال 5 5 2 2" xfId="23404" xr:uid="{29815ECA-6C54-4F22-977A-2E900CFBFE8E}"/>
    <cellStyle name="إدخال 5 5 2 3" xfId="29912" xr:uid="{0842026B-3614-4C94-9C5F-CD94E5AFB429}"/>
    <cellStyle name="إدخال 5 5 3" xfId="18873" xr:uid="{BE3269FD-CE97-4A0C-B11A-88AAD47D763B}"/>
    <cellStyle name="إدخال 5 5 4" xfId="29911" xr:uid="{4DC08EB4-59C7-40AE-A9D9-4EA5AFD34BAA}"/>
    <cellStyle name="إدخال 5 5 5" xfId="38256" xr:uid="{2683BE8B-0EF2-4E1F-A586-E17CF95F474F}"/>
    <cellStyle name="إدخال 5 6" xfId="20910" xr:uid="{AC52BA19-5F94-4922-93D3-C0F6868EB708}"/>
    <cellStyle name="إدخال 5 6 2" xfId="23397" xr:uid="{5FCD5516-CF6C-4E2C-969F-35A9CE581A81}"/>
    <cellStyle name="إدخال 5 6 3" xfId="29913" xr:uid="{17D040C4-3E83-4E30-8711-49B4EE9A42DA}"/>
    <cellStyle name="إدخال 5 7" xfId="18866" xr:uid="{8262EC76-B7FA-499C-91D5-1B2BE221E3F9}"/>
    <cellStyle name="إدخال 5 8" xfId="29898" xr:uid="{9ECD8B66-EAA6-46EF-A6BE-3FEC6BA11202}"/>
    <cellStyle name="إدخال 5 9" xfId="38249" xr:uid="{282EF8C6-F0E7-443A-A4FA-EF50B8AA1638}"/>
    <cellStyle name="إدخال 6" xfId="13710" xr:uid="{0A48EEB7-488B-49B8-916D-1FFE7FF14CA9}"/>
    <cellStyle name="إدخال 6 2" xfId="13711" xr:uid="{41E20604-ADCC-49D1-B9D6-2747BB153281}"/>
    <cellStyle name="إدخال 6 2 2" xfId="14168" xr:uid="{75317F50-069C-4569-BDF7-B9306032588F}"/>
    <cellStyle name="إدخال 6 2 2 2" xfId="20920" xr:uid="{D19164E1-CB9F-4BE7-A739-17800A487D52}"/>
    <cellStyle name="إدخال 6 2 2 2 2" xfId="23407" xr:uid="{5D0BCA21-2244-4C2F-9569-09544DE2B489}"/>
    <cellStyle name="إدخال 6 2 2 2 3" xfId="29917" xr:uid="{7939DF3F-3A58-4936-8B4F-064C86511336}"/>
    <cellStyle name="إدخال 6 2 2 3" xfId="18876" xr:uid="{A928DB56-0BB7-4623-A455-D5838274DFC4}"/>
    <cellStyle name="إدخال 6 2 2 4" xfId="29916" xr:uid="{FDE8504F-E566-4E33-86E5-62F4F39BC237}"/>
    <cellStyle name="إدخال 6 2 2 5" xfId="38259" xr:uid="{0EA34B90-6185-4A6F-A925-2275336007E2}"/>
    <cellStyle name="إدخال 6 2 3" xfId="15160" xr:uid="{B18D3050-B31B-4300-AD9F-7879A6C1AA9A}"/>
    <cellStyle name="إدخال 6 2 3 2" xfId="20921" xr:uid="{B6FF6952-3EBD-49FD-8099-FFA9F1F163BC}"/>
    <cellStyle name="إدخال 6 2 3 2 2" xfId="23408" xr:uid="{607EB508-E9EB-449A-9212-0917A7BFBB87}"/>
    <cellStyle name="إدخال 6 2 3 2 3" xfId="29919" xr:uid="{FD62230D-70BA-43CC-85D2-FA99D67787F4}"/>
    <cellStyle name="إدخال 6 2 3 3" xfId="18877" xr:uid="{ED673543-50D8-47B7-83D7-C092B64C14E7}"/>
    <cellStyle name="إدخال 6 2 3 4" xfId="29918" xr:uid="{D97811D0-5ECA-4512-91F7-D351D5FAFF69}"/>
    <cellStyle name="إدخال 6 2 3 5" xfId="38260" xr:uid="{28FB4A36-6A4D-4E59-B1A6-E95BD78126AB}"/>
    <cellStyle name="إدخال 6 2 4" xfId="15606" xr:uid="{D30DE627-E609-468D-9577-B99D914C0D6B}"/>
    <cellStyle name="إدخال 6 2 4 2" xfId="20922" xr:uid="{E6F424B7-D7F8-4C13-93C3-94D65D40EBFD}"/>
    <cellStyle name="إدخال 6 2 4 2 2" xfId="23409" xr:uid="{B0ABDB34-C65D-44CF-9237-684C41F24007}"/>
    <cellStyle name="إدخال 6 2 4 2 3" xfId="29921" xr:uid="{62449316-2620-40A9-BC7E-89EF2D7A698D}"/>
    <cellStyle name="إدخال 6 2 4 3" xfId="18878" xr:uid="{E075D8C6-F441-4702-99EB-802821170313}"/>
    <cellStyle name="إدخال 6 2 4 4" xfId="29920" xr:uid="{A25131CA-D624-4A55-8404-83E4F5CFFB90}"/>
    <cellStyle name="إدخال 6 2 4 5" xfId="38261" xr:uid="{C8755808-0A2E-4CA7-8936-E71CE7922B9B}"/>
    <cellStyle name="إدخال 6 2 5" xfId="20919" xr:uid="{3E5FBE44-0AA2-4A2E-B75B-B886174C8B81}"/>
    <cellStyle name="إدخال 6 2 5 2" xfId="23406" xr:uid="{2BE07DA5-3198-4BD0-9454-D154DFD1E787}"/>
    <cellStyle name="إدخال 6 2 5 3" xfId="29922" xr:uid="{940EBD5D-A945-43E1-BA98-9882613C5C04}"/>
    <cellStyle name="إدخال 6 2 6" xfId="18875" xr:uid="{CF8F2822-50F3-47F1-8720-87E8AC67842E}"/>
    <cellStyle name="إدخال 6 2 7" xfId="29915" xr:uid="{F87BFB43-B3D9-4267-A699-A9D8A92FE80D}"/>
    <cellStyle name="إدخال 6 2 8" xfId="38258" xr:uid="{376B4A1F-F44C-420D-86CD-7E414F2D96E4}"/>
    <cellStyle name="إدخال 6 3" xfId="14167" xr:uid="{2312FB96-E1A8-42FB-9A3C-41AEA6DD51C1}"/>
    <cellStyle name="إدخال 6 3 2" xfId="20923" xr:uid="{D5A54227-BFEB-44A3-9612-624558183F34}"/>
    <cellStyle name="إدخال 6 3 2 2" xfId="23410" xr:uid="{9884E69A-CDC9-419C-94BD-FCCF17C3EB31}"/>
    <cellStyle name="إدخال 6 3 2 3" xfId="29924" xr:uid="{BE9CCEDD-0F67-4256-B97E-D2A509AEAEFD}"/>
    <cellStyle name="إدخال 6 3 3" xfId="18879" xr:uid="{D760CA0D-2465-4DA3-AFC6-6351EB574396}"/>
    <cellStyle name="إدخال 6 3 4" xfId="29923" xr:uid="{CCD33B7C-D3D3-429A-94D5-FDEA088636DA}"/>
    <cellStyle name="إدخال 6 3 5" xfId="38262" xr:uid="{3A73D11C-C5DA-4BED-A42B-D316910E90AE}"/>
    <cellStyle name="إدخال 6 4" xfId="15159" xr:uid="{710D0C39-0FBD-4325-BC22-D2FFD181EF54}"/>
    <cellStyle name="إدخال 6 4 2" xfId="20924" xr:uid="{54E3284E-943A-4FD2-8B44-343DB13CC7AB}"/>
    <cellStyle name="إدخال 6 4 2 2" xfId="23411" xr:uid="{1FC3BBD5-24D8-4500-8177-1D350E9B662C}"/>
    <cellStyle name="إدخال 6 4 2 3" xfId="29926" xr:uid="{0891D5B4-6FF8-4F92-BAD6-EEEBAAA09C14}"/>
    <cellStyle name="إدخال 6 4 3" xfId="18880" xr:uid="{0CDE6241-E637-4ADB-8D65-7E216CC8914C}"/>
    <cellStyle name="إدخال 6 4 4" xfId="29925" xr:uid="{7751F30A-F52E-4602-8977-339167471805}"/>
    <cellStyle name="إدخال 6 4 5" xfId="38263" xr:uid="{59D6F55A-9D9A-4061-B7C7-D5D4E3347607}"/>
    <cellStyle name="إدخال 6 5" xfId="15605" xr:uid="{60DBF2C8-A8D8-4982-A970-DEB5DA3CE468}"/>
    <cellStyle name="إدخال 6 5 2" xfId="20925" xr:uid="{6DA4D949-59E0-4CCF-9AB2-DA07825AADBF}"/>
    <cellStyle name="إدخال 6 5 2 2" xfId="23412" xr:uid="{AED54854-7CD2-4A25-BFC8-C698FB57BEB0}"/>
    <cellStyle name="إدخال 6 5 2 3" xfId="29928" xr:uid="{86683933-0E32-4D38-AA19-6B8CEA9BA8D0}"/>
    <cellStyle name="إدخال 6 5 3" xfId="18881" xr:uid="{97525D34-E1A5-4609-8D55-8789CE755B7A}"/>
    <cellStyle name="إدخال 6 5 4" xfId="29927" xr:uid="{FED2D5B2-3E1B-4329-B36F-06BA23F5E05B}"/>
    <cellStyle name="إدخال 6 5 5" xfId="38264" xr:uid="{DA7DFCFB-EA3E-4D82-A36D-4A15AF9251BA}"/>
    <cellStyle name="إدخال 6 6" xfId="20918" xr:uid="{E3F6AA33-B4DE-4CF1-B11E-42021A47E5B1}"/>
    <cellStyle name="إدخال 6 6 2" xfId="23405" xr:uid="{33F51CA3-E159-4702-B648-C72C67110FC4}"/>
    <cellStyle name="إدخال 6 6 3" xfId="29929" xr:uid="{7F9E202A-7775-43BD-A465-33331A9F4A9F}"/>
    <cellStyle name="إدخال 6 7" xfId="18874" xr:uid="{5211AE0A-CE48-4240-B7C2-BAB0A0F27631}"/>
    <cellStyle name="إدخال 6 8" xfId="29914" xr:uid="{347B8A88-7596-4654-88A7-D3C18C9AAD6F}"/>
    <cellStyle name="إدخال 6 9" xfId="38257" xr:uid="{03A00BF2-2E09-4E1F-89A7-3E8409CCBE3B}"/>
    <cellStyle name="إدخال 7" xfId="13712" xr:uid="{2086AE84-5AB3-477A-9FDF-E196BF5D3F9B}"/>
    <cellStyle name="إدخال 7 2" xfId="14169" xr:uid="{C55A7779-C17F-4B36-9CB9-80C150CE465C}"/>
    <cellStyle name="إدخال 7 2 2" xfId="20927" xr:uid="{24AE94A4-8FF6-449E-BD80-9829390C69CF}"/>
    <cellStyle name="إدخال 7 2 2 2" xfId="23414" xr:uid="{15A97F23-1F6F-4BEE-A90E-D04D106FA1D5}"/>
    <cellStyle name="إدخال 7 2 2 3" xfId="29932" xr:uid="{F2620190-3AC4-40BA-B253-DD140FE819EA}"/>
    <cellStyle name="إدخال 7 2 3" xfId="18883" xr:uid="{048A8F45-5C54-402E-90E8-A60E6C51C969}"/>
    <cellStyle name="إدخال 7 2 4" xfId="29931" xr:uid="{8BF603E5-DB81-4447-84D8-AB609580A810}"/>
    <cellStyle name="إدخال 7 2 5" xfId="38266" xr:uid="{E035BE53-4BE9-40F8-B53F-440BDA71E864}"/>
    <cellStyle name="إدخال 7 3" xfId="15161" xr:uid="{61067D15-792A-4728-AC02-BCE536375663}"/>
    <cellStyle name="إدخال 7 3 2" xfId="20928" xr:uid="{90FB452F-8F49-4464-B816-EE78CAAA8B2F}"/>
    <cellStyle name="إدخال 7 3 2 2" xfId="23415" xr:uid="{FB545A15-05D0-4643-B2BB-42B1B94C0E57}"/>
    <cellStyle name="إدخال 7 3 2 3" xfId="29934" xr:uid="{1BAAC611-0A21-4F73-A332-A61B8818665C}"/>
    <cellStyle name="إدخال 7 3 3" xfId="18884" xr:uid="{4A591CBB-44AE-4714-8999-A425F348DFAD}"/>
    <cellStyle name="إدخال 7 3 4" xfId="29933" xr:uid="{47B75770-A292-43B9-97D9-639C53026000}"/>
    <cellStyle name="إدخال 7 3 5" xfId="38267" xr:uid="{D60D0177-014B-4FB5-B912-FFE2092D62EB}"/>
    <cellStyle name="إدخال 7 4" xfId="15607" xr:uid="{388290E4-58FD-49A2-B27C-CA05E3722D0C}"/>
    <cellStyle name="إدخال 7 4 2" xfId="20929" xr:uid="{9A5E78A5-6BB2-4045-9089-15BF69C8B9CC}"/>
    <cellStyle name="إدخال 7 4 2 2" xfId="23416" xr:uid="{0C481CD3-84A0-4A00-A675-517C674BCB26}"/>
    <cellStyle name="إدخال 7 4 2 3" xfId="29936" xr:uid="{84E75220-4001-4E93-A2B2-B5E892EDB12E}"/>
    <cellStyle name="إدخال 7 4 3" xfId="18885" xr:uid="{3FD0E572-7B84-467E-B1F7-F9146BF3FCD6}"/>
    <cellStyle name="إدخال 7 4 4" xfId="29935" xr:uid="{428046D3-1071-4913-926A-7AFBB364C840}"/>
    <cellStyle name="إدخال 7 4 5" xfId="38268" xr:uid="{0D8ECDB9-1696-4A7C-9A1E-D38A1DD3C122}"/>
    <cellStyle name="إدخال 7 5" xfId="20926" xr:uid="{2885EB2D-452D-4235-8489-7CB6E334CCC7}"/>
    <cellStyle name="إدخال 7 5 2" xfId="23413" xr:uid="{CB10F3F9-C0A8-4925-885C-93A0A640B9C8}"/>
    <cellStyle name="إدخال 7 5 3" xfId="29937" xr:uid="{3D212E6E-6D73-4EB3-B24B-588C92B006B6}"/>
    <cellStyle name="إدخال 7 6" xfId="18882" xr:uid="{8927C3DD-66AD-4703-85F0-6A14927D6E3E}"/>
    <cellStyle name="إدخال 7 7" xfId="29930" xr:uid="{5FBA9E3F-7E80-41FD-A1FD-8B046F11D33F}"/>
    <cellStyle name="إدخال 7 8" xfId="38265" xr:uid="{932BCC73-01A3-4181-98E7-F8E12125BE63}"/>
    <cellStyle name="إدخال 8" xfId="13673" xr:uid="{8365FB67-55AD-43D5-ABBD-D36BBAFFBEE4}"/>
    <cellStyle name="إدخال 8 2" xfId="14840" xr:uid="{D7BCE2EA-8700-4E56-9BD5-6D18F34494FE}"/>
    <cellStyle name="إدخال 8 2 2" xfId="20930" xr:uid="{C9929D54-DA6F-4A33-9BC5-FF06EF5EC0E3}"/>
    <cellStyle name="إدخال 8 2 3" xfId="23417" xr:uid="{68345FE0-7AC4-4F72-904B-FB42AE81FD16}"/>
    <cellStyle name="إدخال 8 2 4" xfId="29939" xr:uid="{C74A4D85-C907-475B-9FCC-21EB1DEAAB04}"/>
    <cellStyle name="إدخال 8 2 5" xfId="38270" xr:uid="{1FE8D3EA-3499-401C-8495-130FE5C3F64E}"/>
    <cellStyle name="إدخال 8 3" xfId="18886" xr:uid="{9A25FCBF-166A-430E-9081-175FAB326982}"/>
    <cellStyle name="إدخال 8 4" xfId="29938" xr:uid="{A9F859BA-FD51-4913-8B40-0ED3CAF0EEAE}"/>
    <cellStyle name="إدخال 8 5" xfId="38269" xr:uid="{EC973A63-13AE-4E1C-9938-14F5F5751C20}"/>
    <cellStyle name="إدخال 9" xfId="14130" xr:uid="{79B2BA20-35D2-495A-B798-FD03F8D60B17}"/>
    <cellStyle name="إدخال 9 2" xfId="20931" xr:uid="{9BAAE2B4-4B8B-4884-8191-91B61288C2B6}"/>
    <cellStyle name="إدخال 9 2 2" xfId="23418" xr:uid="{5DC68CD9-DB37-4032-B0B5-A1E12E9EC8DD}"/>
    <cellStyle name="إدخال 9 2 3" xfId="29941" xr:uid="{76B029A9-9B3A-447E-B208-ED966135C495}"/>
    <cellStyle name="إدخال 9 3" xfId="18887" xr:uid="{24FC0F88-BBF4-43F5-B822-D94065C31650}"/>
    <cellStyle name="إدخال 9 4" xfId="29940" xr:uid="{25795FE5-DFD0-4BDE-993B-82CFE6BA104A}"/>
    <cellStyle name="إدخال 9 5" xfId="38271" xr:uid="{00648AF4-7B1C-408B-9A34-873F1A7EA64F}"/>
    <cellStyle name="الإجمالي" xfId="1618" xr:uid="{760E09DB-69D2-4AB5-B715-A4BA89DCD2C8}"/>
    <cellStyle name="الإجمالي 10" xfId="20932" xr:uid="{347F7623-922F-40B5-B6C0-50F309B2B03F}"/>
    <cellStyle name="الإجمالي 10 2" xfId="29943" xr:uid="{3B903E0D-80BF-454E-AF93-3DD9EF519648}"/>
    <cellStyle name="الإجمالي 11" xfId="18888" xr:uid="{542D6D69-E8A2-482B-BE90-FE3D6AFBC940}"/>
    <cellStyle name="الإجمالي 12" xfId="29942" xr:uid="{42425A60-1708-4F77-8F45-3EEE6399440A}"/>
    <cellStyle name="الإجمالي 13" xfId="31399" xr:uid="{9FF4BDCD-6EF1-43C9-BBA9-C19C781D4011}"/>
    <cellStyle name="الإجمالي 14" xfId="38272" xr:uid="{A008C7BA-F6B3-4674-9FE0-A0C2188225DD}"/>
    <cellStyle name="الإجمالي 15" xfId="39352" xr:uid="{AD0FCF28-9136-4FB7-96D5-24472CE1FE15}"/>
    <cellStyle name="الإجمالي 2" xfId="11046" xr:uid="{60EB0462-F960-49E6-83DB-ED8EC2A16E9A}"/>
    <cellStyle name="الإجمالي 2 10" xfId="15608" xr:uid="{645BAE50-A59A-4CBB-8D05-FE6EA10333C9}"/>
    <cellStyle name="الإجمالي 2 10 2" xfId="20934" xr:uid="{70EAB08A-8559-46F3-A024-DA4E114246D3}"/>
    <cellStyle name="الإجمالي 2 10 2 2" xfId="23420" xr:uid="{BD61780C-2955-432D-895F-87EED8B8E6F6}"/>
    <cellStyle name="الإجمالي 2 10 2 3" xfId="29946" xr:uid="{6BBBF3D2-A23B-4A55-A71E-2848AB0A38BB}"/>
    <cellStyle name="الإجمالي 2 10 3" xfId="18890" xr:uid="{E09D22E6-75A3-4371-A28A-630872CD57D4}"/>
    <cellStyle name="الإجمالي 2 10 4" xfId="22036" xr:uid="{84002F63-99EA-42A5-84CF-210882CFE95F}"/>
    <cellStyle name="الإجمالي 2 10 5" xfId="29945" xr:uid="{903B39D2-2705-477B-8C57-773980FCBD7C}"/>
    <cellStyle name="الإجمالي 2 10 6" xfId="38274" xr:uid="{278BAF81-BF66-4882-B036-6019EAE0AC61}"/>
    <cellStyle name="الإجمالي 2 11" xfId="20933" xr:uid="{BADD8AA9-9F0A-4EC5-BB9C-B64E8C022E4E}"/>
    <cellStyle name="الإجمالي 2 11 2" xfId="23419" xr:uid="{54808943-3DA2-42D3-BEBF-5AFFD95BB212}"/>
    <cellStyle name="الإجمالي 2 11 3" xfId="29947" xr:uid="{EE6A4135-2154-4101-90A0-064E061932BB}"/>
    <cellStyle name="الإجمالي 2 12" xfId="18889" xr:uid="{248A387E-5AF3-4E3D-B095-CB7DFCD0FEB9}"/>
    <cellStyle name="الإجمالي 2 13" xfId="22035" xr:uid="{264D6E98-1865-4414-A46C-73815211A7C2}"/>
    <cellStyle name="الإجمالي 2 14" xfId="29944" xr:uid="{013FDBD5-AE04-48AA-BCC8-1B49305AB78E}"/>
    <cellStyle name="الإجمالي 2 15" xfId="31400" xr:uid="{13CD4B63-4459-44C5-8A91-F8F9198C1DCE}"/>
    <cellStyle name="الإجمالي 2 16" xfId="38273" xr:uid="{1A955635-847F-4304-9E67-013629CC9ED2}"/>
    <cellStyle name="الإجمالي 2 2" xfId="13715" xr:uid="{68ED4244-D19A-4386-9A1F-1CBD667EAC0C}"/>
    <cellStyle name="الإجمالي 2 2 10" xfId="20935" xr:uid="{4EB8A0C2-E44C-4A27-AD18-A47008F8F4DD}"/>
    <cellStyle name="الإجمالي 2 2 10 2" xfId="23421" xr:uid="{B098F19D-092C-4074-9D1D-C1771D9951D7}"/>
    <cellStyle name="الإجمالي 2 2 10 3" xfId="29949" xr:uid="{FC1DAD80-E351-44CD-8D6B-DE510D2C3374}"/>
    <cellStyle name="الإجمالي 2 2 11" xfId="18891" xr:uid="{AF167386-F51D-4D88-B0DD-ED161964A8DB}"/>
    <cellStyle name="الإجمالي 2 2 12" xfId="22037" xr:uid="{5579E350-274A-481C-8DBC-EFA83F5D7D8D}"/>
    <cellStyle name="الإجمالي 2 2 13" xfId="29948" xr:uid="{A74B0FCE-89C0-4673-9DD3-30D29E608D0A}"/>
    <cellStyle name="الإجمالي 2 2 14" xfId="38275" xr:uid="{4B5BE830-8FDC-4577-A548-D2F79C76885E}"/>
    <cellStyle name="الإجمالي 2 2 2" xfId="13716" xr:uid="{55C01494-EFE1-49E4-88F9-404DDBB8D623}"/>
    <cellStyle name="الإجمالي 2 2 2 10" xfId="22038" xr:uid="{C00D5866-0D6C-4921-847A-C067671B597A}"/>
    <cellStyle name="الإجمالي 2 2 2 11" xfId="29950" xr:uid="{0301128A-A26E-4D78-A79F-67687C132AD1}"/>
    <cellStyle name="الإجمالي 2 2 2 12" xfId="38276" xr:uid="{12E78A46-3A62-4AD4-A0A3-2CE65CA52A87}"/>
    <cellStyle name="الإجمالي 2 2 2 2" xfId="13717" xr:uid="{DE00A856-A394-40A1-B247-E6667F718506}"/>
    <cellStyle name="الإجمالي 2 2 2 2 10" xfId="29951" xr:uid="{1F449F2E-1116-482F-B4A0-0913750B81F6}"/>
    <cellStyle name="الإجمالي 2 2 2 2 11" xfId="38277" xr:uid="{7D0B8F00-00A2-4986-9DE7-17E43D365675}"/>
    <cellStyle name="الإجمالي 2 2 2 2 2" xfId="13718" xr:uid="{2B432E5D-6DAE-4667-97A1-180767FAECC8}"/>
    <cellStyle name="الإجمالي 2 2 2 2 2 10" xfId="38278" xr:uid="{571C36AA-4134-4642-B9F4-8024237ABE57}"/>
    <cellStyle name="الإجمالي 2 2 2 2 2 2" xfId="14335" xr:uid="{46893DE6-BF9F-4D03-B354-2DE69EDC39C3}"/>
    <cellStyle name="الإجمالي 2 2 2 2 2 2 2" xfId="20939" xr:uid="{F5F0A1C8-7E6E-46E5-BAE8-1E0AF1670EC1}"/>
    <cellStyle name="الإجمالي 2 2 2 2 2 2 2 2" xfId="23425" xr:uid="{74040E25-3A20-48A4-B70E-235C1EA768F9}"/>
    <cellStyle name="الإجمالي 2 2 2 2 2 2 2 3" xfId="29954" xr:uid="{02AAB814-D264-42CC-8D2E-358A90E40CA8}"/>
    <cellStyle name="الإجمالي 2 2 2 2 2 2 3" xfId="18895" xr:uid="{481DF170-5A00-4F30-84A8-D10DCBB981E7}"/>
    <cellStyle name="الإجمالي 2 2 2 2 2 2 4" xfId="22041" xr:uid="{CA5723A5-5E90-4CEE-A0F8-E2CF69F206E9}"/>
    <cellStyle name="الإجمالي 2 2 2 2 2 2 5" xfId="29953" xr:uid="{F1F9AFD5-6A41-4D7D-9DAA-5E651898363F}"/>
    <cellStyle name="الإجمالي 2 2 2 2 2 2 6" xfId="38279" xr:uid="{AF3053F1-1D0A-4E7B-97B9-B669737EBB26}"/>
    <cellStyle name="الإجمالي 2 2 2 2 2 3" xfId="14979" xr:uid="{58466C90-B2CA-4C8F-8F01-EE04AFF27B7F}"/>
    <cellStyle name="الإجمالي 2 2 2 2 2 3 2" xfId="20940" xr:uid="{33361172-2724-4C2C-BEA0-F33DADDB1EDF}"/>
    <cellStyle name="الإجمالي 2 2 2 2 2 3 2 2" xfId="23426" xr:uid="{8352D54A-3822-4C43-9CF5-6ED19E062463}"/>
    <cellStyle name="الإجمالي 2 2 2 2 2 3 2 3" xfId="29956" xr:uid="{CCC44EA8-3CA8-4CBB-8D45-04A7924B285D}"/>
    <cellStyle name="الإجمالي 2 2 2 2 2 3 3" xfId="18896" xr:uid="{422BE6C7-56A4-4D48-AC94-3DA5A4BFD76F}"/>
    <cellStyle name="الإجمالي 2 2 2 2 2 3 4" xfId="22042" xr:uid="{433033B7-08AA-40B7-9944-2D1949492B2F}"/>
    <cellStyle name="الإجمالي 2 2 2 2 2 3 5" xfId="29955" xr:uid="{42049941-463E-4603-A247-BB987B32B385}"/>
    <cellStyle name="الإجمالي 2 2 2 2 2 3 6" xfId="38280" xr:uid="{1E164988-ECEC-4AFE-817C-C5EE8E99F83E}"/>
    <cellStyle name="الإجمالي 2 2 2 2 2 4" xfId="15166" xr:uid="{ADC88B28-1B01-408A-ABB0-206AA417511C}"/>
    <cellStyle name="الإجمالي 2 2 2 2 2 4 2" xfId="20941" xr:uid="{B5349866-85B9-4FB6-9934-CCBDD7CC2FA8}"/>
    <cellStyle name="الإجمالي 2 2 2 2 2 4 2 2" xfId="23427" xr:uid="{A24E38D1-3FE3-496B-AF9C-79B68486A44B}"/>
    <cellStyle name="الإجمالي 2 2 2 2 2 4 2 3" xfId="29958" xr:uid="{3500D315-A1D3-41CD-AA24-BDA6AE3BB15C}"/>
    <cellStyle name="الإجمالي 2 2 2 2 2 4 3" xfId="18897" xr:uid="{A9EC2250-A891-4368-BDAD-3A24BD997023}"/>
    <cellStyle name="الإجمالي 2 2 2 2 2 4 4" xfId="22043" xr:uid="{E0930F56-0F2D-43AD-96BC-29AA7EE0F0A6}"/>
    <cellStyle name="الإجمالي 2 2 2 2 2 4 5" xfId="29957" xr:uid="{98A25776-4BE0-405F-8829-C9C0D8D6DA27}"/>
    <cellStyle name="الإجمالي 2 2 2 2 2 4 6" xfId="38281" xr:uid="{4CD52DFA-C8C5-435B-9C2B-CDAFBB1CC3C7}"/>
    <cellStyle name="الإجمالي 2 2 2 2 2 5" xfId="15612" xr:uid="{C7748C16-82DC-47EA-9DD6-6C5F8E619202}"/>
    <cellStyle name="الإجمالي 2 2 2 2 2 5 2" xfId="20942" xr:uid="{F05D0334-6998-4F64-A3A4-5C927767A794}"/>
    <cellStyle name="الإجمالي 2 2 2 2 2 5 2 2" xfId="23428" xr:uid="{AB16C8AC-5CE9-41AE-AF05-8E43022A7B20}"/>
    <cellStyle name="الإجمالي 2 2 2 2 2 5 2 3" xfId="29960" xr:uid="{D0C5F21A-6440-4083-998A-FA8E0666B417}"/>
    <cellStyle name="الإجمالي 2 2 2 2 2 5 3" xfId="18898" xr:uid="{98A374C6-3AA1-49A8-9382-633C0F66974F}"/>
    <cellStyle name="الإجمالي 2 2 2 2 2 5 4" xfId="22044" xr:uid="{7803B918-BBE9-468A-862B-90DC700975D2}"/>
    <cellStyle name="الإجمالي 2 2 2 2 2 5 5" xfId="29959" xr:uid="{D0B72506-AFBC-4ABA-84F6-DC1355CDE2CF}"/>
    <cellStyle name="الإجمالي 2 2 2 2 2 5 6" xfId="38282" xr:uid="{CAB4398F-54F0-4181-A32F-8DC2DD4BEAFF}"/>
    <cellStyle name="الإجمالي 2 2 2 2 2 6" xfId="20938" xr:uid="{76A5037C-82CF-4F48-9AF5-2E5E4BCEC374}"/>
    <cellStyle name="الإجمالي 2 2 2 2 2 6 2" xfId="23424" xr:uid="{BD29E84C-4E2A-494A-B2C9-9BDBFC2619CA}"/>
    <cellStyle name="الإجمالي 2 2 2 2 2 6 3" xfId="29961" xr:uid="{786EA4E1-2A41-466A-98BF-306656D08133}"/>
    <cellStyle name="الإجمالي 2 2 2 2 2 7" xfId="18894" xr:uid="{EDAE934F-3123-4E32-AFD3-AE1C15690CAB}"/>
    <cellStyle name="الإجمالي 2 2 2 2 2 8" xfId="22040" xr:uid="{CFFD3828-3ADB-4DF3-B5F4-76F07274CC1E}"/>
    <cellStyle name="الإجمالي 2 2 2 2 2 9" xfId="29952" xr:uid="{3D4AD56E-38FF-48F0-82DA-F7BF159048EE}"/>
    <cellStyle name="الإجمالي 2 2 2 2 3" xfId="14334" xr:uid="{12A5B435-C693-41C5-B41B-CC177B71E49F}"/>
    <cellStyle name="الإجمالي 2 2 2 2 3 2" xfId="20943" xr:uid="{C32C7CE1-E9AC-4DFF-95BB-E185033F0093}"/>
    <cellStyle name="الإجمالي 2 2 2 2 3 2 2" xfId="23429" xr:uid="{3E13FB57-CC85-4C1B-AC27-185F951E2D14}"/>
    <cellStyle name="الإجمالي 2 2 2 2 3 2 3" xfId="29963" xr:uid="{2E817872-A684-4DFA-A37D-4E0AF4AF58BF}"/>
    <cellStyle name="الإجمالي 2 2 2 2 3 3" xfId="18899" xr:uid="{A66770BD-37C9-4179-B43C-E86D0F1A90D5}"/>
    <cellStyle name="الإجمالي 2 2 2 2 3 4" xfId="22045" xr:uid="{EC9040F5-5AA6-4DC0-BA11-5EA41AA64633}"/>
    <cellStyle name="الإجمالي 2 2 2 2 3 5" xfId="29962" xr:uid="{40EC470F-2657-423E-829A-11AFE680162E}"/>
    <cellStyle name="الإجمالي 2 2 2 2 3 6" xfId="38283" xr:uid="{932859D7-67D3-4B34-9D2E-0DB87A0DC8C0}"/>
    <cellStyle name="الإجمالي 2 2 2 2 4" xfId="14978" xr:uid="{1F20CEAC-67BF-40B8-B01A-E251B96ACD4C}"/>
    <cellStyle name="الإجمالي 2 2 2 2 4 2" xfId="20944" xr:uid="{5F83B4D7-EB62-4D78-A8A3-9E3227208792}"/>
    <cellStyle name="الإجمالي 2 2 2 2 4 2 2" xfId="23430" xr:uid="{7A960995-F012-4615-9DA3-5AE807805154}"/>
    <cellStyle name="الإجمالي 2 2 2 2 4 2 3" xfId="29965" xr:uid="{C46527F0-4077-4859-B40D-A1B5DACD604C}"/>
    <cellStyle name="الإجمالي 2 2 2 2 4 3" xfId="18900" xr:uid="{7462D183-D6D0-48E8-A414-CE7A3226205D}"/>
    <cellStyle name="الإجمالي 2 2 2 2 4 4" xfId="22046" xr:uid="{F63FB5FF-21DA-4B28-90CC-5895EF80FE87}"/>
    <cellStyle name="الإجمالي 2 2 2 2 4 5" xfId="29964" xr:uid="{8692A0F3-26D7-40BA-BAE9-8FB1097B7D03}"/>
    <cellStyle name="الإجمالي 2 2 2 2 4 6" xfId="38284" xr:uid="{9355E722-E5DF-4F4B-90C8-2108997EAB9F}"/>
    <cellStyle name="الإجمالي 2 2 2 2 5" xfId="15165" xr:uid="{7F384583-027B-453F-8192-4642F3FF054A}"/>
    <cellStyle name="الإجمالي 2 2 2 2 5 2" xfId="20945" xr:uid="{B8037EA8-91C6-4E41-B494-8EE3D82FA145}"/>
    <cellStyle name="الإجمالي 2 2 2 2 5 2 2" xfId="23431" xr:uid="{AE21C16E-8FA7-4ED7-BC10-CD6E5C7DA35F}"/>
    <cellStyle name="الإجمالي 2 2 2 2 5 2 3" xfId="29967" xr:uid="{6419B12F-77AB-493E-8F38-3815E6B5EE0E}"/>
    <cellStyle name="الإجمالي 2 2 2 2 5 3" xfId="18901" xr:uid="{36DF7899-7214-4C36-A2DA-82F03264DD2C}"/>
    <cellStyle name="الإجمالي 2 2 2 2 5 4" xfId="22047" xr:uid="{5F603A0F-5BE2-48B2-93F0-684A2ED6B55E}"/>
    <cellStyle name="الإجمالي 2 2 2 2 5 5" xfId="29966" xr:uid="{A6736965-2A1E-4FC1-BE04-80A40108243D}"/>
    <cellStyle name="الإجمالي 2 2 2 2 5 6" xfId="38285" xr:uid="{738DAA23-7F0C-4123-B3D5-2C114A025BB0}"/>
    <cellStyle name="الإجمالي 2 2 2 2 6" xfId="15611" xr:uid="{06927207-3C06-48BA-BD1F-B1F32B0348FB}"/>
    <cellStyle name="الإجمالي 2 2 2 2 6 2" xfId="20946" xr:uid="{A51323B2-CF01-42B7-A609-DC89463AFAA7}"/>
    <cellStyle name="الإجمالي 2 2 2 2 6 2 2" xfId="23432" xr:uid="{A3D8751A-037E-4457-841F-EB1F47334503}"/>
    <cellStyle name="الإجمالي 2 2 2 2 6 2 3" xfId="29969" xr:uid="{A1F20CFA-CA8C-4E50-A5F9-43B02D595F78}"/>
    <cellStyle name="الإجمالي 2 2 2 2 6 3" xfId="18902" xr:uid="{3429DB66-3370-4A3C-9F5B-F3600F9A5692}"/>
    <cellStyle name="الإجمالي 2 2 2 2 6 4" xfId="22048" xr:uid="{32158671-E9A1-485D-89EF-30EE297179CE}"/>
    <cellStyle name="الإجمالي 2 2 2 2 6 5" xfId="29968" xr:uid="{E203B49C-AD1E-4C15-BAB3-CC5FF12D8EDF}"/>
    <cellStyle name="الإجمالي 2 2 2 2 6 6" xfId="38286" xr:uid="{BB3C23BF-82B8-49EB-B8A5-0B1E80E5B6F2}"/>
    <cellStyle name="الإجمالي 2 2 2 2 7" xfId="20937" xr:uid="{4F1B8F64-7BCC-492C-BC5D-AECF5463112F}"/>
    <cellStyle name="الإجمالي 2 2 2 2 7 2" xfId="23423" xr:uid="{A3195871-2A59-4621-B7D9-87F050B80801}"/>
    <cellStyle name="الإجمالي 2 2 2 2 7 3" xfId="29970" xr:uid="{CA8B9B1C-1609-44A7-8D47-F5F713745AE7}"/>
    <cellStyle name="الإجمالي 2 2 2 2 8" xfId="18893" xr:uid="{D4E78B92-7DC8-4CEA-B5FD-036DD656A51A}"/>
    <cellStyle name="الإجمالي 2 2 2 2 9" xfId="22039" xr:uid="{B92FFA11-AFA5-4F81-BBE2-5418D6BD3AEF}"/>
    <cellStyle name="الإجمالي 2 2 2 3" xfId="13719" xr:uid="{0A4E987B-6BED-49CD-89D3-5A7521DF365B}"/>
    <cellStyle name="الإجمالي 2 2 2 3 10" xfId="38287" xr:uid="{8B8F7F47-CFDD-4A68-B0AF-6CE0FA1044AF}"/>
    <cellStyle name="الإجمالي 2 2 2 3 2" xfId="14336" xr:uid="{EBD4EE4E-A296-434D-94F0-97B1DECF2F76}"/>
    <cellStyle name="الإجمالي 2 2 2 3 2 2" xfId="20948" xr:uid="{7FDB7A48-609D-4A7C-9843-6428AFF2E98C}"/>
    <cellStyle name="الإجمالي 2 2 2 3 2 2 2" xfId="23434" xr:uid="{8B7A9114-850B-4186-974A-230E4597E94D}"/>
    <cellStyle name="الإجمالي 2 2 2 3 2 2 3" xfId="29973" xr:uid="{6F35CAAD-2C73-4E0E-BF95-5FBA2ED23E7C}"/>
    <cellStyle name="الإجمالي 2 2 2 3 2 3" xfId="18904" xr:uid="{8262DE19-467E-4F5F-BA54-5832CDC72613}"/>
    <cellStyle name="الإجمالي 2 2 2 3 2 4" xfId="22050" xr:uid="{B4E97777-2007-49FA-9EF8-2C17983341C5}"/>
    <cellStyle name="الإجمالي 2 2 2 3 2 5" xfId="29972" xr:uid="{68A5F0FB-E08F-40A3-A5EB-1E937D1C2AB5}"/>
    <cellStyle name="الإجمالي 2 2 2 3 2 6" xfId="38288" xr:uid="{C0ADD17D-B218-463D-B7C4-3A76ADFA3AEF}"/>
    <cellStyle name="الإجمالي 2 2 2 3 3" xfId="14980" xr:uid="{C9BEDE2E-4F7E-4C70-872B-A99F02D7D5AC}"/>
    <cellStyle name="الإجمالي 2 2 2 3 3 2" xfId="20949" xr:uid="{373BC6E2-48CA-4400-80A6-72DBBD4789C1}"/>
    <cellStyle name="الإجمالي 2 2 2 3 3 2 2" xfId="23435" xr:uid="{9746BD13-1741-4496-A5FD-598DD565003B}"/>
    <cellStyle name="الإجمالي 2 2 2 3 3 2 3" xfId="29975" xr:uid="{04A4BC36-5A1C-4554-8993-B3BB2C77B26F}"/>
    <cellStyle name="الإجمالي 2 2 2 3 3 3" xfId="18905" xr:uid="{77C3FBEF-F16A-46B9-9BA9-CB71EF66F5AC}"/>
    <cellStyle name="الإجمالي 2 2 2 3 3 4" xfId="22051" xr:uid="{CC5EE3D2-CA7F-4EBA-A5CE-5F89E7C1290E}"/>
    <cellStyle name="الإجمالي 2 2 2 3 3 5" xfId="29974" xr:uid="{42C70911-F77A-4772-A22C-8EBD4B7177F7}"/>
    <cellStyle name="الإجمالي 2 2 2 3 3 6" xfId="38289" xr:uid="{FCF3E63F-7DA1-4F66-9B5E-D7D3203818E7}"/>
    <cellStyle name="الإجمالي 2 2 2 3 4" xfId="15167" xr:uid="{2C7551A6-4347-4D6C-82C5-A48F0606F720}"/>
    <cellStyle name="الإجمالي 2 2 2 3 4 2" xfId="20950" xr:uid="{68D8DCD3-9F65-49CA-A6BF-A6889A20BDF5}"/>
    <cellStyle name="الإجمالي 2 2 2 3 4 2 2" xfId="23436" xr:uid="{5C912DA3-4D41-498A-B964-D4A1984EB483}"/>
    <cellStyle name="الإجمالي 2 2 2 3 4 2 3" xfId="29977" xr:uid="{7F89858D-2262-407D-BA0C-82048065EBFD}"/>
    <cellStyle name="الإجمالي 2 2 2 3 4 3" xfId="18906" xr:uid="{4E26A37D-6129-4F34-99BF-899956F64BCA}"/>
    <cellStyle name="الإجمالي 2 2 2 3 4 4" xfId="22052" xr:uid="{1E90DB0D-6091-45AB-9798-55FD909D771E}"/>
    <cellStyle name="الإجمالي 2 2 2 3 4 5" xfId="29976" xr:uid="{BF17C1D6-87F7-4EA2-9E4C-825F6CDCF2BE}"/>
    <cellStyle name="الإجمالي 2 2 2 3 4 6" xfId="38290" xr:uid="{8CCA3752-1EF5-42B7-99C1-E949F05832AF}"/>
    <cellStyle name="الإجمالي 2 2 2 3 5" xfId="15613" xr:uid="{A88D9FAD-BC90-4282-85F6-CD744DF12761}"/>
    <cellStyle name="الإجمالي 2 2 2 3 5 2" xfId="20951" xr:uid="{CBB45921-7702-4464-ACE0-99A99B65F391}"/>
    <cellStyle name="الإجمالي 2 2 2 3 5 2 2" xfId="23437" xr:uid="{E4523ABF-3571-4514-8945-4738C38E93C9}"/>
    <cellStyle name="الإجمالي 2 2 2 3 5 2 3" xfId="29979" xr:uid="{79F361FE-9005-4B16-8ADC-D25BFE315B4F}"/>
    <cellStyle name="الإجمالي 2 2 2 3 5 3" xfId="18907" xr:uid="{BA05D2B9-76E5-4C52-8535-0F07CB820049}"/>
    <cellStyle name="الإجمالي 2 2 2 3 5 4" xfId="22053" xr:uid="{A5494D8D-CE67-4ADE-9D84-7D6CA5C7FE8F}"/>
    <cellStyle name="الإجمالي 2 2 2 3 5 5" xfId="29978" xr:uid="{40F091D6-4C05-4B01-9883-9D4430E012C6}"/>
    <cellStyle name="الإجمالي 2 2 2 3 5 6" xfId="38291" xr:uid="{370D8B3D-17B7-4B44-B6C4-7C8D2DEC0505}"/>
    <cellStyle name="الإجمالي 2 2 2 3 6" xfId="20947" xr:uid="{9DCA772F-5D3D-437E-A727-4044ECD3B32C}"/>
    <cellStyle name="الإجمالي 2 2 2 3 6 2" xfId="23433" xr:uid="{929C7881-8C2A-4021-8292-C28C25B95979}"/>
    <cellStyle name="الإجمالي 2 2 2 3 6 3" xfId="29980" xr:uid="{F1841E6B-7A44-4645-A833-CF646CCA6A2C}"/>
    <cellStyle name="الإجمالي 2 2 2 3 7" xfId="18903" xr:uid="{2175E34A-0A23-4282-8DE9-2B70508CF682}"/>
    <cellStyle name="الإجمالي 2 2 2 3 8" xfId="22049" xr:uid="{27E615CE-1676-4B16-A084-4A5AAE646E3C}"/>
    <cellStyle name="الإجمالي 2 2 2 3 9" xfId="29971" xr:uid="{A5997FAD-C534-4AAE-97FD-A3E6A011A21F}"/>
    <cellStyle name="الإجمالي 2 2 2 4" xfId="14333" xr:uid="{1AA6CF87-571C-4479-9A45-4AA540F3BC78}"/>
    <cellStyle name="الإجمالي 2 2 2 4 2" xfId="20952" xr:uid="{7AC7CE1C-2017-4740-A977-4F865A7D6C7E}"/>
    <cellStyle name="الإجمالي 2 2 2 4 2 2" xfId="23438" xr:uid="{76EF7BCC-6BC2-47C9-B78D-7231B3D18A9F}"/>
    <cellStyle name="الإجمالي 2 2 2 4 2 3" xfId="29982" xr:uid="{30028E4F-4C4A-4677-B397-DF69D5372CC6}"/>
    <cellStyle name="الإجمالي 2 2 2 4 3" xfId="18908" xr:uid="{A61F4715-2629-403A-BF2F-EFF4FAE60EDA}"/>
    <cellStyle name="الإجمالي 2 2 2 4 4" xfId="22054" xr:uid="{0199B6CD-8854-4D4C-BF28-BBCC510FC220}"/>
    <cellStyle name="الإجمالي 2 2 2 4 5" xfId="29981" xr:uid="{08F8D7D5-A141-49E2-AE09-7FB4DCDD0EA0}"/>
    <cellStyle name="الإجمالي 2 2 2 4 6" xfId="38292" xr:uid="{6A636F50-4C4E-4D84-8C6B-88C6D22F5B6F}"/>
    <cellStyle name="الإجمالي 2 2 2 5" xfId="14977" xr:uid="{F6E4B00C-D5B9-4EF0-9108-599F2C36780F}"/>
    <cellStyle name="الإجمالي 2 2 2 5 2" xfId="20953" xr:uid="{59E9F032-C9ED-412E-972E-5385A6D86CA3}"/>
    <cellStyle name="الإجمالي 2 2 2 5 2 2" xfId="23439" xr:uid="{EDA6A53F-31EA-4917-B676-F68400492370}"/>
    <cellStyle name="الإجمالي 2 2 2 5 2 3" xfId="29984" xr:uid="{302B8FC3-CFFE-4553-A6B6-79F990C92972}"/>
    <cellStyle name="الإجمالي 2 2 2 5 3" xfId="18909" xr:uid="{AE0AB687-0590-442D-A94D-BC6BDA1DAD49}"/>
    <cellStyle name="الإجمالي 2 2 2 5 4" xfId="22055" xr:uid="{7AEE39E8-CAD1-4A22-84AF-D5F3EC5A22FA}"/>
    <cellStyle name="الإجمالي 2 2 2 5 5" xfId="29983" xr:uid="{FCBDC020-3848-45CC-A490-D8B6C8AFA09E}"/>
    <cellStyle name="الإجمالي 2 2 2 5 6" xfId="38293" xr:uid="{989515BB-47C4-4F68-AA50-954FAB7C08BE}"/>
    <cellStyle name="الإجمالي 2 2 2 6" xfId="15164" xr:uid="{FA3EA635-384F-42B4-A5C2-5C62B3A70621}"/>
    <cellStyle name="الإجمالي 2 2 2 6 2" xfId="20954" xr:uid="{54421DDA-E1CD-4EB3-B784-3B79806CD2EF}"/>
    <cellStyle name="الإجمالي 2 2 2 6 2 2" xfId="23440" xr:uid="{6C6D7C19-DAD7-406E-8F8F-C243AE4ED7E2}"/>
    <cellStyle name="الإجمالي 2 2 2 6 2 3" xfId="29986" xr:uid="{F306CC85-0470-497D-AC7F-D8C7208B734C}"/>
    <cellStyle name="الإجمالي 2 2 2 6 3" xfId="18910" xr:uid="{A67E47C4-93D6-48B6-8210-1B72A4C55E32}"/>
    <cellStyle name="الإجمالي 2 2 2 6 4" xfId="22056" xr:uid="{D66F0183-562B-4AB1-9854-AED0CF2FBDCD}"/>
    <cellStyle name="الإجمالي 2 2 2 6 5" xfId="29985" xr:uid="{0C7D5E2C-90A4-46E2-B549-B2914D3186F3}"/>
    <cellStyle name="الإجمالي 2 2 2 6 6" xfId="38294" xr:uid="{D2EC0A1F-A209-42B1-92F2-2D33DC292E00}"/>
    <cellStyle name="الإجمالي 2 2 2 7" xfId="15610" xr:uid="{14C550DB-E129-41C8-AF24-234A3C9566EE}"/>
    <cellStyle name="الإجمالي 2 2 2 7 2" xfId="20955" xr:uid="{51730961-AD1E-487C-8913-95A7D45B7E83}"/>
    <cellStyle name="الإجمالي 2 2 2 7 2 2" xfId="23441" xr:uid="{C6B4BE0D-A7BB-479D-9F6D-27435997073B}"/>
    <cellStyle name="الإجمالي 2 2 2 7 2 3" xfId="29988" xr:uid="{FC388D64-7BC7-40FC-99E4-67D4F589A118}"/>
    <cellStyle name="الإجمالي 2 2 2 7 3" xfId="18911" xr:uid="{36CBCABF-F70B-4AAC-B785-38AAF0892B9E}"/>
    <cellStyle name="الإجمالي 2 2 2 7 4" xfId="22057" xr:uid="{580CC9EA-F2E4-4503-8D15-622F165CD82E}"/>
    <cellStyle name="الإجمالي 2 2 2 7 5" xfId="29987" xr:uid="{44C14585-B652-482A-933C-874E817DEBDF}"/>
    <cellStyle name="الإجمالي 2 2 2 7 6" xfId="38295" xr:uid="{8474FB1D-F5E5-409D-BAAB-D1370B156A73}"/>
    <cellStyle name="الإجمالي 2 2 2 8" xfId="20936" xr:uid="{87C04CE5-B276-45ED-BD8C-F3C3AF2B606A}"/>
    <cellStyle name="الإجمالي 2 2 2 8 2" xfId="23422" xr:uid="{4E098CDD-DACB-464E-ABD0-EA6BBC1C8903}"/>
    <cellStyle name="الإجمالي 2 2 2 8 3" xfId="29989" xr:uid="{DC0C7558-002D-4F3D-B21D-8538BCC24423}"/>
    <cellStyle name="الإجمالي 2 2 2 9" xfId="18892" xr:uid="{FA7A0E6B-1C25-4131-B1E9-9B0DDF1ED59E}"/>
    <cellStyle name="الإجمالي 2 2 3" xfId="13720" xr:uid="{0CFF8BFD-9D8A-4F94-9FDD-98CC7B808E82}"/>
    <cellStyle name="الإجمالي 2 2 3 10" xfId="29990" xr:uid="{FD7BDD37-67FB-4A1A-B360-FA9C48B6FE80}"/>
    <cellStyle name="الإجمالي 2 2 3 11" xfId="38296" xr:uid="{7EE60121-150D-4457-924B-13474B3B8DDE}"/>
    <cellStyle name="الإجمالي 2 2 3 2" xfId="13721" xr:uid="{1210DB0A-9000-4B72-B4DF-CD44929B3618}"/>
    <cellStyle name="الإجمالي 2 2 3 2 10" xfId="38297" xr:uid="{DED09F34-946A-4855-8E1E-81F8F3A1A5D7}"/>
    <cellStyle name="الإجمالي 2 2 3 2 2" xfId="14338" xr:uid="{D88988B7-9B4A-4B3D-9AB2-E5E580362525}"/>
    <cellStyle name="الإجمالي 2 2 3 2 2 2" xfId="20958" xr:uid="{378EDFC1-6576-4214-B535-A7FC11DA52AF}"/>
    <cellStyle name="الإجمالي 2 2 3 2 2 2 2" xfId="23444" xr:uid="{5568FDFF-9B8F-4CD5-A8D1-36F1CB9BD387}"/>
    <cellStyle name="الإجمالي 2 2 3 2 2 2 3" xfId="29993" xr:uid="{37EB9CA3-E41A-40EB-878B-85B215FD2997}"/>
    <cellStyle name="الإجمالي 2 2 3 2 2 3" xfId="18914" xr:uid="{89D1C912-762F-40BB-81C3-75416469E442}"/>
    <cellStyle name="الإجمالي 2 2 3 2 2 4" xfId="22060" xr:uid="{D77ED8BC-659D-4417-BB65-077098B72A82}"/>
    <cellStyle name="الإجمالي 2 2 3 2 2 5" xfId="29992" xr:uid="{530C43E0-9B65-4E5C-9B1F-A078CB585F48}"/>
    <cellStyle name="الإجمالي 2 2 3 2 2 6" xfId="38298" xr:uid="{37039265-2DD5-4E77-8173-77C73DF6421E}"/>
    <cellStyle name="الإجمالي 2 2 3 2 3" xfId="14982" xr:uid="{63F5A527-858D-45BE-A6A2-AB563680594A}"/>
    <cellStyle name="الإجمالي 2 2 3 2 3 2" xfId="20959" xr:uid="{23A92821-CD79-4F33-92E2-C64C1DEB0D36}"/>
    <cellStyle name="الإجمالي 2 2 3 2 3 2 2" xfId="23445" xr:uid="{0AFFB396-5DE6-4460-8510-2C9FB3D556F2}"/>
    <cellStyle name="الإجمالي 2 2 3 2 3 2 3" xfId="29995" xr:uid="{83D834BF-F2AE-4FD0-B8BC-FC53B10B9727}"/>
    <cellStyle name="الإجمالي 2 2 3 2 3 3" xfId="18915" xr:uid="{E169BD8D-B10B-4B49-B6FA-A32B173228F3}"/>
    <cellStyle name="الإجمالي 2 2 3 2 3 4" xfId="22061" xr:uid="{5259D2C6-6FC1-46FB-9D75-388908CE5130}"/>
    <cellStyle name="الإجمالي 2 2 3 2 3 5" xfId="29994" xr:uid="{E6188BA8-8C34-4F33-B683-53D4590E3F7C}"/>
    <cellStyle name="الإجمالي 2 2 3 2 3 6" xfId="38299" xr:uid="{E945C12B-4730-4953-A5A1-BDA4C4865DDA}"/>
    <cellStyle name="الإجمالي 2 2 3 2 4" xfId="15169" xr:uid="{694E5AD6-C55C-47CE-85BB-95C3A5F7BEBD}"/>
    <cellStyle name="الإجمالي 2 2 3 2 4 2" xfId="20960" xr:uid="{E74EB6C4-A61D-41B9-B067-07C75EF1A056}"/>
    <cellStyle name="الإجمالي 2 2 3 2 4 2 2" xfId="23446" xr:uid="{782E7A76-2038-4F8F-9CC2-338CB29AFE4E}"/>
    <cellStyle name="الإجمالي 2 2 3 2 4 2 3" xfId="29997" xr:uid="{8BD18B61-875B-4825-B75C-6D7E34FF6C74}"/>
    <cellStyle name="الإجمالي 2 2 3 2 4 3" xfId="18916" xr:uid="{67844830-A1D1-4D08-8785-6A021EF0C0AB}"/>
    <cellStyle name="الإجمالي 2 2 3 2 4 4" xfId="22062" xr:uid="{553EE411-EDCD-4267-9F09-A5DC4A944BFF}"/>
    <cellStyle name="الإجمالي 2 2 3 2 4 5" xfId="29996" xr:uid="{060622CF-6630-455B-910C-F0750EDA9ACD}"/>
    <cellStyle name="الإجمالي 2 2 3 2 4 6" xfId="38300" xr:uid="{5118BAE7-A790-4662-A5E7-54C2D9EBEAED}"/>
    <cellStyle name="الإجمالي 2 2 3 2 5" xfId="15615" xr:uid="{14B402F0-E20E-4B19-97BE-717BE28ACAFF}"/>
    <cellStyle name="الإجمالي 2 2 3 2 5 2" xfId="20961" xr:uid="{A548FA49-EE1D-4FC5-B288-45836C438F9B}"/>
    <cellStyle name="الإجمالي 2 2 3 2 5 2 2" xfId="23447" xr:uid="{2795A4D0-D1EA-48B9-B3EB-D000BAF9B4FA}"/>
    <cellStyle name="الإجمالي 2 2 3 2 5 2 3" xfId="29999" xr:uid="{89323ABE-0D06-4E02-9505-69EDFB1A4FA3}"/>
    <cellStyle name="الإجمالي 2 2 3 2 5 3" xfId="18917" xr:uid="{878AB4ED-8264-4DE3-BEA5-FA75416972D5}"/>
    <cellStyle name="الإجمالي 2 2 3 2 5 4" xfId="22063" xr:uid="{7FA23F9B-D765-493A-B783-70C516E718DC}"/>
    <cellStyle name="الإجمالي 2 2 3 2 5 5" xfId="29998" xr:uid="{D987480D-F41E-41E1-8C43-624E45EE1292}"/>
    <cellStyle name="الإجمالي 2 2 3 2 5 6" xfId="38301" xr:uid="{CA329AD8-2BE4-45EB-BE8B-3D6C409578F3}"/>
    <cellStyle name="الإجمالي 2 2 3 2 6" xfId="20957" xr:uid="{09A70700-2591-4AC4-9DB6-3077D9ACA847}"/>
    <cellStyle name="الإجمالي 2 2 3 2 6 2" xfId="23443" xr:uid="{851B7025-8DA4-4061-BF2B-5D5E14FAB301}"/>
    <cellStyle name="الإجمالي 2 2 3 2 6 3" xfId="30000" xr:uid="{7736E065-2642-4813-A300-3049F61DD6B0}"/>
    <cellStyle name="الإجمالي 2 2 3 2 7" xfId="18913" xr:uid="{5569F4D1-F9C9-4854-8849-A54FD0A66B05}"/>
    <cellStyle name="الإجمالي 2 2 3 2 8" xfId="22059" xr:uid="{2E9D46F6-D63F-47B7-A368-5619930274A3}"/>
    <cellStyle name="الإجمالي 2 2 3 2 9" xfId="29991" xr:uid="{83CBF92C-F8F2-4DD3-91C7-64A584AF468F}"/>
    <cellStyle name="الإجمالي 2 2 3 3" xfId="14337" xr:uid="{F2BB4E70-F757-4822-913C-251A40519581}"/>
    <cellStyle name="الإجمالي 2 2 3 3 2" xfId="20962" xr:uid="{D2D1542D-832D-4021-B592-637D3CC637A7}"/>
    <cellStyle name="الإجمالي 2 2 3 3 2 2" xfId="23448" xr:uid="{A375A56A-79DE-466B-9E0B-097CABBBA332}"/>
    <cellStyle name="الإجمالي 2 2 3 3 2 3" xfId="30002" xr:uid="{51511982-DC79-46BD-A9D7-966C3C0AACE0}"/>
    <cellStyle name="الإجمالي 2 2 3 3 3" xfId="18918" xr:uid="{69DC8784-05FB-479E-80D9-A9303646EF24}"/>
    <cellStyle name="الإجمالي 2 2 3 3 4" xfId="22064" xr:uid="{3194473F-A87B-4C27-903B-67F42463087D}"/>
    <cellStyle name="الإجمالي 2 2 3 3 5" xfId="30001" xr:uid="{59ABB9C1-6EA8-40D6-9A08-50BEC40BBA5C}"/>
    <cellStyle name="الإجمالي 2 2 3 3 6" xfId="38302" xr:uid="{521E019E-A614-449A-AEE5-F0EC8D032A7C}"/>
    <cellStyle name="الإجمالي 2 2 3 4" xfId="14981" xr:uid="{74C55DFB-6BAC-49A7-A108-47A3278DC56D}"/>
    <cellStyle name="الإجمالي 2 2 3 4 2" xfId="20963" xr:uid="{FB157E51-8B6E-481E-9266-3833F3361CBB}"/>
    <cellStyle name="الإجمالي 2 2 3 4 2 2" xfId="23449" xr:uid="{1ABB6FB6-F0DE-43EE-B6AA-E2AFF2BF2D47}"/>
    <cellStyle name="الإجمالي 2 2 3 4 2 3" xfId="30004" xr:uid="{F984F34C-BDE3-468C-8C08-E10D627A702D}"/>
    <cellStyle name="الإجمالي 2 2 3 4 3" xfId="18919" xr:uid="{EFAC5D8C-E91E-45CF-93C4-863FA98A9B14}"/>
    <cellStyle name="الإجمالي 2 2 3 4 4" xfId="22065" xr:uid="{360B5E43-EEEF-4AF1-9340-65BC4CEE5976}"/>
    <cellStyle name="الإجمالي 2 2 3 4 5" xfId="30003" xr:uid="{8A242EB0-848B-4A0A-9385-574951616F22}"/>
    <cellStyle name="الإجمالي 2 2 3 4 6" xfId="38303" xr:uid="{8EEE90F4-B1BC-4FBF-89C1-2F7F4C0FE86B}"/>
    <cellStyle name="الإجمالي 2 2 3 5" xfId="15168" xr:uid="{60EFAC7B-A74E-45F0-BD59-D0B1B35E11D0}"/>
    <cellStyle name="الإجمالي 2 2 3 5 2" xfId="20964" xr:uid="{77A45B8B-5449-4B2E-B9F2-C7E50FD75AF0}"/>
    <cellStyle name="الإجمالي 2 2 3 5 2 2" xfId="23450" xr:uid="{61B2B1C6-2377-4F9F-96AE-54DD04124775}"/>
    <cellStyle name="الإجمالي 2 2 3 5 2 3" xfId="30006" xr:uid="{627EFF98-F5FC-46A8-8BA2-0766834B1838}"/>
    <cellStyle name="الإجمالي 2 2 3 5 3" xfId="18920" xr:uid="{D0DD490D-2180-45E0-97FD-043521380BA8}"/>
    <cellStyle name="الإجمالي 2 2 3 5 4" xfId="22066" xr:uid="{FD1A8DFA-ECB1-47F8-9CB9-5F5D39433B59}"/>
    <cellStyle name="الإجمالي 2 2 3 5 5" xfId="30005" xr:uid="{246D8081-915F-40FE-8AA5-79FEC9861439}"/>
    <cellStyle name="الإجمالي 2 2 3 5 6" xfId="38304" xr:uid="{D807A6E8-50D1-4620-B9F3-3988EDDC1670}"/>
    <cellStyle name="الإجمالي 2 2 3 6" xfId="15614" xr:uid="{25802B0A-391F-4688-B545-75B8E2AFEE6F}"/>
    <cellStyle name="الإجمالي 2 2 3 6 2" xfId="20965" xr:uid="{432E63E3-A44C-49E9-9679-CF8E74AB68A7}"/>
    <cellStyle name="الإجمالي 2 2 3 6 2 2" xfId="23451" xr:uid="{72DEA642-AE7E-4DDF-918B-840BF4F27C6A}"/>
    <cellStyle name="الإجمالي 2 2 3 6 2 3" xfId="30008" xr:uid="{39EEFBB7-8B6A-487D-A1A9-0585E53FAF0D}"/>
    <cellStyle name="الإجمالي 2 2 3 6 3" xfId="18921" xr:uid="{39793990-6EF6-4AC0-9E7C-ADA3235046BE}"/>
    <cellStyle name="الإجمالي 2 2 3 6 4" xfId="22067" xr:uid="{9761E490-80EF-4377-B2BE-8CCD0A420A6F}"/>
    <cellStyle name="الإجمالي 2 2 3 6 5" xfId="30007" xr:uid="{83300ABA-D152-468B-90EE-78AD90653382}"/>
    <cellStyle name="الإجمالي 2 2 3 6 6" xfId="38305" xr:uid="{C159834E-63EB-4665-86B4-BE21A46DC5E8}"/>
    <cellStyle name="الإجمالي 2 2 3 7" xfId="20956" xr:uid="{1A18AEF8-B136-45F4-A38A-719981CB18EE}"/>
    <cellStyle name="الإجمالي 2 2 3 7 2" xfId="23442" xr:uid="{3617DA0C-012A-49DB-99A0-CC2FE87623F1}"/>
    <cellStyle name="الإجمالي 2 2 3 7 3" xfId="30009" xr:uid="{1E2DB3F6-EFA2-4AF2-BCC5-2B80487FB8EA}"/>
    <cellStyle name="الإجمالي 2 2 3 8" xfId="18912" xr:uid="{40CEBC10-1458-441C-8333-B687FA888E2E}"/>
    <cellStyle name="الإجمالي 2 2 3 9" xfId="22058" xr:uid="{DAA8C824-BE5B-403B-88DA-BE51366349CC}"/>
    <cellStyle name="الإجمالي 2 2 4" xfId="13722" xr:uid="{A5ECFEDF-FB64-45ED-9E4A-F3488097A646}"/>
    <cellStyle name="الإجمالي 2 2 4 10" xfId="30010" xr:uid="{923BB70A-B344-4348-B43A-F94835C823A3}"/>
    <cellStyle name="الإجمالي 2 2 4 11" xfId="38306" xr:uid="{CA45593C-5B69-4FD3-BF69-11FA9FF83259}"/>
    <cellStyle name="الإجمالي 2 2 4 2" xfId="13723" xr:uid="{54AAC095-AB46-4A74-A932-FA972E76F8BD}"/>
    <cellStyle name="الإجمالي 2 2 4 2 10" xfId="38307" xr:uid="{B3F65C8F-1CE6-4F91-88F5-2AC93FBA855B}"/>
    <cellStyle name="الإجمالي 2 2 4 2 2" xfId="14340" xr:uid="{DBBE3FFA-395D-47C2-96D2-F9553BDADD54}"/>
    <cellStyle name="الإجمالي 2 2 4 2 2 2" xfId="20968" xr:uid="{91164531-585D-447F-BA34-10FD2D01B0B4}"/>
    <cellStyle name="الإجمالي 2 2 4 2 2 2 2" xfId="23454" xr:uid="{D5E2D84D-2493-4333-B8EA-B977DB49EE57}"/>
    <cellStyle name="الإجمالي 2 2 4 2 2 2 3" xfId="30013" xr:uid="{9177BEA9-73F7-42CC-A541-1C99AA8423DD}"/>
    <cellStyle name="الإجمالي 2 2 4 2 2 3" xfId="18924" xr:uid="{9D896DED-E2DB-4E1E-BE98-24A8B2E0388E}"/>
    <cellStyle name="الإجمالي 2 2 4 2 2 4" xfId="22070" xr:uid="{0C2DB9B6-5BDB-4F12-A594-196F69DD89BA}"/>
    <cellStyle name="الإجمالي 2 2 4 2 2 5" xfId="30012" xr:uid="{B380EA45-DB77-4B8E-8B92-5DDC4A342ECE}"/>
    <cellStyle name="الإجمالي 2 2 4 2 2 6" xfId="38308" xr:uid="{635390A8-29AC-4E55-8CD1-8CB26C0DD756}"/>
    <cellStyle name="الإجمالي 2 2 4 2 3" xfId="14984" xr:uid="{304839D5-C978-4023-B49C-97A1116AA759}"/>
    <cellStyle name="الإجمالي 2 2 4 2 3 2" xfId="20969" xr:uid="{18EECDEC-43AA-41F7-BB0F-6ADE8DF68939}"/>
    <cellStyle name="الإجمالي 2 2 4 2 3 2 2" xfId="23455" xr:uid="{58773A81-61E7-4A79-A8C5-F5809CA08249}"/>
    <cellStyle name="الإجمالي 2 2 4 2 3 2 3" xfId="30015" xr:uid="{002C9E6B-0E86-4132-BF3B-1FFF7244C1DA}"/>
    <cellStyle name="الإجمالي 2 2 4 2 3 3" xfId="18925" xr:uid="{CDE9FE3D-952E-4784-AB19-BF8423168EF5}"/>
    <cellStyle name="الإجمالي 2 2 4 2 3 4" xfId="22071" xr:uid="{40D16776-37C7-4306-9FB0-45C5BF268EE6}"/>
    <cellStyle name="الإجمالي 2 2 4 2 3 5" xfId="30014" xr:uid="{4E4868B6-5540-4C89-ABBC-E4D47E183435}"/>
    <cellStyle name="الإجمالي 2 2 4 2 3 6" xfId="38309" xr:uid="{DA82C2B1-D438-44AC-8279-F799B9154C2A}"/>
    <cellStyle name="الإجمالي 2 2 4 2 4" xfId="15171" xr:uid="{9F53AE4D-84F7-4311-B380-2DAAFEE0206F}"/>
    <cellStyle name="الإجمالي 2 2 4 2 4 2" xfId="20970" xr:uid="{154656BC-B9F5-4A22-938D-27827C733F29}"/>
    <cellStyle name="الإجمالي 2 2 4 2 4 2 2" xfId="23456" xr:uid="{012C55CE-8925-4311-9EE7-B0ADB10DB842}"/>
    <cellStyle name="الإجمالي 2 2 4 2 4 2 3" xfId="30017" xr:uid="{12E1441C-1C8A-4AF0-A340-ABDD1B7179A4}"/>
    <cellStyle name="الإجمالي 2 2 4 2 4 3" xfId="18926" xr:uid="{DCC6223A-8AC3-47B2-9AE3-4EFE541C9123}"/>
    <cellStyle name="الإجمالي 2 2 4 2 4 4" xfId="22072" xr:uid="{0D133DE6-A3AE-451A-AA8B-C75EE258785B}"/>
    <cellStyle name="الإجمالي 2 2 4 2 4 5" xfId="30016" xr:uid="{CEAC7C0F-AC16-4A73-9F07-11FBD2D35159}"/>
    <cellStyle name="الإجمالي 2 2 4 2 4 6" xfId="38310" xr:uid="{7C8BB6DB-6E70-4053-8075-4B6AD045E649}"/>
    <cellStyle name="الإجمالي 2 2 4 2 5" xfId="15617" xr:uid="{562C752F-D38D-481F-864B-EF6F3B3CF515}"/>
    <cellStyle name="الإجمالي 2 2 4 2 5 2" xfId="20971" xr:uid="{0256E08D-98AC-422A-B127-E0CD6636311E}"/>
    <cellStyle name="الإجمالي 2 2 4 2 5 2 2" xfId="23457" xr:uid="{3051F289-506C-460B-B244-A4240E5B5D93}"/>
    <cellStyle name="الإجمالي 2 2 4 2 5 2 3" xfId="30019" xr:uid="{0030F585-BAA5-4953-BF53-4723999723B3}"/>
    <cellStyle name="الإجمالي 2 2 4 2 5 3" xfId="18927" xr:uid="{8B1FF5A5-BB06-431F-9A2D-504CC1CF755B}"/>
    <cellStyle name="الإجمالي 2 2 4 2 5 4" xfId="22073" xr:uid="{67DB8A80-8CEF-44B7-B2DD-3AD836B591FE}"/>
    <cellStyle name="الإجمالي 2 2 4 2 5 5" xfId="30018" xr:uid="{0F5FDF5B-F880-47BF-9513-48CF7AA59E62}"/>
    <cellStyle name="الإجمالي 2 2 4 2 5 6" xfId="38311" xr:uid="{C93E70E7-D0AE-40FE-AED9-94F5F1ECD74D}"/>
    <cellStyle name="الإجمالي 2 2 4 2 6" xfId="20967" xr:uid="{6608ED66-EA00-499F-A86F-BF6826E89E3D}"/>
    <cellStyle name="الإجمالي 2 2 4 2 6 2" xfId="23453" xr:uid="{4750508C-7ACE-455D-99A1-792D3E2E142D}"/>
    <cellStyle name="الإجمالي 2 2 4 2 6 3" xfId="30020" xr:uid="{1440AD06-85C0-44D1-820B-10918E05DF7A}"/>
    <cellStyle name="الإجمالي 2 2 4 2 7" xfId="18923" xr:uid="{8935DD1E-6215-49CB-A8EF-66729754AF68}"/>
    <cellStyle name="الإجمالي 2 2 4 2 8" xfId="22069" xr:uid="{382E2F8D-3336-49E3-93FE-8EB5CE7F536F}"/>
    <cellStyle name="الإجمالي 2 2 4 2 9" xfId="30011" xr:uid="{5BEDA71E-1B25-4E7F-BED0-7E3FC599152C}"/>
    <cellStyle name="الإجمالي 2 2 4 3" xfId="14339" xr:uid="{B0D0B91C-9301-4892-8347-3F5FF77B9328}"/>
    <cellStyle name="الإجمالي 2 2 4 3 2" xfId="20972" xr:uid="{8E8C527C-C6FE-45EB-9283-12C5BEE81C9E}"/>
    <cellStyle name="الإجمالي 2 2 4 3 2 2" xfId="23458" xr:uid="{3518AC03-A6F8-467D-B477-5C33BC400557}"/>
    <cellStyle name="الإجمالي 2 2 4 3 2 3" xfId="30022" xr:uid="{F4CA309A-EA0B-4C57-A524-BE0E33F3461A}"/>
    <cellStyle name="الإجمالي 2 2 4 3 3" xfId="18928" xr:uid="{32FD75D7-0EA7-44D9-889C-A5311D0EE719}"/>
    <cellStyle name="الإجمالي 2 2 4 3 4" xfId="22074" xr:uid="{31DF3099-9F2A-4F94-AD04-4E0151D8E89C}"/>
    <cellStyle name="الإجمالي 2 2 4 3 5" xfId="30021" xr:uid="{58ED0133-62CE-4E0C-B541-E80125CA46EB}"/>
    <cellStyle name="الإجمالي 2 2 4 3 6" xfId="38312" xr:uid="{2E300AFA-323E-4171-98C4-103BA9D99287}"/>
    <cellStyle name="الإجمالي 2 2 4 4" xfId="14983" xr:uid="{86BA608C-5F33-4275-8E6B-7550327437E6}"/>
    <cellStyle name="الإجمالي 2 2 4 4 2" xfId="20973" xr:uid="{999B5831-929A-4987-A6B3-B3A9B5886FAD}"/>
    <cellStyle name="الإجمالي 2 2 4 4 2 2" xfId="23459" xr:uid="{D80D6A70-A09F-4FE9-9618-D17D77EF0079}"/>
    <cellStyle name="الإجمالي 2 2 4 4 2 3" xfId="30024" xr:uid="{3697C465-23CD-4AD3-A3E6-AAC83C1EC278}"/>
    <cellStyle name="الإجمالي 2 2 4 4 3" xfId="18929" xr:uid="{93442E00-2205-49B8-A603-8B23C0A1DD09}"/>
    <cellStyle name="الإجمالي 2 2 4 4 4" xfId="22075" xr:uid="{BBDC5587-4F4B-44A0-BA79-FBBF9AB6A55A}"/>
    <cellStyle name="الإجمالي 2 2 4 4 5" xfId="30023" xr:uid="{6FD1F146-E07B-4113-8039-1A187B8216EB}"/>
    <cellStyle name="الإجمالي 2 2 4 4 6" xfId="38313" xr:uid="{D6EDF37D-E991-4E9F-8F70-C6105B02A02C}"/>
    <cellStyle name="الإجمالي 2 2 4 5" xfId="15170" xr:uid="{854A0F6C-4249-4AEE-A11E-1C2FB0C86F1A}"/>
    <cellStyle name="الإجمالي 2 2 4 5 2" xfId="20974" xr:uid="{0FA9B395-BA2B-4EAA-ABF9-D16A2AA0DD8E}"/>
    <cellStyle name="الإجمالي 2 2 4 5 2 2" xfId="23460" xr:uid="{92A8EF89-123B-411C-BA49-886D4233F6ED}"/>
    <cellStyle name="الإجمالي 2 2 4 5 2 3" xfId="30026" xr:uid="{AA2FC2E4-E572-4F08-99EB-80A28A066D06}"/>
    <cellStyle name="الإجمالي 2 2 4 5 3" xfId="18930" xr:uid="{F9A60602-691C-409D-A281-677722F23831}"/>
    <cellStyle name="الإجمالي 2 2 4 5 4" xfId="22076" xr:uid="{7B87AB4A-FB81-4FEB-8EE4-35D3C01EE27B}"/>
    <cellStyle name="الإجمالي 2 2 4 5 5" xfId="30025" xr:uid="{BF1D82CD-85CE-43E2-8132-C6622D129184}"/>
    <cellStyle name="الإجمالي 2 2 4 5 6" xfId="38314" xr:uid="{3FE0DF78-E6EF-4F17-AB40-6A7B1A45E897}"/>
    <cellStyle name="الإجمالي 2 2 4 6" xfId="15616" xr:uid="{34BEED24-990E-4C87-83C3-2172C4E4DF6C}"/>
    <cellStyle name="الإجمالي 2 2 4 6 2" xfId="20975" xr:uid="{05DAF320-A049-4387-AEE1-59E09FC444B1}"/>
    <cellStyle name="الإجمالي 2 2 4 6 2 2" xfId="23461" xr:uid="{3ACA0718-3765-43E5-B55E-F7545902C44F}"/>
    <cellStyle name="الإجمالي 2 2 4 6 2 3" xfId="30028" xr:uid="{6B81A0E2-FECE-4706-B41B-41F026BE15C2}"/>
    <cellStyle name="الإجمالي 2 2 4 6 3" xfId="18931" xr:uid="{CE2DECFE-2E6B-4D94-98B9-D1AD364237EB}"/>
    <cellStyle name="الإجمالي 2 2 4 6 4" xfId="22077" xr:uid="{9962C7E1-F547-40A6-BF31-28C52C971FD2}"/>
    <cellStyle name="الإجمالي 2 2 4 6 5" xfId="30027" xr:uid="{AD83276A-8CBC-4FB9-944C-339549D8F3ED}"/>
    <cellStyle name="الإجمالي 2 2 4 6 6" xfId="38315" xr:uid="{816B10EF-FC28-4BF6-AD60-AE9F709E7D17}"/>
    <cellStyle name="الإجمالي 2 2 4 7" xfId="20966" xr:uid="{1598A43A-F6B0-477D-BAED-9646EF95CC38}"/>
    <cellStyle name="الإجمالي 2 2 4 7 2" xfId="23452" xr:uid="{8A2350F6-D243-4A18-B224-739AA2F88FD8}"/>
    <cellStyle name="الإجمالي 2 2 4 7 3" xfId="30029" xr:uid="{20DFB2A3-D57A-48EB-B8A5-10B9403E8B61}"/>
    <cellStyle name="الإجمالي 2 2 4 8" xfId="18922" xr:uid="{9BECFED9-8A3E-4F89-B757-03B145FA6C84}"/>
    <cellStyle name="الإجمالي 2 2 4 9" xfId="22068" xr:uid="{243429A4-6E5C-42B3-8CA9-5DF6DADC8796}"/>
    <cellStyle name="الإجمالي 2 2 5" xfId="13724" xr:uid="{96948553-1192-4D88-BCF9-D9E2EF3912F2}"/>
    <cellStyle name="الإجمالي 2 2 5 10" xfId="38316" xr:uid="{AF09B5E0-AFB6-4950-8DA4-EBA288B6E84E}"/>
    <cellStyle name="الإجمالي 2 2 5 2" xfId="14341" xr:uid="{D1142401-DADC-44DC-9248-F29DCFD7B65E}"/>
    <cellStyle name="الإجمالي 2 2 5 2 2" xfId="20977" xr:uid="{4286B64F-969C-46F5-8F86-00FE7587B1F4}"/>
    <cellStyle name="الإجمالي 2 2 5 2 2 2" xfId="23463" xr:uid="{4005E1E6-2875-4D04-9224-6E29C5D91A68}"/>
    <cellStyle name="الإجمالي 2 2 5 2 2 3" xfId="30032" xr:uid="{F4482770-51D2-480F-8674-932428F5C4EB}"/>
    <cellStyle name="الإجمالي 2 2 5 2 3" xfId="18933" xr:uid="{5B572CDA-A33A-4400-8E03-E2AB9B288DDD}"/>
    <cellStyle name="الإجمالي 2 2 5 2 4" xfId="22079" xr:uid="{40382886-68D8-4748-95AE-B2027BB1E5AB}"/>
    <cellStyle name="الإجمالي 2 2 5 2 5" xfId="30031" xr:uid="{B2F7B1C3-A308-4AFD-8CB6-6BBF929DE4C6}"/>
    <cellStyle name="الإجمالي 2 2 5 2 6" xfId="38317" xr:uid="{A84F3C2A-8F98-48DB-8912-49243B24F1C5}"/>
    <cellStyle name="الإجمالي 2 2 5 3" xfId="14985" xr:uid="{2B1E25BB-FF56-4D17-A83F-ADE7278CB6A3}"/>
    <cellStyle name="الإجمالي 2 2 5 3 2" xfId="20978" xr:uid="{246E96D8-E263-427E-ACB2-01C5B288C73E}"/>
    <cellStyle name="الإجمالي 2 2 5 3 2 2" xfId="23464" xr:uid="{3AC04C27-E4FA-4938-8403-17A1BFB772D8}"/>
    <cellStyle name="الإجمالي 2 2 5 3 2 3" xfId="30034" xr:uid="{F049F911-CBDC-44AB-AA20-12EB7B8D7276}"/>
    <cellStyle name="الإجمالي 2 2 5 3 3" xfId="18934" xr:uid="{342B0F01-7A86-40D1-AB7B-549D8002CB1B}"/>
    <cellStyle name="الإجمالي 2 2 5 3 4" xfId="22080" xr:uid="{D55253AA-DD98-439C-9C46-F2A6AC56FB77}"/>
    <cellStyle name="الإجمالي 2 2 5 3 5" xfId="30033" xr:uid="{EF31B7A4-90CA-4345-8D82-1AD42171EE9B}"/>
    <cellStyle name="الإجمالي 2 2 5 3 6" xfId="38318" xr:uid="{076400E4-AD32-458F-97BF-4FE72CCEF130}"/>
    <cellStyle name="الإجمالي 2 2 5 4" xfId="15172" xr:uid="{6CF60017-3083-4527-9AB1-224705B9313E}"/>
    <cellStyle name="الإجمالي 2 2 5 4 2" xfId="20979" xr:uid="{50CE3823-4400-4F3C-A37B-BFB532C5F812}"/>
    <cellStyle name="الإجمالي 2 2 5 4 2 2" xfId="23465" xr:uid="{4C6D185E-8404-4C94-8092-DD7B718D73BC}"/>
    <cellStyle name="الإجمالي 2 2 5 4 2 3" xfId="30036" xr:uid="{2C4F16C4-6F0A-4C58-BAF4-E13008CD3747}"/>
    <cellStyle name="الإجمالي 2 2 5 4 3" xfId="18935" xr:uid="{F64AB169-E9E4-4910-8CE8-D2A6CD2665E2}"/>
    <cellStyle name="الإجمالي 2 2 5 4 4" xfId="22081" xr:uid="{8F4D2F30-1DA7-40CE-A89F-2B4B953D6E89}"/>
    <cellStyle name="الإجمالي 2 2 5 4 5" xfId="30035" xr:uid="{A328417B-8DCA-410C-BBBB-4440FBD892E6}"/>
    <cellStyle name="الإجمالي 2 2 5 4 6" xfId="38319" xr:uid="{62A72200-44E3-42A8-8BBF-CB43B7E543DB}"/>
    <cellStyle name="الإجمالي 2 2 5 5" xfId="15618" xr:uid="{DBC3DFC0-3E79-41B4-8B00-386B6CE58EFD}"/>
    <cellStyle name="الإجمالي 2 2 5 5 2" xfId="20980" xr:uid="{9F31729F-923F-4B12-9A17-2EA4952939D9}"/>
    <cellStyle name="الإجمالي 2 2 5 5 2 2" xfId="23466" xr:uid="{CA4BCF3C-5DD4-4F0F-B6D3-D3177D144E0E}"/>
    <cellStyle name="الإجمالي 2 2 5 5 2 3" xfId="30038" xr:uid="{0EBDF8D9-D385-43CE-805E-BE8F497CC8AA}"/>
    <cellStyle name="الإجمالي 2 2 5 5 3" xfId="18936" xr:uid="{CB56C8BD-B6D2-45A1-96A9-109BDAD8893C}"/>
    <cellStyle name="الإجمالي 2 2 5 5 4" xfId="22082" xr:uid="{2A27DD7A-FDB6-40EA-A807-7E77603AC15C}"/>
    <cellStyle name="الإجمالي 2 2 5 5 5" xfId="30037" xr:uid="{6AFF0E87-8C4D-466D-92E1-4D7AEE1CF76A}"/>
    <cellStyle name="الإجمالي 2 2 5 5 6" xfId="38320" xr:uid="{ECC72D14-0DF3-4997-8663-D8BE3D49967D}"/>
    <cellStyle name="الإجمالي 2 2 5 6" xfId="20976" xr:uid="{D5FCC8A5-0BF8-44F1-8CFA-2A8A3E4A7E99}"/>
    <cellStyle name="الإجمالي 2 2 5 6 2" xfId="23462" xr:uid="{F173FA82-643A-4264-9756-A984DF363689}"/>
    <cellStyle name="الإجمالي 2 2 5 6 3" xfId="30039" xr:uid="{C055B168-F98E-4B8D-B5C2-35029695862E}"/>
    <cellStyle name="الإجمالي 2 2 5 7" xfId="18932" xr:uid="{3BAC0887-FA59-4DCF-97FE-221083A86DD4}"/>
    <cellStyle name="الإجمالي 2 2 5 8" xfId="22078" xr:uid="{D13C1D2B-C4CF-42B2-B3C2-BAD5729A135D}"/>
    <cellStyle name="الإجمالي 2 2 5 9" xfId="30030" xr:uid="{F1468EAD-4F7F-4582-8D5B-AB16B1BA0630}"/>
    <cellStyle name="الإجمالي 2 2 6" xfId="14332" xr:uid="{381E420B-1DBA-484F-9A38-47B92D2B5F34}"/>
    <cellStyle name="الإجمالي 2 2 6 2" xfId="20981" xr:uid="{DC4055E6-7DD4-4404-B4B4-A532A7D089F4}"/>
    <cellStyle name="الإجمالي 2 2 6 2 2" xfId="23467" xr:uid="{7D246EC4-3765-4904-A929-056B01B0F96D}"/>
    <cellStyle name="الإجمالي 2 2 6 2 3" xfId="30041" xr:uid="{1814B883-3E45-4526-8FFE-EF51D89A3C5F}"/>
    <cellStyle name="الإجمالي 2 2 6 3" xfId="18937" xr:uid="{6979F7F0-4426-495E-B587-0D69EE70A164}"/>
    <cellStyle name="الإجمالي 2 2 6 4" xfId="22083" xr:uid="{BFBF53AE-1BEB-49F5-9E78-20A960D320DF}"/>
    <cellStyle name="الإجمالي 2 2 6 5" xfId="30040" xr:uid="{15AD1D65-5BEE-43FB-994F-444750137C1A}"/>
    <cellStyle name="الإجمالي 2 2 6 6" xfId="38321" xr:uid="{1497FFCC-6B66-40A1-97FC-7CF165818887}"/>
    <cellStyle name="الإجمالي 2 2 7" xfId="14976" xr:uid="{6734A4EB-9EC7-48E9-9AF3-65F1BA8DC38A}"/>
    <cellStyle name="الإجمالي 2 2 7 2" xfId="20982" xr:uid="{07C0D10F-FD93-4AF1-97E4-C626C34B7871}"/>
    <cellStyle name="الإجمالي 2 2 7 2 2" xfId="23468" xr:uid="{B6055E58-B62C-4EF3-8476-D95D13440E33}"/>
    <cellStyle name="الإجمالي 2 2 7 2 3" xfId="30043" xr:uid="{080E93D2-415E-47D4-9673-0E1576B13B81}"/>
    <cellStyle name="الإجمالي 2 2 7 3" xfId="18938" xr:uid="{A465FA49-F4CD-4898-9218-ED1BE0074891}"/>
    <cellStyle name="الإجمالي 2 2 7 4" xfId="22084" xr:uid="{5AA75E76-E316-466F-9C6C-07718B8C117F}"/>
    <cellStyle name="الإجمالي 2 2 7 5" xfId="30042" xr:uid="{EEA05E62-FCE1-4797-997F-CDA3161F359F}"/>
    <cellStyle name="الإجمالي 2 2 7 6" xfId="38322" xr:uid="{36EC0104-157E-41DF-B1C9-D3002BE9A8CB}"/>
    <cellStyle name="الإجمالي 2 2 8" xfId="15163" xr:uid="{38B75708-6E79-44A9-9FF7-437F48E04B3D}"/>
    <cellStyle name="الإجمالي 2 2 8 2" xfId="20983" xr:uid="{07FA6936-7A3A-4CE5-9370-AEA0F12FFA93}"/>
    <cellStyle name="الإجمالي 2 2 8 2 2" xfId="23469" xr:uid="{2530E2BA-BFF0-4FE4-A6F9-6C3A725F0E1F}"/>
    <cellStyle name="الإجمالي 2 2 8 2 3" xfId="30045" xr:uid="{20A22F81-C2EB-4151-84A8-B963DDE9CCFB}"/>
    <cellStyle name="الإجمالي 2 2 8 3" xfId="18939" xr:uid="{ABE7F0DE-D017-41DB-9AE5-4CFC5EF9E37C}"/>
    <cellStyle name="الإجمالي 2 2 8 4" xfId="22085" xr:uid="{865BB42E-4173-4A90-88B1-EF8779FD6A38}"/>
    <cellStyle name="الإجمالي 2 2 8 5" xfId="30044" xr:uid="{05458C77-75F4-4CEC-B182-D8165F98AC56}"/>
    <cellStyle name="الإجمالي 2 2 8 6" xfId="38323" xr:uid="{E79780CD-84A1-4BC1-8518-2AA4E5452AEB}"/>
    <cellStyle name="الإجمالي 2 2 9" xfId="15609" xr:uid="{49FBC5B8-F5C6-4F9D-AFF8-C3962B9552CB}"/>
    <cellStyle name="الإجمالي 2 2 9 2" xfId="20984" xr:uid="{2EE59ED6-7756-44E1-BA08-7EDA9585AC38}"/>
    <cellStyle name="الإجمالي 2 2 9 2 2" xfId="23470" xr:uid="{13C57F27-3CD0-4A4B-978D-378577B1BDF6}"/>
    <cellStyle name="الإجمالي 2 2 9 2 3" xfId="30047" xr:uid="{F075942B-8F03-48CB-A1FA-76DD41106128}"/>
    <cellStyle name="الإجمالي 2 2 9 3" xfId="18940" xr:uid="{B651DB12-0CE1-49B7-B12D-A9846FDA6507}"/>
    <cellStyle name="الإجمالي 2 2 9 4" xfId="22086" xr:uid="{6C9C6307-5AB9-43A5-BD3C-56D6FD1E5C89}"/>
    <cellStyle name="الإجمالي 2 2 9 5" xfId="30046" xr:uid="{DF8ADD36-A5FE-406F-A730-E567C3591526}"/>
    <cellStyle name="الإجمالي 2 2 9 6" xfId="38324" xr:uid="{E7AEDE1B-6514-42E7-AC2A-BD66291C0AB7}"/>
    <cellStyle name="الإجمالي 2 3" xfId="13725" xr:uid="{F70FADC8-8B54-49A1-8EDA-7F3DB5FB6BA0}"/>
    <cellStyle name="الإجمالي 2 3 10" xfId="22087" xr:uid="{276C82E5-05C2-45BD-B7A2-B5FAECC3A33F}"/>
    <cellStyle name="الإجمالي 2 3 11" xfId="30048" xr:uid="{23C3EA7A-DA98-4E57-850F-A771019B990E}"/>
    <cellStyle name="الإجمالي 2 3 12" xfId="38325" xr:uid="{19D97D90-B5CD-4127-9D25-C0E492BE45B0}"/>
    <cellStyle name="الإجمالي 2 3 2" xfId="13726" xr:uid="{85516FE5-7A15-4491-AFC8-DEC98D3A5FA6}"/>
    <cellStyle name="الإجمالي 2 3 2 10" xfId="30049" xr:uid="{68A2B133-3D40-48F4-9047-0A4F6E19B08E}"/>
    <cellStyle name="الإجمالي 2 3 2 11" xfId="38326" xr:uid="{AA5FE124-263D-4E1C-8F2D-E59518D02114}"/>
    <cellStyle name="الإجمالي 2 3 2 2" xfId="13727" xr:uid="{391084CA-0B8F-4331-9222-C44D8455F97D}"/>
    <cellStyle name="الإجمالي 2 3 2 2 10" xfId="38327" xr:uid="{B92845BF-A428-40E0-88FA-5A75CAB3136C}"/>
    <cellStyle name="الإجمالي 2 3 2 2 2" xfId="14344" xr:uid="{34ABD66C-2B79-4C64-B277-AD86D14B8E64}"/>
    <cellStyle name="الإجمالي 2 3 2 2 2 2" xfId="20988" xr:uid="{A31DA8FE-11EA-4680-AB44-FAABA26DF7DC}"/>
    <cellStyle name="الإجمالي 2 3 2 2 2 2 2" xfId="23474" xr:uid="{46C6F4CD-900D-43FC-B096-9403C72A1269}"/>
    <cellStyle name="الإجمالي 2 3 2 2 2 2 3" xfId="30052" xr:uid="{AD2D7F1F-C43C-4473-A85C-ECAB559372E2}"/>
    <cellStyle name="الإجمالي 2 3 2 2 2 3" xfId="18944" xr:uid="{4966F406-B00F-4826-B2AC-297E7D7146AD}"/>
    <cellStyle name="الإجمالي 2 3 2 2 2 4" xfId="22090" xr:uid="{31376C24-02A2-4C52-8581-D7AD26E746C5}"/>
    <cellStyle name="الإجمالي 2 3 2 2 2 5" xfId="30051" xr:uid="{512DE1DD-2848-41FD-A763-67A9EEC799D0}"/>
    <cellStyle name="الإجمالي 2 3 2 2 2 6" xfId="38328" xr:uid="{514BE85D-36C1-4EE0-9C34-B32EA7DE6688}"/>
    <cellStyle name="الإجمالي 2 3 2 2 3" xfId="14988" xr:uid="{282DA317-9E61-4EAD-8E19-48059CD88658}"/>
    <cellStyle name="الإجمالي 2 3 2 2 3 2" xfId="20989" xr:uid="{F7003AB0-F6E0-4FEF-8D15-25DCC1E89D4E}"/>
    <cellStyle name="الإجمالي 2 3 2 2 3 2 2" xfId="23475" xr:uid="{129C43CF-11F2-49B0-9F4D-34E509B94089}"/>
    <cellStyle name="الإجمالي 2 3 2 2 3 2 3" xfId="30054" xr:uid="{181D4EC9-2043-4868-A440-17F4E4C77812}"/>
    <cellStyle name="الإجمالي 2 3 2 2 3 3" xfId="18945" xr:uid="{5575A79F-B61D-4703-9358-D27B4A42898F}"/>
    <cellStyle name="الإجمالي 2 3 2 2 3 4" xfId="22091" xr:uid="{A3906216-A6E2-4F75-8A32-8974DAAE8895}"/>
    <cellStyle name="الإجمالي 2 3 2 2 3 5" xfId="30053" xr:uid="{AFC29617-E7B5-485F-B59F-F82463EFE577}"/>
    <cellStyle name="الإجمالي 2 3 2 2 3 6" xfId="38329" xr:uid="{0C1DF79D-30B5-4F70-A245-596F9EB515F2}"/>
    <cellStyle name="الإجمالي 2 3 2 2 4" xfId="15175" xr:uid="{A5C053B7-6676-4E90-9835-1D7AEEA09155}"/>
    <cellStyle name="الإجمالي 2 3 2 2 4 2" xfId="20990" xr:uid="{EC87D722-5E43-4A3E-A72B-0040AB87089D}"/>
    <cellStyle name="الإجمالي 2 3 2 2 4 2 2" xfId="23476" xr:uid="{FAF4F828-E127-4F74-BDD5-D9DC291A40A1}"/>
    <cellStyle name="الإجمالي 2 3 2 2 4 2 3" xfId="30056" xr:uid="{9A1B846C-C0F1-4D6B-88BA-BF5C9AC4EF68}"/>
    <cellStyle name="الإجمالي 2 3 2 2 4 3" xfId="18946" xr:uid="{CA8EFBA3-55E8-42AB-9553-10815A3FC7DD}"/>
    <cellStyle name="الإجمالي 2 3 2 2 4 4" xfId="22092" xr:uid="{F3888C75-9801-45EC-B0A3-F529F8DFCCB4}"/>
    <cellStyle name="الإجمالي 2 3 2 2 4 5" xfId="30055" xr:uid="{D77ABAB7-4472-4FA7-9DA4-1905163808FF}"/>
    <cellStyle name="الإجمالي 2 3 2 2 4 6" xfId="38330" xr:uid="{D3A6B2EA-381C-4A7C-A748-E9EC19BBB2B8}"/>
    <cellStyle name="الإجمالي 2 3 2 2 5" xfId="15621" xr:uid="{575C8014-D2FA-4643-9E02-E9503A81A3D4}"/>
    <cellStyle name="الإجمالي 2 3 2 2 5 2" xfId="20991" xr:uid="{12777DDB-339E-42A1-AA73-66A4928C6543}"/>
    <cellStyle name="الإجمالي 2 3 2 2 5 2 2" xfId="23477" xr:uid="{76054CF8-ECEE-440E-BA47-D2F6598CFF6E}"/>
    <cellStyle name="الإجمالي 2 3 2 2 5 2 3" xfId="30058" xr:uid="{CB0BC35A-27D9-4B4F-9A5A-3C95E1614B04}"/>
    <cellStyle name="الإجمالي 2 3 2 2 5 3" xfId="18947" xr:uid="{0DE94A92-FEBA-448F-B5B9-81776054063A}"/>
    <cellStyle name="الإجمالي 2 3 2 2 5 4" xfId="22093" xr:uid="{7DE1F674-3D40-4935-98BF-AB47FDC5C47D}"/>
    <cellStyle name="الإجمالي 2 3 2 2 5 5" xfId="30057" xr:uid="{EBA6F129-10BA-4915-9414-62AD5E2AF712}"/>
    <cellStyle name="الإجمالي 2 3 2 2 5 6" xfId="38331" xr:uid="{D6AD2DE0-83CC-4EDE-BD77-F87ED7C7370D}"/>
    <cellStyle name="الإجمالي 2 3 2 2 6" xfId="20987" xr:uid="{E1A16D03-0099-42AF-9538-CDCFD93E96B2}"/>
    <cellStyle name="الإجمالي 2 3 2 2 6 2" xfId="23473" xr:uid="{E06BEB25-4B84-4EBC-8C78-B6B418D882CC}"/>
    <cellStyle name="الإجمالي 2 3 2 2 6 3" xfId="30059" xr:uid="{E45E2A7C-2F7B-4B94-9841-23E592F88CDB}"/>
    <cellStyle name="الإجمالي 2 3 2 2 7" xfId="18943" xr:uid="{D71A0CA1-AA08-4703-BC47-D12A093FEFE7}"/>
    <cellStyle name="الإجمالي 2 3 2 2 8" xfId="22089" xr:uid="{31DADE04-F572-48BB-BC7E-81520C966709}"/>
    <cellStyle name="الإجمالي 2 3 2 2 9" xfId="30050" xr:uid="{B2C69B51-56CC-453A-A60C-655D08AB386C}"/>
    <cellStyle name="الإجمالي 2 3 2 3" xfId="14343" xr:uid="{9C296B81-DFE8-4613-ACB2-35984576AD3C}"/>
    <cellStyle name="الإجمالي 2 3 2 3 2" xfId="20992" xr:uid="{C492D89F-6093-4B60-8AE6-0DCD855DEA9F}"/>
    <cellStyle name="الإجمالي 2 3 2 3 2 2" xfId="23478" xr:uid="{1A5235CF-4DF8-4C14-A6AC-CF988B7E8B0E}"/>
    <cellStyle name="الإجمالي 2 3 2 3 2 3" xfId="30061" xr:uid="{55683F1B-9BA4-415D-B454-27F50CE0B8B9}"/>
    <cellStyle name="الإجمالي 2 3 2 3 3" xfId="18948" xr:uid="{0924D05D-9582-49F4-A078-3A83EF0C6C8E}"/>
    <cellStyle name="الإجمالي 2 3 2 3 4" xfId="22094" xr:uid="{3CA48765-F21D-4229-A59A-DE53AC77476F}"/>
    <cellStyle name="الإجمالي 2 3 2 3 5" xfId="30060" xr:uid="{FA46161C-81D9-4B9F-ACE9-C7542C9CA39C}"/>
    <cellStyle name="الإجمالي 2 3 2 3 6" xfId="38332" xr:uid="{54449F07-9532-40A1-8C2C-DCAC1F6C7062}"/>
    <cellStyle name="الإجمالي 2 3 2 4" xfId="14987" xr:uid="{D1D912A6-2A2B-4F99-B595-19041E921B25}"/>
    <cellStyle name="الإجمالي 2 3 2 4 2" xfId="20993" xr:uid="{EEC93B7C-B979-4DBA-8A79-CA24026BD745}"/>
    <cellStyle name="الإجمالي 2 3 2 4 2 2" xfId="23479" xr:uid="{6ABC49D3-5D6E-4412-95A4-1FB724848A70}"/>
    <cellStyle name="الإجمالي 2 3 2 4 2 3" xfId="30063" xr:uid="{6ECBB37E-56E1-46DF-9D97-2F4061FD0202}"/>
    <cellStyle name="الإجمالي 2 3 2 4 3" xfId="18949" xr:uid="{53036004-DE6B-43E1-BF90-0A4CD8FBD6A7}"/>
    <cellStyle name="الإجمالي 2 3 2 4 4" xfId="22095" xr:uid="{DEEB337E-E052-4AE4-9692-13E7DE04DB99}"/>
    <cellStyle name="الإجمالي 2 3 2 4 5" xfId="30062" xr:uid="{AF544ECF-5989-4143-AE26-6F4B2FB1C683}"/>
    <cellStyle name="الإجمالي 2 3 2 4 6" xfId="38333" xr:uid="{E9CFB57A-CA4B-4385-9334-CC6668B7B6F2}"/>
    <cellStyle name="الإجمالي 2 3 2 5" xfId="15174" xr:uid="{80CC8C10-35F0-4A6C-B9C2-A28932098CA3}"/>
    <cellStyle name="الإجمالي 2 3 2 5 2" xfId="20994" xr:uid="{CBB17C30-2AC5-42B0-B6BE-72F1DA9968E0}"/>
    <cellStyle name="الإجمالي 2 3 2 5 2 2" xfId="23480" xr:uid="{6DA75964-35B8-4CB6-A18B-09E6FB60D387}"/>
    <cellStyle name="الإجمالي 2 3 2 5 2 3" xfId="30065" xr:uid="{A7CF56CA-1A9A-4E9E-A532-99E0FCD30FDB}"/>
    <cellStyle name="الإجمالي 2 3 2 5 3" xfId="18950" xr:uid="{2F7589C4-30C0-49FD-951A-42F2A6FD24AE}"/>
    <cellStyle name="الإجمالي 2 3 2 5 4" xfId="22096" xr:uid="{79C79E27-6833-489C-890F-75F97DC8BD62}"/>
    <cellStyle name="الإجمالي 2 3 2 5 5" xfId="30064" xr:uid="{49CC54A6-9AF2-4CC2-99D2-729242EB54C1}"/>
    <cellStyle name="الإجمالي 2 3 2 5 6" xfId="38334" xr:uid="{D79C75C8-7971-4DDF-B09A-938A8F2FEE3F}"/>
    <cellStyle name="الإجمالي 2 3 2 6" xfId="15620" xr:uid="{484830F9-3924-4106-9DA3-EC81851E8258}"/>
    <cellStyle name="الإجمالي 2 3 2 6 2" xfId="20995" xr:uid="{D56D47AC-B17C-4937-8202-83446B9D8D12}"/>
    <cellStyle name="الإجمالي 2 3 2 6 2 2" xfId="23481" xr:uid="{2A531E02-7B6B-4E19-8DE1-D0E151315C96}"/>
    <cellStyle name="الإجمالي 2 3 2 6 2 3" xfId="30067" xr:uid="{C9D139FA-90AF-4C8B-955D-BB57C515FB94}"/>
    <cellStyle name="الإجمالي 2 3 2 6 3" xfId="18951" xr:uid="{E06BA05B-982B-4219-AD4B-D735199AFA92}"/>
    <cellStyle name="الإجمالي 2 3 2 6 4" xfId="22097" xr:uid="{4611D4F8-8EEF-4A2F-99CA-72935D2294E7}"/>
    <cellStyle name="الإجمالي 2 3 2 6 5" xfId="30066" xr:uid="{4E9DA77D-FFB8-4118-832C-52FBCF77ED8A}"/>
    <cellStyle name="الإجمالي 2 3 2 6 6" xfId="38335" xr:uid="{79457CB0-3853-429E-BC6F-338BC455D38F}"/>
    <cellStyle name="الإجمالي 2 3 2 7" xfId="20986" xr:uid="{65B05845-21A2-4595-B9B2-0EE0435682B7}"/>
    <cellStyle name="الإجمالي 2 3 2 7 2" xfId="23472" xr:uid="{F184F371-D0BF-4FB3-96BB-F16D799ACF42}"/>
    <cellStyle name="الإجمالي 2 3 2 7 3" xfId="30068" xr:uid="{E080247D-A7FE-4B3E-BDBB-021C80B4F21D}"/>
    <cellStyle name="الإجمالي 2 3 2 8" xfId="18942" xr:uid="{9D0B3EC6-21DD-40E8-93BF-3B9DF31CAC87}"/>
    <cellStyle name="الإجمالي 2 3 2 9" xfId="22088" xr:uid="{6C9ED593-4B57-4D6A-AD5F-CD1A9D808D58}"/>
    <cellStyle name="الإجمالي 2 3 3" xfId="13728" xr:uid="{41B90D6F-49DF-4A86-8142-70062FB0D4A5}"/>
    <cellStyle name="الإجمالي 2 3 3 10" xfId="38336" xr:uid="{35ABCD05-5DFF-45F1-B93E-6734C6414227}"/>
    <cellStyle name="الإجمالي 2 3 3 2" xfId="14345" xr:uid="{3A8117EE-9F06-4739-B62E-D8B4503F8F80}"/>
    <cellStyle name="الإجمالي 2 3 3 2 2" xfId="20997" xr:uid="{714B0B9B-9364-474C-85DA-71855131B469}"/>
    <cellStyle name="الإجمالي 2 3 3 2 2 2" xfId="23483" xr:uid="{50A6D1B5-5A4A-4D9A-A4B3-C73D74CF68EB}"/>
    <cellStyle name="الإجمالي 2 3 3 2 2 3" xfId="30071" xr:uid="{BADA8A52-E9F0-46C3-8A43-3F7A3176E014}"/>
    <cellStyle name="الإجمالي 2 3 3 2 3" xfId="18953" xr:uid="{051F4DAD-0FB6-4632-AB81-A505AB685411}"/>
    <cellStyle name="الإجمالي 2 3 3 2 4" xfId="22099" xr:uid="{A9A0C275-343C-47D8-853E-430534D6070D}"/>
    <cellStyle name="الإجمالي 2 3 3 2 5" xfId="30070" xr:uid="{7D605651-350B-4E02-9D79-ED164BF5D13F}"/>
    <cellStyle name="الإجمالي 2 3 3 2 6" xfId="38337" xr:uid="{539634E8-A049-4837-82DD-6AABA2E99663}"/>
    <cellStyle name="الإجمالي 2 3 3 3" xfId="14989" xr:uid="{07BB3CD1-71C2-442B-B118-46725C55407A}"/>
    <cellStyle name="الإجمالي 2 3 3 3 2" xfId="20998" xr:uid="{90582F1A-AFB7-4D7D-B61E-B12612BD40D3}"/>
    <cellStyle name="الإجمالي 2 3 3 3 2 2" xfId="23484" xr:uid="{4241EE51-894F-4872-936E-4F2DE58D8BA3}"/>
    <cellStyle name="الإجمالي 2 3 3 3 2 3" xfId="30073" xr:uid="{950C5F9C-8FEA-47DE-8CC2-9CAF62E53766}"/>
    <cellStyle name="الإجمالي 2 3 3 3 3" xfId="18954" xr:uid="{649A62D0-CCFA-4C4B-8120-A3E36FFFD180}"/>
    <cellStyle name="الإجمالي 2 3 3 3 4" xfId="22100" xr:uid="{86685A83-00F1-424E-9FE5-885FAB97DEF6}"/>
    <cellStyle name="الإجمالي 2 3 3 3 5" xfId="30072" xr:uid="{5CB419CE-39C2-4A47-952F-18B0C55B6F14}"/>
    <cellStyle name="الإجمالي 2 3 3 3 6" xfId="38338" xr:uid="{0E442326-E4D4-4284-9338-A51D9E4E2659}"/>
    <cellStyle name="الإجمالي 2 3 3 4" xfId="15176" xr:uid="{00FC6C7B-CFA1-44D7-9D9A-73288734874D}"/>
    <cellStyle name="الإجمالي 2 3 3 4 2" xfId="20999" xr:uid="{6E481FDF-F766-4B81-AD38-831F93AB2B5F}"/>
    <cellStyle name="الإجمالي 2 3 3 4 2 2" xfId="23485" xr:uid="{F4685BFE-ABF0-4B9F-A544-5404AAAB6BE8}"/>
    <cellStyle name="الإجمالي 2 3 3 4 2 3" xfId="30075" xr:uid="{8E163377-453F-4768-B7DE-6641FA46A990}"/>
    <cellStyle name="الإجمالي 2 3 3 4 3" xfId="18955" xr:uid="{8B25FCF8-D5E2-48DE-B532-1AE71FBAB988}"/>
    <cellStyle name="الإجمالي 2 3 3 4 4" xfId="22101" xr:uid="{164831F8-22C3-4509-A45A-2EE11DFCEDD5}"/>
    <cellStyle name="الإجمالي 2 3 3 4 5" xfId="30074" xr:uid="{FCFF03BE-CE58-4502-B105-76C36A56A94F}"/>
    <cellStyle name="الإجمالي 2 3 3 4 6" xfId="38339" xr:uid="{0D8520A0-ABCB-42F3-B987-3D5150B9BEB4}"/>
    <cellStyle name="الإجمالي 2 3 3 5" xfId="15622" xr:uid="{CC2FA588-5534-45E1-8456-830D801C14EC}"/>
    <cellStyle name="الإجمالي 2 3 3 5 2" xfId="21000" xr:uid="{2D235F85-539A-4906-811F-4D4B82114C44}"/>
    <cellStyle name="الإجمالي 2 3 3 5 2 2" xfId="23486" xr:uid="{A07732EA-51A7-4AB1-BF2A-5D4E8F52F802}"/>
    <cellStyle name="الإجمالي 2 3 3 5 2 3" xfId="30077" xr:uid="{6B81D3D4-A73E-4AED-A9D0-33BA18856F73}"/>
    <cellStyle name="الإجمالي 2 3 3 5 3" xfId="18956" xr:uid="{20F82AD1-2B2A-4C79-B3C2-AED01D85A861}"/>
    <cellStyle name="الإجمالي 2 3 3 5 4" xfId="22102" xr:uid="{F12A0FD2-7F8C-4793-B2DC-54C46D84D41E}"/>
    <cellStyle name="الإجمالي 2 3 3 5 5" xfId="30076" xr:uid="{15FBD6D2-A1C4-4A05-85B3-1A7CB93F00CA}"/>
    <cellStyle name="الإجمالي 2 3 3 5 6" xfId="38340" xr:uid="{D6794782-7230-44B4-94E3-A19B4F3CAD1E}"/>
    <cellStyle name="الإجمالي 2 3 3 6" xfId="20996" xr:uid="{3CE97950-EFC5-43B1-B287-0F2413C4F8FE}"/>
    <cellStyle name="الإجمالي 2 3 3 6 2" xfId="23482" xr:uid="{5A8E0850-F040-4770-8C41-387A808EAA51}"/>
    <cellStyle name="الإجمالي 2 3 3 6 3" xfId="30078" xr:uid="{013C4AC1-D720-4EDB-A452-89921988A6CB}"/>
    <cellStyle name="الإجمالي 2 3 3 7" xfId="18952" xr:uid="{5E7B726D-E4C3-41C0-8E5E-65B3F4D44469}"/>
    <cellStyle name="الإجمالي 2 3 3 8" xfId="22098" xr:uid="{9192A168-E44C-4A86-BD68-C89738AD82AE}"/>
    <cellStyle name="الإجمالي 2 3 3 9" xfId="30069" xr:uid="{95D9F104-B77C-465C-A186-6891A326E33C}"/>
    <cellStyle name="الإجمالي 2 3 4" xfId="14342" xr:uid="{24FE81C0-806C-4EC2-AB16-E4F809A4FABE}"/>
    <cellStyle name="الإجمالي 2 3 4 2" xfId="21001" xr:uid="{B8CC2267-0375-45D6-8EC5-59C3792118E6}"/>
    <cellStyle name="الإجمالي 2 3 4 2 2" xfId="23487" xr:uid="{95D17B51-ADE9-4EA2-B870-1C19B4C3E7C9}"/>
    <cellStyle name="الإجمالي 2 3 4 2 3" xfId="30080" xr:uid="{57468D48-7E8E-4F20-9A64-E50DDF715F38}"/>
    <cellStyle name="الإجمالي 2 3 4 3" xfId="18957" xr:uid="{4F8C0B1B-B77F-40F6-A41F-93EE7F5B82DD}"/>
    <cellStyle name="الإجمالي 2 3 4 4" xfId="22103" xr:uid="{5C900DC8-D842-4CBE-964C-25AE24DEC79F}"/>
    <cellStyle name="الإجمالي 2 3 4 5" xfId="30079" xr:uid="{B4FCE3E4-7E44-4700-82A8-771F83412AC5}"/>
    <cellStyle name="الإجمالي 2 3 4 6" xfId="38341" xr:uid="{F0AA8934-4D00-4235-8E7D-81093B3835D9}"/>
    <cellStyle name="الإجمالي 2 3 5" xfId="14986" xr:uid="{64DC4830-DC4F-47C2-B19B-D9ED3AC5DF63}"/>
    <cellStyle name="الإجمالي 2 3 5 2" xfId="21002" xr:uid="{4729009F-9488-4E6D-993A-37E06DFB1163}"/>
    <cellStyle name="الإجمالي 2 3 5 2 2" xfId="23488" xr:uid="{A02979E0-E510-4C89-9210-1FD1E96FA6D4}"/>
    <cellStyle name="الإجمالي 2 3 5 2 3" xfId="30082" xr:uid="{EE9E9600-6CE6-4B79-84B1-BC737CCB1657}"/>
    <cellStyle name="الإجمالي 2 3 5 3" xfId="18958" xr:uid="{5D7A08F7-4282-4FC9-9FA0-520EFBE01CDC}"/>
    <cellStyle name="الإجمالي 2 3 5 4" xfId="22104" xr:uid="{52752CA6-255A-4D94-89FB-89D785BB142A}"/>
    <cellStyle name="الإجمالي 2 3 5 5" xfId="30081" xr:uid="{80D6A873-8DF2-4026-84DB-EBB7B2EF85B3}"/>
    <cellStyle name="الإجمالي 2 3 5 6" xfId="38342" xr:uid="{84401F06-AAEA-4404-9447-0FB5EBE1B56C}"/>
    <cellStyle name="الإجمالي 2 3 6" xfId="15173" xr:uid="{1B105AF6-8949-4A62-B45B-A9E8FADD9C7E}"/>
    <cellStyle name="الإجمالي 2 3 6 2" xfId="21003" xr:uid="{2D000B8A-CE9B-4B84-8D63-80731CB55975}"/>
    <cellStyle name="الإجمالي 2 3 6 2 2" xfId="23489" xr:uid="{1C6F8281-7C9A-4D68-AF4C-57AF6176F2E5}"/>
    <cellStyle name="الإجمالي 2 3 6 2 3" xfId="30084" xr:uid="{E5B76643-07A2-41D4-9C95-109CB6E2E845}"/>
    <cellStyle name="الإجمالي 2 3 6 3" xfId="18959" xr:uid="{53636556-E5B3-4E41-9E97-F3FFBD3482A3}"/>
    <cellStyle name="الإجمالي 2 3 6 4" xfId="22105" xr:uid="{3F14616E-F574-45DC-9E38-0FEE24853C83}"/>
    <cellStyle name="الإجمالي 2 3 6 5" xfId="30083" xr:uid="{C9359EB0-28DE-48A1-AADA-AEAAC0511CD8}"/>
    <cellStyle name="الإجمالي 2 3 6 6" xfId="38343" xr:uid="{16128DBD-A29D-4E73-AA8A-D7B1EB7D68D6}"/>
    <cellStyle name="الإجمالي 2 3 7" xfId="15619" xr:uid="{CA3D018B-F282-4A6B-BA8C-9317C7688235}"/>
    <cellStyle name="الإجمالي 2 3 7 2" xfId="21004" xr:uid="{E470755F-6B46-4591-B1BF-259B0314BFAC}"/>
    <cellStyle name="الإجمالي 2 3 7 2 2" xfId="23490" xr:uid="{FED87346-0315-496B-9065-A99332BAED1B}"/>
    <cellStyle name="الإجمالي 2 3 7 2 3" xfId="30086" xr:uid="{5FF22908-8840-4932-9CB3-5945415BD352}"/>
    <cellStyle name="الإجمالي 2 3 7 3" xfId="18960" xr:uid="{9E986D61-FFA5-4C27-BB41-0591940002E4}"/>
    <cellStyle name="الإجمالي 2 3 7 4" xfId="22106" xr:uid="{15227849-FF76-4CA6-81D6-53093A845232}"/>
    <cellStyle name="الإجمالي 2 3 7 5" xfId="30085" xr:uid="{B8B7412A-CE89-40E7-9021-EAB6D5E0F2A6}"/>
    <cellStyle name="الإجمالي 2 3 7 6" xfId="38344" xr:uid="{D8B4061D-F1CF-4C27-B4A2-B395E7319924}"/>
    <cellStyle name="الإجمالي 2 3 8" xfId="20985" xr:uid="{A4304824-7981-4C24-8816-75244DF09002}"/>
    <cellStyle name="الإجمالي 2 3 8 2" xfId="23471" xr:uid="{C53B8159-8A7D-4259-ADD1-216C1A25FAE5}"/>
    <cellStyle name="الإجمالي 2 3 8 3" xfId="30087" xr:uid="{4463DF3F-1B53-4E4D-B700-6DC6D29FEE4A}"/>
    <cellStyle name="الإجمالي 2 3 9" xfId="18941" xr:uid="{36966F2B-ACDD-46D1-97C0-4F576C52EBBF}"/>
    <cellStyle name="الإجمالي 2 4" xfId="13729" xr:uid="{ED05C269-5D01-4AB6-B477-6F7824DC1BC4}"/>
    <cellStyle name="الإجمالي 2 4 10" xfId="30088" xr:uid="{2CB3398E-C727-4191-8481-171DE9565D8B}"/>
    <cellStyle name="الإجمالي 2 4 11" xfId="38345" xr:uid="{37DDCBD6-699B-4EF0-8A48-A708D0D98AB2}"/>
    <cellStyle name="الإجمالي 2 4 2" xfId="13730" xr:uid="{FAA7B4B5-40E4-432E-A76C-D3C53BF7813D}"/>
    <cellStyle name="الإجمالي 2 4 2 10" xfId="38346" xr:uid="{7F7CF9FB-2CFC-4184-8E9F-AC2D2BA450FC}"/>
    <cellStyle name="الإجمالي 2 4 2 2" xfId="14347" xr:uid="{AE0029DC-E08B-4F36-81DF-BD1E65765207}"/>
    <cellStyle name="الإجمالي 2 4 2 2 2" xfId="21007" xr:uid="{B2599F93-9651-440C-A180-3766A832B716}"/>
    <cellStyle name="الإجمالي 2 4 2 2 2 2" xfId="23493" xr:uid="{3648E88E-5E5C-47C9-9577-859D5F2E0FFD}"/>
    <cellStyle name="الإجمالي 2 4 2 2 2 3" xfId="30091" xr:uid="{FED8F334-2DDB-433D-B807-B8136C0312D0}"/>
    <cellStyle name="الإجمالي 2 4 2 2 3" xfId="18963" xr:uid="{C12CA52E-7ADB-4B7F-A4EC-E6057D582E76}"/>
    <cellStyle name="الإجمالي 2 4 2 2 4" xfId="22109" xr:uid="{B194553C-4D5D-4237-9C37-562EC3A88F99}"/>
    <cellStyle name="الإجمالي 2 4 2 2 5" xfId="30090" xr:uid="{B61206BE-337A-4311-9BEB-9F938EDCCA0B}"/>
    <cellStyle name="الإجمالي 2 4 2 2 6" xfId="38347" xr:uid="{608A66CF-0F7E-4ABC-A22F-D55EF54DFC66}"/>
    <cellStyle name="الإجمالي 2 4 2 3" xfId="14991" xr:uid="{C75CABBF-91A5-4D2E-81F8-B837674D90D2}"/>
    <cellStyle name="الإجمالي 2 4 2 3 2" xfId="21008" xr:uid="{A056DB70-C731-42AB-A135-07273640B0CE}"/>
    <cellStyle name="الإجمالي 2 4 2 3 2 2" xfId="23494" xr:uid="{65F1406B-FAE1-460F-A791-62025C4DB530}"/>
    <cellStyle name="الإجمالي 2 4 2 3 2 3" xfId="30093" xr:uid="{AE596F0B-49DF-4FFF-9A0E-F29A09936887}"/>
    <cellStyle name="الإجمالي 2 4 2 3 3" xfId="18964" xr:uid="{09DA0BCC-726B-4664-B5CE-05A05CDD4B53}"/>
    <cellStyle name="الإجمالي 2 4 2 3 4" xfId="22110" xr:uid="{00CB50F9-8C57-46D5-8C24-F57285750DD3}"/>
    <cellStyle name="الإجمالي 2 4 2 3 5" xfId="30092" xr:uid="{FDBE000D-738B-40FE-8201-E7E3FF9716C3}"/>
    <cellStyle name="الإجمالي 2 4 2 3 6" xfId="38348" xr:uid="{D063350B-5A67-432C-8A66-6B51510AD189}"/>
    <cellStyle name="الإجمالي 2 4 2 4" xfId="15178" xr:uid="{7FD77EDC-4329-4CB5-B34D-5F0366708CFB}"/>
    <cellStyle name="الإجمالي 2 4 2 4 2" xfId="21009" xr:uid="{8EDC401A-DA1A-4104-9879-74D0419D10F7}"/>
    <cellStyle name="الإجمالي 2 4 2 4 2 2" xfId="23495" xr:uid="{4227C97D-4BE9-4D27-A5C2-2D6FA74FB1CB}"/>
    <cellStyle name="الإجمالي 2 4 2 4 2 3" xfId="30095" xr:uid="{5EA2E4CA-534B-4C6C-BB89-A2EC40510639}"/>
    <cellStyle name="الإجمالي 2 4 2 4 3" xfId="18965" xr:uid="{AE311B35-3EA5-4ED9-A763-319A787EA115}"/>
    <cellStyle name="الإجمالي 2 4 2 4 4" xfId="22111" xr:uid="{1C83860D-A86A-41DB-9964-064A2DCED044}"/>
    <cellStyle name="الإجمالي 2 4 2 4 5" xfId="30094" xr:uid="{11925D2E-BED4-469A-9588-43530FF9A8EB}"/>
    <cellStyle name="الإجمالي 2 4 2 4 6" xfId="38349" xr:uid="{F9A3831E-E3F0-40E7-A259-DBE8E96567A1}"/>
    <cellStyle name="الإجمالي 2 4 2 5" xfId="15624" xr:uid="{011BE6BA-9C64-4C4F-B513-47E7EA5BE742}"/>
    <cellStyle name="الإجمالي 2 4 2 5 2" xfId="21010" xr:uid="{F8DE9816-DCB1-46EC-B191-6EB96261D894}"/>
    <cellStyle name="الإجمالي 2 4 2 5 2 2" xfId="23496" xr:uid="{7A8B6035-C4C4-4A0C-B244-E78DE1D3C1B3}"/>
    <cellStyle name="الإجمالي 2 4 2 5 2 3" xfId="30097" xr:uid="{A068178F-E264-43AE-8B34-5F5031C54DEF}"/>
    <cellStyle name="الإجمالي 2 4 2 5 3" xfId="18966" xr:uid="{3C60F950-EBB9-44E5-8C90-50B50E0799F6}"/>
    <cellStyle name="الإجمالي 2 4 2 5 4" xfId="22112" xr:uid="{1ED2B906-214F-42DE-B427-6BF6FEE6F9A6}"/>
    <cellStyle name="الإجمالي 2 4 2 5 5" xfId="30096" xr:uid="{2356E525-7F89-4588-9E82-AF7F402BEB20}"/>
    <cellStyle name="الإجمالي 2 4 2 5 6" xfId="38350" xr:uid="{B18D31ED-286F-4EE3-AC27-C96AB0FF1B87}"/>
    <cellStyle name="الإجمالي 2 4 2 6" xfId="21006" xr:uid="{0B9E38B9-9014-42A6-9628-DEC7E81D95F6}"/>
    <cellStyle name="الإجمالي 2 4 2 6 2" xfId="23492" xr:uid="{EC12196B-2E75-4FA2-B385-90FC4549FDC7}"/>
    <cellStyle name="الإجمالي 2 4 2 6 3" xfId="30098" xr:uid="{EF8ECC87-8B33-4856-9D9A-84F08D2291BB}"/>
    <cellStyle name="الإجمالي 2 4 2 7" xfId="18962" xr:uid="{44A731DF-DD5C-445A-973C-09F1CA6B762B}"/>
    <cellStyle name="الإجمالي 2 4 2 8" xfId="22108" xr:uid="{190615DD-D12D-4518-B85F-00F7BC1E5BA8}"/>
    <cellStyle name="الإجمالي 2 4 2 9" xfId="30089" xr:uid="{B1260803-5291-4B66-BC18-2886DA1E7256}"/>
    <cellStyle name="الإجمالي 2 4 3" xfId="14346" xr:uid="{849AC4F6-3980-47BB-9316-02185DB03CD2}"/>
    <cellStyle name="الإجمالي 2 4 3 2" xfId="21011" xr:uid="{2DE0182A-21D9-4034-A169-A595EE110166}"/>
    <cellStyle name="الإجمالي 2 4 3 2 2" xfId="23497" xr:uid="{D0779F5B-E01B-47C7-9E9D-AF02FE7AE5D8}"/>
    <cellStyle name="الإجمالي 2 4 3 2 3" xfId="30100" xr:uid="{9E4ABA49-CB1F-4FC8-B08E-33D273CB7AD2}"/>
    <cellStyle name="الإجمالي 2 4 3 3" xfId="18967" xr:uid="{F123876A-B6F3-4A0C-A434-AE2AFFF91D58}"/>
    <cellStyle name="الإجمالي 2 4 3 4" xfId="22113" xr:uid="{B986230C-6238-4329-B985-CF21827076AE}"/>
    <cellStyle name="الإجمالي 2 4 3 5" xfId="30099" xr:uid="{F6BB3FB9-1838-44D2-AC0C-ED846B256FCF}"/>
    <cellStyle name="الإجمالي 2 4 3 6" xfId="38351" xr:uid="{DFB879FC-8F5E-4CB6-8730-99CD55765B24}"/>
    <cellStyle name="الإجمالي 2 4 4" xfId="14990" xr:uid="{17D96B5D-FDF9-4A9F-A349-FE41C0942358}"/>
    <cellStyle name="الإجمالي 2 4 4 2" xfId="21012" xr:uid="{609B7EC5-48B4-4346-BA47-9E1D27E120A9}"/>
    <cellStyle name="الإجمالي 2 4 4 2 2" xfId="23498" xr:uid="{65419E4D-ED70-4481-8BAE-CC1489F021E6}"/>
    <cellStyle name="الإجمالي 2 4 4 2 3" xfId="30102" xr:uid="{FCD36622-B17C-4860-B15D-E873B59EF4F0}"/>
    <cellStyle name="الإجمالي 2 4 4 3" xfId="18968" xr:uid="{0F183643-9958-47F6-898A-9C683E6EF8F2}"/>
    <cellStyle name="الإجمالي 2 4 4 4" xfId="22114" xr:uid="{6CAE884D-10B7-415F-92E5-947C706F74B1}"/>
    <cellStyle name="الإجمالي 2 4 4 5" xfId="30101" xr:uid="{5433D2EA-7A08-4B73-B7C7-12D4C06A41B1}"/>
    <cellStyle name="الإجمالي 2 4 4 6" xfId="38352" xr:uid="{18AE9B94-3F61-4AE5-8655-6604243A01C0}"/>
    <cellStyle name="الإجمالي 2 4 5" xfId="15177" xr:uid="{309049EC-E48F-4678-B618-D90C658FB695}"/>
    <cellStyle name="الإجمالي 2 4 5 2" xfId="21013" xr:uid="{D5DF6410-258B-4990-9C6E-57146470E125}"/>
    <cellStyle name="الإجمالي 2 4 5 2 2" xfId="23499" xr:uid="{21E205A6-2F94-4DA1-A61F-CF42564D92EB}"/>
    <cellStyle name="الإجمالي 2 4 5 2 3" xfId="30104" xr:uid="{9E59A969-414B-47DF-990F-FD1F99D3AD2B}"/>
    <cellStyle name="الإجمالي 2 4 5 3" xfId="18969" xr:uid="{A62B4B76-7D9D-45EE-A8A3-05CA91116765}"/>
    <cellStyle name="الإجمالي 2 4 5 4" xfId="22115" xr:uid="{CBC3E23C-554B-48F8-9630-B9DBB3861B8F}"/>
    <cellStyle name="الإجمالي 2 4 5 5" xfId="30103" xr:uid="{D146A173-92D9-4F86-BEC9-F03160311D5D}"/>
    <cellStyle name="الإجمالي 2 4 5 6" xfId="38353" xr:uid="{0960CA2F-01C3-43C9-9FE4-C7FF8005EE71}"/>
    <cellStyle name="الإجمالي 2 4 6" xfId="15623" xr:uid="{B9452995-56A9-49CB-801C-4C4E826ED158}"/>
    <cellStyle name="الإجمالي 2 4 6 2" xfId="21014" xr:uid="{A944125E-A051-4142-8A1A-9E56FFCCC16E}"/>
    <cellStyle name="الإجمالي 2 4 6 2 2" xfId="23500" xr:uid="{3A2CCDD8-49B5-48AB-9E55-74AFEB0D060E}"/>
    <cellStyle name="الإجمالي 2 4 6 2 3" xfId="30106" xr:uid="{D4FD89A7-A692-4878-9F37-24A910A4EBB6}"/>
    <cellStyle name="الإجمالي 2 4 6 3" xfId="18970" xr:uid="{479D543D-3CBB-4701-897F-C399E0D5B00B}"/>
    <cellStyle name="الإجمالي 2 4 6 4" xfId="22116" xr:uid="{B39E4866-8D1D-4685-B06D-9620F56436E0}"/>
    <cellStyle name="الإجمالي 2 4 6 5" xfId="30105" xr:uid="{C199F6E3-A8FC-42F7-9457-6054EBFDE725}"/>
    <cellStyle name="الإجمالي 2 4 6 6" xfId="38354" xr:uid="{1FBD192F-19B5-4B3D-A303-5A1F72D03B9A}"/>
    <cellStyle name="الإجمالي 2 4 7" xfId="21005" xr:uid="{35534D19-84CE-4495-815B-85DF913E3BE2}"/>
    <cellStyle name="الإجمالي 2 4 7 2" xfId="23491" xr:uid="{3D3DAB4F-4E86-4953-AF57-7A6D763E19E3}"/>
    <cellStyle name="الإجمالي 2 4 7 3" xfId="30107" xr:uid="{457EA98F-5EBF-40F4-A4D5-A78E4CB99B46}"/>
    <cellStyle name="الإجمالي 2 4 8" xfId="18961" xr:uid="{76A32F09-4DDF-41B4-980A-6E00773FB530}"/>
    <cellStyle name="الإجمالي 2 4 9" xfId="22107" xr:uid="{12D06BCD-220C-46A5-9A5A-B8418D6E69DE}"/>
    <cellStyle name="الإجمالي 2 5" xfId="13731" xr:uid="{DC71F9F3-5B12-43D5-B8CD-FD4DD6A3976F}"/>
    <cellStyle name="الإجمالي 2 5 10" xfId="30108" xr:uid="{1116FEB9-F2A1-4516-82C6-C840E8F097C1}"/>
    <cellStyle name="الإجمالي 2 5 11" xfId="38355" xr:uid="{2A6576B9-5A76-492F-803C-2106AFEF3720}"/>
    <cellStyle name="الإجمالي 2 5 2" xfId="13732" xr:uid="{4DD597BD-F237-4564-A9B9-A40F5957ED8A}"/>
    <cellStyle name="الإجمالي 2 5 2 10" xfId="38356" xr:uid="{CD2F62CD-26CE-444A-AE51-0C0B81117340}"/>
    <cellStyle name="الإجمالي 2 5 2 2" xfId="14349" xr:uid="{E4910334-B014-4833-9C55-1A4A9AD2AC7A}"/>
    <cellStyle name="الإجمالي 2 5 2 2 2" xfId="21017" xr:uid="{1CA90C89-0931-4E87-B712-B199CB6F6B7E}"/>
    <cellStyle name="الإجمالي 2 5 2 2 2 2" xfId="23503" xr:uid="{AE195E0D-9067-4456-9BD4-9B8ECFB40D0D}"/>
    <cellStyle name="الإجمالي 2 5 2 2 2 3" xfId="30111" xr:uid="{0C76D2F5-82B2-4E97-8B64-43187197FFC1}"/>
    <cellStyle name="الإجمالي 2 5 2 2 3" xfId="18973" xr:uid="{7421CC9D-E6AC-4F22-9ADC-669D261BBEC1}"/>
    <cellStyle name="الإجمالي 2 5 2 2 4" xfId="22119" xr:uid="{BE6BE19D-CE13-4860-ADF1-780FAB58B08A}"/>
    <cellStyle name="الإجمالي 2 5 2 2 5" xfId="30110" xr:uid="{34319CEB-F2FB-4D17-94A7-56E7372F7C23}"/>
    <cellStyle name="الإجمالي 2 5 2 2 6" xfId="38357" xr:uid="{67820711-0AE7-492D-83F3-28BA5364DBC6}"/>
    <cellStyle name="الإجمالي 2 5 2 3" xfId="14993" xr:uid="{EC7E3F17-ABB5-458B-93F3-E60DD458BE3D}"/>
    <cellStyle name="الإجمالي 2 5 2 3 2" xfId="21018" xr:uid="{9D0D53B2-4413-4391-8AB3-BF593D2F326F}"/>
    <cellStyle name="الإجمالي 2 5 2 3 2 2" xfId="23504" xr:uid="{8E1C3D77-D35F-4C00-AD6B-410DC49B95A5}"/>
    <cellStyle name="الإجمالي 2 5 2 3 2 3" xfId="30113" xr:uid="{74A29D1A-CBB1-410E-A226-0CFBEA11CF84}"/>
    <cellStyle name="الإجمالي 2 5 2 3 3" xfId="18974" xr:uid="{A1671695-09C6-4E30-8A8C-85AC9CE67863}"/>
    <cellStyle name="الإجمالي 2 5 2 3 4" xfId="22120" xr:uid="{A651E607-DE8D-4A61-99B0-CA809AFE55E9}"/>
    <cellStyle name="الإجمالي 2 5 2 3 5" xfId="30112" xr:uid="{B5B85D40-751D-4EAA-BEE1-4AF09642ADE0}"/>
    <cellStyle name="الإجمالي 2 5 2 3 6" xfId="38358" xr:uid="{BF6DC478-B1E0-43C3-9B74-7614398B5616}"/>
    <cellStyle name="الإجمالي 2 5 2 4" xfId="15180" xr:uid="{0EEC8CF1-2C91-44D7-B000-716429887605}"/>
    <cellStyle name="الإجمالي 2 5 2 4 2" xfId="21019" xr:uid="{22C0A924-C7CE-413A-819B-27723295288A}"/>
    <cellStyle name="الإجمالي 2 5 2 4 2 2" xfId="23505" xr:uid="{F09C93B2-B633-4C5A-AE72-D9BED268D54D}"/>
    <cellStyle name="الإجمالي 2 5 2 4 2 3" xfId="30115" xr:uid="{E37D43EA-9052-425F-BEC4-26F6C8E23873}"/>
    <cellStyle name="الإجمالي 2 5 2 4 3" xfId="18975" xr:uid="{27EF9F21-4C71-4415-94A4-2A8898269C0C}"/>
    <cellStyle name="الإجمالي 2 5 2 4 4" xfId="22121" xr:uid="{2908E880-5443-47D9-B1B1-D81969229526}"/>
    <cellStyle name="الإجمالي 2 5 2 4 5" xfId="30114" xr:uid="{D3280568-6408-46F0-A99D-B523623AEEE3}"/>
    <cellStyle name="الإجمالي 2 5 2 4 6" xfId="38359" xr:uid="{9C0E3867-C6A0-4AF5-B05E-D0596BDC7C60}"/>
    <cellStyle name="الإجمالي 2 5 2 5" xfId="15626" xr:uid="{0B2C5B56-0231-4325-A00B-4A4CDC65C1F8}"/>
    <cellStyle name="الإجمالي 2 5 2 5 2" xfId="21020" xr:uid="{5A3EEA19-17E0-4345-851E-56D252FD09C0}"/>
    <cellStyle name="الإجمالي 2 5 2 5 2 2" xfId="23506" xr:uid="{CC40F0F9-CA74-41F7-8867-7B6907F98A65}"/>
    <cellStyle name="الإجمالي 2 5 2 5 2 3" xfId="30117" xr:uid="{13DD54B1-D56F-414D-B4B2-17DE4ED41EEC}"/>
    <cellStyle name="الإجمالي 2 5 2 5 3" xfId="18976" xr:uid="{D59E772E-715D-4F6E-977E-2D777BC7EE9C}"/>
    <cellStyle name="الإجمالي 2 5 2 5 4" xfId="22122" xr:uid="{31C5D565-B108-469A-B7D8-CE348BA03F2A}"/>
    <cellStyle name="الإجمالي 2 5 2 5 5" xfId="30116" xr:uid="{AB6EBF7A-BACF-45DA-8C40-EED52857EDF4}"/>
    <cellStyle name="الإجمالي 2 5 2 5 6" xfId="38360" xr:uid="{CD0C71B6-31C7-4F06-AB52-146E33DB6DB0}"/>
    <cellStyle name="الإجمالي 2 5 2 6" xfId="21016" xr:uid="{8639D299-F352-4D63-B666-B3AC11040774}"/>
    <cellStyle name="الإجمالي 2 5 2 6 2" xfId="23502" xr:uid="{4F9D9C85-1F7E-42A3-9952-0AD3C3F8F5B6}"/>
    <cellStyle name="الإجمالي 2 5 2 6 3" xfId="30118" xr:uid="{71AF69C7-39DF-4B31-A528-EDC3501D6393}"/>
    <cellStyle name="الإجمالي 2 5 2 7" xfId="18972" xr:uid="{E9B86EEF-4243-4DBC-8472-EBE3BA89DE90}"/>
    <cellStyle name="الإجمالي 2 5 2 8" xfId="22118" xr:uid="{943F24F9-0F6E-44C7-8949-68CF2ADFFF01}"/>
    <cellStyle name="الإجمالي 2 5 2 9" xfId="30109" xr:uid="{6E6FF82A-0B7C-42A2-BF9B-4081B15DDC1B}"/>
    <cellStyle name="الإجمالي 2 5 3" xfId="14348" xr:uid="{9A042602-B8BE-470C-B084-EE18B11A1AA6}"/>
    <cellStyle name="الإجمالي 2 5 3 2" xfId="21021" xr:uid="{5320A71B-F36D-4014-B4DD-5659BC9E49F7}"/>
    <cellStyle name="الإجمالي 2 5 3 2 2" xfId="23507" xr:uid="{883A6E3E-E1A8-4D70-A2DB-5FFEF34029B0}"/>
    <cellStyle name="الإجمالي 2 5 3 2 3" xfId="30120" xr:uid="{5890F56C-430D-421A-8F40-2AC67FBDA11F}"/>
    <cellStyle name="الإجمالي 2 5 3 3" xfId="18977" xr:uid="{8DD3C231-DD0F-4E1E-96D8-95B89DF5ED10}"/>
    <cellStyle name="الإجمالي 2 5 3 4" xfId="22123" xr:uid="{874166D6-F469-43EF-8D58-DE3E2E68A43E}"/>
    <cellStyle name="الإجمالي 2 5 3 5" xfId="30119" xr:uid="{B69739CF-8986-4752-A9DC-CD4FA3A02192}"/>
    <cellStyle name="الإجمالي 2 5 3 6" xfId="38361" xr:uid="{87DAAF6F-8A95-474F-B9A9-1405B1A97CA9}"/>
    <cellStyle name="الإجمالي 2 5 4" xfId="14992" xr:uid="{C8A6EC59-36B1-4286-A593-AAF8320E4959}"/>
    <cellStyle name="الإجمالي 2 5 4 2" xfId="21022" xr:uid="{8601FF5E-C9E9-4713-84A5-B7F6CFEA3A4B}"/>
    <cellStyle name="الإجمالي 2 5 4 2 2" xfId="23508" xr:uid="{25387776-70BE-45A5-B4DB-00A0F8EFB91F}"/>
    <cellStyle name="الإجمالي 2 5 4 2 3" xfId="30122" xr:uid="{F946796D-6F8A-4E55-A188-CD32EC8B1546}"/>
    <cellStyle name="الإجمالي 2 5 4 3" xfId="18978" xr:uid="{ADA43D80-65F6-40F4-8E5F-84DADD3753AF}"/>
    <cellStyle name="الإجمالي 2 5 4 4" xfId="22124" xr:uid="{95B3DB3C-8BCC-45B9-9BC1-E7913C3CCBA6}"/>
    <cellStyle name="الإجمالي 2 5 4 5" xfId="30121" xr:uid="{3E26BA25-15FE-4F16-999A-B20EB8822097}"/>
    <cellStyle name="الإجمالي 2 5 4 6" xfId="38362" xr:uid="{0E372C09-3D3D-4DF5-8AF8-F03AD2CDC169}"/>
    <cellStyle name="الإجمالي 2 5 5" xfId="15179" xr:uid="{449C2C3D-19EF-4928-9FDD-568070F11BE4}"/>
    <cellStyle name="الإجمالي 2 5 5 2" xfId="21023" xr:uid="{4C919E01-DDDE-4C1B-9D73-8CC16C6E68F2}"/>
    <cellStyle name="الإجمالي 2 5 5 2 2" xfId="23509" xr:uid="{074E8C6D-0419-4B7A-A654-2E2F593EBB16}"/>
    <cellStyle name="الإجمالي 2 5 5 2 3" xfId="30124" xr:uid="{2315D528-0F31-440C-ADE2-38CC66DB7865}"/>
    <cellStyle name="الإجمالي 2 5 5 3" xfId="18979" xr:uid="{F920B4B2-DFA8-442F-8C00-3756712586A7}"/>
    <cellStyle name="الإجمالي 2 5 5 4" xfId="22125" xr:uid="{59A58EDE-50E1-4DF8-8593-566C54502E83}"/>
    <cellStyle name="الإجمالي 2 5 5 5" xfId="30123" xr:uid="{C0EFEB7C-FDB4-42C1-9E0A-C66FAA4D6BE7}"/>
    <cellStyle name="الإجمالي 2 5 5 6" xfId="38363" xr:uid="{F9008F6C-C74F-4F17-ADE0-BBD42E3560E6}"/>
    <cellStyle name="الإجمالي 2 5 6" xfId="15625" xr:uid="{0CFBE395-20C7-49C1-86B4-C7D1CD357979}"/>
    <cellStyle name="الإجمالي 2 5 6 2" xfId="21024" xr:uid="{4055AA54-E620-41B7-AF10-D2FF7EB70778}"/>
    <cellStyle name="الإجمالي 2 5 6 2 2" xfId="23510" xr:uid="{0A8E817A-5E2A-44C3-AF90-B970689787D2}"/>
    <cellStyle name="الإجمالي 2 5 6 2 3" xfId="30126" xr:uid="{7C093B98-99F8-4B87-8414-F3F7923E961C}"/>
    <cellStyle name="الإجمالي 2 5 6 3" xfId="18980" xr:uid="{8F6127F3-E47B-4675-916E-20F73A87EE67}"/>
    <cellStyle name="الإجمالي 2 5 6 4" xfId="22126" xr:uid="{1491B86F-530B-4A07-BB3A-EDC81C221EF2}"/>
    <cellStyle name="الإجمالي 2 5 6 5" xfId="30125" xr:uid="{C2654B37-7F21-4433-8687-6C3F5CAC0905}"/>
    <cellStyle name="الإجمالي 2 5 6 6" xfId="38364" xr:uid="{9BFA6EC5-4F53-446E-B11E-FA2AFA8107DE}"/>
    <cellStyle name="الإجمالي 2 5 7" xfId="21015" xr:uid="{8A81948D-2741-4E60-AA85-0573E94E33DB}"/>
    <cellStyle name="الإجمالي 2 5 7 2" xfId="23501" xr:uid="{417F872A-2B01-4452-8AAB-77DBB7B6BBDA}"/>
    <cellStyle name="الإجمالي 2 5 7 3" xfId="30127" xr:uid="{23E37DEC-C9A3-4CE4-823D-95681E78AEF2}"/>
    <cellStyle name="الإجمالي 2 5 8" xfId="18971" xr:uid="{560AC604-912B-4A32-A2F5-4260F97DFD85}"/>
    <cellStyle name="الإجمالي 2 5 9" xfId="22117" xr:uid="{9B363DB9-E714-47B8-875A-193C315B872A}"/>
    <cellStyle name="الإجمالي 2 6" xfId="13733" xr:uid="{80249825-2706-466D-A006-74B13F79A770}"/>
    <cellStyle name="الإجمالي 2 6 10" xfId="38365" xr:uid="{543977A6-93C8-4557-A57C-622E944298C9}"/>
    <cellStyle name="الإجمالي 2 6 2" xfId="14350" xr:uid="{22B05499-C456-4E68-89D4-B90CA42B5325}"/>
    <cellStyle name="الإجمالي 2 6 2 2" xfId="21026" xr:uid="{4D0326A5-1B6D-438B-9654-09F1E23B53A5}"/>
    <cellStyle name="الإجمالي 2 6 2 2 2" xfId="23512" xr:uid="{D16ACCE7-AD89-4166-8193-DCB581023682}"/>
    <cellStyle name="الإجمالي 2 6 2 2 3" xfId="30130" xr:uid="{71B375E9-3AAD-45B8-B5BB-EA55628AC0F9}"/>
    <cellStyle name="الإجمالي 2 6 2 3" xfId="18982" xr:uid="{0E4F864F-0FD9-4653-A4D4-617FB078E457}"/>
    <cellStyle name="الإجمالي 2 6 2 4" xfId="22128" xr:uid="{5EDC0C88-D805-4A07-A1BD-D0E7AB1D9669}"/>
    <cellStyle name="الإجمالي 2 6 2 5" xfId="30129" xr:uid="{C47795F8-FE46-40DB-B329-C293BA1EEC2A}"/>
    <cellStyle name="الإجمالي 2 6 2 6" xfId="38366" xr:uid="{06AE4F3C-090D-48F7-AF12-16514EB0CD19}"/>
    <cellStyle name="الإجمالي 2 6 3" xfId="14994" xr:uid="{95DAF289-92B6-4F54-98D9-55EC9C3F35D6}"/>
    <cellStyle name="الإجمالي 2 6 3 2" xfId="21027" xr:uid="{310C08D9-BF9F-4F24-B5EA-EC823B90C4BA}"/>
    <cellStyle name="الإجمالي 2 6 3 2 2" xfId="23513" xr:uid="{42D25278-E20E-4C8C-8B41-24D4B7C7DE33}"/>
    <cellStyle name="الإجمالي 2 6 3 2 3" xfId="30132" xr:uid="{2D2BB9D6-9586-4B94-908D-59E5FE16885F}"/>
    <cellStyle name="الإجمالي 2 6 3 3" xfId="18983" xr:uid="{15BEC2E4-BF74-4424-91F9-44C67F3F9AD7}"/>
    <cellStyle name="الإجمالي 2 6 3 4" xfId="22129" xr:uid="{AE9CC2CA-71CE-422A-9059-BE7663D9A5F1}"/>
    <cellStyle name="الإجمالي 2 6 3 5" xfId="30131" xr:uid="{6BA67924-9A55-4FED-9FC7-6091C1605499}"/>
    <cellStyle name="الإجمالي 2 6 3 6" xfId="38367" xr:uid="{933EF0D0-058C-4F97-80EB-EAB69C714111}"/>
    <cellStyle name="الإجمالي 2 6 4" xfId="15181" xr:uid="{25AF5E88-1730-4D60-9EFF-D2CB74C7E29A}"/>
    <cellStyle name="الإجمالي 2 6 4 2" xfId="21028" xr:uid="{051BC006-528F-439A-8EFA-39724D798BD8}"/>
    <cellStyle name="الإجمالي 2 6 4 2 2" xfId="23514" xr:uid="{91E2706D-8963-4444-901E-0C8E6F46893E}"/>
    <cellStyle name="الإجمالي 2 6 4 2 3" xfId="30134" xr:uid="{1E84A6A2-D028-437D-A0CA-83AFBEA47FED}"/>
    <cellStyle name="الإجمالي 2 6 4 3" xfId="18984" xr:uid="{FC55AE18-6E72-4B1A-91BD-648903BD7BD8}"/>
    <cellStyle name="الإجمالي 2 6 4 4" xfId="22130" xr:uid="{81F75957-7AEA-4AD4-B5C2-66C29EBF3778}"/>
    <cellStyle name="الإجمالي 2 6 4 5" xfId="30133" xr:uid="{34F2F25F-04C7-4EAD-83B7-3226C0BBCDF7}"/>
    <cellStyle name="الإجمالي 2 6 4 6" xfId="38368" xr:uid="{7B94B9C1-9E5A-44FF-8395-CEF8BC5D40D4}"/>
    <cellStyle name="الإجمالي 2 6 5" xfId="15627" xr:uid="{31CAFE4F-1E5B-43F4-8C21-CDF08EB76225}"/>
    <cellStyle name="الإجمالي 2 6 5 2" xfId="21029" xr:uid="{8E5930E7-4C6F-4846-B422-597C2925B371}"/>
    <cellStyle name="الإجمالي 2 6 5 2 2" xfId="23515" xr:uid="{3A7F9EF8-1EF4-4512-AFD6-771C9153BBBC}"/>
    <cellStyle name="الإجمالي 2 6 5 2 3" xfId="30136" xr:uid="{83A93D25-00C3-47C0-8605-623CF6CECA4D}"/>
    <cellStyle name="الإجمالي 2 6 5 3" xfId="18985" xr:uid="{C52C5DEE-786D-46A5-8414-CCF29EB6777D}"/>
    <cellStyle name="الإجمالي 2 6 5 4" xfId="22131" xr:uid="{2D86C36A-C306-476C-9CA5-E09AFDE9BCBC}"/>
    <cellStyle name="الإجمالي 2 6 5 5" xfId="30135" xr:uid="{267138E0-3DA6-4A0A-9B11-8496A1D802C8}"/>
    <cellStyle name="الإجمالي 2 6 5 6" xfId="38369" xr:uid="{0D5A8E99-C3D1-4AD3-8A2D-79B7881F2729}"/>
    <cellStyle name="الإجمالي 2 6 6" xfId="21025" xr:uid="{F5477EC7-06F7-4011-9207-AE4C1597BF63}"/>
    <cellStyle name="الإجمالي 2 6 6 2" xfId="23511" xr:uid="{755FD926-D6D5-4F82-8D20-B3F7EB5FE617}"/>
    <cellStyle name="الإجمالي 2 6 6 3" xfId="30137" xr:uid="{6E81DE63-406F-4011-B58C-1FE80A8A3600}"/>
    <cellStyle name="الإجمالي 2 6 7" xfId="18981" xr:uid="{E19C136F-3414-44C3-BE97-F03E386D1B0C}"/>
    <cellStyle name="الإجمالي 2 6 8" xfId="22127" xr:uid="{731C2109-2351-40B8-813D-DA22E616575E}"/>
    <cellStyle name="الإجمالي 2 6 9" xfId="30128" xr:uid="{EEA5DFBD-D418-4B13-B334-FA1BEA3EEE72}"/>
    <cellStyle name="الإجمالي 2 7" xfId="13714" xr:uid="{F4B5B0F0-7F29-477B-ACE0-C35C8789E16F}"/>
    <cellStyle name="الإجمالي 2 7 2" xfId="14843" xr:uid="{726E5936-7813-4587-A429-CAD73CE920E4}"/>
    <cellStyle name="الإجمالي 2 7 2 2" xfId="21030" xr:uid="{BF462CDB-3802-4F11-8932-37B1846179DD}"/>
    <cellStyle name="الإجمالي 2 7 2 3" xfId="23516" xr:uid="{6FACE403-6218-4D55-86CC-AFB8E2396699}"/>
    <cellStyle name="الإجمالي 2 7 2 4" xfId="30139" xr:uid="{AF77F431-EBC3-44E6-A249-5AABC75C01E2}"/>
    <cellStyle name="الإجمالي 2 7 2 5" xfId="38371" xr:uid="{17A65AE8-7512-4963-AA54-3D007F6401DA}"/>
    <cellStyle name="الإجمالي 2 7 3" xfId="18986" xr:uid="{DF7AE1F5-1D01-44DB-93B9-6BE5871A100A}"/>
    <cellStyle name="الإجمالي 2 7 4" xfId="22132" xr:uid="{853E4C52-BB2D-44D3-8E9D-6D32C2D47867}"/>
    <cellStyle name="الإجمالي 2 7 5" xfId="30138" xr:uid="{7AA5896F-4811-4358-ABA6-2B45BA68ECE1}"/>
    <cellStyle name="الإجمالي 2 7 6" xfId="38370" xr:uid="{1AE658D1-09AE-40B3-A07A-41706820C11F}"/>
    <cellStyle name="الإجمالي 2 8" xfId="14331" xr:uid="{8B23F3AC-F75D-4050-AD64-AE3C960BEA17}"/>
    <cellStyle name="الإجمالي 2 8 2" xfId="21031" xr:uid="{24D7513B-125A-43E1-BF4F-6B295A95ED9B}"/>
    <cellStyle name="الإجمالي 2 8 2 2" xfId="23517" xr:uid="{F4B0A0F6-EA92-4880-8B11-F5643C0814C0}"/>
    <cellStyle name="الإجمالي 2 8 2 3" xfId="30141" xr:uid="{A7AFB83D-0751-431E-9338-B6E1DCFD4F61}"/>
    <cellStyle name="الإجمالي 2 8 3" xfId="18987" xr:uid="{45579E51-FF6E-4029-A756-8DEC0C007CAE}"/>
    <cellStyle name="الإجمالي 2 8 4" xfId="22133" xr:uid="{FE2EE6D1-4A52-473C-A117-AF6489D7B9A0}"/>
    <cellStyle name="الإجمالي 2 8 5" xfId="30140" xr:uid="{47A9E105-B6CC-47F1-801B-67DF37A1140F}"/>
    <cellStyle name="الإجمالي 2 8 6" xfId="38372" xr:uid="{1F6FC555-6C28-4C50-B83D-EA70DD559B76}"/>
    <cellStyle name="الإجمالي 2 9" xfId="15162" xr:uid="{2610B9E8-4C7E-4AE8-8307-CFDB1DD9E179}"/>
    <cellStyle name="الإجمالي 2 9 2" xfId="21032" xr:uid="{13B6FEB5-B238-475B-A257-6B02CFC2D58B}"/>
    <cellStyle name="الإجمالي 2 9 2 2" xfId="23518" xr:uid="{388801BD-D16D-4DC0-97F5-CD4613882EDE}"/>
    <cellStyle name="الإجمالي 2 9 2 3" xfId="30143" xr:uid="{6969BAF8-3DF8-44BD-8B02-8A092439E7E6}"/>
    <cellStyle name="الإجمالي 2 9 3" xfId="18988" xr:uid="{1A67FC15-B24D-4E27-B8C8-7C5D6A5A38E1}"/>
    <cellStyle name="الإجمالي 2 9 4" xfId="22134" xr:uid="{DB1ECDC9-F5D6-411D-B803-7F1C756CE852}"/>
    <cellStyle name="الإجمالي 2 9 5" xfId="30142" xr:uid="{A3CBD3BB-C7FF-4F9F-982B-D6F55B40FE6D}"/>
    <cellStyle name="الإجمالي 2 9 6" xfId="38373" xr:uid="{93E59B0D-A810-403F-9AA2-E216D44754F9}"/>
    <cellStyle name="الإجمالي 3" xfId="13734" xr:uid="{D3DC2D23-BCBA-467F-AE7C-6E647F48772D}"/>
    <cellStyle name="الإجمالي 3 10" xfId="21033" xr:uid="{7124D9BA-CCC8-47D7-B729-21F85B5F1B76}"/>
    <cellStyle name="الإجمالي 3 10 2" xfId="23519" xr:uid="{E6104FF5-0670-4739-9B76-ED71BC6D5004}"/>
    <cellStyle name="الإجمالي 3 10 3" xfId="30145" xr:uid="{988AFB61-2A84-436B-B953-74F5ACA06C2F}"/>
    <cellStyle name="الإجمالي 3 11" xfId="18989" xr:uid="{B880F424-D935-434A-8D9B-7C3CC465234C}"/>
    <cellStyle name="الإجمالي 3 12" xfId="22135" xr:uid="{DFE32D1D-D37E-47D6-A0BE-3E4AD79F29DD}"/>
    <cellStyle name="الإجمالي 3 13" xfId="30144" xr:uid="{41F8D200-61AE-468F-A81C-28C67B01E7CB}"/>
    <cellStyle name="الإجمالي 3 14" xfId="31401" xr:uid="{0E27FC1E-1B35-4845-84B5-313FF269CF05}"/>
    <cellStyle name="الإجمالي 3 15" xfId="38374" xr:uid="{97804076-9D6C-4F20-9A41-30F3073040CF}"/>
    <cellStyle name="الإجمالي 3 2" xfId="13735" xr:uid="{D833DA8A-EB13-4D9C-9856-B882309A561B}"/>
    <cellStyle name="الإجمالي 3 2 10" xfId="22136" xr:uid="{DBEA738F-1ACD-42F4-993D-1C79908F35A5}"/>
    <cellStyle name="الإجمالي 3 2 11" xfId="30146" xr:uid="{78811F65-3AE6-4117-8DA6-9CBF92EC7783}"/>
    <cellStyle name="الإجمالي 3 2 12" xfId="38375" xr:uid="{27079A49-5968-458C-A4C9-085ADB67162B}"/>
    <cellStyle name="الإجمالي 3 2 2" xfId="13736" xr:uid="{DBD27E86-FEA8-4249-BA18-3C07E3B3F836}"/>
    <cellStyle name="الإجمالي 3 2 2 10" xfId="30147" xr:uid="{4505EC23-33EB-41FD-B3C0-A34C2EDC791D}"/>
    <cellStyle name="الإجمالي 3 2 2 11" xfId="38376" xr:uid="{0C57E9CD-85B4-41FB-B222-2B9D3CDF6AE2}"/>
    <cellStyle name="الإجمالي 3 2 2 2" xfId="13737" xr:uid="{30DBE373-6362-4F77-A50E-242625DD1DA2}"/>
    <cellStyle name="الإجمالي 3 2 2 2 10" xfId="38377" xr:uid="{01E93033-9460-4567-9184-D5F3B5760B1D}"/>
    <cellStyle name="الإجمالي 3 2 2 2 2" xfId="14354" xr:uid="{6CD22067-4E12-45E8-854E-DDBA2E13C1B5}"/>
    <cellStyle name="الإجمالي 3 2 2 2 2 2" xfId="21037" xr:uid="{30D03E43-1409-4DAA-95B4-53EF87C86866}"/>
    <cellStyle name="الإجمالي 3 2 2 2 2 2 2" xfId="23523" xr:uid="{DA11E62D-0551-4334-86D7-A4BE61EE234D}"/>
    <cellStyle name="الإجمالي 3 2 2 2 2 2 3" xfId="30150" xr:uid="{4EBA7C1B-B170-42A8-999A-D5BF5E7B8719}"/>
    <cellStyle name="الإجمالي 3 2 2 2 2 3" xfId="18993" xr:uid="{6699D3D2-44A2-4E31-8207-0C710E96322D}"/>
    <cellStyle name="الإجمالي 3 2 2 2 2 4" xfId="22139" xr:uid="{B29782B4-8AAB-4144-9512-9CA6417A2F4C}"/>
    <cellStyle name="الإجمالي 3 2 2 2 2 5" xfId="30149" xr:uid="{BB33AEDD-60DA-4ED1-B167-138375CF1672}"/>
    <cellStyle name="الإجمالي 3 2 2 2 2 6" xfId="38378" xr:uid="{FDF90755-8A21-440B-AA46-F1098CEDC0A4}"/>
    <cellStyle name="الإجمالي 3 2 2 2 3" xfId="14998" xr:uid="{BE297F89-35AA-4671-9930-FC8C2552A709}"/>
    <cellStyle name="الإجمالي 3 2 2 2 3 2" xfId="21038" xr:uid="{74E20639-B0E5-4D0D-BDCF-B3A8C31DD793}"/>
    <cellStyle name="الإجمالي 3 2 2 2 3 2 2" xfId="23524" xr:uid="{803B23B8-783D-4733-9AEB-57F3F1461E89}"/>
    <cellStyle name="الإجمالي 3 2 2 2 3 2 3" xfId="30152" xr:uid="{7CD38F40-5E84-4CD7-B715-FE55B81324BE}"/>
    <cellStyle name="الإجمالي 3 2 2 2 3 3" xfId="18994" xr:uid="{3710CECD-56D2-4974-96C6-E8E93E6CB373}"/>
    <cellStyle name="الإجمالي 3 2 2 2 3 4" xfId="22140" xr:uid="{98EA5596-A546-4EE4-9011-EF3BD0E52078}"/>
    <cellStyle name="الإجمالي 3 2 2 2 3 5" xfId="30151" xr:uid="{92304F59-A6B9-4075-B19D-DCE8B0C2EB85}"/>
    <cellStyle name="الإجمالي 3 2 2 2 3 6" xfId="38379" xr:uid="{1407B43A-79B0-4562-B2DF-C8525ED1C27F}"/>
    <cellStyle name="الإجمالي 3 2 2 2 4" xfId="15185" xr:uid="{07E0FA12-55A1-4A2A-98D1-43786F43FD9A}"/>
    <cellStyle name="الإجمالي 3 2 2 2 4 2" xfId="21039" xr:uid="{24A25A5D-1A68-44A6-9A06-DC2511B3AC58}"/>
    <cellStyle name="الإجمالي 3 2 2 2 4 2 2" xfId="23525" xr:uid="{041C7660-52A0-49B3-85C5-500C66A2CC72}"/>
    <cellStyle name="الإجمالي 3 2 2 2 4 2 3" xfId="30154" xr:uid="{7906E509-DC41-4234-8F90-E87FF132FAEE}"/>
    <cellStyle name="الإجمالي 3 2 2 2 4 3" xfId="18995" xr:uid="{BE21D0F2-151C-479C-B5C1-CC87168538C0}"/>
    <cellStyle name="الإجمالي 3 2 2 2 4 4" xfId="22141" xr:uid="{6779A4B1-F237-40B1-B8EF-DA6360E5BF7C}"/>
    <cellStyle name="الإجمالي 3 2 2 2 4 5" xfId="30153" xr:uid="{C3935F1C-AB6C-44B3-B24D-55CD64509EE8}"/>
    <cellStyle name="الإجمالي 3 2 2 2 4 6" xfId="38380" xr:uid="{CA3CD0A9-0111-42F6-A062-BF12C021501D}"/>
    <cellStyle name="الإجمالي 3 2 2 2 5" xfId="15631" xr:uid="{4691D480-0A38-4AFF-A7A8-6DCBDC43701F}"/>
    <cellStyle name="الإجمالي 3 2 2 2 5 2" xfId="21040" xr:uid="{429BD0CC-AFB3-4D7E-9661-A8728F8D64C8}"/>
    <cellStyle name="الإجمالي 3 2 2 2 5 2 2" xfId="23526" xr:uid="{62AAA06D-65AF-4133-A5D1-C57D524208FD}"/>
    <cellStyle name="الإجمالي 3 2 2 2 5 2 3" xfId="30156" xr:uid="{BC52EEB2-745F-48C9-B6E5-BAD3CE9E6FED}"/>
    <cellStyle name="الإجمالي 3 2 2 2 5 3" xfId="18996" xr:uid="{FB1DF467-39D8-46A7-9D54-C5E30504901F}"/>
    <cellStyle name="الإجمالي 3 2 2 2 5 4" xfId="22142" xr:uid="{358CAF74-CB0D-420C-9722-4FA2B2CF5E93}"/>
    <cellStyle name="الإجمالي 3 2 2 2 5 5" xfId="30155" xr:uid="{5EE05127-F1CC-49BD-B8C0-D9B739887978}"/>
    <cellStyle name="الإجمالي 3 2 2 2 5 6" xfId="38381" xr:uid="{FF191D0F-C41E-4274-B1DE-864430F22A1C}"/>
    <cellStyle name="الإجمالي 3 2 2 2 6" xfId="21036" xr:uid="{FCF9F123-0BDB-42F5-A264-D9568A7E5EC0}"/>
    <cellStyle name="الإجمالي 3 2 2 2 6 2" xfId="23522" xr:uid="{8D3DCAFE-0331-4987-B6B3-EB44881CCD1C}"/>
    <cellStyle name="الإجمالي 3 2 2 2 6 3" xfId="30157" xr:uid="{603FA108-A76B-4750-9E32-321AF22BD60E}"/>
    <cellStyle name="الإجمالي 3 2 2 2 7" xfId="18992" xr:uid="{F6F96772-07E9-4E08-9964-BE56EB6A4BB2}"/>
    <cellStyle name="الإجمالي 3 2 2 2 8" xfId="22138" xr:uid="{05B6E8B3-7B29-4661-A6FA-43588C1441C3}"/>
    <cellStyle name="الإجمالي 3 2 2 2 9" xfId="30148" xr:uid="{A08615FB-9963-4B6D-84F6-4D95A898906E}"/>
    <cellStyle name="الإجمالي 3 2 2 3" xfId="14353" xr:uid="{0323D883-B5AB-4F76-BE05-1CB437E9B14C}"/>
    <cellStyle name="الإجمالي 3 2 2 3 2" xfId="21041" xr:uid="{CB655286-A93F-4EF2-A486-2C38BC7B3754}"/>
    <cellStyle name="الإجمالي 3 2 2 3 2 2" xfId="23527" xr:uid="{565AAAB1-DCD8-4AFF-A8F6-C936B332876B}"/>
    <cellStyle name="الإجمالي 3 2 2 3 2 3" xfId="30159" xr:uid="{5686F80E-250C-44EF-AAAC-62261BC91D65}"/>
    <cellStyle name="الإجمالي 3 2 2 3 3" xfId="18997" xr:uid="{C6B45B06-1FBF-41B1-9E21-906BB52D86D4}"/>
    <cellStyle name="الإجمالي 3 2 2 3 4" xfId="22143" xr:uid="{4FFB93D4-27D4-42DB-B3DA-45E564084051}"/>
    <cellStyle name="الإجمالي 3 2 2 3 5" xfId="30158" xr:uid="{B602DCAE-C1CE-46B5-8173-01DFC250D772}"/>
    <cellStyle name="الإجمالي 3 2 2 3 6" xfId="38382" xr:uid="{D7455FB6-43E4-4526-B2CB-54E1C86A07A2}"/>
    <cellStyle name="الإجمالي 3 2 2 4" xfId="14997" xr:uid="{7F8C8C9E-604B-484F-B4C6-A00E94C0F310}"/>
    <cellStyle name="الإجمالي 3 2 2 4 2" xfId="21042" xr:uid="{0BC43F08-7F99-4440-AB28-AE33F673A1D9}"/>
    <cellStyle name="الإجمالي 3 2 2 4 2 2" xfId="23528" xr:uid="{AF53BA0E-BBD4-4D26-B5CD-8A5CCC5332C4}"/>
    <cellStyle name="الإجمالي 3 2 2 4 2 3" xfId="30161" xr:uid="{5707F4DF-4A8A-4FC0-B5DA-DF6B68AA7B77}"/>
    <cellStyle name="الإجمالي 3 2 2 4 3" xfId="18998" xr:uid="{59B94CCA-9A43-46F3-9FF3-178A102BFAFC}"/>
    <cellStyle name="الإجمالي 3 2 2 4 4" xfId="22144" xr:uid="{E72E78E0-9990-4206-88F7-FEB1AF90C48C}"/>
    <cellStyle name="الإجمالي 3 2 2 4 5" xfId="30160" xr:uid="{399E7A20-8ABB-4446-B222-D04801A2D1F3}"/>
    <cellStyle name="الإجمالي 3 2 2 4 6" xfId="38383" xr:uid="{BBDE79CC-0E0C-4A56-BC55-AFA9CE5F7654}"/>
    <cellStyle name="الإجمالي 3 2 2 5" xfId="15184" xr:uid="{479BB914-0F14-4E08-BD33-29DD8C1BDDD9}"/>
    <cellStyle name="الإجمالي 3 2 2 5 2" xfId="21043" xr:uid="{E399E8DB-F710-49E2-8263-C4627C8AF2D4}"/>
    <cellStyle name="الإجمالي 3 2 2 5 2 2" xfId="23529" xr:uid="{0A5FAD3D-1CEC-4E7C-BB43-099902329956}"/>
    <cellStyle name="الإجمالي 3 2 2 5 2 3" xfId="30163" xr:uid="{00460F8B-07C0-4BAA-98E2-B1B6CAB40927}"/>
    <cellStyle name="الإجمالي 3 2 2 5 3" xfId="18999" xr:uid="{CD2B2EAB-99E8-4A16-AC3D-E0ED7BCD70F9}"/>
    <cellStyle name="الإجمالي 3 2 2 5 4" xfId="22145" xr:uid="{CEE8FB53-D903-4F6B-9325-1D52D1C01932}"/>
    <cellStyle name="الإجمالي 3 2 2 5 5" xfId="30162" xr:uid="{287D5125-F8C8-49DE-8361-A15294586DC1}"/>
    <cellStyle name="الإجمالي 3 2 2 5 6" xfId="38384" xr:uid="{BF387E10-612B-4CFD-9457-F3832DDAE66D}"/>
    <cellStyle name="الإجمالي 3 2 2 6" xfId="15630" xr:uid="{3E95156C-6F9A-4A1B-8E01-14664116F652}"/>
    <cellStyle name="الإجمالي 3 2 2 6 2" xfId="21044" xr:uid="{9531A980-B501-4D39-A0F7-EFFC76E0BEEE}"/>
    <cellStyle name="الإجمالي 3 2 2 6 2 2" xfId="23530" xr:uid="{D318A002-453B-4E58-806B-935A1845713A}"/>
    <cellStyle name="الإجمالي 3 2 2 6 2 3" xfId="30165" xr:uid="{FCD9B300-60B5-4BE3-A7FE-199935A27538}"/>
    <cellStyle name="الإجمالي 3 2 2 6 3" xfId="19000" xr:uid="{7932F15F-D77C-49BD-8249-380FA4320716}"/>
    <cellStyle name="الإجمالي 3 2 2 6 4" xfId="22146" xr:uid="{A3BD59BA-AD81-4F80-9A56-03F7C0C532CC}"/>
    <cellStyle name="الإجمالي 3 2 2 6 5" xfId="30164" xr:uid="{4A842B7D-B3E4-4598-B136-18E07C107F8D}"/>
    <cellStyle name="الإجمالي 3 2 2 6 6" xfId="38385" xr:uid="{DB9F0D08-33A3-417D-8E69-E5957809DAF5}"/>
    <cellStyle name="الإجمالي 3 2 2 7" xfId="21035" xr:uid="{5F472A49-4157-480A-AAAC-DAEA0E693611}"/>
    <cellStyle name="الإجمالي 3 2 2 7 2" xfId="23521" xr:uid="{BAF8824B-E555-45B6-85AB-933D2E694499}"/>
    <cellStyle name="الإجمالي 3 2 2 7 3" xfId="30166" xr:uid="{52BF1CF3-1B3F-48B0-94A9-6A1CB8712537}"/>
    <cellStyle name="الإجمالي 3 2 2 8" xfId="18991" xr:uid="{915E08C2-63F1-4DA4-9948-BDF448CEF24D}"/>
    <cellStyle name="الإجمالي 3 2 2 9" xfId="22137" xr:uid="{2B8B7204-DE15-4EF0-90E1-A5B4A205D25A}"/>
    <cellStyle name="الإجمالي 3 2 3" xfId="13738" xr:uid="{7D63D389-320E-4BAB-BFA5-849AB0B2BF29}"/>
    <cellStyle name="الإجمالي 3 2 3 10" xfId="38386" xr:uid="{3E3432FD-1728-4549-BED0-F59616E6BA1D}"/>
    <cellStyle name="الإجمالي 3 2 3 2" xfId="14355" xr:uid="{BE291562-B82F-425A-AB15-352E9A10323D}"/>
    <cellStyle name="الإجمالي 3 2 3 2 2" xfId="21046" xr:uid="{BB8978D3-5C4E-4705-A50C-80B2FBAB7C1F}"/>
    <cellStyle name="الإجمالي 3 2 3 2 2 2" xfId="23532" xr:uid="{76F48D9C-1104-443A-8989-DEFD8578D160}"/>
    <cellStyle name="الإجمالي 3 2 3 2 2 3" xfId="30169" xr:uid="{69C81C7E-7921-41FF-B7CF-0B3FD6F05CFA}"/>
    <cellStyle name="الإجمالي 3 2 3 2 3" xfId="19002" xr:uid="{98B028C1-1667-4A5C-A13B-6E6F1AEAA283}"/>
    <cellStyle name="الإجمالي 3 2 3 2 4" xfId="22148" xr:uid="{770C6232-20A9-458C-94C6-16C4C8B38A79}"/>
    <cellStyle name="الإجمالي 3 2 3 2 5" xfId="30168" xr:uid="{BC82AAD3-B381-491B-B07A-83F4FA4C7F43}"/>
    <cellStyle name="الإجمالي 3 2 3 2 6" xfId="38387" xr:uid="{C315CEE4-630E-4613-8010-1CEF0638DA9A}"/>
    <cellStyle name="الإجمالي 3 2 3 3" xfId="14999" xr:uid="{6DD43894-B2A9-4A2F-926A-FFF37DD3AEEA}"/>
    <cellStyle name="الإجمالي 3 2 3 3 2" xfId="21047" xr:uid="{8006A534-A5BC-4888-8E31-89D3E51C38F2}"/>
    <cellStyle name="الإجمالي 3 2 3 3 2 2" xfId="23533" xr:uid="{D61B5EA8-CC9F-473B-BBC1-4D3E1C967B38}"/>
    <cellStyle name="الإجمالي 3 2 3 3 2 3" xfId="30171" xr:uid="{841F7DA5-6259-44EC-934F-BBFDBBA6EEBA}"/>
    <cellStyle name="الإجمالي 3 2 3 3 3" xfId="19003" xr:uid="{62625849-1BD2-4C41-BC8D-C9644D22535F}"/>
    <cellStyle name="الإجمالي 3 2 3 3 4" xfId="22149" xr:uid="{71680DCB-5B6F-4456-9EF1-28EDDAA31D86}"/>
    <cellStyle name="الإجمالي 3 2 3 3 5" xfId="30170" xr:uid="{D20C8033-C11E-4D15-B3FB-8AD086186E5F}"/>
    <cellStyle name="الإجمالي 3 2 3 3 6" xfId="38388" xr:uid="{CD0DBCD4-4A8E-4166-9277-F4789446D9D1}"/>
    <cellStyle name="الإجمالي 3 2 3 4" xfId="15186" xr:uid="{AD832854-982E-4A32-94F8-CAB83E9EC818}"/>
    <cellStyle name="الإجمالي 3 2 3 4 2" xfId="21048" xr:uid="{395A8174-EA3C-45A7-A108-168FCEC9C03A}"/>
    <cellStyle name="الإجمالي 3 2 3 4 2 2" xfId="23534" xr:uid="{AB4EFBD4-D1E9-4024-AE2C-9A5B3B02DD8A}"/>
    <cellStyle name="الإجمالي 3 2 3 4 2 3" xfId="30173" xr:uid="{F3F48C20-8A07-4420-B77D-00AC1079F965}"/>
    <cellStyle name="الإجمالي 3 2 3 4 3" xfId="19004" xr:uid="{8B736C5D-CB7D-4FF7-B40A-DEE8A015213D}"/>
    <cellStyle name="الإجمالي 3 2 3 4 4" xfId="22150" xr:uid="{62D6D599-2147-4CD4-9EB5-A077BC501DCC}"/>
    <cellStyle name="الإجمالي 3 2 3 4 5" xfId="30172" xr:uid="{953DCC28-D3EB-4915-B5BC-8938E3484FF2}"/>
    <cellStyle name="الإجمالي 3 2 3 4 6" xfId="38389" xr:uid="{8D212F3E-A34B-4A8C-A537-3E2A2669B86A}"/>
    <cellStyle name="الإجمالي 3 2 3 5" xfId="15632" xr:uid="{619EA013-D9C2-4ED5-AE86-2A579431604E}"/>
    <cellStyle name="الإجمالي 3 2 3 5 2" xfId="21049" xr:uid="{454FDDF6-8DAB-40B1-AE5F-6CFBB78C5667}"/>
    <cellStyle name="الإجمالي 3 2 3 5 2 2" xfId="23535" xr:uid="{89CE7808-100A-4292-9DC7-FEE0D9E0F78D}"/>
    <cellStyle name="الإجمالي 3 2 3 5 2 3" xfId="30175" xr:uid="{0AFA1A60-B70F-44BD-BCFA-83F1DF0A4FBB}"/>
    <cellStyle name="الإجمالي 3 2 3 5 3" xfId="19005" xr:uid="{DC48EAB8-4D07-4EFA-8B06-28F13EF686E5}"/>
    <cellStyle name="الإجمالي 3 2 3 5 4" xfId="22151" xr:uid="{5FA5A2DC-2077-4AFE-B237-91DAB8105495}"/>
    <cellStyle name="الإجمالي 3 2 3 5 5" xfId="30174" xr:uid="{A78F2EB3-904A-453B-A381-8F9E4349D4DD}"/>
    <cellStyle name="الإجمالي 3 2 3 5 6" xfId="38390" xr:uid="{DA8FDB08-25C4-481B-AE73-235C7E0A4D25}"/>
    <cellStyle name="الإجمالي 3 2 3 6" xfId="21045" xr:uid="{3EB6FF81-8D67-4039-844E-35C471D9F63B}"/>
    <cellStyle name="الإجمالي 3 2 3 6 2" xfId="23531" xr:uid="{B33146D4-A433-410F-A983-8A517287D740}"/>
    <cellStyle name="الإجمالي 3 2 3 6 3" xfId="30176" xr:uid="{C1ABD8A8-2517-4533-9C09-EAB044FB2E60}"/>
    <cellStyle name="الإجمالي 3 2 3 7" xfId="19001" xr:uid="{1C6650BE-3BE7-4B81-8A2F-B1A876CC9F8A}"/>
    <cellStyle name="الإجمالي 3 2 3 8" xfId="22147" xr:uid="{89BED0E0-B5E2-4079-A683-377A9AD6D6C2}"/>
    <cellStyle name="الإجمالي 3 2 3 9" xfId="30167" xr:uid="{9A3B6033-DFDE-4124-B2CE-578EA035A9CC}"/>
    <cellStyle name="الإجمالي 3 2 4" xfId="14352" xr:uid="{A117F25D-05A4-4895-A69C-FDBC283B0DAE}"/>
    <cellStyle name="الإجمالي 3 2 4 2" xfId="21050" xr:uid="{3AC2396D-118B-4D60-9914-D93B562C9E67}"/>
    <cellStyle name="الإجمالي 3 2 4 2 2" xfId="23536" xr:uid="{02562E01-848E-4793-96BB-1BF54BC61E40}"/>
    <cellStyle name="الإجمالي 3 2 4 2 3" xfId="30178" xr:uid="{38EF9B52-87FD-4E21-97CF-27762C011976}"/>
    <cellStyle name="الإجمالي 3 2 4 3" xfId="19006" xr:uid="{D78BA331-1830-48A2-B4A0-06B7350467ED}"/>
    <cellStyle name="الإجمالي 3 2 4 4" xfId="22152" xr:uid="{9209E9DE-5BA6-4142-ACD7-24C90FB7F841}"/>
    <cellStyle name="الإجمالي 3 2 4 5" xfId="30177" xr:uid="{E6715739-FA55-4CEB-A653-30C06EB31C52}"/>
    <cellStyle name="الإجمالي 3 2 4 6" xfId="38391" xr:uid="{B1B374F1-EBA6-41B1-9E4E-CD3E1487442C}"/>
    <cellStyle name="الإجمالي 3 2 5" xfId="14996" xr:uid="{F97F39F3-8115-4ACC-8F50-8B98F39F2621}"/>
    <cellStyle name="الإجمالي 3 2 5 2" xfId="21051" xr:uid="{E8D868E7-BBDF-4E13-A2A9-FE1027E9130D}"/>
    <cellStyle name="الإجمالي 3 2 5 2 2" xfId="23537" xr:uid="{AD988803-2F64-4581-BDE6-A88083873876}"/>
    <cellStyle name="الإجمالي 3 2 5 2 3" xfId="30180" xr:uid="{F80EA401-0798-4BA2-B5F5-1A684AFA16CC}"/>
    <cellStyle name="الإجمالي 3 2 5 3" xfId="19007" xr:uid="{4EC7D27B-B3A9-415D-A2BB-7DDB4F088D47}"/>
    <cellStyle name="الإجمالي 3 2 5 4" xfId="22153" xr:uid="{0D73AA85-B684-4EBA-A5CD-592436A090A6}"/>
    <cellStyle name="الإجمالي 3 2 5 5" xfId="30179" xr:uid="{EB7E5C75-4924-4813-A8BD-16C89D1B4F40}"/>
    <cellStyle name="الإجمالي 3 2 5 6" xfId="38392" xr:uid="{5FAC0268-1C0F-44AE-9D78-3BCDD1F24C0A}"/>
    <cellStyle name="الإجمالي 3 2 6" xfId="15183" xr:uid="{D62D5B7D-F2DF-4645-B5DB-0FCD0355EE57}"/>
    <cellStyle name="الإجمالي 3 2 6 2" xfId="21052" xr:uid="{6D48AFC6-37E9-4CAC-BCDF-B562FE62A17E}"/>
    <cellStyle name="الإجمالي 3 2 6 2 2" xfId="23538" xr:uid="{8BE62AA3-44F5-43D2-A55D-58EA49D18856}"/>
    <cellStyle name="الإجمالي 3 2 6 2 3" xfId="30182" xr:uid="{FE3E2D14-6DF1-44B4-A021-E6107DA8128E}"/>
    <cellStyle name="الإجمالي 3 2 6 3" xfId="19008" xr:uid="{AF471117-E9B6-4211-B164-7541430DAC07}"/>
    <cellStyle name="الإجمالي 3 2 6 4" xfId="22154" xr:uid="{F791A7CD-7742-425B-B2F7-D93E12040E6F}"/>
    <cellStyle name="الإجمالي 3 2 6 5" xfId="30181" xr:uid="{88B9E19C-576C-4103-A44D-0509868A7C56}"/>
    <cellStyle name="الإجمالي 3 2 6 6" xfId="38393" xr:uid="{A8F4108C-517C-4D43-9902-87ECA7193B3E}"/>
    <cellStyle name="الإجمالي 3 2 7" xfId="15629" xr:uid="{7ACC908E-7B48-4C31-BBEE-378BD934AE1B}"/>
    <cellStyle name="الإجمالي 3 2 7 2" xfId="21053" xr:uid="{28736579-9984-4988-B1DE-1984E6B42181}"/>
    <cellStyle name="الإجمالي 3 2 7 2 2" xfId="23539" xr:uid="{AEC422FE-2E82-49F6-A255-E770A4BEDAA7}"/>
    <cellStyle name="الإجمالي 3 2 7 2 3" xfId="30184" xr:uid="{1A76D8F7-5BF0-4D63-B414-91B0A296C29A}"/>
    <cellStyle name="الإجمالي 3 2 7 3" xfId="19009" xr:uid="{D8888694-C9E9-418F-9995-87C2A4164684}"/>
    <cellStyle name="الإجمالي 3 2 7 4" xfId="22155" xr:uid="{06BB4E0F-4E80-4EE5-AB43-85AC86F4EFAD}"/>
    <cellStyle name="الإجمالي 3 2 7 5" xfId="30183" xr:uid="{55A074B6-8D85-40F6-848A-9F13F51D29A2}"/>
    <cellStyle name="الإجمالي 3 2 7 6" xfId="38394" xr:uid="{68C0F8C9-53EB-4C3C-A609-DE9C4F103196}"/>
    <cellStyle name="الإجمالي 3 2 8" xfId="21034" xr:uid="{D9AF2DD7-2219-47B3-B56C-8D54C3CD4105}"/>
    <cellStyle name="الإجمالي 3 2 8 2" xfId="23520" xr:uid="{460413ED-6DF6-4266-B7AD-7192AE75A071}"/>
    <cellStyle name="الإجمالي 3 2 8 3" xfId="30185" xr:uid="{30C25093-5AC5-4AD3-98D4-745DBA52BFE6}"/>
    <cellStyle name="الإجمالي 3 2 9" xfId="18990" xr:uid="{1624D713-C5C4-48FF-A04A-DBF600637A06}"/>
    <cellStyle name="الإجمالي 3 3" xfId="13739" xr:uid="{83C35E00-D18A-4717-AE1E-954779D01A42}"/>
    <cellStyle name="الإجمالي 3 3 10" xfId="30186" xr:uid="{0B2AEF58-07B2-4774-AF92-7888DD15A371}"/>
    <cellStyle name="الإجمالي 3 3 11" xfId="38395" xr:uid="{8CF00E73-E65D-4036-84A1-6A9BCDE9F9A2}"/>
    <cellStyle name="الإجمالي 3 3 2" xfId="13740" xr:uid="{E474E935-8BC8-46D2-B1ED-0764C0D93826}"/>
    <cellStyle name="الإجمالي 3 3 2 10" xfId="38396" xr:uid="{0C271101-6EAD-45A8-9F59-8E125E14BD5C}"/>
    <cellStyle name="الإجمالي 3 3 2 2" xfId="14357" xr:uid="{AD6C342A-0089-49CE-BE90-1CCF1C625E59}"/>
    <cellStyle name="الإجمالي 3 3 2 2 2" xfId="21056" xr:uid="{E6FB1632-9989-401D-8C2B-157EAEEFD7FB}"/>
    <cellStyle name="الإجمالي 3 3 2 2 2 2" xfId="23542" xr:uid="{66BF1967-F82A-4C2F-9A5B-18769FDC8293}"/>
    <cellStyle name="الإجمالي 3 3 2 2 2 3" xfId="30189" xr:uid="{266A5102-5E5F-49C1-BC7E-44D4F30DB283}"/>
    <cellStyle name="الإجمالي 3 3 2 2 3" xfId="19012" xr:uid="{59EFF53F-83B9-4E06-B240-743B1DF9E4C2}"/>
    <cellStyle name="الإجمالي 3 3 2 2 4" xfId="22158" xr:uid="{6578E82F-C590-44B7-9D2E-2240634B1115}"/>
    <cellStyle name="الإجمالي 3 3 2 2 5" xfId="30188" xr:uid="{5E356BC2-2057-4938-B336-11DA8076039D}"/>
    <cellStyle name="الإجمالي 3 3 2 2 6" xfId="38397" xr:uid="{ACD3ABBC-E12F-401F-B9A0-202821D878AB}"/>
    <cellStyle name="الإجمالي 3 3 2 3" xfId="15001" xr:uid="{79488366-EA4B-4458-B2ED-DF2A969E5F70}"/>
    <cellStyle name="الإجمالي 3 3 2 3 2" xfId="21057" xr:uid="{75C6E0B1-415F-4689-8D74-1FE8B201E165}"/>
    <cellStyle name="الإجمالي 3 3 2 3 2 2" xfId="23543" xr:uid="{F4A8605E-9931-4C40-84EA-CE23CC90F51B}"/>
    <cellStyle name="الإجمالي 3 3 2 3 2 3" xfId="30191" xr:uid="{4FFBCA4A-F1CD-4638-8155-F404312864E4}"/>
    <cellStyle name="الإجمالي 3 3 2 3 3" xfId="19013" xr:uid="{78FA67F9-AC41-492C-B5C2-A023C2246C9A}"/>
    <cellStyle name="الإجمالي 3 3 2 3 4" xfId="22159" xr:uid="{C23E5DF9-13EA-4EA9-A536-5B8389ADB904}"/>
    <cellStyle name="الإجمالي 3 3 2 3 5" xfId="30190" xr:uid="{4B4070A0-F440-4EC9-B760-86E14F5BBB13}"/>
    <cellStyle name="الإجمالي 3 3 2 3 6" xfId="38398" xr:uid="{2330CE45-ADCF-4F96-8680-284B16C32E47}"/>
    <cellStyle name="الإجمالي 3 3 2 4" xfId="15188" xr:uid="{B4EDD43D-0469-4360-869B-1E4920191CAC}"/>
    <cellStyle name="الإجمالي 3 3 2 4 2" xfId="21058" xr:uid="{409A1012-EE8E-4CDD-A948-EFB52CD2B007}"/>
    <cellStyle name="الإجمالي 3 3 2 4 2 2" xfId="23544" xr:uid="{C6F834F8-8254-4272-8B2F-AD7FF2A84FD4}"/>
    <cellStyle name="الإجمالي 3 3 2 4 2 3" xfId="30193" xr:uid="{FF8BDC45-6444-4795-B40E-BBCE6429083E}"/>
    <cellStyle name="الإجمالي 3 3 2 4 3" xfId="19014" xr:uid="{87B267A3-30F7-4EAC-9B07-4CD1BAC211DD}"/>
    <cellStyle name="الإجمالي 3 3 2 4 4" xfId="22160" xr:uid="{B9288DC4-F252-4E38-901A-191A5385977D}"/>
    <cellStyle name="الإجمالي 3 3 2 4 5" xfId="30192" xr:uid="{F1BC87D9-214B-4A7A-BFF4-2645D872C865}"/>
    <cellStyle name="الإجمالي 3 3 2 4 6" xfId="38399" xr:uid="{1C88CC65-1728-46DA-9D7C-FE309AF2AB5F}"/>
    <cellStyle name="الإجمالي 3 3 2 5" xfId="15634" xr:uid="{C60F11D5-5948-47B3-8CD4-D7B11D4908D0}"/>
    <cellStyle name="الإجمالي 3 3 2 5 2" xfId="21059" xr:uid="{152B9844-5BA0-46FF-A731-BC5E8DE776D9}"/>
    <cellStyle name="الإجمالي 3 3 2 5 2 2" xfId="23545" xr:uid="{9AFB84DB-71A6-4D0D-BF59-6C9D87C5FEB9}"/>
    <cellStyle name="الإجمالي 3 3 2 5 2 3" xfId="30195" xr:uid="{719F921A-CAF1-49A6-9A7D-744DFA331F04}"/>
    <cellStyle name="الإجمالي 3 3 2 5 3" xfId="19015" xr:uid="{329D170B-982A-4256-958E-E837B8A4E7AB}"/>
    <cellStyle name="الإجمالي 3 3 2 5 4" xfId="22161" xr:uid="{8DECB072-D8CC-4CD2-B7EA-5A18B3A7286E}"/>
    <cellStyle name="الإجمالي 3 3 2 5 5" xfId="30194" xr:uid="{CA0BDD31-6A0B-42FF-8AA9-F9B07802D5F3}"/>
    <cellStyle name="الإجمالي 3 3 2 5 6" xfId="38400" xr:uid="{4DB90D73-AD3A-42BA-9D2A-6DE1FF9AE0CC}"/>
    <cellStyle name="الإجمالي 3 3 2 6" xfId="21055" xr:uid="{B31A2616-7FA7-4790-93BE-59536862BF82}"/>
    <cellStyle name="الإجمالي 3 3 2 6 2" xfId="23541" xr:uid="{91A35B31-C5BD-4096-A027-CD139F8C962B}"/>
    <cellStyle name="الإجمالي 3 3 2 6 3" xfId="30196" xr:uid="{A8C97A5E-2EDB-4C05-965D-D8BF92CFA2A8}"/>
    <cellStyle name="الإجمالي 3 3 2 7" xfId="19011" xr:uid="{09887F52-4E1C-4BD7-ACE9-F45FAA268BEE}"/>
    <cellStyle name="الإجمالي 3 3 2 8" xfId="22157" xr:uid="{528CBC67-EE5A-41AA-BF3B-7CF7F14BA3C5}"/>
    <cellStyle name="الإجمالي 3 3 2 9" xfId="30187" xr:uid="{46F92F10-8823-4328-8FE2-FEFC9688A834}"/>
    <cellStyle name="الإجمالي 3 3 3" xfId="14356" xr:uid="{2CF9645A-C1F5-445D-BD92-FF5819233BBE}"/>
    <cellStyle name="الإجمالي 3 3 3 2" xfId="21060" xr:uid="{BAA11163-B4FE-4448-A7E2-1AFB3F593B6A}"/>
    <cellStyle name="الإجمالي 3 3 3 2 2" xfId="23546" xr:uid="{0838A7AC-1790-45C6-AF7C-987C5867D1A9}"/>
    <cellStyle name="الإجمالي 3 3 3 2 3" xfId="30198" xr:uid="{703D6AC0-92E0-4ED5-92E6-98491C12CF05}"/>
    <cellStyle name="الإجمالي 3 3 3 3" xfId="19016" xr:uid="{C42D9652-2E03-49F2-B651-4FF9E4FFEA7A}"/>
    <cellStyle name="الإجمالي 3 3 3 4" xfId="22162" xr:uid="{229BACBC-DF03-409A-862C-D98B5F9BB9C2}"/>
    <cellStyle name="الإجمالي 3 3 3 5" xfId="30197" xr:uid="{52F6F020-1F8A-4B36-80C2-5B13EFA3A347}"/>
    <cellStyle name="الإجمالي 3 3 3 6" xfId="38401" xr:uid="{6908D2B5-A8BD-4C44-830A-DC32269965DE}"/>
    <cellStyle name="الإجمالي 3 3 4" xfId="15000" xr:uid="{C72575F9-C8D7-4FEF-ABAF-ABCE3A7C7ACB}"/>
    <cellStyle name="الإجمالي 3 3 4 2" xfId="21061" xr:uid="{29E9E97A-7C2B-4757-9F17-EA84985B9628}"/>
    <cellStyle name="الإجمالي 3 3 4 2 2" xfId="23547" xr:uid="{7D1F2EA2-30D8-4386-B50E-939326DF2415}"/>
    <cellStyle name="الإجمالي 3 3 4 2 3" xfId="30200" xr:uid="{C3AC2D32-6E43-42A4-9C3E-DBABB2583258}"/>
    <cellStyle name="الإجمالي 3 3 4 3" xfId="19017" xr:uid="{C616B4B3-7209-4E96-BD42-EF7C0020B50C}"/>
    <cellStyle name="الإجمالي 3 3 4 4" xfId="22163" xr:uid="{FB41BA67-9EE9-47B6-941C-71FB95E353E8}"/>
    <cellStyle name="الإجمالي 3 3 4 5" xfId="30199" xr:uid="{21A53B1D-0B49-4FCC-A9C9-5121BE099C74}"/>
    <cellStyle name="الإجمالي 3 3 4 6" xfId="38402" xr:uid="{C33B9D2F-E6A9-42C0-8AD6-70D2AEB60A34}"/>
    <cellStyle name="الإجمالي 3 3 5" xfId="15187" xr:uid="{B338D054-363D-4D69-B0A6-843930EFF299}"/>
    <cellStyle name="الإجمالي 3 3 5 2" xfId="21062" xr:uid="{DBF4872D-744B-4689-9E67-9A7E29D87A06}"/>
    <cellStyle name="الإجمالي 3 3 5 2 2" xfId="23548" xr:uid="{823D4592-A565-464B-8738-C4F534AE38EF}"/>
    <cellStyle name="الإجمالي 3 3 5 2 3" xfId="30202" xr:uid="{54D3B6E9-8865-4C09-9D69-22F85651A63A}"/>
    <cellStyle name="الإجمالي 3 3 5 3" xfId="19018" xr:uid="{ED6EEB6B-FC54-442D-BAEB-309BE8A90029}"/>
    <cellStyle name="الإجمالي 3 3 5 4" xfId="22164" xr:uid="{97CA5B67-63C7-4D25-B7EA-162AB8EB2BC5}"/>
    <cellStyle name="الإجمالي 3 3 5 5" xfId="30201" xr:uid="{1628AF89-04E0-4A75-987C-1C4B879F0E39}"/>
    <cellStyle name="الإجمالي 3 3 5 6" xfId="38403" xr:uid="{4571E54D-65C2-4F25-A4EA-B86193D54FEC}"/>
    <cellStyle name="الإجمالي 3 3 6" xfId="15633" xr:uid="{6F96101A-177E-462B-AA88-BBCC3846A172}"/>
    <cellStyle name="الإجمالي 3 3 6 2" xfId="21063" xr:uid="{5088A942-7157-4C21-ABC5-A392A9CA46B9}"/>
    <cellStyle name="الإجمالي 3 3 6 2 2" xfId="23549" xr:uid="{9CD1D6C4-22D8-4960-BDB4-41C5895E58B9}"/>
    <cellStyle name="الإجمالي 3 3 6 2 3" xfId="30204" xr:uid="{95D5B686-1C85-4D2E-BAF0-FC9339A1EE54}"/>
    <cellStyle name="الإجمالي 3 3 6 3" xfId="19019" xr:uid="{4494EA36-92A7-45B1-B11F-207075FB6A2E}"/>
    <cellStyle name="الإجمالي 3 3 6 4" xfId="22165" xr:uid="{B0A8D392-2C0F-4518-8756-65D7F76052BB}"/>
    <cellStyle name="الإجمالي 3 3 6 5" xfId="30203" xr:uid="{975BF471-88C1-4A82-8C5D-73C49FC47961}"/>
    <cellStyle name="الإجمالي 3 3 6 6" xfId="38404" xr:uid="{D7FB2B9D-88F9-457C-8084-7D68642A0B0A}"/>
    <cellStyle name="الإجمالي 3 3 7" xfId="21054" xr:uid="{BEDA71C2-6C0A-470E-80E9-9D6DB18C7220}"/>
    <cellStyle name="الإجمالي 3 3 7 2" xfId="23540" xr:uid="{6C807E5C-2578-41D9-8FB3-06418EBAB3CE}"/>
    <cellStyle name="الإجمالي 3 3 7 3" xfId="30205" xr:uid="{B371608B-6466-4A4E-A430-4F2E5CEBD246}"/>
    <cellStyle name="الإجمالي 3 3 8" xfId="19010" xr:uid="{D225DD7F-72F5-42F0-B177-6AEC37059ECE}"/>
    <cellStyle name="الإجمالي 3 3 9" xfId="22156" xr:uid="{9E35810C-1769-467B-8673-366BFBAA6EFC}"/>
    <cellStyle name="الإجمالي 3 4" xfId="13741" xr:uid="{32B1DE6A-66D5-4D2E-815D-38376A15A0CE}"/>
    <cellStyle name="الإجمالي 3 4 10" xfId="30206" xr:uid="{C99C945E-13D7-4034-9F56-6F48BCAD211E}"/>
    <cellStyle name="الإجمالي 3 4 11" xfId="38405" xr:uid="{2D1D8F6E-3FE5-4A19-A1CD-A072149DA28F}"/>
    <cellStyle name="الإجمالي 3 4 2" xfId="13742" xr:uid="{1DC3F866-7D86-4F69-B99B-F4738CD8F6A3}"/>
    <cellStyle name="الإجمالي 3 4 2 10" xfId="38406" xr:uid="{0D33D875-A662-4501-9689-3BD3692B442C}"/>
    <cellStyle name="الإجمالي 3 4 2 2" xfId="14359" xr:uid="{6372F99E-50FE-419C-89C9-FCC273155426}"/>
    <cellStyle name="الإجمالي 3 4 2 2 2" xfId="21066" xr:uid="{28CA0062-3E55-48B6-ADF9-2476D4162B7F}"/>
    <cellStyle name="الإجمالي 3 4 2 2 2 2" xfId="23552" xr:uid="{B152D2C7-8691-4F36-AE18-A8761CD90B32}"/>
    <cellStyle name="الإجمالي 3 4 2 2 2 3" xfId="30209" xr:uid="{BFB017A8-E95F-4822-B867-4CB8486A0FB8}"/>
    <cellStyle name="الإجمالي 3 4 2 2 3" xfId="19022" xr:uid="{AEA5499B-E440-4570-964C-2D0E59F01A86}"/>
    <cellStyle name="الإجمالي 3 4 2 2 4" xfId="22168" xr:uid="{EE624A54-7E62-46BF-9099-4B8421CA0104}"/>
    <cellStyle name="الإجمالي 3 4 2 2 5" xfId="30208" xr:uid="{0D11ECEC-6B15-4419-843A-55BAF1A3C5F1}"/>
    <cellStyle name="الإجمالي 3 4 2 2 6" xfId="38407" xr:uid="{476D96A8-E3B0-4F29-BA20-9E06A1F544FB}"/>
    <cellStyle name="الإجمالي 3 4 2 3" xfId="15003" xr:uid="{CA9D7419-FE64-4E76-99DE-46B608E357E3}"/>
    <cellStyle name="الإجمالي 3 4 2 3 2" xfId="21067" xr:uid="{385040A8-1F7C-468F-8099-6B77BF88D3A4}"/>
    <cellStyle name="الإجمالي 3 4 2 3 2 2" xfId="23553" xr:uid="{CDBD6F93-1D84-4D7B-84BF-C72A1D723B7A}"/>
    <cellStyle name="الإجمالي 3 4 2 3 2 3" xfId="30211" xr:uid="{011FD9D4-6431-4D86-B088-F05655DF7BBB}"/>
    <cellStyle name="الإجمالي 3 4 2 3 3" xfId="19023" xr:uid="{982870FC-FF4D-4159-BFD5-F7323BA44F16}"/>
    <cellStyle name="الإجمالي 3 4 2 3 4" xfId="22169" xr:uid="{8B2D2CDE-A641-46F4-A249-904CEA75756B}"/>
    <cellStyle name="الإجمالي 3 4 2 3 5" xfId="30210" xr:uid="{53343BDF-73C7-445C-8680-46DBC98697DF}"/>
    <cellStyle name="الإجمالي 3 4 2 3 6" xfId="38408" xr:uid="{20F33E23-60A6-40D8-9FFC-46ACECF5BE42}"/>
    <cellStyle name="الإجمالي 3 4 2 4" xfId="15190" xr:uid="{C63DDFE4-E999-4D94-A1CE-01843D9ADE62}"/>
    <cellStyle name="الإجمالي 3 4 2 4 2" xfId="21068" xr:uid="{C4331C02-3A30-42A1-B7AE-ED6F58C964E6}"/>
    <cellStyle name="الإجمالي 3 4 2 4 2 2" xfId="23554" xr:uid="{5E52304C-91AC-431A-AB90-7D06EBF55C73}"/>
    <cellStyle name="الإجمالي 3 4 2 4 2 3" xfId="30213" xr:uid="{3FB30FCE-9362-466B-A239-F532404CFCF6}"/>
    <cellStyle name="الإجمالي 3 4 2 4 3" xfId="19024" xr:uid="{725CDD77-70FF-43E1-922B-B0B542574A3D}"/>
    <cellStyle name="الإجمالي 3 4 2 4 4" xfId="22170" xr:uid="{DF8FD8F1-B920-4C7A-B289-A9266C8C4EED}"/>
    <cellStyle name="الإجمالي 3 4 2 4 5" xfId="30212" xr:uid="{E8AEFF91-5AEF-4088-9381-CFFA5E9702C6}"/>
    <cellStyle name="الإجمالي 3 4 2 4 6" xfId="38409" xr:uid="{981E9F2D-FEBC-4298-B140-0CD58EC73039}"/>
    <cellStyle name="الإجمالي 3 4 2 5" xfId="15636" xr:uid="{FBEFBC33-8184-43A3-AA2D-A87C80ADB719}"/>
    <cellStyle name="الإجمالي 3 4 2 5 2" xfId="21069" xr:uid="{0F7832E9-750A-4894-9309-7518D1C3D076}"/>
    <cellStyle name="الإجمالي 3 4 2 5 2 2" xfId="23555" xr:uid="{500F03AB-E425-414E-A27B-12769B724C80}"/>
    <cellStyle name="الإجمالي 3 4 2 5 2 3" xfId="30215" xr:uid="{22D455DD-947E-413B-BCF2-A307D35ADE93}"/>
    <cellStyle name="الإجمالي 3 4 2 5 3" xfId="19025" xr:uid="{2E719C1F-F0C9-47C3-A895-CBE084180E76}"/>
    <cellStyle name="الإجمالي 3 4 2 5 4" xfId="22171" xr:uid="{542D6E57-1BE1-4B96-9260-7D2B475186C5}"/>
    <cellStyle name="الإجمالي 3 4 2 5 5" xfId="30214" xr:uid="{82066398-3A4A-4C5B-86B4-9698BE81BF10}"/>
    <cellStyle name="الإجمالي 3 4 2 5 6" xfId="38410" xr:uid="{152DDF5F-909B-423F-886B-3F4792086580}"/>
    <cellStyle name="الإجمالي 3 4 2 6" xfId="21065" xr:uid="{B3EF40F2-A361-4A1F-9FDB-FDC3D745B64E}"/>
    <cellStyle name="الإجمالي 3 4 2 6 2" xfId="23551" xr:uid="{244F0553-3363-4B38-B2F8-45BAA86AF143}"/>
    <cellStyle name="الإجمالي 3 4 2 6 3" xfId="30216" xr:uid="{73DCACB0-5B55-4F21-B79D-88621FA68D00}"/>
    <cellStyle name="الإجمالي 3 4 2 7" xfId="19021" xr:uid="{690BC2DF-C510-4130-A442-C3B1B8CE7959}"/>
    <cellStyle name="الإجمالي 3 4 2 8" xfId="22167" xr:uid="{A6BF3AD9-A485-4D66-B01D-49E13FF602B5}"/>
    <cellStyle name="الإجمالي 3 4 2 9" xfId="30207" xr:uid="{A02C1931-9770-444E-8E7B-74B258CAD0E2}"/>
    <cellStyle name="الإجمالي 3 4 3" xfId="14358" xr:uid="{8EF75A6B-428B-4F83-A113-D027DF1A3A39}"/>
    <cellStyle name="الإجمالي 3 4 3 2" xfId="21070" xr:uid="{23982E5A-65A6-4D72-AB53-FB242B4FED6A}"/>
    <cellStyle name="الإجمالي 3 4 3 2 2" xfId="23556" xr:uid="{F77B4CFD-420C-4CE9-8DA9-068F875A24FF}"/>
    <cellStyle name="الإجمالي 3 4 3 2 3" xfId="30218" xr:uid="{0ED307A1-716E-40C2-A02E-558DBE3383BD}"/>
    <cellStyle name="الإجمالي 3 4 3 3" xfId="19026" xr:uid="{6883671C-C7AF-4ECC-A722-733FB9ECE79C}"/>
    <cellStyle name="الإجمالي 3 4 3 4" xfId="22172" xr:uid="{C07B25FF-944C-46AB-96AC-590ED1B5F690}"/>
    <cellStyle name="الإجمالي 3 4 3 5" xfId="30217" xr:uid="{0F72ADC2-51D6-4350-809C-55EA103512B3}"/>
    <cellStyle name="الإجمالي 3 4 3 6" xfId="38411" xr:uid="{D0BF261B-46B8-49BC-8BFD-7A6B9646A208}"/>
    <cellStyle name="الإجمالي 3 4 4" xfId="15002" xr:uid="{9229249E-4F54-4A8F-B13C-7E29EF6DD6B8}"/>
    <cellStyle name="الإجمالي 3 4 4 2" xfId="21071" xr:uid="{17DD22C4-AE05-49A9-AAA7-46676C429052}"/>
    <cellStyle name="الإجمالي 3 4 4 2 2" xfId="23557" xr:uid="{572E7A4F-689A-4DE6-AD2A-9FFD9F35D578}"/>
    <cellStyle name="الإجمالي 3 4 4 2 3" xfId="30220" xr:uid="{B9C405FA-5D7C-4311-AB11-6E7EBCBC9DD2}"/>
    <cellStyle name="الإجمالي 3 4 4 3" xfId="19027" xr:uid="{4414FBD8-A2D9-498C-A776-B2DBA698A46F}"/>
    <cellStyle name="الإجمالي 3 4 4 4" xfId="22173" xr:uid="{9F686812-5D1D-4F87-BBAA-F9B40230554D}"/>
    <cellStyle name="الإجمالي 3 4 4 5" xfId="30219" xr:uid="{C2788AD3-BEB5-4838-AE3A-F70D3DC9A04E}"/>
    <cellStyle name="الإجمالي 3 4 4 6" xfId="38412" xr:uid="{83984C01-8FC5-46B3-B3CB-19EFFFFB1636}"/>
    <cellStyle name="الإجمالي 3 4 5" xfId="15189" xr:uid="{F94A95EA-41E6-4CEC-B14F-F34C15654347}"/>
    <cellStyle name="الإجمالي 3 4 5 2" xfId="21072" xr:uid="{2DAE0184-42D2-4FDD-A80C-2B77389C34DF}"/>
    <cellStyle name="الإجمالي 3 4 5 2 2" xfId="23558" xr:uid="{6C405B2C-4F00-420C-A695-4F6CF5189CB9}"/>
    <cellStyle name="الإجمالي 3 4 5 2 3" xfId="30222" xr:uid="{577AF913-4139-4838-A6B8-E76A2A69D201}"/>
    <cellStyle name="الإجمالي 3 4 5 3" xfId="19028" xr:uid="{BD357527-60EF-4728-A12F-4301F8566E86}"/>
    <cellStyle name="الإجمالي 3 4 5 4" xfId="22174" xr:uid="{12C89054-F490-4357-9734-2EDA6ADC8836}"/>
    <cellStyle name="الإجمالي 3 4 5 5" xfId="30221" xr:uid="{1181F00F-AA7A-49EA-A15C-E35491798A8B}"/>
    <cellStyle name="الإجمالي 3 4 5 6" xfId="38413" xr:uid="{A4ABD6CE-F865-42A4-9179-D00AE7A8ACC0}"/>
    <cellStyle name="الإجمالي 3 4 6" xfId="15635" xr:uid="{B7206990-BB11-4B64-A1F0-820CA7DF65D9}"/>
    <cellStyle name="الإجمالي 3 4 6 2" xfId="21073" xr:uid="{30F46083-CE4F-4068-951E-196272F9E8B5}"/>
    <cellStyle name="الإجمالي 3 4 6 2 2" xfId="23559" xr:uid="{96781F10-7C62-408C-ADEF-BF1D9E52D12C}"/>
    <cellStyle name="الإجمالي 3 4 6 2 3" xfId="30224" xr:uid="{24610750-81A7-4417-93BA-260F20A836DA}"/>
    <cellStyle name="الإجمالي 3 4 6 3" xfId="19029" xr:uid="{A24C783B-424B-4859-8063-566B3BF9CFB6}"/>
    <cellStyle name="الإجمالي 3 4 6 4" xfId="22175" xr:uid="{0841C895-0145-466F-B036-F5393AC33357}"/>
    <cellStyle name="الإجمالي 3 4 6 5" xfId="30223" xr:uid="{4338AFFE-A12C-45C6-B447-644C121F04F2}"/>
    <cellStyle name="الإجمالي 3 4 6 6" xfId="38414" xr:uid="{42A0D7C1-CE03-4DD5-8769-ADA3634E90C9}"/>
    <cellStyle name="الإجمالي 3 4 7" xfId="21064" xr:uid="{CA22519B-256C-40E0-A2AB-CFAFC3130FF0}"/>
    <cellStyle name="الإجمالي 3 4 7 2" xfId="23550" xr:uid="{944DB884-BF00-4F8F-B431-D09F976E9D23}"/>
    <cellStyle name="الإجمالي 3 4 7 3" xfId="30225" xr:uid="{7E34F093-05EB-4115-8895-E93A1028AAC3}"/>
    <cellStyle name="الإجمالي 3 4 8" xfId="19020" xr:uid="{2CA88D3B-72BE-4823-A41E-AD08F23C0393}"/>
    <cellStyle name="الإجمالي 3 4 9" xfId="22166" xr:uid="{6E88F6A7-BDD7-4C9D-9AF1-8782EAA13E50}"/>
    <cellStyle name="الإجمالي 3 5" xfId="13743" xr:uid="{B932C956-E59C-4754-9069-11A42CC416E3}"/>
    <cellStyle name="الإجمالي 3 5 10" xfId="38415" xr:uid="{78A22E29-2296-4718-83F6-56D8B659C410}"/>
    <cellStyle name="الإجمالي 3 5 2" xfId="14360" xr:uid="{F49CBD1D-84FC-462D-8131-7AB7A87DFE24}"/>
    <cellStyle name="الإجمالي 3 5 2 2" xfId="21075" xr:uid="{D713D1F2-54B2-4E53-9CA5-865F5093C710}"/>
    <cellStyle name="الإجمالي 3 5 2 2 2" xfId="23561" xr:uid="{FE5D7A1A-9B94-4D18-B5E4-D0D19C7B542E}"/>
    <cellStyle name="الإجمالي 3 5 2 2 3" xfId="30228" xr:uid="{5956E7A4-5355-4CD3-96F8-976A2A6B33D6}"/>
    <cellStyle name="الإجمالي 3 5 2 3" xfId="19031" xr:uid="{24FC64FE-E3EE-4F3A-80F3-974FB2F94FE0}"/>
    <cellStyle name="الإجمالي 3 5 2 4" xfId="22177" xr:uid="{FB9D5F0F-A60A-4EB6-ADDE-D64C62E9D3E7}"/>
    <cellStyle name="الإجمالي 3 5 2 5" xfId="30227" xr:uid="{AECC44FB-939E-4BB4-AAAC-819F0653A880}"/>
    <cellStyle name="الإجمالي 3 5 2 6" xfId="38416" xr:uid="{B9AFD968-5920-47A5-9CFA-3593D6A06240}"/>
    <cellStyle name="الإجمالي 3 5 3" xfId="15004" xr:uid="{E577C5DE-D57C-4A62-B4B1-46E819625E17}"/>
    <cellStyle name="الإجمالي 3 5 3 2" xfId="21076" xr:uid="{230ECB61-91D7-4C64-A1C6-71C5F6BEF0E1}"/>
    <cellStyle name="الإجمالي 3 5 3 2 2" xfId="23562" xr:uid="{E8EC4CC8-7FF3-48B9-8D3C-9EF99AE9868C}"/>
    <cellStyle name="الإجمالي 3 5 3 2 3" xfId="30230" xr:uid="{9E522BEF-86E0-4EAF-8A0B-73203324FF00}"/>
    <cellStyle name="الإجمالي 3 5 3 3" xfId="19032" xr:uid="{9EF5E124-D5DB-43B8-B43F-30ADA3C7F329}"/>
    <cellStyle name="الإجمالي 3 5 3 4" xfId="22178" xr:uid="{E83948E2-36DA-467A-BE82-FB97197B42D8}"/>
    <cellStyle name="الإجمالي 3 5 3 5" xfId="30229" xr:uid="{E66419C9-C297-437C-B06B-CD7C30676EED}"/>
    <cellStyle name="الإجمالي 3 5 3 6" xfId="38417" xr:uid="{9C904968-5040-47FC-8A2F-B4B367E3FDDD}"/>
    <cellStyle name="الإجمالي 3 5 4" xfId="15191" xr:uid="{575CF000-6E5C-4BC4-A898-89407CBCCE95}"/>
    <cellStyle name="الإجمالي 3 5 4 2" xfId="21077" xr:uid="{057FF112-044D-4B04-A6BA-F68594860183}"/>
    <cellStyle name="الإجمالي 3 5 4 2 2" xfId="23563" xr:uid="{B8861590-2C38-450C-9E90-59F63430B7E9}"/>
    <cellStyle name="الإجمالي 3 5 4 2 3" xfId="30232" xr:uid="{02790BE3-21E0-4DD5-AA77-CAD5704BCDC0}"/>
    <cellStyle name="الإجمالي 3 5 4 3" xfId="19033" xr:uid="{6844DC8D-C09A-4B45-9B17-8477A0B5CF1F}"/>
    <cellStyle name="الإجمالي 3 5 4 4" xfId="22179" xr:uid="{2C10A026-7A38-473F-B766-BAE74FEC6028}"/>
    <cellStyle name="الإجمالي 3 5 4 5" xfId="30231" xr:uid="{DE1E6C8A-1515-4B76-9F0B-DCFE4E52D7E5}"/>
    <cellStyle name="الإجمالي 3 5 4 6" xfId="38418" xr:uid="{AB09D2B2-62BD-4B56-9244-B42961945E32}"/>
    <cellStyle name="الإجمالي 3 5 5" xfId="15637" xr:uid="{319CAFA5-2ECA-4927-8E57-0246E05A4CC2}"/>
    <cellStyle name="الإجمالي 3 5 5 2" xfId="21078" xr:uid="{B459F040-5ECC-4450-BF05-8BB181EFE0F1}"/>
    <cellStyle name="الإجمالي 3 5 5 2 2" xfId="23564" xr:uid="{F76B453F-595C-4BC4-90F8-C106BB76958F}"/>
    <cellStyle name="الإجمالي 3 5 5 2 3" xfId="30234" xr:uid="{C8C836FD-B250-43AD-84D3-61C3E473892F}"/>
    <cellStyle name="الإجمالي 3 5 5 3" xfId="19034" xr:uid="{2B31BE5A-127B-4A77-8C7E-2EF8726DA665}"/>
    <cellStyle name="الإجمالي 3 5 5 4" xfId="22180" xr:uid="{368E9638-DAF0-4EA4-805B-2F779F258420}"/>
    <cellStyle name="الإجمالي 3 5 5 5" xfId="30233" xr:uid="{47F2DDA6-73D9-43CB-8562-2B88237F22E8}"/>
    <cellStyle name="الإجمالي 3 5 5 6" xfId="38419" xr:uid="{106D6A4A-2075-45CE-A62B-B20079E60186}"/>
    <cellStyle name="الإجمالي 3 5 6" xfId="21074" xr:uid="{A72D5618-CB8A-4792-8149-9FDF776BF30D}"/>
    <cellStyle name="الإجمالي 3 5 6 2" xfId="23560" xr:uid="{B80CA64A-9996-4A6E-B267-C94725112B19}"/>
    <cellStyle name="الإجمالي 3 5 6 3" xfId="30235" xr:uid="{CDC5B615-C93C-4955-BFB5-3501369F44C0}"/>
    <cellStyle name="الإجمالي 3 5 7" xfId="19030" xr:uid="{784169BA-727D-4AE4-AB0A-2765C2744BAE}"/>
    <cellStyle name="الإجمالي 3 5 8" xfId="22176" xr:uid="{C5FB7ACF-E814-4B03-90BC-E22225A4DF41}"/>
    <cellStyle name="الإجمالي 3 5 9" xfId="30226" xr:uid="{F612A51E-7192-4186-9A0E-45F7C17CEA1A}"/>
    <cellStyle name="الإجمالي 3 6" xfId="14351" xr:uid="{DC59ECC1-94A1-40B4-BBAE-00BC0064E82A}"/>
    <cellStyle name="الإجمالي 3 6 2" xfId="21079" xr:uid="{BA79295A-A3BC-449C-BB37-824F15615A5F}"/>
    <cellStyle name="الإجمالي 3 6 2 2" xfId="23565" xr:uid="{ECBFD533-0539-4D27-88F1-0659526D3575}"/>
    <cellStyle name="الإجمالي 3 6 2 3" xfId="30237" xr:uid="{76838F13-3A00-46FD-A800-4817B673B63C}"/>
    <cellStyle name="الإجمالي 3 6 3" xfId="19035" xr:uid="{2F16607D-40E6-455C-B3A5-40E6A9F49BB1}"/>
    <cellStyle name="الإجمالي 3 6 4" xfId="22181" xr:uid="{74070C6C-A9B5-46C9-8A7A-9B81900913A9}"/>
    <cellStyle name="الإجمالي 3 6 5" xfId="30236" xr:uid="{EE261861-0133-4041-BC8B-E0717C747B04}"/>
    <cellStyle name="الإجمالي 3 6 6" xfId="38420" xr:uid="{30B6A38F-5E92-45A2-99DE-A0329A7F2D01}"/>
    <cellStyle name="الإجمالي 3 7" xfId="14995" xr:uid="{D8133A6E-29A2-4192-BFD5-5E1F068AED73}"/>
    <cellStyle name="الإجمالي 3 7 2" xfId="21080" xr:uid="{27C56655-2275-4648-AC37-DD8495FEB1E2}"/>
    <cellStyle name="الإجمالي 3 7 2 2" xfId="23566" xr:uid="{205AA4F0-98C5-4F52-8B0F-667B522D711E}"/>
    <cellStyle name="الإجمالي 3 7 2 3" xfId="30239" xr:uid="{FF6E903E-14F4-4157-BE08-5ADC8828A832}"/>
    <cellStyle name="الإجمالي 3 7 3" xfId="19036" xr:uid="{1ED929FA-3380-4285-885D-9B7EFA08341D}"/>
    <cellStyle name="الإجمالي 3 7 4" xfId="22182" xr:uid="{7D7BE31C-45D0-4A65-B0A0-D36745D6F3CC}"/>
    <cellStyle name="الإجمالي 3 7 5" xfId="30238" xr:uid="{74DB6F4B-4168-4A0F-9ABA-5C910CC46C6C}"/>
    <cellStyle name="الإجمالي 3 7 6" xfId="38421" xr:uid="{CE77C3FE-F382-4DC1-84ED-129910F3CA83}"/>
    <cellStyle name="الإجمالي 3 8" xfId="15182" xr:uid="{139308F2-1FC6-48F5-A0F3-E317C98A1F93}"/>
    <cellStyle name="الإجمالي 3 8 2" xfId="21081" xr:uid="{68D0058F-D435-4FD1-BE14-664FBD4E9E62}"/>
    <cellStyle name="الإجمالي 3 8 2 2" xfId="23567" xr:uid="{9D8AAE43-6BE1-4E6D-A421-54E71604B7A0}"/>
    <cellStyle name="الإجمالي 3 8 2 3" xfId="30241" xr:uid="{DCDD9A51-60CF-4EF2-9571-FC13E059DFE3}"/>
    <cellStyle name="الإجمالي 3 8 3" xfId="19037" xr:uid="{AA18C07E-1AFA-47B2-9C32-B8E64F693E7B}"/>
    <cellStyle name="الإجمالي 3 8 4" xfId="22183" xr:uid="{B54E4097-CDA2-4F6F-833D-977FFCEB1585}"/>
    <cellStyle name="الإجمالي 3 8 5" xfId="30240" xr:uid="{DDEF547F-97D5-4467-A27A-64CC7B4C792E}"/>
    <cellStyle name="الإجمالي 3 8 6" xfId="38422" xr:uid="{AC09D3A7-DF9C-40A6-A9E1-A1935047B2A9}"/>
    <cellStyle name="الإجمالي 3 9" xfId="15628" xr:uid="{EC4551AF-AA98-42E0-B553-943BC5673E52}"/>
    <cellStyle name="الإجمالي 3 9 2" xfId="21082" xr:uid="{2E8829FC-8232-4A6A-AB9C-887492915468}"/>
    <cellStyle name="الإجمالي 3 9 2 2" xfId="23568" xr:uid="{90A64E53-7B0A-4916-8074-13E1E89CFB58}"/>
    <cellStyle name="الإجمالي 3 9 2 3" xfId="30243" xr:uid="{54657462-9FA4-4BDE-82D4-319D2D0AB64A}"/>
    <cellStyle name="الإجمالي 3 9 3" xfId="19038" xr:uid="{C7A7EE95-5986-4B19-9C8E-F73E124E7ECB}"/>
    <cellStyle name="الإجمالي 3 9 4" xfId="22184" xr:uid="{44235D3D-8783-452C-A67E-F6DEF6BF28D3}"/>
    <cellStyle name="الإجمالي 3 9 5" xfId="30242" xr:uid="{2BABFD77-4A59-460F-84DA-E2D76156BCFF}"/>
    <cellStyle name="الإجمالي 3 9 6" xfId="38423" xr:uid="{57DCD7B2-3500-4876-AE0F-DE21075A5B1E}"/>
    <cellStyle name="الإجمالي 4" xfId="13744" xr:uid="{C7B8B379-7646-454C-A175-7512550ACC5A}"/>
    <cellStyle name="الإجمالي 4 10" xfId="22185" xr:uid="{AC4A0DAD-AC4F-43BF-8D9C-ED1D9A1D3F7B}"/>
    <cellStyle name="الإجمالي 4 11" xfId="30244" xr:uid="{34589164-C8EE-4A5D-91B5-0C64490127ED}"/>
    <cellStyle name="الإجمالي 4 12" xfId="38424" xr:uid="{6ED01FF1-FA21-4B6E-AA96-68F1083F08D0}"/>
    <cellStyle name="الإجمالي 4 2" xfId="13745" xr:uid="{324871AC-8D2B-4916-A4D8-6E33576DC9F4}"/>
    <cellStyle name="الإجمالي 4 2 10" xfId="30245" xr:uid="{58AAA813-28ED-4E73-BAB1-5E825FA7FB5A}"/>
    <cellStyle name="الإجمالي 4 2 11" xfId="38425" xr:uid="{252B2F8F-EDB0-40F6-AC30-A3B99429A3AF}"/>
    <cellStyle name="الإجمالي 4 2 2" xfId="13746" xr:uid="{D710150C-C1D3-4A8E-B6CB-B3F7AA11B0BB}"/>
    <cellStyle name="الإجمالي 4 2 2 10" xfId="38426" xr:uid="{C0D346A1-2F61-4B23-90D3-282230BE709D}"/>
    <cellStyle name="الإجمالي 4 2 2 2" xfId="14363" xr:uid="{86D1EF59-F520-4C29-8CE2-44EE4922CB3A}"/>
    <cellStyle name="الإجمالي 4 2 2 2 2" xfId="21086" xr:uid="{1BC18452-3562-4E08-9D89-463DF86D4BA4}"/>
    <cellStyle name="الإجمالي 4 2 2 2 2 2" xfId="23572" xr:uid="{16FA93EF-E1F8-42F6-946E-2F5A3D28AFF9}"/>
    <cellStyle name="الإجمالي 4 2 2 2 2 3" xfId="30248" xr:uid="{9E91DE48-6AEE-475B-AB1A-EF9E65DA946D}"/>
    <cellStyle name="الإجمالي 4 2 2 2 3" xfId="19042" xr:uid="{28AE1EDB-4B87-43F5-A0A9-05B1A0DF5C73}"/>
    <cellStyle name="الإجمالي 4 2 2 2 4" xfId="22188" xr:uid="{11F7980A-D402-49DA-952E-A4F1471FB222}"/>
    <cellStyle name="الإجمالي 4 2 2 2 5" xfId="30247" xr:uid="{4C507D1E-8BAA-4227-AD10-735CD5B2FC9D}"/>
    <cellStyle name="الإجمالي 4 2 2 2 6" xfId="38427" xr:uid="{76DC891C-F017-4477-87F0-CBF8E16A308D}"/>
    <cellStyle name="الإجمالي 4 2 2 3" xfId="15007" xr:uid="{182A3865-F221-40A7-84F1-825E3437AAAF}"/>
    <cellStyle name="الإجمالي 4 2 2 3 2" xfId="21087" xr:uid="{34E7EEE7-E544-44F9-8961-20B3319EEBB0}"/>
    <cellStyle name="الإجمالي 4 2 2 3 2 2" xfId="23573" xr:uid="{1D73024F-84FB-4240-B185-A7AE9FA4F436}"/>
    <cellStyle name="الإجمالي 4 2 2 3 2 3" xfId="30250" xr:uid="{A4415A8F-869A-4876-8B3D-5CE425A54D32}"/>
    <cellStyle name="الإجمالي 4 2 2 3 3" xfId="19043" xr:uid="{10F34496-9008-4D51-B6D1-24F383DD715A}"/>
    <cellStyle name="الإجمالي 4 2 2 3 4" xfId="22189" xr:uid="{5C7D94BE-8B37-4681-81DB-03CFF37AEA34}"/>
    <cellStyle name="الإجمالي 4 2 2 3 5" xfId="30249" xr:uid="{71D70CDC-C126-478C-B069-2529FF993FBC}"/>
    <cellStyle name="الإجمالي 4 2 2 3 6" xfId="38428" xr:uid="{B011A915-AE30-43A5-85B1-D7B2EB082BCC}"/>
    <cellStyle name="الإجمالي 4 2 2 4" xfId="15194" xr:uid="{47AFA042-9883-48E1-9137-D9DF8233A5D1}"/>
    <cellStyle name="الإجمالي 4 2 2 4 2" xfId="21088" xr:uid="{7B4800D6-80B3-4C9D-8AC7-A21466FC20FC}"/>
    <cellStyle name="الإجمالي 4 2 2 4 2 2" xfId="23574" xr:uid="{910895A6-9DB0-4FE5-A0E9-19DC0AD1A1F5}"/>
    <cellStyle name="الإجمالي 4 2 2 4 2 3" xfId="30252" xr:uid="{19BC30AF-A42A-41F6-9C24-3A2C4E6A0FED}"/>
    <cellStyle name="الإجمالي 4 2 2 4 3" xfId="19044" xr:uid="{B5F627EC-25EA-4ACE-B3B6-EBA09FECF659}"/>
    <cellStyle name="الإجمالي 4 2 2 4 4" xfId="22190" xr:uid="{B03F5652-6C5D-4C16-A7B6-31C88D8E5F95}"/>
    <cellStyle name="الإجمالي 4 2 2 4 5" xfId="30251" xr:uid="{421E090E-0D05-4E69-BC6A-DC36A8D14727}"/>
    <cellStyle name="الإجمالي 4 2 2 4 6" xfId="38429" xr:uid="{3F1E9B32-9521-4D32-8B18-511A52FEEA82}"/>
    <cellStyle name="الإجمالي 4 2 2 5" xfId="15640" xr:uid="{4C5051DD-2670-43B3-AB9E-988DF5AF86ED}"/>
    <cellStyle name="الإجمالي 4 2 2 5 2" xfId="21089" xr:uid="{8A5C28BD-075B-4ED9-84EA-AD048FA51997}"/>
    <cellStyle name="الإجمالي 4 2 2 5 2 2" xfId="23575" xr:uid="{B9D5C1F8-2DFF-4F8C-B11F-120AC0AC4EA5}"/>
    <cellStyle name="الإجمالي 4 2 2 5 2 3" xfId="30254" xr:uid="{BC8D0F58-4255-4404-A9BE-F56FF94D18A1}"/>
    <cellStyle name="الإجمالي 4 2 2 5 3" xfId="19045" xr:uid="{685117DA-A428-4716-B0FD-A8CE9BA707FC}"/>
    <cellStyle name="الإجمالي 4 2 2 5 4" xfId="22191" xr:uid="{30920D3F-86E4-41A4-9E54-B5D302BA6ACE}"/>
    <cellStyle name="الإجمالي 4 2 2 5 5" xfId="30253" xr:uid="{6DE0E844-C121-4016-AC30-22869D449598}"/>
    <cellStyle name="الإجمالي 4 2 2 5 6" xfId="38430" xr:uid="{D91E4B36-DD21-4C07-8A99-FFC7365B132B}"/>
    <cellStyle name="الإجمالي 4 2 2 6" xfId="21085" xr:uid="{26251E8C-7F8F-45A8-AF72-4A257B46E67D}"/>
    <cellStyle name="الإجمالي 4 2 2 6 2" xfId="23571" xr:uid="{381D4272-5DC5-4E83-BBB7-6A46723568FF}"/>
    <cellStyle name="الإجمالي 4 2 2 6 3" xfId="30255" xr:uid="{91B59256-BED2-409D-927D-5F6242921A55}"/>
    <cellStyle name="الإجمالي 4 2 2 7" xfId="19041" xr:uid="{80E0423F-EFC8-4E37-98BF-D61FC6EBA09C}"/>
    <cellStyle name="الإجمالي 4 2 2 8" xfId="22187" xr:uid="{CB973FC4-00A0-4E4E-B0D0-928580F4DC39}"/>
    <cellStyle name="الإجمالي 4 2 2 9" xfId="30246" xr:uid="{1CD2E1A4-168F-46FE-AA28-4A7E95E87F49}"/>
    <cellStyle name="الإجمالي 4 2 3" xfId="14362" xr:uid="{3103DCF0-8434-406D-8E87-5FBCBC8FA5B3}"/>
    <cellStyle name="الإجمالي 4 2 3 2" xfId="21090" xr:uid="{332FD58C-B713-4615-9671-3E7C1E9B108A}"/>
    <cellStyle name="الإجمالي 4 2 3 2 2" xfId="23576" xr:uid="{CB599B3C-6BB4-45D6-BC98-EA4B4FA21395}"/>
    <cellStyle name="الإجمالي 4 2 3 2 3" xfId="30257" xr:uid="{E561D033-E726-45D8-9665-2EE0B234F25E}"/>
    <cellStyle name="الإجمالي 4 2 3 3" xfId="19046" xr:uid="{CD1DC139-6511-4B35-B350-F7F4F2FF0FEB}"/>
    <cellStyle name="الإجمالي 4 2 3 4" xfId="22192" xr:uid="{334C4BEA-4A72-48F7-8881-AE623A50041E}"/>
    <cellStyle name="الإجمالي 4 2 3 5" xfId="30256" xr:uid="{123522C1-982B-4B29-8876-7B30DA9F5A52}"/>
    <cellStyle name="الإجمالي 4 2 3 6" xfId="38431" xr:uid="{43A36E92-3656-4BA7-AED0-46EACA95F0A3}"/>
    <cellStyle name="الإجمالي 4 2 4" xfId="15006" xr:uid="{C5AAA742-2901-4F42-AD0E-2CCD880265DB}"/>
    <cellStyle name="الإجمالي 4 2 4 2" xfId="21091" xr:uid="{C17F0415-64A1-4A57-8233-A4278039FB3E}"/>
    <cellStyle name="الإجمالي 4 2 4 2 2" xfId="23577" xr:uid="{C18D40D7-2FFF-4525-B05F-9AD903DF3CD6}"/>
    <cellStyle name="الإجمالي 4 2 4 2 3" xfId="30259" xr:uid="{E4BF7826-3E75-4FBE-B0B9-3402E37E514D}"/>
    <cellStyle name="الإجمالي 4 2 4 3" xfId="19047" xr:uid="{2F0D2ED2-11AE-4B65-9F7C-89422AA81D7F}"/>
    <cellStyle name="الإجمالي 4 2 4 4" xfId="22193" xr:uid="{FC8DF4F6-75A5-4159-BB55-925052F4EC15}"/>
    <cellStyle name="الإجمالي 4 2 4 5" xfId="30258" xr:uid="{E8674959-3D30-4CB2-B25B-CD77C615C66A}"/>
    <cellStyle name="الإجمالي 4 2 4 6" xfId="38432" xr:uid="{74DDCCDB-FC3A-4C78-9F6C-9E7385F0D2F0}"/>
    <cellStyle name="الإجمالي 4 2 5" xfId="15193" xr:uid="{706DDA19-582C-47F8-BCCA-CD855DD0194D}"/>
    <cellStyle name="الإجمالي 4 2 5 2" xfId="21092" xr:uid="{AFADB591-A2ED-4DB7-B056-0A546CEB4E38}"/>
    <cellStyle name="الإجمالي 4 2 5 2 2" xfId="23578" xr:uid="{C2858294-97A3-474E-9465-FC9914851A60}"/>
    <cellStyle name="الإجمالي 4 2 5 2 3" xfId="30261" xr:uid="{19768C4D-183F-44B2-B8C1-8D839FBF4EC2}"/>
    <cellStyle name="الإجمالي 4 2 5 3" xfId="19048" xr:uid="{E7741091-90B5-4679-A8DC-24ECFD5B03F5}"/>
    <cellStyle name="الإجمالي 4 2 5 4" xfId="22194" xr:uid="{4915E4D4-798B-42FB-8A7A-8CFE801521AC}"/>
    <cellStyle name="الإجمالي 4 2 5 5" xfId="30260" xr:uid="{60721258-CFC2-44A7-8527-7D40FB182130}"/>
    <cellStyle name="الإجمالي 4 2 5 6" xfId="38433" xr:uid="{D22F610B-0852-49E6-99AD-C10F91FC8CD7}"/>
    <cellStyle name="الإجمالي 4 2 6" xfId="15639" xr:uid="{A600B892-79FC-4006-944C-23A66CB900A4}"/>
    <cellStyle name="الإجمالي 4 2 6 2" xfId="21093" xr:uid="{E0E76226-C1F4-4540-8C90-34D202884E32}"/>
    <cellStyle name="الإجمالي 4 2 6 2 2" xfId="23579" xr:uid="{C1D41966-2D0A-4116-8193-72849FB290D8}"/>
    <cellStyle name="الإجمالي 4 2 6 2 3" xfId="30263" xr:uid="{16E3A8BD-A2E0-4ABC-B08B-94E94139FAC8}"/>
    <cellStyle name="الإجمالي 4 2 6 3" xfId="19049" xr:uid="{E43AACB7-5EB3-4929-AA2E-BB8C94750BA6}"/>
    <cellStyle name="الإجمالي 4 2 6 4" xfId="22195" xr:uid="{09E02092-D34E-4198-BA34-4F7D505825BC}"/>
    <cellStyle name="الإجمالي 4 2 6 5" xfId="30262" xr:uid="{50F45E54-B69E-44B4-A59E-98ADF5AD15C7}"/>
    <cellStyle name="الإجمالي 4 2 6 6" xfId="38434" xr:uid="{375DEB49-58FA-4C4A-BD74-DA4D850B2081}"/>
    <cellStyle name="الإجمالي 4 2 7" xfId="21084" xr:uid="{09D8F01D-2962-4F5F-8A8A-32F216828D3F}"/>
    <cellStyle name="الإجمالي 4 2 7 2" xfId="23570" xr:uid="{2BE38A36-54B9-41C8-B86E-26F113E5E07F}"/>
    <cellStyle name="الإجمالي 4 2 7 3" xfId="30264" xr:uid="{3116221D-4021-4003-A60D-5807C9C1696F}"/>
    <cellStyle name="الإجمالي 4 2 8" xfId="19040" xr:uid="{072DE948-4310-45D7-A745-18BEEB043F34}"/>
    <cellStyle name="الإجمالي 4 2 9" xfId="22186" xr:uid="{069ACA7B-94AE-4C24-ADBF-C68A48B853BA}"/>
    <cellStyle name="الإجمالي 4 3" xfId="13747" xr:uid="{5A5DFAC5-677B-4645-97DF-C5648357B69B}"/>
    <cellStyle name="الإجمالي 4 3 10" xfId="38435" xr:uid="{C7B0169E-2F03-469B-9A5D-B2AD26F77D32}"/>
    <cellStyle name="الإجمالي 4 3 2" xfId="14364" xr:uid="{C42D8E2C-1885-4D1D-86B0-3BF743C402DB}"/>
    <cellStyle name="الإجمالي 4 3 2 2" xfId="21095" xr:uid="{28884A6A-1BB1-4C5D-A350-A16C627C520F}"/>
    <cellStyle name="الإجمالي 4 3 2 2 2" xfId="23581" xr:uid="{37DA8B5B-F06B-4A34-B23B-81843C59932B}"/>
    <cellStyle name="الإجمالي 4 3 2 2 3" xfId="30267" xr:uid="{FA21828F-A124-4270-9BF9-62A9DA599664}"/>
    <cellStyle name="الإجمالي 4 3 2 3" xfId="19051" xr:uid="{B60DD58C-32AD-4396-AE96-87D989FC0619}"/>
    <cellStyle name="الإجمالي 4 3 2 4" xfId="22197" xr:uid="{285AA00F-BAF9-4F09-99EC-A10F78ADCA11}"/>
    <cellStyle name="الإجمالي 4 3 2 5" xfId="30266" xr:uid="{F38AC68F-902F-44FC-8912-6B8A81FDBEF7}"/>
    <cellStyle name="الإجمالي 4 3 2 6" xfId="38436" xr:uid="{1B21AA43-60A3-4B0B-A1A8-0ED887C32753}"/>
    <cellStyle name="الإجمالي 4 3 3" xfId="15008" xr:uid="{4FDB0268-B644-4285-9040-B6649B679CB1}"/>
    <cellStyle name="الإجمالي 4 3 3 2" xfId="21096" xr:uid="{7AEA2A4F-BB58-47D5-88DB-E89589C90CC7}"/>
    <cellStyle name="الإجمالي 4 3 3 2 2" xfId="23582" xr:uid="{DEB19317-C432-42D2-9A11-C29DDE27D117}"/>
    <cellStyle name="الإجمالي 4 3 3 2 3" xfId="30269" xr:uid="{CEE8BD33-A89A-4B5E-AE80-3A49496A3B2D}"/>
    <cellStyle name="الإجمالي 4 3 3 3" xfId="19052" xr:uid="{7F5CE69E-3BCD-4F83-A726-7F9A80D8B149}"/>
    <cellStyle name="الإجمالي 4 3 3 4" xfId="22198" xr:uid="{853FDF8D-5201-4713-8746-E32FD4AB6FED}"/>
    <cellStyle name="الإجمالي 4 3 3 5" xfId="30268" xr:uid="{4107F5B7-A869-468F-AC27-BE4B2B55376C}"/>
    <cellStyle name="الإجمالي 4 3 3 6" xfId="38437" xr:uid="{41D64170-2729-4A5F-A218-425E3C13CCD3}"/>
    <cellStyle name="الإجمالي 4 3 4" xfId="15195" xr:uid="{C7638160-15DB-4F57-B358-9CDD43E9014A}"/>
    <cellStyle name="الإجمالي 4 3 4 2" xfId="21097" xr:uid="{FAC7D7F3-32CF-46FA-BAAD-977FDB244BF9}"/>
    <cellStyle name="الإجمالي 4 3 4 2 2" xfId="23583" xr:uid="{41959AA1-C840-40A0-B6B8-218DABCD8D91}"/>
    <cellStyle name="الإجمالي 4 3 4 2 3" xfId="30271" xr:uid="{4AEFF21A-9FF9-48D3-9EFB-467B1D6222F6}"/>
    <cellStyle name="الإجمالي 4 3 4 3" xfId="19053" xr:uid="{1F301306-6715-4E38-BB83-8A4D18044D9B}"/>
    <cellStyle name="الإجمالي 4 3 4 4" xfId="22199" xr:uid="{0C69C08F-F87C-4FF4-A04B-EB1439A2676E}"/>
    <cellStyle name="الإجمالي 4 3 4 5" xfId="30270" xr:uid="{1D42A208-3025-4125-837E-99252263ADAC}"/>
    <cellStyle name="الإجمالي 4 3 4 6" xfId="38438" xr:uid="{21CEC5C7-0BB3-4DDE-8873-33BDA51BEFF7}"/>
    <cellStyle name="الإجمالي 4 3 5" xfId="15641" xr:uid="{BF68122B-C2BD-4C22-9DB2-950ECD873548}"/>
    <cellStyle name="الإجمالي 4 3 5 2" xfId="21098" xr:uid="{B8DA8598-4A22-4DEC-8F39-1C826E40DDAC}"/>
    <cellStyle name="الإجمالي 4 3 5 2 2" xfId="23584" xr:uid="{347CBC3A-CE46-4D72-A2CB-967485D4B042}"/>
    <cellStyle name="الإجمالي 4 3 5 2 3" xfId="30273" xr:uid="{16AB30E0-A574-4C71-8F59-480B800D8E09}"/>
    <cellStyle name="الإجمالي 4 3 5 3" xfId="19054" xr:uid="{6856F69A-07D5-42F9-ABD6-FC02949D98F4}"/>
    <cellStyle name="الإجمالي 4 3 5 4" xfId="22200" xr:uid="{7834A99E-7E72-42F3-AEA8-2A61591753CE}"/>
    <cellStyle name="الإجمالي 4 3 5 5" xfId="30272" xr:uid="{046BE815-568E-4530-AEB5-81722406A504}"/>
    <cellStyle name="الإجمالي 4 3 5 6" xfId="38439" xr:uid="{582190F0-3A91-4D3B-B86C-B16D7B6B0444}"/>
    <cellStyle name="الإجمالي 4 3 6" xfId="21094" xr:uid="{1C6453CA-3DAB-41B7-981C-74666849B171}"/>
    <cellStyle name="الإجمالي 4 3 6 2" xfId="23580" xr:uid="{F97D3390-A8C7-41FF-85EB-2D5FA9F4159C}"/>
    <cellStyle name="الإجمالي 4 3 6 3" xfId="30274" xr:uid="{277A0584-CD62-46B5-A2DC-6AE813BA667C}"/>
    <cellStyle name="الإجمالي 4 3 7" xfId="19050" xr:uid="{A566498B-2911-4EAA-B892-142584D71EBE}"/>
    <cellStyle name="الإجمالي 4 3 8" xfId="22196" xr:uid="{31B8A36C-71E8-4C4C-AE4E-537288AF2F86}"/>
    <cellStyle name="الإجمالي 4 3 9" xfId="30265" xr:uid="{AFA86447-EEC2-44A6-84AF-31F15E05C1A7}"/>
    <cellStyle name="الإجمالي 4 4" xfId="14361" xr:uid="{CF80AF4D-9CA9-4F10-A906-AFA3AEB5E0FA}"/>
    <cellStyle name="الإجمالي 4 4 2" xfId="21099" xr:uid="{6FDCB554-23AD-4866-8BB5-44C46B85A08D}"/>
    <cellStyle name="الإجمالي 4 4 2 2" xfId="23585" xr:uid="{83F0750A-4F11-4EF5-9AE7-BFFE3E048C32}"/>
    <cellStyle name="الإجمالي 4 4 2 3" xfId="30276" xr:uid="{9C19662D-2622-413C-BC45-E1EEC4FBFB0B}"/>
    <cellStyle name="الإجمالي 4 4 3" xfId="19055" xr:uid="{8F4332DA-E90B-4A5C-9346-9F5A8FC69544}"/>
    <cellStyle name="الإجمالي 4 4 4" xfId="22201" xr:uid="{A0697818-5AB3-4038-9649-871C53808F85}"/>
    <cellStyle name="الإجمالي 4 4 5" xfId="30275" xr:uid="{8410A4F3-F0C1-42A4-8139-F094B757EFB7}"/>
    <cellStyle name="الإجمالي 4 4 6" xfId="38440" xr:uid="{30DFFD12-AFEB-4826-8683-33110F73B94C}"/>
    <cellStyle name="الإجمالي 4 5" xfId="15005" xr:uid="{F5F96197-3974-4666-9319-28D584CFCF27}"/>
    <cellStyle name="الإجمالي 4 5 2" xfId="21100" xr:uid="{456857E7-4013-454A-BB1B-41AD2EB717C3}"/>
    <cellStyle name="الإجمالي 4 5 2 2" xfId="23586" xr:uid="{8282F477-D0A6-45E5-B88F-D9DAF10463A8}"/>
    <cellStyle name="الإجمالي 4 5 2 3" xfId="30278" xr:uid="{6BC9B8CA-9CDD-4634-AE0C-FB0B16D00600}"/>
    <cellStyle name="الإجمالي 4 5 3" xfId="19056" xr:uid="{8BE8098E-C21D-4DD2-B2B9-7D0316D79161}"/>
    <cellStyle name="الإجمالي 4 5 4" xfId="22202" xr:uid="{46DA1A4C-7650-4C7D-975F-8258DE89B788}"/>
    <cellStyle name="الإجمالي 4 5 5" xfId="30277" xr:uid="{6EDB3052-2751-4C8C-AE03-AC85282D26A0}"/>
    <cellStyle name="الإجمالي 4 5 6" xfId="38441" xr:uid="{530E6E98-2B7D-4801-80F0-9451A8F4E76B}"/>
    <cellStyle name="الإجمالي 4 6" xfId="15192" xr:uid="{7BFC0AE6-7343-4CB4-A0BC-95C876E1AD06}"/>
    <cellStyle name="الإجمالي 4 6 2" xfId="21101" xr:uid="{3283EC84-8617-4AC6-8175-2196CBBB3970}"/>
    <cellStyle name="الإجمالي 4 6 2 2" xfId="23587" xr:uid="{7BA3FCED-C870-44C9-8E92-ED9180F01FF5}"/>
    <cellStyle name="الإجمالي 4 6 2 3" xfId="30280" xr:uid="{D5887593-29DA-4339-9348-7C56B7011C09}"/>
    <cellStyle name="الإجمالي 4 6 3" xfId="19057" xr:uid="{E6795D20-8FFE-4EC4-8603-D6B0DCBB3254}"/>
    <cellStyle name="الإجمالي 4 6 4" xfId="22203" xr:uid="{C4888EE7-F3A8-474C-B6EB-B99650DB91D0}"/>
    <cellStyle name="الإجمالي 4 6 5" xfId="30279" xr:uid="{48D59C0F-2150-4BDB-9058-8DB11C0C40A5}"/>
    <cellStyle name="الإجمالي 4 6 6" xfId="38442" xr:uid="{B76CE3E4-247F-4F24-B1F4-F19D00A541D8}"/>
    <cellStyle name="الإجمالي 4 7" xfId="15638" xr:uid="{7F97D40E-E759-4717-A458-A5A11C5861D2}"/>
    <cellStyle name="الإجمالي 4 7 2" xfId="21102" xr:uid="{FBD44362-0C03-45C1-9576-4F7067912BF8}"/>
    <cellStyle name="الإجمالي 4 7 2 2" xfId="23588" xr:uid="{56AFE292-2E66-4E8A-943D-54B41AC42320}"/>
    <cellStyle name="الإجمالي 4 7 2 3" xfId="30282" xr:uid="{612FE3D1-A477-4EB1-80D8-7E4167114C37}"/>
    <cellStyle name="الإجمالي 4 7 3" xfId="19058" xr:uid="{BF52CED5-5EFA-45B3-9722-7ECFED5FF4A7}"/>
    <cellStyle name="الإجمالي 4 7 4" xfId="22204" xr:uid="{5F5C5579-C13B-458B-8CE1-24D3DF78B839}"/>
    <cellStyle name="الإجمالي 4 7 5" xfId="30281" xr:uid="{B038A075-A054-4F3F-8EF3-38E995645337}"/>
    <cellStyle name="الإجمالي 4 7 6" xfId="38443" xr:uid="{14C10840-0F54-4AD7-A959-407D9B788B60}"/>
    <cellStyle name="الإجمالي 4 8" xfId="21083" xr:uid="{82EF1C05-7F1B-4D05-8EEC-A9448BFAF509}"/>
    <cellStyle name="الإجمالي 4 8 2" xfId="23569" xr:uid="{87255BFD-46D2-4AC0-A059-48DA085EEEE1}"/>
    <cellStyle name="الإجمالي 4 8 3" xfId="30283" xr:uid="{E0CD934E-892D-43CA-B3BF-4D6E4D09D947}"/>
    <cellStyle name="الإجمالي 4 9" xfId="19039" xr:uid="{EC4FD345-360E-42E2-8048-CCB939E6D25C}"/>
    <cellStyle name="الإجمالي 5" xfId="13748" xr:uid="{EF1F20E5-23EC-45CD-A7E8-FEE7E2699A04}"/>
    <cellStyle name="الإجمالي 5 10" xfId="30284" xr:uid="{4811D31A-097F-4975-92D8-352F10E1D472}"/>
    <cellStyle name="الإجمالي 5 11" xfId="38444" xr:uid="{C5C3E715-6534-4418-AE72-44B145EBDCCE}"/>
    <cellStyle name="الإجمالي 5 2" xfId="13749" xr:uid="{DFC76F03-1D19-4B75-805A-4C1B98938B7B}"/>
    <cellStyle name="الإجمالي 5 2 10" xfId="38445" xr:uid="{5FD1EE7F-6C92-4FEF-9FA9-A2CD477330D2}"/>
    <cellStyle name="الإجمالي 5 2 2" xfId="14366" xr:uid="{1563D9CD-66FB-492E-A568-4488B2DF70F4}"/>
    <cellStyle name="الإجمالي 5 2 2 2" xfId="21105" xr:uid="{DE4EC459-1F56-40E7-BDC2-8E390E5169DA}"/>
    <cellStyle name="الإجمالي 5 2 2 2 2" xfId="23591" xr:uid="{85DA7DE2-30F3-47DA-8C4C-D40D82DE700B}"/>
    <cellStyle name="الإجمالي 5 2 2 2 3" xfId="30287" xr:uid="{A666341F-F52E-4043-9A7D-214401D3F5DB}"/>
    <cellStyle name="الإجمالي 5 2 2 3" xfId="19061" xr:uid="{A09CE5A5-9ABE-4B9C-8844-F55E531AB662}"/>
    <cellStyle name="الإجمالي 5 2 2 4" xfId="22207" xr:uid="{4D4CE9EB-7F5A-47DF-93B3-A17416114967}"/>
    <cellStyle name="الإجمالي 5 2 2 5" xfId="30286" xr:uid="{9EB3FB60-CAA4-4539-85B1-2E8004BF27A1}"/>
    <cellStyle name="الإجمالي 5 2 2 6" xfId="38446" xr:uid="{3833A5EF-F3F5-4C43-A076-CB0CA10BD3F3}"/>
    <cellStyle name="الإجمالي 5 2 3" xfId="15010" xr:uid="{F092CD10-28E3-4898-80FB-9EF43082FA63}"/>
    <cellStyle name="الإجمالي 5 2 3 2" xfId="21106" xr:uid="{1D4ABCC9-3B3A-4B81-AEF0-2FB2C23FCD30}"/>
    <cellStyle name="الإجمالي 5 2 3 2 2" xfId="23592" xr:uid="{AEF4BC46-5095-49A8-851E-75DD985BDCD9}"/>
    <cellStyle name="الإجمالي 5 2 3 2 3" xfId="30289" xr:uid="{F9447708-2D91-477A-860B-4D135AF8C888}"/>
    <cellStyle name="الإجمالي 5 2 3 3" xfId="19062" xr:uid="{F5EEAC57-98B3-4DE8-ABA7-43CE5D8A878E}"/>
    <cellStyle name="الإجمالي 5 2 3 4" xfId="22208" xr:uid="{7E291EDE-E2C1-47FF-9BED-DC0135BB0D03}"/>
    <cellStyle name="الإجمالي 5 2 3 5" xfId="30288" xr:uid="{A2D6B872-35CA-463F-A1FF-5D4EA3E407EA}"/>
    <cellStyle name="الإجمالي 5 2 3 6" xfId="38447" xr:uid="{5EF8F278-A910-4D9A-89C4-1A5154026F51}"/>
    <cellStyle name="الإجمالي 5 2 4" xfId="15197" xr:uid="{0847FD47-6F30-4BD7-8184-F087D42A2757}"/>
    <cellStyle name="الإجمالي 5 2 4 2" xfId="21107" xr:uid="{E3D5972A-F8CE-483A-9C66-AB53821563E7}"/>
    <cellStyle name="الإجمالي 5 2 4 2 2" xfId="23593" xr:uid="{6F25A2DC-2D54-4E45-B7BA-F452B9260CD5}"/>
    <cellStyle name="الإجمالي 5 2 4 2 3" xfId="30291" xr:uid="{8488F873-95C1-4EB8-9A70-4DD3EE11160F}"/>
    <cellStyle name="الإجمالي 5 2 4 3" xfId="19063" xr:uid="{31EEE5E4-F768-4B0D-945A-50B87E3E9231}"/>
    <cellStyle name="الإجمالي 5 2 4 4" xfId="22209" xr:uid="{5592C689-5EF4-43DA-B9ED-CE654402989E}"/>
    <cellStyle name="الإجمالي 5 2 4 5" xfId="30290" xr:uid="{4D959339-F079-4175-9F2A-4B86707CDE67}"/>
    <cellStyle name="الإجمالي 5 2 4 6" xfId="38448" xr:uid="{C305B8CC-8B3C-44A7-B145-E4698824A5B8}"/>
    <cellStyle name="الإجمالي 5 2 5" xfId="15643" xr:uid="{6873044A-4F94-4BA5-853D-FDB1F466F030}"/>
    <cellStyle name="الإجمالي 5 2 5 2" xfId="21108" xr:uid="{8721CA0E-DEF0-4A28-ACF5-5F0F9442F8EB}"/>
    <cellStyle name="الإجمالي 5 2 5 2 2" xfId="23594" xr:uid="{AA240A0C-55C7-4F8C-8002-E25468899843}"/>
    <cellStyle name="الإجمالي 5 2 5 2 3" xfId="30293" xr:uid="{3FC042F7-A401-4253-8368-BB25E15177ED}"/>
    <cellStyle name="الإجمالي 5 2 5 3" xfId="19064" xr:uid="{F8C0C28F-960E-4B5A-A4FF-230DA6FD85DD}"/>
    <cellStyle name="الإجمالي 5 2 5 4" xfId="22210" xr:uid="{E407A521-609B-47A4-9329-68BC1CD43C2D}"/>
    <cellStyle name="الإجمالي 5 2 5 5" xfId="30292" xr:uid="{637F1DC9-E799-400B-87F7-5BDAB1C8350D}"/>
    <cellStyle name="الإجمالي 5 2 5 6" xfId="38449" xr:uid="{1D844E88-DEAD-4E44-8868-F569ECC005D1}"/>
    <cellStyle name="الإجمالي 5 2 6" xfId="21104" xr:uid="{165BA61C-AFF6-4CE1-A699-135F68B639CD}"/>
    <cellStyle name="الإجمالي 5 2 6 2" xfId="23590" xr:uid="{921CBB56-D662-4892-AFB8-51F4EA542CBE}"/>
    <cellStyle name="الإجمالي 5 2 6 3" xfId="30294" xr:uid="{94BB0F13-44B6-45CE-B01E-7C52C267ADD1}"/>
    <cellStyle name="الإجمالي 5 2 7" xfId="19060" xr:uid="{E1076D6F-ABDF-4C5C-ACC4-28D0654BBEAD}"/>
    <cellStyle name="الإجمالي 5 2 8" xfId="22206" xr:uid="{B56196A6-566F-45B5-8181-771B080144A4}"/>
    <cellStyle name="الإجمالي 5 2 9" xfId="30285" xr:uid="{F1FA44CA-40E3-4B24-B611-2E27A20E295A}"/>
    <cellStyle name="الإجمالي 5 3" xfId="14365" xr:uid="{F4AB5B4F-E9AF-4EB0-86FE-A4125FE730E9}"/>
    <cellStyle name="الإجمالي 5 3 2" xfId="21109" xr:uid="{A6E0EF09-8B80-462B-9FC9-D048FC7288CC}"/>
    <cellStyle name="الإجمالي 5 3 2 2" xfId="23595" xr:uid="{215FE781-56B5-478C-A42A-35B8285ED219}"/>
    <cellStyle name="الإجمالي 5 3 2 3" xfId="30296" xr:uid="{DEC25C92-1568-4295-BB4B-C62A5DC51E05}"/>
    <cellStyle name="الإجمالي 5 3 3" xfId="19065" xr:uid="{A5DD4835-2428-44EC-84C8-69541A824B49}"/>
    <cellStyle name="الإجمالي 5 3 4" xfId="22211" xr:uid="{3BA222A0-B0E6-4E55-BEAC-E1E01FE55C03}"/>
    <cellStyle name="الإجمالي 5 3 5" xfId="30295" xr:uid="{2C3FAF12-3222-439A-9C26-388A03CA02A0}"/>
    <cellStyle name="الإجمالي 5 3 6" xfId="38450" xr:uid="{CF9B2335-A0D4-4AB1-86CF-455CEE45F02D}"/>
    <cellStyle name="الإجمالي 5 4" xfId="15009" xr:uid="{35015F9D-DC01-4FA6-A2DF-76F78811FEA6}"/>
    <cellStyle name="الإجمالي 5 4 2" xfId="21110" xr:uid="{D4DD7CCA-3D6F-407D-9838-BCBBB051E6C4}"/>
    <cellStyle name="الإجمالي 5 4 2 2" xfId="23596" xr:uid="{A76F1B6F-0841-4ADB-A555-17E213703562}"/>
    <cellStyle name="الإجمالي 5 4 2 3" xfId="30298" xr:uid="{223363FE-FFDB-44BB-88CF-BB4A3249E331}"/>
    <cellStyle name="الإجمالي 5 4 3" xfId="19066" xr:uid="{49F345B0-6DCD-47F6-BAB0-2C95A46821E1}"/>
    <cellStyle name="الإجمالي 5 4 4" xfId="22212" xr:uid="{36D08AFF-C435-4C4E-9A96-CCB676798C2C}"/>
    <cellStyle name="الإجمالي 5 4 5" xfId="30297" xr:uid="{E3EFD2BF-8CC0-4045-A981-1F0343D28FDC}"/>
    <cellStyle name="الإجمالي 5 4 6" xfId="38451" xr:uid="{51227ADF-4B9A-46AC-8E67-2A8E3BFD80E3}"/>
    <cellStyle name="الإجمالي 5 5" xfId="15196" xr:uid="{CA7CEA13-BEE6-4C4E-A799-81FBE87ADFDE}"/>
    <cellStyle name="الإجمالي 5 5 2" xfId="21111" xr:uid="{7EB9AD4E-001E-4B3C-B3F7-50D08ECE893C}"/>
    <cellStyle name="الإجمالي 5 5 2 2" xfId="23597" xr:uid="{F6732D38-A0B3-435C-8335-0CEEC8AEFADE}"/>
    <cellStyle name="الإجمالي 5 5 2 3" xfId="30300" xr:uid="{4B35974E-FE9F-4E74-B7BA-6E953B7BC59F}"/>
    <cellStyle name="الإجمالي 5 5 3" xfId="19067" xr:uid="{A6146711-96B1-4A71-AE75-B0F61560F695}"/>
    <cellStyle name="الإجمالي 5 5 4" xfId="22213" xr:uid="{AC4C1AEB-1646-4EDB-9B1A-BBFCD6204809}"/>
    <cellStyle name="الإجمالي 5 5 5" xfId="30299" xr:uid="{70AE8EDA-C0A9-4957-8E04-B54D729B5889}"/>
    <cellStyle name="الإجمالي 5 5 6" xfId="38452" xr:uid="{28B27B57-DC99-46BE-8742-A37118E69054}"/>
    <cellStyle name="الإجمالي 5 6" xfId="15642" xr:uid="{B5B75259-3D03-45BA-BBCB-82BFA9D108FA}"/>
    <cellStyle name="الإجمالي 5 6 2" xfId="21112" xr:uid="{91B071C7-5FC9-4290-90B4-76178609CFFB}"/>
    <cellStyle name="الإجمالي 5 6 2 2" xfId="23598" xr:uid="{B8D2FFFF-B06E-484D-B8EB-EC962B785DFF}"/>
    <cellStyle name="الإجمالي 5 6 2 3" xfId="30302" xr:uid="{8F753729-0BE5-4658-9DA9-8EB115F63C46}"/>
    <cellStyle name="الإجمالي 5 6 3" xfId="19068" xr:uid="{5C8714A3-79E3-4277-B5F9-D2207ED8B8EE}"/>
    <cellStyle name="الإجمالي 5 6 4" xfId="22214" xr:uid="{E37A4CCD-00F8-4736-888F-DEE573811F86}"/>
    <cellStyle name="الإجمالي 5 6 5" xfId="30301" xr:uid="{B9E6EB7C-ACE0-4130-96C8-96487EF9AB04}"/>
    <cellStyle name="الإجمالي 5 6 6" xfId="38453" xr:uid="{8DF5DC3A-CD35-4915-90BB-C5B3EEB6362C}"/>
    <cellStyle name="الإجمالي 5 7" xfId="21103" xr:uid="{77BEA3BA-6FD4-4187-9D30-B0404E3B41A0}"/>
    <cellStyle name="الإجمالي 5 7 2" xfId="23589" xr:uid="{D77CAE52-F863-412D-A910-AEE3269B7B6B}"/>
    <cellStyle name="الإجمالي 5 7 3" xfId="30303" xr:uid="{A522C9EA-8556-4408-8217-1835861BBBF8}"/>
    <cellStyle name="الإجمالي 5 8" xfId="19059" xr:uid="{E879E9E5-A5BF-4CA2-8621-361FC94A9DB0}"/>
    <cellStyle name="الإجمالي 5 9" xfId="22205" xr:uid="{A448D70B-CA81-4CF8-BB24-2836F2CED920}"/>
    <cellStyle name="الإجمالي 6" xfId="13750" xr:uid="{AECF8F1C-E8AF-4118-AF84-5C8B19958E51}"/>
    <cellStyle name="الإجمالي 6 10" xfId="30304" xr:uid="{D5170B6F-04B6-4D2F-9D11-27F75D5C76D4}"/>
    <cellStyle name="الإجمالي 6 11" xfId="38454" xr:uid="{79D70FCF-10AA-4384-A745-4735859BEE8D}"/>
    <cellStyle name="الإجمالي 6 2" xfId="13751" xr:uid="{2EF29E27-D0C2-4EBE-98E1-4755D4DDED17}"/>
    <cellStyle name="الإجمالي 6 2 10" xfId="38455" xr:uid="{34B67194-8F02-417A-AD88-283738652C81}"/>
    <cellStyle name="الإجمالي 6 2 2" xfId="14368" xr:uid="{5348F7FC-2A70-4FC8-A255-048D35EF5755}"/>
    <cellStyle name="الإجمالي 6 2 2 2" xfId="21115" xr:uid="{3D2B0AF1-0516-4EB8-ABAD-B2F12ACC6025}"/>
    <cellStyle name="الإجمالي 6 2 2 2 2" xfId="23601" xr:uid="{04B52E90-888D-4AAB-B150-B2EA1C4DFEDE}"/>
    <cellStyle name="الإجمالي 6 2 2 2 3" xfId="30307" xr:uid="{C3E5B591-789B-4AB0-86AA-16DDAAF16C2E}"/>
    <cellStyle name="الإجمالي 6 2 2 3" xfId="19071" xr:uid="{C4E57368-12A7-4B83-A6D9-97FA1795DF4B}"/>
    <cellStyle name="الإجمالي 6 2 2 4" xfId="22217" xr:uid="{83E2F02C-3317-4694-9742-99D487E0728B}"/>
    <cellStyle name="الإجمالي 6 2 2 5" xfId="30306" xr:uid="{96CA3758-72AA-457A-8023-11FC54F957D5}"/>
    <cellStyle name="الإجمالي 6 2 2 6" xfId="38456" xr:uid="{6CCF3FF5-9BD4-4ACC-8A40-BFE5EB0A7B5D}"/>
    <cellStyle name="الإجمالي 6 2 3" xfId="15012" xr:uid="{B89A0148-C63E-47C8-B1E3-637FEA240AA4}"/>
    <cellStyle name="الإجمالي 6 2 3 2" xfId="21116" xr:uid="{3CA70E08-7DFD-45BE-A1BE-FA4DE043B3C0}"/>
    <cellStyle name="الإجمالي 6 2 3 2 2" xfId="23602" xr:uid="{CD5AC9BB-1102-4F21-A44D-9B2883E252CE}"/>
    <cellStyle name="الإجمالي 6 2 3 2 3" xfId="30309" xr:uid="{795B3F73-58BA-4815-A06A-AB9BA61CCD97}"/>
    <cellStyle name="الإجمالي 6 2 3 3" xfId="19072" xr:uid="{BFADE9F6-732F-424C-8C09-1BF40D2AA16C}"/>
    <cellStyle name="الإجمالي 6 2 3 4" xfId="22218" xr:uid="{40787B72-C485-471D-9E06-3235B24230A1}"/>
    <cellStyle name="الإجمالي 6 2 3 5" xfId="30308" xr:uid="{0BAE418E-B8FA-4264-A213-D2D2D3C41AB6}"/>
    <cellStyle name="الإجمالي 6 2 3 6" xfId="38457" xr:uid="{F043E8B6-01A2-4AAC-9056-BA8C45C039BF}"/>
    <cellStyle name="الإجمالي 6 2 4" xfId="15199" xr:uid="{B01BF4EC-B930-4DCA-AC30-F0C2E906F989}"/>
    <cellStyle name="الإجمالي 6 2 4 2" xfId="21117" xr:uid="{E588025D-4944-4F3E-BC59-63B9ECF65D62}"/>
    <cellStyle name="الإجمالي 6 2 4 2 2" xfId="23603" xr:uid="{4E90F393-4570-4699-A7AE-3ECA0F5137EE}"/>
    <cellStyle name="الإجمالي 6 2 4 2 3" xfId="30311" xr:uid="{9656CB5F-266D-49B8-9158-8375700B341C}"/>
    <cellStyle name="الإجمالي 6 2 4 3" xfId="19073" xr:uid="{5412E606-0357-45B5-97CD-F0B8DADB40B2}"/>
    <cellStyle name="الإجمالي 6 2 4 4" xfId="22219" xr:uid="{D67C8D21-9B6E-4816-9DFE-B942D5AF13E3}"/>
    <cellStyle name="الإجمالي 6 2 4 5" xfId="30310" xr:uid="{7D8B99B4-6815-409C-AF68-FAB3D423878D}"/>
    <cellStyle name="الإجمالي 6 2 4 6" xfId="38458" xr:uid="{364FAAF1-148B-4E27-92CB-447E97E83F9E}"/>
    <cellStyle name="الإجمالي 6 2 5" xfId="15645" xr:uid="{9283BAF0-4F75-4953-8DDD-14FF04F13CF2}"/>
    <cellStyle name="الإجمالي 6 2 5 2" xfId="21118" xr:uid="{A3F13C37-318C-4973-99D2-A8ED18E35A1E}"/>
    <cellStyle name="الإجمالي 6 2 5 2 2" xfId="23604" xr:uid="{0864A1F3-EE0E-4341-9519-C78F55D8A458}"/>
    <cellStyle name="الإجمالي 6 2 5 2 3" xfId="30313" xr:uid="{89BAE950-FA8F-44C6-BA6D-BAB481CD2508}"/>
    <cellStyle name="الإجمالي 6 2 5 3" xfId="19074" xr:uid="{E0AA1838-8657-4116-97DC-0B8C47AA495B}"/>
    <cellStyle name="الإجمالي 6 2 5 4" xfId="22220" xr:uid="{30C94DEB-E2C0-4E4D-AF7E-F0AC4F540445}"/>
    <cellStyle name="الإجمالي 6 2 5 5" xfId="30312" xr:uid="{E7F2EE47-FF40-4BB2-A486-9E978DBEBDAC}"/>
    <cellStyle name="الإجمالي 6 2 5 6" xfId="38459" xr:uid="{A3E77CFC-422D-4B66-8A8E-9AD5DE435DD2}"/>
    <cellStyle name="الإجمالي 6 2 6" xfId="21114" xr:uid="{ED8B3C89-ACCA-4BE5-982D-E683FBAA1BE1}"/>
    <cellStyle name="الإجمالي 6 2 6 2" xfId="23600" xr:uid="{514CE9DB-4E5B-4FA2-97D3-0EC710497120}"/>
    <cellStyle name="الإجمالي 6 2 6 3" xfId="30314" xr:uid="{B70264FA-94AF-4402-B14C-EB4942DE4988}"/>
    <cellStyle name="الإجمالي 6 2 7" xfId="19070" xr:uid="{AC268791-78C8-4D9E-88C6-2D3D9D1C0912}"/>
    <cellStyle name="الإجمالي 6 2 8" xfId="22216" xr:uid="{AD24AE28-611D-41A1-B077-8847D96C3923}"/>
    <cellStyle name="الإجمالي 6 2 9" xfId="30305" xr:uid="{B00AA41C-1372-406E-84C8-61CE38376304}"/>
    <cellStyle name="الإجمالي 6 3" xfId="14367" xr:uid="{B11852D5-F4A3-4CAA-AC05-650DF46D8A7A}"/>
    <cellStyle name="الإجمالي 6 3 2" xfId="21119" xr:uid="{DD6FDF3A-FA2A-40E4-97E7-4B9103F44B0E}"/>
    <cellStyle name="الإجمالي 6 3 2 2" xfId="23605" xr:uid="{C258DBC8-CFCC-4163-B1F1-A4685FDD5BDF}"/>
    <cellStyle name="الإجمالي 6 3 2 3" xfId="30316" xr:uid="{E8675649-DC68-496B-BF3F-9EC0515F0DBD}"/>
    <cellStyle name="الإجمالي 6 3 3" xfId="19075" xr:uid="{96F9CBF2-201A-4374-80BC-E427492D376D}"/>
    <cellStyle name="الإجمالي 6 3 4" xfId="22221" xr:uid="{4BBEEB16-215C-4CA2-BC3C-562F59A49AA9}"/>
    <cellStyle name="الإجمالي 6 3 5" xfId="30315" xr:uid="{1761D763-C2EB-40D1-8961-23BA2A75EF03}"/>
    <cellStyle name="الإجمالي 6 3 6" xfId="38460" xr:uid="{16F95B5C-6441-46D9-9261-BB4211F33790}"/>
    <cellStyle name="الإجمالي 6 4" xfId="15011" xr:uid="{DD0569FA-8299-4474-AF39-3CEEC536661C}"/>
    <cellStyle name="الإجمالي 6 4 2" xfId="21120" xr:uid="{87973D4F-A613-4172-8D61-6B87D2CAC803}"/>
    <cellStyle name="الإجمالي 6 4 2 2" xfId="23606" xr:uid="{5DB026C3-5447-4D24-8C60-754C9D3C0DAC}"/>
    <cellStyle name="الإجمالي 6 4 2 3" xfId="30318" xr:uid="{34B993AE-E4C9-40CA-B412-7063B792920A}"/>
    <cellStyle name="الإجمالي 6 4 3" xfId="19076" xr:uid="{929EE6A3-2E84-4F4C-B100-9E970E509799}"/>
    <cellStyle name="الإجمالي 6 4 4" xfId="22222" xr:uid="{D0AF3AA6-0E51-4FEE-83FE-EE2782672241}"/>
    <cellStyle name="الإجمالي 6 4 5" xfId="30317" xr:uid="{8B5D721E-7079-4C26-AE6B-40A00A347190}"/>
    <cellStyle name="الإجمالي 6 4 6" xfId="38461" xr:uid="{319EA2A1-5B35-4C48-A1BF-E5CBECBEE97B}"/>
    <cellStyle name="الإجمالي 6 5" xfId="15198" xr:uid="{04316560-B28B-4BCA-925A-D29166A25B83}"/>
    <cellStyle name="الإجمالي 6 5 2" xfId="21121" xr:uid="{0BD5140F-9C00-458E-AE8B-32FC220EE2AB}"/>
    <cellStyle name="الإجمالي 6 5 2 2" xfId="23607" xr:uid="{9E3B959A-5B72-4B08-BCA2-7FBD257B7DB4}"/>
    <cellStyle name="الإجمالي 6 5 2 3" xfId="30320" xr:uid="{5E01A781-0987-4C97-8F1F-A6739895046C}"/>
    <cellStyle name="الإجمالي 6 5 3" xfId="19077" xr:uid="{C179C84C-2634-41EE-9630-87FB4804D544}"/>
    <cellStyle name="الإجمالي 6 5 4" xfId="22223" xr:uid="{A213E104-5A19-4AF8-AA73-39D04BBF62A8}"/>
    <cellStyle name="الإجمالي 6 5 5" xfId="30319" xr:uid="{9245C5BB-8A3E-4712-AA3D-484E73541A20}"/>
    <cellStyle name="الإجمالي 6 5 6" xfId="38462" xr:uid="{6F7A3A32-4923-447B-814F-500D4DF7E1DA}"/>
    <cellStyle name="الإجمالي 6 6" xfId="15644" xr:uid="{DDFE5D3E-64F5-4199-BBCC-53B22225A47A}"/>
    <cellStyle name="الإجمالي 6 6 2" xfId="21122" xr:uid="{B565BCAE-9E3D-4BEB-9A20-E52476FEAD9E}"/>
    <cellStyle name="الإجمالي 6 6 2 2" xfId="23608" xr:uid="{7BC98FAA-C73C-463B-A5A6-B80D65C21F9D}"/>
    <cellStyle name="الإجمالي 6 6 2 3" xfId="30322" xr:uid="{C6D5D068-37F2-49B5-98BE-67A114DEFD4D}"/>
    <cellStyle name="الإجمالي 6 6 3" xfId="19078" xr:uid="{FB69142A-45FC-4554-97B5-8FC02353B16D}"/>
    <cellStyle name="الإجمالي 6 6 4" xfId="22224" xr:uid="{6EC5FCC1-0E13-4B07-882C-C770F346B8E3}"/>
    <cellStyle name="الإجمالي 6 6 5" xfId="30321" xr:uid="{9C0BCFE0-4C1B-4268-9B70-1AE19AAE9A1F}"/>
    <cellStyle name="الإجمالي 6 6 6" xfId="38463" xr:uid="{F680DFED-18DA-443B-8A0D-40A5F5E26CAE}"/>
    <cellStyle name="الإجمالي 6 7" xfId="21113" xr:uid="{65F5AC7A-2FB0-43D5-8869-E4A6CEE1EC64}"/>
    <cellStyle name="الإجمالي 6 7 2" xfId="23599" xr:uid="{C800D58C-0E9C-4707-807F-5A7ED8CA41F1}"/>
    <cellStyle name="الإجمالي 6 7 3" xfId="30323" xr:uid="{C8DA20EB-2BB1-4C4A-B262-50B9E0277CFD}"/>
    <cellStyle name="الإجمالي 6 8" xfId="19069" xr:uid="{879749CD-6E81-4669-BAF8-0F2DEC2798B1}"/>
    <cellStyle name="الإجمالي 6 9" xfId="22215" xr:uid="{8047AB24-2B0A-4506-AA16-279BA24CDB43}"/>
    <cellStyle name="الإجمالي 7" xfId="13752" xr:uid="{AD233535-16AA-4CD3-A110-3DE2C4A62E38}"/>
    <cellStyle name="الإجمالي 7 10" xfId="38464" xr:uid="{3847EE7C-5978-4C2F-8853-67012C206F94}"/>
    <cellStyle name="الإجمالي 7 2" xfId="14369" xr:uid="{B6E10B11-B6E4-41B3-87E8-E368FF7DB892}"/>
    <cellStyle name="الإجمالي 7 2 2" xfId="21124" xr:uid="{6A605B9F-593F-4F89-8EDE-416BEA9CC9FB}"/>
    <cellStyle name="الإجمالي 7 2 2 2" xfId="23610" xr:uid="{E7F38E4F-7BC4-491D-92CB-78406A7A8981}"/>
    <cellStyle name="الإجمالي 7 2 2 3" xfId="30326" xr:uid="{19A4AC5C-9915-4F59-9B83-64FEE7DB2D4A}"/>
    <cellStyle name="الإجمالي 7 2 3" xfId="19080" xr:uid="{A9B12218-64A1-4B84-9C14-54EB02F2C084}"/>
    <cellStyle name="الإجمالي 7 2 4" xfId="22226" xr:uid="{FD121CED-A6C9-4379-9691-3DE7A93DAC7F}"/>
    <cellStyle name="الإجمالي 7 2 5" xfId="30325" xr:uid="{653673BA-77B5-4614-AC6E-F58A1AB73551}"/>
    <cellStyle name="الإجمالي 7 2 6" xfId="38465" xr:uid="{E5733F5C-E254-48D9-9C22-C9CF036DD84E}"/>
    <cellStyle name="الإجمالي 7 3" xfId="15013" xr:uid="{63AB6458-8CF5-4FCB-81E5-3F8F1F88BFFE}"/>
    <cellStyle name="الإجمالي 7 3 2" xfId="21125" xr:uid="{ADADA41C-8C0B-47F6-AE4F-B778ADC65394}"/>
    <cellStyle name="الإجمالي 7 3 2 2" xfId="23611" xr:uid="{1CDDEE12-0D0B-4CA5-AE6E-A7F055D00541}"/>
    <cellStyle name="الإجمالي 7 3 2 3" xfId="30328" xr:uid="{CA7937E9-F4B8-4FEB-9E30-29EB1BFDE669}"/>
    <cellStyle name="الإجمالي 7 3 3" xfId="19081" xr:uid="{D3BCE0B7-DED6-4559-8C2F-50E3557BF6B4}"/>
    <cellStyle name="الإجمالي 7 3 4" xfId="22227" xr:uid="{ADC7EA8B-2B98-4BE5-B5E7-159EC2B12F8C}"/>
    <cellStyle name="الإجمالي 7 3 5" xfId="30327" xr:uid="{CB946143-E3D1-42C8-99A7-71680C7D843D}"/>
    <cellStyle name="الإجمالي 7 3 6" xfId="38466" xr:uid="{23289D88-352C-45D6-BA90-7B14F8B71337}"/>
    <cellStyle name="الإجمالي 7 4" xfId="15200" xr:uid="{BFA3825F-034B-4359-847E-D952FE622E7B}"/>
    <cellStyle name="الإجمالي 7 4 2" xfId="21126" xr:uid="{47FAF1D6-91BF-4718-9F95-7938ED9557F8}"/>
    <cellStyle name="الإجمالي 7 4 2 2" xfId="23612" xr:uid="{FC386D23-B792-45CE-8F53-2954FBB2FCD8}"/>
    <cellStyle name="الإجمالي 7 4 2 3" xfId="30330" xr:uid="{D0D2CF40-1B0A-45DB-A955-63E4244E81D4}"/>
    <cellStyle name="الإجمالي 7 4 3" xfId="19082" xr:uid="{D7462279-9DF2-45C1-AAD1-EAF7AE4C4E82}"/>
    <cellStyle name="الإجمالي 7 4 4" xfId="22228" xr:uid="{5D2E554A-BB38-4299-ADA8-F738B4588977}"/>
    <cellStyle name="الإجمالي 7 4 5" xfId="30329" xr:uid="{39D5D4C9-9C4C-47E8-8B1A-F1E23A40F06A}"/>
    <cellStyle name="الإجمالي 7 4 6" xfId="38467" xr:uid="{D7948917-60E6-4AAE-8976-A8599CCC24D5}"/>
    <cellStyle name="الإجمالي 7 5" xfId="15646" xr:uid="{83983068-9B94-4668-A720-F2C4B146AB7F}"/>
    <cellStyle name="الإجمالي 7 5 2" xfId="21127" xr:uid="{280132D7-B9F8-46C8-9AF8-EAEB1740ECCD}"/>
    <cellStyle name="الإجمالي 7 5 2 2" xfId="23613" xr:uid="{005E5126-B62D-456F-84B0-0B1E74314200}"/>
    <cellStyle name="الإجمالي 7 5 2 3" xfId="30332" xr:uid="{60E25843-DE80-40CD-9580-F6C25181E49A}"/>
    <cellStyle name="الإجمالي 7 5 3" xfId="19083" xr:uid="{18E51C43-49F7-4B51-ACB3-DD88112916B1}"/>
    <cellStyle name="الإجمالي 7 5 4" xfId="22229" xr:uid="{8B3B09BC-57B8-4B78-A1E5-5738ECE4B424}"/>
    <cellStyle name="الإجمالي 7 5 5" xfId="30331" xr:uid="{AC5FFBA4-CDE1-4C06-A9F1-7AD05304901E}"/>
    <cellStyle name="الإجمالي 7 5 6" xfId="38468" xr:uid="{C422A110-DD2C-453D-852F-31025595DBE4}"/>
    <cellStyle name="الإجمالي 7 6" xfId="21123" xr:uid="{2C49E9AA-8B9D-4A2E-8D2A-F34A073825C8}"/>
    <cellStyle name="الإجمالي 7 6 2" xfId="23609" xr:uid="{1DFD6A11-AE36-404F-ADAD-5C4CB06749BC}"/>
    <cellStyle name="الإجمالي 7 6 3" xfId="30333" xr:uid="{7BD942F9-982C-4F2F-87A4-50FFD14CC6B0}"/>
    <cellStyle name="الإجمالي 7 7" xfId="19079" xr:uid="{C3ADC0A3-6E87-4F43-9203-4B49675F9BAE}"/>
    <cellStyle name="الإجمالي 7 8" xfId="22225" xr:uid="{187E8761-6C90-4139-87AF-FCE07B526557}"/>
    <cellStyle name="الإجمالي 7 9" xfId="30324" xr:uid="{98CAE4CA-CC1A-4400-8531-CF6678CCA042}"/>
    <cellStyle name="الإجمالي 8" xfId="13713" xr:uid="{9FE1EB91-0C0C-4E2A-AB38-267987B66916}"/>
    <cellStyle name="الإجمالي 8 2" xfId="14842" xr:uid="{8FEB7C32-420A-43C3-B06B-A680032B0754}"/>
    <cellStyle name="الإجمالي 8 2 2" xfId="21128" xr:uid="{51A6BC2C-C14A-4822-8408-098B8C3879D4}"/>
    <cellStyle name="الإجمالي 8 2 3" xfId="30335" xr:uid="{BE74F905-D797-4A6E-86D5-C7A156855771}"/>
    <cellStyle name="الإجمالي 8 2 4" xfId="38470" xr:uid="{A3A12C77-2651-4CAC-8563-6E8DD3737255}"/>
    <cellStyle name="الإجمالي 8 3" xfId="19084" xr:uid="{1802F7F8-E5C5-44CD-842F-4856B5DBF049}"/>
    <cellStyle name="الإجمالي 8 4" xfId="30334" xr:uid="{DE9504FF-FFC7-4FA9-AC7A-9894D5D50D0E}"/>
    <cellStyle name="الإجمالي 8 5" xfId="38469" xr:uid="{C9439CB0-8984-4EDB-9C17-C4994AA8FA2E}"/>
    <cellStyle name="الإجمالي 9" xfId="14330" xr:uid="{5CC67D29-0001-470C-876C-CE7F9EAAF56A}"/>
    <cellStyle name="الإجمالي 9 2" xfId="21129" xr:uid="{94587E5F-8E34-4474-BB60-76F3D9CF2F4C}"/>
    <cellStyle name="الإجمالي 9 2 2" xfId="30337" xr:uid="{1DBA9044-2025-4155-A811-4416E8C1E46D}"/>
    <cellStyle name="الإجمالي 9 3" xfId="19085" xr:uid="{040B1950-BE31-4D26-AE57-202AD529E0B7}"/>
    <cellStyle name="الإجمالي 9 4" xfId="30336" xr:uid="{CB9F531A-09D2-42B0-9811-9CFD149A59E7}"/>
    <cellStyle name="الإجمالي 9 5" xfId="38471" xr:uid="{6E68B093-6B16-4478-94DD-DFBAB5B69B6C}"/>
    <cellStyle name="ترقيم" xfId="1619" xr:uid="{023417E1-7681-476F-A92E-BD92B0644A73}"/>
    <cellStyle name="ترقيم 2" xfId="14844" xr:uid="{1B03C66C-D6C8-43E9-B2F1-9E2EDF06B58D}"/>
    <cellStyle name="ترقيم 3" xfId="14861" xr:uid="{308382A1-11A3-420D-AD01-A5641B0DF781}"/>
    <cellStyle name="تمييز1" xfId="1620" xr:uid="{ADA701C7-51FA-4C4A-8FAB-AF1A3AC45687}"/>
    <cellStyle name="تمييز1 2" xfId="19090" xr:uid="{19767C3E-5142-4263-B118-34926C20F3F0}"/>
    <cellStyle name="تمييز1 2 2" xfId="31402" xr:uid="{C6A9592F-38D6-48E0-82E7-5D9BEBAE4173}"/>
    <cellStyle name="تمييز2" xfId="1621" xr:uid="{0CDA6CBF-53F2-4421-8355-EF3982733D86}"/>
    <cellStyle name="تمييز2 2" xfId="19092" xr:uid="{4AA7A6B8-32EF-427F-BC23-5BB65B859DFC}"/>
    <cellStyle name="تمييز2 2 2" xfId="31403" xr:uid="{BC488D60-7D79-408A-B4C4-800DC296E5B5}"/>
    <cellStyle name="تمييز3" xfId="1622" xr:uid="{74216A62-8B97-4626-B412-126B0583E7D9}"/>
    <cellStyle name="تمييز3 2" xfId="19094" xr:uid="{34868570-EBFD-4678-8C5B-0D9B7937C4B3}"/>
    <cellStyle name="تمييز3 2 2" xfId="31404" xr:uid="{5C4EE5D1-1E76-45B1-A45F-43CCC75CBE47}"/>
    <cellStyle name="تمييز4" xfId="1623" xr:uid="{6ED5E4EC-0FAF-4706-BA99-F67BF14CC36D}"/>
    <cellStyle name="تمييز4 2" xfId="19096" xr:uid="{CE471D2A-C051-4EAB-B1BB-C6620BFD22D1}"/>
    <cellStyle name="تمييز4 2 2" xfId="31405" xr:uid="{AF8B43D4-7E69-4A30-91AB-93C36E12E3D4}"/>
    <cellStyle name="تمييز5" xfId="1624" xr:uid="{2302AED6-B212-49C2-B277-695841216BFD}"/>
    <cellStyle name="تمييز5 2" xfId="19098" xr:uid="{54E1DD3E-B987-4F26-B67D-1547696286B0}"/>
    <cellStyle name="تمييز5 2 2" xfId="31406" xr:uid="{8434E2DC-163F-462C-9C24-813280CDA272}"/>
    <cellStyle name="تمييز6" xfId="1625" xr:uid="{D43E8B75-F5CB-45D0-ADAA-4F5E89371C66}"/>
    <cellStyle name="تمييز6 2" xfId="19100" xr:uid="{96DC1A7D-3E87-4477-AA18-85F8790AF403}"/>
    <cellStyle name="تمييز6 2 2" xfId="31407" xr:uid="{25B16640-70BA-4871-9006-E71A888AABE9}"/>
    <cellStyle name="جيد" xfId="1626" xr:uid="{6A3E3F83-928C-4C44-A4EE-DC5FEDAE1177}"/>
    <cellStyle name="جيد 2" xfId="19102" xr:uid="{F530FF8B-290F-442D-A958-766A31EF5C6A}"/>
    <cellStyle name="جيد 2 2" xfId="31408" xr:uid="{0E1FDDD2-0DEB-4D6D-98BE-18F1DF4152C5}"/>
    <cellStyle name="حساب" xfId="1627" xr:uid="{2C7BD142-841C-4F78-9358-13924EAAE233}"/>
    <cellStyle name="حساب 10" xfId="15647" xr:uid="{F2524E2B-FCFC-442F-92A1-69865A25482C}"/>
    <cellStyle name="حساب 10 2" xfId="21131" xr:uid="{04369626-E944-4D95-98DE-55A12A8395C7}"/>
    <cellStyle name="حساب 10 2 2" xfId="23615" xr:uid="{0C8F5034-4CF0-4FA0-9842-4130E6D58752}"/>
    <cellStyle name="حساب 10 2 3" xfId="30340" xr:uid="{B2B7E879-ED4D-400E-A6BA-68A64E3EECC4}"/>
    <cellStyle name="حساب 10 3" xfId="19104" xr:uid="{59AD9AB9-7E31-4F14-B288-CCF4331C0D69}"/>
    <cellStyle name="حساب 10 4" xfId="30339" xr:uid="{D5FE39AD-B8B3-474B-964A-F980E4A3FA13}"/>
    <cellStyle name="حساب 10 5" xfId="38473" xr:uid="{D661C199-AA68-41F4-9F63-24640FEBA6EE}"/>
    <cellStyle name="حساب 11" xfId="21130" xr:uid="{02C932B1-E055-49E4-8477-17D9BF4F3563}"/>
    <cellStyle name="حساب 11 2" xfId="23614" xr:uid="{87D0C35A-868A-4FEF-B206-E6DC1D85B003}"/>
    <cellStyle name="حساب 11 3" xfId="30341" xr:uid="{A36C2D69-CD47-4FDA-9875-037A22890019}"/>
    <cellStyle name="حساب 12" xfId="19103" xr:uid="{BD7A59BD-B73A-48E6-9B08-30ABD1C2405D}"/>
    <cellStyle name="حساب 13" xfId="30338" xr:uid="{D02CDE27-2A1A-4648-A7E6-4EDB584B9C56}"/>
    <cellStyle name="حساب 14" xfId="31409" xr:uid="{8AD1DC65-80B2-412E-8344-3425B3C064BF}"/>
    <cellStyle name="حساب 15" xfId="38472" xr:uid="{E4DBF2B0-0386-4461-BECD-9416E1750BF1}"/>
    <cellStyle name="حساب 16" xfId="39353" xr:uid="{AE613085-FDA8-4804-8AED-69F8B8DC7E62}"/>
    <cellStyle name="حساب 2" xfId="11047" xr:uid="{972C1B7E-DDBF-491F-BF6C-9F1C9FBA38F5}"/>
    <cellStyle name="حساب 2 10" xfId="21132" xr:uid="{8F7BC4E2-6983-49C0-980E-F38521562A26}"/>
    <cellStyle name="حساب 2 10 2" xfId="23616" xr:uid="{FE41C63D-C11D-4644-AC4F-05AA36727A72}"/>
    <cellStyle name="حساب 2 10 3" xfId="30343" xr:uid="{97D5899A-22EB-4180-BE4A-04E170A20022}"/>
    <cellStyle name="حساب 2 11" xfId="19105" xr:uid="{D492D402-84F8-4392-B5B0-2EE4BDA4753D}"/>
    <cellStyle name="حساب 2 12" xfId="30342" xr:uid="{46B958DA-1B29-43D0-A40F-2CB8850D7CD7}"/>
    <cellStyle name="حساب 2 13" xfId="31410" xr:uid="{91F7A66F-1F55-4EAB-9581-215EA61165AA}"/>
    <cellStyle name="حساب 2 14" xfId="38474" xr:uid="{57898D98-0655-47B9-A511-79B614D71AFE}"/>
    <cellStyle name="حساب 2 2" xfId="13755" xr:uid="{3D8AD353-8522-4E60-A35A-F3A1AB21C2E3}"/>
    <cellStyle name="حساب 2 2 10" xfId="19106" xr:uid="{06EB227F-3600-470C-A7E3-F0A4072A55F4}"/>
    <cellStyle name="حساب 2 2 11" xfId="30344" xr:uid="{0D2D0D58-9784-44B3-8DDD-35786D4A159A}"/>
    <cellStyle name="حساب 2 2 12" xfId="38475" xr:uid="{285B1A6C-3B58-409D-8D08-6D2E7BC28301}"/>
    <cellStyle name="حساب 2 2 2" xfId="13756" xr:uid="{3076479C-73C2-4A58-AEAD-491999B66651}"/>
    <cellStyle name="حساب 2 2 2 10" xfId="38476" xr:uid="{FDA8C0E5-346B-4F28-B67D-C62641955383}"/>
    <cellStyle name="حساب 2 2 2 2" xfId="13757" xr:uid="{5DDC030B-F20C-4AFE-9529-0F6ACD95B229}"/>
    <cellStyle name="حساب 2 2 2 2 2" xfId="13758" xr:uid="{467003A0-5813-4B69-BA15-C2259DAB98BE}"/>
    <cellStyle name="حساب 2 2 2 2 2 2" xfId="14175" xr:uid="{CCDD652B-68C0-4CBD-8D8C-B2A12C3803C6}"/>
    <cellStyle name="حساب 2 2 2 2 2 2 2" xfId="21137" xr:uid="{C3AA74DE-4E93-4C1F-98B0-D49C7C21091D}"/>
    <cellStyle name="حساب 2 2 2 2 2 2 2 2" xfId="23621" xr:uid="{E197D0CF-09BD-4AC1-9DB1-5312ADB060FB}"/>
    <cellStyle name="حساب 2 2 2 2 2 2 2 3" xfId="30349" xr:uid="{0938C7E2-9991-4DAC-8357-180AC83DFD8D}"/>
    <cellStyle name="حساب 2 2 2 2 2 2 3" xfId="19110" xr:uid="{E25F5408-A7C1-402A-89F3-A3A253FB09AA}"/>
    <cellStyle name="حساب 2 2 2 2 2 2 4" xfId="30348" xr:uid="{7628CC66-7583-4450-88AA-70974EF1540E}"/>
    <cellStyle name="حساب 2 2 2 2 2 2 5" xfId="38479" xr:uid="{EED9081B-4095-4EE6-BBBD-721199157A5B}"/>
    <cellStyle name="حساب 2 2 2 2 2 3" xfId="15204" xr:uid="{F62A081F-374D-42F7-954F-FE61114CA772}"/>
    <cellStyle name="حساب 2 2 2 2 2 3 2" xfId="21138" xr:uid="{0AB0586D-0726-4C73-BD1B-8E37FF8FEFB6}"/>
    <cellStyle name="حساب 2 2 2 2 2 3 2 2" xfId="23622" xr:uid="{02B3ACCE-A53E-442C-A343-B8D364608813}"/>
    <cellStyle name="حساب 2 2 2 2 2 3 2 3" xfId="30351" xr:uid="{55D6DA8A-1D0A-4E3D-A403-DE1517E46205}"/>
    <cellStyle name="حساب 2 2 2 2 2 3 3" xfId="19111" xr:uid="{934DEA40-2251-4216-9FFE-BF6C92949F81}"/>
    <cellStyle name="حساب 2 2 2 2 2 3 4" xfId="30350" xr:uid="{22D2E9CB-2539-42BE-8EDA-78A5AF0F3708}"/>
    <cellStyle name="حساب 2 2 2 2 2 3 5" xfId="38480" xr:uid="{EBD0A30B-D1C2-4BE3-9233-F64669331637}"/>
    <cellStyle name="حساب 2 2 2 2 2 4" xfId="15652" xr:uid="{83915B34-25D3-496A-BEFD-6C38888D529A}"/>
    <cellStyle name="حساب 2 2 2 2 2 4 2" xfId="21139" xr:uid="{44EEE8BA-CF0E-4D3F-8B22-2143AFCA3136}"/>
    <cellStyle name="حساب 2 2 2 2 2 4 2 2" xfId="23623" xr:uid="{5F5681F9-9910-4E85-A8D2-6C63755D87B9}"/>
    <cellStyle name="حساب 2 2 2 2 2 4 2 3" xfId="30353" xr:uid="{81C1721F-801D-4CA7-B303-85FC94C6AED1}"/>
    <cellStyle name="حساب 2 2 2 2 2 4 3" xfId="19112" xr:uid="{E74A9763-2F04-4E47-BBDE-EDB346A45B61}"/>
    <cellStyle name="حساب 2 2 2 2 2 4 4" xfId="30352" xr:uid="{4C5B0E4F-44AF-48F8-99E2-1FBDC8C7CF7C}"/>
    <cellStyle name="حساب 2 2 2 2 2 4 5" xfId="38481" xr:uid="{E5308B70-9639-4CF8-BD8D-6DAF1DFB6B2C}"/>
    <cellStyle name="حساب 2 2 2 2 2 5" xfId="21136" xr:uid="{E17C47DE-E966-4427-A7A3-B10AF90F8ACF}"/>
    <cellStyle name="حساب 2 2 2 2 2 5 2" xfId="23620" xr:uid="{5F60CE0E-7D14-4911-B150-9C508052A509}"/>
    <cellStyle name="حساب 2 2 2 2 2 5 3" xfId="30354" xr:uid="{DB50F1DB-B054-44DF-BA0F-153007FCFBDB}"/>
    <cellStyle name="حساب 2 2 2 2 2 6" xfId="19109" xr:uid="{0C4DC1BA-7076-41FF-9064-5DC97A427215}"/>
    <cellStyle name="حساب 2 2 2 2 2 7" xfId="30347" xr:uid="{8583FC6B-18CC-4CD9-B0B5-EA2908ADD29C}"/>
    <cellStyle name="حساب 2 2 2 2 2 8" xfId="38478" xr:uid="{89C263DA-7C6E-4764-8D08-9492AA8A5094}"/>
    <cellStyle name="حساب 2 2 2 2 3" xfId="14174" xr:uid="{BF84425F-1E8C-4031-9B1C-6C9CAB35C241}"/>
    <cellStyle name="حساب 2 2 2 2 3 2" xfId="21140" xr:uid="{A63FE5E3-55DD-4320-960A-F46553174DBD}"/>
    <cellStyle name="حساب 2 2 2 2 3 2 2" xfId="23624" xr:uid="{B375396C-C775-46E5-82FE-FE5A5C96E31D}"/>
    <cellStyle name="حساب 2 2 2 2 3 2 3" xfId="30356" xr:uid="{8ED4D9D8-829F-431B-B36D-7098A4595287}"/>
    <cellStyle name="حساب 2 2 2 2 3 3" xfId="19113" xr:uid="{1984D35A-DF4D-47AB-95AD-F1B799AF460C}"/>
    <cellStyle name="حساب 2 2 2 2 3 4" xfId="30355" xr:uid="{934A00D3-8379-443B-B91D-A492550D1B78}"/>
    <cellStyle name="حساب 2 2 2 2 3 5" xfId="38482" xr:uid="{DE14A88A-D8C6-4343-89D7-A15765D77AFD}"/>
    <cellStyle name="حساب 2 2 2 2 4" xfId="15203" xr:uid="{B8D59F9E-3079-4E33-890C-7390119D6283}"/>
    <cellStyle name="حساب 2 2 2 2 4 2" xfId="21141" xr:uid="{15A7815C-0AB5-4757-92D7-3851E45AC2EE}"/>
    <cellStyle name="حساب 2 2 2 2 4 2 2" xfId="23625" xr:uid="{DF158C72-6807-487A-88CB-38BFA39DD8C1}"/>
    <cellStyle name="حساب 2 2 2 2 4 2 3" xfId="30358" xr:uid="{EB7F2B09-2744-4C42-AF02-AB3D8D42F13B}"/>
    <cellStyle name="حساب 2 2 2 2 4 3" xfId="19114" xr:uid="{181B7358-38DC-4816-8106-07DD559252CF}"/>
    <cellStyle name="حساب 2 2 2 2 4 4" xfId="30357" xr:uid="{3A2AC52C-02E1-4F88-B8B8-69084C17138F}"/>
    <cellStyle name="حساب 2 2 2 2 4 5" xfId="38483" xr:uid="{3CF1DAFC-D8DF-4BF5-AD61-726CFFEAF519}"/>
    <cellStyle name="حساب 2 2 2 2 5" xfId="15651" xr:uid="{A22EDE67-91C3-43D9-8115-9BED49D334EE}"/>
    <cellStyle name="حساب 2 2 2 2 5 2" xfId="21142" xr:uid="{EBA5B067-8AEF-4B15-A444-C55687CE513C}"/>
    <cellStyle name="حساب 2 2 2 2 5 2 2" xfId="23626" xr:uid="{6C28162C-193E-483A-AABD-988A32E3FF90}"/>
    <cellStyle name="حساب 2 2 2 2 5 2 3" xfId="30360" xr:uid="{A0D0FA5F-7AD9-4200-B0BF-5A31A9B1B136}"/>
    <cellStyle name="حساب 2 2 2 2 5 3" xfId="19115" xr:uid="{35DE51EE-C49C-4E3C-9C05-51FA0671BB0A}"/>
    <cellStyle name="حساب 2 2 2 2 5 4" xfId="30359" xr:uid="{9C179C0A-D5D8-4E02-BF2D-54285A2F28E3}"/>
    <cellStyle name="حساب 2 2 2 2 5 5" xfId="38484" xr:uid="{79FB9883-99E2-4178-853B-E9FEDA7CE9F4}"/>
    <cellStyle name="حساب 2 2 2 2 6" xfId="21135" xr:uid="{AF1218D4-27DF-454C-B34C-BEE06152BD60}"/>
    <cellStyle name="حساب 2 2 2 2 6 2" xfId="23619" xr:uid="{94ABE86F-530A-43AC-BA78-4C3CCDC328A4}"/>
    <cellStyle name="حساب 2 2 2 2 6 3" xfId="30361" xr:uid="{11520D52-6CE7-46A9-9D3C-1399C356C8F3}"/>
    <cellStyle name="حساب 2 2 2 2 7" xfId="19108" xr:uid="{0B015B08-C621-4663-A98D-C79A8CB00EC3}"/>
    <cellStyle name="حساب 2 2 2 2 8" xfId="30346" xr:uid="{04D6AF9C-7890-4790-837A-50C204B070DB}"/>
    <cellStyle name="حساب 2 2 2 2 9" xfId="38477" xr:uid="{69F2C59B-311C-465B-AD17-BE5A027FF916}"/>
    <cellStyle name="حساب 2 2 2 3" xfId="13759" xr:uid="{3E0BD454-A9FA-4EC2-9424-5837BDCF442B}"/>
    <cellStyle name="حساب 2 2 2 3 2" xfId="14176" xr:uid="{0BB8F061-DBF8-4A9D-832D-779D241CB8B5}"/>
    <cellStyle name="حساب 2 2 2 3 2 2" xfId="21144" xr:uid="{CCA0E88D-C827-4A4C-A890-60A996B5561A}"/>
    <cellStyle name="حساب 2 2 2 3 2 2 2" xfId="23628" xr:uid="{4EDD3B2A-3210-4ECE-B8D5-E97C72B51058}"/>
    <cellStyle name="حساب 2 2 2 3 2 2 3" xfId="30364" xr:uid="{D94FF468-CB01-4469-A640-85B0E9556DF4}"/>
    <cellStyle name="حساب 2 2 2 3 2 3" xfId="19117" xr:uid="{19AA0B48-1EE6-4E91-876C-D5FC3AD98E7A}"/>
    <cellStyle name="حساب 2 2 2 3 2 4" xfId="30363" xr:uid="{F59474D3-8599-4568-8618-78C3BE842FE5}"/>
    <cellStyle name="حساب 2 2 2 3 2 5" xfId="38486" xr:uid="{84C5EC69-0F57-4655-AF7A-5B903AE9E545}"/>
    <cellStyle name="حساب 2 2 2 3 3" xfId="15205" xr:uid="{79B17DE1-6E70-4152-BCA5-E2C86E26FF2B}"/>
    <cellStyle name="حساب 2 2 2 3 3 2" xfId="21145" xr:uid="{4AFFF70E-9769-4BEE-9294-B2CB401ABF8C}"/>
    <cellStyle name="حساب 2 2 2 3 3 2 2" xfId="23629" xr:uid="{1B819603-AE1F-406C-AE64-A068498F1DEB}"/>
    <cellStyle name="حساب 2 2 2 3 3 2 3" xfId="30366" xr:uid="{D4EAA1AC-735A-4DB6-8BD7-845DE5DFB547}"/>
    <cellStyle name="حساب 2 2 2 3 3 3" xfId="19118" xr:uid="{1DBFEF71-B161-4962-ACF6-FEB778BE3946}"/>
    <cellStyle name="حساب 2 2 2 3 3 4" xfId="30365" xr:uid="{DE7F0129-CF77-49FE-AB76-2BFECBC08F30}"/>
    <cellStyle name="حساب 2 2 2 3 3 5" xfId="38487" xr:uid="{E279F96E-4331-43F6-947B-424439451A7E}"/>
    <cellStyle name="حساب 2 2 2 3 4" xfId="15653" xr:uid="{72CB8E23-DA28-44A8-8CE0-B787E61B7840}"/>
    <cellStyle name="حساب 2 2 2 3 4 2" xfId="21146" xr:uid="{CED2B714-89B5-4508-A04B-E436D525F5FC}"/>
    <cellStyle name="حساب 2 2 2 3 4 2 2" xfId="23630" xr:uid="{F5959F34-371B-42F2-8421-9BBDA72466D5}"/>
    <cellStyle name="حساب 2 2 2 3 4 2 3" xfId="30368" xr:uid="{F009C573-A435-4ED1-8D8F-65E572EDAD03}"/>
    <cellStyle name="حساب 2 2 2 3 4 3" xfId="19119" xr:uid="{0D2620B4-9E63-4C63-99B5-FEB8119999DF}"/>
    <cellStyle name="حساب 2 2 2 3 4 4" xfId="30367" xr:uid="{722DA818-9BD3-4733-A501-5C20C42E7314}"/>
    <cellStyle name="حساب 2 2 2 3 4 5" xfId="38488" xr:uid="{33A97725-7EA0-4580-983D-7C610A6F1407}"/>
    <cellStyle name="حساب 2 2 2 3 5" xfId="21143" xr:uid="{5209B27D-ADBD-44F3-8CF2-A4B2CECE0EA2}"/>
    <cellStyle name="حساب 2 2 2 3 5 2" xfId="23627" xr:uid="{3AA6D61F-5519-4BC2-B3D9-A27027D4FAB7}"/>
    <cellStyle name="حساب 2 2 2 3 5 3" xfId="30369" xr:uid="{AE058B6E-0805-4831-B4A1-6E9A89978CA3}"/>
    <cellStyle name="حساب 2 2 2 3 6" xfId="19116" xr:uid="{FA69717C-F515-4D04-95E7-26664EFDA168}"/>
    <cellStyle name="حساب 2 2 2 3 7" xfId="30362" xr:uid="{4A7CA326-1D32-40A7-B3A4-139DB7FFD92B}"/>
    <cellStyle name="حساب 2 2 2 3 8" xfId="38485" xr:uid="{7566DF0E-DF19-4E94-8CAA-8CC88B956C15}"/>
    <cellStyle name="حساب 2 2 2 4" xfId="14173" xr:uid="{5D8E433A-3ABA-465B-8A7C-F3F62C81D3EB}"/>
    <cellStyle name="حساب 2 2 2 4 2" xfId="21147" xr:uid="{ECA4BC65-EEFA-4D57-9255-2B79D7DBE4EA}"/>
    <cellStyle name="حساب 2 2 2 4 2 2" xfId="23631" xr:uid="{F43E7A66-97ED-43B8-AB73-E752F150DBB7}"/>
    <cellStyle name="حساب 2 2 2 4 2 3" xfId="30371" xr:uid="{5A43EA4E-3D09-4D3A-BE5F-792206ED9CAF}"/>
    <cellStyle name="حساب 2 2 2 4 3" xfId="19120" xr:uid="{3FABE55F-1B20-4BD4-8F13-0E8774986643}"/>
    <cellStyle name="حساب 2 2 2 4 4" xfId="30370" xr:uid="{719365CE-934C-481B-BC8B-2908E53788EF}"/>
    <cellStyle name="حساب 2 2 2 4 5" xfId="38489" xr:uid="{4AB1DC86-2881-402E-80B9-497ED6447E95}"/>
    <cellStyle name="حساب 2 2 2 5" xfId="15202" xr:uid="{8DA6FC5F-DD12-4CC8-AB0E-B848D2531B50}"/>
    <cellStyle name="حساب 2 2 2 5 2" xfId="21148" xr:uid="{F50FAA7D-8552-42DB-9028-1458E09A253E}"/>
    <cellStyle name="حساب 2 2 2 5 2 2" xfId="23632" xr:uid="{9433DB6D-4329-487B-947A-3BC2C8D764C9}"/>
    <cellStyle name="حساب 2 2 2 5 2 3" xfId="30373" xr:uid="{60FC6D24-7026-445A-AADB-391CDE0E9C63}"/>
    <cellStyle name="حساب 2 2 2 5 3" xfId="19121" xr:uid="{58EEAB2A-1B13-40E1-9C72-28A6A32543CD}"/>
    <cellStyle name="حساب 2 2 2 5 4" xfId="30372" xr:uid="{096306F5-D379-4F44-906D-8EA2F6FF1638}"/>
    <cellStyle name="حساب 2 2 2 5 5" xfId="38490" xr:uid="{3C1B27A8-2181-409E-AAA5-7812324F0728}"/>
    <cellStyle name="حساب 2 2 2 6" xfId="15650" xr:uid="{B95F8075-180D-4210-8CA0-7AEFB466FD7D}"/>
    <cellStyle name="حساب 2 2 2 6 2" xfId="21149" xr:uid="{FD5E7588-C69A-43FA-98EC-E6835D73FDAA}"/>
    <cellStyle name="حساب 2 2 2 6 2 2" xfId="23633" xr:uid="{BC2EFE75-99BE-4F23-8243-E012BB2A7B5C}"/>
    <cellStyle name="حساب 2 2 2 6 2 3" xfId="30375" xr:uid="{0F8B6070-563B-42BA-A6A6-68FDA82D2EB0}"/>
    <cellStyle name="حساب 2 2 2 6 3" xfId="19122" xr:uid="{B176C16C-BD9F-4247-91C4-C7152E130428}"/>
    <cellStyle name="حساب 2 2 2 6 4" xfId="30374" xr:uid="{C1FE400A-D983-4725-B91E-BA7D2845DD89}"/>
    <cellStyle name="حساب 2 2 2 6 5" xfId="38491" xr:uid="{87074142-72C0-42B2-9377-60D6D94F916C}"/>
    <cellStyle name="حساب 2 2 2 7" xfId="21134" xr:uid="{FA9C4AFA-A8C6-4B16-9131-B55D07B2E996}"/>
    <cellStyle name="حساب 2 2 2 7 2" xfId="23618" xr:uid="{99CBA7EE-FB82-415C-B465-39483F19B65C}"/>
    <cellStyle name="حساب 2 2 2 7 3" xfId="30376" xr:uid="{E4E5FBE3-A2DC-4975-8F5D-2A4D55C4DB40}"/>
    <cellStyle name="حساب 2 2 2 8" xfId="19107" xr:uid="{22AB39DD-D55A-49D2-8A53-3C2DAC8BC9E5}"/>
    <cellStyle name="حساب 2 2 2 9" xfId="30345" xr:uid="{05873F2B-67C3-48B4-AB82-43514B03268E}"/>
    <cellStyle name="حساب 2 2 3" xfId="13760" xr:uid="{BE0C31BD-5FEC-4948-A74B-D4E06F9EEB1C}"/>
    <cellStyle name="حساب 2 2 3 2" xfId="13761" xr:uid="{AF2663F2-3033-4CA4-BE56-AEA345D57560}"/>
    <cellStyle name="حساب 2 2 3 2 2" xfId="14178" xr:uid="{30F3C30D-9D62-489B-B2A2-03CAD1B4432A}"/>
    <cellStyle name="حساب 2 2 3 2 2 2" xfId="21152" xr:uid="{AAD50B73-8924-40D5-B106-84F1015AE811}"/>
    <cellStyle name="حساب 2 2 3 2 2 2 2" xfId="23636" xr:uid="{DC066135-F9FC-44D1-80EE-E1005FA054FA}"/>
    <cellStyle name="حساب 2 2 3 2 2 2 3" xfId="30380" xr:uid="{9E842A05-4DF8-4E47-83E7-95C264DC3A61}"/>
    <cellStyle name="حساب 2 2 3 2 2 3" xfId="19125" xr:uid="{8C24F7D0-7A00-4B45-AF9B-FA96CE7AAF26}"/>
    <cellStyle name="حساب 2 2 3 2 2 4" xfId="30379" xr:uid="{ACBD2422-EE95-4935-A6E6-0D732BCF3C12}"/>
    <cellStyle name="حساب 2 2 3 2 2 5" xfId="38494" xr:uid="{B4CAFF41-9577-4DB2-93A1-8251574EC66B}"/>
    <cellStyle name="حساب 2 2 3 2 3" xfId="15207" xr:uid="{9E866E40-3E95-4117-979E-B324911EF9FF}"/>
    <cellStyle name="حساب 2 2 3 2 3 2" xfId="21153" xr:uid="{E1D3317F-7ED7-4C73-8A52-6863EC98C9C3}"/>
    <cellStyle name="حساب 2 2 3 2 3 2 2" xfId="23637" xr:uid="{6D74FE49-D758-4116-B4E6-9733B46EAB49}"/>
    <cellStyle name="حساب 2 2 3 2 3 2 3" xfId="30382" xr:uid="{9242A26C-FDF7-46AE-ACC1-13768E7E4688}"/>
    <cellStyle name="حساب 2 2 3 2 3 3" xfId="19126" xr:uid="{21B14FA5-3175-4DD2-AD84-9F5EE7881730}"/>
    <cellStyle name="حساب 2 2 3 2 3 4" xfId="30381" xr:uid="{395F385C-E3DB-4BA9-AEB7-BB12FC602499}"/>
    <cellStyle name="حساب 2 2 3 2 3 5" xfId="38495" xr:uid="{6031D180-3CF4-433F-905D-F3AB47DDC44B}"/>
    <cellStyle name="حساب 2 2 3 2 4" xfId="15655" xr:uid="{434A94CB-6F46-484F-AB76-2EAF7C7CC6CC}"/>
    <cellStyle name="حساب 2 2 3 2 4 2" xfId="21154" xr:uid="{A4E91E30-5C89-4F0F-82CF-4F2C6A7D98C8}"/>
    <cellStyle name="حساب 2 2 3 2 4 2 2" xfId="23638" xr:uid="{3167DF5B-E195-425A-BF1A-D9BB1701C7F5}"/>
    <cellStyle name="حساب 2 2 3 2 4 2 3" xfId="30384" xr:uid="{3D5B8A9D-1D59-43B7-8A73-E0059F5698FF}"/>
    <cellStyle name="حساب 2 2 3 2 4 3" xfId="19127" xr:uid="{7128C42D-966D-4311-ABA5-A61090F7FCD5}"/>
    <cellStyle name="حساب 2 2 3 2 4 4" xfId="30383" xr:uid="{17D9ACE5-16CE-4654-BD95-9A76A0FE3843}"/>
    <cellStyle name="حساب 2 2 3 2 4 5" xfId="38496" xr:uid="{984B815B-5938-4732-8CE0-3FDD178E2A3C}"/>
    <cellStyle name="حساب 2 2 3 2 5" xfId="21151" xr:uid="{92ADF352-D1E1-4EEF-A098-20A8E67FF895}"/>
    <cellStyle name="حساب 2 2 3 2 5 2" xfId="23635" xr:uid="{7E7E027C-0FC5-4ACC-84DE-78C6244FF552}"/>
    <cellStyle name="حساب 2 2 3 2 5 3" xfId="30385" xr:uid="{0F1B1027-74C3-4FA8-832E-36FA018DF121}"/>
    <cellStyle name="حساب 2 2 3 2 6" xfId="19124" xr:uid="{05B7F25B-6C04-4475-A22C-3F080C54378B}"/>
    <cellStyle name="حساب 2 2 3 2 7" xfId="30378" xr:uid="{4C2D93C7-7F79-4599-900C-F2BF956E34DF}"/>
    <cellStyle name="حساب 2 2 3 2 8" xfId="38493" xr:uid="{C125765F-8C1F-4264-A5D6-A3A9F2AD9A71}"/>
    <cellStyle name="حساب 2 2 3 3" xfId="14177" xr:uid="{895F0F7D-B500-4A92-A07F-23FEF728A899}"/>
    <cellStyle name="حساب 2 2 3 3 2" xfId="21155" xr:uid="{CD143134-63EC-47D4-A470-3743F70EFD2D}"/>
    <cellStyle name="حساب 2 2 3 3 2 2" xfId="23639" xr:uid="{DA677F64-4A26-46C3-9506-FA7FC96E6350}"/>
    <cellStyle name="حساب 2 2 3 3 2 3" xfId="30387" xr:uid="{F9B456B0-CF2D-45B0-B161-FDD2813ABBA6}"/>
    <cellStyle name="حساب 2 2 3 3 3" xfId="19128" xr:uid="{FE31BDFC-D169-4599-9D56-9434212715A5}"/>
    <cellStyle name="حساب 2 2 3 3 4" xfId="30386" xr:uid="{B96361B2-7804-4898-807E-64B6A3802EFE}"/>
    <cellStyle name="حساب 2 2 3 3 5" xfId="38497" xr:uid="{01B12923-CD1D-4AF8-AD72-7C319A7EDDF7}"/>
    <cellStyle name="حساب 2 2 3 4" xfId="15206" xr:uid="{DAE32154-D96D-4860-BD06-DE47E4B99068}"/>
    <cellStyle name="حساب 2 2 3 4 2" xfId="21156" xr:uid="{456A5736-03B5-4C14-B5F1-9EE7CD302D40}"/>
    <cellStyle name="حساب 2 2 3 4 2 2" xfId="23640" xr:uid="{2A107C44-57C6-43ED-AA25-A6A051C1052C}"/>
    <cellStyle name="حساب 2 2 3 4 2 3" xfId="30389" xr:uid="{2345C6D8-FE93-41EE-96F0-AD9FFDE39B47}"/>
    <cellStyle name="حساب 2 2 3 4 3" xfId="19129" xr:uid="{7D8BBBF2-4C46-4B3C-B7DC-2B1CD380C0CB}"/>
    <cellStyle name="حساب 2 2 3 4 4" xfId="30388" xr:uid="{A4D666E4-A875-4ADC-A8D3-D943218CED7A}"/>
    <cellStyle name="حساب 2 2 3 4 5" xfId="38498" xr:uid="{0A0CBFE2-B191-4145-9E26-29A67857CDDF}"/>
    <cellStyle name="حساب 2 2 3 5" xfId="15654" xr:uid="{B87B0192-322D-43A6-8D07-B520D10374F7}"/>
    <cellStyle name="حساب 2 2 3 5 2" xfId="21157" xr:uid="{833A3E64-F557-4F2B-B3B8-9F831A2E6011}"/>
    <cellStyle name="حساب 2 2 3 5 2 2" xfId="23641" xr:uid="{9E501350-EE99-4331-BC58-266C19A848EA}"/>
    <cellStyle name="حساب 2 2 3 5 2 3" xfId="30391" xr:uid="{DDDAFAF3-254C-48F5-B0B5-4F8FC52002F3}"/>
    <cellStyle name="حساب 2 2 3 5 3" xfId="19130" xr:uid="{6CA5386B-67CF-4CAD-A921-A85D92C181D9}"/>
    <cellStyle name="حساب 2 2 3 5 4" xfId="30390" xr:uid="{A190C717-E686-4925-A39B-713137265313}"/>
    <cellStyle name="حساب 2 2 3 5 5" xfId="38499" xr:uid="{CEE28EB8-CE57-4CB5-B163-DCF47865D623}"/>
    <cellStyle name="حساب 2 2 3 6" xfId="21150" xr:uid="{8CBE3599-626A-453A-98E4-E45B04B5AD31}"/>
    <cellStyle name="حساب 2 2 3 6 2" xfId="23634" xr:uid="{0A70ABB9-FFEC-4FB3-8753-2D0BF22E6ACA}"/>
    <cellStyle name="حساب 2 2 3 6 3" xfId="30392" xr:uid="{889F88A6-14C5-4551-AE9A-CBDA6194EA25}"/>
    <cellStyle name="حساب 2 2 3 7" xfId="19123" xr:uid="{B382471D-52ED-4BB2-B34F-A9FEC3217578}"/>
    <cellStyle name="حساب 2 2 3 8" xfId="30377" xr:uid="{A790AFEF-AF6D-47D0-B0BF-F68F87345219}"/>
    <cellStyle name="حساب 2 2 3 9" xfId="38492" xr:uid="{74005C0F-76FB-49C0-BF77-2A52A4713C34}"/>
    <cellStyle name="حساب 2 2 4" xfId="13762" xr:uid="{D3A7E73F-247C-49E1-8D5F-653192533095}"/>
    <cellStyle name="حساب 2 2 4 2" xfId="13763" xr:uid="{30609388-1544-4DFE-9574-E8C6879FBD2D}"/>
    <cellStyle name="حساب 2 2 4 2 2" xfId="14180" xr:uid="{E3F9FD3D-24C4-4B63-BD0F-CEA73BC27C6B}"/>
    <cellStyle name="حساب 2 2 4 2 2 2" xfId="21160" xr:uid="{90956C77-44D9-42D4-BCC0-64E53CAE8A03}"/>
    <cellStyle name="حساب 2 2 4 2 2 2 2" xfId="23644" xr:uid="{D0BE717D-ABB1-4F1B-85BF-89CEC317DF2B}"/>
    <cellStyle name="حساب 2 2 4 2 2 2 3" xfId="30396" xr:uid="{B7993400-8FCD-443B-89BE-F998398A7212}"/>
    <cellStyle name="حساب 2 2 4 2 2 3" xfId="19133" xr:uid="{9D3D5198-B913-41D4-996C-FF4D56DD0139}"/>
    <cellStyle name="حساب 2 2 4 2 2 4" xfId="30395" xr:uid="{703B4C4D-CC20-4BAA-8858-BF92AC7A712A}"/>
    <cellStyle name="حساب 2 2 4 2 2 5" xfId="38502" xr:uid="{A7939CD3-6D7B-4AD7-BBA0-16B0CE35AE7C}"/>
    <cellStyle name="حساب 2 2 4 2 3" xfId="15209" xr:uid="{3D027853-14AB-46B9-8491-031059C13D67}"/>
    <cellStyle name="حساب 2 2 4 2 3 2" xfId="21161" xr:uid="{80FDF2D1-E0E5-446A-AAAC-8771E1E15FC2}"/>
    <cellStyle name="حساب 2 2 4 2 3 2 2" xfId="23645" xr:uid="{99B962DA-F997-4686-BAA5-D8B10C1A336C}"/>
    <cellStyle name="حساب 2 2 4 2 3 2 3" xfId="30398" xr:uid="{28A98B01-30DB-4413-A9D2-2A23B9BA12A4}"/>
    <cellStyle name="حساب 2 2 4 2 3 3" xfId="19134" xr:uid="{B6A0ED45-09A7-4407-8546-2C4C12F5FE36}"/>
    <cellStyle name="حساب 2 2 4 2 3 4" xfId="30397" xr:uid="{279AB640-7A2C-4594-A78A-A9A0EAA0F829}"/>
    <cellStyle name="حساب 2 2 4 2 3 5" xfId="38503" xr:uid="{B3602001-7416-4617-8409-811F67A27325}"/>
    <cellStyle name="حساب 2 2 4 2 4" xfId="15657" xr:uid="{632DB5C6-F7F1-4CCA-A4B8-82D3F537C861}"/>
    <cellStyle name="حساب 2 2 4 2 4 2" xfId="21162" xr:uid="{DD110355-4562-4503-8382-0D60CDFBAB51}"/>
    <cellStyle name="حساب 2 2 4 2 4 2 2" xfId="23646" xr:uid="{49100F2E-CE4E-431D-BFF7-5B5B7DC10713}"/>
    <cellStyle name="حساب 2 2 4 2 4 2 3" xfId="30400" xr:uid="{39FE2CAB-E0D7-406B-B547-2E50AC338814}"/>
    <cellStyle name="حساب 2 2 4 2 4 3" xfId="19135" xr:uid="{B3D550E4-E354-4FDF-957E-EB583FC234AD}"/>
    <cellStyle name="حساب 2 2 4 2 4 4" xfId="30399" xr:uid="{DB1F3EF3-9BD9-44CC-BBA1-663A6AAC932F}"/>
    <cellStyle name="حساب 2 2 4 2 4 5" xfId="38504" xr:uid="{B606F905-D070-4EB3-94EC-B89D59F436F4}"/>
    <cellStyle name="حساب 2 2 4 2 5" xfId="21159" xr:uid="{F0BCCC5E-43C0-47A5-A00D-C162A75B7B81}"/>
    <cellStyle name="حساب 2 2 4 2 5 2" xfId="23643" xr:uid="{1094C52D-8D69-4E11-8E00-D6C8B5D76BA2}"/>
    <cellStyle name="حساب 2 2 4 2 5 3" xfId="30401" xr:uid="{F15BD776-43F1-4F64-A7ED-B099FDC41E24}"/>
    <cellStyle name="حساب 2 2 4 2 6" xfId="19132" xr:uid="{4E139E85-BF6A-4DA6-B49E-8A680F2B11BB}"/>
    <cellStyle name="حساب 2 2 4 2 7" xfId="30394" xr:uid="{4322508F-8B1A-482B-A753-043F8E7C8B2E}"/>
    <cellStyle name="حساب 2 2 4 2 8" xfId="38501" xr:uid="{A4393E64-9D36-4C50-B303-C62083495042}"/>
    <cellStyle name="حساب 2 2 4 3" xfId="14179" xr:uid="{DCCBE8CC-B686-4400-A737-AC37E95A07E2}"/>
    <cellStyle name="حساب 2 2 4 3 2" xfId="21163" xr:uid="{8979C9D1-AA1C-4AE9-AC6D-F5EB167A3BF6}"/>
    <cellStyle name="حساب 2 2 4 3 2 2" xfId="23647" xr:uid="{A70296DC-6337-41C1-900E-F518448F4B49}"/>
    <cellStyle name="حساب 2 2 4 3 2 3" xfId="30403" xr:uid="{4283C7CF-9444-473A-B17C-071A81D938F2}"/>
    <cellStyle name="حساب 2 2 4 3 3" xfId="19136" xr:uid="{D5CDC2D8-CAFA-4236-9C03-C9EA3AC395EA}"/>
    <cellStyle name="حساب 2 2 4 3 4" xfId="30402" xr:uid="{EB959CF4-73FE-45A4-B180-21EB80779BB7}"/>
    <cellStyle name="حساب 2 2 4 3 5" xfId="38505" xr:uid="{8487A99E-AF94-4D2F-8AC9-D7F80DC0F8AD}"/>
    <cellStyle name="حساب 2 2 4 4" xfId="15208" xr:uid="{DACD5E6C-5AAD-4153-AE82-BDA9D2F0BCBC}"/>
    <cellStyle name="حساب 2 2 4 4 2" xfId="21164" xr:uid="{4179E946-A200-42A6-8662-1E8350BEDD62}"/>
    <cellStyle name="حساب 2 2 4 4 2 2" xfId="23648" xr:uid="{550E0B2C-5659-4A32-98C8-BF182FCF5041}"/>
    <cellStyle name="حساب 2 2 4 4 2 3" xfId="30405" xr:uid="{DBBF0BA5-3840-4428-A3B1-FE4BF8D39F27}"/>
    <cellStyle name="حساب 2 2 4 4 3" xfId="19137" xr:uid="{F4AE2366-CD9F-4049-8547-697663524DA6}"/>
    <cellStyle name="حساب 2 2 4 4 4" xfId="30404" xr:uid="{05CFE81F-AFEA-43B7-BA26-074343C198D7}"/>
    <cellStyle name="حساب 2 2 4 4 5" xfId="38506" xr:uid="{4B8B581E-20F1-43E5-B70A-AF85B3F1526D}"/>
    <cellStyle name="حساب 2 2 4 5" xfId="15656" xr:uid="{B49DDF78-BF94-4024-A412-350504CC79F5}"/>
    <cellStyle name="حساب 2 2 4 5 2" xfId="21165" xr:uid="{D7A8B66C-AC27-4AAD-8295-F5018FB367E6}"/>
    <cellStyle name="حساب 2 2 4 5 2 2" xfId="23649" xr:uid="{A5333A4B-03BE-4370-9C93-18D85121ADB5}"/>
    <cellStyle name="حساب 2 2 4 5 2 3" xfId="30407" xr:uid="{5097F71A-5042-46DA-9B41-4C89813E7D3A}"/>
    <cellStyle name="حساب 2 2 4 5 3" xfId="19138" xr:uid="{6FF60EFC-1A8C-4FF6-952C-40BCFFC13FFE}"/>
    <cellStyle name="حساب 2 2 4 5 4" xfId="30406" xr:uid="{5B3D1D50-B066-4EDC-AF78-0769E1F8327E}"/>
    <cellStyle name="حساب 2 2 4 5 5" xfId="38507" xr:uid="{892E30C2-49A9-4AEF-8A9C-7F4E87F2DFA2}"/>
    <cellStyle name="حساب 2 2 4 6" xfId="21158" xr:uid="{9ED1BED9-8D75-4564-99EB-9AE467043682}"/>
    <cellStyle name="حساب 2 2 4 6 2" xfId="23642" xr:uid="{08D50F68-29A4-4ABF-ACA4-FA8C4E911A3B}"/>
    <cellStyle name="حساب 2 2 4 6 3" xfId="30408" xr:uid="{5530FF8C-E255-41F0-86FD-5B8908E64F58}"/>
    <cellStyle name="حساب 2 2 4 7" xfId="19131" xr:uid="{BB079DD0-C6CE-4F23-BD8C-B355E2F4CC24}"/>
    <cellStyle name="حساب 2 2 4 8" xfId="30393" xr:uid="{1E5DA103-73B5-46E2-9BC8-FC2D22F2E35F}"/>
    <cellStyle name="حساب 2 2 4 9" xfId="38500" xr:uid="{F7A67774-B150-410A-9C18-8869A2E25FC0}"/>
    <cellStyle name="حساب 2 2 5" xfId="13764" xr:uid="{18C0DE33-497C-4657-950D-C8EF7F2FFF9B}"/>
    <cellStyle name="حساب 2 2 5 2" xfId="14181" xr:uid="{8A4DF5F2-037C-4DB5-9BCA-EA7A8AA21479}"/>
    <cellStyle name="حساب 2 2 5 2 2" xfId="21167" xr:uid="{6A7D59CB-0FBB-4AC9-BEA7-54B98D749D94}"/>
    <cellStyle name="حساب 2 2 5 2 2 2" xfId="23651" xr:uid="{69899F7D-3CFE-478B-98AC-1831A50AED00}"/>
    <cellStyle name="حساب 2 2 5 2 2 3" xfId="30411" xr:uid="{81204F57-2E45-467A-BD7D-772A72D64971}"/>
    <cellStyle name="حساب 2 2 5 2 3" xfId="19140" xr:uid="{647E4170-1602-4448-AF1A-F4281A3ABA71}"/>
    <cellStyle name="حساب 2 2 5 2 4" xfId="30410" xr:uid="{7DC0B5E4-AA42-41EE-B09F-265BF48AB2EA}"/>
    <cellStyle name="حساب 2 2 5 2 5" xfId="38509" xr:uid="{2EE319D3-A196-4F54-9B3C-DB84EA28DF57}"/>
    <cellStyle name="حساب 2 2 5 3" xfId="15210" xr:uid="{86236624-C8E5-4E5C-A178-0D24FA3C49B1}"/>
    <cellStyle name="حساب 2 2 5 3 2" xfId="21168" xr:uid="{780E3143-CFB5-46FC-B0A1-F3BA7683EDC8}"/>
    <cellStyle name="حساب 2 2 5 3 2 2" xfId="23652" xr:uid="{D6DEDFEE-2B52-4D8E-BC2C-080A27F689DC}"/>
    <cellStyle name="حساب 2 2 5 3 2 3" xfId="30413" xr:uid="{5934B78C-84D0-4C94-8A1C-8801CE224A4C}"/>
    <cellStyle name="حساب 2 2 5 3 3" xfId="19141" xr:uid="{A4A12DE1-937B-4C12-B17C-475F3CE7C9C1}"/>
    <cellStyle name="حساب 2 2 5 3 4" xfId="30412" xr:uid="{4B26BDFB-22EA-40AE-BE7A-92FA9C841F8C}"/>
    <cellStyle name="حساب 2 2 5 3 5" xfId="38510" xr:uid="{B3318486-1C3E-4A3F-9CB3-2F9497C54BB5}"/>
    <cellStyle name="حساب 2 2 5 4" xfId="15658" xr:uid="{18D40F91-9E86-4B5C-86C1-FC9CC5AB7192}"/>
    <cellStyle name="حساب 2 2 5 4 2" xfId="21169" xr:uid="{C06FF628-A3CD-4D37-9E4A-CD3D19C16500}"/>
    <cellStyle name="حساب 2 2 5 4 2 2" xfId="23653" xr:uid="{CC889BEE-95BE-411A-BCA1-BAFCE12E14CA}"/>
    <cellStyle name="حساب 2 2 5 4 2 3" xfId="30415" xr:uid="{EDCE73A9-F590-4361-AC5F-738DDD61DB41}"/>
    <cellStyle name="حساب 2 2 5 4 3" xfId="19142" xr:uid="{7CAB376C-0CA6-4749-9AE5-016D54A101E6}"/>
    <cellStyle name="حساب 2 2 5 4 4" xfId="30414" xr:uid="{028A13B6-8392-4D2F-9748-81CAB4AB352F}"/>
    <cellStyle name="حساب 2 2 5 4 5" xfId="38511" xr:uid="{2888F7DE-6F50-4571-ADA5-E0A8DF31E649}"/>
    <cellStyle name="حساب 2 2 5 5" xfId="21166" xr:uid="{DAAE1A9A-9BFA-4595-BE70-F68A88152CDB}"/>
    <cellStyle name="حساب 2 2 5 5 2" xfId="23650" xr:uid="{B31A763F-3435-4B58-A0A3-C34DB5D17F48}"/>
    <cellStyle name="حساب 2 2 5 5 3" xfId="30416" xr:uid="{F12B58A5-C8A9-47EA-AEAB-2E93180833C1}"/>
    <cellStyle name="حساب 2 2 5 6" xfId="19139" xr:uid="{3173F673-F7A0-4B0C-95B3-0B1A634C15FD}"/>
    <cellStyle name="حساب 2 2 5 7" xfId="30409" xr:uid="{2A877C3F-88B4-4677-AA5C-4BF13DFA3F69}"/>
    <cellStyle name="حساب 2 2 5 8" xfId="38508" xr:uid="{BE544465-F67E-4A7E-A482-0B046DF8D456}"/>
    <cellStyle name="حساب 2 2 6" xfId="14172" xr:uid="{F9A782C3-2B4B-4660-87D9-7F4FA7B89744}"/>
    <cellStyle name="حساب 2 2 6 2" xfId="21170" xr:uid="{BBE189C6-6200-4DB2-BEC1-BCD7DA0279FB}"/>
    <cellStyle name="حساب 2 2 6 2 2" xfId="23654" xr:uid="{F1D5802E-EF81-47FA-9A5C-E9F68852F501}"/>
    <cellStyle name="حساب 2 2 6 2 3" xfId="30418" xr:uid="{C91AF80E-4854-4DAF-B4D9-EED69C336E34}"/>
    <cellStyle name="حساب 2 2 6 3" xfId="19143" xr:uid="{C1CEBB9B-615C-494F-B030-4B5E33509A6C}"/>
    <cellStyle name="حساب 2 2 6 4" xfId="30417" xr:uid="{291B8812-DA43-444B-8CE8-F14B77081DFF}"/>
    <cellStyle name="حساب 2 2 6 5" xfId="38512" xr:uid="{68F5B090-680E-4C66-BA67-7DDA81CFB35A}"/>
    <cellStyle name="حساب 2 2 7" xfId="15201" xr:uid="{BB2D90A3-A039-45D1-A521-F16F5BB082F8}"/>
    <cellStyle name="حساب 2 2 7 2" xfId="21171" xr:uid="{CD0A03DE-955E-4119-BECD-EE73AB6DDDE4}"/>
    <cellStyle name="حساب 2 2 7 2 2" xfId="23655" xr:uid="{20CCB5C8-E6EB-4776-8264-AC2707A11E47}"/>
    <cellStyle name="حساب 2 2 7 2 3" xfId="30420" xr:uid="{E9790850-00A8-47DC-A983-D12C905B90F8}"/>
    <cellStyle name="حساب 2 2 7 3" xfId="19144" xr:uid="{DE6CF985-7EE4-4EAE-84EE-D2EB861771D7}"/>
    <cellStyle name="حساب 2 2 7 4" xfId="30419" xr:uid="{6F5D133F-0F80-42D4-9D85-5E8D28AFDA24}"/>
    <cellStyle name="حساب 2 2 7 5" xfId="38513" xr:uid="{B0C3AFF1-C42B-4E1E-8F1B-3AB1340A6864}"/>
    <cellStyle name="حساب 2 2 8" xfId="15649" xr:uid="{E6CF19A2-6353-4704-B68C-57FA18C6F81B}"/>
    <cellStyle name="حساب 2 2 8 2" xfId="21172" xr:uid="{6CA7D4F7-B9AE-433A-B28F-250812AE8801}"/>
    <cellStyle name="حساب 2 2 8 2 2" xfId="23656" xr:uid="{7B1DEB3D-1664-46C4-BDD9-539C8446C101}"/>
    <cellStyle name="حساب 2 2 8 2 3" xfId="30422" xr:uid="{5BC1CFAF-5013-4032-A2E1-B9876228972D}"/>
    <cellStyle name="حساب 2 2 8 3" xfId="19145" xr:uid="{79A53803-E19F-4917-B08E-8405D4748635}"/>
    <cellStyle name="حساب 2 2 8 4" xfId="30421" xr:uid="{EA81901A-E6E5-44A2-858D-4A38E65C585B}"/>
    <cellStyle name="حساب 2 2 8 5" xfId="38514" xr:uid="{C6C307A1-6AE6-4075-AAF8-26FFE9A82335}"/>
    <cellStyle name="حساب 2 2 9" xfId="21133" xr:uid="{D433958C-F850-4EF3-9E3F-9FFF764602F9}"/>
    <cellStyle name="حساب 2 2 9 2" xfId="23617" xr:uid="{28D1A0D8-F326-41F1-8D7A-E8AF6F3FB094}"/>
    <cellStyle name="حساب 2 2 9 3" xfId="30423" xr:uid="{F3F1C877-65D9-46D4-81BC-FEA74D146E60}"/>
    <cellStyle name="حساب 2 3" xfId="13765" xr:uid="{9726A4D8-3BC3-41F0-BEAC-07AF1AAF8F3E}"/>
    <cellStyle name="حساب 2 3 10" xfId="38515" xr:uid="{AC5D2429-66E1-4756-A4C9-C26CEF1D3D5A}"/>
    <cellStyle name="حساب 2 3 2" xfId="13766" xr:uid="{90F8E691-C576-436D-85C1-74F6163BE83D}"/>
    <cellStyle name="حساب 2 3 2 2" xfId="13767" xr:uid="{42553A37-0DEB-415C-B567-096D247C9258}"/>
    <cellStyle name="حساب 2 3 2 2 2" xfId="14184" xr:uid="{2D74F59A-EE7E-4526-8C1A-B2C8746AE2E1}"/>
    <cellStyle name="حساب 2 3 2 2 2 2" xfId="21176" xr:uid="{46F4F366-88E8-42AF-9D17-E86BA6F29EAC}"/>
    <cellStyle name="حساب 2 3 2 2 2 2 2" xfId="23660" xr:uid="{07392145-225A-4101-8C69-1D9A378C3CA3}"/>
    <cellStyle name="حساب 2 3 2 2 2 2 3" xfId="30428" xr:uid="{4CABBD0F-B405-4FE6-82EA-F1F1E09EC32F}"/>
    <cellStyle name="حساب 2 3 2 2 2 3" xfId="19149" xr:uid="{E9873EC1-B9A5-423B-BB14-8952D1998504}"/>
    <cellStyle name="حساب 2 3 2 2 2 4" xfId="30427" xr:uid="{DDEBB645-FEED-4FE8-8595-CA609D2FE46C}"/>
    <cellStyle name="حساب 2 3 2 2 2 5" xfId="38518" xr:uid="{E0C19745-EC13-485F-BE32-D50C3D681285}"/>
    <cellStyle name="حساب 2 3 2 2 3" xfId="15213" xr:uid="{1549A1B1-5C76-4D9A-BEAE-3AF70456D008}"/>
    <cellStyle name="حساب 2 3 2 2 3 2" xfId="21177" xr:uid="{5854A5DE-63F9-4E1E-B8C0-22ADB62F204E}"/>
    <cellStyle name="حساب 2 3 2 2 3 2 2" xfId="23661" xr:uid="{2B512062-44DD-4141-B96D-34145BA00007}"/>
    <cellStyle name="حساب 2 3 2 2 3 2 3" xfId="30430" xr:uid="{34B8947F-A145-4E7B-973F-3CEAF7A3F64A}"/>
    <cellStyle name="حساب 2 3 2 2 3 3" xfId="19150" xr:uid="{D77907C0-E5D9-482A-A326-F03C2BEB7EC1}"/>
    <cellStyle name="حساب 2 3 2 2 3 4" xfId="30429" xr:uid="{C05F6CF2-CC17-47B0-9B9E-0BF24E8CCCE2}"/>
    <cellStyle name="حساب 2 3 2 2 3 5" xfId="38519" xr:uid="{9CBCA37E-C4A4-461C-AC68-792DA1DE7ADC}"/>
    <cellStyle name="حساب 2 3 2 2 4" xfId="15661" xr:uid="{4049F2C0-959E-451C-9277-D5C0D6E42A72}"/>
    <cellStyle name="حساب 2 3 2 2 4 2" xfId="21178" xr:uid="{48D2A858-69ED-42FA-9B13-61ABA3A530ED}"/>
    <cellStyle name="حساب 2 3 2 2 4 2 2" xfId="23662" xr:uid="{BC2A5AB7-AADF-473E-AF25-FA72B136EA81}"/>
    <cellStyle name="حساب 2 3 2 2 4 2 3" xfId="30432" xr:uid="{F2AB04CE-ABBD-4E96-85A9-F24C9A22738D}"/>
    <cellStyle name="حساب 2 3 2 2 4 3" xfId="19151" xr:uid="{5A94A8E8-3618-4F11-8334-0162BBBCAB52}"/>
    <cellStyle name="حساب 2 3 2 2 4 4" xfId="30431" xr:uid="{17379A5B-E12F-4E79-A5FC-1D6CD3555979}"/>
    <cellStyle name="حساب 2 3 2 2 4 5" xfId="38520" xr:uid="{C0647266-30AA-4812-94A5-6279C97977CA}"/>
    <cellStyle name="حساب 2 3 2 2 5" xfId="21175" xr:uid="{71CFA0A6-BBCB-41CF-B4AA-1D55590C4C94}"/>
    <cellStyle name="حساب 2 3 2 2 5 2" xfId="23659" xr:uid="{87B167A3-FA1C-485F-8E21-0B4927E49B3E}"/>
    <cellStyle name="حساب 2 3 2 2 5 3" xfId="30433" xr:uid="{C96BF272-E415-4043-ABA4-2986296412C1}"/>
    <cellStyle name="حساب 2 3 2 2 6" xfId="19148" xr:uid="{FAF4564A-8BC7-4619-A817-6B6BEC7BDB0C}"/>
    <cellStyle name="حساب 2 3 2 2 7" xfId="30426" xr:uid="{11B448A5-947A-4CBC-B799-A334F64868B4}"/>
    <cellStyle name="حساب 2 3 2 2 8" xfId="38517" xr:uid="{5F185A79-3BCB-4222-BF3D-7CD7248AE002}"/>
    <cellStyle name="حساب 2 3 2 3" xfId="14183" xr:uid="{50F1F8AB-9B22-4634-AFA6-9C2B81CE974E}"/>
    <cellStyle name="حساب 2 3 2 3 2" xfId="21179" xr:uid="{1AD260BB-0342-4E75-8620-C3D8C151F51E}"/>
    <cellStyle name="حساب 2 3 2 3 2 2" xfId="23663" xr:uid="{1F9A66EF-8160-4638-BD76-6726D061A10F}"/>
    <cellStyle name="حساب 2 3 2 3 2 3" xfId="30435" xr:uid="{98585ED9-F379-441A-8F2E-76B87173A9EB}"/>
    <cellStyle name="حساب 2 3 2 3 3" xfId="19152" xr:uid="{EAE892F6-244D-49E6-8207-7094937FCF85}"/>
    <cellStyle name="حساب 2 3 2 3 4" xfId="30434" xr:uid="{7E04E5BF-194B-4CDC-8A6C-CF8CF6F60455}"/>
    <cellStyle name="حساب 2 3 2 3 5" xfId="38521" xr:uid="{4188270C-3F1E-4C87-9029-79CD3D872865}"/>
    <cellStyle name="حساب 2 3 2 4" xfId="15212" xr:uid="{B34AFF06-7641-4D1C-A5DD-E28FE64A0E21}"/>
    <cellStyle name="حساب 2 3 2 4 2" xfId="21180" xr:uid="{FFD00415-B6BC-456C-9B48-4F690BF30AB1}"/>
    <cellStyle name="حساب 2 3 2 4 2 2" xfId="23664" xr:uid="{706CC706-7F51-429C-B77C-AA871C05D8F6}"/>
    <cellStyle name="حساب 2 3 2 4 2 3" xfId="30437" xr:uid="{B1857ED1-D35B-4CF4-9666-D61FD7264A2D}"/>
    <cellStyle name="حساب 2 3 2 4 3" xfId="19153" xr:uid="{16E6F41F-0889-449B-AC32-52370CF1ED2C}"/>
    <cellStyle name="حساب 2 3 2 4 4" xfId="30436" xr:uid="{F67CD0A2-890E-4FCB-9495-85B722504B05}"/>
    <cellStyle name="حساب 2 3 2 4 5" xfId="38522" xr:uid="{B728F79B-A482-4F03-9A49-7883C36AA768}"/>
    <cellStyle name="حساب 2 3 2 5" xfId="15660" xr:uid="{8A1654A3-7C8C-4BFC-8708-2775B101C04E}"/>
    <cellStyle name="حساب 2 3 2 5 2" xfId="21181" xr:uid="{17540261-C692-4446-B22E-890A68772511}"/>
    <cellStyle name="حساب 2 3 2 5 2 2" xfId="23665" xr:uid="{B1BBE50D-6606-40F4-AB05-087E3636147D}"/>
    <cellStyle name="حساب 2 3 2 5 2 3" xfId="30439" xr:uid="{EFBF8E7A-6D22-411A-B9E7-03F7C9ED5C2D}"/>
    <cellStyle name="حساب 2 3 2 5 3" xfId="19154" xr:uid="{117E3000-FFA2-4559-AA4F-A1551160241F}"/>
    <cellStyle name="حساب 2 3 2 5 4" xfId="30438" xr:uid="{704EE1FB-9A8C-4AD0-8C10-FEE154967A4D}"/>
    <cellStyle name="حساب 2 3 2 5 5" xfId="38523" xr:uid="{D86BD515-042A-4D05-B780-B952EE8227EC}"/>
    <cellStyle name="حساب 2 3 2 6" xfId="21174" xr:uid="{141B0627-F271-45AC-9ACE-2C74C78FE756}"/>
    <cellStyle name="حساب 2 3 2 6 2" xfId="23658" xr:uid="{374C6878-7321-47EC-AC78-EB1CD5F133AC}"/>
    <cellStyle name="حساب 2 3 2 6 3" xfId="30440" xr:uid="{4885CF0C-C939-4B82-82C0-4E768AB9CD9A}"/>
    <cellStyle name="حساب 2 3 2 7" xfId="19147" xr:uid="{36D89377-D1E7-4FE3-AB91-75D050D8204A}"/>
    <cellStyle name="حساب 2 3 2 8" xfId="30425" xr:uid="{98CBE1DA-A5E5-41E6-8E55-F4BEB652B61D}"/>
    <cellStyle name="حساب 2 3 2 9" xfId="38516" xr:uid="{15D1D9E4-E82C-430C-B3A3-624330D941AD}"/>
    <cellStyle name="حساب 2 3 3" xfId="13768" xr:uid="{25D6719E-74B4-4EF1-9B73-A3B3576D889A}"/>
    <cellStyle name="حساب 2 3 3 2" xfId="14185" xr:uid="{EBE023C3-DC3B-4620-8BA6-FC4AFEC855E7}"/>
    <cellStyle name="حساب 2 3 3 2 2" xfId="21183" xr:uid="{B800B9B0-1717-43AD-A387-936BBB4D8828}"/>
    <cellStyle name="حساب 2 3 3 2 2 2" xfId="23667" xr:uid="{47479C6E-0971-4A9D-8B3A-6DF54E685F0B}"/>
    <cellStyle name="حساب 2 3 3 2 2 3" xfId="30443" xr:uid="{CFE9BB96-AFD2-457C-A114-55EF08EAB587}"/>
    <cellStyle name="حساب 2 3 3 2 3" xfId="19156" xr:uid="{3DDD9D77-F3A3-448D-97AE-80837F50F6AD}"/>
    <cellStyle name="حساب 2 3 3 2 4" xfId="30442" xr:uid="{6093CA87-599D-4DEB-B2E5-7928642E3C90}"/>
    <cellStyle name="حساب 2 3 3 2 5" xfId="38525" xr:uid="{38B8EBB0-4ABF-4E06-A45A-162DB8FDF6CA}"/>
    <cellStyle name="حساب 2 3 3 3" xfId="15214" xr:uid="{ADEDB3A4-32B5-400B-A5CB-D001700D2E4B}"/>
    <cellStyle name="حساب 2 3 3 3 2" xfId="21184" xr:uid="{56E2AD15-AFA6-4C60-A251-7F373DE0C6C8}"/>
    <cellStyle name="حساب 2 3 3 3 2 2" xfId="23668" xr:uid="{D927E6A9-7518-4E05-B068-0F117F60688C}"/>
    <cellStyle name="حساب 2 3 3 3 2 3" xfId="30445" xr:uid="{B12EBEB9-1605-4BC2-B1B3-C123CD365203}"/>
    <cellStyle name="حساب 2 3 3 3 3" xfId="19157" xr:uid="{9F85F6B7-DD36-4ACA-8427-9B769FFB8809}"/>
    <cellStyle name="حساب 2 3 3 3 4" xfId="30444" xr:uid="{088F4646-EBA4-4091-BEAB-89D1403D947F}"/>
    <cellStyle name="حساب 2 3 3 3 5" xfId="38526" xr:uid="{CDD35314-6D44-4295-AE23-C50F76C28B85}"/>
    <cellStyle name="حساب 2 3 3 4" xfId="15662" xr:uid="{8F93F6FA-3E7C-4689-AFD3-6558EEDEA947}"/>
    <cellStyle name="حساب 2 3 3 4 2" xfId="21185" xr:uid="{FF235D3F-B071-4F75-8EE7-D082A54164D2}"/>
    <cellStyle name="حساب 2 3 3 4 2 2" xfId="23669" xr:uid="{70C4C481-3D57-4325-918E-3D8A47F9A8AB}"/>
    <cellStyle name="حساب 2 3 3 4 2 3" xfId="30447" xr:uid="{7EE360A1-4C34-4EA8-AD6C-E61F72478B73}"/>
    <cellStyle name="حساب 2 3 3 4 3" xfId="19158" xr:uid="{40846E77-5A3D-4752-9500-97EE513326F3}"/>
    <cellStyle name="حساب 2 3 3 4 4" xfId="30446" xr:uid="{60104A5E-208D-4B4F-9DFD-08AB8B3CCB95}"/>
    <cellStyle name="حساب 2 3 3 4 5" xfId="38527" xr:uid="{90F2A5CE-91A6-4B03-A0E5-001E428B8053}"/>
    <cellStyle name="حساب 2 3 3 5" xfId="21182" xr:uid="{A57B18E4-EEDA-4B22-AD5E-74C6F5CE7FEE}"/>
    <cellStyle name="حساب 2 3 3 5 2" xfId="23666" xr:uid="{78FFF7A3-31E4-4C83-AF2C-BA81EA21D86A}"/>
    <cellStyle name="حساب 2 3 3 5 3" xfId="30448" xr:uid="{DDF843B5-FBF9-4CE4-B761-3C37E5BDB0D2}"/>
    <cellStyle name="حساب 2 3 3 6" xfId="19155" xr:uid="{D501CA16-51FB-4BD7-A9BC-CB9BB756A06C}"/>
    <cellStyle name="حساب 2 3 3 7" xfId="30441" xr:uid="{BD994738-12A7-47F5-843E-4D5471BB9927}"/>
    <cellStyle name="حساب 2 3 3 8" xfId="38524" xr:uid="{BF64D2BE-F567-4A23-A0EF-6C3B61ADEC9C}"/>
    <cellStyle name="حساب 2 3 4" xfId="14182" xr:uid="{CA393DBD-C032-486C-B47D-EFD749C0B662}"/>
    <cellStyle name="حساب 2 3 4 2" xfId="21186" xr:uid="{120BB7AC-C448-4682-908D-230CDCC91BF1}"/>
    <cellStyle name="حساب 2 3 4 2 2" xfId="23670" xr:uid="{177F3371-B924-4976-94C7-4864F8425D4C}"/>
    <cellStyle name="حساب 2 3 4 2 3" xfId="30450" xr:uid="{F5AF9282-A4D4-4D61-A4FA-C96A2D73347E}"/>
    <cellStyle name="حساب 2 3 4 3" xfId="19159" xr:uid="{65EE0E65-63CD-4B19-8A65-93CCD4784445}"/>
    <cellStyle name="حساب 2 3 4 4" xfId="30449" xr:uid="{D980680E-6779-489C-95D1-AB0B0C7F4D1D}"/>
    <cellStyle name="حساب 2 3 4 5" xfId="38528" xr:uid="{A1A21670-6C4C-467F-9C87-A7E16577B79E}"/>
    <cellStyle name="حساب 2 3 5" xfId="15211" xr:uid="{FC558B8B-FF84-46F9-9E95-7B130724386F}"/>
    <cellStyle name="حساب 2 3 5 2" xfId="21187" xr:uid="{1184A68E-4EF5-4E0D-A8D1-3784B87AB3BA}"/>
    <cellStyle name="حساب 2 3 5 2 2" xfId="23671" xr:uid="{7EA545F5-9EC0-420A-82A3-E2A4623432FF}"/>
    <cellStyle name="حساب 2 3 5 2 3" xfId="30452" xr:uid="{C61DE629-487A-42EF-A4E0-CD298FF6186F}"/>
    <cellStyle name="حساب 2 3 5 3" xfId="19160" xr:uid="{98BFDC7B-2A7E-4370-9ACE-B5BC51EAE367}"/>
    <cellStyle name="حساب 2 3 5 4" xfId="30451" xr:uid="{76582D6A-B712-4236-B1B9-00C272AC0B5A}"/>
    <cellStyle name="حساب 2 3 5 5" xfId="38529" xr:uid="{10202F5C-9EEC-4B9B-9CB4-5B69502062E6}"/>
    <cellStyle name="حساب 2 3 6" xfId="15659" xr:uid="{FB7E113C-3BDB-4CAC-9807-5B062C8ECD44}"/>
    <cellStyle name="حساب 2 3 6 2" xfId="21188" xr:uid="{B9DAD217-A1A7-46C5-B364-4B8030609F82}"/>
    <cellStyle name="حساب 2 3 6 2 2" xfId="23672" xr:uid="{F1C1ED9E-CC10-4231-BA57-4B6D93AA8410}"/>
    <cellStyle name="حساب 2 3 6 2 3" xfId="30454" xr:uid="{972D7BA5-3B29-4CA1-9561-41D3F49CB5D9}"/>
    <cellStyle name="حساب 2 3 6 3" xfId="19161" xr:uid="{537E0532-DD40-43FF-B3F2-853784D7986A}"/>
    <cellStyle name="حساب 2 3 6 4" xfId="30453" xr:uid="{88754D91-CC6C-41F3-A3FF-149995F536F4}"/>
    <cellStyle name="حساب 2 3 6 5" xfId="38530" xr:uid="{0E4220C1-3190-47FA-88DC-C6CD39C47DB1}"/>
    <cellStyle name="حساب 2 3 7" xfId="21173" xr:uid="{4D9B9783-751D-4357-B654-07BBFEE7EA3E}"/>
    <cellStyle name="حساب 2 3 7 2" xfId="23657" xr:uid="{CF5B14D9-DAAA-4363-9F83-CDCF8B93492A}"/>
    <cellStyle name="حساب 2 3 7 3" xfId="30455" xr:uid="{D7D01E9C-27B3-442E-8BEF-E927A262AA1B}"/>
    <cellStyle name="حساب 2 3 8" xfId="19146" xr:uid="{13CE2A51-FD4B-4745-BF7C-9E87ADD4C2F5}"/>
    <cellStyle name="حساب 2 3 9" xfId="30424" xr:uid="{D6E09C4D-B828-4A2E-937A-02DD8A3DBFFD}"/>
    <cellStyle name="حساب 2 4" xfId="13769" xr:uid="{36DF6A69-289C-4753-AF40-7732B4AF2E95}"/>
    <cellStyle name="حساب 2 4 2" xfId="13770" xr:uid="{60EF16C4-814E-4573-ADBA-0DDB91190235}"/>
    <cellStyle name="حساب 2 4 2 2" xfId="14187" xr:uid="{E8D8E7CA-F2A8-4F80-B9BD-23B349B98B1D}"/>
    <cellStyle name="حساب 2 4 2 2 2" xfId="21191" xr:uid="{B2DDB7BA-2D49-4CBF-9B3D-423010A7C92E}"/>
    <cellStyle name="حساب 2 4 2 2 2 2" xfId="23675" xr:uid="{3F2433B6-8A13-43E7-9699-AA62D498941D}"/>
    <cellStyle name="حساب 2 4 2 2 2 3" xfId="30459" xr:uid="{FBB7ED85-E912-4DFB-9089-B5A01D2C28F9}"/>
    <cellStyle name="حساب 2 4 2 2 3" xfId="19164" xr:uid="{E01BC209-15DC-4956-A1D7-578E952E70ED}"/>
    <cellStyle name="حساب 2 4 2 2 4" xfId="30458" xr:uid="{1BD6477E-7B6B-403E-865D-0D46AE1296BB}"/>
    <cellStyle name="حساب 2 4 2 2 5" xfId="38533" xr:uid="{B52DCCC5-73FA-450E-854D-33C1FF1D8638}"/>
    <cellStyle name="حساب 2 4 2 3" xfId="15216" xr:uid="{25FE0B11-01F7-423F-B955-E41608C87EC4}"/>
    <cellStyle name="حساب 2 4 2 3 2" xfId="21192" xr:uid="{CFACB46F-4340-413F-8A73-DEAFBC72C720}"/>
    <cellStyle name="حساب 2 4 2 3 2 2" xfId="23676" xr:uid="{2B7D5500-157D-4F23-8614-275FF2376F74}"/>
    <cellStyle name="حساب 2 4 2 3 2 3" xfId="30461" xr:uid="{2F58FAAD-C527-43FB-B9BF-0C34A27BFD1D}"/>
    <cellStyle name="حساب 2 4 2 3 3" xfId="19165" xr:uid="{CEA11C47-6ABB-4218-BC1F-4B59C5095EB2}"/>
    <cellStyle name="حساب 2 4 2 3 4" xfId="30460" xr:uid="{10BAD5A2-DBA5-49DF-9954-4B9D0794782A}"/>
    <cellStyle name="حساب 2 4 2 3 5" xfId="38534" xr:uid="{CE748AB8-C9C3-4400-860A-342472B7DF69}"/>
    <cellStyle name="حساب 2 4 2 4" xfId="15664" xr:uid="{3C809F48-A50D-494B-B8FF-BA0EC74235EA}"/>
    <cellStyle name="حساب 2 4 2 4 2" xfId="21193" xr:uid="{A335985C-A356-4B88-B95B-F645C6060FA5}"/>
    <cellStyle name="حساب 2 4 2 4 2 2" xfId="23677" xr:uid="{544B5E75-6AC9-4F5D-B2C7-1D17DCA81B50}"/>
    <cellStyle name="حساب 2 4 2 4 2 3" xfId="30463" xr:uid="{49F7BC8C-8883-4667-A420-2BB53689F7FC}"/>
    <cellStyle name="حساب 2 4 2 4 3" xfId="19166" xr:uid="{3F856657-808F-46D6-891B-CC5CE42FB32F}"/>
    <cellStyle name="حساب 2 4 2 4 4" xfId="30462" xr:uid="{238C5442-E5E6-4FB3-831E-A80EC65B7BD3}"/>
    <cellStyle name="حساب 2 4 2 4 5" xfId="38535" xr:uid="{8351D048-642D-4E44-B683-F1232518ABE8}"/>
    <cellStyle name="حساب 2 4 2 5" xfId="21190" xr:uid="{083F006A-9308-4386-8A77-F709936A1529}"/>
    <cellStyle name="حساب 2 4 2 5 2" xfId="23674" xr:uid="{E6E31B3E-88FC-431B-9C1D-75C1F5C48BE7}"/>
    <cellStyle name="حساب 2 4 2 5 3" xfId="30464" xr:uid="{D8BDAA9E-C572-44AE-9196-15A9141A82DF}"/>
    <cellStyle name="حساب 2 4 2 6" xfId="19163" xr:uid="{63973C00-639E-4CC3-9B6B-D77009BB59C4}"/>
    <cellStyle name="حساب 2 4 2 7" xfId="30457" xr:uid="{2B662665-FA0E-4044-B8EC-AFBEAACF0DC9}"/>
    <cellStyle name="حساب 2 4 2 8" xfId="38532" xr:uid="{2C85C7AB-6556-4716-8D9B-66C0ED674CAD}"/>
    <cellStyle name="حساب 2 4 3" xfId="14186" xr:uid="{72BA7D3C-A50F-4214-9444-9E97BD3F1D23}"/>
    <cellStyle name="حساب 2 4 3 2" xfId="21194" xr:uid="{2102C371-E1EA-4A81-9AC9-4DA03B0B1FBD}"/>
    <cellStyle name="حساب 2 4 3 2 2" xfId="23678" xr:uid="{2F824273-B7BE-4652-9C56-A85FAA53C5C2}"/>
    <cellStyle name="حساب 2 4 3 2 3" xfId="30466" xr:uid="{FA1145FC-F5FE-4FB3-A79B-FF103E61FE02}"/>
    <cellStyle name="حساب 2 4 3 3" xfId="19167" xr:uid="{C2546D91-089A-4EE0-AE61-B27BA9B01E46}"/>
    <cellStyle name="حساب 2 4 3 4" xfId="30465" xr:uid="{2930FAD0-1B4A-40D5-ADDA-AE5EE956D74D}"/>
    <cellStyle name="حساب 2 4 3 5" xfId="38536" xr:uid="{595F5819-2B69-4A0B-AA8C-9387DBFE6EF5}"/>
    <cellStyle name="حساب 2 4 4" xfId="15215" xr:uid="{965D7C21-E784-4FDD-BFBB-AF5AE03A5E40}"/>
    <cellStyle name="حساب 2 4 4 2" xfId="21195" xr:uid="{412BEBE8-3519-4183-9140-8E24704CD70D}"/>
    <cellStyle name="حساب 2 4 4 2 2" xfId="23679" xr:uid="{89087383-E14B-45E9-8926-D409A5DE1792}"/>
    <cellStyle name="حساب 2 4 4 2 3" xfId="30468" xr:uid="{64E0319A-F3CF-437E-801D-FA2A733A0C60}"/>
    <cellStyle name="حساب 2 4 4 3" xfId="19168" xr:uid="{974C8E1A-407A-4167-AAD9-9E9D83422984}"/>
    <cellStyle name="حساب 2 4 4 4" xfId="30467" xr:uid="{33854C9E-9B3C-4F4C-95CE-34A4218E7E76}"/>
    <cellStyle name="حساب 2 4 4 5" xfId="38537" xr:uid="{115A6939-FF1B-468B-940C-3D45A01CBF08}"/>
    <cellStyle name="حساب 2 4 5" xfId="15663" xr:uid="{7612F0BC-2544-4130-A1FE-426F3B6FA19F}"/>
    <cellStyle name="حساب 2 4 5 2" xfId="21196" xr:uid="{71B38868-5AA8-466F-BED6-B44066D2AA6E}"/>
    <cellStyle name="حساب 2 4 5 2 2" xfId="23680" xr:uid="{2FEA3B68-97CC-4BED-812E-2A9BA740B932}"/>
    <cellStyle name="حساب 2 4 5 2 3" xfId="30470" xr:uid="{E10D66C6-958E-40A6-826A-B4A9432150C3}"/>
    <cellStyle name="حساب 2 4 5 3" xfId="19169" xr:uid="{E79AF936-6D02-4ADC-B53E-79EFE023591B}"/>
    <cellStyle name="حساب 2 4 5 4" xfId="30469" xr:uid="{D20FE09E-F578-4846-A7C1-7F27A61D0206}"/>
    <cellStyle name="حساب 2 4 5 5" xfId="38538" xr:uid="{C68B3E7C-9F35-47DD-833B-5C623E4C8434}"/>
    <cellStyle name="حساب 2 4 6" xfId="21189" xr:uid="{1EBF71A4-9932-474D-AA76-F64CD793D1EA}"/>
    <cellStyle name="حساب 2 4 6 2" xfId="23673" xr:uid="{2CE722AC-1D1F-4C92-9F30-7E3EE84339D1}"/>
    <cellStyle name="حساب 2 4 6 3" xfId="30471" xr:uid="{9C1EE44F-57B0-42AB-9252-2789397954F7}"/>
    <cellStyle name="حساب 2 4 7" xfId="19162" xr:uid="{0B2C39EB-EE4E-487D-B541-9F44A20E42A4}"/>
    <cellStyle name="حساب 2 4 8" xfId="30456" xr:uid="{7FC22FB8-6223-4A65-9458-2F868CCC7239}"/>
    <cellStyle name="حساب 2 4 9" xfId="38531" xr:uid="{DCA0791C-78A0-4E4C-A4AF-361BC32F98DA}"/>
    <cellStyle name="حساب 2 5" xfId="13771" xr:uid="{2861035B-5BA6-4E3C-BF48-F8A9B407326D}"/>
    <cellStyle name="حساب 2 5 2" xfId="13772" xr:uid="{4A92BDE2-EB17-4F9A-AD19-BE72804D5840}"/>
    <cellStyle name="حساب 2 5 2 2" xfId="14189" xr:uid="{81CE728C-EB38-4E54-AB73-97880E86E63A}"/>
    <cellStyle name="حساب 2 5 2 2 2" xfId="21199" xr:uid="{E020E3CA-E087-43DB-9E02-84D0200C1389}"/>
    <cellStyle name="حساب 2 5 2 2 2 2" xfId="23683" xr:uid="{FBB8F5F1-ED77-46A4-A015-0FF82ED7F876}"/>
    <cellStyle name="حساب 2 5 2 2 2 3" xfId="30475" xr:uid="{DBC49541-7E4B-489C-BE9D-C6A9B89AFAF9}"/>
    <cellStyle name="حساب 2 5 2 2 3" xfId="19172" xr:uid="{F5824890-09A5-4B53-A5B8-E4F403B5FC41}"/>
    <cellStyle name="حساب 2 5 2 2 4" xfId="30474" xr:uid="{EB0A4A86-1DE3-49FE-8013-D2F6F45AAD90}"/>
    <cellStyle name="حساب 2 5 2 2 5" xfId="38541" xr:uid="{0D7AA438-A1B2-4EB1-86AF-54B1AED3DD6C}"/>
    <cellStyle name="حساب 2 5 2 3" xfId="15218" xr:uid="{8DD2AC9F-6D23-4CD7-8800-C645854A2A78}"/>
    <cellStyle name="حساب 2 5 2 3 2" xfId="21200" xr:uid="{A0C18427-B56B-4FBA-AD4F-0B226F84F928}"/>
    <cellStyle name="حساب 2 5 2 3 2 2" xfId="23684" xr:uid="{D07D7C7D-546F-4E10-BA5F-2E5CBCB88FA4}"/>
    <cellStyle name="حساب 2 5 2 3 2 3" xfId="30477" xr:uid="{CC705A63-329A-44B9-9911-E57ADD2E9873}"/>
    <cellStyle name="حساب 2 5 2 3 3" xfId="19173" xr:uid="{F0B8410C-FF4F-49F3-A591-80350FE51FEC}"/>
    <cellStyle name="حساب 2 5 2 3 4" xfId="30476" xr:uid="{B25386D1-89F0-4722-9CBC-10C2CC2B272B}"/>
    <cellStyle name="حساب 2 5 2 3 5" xfId="38542" xr:uid="{F31EF569-26E7-48AA-AE44-5A37859F26D3}"/>
    <cellStyle name="حساب 2 5 2 4" xfId="15666" xr:uid="{C345237F-D77D-4299-8FF1-7218554D8574}"/>
    <cellStyle name="حساب 2 5 2 4 2" xfId="21201" xr:uid="{1397A7DD-67E4-4637-8F23-68E20BED97F6}"/>
    <cellStyle name="حساب 2 5 2 4 2 2" xfId="23685" xr:uid="{7F14B3FD-064D-4246-8A55-590271D6A5E7}"/>
    <cellStyle name="حساب 2 5 2 4 2 3" xfId="30479" xr:uid="{2B21F2F5-7556-413E-8AD2-E609D3F11B2D}"/>
    <cellStyle name="حساب 2 5 2 4 3" xfId="19174" xr:uid="{A22169A0-BDD1-4A17-BF8D-A2B6D8680760}"/>
    <cellStyle name="حساب 2 5 2 4 4" xfId="30478" xr:uid="{9D9A61C9-93A2-4144-8E24-DE2347ABE886}"/>
    <cellStyle name="حساب 2 5 2 4 5" xfId="38543" xr:uid="{9C6408D8-159D-404B-B2F2-2DD0F7D34C87}"/>
    <cellStyle name="حساب 2 5 2 5" xfId="21198" xr:uid="{212C308F-9784-4FAE-B343-06EF3A681804}"/>
    <cellStyle name="حساب 2 5 2 5 2" xfId="23682" xr:uid="{26BDFE3C-8D37-4A25-AC9C-CBAC95963352}"/>
    <cellStyle name="حساب 2 5 2 5 3" xfId="30480" xr:uid="{57DAAB65-A178-4A0D-9AC4-B7868A0E69A4}"/>
    <cellStyle name="حساب 2 5 2 6" xfId="19171" xr:uid="{73DD0F27-A809-4F73-8F92-4E15701D88AD}"/>
    <cellStyle name="حساب 2 5 2 7" xfId="30473" xr:uid="{95098295-B25C-487E-A72B-D1291F1BB3E5}"/>
    <cellStyle name="حساب 2 5 2 8" xfId="38540" xr:uid="{8D26790C-66C1-4B26-94DC-8A745F7C9321}"/>
    <cellStyle name="حساب 2 5 3" xfId="14188" xr:uid="{1F5379BD-B1C8-4EB4-99A1-7E890753AC1F}"/>
    <cellStyle name="حساب 2 5 3 2" xfId="21202" xr:uid="{8A21C74C-6A1D-42F9-A54D-3F7DFC69714B}"/>
    <cellStyle name="حساب 2 5 3 2 2" xfId="23686" xr:uid="{635ECC48-919E-4E31-9060-71BBC5937EF3}"/>
    <cellStyle name="حساب 2 5 3 2 3" xfId="30482" xr:uid="{2F999456-D941-46C5-8662-7C1B39429968}"/>
    <cellStyle name="حساب 2 5 3 3" xfId="19175" xr:uid="{C0A4A7AE-1A44-4B0C-A1B4-9ECF3EED9A58}"/>
    <cellStyle name="حساب 2 5 3 4" xfId="30481" xr:uid="{FE0F8638-0934-4C3F-98D0-6F6131D3D23C}"/>
    <cellStyle name="حساب 2 5 3 5" xfId="38544" xr:uid="{9B01CC9F-E196-41C3-BF40-F926CE51526E}"/>
    <cellStyle name="حساب 2 5 4" xfId="15217" xr:uid="{13861A23-55CF-4A9B-8EC3-2B2784C28A18}"/>
    <cellStyle name="حساب 2 5 4 2" xfId="21203" xr:uid="{6EF0846D-714A-4F8D-8D75-2ED86C533849}"/>
    <cellStyle name="حساب 2 5 4 2 2" xfId="23687" xr:uid="{2FFFDFCD-8272-457A-86DD-D119782FD59E}"/>
    <cellStyle name="حساب 2 5 4 2 3" xfId="30484" xr:uid="{D8FFC150-BD64-4E54-A92D-9876407E9F18}"/>
    <cellStyle name="حساب 2 5 4 3" xfId="19176" xr:uid="{B8E95CC5-0592-4EE2-94EC-3ED7BD306FB6}"/>
    <cellStyle name="حساب 2 5 4 4" xfId="30483" xr:uid="{6BD916BD-C7DE-470C-A70B-55176A505143}"/>
    <cellStyle name="حساب 2 5 4 5" xfId="38545" xr:uid="{2BC12424-6895-44B3-954C-B07BCF23703E}"/>
    <cellStyle name="حساب 2 5 5" xfId="15665" xr:uid="{4D711782-2AAE-4E01-AE94-663BC84A2D7F}"/>
    <cellStyle name="حساب 2 5 5 2" xfId="21204" xr:uid="{B5B01F61-2B4D-4732-9259-14BEFD1E92D2}"/>
    <cellStyle name="حساب 2 5 5 2 2" xfId="23688" xr:uid="{6AA2DCB8-8F89-44BD-A130-ED76864EC59F}"/>
    <cellStyle name="حساب 2 5 5 2 3" xfId="30486" xr:uid="{F1FE9786-0EE2-42E5-B75A-27879C01B213}"/>
    <cellStyle name="حساب 2 5 5 3" xfId="19177" xr:uid="{55AC3990-6A05-41E5-847D-C8867DB158A8}"/>
    <cellStyle name="حساب 2 5 5 4" xfId="30485" xr:uid="{02F5CEB6-B532-4955-8DBB-4B4CEE37B753}"/>
    <cellStyle name="حساب 2 5 5 5" xfId="38546" xr:uid="{5F9CD76F-78AF-42D3-8210-BD1C25132ABB}"/>
    <cellStyle name="حساب 2 5 6" xfId="21197" xr:uid="{B8377F17-92FA-4B53-8DED-6EDBC88019D3}"/>
    <cellStyle name="حساب 2 5 6 2" xfId="23681" xr:uid="{373BE410-50A3-44C4-8D95-A221E46DEE7F}"/>
    <cellStyle name="حساب 2 5 6 3" xfId="30487" xr:uid="{6CBDE860-5766-4405-9E87-87B0D24C237C}"/>
    <cellStyle name="حساب 2 5 7" xfId="19170" xr:uid="{2639D5F9-3276-4C13-8855-D9B1564FD82B}"/>
    <cellStyle name="حساب 2 5 8" xfId="30472" xr:uid="{1A6B090E-4228-4C25-A7D9-6EFC3CAD1359}"/>
    <cellStyle name="حساب 2 5 9" xfId="38539" xr:uid="{08E7998A-65EE-4D79-A1EA-6EAC518CE6BA}"/>
    <cellStyle name="حساب 2 6" xfId="13773" xr:uid="{1206B6B9-4D28-4A37-9962-2E80C0A90F04}"/>
    <cellStyle name="حساب 2 6 2" xfId="14190" xr:uid="{67075069-47D0-451A-B73C-C906F389ECB7}"/>
    <cellStyle name="حساب 2 6 2 2" xfId="21206" xr:uid="{F7B2FF12-4F66-46B6-BFB5-192B934A78DE}"/>
    <cellStyle name="حساب 2 6 2 2 2" xfId="23690" xr:uid="{F59098DA-89E5-4088-946F-AE84692BAF9B}"/>
    <cellStyle name="حساب 2 6 2 2 3" xfId="30490" xr:uid="{84F9B107-D0B0-49D8-9D95-BF7069301072}"/>
    <cellStyle name="حساب 2 6 2 3" xfId="19179" xr:uid="{DBD43624-0390-4C30-926A-45314CCE3B06}"/>
    <cellStyle name="حساب 2 6 2 4" xfId="30489" xr:uid="{B10FF01C-B75A-432A-B9A6-6F8AD257486B}"/>
    <cellStyle name="حساب 2 6 2 5" xfId="38548" xr:uid="{EB837AE6-07CF-4851-AE60-D20E3ACDD236}"/>
    <cellStyle name="حساب 2 6 3" xfId="15219" xr:uid="{4CC3331F-F4E9-4770-91AB-2D5CE633B450}"/>
    <cellStyle name="حساب 2 6 3 2" xfId="21207" xr:uid="{8FBD649F-20B4-4E09-BC6E-DAFA18C80C15}"/>
    <cellStyle name="حساب 2 6 3 2 2" xfId="23691" xr:uid="{E1730745-424E-4968-877B-89B30ED7335C}"/>
    <cellStyle name="حساب 2 6 3 2 3" xfId="30492" xr:uid="{491302B3-B844-4CD1-B22E-A345B59EE2C0}"/>
    <cellStyle name="حساب 2 6 3 3" xfId="19180" xr:uid="{3FB52EA0-C029-4FA4-8DC6-05B777F03E79}"/>
    <cellStyle name="حساب 2 6 3 4" xfId="30491" xr:uid="{CCFC14BC-1A35-423A-BA0F-C1E86A40FB22}"/>
    <cellStyle name="حساب 2 6 3 5" xfId="38549" xr:uid="{5674ACFD-3852-4868-9F47-9510278F7851}"/>
    <cellStyle name="حساب 2 6 4" xfId="15667" xr:uid="{B34CF808-F18C-40DF-9E86-0D68BBDF0BBE}"/>
    <cellStyle name="حساب 2 6 4 2" xfId="21208" xr:uid="{33513544-FA35-44E5-8818-D87ABA1C4138}"/>
    <cellStyle name="حساب 2 6 4 2 2" xfId="23692" xr:uid="{881277CA-007F-4A45-B114-3664B02A04DB}"/>
    <cellStyle name="حساب 2 6 4 2 3" xfId="30494" xr:uid="{84A510BD-D6A0-4F40-B064-90F58432C37A}"/>
    <cellStyle name="حساب 2 6 4 3" xfId="19181" xr:uid="{E30725B1-D820-4FC2-A155-4F619F306157}"/>
    <cellStyle name="حساب 2 6 4 4" xfId="30493" xr:uid="{37CCB258-E639-4935-8B32-1DBA24C3D9B2}"/>
    <cellStyle name="حساب 2 6 4 5" xfId="38550" xr:uid="{5A272BC0-BB92-45CF-80F5-2BB07AE0056D}"/>
    <cellStyle name="حساب 2 6 5" xfId="21205" xr:uid="{7077F2A4-ABB5-45A3-8F63-BD47A938EE80}"/>
    <cellStyle name="حساب 2 6 5 2" xfId="23689" xr:uid="{B129C0C9-A4CE-479E-B71F-3D74DEBF0A8A}"/>
    <cellStyle name="حساب 2 6 5 3" xfId="30495" xr:uid="{6AE3606F-95D3-45F6-AE1E-B091B1ED93C8}"/>
    <cellStyle name="حساب 2 6 6" xfId="19178" xr:uid="{16ED095E-EB98-407F-8D30-430C1522C44F}"/>
    <cellStyle name="حساب 2 6 7" xfId="30488" xr:uid="{EB15F9F0-6E35-41AA-B9D7-78D9A9075775}"/>
    <cellStyle name="حساب 2 6 8" xfId="38547" xr:uid="{899DD5E0-F7CC-4605-99F9-FBA86324127D}"/>
    <cellStyle name="حساب 2 7" xfId="13754" xr:uid="{8BD48C24-FF72-4614-8976-1A094D7B6F7F}"/>
    <cellStyle name="حساب 2 7 2" xfId="14846" xr:uid="{DA102678-7C2E-431D-88A3-F97711026837}"/>
    <cellStyle name="حساب 2 7 2 2" xfId="21209" xr:uid="{DE9AA5C8-DDEF-4BD4-B56F-37BB92370CEF}"/>
    <cellStyle name="حساب 2 7 2 3" xfId="23693" xr:uid="{4348F99F-7F03-4D36-B913-3580856A3DAC}"/>
    <cellStyle name="حساب 2 7 2 4" xfId="30497" xr:uid="{E006B6D7-A811-44A5-9CA6-FB06D2EBE9DD}"/>
    <cellStyle name="حساب 2 7 2 5" xfId="38552" xr:uid="{ADE166F6-33A7-413C-AE5A-9746A7DDC526}"/>
    <cellStyle name="حساب 2 7 3" xfId="19182" xr:uid="{F829D2EE-88F2-463D-A842-0B1D3C5A3944}"/>
    <cellStyle name="حساب 2 7 4" xfId="30496" xr:uid="{F5834AD6-4A1F-49A7-95C3-D344A6CD9DCA}"/>
    <cellStyle name="حساب 2 7 5" xfId="38551" xr:uid="{F3E2868C-626F-4E3F-A533-1DD145298F83}"/>
    <cellStyle name="حساب 2 8" xfId="14171" xr:uid="{E7C966FA-AEDD-4BE3-8B14-2E43DBC63F3E}"/>
    <cellStyle name="حساب 2 8 2" xfId="21210" xr:uid="{D65B9CDF-AF48-4DD9-864F-83D30B03653C}"/>
    <cellStyle name="حساب 2 8 2 2" xfId="23694" xr:uid="{D575E8A8-7DA0-4D7C-B241-F07AA5776C70}"/>
    <cellStyle name="حساب 2 8 2 3" xfId="30499" xr:uid="{BF4C2930-3DC4-474E-A21E-51975EBF990A}"/>
    <cellStyle name="حساب 2 8 3" xfId="19183" xr:uid="{3F9FB4EA-E776-4032-864D-5CA58CE604F0}"/>
    <cellStyle name="حساب 2 8 4" xfId="30498" xr:uid="{BB823A28-86A9-4A97-A4A6-FBC117B82502}"/>
    <cellStyle name="حساب 2 8 5" xfId="38553" xr:uid="{152319F0-6941-463A-BA3B-89D79C6AB339}"/>
    <cellStyle name="حساب 2 9" xfId="15648" xr:uid="{09BD78AB-E169-4C9C-AD3F-1E120AC9D322}"/>
    <cellStyle name="حساب 2 9 2" xfId="21211" xr:uid="{C4B5475D-760D-4D25-A297-74423CE2A61C}"/>
    <cellStyle name="حساب 2 9 2 2" xfId="23695" xr:uid="{2D1B7B75-F72F-4A4C-B4A3-91E29D05C610}"/>
    <cellStyle name="حساب 2 9 2 3" xfId="30501" xr:uid="{764A0CD8-E149-4E0E-9048-01C7F0FDCA98}"/>
    <cellStyle name="حساب 2 9 3" xfId="19184" xr:uid="{69A2C66A-87F7-4822-AF65-30BEFA99EAA8}"/>
    <cellStyle name="حساب 2 9 4" xfId="30500" xr:uid="{D7DEF9EB-F84A-4169-81CC-E3F3A47EFDF6}"/>
    <cellStyle name="حساب 2 9 5" xfId="38554" xr:uid="{94FF2A27-AB06-4A9A-8F4A-F3B8E1E8B855}"/>
    <cellStyle name="حساب 3" xfId="13774" xr:uid="{33E1BF17-FFA5-42F4-94BB-95655B691CA8}"/>
    <cellStyle name="حساب 3 10" xfId="19185" xr:uid="{14DDB953-1541-4B85-9543-EF397478D7FD}"/>
    <cellStyle name="حساب 3 11" xfId="30502" xr:uid="{73FA078F-EF5C-4964-A52B-F3237584AFDF}"/>
    <cellStyle name="حساب 3 12" xfId="31411" xr:uid="{3D64876D-7A0D-47B9-9A51-C3994BBC9BB0}"/>
    <cellStyle name="حساب 3 13" xfId="38555" xr:uid="{9A2231DA-E8EB-481A-8C90-F0771262313D}"/>
    <cellStyle name="حساب 3 2" xfId="13775" xr:uid="{4C61BE87-4F5A-4FD3-AB6E-28EA3DC56006}"/>
    <cellStyle name="حساب 3 2 10" xfId="38556" xr:uid="{F0618410-8A24-4706-BDA0-F334A14B7F62}"/>
    <cellStyle name="حساب 3 2 2" xfId="13776" xr:uid="{1336D8BA-0A14-418F-BB4A-19CCE29F1578}"/>
    <cellStyle name="حساب 3 2 2 2" xfId="13777" xr:uid="{C626D023-FF6D-4805-A292-DC9A596A3FB7}"/>
    <cellStyle name="حساب 3 2 2 2 2" xfId="14194" xr:uid="{A9C73021-E6A4-40B5-B08E-FF31B05A7E79}"/>
    <cellStyle name="حساب 3 2 2 2 2 2" xfId="21216" xr:uid="{9460FE17-2C4C-4607-A1FA-8EF2584B5FBF}"/>
    <cellStyle name="حساب 3 2 2 2 2 2 2" xfId="23700" xr:uid="{B1A216D6-4027-4D10-AE1A-B53ABCE4DD58}"/>
    <cellStyle name="حساب 3 2 2 2 2 2 3" xfId="30507" xr:uid="{A11C7654-8D1E-490D-85D1-965F4A6987B9}"/>
    <cellStyle name="حساب 3 2 2 2 2 3" xfId="19189" xr:uid="{D646EA07-DBA0-46B7-ABB1-C183EF6AF417}"/>
    <cellStyle name="حساب 3 2 2 2 2 4" xfId="30506" xr:uid="{B8249E58-11BB-44A1-B23C-0061F67B4595}"/>
    <cellStyle name="حساب 3 2 2 2 2 5" xfId="38559" xr:uid="{E2E6BABC-56B3-49A1-B9ED-0945ED890907}"/>
    <cellStyle name="حساب 3 2 2 2 3" xfId="15223" xr:uid="{D1E9A094-56EC-4B31-AD74-023BF99D628E}"/>
    <cellStyle name="حساب 3 2 2 2 3 2" xfId="21217" xr:uid="{89012D92-D42E-4F45-B39A-0D02D2AF9108}"/>
    <cellStyle name="حساب 3 2 2 2 3 2 2" xfId="23701" xr:uid="{BF629903-B507-4B4F-A43E-7E5A1D08ED12}"/>
    <cellStyle name="حساب 3 2 2 2 3 2 3" xfId="30509" xr:uid="{FE56583F-60FC-492F-9D4A-95666BF0F16D}"/>
    <cellStyle name="حساب 3 2 2 2 3 3" xfId="19190" xr:uid="{449B1567-FC82-48D1-9168-35D8D17F006C}"/>
    <cellStyle name="حساب 3 2 2 2 3 4" xfId="30508" xr:uid="{0FFFB9CF-1217-4B41-BDF7-CA24EAC349D0}"/>
    <cellStyle name="حساب 3 2 2 2 3 5" xfId="38560" xr:uid="{3B35D08B-718B-4C7B-8F14-75EAEF1FFA9A}"/>
    <cellStyle name="حساب 3 2 2 2 4" xfId="15671" xr:uid="{479ED34E-19E9-49CE-ABBF-88F116AB174B}"/>
    <cellStyle name="حساب 3 2 2 2 4 2" xfId="21218" xr:uid="{C634A6C0-9034-4617-9EC4-55874DA2A748}"/>
    <cellStyle name="حساب 3 2 2 2 4 2 2" xfId="23702" xr:uid="{3D970715-CA9B-4B4E-8EFD-D43F79847505}"/>
    <cellStyle name="حساب 3 2 2 2 4 2 3" xfId="30511" xr:uid="{59C1CD70-502D-417B-8AA3-A86280C956D7}"/>
    <cellStyle name="حساب 3 2 2 2 4 3" xfId="19191" xr:uid="{765CBF4F-87AD-4EFF-9645-AC99ACF09142}"/>
    <cellStyle name="حساب 3 2 2 2 4 4" xfId="30510" xr:uid="{A222F435-E3D0-46CD-990C-F5BB5EFA1946}"/>
    <cellStyle name="حساب 3 2 2 2 4 5" xfId="38561" xr:uid="{7DE2DE2D-A83F-49BE-9E87-1934438B915F}"/>
    <cellStyle name="حساب 3 2 2 2 5" xfId="21215" xr:uid="{5A997E52-E614-4D4E-8520-624AA1BD5001}"/>
    <cellStyle name="حساب 3 2 2 2 5 2" xfId="23699" xr:uid="{9B7B7BEC-6E2B-455A-9457-AB21217EB293}"/>
    <cellStyle name="حساب 3 2 2 2 5 3" xfId="30512" xr:uid="{F12BA815-B9C3-45A0-AD98-B329DEF0590B}"/>
    <cellStyle name="حساب 3 2 2 2 6" xfId="19188" xr:uid="{CE11EC76-87CF-4E03-BA4F-4A4990FE3C92}"/>
    <cellStyle name="حساب 3 2 2 2 7" xfId="30505" xr:uid="{32E14F79-D9F0-4014-8479-CC57DAEB2886}"/>
    <cellStyle name="حساب 3 2 2 2 8" xfId="38558" xr:uid="{2BFDBE6D-62C9-4353-8FED-FB212F79E141}"/>
    <cellStyle name="حساب 3 2 2 3" xfId="14193" xr:uid="{D37871F4-3394-42F2-9102-3FA0809F81E1}"/>
    <cellStyle name="حساب 3 2 2 3 2" xfId="21219" xr:uid="{9F4631BC-19D6-47A4-9A43-3BBDC384F714}"/>
    <cellStyle name="حساب 3 2 2 3 2 2" xfId="23703" xr:uid="{16C6A4BF-40F4-48B8-BE10-19902C182132}"/>
    <cellStyle name="حساب 3 2 2 3 2 3" xfId="30514" xr:uid="{BA502D74-2347-420D-BE23-3C1BD1E9255D}"/>
    <cellStyle name="حساب 3 2 2 3 3" xfId="19192" xr:uid="{9F31056B-1C0B-4788-A257-43F3A68A29B3}"/>
    <cellStyle name="حساب 3 2 2 3 4" xfId="30513" xr:uid="{03C7E13C-037A-4A70-9156-18FF6ACD7EA4}"/>
    <cellStyle name="حساب 3 2 2 3 5" xfId="38562" xr:uid="{E9BE56DE-5A15-4C7B-840B-65641BFC51FA}"/>
    <cellStyle name="حساب 3 2 2 4" xfId="15222" xr:uid="{C9541BBC-E54B-4F32-811D-870C8EA0F70C}"/>
    <cellStyle name="حساب 3 2 2 4 2" xfId="21220" xr:uid="{B09F7557-1E37-4F6E-A648-05D04946C0D4}"/>
    <cellStyle name="حساب 3 2 2 4 2 2" xfId="23704" xr:uid="{2E18616A-AD14-4E8B-9673-200459718AAB}"/>
    <cellStyle name="حساب 3 2 2 4 2 3" xfId="30516" xr:uid="{56420D38-9A9B-4638-986E-8106A33D9F03}"/>
    <cellStyle name="حساب 3 2 2 4 3" xfId="19193" xr:uid="{C4D3786E-F88A-40BD-BC94-A98B2C338F94}"/>
    <cellStyle name="حساب 3 2 2 4 4" xfId="30515" xr:uid="{BCB2030E-A2FF-4385-8800-3912CB77E316}"/>
    <cellStyle name="حساب 3 2 2 4 5" xfId="38563" xr:uid="{C105FAE1-1C0C-4DA3-A051-39E122B90286}"/>
    <cellStyle name="حساب 3 2 2 5" xfId="15670" xr:uid="{C9EAFAA9-A5EA-49F4-9A48-DEB15947FE56}"/>
    <cellStyle name="حساب 3 2 2 5 2" xfId="21221" xr:uid="{A6B8B7C3-6E25-47AF-95BF-8108AD557C5E}"/>
    <cellStyle name="حساب 3 2 2 5 2 2" xfId="23705" xr:uid="{5D23F76A-7861-4F18-B7F9-B8DBE7D83C75}"/>
    <cellStyle name="حساب 3 2 2 5 2 3" xfId="30518" xr:uid="{25FB120A-A13F-4C7A-B2F7-AEB6F88094C2}"/>
    <cellStyle name="حساب 3 2 2 5 3" xfId="19194" xr:uid="{ED91C1CA-FD83-42E2-A037-D19090F11C39}"/>
    <cellStyle name="حساب 3 2 2 5 4" xfId="30517" xr:uid="{A42D2FEF-1579-4F32-B1DB-5103B94F6E56}"/>
    <cellStyle name="حساب 3 2 2 5 5" xfId="38564" xr:uid="{51D4F284-8025-4D74-93E1-0D5B028AC530}"/>
    <cellStyle name="حساب 3 2 2 6" xfId="21214" xr:uid="{A9A77A81-9774-4EB5-994C-682654843FE6}"/>
    <cellStyle name="حساب 3 2 2 6 2" xfId="23698" xr:uid="{66C6D11F-E340-4E56-B10C-82DBAC753360}"/>
    <cellStyle name="حساب 3 2 2 6 3" xfId="30519" xr:uid="{DAA4F119-B14D-4F9B-88B7-8DD78A54CDFF}"/>
    <cellStyle name="حساب 3 2 2 7" xfId="19187" xr:uid="{F4AD67ED-D33F-4194-82A8-D3185AB05CF2}"/>
    <cellStyle name="حساب 3 2 2 8" xfId="30504" xr:uid="{807C3AC7-3BD4-439C-AC89-664C485A99B4}"/>
    <cellStyle name="حساب 3 2 2 9" xfId="38557" xr:uid="{649982BB-F1FB-41D5-8F0D-0C639239D7D7}"/>
    <cellStyle name="حساب 3 2 3" xfId="13778" xr:uid="{3850E925-AFE2-4E07-B2E3-443FC5088B53}"/>
    <cellStyle name="حساب 3 2 3 2" xfId="14195" xr:uid="{073F1FFD-6059-44CF-A681-C3AF2522740B}"/>
    <cellStyle name="حساب 3 2 3 2 2" xfId="21223" xr:uid="{6F9F84EC-8B77-4689-8001-341FA987A2D5}"/>
    <cellStyle name="حساب 3 2 3 2 2 2" xfId="23707" xr:uid="{57FE706D-386A-436B-8395-99DA6CC10763}"/>
    <cellStyle name="حساب 3 2 3 2 2 3" xfId="30522" xr:uid="{06E86185-C380-435C-B4C7-96F532B7AB73}"/>
    <cellStyle name="حساب 3 2 3 2 3" xfId="19196" xr:uid="{C799C73E-A2CD-49E8-80F6-5BF9F7429202}"/>
    <cellStyle name="حساب 3 2 3 2 4" xfId="30521" xr:uid="{492EB0F3-022D-4488-A743-96E1387594CA}"/>
    <cellStyle name="حساب 3 2 3 2 5" xfId="38566" xr:uid="{7FE29BDC-F540-478A-A8D5-91DC2915AE36}"/>
    <cellStyle name="حساب 3 2 3 3" xfId="15224" xr:uid="{D90BE954-F233-47BC-B51A-8FFA243FF48B}"/>
    <cellStyle name="حساب 3 2 3 3 2" xfId="21224" xr:uid="{1540F66D-279C-4CBF-8742-6253FE860F0C}"/>
    <cellStyle name="حساب 3 2 3 3 2 2" xfId="23708" xr:uid="{55A8C36A-F827-48E5-82C5-33967DE0985E}"/>
    <cellStyle name="حساب 3 2 3 3 2 3" xfId="30524" xr:uid="{31917194-C253-4AA9-8B8D-65BD2AC8DCCA}"/>
    <cellStyle name="حساب 3 2 3 3 3" xfId="19197" xr:uid="{78F2BD15-40B2-48DB-92DE-134A8D24574F}"/>
    <cellStyle name="حساب 3 2 3 3 4" xfId="30523" xr:uid="{5AECA574-3A59-4003-8877-2D6A551105F5}"/>
    <cellStyle name="حساب 3 2 3 3 5" xfId="38567" xr:uid="{246DA9D9-F3D3-4AFB-BB6E-BD718DC3DC35}"/>
    <cellStyle name="حساب 3 2 3 4" xfId="15672" xr:uid="{83821969-6C9A-4E3B-8052-8766ECFDC7C7}"/>
    <cellStyle name="حساب 3 2 3 4 2" xfId="21225" xr:uid="{EC1C7D00-0DD4-4CFB-AE47-8CD7E951EDA0}"/>
    <cellStyle name="حساب 3 2 3 4 2 2" xfId="23709" xr:uid="{9B8D2792-20A8-4854-83FF-8B2375502C6D}"/>
    <cellStyle name="حساب 3 2 3 4 2 3" xfId="30526" xr:uid="{48747A8C-99D1-43ED-A3BE-C01E06993443}"/>
    <cellStyle name="حساب 3 2 3 4 3" xfId="19198" xr:uid="{FCE91A4D-0A61-4D1C-9A17-A724D2FD4A16}"/>
    <cellStyle name="حساب 3 2 3 4 4" xfId="30525" xr:uid="{4F8E5704-35D1-49AF-8AD2-9D6D2A9D7665}"/>
    <cellStyle name="حساب 3 2 3 4 5" xfId="38568" xr:uid="{E43194B2-1CD1-4D3D-8A0A-36A1409E2ECA}"/>
    <cellStyle name="حساب 3 2 3 5" xfId="21222" xr:uid="{F6601D2B-3CFC-4C27-B194-51BC2EB060F0}"/>
    <cellStyle name="حساب 3 2 3 5 2" xfId="23706" xr:uid="{F50F434A-1172-43BA-A335-3FD740C83289}"/>
    <cellStyle name="حساب 3 2 3 5 3" xfId="30527" xr:uid="{4214D257-81D9-479A-BDB6-7B3B37439B33}"/>
    <cellStyle name="حساب 3 2 3 6" xfId="19195" xr:uid="{6CF4FD36-A2B3-486D-B6F1-42DAE3627AA6}"/>
    <cellStyle name="حساب 3 2 3 7" xfId="30520" xr:uid="{C4B5E7D0-6C46-4250-B110-85F00B5387E1}"/>
    <cellStyle name="حساب 3 2 3 8" xfId="38565" xr:uid="{4D8637CA-8FAF-4A07-821C-AB21038F169C}"/>
    <cellStyle name="حساب 3 2 4" xfId="14192" xr:uid="{26C472C2-0AB6-47E1-9136-836E507EB773}"/>
    <cellStyle name="حساب 3 2 4 2" xfId="21226" xr:uid="{53ADCEAB-8103-4D93-B882-B633F6E23BA7}"/>
    <cellStyle name="حساب 3 2 4 2 2" xfId="23710" xr:uid="{E1DC4265-64AD-4E7B-8C12-DD86DF4A9D9D}"/>
    <cellStyle name="حساب 3 2 4 2 3" xfId="30529" xr:uid="{89F62D34-445C-41F7-B45D-40EB9D079C47}"/>
    <cellStyle name="حساب 3 2 4 3" xfId="19199" xr:uid="{CCE01E6F-BE89-47AC-8B2D-2CB03CC342B9}"/>
    <cellStyle name="حساب 3 2 4 4" xfId="30528" xr:uid="{25F8C7CA-0657-4C36-8564-DF90D2C5C75B}"/>
    <cellStyle name="حساب 3 2 4 5" xfId="38569" xr:uid="{DE200CBC-43C2-40E5-84DD-3707646B7A8F}"/>
    <cellStyle name="حساب 3 2 5" xfId="15221" xr:uid="{65B6C708-CF9E-44E1-8287-D0BBB04BF4B3}"/>
    <cellStyle name="حساب 3 2 5 2" xfId="21227" xr:uid="{B44BD929-7686-4762-9C91-FEF8CBFEFE99}"/>
    <cellStyle name="حساب 3 2 5 2 2" xfId="23711" xr:uid="{8B5B23BB-3F7A-458E-B4F6-BB9412A6AB67}"/>
    <cellStyle name="حساب 3 2 5 2 3" xfId="30531" xr:uid="{B2F9F0B6-6FD5-4BEB-8590-B607595B9462}"/>
    <cellStyle name="حساب 3 2 5 3" xfId="19200" xr:uid="{B9553E45-21B3-4B06-95F0-5AF3EF88A7D6}"/>
    <cellStyle name="حساب 3 2 5 4" xfId="30530" xr:uid="{51ACE424-0B3B-4455-AEEC-6CE4CD1A6576}"/>
    <cellStyle name="حساب 3 2 5 5" xfId="38570" xr:uid="{8AE4FA49-E9D0-493D-911F-50113B3475F1}"/>
    <cellStyle name="حساب 3 2 6" xfId="15669" xr:uid="{019A7793-A970-4A7E-89EC-21F04E7CC92B}"/>
    <cellStyle name="حساب 3 2 6 2" xfId="21228" xr:uid="{367F47C9-456A-4181-B8C1-410F6793BDDC}"/>
    <cellStyle name="حساب 3 2 6 2 2" xfId="23712" xr:uid="{E6E43AE6-9076-423B-9EEB-97B062B0CCE0}"/>
    <cellStyle name="حساب 3 2 6 2 3" xfId="30533" xr:uid="{ED7ADD2A-2592-4ED5-B720-1AD38C228F30}"/>
    <cellStyle name="حساب 3 2 6 3" xfId="19201" xr:uid="{D351F92D-D409-42D7-9B63-C953AE4676D5}"/>
    <cellStyle name="حساب 3 2 6 4" xfId="30532" xr:uid="{5A8490BA-2B28-4C65-A5E9-BB4AB58DDA87}"/>
    <cellStyle name="حساب 3 2 6 5" xfId="38571" xr:uid="{6F952432-CEB5-4D8C-AF3E-E2652002CFCA}"/>
    <cellStyle name="حساب 3 2 7" xfId="21213" xr:uid="{E20E0140-7409-48B8-AA25-24B3B20C7FA2}"/>
    <cellStyle name="حساب 3 2 7 2" xfId="23697" xr:uid="{BC681B35-C46F-4B84-B1E5-ECD2A1275C77}"/>
    <cellStyle name="حساب 3 2 7 3" xfId="30534" xr:uid="{B564280F-3A47-4E47-B562-AC980F7E7916}"/>
    <cellStyle name="حساب 3 2 8" xfId="19186" xr:uid="{4E5553E3-4280-4307-95C5-7770F7D42101}"/>
    <cellStyle name="حساب 3 2 9" xfId="30503" xr:uid="{8E428CB0-33B1-410F-885E-F18817F4640B}"/>
    <cellStyle name="حساب 3 3" xfId="13779" xr:uid="{CD47F868-D31C-41FF-A770-3D88ECD4610A}"/>
    <cellStyle name="حساب 3 3 2" xfId="13780" xr:uid="{6BE4A19B-3E14-43F5-8E31-BFA6C9AD409A}"/>
    <cellStyle name="حساب 3 3 2 2" xfId="14197" xr:uid="{3EF63B9B-9C70-4977-B1C7-E4120B8B4756}"/>
    <cellStyle name="حساب 3 3 2 2 2" xfId="21231" xr:uid="{B486D33C-F84E-4008-8AD3-CD1E730C6A3E}"/>
    <cellStyle name="حساب 3 3 2 2 2 2" xfId="23715" xr:uid="{40322FE3-8D36-4ED6-B7FB-EA07EDB3888F}"/>
    <cellStyle name="حساب 3 3 2 2 2 3" xfId="30538" xr:uid="{7CA3B364-E0EF-4376-9057-AFC346BC3B4A}"/>
    <cellStyle name="حساب 3 3 2 2 3" xfId="19204" xr:uid="{47F35E33-4E46-45A5-B289-F0BAE5B35835}"/>
    <cellStyle name="حساب 3 3 2 2 4" xfId="30537" xr:uid="{9F8D1C83-1EA3-4779-BF29-21B4840EE0FC}"/>
    <cellStyle name="حساب 3 3 2 2 5" xfId="38574" xr:uid="{39BC8D3E-82B1-4F48-8100-F9439CAA367F}"/>
    <cellStyle name="حساب 3 3 2 3" xfId="15226" xr:uid="{197AAED6-21B1-4577-B168-82C083612BCC}"/>
    <cellStyle name="حساب 3 3 2 3 2" xfId="21232" xr:uid="{656E72D6-33EA-46CB-8A09-25FB217A6C92}"/>
    <cellStyle name="حساب 3 3 2 3 2 2" xfId="23716" xr:uid="{95C200BA-17BC-4819-AA7E-7FEC85A35988}"/>
    <cellStyle name="حساب 3 3 2 3 2 3" xfId="30540" xr:uid="{8564889B-BFB4-463B-A326-9043D85C8F9D}"/>
    <cellStyle name="حساب 3 3 2 3 3" xfId="19205" xr:uid="{F9518EEF-6B9A-4856-A752-D89860FBB508}"/>
    <cellStyle name="حساب 3 3 2 3 4" xfId="30539" xr:uid="{BA311E4B-D9E2-4258-9027-04E7BC27824D}"/>
    <cellStyle name="حساب 3 3 2 3 5" xfId="38575" xr:uid="{1583EC75-3CC3-4F7F-804F-381ADF283EE5}"/>
    <cellStyle name="حساب 3 3 2 4" xfId="15674" xr:uid="{AAE0BC40-A338-4CE3-B0C9-1023C492F6E5}"/>
    <cellStyle name="حساب 3 3 2 4 2" xfId="21233" xr:uid="{744FD511-699A-48BD-B331-AA8702D24EFC}"/>
    <cellStyle name="حساب 3 3 2 4 2 2" xfId="23717" xr:uid="{BDE86C6F-68C8-4E0B-8779-0351F639D90F}"/>
    <cellStyle name="حساب 3 3 2 4 2 3" xfId="30542" xr:uid="{D1AAF1C2-AF03-4717-8C54-C21EB4FAB3D1}"/>
    <cellStyle name="حساب 3 3 2 4 3" xfId="19206" xr:uid="{8FFC8EFF-F1D9-4506-8F6E-6611EEF13D1B}"/>
    <cellStyle name="حساب 3 3 2 4 4" xfId="30541" xr:uid="{DFC0071E-984C-45CB-AFE1-F249DCEA1EB8}"/>
    <cellStyle name="حساب 3 3 2 4 5" xfId="38576" xr:uid="{D87B750C-9041-486A-9266-5D3FECA354E2}"/>
    <cellStyle name="حساب 3 3 2 5" xfId="21230" xr:uid="{9D42CD21-6C8B-4568-AF80-28E8F25C6880}"/>
    <cellStyle name="حساب 3 3 2 5 2" xfId="23714" xr:uid="{41978035-B323-4D08-91A9-47B5BFA794FA}"/>
    <cellStyle name="حساب 3 3 2 5 3" xfId="30543" xr:uid="{DB62B73F-CBA6-4001-96BE-1511483AD269}"/>
    <cellStyle name="حساب 3 3 2 6" xfId="19203" xr:uid="{81D5052C-271B-492E-AB78-6E820574D274}"/>
    <cellStyle name="حساب 3 3 2 7" xfId="30536" xr:uid="{9A9F43B2-CEFA-480B-908A-0EE4C648F713}"/>
    <cellStyle name="حساب 3 3 2 8" xfId="38573" xr:uid="{BB1FCBC5-D995-4541-BDD1-0EEF161D5769}"/>
    <cellStyle name="حساب 3 3 3" xfId="14196" xr:uid="{D68295CF-EB89-416C-8AE4-E0312D651210}"/>
    <cellStyle name="حساب 3 3 3 2" xfId="21234" xr:uid="{9BCB0E5D-1AD7-49FC-966A-95377730D6A4}"/>
    <cellStyle name="حساب 3 3 3 2 2" xfId="23718" xr:uid="{2D8AF549-6919-4B38-8B8A-2860913C5E49}"/>
    <cellStyle name="حساب 3 3 3 2 3" xfId="30545" xr:uid="{4C439661-1C80-443C-8E71-1676BD446A48}"/>
    <cellStyle name="حساب 3 3 3 3" xfId="19207" xr:uid="{42BC537D-2E8A-4F7D-B507-841E1F32384F}"/>
    <cellStyle name="حساب 3 3 3 4" xfId="30544" xr:uid="{644A91B7-6EAD-4332-AC31-C86BE1386629}"/>
    <cellStyle name="حساب 3 3 3 5" xfId="38577" xr:uid="{A732B763-129E-450E-805D-DC062A687904}"/>
    <cellStyle name="حساب 3 3 4" xfId="15225" xr:uid="{F8C61E1B-17AC-433E-8813-0F0308C7CB07}"/>
    <cellStyle name="حساب 3 3 4 2" xfId="21235" xr:uid="{3C3F7EF0-3890-494A-B53F-385C68B89817}"/>
    <cellStyle name="حساب 3 3 4 2 2" xfId="23719" xr:uid="{8AA6BBCD-B951-4533-B569-C2ED313F1F57}"/>
    <cellStyle name="حساب 3 3 4 2 3" xfId="30547" xr:uid="{4BD2A2A8-B365-438B-9FA9-62DA42C43E1E}"/>
    <cellStyle name="حساب 3 3 4 3" xfId="19208" xr:uid="{4B1832F9-6393-45E5-BD76-EBC6A59F2C04}"/>
    <cellStyle name="حساب 3 3 4 4" xfId="30546" xr:uid="{FB0FFAA3-279E-4DC4-890B-557D167D6B47}"/>
    <cellStyle name="حساب 3 3 4 5" xfId="38578" xr:uid="{404735EF-BA69-4DA5-9040-FBC4C064883A}"/>
    <cellStyle name="حساب 3 3 5" xfId="15673" xr:uid="{4724147B-F14C-4429-BD43-D1514BD76226}"/>
    <cellStyle name="حساب 3 3 5 2" xfId="21236" xr:uid="{E79CF159-202C-4006-86F3-9E99A7D2A787}"/>
    <cellStyle name="حساب 3 3 5 2 2" xfId="23720" xr:uid="{58774B1E-B903-4637-A0C7-0A42E7C17912}"/>
    <cellStyle name="حساب 3 3 5 2 3" xfId="30549" xr:uid="{3C4D2C45-D68F-40E4-A3CA-C08F21E6FCBF}"/>
    <cellStyle name="حساب 3 3 5 3" xfId="19209" xr:uid="{F78E1D22-2802-47F9-917B-F2CCB815636F}"/>
    <cellStyle name="حساب 3 3 5 4" xfId="30548" xr:uid="{C446D1BA-CBB7-455C-8BBC-8F105178A0BC}"/>
    <cellStyle name="حساب 3 3 5 5" xfId="38579" xr:uid="{742646CC-8F4D-472C-BE92-5A329184BBAE}"/>
    <cellStyle name="حساب 3 3 6" xfId="21229" xr:uid="{9E8EFA48-9166-4DF5-B19D-8BA696809720}"/>
    <cellStyle name="حساب 3 3 6 2" xfId="23713" xr:uid="{EBD5D208-9FE2-4426-B94F-8271DBFED3A8}"/>
    <cellStyle name="حساب 3 3 6 3" xfId="30550" xr:uid="{8F8059F3-6140-4910-A19E-38F2D2C9C3D5}"/>
    <cellStyle name="حساب 3 3 7" xfId="19202" xr:uid="{3E702EB9-7C17-43F4-911F-22DEF76D42BD}"/>
    <cellStyle name="حساب 3 3 8" xfId="30535" xr:uid="{DBE5715C-66C0-4971-894E-821E802076A4}"/>
    <cellStyle name="حساب 3 3 9" xfId="38572" xr:uid="{C10D8ABF-FB60-4258-9D32-800194CB4E33}"/>
    <cellStyle name="حساب 3 4" xfId="13781" xr:uid="{2A01B008-95C2-45EB-938B-6016FFA5447E}"/>
    <cellStyle name="حساب 3 4 2" xfId="13782" xr:uid="{DB2A0C33-4961-4CE4-8BA0-9B3545659DA9}"/>
    <cellStyle name="حساب 3 4 2 2" xfId="14199" xr:uid="{C1FE9658-856C-4F3E-882D-A8DC7320F2F5}"/>
    <cellStyle name="حساب 3 4 2 2 2" xfId="21239" xr:uid="{E5446172-154E-4957-A99D-E9EE5CFC933D}"/>
    <cellStyle name="حساب 3 4 2 2 2 2" xfId="23723" xr:uid="{7F2B6DB5-FB51-4E87-998C-A7EC50E6ED3B}"/>
    <cellStyle name="حساب 3 4 2 2 2 3" xfId="30554" xr:uid="{FAEF98B8-D271-4DCA-AFB6-BE6CC231B328}"/>
    <cellStyle name="حساب 3 4 2 2 3" xfId="19212" xr:uid="{BE4BF23C-33F2-4159-9435-941ABA7E0725}"/>
    <cellStyle name="حساب 3 4 2 2 4" xfId="30553" xr:uid="{D2D87B3D-9275-469F-8FA9-3936DCFFD644}"/>
    <cellStyle name="حساب 3 4 2 2 5" xfId="38582" xr:uid="{1852C9BA-7A22-4B1B-827E-CFFC749D47A1}"/>
    <cellStyle name="حساب 3 4 2 3" xfId="15228" xr:uid="{D4C18B85-46A2-4600-90E9-C7EFFE3B0531}"/>
    <cellStyle name="حساب 3 4 2 3 2" xfId="21240" xr:uid="{6754F0D3-DEB6-4616-8CFA-180E1E2B0E05}"/>
    <cellStyle name="حساب 3 4 2 3 2 2" xfId="23724" xr:uid="{BF05A34D-8A65-4995-825E-5161CA18A7FD}"/>
    <cellStyle name="حساب 3 4 2 3 2 3" xfId="30556" xr:uid="{2C130F26-C27E-4FD5-814D-E51DFAFECB21}"/>
    <cellStyle name="حساب 3 4 2 3 3" xfId="19213" xr:uid="{CF78C82B-FDC8-4FA7-8CF4-347E3B3ED0CB}"/>
    <cellStyle name="حساب 3 4 2 3 4" xfId="30555" xr:uid="{FD7D4A3D-94BC-4763-8C3B-A8049345A607}"/>
    <cellStyle name="حساب 3 4 2 3 5" xfId="38583" xr:uid="{35122707-4770-4D73-8748-742C5EBFCB76}"/>
    <cellStyle name="حساب 3 4 2 4" xfId="15676" xr:uid="{1B4DC6AB-0D7D-4ACA-8A14-C044E941CDBA}"/>
    <cellStyle name="حساب 3 4 2 4 2" xfId="21241" xr:uid="{8386CA19-E6FF-4FD1-9C41-29B5B3D310B9}"/>
    <cellStyle name="حساب 3 4 2 4 2 2" xfId="23725" xr:uid="{F404FE95-6521-4354-8199-8186F98B68B6}"/>
    <cellStyle name="حساب 3 4 2 4 2 3" xfId="30558" xr:uid="{935615C0-5D80-4E0E-996A-B5AD1BF94AE1}"/>
    <cellStyle name="حساب 3 4 2 4 3" xfId="19214" xr:uid="{7FFC520A-8CE6-4858-BFE4-5D01C0D4631D}"/>
    <cellStyle name="حساب 3 4 2 4 4" xfId="30557" xr:uid="{CD7FEFC4-23F1-4447-A751-6DE15D110850}"/>
    <cellStyle name="حساب 3 4 2 4 5" xfId="38584" xr:uid="{8545148D-0290-4816-947F-3C4767901791}"/>
    <cellStyle name="حساب 3 4 2 5" xfId="21238" xr:uid="{06156F6B-C5F5-426B-A383-13545EF1A9B9}"/>
    <cellStyle name="حساب 3 4 2 5 2" xfId="23722" xr:uid="{22045102-BBC5-4914-B04A-B2DD46F9068C}"/>
    <cellStyle name="حساب 3 4 2 5 3" xfId="30559" xr:uid="{6C893811-7AE1-4A5F-B18C-DBFB485776BE}"/>
    <cellStyle name="حساب 3 4 2 6" xfId="19211" xr:uid="{99786E12-8564-45AF-968D-B2C8E509B688}"/>
    <cellStyle name="حساب 3 4 2 7" xfId="30552" xr:uid="{0008BE50-5C4D-480B-9E26-500E7F68D996}"/>
    <cellStyle name="حساب 3 4 2 8" xfId="38581" xr:uid="{EA3CEA79-830F-4DB7-9227-66BB2D7147C0}"/>
    <cellStyle name="حساب 3 4 3" xfId="14198" xr:uid="{2E74CF99-ABA7-40E9-8AE5-8D0E5172007A}"/>
    <cellStyle name="حساب 3 4 3 2" xfId="21242" xr:uid="{CA7FC792-A562-4805-9273-2D0BF461A515}"/>
    <cellStyle name="حساب 3 4 3 2 2" xfId="23726" xr:uid="{30FC4EA8-3C72-42DE-8E3E-20B18C3ED647}"/>
    <cellStyle name="حساب 3 4 3 2 3" xfId="30561" xr:uid="{FE3EFBD2-A736-409F-9D27-196761DAD28E}"/>
    <cellStyle name="حساب 3 4 3 3" xfId="19215" xr:uid="{406E06A1-DB58-4772-A450-A324B11DAF1A}"/>
    <cellStyle name="حساب 3 4 3 4" xfId="30560" xr:uid="{F7F68A8E-0AB5-4D28-9A42-08F14C1C0C9C}"/>
    <cellStyle name="حساب 3 4 3 5" xfId="38585" xr:uid="{5459253E-3D84-4383-BA90-1050B512180B}"/>
    <cellStyle name="حساب 3 4 4" xfId="15227" xr:uid="{DCCAB93D-6B11-48D7-89E8-2EF730472B40}"/>
    <cellStyle name="حساب 3 4 4 2" xfId="21243" xr:uid="{83EF4A9D-645A-41BA-BBCE-102878F1BB44}"/>
    <cellStyle name="حساب 3 4 4 2 2" xfId="23727" xr:uid="{2578CE16-68BB-44CA-B105-0D8548B5CFC8}"/>
    <cellStyle name="حساب 3 4 4 2 3" xfId="30563" xr:uid="{1C2828E2-EACA-45C1-A2F2-6DF6B040E382}"/>
    <cellStyle name="حساب 3 4 4 3" xfId="19216" xr:uid="{075CC925-F533-4E79-99E2-95138DAF575B}"/>
    <cellStyle name="حساب 3 4 4 4" xfId="30562" xr:uid="{EFBAB65C-1FEB-42A7-8505-9B979CC707AB}"/>
    <cellStyle name="حساب 3 4 4 5" xfId="38586" xr:uid="{694F400A-2219-454E-98E2-7DF9ED94BAE4}"/>
    <cellStyle name="حساب 3 4 5" xfId="15675" xr:uid="{BD5D4999-A874-447E-A845-CEE4018F49CE}"/>
    <cellStyle name="حساب 3 4 5 2" xfId="21244" xr:uid="{6C32774D-F88F-40F9-BDB3-02289DA35BFA}"/>
    <cellStyle name="حساب 3 4 5 2 2" xfId="23728" xr:uid="{94025806-6AE0-4469-A4FD-A5B9A8D88093}"/>
    <cellStyle name="حساب 3 4 5 2 3" xfId="30565" xr:uid="{6CCE2DDB-8926-4B44-8CA6-CEFD68A60219}"/>
    <cellStyle name="حساب 3 4 5 3" xfId="19217" xr:uid="{A29609A7-C098-45EC-B010-8D0429FC047F}"/>
    <cellStyle name="حساب 3 4 5 4" xfId="30564" xr:uid="{112F5C65-2E0D-4A33-AD9F-E697E04F1AB2}"/>
    <cellStyle name="حساب 3 4 5 5" xfId="38587" xr:uid="{E855E2D3-6891-402F-9163-61A277DBFE6C}"/>
    <cellStyle name="حساب 3 4 6" xfId="21237" xr:uid="{0C9E7434-D75C-487F-AF47-D8469F8323CA}"/>
    <cellStyle name="حساب 3 4 6 2" xfId="23721" xr:uid="{D1F047FF-2ED2-463C-BF91-A029DE02845D}"/>
    <cellStyle name="حساب 3 4 6 3" xfId="30566" xr:uid="{60BAB2C7-375C-4D3B-98C6-C73FA16A27A7}"/>
    <cellStyle name="حساب 3 4 7" xfId="19210" xr:uid="{6E906589-E1F5-439D-A66B-EC8CE2F60982}"/>
    <cellStyle name="حساب 3 4 8" xfId="30551" xr:uid="{831B2B25-1849-47C4-9F76-DEECCB53833A}"/>
    <cellStyle name="حساب 3 4 9" xfId="38580" xr:uid="{5B7D079B-08B6-4C99-A21F-4B169F0915DF}"/>
    <cellStyle name="حساب 3 5" xfId="13783" xr:uid="{E9FBC90A-B705-4508-A747-23B9C3D72FC3}"/>
    <cellStyle name="حساب 3 5 2" xfId="14200" xr:uid="{F7A5C693-31CA-4930-8FC7-4B1528BC49CF}"/>
    <cellStyle name="حساب 3 5 2 2" xfId="21246" xr:uid="{3D9FFB90-2AEA-4050-80F6-F588A3069D77}"/>
    <cellStyle name="حساب 3 5 2 2 2" xfId="23730" xr:uid="{81556B26-BFCC-4A2D-9D43-99A94036F4E3}"/>
    <cellStyle name="حساب 3 5 2 2 3" xfId="30569" xr:uid="{7C981400-925B-41DE-85E3-69F750EC0999}"/>
    <cellStyle name="حساب 3 5 2 3" xfId="19219" xr:uid="{7DD3427D-E33A-4BDE-AC3B-9C898093198E}"/>
    <cellStyle name="حساب 3 5 2 4" xfId="30568" xr:uid="{F6D6E06D-4A34-487E-9E70-7D1304342ECF}"/>
    <cellStyle name="حساب 3 5 2 5" xfId="38589" xr:uid="{52204FEE-2740-4A0F-84EE-E310394114A8}"/>
    <cellStyle name="حساب 3 5 3" xfId="15229" xr:uid="{B1E9BE2F-81A9-4D06-9AA8-A54047F6A385}"/>
    <cellStyle name="حساب 3 5 3 2" xfId="21247" xr:uid="{11D0CBFA-2E10-435A-A5B8-3FE1E1C2684E}"/>
    <cellStyle name="حساب 3 5 3 2 2" xfId="23731" xr:uid="{034A4932-DB53-4374-8937-958CFF74C11E}"/>
    <cellStyle name="حساب 3 5 3 2 3" xfId="30571" xr:uid="{8BB95F27-669C-45BA-BF74-6168D0BA9F11}"/>
    <cellStyle name="حساب 3 5 3 3" xfId="19220" xr:uid="{15B76556-4746-455D-9C60-80986812859E}"/>
    <cellStyle name="حساب 3 5 3 4" xfId="30570" xr:uid="{6E3DB049-6F7A-4041-926F-C59ACBC1E9B6}"/>
    <cellStyle name="حساب 3 5 3 5" xfId="38590" xr:uid="{8AA80C96-B400-48CE-82C3-55D3239EF260}"/>
    <cellStyle name="حساب 3 5 4" xfId="15677" xr:uid="{919FA8BE-67D7-45DF-A058-4F3F7D949414}"/>
    <cellStyle name="حساب 3 5 4 2" xfId="21248" xr:uid="{41287367-6AA6-444C-A44D-5BA14CEB27A5}"/>
    <cellStyle name="حساب 3 5 4 2 2" xfId="23732" xr:uid="{6E96555B-E9B8-443B-B58D-CEE7664E6F59}"/>
    <cellStyle name="حساب 3 5 4 2 3" xfId="30573" xr:uid="{1804A5A4-DCF3-483A-8FCD-5FCE47EB70DA}"/>
    <cellStyle name="حساب 3 5 4 3" xfId="19221" xr:uid="{8C532416-1ED9-4BC0-8AF7-3644CE4A4C6B}"/>
    <cellStyle name="حساب 3 5 4 4" xfId="30572" xr:uid="{ADBB62C1-FE64-4959-97F1-851E2277BEAF}"/>
    <cellStyle name="حساب 3 5 4 5" xfId="38591" xr:uid="{8DB9ED49-EA2C-4A9C-B8F8-E015FDB31A94}"/>
    <cellStyle name="حساب 3 5 5" xfId="21245" xr:uid="{8A5B98B5-7155-41B3-94C1-280505FAAE1E}"/>
    <cellStyle name="حساب 3 5 5 2" xfId="23729" xr:uid="{2C094290-9150-44B1-A218-9A7348D83E16}"/>
    <cellStyle name="حساب 3 5 5 3" xfId="30574" xr:uid="{B847082C-00B2-4738-894E-250468A35E12}"/>
    <cellStyle name="حساب 3 5 6" xfId="19218" xr:uid="{52CFCAC4-4557-4D26-B101-59722F8CF8E6}"/>
    <cellStyle name="حساب 3 5 7" xfId="30567" xr:uid="{664FFD71-8DA6-4830-892E-ECB70669D8D4}"/>
    <cellStyle name="حساب 3 5 8" xfId="38588" xr:uid="{3B80D192-80DA-46AA-AC13-05B0B75187B4}"/>
    <cellStyle name="حساب 3 6" xfId="14191" xr:uid="{6DFE3A96-4C75-46B1-829A-A41802B872DA}"/>
    <cellStyle name="حساب 3 6 2" xfId="21249" xr:uid="{10D2E024-5831-48BA-92A1-580C7E92258E}"/>
    <cellStyle name="حساب 3 6 2 2" xfId="23733" xr:uid="{BD36BE73-851C-4D22-BBDF-434939DC7639}"/>
    <cellStyle name="حساب 3 6 2 3" xfId="30576" xr:uid="{40609662-F03F-4FA8-AE3B-B9991D40FCAA}"/>
    <cellStyle name="حساب 3 6 3" xfId="19222" xr:uid="{467EE610-3E82-4E6F-B1C3-232DFDDE1824}"/>
    <cellStyle name="حساب 3 6 4" xfId="30575" xr:uid="{AB6A5F63-AAAD-49B4-9C9C-75784DD01A03}"/>
    <cellStyle name="حساب 3 6 5" xfId="38592" xr:uid="{371E065E-2549-4D3A-99C9-9A296F1C3C49}"/>
    <cellStyle name="حساب 3 7" xfId="15220" xr:uid="{D36F2458-E161-4086-8381-FF107BA913A2}"/>
    <cellStyle name="حساب 3 7 2" xfId="21250" xr:uid="{4FC49643-945C-4212-AC44-3A580B8EF468}"/>
    <cellStyle name="حساب 3 7 2 2" xfId="23734" xr:uid="{C4DE1164-447D-418F-BE4E-B762A0D26D6E}"/>
    <cellStyle name="حساب 3 7 2 3" xfId="30578" xr:uid="{67D9AB5F-EB23-4797-9A30-899892F9400A}"/>
    <cellStyle name="حساب 3 7 3" xfId="19223" xr:uid="{49210CD4-34A8-43D5-8072-51ED0D467E26}"/>
    <cellStyle name="حساب 3 7 4" xfId="30577" xr:uid="{68451B4B-EBFD-4497-841E-87FE76C15525}"/>
    <cellStyle name="حساب 3 7 5" xfId="38593" xr:uid="{7CD7F425-9234-4F49-AEEB-906C5C290986}"/>
    <cellStyle name="حساب 3 8" xfId="15668" xr:uid="{6769FE3D-56C5-41E1-9670-D35627F84985}"/>
    <cellStyle name="حساب 3 8 2" xfId="21251" xr:uid="{82B5CA40-F1CE-4F43-98A5-35E88387F3CA}"/>
    <cellStyle name="حساب 3 8 2 2" xfId="23735" xr:uid="{6BD3D0B5-F886-4DE0-97E3-473BA6455F74}"/>
    <cellStyle name="حساب 3 8 2 3" xfId="30580" xr:uid="{DF310B06-E345-4624-AE1F-6A4BE6E2FC86}"/>
    <cellStyle name="حساب 3 8 3" xfId="19224" xr:uid="{8A7745E3-7D76-463D-B40E-0B3B50877D06}"/>
    <cellStyle name="حساب 3 8 4" xfId="30579" xr:uid="{A122A687-047F-41AD-81BC-136A3428A1B9}"/>
    <cellStyle name="حساب 3 8 5" xfId="38594" xr:uid="{13514059-3A95-4381-9852-0B5D1072600C}"/>
    <cellStyle name="حساب 3 9" xfId="21212" xr:uid="{09DC101D-283D-413C-9DF5-2C495FFB032D}"/>
    <cellStyle name="حساب 3 9 2" xfId="23696" xr:uid="{77E2A54A-0C01-4502-95EA-1BF47486B68F}"/>
    <cellStyle name="حساب 3 9 3" xfId="30581" xr:uid="{18F6C29C-56DC-47AD-B59D-8B6401DF3019}"/>
    <cellStyle name="حساب 4" xfId="13784" xr:uid="{99597DED-5389-4C69-AB0B-B05AD2BC7054}"/>
    <cellStyle name="حساب 4 10" xfId="38595" xr:uid="{75846A9D-6F39-410C-A5FD-1C41C497ABCA}"/>
    <cellStyle name="حساب 4 2" xfId="13785" xr:uid="{395B5562-60F4-4D4D-87F2-446725A13702}"/>
    <cellStyle name="حساب 4 2 2" xfId="13786" xr:uid="{3E12DC94-F50A-4B07-8C58-4F4B18414F40}"/>
    <cellStyle name="حساب 4 2 2 2" xfId="14203" xr:uid="{C5C9D377-6484-4F80-87A5-2860DD46EB4D}"/>
    <cellStyle name="حساب 4 2 2 2 2" xfId="21255" xr:uid="{B391107C-5FD3-40BB-A31C-C75C1F070155}"/>
    <cellStyle name="حساب 4 2 2 2 2 2" xfId="23739" xr:uid="{9D147F3A-100D-4CB6-AE63-1FEFAE15FA0E}"/>
    <cellStyle name="حساب 4 2 2 2 2 3" xfId="30586" xr:uid="{DA73FC56-3A6B-44CA-A121-D5F8F5102CC6}"/>
    <cellStyle name="حساب 4 2 2 2 3" xfId="19228" xr:uid="{0546A93C-8140-4CBC-8126-EDAB275FBF7F}"/>
    <cellStyle name="حساب 4 2 2 2 4" xfId="30585" xr:uid="{044CB178-592A-468E-95C5-13ECB1AE12B9}"/>
    <cellStyle name="حساب 4 2 2 2 5" xfId="38598" xr:uid="{C2E769B9-CA46-407F-AAAF-7DFA67649622}"/>
    <cellStyle name="حساب 4 2 2 3" xfId="15232" xr:uid="{45A9140F-81BD-4AD6-B583-ACB40EE9744F}"/>
    <cellStyle name="حساب 4 2 2 3 2" xfId="21256" xr:uid="{B62EEE01-DAD1-4132-A3F8-78D3351A7390}"/>
    <cellStyle name="حساب 4 2 2 3 2 2" xfId="23740" xr:uid="{51CFF2B9-B851-4C82-B2E3-54518336749F}"/>
    <cellStyle name="حساب 4 2 2 3 2 3" xfId="30588" xr:uid="{08281D33-8228-43A7-BE63-A49274091517}"/>
    <cellStyle name="حساب 4 2 2 3 3" xfId="19229" xr:uid="{47795C7F-9FF0-4D04-8D5F-39632A4E2C6E}"/>
    <cellStyle name="حساب 4 2 2 3 4" xfId="30587" xr:uid="{977762C6-9198-4AF3-94B0-D25382FD8315}"/>
    <cellStyle name="حساب 4 2 2 3 5" xfId="38599" xr:uid="{7A7724F6-A521-42D8-860D-0408493D12DF}"/>
    <cellStyle name="حساب 4 2 2 4" xfId="15680" xr:uid="{9A5CA94C-1EEB-4093-8FD7-4754B4035648}"/>
    <cellStyle name="حساب 4 2 2 4 2" xfId="21257" xr:uid="{98ADDA91-6D43-45C6-BB30-5D23CD8FE94F}"/>
    <cellStyle name="حساب 4 2 2 4 2 2" xfId="23741" xr:uid="{E2542249-CDCA-44BD-87FA-B05D1AEB873A}"/>
    <cellStyle name="حساب 4 2 2 4 2 3" xfId="30590" xr:uid="{9105F7A8-BA84-4537-9A9F-EE1DF4AE0A66}"/>
    <cellStyle name="حساب 4 2 2 4 3" xfId="19230" xr:uid="{4EC20296-F3B8-46BE-9F7B-685D6758A14D}"/>
    <cellStyle name="حساب 4 2 2 4 4" xfId="30589" xr:uid="{237A588F-2F9B-4643-AD68-5907DFD8D243}"/>
    <cellStyle name="حساب 4 2 2 4 5" xfId="38600" xr:uid="{7F006A3E-50AB-48E6-BE69-D23B8160BAD8}"/>
    <cellStyle name="حساب 4 2 2 5" xfId="21254" xr:uid="{1FDDBF75-1193-47DD-BE66-26370C3A0AA1}"/>
    <cellStyle name="حساب 4 2 2 5 2" xfId="23738" xr:uid="{110D3069-DD91-42B7-8F00-A69DAF8CF31C}"/>
    <cellStyle name="حساب 4 2 2 5 3" xfId="30591" xr:uid="{BC4E5AC0-D956-4603-AA2A-C226E5C54A6C}"/>
    <cellStyle name="حساب 4 2 2 6" xfId="19227" xr:uid="{2A2A38AC-5366-48FA-BCD6-B5F751244998}"/>
    <cellStyle name="حساب 4 2 2 7" xfId="30584" xr:uid="{335C7D9D-AE87-48A3-A745-11F48DCD02F4}"/>
    <cellStyle name="حساب 4 2 2 8" xfId="38597" xr:uid="{AD61C279-71C3-41E4-B9F1-7BB76C0E6A32}"/>
    <cellStyle name="حساب 4 2 3" xfId="14202" xr:uid="{5687ED31-33C9-47D8-861D-B6FB090DFB40}"/>
    <cellStyle name="حساب 4 2 3 2" xfId="21258" xr:uid="{3C94D96A-6388-430B-9FE7-7A5C70057237}"/>
    <cellStyle name="حساب 4 2 3 2 2" xfId="23742" xr:uid="{28685490-1DF8-4433-9276-8E887FB8B543}"/>
    <cellStyle name="حساب 4 2 3 2 3" xfId="30593" xr:uid="{ABCACC8C-E928-4D21-A3AE-940FF87E8B06}"/>
    <cellStyle name="حساب 4 2 3 3" xfId="19231" xr:uid="{ECD2D226-56C9-4C82-BE42-0BFCED0D1E57}"/>
    <cellStyle name="حساب 4 2 3 4" xfId="30592" xr:uid="{B6D6C4EB-87A9-4917-B1F3-AD3E59063205}"/>
    <cellStyle name="حساب 4 2 3 5" xfId="38601" xr:uid="{ED527B29-9E80-4C78-A1B9-B7DBC12A1090}"/>
    <cellStyle name="حساب 4 2 4" xfId="15231" xr:uid="{AC8B84D1-0F0D-4F96-8D00-1848A5E85241}"/>
    <cellStyle name="حساب 4 2 4 2" xfId="21259" xr:uid="{4D50E6EC-4BF6-45AC-B2F1-DD86382909FE}"/>
    <cellStyle name="حساب 4 2 4 2 2" xfId="23743" xr:uid="{DD2BF22A-988E-4C73-9335-4FF971FF793F}"/>
    <cellStyle name="حساب 4 2 4 2 3" xfId="30595" xr:uid="{058C92B1-595B-4A09-858F-99377ECE4545}"/>
    <cellStyle name="حساب 4 2 4 3" xfId="19232" xr:uid="{9EC3E7C5-D9C8-48EF-911C-20545C3ABB78}"/>
    <cellStyle name="حساب 4 2 4 4" xfId="30594" xr:uid="{91FC00CA-32A3-495B-B34A-97A43E6C9FAF}"/>
    <cellStyle name="حساب 4 2 4 5" xfId="38602" xr:uid="{ACC4D832-202A-4B35-9783-4B26CB53716C}"/>
    <cellStyle name="حساب 4 2 5" xfId="15679" xr:uid="{F153A39C-097E-415D-91AE-B4541C581197}"/>
    <cellStyle name="حساب 4 2 5 2" xfId="21260" xr:uid="{BB0FDBC1-567A-41E0-986E-05E92D3D8DBE}"/>
    <cellStyle name="حساب 4 2 5 2 2" xfId="23744" xr:uid="{78495B8E-871E-4893-AC61-8670EC70D1C0}"/>
    <cellStyle name="حساب 4 2 5 2 3" xfId="30597" xr:uid="{D01DA019-A293-4448-8D5F-85DE30E3A531}"/>
    <cellStyle name="حساب 4 2 5 3" xfId="19233" xr:uid="{D2B4774A-7545-4F0E-9A01-55206216CABB}"/>
    <cellStyle name="حساب 4 2 5 4" xfId="30596" xr:uid="{12CD5CE0-4E9A-4601-B18F-DBCED60F7CE2}"/>
    <cellStyle name="حساب 4 2 5 5" xfId="38603" xr:uid="{77C39A04-1DF2-4581-9F64-A46105DA77E5}"/>
    <cellStyle name="حساب 4 2 6" xfId="21253" xr:uid="{BAB55A61-FC40-492A-868C-1E624234E002}"/>
    <cellStyle name="حساب 4 2 6 2" xfId="23737" xr:uid="{EA66EFAD-0DF4-4FF4-9ADC-AFE249B8EC1D}"/>
    <cellStyle name="حساب 4 2 6 3" xfId="30598" xr:uid="{2DD6A707-6DA6-4ACF-8BF6-FEBFB6D59F72}"/>
    <cellStyle name="حساب 4 2 7" xfId="19226" xr:uid="{3716FD96-4A65-4988-AF7E-A7E1E1C78C91}"/>
    <cellStyle name="حساب 4 2 8" xfId="30583" xr:uid="{D7D1C9A3-3802-4073-93DB-78870EA4A9CF}"/>
    <cellStyle name="حساب 4 2 9" xfId="38596" xr:uid="{0B50011F-6AC4-493D-99A5-65789D851E70}"/>
    <cellStyle name="حساب 4 3" xfId="13787" xr:uid="{CDAF37DA-0166-479D-B0CC-2D8FAFD1BEB4}"/>
    <cellStyle name="حساب 4 3 2" xfId="14204" xr:uid="{4699F6CA-BD07-4B9B-B13F-66374DAA6F33}"/>
    <cellStyle name="حساب 4 3 2 2" xfId="21262" xr:uid="{D5D0AB8C-98E0-4802-BCD9-6A09FCB1CC0C}"/>
    <cellStyle name="حساب 4 3 2 2 2" xfId="23746" xr:uid="{5793FA68-7568-4F9B-BD61-F8A9C3B234EB}"/>
    <cellStyle name="حساب 4 3 2 2 3" xfId="30601" xr:uid="{6EEAE8BE-A530-4E52-8904-D9DE27A6A5FD}"/>
    <cellStyle name="حساب 4 3 2 3" xfId="19235" xr:uid="{4EB6C8B0-7F59-4DB8-8CEB-60E7C355D955}"/>
    <cellStyle name="حساب 4 3 2 4" xfId="30600" xr:uid="{1A9954E1-A1D6-40A4-96E5-08B32A083C8A}"/>
    <cellStyle name="حساب 4 3 2 5" xfId="38605" xr:uid="{59028989-1DC1-4B99-824F-8F8C32D24E06}"/>
    <cellStyle name="حساب 4 3 3" xfId="15233" xr:uid="{50BD262B-4D7B-4A52-9DE8-D50C18C47D65}"/>
    <cellStyle name="حساب 4 3 3 2" xfId="21263" xr:uid="{CAD404AB-C56F-4328-8C7B-B784BDE5E309}"/>
    <cellStyle name="حساب 4 3 3 2 2" xfId="23747" xr:uid="{D5BFE26E-E439-4A31-BB57-71AD3A1CD381}"/>
    <cellStyle name="حساب 4 3 3 2 3" xfId="30603" xr:uid="{9B333F58-F3C8-486A-B270-46ADF8FA5B5E}"/>
    <cellStyle name="حساب 4 3 3 3" xfId="19236" xr:uid="{57BF9DF8-3B41-47A4-BA36-0B32E73FB5D5}"/>
    <cellStyle name="حساب 4 3 3 4" xfId="30602" xr:uid="{8C981282-B718-4215-8D20-C3E87DC15694}"/>
    <cellStyle name="حساب 4 3 3 5" xfId="38606" xr:uid="{1C8BED4E-9781-4E50-B5CD-E5D144E8F7AD}"/>
    <cellStyle name="حساب 4 3 4" xfId="15681" xr:uid="{ED03102F-8D9B-4A16-B665-16C6E09B74C9}"/>
    <cellStyle name="حساب 4 3 4 2" xfId="21264" xr:uid="{FF1451C2-CD4B-47D7-A151-72BE8E3C8041}"/>
    <cellStyle name="حساب 4 3 4 2 2" xfId="23748" xr:uid="{6F08E78C-FF28-4B85-847F-E741FEFC731C}"/>
    <cellStyle name="حساب 4 3 4 2 3" xfId="30605" xr:uid="{ECC0B4F2-1A82-4AD5-8EA3-887B0999D78C}"/>
    <cellStyle name="حساب 4 3 4 3" xfId="19237" xr:uid="{0FC1CCFC-367E-4D7D-8818-FB3486A41CFE}"/>
    <cellStyle name="حساب 4 3 4 4" xfId="30604" xr:uid="{A0577F0B-BBA2-4908-BC98-EDE7CCDDF1AC}"/>
    <cellStyle name="حساب 4 3 4 5" xfId="38607" xr:uid="{61A7F6E5-89DC-4CA8-9BFA-C7842C86290F}"/>
    <cellStyle name="حساب 4 3 5" xfId="21261" xr:uid="{55B16A68-4575-44B8-97D4-02E48AE833B4}"/>
    <cellStyle name="حساب 4 3 5 2" xfId="23745" xr:uid="{C08D2785-4650-467C-9E6E-96D8E1AA6FA0}"/>
    <cellStyle name="حساب 4 3 5 3" xfId="30606" xr:uid="{F1126D52-F0AD-4AF3-A90D-AB0AC707839D}"/>
    <cellStyle name="حساب 4 3 6" xfId="19234" xr:uid="{45A219BD-B0E7-4A57-BBB4-529F95AF8900}"/>
    <cellStyle name="حساب 4 3 7" xfId="30599" xr:uid="{3649A3F7-93BF-4495-A11D-AEDF834AA649}"/>
    <cellStyle name="حساب 4 3 8" xfId="38604" xr:uid="{0C2C2FA5-057D-47F0-9B78-EA15058805C8}"/>
    <cellStyle name="حساب 4 4" xfId="14201" xr:uid="{3820BF81-60FC-4231-BB0A-FE810F44BD20}"/>
    <cellStyle name="حساب 4 4 2" xfId="21265" xr:uid="{377495E0-C1C8-48D1-BD0E-FB7ADBED939D}"/>
    <cellStyle name="حساب 4 4 2 2" xfId="23749" xr:uid="{4466F4D8-BF19-4192-8369-4C3DB0679667}"/>
    <cellStyle name="حساب 4 4 2 3" xfId="30608" xr:uid="{5390168D-97B4-4EE1-970B-9EC343373104}"/>
    <cellStyle name="حساب 4 4 3" xfId="19238" xr:uid="{F41F04C5-73EB-4F3C-8B9F-5C2DA2F618F6}"/>
    <cellStyle name="حساب 4 4 4" xfId="30607" xr:uid="{02D311F2-389B-4CEB-9D02-A3A567BE3BF2}"/>
    <cellStyle name="حساب 4 4 5" xfId="38608" xr:uid="{64ACBDFC-FC6F-4144-8237-4896E47AE61B}"/>
    <cellStyle name="حساب 4 5" xfId="15230" xr:uid="{FF04B250-33A3-4720-AB5B-8648A303939D}"/>
    <cellStyle name="حساب 4 5 2" xfId="21266" xr:uid="{48EB5065-7E80-4FED-8CD6-FB74E6B52A62}"/>
    <cellStyle name="حساب 4 5 2 2" xfId="23750" xr:uid="{0F0476D7-51C0-4973-95F8-16A1AE1796FC}"/>
    <cellStyle name="حساب 4 5 2 3" xfId="30610" xr:uid="{99F365C4-1AAC-44C0-8741-31228AE9101D}"/>
    <cellStyle name="حساب 4 5 3" xfId="19239" xr:uid="{2142F5B1-BBAF-4869-BBB5-A231CC7A54A0}"/>
    <cellStyle name="حساب 4 5 4" xfId="30609" xr:uid="{EC4E0E21-830F-4840-B0BB-E3518194E7A6}"/>
    <cellStyle name="حساب 4 5 5" xfId="38609" xr:uid="{AF3BAB51-6212-48C2-AE42-FA66B56A2E47}"/>
    <cellStyle name="حساب 4 6" xfId="15678" xr:uid="{2ABC28C8-96A7-464E-800B-013A4FC77743}"/>
    <cellStyle name="حساب 4 6 2" xfId="21267" xr:uid="{42E90A00-CC01-4C7D-A40D-0FF1DC77F189}"/>
    <cellStyle name="حساب 4 6 2 2" xfId="23751" xr:uid="{0648C365-DA30-49DD-9DC2-1CAD716538E5}"/>
    <cellStyle name="حساب 4 6 2 3" xfId="30612" xr:uid="{DEB05751-80DB-4869-B5D7-93B24F91A5E9}"/>
    <cellStyle name="حساب 4 6 3" xfId="19240" xr:uid="{964D20D7-FDBE-423D-B9F9-00D2866E799E}"/>
    <cellStyle name="حساب 4 6 4" xfId="30611" xr:uid="{6EAEA83C-6DA3-4C4C-B839-521F6E380969}"/>
    <cellStyle name="حساب 4 6 5" xfId="38610" xr:uid="{1E2E12A1-6B1D-42D3-9304-62B79FF684DF}"/>
    <cellStyle name="حساب 4 7" xfId="21252" xr:uid="{E663CEC8-4591-496B-AB54-1D6549751E23}"/>
    <cellStyle name="حساب 4 7 2" xfId="23736" xr:uid="{E0AB6504-9FF0-4159-8862-C60EF45613CE}"/>
    <cellStyle name="حساب 4 7 3" xfId="30613" xr:uid="{8433911D-D756-4387-A305-3B42FD3459DD}"/>
    <cellStyle name="حساب 4 8" xfId="19225" xr:uid="{706E2B3A-D72E-4E16-A392-522D8C91D6DF}"/>
    <cellStyle name="حساب 4 9" xfId="30582" xr:uid="{9D73E807-12D2-42A9-B18B-8351C2E67748}"/>
    <cellStyle name="حساب 5" xfId="13788" xr:uid="{F66A4AD7-DC1B-44BE-8116-3704A7849278}"/>
    <cellStyle name="حساب 5 2" xfId="13789" xr:uid="{4A961507-F4CA-4678-95CB-4C479A8AD14A}"/>
    <cellStyle name="حساب 5 2 2" xfId="14206" xr:uid="{AF866CCF-E584-4A90-A047-49194EDC622D}"/>
    <cellStyle name="حساب 5 2 2 2" xfId="21270" xr:uid="{E285E393-99F5-4A0E-9217-C4CBF7B30399}"/>
    <cellStyle name="حساب 5 2 2 2 2" xfId="23754" xr:uid="{968BA1DC-4906-4682-B344-112100C20E06}"/>
    <cellStyle name="حساب 5 2 2 2 3" xfId="30617" xr:uid="{B0D6FE91-F1FE-472B-9A09-BBD2952AB3BA}"/>
    <cellStyle name="حساب 5 2 2 3" xfId="19243" xr:uid="{0F368E15-B0C2-4CEF-BA17-8FDBB6B68C65}"/>
    <cellStyle name="حساب 5 2 2 4" xfId="30616" xr:uid="{C627FB46-73FA-4B16-9198-6818CFF886E2}"/>
    <cellStyle name="حساب 5 2 2 5" xfId="38613" xr:uid="{2D39603D-9941-4765-8DFB-D2D582853D62}"/>
    <cellStyle name="حساب 5 2 3" xfId="15235" xr:uid="{A71CDD21-2611-4310-84A2-F4D5ED2BE096}"/>
    <cellStyle name="حساب 5 2 3 2" xfId="21271" xr:uid="{F652436E-B2B9-4377-81BC-A5A51970D0F7}"/>
    <cellStyle name="حساب 5 2 3 2 2" xfId="23755" xr:uid="{D72BA849-434D-45CA-BDE5-3BD47DD72DBE}"/>
    <cellStyle name="حساب 5 2 3 2 3" xfId="30619" xr:uid="{A8CCB7D2-1FCB-4ECA-BCAF-20B9D3FEACD7}"/>
    <cellStyle name="حساب 5 2 3 3" xfId="19244" xr:uid="{BC8D5311-81FA-440A-9C91-1FA11D01BCC1}"/>
    <cellStyle name="حساب 5 2 3 4" xfId="30618" xr:uid="{F0D9D23A-EB61-4285-B948-3DB134658AC9}"/>
    <cellStyle name="حساب 5 2 3 5" xfId="38614" xr:uid="{C143C1C5-79CF-47FA-8F11-E040E7021B8C}"/>
    <cellStyle name="حساب 5 2 4" xfId="15683" xr:uid="{17EC8300-42C9-4B14-A2AA-AA7EA302DDFD}"/>
    <cellStyle name="حساب 5 2 4 2" xfId="21272" xr:uid="{018E80B8-34F7-42FF-9F1B-5F5E4FC38572}"/>
    <cellStyle name="حساب 5 2 4 2 2" xfId="23756" xr:uid="{A1013F61-8391-4EFB-BC7F-17A52930FBA7}"/>
    <cellStyle name="حساب 5 2 4 2 3" xfId="30621" xr:uid="{504492DE-A487-4455-BD1D-15EB9282F715}"/>
    <cellStyle name="حساب 5 2 4 3" xfId="19245" xr:uid="{B4A6926F-24C2-4A7C-B01C-6AB3FE640CD1}"/>
    <cellStyle name="حساب 5 2 4 4" xfId="30620" xr:uid="{F20DAF22-4301-4FEE-9E54-5B22D91D6225}"/>
    <cellStyle name="حساب 5 2 4 5" xfId="38615" xr:uid="{28BEC440-0FED-467B-A326-372595B5BDC2}"/>
    <cellStyle name="حساب 5 2 5" xfId="21269" xr:uid="{6DCEBF68-7390-400E-9C51-822E997E0576}"/>
    <cellStyle name="حساب 5 2 5 2" xfId="23753" xr:uid="{D0EC9547-D83B-4675-8AEC-E6545C9A5571}"/>
    <cellStyle name="حساب 5 2 5 3" xfId="30622" xr:uid="{6F916524-6040-4F00-9ACB-E0ACD35D86F8}"/>
    <cellStyle name="حساب 5 2 6" xfId="19242" xr:uid="{70C3A389-FB87-4CCE-8EA5-5C6FE01A2442}"/>
    <cellStyle name="حساب 5 2 7" xfId="30615" xr:uid="{68B13050-C36B-4FB5-A671-DB1E77603A0D}"/>
    <cellStyle name="حساب 5 2 8" xfId="38612" xr:uid="{3DEEC410-DF83-4212-9441-31450425D2A3}"/>
    <cellStyle name="حساب 5 3" xfId="14205" xr:uid="{CBC0FC21-7BE6-4E2D-91AA-8CCA77FA01F9}"/>
    <cellStyle name="حساب 5 3 2" xfId="21273" xr:uid="{C5FD07A4-D7BF-4D53-BABF-B28EDDD46CFF}"/>
    <cellStyle name="حساب 5 3 2 2" xfId="23757" xr:uid="{AF889B1D-186B-45CE-A291-C3EBC0884341}"/>
    <cellStyle name="حساب 5 3 2 3" xfId="30624" xr:uid="{A0DB5D16-5C3E-41AD-AC6B-878F9D75D55D}"/>
    <cellStyle name="حساب 5 3 3" xfId="19246" xr:uid="{AC65AFDE-033A-4942-B2AF-A38E492B0EA1}"/>
    <cellStyle name="حساب 5 3 4" xfId="30623" xr:uid="{2EF8C92F-E1EF-4AC4-B3BE-1DFF70F4B914}"/>
    <cellStyle name="حساب 5 3 5" xfId="38616" xr:uid="{932C14FF-9AB9-4091-B2C5-77DA9DD0D87A}"/>
    <cellStyle name="حساب 5 4" xfId="15234" xr:uid="{21C4B226-ECE6-45E9-964E-1483A8CF97D8}"/>
    <cellStyle name="حساب 5 4 2" xfId="21274" xr:uid="{C237F640-541B-4084-8108-A7FE8B1E23C0}"/>
    <cellStyle name="حساب 5 4 2 2" xfId="23758" xr:uid="{8D444384-063E-41F1-8102-83519ECE93F8}"/>
    <cellStyle name="حساب 5 4 2 3" xfId="30626" xr:uid="{10D56FCA-3729-475D-95A6-C7525AC0C2AC}"/>
    <cellStyle name="حساب 5 4 3" xfId="19247" xr:uid="{96D0295E-6482-4B1E-809C-786E5839DC97}"/>
    <cellStyle name="حساب 5 4 4" xfId="30625" xr:uid="{0CFE9308-7FA3-485E-8B1A-86E274DF4DCD}"/>
    <cellStyle name="حساب 5 4 5" xfId="38617" xr:uid="{2EDB1009-07AD-405B-99AE-9FE4C10BBC10}"/>
    <cellStyle name="حساب 5 5" xfId="15682" xr:uid="{96AAA8F3-FEC7-4A5E-A586-44E425CC522E}"/>
    <cellStyle name="حساب 5 5 2" xfId="21275" xr:uid="{A0DBFB31-7E5D-4942-86F5-B2928849F284}"/>
    <cellStyle name="حساب 5 5 2 2" xfId="23759" xr:uid="{06926403-9C91-4391-846F-6A57333C6DF4}"/>
    <cellStyle name="حساب 5 5 2 3" xfId="30628" xr:uid="{8E41E548-C7CD-46BA-8944-72EAB159ED5F}"/>
    <cellStyle name="حساب 5 5 3" xfId="19248" xr:uid="{ED233892-3714-441C-BED9-07C0A087381B}"/>
    <cellStyle name="حساب 5 5 4" xfId="30627" xr:uid="{3C3A045F-739E-4BF9-87A5-305620B6E97C}"/>
    <cellStyle name="حساب 5 5 5" xfId="38618" xr:uid="{DFB294E7-421D-4571-991F-B2A95E3534C5}"/>
    <cellStyle name="حساب 5 6" xfId="21268" xr:uid="{9AC4992B-067F-44CB-8F88-C6A9536BA39C}"/>
    <cellStyle name="حساب 5 6 2" xfId="23752" xr:uid="{268B6ABF-E83A-4916-ACD0-00BDC20A864D}"/>
    <cellStyle name="حساب 5 6 3" xfId="30629" xr:uid="{8F9B0595-2C8F-4AFA-9144-C93E7D591400}"/>
    <cellStyle name="حساب 5 7" xfId="19241" xr:uid="{799C567B-D903-4438-8211-538A160C9BF5}"/>
    <cellStyle name="حساب 5 8" xfId="30614" xr:uid="{2EF407A3-1017-4022-AECF-6B79F90DC4E2}"/>
    <cellStyle name="حساب 5 9" xfId="38611" xr:uid="{A50F98B1-EA87-4E34-8F22-6BC64C23088C}"/>
    <cellStyle name="حساب 6" xfId="13790" xr:uid="{C305C4FB-B3C2-48C4-AC7B-1CEE614EFAE2}"/>
    <cellStyle name="حساب 6 2" xfId="13791" xr:uid="{EC19AD4B-3034-4BCC-A18B-F733E6091B5D}"/>
    <cellStyle name="حساب 6 2 2" xfId="14208" xr:uid="{34F83F2B-06E4-4E6C-9733-04A47E7A478F}"/>
    <cellStyle name="حساب 6 2 2 2" xfId="21278" xr:uid="{C98412B7-75FF-4D46-A468-832D0FFF3A21}"/>
    <cellStyle name="حساب 6 2 2 2 2" xfId="23762" xr:uid="{19223885-F68F-48AE-9A08-84A0F699FB3D}"/>
    <cellStyle name="حساب 6 2 2 2 3" xfId="30633" xr:uid="{E2F6CE1C-DA1F-4C57-A759-A48DA48D8A6B}"/>
    <cellStyle name="حساب 6 2 2 3" xfId="19251" xr:uid="{F1589EA4-D361-4114-96BA-5B8A52817CF4}"/>
    <cellStyle name="حساب 6 2 2 4" xfId="30632" xr:uid="{F8D61435-BB96-459E-8C7A-40B298C2D34D}"/>
    <cellStyle name="حساب 6 2 2 5" xfId="38621" xr:uid="{997F1E80-75F9-47AA-931D-430B6B4BEC33}"/>
    <cellStyle name="حساب 6 2 3" xfId="15237" xr:uid="{33F2DA74-F019-42EF-8057-D39C5969BEE2}"/>
    <cellStyle name="حساب 6 2 3 2" xfId="21279" xr:uid="{1C6D69FD-2E30-4986-9783-F215610D28AB}"/>
    <cellStyle name="حساب 6 2 3 2 2" xfId="23763" xr:uid="{6BA4252F-7D1B-4967-992C-0031D89B6EBA}"/>
    <cellStyle name="حساب 6 2 3 2 3" xfId="30635" xr:uid="{38353E12-9661-49F0-B40E-DDF2921EA3F8}"/>
    <cellStyle name="حساب 6 2 3 3" xfId="19252" xr:uid="{82317A4C-6E69-41C6-8133-063E1815AF25}"/>
    <cellStyle name="حساب 6 2 3 4" xfId="30634" xr:uid="{E1987A1A-82DD-4F2F-89DB-B10B1E073680}"/>
    <cellStyle name="حساب 6 2 3 5" xfId="38622" xr:uid="{65B52DE4-8AF0-4B75-9B76-7EB74492CF3B}"/>
    <cellStyle name="حساب 6 2 4" xfId="15685" xr:uid="{0FCF2AF3-733A-45BC-AA7E-63E457357569}"/>
    <cellStyle name="حساب 6 2 4 2" xfId="21280" xr:uid="{2029E8F4-83E1-4826-9DAF-71EC7A219C39}"/>
    <cellStyle name="حساب 6 2 4 2 2" xfId="23764" xr:uid="{C7DC9DE4-CC2E-47E7-AF0A-90B1D9F2A6C2}"/>
    <cellStyle name="حساب 6 2 4 2 3" xfId="30637" xr:uid="{C9125997-7B4B-40F0-95B3-40C88B4DC38D}"/>
    <cellStyle name="حساب 6 2 4 3" xfId="19253" xr:uid="{C7ACF16F-1D06-40F7-A91F-D935FB996490}"/>
    <cellStyle name="حساب 6 2 4 4" xfId="30636" xr:uid="{84E1DFBE-0797-4BFD-98CD-47E1B80FEA7B}"/>
    <cellStyle name="حساب 6 2 4 5" xfId="38623" xr:uid="{B20E9859-3DE0-4B22-AAE7-F75771075673}"/>
    <cellStyle name="حساب 6 2 5" xfId="21277" xr:uid="{6C614C07-1B4E-4383-B416-7F3861A1818B}"/>
    <cellStyle name="حساب 6 2 5 2" xfId="23761" xr:uid="{28449903-9CB7-4A3C-8A2D-0C777BAC7DDE}"/>
    <cellStyle name="حساب 6 2 5 3" xfId="30638" xr:uid="{D1FFB62F-0260-45CC-9AF5-C5B13F7F091C}"/>
    <cellStyle name="حساب 6 2 6" xfId="19250" xr:uid="{90F395C3-5B23-4FAC-9344-3D58C876234B}"/>
    <cellStyle name="حساب 6 2 7" xfId="30631" xr:uid="{7029088C-B9C4-4DB0-BEC5-1D20006FF87A}"/>
    <cellStyle name="حساب 6 2 8" xfId="38620" xr:uid="{6FB158CC-0EC7-4015-8D38-D4A68F0A7201}"/>
    <cellStyle name="حساب 6 3" xfId="14207" xr:uid="{6D8EF275-A79F-415E-A580-4FE8519117BA}"/>
    <cellStyle name="حساب 6 3 2" xfId="21281" xr:uid="{83572988-1582-4FDC-B7E9-EF9844BB68AE}"/>
    <cellStyle name="حساب 6 3 2 2" xfId="23765" xr:uid="{D771351E-2323-4EEC-BF19-B6BD71EEF7F8}"/>
    <cellStyle name="حساب 6 3 2 3" xfId="30640" xr:uid="{00CF9460-6505-44C9-A62D-0D453F6109B4}"/>
    <cellStyle name="حساب 6 3 3" xfId="19254" xr:uid="{4BBF397C-BC00-4778-9339-AD710CFD3AE0}"/>
    <cellStyle name="حساب 6 3 4" xfId="30639" xr:uid="{B9DAB898-BB44-4BC6-B8A4-F13976421264}"/>
    <cellStyle name="حساب 6 3 5" xfId="38624" xr:uid="{36AB9370-69EF-4697-AF36-C03064D7E25E}"/>
    <cellStyle name="حساب 6 4" xfId="15236" xr:uid="{B202EFF2-A522-4EF2-9281-1740CC94D6A7}"/>
    <cellStyle name="حساب 6 4 2" xfId="21282" xr:uid="{B6E4F996-4030-416C-B196-3D8EA0D1D1D9}"/>
    <cellStyle name="حساب 6 4 2 2" xfId="23766" xr:uid="{C019FA8D-EA23-430E-9D16-98E5BD1F0393}"/>
    <cellStyle name="حساب 6 4 2 3" xfId="30642" xr:uid="{11D7F713-6FFD-4698-B938-CBA06A254196}"/>
    <cellStyle name="حساب 6 4 3" xfId="19255" xr:uid="{72E975D1-510A-4A34-99C6-067C1E2C3EF2}"/>
    <cellStyle name="حساب 6 4 4" xfId="30641" xr:uid="{B408DCEA-D9AB-4973-BE55-8BD00AEFD0AF}"/>
    <cellStyle name="حساب 6 4 5" xfId="38625" xr:uid="{0AB47489-2ECB-4EBF-9EE1-1D71B6B527CD}"/>
    <cellStyle name="حساب 6 5" xfId="15684" xr:uid="{2BD81E11-E05D-4FAE-A70C-E11C7742CFBC}"/>
    <cellStyle name="حساب 6 5 2" xfId="21283" xr:uid="{91C3255D-9EFC-434F-8838-708115595904}"/>
    <cellStyle name="حساب 6 5 2 2" xfId="23767" xr:uid="{B43503DA-ED8A-42D7-B73F-4BDD03585D20}"/>
    <cellStyle name="حساب 6 5 2 3" xfId="30644" xr:uid="{E050B753-AC6E-4A2B-8AEE-E6D9B90F6EC6}"/>
    <cellStyle name="حساب 6 5 3" xfId="19256" xr:uid="{D70890F5-269B-4B9B-A795-859B8DB6F398}"/>
    <cellStyle name="حساب 6 5 4" xfId="30643" xr:uid="{E0978F89-AA6D-4ED8-817A-008AAEB5496F}"/>
    <cellStyle name="حساب 6 5 5" xfId="38626" xr:uid="{0AD4D82A-54A3-4524-9049-82689BAF9298}"/>
    <cellStyle name="حساب 6 6" xfId="21276" xr:uid="{705CB74B-B269-4B33-8FF7-CDF9A423C4B8}"/>
    <cellStyle name="حساب 6 6 2" xfId="23760" xr:uid="{DBF7F626-9DB5-46C7-B356-B78D5D7C497A}"/>
    <cellStyle name="حساب 6 6 3" xfId="30645" xr:uid="{78550685-2F02-4BA0-9992-F8130BDD908E}"/>
    <cellStyle name="حساب 6 7" xfId="19249" xr:uid="{D089A114-286E-4B08-B58F-F5075A8E1BD2}"/>
    <cellStyle name="حساب 6 8" xfId="30630" xr:uid="{91DBED65-115A-4786-9DBA-9708F79471AB}"/>
    <cellStyle name="حساب 6 9" xfId="38619" xr:uid="{67CBA8B5-5358-438F-957E-179C720B83CF}"/>
    <cellStyle name="حساب 7" xfId="13792" xr:uid="{13AA46ED-1FB4-4258-BE0B-B5031DA5E1E6}"/>
    <cellStyle name="حساب 7 2" xfId="14209" xr:uid="{822BAA5E-9C1A-4EFA-AEDF-C6C731F57EF8}"/>
    <cellStyle name="حساب 7 2 2" xfId="21285" xr:uid="{039E4739-7F68-41F2-80EC-BF090937FE91}"/>
    <cellStyle name="حساب 7 2 2 2" xfId="23769" xr:uid="{5B23FC1D-EDDB-4602-AE66-5A6BB4328429}"/>
    <cellStyle name="حساب 7 2 2 3" xfId="30648" xr:uid="{A7470FB1-460B-4C20-BAD7-C089518250DF}"/>
    <cellStyle name="حساب 7 2 3" xfId="19258" xr:uid="{1F06E96B-6429-4D22-938C-B995BDEA318F}"/>
    <cellStyle name="حساب 7 2 4" xfId="30647" xr:uid="{1E5E27A4-99B0-4BEE-B4C7-E5CAFE891653}"/>
    <cellStyle name="حساب 7 2 5" xfId="38628" xr:uid="{5150129D-A454-41D7-AD3F-22D7BE8AEBED}"/>
    <cellStyle name="حساب 7 3" xfId="15238" xr:uid="{13EFF02D-996F-4B68-B1C9-30E033E5F557}"/>
    <cellStyle name="حساب 7 3 2" xfId="21286" xr:uid="{D733BC4A-5EB5-4D28-BD87-831A34BA3241}"/>
    <cellStyle name="حساب 7 3 2 2" xfId="23770" xr:uid="{1E245F13-2233-43B8-82B8-84BC373D1EA1}"/>
    <cellStyle name="حساب 7 3 2 3" xfId="30650" xr:uid="{63A2034C-E6BD-4E36-898B-91CDFDFC80D6}"/>
    <cellStyle name="حساب 7 3 3" xfId="19259" xr:uid="{830F6AD5-CC4B-47EE-B43C-B02E22666A04}"/>
    <cellStyle name="حساب 7 3 4" xfId="30649" xr:uid="{A346E45E-A507-4F33-BCCB-B9F88A487E27}"/>
    <cellStyle name="حساب 7 3 5" xfId="38629" xr:uid="{96B273AC-B649-49EE-9C2A-6454994BE8D3}"/>
    <cellStyle name="حساب 7 4" xfId="15686" xr:uid="{CBF91239-83D4-453C-BD9E-65592A39150A}"/>
    <cellStyle name="حساب 7 4 2" xfId="21287" xr:uid="{0BA65490-8091-4C11-8C94-88915EBA83F8}"/>
    <cellStyle name="حساب 7 4 2 2" xfId="23771" xr:uid="{34313EA8-02FF-44B4-B3CC-F97BFC38E3B3}"/>
    <cellStyle name="حساب 7 4 2 3" xfId="30652" xr:uid="{3F8DA697-BB4F-4C80-867B-6BB2591D8F12}"/>
    <cellStyle name="حساب 7 4 3" xfId="19260" xr:uid="{DB31048D-8A38-49AA-9D20-3E4426906825}"/>
    <cellStyle name="حساب 7 4 4" xfId="30651" xr:uid="{CF4C1036-9BC2-43CE-A8C6-3C1020DB392D}"/>
    <cellStyle name="حساب 7 4 5" xfId="38630" xr:uid="{D481F246-3726-453D-ABA1-F4FB6AC4B769}"/>
    <cellStyle name="حساب 7 5" xfId="21284" xr:uid="{4F86F891-DA9B-4DFA-95C1-FD7803283DD4}"/>
    <cellStyle name="حساب 7 5 2" xfId="23768" xr:uid="{073AD2A0-749A-49CA-B9FD-92934F07F097}"/>
    <cellStyle name="حساب 7 5 3" xfId="30653" xr:uid="{996F54F8-B526-4448-B086-90D3375AF28A}"/>
    <cellStyle name="حساب 7 6" xfId="19257" xr:uid="{A6476CDF-9E3A-49CD-B08E-E7FC16B2DD9E}"/>
    <cellStyle name="حساب 7 7" xfId="30646" xr:uid="{BDF30228-7E73-4754-A1AB-8B7F7B1FFC59}"/>
    <cellStyle name="حساب 7 8" xfId="38627" xr:uid="{E54E70F9-506B-4086-95C4-FEBE280972FC}"/>
    <cellStyle name="حساب 8" xfId="13753" xr:uid="{C19DFA86-5F88-4E57-BAC1-051D9901C123}"/>
    <cellStyle name="حساب 8 2" xfId="14845" xr:uid="{0555FC75-D138-492C-8A5F-D36AFF1FE869}"/>
    <cellStyle name="حساب 8 2 2" xfId="21288" xr:uid="{5C6B2775-2DB2-4C07-8AA9-337438414D60}"/>
    <cellStyle name="حساب 8 2 3" xfId="23772" xr:uid="{BA077B6E-0ED3-477F-80A0-974D92F5E317}"/>
    <cellStyle name="حساب 8 2 4" xfId="30655" xr:uid="{3C845CFD-AC1C-438E-B225-74A61F6B207E}"/>
    <cellStyle name="حساب 8 2 5" xfId="38632" xr:uid="{A6AEF9F5-DE9C-4CAF-B094-864DEF6E8E37}"/>
    <cellStyle name="حساب 8 3" xfId="19261" xr:uid="{7A536214-DC12-49A0-B768-F1B4A024CF01}"/>
    <cellStyle name="حساب 8 4" xfId="30654" xr:uid="{CFC59B4C-96F2-4F87-9681-BD8B19E63374}"/>
    <cellStyle name="حساب 8 5" xfId="38631" xr:uid="{CD4DEB31-503E-40B3-9F9C-C0B8C543DD1E}"/>
    <cellStyle name="حساب 9" xfId="14170" xr:uid="{105AC93D-DA17-4624-96D5-90CFA09EF5A5}"/>
    <cellStyle name="حساب 9 2" xfId="21289" xr:uid="{BA2C5DF2-62AC-4F01-94C7-BCAC0C5B204A}"/>
    <cellStyle name="حساب 9 2 2" xfId="23773" xr:uid="{5BCF1ADF-6F0F-4467-AE40-42E9D134816E}"/>
    <cellStyle name="حساب 9 2 3" xfId="30657" xr:uid="{2C51D8F2-D550-4E28-A6B6-AC7A9EE480FB}"/>
    <cellStyle name="حساب 9 3" xfId="19262" xr:uid="{12121C54-7526-491B-9811-A80674B7726A}"/>
    <cellStyle name="حساب 9 4" xfId="30656" xr:uid="{B1B9890B-0E40-4B28-AC09-870D01806A09}"/>
    <cellStyle name="حساب 9 5" xfId="38633" xr:uid="{AF8C4782-2BE8-47C6-B4F6-AE5A688959D1}"/>
    <cellStyle name="خلية تدقيق" xfId="1628" xr:uid="{65DA9D1D-7A18-4A39-B98C-80CA9E026F9E}"/>
    <cellStyle name="خلية تدقيق 2" xfId="19264" xr:uid="{C96692E6-8968-4E20-9798-D005CB50588E}"/>
    <cellStyle name="خلية تدقيق 2 2" xfId="31412" xr:uid="{9D702A3A-9231-4EC1-B9DF-E70A6BF1F94E}"/>
    <cellStyle name="خلية مرتبطة" xfId="1629" xr:uid="{FA00D200-6C8E-4DE3-8273-AA1CBFE47B94}"/>
    <cellStyle name="خلية مرتبطة 2" xfId="13793" xr:uid="{E481F1D5-A808-4D7C-A8A3-D957D31894BD}"/>
    <cellStyle name="خلية مرتبطة 3" xfId="15033" xr:uid="{D84511B8-FA3A-4AB9-990A-2E9F4C007857}"/>
    <cellStyle name="خلية مرتبطة 4" xfId="15043" xr:uid="{65DB9ED2-16C1-49A1-A283-EEB8122BF094}"/>
    <cellStyle name="خلية مرتبطة 5" xfId="15042" xr:uid="{C2D253F5-1DA9-4915-AA36-8D7CED4B8238}"/>
    <cellStyle name="خلية مرتبطة 6" xfId="31413" xr:uid="{DFCEEF6A-623B-4ECC-8634-76811B980683}"/>
    <cellStyle name="خلية مرتبطة 7" xfId="39354" xr:uid="{83321D93-72B6-4E47-BD72-58B28929CE9F}"/>
    <cellStyle name="سيئ" xfId="1630" xr:uid="{80B4FB7C-F50F-498D-B57E-E4B6520E4805}"/>
    <cellStyle name="سيئ 2" xfId="19271" xr:uid="{1F09722E-A6F4-4A66-89EA-77DB07B2A468}"/>
    <cellStyle name="سيئ 2 2" xfId="31414" xr:uid="{C9706F5B-2A01-48C7-B125-728854BCD9CC}"/>
    <cellStyle name="سيئ 2 3" xfId="39356" xr:uid="{14FEB6DD-01D7-4F85-91E3-8F21D0E491F6}"/>
    <cellStyle name="سيئ 3" xfId="39355" xr:uid="{72FC1538-1684-4D2C-AF0C-461ED5F1AC2A}"/>
    <cellStyle name="عادي_Book1" xfId="19272" xr:uid="{061F45D1-F349-4F4E-963D-671DF14B8FF8}"/>
    <cellStyle name="عملة [0＀_xffff_＀_xffff_＀_xffff_＀_xffff_＀_xffff_＀_xffff_＀_xffff_＀" xfId="1631" xr:uid="{3402C9D1-E1C9-4E1B-9B8E-0DC1968374C2}"/>
    <cellStyle name="عملة [0＀_xffff_＀_xffff_＀_xffff_＀_xffff_＀_xffff_＀_xffff_＀_xffff_＀ 2" xfId="11048" xr:uid="{ACDE33D7-0628-46D9-BD60-0078FF9DC80A}"/>
    <cellStyle name="عملة [0]_BEVERLY HILLS" xfId="1632" xr:uid="{F7595A13-4DFB-41FA-BD3C-10C5673F28B3}"/>
    <cellStyle name="عملة_BEVERLY HILLS" xfId="1633" xr:uid="{8F7A0916-1F80-4479-8D86-33A755688230}"/>
    <cellStyle name="عنوان" xfId="1634" xr:uid="{7DCAA2E9-47FC-4EFF-B1B7-0DF6D51323F5}"/>
    <cellStyle name="عنوان 1" xfId="1635" xr:uid="{2F2DEF3D-EE22-46F3-94E3-45F96D377582}"/>
    <cellStyle name="عنوان 1 2" xfId="19276" xr:uid="{9B7D30E3-23F7-4887-ADD7-D25A8C438C0C}"/>
    <cellStyle name="عنوان 1 2 2" xfId="31415" xr:uid="{0EFBA241-7807-4175-A725-99FBDEC65EF7}"/>
    <cellStyle name="عنوان 1 2 3" xfId="39358" xr:uid="{E52B6F54-731E-4EAA-9393-F61704C6462B}"/>
    <cellStyle name="عنوان 1 3" xfId="39357" xr:uid="{263E8418-B803-4C0E-B849-16C735623EE5}"/>
    <cellStyle name="عنوان 2" xfId="1636" xr:uid="{AD28BFE1-EF6A-4542-AC4E-BF42506D6222}"/>
    <cellStyle name="عنوان 2 2" xfId="19278" xr:uid="{3FC64BBF-3AA9-433A-A605-98ACC3AFD8F4}"/>
    <cellStyle name="عنوان 2 2 2" xfId="31416" xr:uid="{EDEE0CA9-E44F-4D8F-A802-04B077355F97}"/>
    <cellStyle name="عنوان 2 2 3" xfId="39360" xr:uid="{EE2B90F8-03D9-4AED-80F0-B357B71843E9}"/>
    <cellStyle name="عنوان 2 3" xfId="39359" xr:uid="{C661C35B-E9EE-4C68-9F2B-866627979713}"/>
    <cellStyle name="عنوان 3" xfId="1637" xr:uid="{540B747B-C32F-4CC7-BA1D-BB00D2806713}"/>
    <cellStyle name="عنوان 3 2" xfId="13794" xr:uid="{218D2841-DFFD-4128-B3F7-AD4CA01AEE6F}"/>
    <cellStyle name="عنوان 3 2 2" xfId="39362" xr:uid="{F9695315-A8C3-4D83-98D8-50983C8A8332}"/>
    <cellStyle name="عنوان 3 3" xfId="31417" xr:uid="{6D46DB7E-4954-4952-BEA2-2110EF0C32B8}"/>
    <cellStyle name="عنوان 3 4" xfId="39361" xr:uid="{6C21E157-AB21-4A5B-861D-A7904C115626}"/>
    <cellStyle name="عنوان 4" xfId="1638" xr:uid="{3858BBEB-DFE4-4EDD-B804-2756A6EFCDF0}"/>
    <cellStyle name="عنوان 4 2" xfId="19282" xr:uid="{016FC2FC-F41C-42F3-8631-3137DD1D74F0}"/>
    <cellStyle name="عنوان 4 2 2" xfId="31418" xr:uid="{B7FB36AE-CF81-4069-96CF-63432D89CF4D}"/>
    <cellStyle name="عنوان 4 2 3" xfId="39364" xr:uid="{7BD6B842-6002-4806-9CE3-848121A47EA4}"/>
    <cellStyle name="عنوان 4 3" xfId="39363" xr:uid="{521363B4-DF82-4144-B265-0510AD254C31}"/>
    <cellStyle name="عنوان 5" xfId="19283" xr:uid="{3DF1F3C5-077A-444E-9C54-26E6CC85CCD3}"/>
    <cellStyle name="عنوان 5 2" xfId="31419" xr:uid="{548BE23E-705A-461D-9D20-180747145962}"/>
    <cellStyle name="فاصلة [0]_BEVERLY HILLS" xfId="1639" xr:uid="{202E9D20-40EF-44E2-A4BD-BDDE8CD04E0E}"/>
    <cellStyle name="فاصلة_BEVERLY HILLS" xfId="1640" xr:uid="{504925CF-A5E1-4061-9BC3-8C2109DB3E39}"/>
    <cellStyle name="م" xfId="19284" xr:uid="{E3EA1E40-18E0-476F-9639-456901629ADE}"/>
    <cellStyle name="محايد" xfId="1641" xr:uid="{37F49C72-517F-4E1C-B2F0-CC4C094F939F}"/>
    <cellStyle name="محايد 2" xfId="19286" xr:uid="{7FD6C160-59C4-43F6-869E-B86F6354352E}"/>
    <cellStyle name="محايد 2 2" xfId="31420" xr:uid="{3B85D019-FA88-45A5-A218-A093F3CF7E35}"/>
    <cellStyle name="محايد 2 3" xfId="39366" xr:uid="{1E23CD66-BC43-45E0-AAD8-AC1DD5F4072F}"/>
    <cellStyle name="محايد 3" xfId="39365" xr:uid="{83D4CB33-85D5-4293-85F1-E37541F96CFA}"/>
    <cellStyle name="ملاحظة" xfId="1642" xr:uid="{E2167455-1504-44AE-8B3E-1415E756DB86}"/>
    <cellStyle name="ملاحظة 10" xfId="15687" xr:uid="{C46CAF2D-832A-4F65-B10C-95183FDE2FA2}"/>
    <cellStyle name="ملاحظة 10 2" xfId="21291" xr:uid="{BB7642D4-CC67-458D-B0E9-10C0C978787C}"/>
    <cellStyle name="ملاحظة 10 2 2" xfId="23775" xr:uid="{1571AB9D-7E26-4CC3-8649-4ED8E49EA41E}"/>
    <cellStyle name="ملاحظة 10 2 3" xfId="30660" xr:uid="{4D095671-7125-4064-9DF6-A275B941097A}"/>
    <cellStyle name="ملاحظة 10 3" xfId="19288" xr:uid="{9BEEEFD8-664A-4F89-AACE-20E46B371E89}"/>
    <cellStyle name="ملاحظة 10 4" xfId="30659" xr:uid="{247141DC-43E1-423B-9E34-2B3001005981}"/>
    <cellStyle name="ملاحظة 10 5" xfId="38635" xr:uid="{7CE22AE3-E66D-48B0-A4FD-AACD71EC4779}"/>
    <cellStyle name="ملاحظة 11" xfId="21290" xr:uid="{F000A312-9444-4A5C-A121-4819429C70C3}"/>
    <cellStyle name="ملاحظة 11 2" xfId="23774" xr:uid="{B5D8E7CD-0767-4E60-A53A-B1E86266163B}"/>
    <cellStyle name="ملاحظة 11 3" xfId="30661" xr:uid="{AB858DA6-5F5E-43D4-899D-6E5D0C06C540}"/>
    <cellStyle name="ملاحظة 12" xfId="19287" xr:uid="{66B0C8D0-E643-424C-BDDB-DFFC2F6641BD}"/>
    <cellStyle name="ملاحظة 13" xfId="30658" xr:uid="{378DCB58-4AB4-4AB2-AF9B-5667291D5A08}"/>
    <cellStyle name="ملاحظة 14" xfId="31421" xr:uid="{2D298F2B-56B7-4D1A-9FC4-CE1DE0EDACF2}"/>
    <cellStyle name="ملاحظة 15" xfId="38634" xr:uid="{DD45AFC7-7F43-47B1-A6DC-5A4B1708D77A}"/>
    <cellStyle name="ملاحظة 16" xfId="39367" xr:uid="{D86E4B75-861C-4F3C-8EC1-BF4714A06030}"/>
    <cellStyle name="ملاحظة 2" xfId="13796" xr:uid="{2852B44B-ADF4-4B03-9E2B-68DE6380EE11}"/>
    <cellStyle name="ملاحظة 2 10" xfId="21292" xr:uid="{0148F5C6-A73F-4530-AB17-DA5AF1DC8027}"/>
    <cellStyle name="ملاحظة 2 10 2" xfId="23776" xr:uid="{6BBA0695-E947-4843-8FC4-7253E94A90F3}"/>
    <cellStyle name="ملاحظة 2 10 3" xfId="30663" xr:uid="{67DC0D43-2196-4563-A888-7248DAE29D13}"/>
    <cellStyle name="ملاحظة 2 11" xfId="19289" xr:uid="{58C9C2BC-AFD1-4795-B6FB-DD4194C17B9F}"/>
    <cellStyle name="ملاحظة 2 12" xfId="30662" xr:uid="{247B62E1-D4AC-41C5-8163-49B3251916F7}"/>
    <cellStyle name="ملاحظة 2 13" xfId="31422" xr:uid="{61CDDC88-3E1E-4E82-B569-9AC00007F711}"/>
    <cellStyle name="ملاحظة 2 14" xfId="38636" xr:uid="{8664D1C4-6FD7-4F06-8AE1-9E35AA1B1CB6}"/>
    <cellStyle name="ملاحظة 2 2" xfId="13797" xr:uid="{16C68CB6-7359-403E-9D1E-A7D106C793F0}"/>
    <cellStyle name="ملاحظة 2 2 10" xfId="19290" xr:uid="{963F9AAE-B9A9-46F5-8C15-BFB8386BDD5A}"/>
    <cellStyle name="ملاحظة 2 2 11" xfId="30664" xr:uid="{99F6A42C-99B2-4D2C-84C8-68AAF2D7380D}"/>
    <cellStyle name="ملاحظة 2 2 12" xfId="38637" xr:uid="{89DC2118-2C94-44D5-A1D0-383A227E7816}"/>
    <cellStyle name="ملاحظة 2 2 2" xfId="13798" xr:uid="{4DCDEC41-4856-4EA9-9C78-98D0EE01DA95}"/>
    <cellStyle name="ملاحظة 2 2 2 10" xfId="38638" xr:uid="{3C0B97D8-E7DC-4CC2-A602-EFDBA99DFA72}"/>
    <cellStyle name="ملاحظة 2 2 2 2" xfId="13799" xr:uid="{DAAEC1E7-5DEC-4FBF-BECD-84AC4EE885E3}"/>
    <cellStyle name="ملاحظة 2 2 2 2 2" xfId="13800" xr:uid="{42592224-3475-4A5E-B4AF-9640915AD28B}"/>
    <cellStyle name="ملاحظة 2 2 2 2 2 2" xfId="14215" xr:uid="{564AA196-BEC4-4DB8-BB14-B286EBAE40D5}"/>
    <cellStyle name="ملاحظة 2 2 2 2 2 2 2" xfId="21297" xr:uid="{F7640C53-B794-4DCE-AD1C-8B15892AFC85}"/>
    <cellStyle name="ملاحظة 2 2 2 2 2 2 2 2" xfId="23781" xr:uid="{AC85F9E6-0E89-4AAC-A5DD-B44E94D79244}"/>
    <cellStyle name="ملاحظة 2 2 2 2 2 2 2 3" xfId="30669" xr:uid="{E82DE3EA-207F-41C1-B95B-6A007DA33771}"/>
    <cellStyle name="ملاحظة 2 2 2 2 2 2 3" xfId="19294" xr:uid="{B2046A23-686C-49BA-A8EA-6523DD671632}"/>
    <cellStyle name="ملاحظة 2 2 2 2 2 2 4" xfId="30668" xr:uid="{D6B787EE-937D-4418-99DA-F3DA45C690CF}"/>
    <cellStyle name="ملاحظة 2 2 2 2 2 2 5" xfId="38641" xr:uid="{8D7EE61B-A992-4804-85D6-50FCA1B62CDF}"/>
    <cellStyle name="ملاحظة 2 2 2 2 2 3" xfId="15243" xr:uid="{FE54D4C5-70B7-4DC1-B0CC-BC0B80FEC0F4}"/>
    <cellStyle name="ملاحظة 2 2 2 2 2 3 2" xfId="21298" xr:uid="{3483E2DA-3924-4C04-9204-B3CF371ECA41}"/>
    <cellStyle name="ملاحظة 2 2 2 2 2 3 2 2" xfId="23782" xr:uid="{F28DA501-D81C-4F3E-98A0-F8AF4621BB70}"/>
    <cellStyle name="ملاحظة 2 2 2 2 2 3 2 3" xfId="30671" xr:uid="{670F89C8-05D9-4A62-8B1A-C49129BD2C13}"/>
    <cellStyle name="ملاحظة 2 2 2 2 2 3 3" xfId="19295" xr:uid="{B774FDC0-9D82-4E71-9129-63A8D41C0574}"/>
    <cellStyle name="ملاحظة 2 2 2 2 2 3 4" xfId="30670" xr:uid="{A4830002-F757-4632-B332-11FD5BB9F0C2}"/>
    <cellStyle name="ملاحظة 2 2 2 2 2 3 5" xfId="38642" xr:uid="{09CCAC24-7E98-4674-9BFF-FA6C806B97EF}"/>
    <cellStyle name="ملاحظة 2 2 2 2 2 4" xfId="15692" xr:uid="{83FF5479-4DC6-42AE-A62A-4C80EED009C2}"/>
    <cellStyle name="ملاحظة 2 2 2 2 2 4 2" xfId="21299" xr:uid="{3CCB2D0E-AC9B-4C65-914C-D753D9B4745E}"/>
    <cellStyle name="ملاحظة 2 2 2 2 2 4 2 2" xfId="23783" xr:uid="{8F3877A2-C3E4-470D-84E6-FD70D4A44ED6}"/>
    <cellStyle name="ملاحظة 2 2 2 2 2 4 2 3" xfId="30673" xr:uid="{8A862060-31C5-4A65-B566-D61C6629C76E}"/>
    <cellStyle name="ملاحظة 2 2 2 2 2 4 3" xfId="19296" xr:uid="{86F8C735-8B4F-4AE7-BCCE-2A00CC8071A9}"/>
    <cellStyle name="ملاحظة 2 2 2 2 2 4 4" xfId="30672" xr:uid="{0ABFA64E-44E1-412E-9832-804DC31309E8}"/>
    <cellStyle name="ملاحظة 2 2 2 2 2 4 5" xfId="38643" xr:uid="{F0A332E6-FB7F-4EF6-A129-19609077D2EE}"/>
    <cellStyle name="ملاحظة 2 2 2 2 2 5" xfId="21296" xr:uid="{AFA153BF-AB0A-4E4A-9B18-A83CEDCACE31}"/>
    <cellStyle name="ملاحظة 2 2 2 2 2 5 2" xfId="23780" xr:uid="{E3DF80DE-C7F9-4BAB-9D67-D1220479AEAB}"/>
    <cellStyle name="ملاحظة 2 2 2 2 2 5 3" xfId="30674" xr:uid="{8B9F31C9-4AA8-4295-9AA4-E7D802D09A91}"/>
    <cellStyle name="ملاحظة 2 2 2 2 2 6" xfId="19293" xr:uid="{D88AC2AB-7F0D-45BD-B0DC-344F88188FEE}"/>
    <cellStyle name="ملاحظة 2 2 2 2 2 7" xfId="30667" xr:uid="{7DBE43A8-DEA7-49ED-ACB3-6FFC36079038}"/>
    <cellStyle name="ملاحظة 2 2 2 2 2 8" xfId="38640" xr:uid="{97D631E8-B6BD-42A3-847A-71B18F7E1341}"/>
    <cellStyle name="ملاحظة 2 2 2 2 3" xfId="14214" xr:uid="{AAC95735-88F4-44EB-8C0D-8A91013A152E}"/>
    <cellStyle name="ملاحظة 2 2 2 2 3 2" xfId="21300" xr:uid="{26162829-C1E7-44BE-A887-E012822438DA}"/>
    <cellStyle name="ملاحظة 2 2 2 2 3 2 2" xfId="23784" xr:uid="{D132383F-AED2-44C9-BA57-89820826311E}"/>
    <cellStyle name="ملاحظة 2 2 2 2 3 2 3" xfId="30676" xr:uid="{E97855C0-C054-4E5A-9548-6B1DF4B53ABB}"/>
    <cellStyle name="ملاحظة 2 2 2 2 3 3" xfId="19297" xr:uid="{64976588-4F32-4449-A45D-00161C19BDB3}"/>
    <cellStyle name="ملاحظة 2 2 2 2 3 4" xfId="30675" xr:uid="{EF0D3811-EA30-4EE7-82E0-2AE235F653F2}"/>
    <cellStyle name="ملاحظة 2 2 2 2 3 5" xfId="38644" xr:uid="{67E99BF2-D2E1-4DA4-AD25-341380A5609D}"/>
    <cellStyle name="ملاحظة 2 2 2 2 4" xfId="15242" xr:uid="{AA28FB87-2F02-45A5-9C46-1F26932A3243}"/>
    <cellStyle name="ملاحظة 2 2 2 2 4 2" xfId="21301" xr:uid="{99993626-1CB8-43B6-92D7-044EA35FCBC7}"/>
    <cellStyle name="ملاحظة 2 2 2 2 4 2 2" xfId="23785" xr:uid="{11670F72-75DE-4C49-AC75-DF15D3593689}"/>
    <cellStyle name="ملاحظة 2 2 2 2 4 2 3" xfId="30678" xr:uid="{C39C5A14-DF49-402E-8880-E53163A595D1}"/>
    <cellStyle name="ملاحظة 2 2 2 2 4 3" xfId="19298" xr:uid="{0A1C3D01-34EE-48E7-AC59-ED51FA9E7384}"/>
    <cellStyle name="ملاحظة 2 2 2 2 4 4" xfId="30677" xr:uid="{3B9D46C2-BEBD-4DAA-8668-3F9C4878D11C}"/>
    <cellStyle name="ملاحظة 2 2 2 2 4 5" xfId="38645" xr:uid="{EEE8CC47-C5A4-4738-A01A-022C0BFEE671}"/>
    <cellStyle name="ملاحظة 2 2 2 2 5" xfId="15691" xr:uid="{AAF89B33-11F8-43C2-9CF4-683949740E0B}"/>
    <cellStyle name="ملاحظة 2 2 2 2 5 2" xfId="21302" xr:uid="{64D54A2F-60F2-4158-8C65-676D5396BDD7}"/>
    <cellStyle name="ملاحظة 2 2 2 2 5 2 2" xfId="23786" xr:uid="{DAAC3357-241B-446C-AD26-E4723A0C08D5}"/>
    <cellStyle name="ملاحظة 2 2 2 2 5 2 3" xfId="30680" xr:uid="{BA2D26DC-893A-43C0-B84F-738278FB0B2B}"/>
    <cellStyle name="ملاحظة 2 2 2 2 5 3" xfId="19299" xr:uid="{528E1B9D-F9F4-43A8-BB5B-98825F942D62}"/>
    <cellStyle name="ملاحظة 2 2 2 2 5 4" xfId="30679" xr:uid="{644461F3-4459-4054-9315-734EDA9101C1}"/>
    <cellStyle name="ملاحظة 2 2 2 2 5 5" xfId="38646" xr:uid="{6A65C077-16DF-417F-B80F-F2B526FC7F5A}"/>
    <cellStyle name="ملاحظة 2 2 2 2 6" xfId="21295" xr:uid="{E9FB5D64-E8A8-46DE-BFC1-2B5297058897}"/>
    <cellStyle name="ملاحظة 2 2 2 2 6 2" xfId="23779" xr:uid="{D78736C3-E534-4E71-9DDC-8DB3A8612C3D}"/>
    <cellStyle name="ملاحظة 2 2 2 2 6 3" xfId="30681" xr:uid="{09FFE81C-B87B-45AE-B37E-DCB1439B049D}"/>
    <cellStyle name="ملاحظة 2 2 2 2 7" xfId="19292" xr:uid="{6DDC487E-F8C4-4924-86EB-06BB75FD9297}"/>
    <cellStyle name="ملاحظة 2 2 2 2 8" xfId="30666" xr:uid="{CF970D8D-F174-41F8-9179-9A3C3EDD2F4B}"/>
    <cellStyle name="ملاحظة 2 2 2 2 9" xfId="38639" xr:uid="{B38EEE11-839D-4C7C-ABC5-32FF593A98CD}"/>
    <cellStyle name="ملاحظة 2 2 2 3" xfId="13801" xr:uid="{4D07BF0B-AA7B-4230-8AC2-33B8EFEB07FB}"/>
    <cellStyle name="ملاحظة 2 2 2 3 2" xfId="14216" xr:uid="{226CA5F2-A4C6-4B96-A01E-2303FEB47B7C}"/>
    <cellStyle name="ملاحظة 2 2 2 3 2 2" xfId="21304" xr:uid="{F725D505-CEEB-463A-B9DF-CDE67D17131D}"/>
    <cellStyle name="ملاحظة 2 2 2 3 2 2 2" xfId="23788" xr:uid="{9512A09C-DDEE-495E-A9D5-61546BB14BC3}"/>
    <cellStyle name="ملاحظة 2 2 2 3 2 2 3" xfId="30684" xr:uid="{D65C90B0-91F5-4E81-A471-0615BE9CC3E7}"/>
    <cellStyle name="ملاحظة 2 2 2 3 2 3" xfId="19301" xr:uid="{16F4DFAF-CFD3-4637-B7A1-7766408832C2}"/>
    <cellStyle name="ملاحظة 2 2 2 3 2 4" xfId="30683" xr:uid="{518E0CA2-6214-4E43-AB23-7627CB4F14C2}"/>
    <cellStyle name="ملاحظة 2 2 2 3 2 5" xfId="38648" xr:uid="{00007086-8CE2-4D14-BE4E-050E2D5B8194}"/>
    <cellStyle name="ملاحظة 2 2 2 3 3" xfId="15244" xr:uid="{70EA56AF-C094-4A03-A8B9-3756FD88B50F}"/>
    <cellStyle name="ملاحظة 2 2 2 3 3 2" xfId="21305" xr:uid="{03B67947-DBC7-411C-B9A3-A5AE5581206B}"/>
    <cellStyle name="ملاحظة 2 2 2 3 3 2 2" xfId="23789" xr:uid="{BBFA7B68-64E8-44DB-A453-B0E36EA0308D}"/>
    <cellStyle name="ملاحظة 2 2 2 3 3 2 3" xfId="30686" xr:uid="{3A97A3F2-F200-4FC2-BE32-8D9BA01B8101}"/>
    <cellStyle name="ملاحظة 2 2 2 3 3 3" xfId="19302" xr:uid="{7821A4AF-7B91-48A9-873B-0B8AB5D7A2D7}"/>
    <cellStyle name="ملاحظة 2 2 2 3 3 4" xfId="30685" xr:uid="{67D941F0-3BB8-45D4-B69F-17FBCAA50BFE}"/>
    <cellStyle name="ملاحظة 2 2 2 3 3 5" xfId="38649" xr:uid="{9743EB2F-A0FB-4C31-8B9A-BCBB02E96349}"/>
    <cellStyle name="ملاحظة 2 2 2 3 4" xfId="15693" xr:uid="{BFA2178A-34FE-4FFC-8C65-F8A4A25F7208}"/>
    <cellStyle name="ملاحظة 2 2 2 3 4 2" xfId="21306" xr:uid="{77B58F79-E2A7-4328-BF70-079D18FAC08F}"/>
    <cellStyle name="ملاحظة 2 2 2 3 4 2 2" xfId="23790" xr:uid="{1A98DF62-972A-45DC-A434-85E522A48E1C}"/>
    <cellStyle name="ملاحظة 2 2 2 3 4 2 3" xfId="30688" xr:uid="{327F0A97-617F-4A24-B39D-2BEED51E7840}"/>
    <cellStyle name="ملاحظة 2 2 2 3 4 3" xfId="19303" xr:uid="{06A53B6A-CAEE-42B2-9D2F-6CB23AAF2F66}"/>
    <cellStyle name="ملاحظة 2 2 2 3 4 4" xfId="30687" xr:uid="{937B3A67-3BA5-4999-B84C-8B262DD61AA8}"/>
    <cellStyle name="ملاحظة 2 2 2 3 4 5" xfId="38650" xr:uid="{FF8AD023-8E83-441F-812A-C67030ED0DEE}"/>
    <cellStyle name="ملاحظة 2 2 2 3 5" xfId="21303" xr:uid="{CCA54508-AB26-43AD-B819-C2DA960BF2CA}"/>
    <cellStyle name="ملاحظة 2 2 2 3 5 2" xfId="23787" xr:uid="{9B5E1A04-257B-40E1-AB8B-BACF88368ECD}"/>
    <cellStyle name="ملاحظة 2 2 2 3 5 3" xfId="30689" xr:uid="{77A1144B-8ADC-4992-851C-7D6FCE222410}"/>
    <cellStyle name="ملاحظة 2 2 2 3 6" xfId="19300" xr:uid="{F7E30AF5-FC4A-4766-B47F-208529971C7E}"/>
    <cellStyle name="ملاحظة 2 2 2 3 7" xfId="30682" xr:uid="{1D3EEACA-6C3A-4ADC-8C2F-EE310E4A0651}"/>
    <cellStyle name="ملاحظة 2 2 2 3 8" xfId="38647" xr:uid="{91C6AE4C-D05F-43CE-818A-5133C34535BA}"/>
    <cellStyle name="ملاحظة 2 2 2 4" xfId="14213" xr:uid="{73461439-EAF7-4081-84B2-EFA4220D1BB4}"/>
    <cellStyle name="ملاحظة 2 2 2 4 2" xfId="21307" xr:uid="{3EC40554-3EFD-44A5-8FD4-655CF9321B10}"/>
    <cellStyle name="ملاحظة 2 2 2 4 2 2" xfId="23791" xr:uid="{371106E5-955B-46B9-B297-EFE7CA04C289}"/>
    <cellStyle name="ملاحظة 2 2 2 4 2 3" xfId="30691" xr:uid="{65627AE8-5599-47EF-868E-458319DEBC78}"/>
    <cellStyle name="ملاحظة 2 2 2 4 3" xfId="19304" xr:uid="{C095D589-D612-4B0B-9306-0C8F3BABC6B1}"/>
    <cellStyle name="ملاحظة 2 2 2 4 4" xfId="30690" xr:uid="{F40E4E19-E52F-438B-8043-1EDCE0AAE1E8}"/>
    <cellStyle name="ملاحظة 2 2 2 4 5" xfId="38651" xr:uid="{2E3CA89A-1EB6-4A8A-8F74-567B2A8F4885}"/>
    <cellStyle name="ملاحظة 2 2 2 5" xfId="15241" xr:uid="{4170D9F1-4BE2-400D-BAEB-554656453BFF}"/>
    <cellStyle name="ملاحظة 2 2 2 5 2" xfId="21308" xr:uid="{390929B9-2315-423D-820C-49B11915DB7E}"/>
    <cellStyle name="ملاحظة 2 2 2 5 2 2" xfId="23792" xr:uid="{84973C58-C7A4-462F-9CAD-EE57EC334338}"/>
    <cellStyle name="ملاحظة 2 2 2 5 2 3" xfId="30693" xr:uid="{F5B6B65C-D594-40D6-9290-BBB1F2BDDE98}"/>
    <cellStyle name="ملاحظة 2 2 2 5 3" xfId="19305" xr:uid="{EE86177B-799F-4144-80E3-8F3CFB94B2A9}"/>
    <cellStyle name="ملاحظة 2 2 2 5 4" xfId="30692" xr:uid="{DA4855D0-FE54-4945-9160-7BE186798D06}"/>
    <cellStyle name="ملاحظة 2 2 2 5 5" xfId="38652" xr:uid="{F44E7D50-C8CD-4D8C-8A13-9CDCD51EDE10}"/>
    <cellStyle name="ملاحظة 2 2 2 6" xfId="15690" xr:uid="{6EBACD14-C838-41B7-A3F9-6730904F39F9}"/>
    <cellStyle name="ملاحظة 2 2 2 6 2" xfId="21309" xr:uid="{71256FC5-CC1F-43BC-8A2D-3B7EFF34B354}"/>
    <cellStyle name="ملاحظة 2 2 2 6 2 2" xfId="23793" xr:uid="{2B23C377-CEB5-43B4-9822-7803B40097C4}"/>
    <cellStyle name="ملاحظة 2 2 2 6 2 3" xfId="30695" xr:uid="{353B3DE4-7837-40AD-B98E-5E34FB421F89}"/>
    <cellStyle name="ملاحظة 2 2 2 6 3" xfId="19306" xr:uid="{7B6F197A-2A56-4E3A-8A3D-1E945C1DA935}"/>
    <cellStyle name="ملاحظة 2 2 2 6 4" xfId="30694" xr:uid="{B477554A-72AA-4942-95B7-1EB8AE229829}"/>
    <cellStyle name="ملاحظة 2 2 2 6 5" xfId="38653" xr:uid="{573F5C70-3789-4B26-9244-135D5A6957A4}"/>
    <cellStyle name="ملاحظة 2 2 2 7" xfId="21294" xr:uid="{BF985F7A-2DCB-4F5F-BF2C-9DE734B10E7A}"/>
    <cellStyle name="ملاحظة 2 2 2 7 2" xfId="23778" xr:uid="{E4B6E03C-F744-4A26-A06C-B23246AC2107}"/>
    <cellStyle name="ملاحظة 2 2 2 7 3" xfId="30696" xr:uid="{2AB12069-2CB8-4AA7-86FE-45C5AFFBD2FD}"/>
    <cellStyle name="ملاحظة 2 2 2 8" xfId="19291" xr:uid="{362A930B-808A-4E51-B73B-B63CD4566B52}"/>
    <cellStyle name="ملاحظة 2 2 2 9" xfId="30665" xr:uid="{362B5E85-30A8-419A-A831-387B1D88E911}"/>
    <cellStyle name="ملاحظة 2 2 3" xfId="13802" xr:uid="{1D3F46FE-F0F5-4055-8BB5-6E778CEA16D2}"/>
    <cellStyle name="ملاحظة 2 2 3 2" xfId="13803" xr:uid="{56292C71-B0CA-4A56-8FEF-25C49C24BC72}"/>
    <cellStyle name="ملاحظة 2 2 3 2 2" xfId="14218" xr:uid="{32D69DA2-5F8A-4096-9D59-4521ABF02C73}"/>
    <cellStyle name="ملاحظة 2 2 3 2 2 2" xfId="21312" xr:uid="{304D2A97-E224-4EF5-B5DF-945AC3C2C593}"/>
    <cellStyle name="ملاحظة 2 2 3 2 2 2 2" xfId="23796" xr:uid="{427E6A19-740D-4C64-8815-9A36633FDA66}"/>
    <cellStyle name="ملاحظة 2 2 3 2 2 2 3" xfId="30700" xr:uid="{95CC9159-7856-46EF-9FFC-F56B63E1675D}"/>
    <cellStyle name="ملاحظة 2 2 3 2 2 3" xfId="19309" xr:uid="{6F875098-6E0D-4D11-BAC7-441B9A67755A}"/>
    <cellStyle name="ملاحظة 2 2 3 2 2 4" xfId="30699" xr:uid="{6A2A6830-91D2-46D9-9DD4-F772DE37761C}"/>
    <cellStyle name="ملاحظة 2 2 3 2 2 5" xfId="38656" xr:uid="{17822E51-B29D-4987-A498-A0BA0EB5213E}"/>
    <cellStyle name="ملاحظة 2 2 3 2 3" xfId="15246" xr:uid="{1B82AC57-1E07-41C8-AB63-D065CCDCC3C1}"/>
    <cellStyle name="ملاحظة 2 2 3 2 3 2" xfId="21313" xr:uid="{21547F01-C5AD-438A-B2F9-D1B05CD06E97}"/>
    <cellStyle name="ملاحظة 2 2 3 2 3 2 2" xfId="23797" xr:uid="{43D467C5-2191-4FDD-99DD-D11E39806124}"/>
    <cellStyle name="ملاحظة 2 2 3 2 3 2 3" xfId="30702" xr:uid="{7B777412-32D1-42E0-A8CD-DB019D6AB07A}"/>
    <cellStyle name="ملاحظة 2 2 3 2 3 3" xfId="19310" xr:uid="{7150A4C7-2B24-4E04-9A16-9EEA007C9326}"/>
    <cellStyle name="ملاحظة 2 2 3 2 3 4" xfId="30701" xr:uid="{A5668B00-BC9A-4ECF-B4D7-99FB4B504210}"/>
    <cellStyle name="ملاحظة 2 2 3 2 3 5" xfId="38657" xr:uid="{CB8D84F2-3DBE-4179-B062-A0AFC51AAFF9}"/>
    <cellStyle name="ملاحظة 2 2 3 2 4" xfId="15695" xr:uid="{A93774ED-EF3B-4161-AC77-F5F999C92496}"/>
    <cellStyle name="ملاحظة 2 2 3 2 4 2" xfId="21314" xr:uid="{68BFBC93-547F-4515-BC8B-F82C73DA147B}"/>
    <cellStyle name="ملاحظة 2 2 3 2 4 2 2" xfId="23798" xr:uid="{D76476E0-E60E-4443-BAC1-3E36A5E01123}"/>
    <cellStyle name="ملاحظة 2 2 3 2 4 2 3" xfId="30704" xr:uid="{C37AAE4B-D62D-49EE-A237-A8BFE7E4F865}"/>
    <cellStyle name="ملاحظة 2 2 3 2 4 3" xfId="19311" xr:uid="{3C2876ED-BEE9-4267-81A6-7F73B1551BF6}"/>
    <cellStyle name="ملاحظة 2 2 3 2 4 4" xfId="30703" xr:uid="{A48643C6-A12C-4C9B-BC9C-AA2DE90B3FC0}"/>
    <cellStyle name="ملاحظة 2 2 3 2 4 5" xfId="38658" xr:uid="{2E1D9D4E-B555-4FDB-9D67-BE397B8E4DF0}"/>
    <cellStyle name="ملاحظة 2 2 3 2 5" xfId="21311" xr:uid="{FD5B1DF7-4C24-4274-8256-02BE9729ACD9}"/>
    <cellStyle name="ملاحظة 2 2 3 2 5 2" xfId="23795" xr:uid="{10212C2B-C0C9-4FD0-88F8-4F06C0E02A60}"/>
    <cellStyle name="ملاحظة 2 2 3 2 5 3" xfId="30705" xr:uid="{5158C5AD-AB41-4F0E-A9E4-928B336A82A5}"/>
    <cellStyle name="ملاحظة 2 2 3 2 6" xfId="19308" xr:uid="{1D143C9A-E244-4BA0-A952-709375CEA05A}"/>
    <cellStyle name="ملاحظة 2 2 3 2 7" xfId="30698" xr:uid="{771A9330-A27C-492E-BFEB-D1C010A7FB4F}"/>
    <cellStyle name="ملاحظة 2 2 3 2 8" xfId="38655" xr:uid="{495D85F6-E6D5-4ACD-A1AB-BB6CFFEE84DF}"/>
    <cellStyle name="ملاحظة 2 2 3 3" xfId="14217" xr:uid="{489597D4-EE28-416B-8204-9C7736189C03}"/>
    <cellStyle name="ملاحظة 2 2 3 3 2" xfId="21315" xr:uid="{00BB4A15-E463-4AA5-97EB-C1B1185B9554}"/>
    <cellStyle name="ملاحظة 2 2 3 3 2 2" xfId="23799" xr:uid="{E7595E8E-ED2E-4AD5-84DE-C9CB9E6A1046}"/>
    <cellStyle name="ملاحظة 2 2 3 3 2 3" xfId="30707" xr:uid="{57E1432A-364D-4C44-8E7E-12B57EB250EF}"/>
    <cellStyle name="ملاحظة 2 2 3 3 3" xfId="19312" xr:uid="{FF96A530-AC67-4C35-A48E-D541723C556C}"/>
    <cellStyle name="ملاحظة 2 2 3 3 4" xfId="30706" xr:uid="{F28BF68B-4CB6-4055-90DA-8006E7E898B7}"/>
    <cellStyle name="ملاحظة 2 2 3 3 5" xfId="38659" xr:uid="{4E5D3E24-AFC7-4CD7-A097-0B0F759166EA}"/>
    <cellStyle name="ملاحظة 2 2 3 4" xfId="15245" xr:uid="{B721FDFE-5F06-444D-9FA7-8BFCBDAB6D79}"/>
    <cellStyle name="ملاحظة 2 2 3 4 2" xfId="21316" xr:uid="{B62E7EE0-B322-4EA6-B81D-8CF11072BAEE}"/>
    <cellStyle name="ملاحظة 2 2 3 4 2 2" xfId="23800" xr:uid="{6535FF01-7DAC-4FB7-BB40-05B2ADA3B214}"/>
    <cellStyle name="ملاحظة 2 2 3 4 2 3" xfId="30709" xr:uid="{2933154F-BE32-438B-8A1E-B158BB056FAD}"/>
    <cellStyle name="ملاحظة 2 2 3 4 3" xfId="19313" xr:uid="{EEFE6077-20BA-4730-BA9B-8377D30119F9}"/>
    <cellStyle name="ملاحظة 2 2 3 4 4" xfId="30708" xr:uid="{2446891A-E5FB-4945-98C6-3A617C3E4598}"/>
    <cellStyle name="ملاحظة 2 2 3 4 5" xfId="38660" xr:uid="{6701D756-E509-4A4D-8505-425051E0F823}"/>
    <cellStyle name="ملاحظة 2 2 3 5" xfId="15694" xr:uid="{F7BEA893-48AE-4866-82FD-61767E36DEC9}"/>
    <cellStyle name="ملاحظة 2 2 3 5 2" xfId="21317" xr:uid="{1A2EA388-3819-4D68-B32F-FDA921512312}"/>
    <cellStyle name="ملاحظة 2 2 3 5 2 2" xfId="23801" xr:uid="{F1908B40-7D12-47F6-B83C-F694618D2670}"/>
    <cellStyle name="ملاحظة 2 2 3 5 2 3" xfId="30711" xr:uid="{6E62403B-4AF7-4A31-843E-B42711EDF940}"/>
    <cellStyle name="ملاحظة 2 2 3 5 3" xfId="19314" xr:uid="{DD5817E5-7888-4B89-A762-314C13ACA3AA}"/>
    <cellStyle name="ملاحظة 2 2 3 5 4" xfId="30710" xr:uid="{476BEE48-D9F0-4B42-9143-063C38BAA404}"/>
    <cellStyle name="ملاحظة 2 2 3 5 5" xfId="38661" xr:uid="{42CDE36B-3283-440B-8A47-4DBCAC1C78F8}"/>
    <cellStyle name="ملاحظة 2 2 3 6" xfId="21310" xr:uid="{FAF88479-237F-40E0-9258-48B4417EFBDB}"/>
    <cellStyle name="ملاحظة 2 2 3 6 2" xfId="23794" xr:uid="{5986C31B-7236-42CA-A684-900AB98FD105}"/>
    <cellStyle name="ملاحظة 2 2 3 6 3" xfId="30712" xr:uid="{C258F266-5797-414D-BFE1-46476A677413}"/>
    <cellStyle name="ملاحظة 2 2 3 7" xfId="19307" xr:uid="{F20C07F7-915B-4B71-B9DD-259CEA99EB58}"/>
    <cellStyle name="ملاحظة 2 2 3 8" xfId="30697" xr:uid="{0B1C1351-3102-4878-83D5-597A72230688}"/>
    <cellStyle name="ملاحظة 2 2 3 9" xfId="38654" xr:uid="{54AD54D2-D5E1-4FA3-8AAC-BFF86DBF1703}"/>
    <cellStyle name="ملاحظة 2 2 4" xfId="13804" xr:uid="{343D324A-9500-4092-854B-B26F51867AEE}"/>
    <cellStyle name="ملاحظة 2 2 4 2" xfId="13805" xr:uid="{6CDF020E-5B5E-4464-8436-733A63A92091}"/>
    <cellStyle name="ملاحظة 2 2 4 2 2" xfId="14220" xr:uid="{238829B9-C252-4402-BBD1-B786B9831E53}"/>
    <cellStyle name="ملاحظة 2 2 4 2 2 2" xfId="21320" xr:uid="{A49843AD-84B5-4355-BAD1-767FECB3B387}"/>
    <cellStyle name="ملاحظة 2 2 4 2 2 2 2" xfId="23804" xr:uid="{3C6D5EB4-39F8-43B2-A433-EF21B8ED718B}"/>
    <cellStyle name="ملاحظة 2 2 4 2 2 2 3" xfId="30716" xr:uid="{4C05E194-C1AB-4F33-B565-124C39E852BA}"/>
    <cellStyle name="ملاحظة 2 2 4 2 2 3" xfId="19317" xr:uid="{8FA0ED00-6DBE-4922-B8EE-E296A68311BB}"/>
    <cellStyle name="ملاحظة 2 2 4 2 2 4" xfId="30715" xr:uid="{400C37BA-9E94-4BE1-97EA-9C5FA6837849}"/>
    <cellStyle name="ملاحظة 2 2 4 2 2 5" xfId="38664" xr:uid="{F10DA00B-B291-4A78-B919-66D136F8EC6F}"/>
    <cellStyle name="ملاحظة 2 2 4 2 3" xfId="15248" xr:uid="{7F49BA01-9EEF-4D6E-B872-4CA4700CEF5C}"/>
    <cellStyle name="ملاحظة 2 2 4 2 3 2" xfId="21321" xr:uid="{34588B5D-CF20-447C-8369-B5ACCEB00BCA}"/>
    <cellStyle name="ملاحظة 2 2 4 2 3 2 2" xfId="23805" xr:uid="{BA3D8B3B-5198-48C8-9C7E-E9F0ADB3F712}"/>
    <cellStyle name="ملاحظة 2 2 4 2 3 2 3" xfId="30718" xr:uid="{BA0E008E-9C90-4371-ADE2-1E4452324909}"/>
    <cellStyle name="ملاحظة 2 2 4 2 3 3" xfId="19318" xr:uid="{013BD82F-61F1-4D75-9143-269D0C51E252}"/>
    <cellStyle name="ملاحظة 2 2 4 2 3 4" xfId="30717" xr:uid="{83301BC6-4D54-4A15-9EF3-99A6EBE128E7}"/>
    <cellStyle name="ملاحظة 2 2 4 2 3 5" xfId="38665" xr:uid="{769E684E-D562-4848-831F-83D392FF214E}"/>
    <cellStyle name="ملاحظة 2 2 4 2 4" xfId="15697" xr:uid="{CD14974F-0AA1-41C6-B11D-378D6DB650B7}"/>
    <cellStyle name="ملاحظة 2 2 4 2 4 2" xfId="21322" xr:uid="{5DBF673D-A166-435E-A94C-25EBD2CB1D6B}"/>
    <cellStyle name="ملاحظة 2 2 4 2 4 2 2" xfId="23806" xr:uid="{A1616942-2B60-4631-9FE4-AEA1240DE896}"/>
    <cellStyle name="ملاحظة 2 2 4 2 4 2 3" xfId="30720" xr:uid="{5A983679-D6A9-45D1-83C3-A3267D56A0AE}"/>
    <cellStyle name="ملاحظة 2 2 4 2 4 3" xfId="19319" xr:uid="{E92726C6-1A86-45DA-9823-B314135A7703}"/>
    <cellStyle name="ملاحظة 2 2 4 2 4 4" xfId="30719" xr:uid="{7293279A-1B65-4F82-9820-835727E81BBB}"/>
    <cellStyle name="ملاحظة 2 2 4 2 4 5" xfId="38666" xr:uid="{F7B86660-2B3A-427F-8BD3-D0DAA8389897}"/>
    <cellStyle name="ملاحظة 2 2 4 2 5" xfId="21319" xr:uid="{6E3234B5-42F4-4047-820B-E672917E67A3}"/>
    <cellStyle name="ملاحظة 2 2 4 2 5 2" xfId="23803" xr:uid="{4DB2A39A-D56C-45B7-AF44-981FA454862B}"/>
    <cellStyle name="ملاحظة 2 2 4 2 5 3" xfId="30721" xr:uid="{79B68106-2438-491F-93D2-3E39BA0F417D}"/>
    <cellStyle name="ملاحظة 2 2 4 2 6" xfId="19316" xr:uid="{7057747A-07C7-4C1B-BD7D-A84DF70BE889}"/>
    <cellStyle name="ملاحظة 2 2 4 2 7" xfId="30714" xr:uid="{DD7A9693-8316-48C8-88E8-0ED8E8DD1437}"/>
    <cellStyle name="ملاحظة 2 2 4 2 8" xfId="38663" xr:uid="{00D4E3F8-3BA1-4930-B245-C3418B83368A}"/>
    <cellStyle name="ملاحظة 2 2 4 3" xfId="14219" xr:uid="{2B09A051-1B59-4471-A6B6-E701F5B96739}"/>
    <cellStyle name="ملاحظة 2 2 4 3 2" xfId="21323" xr:uid="{7DD1AD8B-62B1-4037-8FF2-71CA89DF6935}"/>
    <cellStyle name="ملاحظة 2 2 4 3 2 2" xfId="23807" xr:uid="{1FB919E1-599D-4105-9919-638783DF0164}"/>
    <cellStyle name="ملاحظة 2 2 4 3 2 3" xfId="30723" xr:uid="{6D6240E7-91D7-4CD5-A331-678B163D1DE0}"/>
    <cellStyle name="ملاحظة 2 2 4 3 3" xfId="19320" xr:uid="{85C67A57-EDD7-4ADE-AD88-D0CB51E7FB9C}"/>
    <cellStyle name="ملاحظة 2 2 4 3 4" xfId="30722" xr:uid="{0E5FC640-7048-41E0-8AD6-65D30B17CBBE}"/>
    <cellStyle name="ملاحظة 2 2 4 3 5" xfId="38667" xr:uid="{868A3716-3699-4E54-960C-B78E75A08D4B}"/>
    <cellStyle name="ملاحظة 2 2 4 4" xfId="15247" xr:uid="{499A032D-2AEF-4849-96F9-FACDCBBD55D8}"/>
    <cellStyle name="ملاحظة 2 2 4 4 2" xfId="21324" xr:uid="{4608ADC3-F802-4708-8D3F-7D6947A9F900}"/>
    <cellStyle name="ملاحظة 2 2 4 4 2 2" xfId="23808" xr:uid="{99F8D47D-FD36-4B3F-9F8C-8CDBFC5E3011}"/>
    <cellStyle name="ملاحظة 2 2 4 4 2 3" xfId="30725" xr:uid="{015F5389-67AC-46DC-910C-BFFA8C2A7EBA}"/>
    <cellStyle name="ملاحظة 2 2 4 4 3" xfId="19321" xr:uid="{5F921F82-9B53-4B15-A155-A7AF250EA2C1}"/>
    <cellStyle name="ملاحظة 2 2 4 4 4" xfId="30724" xr:uid="{5060E1F4-894D-4240-B6A4-C9E6BA2B06C7}"/>
    <cellStyle name="ملاحظة 2 2 4 4 5" xfId="38668" xr:uid="{560C6CBD-C83A-4BEC-A667-8A1C83C58015}"/>
    <cellStyle name="ملاحظة 2 2 4 5" xfId="15696" xr:uid="{B2EA46F3-B722-44F2-964B-368211429D98}"/>
    <cellStyle name="ملاحظة 2 2 4 5 2" xfId="21325" xr:uid="{48AF3C2A-4BB0-41F4-AB0E-CDFA74F82406}"/>
    <cellStyle name="ملاحظة 2 2 4 5 2 2" xfId="23809" xr:uid="{D366C20D-1814-4197-87B0-52080FE2682F}"/>
    <cellStyle name="ملاحظة 2 2 4 5 2 3" xfId="30727" xr:uid="{DCF72959-7A90-4767-842E-F22E744F4B58}"/>
    <cellStyle name="ملاحظة 2 2 4 5 3" xfId="19322" xr:uid="{15B0E25A-717C-44A1-9694-FF95B92F2373}"/>
    <cellStyle name="ملاحظة 2 2 4 5 4" xfId="30726" xr:uid="{71D881B3-DE05-4BAA-B774-FD1CDC98BA7A}"/>
    <cellStyle name="ملاحظة 2 2 4 5 5" xfId="38669" xr:uid="{895D61B0-DC09-4287-A679-B62EC3177696}"/>
    <cellStyle name="ملاحظة 2 2 4 6" xfId="21318" xr:uid="{D7FFBD00-F6B5-4E02-BFD8-1C2CA2594F79}"/>
    <cellStyle name="ملاحظة 2 2 4 6 2" xfId="23802" xr:uid="{3C8E9B4B-A600-4044-9795-B623D58D063D}"/>
    <cellStyle name="ملاحظة 2 2 4 6 3" xfId="30728" xr:uid="{E3A55F45-BF4E-403D-9E4C-CC022CB58B66}"/>
    <cellStyle name="ملاحظة 2 2 4 7" xfId="19315" xr:uid="{4D897D8C-0D7D-4CC5-B5E4-A15B1B9CF0F4}"/>
    <cellStyle name="ملاحظة 2 2 4 8" xfId="30713" xr:uid="{523D6EDB-62EE-45D3-A149-F5882212F6AA}"/>
    <cellStyle name="ملاحظة 2 2 4 9" xfId="38662" xr:uid="{E9B22507-2928-4E4F-9A6E-F92282739FB7}"/>
    <cellStyle name="ملاحظة 2 2 5" xfId="13806" xr:uid="{BE1AD1A7-A364-47E7-A47D-6C667ACC8672}"/>
    <cellStyle name="ملاحظة 2 2 5 2" xfId="14221" xr:uid="{3F7AFBF2-CAD8-4FEF-9085-446C174E735A}"/>
    <cellStyle name="ملاحظة 2 2 5 2 2" xfId="21327" xr:uid="{8E58D234-4B14-4B2E-A843-048753CA86D0}"/>
    <cellStyle name="ملاحظة 2 2 5 2 2 2" xfId="23811" xr:uid="{5ACB5058-4BE2-4736-983E-4B617F3BE7CE}"/>
    <cellStyle name="ملاحظة 2 2 5 2 2 3" xfId="30731" xr:uid="{F0B88702-17DA-40D4-987B-6C6418F13171}"/>
    <cellStyle name="ملاحظة 2 2 5 2 3" xfId="19324" xr:uid="{BCA69E0A-59A6-4E28-A1AE-C9CECD166023}"/>
    <cellStyle name="ملاحظة 2 2 5 2 4" xfId="30730" xr:uid="{23D44B25-268B-43C0-A46D-7A4705316916}"/>
    <cellStyle name="ملاحظة 2 2 5 2 5" xfId="38671" xr:uid="{606EBAEF-6EFE-4759-8AC9-1E8BF9A461D4}"/>
    <cellStyle name="ملاحظة 2 2 5 3" xfId="15249" xr:uid="{D2EA9B1E-C889-4C56-9755-9DF68DB7E498}"/>
    <cellStyle name="ملاحظة 2 2 5 3 2" xfId="21328" xr:uid="{FF9A632D-DEBA-4D0C-9F44-3FAA3EEA6D30}"/>
    <cellStyle name="ملاحظة 2 2 5 3 2 2" xfId="23812" xr:uid="{F780897E-FD05-47C5-82D6-5C1709F6E9BA}"/>
    <cellStyle name="ملاحظة 2 2 5 3 2 3" xfId="30733" xr:uid="{AEA1E874-D80C-4B8F-AFE3-A652E2869414}"/>
    <cellStyle name="ملاحظة 2 2 5 3 3" xfId="19325" xr:uid="{E6236761-2FAC-478A-AE4F-6D021C2FAB0D}"/>
    <cellStyle name="ملاحظة 2 2 5 3 4" xfId="30732" xr:uid="{606B4E13-8382-4AF2-9B9E-1F90C9EB0169}"/>
    <cellStyle name="ملاحظة 2 2 5 3 5" xfId="38672" xr:uid="{073E2BE4-9F94-4E8E-91B5-DBBBB83817F2}"/>
    <cellStyle name="ملاحظة 2 2 5 4" xfId="15698" xr:uid="{2A616EB2-71E3-4B8F-96F5-7ABD6C89773F}"/>
    <cellStyle name="ملاحظة 2 2 5 4 2" xfId="21329" xr:uid="{ABD8DB75-6633-41CF-866D-7E7A5C36FE6B}"/>
    <cellStyle name="ملاحظة 2 2 5 4 2 2" xfId="23813" xr:uid="{78710B5D-DA44-4760-B3EB-CA76B68914F7}"/>
    <cellStyle name="ملاحظة 2 2 5 4 2 3" xfId="30735" xr:uid="{52805C1D-994C-4A3A-941C-4B90C9B38723}"/>
    <cellStyle name="ملاحظة 2 2 5 4 3" xfId="19326" xr:uid="{792C3E30-694D-4207-8505-D27FC4D30C33}"/>
    <cellStyle name="ملاحظة 2 2 5 4 4" xfId="30734" xr:uid="{8BCA91F4-0646-4C6F-B3E7-5A4750D44D32}"/>
    <cellStyle name="ملاحظة 2 2 5 4 5" xfId="38673" xr:uid="{1954396F-7168-4332-95D1-A2EEF2E8AC05}"/>
    <cellStyle name="ملاحظة 2 2 5 5" xfId="21326" xr:uid="{8897E212-4A5E-49E0-BCFB-7F1FECE7F186}"/>
    <cellStyle name="ملاحظة 2 2 5 5 2" xfId="23810" xr:uid="{B93C1C6C-F364-479D-8F8C-6B019D8082B1}"/>
    <cellStyle name="ملاحظة 2 2 5 5 3" xfId="30736" xr:uid="{BEE9B826-0CA0-4D3B-A22F-51786BD465BD}"/>
    <cellStyle name="ملاحظة 2 2 5 6" xfId="19323" xr:uid="{ED0B96F9-C5B6-40BB-9AA8-F3E94D89FFBB}"/>
    <cellStyle name="ملاحظة 2 2 5 7" xfId="30729" xr:uid="{FA4E4E32-629F-43A6-ADDC-AB1F5D8D1262}"/>
    <cellStyle name="ملاحظة 2 2 5 8" xfId="38670" xr:uid="{1A0E1686-5639-4DE6-A84A-A1958858B406}"/>
    <cellStyle name="ملاحظة 2 2 6" xfId="14212" xr:uid="{41B47303-BAD7-4C5D-9EDC-181065820433}"/>
    <cellStyle name="ملاحظة 2 2 6 2" xfId="21330" xr:uid="{694998FA-E249-4A8E-A4B8-A4C2AE57946A}"/>
    <cellStyle name="ملاحظة 2 2 6 2 2" xfId="23814" xr:uid="{C64655AF-B768-4B1A-B372-2F50A3FCC3D1}"/>
    <cellStyle name="ملاحظة 2 2 6 2 3" xfId="30738" xr:uid="{60EDBC40-FD46-41FE-8649-EC29E03A9FEE}"/>
    <cellStyle name="ملاحظة 2 2 6 3" xfId="19327" xr:uid="{82024031-1CE8-4DBF-B988-2E871BC339F8}"/>
    <cellStyle name="ملاحظة 2 2 6 4" xfId="30737" xr:uid="{5262D12B-EE0E-4962-8B4C-E87230AB0E45}"/>
    <cellStyle name="ملاحظة 2 2 6 5" xfId="38674" xr:uid="{14E6B7D7-E7A3-43B8-820B-EB8ADC5603B8}"/>
    <cellStyle name="ملاحظة 2 2 7" xfId="15240" xr:uid="{CD53C358-0FE3-4318-B8F7-CBD9031398E9}"/>
    <cellStyle name="ملاحظة 2 2 7 2" xfId="21331" xr:uid="{DB78326D-EC11-44A1-B821-B2E8958DF3D1}"/>
    <cellStyle name="ملاحظة 2 2 7 2 2" xfId="23815" xr:uid="{7BE0B048-9136-4390-B699-B95295DCCD1F}"/>
    <cellStyle name="ملاحظة 2 2 7 2 3" xfId="30740" xr:uid="{405FB15C-168A-4808-8F80-FC4C359CBFD8}"/>
    <cellStyle name="ملاحظة 2 2 7 3" xfId="19328" xr:uid="{20F927D4-FA4C-40D4-B4B8-EC27A99A3CF7}"/>
    <cellStyle name="ملاحظة 2 2 7 4" xfId="30739" xr:uid="{5294E467-1AEE-4880-B0D5-801BC23C4598}"/>
    <cellStyle name="ملاحظة 2 2 7 5" xfId="38675" xr:uid="{5E793A7B-2E1F-4980-8ECE-BD9FB818FAE6}"/>
    <cellStyle name="ملاحظة 2 2 8" xfId="15689" xr:uid="{8F97D36F-C6FD-4E81-AE51-1C88AF9B7092}"/>
    <cellStyle name="ملاحظة 2 2 8 2" xfId="21332" xr:uid="{B832D63A-4960-4D32-9BA2-B0235F49B80E}"/>
    <cellStyle name="ملاحظة 2 2 8 2 2" xfId="23816" xr:uid="{F4043DBA-92F2-4B46-A7E7-4916E1D32222}"/>
    <cellStyle name="ملاحظة 2 2 8 2 3" xfId="30742" xr:uid="{555A4C45-6F87-42D0-83DE-CC8E9A119250}"/>
    <cellStyle name="ملاحظة 2 2 8 3" xfId="19329" xr:uid="{2073E352-1A76-43B9-BAA3-40646933A45E}"/>
    <cellStyle name="ملاحظة 2 2 8 4" xfId="30741" xr:uid="{950C8152-52E4-437F-9C78-2E9999375C7F}"/>
    <cellStyle name="ملاحظة 2 2 8 5" xfId="38676" xr:uid="{C624CE44-0EE0-4B47-B996-1082B9DC7D8B}"/>
    <cellStyle name="ملاحظة 2 2 9" xfId="21293" xr:uid="{7427CC08-31B3-4F81-9946-5A5CBFC30CEF}"/>
    <cellStyle name="ملاحظة 2 2 9 2" xfId="23777" xr:uid="{08294F15-E0DB-4C9D-849B-DCBA37E38027}"/>
    <cellStyle name="ملاحظة 2 2 9 3" xfId="30743" xr:uid="{72ECC97C-7D51-406B-BCEA-DE7BAD38A7B1}"/>
    <cellStyle name="ملاحظة 2 3" xfId="13807" xr:uid="{5E7AA3D9-ABAB-4C14-A1E4-FAF6AAD4D0B8}"/>
    <cellStyle name="ملاحظة 2 3 10" xfId="38677" xr:uid="{07F9C5C7-1C08-4892-BA01-3392D95021C8}"/>
    <cellStyle name="ملاحظة 2 3 2" xfId="13808" xr:uid="{C5B640AC-B2BF-43D5-BD8D-828DFEAD5041}"/>
    <cellStyle name="ملاحظة 2 3 2 2" xfId="13809" xr:uid="{73BCC313-C076-46BC-A006-9768F60754CC}"/>
    <cellStyle name="ملاحظة 2 3 2 2 2" xfId="14224" xr:uid="{ABE236F8-6A7F-4E5C-BE1F-0001C99DDBFD}"/>
    <cellStyle name="ملاحظة 2 3 2 2 2 2" xfId="21336" xr:uid="{894E62CD-2085-46AC-AFC5-2CC1CBF6740D}"/>
    <cellStyle name="ملاحظة 2 3 2 2 2 2 2" xfId="23820" xr:uid="{C77F4B18-2ED7-4126-843C-C1B8EB7CBDEB}"/>
    <cellStyle name="ملاحظة 2 3 2 2 2 2 3" xfId="30748" xr:uid="{8F89228A-9A82-4EF4-AD07-C66D9479A5B2}"/>
    <cellStyle name="ملاحظة 2 3 2 2 2 3" xfId="19333" xr:uid="{54BAFF9A-857F-4BAB-9C52-B45AF80FECD3}"/>
    <cellStyle name="ملاحظة 2 3 2 2 2 4" xfId="30747" xr:uid="{AA6FD73A-0610-4FDE-B170-C97628F822E5}"/>
    <cellStyle name="ملاحظة 2 3 2 2 2 5" xfId="38680" xr:uid="{2610B134-88FB-4947-AE43-5D5D50E07DD5}"/>
    <cellStyle name="ملاحظة 2 3 2 2 3" xfId="15252" xr:uid="{2133522D-CB95-4BF6-AAF0-5FC836FD7A54}"/>
    <cellStyle name="ملاحظة 2 3 2 2 3 2" xfId="21337" xr:uid="{8542E804-4C2E-4CE4-A3CE-59870C12E390}"/>
    <cellStyle name="ملاحظة 2 3 2 2 3 2 2" xfId="23821" xr:uid="{74DD31F8-03B5-4B02-875B-8925414B33FB}"/>
    <cellStyle name="ملاحظة 2 3 2 2 3 2 3" xfId="30750" xr:uid="{4512922F-3A99-4193-8FB5-5F77D957079E}"/>
    <cellStyle name="ملاحظة 2 3 2 2 3 3" xfId="19334" xr:uid="{7E832CCB-3BD4-4438-B76C-3B7AF5CD8A25}"/>
    <cellStyle name="ملاحظة 2 3 2 2 3 4" xfId="30749" xr:uid="{6A01A7B4-31D3-4510-9BF1-DCE890D3AC7B}"/>
    <cellStyle name="ملاحظة 2 3 2 2 3 5" xfId="38681" xr:uid="{2D83FE98-6D62-41EF-8BF7-0762BAF74E47}"/>
    <cellStyle name="ملاحظة 2 3 2 2 4" xfId="15701" xr:uid="{6587E598-6CDA-4A46-82A8-C67DC0F2256A}"/>
    <cellStyle name="ملاحظة 2 3 2 2 4 2" xfId="21338" xr:uid="{B0D52F99-64AF-4402-A11C-868C5896ABA4}"/>
    <cellStyle name="ملاحظة 2 3 2 2 4 2 2" xfId="23822" xr:uid="{FDAC4A97-AB0F-4D2A-BC7D-0DF75A9EC6FE}"/>
    <cellStyle name="ملاحظة 2 3 2 2 4 2 3" xfId="30752" xr:uid="{7573CA82-9D21-4FDA-BB9C-28CE8BB0B60B}"/>
    <cellStyle name="ملاحظة 2 3 2 2 4 3" xfId="19335" xr:uid="{755C8DE2-EDDF-4F7B-A6F7-05A82C1AE3E2}"/>
    <cellStyle name="ملاحظة 2 3 2 2 4 4" xfId="30751" xr:uid="{B3DE76CD-DB8C-469A-A642-10BF1649BAFB}"/>
    <cellStyle name="ملاحظة 2 3 2 2 4 5" xfId="38682" xr:uid="{1BBDDB3D-0D0C-47C6-BDB7-35D3C10B20F8}"/>
    <cellStyle name="ملاحظة 2 3 2 2 5" xfId="21335" xr:uid="{8D05B117-4AA2-4D0A-8F84-8C176D0BF5FE}"/>
    <cellStyle name="ملاحظة 2 3 2 2 5 2" xfId="23819" xr:uid="{3A14D02F-4F75-44F8-99A0-A71FECF4E9E9}"/>
    <cellStyle name="ملاحظة 2 3 2 2 5 3" xfId="30753" xr:uid="{8E76CFC3-1761-419E-AD61-82A5EA9BC2B6}"/>
    <cellStyle name="ملاحظة 2 3 2 2 6" xfId="19332" xr:uid="{102BADAE-727B-45C8-AC95-D3E6201B548A}"/>
    <cellStyle name="ملاحظة 2 3 2 2 7" xfId="30746" xr:uid="{79B24F66-44CA-4792-BAE8-2D667081BF07}"/>
    <cellStyle name="ملاحظة 2 3 2 2 8" xfId="38679" xr:uid="{0272B84D-D2FB-45DB-92EC-D50636AF268F}"/>
    <cellStyle name="ملاحظة 2 3 2 3" xfId="14223" xr:uid="{41E12835-A303-413B-B5B9-E1FC4BBD1F47}"/>
    <cellStyle name="ملاحظة 2 3 2 3 2" xfId="21339" xr:uid="{BE462F78-54E4-42C8-9F6E-35E088627AB4}"/>
    <cellStyle name="ملاحظة 2 3 2 3 2 2" xfId="23823" xr:uid="{ACC6E4AF-BE12-4368-B86C-8BC16740E8F6}"/>
    <cellStyle name="ملاحظة 2 3 2 3 2 3" xfId="30755" xr:uid="{19620F5D-48BA-42AC-A320-644608C68CB0}"/>
    <cellStyle name="ملاحظة 2 3 2 3 3" xfId="19336" xr:uid="{716BD624-B312-460F-8A78-FDF659438E33}"/>
    <cellStyle name="ملاحظة 2 3 2 3 4" xfId="30754" xr:uid="{5F9BC11B-CEB9-4CCD-ACDE-468ABFA67568}"/>
    <cellStyle name="ملاحظة 2 3 2 3 5" xfId="38683" xr:uid="{9529C773-89C2-4C47-B356-70CDF83C16D7}"/>
    <cellStyle name="ملاحظة 2 3 2 4" xfId="15251" xr:uid="{FC8BB3C7-7651-4F10-81DF-39868AB9FAFC}"/>
    <cellStyle name="ملاحظة 2 3 2 4 2" xfId="21340" xr:uid="{5A9A55E5-0D04-4F88-85DA-73D44C461627}"/>
    <cellStyle name="ملاحظة 2 3 2 4 2 2" xfId="23824" xr:uid="{084656B3-3628-4A62-A65B-689A90541AD8}"/>
    <cellStyle name="ملاحظة 2 3 2 4 2 3" xfId="30757" xr:uid="{8C9A9FD8-8733-4728-9B54-66C742C6E754}"/>
    <cellStyle name="ملاحظة 2 3 2 4 3" xfId="19337" xr:uid="{B6E43DFD-001D-4930-8D71-F47A6AF9B868}"/>
    <cellStyle name="ملاحظة 2 3 2 4 4" xfId="30756" xr:uid="{4B63117D-7E5B-4331-B39F-F5A60A54DC11}"/>
    <cellStyle name="ملاحظة 2 3 2 4 5" xfId="38684" xr:uid="{4A90FC0B-B502-46F9-9C0C-5E1723ACF9A5}"/>
    <cellStyle name="ملاحظة 2 3 2 5" xfId="15700" xr:uid="{89D533E6-2E9F-4764-A28B-46089DE0C26D}"/>
    <cellStyle name="ملاحظة 2 3 2 5 2" xfId="21341" xr:uid="{582E023C-CC1F-4987-84B4-00DADFD456F8}"/>
    <cellStyle name="ملاحظة 2 3 2 5 2 2" xfId="23825" xr:uid="{262A74D8-9AA2-4674-AAC6-DCE3221CBD86}"/>
    <cellStyle name="ملاحظة 2 3 2 5 2 3" xfId="30759" xr:uid="{8D59F009-00DF-443A-B5A2-618BE8E99E49}"/>
    <cellStyle name="ملاحظة 2 3 2 5 3" xfId="19338" xr:uid="{B88BD365-D4BE-4706-AEEA-D6BD6FF70D65}"/>
    <cellStyle name="ملاحظة 2 3 2 5 4" xfId="30758" xr:uid="{8DC986E8-0636-4CEC-B429-BB4048EB6B4A}"/>
    <cellStyle name="ملاحظة 2 3 2 5 5" xfId="38685" xr:uid="{CDAFC5F8-9C7E-437A-8527-E4A511B51C83}"/>
    <cellStyle name="ملاحظة 2 3 2 6" xfId="21334" xr:uid="{4E8EF5C0-FC5C-4728-937A-88C7730A8118}"/>
    <cellStyle name="ملاحظة 2 3 2 6 2" xfId="23818" xr:uid="{0AA857DC-37FC-4205-9548-CC8A16BAE9BB}"/>
    <cellStyle name="ملاحظة 2 3 2 6 3" xfId="30760" xr:uid="{0D3E95B0-F0F3-4A0C-9255-D9B95B5CAB91}"/>
    <cellStyle name="ملاحظة 2 3 2 7" xfId="19331" xr:uid="{B07C8117-E73B-450B-9BA8-E57836356843}"/>
    <cellStyle name="ملاحظة 2 3 2 8" xfId="30745" xr:uid="{5C12CF30-B3B6-48CB-A601-F61DBE56FF83}"/>
    <cellStyle name="ملاحظة 2 3 2 9" xfId="38678" xr:uid="{A11D2E60-3D11-42AD-8FC9-9264CD5C79B6}"/>
    <cellStyle name="ملاحظة 2 3 3" xfId="13810" xr:uid="{B4D1A1C6-C6BC-4FD0-8863-3D2CB3DE828A}"/>
    <cellStyle name="ملاحظة 2 3 3 2" xfId="14225" xr:uid="{8F1DE8FE-84C9-4040-8209-3C081AA5CB97}"/>
    <cellStyle name="ملاحظة 2 3 3 2 2" xfId="21343" xr:uid="{01960E71-C17A-40D6-A432-0408A76E459E}"/>
    <cellStyle name="ملاحظة 2 3 3 2 2 2" xfId="23827" xr:uid="{D52EB37F-B9AE-4C93-A926-625DE81984A1}"/>
    <cellStyle name="ملاحظة 2 3 3 2 2 3" xfId="30763" xr:uid="{A3328E5A-A834-4469-A7F4-FD8D2C3AA8ED}"/>
    <cellStyle name="ملاحظة 2 3 3 2 3" xfId="19340" xr:uid="{3F23A410-D516-478F-B1BD-404F05F23DFA}"/>
    <cellStyle name="ملاحظة 2 3 3 2 4" xfId="30762" xr:uid="{5FEE8281-F883-4F61-9067-9A0B0469EB59}"/>
    <cellStyle name="ملاحظة 2 3 3 2 5" xfId="38687" xr:uid="{8425A015-E52F-4CA2-8DCE-36EC3C810003}"/>
    <cellStyle name="ملاحظة 2 3 3 3" xfId="15253" xr:uid="{FF2742B2-764B-44EF-9CE4-A412276C0213}"/>
    <cellStyle name="ملاحظة 2 3 3 3 2" xfId="21344" xr:uid="{BDCDA7E8-FED2-4817-BB04-76D174E397FB}"/>
    <cellStyle name="ملاحظة 2 3 3 3 2 2" xfId="23828" xr:uid="{E45E3263-9D70-43D1-8DE3-8798A2C441B1}"/>
    <cellStyle name="ملاحظة 2 3 3 3 2 3" xfId="30765" xr:uid="{9C3136D0-F826-4BBF-9F49-D11F16D6E244}"/>
    <cellStyle name="ملاحظة 2 3 3 3 3" xfId="19341" xr:uid="{74E897B0-1664-460A-BB39-E410C06BC487}"/>
    <cellStyle name="ملاحظة 2 3 3 3 4" xfId="30764" xr:uid="{5D132897-9E7A-4AC1-A3F5-A39785C47BB5}"/>
    <cellStyle name="ملاحظة 2 3 3 3 5" xfId="38688" xr:uid="{45A1B12E-A7C8-4AA3-9EA2-AB25CAF75B04}"/>
    <cellStyle name="ملاحظة 2 3 3 4" xfId="15702" xr:uid="{5C910F0D-432B-4D42-8A5B-6000CC11B5EA}"/>
    <cellStyle name="ملاحظة 2 3 3 4 2" xfId="21345" xr:uid="{2F21ABAB-34BF-4D6E-955F-444947514478}"/>
    <cellStyle name="ملاحظة 2 3 3 4 2 2" xfId="23829" xr:uid="{7D73A5CA-43F6-4857-8F33-D6D83D0A8B8A}"/>
    <cellStyle name="ملاحظة 2 3 3 4 2 3" xfId="30767" xr:uid="{55635C53-D77E-4478-8DC8-2932BA6B43E0}"/>
    <cellStyle name="ملاحظة 2 3 3 4 3" xfId="19342" xr:uid="{8ECD92EC-0056-4B0B-81A4-76BF50DC189D}"/>
    <cellStyle name="ملاحظة 2 3 3 4 4" xfId="30766" xr:uid="{0B98D247-90D5-419B-9B3D-A09728E11739}"/>
    <cellStyle name="ملاحظة 2 3 3 4 5" xfId="38689" xr:uid="{DD436411-E845-494E-8390-89E8394B415B}"/>
    <cellStyle name="ملاحظة 2 3 3 5" xfId="21342" xr:uid="{30B23E58-FC0C-46A6-AA50-B5CB39F969FD}"/>
    <cellStyle name="ملاحظة 2 3 3 5 2" xfId="23826" xr:uid="{A4C35380-F6BF-4998-89A8-8A37BD6B89D4}"/>
    <cellStyle name="ملاحظة 2 3 3 5 3" xfId="30768" xr:uid="{E02BA30F-14CF-43BC-8FBF-1EFBD62C3963}"/>
    <cellStyle name="ملاحظة 2 3 3 6" xfId="19339" xr:uid="{BCF7875E-60EE-4943-9AAD-6CA32B7A0840}"/>
    <cellStyle name="ملاحظة 2 3 3 7" xfId="30761" xr:uid="{DEFDB23D-EC47-43E8-AC1D-F4E2A4F26CC6}"/>
    <cellStyle name="ملاحظة 2 3 3 8" xfId="38686" xr:uid="{FCD7E1CA-1928-4EC0-B3E4-14A2AE2EDC2E}"/>
    <cellStyle name="ملاحظة 2 3 4" xfId="14222" xr:uid="{33CD7DDC-ADE8-45B0-81EE-5F82CB8CFD73}"/>
    <cellStyle name="ملاحظة 2 3 4 2" xfId="21346" xr:uid="{90F30F36-BE90-4963-BD82-A55BACAD4581}"/>
    <cellStyle name="ملاحظة 2 3 4 2 2" xfId="23830" xr:uid="{05896904-A656-4BF3-AF75-5437C6B07419}"/>
    <cellStyle name="ملاحظة 2 3 4 2 3" xfId="30770" xr:uid="{6031937E-F313-416B-A515-C8D55933B310}"/>
    <cellStyle name="ملاحظة 2 3 4 3" xfId="19343" xr:uid="{449FF019-4E92-498D-8660-94824517397A}"/>
    <cellStyle name="ملاحظة 2 3 4 4" xfId="30769" xr:uid="{44C66389-281A-4AC6-8016-3C1540983EFD}"/>
    <cellStyle name="ملاحظة 2 3 4 5" xfId="38690" xr:uid="{E54793F0-9283-4EA8-8AB5-6EEF88B58425}"/>
    <cellStyle name="ملاحظة 2 3 5" xfId="15250" xr:uid="{44A6CC25-4672-4704-B515-693B3ED1791B}"/>
    <cellStyle name="ملاحظة 2 3 5 2" xfId="21347" xr:uid="{F399A47D-E748-4E6A-912D-B71D1210B834}"/>
    <cellStyle name="ملاحظة 2 3 5 2 2" xfId="23831" xr:uid="{D757FC0D-8F27-4E9A-94CD-48104ED8BDB3}"/>
    <cellStyle name="ملاحظة 2 3 5 2 3" xfId="30772" xr:uid="{1B0D46CE-DD70-45EF-BEB3-0CA23F53BC26}"/>
    <cellStyle name="ملاحظة 2 3 5 3" xfId="19344" xr:uid="{DD7535BE-A28A-4CE4-A8E4-2AD92886C71E}"/>
    <cellStyle name="ملاحظة 2 3 5 4" xfId="30771" xr:uid="{5929185E-BFB1-49BD-B141-BA08D5E36C4C}"/>
    <cellStyle name="ملاحظة 2 3 5 5" xfId="38691" xr:uid="{3056D749-A2FB-4839-829C-E0076D1C6E3E}"/>
    <cellStyle name="ملاحظة 2 3 6" xfId="15699" xr:uid="{8FFA3544-30EA-4EF6-A1DD-A4F6F3F58F09}"/>
    <cellStyle name="ملاحظة 2 3 6 2" xfId="21348" xr:uid="{8137BBD5-E8F5-482D-979F-8ADF2A225A36}"/>
    <cellStyle name="ملاحظة 2 3 6 2 2" xfId="23832" xr:uid="{2CDEF0C6-66C2-4303-A59A-99DC601DF761}"/>
    <cellStyle name="ملاحظة 2 3 6 2 3" xfId="30774" xr:uid="{76395A76-DC41-4394-BFF3-48A6E9BC1110}"/>
    <cellStyle name="ملاحظة 2 3 6 3" xfId="19345" xr:uid="{95284209-CE8F-44AF-9CD1-B0D01CCA973D}"/>
    <cellStyle name="ملاحظة 2 3 6 4" xfId="30773" xr:uid="{6BE5E769-E2B5-4415-8A3B-85E11148F330}"/>
    <cellStyle name="ملاحظة 2 3 6 5" xfId="38692" xr:uid="{F786D1BD-843A-417E-B469-8BD28F6C4828}"/>
    <cellStyle name="ملاحظة 2 3 7" xfId="21333" xr:uid="{3B76CAC4-0F6E-4A5A-8EE7-1FB88C72DAF2}"/>
    <cellStyle name="ملاحظة 2 3 7 2" xfId="23817" xr:uid="{C8AE9CAE-543B-4FF8-B06E-E3D03C1E6A00}"/>
    <cellStyle name="ملاحظة 2 3 7 3" xfId="30775" xr:uid="{25CDA77A-5922-4B79-9D88-63CD1FBEE1B6}"/>
    <cellStyle name="ملاحظة 2 3 8" xfId="19330" xr:uid="{027C8514-9370-4B59-A4EF-2BFF4BE4E56C}"/>
    <cellStyle name="ملاحظة 2 3 9" xfId="30744" xr:uid="{97B360FC-89D6-45A9-9B1C-BBD3FCDE90E4}"/>
    <cellStyle name="ملاحظة 2 4" xfId="13811" xr:uid="{939F1E41-4BDC-4338-ABA9-2F2EDF391B01}"/>
    <cellStyle name="ملاحظة 2 4 2" xfId="13812" xr:uid="{66DFC059-97F6-45DE-9DA7-56D951402067}"/>
    <cellStyle name="ملاحظة 2 4 2 2" xfId="14227" xr:uid="{261467F6-CAD5-456E-902A-D3A2C1336B11}"/>
    <cellStyle name="ملاحظة 2 4 2 2 2" xfId="21351" xr:uid="{A1A30D63-D979-4BFF-8DD4-FE9044477770}"/>
    <cellStyle name="ملاحظة 2 4 2 2 2 2" xfId="23835" xr:uid="{F01DEF9E-08E7-42B8-BB54-33310D1C50F8}"/>
    <cellStyle name="ملاحظة 2 4 2 2 2 3" xfId="30779" xr:uid="{C67FA848-D570-4AE0-BC30-76EE134FCBA4}"/>
    <cellStyle name="ملاحظة 2 4 2 2 3" xfId="19348" xr:uid="{1C8CDEF1-B4B2-43A8-BEB3-4707A1B4F8CF}"/>
    <cellStyle name="ملاحظة 2 4 2 2 4" xfId="30778" xr:uid="{6D0C8C88-46D8-44AA-B311-EF61EDBB67F3}"/>
    <cellStyle name="ملاحظة 2 4 2 2 5" xfId="38695" xr:uid="{8E99DE7E-F825-4AE6-B173-B21FBC64860A}"/>
    <cellStyle name="ملاحظة 2 4 2 3" xfId="15255" xr:uid="{C6A77041-D0A6-487C-8FD3-EF4C3FD3DF76}"/>
    <cellStyle name="ملاحظة 2 4 2 3 2" xfId="21352" xr:uid="{8A985A2E-1603-4D8B-A2FA-F01E22D270B8}"/>
    <cellStyle name="ملاحظة 2 4 2 3 2 2" xfId="23836" xr:uid="{DFE3D86E-1F06-4C43-B489-94C863B05733}"/>
    <cellStyle name="ملاحظة 2 4 2 3 2 3" xfId="30781" xr:uid="{3EF33E12-CFA2-49D3-B548-4E51ED75AB8D}"/>
    <cellStyle name="ملاحظة 2 4 2 3 3" xfId="19349" xr:uid="{C3D15241-D9C5-46B2-8E50-1C35FB650DDB}"/>
    <cellStyle name="ملاحظة 2 4 2 3 4" xfId="30780" xr:uid="{9623F7E7-B53D-43F4-9426-00819D34127B}"/>
    <cellStyle name="ملاحظة 2 4 2 3 5" xfId="38696" xr:uid="{7431E927-D78E-4B4D-90D7-C4A832EBF75C}"/>
    <cellStyle name="ملاحظة 2 4 2 4" xfId="15704" xr:uid="{9046BA7A-DB17-43C9-8B93-8A2DAEC422FE}"/>
    <cellStyle name="ملاحظة 2 4 2 4 2" xfId="21353" xr:uid="{509152A3-A3F3-47D7-B971-A21D6D7321AC}"/>
    <cellStyle name="ملاحظة 2 4 2 4 2 2" xfId="23837" xr:uid="{4C8C8716-D790-42A8-9E6E-0633CF7CE159}"/>
    <cellStyle name="ملاحظة 2 4 2 4 2 3" xfId="30783" xr:uid="{37D482D9-7671-4A2A-A408-56A9AED56A36}"/>
    <cellStyle name="ملاحظة 2 4 2 4 3" xfId="19350" xr:uid="{62E923B2-FD10-4803-A0B8-B83F85DF8623}"/>
    <cellStyle name="ملاحظة 2 4 2 4 4" xfId="30782" xr:uid="{DEDF9C36-D339-41FA-B1A3-280215749BF8}"/>
    <cellStyle name="ملاحظة 2 4 2 4 5" xfId="38697" xr:uid="{0B42C079-C7C5-4B96-A3C7-66DD0A99BF3E}"/>
    <cellStyle name="ملاحظة 2 4 2 5" xfId="21350" xr:uid="{0F496E4D-FDF7-4237-8E09-8D2E83DA339F}"/>
    <cellStyle name="ملاحظة 2 4 2 5 2" xfId="23834" xr:uid="{54BA6274-4F5F-4A9A-98DF-7D9DA2E634FE}"/>
    <cellStyle name="ملاحظة 2 4 2 5 3" xfId="30784" xr:uid="{9ABF6DEC-78EC-4724-8FA6-43742DF46C43}"/>
    <cellStyle name="ملاحظة 2 4 2 6" xfId="19347" xr:uid="{63F068AA-3B20-4E04-9ADD-5476EDD6DCBF}"/>
    <cellStyle name="ملاحظة 2 4 2 7" xfId="30777" xr:uid="{8C7C5BF3-20B6-4ECD-B472-73F2A2889AD3}"/>
    <cellStyle name="ملاحظة 2 4 2 8" xfId="38694" xr:uid="{5A4CB930-D27F-42BC-BFE7-76EE439CCDA2}"/>
    <cellStyle name="ملاحظة 2 4 3" xfId="14226" xr:uid="{7A556898-8A81-44E8-8656-C63ADF4FADE7}"/>
    <cellStyle name="ملاحظة 2 4 3 2" xfId="21354" xr:uid="{9897F93D-8539-4D1B-8B2E-65859780EF2E}"/>
    <cellStyle name="ملاحظة 2 4 3 2 2" xfId="23838" xr:uid="{781629AA-B123-44A0-B646-49056EC31045}"/>
    <cellStyle name="ملاحظة 2 4 3 2 3" xfId="30786" xr:uid="{0602289B-6D5E-484F-9A80-47C286398226}"/>
    <cellStyle name="ملاحظة 2 4 3 3" xfId="19351" xr:uid="{F50F7174-EB43-4FFD-A7C5-214430357667}"/>
    <cellStyle name="ملاحظة 2 4 3 4" xfId="30785" xr:uid="{D6856FAE-3B8E-4DFC-8B14-893D69CFC975}"/>
    <cellStyle name="ملاحظة 2 4 3 5" xfId="38698" xr:uid="{99A4D5B4-6823-4DC8-8B27-81DB6CD4C090}"/>
    <cellStyle name="ملاحظة 2 4 4" xfId="15254" xr:uid="{B4B3C4D5-9FF8-4826-8F2B-451CC163EF6A}"/>
    <cellStyle name="ملاحظة 2 4 4 2" xfId="21355" xr:uid="{B6BF068C-E587-4666-A480-AF6A7D3FF908}"/>
    <cellStyle name="ملاحظة 2 4 4 2 2" xfId="23839" xr:uid="{41AEDDCF-8663-4B05-BD5B-F71F0FD943AA}"/>
    <cellStyle name="ملاحظة 2 4 4 2 3" xfId="30788" xr:uid="{540AFB0B-7357-4C25-B7B9-4D6322081D28}"/>
    <cellStyle name="ملاحظة 2 4 4 3" xfId="19352" xr:uid="{8DE69F58-1873-44ED-A7A1-9D56A0BB6B48}"/>
    <cellStyle name="ملاحظة 2 4 4 4" xfId="30787" xr:uid="{D094A308-899D-4B1C-BEDF-1BFB7AF12988}"/>
    <cellStyle name="ملاحظة 2 4 4 5" xfId="38699" xr:uid="{71A088E1-09EE-479B-A018-C1A44F6BBCCC}"/>
    <cellStyle name="ملاحظة 2 4 5" xfId="15703" xr:uid="{554126B7-DDF5-4934-BDB6-A80CA00764C1}"/>
    <cellStyle name="ملاحظة 2 4 5 2" xfId="21356" xr:uid="{EF176902-21ED-4AFD-A1A7-AD35EA19E158}"/>
    <cellStyle name="ملاحظة 2 4 5 2 2" xfId="23840" xr:uid="{742A08E7-2545-4D7C-9D6C-30B415BFB098}"/>
    <cellStyle name="ملاحظة 2 4 5 2 3" xfId="30790" xr:uid="{4F1316BB-2221-4AC7-9538-A4CB8D9A780A}"/>
    <cellStyle name="ملاحظة 2 4 5 3" xfId="19353" xr:uid="{CE2B564E-EA20-4D2D-8EED-DDBC8EECFFBD}"/>
    <cellStyle name="ملاحظة 2 4 5 4" xfId="30789" xr:uid="{C9721F52-AAF3-47FE-B746-343DEABF0BA5}"/>
    <cellStyle name="ملاحظة 2 4 5 5" xfId="38700" xr:uid="{D36DCA05-6279-44C9-BF42-0E96BD826C2C}"/>
    <cellStyle name="ملاحظة 2 4 6" xfId="21349" xr:uid="{D5A0F513-5019-4263-A5FA-CBA76F46A968}"/>
    <cellStyle name="ملاحظة 2 4 6 2" xfId="23833" xr:uid="{8B4484FE-255E-49C7-AB44-3E5D7693AFB6}"/>
    <cellStyle name="ملاحظة 2 4 6 3" xfId="30791" xr:uid="{A5E5683D-2ACF-4657-8B5C-624C8C5B41F4}"/>
    <cellStyle name="ملاحظة 2 4 7" xfId="19346" xr:uid="{3D10B0D4-C7AE-4642-8AAF-DD47B3F83541}"/>
    <cellStyle name="ملاحظة 2 4 8" xfId="30776" xr:uid="{36FBCC5D-BBF5-453E-80B3-3B062365DB75}"/>
    <cellStyle name="ملاحظة 2 4 9" xfId="38693" xr:uid="{9CAE4831-7802-46DC-8AD3-333396D7E166}"/>
    <cellStyle name="ملاحظة 2 5" xfId="13813" xr:uid="{21A46FD8-4FC7-4B3F-9311-EF35D1600B2E}"/>
    <cellStyle name="ملاحظة 2 5 2" xfId="13814" xr:uid="{FE52D6DE-0CB2-49F5-B221-6CD273DB97EE}"/>
    <cellStyle name="ملاحظة 2 5 2 2" xfId="14229" xr:uid="{4F09832F-C44B-4556-ADD6-1912E9D44BC2}"/>
    <cellStyle name="ملاحظة 2 5 2 2 2" xfId="21359" xr:uid="{8ACECE7C-06AF-4CFD-9A45-14A2E6A3273D}"/>
    <cellStyle name="ملاحظة 2 5 2 2 2 2" xfId="23843" xr:uid="{C53E1C24-01F0-4F7B-B06A-935B00BC45E4}"/>
    <cellStyle name="ملاحظة 2 5 2 2 2 3" xfId="30795" xr:uid="{DDF3DBFC-D4A6-4840-99C9-ECE1AA0018FF}"/>
    <cellStyle name="ملاحظة 2 5 2 2 3" xfId="19356" xr:uid="{F6089DF6-4DD2-40AF-9FDE-56BBA6174C32}"/>
    <cellStyle name="ملاحظة 2 5 2 2 4" xfId="30794" xr:uid="{7F773F82-82CA-4D13-BA62-D1B5A62AA580}"/>
    <cellStyle name="ملاحظة 2 5 2 2 5" xfId="38703" xr:uid="{3FC428EF-05F4-42B5-9514-F74E5CDB2C47}"/>
    <cellStyle name="ملاحظة 2 5 2 3" xfId="15257" xr:uid="{8F33B387-8125-4E57-B06E-F8A2D7FFE70B}"/>
    <cellStyle name="ملاحظة 2 5 2 3 2" xfId="21360" xr:uid="{94EB391A-B628-47FA-A75F-996DAA8B8B91}"/>
    <cellStyle name="ملاحظة 2 5 2 3 2 2" xfId="23844" xr:uid="{29373F01-F372-43C7-85EF-994947A3E49C}"/>
    <cellStyle name="ملاحظة 2 5 2 3 2 3" xfId="30797" xr:uid="{4247C585-96C0-4CD4-8017-C257F86D7B9D}"/>
    <cellStyle name="ملاحظة 2 5 2 3 3" xfId="19357" xr:uid="{4F003BDC-52F0-453B-A761-374E3C00C186}"/>
    <cellStyle name="ملاحظة 2 5 2 3 4" xfId="30796" xr:uid="{4C3DA82B-F918-4149-9883-80E0AABCAE1B}"/>
    <cellStyle name="ملاحظة 2 5 2 3 5" xfId="38704" xr:uid="{3C5BD805-EEAC-4AF4-99DD-58F717F58762}"/>
    <cellStyle name="ملاحظة 2 5 2 4" xfId="15706" xr:uid="{29B17ED9-C55A-4740-BD97-80794342E1E1}"/>
    <cellStyle name="ملاحظة 2 5 2 4 2" xfId="21361" xr:uid="{2CE5C45C-F826-4E7D-95C2-33DEF9F68D08}"/>
    <cellStyle name="ملاحظة 2 5 2 4 2 2" xfId="23845" xr:uid="{72941EDB-0B56-4D6F-BED2-CF928A87E35A}"/>
    <cellStyle name="ملاحظة 2 5 2 4 2 3" xfId="30799" xr:uid="{10009D59-0A81-486A-9627-ADD297185467}"/>
    <cellStyle name="ملاحظة 2 5 2 4 3" xfId="19358" xr:uid="{2978CE7B-1D02-42EF-8B3F-867A906E8AF7}"/>
    <cellStyle name="ملاحظة 2 5 2 4 4" xfId="30798" xr:uid="{897B09E6-A26D-48AF-9BE9-8022462FED51}"/>
    <cellStyle name="ملاحظة 2 5 2 4 5" xfId="38705" xr:uid="{E5F38775-05B1-480A-96ED-2A1F8C3B82E3}"/>
    <cellStyle name="ملاحظة 2 5 2 5" xfId="21358" xr:uid="{A9E337CC-878A-433C-A83C-090554158323}"/>
    <cellStyle name="ملاحظة 2 5 2 5 2" xfId="23842" xr:uid="{C8F87045-1D04-4381-BB98-0591049ED50D}"/>
    <cellStyle name="ملاحظة 2 5 2 5 3" xfId="30800" xr:uid="{29B09BAC-EF70-46F5-982F-80AC383DCED9}"/>
    <cellStyle name="ملاحظة 2 5 2 6" xfId="19355" xr:uid="{4A55FB12-9C94-47BF-99F4-3E19F58283EF}"/>
    <cellStyle name="ملاحظة 2 5 2 7" xfId="30793" xr:uid="{D17D5A82-958C-4E6D-9503-CCA19EEEE023}"/>
    <cellStyle name="ملاحظة 2 5 2 8" xfId="38702" xr:uid="{1741F9C2-3BE2-4ECD-8C20-4C3FFE2DD85B}"/>
    <cellStyle name="ملاحظة 2 5 3" xfId="14228" xr:uid="{AD39B771-05BA-4CA3-A222-236FD80D2453}"/>
    <cellStyle name="ملاحظة 2 5 3 2" xfId="21362" xr:uid="{8D247E9F-4FEA-49B9-9602-D86691655203}"/>
    <cellStyle name="ملاحظة 2 5 3 2 2" xfId="23846" xr:uid="{1396085F-E270-455B-B333-6B14FEF789E6}"/>
    <cellStyle name="ملاحظة 2 5 3 2 3" xfId="30802" xr:uid="{0D6AB0D2-B400-4DE4-B13C-EFF5CC09C524}"/>
    <cellStyle name="ملاحظة 2 5 3 3" xfId="19359" xr:uid="{B429A592-6B2E-4A54-8671-A168B364CDFD}"/>
    <cellStyle name="ملاحظة 2 5 3 4" xfId="30801" xr:uid="{44464CA5-045E-4A15-95F7-0ABE5DA6F7B8}"/>
    <cellStyle name="ملاحظة 2 5 3 5" xfId="38706" xr:uid="{A12584B8-04F6-4311-B935-2D67AF9A997F}"/>
    <cellStyle name="ملاحظة 2 5 4" xfId="15256" xr:uid="{FE0644A7-06CE-49D3-86DB-5A8652B3BA03}"/>
    <cellStyle name="ملاحظة 2 5 4 2" xfId="21363" xr:uid="{0D18C0DC-11D7-4380-866F-98B9604132DF}"/>
    <cellStyle name="ملاحظة 2 5 4 2 2" xfId="23847" xr:uid="{8CD338F8-E4EC-4109-924A-3A54D5AEDF49}"/>
    <cellStyle name="ملاحظة 2 5 4 2 3" xfId="30804" xr:uid="{B799A013-6481-4924-8C64-F17EA6E94813}"/>
    <cellStyle name="ملاحظة 2 5 4 3" xfId="19360" xr:uid="{00BA848C-A434-4056-A79A-C6D1888959CD}"/>
    <cellStyle name="ملاحظة 2 5 4 4" xfId="30803" xr:uid="{3477C33D-BE55-448B-A5AE-AD1FB5794BB8}"/>
    <cellStyle name="ملاحظة 2 5 4 5" xfId="38707" xr:uid="{4201A51D-A930-423E-AAFD-FE91AA2D6F25}"/>
    <cellStyle name="ملاحظة 2 5 5" xfId="15705" xr:uid="{4E7415CA-49A4-4351-ABF3-EC6CAE9D48F7}"/>
    <cellStyle name="ملاحظة 2 5 5 2" xfId="21364" xr:uid="{AB214B22-40D8-4F15-999C-A0BAF210902D}"/>
    <cellStyle name="ملاحظة 2 5 5 2 2" xfId="23848" xr:uid="{FE71EDF7-B892-45BB-B7AF-2554C21CA01D}"/>
    <cellStyle name="ملاحظة 2 5 5 2 3" xfId="30806" xr:uid="{6A210BB9-8F81-4545-87A0-5F5AF566E6EF}"/>
    <cellStyle name="ملاحظة 2 5 5 3" xfId="19361" xr:uid="{C5D0DE84-FB7F-4D3E-8F6D-D3FAB6936D9A}"/>
    <cellStyle name="ملاحظة 2 5 5 4" xfId="30805" xr:uid="{D8CB406A-5200-4790-B1E2-067651F5735E}"/>
    <cellStyle name="ملاحظة 2 5 5 5" xfId="38708" xr:uid="{C153EED7-5EB4-4D93-990F-3881FE1B4DB9}"/>
    <cellStyle name="ملاحظة 2 5 6" xfId="21357" xr:uid="{858016EA-67DF-4B30-8F95-3AE34C065F02}"/>
    <cellStyle name="ملاحظة 2 5 6 2" xfId="23841" xr:uid="{60F2F1EA-512E-4339-84FE-F6BFAF04E997}"/>
    <cellStyle name="ملاحظة 2 5 6 3" xfId="30807" xr:uid="{1A0F40B2-3B82-46BE-AB3D-25FFC4AB0808}"/>
    <cellStyle name="ملاحظة 2 5 7" xfId="19354" xr:uid="{5A7BC964-DBEA-4AC4-B722-27BF24A03FC5}"/>
    <cellStyle name="ملاحظة 2 5 8" xfId="30792" xr:uid="{3EC36817-9552-4FC5-B65E-E3D91ECF2C22}"/>
    <cellStyle name="ملاحظة 2 5 9" xfId="38701" xr:uid="{86A980AB-8483-49C8-8300-46A0F0DBC661}"/>
    <cellStyle name="ملاحظة 2 6" xfId="13815" xr:uid="{43593E69-DCD3-4215-B867-7E19B5289718}"/>
    <cellStyle name="ملاحظة 2 6 2" xfId="14230" xr:uid="{43B980C7-A932-4418-A5C8-82A293C27572}"/>
    <cellStyle name="ملاحظة 2 6 2 2" xfId="21366" xr:uid="{26D3E966-24C8-4CE7-BFFF-3E2FA9353940}"/>
    <cellStyle name="ملاحظة 2 6 2 2 2" xfId="23850" xr:uid="{47634FE0-CF00-41FD-9CE8-F1807CC609C2}"/>
    <cellStyle name="ملاحظة 2 6 2 2 3" xfId="30810" xr:uid="{00787C46-73CA-48B2-9887-EF7E150D0EAE}"/>
    <cellStyle name="ملاحظة 2 6 2 3" xfId="19363" xr:uid="{DD82FFF3-63F7-41AD-83DC-06CC00DE0F2E}"/>
    <cellStyle name="ملاحظة 2 6 2 4" xfId="30809" xr:uid="{5A9E52B2-FF2C-40B8-93E4-A3F84149DD62}"/>
    <cellStyle name="ملاحظة 2 6 2 5" xfId="38710" xr:uid="{AA157A63-426F-4C2E-8362-A53F1E579817}"/>
    <cellStyle name="ملاحظة 2 6 3" xfId="15258" xr:uid="{6FD5A7EF-E87E-4DAF-B338-01CB75963D35}"/>
    <cellStyle name="ملاحظة 2 6 3 2" xfId="21367" xr:uid="{72B8CA5E-24F5-4944-8E95-980A39D61F3C}"/>
    <cellStyle name="ملاحظة 2 6 3 2 2" xfId="23851" xr:uid="{4FB1D233-1E04-49C6-96BF-76AEB566CCDF}"/>
    <cellStyle name="ملاحظة 2 6 3 2 3" xfId="30812" xr:uid="{4B3E4FB0-9CA4-44F9-888D-05DB2D32BADA}"/>
    <cellStyle name="ملاحظة 2 6 3 3" xfId="19364" xr:uid="{BA755D7C-71FE-4E03-9D8B-E1F71234D7F0}"/>
    <cellStyle name="ملاحظة 2 6 3 4" xfId="30811" xr:uid="{90C96363-F03F-4AB5-A9F3-99ABD6BF45C7}"/>
    <cellStyle name="ملاحظة 2 6 3 5" xfId="38711" xr:uid="{5842E9C3-E97F-49FA-BAC6-C9881BD90A59}"/>
    <cellStyle name="ملاحظة 2 6 4" xfId="15707" xr:uid="{D7AA15D7-827E-4FF1-A478-40ABADDEF096}"/>
    <cellStyle name="ملاحظة 2 6 4 2" xfId="21368" xr:uid="{E8DAC015-3170-4F66-AB1D-8D41E5329D80}"/>
    <cellStyle name="ملاحظة 2 6 4 2 2" xfId="23852" xr:uid="{B20CA214-8840-401B-AA91-F434BAE0743E}"/>
    <cellStyle name="ملاحظة 2 6 4 2 3" xfId="30814" xr:uid="{ECE946C9-55D1-4F62-82E7-0DF114D35E26}"/>
    <cellStyle name="ملاحظة 2 6 4 3" xfId="19365" xr:uid="{0C2093BF-11EC-41CF-A094-7EF10C5E6623}"/>
    <cellStyle name="ملاحظة 2 6 4 4" xfId="30813" xr:uid="{B4152C8F-41C4-49F4-B305-929DB374AEF7}"/>
    <cellStyle name="ملاحظة 2 6 4 5" xfId="38712" xr:uid="{40CEBA3C-3F24-4023-9CB6-9BD2ED7AB972}"/>
    <cellStyle name="ملاحظة 2 6 5" xfId="21365" xr:uid="{2D7ADD70-DBEA-4AA8-91D1-0D3E9A5D6313}"/>
    <cellStyle name="ملاحظة 2 6 5 2" xfId="23849" xr:uid="{6E0C2742-A07C-41D4-86E6-3CE855026DED}"/>
    <cellStyle name="ملاحظة 2 6 5 3" xfId="30815" xr:uid="{1504571C-9B3B-46E8-A3D6-37421889F98C}"/>
    <cellStyle name="ملاحظة 2 6 6" xfId="19362" xr:uid="{055701F2-C4BB-44F8-9C40-9971498FCC80}"/>
    <cellStyle name="ملاحظة 2 6 7" xfId="30808" xr:uid="{A3DE4D9A-048D-4888-A413-93E6314DAED5}"/>
    <cellStyle name="ملاحظة 2 6 8" xfId="38709" xr:uid="{7EFACE9B-CEC9-4EDE-8484-612DDE7E24F3}"/>
    <cellStyle name="ملاحظة 2 7" xfId="14211" xr:uid="{E4A6AF66-B717-456B-B9C3-51C93CE3D595}"/>
    <cellStyle name="ملاحظة 2 7 2" xfId="21369" xr:uid="{E0987FAD-0D6D-4AA6-84FF-8EC8A5911CA2}"/>
    <cellStyle name="ملاحظة 2 7 2 2" xfId="23853" xr:uid="{A502B798-1245-4F48-B8FE-9A9A3E72C4F1}"/>
    <cellStyle name="ملاحظة 2 7 2 3" xfId="30817" xr:uid="{FF2EC425-4FFF-42E8-9875-7735D7C1D76A}"/>
    <cellStyle name="ملاحظة 2 7 3" xfId="19366" xr:uid="{1EC8E084-F486-4C9A-992A-03CC9F641541}"/>
    <cellStyle name="ملاحظة 2 7 4" xfId="30816" xr:uid="{C7309D11-494A-4374-A38B-D42A079BB4AD}"/>
    <cellStyle name="ملاحظة 2 7 5" xfId="38713" xr:uid="{2B849E88-20C4-480F-AB4F-2C7F73A0E39C}"/>
    <cellStyle name="ملاحظة 2 8" xfId="15239" xr:uid="{624F6F5D-DCAE-40A2-986A-511DBC423027}"/>
    <cellStyle name="ملاحظة 2 8 2" xfId="21370" xr:uid="{2791E574-A69D-4AA7-B32A-22C955BCDEDE}"/>
    <cellStyle name="ملاحظة 2 8 2 2" xfId="23854" xr:uid="{5BCE9B81-0A73-475B-8844-8E3FEF4720D9}"/>
    <cellStyle name="ملاحظة 2 8 2 3" xfId="30819" xr:uid="{2BDCA336-3711-45FD-B241-44F0ACE09BFA}"/>
    <cellStyle name="ملاحظة 2 8 3" xfId="19367" xr:uid="{E2AB8A1A-B86F-4504-A2FC-71C921067C3A}"/>
    <cellStyle name="ملاحظة 2 8 4" xfId="30818" xr:uid="{29E41A7B-7273-463F-A400-7D08F7E303BD}"/>
    <cellStyle name="ملاحظة 2 8 5" xfId="38714" xr:uid="{F40A05D0-FADC-46A1-84AF-6A17757F8D92}"/>
    <cellStyle name="ملاحظة 2 9" xfId="15688" xr:uid="{C6608C51-D454-4670-9CCD-8DF3CD24A351}"/>
    <cellStyle name="ملاحظة 2 9 2" xfId="21371" xr:uid="{4F85EC95-C9C0-48EF-BB4F-15C22C19E260}"/>
    <cellStyle name="ملاحظة 2 9 2 2" xfId="23855" xr:uid="{CF40A44B-45A7-425F-9D7C-0C5A42286DA5}"/>
    <cellStyle name="ملاحظة 2 9 2 3" xfId="30821" xr:uid="{33A159A5-E982-4224-A86C-D31CF42FFA0B}"/>
    <cellStyle name="ملاحظة 2 9 3" xfId="19368" xr:uid="{DAA32E76-9D81-440E-A826-99641AA03756}"/>
    <cellStyle name="ملاحظة 2 9 4" xfId="30820" xr:uid="{805D3711-6E84-4E88-B898-74CDD07EA7F0}"/>
    <cellStyle name="ملاحظة 2 9 5" xfId="38715" xr:uid="{BAFFA5F7-E3D6-455A-84A5-C07A8FAE0B0A}"/>
    <cellStyle name="ملاحظة 3" xfId="13816" xr:uid="{3DCD537C-FD29-496C-9B6C-1A5789CB9950}"/>
    <cellStyle name="ملاحظة 3 10" xfId="19369" xr:uid="{DE7C974B-1620-44B5-854A-33E012F74EFE}"/>
    <cellStyle name="ملاحظة 3 11" xfId="30822" xr:uid="{C6F1B446-2CF0-4657-AC89-2E3B3E526ADA}"/>
    <cellStyle name="ملاحظة 3 12" xfId="31423" xr:uid="{A5D0716A-DF32-4F0B-85AE-6C095FD6838E}"/>
    <cellStyle name="ملاحظة 3 13" xfId="38716" xr:uid="{56887E79-916D-443F-840D-607380FBD8D0}"/>
    <cellStyle name="ملاحظة 3 2" xfId="13817" xr:uid="{C018B37F-FAE1-4799-8211-0F72135D986E}"/>
    <cellStyle name="ملاحظة 3 2 10" xfId="38717" xr:uid="{754A55C6-B30F-4F7C-BDAC-3A1AD6AF91FF}"/>
    <cellStyle name="ملاحظة 3 2 2" xfId="13818" xr:uid="{99E60EA1-3805-4E6A-AA23-AA1914DBA662}"/>
    <cellStyle name="ملاحظة 3 2 2 2" xfId="13819" xr:uid="{4A98C0AA-AB86-4CA2-A604-B607712314FD}"/>
    <cellStyle name="ملاحظة 3 2 2 2 2" xfId="14234" xr:uid="{A117D66C-8096-4666-A850-BA102A335726}"/>
    <cellStyle name="ملاحظة 3 2 2 2 2 2" xfId="21376" xr:uid="{39579CD7-4390-4786-BC14-6B69883FFFF4}"/>
    <cellStyle name="ملاحظة 3 2 2 2 2 2 2" xfId="23860" xr:uid="{EAC2C364-E570-4818-8BBC-017D4D8257EB}"/>
    <cellStyle name="ملاحظة 3 2 2 2 2 2 3" xfId="30827" xr:uid="{EFB04B8A-4842-4FE0-8A25-47B6783B3063}"/>
    <cellStyle name="ملاحظة 3 2 2 2 2 3" xfId="19373" xr:uid="{E484DF27-13E2-46C6-BA06-8C3A7A15C4F4}"/>
    <cellStyle name="ملاحظة 3 2 2 2 2 4" xfId="30826" xr:uid="{C38E747F-05EB-4EFF-B212-FFB1315E1C70}"/>
    <cellStyle name="ملاحظة 3 2 2 2 2 5" xfId="38720" xr:uid="{D76480EE-F6D5-4098-8C63-6DCBEF59CBF3}"/>
    <cellStyle name="ملاحظة 3 2 2 2 3" xfId="15262" xr:uid="{CA801735-7862-444E-8AD3-EB072398AB3C}"/>
    <cellStyle name="ملاحظة 3 2 2 2 3 2" xfId="21377" xr:uid="{715D81A4-EB5C-462B-9970-5806EE18B56F}"/>
    <cellStyle name="ملاحظة 3 2 2 2 3 2 2" xfId="23861" xr:uid="{3D0FB11B-C13F-4D8F-AEC9-3DCA3C7C45CA}"/>
    <cellStyle name="ملاحظة 3 2 2 2 3 2 3" xfId="30829" xr:uid="{7B2CDA65-F7A5-4D6C-98F1-2B235DB03891}"/>
    <cellStyle name="ملاحظة 3 2 2 2 3 3" xfId="19374" xr:uid="{E58E6F16-D040-4423-A1AF-F6B8E6C5D1CE}"/>
    <cellStyle name="ملاحظة 3 2 2 2 3 4" xfId="30828" xr:uid="{AF336A2B-23CB-4D40-A9B9-C2C131B70779}"/>
    <cellStyle name="ملاحظة 3 2 2 2 3 5" xfId="38721" xr:uid="{883A7D98-6C97-4FBF-9530-66D26191536D}"/>
    <cellStyle name="ملاحظة 3 2 2 2 4" xfId="15711" xr:uid="{9B176AA7-7707-424C-AE36-DE1CE190C741}"/>
    <cellStyle name="ملاحظة 3 2 2 2 4 2" xfId="21378" xr:uid="{3CCC7AC8-B400-4491-949D-C0B589124F5D}"/>
    <cellStyle name="ملاحظة 3 2 2 2 4 2 2" xfId="23862" xr:uid="{F666E2C6-97D6-4E98-B083-BB100DB44B82}"/>
    <cellStyle name="ملاحظة 3 2 2 2 4 2 3" xfId="30831" xr:uid="{232C2861-44B9-49C2-AFF3-24EF0254F63D}"/>
    <cellStyle name="ملاحظة 3 2 2 2 4 3" xfId="19375" xr:uid="{3C6963D4-3095-42B9-B472-65568809E53C}"/>
    <cellStyle name="ملاحظة 3 2 2 2 4 4" xfId="30830" xr:uid="{9654E396-B6AC-4943-A81E-8EC00DD31D20}"/>
    <cellStyle name="ملاحظة 3 2 2 2 4 5" xfId="38722" xr:uid="{8C1DA0AB-32FA-42FB-AFEF-B219F29CFC98}"/>
    <cellStyle name="ملاحظة 3 2 2 2 5" xfId="21375" xr:uid="{D506BF98-2C5F-4ACB-8235-C2B501435892}"/>
    <cellStyle name="ملاحظة 3 2 2 2 5 2" xfId="23859" xr:uid="{B02694C9-207B-4F51-99A6-CD8331A43998}"/>
    <cellStyle name="ملاحظة 3 2 2 2 5 3" xfId="30832" xr:uid="{05309171-9116-444D-AF40-3FAE0B085398}"/>
    <cellStyle name="ملاحظة 3 2 2 2 6" xfId="19372" xr:uid="{9CE0A065-184D-499F-80CC-1D0017A293A7}"/>
    <cellStyle name="ملاحظة 3 2 2 2 7" xfId="30825" xr:uid="{2D5193C8-4A34-4EAB-9F16-C06FBA6C876C}"/>
    <cellStyle name="ملاحظة 3 2 2 2 8" xfId="38719" xr:uid="{2681E054-BCFA-42E4-A091-84A0508C315F}"/>
    <cellStyle name="ملاحظة 3 2 2 3" xfId="14233" xr:uid="{0CDF3159-510D-42D5-9BC1-F19FA4793FB8}"/>
    <cellStyle name="ملاحظة 3 2 2 3 2" xfId="21379" xr:uid="{43E13243-1095-4F95-A501-F3FC4BEB56F5}"/>
    <cellStyle name="ملاحظة 3 2 2 3 2 2" xfId="23863" xr:uid="{46045458-64CD-4E8C-A88B-DC2BBDAB0A25}"/>
    <cellStyle name="ملاحظة 3 2 2 3 2 3" xfId="30834" xr:uid="{7D0C6CF0-44E0-4B3D-AF94-188F46D7CDFA}"/>
    <cellStyle name="ملاحظة 3 2 2 3 3" xfId="19376" xr:uid="{5B0D23EA-EBA5-45AC-B396-02ADB7698AA2}"/>
    <cellStyle name="ملاحظة 3 2 2 3 4" xfId="30833" xr:uid="{F90E4FC1-091D-4F50-9386-F1D690062EDF}"/>
    <cellStyle name="ملاحظة 3 2 2 3 5" xfId="38723" xr:uid="{6CCB5C99-1612-4E1E-8926-D41229A886D6}"/>
    <cellStyle name="ملاحظة 3 2 2 4" xfId="15261" xr:uid="{25EC3442-CB85-40E6-9C03-EEBC5FFF0497}"/>
    <cellStyle name="ملاحظة 3 2 2 4 2" xfId="21380" xr:uid="{3A3C4BEE-42A5-47C1-81E3-D9F21F96E5BB}"/>
    <cellStyle name="ملاحظة 3 2 2 4 2 2" xfId="23864" xr:uid="{F4D1C9BA-F4FE-457B-8802-FD38DAE71323}"/>
    <cellStyle name="ملاحظة 3 2 2 4 2 3" xfId="30836" xr:uid="{09DFF3FA-90B1-4324-9CFF-F0B353805328}"/>
    <cellStyle name="ملاحظة 3 2 2 4 3" xfId="19377" xr:uid="{C4BA2E93-C8C8-479A-9701-7150A31FEF56}"/>
    <cellStyle name="ملاحظة 3 2 2 4 4" xfId="30835" xr:uid="{388281C8-8B0B-45CE-851B-8D4E388E1050}"/>
    <cellStyle name="ملاحظة 3 2 2 4 5" xfId="38724" xr:uid="{5A63C282-06A0-4415-AFDB-78832E6DF0D9}"/>
    <cellStyle name="ملاحظة 3 2 2 5" xfId="15710" xr:uid="{68A60732-E6DA-4FF3-9701-BD8E6ABBB76F}"/>
    <cellStyle name="ملاحظة 3 2 2 5 2" xfId="21381" xr:uid="{BD4D7952-1FF8-4FAA-A88C-5A3ED1DDA976}"/>
    <cellStyle name="ملاحظة 3 2 2 5 2 2" xfId="23865" xr:uid="{B514E1A9-7940-478C-ABC7-641C3B183AF8}"/>
    <cellStyle name="ملاحظة 3 2 2 5 2 3" xfId="30838" xr:uid="{E6BCCBDA-3404-46AC-AD58-0E9BBD50F983}"/>
    <cellStyle name="ملاحظة 3 2 2 5 3" xfId="19378" xr:uid="{B63C386C-203A-48C2-91A3-361B4D886FCD}"/>
    <cellStyle name="ملاحظة 3 2 2 5 4" xfId="30837" xr:uid="{9386DDD0-66D8-40B2-8739-9E1E6AE0176E}"/>
    <cellStyle name="ملاحظة 3 2 2 5 5" xfId="38725" xr:uid="{81F23EF5-5538-4BF5-AD65-9DFCDD60DDB0}"/>
    <cellStyle name="ملاحظة 3 2 2 6" xfId="21374" xr:uid="{BBF4FDEA-3D5E-4FC7-8F0D-AA2693A4D581}"/>
    <cellStyle name="ملاحظة 3 2 2 6 2" xfId="23858" xr:uid="{9E4B27D1-2F53-4369-AA14-180B83D1F6BC}"/>
    <cellStyle name="ملاحظة 3 2 2 6 3" xfId="30839" xr:uid="{2C34FA80-B64D-4094-B49B-0F9287CD65E9}"/>
    <cellStyle name="ملاحظة 3 2 2 7" xfId="19371" xr:uid="{8A78D2BC-73E4-4555-A3F7-3BB1790605CB}"/>
    <cellStyle name="ملاحظة 3 2 2 8" xfId="30824" xr:uid="{5DE47581-B3C3-4439-B249-1B6F74EA13BB}"/>
    <cellStyle name="ملاحظة 3 2 2 9" xfId="38718" xr:uid="{09879DA5-F4C6-418D-B812-010C5AA8DB0E}"/>
    <cellStyle name="ملاحظة 3 2 3" xfId="13820" xr:uid="{68B01F45-21A2-407F-B9F4-C2B0A6F7331E}"/>
    <cellStyle name="ملاحظة 3 2 3 2" xfId="14235" xr:uid="{85A572C1-9BB4-4476-AEBA-1EE9853BF173}"/>
    <cellStyle name="ملاحظة 3 2 3 2 2" xfId="21383" xr:uid="{5BEE808F-18B4-4108-BE54-04160E9471CF}"/>
    <cellStyle name="ملاحظة 3 2 3 2 2 2" xfId="23867" xr:uid="{88443BE6-5674-4FFB-8532-ECF1B7C457F4}"/>
    <cellStyle name="ملاحظة 3 2 3 2 2 3" xfId="30842" xr:uid="{83CDAD9F-8AF0-4E53-B854-AADD2F014AB1}"/>
    <cellStyle name="ملاحظة 3 2 3 2 3" xfId="19380" xr:uid="{73395A33-759D-4A0E-BC4B-6B90E7F63DA1}"/>
    <cellStyle name="ملاحظة 3 2 3 2 4" xfId="30841" xr:uid="{BDC9A179-E0AD-4318-BC01-7765D48D1A25}"/>
    <cellStyle name="ملاحظة 3 2 3 2 5" xfId="38727" xr:uid="{899AB809-6F7B-426C-A43E-63E0DF7FAC0F}"/>
    <cellStyle name="ملاحظة 3 2 3 3" xfId="15263" xr:uid="{2D3475C0-1F6C-4347-A727-366D1BB9FFE8}"/>
    <cellStyle name="ملاحظة 3 2 3 3 2" xfId="21384" xr:uid="{8EDE13F4-0017-470B-9221-87D6E4D36351}"/>
    <cellStyle name="ملاحظة 3 2 3 3 2 2" xfId="23868" xr:uid="{80F3A24C-19F5-4283-A01F-3B8DBB9DC8A8}"/>
    <cellStyle name="ملاحظة 3 2 3 3 2 3" xfId="30844" xr:uid="{7B73CAA5-1C8A-42CB-85D7-6E1E447F772D}"/>
    <cellStyle name="ملاحظة 3 2 3 3 3" xfId="19381" xr:uid="{21CBDDB2-E4C4-4D9C-AE52-5050A14450DF}"/>
    <cellStyle name="ملاحظة 3 2 3 3 4" xfId="30843" xr:uid="{9BE2DF97-6D39-46BE-8884-9B9BD833E533}"/>
    <cellStyle name="ملاحظة 3 2 3 3 5" xfId="38728" xr:uid="{0DC66CEB-D728-48E8-B3DC-F63923F14FDA}"/>
    <cellStyle name="ملاحظة 3 2 3 4" xfId="15712" xr:uid="{5B85CCCD-E25F-432F-BBED-5715E391EFB4}"/>
    <cellStyle name="ملاحظة 3 2 3 4 2" xfId="21385" xr:uid="{42B51BE6-F2D1-444B-AEFF-B621AADFF5D2}"/>
    <cellStyle name="ملاحظة 3 2 3 4 2 2" xfId="23869" xr:uid="{262DD4D2-E818-4646-B65C-12D4AA66C789}"/>
    <cellStyle name="ملاحظة 3 2 3 4 2 3" xfId="30846" xr:uid="{B5D92CB7-4E00-45F7-BC07-166FCF96651B}"/>
    <cellStyle name="ملاحظة 3 2 3 4 3" xfId="19382" xr:uid="{5CAB1E0A-D935-48BA-8298-F53F12E7E3E7}"/>
    <cellStyle name="ملاحظة 3 2 3 4 4" xfId="30845" xr:uid="{50F9791F-8508-4192-A22D-52B9B66D55C0}"/>
    <cellStyle name="ملاحظة 3 2 3 4 5" xfId="38729" xr:uid="{5DC18B02-4D82-43AC-8025-9A580E7896B4}"/>
    <cellStyle name="ملاحظة 3 2 3 5" xfId="21382" xr:uid="{9F938873-F978-49BA-A22C-58E8160FE1E8}"/>
    <cellStyle name="ملاحظة 3 2 3 5 2" xfId="23866" xr:uid="{9B05C372-49FB-4FF1-B8BB-2664FF976DE5}"/>
    <cellStyle name="ملاحظة 3 2 3 5 3" xfId="30847" xr:uid="{63C0A2A2-7CE0-4BC3-A95D-645191046C6F}"/>
    <cellStyle name="ملاحظة 3 2 3 6" xfId="19379" xr:uid="{F57FA4D1-BA01-4891-81A8-BC6B59BBE6D2}"/>
    <cellStyle name="ملاحظة 3 2 3 7" xfId="30840" xr:uid="{7FC1E43B-3D4A-4C1E-B86B-CBF5BBEE463E}"/>
    <cellStyle name="ملاحظة 3 2 3 8" xfId="38726" xr:uid="{43A37A82-6297-4A56-82B8-405D3E95B047}"/>
    <cellStyle name="ملاحظة 3 2 4" xfId="14232" xr:uid="{B5B74DEF-9321-40FF-925D-18684425550B}"/>
    <cellStyle name="ملاحظة 3 2 4 2" xfId="21386" xr:uid="{E0E87FA4-659A-4875-BBAE-D37BC023424A}"/>
    <cellStyle name="ملاحظة 3 2 4 2 2" xfId="23870" xr:uid="{BB206C8A-2421-4228-AC0A-5023032C8169}"/>
    <cellStyle name="ملاحظة 3 2 4 2 3" xfId="30849" xr:uid="{1F834CB2-6310-4F3E-ADD4-36B04F82F7AB}"/>
    <cellStyle name="ملاحظة 3 2 4 3" xfId="19383" xr:uid="{01C2A632-C915-42F2-ACE8-42C332C8CF9D}"/>
    <cellStyle name="ملاحظة 3 2 4 4" xfId="30848" xr:uid="{C3993D92-17D3-4BE1-BC7A-099BE2E32E59}"/>
    <cellStyle name="ملاحظة 3 2 4 5" xfId="38730" xr:uid="{ACC485CE-19D4-46C4-A584-A35B1B7CDB06}"/>
    <cellStyle name="ملاحظة 3 2 5" xfId="15260" xr:uid="{611D0A68-AB66-4424-A54D-5E5C611EE2AB}"/>
    <cellStyle name="ملاحظة 3 2 5 2" xfId="21387" xr:uid="{2F7286FD-83E1-48EB-83BD-522BAB4A36CA}"/>
    <cellStyle name="ملاحظة 3 2 5 2 2" xfId="23871" xr:uid="{B1005DB1-1A80-4774-923E-5766E166CE63}"/>
    <cellStyle name="ملاحظة 3 2 5 2 3" xfId="30851" xr:uid="{11513E7A-535F-49B9-BEB5-3E82F04A56B4}"/>
    <cellStyle name="ملاحظة 3 2 5 3" xfId="19384" xr:uid="{668FE010-9EE0-48FB-9D86-12BC974C18F4}"/>
    <cellStyle name="ملاحظة 3 2 5 4" xfId="30850" xr:uid="{1727BECC-5D73-4C03-BFFF-2F553B50D7BC}"/>
    <cellStyle name="ملاحظة 3 2 5 5" xfId="38731" xr:uid="{816EEB7C-504A-4EA5-8CE3-A52AE4F8566B}"/>
    <cellStyle name="ملاحظة 3 2 6" xfId="15709" xr:uid="{363B8C5E-E97B-4212-AF98-D057854D86F3}"/>
    <cellStyle name="ملاحظة 3 2 6 2" xfId="21388" xr:uid="{870A0C6A-E3AA-4350-ABC2-ED66AF7D1148}"/>
    <cellStyle name="ملاحظة 3 2 6 2 2" xfId="23872" xr:uid="{2FA0CD75-7B13-4B73-9C96-F2D1BC8C1EE8}"/>
    <cellStyle name="ملاحظة 3 2 6 2 3" xfId="30853" xr:uid="{17651A5F-02EB-421E-83E3-718910DA50CD}"/>
    <cellStyle name="ملاحظة 3 2 6 3" xfId="19385" xr:uid="{11CF0F31-DC6C-4E91-AD22-94D23E2491A3}"/>
    <cellStyle name="ملاحظة 3 2 6 4" xfId="30852" xr:uid="{818DDF4F-D878-4094-BAE2-325E72B146E1}"/>
    <cellStyle name="ملاحظة 3 2 6 5" xfId="38732" xr:uid="{73934EF4-AA52-4B1C-83F8-E33A487C5B1F}"/>
    <cellStyle name="ملاحظة 3 2 7" xfId="21373" xr:uid="{05A49E3B-BCE6-49EE-88FF-9AF07983B982}"/>
    <cellStyle name="ملاحظة 3 2 7 2" xfId="23857" xr:uid="{135C979A-B0A7-47F3-B9BE-0DBF11CD7C32}"/>
    <cellStyle name="ملاحظة 3 2 7 3" xfId="30854" xr:uid="{4BCF1C80-9F30-42A4-8028-3B426950E52D}"/>
    <cellStyle name="ملاحظة 3 2 8" xfId="19370" xr:uid="{046181EC-AB71-4D15-9E44-E9088CEDDC46}"/>
    <cellStyle name="ملاحظة 3 2 9" xfId="30823" xr:uid="{D48EABC4-D1A5-447D-A775-23548155F7F4}"/>
    <cellStyle name="ملاحظة 3 3" xfId="13821" xr:uid="{A2B70C4E-34A5-416B-8D02-D44DD7F7DF7B}"/>
    <cellStyle name="ملاحظة 3 3 2" xfId="13822" xr:uid="{2678D625-1AC1-45E3-A471-1657007A4B46}"/>
    <cellStyle name="ملاحظة 3 3 2 2" xfId="14237" xr:uid="{7AEFCF48-EA02-47E5-AA82-F3CB6B83E4E3}"/>
    <cellStyle name="ملاحظة 3 3 2 2 2" xfId="21391" xr:uid="{2D50D05E-8880-4949-8655-626BE91FF913}"/>
    <cellStyle name="ملاحظة 3 3 2 2 2 2" xfId="23875" xr:uid="{60773E2A-C75C-4343-B711-0A6E9DBD3A55}"/>
    <cellStyle name="ملاحظة 3 3 2 2 2 3" xfId="30858" xr:uid="{66A09460-891A-407F-821B-F827AE8C1A6A}"/>
    <cellStyle name="ملاحظة 3 3 2 2 3" xfId="19388" xr:uid="{C70113F9-298D-4006-BFAE-7079CDC8890C}"/>
    <cellStyle name="ملاحظة 3 3 2 2 4" xfId="30857" xr:uid="{8D2251C0-DCA4-42D9-B978-BAC5636E7563}"/>
    <cellStyle name="ملاحظة 3 3 2 2 5" xfId="38735" xr:uid="{A6F7A0AB-850C-46F7-97B7-E14531F5B20C}"/>
    <cellStyle name="ملاحظة 3 3 2 3" xfId="15265" xr:uid="{BB1ADDB9-EF33-49C6-861C-28576BDCB9F2}"/>
    <cellStyle name="ملاحظة 3 3 2 3 2" xfId="21392" xr:uid="{0F676793-0A21-4E9D-A032-FF8ED5C594BC}"/>
    <cellStyle name="ملاحظة 3 3 2 3 2 2" xfId="23876" xr:uid="{7ECE3F6F-DDDA-47C3-BC29-85CC825AA982}"/>
    <cellStyle name="ملاحظة 3 3 2 3 2 3" xfId="30860" xr:uid="{D5338930-6C51-452D-BF73-84D3E951437C}"/>
    <cellStyle name="ملاحظة 3 3 2 3 3" xfId="19389" xr:uid="{D9261E21-011D-4E0A-A80D-EE0A59BDC5F6}"/>
    <cellStyle name="ملاحظة 3 3 2 3 4" xfId="30859" xr:uid="{5DF58D8E-B233-4719-AB04-AA06D61F1B56}"/>
    <cellStyle name="ملاحظة 3 3 2 3 5" xfId="38736" xr:uid="{70FF4E30-CF22-4FE3-99AF-28D32492EE7B}"/>
    <cellStyle name="ملاحظة 3 3 2 4" xfId="15714" xr:uid="{08561775-A301-45C2-88E3-A4D7ED6095AD}"/>
    <cellStyle name="ملاحظة 3 3 2 4 2" xfId="21393" xr:uid="{EDE7C833-9AF3-4ECE-9196-00906E364D15}"/>
    <cellStyle name="ملاحظة 3 3 2 4 2 2" xfId="23877" xr:uid="{F1B85E91-7B33-4DD7-988B-448942CA952B}"/>
    <cellStyle name="ملاحظة 3 3 2 4 2 3" xfId="30862" xr:uid="{E8697AA5-B89D-4F9B-A447-467DC8096362}"/>
    <cellStyle name="ملاحظة 3 3 2 4 3" xfId="19390" xr:uid="{89FA6CA6-D087-4C05-8654-CFC1C18B3501}"/>
    <cellStyle name="ملاحظة 3 3 2 4 4" xfId="30861" xr:uid="{4CB1A96C-6516-4DB7-866A-6326D5958E08}"/>
    <cellStyle name="ملاحظة 3 3 2 4 5" xfId="38737" xr:uid="{DB52BA48-5552-4EED-B07E-EC7F71FEC6C4}"/>
    <cellStyle name="ملاحظة 3 3 2 5" xfId="21390" xr:uid="{2D188A19-CE2D-4F9B-BBB8-E96E5FF94304}"/>
    <cellStyle name="ملاحظة 3 3 2 5 2" xfId="23874" xr:uid="{41048680-FB3C-43BA-8C80-59B4F896A5CA}"/>
    <cellStyle name="ملاحظة 3 3 2 5 3" xfId="30863" xr:uid="{0858212F-15E5-4EE7-A945-49BC059FF80F}"/>
    <cellStyle name="ملاحظة 3 3 2 6" xfId="19387" xr:uid="{C1BD4653-C651-421A-BE28-F9374D719743}"/>
    <cellStyle name="ملاحظة 3 3 2 7" xfId="30856" xr:uid="{AC773AE8-66EC-4972-919B-EB235D7C85EB}"/>
    <cellStyle name="ملاحظة 3 3 2 8" xfId="38734" xr:uid="{6E3D0480-4755-4872-BCB3-B4B8AA777C11}"/>
    <cellStyle name="ملاحظة 3 3 3" xfId="14236" xr:uid="{329DBDAD-FF22-42C8-B56C-E70EBE964E71}"/>
    <cellStyle name="ملاحظة 3 3 3 2" xfId="21394" xr:uid="{04555881-0FBB-4115-BE5D-39D1DF3DD0D2}"/>
    <cellStyle name="ملاحظة 3 3 3 2 2" xfId="23878" xr:uid="{ED69F60A-FF5B-402A-B12B-B2D523C997BC}"/>
    <cellStyle name="ملاحظة 3 3 3 2 3" xfId="30865" xr:uid="{1E4DF17E-4255-4A08-AEC8-60851893D400}"/>
    <cellStyle name="ملاحظة 3 3 3 3" xfId="19391" xr:uid="{DD28B256-140F-477D-8016-202CC87F5908}"/>
    <cellStyle name="ملاحظة 3 3 3 4" xfId="30864" xr:uid="{1984D521-5F31-401A-AA84-FA3616A3B39E}"/>
    <cellStyle name="ملاحظة 3 3 3 5" xfId="38738" xr:uid="{FC4C52E6-E816-4401-BE6E-AA129DFE318B}"/>
    <cellStyle name="ملاحظة 3 3 4" xfId="15264" xr:uid="{8343DE67-4870-42F5-8FA1-AC0F2393A115}"/>
    <cellStyle name="ملاحظة 3 3 4 2" xfId="21395" xr:uid="{4809C8CF-B440-4FC9-A074-13CBA9B29606}"/>
    <cellStyle name="ملاحظة 3 3 4 2 2" xfId="23879" xr:uid="{9E6ED193-A79B-42B1-98B5-BB4D2F253525}"/>
    <cellStyle name="ملاحظة 3 3 4 2 3" xfId="30867" xr:uid="{B4EA43F9-8AB0-4AE5-B4D7-D3200671D194}"/>
    <cellStyle name="ملاحظة 3 3 4 3" xfId="19392" xr:uid="{4C23600C-87D8-4E3F-A608-D46526BFF971}"/>
    <cellStyle name="ملاحظة 3 3 4 4" xfId="30866" xr:uid="{9B317360-D7AF-40D6-9BAA-CE223BE67A8D}"/>
    <cellStyle name="ملاحظة 3 3 4 5" xfId="38739" xr:uid="{03CEAC81-7403-47D7-AAF8-2E83A242F436}"/>
    <cellStyle name="ملاحظة 3 3 5" xfId="15713" xr:uid="{1DF72531-8D64-4D30-AC06-74E8A802BA85}"/>
    <cellStyle name="ملاحظة 3 3 5 2" xfId="21396" xr:uid="{C24F22BA-D936-485B-9653-82CEBFEDF6E5}"/>
    <cellStyle name="ملاحظة 3 3 5 2 2" xfId="23880" xr:uid="{E9AD344C-F797-40D6-8ABA-6DF3694228C9}"/>
    <cellStyle name="ملاحظة 3 3 5 2 3" xfId="30869" xr:uid="{CB5E5248-DC70-4F49-A443-63ED36484936}"/>
    <cellStyle name="ملاحظة 3 3 5 3" xfId="19393" xr:uid="{854E5A5C-3261-4201-894B-9FAFFC357BBC}"/>
    <cellStyle name="ملاحظة 3 3 5 4" xfId="30868" xr:uid="{2361A0C5-A17F-4D30-A7FC-7EB24919FCF9}"/>
    <cellStyle name="ملاحظة 3 3 5 5" xfId="38740" xr:uid="{34464BC5-CD73-47DF-9177-B478FA8429CC}"/>
    <cellStyle name="ملاحظة 3 3 6" xfId="21389" xr:uid="{F77A3111-5269-4669-8E4D-7F1AAD4B19A7}"/>
    <cellStyle name="ملاحظة 3 3 6 2" xfId="23873" xr:uid="{D4EB9AA3-F550-464D-9EA5-E64D0B8D37EB}"/>
    <cellStyle name="ملاحظة 3 3 6 3" xfId="30870" xr:uid="{F0E1C311-0688-4DF0-9D2F-9D2E9DAD231A}"/>
    <cellStyle name="ملاحظة 3 3 7" xfId="19386" xr:uid="{3D66D776-A52A-40E8-99B5-B4C9B1B28159}"/>
    <cellStyle name="ملاحظة 3 3 8" xfId="30855" xr:uid="{D29D1F61-7836-4353-9BB0-3D5043C448B5}"/>
    <cellStyle name="ملاحظة 3 3 9" xfId="38733" xr:uid="{4C483990-C942-47AC-9422-693899607E3C}"/>
    <cellStyle name="ملاحظة 3 4" xfId="13823" xr:uid="{90322E21-14EC-478C-B775-1BB26F47100D}"/>
    <cellStyle name="ملاحظة 3 4 2" xfId="13824" xr:uid="{ACB5258D-8B86-439B-92A5-44C5C5886092}"/>
    <cellStyle name="ملاحظة 3 4 2 2" xfId="14239" xr:uid="{FA06C28A-50FA-45C9-B1AA-6F1F1A1220D8}"/>
    <cellStyle name="ملاحظة 3 4 2 2 2" xfId="21399" xr:uid="{93810592-046A-41C0-82D7-61C4CBA4C701}"/>
    <cellStyle name="ملاحظة 3 4 2 2 2 2" xfId="23883" xr:uid="{C4800E01-6F7F-4AC3-A35A-3BB1622C917E}"/>
    <cellStyle name="ملاحظة 3 4 2 2 2 3" xfId="30874" xr:uid="{878E6778-70D6-48EF-A2DE-E6395CA6EE65}"/>
    <cellStyle name="ملاحظة 3 4 2 2 3" xfId="19396" xr:uid="{DA87630D-B4B6-4581-941F-A2BEEE4A9539}"/>
    <cellStyle name="ملاحظة 3 4 2 2 4" xfId="30873" xr:uid="{2E36E035-68FB-46E5-9F38-259E2A3DDC41}"/>
    <cellStyle name="ملاحظة 3 4 2 2 5" xfId="38743" xr:uid="{C013F6EE-4890-433E-A94D-610595D3AE07}"/>
    <cellStyle name="ملاحظة 3 4 2 3" xfId="15267" xr:uid="{50E58D69-845D-4F4B-ADA7-3B04D3C74F02}"/>
    <cellStyle name="ملاحظة 3 4 2 3 2" xfId="21400" xr:uid="{F96E7753-EB6B-4DCF-BD7F-127FEADDC839}"/>
    <cellStyle name="ملاحظة 3 4 2 3 2 2" xfId="23884" xr:uid="{BE3D25EF-4E7B-4FAA-86AC-A2A29EE6B326}"/>
    <cellStyle name="ملاحظة 3 4 2 3 2 3" xfId="30876" xr:uid="{FC42F7CC-2083-4020-8A38-8D86747E28D2}"/>
    <cellStyle name="ملاحظة 3 4 2 3 3" xfId="19397" xr:uid="{9B9A37A4-4F8F-430D-930F-A1FE1662F42F}"/>
    <cellStyle name="ملاحظة 3 4 2 3 4" xfId="30875" xr:uid="{9336B79F-E14C-4BAD-98B0-83CBC2D85CE6}"/>
    <cellStyle name="ملاحظة 3 4 2 3 5" xfId="38744" xr:uid="{037D1789-69A5-4834-88D6-7262489641C0}"/>
    <cellStyle name="ملاحظة 3 4 2 4" xfId="15716" xr:uid="{D13545BE-5259-4FDA-8D78-76256D7EEC2D}"/>
    <cellStyle name="ملاحظة 3 4 2 4 2" xfId="21401" xr:uid="{4E67F1B3-B4FC-452F-BEE4-58DD57E48E49}"/>
    <cellStyle name="ملاحظة 3 4 2 4 2 2" xfId="23885" xr:uid="{88C97477-446A-4BF9-910E-00BEC882593C}"/>
    <cellStyle name="ملاحظة 3 4 2 4 2 3" xfId="30878" xr:uid="{4469004E-A7BA-4386-9D88-18233392C6EF}"/>
    <cellStyle name="ملاحظة 3 4 2 4 3" xfId="19398" xr:uid="{2E1CB28C-2946-4FC3-A587-5C777E991505}"/>
    <cellStyle name="ملاحظة 3 4 2 4 4" xfId="30877" xr:uid="{69D952E0-A1A7-4B1A-8B7F-DE0E8C610479}"/>
    <cellStyle name="ملاحظة 3 4 2 4 5" xfId="38745" xr:uid="{7A9C7130-0345-46DD-91DF-799F81681EB7}"/>
    <cellStyle name="ملاحظة 3 4 2 5" xfId="21398" xr:uid="{A17E6DB1-1806-4C2A-8DED-BE87EE960ABB}"/>
    <cellStyle name="ملاحظة 3 4 2 5 2" xfId="23882" xr:uid="{95D6676E-FE33-4E9E-9D1C-79DE6E95F4B7}"/>
    <cellStyle name="ملاحظة 3 4 2 5 3" xfId="30879" xr:uid="{1F618043-0E4F-4F06-8F2C-46A0F71E371A}"/>
    <cellStyle name="ملاحظة 3 4 2 6" xfId="19395" xr:uid="{EFAD0817-F2FF-415B-8D35-9712A88F1181}"/>
    <cellStyle name="ملاحظة 3 4 2 7" xfId="30872" xr:uid="{A3D0A7FC-CE84-4D48-85A2-19F1D4BE7F17}"/>
    <cellStyle name="ملاحظة 3 4 2 8" xfId="38742" xr:uid="{FA578892-EE73-460F-8887-14FB105EAFD6}"/>
    <cellStyle name="ملاحظة 3 4 3" xfId="14238" xr:uid="{26C5894D-166F-4C6E-8F38-F7872359C9AD}"/>
    <cellStyle name="ملاحظة 3 4 3 2" xfId="21402" xr:uid="{422BA029-2FB0-4DCE-8FFA-C5E671016317}"/>
    <cellStyle name="ملاحظة 3 4 3 2 2" xfId="23886" xr:uid="{C9B63A88-C8EC-4B59-A9AB-664AF8152CC9}"/>
    <cellStyle name="ملاحظة 3 4 3 2 3" xfId="30881" xr:uid="{814B2735-4FF8-401F-A032-81956F0E1ABA}"/>
    <cellStyle name="ملاحظة 3 4 3 3" xfId="19399" xr:uid="{4EE662D6-734E-4F46-91EA-D71C600B3362}"/>
    <cellStyle name="ملاحظة 3 4 3 4" xfId="30880" xr:uid="{34F83F63-5663-4B96-922A-20485CFDFACB}"/>
    <cellStyle name="ملاحظة 3 4 3 5" xfId="38746" xr:uid="{F533C5E9-F161-4CB3-B537-25A3E01EE5FB}"/>
    <cellStyle name="ملاحظة 3 4 4" xfId="15266" xr:uid="{231859E3-46D9-43B0-840A-7BB3019B6BC4}"/>
    <cellStyle name="ملاحظة 3 4 4 2" xfId="21403" xr:uid="{F007D0CD-037D-4F24-854B-29B10D567D24}"/>
    <cellStyle name="ملاحظة 3 4 4 2 2" xfId="23887" xr:uid="{AF5B7700-A50C-4D9A-8A36-346C033305F6}"/>
    <cellStyle name="ملاحظة 3 4 4 2 3" xfId="30883" xr:uid="{A2DD0650-594A-4757-A225-801272C244C5}"/>
    <cellStyle name="ملاحظة 3 4 4 3" xfId="19400" xr:uid="{B5569111-E3D6-49A6-B812-A7EFF05AED18}"/>
    <cellStyle name="ملاحظة 3 4 4 4" xfId="30882" xr:uid="{E438319A-DFBF-47F3-8313-8F0277740218}"/>
    <cellStyle name="ملاحظة 3 4 4 5" xfId="38747" xr:uid="{002C1A98-66C1-4F5D-AEB1-48B10F14181E}"/>
    <cellStyle name="ملاحظة 3 4 5" xfId="15715" xr:uid="{16570050-1698-4DD3-A69A-652B7B37AB6E}"/>
    <cellStyle name="ملاحظة 3 4 5 2" xfId="21404" xr:uid="{3565F57A-F7AB-4DEA-9404-34F39B732B2E}"/>
    <cellStyle name="ملاحظة 3 4 5 2 2" xfId="23888" xr:uid="{4494870D-5062-4360-AC83-F5486E0B2B7D}"/>
    <cellStyle name="ملاحظة 3 4 5 2 3" xfId="30885" xr:uid="{B9213A5D-DBE4-4430-A5D5-8F85FE188EC9}"/>
    <cellStyle name="ملاحظة 3 4 5 3" xfId="19401" xr:uid="{033ECC12-DA16-4312-93F1-7150B169FD06}"/>
    <cellStyle name="ملاحظة 3 4 5 4" xfId="30884" xr:uid="{EDB97127-B664-4990-A910-238DECD3551F}"/>
    <cellStyle name="ملاحظة 3 4 5 5" xfId="38748" xr:uid="{8111E9FC-7A4D-4BED-96F8-1B22519B9EF9}"/>
    <cellStyle name="ملاحظة 3 4 6" xfId="21397" xr:uid="{DAF00928-6FA7-497D-9845-D34B0FE7DAB0}"/>
    <cellStyle name="ملاحظة 3 4 6 2" xfId="23881" xr:uid="{6CB38314-7005-4571-AA36-F3840D980D0C}"/>
    <cellStyle name="ملاحظة 3 4 6 3" xfId="30886" xr:uid="{02187AF9-BFDD-494E-8886-34B630304DFE}"/>
    <cellStyle name="ملاحظة 3 4 7" xfId="19394" xr:uid="{B89CF9E6-20C8-4CDB-9759-DF50E14CB2DD}"/>
    <cellStyle name="ملاحظة 3 4 8" xfId="30871" xr:uid="{AC9EE0FE-4A29-455E-80E9-A78370F5DD4B}"/>
    <cellStyle name="ملاحظة 3 4 9" xfId="38741" xr:uid="{B878BD32-A89F-4B2D-B064-0B46364CB556}"/>
    <cellStyle name="ملاحظة 3 5" xfId="13825" xr:uid="{E957046A-9E17-4128-9FF6-858C03891961}"/>
    <cellStyle name="ملاحظة 3 5 2" xfId="14240" xr:uid="{B241213D-6D54-460D-8A44-BA7B49CF4272}"/>
    <cellStyle name="ملاحظة 3 5 2 2" xfId="21406" xr:uid="{938B42D7-70BA-45D3-916F-33ACBC972C8A}"/>
    <cellStyle name="ملاحظة 3 5 2 2 2" xfId="23890" xr:uid="{EC86C9BD-56C0-43ED-A39F-5B692336C296}"/>
    <cellStyle name="ملاحظة 3 5 2 2 3" xfId="30889" xr:uid="{41A05170-2F21-44C6-AE8E-F8A17B8D73AE}"/>
    <cellStyle name="ملاحظة 3 5 2 3" xfId="19403" xr:uid="{D19FD620-AD7B-4DAA-B79B-BABC2DE7B07A}"/>
    <cellStyle name="ملاحظة 3 5 2 4" xfId="30888" xr:uid="{E497A583-C822-4E5A-9AF4-8680FD97E727}"/>
    <cellStyle name="ملاحظة 3 5 2 5" xfId="38750" xr:uid="{7D0DB400-32AF-49F0-A16C-A2ED3DBBC0D0}"/>
    <cellStyle name="ملاحظة 3 5 3" xfId="15268" xr:uid="{A0C525FE-851A-4466-9E50-E718AB38629A}"/>
    <cellStyle name="ملاحظة 3 5 3 2" xfId="21407" xr:uid="{3826389A-4EAF-4157-87E9-F6F5E1251761}"/>
    <cellStyle name="ملاحظة 3 5 3 2 2" xfId="23891" xr:uid="{1FDD527C-5DFF-4769-874B-7AC9A0661A51}"/>
    <cellStyle name="ملاحظة 3 5 3 2 3" xfId="30891" xr:uid="{EA08D71E-2DFE-49A1-8107-91AB9C5000FC}"/>
    <cellStyle name="ملاحظة 3 5 3 3" xfId="19404" xr:uid="{A5A45659-2F24-4747-A6E6-FCE82B440847}"/>
    <cellStyle name="ملاحظة 3 5 3 4" xfId="30890" xr:uid="{9E5E57BB-B0A0-4430-8348-9EEA86AA1F11}"/>
    <cellStyle name="ملاحظة 3 5 3 5" xfId="38751" xr:uid="{B95A9ACE-2FBC-4371-8AE9-8AF55368F315}"/>
    <cellStyle name="ملاحظة 3 5 4" xfId="15717" xr:uid="{0B63DE0D-970C-4B23-BB5B-25E8AE090F02}"/>
    <cellStyle name="ملاحظة 3 5 4 2" xfId="21408" xr:uid="{E9181C30-3DBE-428F-803F-F936F78735F4}"/>
    <cellStyle name="ملاحظة 3 5 4 2 2" xfId="23892" xr:uid="{FADD50E0-1199-429F-A9EA-241E33A113A4}"/>
    <cellStyle name="ملاحظة 3 5 4 2 3" xfId="30893" xr:uid="{7E267B49-30D7-4D52-8E9A-9461E2E64510}"/>
    <cellStyle name="ملاحظة 3 5 4 3" xfId="19405" xr:uid="{ECC62D55-3AAA-434E-86D3-7244DF709870}"/>
    <cellStyle name="ملاحظة 3 5 4 4" xfId="30892" xr:uid="{E52255E0-2838-4593-8568-FF6B0CDC5932}"/>
    <cellStyle name="ملاحظة 3 5 4 5" xfId="38752" xr:uid="{9CD8FF90-E99C-4081-90E0-A5B0864CCE76}"/>
    <cellStyle name="ملاحظة 3 5 5" xfId="21405" xr:uid="{C4005463-A055-4DAE-A4F0-F6EAF823E5E5}"/>
    <cellStyle name="ملاحظة 3 5 5 2" xfId="23889" xr:uid="{A2417DA5-7987-441E-A54D-A43CC4CFD653}"/>
    <cellStyle name="ملاحظة 3 5 5 3" xfId="30894" xr:uid="{5FD076FD-E2E7-441B-819C-3BFD94F560D7}"/>
    <cellStyle name="ملاحظة 3 5 6" xfId="19402" xr:uid="{A823244B-E75B-468B-9D3C-E80DEA7E7280}"/>
    <cellStyle name="ملاحظة 3 5 7" xfId="30887" xr:uid="{63B6C4EA-8764-4248-A915-D3F8A9DDA357}"/>
    <cellStyle name="ملاحظة 3 5 8" xfId="38749" xr:uid="{FDB69F2B-90ED-4C74-A13E-969E52D003F3}"/>
    <cellStyle name="ملاحظة 3 6" xfId="14231" xr:uid="{1462D312-85F7-4CE5-945C-D9ACE5D381D9}"/>
    <cellStyle name="ملاحظة 3 6 2" xfId="21409" xr:uid="{D7AA211F-1D8E-4A0F-9D82-F785A590F4AD}"/>
    <cellStyle name="ملاحظة 3 6 2 2" xfId="23893" xr:uid="{8147897A-A781-414C-A43C-329E2EABF267}"/>
    <cellStyle name="ملاحظة 3 6 2 3" xfId="30896" xr:uid="{67A81606-DD8E-4793-B5D7-D8ACD0DF16E4}"/>
    <cellStyle name="ملاحظة 3 6 3" xfId="19406" xr:uid="{809D87DE-E38B-4BAF-AF05-C14A5523FF63}"/>
    <cellStyle name="ملاحظة 3 6 4" xfId="30895" xr:uid="{FF356BCC-4E65-4E18-BD39-8DF4ECBE04F2}"/>
    <cellStyle name="ملاحظة 3 6 5" xfId="38753" xr:uid="{F7BFE14C-9FF7-4D5C-BE0C-6038F3F683DB}"/>
    <cellStyle name="ملاحظة 3 7" xfId="15259" xr:uid="{484FD256-4F00-45C9-AF1C-7665C67FFC25}"/>
    <cellStyle name="ملاحظة 3 7 2" xfId="21410" xr:uid="{454E7B88-5EC9-4A7B-AF43-13548FF391E7}"/>
    <cellStyle name="ملاحظة 3 7 2 2" xfId="23894" xr:uid="{BB8A5C68-2E88-45E2-9E86-899586D7F4E5}"/>
    <cellStyle name="ملاحظة 3 7 2 3" xfId="30898" xr:uid="{F14C22CD-4388-4BBB-B475-361A6A49CAE7}"/>
    <cellStyle name="ملاحظة 3 7 3" xfId="19407" xr:uid="{778176C0-4545-4C3E-92B3-2592AF8EE0F2}"/>
    <cellStyle name="ملاحظة 3 7 4" xfId="30897" xr:uid="{E4FCD46A-BF62-44A9-A42A-C16E207210D1}"/>
    <cellStyle name="ملاحظة 3 7 5" xfId="38754" xr:uid="{91E2774B-AC4F-4848-85B4-E43E7DCAD4F5}"/>
    <cellStyle name="ملاحظة 3 8" xfId="15708" xr:uid="{24157A90-14A0-4CE3-B3CC-2B0A735E20BB}"/>
    <cellStyle name="ملاحظة 3 8 2" xfId="21411" xr:uid="{47AB7AD3-1691-4725-9303-03C746CEA9A0}"/>
    <cellStyle name="ملاحظة 3 8 2 2" xfId="23895" xr:uid="{FFA23A13-CFDB-42B7-88A5-90DCE1546896}"/>
    <cellStyle name="ملاحظة 3 8 2 3" xfId="30900" xr:uid="{874F2E5A-CE1C-4A5F-9BEE-4A1C0300D71E}"/>
    <cellStyle name="ملاحظة 3 8 3" xfId="19408" xr:uid="{25CC2030-86A0-4946-9245-D5B5B69F30ED}"/>
    <cellStyle name="ملاحظة 3 8 4" xfId="30899" xr:uid="{8C75B6ED-3983-414E-B199-F785BE7D00F8}"/>
    <cellStyle name="ملاحظة 3 8 5" xfId="38755" xr:uid="{71DAAE94-7209-487F-9ED1-D2BB7C238BEB}"/>
    <cellStyle name="ملاحظة 3 9" xfId="21372" xr:uid="{E4F131DB-C0C8-491F-8119-96EE7A513EBE}"/>
    <cellStyle name="ملاحظة 3 9 2" xfId="23856" xr:uid="{4DB0BA83-B9A4-48D4-8A09-EF3181D73270}"/>
    <cellStyle name="ملاحظة 3 9 3" xfId="30901" xr:uid="{D7D5A4D7-BD83-4D3A-8CA5-40451B7F40B4}"/>
    <cellStyle name="ملاحظة 4" xfId="13826" xr:uid="{0BEA0AB9-EC32-40F6-B044-6495FC449919}"/>
    <cellStyle name="ملاحظة 4 10" xfId="38756" xr:uid="{BD9C2F6D-8B72-44D6-A591-D3257CFDB40F}"/>
    <cellStyle name="ملاحظة 4 2" xfId="13827" xr:uid="{4D5A03EB-D1F8-4A19-84D9-F22D42993DAE}"/>
    <cellStyle name="ملاحظة 4 2 2" xfId="13828" xr:uid="{983B2E2D-B409-4360-A3D5-B76BB5B88D9D}"/>
    <cellStyle name="ملاحظة 4 2 2 2" xfId="14243" xr:uid="{5FB60AC2-2051-44DB-8F7C-DF7B0530599E}"/>
    <cellStyle name="ملاحظة 4 2 2 2 2" xfId="21415" xr:uid="{D213941A-5303-4033-8AD6-16F69435F4D0}"/>
    <cellStyle name="ملاحظة 4 2 2 2 2 2" xfId="23899" xr:uid="{72C053D2-7238-4501-8ADF-0C0DC5C9896C}"/>
    <cellStyle name="ملاحظة 4 2 2 2 2 3" xfId="30906" xr:uid="{50F9E4E0-9FFA-477E-82F9-FB5F20CD27CF}"/>
    <cellStyle name="ملاحظة 4 2 2 2 3" xfId="19412" xr:uid="{7CB04AD0-5AF2-45C0-989D-A67CC3FE1B57}"/>
    <cellStyle name="ملاحظة 4 2 2 2 4" xfId="30905" xr:uid="{670CBA89-E16C-4F6E-A9C5-9DDE9A8EB08F}"/>
    <cellStyle name="ملاحظة 4 2 2 2 5" xfId="38759" xr:uid="{18CDD54A-7ECA-48CC-8F79-3FA26C4CED6F}"/>
    <cellStyle name="ملاحظة 4 2 2 3" xfId="15271" xr:uid="{26CE262D-40F5-4F9F-9C69-3D3CACA64462}"/>
    <cellStyle name="ملاحظة 4 2 2 3 2" xfId="21416" xr:uid="{476B68D7-B682-4153-B915-D1D87A6324EB}"/>
    <cellStyle name="ملاحظة 4 2 2 3 2 2" xfId="23900" xr:uid="{D066BF1B-D857-4738-A03D-932ED40649B6}"/>
    <cellStyle name="ملاحظة 4 2 2 3 2 3" xfId="30908" xr:uid="{3B58C2BC-B9A7-4587-932D-7819E7C02323}"/>
    <cellStyle name="ملاحظة 4 2 2 3 3" xfId="19413" xr:uid="{8FADFE22-BBFB-43E8-A2BE-9E477BD4409F}"/>
    <cellStyle name="ملاحظة 4 2 2 3 4" xfId="30907" xr:uid="{665DC68A-74BE-49E1-B54D-AFD57EC863C9}"/>
    <cellStyle name="ملاحظة 4 2 2 3 5" xfId="38760" xr:uid="{DBADFEC2-42E5-4C18-A6F5-7613F3490A96}"/>
    <cellStyle name="ملاحظة 4 2 2 4" xfId="15720" xr:uid="{E348714A-D06D-4DA9-811F-9F67AC466380}"/>
    <cellStyle name="ملاحظة 4 2 2 4 2" xfId="21417" xr:uid="{B635ADA5-29FA-4586-A3E7-6991ABCDBBA1}"/>
    <cellStyle name="ملاحظة 4 2 2 4 2 2" xfId="23901" xr:uid="{10A0071A-7E14-45AD-96A2-577B895E0B41}"/>
    <cellStyle name="ملاحظة 4 2 2 4 2 3" xfId="30910" xr:uid="{9011B1E1-4670-408D-B7B5-03C5CF7E778A}"/>
    <cellStyle name="ملاحظة 4 2 2 4 3" xfId="19414" xr:uid="{FCDE12B1-D0A0-4772-A556-F46B6A79E5F5}"/>
    <cellStyle name="ملاحظة 4 2 2 4 4" xfId="30909" xr:uid="{B15F32BE-AAA7-4B24-B014-ED0D0D76EB46}"/>
    <cellStyle name="ملاحظة 4 2 2 4 5" xfId="38761" xr:uid="{5AC4F1C2-859A-4693-B3B9-67B831BF7CEB}"/>
    <cellStyle name="ملاحظة 4 2 2 5" xfId="21414" xr:uid="{F8D2024A-76FC-468E-875E-3D9B2D17AD20}"/>
    <cellStyle name="ملاحظة 4 2 2 5 2" xfId="23898" xr:uid="{B8E91648-4A82-4C93-B441-4EA4747829DB}"/>
    <cellStyle name="ملاحظة 4 2 2 5 3" xfId="30911" xr:uid="{81A1FD78-6746-44CD-9672-36C1C6233A92}"/>
    <cellStyle name="ملاحظة 4 2 2 6" xfId="19411" xr:uid="{F3AE3E26-156C-4D83-84DC-2D57BC8B27D3}"/>
    <cellStyle name="ملاحظة 4 2 2 7" xfId="30904" xr:uid="{3CA214CF-7BBB-45E0-85D7-8FB545FCB1AC}"/>
    <cellStyle name="ملاحظة 4 2 2 8" xfId="38758" xr:uid="{FADA4293-1191-4DCD-8F2E-CCD58B0CD872}"/>
    <cellStyle name="ملاحظة 4 2 3" xfId="14242" xr:uid="{F3AE5787-CCCC-454B-B38C-63746922BA39}"/>
    <cellStyle name="ملاحظة 4 2 3 2" xfId="21418" xr:uid="{0A783E99-6A4F-4B5A-8D1B-8E63F61DC673}"/>
    <cellStyle name="ملاحظة 4 2 3 2 2" xfId="23902" xr:uid="{C329C271-304E-4E1C-B685-E46DD2F394A3}"/>
    <cellStyle name="ملاحظة 4 2 3 2 3" xfId="30913" xr:uid="{6B279E22-1EE0-49C9-94A5-C68CAF887CBD}"/>
    <cellStyle name="ملاحظة 4 2 3 3" xfId="19415" xr:uid="{0F7B8B7F-785F-412C-94F7-23F369340B59}"/>
    <cellStyle name="ملاحظة 4 2 3 4" xfId="30912" xr:uid="{64EBED59-1927-44F1-9976-109CAC01CBBC}"/>
    <cellStyle name="ملاحظة 4 2 3 5" xfId="38762" xr:uid="{D5F5E06D-F18E-4DAB-A042-72823D9FA057}"/>
    <cellStyle name="ملاحظة 4 2 4" xfId="15270" xr:uid="{94966265-9B5E-4503-A140-002F99132988}"/>
    <cellStyle name="ملاحظة 4 2 4 2" xfId="21419" xr:uid="{630FBEC0-B895-4552-82E8-D05ED7B5C401}"/>
    <cellStyle name="ملاحظة 4 2 4 2 2" xfId="23903" xr:uid="{4EBD9920-93E0-4FDA-B7C9-A57031851D0A}"/>
    <cellStyle name="ملاحظة 4 2 4 2 3" xfId="30915" xr:uid="{2A42C198-A4B4-41C8-B1A2-F5F9A8D18A67}"/>
    <cellStyle name="ملاحظة 4 2 4 3" xfId="19416" xr:uid="{6459F792-2D4B-4592-9D2F-C78B7A9E9032}"/>
    <cellStyle name="ملاحظة 4 2 4 4" xfId="30914" xr:uid="{64CCF898-447B-4136-A4ED-41B4022F70AF}"/>
    <cellStyle name="ملاحظة 4 2 4 5" xfId="38763" xr:uid="{461ABB98-B5BE-4E97-9598-2C3C058FEC25}"/>
    <cellStyle name="ملاحظة 4 2 5" xfId="15719" xr:uid="{2721145B-8BCF-47DD-8F64-573BD84BD270}"/>
    <cellStyle name="ملاحظة 4 2 5 2" xfId="21420" xr:uid="{1C16F609-40DA-48EF-A6A1-B8B58C1E3D5F}"/>
    <cellStyle name="ملاحظة 4 2 5 2 2" xfId="23904" xr:uid="{318B75DD-EBCA-4D52-9C1D-2002091FB4E7}"/>
    <cellStyle name="ملاحظة 4 2 5 2 3" xfId="30917" xr:uid="{C259C813-902B-400E-B380-F8010057D221}"/>
    <cellStyle name="ملاحظة 4 2 5 3" xfId="19417" xr:uid="{75F497E2-CF55-401C-9E2C-D6EAB478F37E}"/>
    <cellStyle name="ملاحظة 4 2 5 4" xfId="30916" xr:uid="{C8543A13-9D25-4642-B841-B328D1E77820}"/>
    <cellStyle name="ملاحظة 4 2 5 5" xfId="38764" xr:uid="{35D012AC-5886-4E5D-AF60-B324594F6C1B}"/>
    <cellStyle name="ملاحظة 4 2 6" xfId="21413" xr:uid="{EC2B0F2D-8870-4330-8BFF-3F6E25024709}"/>
    <cellStyle name="ملاحظة 4 2 6 2" xfId="23897" xr:uid="{C6752D90-D11B-40C0-A3F6-B36D7824A901}"/>
    <cellStyle name="ملاحظة 4 2 6 3" xfId="30918" xr:uid="{B620DDA4-311C-4ECA-B61C-F1D111011A8F}"/>
    <cellStyle name="ملاحظة 4 2 7" xfId="19410" xr:uid="{783C72B4-09F2-42C5-A0D7-C9532CC557B6}"/>
    <cellStyle name="ملاحظة 4 2 8" xfId="30903" xr:uid="{BA7BDA99-04EF-4DF6-968D-E40723DBD238}"/>
    <cellStyle name="ملاحظة 4 2 9" xfId="38757" xr:uid="{ACF7399E-719F-42A0-9F53-ED68617A2C40}"/>
    <cellStyle name="ملاحظة 4 3" xfId="13829" xr:uid="{E4F62619-683A-4313-BF59-D3FBB836CF4F}"/>
    <cellStyle name="ملاحظة 4 3 2" xfId="14244" xr:uid="{3D1E0F5A-B8AA-4C8E-A629-6D6C099951E2}"/>
    <cellStyle name="ملاحظة 4 3 2 2" xfId="21422" xr:uid="{189643B6-1F7B-4550-B16F-CD33310B748A}"/>
    <cellStyle name="ملاحظة 4 3 2 2 2" xfId="23906" xr:uid="{305517D7-C951-4E6C-8471-960275931B96}"/>
    <cellStyle name="ملاحظة 4 3 2 2 3" xfId="30921" xr:uid="{7A8404E1-26C4-4BAE-91D9-96FEFC13FC62}"/>
    <cellStyle name="ملاحظة 4 3 2 3" xfId="19419" xr:uid="{B9B66DF6-2649-4755-927A-0F5914CA28ED}"/>
    <cellStyle name="ملاحظة 4 3 2 4" xfId="30920" xr:uid="{68FDBA53-B15A-47A6-ADE7-8B369F78E0CC}"/>
    <cellStyle name="ملاحظة 4 3 2 5" xfId="38766" xr:uid="{A95A9EF2-CEC5-4F8C-8BE3-D65BF9AE782A}"/>
    <cellStyle name="ملاحظة 4 3 3" xfId="15272" xr:uid="{7E8A771E-7EEA-409D-B814-8057462CB42B}"/>
    <cellStyle name="ملاحظة 4 3 3 2" xfId="21423" xr:uid="{9ADC73EF-7261-4507-8731-2BE5278EDCF9}"/>
    <cellStyle name="ملاحظة 4 3 3 2 2" xfId="23907" xr:uid="{17FCB20F-0AE4-49F3-916D-F7F37EDE6A50}"/>
    <cellStyle name="ملاحظة 4 3 3 2 3" xfId="30923" xr:uid="{F7AC85C5-267D-4CB9-B5A7-FC8BEB66C8E8}"/>
    <cellStyle name="ملاحظة 4 3 3 3" xfId="19420" xr:uid="{98962B59-B18E-4705-A5A8-373A461B120B}"/>
    <cellStyle name="ملاحظة 4 3 3 4" xfId="30922" xr:uid="{C7E4658E-6F60-4AE7-8729-E5C9057993E5}"/>
    <cellStyle name="ملاحظة 4 3 3 5" xfId="38767" xr:uid="{B1119D81-065F-4012-94F3-C660175883E5}"/>
    <cellStyle name="ملاحظة 4 3 4" xfId="15721" xr:uid="{CE964550-0599-44EF-8BDA-8AF0B9AC0300}"/>
    <cellStyle name="ملاحظة 4 3 4 2" xfId="21424" xr:uid="{84489F5F-A1E5-4CE7-BC44-D2D1AAF6FC54}"/>
    <cellStyle name="ملاحظة 4 3 4 2 2" xfId="23908" xr:uid="{544730FB-4DCF-43E5-878A-B780C92ED591}"/>
    <cellStyle name="ملاحظة 4 3 4 2 3" xfId="30925" xr:uid="{5326F04D-FC6F-4C30-918D-E76F8AA39C92}"/>
    <cellStyle name="ملاحظة 4 3 4 3" xfId="19421" xr:uid="{78B8264B-B156-481B-8410-A310636FAAC3}"/>
    <cellStyle name="ملاحظة 4 3 4 4" xfId="30924" xr:uid="{6CE02B95-4209-491C-B197-459DC6179EFC}"/>
    <cellStyle name="ملاحظة 4 3 4 5" xfId="38768" xr:uid="{AF19F69C-CAC6-4905-A114-E6FA9EC3677E}"/>
    <cellStyle name="ملاحظة 4 3 5" xfId="21421" xr:uid="{E57E1432-FF96-4912-B47F-3B24FC4C9675}"/>
    <cellStyle name="ملاحظة 4 3 5 2" xfId="23905" xr:uid="{2B4B65E8-CD25-49A5-BEC7-3C8B5B473417}"/>
    <cellStyle name="ملاحظة 4 3 5 3" xfId="30926" xr:uid="{8967DC1D-77B7-42CB-AB5E-74FDA0274691}"/>
    <cellStyle name="ملاحظة 4 3 6" xfId="19418" xr:uid="{03F01E66-FCD6-46F2-9DFA-1EAFB1CA1EDE}"/>
    <cellStyle name="ملاحظة 4 3 7" xfId="30919" xr:uid="{B5A7BF26-95A2-424A-A1FB-C66D1A74F63F}"/>
    <cellStyle name="ملاحظة 4 3 8" xfId="38765" xr:uid="{46A8D3E2-4788-4E9D-80DD-7C79F7C4B386}"/>
    <cellStyle name="ملاحظة 4 4" xfId="14241" xr:uid="{A1EC9C60-DA90-484B-AF6C-694EA6043CFF}"/>
    <cellStyle name="ملاحظة 4 4 2" xfId="21425" xr:uid="{70B910EF-D0D7-460C-B9DE-53461D2432D7}"/>
    <cellStyle name="ملاحظة 4 4 2 2" xfId="23909" xr:uid="{AA203EA3-B788-4560-AA3E-75B4710027F6}"/>
    <cellStyle name="ملاحظة 4 4 2 3" xfId="30928" xr:uid="{BAB4B927-B0D0-4944-97EE-B5010085ECC8}"/>
    <cellStyle name="ملاحظة 4 4 3" xfId="19422" xr:uid="{C0DEF8F6-90A4-4942-90D9-60ADA7ECC634}"/>
    <cellStyle name="ملاحظة 4 4 4" xfId="30927" xr:uid="{D7392D0A-AE95-47EF-88A4-7506310A3B35}"/>
    <cellStyle name="ملاحظة 4 4 5" xfId="38769" xr:uid="{9B402A93-1A14-4621-BB74-FA0639CC48CD}"/>
    <cellStyle name="ملاحظة 4 5" xfId="15269" xr:uid="{44DFDCEE-1EC5-4723-88EE-E4CA16E6A23C}"/>
    <cellStyle name="ملاحظة 4 5 2" xfId="21426" xr:uid="{540040CF-F449-448E-8181-EAF929F8B9B0}"/>
    <cellStyle name="ملاحظة 4 5 2 2" xfId="23910" xr:uid="{EBCC6D5B-6F99-4CB7-B6E7-D03D93D1B48A}"/>
    <cellStyle name="ملاحظة 4 5 2 3" xfId="30930" xr:uid="{2AC246C3-62E0-4A8B-93B6-E41E7E094EA0}"/>
    <cellStyle name="ملاحظة 4 5 3" xfId="19423" xr:uid="{6F9D5DD0-FC1B-4EDD-B51F-E1B6F83E23F3}"/>
    <cellStyle name="ملاحظة 4 5 4" xfId="30929" xr:uid="{9F3D87B7-A16E-4A45-95A7-59D00EE5EFB5}"/>
    <cellStyle name="ملاحظة 4 5 5" xfId="38770" xr:uid="{4AB7C4D9-13CC-4177-9D16-81D4E5D3F72F}"/>
    <cellStyle name="ملاحظة 4 6" xfId="15718" xr:uid="{4037987F-90BF-45B0-A418-04D6DC9660C8}"/>
    <cellStyle name="ملاحظة 4 6 2" xfId="21427" xr:uid="{E65B599F-FAA6-4E38-8C1B-53666B358C19}"/>
    <cellStyle name="ملاحظة 4 6 2 2" xfId="23911" xr:uid="{F2BC1FBA-5089-41E5-8B06-66CE6C551A1A}"/>
    <cellStyle name="ملاحظة 4 6 2 3" xfId="30932" xr:uid="{FB19BFC5-479C-46EF-9119-82CDA496B58C}"/>
    <cellStyle name="ملاحظة 4 6 3" xfId="19424" xr:uid="{02F0B33D-8AE4-42D1-94E0-A580E00541BB}"/>
    <cellStyle name="ملاحظة 4 6 4" xfId="30931" xr:uid="{F50955A4-45D6-4E09-8985-D350E113CDD7}"/>
    <cellStyle name="ملاحظة 4 6 5" xfId="38771" xr:uid="{D21D4768-5D3C-4A60-8D40-884F11926CF1}"/>
    <cellStyle name="ملاحظة 4 7" xfId="21412" xr:uid="{A9173762-D6A5-4407-AA2D-6C6B199D3CBA}"/>
    <cellStyle name="ملاحظة 4 7 2" xfId="23896" xr:uid="{C84B3434-C95B-41C6-B216-B48013171AEA}"/>
    <cellStyle name="ملاحظة 4 7 3" xfId="30933" xr:uid="{FDA48B55-757D-4CBE-922A-147A337033C7}"/>
    <cellStyle name="ملاحظة 4 8" xfId="19409" xr:uid="{9D0800DC-9D6A-4031-82D4-C96E92B3A544}"/>
    <cellStyle name="ملاحظة 4 9" xfId="30902" xr:uid="{C3FD1C70-B7EF-4BBC-B5FA-24163AEC8200}"/>
    <cellStyle name="ملاحظة 5" xfId="13830" xr:uid="{A11AB9C7-BE76-4379-BF88-A6BEACDDB240}"/>
    <cellStyle name="ملاحظة 5 2" xfId="13831" xr:uid="{FEB01A85-83F6-45D5-A1D1-2A87CD3C799D}"/>
    <cellStyle name="ملاحظة 5 2 2" xfId="14246" xr:uid="{FC0F2868-9896-4A86-9DB0-056E6024D5B5}"/>
    <cellStyle name="ملاحظة 5 2 2 2" xfId="21430" xr:uid="{3CCC2CED-3956-47D1-B452-20AAE62A0565}"/>
    <cellStyle name="ملاحظة 5 2 2 2 2" xfId="23914" xr:uid="{2921329B-5FA5-4A1A-BC81-DE6879C6BD34}"/>
    <cellStyle name="ملاحظة 5 2 2 2 3" xfId="30937" xr:uid="{630D67CF-B41A-4034-8B71-33ED532EBE91}"/>
    <cellStyle name="ملاحظة 5 2 2 3" xfId="19427" xr:uid="{1760F789-4A3A-4A57-9A22-19D0D551A76D}"/>
    <cellStyle name="ملاحظة 5 2 2 4" xfId="30936" xr:uid="{B6BDA2EF-84D7-4747-A978-82201DFE602F}"/>
    <cellStyle name="ملاحظة 5 2 2 5" xfId="38774" xr:uid="{F737BAA9-B903-4C20-A6B5-28FA1AF92DBA}"/>
    <cellStyle name="ملاحظة 5 2 3" xfId="15274" xr:uid="{27AE40BA-B5D9-4E7D-BCEF-B5D07605CA6E}"/>
    <cellStyle name="ملاحظة 5 2 3 2" xfId="21431" xr:uid="{35805613-1EF0-4C5B-A495-6788914FC9EE}"/>
    <cellStyle name="ملاحظة 5 2 3 2 2" xfId="23915" xr:uid="{0BF7C9F1-703C-40BA-AC7E-B19B230E2208}"/>
    <cellStyle name="ملاحظة 5 2 3 2 3" xfId="30939" xr:uid="{7634C1CE-2B9C-44F9-B3A6-4F798E96308D}"/>
    <cellStyle name="ملاحظة 5 2 3 3" xfId="19428" xr:uid="{4FB9FADB-FD10-4D1C-97C7-F1AD6AA49167}"/>
    <cellStyle name="ملاحظة 5 2 3 4" xfId="30938" xr:uid="{AF489F46-AE53-498C-A920-CB233A2BC6E7}"/>
    <cellStyle name="ملاحظة 5 2 3 5" xfId="38775" xr:uid="{38CAE707-55A7-49BD-9B83-86205053C417}"/>
    <cellStyle name="ملاحظة 5 2 4" xfId="15723" xr:uid="{E6124062-9364-4D81-AEE7-24CDD3D80DDC}"/>
    <cellStyle name="ملاحظة 5 2 4 2" xfId="21432" xr:uid="{8D657CE8-D511-4F2C-AD45-B8B9C71E568C}"/>
    <cellStyle name="ملاحظة 5 2 4 2 2" xfId="23916" xr:uid="{230EE9B1-C0CA-4985-BB1A-FC104E8A02FF}"/>
    <cellStyle name="ملاحظة 5 2 4 2 3" xfId="30941" xr:uid="{5FD97835-EE70-4F27-BEC5-F8F27F634168}"/>
    <cellStyle name="ملاحظة 5 2 4 3" xfId="19429" xr:uid="{4707EB62-6710-44F3-8382-4B1ED512DC0C}"/>
    <cellStyle name="ملاحظة 5 2 4 4" xfId="30940" xr:uid="{B64CC59A-15C9-478C-8928-5EC565454C1C}"/>
    <cellStyle name="ملاحظة 5 2 4 5" xfId="38776" xr:uid="{B4FAC49F-C084-416E-963C-A75F903A7CDD}"/>
    <cellStyle name="ملاحظة 5 2 5" xfId="21429" xr:uid="{F537A509-F263-4533-A59E-8591AF31722D}"/>
    <cellStyle name="ملاحظة 5 2 5 2" xfId="23913" xr:uid="{EE3C8C19-7C2B-451D-9317-6ED5243BFDEC}"/>
    <cellStyle name="ملاحظة 5 2 5 3" xfId="30942" xr:uid="{12A2C124-52F8-458B-B2FE-C01E34371CCE}"/>
    <cellStyle name="ملاحظة 5 2 6" xfId="19426" xr:uid="{BE6EC559-5DEA-43F1-8CB2-CDA9C8292090}"/>
    <cellStyle name="ملاحظة 5 2 7" xfId="30935" xr:uid="{042E026D-6C57-4F23-B575-24CF0777E164}"/>
    <cellStyle name="ملاحظة 5 2 8" xfId="38773" xr:uid="{9CD6C38A-4613-4D71-9687-80824F3F0559}"/>
    <cellStyle name="ملاحظة 5 3" xfId="14245" xr:uid="{7D3982E3-545F-46D4-A195-F2C83FF7B737}"/>
    <cellStyle name="ملاحظة 5 3 2" xfId="21433" xr:uid="{5E14F9A5-9090-47E3-9812-95BF615758EE}"/>
    <cellStyle name="ملاحظة 5 3 2 2" xfId="23917" xr:uid="{28543058-7FA9-4BFF-81E7-7A83CA7B8E04}"/>
    <cellStyle name="ملاحظة 5 3 2 3" xfId="30944" xr:uid="{E63F6223-AD7E-4C48-944C-22FB89344C6B}"/>
    <cellStyle name="ملاحظة 5 3 3" xfId="19430" xr:uid="{C1AA2340-3285-4097-86DC-22AE110A0DCA}"/>
    <cellStyle name="ملاحظة 5 3 4" xfId="30943" xr:uid="{E98DCB00-EAA8-4666-BCE9-BDF01C456566}"/>
    <cellStyle name="ملاحظة 5 3 5" xfId="38777" xr:uid="{340D9821-E530-4592-8CC1-880249A264AB}"/>
    <cellStyle name="ملاحظة 5 4" xfId="15273" xr:uid="{6B6F3C60-B5CA-4436-BEB4-0E1B05D903A3}"/>
    <cellStyle name="ملاحظة 5 4 2" xfId="21434" xr:uid="{F4F17814-C84C-45F1-8BF0-2D059F1AC31C}"/>
    <cellStyle name="ملاحظة 5 4 2 2" xfId="23918" xr:uid="{6D6CB8B0-9E92-4F9D-A628-9FD677427511}"/>
    <cellStyle name="ملاحظة 5 4 2 3" xfId="30946" xr:uid="{9F5B99DB-7AF1-4A1B-9116-50F3D7EB2BC1}"/>
    <cellStyle name="ملاحظة 5 4 3" xfId="19431" xr:uid="{48FA1F60-53FF-4064-9693-161C498EF460}"/>
    <cellStyle name="ملاحظة 5 4 4" xfId="30945" xr:uid="{3DD522D0-7AE4-491A-ADEA-9D56E20E931E}"/>
    <cellStyle name="ملاحظة 5 4 5" xfId="38778" xr:uid="{1CE8A3AF-6A7E-4179-A65D-89C59508AD8C}"/>
    <cellStyle name="ملاحظة 5 5" xfId="15722" xr:uid="{8F304588-DF1F-4858-95F6-07A16A31775A}"/>
    <cellStyle name="ملاحظة 5 5 2" xfId="21435" xr:uid="{D3778614-E28C-43A5-A0A8-31309752EBBF}"/>
    <cellStyle name="ملاحظة 5 5 2 2" xfId="23919" xr:uid="{42770FB5-1B36-47EF-91EA-D837DBB8AB7E}"/>
    <cellStyle name="ملاحظة 5 5 2 3" xfId="30948" xr:uid="{04019671-E462-4AA5-A6FF-862F5E7E0F37}"/>
    <cellStyle name="ملاحظة 5 5 3" xfId="19432" xr:uid="{FF0A0F26-3E21-4E37-802C-C3DD06E3B289}"/>
    <cellStyle name="ملاحظة 5 5 4" xfId="30947" xr:uid="{2867FBB5-DDBE-4682-8101-4D67E39B0725}"/>
    <cellStyle name="ملاحظة 5 5 5" xfId="38779" xr:uid="{4810DA78-3E6E-45D3-9B35-8CDBAF897EC4}"/>
    <cellStyle name="ملاحظة 5 6" xfId="21428" xr:uid="{F2112D18-0EE8-4EA1-ABC1-BB014035B16A}"/>
    <cellStyle name="ملاحظة 5 6 2" xfId="23912" xr:uid="{4C52179C-94CC-4699-B7E2-EE0A5201BE31}"/>
    <cellStyle name="ملاحظة 5 6 3" xfId="30949" xr:uid="{9FAF6BC1-3D5C-469D-98F2-E7247A65D3EC}"/>
    <cellStyle name="ملاحظة 5 7" xfId="19425" xr:uid="{A9B78CE0-D44F-43E4-8E02-892F3E5EEA4E}"/>
    <cellStyle name="ملاحظة 5 8" xfId="30934" xr:uid="{68850DCB-9ADF-4D9C-A3FD-AA22C04FAA1C}"/>
    <cellStyle name="ملاحظة 5 9" xfId="38772" xr:uid="{EF7F6DD0-0ED2-4CDC-ACE9-636278354CAD}"/>
    <cellStyle name="ملاحظة 6" xfId="13832" xr:uid="{FE9D72AF-7529-448A-8F04-0F01B828A79B}"/>
    <cellStyle name="ملاحظة 6 2" xfId="13833" xr:uid="{DB527979-F403-4174-9780-25CF5CA25324}"/>
    <cellStyle name="ملاحظة 6 2 2" xfId="14248" xr:uid="{4F55CD32-DE5D-4872-ADF8-F2E5BE361DD6}"/>
    <cellStyle name="ملاحظة 6 2 2 2" xfId="21438" xr:uid="{4B8A0061-884B-415D-98F5-824944A51781}"/>
    <cellStyle name="ملاحظة 6 2 2 2 2" xfId="23922" xr:uid="{D75C692E-4C73-4251-848F-AC4D7E0B376A}"/>
    <cellStyle name="ملاحظة 6 2 2 2 3" xfId="30953" xr:uid="{C92E2C22-6645-4E3A-83D2-81B313893636}"/>
    <cellStyle name="ملاحظة 6 2 2 3" xfId="19435" xr:uid="{4A0B240F-AFF5-4B7D-85F0-EE648BC64C31}"/>
    <cellStyle name="ملاحظة 6 2 2 4" xfId="30952" xr:uid="{3CCE227A-A1FE-40F0-B5F4-09A5728E65AF}"/>
    <cellStyle name="ملاحظة 6 2 2 5" xfId="38782" xr:uid="{41AE4133-5395-4068-9DD3-F6823C5A42A2}"/>
    <cellStyle name="ملاحظة 6 2 3" xfId="15276" xr:uid="{6D5275A4-174D-470F-AB5E-83F400B39CF1}"/>
    <cellStyle name="ملاحظة 6 2 3 2" xfId="21439" xr:uid="{A98DC76F-7C78-40B4-BB9D-ACFEBC9F7299}"/>
    <cellStyle name="ملاحظة 6 2 3 2 2" xfId="23923" xr:uid="{C1656B28-FD5D-4C70-8FEC-58F4CE6BD692}"/>
    <cellStyle name="ملاحظة 6 2 3 2 3" xfId="30955" xr:uid="{724E6E63-88B9-4523-B57C-0AB07B18D800}"/>
    <cellStyle name="ملاحظة 6 2 3 3" xfId="19436" xr:uid="{0F7C0F45-3775-4C12-A8A8-33374E38B5A7}"/>
    <cellStyle name="ملاحظة 6 2 3 4" xfId="30954" xr:uid="{5B6F012B-D8E5-4EF3-9AB1-9230696551D5}"/>
    <cellStyle name="ملاحظة 6 2 3 5" xfId="38783" xr:uid="{81E290E4-719C-43B5-B3E9-DB52B59F10E4}"/>
    <cellStyle name="ملاحظة 6 2 4" xfId="15725" xr:uid="{4A0E406E-0837-4656-8B13-6ADF6DEA64E9}"/>
    <cellStyle name="ملاحظة 6 2 4 2" xfId="21440" xr:uid="{FA3919C8-7011-4DA2-808C-7670773B2F78}"/>
    <cellStyle name="ملاحظة 6 2 4 2 2" xfId="23924" xr:uid="{A614C704-0192-429D-AB3D-0092DBF3F0E2}"/>
    <cellStyle name="ملاحظة 6 2 4 2 3" xfId="30957" xr:uid="{8BD071D3-07D9-4E34-B2C3-C5D4E862D6F6}"/>
    <cellStyle name="ملاحظة 6 2 4 3" xfId="19437" xr:uid="{A0DD0F75-1DE7-4B3E-97DA-44FDEB0F122C}"/>
    <cellStyle name="ملاحظة 6 2 4 4" xfId="30956" xr:uid="{D89E155A-5881-477B-9C37-ED3D4A2C8F87}"/>
    <cellStyle name="ملاحظة 6 2 4 5" xfId="38784" xr:uid="{0545C81C-52D4-4833-BDC5-2092B2D8ABB2}"/>
    <cellStyle name="ملاحظة 6 2 5" xfId="21437" xr:uid="{F5543C1F-534D-4681-878F-BA9E3849362B}"/>
    <cellStyle name="ملاحظة 6 2 5 2" xfId="23921" xr:uid="{5BC855AC-B5BE-46BC-8D30-235581C55086}"/>
    <cellStyle name="ملاحظة 6 2 5 3" xfId="30958" xr:uid="{C9C071DA-0C83-4E30-9CE9-F203C9845C66}"/>
    <cellStyle name="ملاحظة 6 2 6" xfId="19434" xr:uid="{7F903415-5886-4C3F-B7C1-906F36FC8ABB}"/>
    <cellStyle name="ملاحظة 6 2 7" xfId="30951" xr:uid="{64E7D9FF-E23F-4CDE-9CF3-D04D36156556}"/>
    <cellStyle name="ملاحظة 6 2 8" xfId="38781" xr:uid="{7B067D1A-5C14-49F6-B84F-169BFC32B129}"/>
    <cellStyle name="ملاحظة 6 3" xfId="14247" xr:uid="{1DF8315B-F623-4382-8315-BD2689001C26}"/>
    <cellStyle name="ملاحظة 6 3 2" xfId="21441" xr:uid="{3D7A7B1C-55C0-4C68-8788-02A347CF42B2}"/>
    <cellStyle name="ملاحظة 6 3 2 2" xfId="23925" xr:uid="{A0CCFBD0-7F83-4AD3-A30E-5D728399FFED}"/>
    <cellStyle name="ملاحظة 6 3 2 3" xfId="30960" xr:uid="{F138BACB-1C29-4905-A4E9-8F9AFDDCB81C}"/>
    <cellStyle name="ملاحظة 6 3 3" xfId="19438" xr:uid="{636B8A65-156D-46E9-8D65-02EAEC34F8F1}"/>
    <cellStyle name="ملاحظة 6 3 4" xfId="30959" xr:uid="{A1336154-A8D5-42A1-B058-5097E2C0FD36}"/>
    <cellStyle name="ملاحظة 6 3 5" xfId="38785" xr:uid="{5728DB49-C6CA-4537-B832-76BB84B67BE1}"/>
    <cellStyle name="ملاحظة 6 4" xfId="15275" xr:uid="{BAC609B0-2E81-44A4-956B-5EA4F7491EE5}"/>
    <cellStyle name="ملاحظة 6 4 2" xfId="21442" xr:uid="{ECB37AC8-D77F-43EB-8BC2-AF002BCB77BC}"/>
    <cellStyle name="ملاحظة 6 4 2 2" xfId="23926" xr:uid="{F7170F6E-A615-4FA3-A034-D13AC1BD6928}"/>
    <cellStyle name="ملاحظة 6 4 2 3" xfId="30962" xr:uid="{2594B240-6D01-4E59-9694-567C1F91CD14}"/>
    <cellStyle name="ملاحظة 6 4 3" xfId="19439" xr:uid="{E78847A4-C16D-4A8A-A6A4-2586C77C80BC}"/>
    <cellStyle name="ملاحظة 6 4 4" xfId="30961" xr:uid="{520620CA-7F05-4D7E-8429-1DF2E09EDC78}"/>
    <cellStyle name="ملاحظة 6 4 5" xfId="38786" xr:uid="{BBBCEA48-8D93-4CA6-A6A7-77F1E86AB7C6}"/>
    <cellStyle name="ملاحظة 6 5" xfId="15724" xr:uid="{7026C475-85B7-4012-A30F-DDA58D13D7A5}"/>
    <cellStyle name="ملاحظة 6 5 2" xfId="21443" xr:uid="{F16C0A8C-5D16-4AEC-95D8-F320B1B45446}"/>
    <cellStyle name="ملاحظة 6 5 2 2" xfId="23927" xr:uid="{C33980AE-52C0-407F-B867-14BF23E3BC20}"/>
    <cellStyle name="ملاحظة 6 5 2 3" xfId="30964" xr:uid="{292F859A-41E7-4AE9-8B77-1628F7178874}"/>
    <cellStyle name="ملاحظة 6 5 3" xfId="19440" xr:uid="{33E2B73F-1126-4D74-9945-BBA33821B63D}"/>
    <cellStyle name="ملاحظة 6 5 4" xfId="30963" xr:uid="{582C1495-53CF-4BE9-AE3F-6F95F9D8ACF6}"/>
    <cellStyle name="ملاحظة 6 5 5" xfId="38787" xr:uid="{DBC2B469-9AD0-4AE7-B376-686442E02CB0}"/>
    <cellStyle name="ملاحظة 6 6" xfId="21436" xr:uid="{53FCE480-5733-4430-9543-79A6D763CCBD}"/>
    <cellStyle name="ملاحظة 6 6 2" xfId="23920" xr:uid="{B409F192-EABE-4CE1-990D-9EB0D330A64B}"/>
    <cellStyle name="ملاحظة 6 6 3" xfId="30965" xr:uid="{85B7FD65-B19B-4919-A538-16F233588AA8}"/>
    <cellStyle name="ملاحظة 6 7" xfId="19433" xr:uid="{8CF97947-D2A8-4068-A97A-4C66FBF1E184}"/>
    <cellStyle name="ملاحظة 6 8" xfId="30950" xr:uid="{F7BEB3D8-2445-4141-9F25-74A4397C85BC}"/>
    <cellStyle name="ملاحظة 6 9" xfId="38780" xr:uid="{29715F88-C1FF-43E4-AAC2-5F2B1E5A8DDD}"/>
    <cellStyle name="ملاحظة 7" xfId="13834" xr:uid="{66A22141-65E3-4D20-AB87-E47BB17F2823}"/>
    <cellStyle name="ملاحظة 7 2" xfId="14249" xr:uid="{E2A6CAB5-4FB5-4DA1-936E-23FDBB693466}"/>
    <cellStyle name="ملاحظة 7 2 2" xfId="21445" xr:uid="{E08A7211-D1D7-433E-904D-87A6C5C6EF6C}"/>
    <cellStyle name="ملاحظة 7 2 2 2" xfId="23929" xr:uid="{9E8F6B6F-9BBD-405A-929F-3E36DEF80B5F}"/>
    <cellStyle name="ملاحظة 7 2 2 3" xfId="30968" xr:uid="{653E5A70-4CE5-4A02-8398-597C4717134E}"/>
    <cellStyle name="ملاحظة 7 2 3" xfId="19442" xr:uid="{EDAE3D78-B760-4218-AF09-9FEE2AEA6691}"/>
    <cellStyle name="ملاحظة 7 2 4" xfId="30967" xr:uid="{8456D682-4B03-4F2D-A6DC-588F84F10D3C}"/>
    <cellStyle name="ملاحظة 7 2 5" xfId="38789" xr:uid="{16309F9E-1E4A-459B-B5D4-1D4E3BBE766C}"/>
    <cellStyle name="ملاحظة 7 3" xfId="15277" xr:uid="{193C585B-6AF0-4106-A423-205B734BA58E}"/>
    <cellStyle name="ملاحظة 7 3 2" xfId="21446" xr:uid="{EEFC7997-34EC-466B-B237-BDE991744A3A}"/>
    <cellStyle name="ملاحظة 7 3 2 2" xfId="23930" xr:uid="{A108C402-FF72-48D6-B703-406AF20F22CE}"/>
    <cellStyle name="ملاحظة 7 3 2 3" xfId="30970" xr:uid="{A47F9F34-9749-4077-B011-C11D972D1EA2}"/>
    <cellStyle name="ملاحظة 7 3 3" xfId="19443" xr:uid="{7C3865E3-A213-43F0-891C-B94FFD0D1A3A}"/>
    <cellStyle name="ملاحظة 7 3 4" xfId="30969" xr:uid="{2110083A-A823-46DB-A139-CC5D0E5B1135}"/>
    <cellStyle name="ملاحظة 7 3 5" xfId="38790" xr:uid="{992568D0-F028-46F2-8AE5-DBA29AC7260E}"/>
    <cellStyle name="ملاحظة 7 4" xfId="15726" xr:uid="{F9920926-84B5-4A64-9551-D2236F48E8FE}"/>
    <cellStyle name="ملاحظة 7 4 2" xfId="21447" xr:uid="{17F41576-BF57-46E6-9EB1-5AC73ED5187A}"/>
    <cellStyle name="ملاحظة 7 4 2 2" xfId="23931" xr:uid="{56506109-1402-41E0-A6A1-81D4B4043DF8}"/>
    <cellStyle name="ملاحظة 7 4 2 3" xfId="30972" xr:uid="{0A8A47DF-A03C-49D8-B733-C98190BF4122}"/>
    <cellStyle name="ملاحظة 7 4 3" xfId="19444" xr:uid="{FC059818-81FE-458D-8D0F-7142E903D966}"/>
    <cellStyle name="ملاحظة 7 4 4" xfId="30971" xr:uid="{256783F7-6954-4E7E-B396-63D77422CA91}"/>
    <cellStyle name="ملاحظة 7 4 5" xfId="38791" xr:uid="{226C0191-F5BA-43E6-B68C-508114DB43E7}"/>
    <cellStyle name="ملاحظة 7 5" xfId="21444" xr:uid="{8F9B021B-0C41-4D84-A5AD-249BCEAF701E}"/>
    <cellStyle name="ملاحظة 7 5 2" xfId="23928" xr:uid="{2D69D3C9-6E6A-415B-87D1-2A6ACDF2C070}"/>
    <cellStyle name="ملاحظة 7 5 3" xfId="30973" xr:uid="{195FA087-B6AB-4C6B-8B33-2812A3AD1805}"/>
    <cellStyle name="ملاحظة 7 6" xfId="19441" xr:uid="{23A9C189-A390-43FC-83B6-94CF01CFA80D}"/>
    <cellStyle name="ملاحظة 7 7" xfId="30966" xr:uid="{92BFB1AD-A9C7-4A2B-BC87-F2A318C8CEA1}"/>
    <cellStyle name="ملاحظة 7 8" xfId="38788" xr:uid="{23658BA2-E03D-44F4-8A69-ED1235FA39D7}"/>
    <cellStyle name="ملاحظة 8" xfId="13795" xr:uid="{A59E896B-2B93-4D82-9BC7-FD9B69C493D4}"/>
    <cellStyle name="ملاحظة 8 2" xfId="14848" xr:uid="{8C20A523-AE0A-4770-9FA9-46E32E20B276}"/>
    <cellStyle name="ملاحظة 8 2 2" xfId="21448" xr:uid="{E954F38A-BCFF-4563-A430-D7BE226A2954}"/>
    <cellStyle name="ملاحظة 8 2 3" xfId="23932" xr:uid="{471DD327-609F-49A7-9BFA-CC029526D32E}"/>
    <cellStyle name="ملاحظة 8 2 4" xfId="30975" xr:uid="{AFE275A1-BF4E-4628-A04B-FFF99D9C28D7}"/>
    <cellStyle name="ملاحظة 8 2 5" xfId="38793" xr:uid="{70D925D9-F04C-4E73-A155-9BF9B7C01D42}"/>
    <cellStyle name="ملاحظة 8 3" xfId="19445" xr:uid="{28DCADF4-035E-442D-852F-CB93B1AE70B6}"/>
    <cellStyle name="ملاحظة 8 4" xfId="30974" xr:uid="{066FEEE6-2DD1-4020-B2BC-EEEEB1121AE4}"/>
    <cellStyle name="ملاحظة 8 5" xfId="38792" xr:uid="{D602EA50-2A05-4DCE-BDC9-E1E73F634866}"/>
    <cellStyle name="ملاحظة 9" xfId="14210" xr:uid="{B0423299-E682-46FA-A1E8-FA2E12E9E557}"/>
    <cellStyle name="ملاحظة 9 2" xfId="21449" xr:uid="{ED6E5FC3-DF94-4FCD-A357-E716A35FEE58}"/>
    <cellStyle name="ملاحظة 9 2 2" xfId="23933" xr:uid="{FD9AA9DA-4545-477E-B079-2BEF4502CC3A}"/>
    <cellStyle name="ملاحظة 9 2 3" xfId="30977" xr:uid="{4B73B9F8-5B33-4A04-A57F-71639E154965}"/>
    <cellStyle name="ملاحظة 9 3" xfId="19446" xr:uid="{D13BA3C5-E881-479F-B401-C9D61DACE813}"/>
    <cellStyle name="ملاحظة 9 4" xfId="30976" xr:uid="{07054B4E-D1D3-47AA-ACEC-A0FC384E4A7D}"/>
    <cellStyle name="ملاحظة 9 5" xfId="38794" xr:uid="{A3D17016-7CE3-44E9-B93F-2E7C688434A9}"/>
    <cellStyle name="نص تحذير" xfId="1643" xr:uid="{87124CC9-4CA7-44E2-970B-2D049057E85B}"/>
    <cellStyle name="نص تحذير 2" xfId="19448" xr:uid="{3635ECC2-D13E-431A-AE82-0F36273D8944}"/>
    <cellStyle name="نص تحذير 2 2" xfId="31424" xr:uid="{C17506E1-B5A2-45AD-9C07-40D149E9B646}"/>
    <cellStyle name="نص تحذير 2 3" xfId="39369" xr:uid="{019F4AE1-7371-4EF3-8786-CD7C51080427}"/>
    <cellStyle name="نص تحذير 3" xfId="39368" xr:uid="{870245B9-20C0-458E-8017-516BA896AB72}"/>
    <cellStyle name="نص توضيحي" xfId="1644" xr:uid="{F0011A37-C934-48E5-8E61-365F187B319B}"/>
    <cellStyle name="نص توضيحي 2" xfId="19450" xr:uid="{E1BD4410-DAC4-4F2F-8433-69DC391B296D}"/>
    <cellStyle name="نص توضيحي 2 2" xfId="31425" xr:uid="{2A2FD42B-69CC-4E42-8A83-CF0E218812D2}"/>
    <cellStyle name="نمط 1" xfId="1645" xr:uid="{D92D4B4F-BAAE-4BDE-B98E-180B134CB89E}"/>
    <cellStyle name="نمط 1 2" xfId="13836" xr:uid="{6BE9F936-4730-4782-91CB-1556C8ED00DA}"/>
    <cellStyle name="نمط 1 3" xfId="13835" xr:uid="{B9E03D86-82DA-4043-B4E3-CDBDFD6F6FD0}"/>
    <cellStyle name="نمط 1 3 2" xfId="19451" xr:uid="{5FDD7B1C-F4B0-4994-BFAD-CC5FF8697CDA}"/>
    <cellStyle name="نمط 1 3 2 2" xfId="39371" xr:uid="{08D29037-D31C-49A3-AD38-D42D4946077C}"/>
    <cellStyle name="نمط 1 3 3" xfId="30978" xr:uid="{4D78B538-E7C1-475F-9182-CE20A7557C2C}"/>
    <cellStyle name="نمط 1 3 4" xfId="31426" xr:uid="{A2B23464-78DD-4EDE-A73D-2ED339ABFE89}"/>
    <cellStyle name="نمط 1 3 5" xfId="38795" xr:uid="{C26D8165-8A30-4DD4-A959-3C29EFBB5018}"/>
    <cellStyle name="نمط 1 3 6" xfId="39370" xr:uid="{A95D38C4-248F-42D9-9C47-9EDAE25C5C33}"/>
    <cellStyle name="نمط 1 4" xfId="14377" xr:uid="{329A5333-D598-40FA-9A18-45ACC4A3DEC1}"/>
    <cellStyle name="نمط 1 4 2" xfId="38796" xr:uid="{EA1F8739-4DB8-48C7-A383-19C7B0DF733B}"/>
    <cellStyle name=" [0.00]_ Att. 1- Cover" xfId="13837" xr:uid="{947E8CA1-2EA5-42E5-B43F-E2842C743928}"/>
    <cellStyle name="_ Att. 1- Cover" xfId="13838" xr:uid="{D7D77D06-3454-4364-A5E4-47C0D24E33E9}"/>
    <cellStyle name="?_ Att. 1- Cover" xfId="13839" xr:uid="{E7E6CF47-7914-4A08-A89E-DC0C2B1BBB82}"/>
    <cellStyle name="똿뗦먛귟 [0.00]_PRODUCT DETAIL Q1" xfId="13840" xr:uid="{C71F6885-926C-4E3F-91A7-1A58E97EF581}"/>
    <cellStyle name="똿뗦먛귟_PRODUCT DETAIL Q1" xfId="13841" xr:uid="{9E2BD1D8-09C6-4A30-898A-264F574E7D5D}"/>
    <cellStyle name="믅됞 [0.00]_PRODUCT DETAIL Q1" xfId="13842" xr:uid="{9E0767B9-951E-4CD5-87BB-1E242541F7D7}"/>
    <cellStyle name="믅됞_PRODUCT DETAIL Q1" xfId="13843" xr:uid="{90710022-6C73-4A6D-A408-EE7082B27332}"/>
    <cellStyle name="백분율_95" xfId="13844" xr:uid="{8AA30C94-49A6-4A94-AAB2-1D2803B674D1}"/>
    <cellStyle name="뷭?_BOOKSHIP" xfId="13845" xr:uid="{DD5C5840-E2CB-48F4-9959-3E3A857CD3E7}"/>
    <cellStyle name="쉼표 [0] 8" xfId="3030" xr:uid="{5B48ECD7-22CD-4C5A-B4E0-8D02C971726C}"/>
    <cellStyle name="콤마 [0]_ 비목별 월별기술 " xfId="13846" xr:uid="{0D2CB860-7B03-4289-B8E7-25DC0498F0CB}"/>
    <cellStyle name="콤마_ 비목별 월별기술 " xfId="13847" xr:uid="{74555C12-481D-4FA2-9FDB-A72D5412E66B}"/>
    <cellStyle name="통화 [0]_1202" xfId="13848" xr:uid="{FD153E3F-A563-4A1D-BB72-4A0E9DF62E24}"/>
    <cellStyle name="통화_1202" xfId="13849" xr:uid="{FC63B0ED-D07B-438E-BDBC-3CC3112DF2BD}"/>
    <cellStyle name="표준 6" xfId="3031" xr:uid="{3D0C7B7E-EA42-4141-80CE-F3EC3F1E675B}"/>
    <cellStyle name="표준_(정보부문)월별인원계획" xfId="13851" xr:uid="{31D87651-1C07-4179-94C4-48DA4B7D2B99}"/>
    <cellStyle name="一般_00Q3902REV.1" xfId="13852" xr:uid="{3D0B1C28-7C2A-443C-A23B-945B0D7761A0}"/>
    <cellStyle name="价格" xfId="1646" xr:uid="{FB8C1DBE-CEFD-49E3-9C65-EAD275E32119}"/>
    <cellStyle name="价格(0)" xfId="1647" xr:uid="{8040BA79-4D74-4FE4-8088-8E9559AEAE35}"/>
    <cellStyle name="价格_Sheet1" xfId="1648" xr:uid="{CC1DC9BC-D9FD-4499-A0DF-28EA1A0AD340}"/>
    <cellStyle name="分级显示行_1_05 (2)" xfId="1649" xr:uid="{11DFFECF-6CB1-477D-928D-BF81843856D9}"/>
    <cellStyle name="千位[0]_02E" xfId="1650" xr:uid="{6790D330-E466-4F5B-820F-F3F6D99CF51D}"/>
    <cellStyle name="千位_02E" xfId="1651" xr:uid="{A16FCF57-5F9B-4193-A083-D3C2230ED1AE}"/>
    <cellStyle name="千位分隔 10" xfId="13853" xr:uid="{472935AD-FC75-40B3-8F76-88F6E7F0573C}"/>
    <cellStyle name="千位分隔 11" xfId="13854" xr:uid="{D7A23433-9070-4B96-9366-651250BD468B}"/>
    <cellStyle name="千位分隔 2" xfId="13855" xr:uid="{D897A1EA-C209-43DD-A7C5-6BC10AA64190}"/>
    <cellStyle name="千位分隔 2 2" xfId="19453" xr:uid="{6B57A4BA-5F1B-46A7-B509-F312F838F98B}"/>
    <cellStyle name="千位分隔 3" xfId="13856" xr:uid="{7C27E706-F70E-4DC2-A6AC-6D0AAC9A31EA}"/>
    <cellStyle name="千位分隔 4" xfId="13857" xr:uid="{0D8A43DC-0D54-4DE5-8241-BDB4BA09CF86}"/>
    <cellStyle name="千位分隔 5" xfId="13858" xr:uid="{7E10BBF4-DCA7-49F2-84A6-FB10F6801674}"/>
    <cellStyle name="千位分隔 6" xfId="13859" xr:uid="{6041A33E-647F-4B92-B639-77B8D3954602}"/>
    <cellStyle name="千位分隔 7" xfId="13860" xr:uid="{E076BEB1-7503-465A-B6DA-95578E134490}"/>
    <cellStyle name="千位分隔 8" xfId="13861" xr:uid="{348FB7C3-663A-4F8D-9934-FC62681B209E}"/>
    <cellStyle name="千位分隔 9" xfId="13862" xr:uid="{12D7CB15-8ABB-4F05-B5FE-94F692058C04}"/>
    <cellStyle name="千分位[0]_00Q3902REV.1" xfId="13863" xr:uid="{FCADCFBC-968C-42F6-BDD9-DB332581ACC7}"/>
    <cellStyle name="千分位_00Q3902REV.1" xfId="13864" xr:uid="{A5D2BA65-B0EF-4FCE-9309-19AB939E07B1}"/>
    <cellStyle name="单位" xfId="1652" xr:uid="{2D2F7229-B59A-4228-91FC-07944F8C66B3}"/>
    <cellStyle name="名称" xfId="1653" xr:uid="{A0A1BC86-D8AC-44F7-8935-A18FF80D6BEB}"/>
    <cellStyle name="好_main commercial terms clarification for Contract negotiation " xfId="1654" xr:uid="{44F5D991-A8E5-41AE-9947-C741A795887F}"/>
    <cellStyle name="定额号" xfId="1655" xr:uid="{7418D897-C858-4C87-BE83-653EB985B35B}"/>
    <cellStyle name="差_main commercial terms clarification for Contract negotiation " xfId="1656" xr:uid="{78C29B95-B38D-4A31-9F75-CDF24A649B4F}"/>
    <cellStyle name="常规 2" xfId="13865" xr:uid="{962B0B61-E593-4E30-9CD8-C192FC15CBA1}"/>
    <cellStyle name="常规 2 2" xfId="13866" xr:uid="{6AB51903-FFEB-4F59-88DF-679451F632EB}"/>
    <cellStyle name="常规 2 2 2 2" xfId="13867" xr:uid="{C533383B-8202-45C9-BEFF-6E638E2EC287}"/>
    <cellStyle name="常规 2 2 2 2 2" xfId="13868" xr:uid="{1B2BBBCD-0C85-40B9-918F-A9FAB164CF56}"/>
    <cellStyle name="常规 2 2 2 2 3" xfId="13869" xr:uid="{4E487FD6-60A6-455D-8EAA-A972A69FA0F2}"/>
    <cellStyle name="常规 2 3" xfId="13870" xr:uid="{AFB5AECE-63CF-4EC8-9497-269A4831BF96}"/>
    <cellStyle name="常规 2 4" xfId="19454" xr:uid="{3CFACAD4-D6D4-47F1-9716-7EBD190962A0}"/>
    <cellStyle name="常规 3" xfId="13871" xr:uid="{87E1DD15-C805-4238-ABE5-0E7C0F32363D}"/>
    <cellStyle name="常规 3 2" xfId="13872" xr:uid="{8AC01D80-B0AD-41AF-AD02-788EE03BCE26}"/>
    <cellStyle name="常规 3 3" xfId="13873" xr:uid="{F2C8662B-2D86-4FA6-99E1-852F7FC79B6A}"/>
    <cellStyle name="常规 3 4" xfId="13874" xr:uid="{DDE3C5CB-5A10-4163-BF28-D5F80440B558}"/>
    <cellStyle name="常规 3 5" xfId="19455" xr:uid="{780507F1-89D7-4BDB-8D96-3357F5907FDA}"/>
    <cellStyle name="常规 4" xfId="13875" xr:uid="{5A66271B-0A0D-4BD7-87FE-4CCF56D8D084}"/>
    <cellStyle name="常规 4 2" xfId="13876" xr:uid="{A4ED80F9-DFD4-4261-8C34-D3D27A23A699}"/>
    <cellStyle name="常规 4 3" xfId="19456" xr:uid="{DC693D27-4F17-496E-BACC-2E88D1E6B93E}"/>
    <cellStyle name="常规 5" xfId="13877" xr:uid="{D3649A95-C4B0-44E4-AD22-B33FBCF9CDB4}"/>
    <cellStyle name="常规 5 2" xfId="19457" xr:uid="{FC8549AD-D446-4ED0-B338-6C651E62341B}"/>
    <cellStyle name="常规 6" xfId="13878" xr:uid="{454EA1CD-7E1F-4D86-AF70-600D03F6D042}"/>
    <cellStyle name="常规 6 2" xfId="13879" xr:uid="{A8005174-79CF-498A-A3B5-B8A4FC00E3DC}"/>
    <cellStyle name="常规 6 3" xfId="13880" xr:uid="{FF252062-900F-4B1A-8BB6-DF33A932D891}"/>
    <cellStyle name="常规_Schedule H" xfId="3032" xr:uid="{1C62D39D-309A-4126-B5AD-AA2DE1E12529}"/>
    <cellStyle name="序号" xfId="1657" xr:uid="{BD6FEFE4-933D-4025-B5AA-4BF5CD3B2C47}"/>
    <cellStyle name="数量" xfId="1658" xr:uid="{713ABFF1-3B06-48C9-8370-CF9AFC6BB930}"/>
    <cellStyle name="普通_ 保温" xfId="1659" xr:uid="{0007BE1C-97F6-4370-92F2-4F5ACA4C5F36}"/>
    <cellStyle name="未定義" xfId="1660" xr:uid="{312FE0EE-81F6-45E5-98DB-0E9849425A11}"/>
    <cellStyle name="未定義 2" xfId="1661" xr:uid="{61D4581E-188A-424D-8198-21DDE7AE0C94}"/>
    <cellStyle name="样式 1" xfId="13883" xr:uid="{8AA3B2EA-8D97-466C-8832-ED2B1C05FEA2}"/>
    <cellStyle name="样式 1 2" xfId="13884" xr:uid="{C07B8FAD-EF93-45D4-A04B-1A17B41A4ABB}"/>
    <cellStyle name="样式 2" xfId="13885" xr:uid="{0B920301-A93B-4EC0-B372-98DD65861EC6}"/>
    <cellStyle name="桁区切り [0.00]_A7_ERQ1" xfId="259" xr:uid="{B183CF81-1794-4A7B-88D7-D96D483AC7BB}"/>
    <cellStyle name="桁区切り 2" xfId="11049" xr:uid="{032C9498-C771-4F37-B39A-E999253C1352}"/>
    <cellStyle name="桁区切り_A7_ERQ1" xfId="260" xr:uid="{97215CDD-BAFF-4000-A926-C9DCC26B2E38}"/>
    <cellStyle name="標準_ Att. 1- Cover" xfId="1662" xr:uid="{365D0129-0707-4E11-AC46-018F2F6D943E}"/>
    <cellStyle name="百分比(2)" xfId="1663" xr:uid="{2E589702-C06B-425E-9810-0CD0F9FF143C}"/>
    <cellStyle name="百分比(2) 2" xfId="11050" xr:uid="{86BA27D9-1F03-46C6-BF51-AF34BE4AFDB9}"/>
    <cellStyle name="百分比(2) 2 2" xfId="38798" xr:uid="{E641B515-3C6D-4D41-ABCC-7F810CFC46A2}"/>
    <cellStyle name="百分比(2) 3" xfId="11051" xr:uid="{3ACFF2C9-6903-4132-A8D7-34D826C566A0}"/>
    <cellStyle name="百分比(2) 3 2" xfId="38799" xr:uid="{E2743237-D0E2-4272-8C6F-592044E4D634}"/>
    <cellStyle name="百分比(2) 4" xfId="14383" xr:uid="{A595615E-C513-4711-B0F6-F1A6B5A6F2BD}"/>
    <cellStyle name="百分比(2) 4 2" xfId="38800" xr:uid="{782218E8-392C-4FF2-9075-4CCC9E03BB77}"/>
    <cellStyle name="百分比(2) 5" xfId="19458" xr:uid="{0FB7DB5A-9665-4483-BD9C-9514F010E010}"/>
    <cellStyle name="百分比(2) 6" xfId="30979" xr:uid="{ADC3A34E-C856-4F6A-8379-74B668F75647}"/>
    <cellStyle name="百分比(2) 7" xfId="31427" xr:uid="{D790672E-88C7-4B00-BD27-DBBEDCB4D98B}"/>
    <cellStyle name="百分比(2) 8" xfId="38797" xr:uid="{FCBCF3CF-67BD-4BF4-9773-6314DB59103F}"/>
    <cellStyle name="编号" xfId="1664" xr:uid="{2286E09D-A883-48BA-B331-BE41EE2D3825}"/>
    <cellStyle name="编号 2" xfId="11052" xr:uid="{47A8C2CB-6A47-44BF-AF33-0FA972700A88}"/>
    <cellStyle name="编号 2 2" xfId="38802" xr:uid="{9D5C974C-F2F2-4CE0-94F6-DECE71A6703A}"/>
    <cellStyle name="编号 3" xfId="11053" xr:uid="{B4DE96D5-B322-4B8B-8EF3-4B776C712269}"/>
    <cellStyle name="编号 3 2" xfId="38803" xr:uid="{34E9E6B8-D7F3-4E9D-BC23-C49BAF0F5FCF}"/>
    <cellStyle name="编号 4" xfId="14384" xr:uid="{B27A4409-8C81-4917-B4BC-692D54B24891}"/>
    <cellStyle name="编号 4 2" xfId="38804" xr:uid="{00BD5B47-2605-4DE1-9952-2D86EED167EA}"/>
    <cellStyle name="编号 5" xfId="19459" xr:uid="{419290EE-372E-48E6-8405-D57FDE0FA381}"/>
    <cellStyle name="编号 6" xfId="30980" xr:uid="{F9390ADC-663A-4B1D-98EF-86DACC84B3D5}"/>
    <cellStyle name="编号 7" xfId="31428" xr:uid="{5BEBBAD8-A82D-4D93-9897-5A7E0026C65C}"/>
    <cellStyle name="编号 8" xfId="38801" xr:uid="{C789BF49-D6E6-4375-A4A4-91F5D57FF43A}"/>
    <cellStyle name="表示済みのハイパーリンク" xfId="261" xr:uid="{57C1940B-0189-4EEC-9F3A-6D4F32841714}"/>
    <cellStyle name="表示済みのハイパーリンク 2" xfId="1665" xr:uid="{50F363A2-10CA-4B9F-9564-3AFC6B488783}"/>
    <cellStyle name="貨幣 [0]_00Q3902REV.1" xfId="13886" xr:uid="{A75A9238-C45C-43F3-AF34-20098B62E197}"/>
    <cellStyle name="貨幣[0]_BRE" xfId="13887" xr:uid="{611DFD49-40F2-408B-AE03-050654454E2E}"/>
    <cellStyle name="貨幣_00Q3902REV.1" xfId="13888" xr:uid="{4880AFED-70EE-4F7A-AED1-5CB07509C709}"/>
    <cellStyle name="通貨 [0.00]_ Att. 1- Cover" xfId="1666" xr:uid="{F05C682E-A8F7-47B8-A9C4-80842E7D5ED6}"/>
    <cellStyle name="通貨_ Att. 1- Cover" xfId="1667" xr:uid="{18087B83-0C99-4F0D-AA1C-90FDD4F90AFF}"/>
    <cellStyle name="重量" xfId="1668" xr:uid="{E8E0BA58-B4C8-4E09-8D5D-0EB652946F00}"/>
  </cellStyles>
  <dxfs count="7"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22/1.%202022%20Q2-Q3-Q4%20Replanned%20DB/Revised%20Revenue-cost%20%202020%20Project%20Control%20vision%20after%20edi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 Cost Secenario 2"/>
      <sheetName val="Revised Revenue 2020 "/>
      <sheetName val=" Revised Cost 2020"/>
      <sheetName val="Revised Revenue 2020 Cal"/>
      <sheetName val=" Revised Cost 2020 Cal"/>
      <sheetName val="Look ahead Q1,Q2 Senario 1"/>
      <sheetName val="Look ahead Q1,Q2 Senario 2"/>
      <sheetName val="Sheet1"/>
    </sheetNames>
    <sheetDataSet>
      <sheetData sheetId="0"/>
      <sheetData sheetId="1"/>
      <sheetData sheetId="2"/>
      <sheetData sheetId="3">
        <row r="6">
          <cell r="N6">
            <v>59857372</v>
          </cell>
        </row>
      </sheetData>
      <sheetData sheetId="4">
        <row r="5">
          <cell r="B5" t="str">
            <v>Serial</v>
          </cell>
          <cell r="C5" t="str">
            <v>Project Name</v>
          </cell>
          <cell r="D5" t="str">
            <v>Revised Contract Amount</v>
          </cell>
          <cell r="F5" t="str">
            <v>Total EAC Cost</v>
          </cell>
        </row>
      </sheetData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 filterMode="1"/>
  <dimension ref="A1:HI164"/>
  <sheetViews>
    <sheetView tabSelected="1" view="pageBreakPreview" zoomScale="85" zoomScaleNormal="85" zoomScaleSheetLayoutView="85" workbookViewId="0">
      <pane xSplit="4" ySplit="2" topLeftCell="GW22" activePane="bottomRight" state="frozen"/>
      <selection pane="topRight" activeCell="E1" sqref="E1"/>
      <selection pane="bottomLeft" activeCell="A3" sqref="A3"/>
      <selection pane="bottomRight" activeCell="HC110" sqref="HC110"/>
    </sheetView>
  </sheetViews>
  <sheetFormatPr defaultRowHeight="14.4"/>
  <cols>
    <col min="3" max="3" width="6.44140625" customWidth="1"/>
    <col min="4" max="4" width="35.6640625" bestFit="1" customWidth="1"/>
    <col min="5" max="5" width="30.6640625" style="21" hidden="1" customWidth="1"/>
    <col min="6" max="6" width="34.88671875" style="21" hidden="1" customWidth="1"/>
    <col min="7" max="7" width="23.6640625" style="93" hidden="1" customWidth="1"/>
    <col min="8" max="8" width="21.6640625" style="93" hidden="1" customWidth="1"/>
    <col min="9" max="9" width="29.6640625" style="93" hidden="1" customWidth="1"/>
    <col min="10" max="10" width="39.33203125" style="21" hidden="1" customWidth="1"/>
    <col min="11" max="11" width="30.6640625" style="21" hidden="1" customWidth="1"/>
    <col min="12" max="12" width="30" style="21" hidden="1" customWidth="1"/>
    <col min="13" max="13" width="24.5546875" style="21" hidden="1" customWidth="1"/>
    <col min="14" max="14" width="35.33203125" style="21" hidden="1" customWidth="1"/>
    <col min="15" max="15" width="27" style="21" hidden="1" customWidth="1"/>
    <col min="16" max="16" width="26.33203125" style="21" hidden="1" customWidth="1"/>
    <col min="17" max="18" width="20.5546875" style="21" hidden="1" customWidth="1"/>
    <col min="19" max="19" width="21.109375" style="21" hidden="1" customWidth="1"/>
    <col min="20" max="20" width="18.88671875" style="21" hidden="1" customWidth="1"/>
    <col min="21" max="21" width="23.5546875" style="21" hidden="1" customWidth="1"/>
    <col min="22" max="22" width="19.88671875" style="21" hidden="1" customWidth="1"/>
    <col min="23" max="23" width="21.6640625" hidden="1" customWidth="1"/>
    <col min="24" max="24" width="20" hidden="1" customWidth="1"/>
    <col min="25" max="25" width="17.88671875" customWidth="1"/>
    <col min="26" max="26" width="14.6640625" hidden="1" customWidth="1"/>
    <col min="27" max="27" width="12" hidden="1" customWidth="1"/>
    <col min="28" max="28" width="15.88671875" customWidth="1"/>
    <col min="29" max="29" width="23.44140625" hidden="1" customWidth="1"/>
    <col min="30" max="30" width="12" hidden="1" customWidth="1"/>
    <col min="31" max="31" width="16.44140625" customWidth="1"/>
    <col min="32" max="32" width="15.88671875" hidden="1" customWidth="1"/>
    <col min="33" max="33" width="12" hidden="1" customWidth="1"/>
    <col min="34" max="34" width="16.44140625" customWidth="1"/>
    <col min="35" max="35" width="16.88671875" hidden="1" customWidth="1"/>
    <col min="36" max="36" width="12" hidden="1" customWidth="1"/>
    <col min="37" max="37" width="16.44140625" customWidth="1"/>
    <col min="38" max="38" width="16.6640625" hidden="1" customWidth="1"/>
    <col min="39" max="39" width="12" hidden="1" customWidth="1"/>
    <col min="40" max="40" width="16.44140625" customWidth="1"/>
    <col min="41" max="41" width="21.33203125" customWidth="1"/>
    <col min="42" max="42" width="12" customWidth="1"/>
    <col min="43" max="43" width="12.88671875" customWidth="1"/>
    <col min="44" max="44" width="16" customWidth="1"/>
    <col min="45" max="45" width="12" customWidth="1"/>
    <col min="46" max="46" width="12.88671875" customWidth="1"/>
    <col min="47" max="47" width="19.33203125" customWidth="1"/>
    <col min="48" max="48" width="12" customWidth="1"/>
    <col min="49" max="49" width="12.88671875" customWidth="1"/>
    <col min="50" max="50" width="18.33203125" customWidth="1"/>
    <col min="51" max="51" width="12" customWidth="1"/>
    <col min="52" max="52" width="12.88671875" customWidth="1"/>
    <col min="53" max="53" width="19.33203125" customWidth="1"/>
    <col min="54" max="54" width="12" customWidth="1"/>
    <col min="55" max="55" width="12.33203125" customWidth="1"/>
    <col min="56" max="56" width="21.44140625" customWidth="1"/>
    <col min="57" max="57" width="11.6640625" customWidth="1"/>
    <col min="58" max="58" width="12.33203125" customWidth="1"/>
    <col min="59" max="59" width="15.88671875" customWidth="1"/>
    <col min="60" max="61" width="14.6640625" customWidth="1"/>
    <col min="62" max="62" width="19.33203125" customWidth="1"/>
    <col min="63" max="64" width="14.6640625" customWidth="1"/>
    <col min="65" max="65" width="22.6640625" customWidth="1"/>
    <col min="66" max="67" width="14.6640625" customWidth="1"/>
    <col min="68" max="68" width="19.6640625" customWidth="1"/>
    <col min="69" max="70" width="14.6640625" customWidth="1"/>
    <col min="71" max="71" width="20" customWidth="1"/>
    <col min="72" max="73" width="14.6640625" customWidth="1"/>
    <col min="74" max="74" width="19.33203125" customWidth="1"/>
    <col min="75" max="76" width="14.6640625" customWidth="1"/>
    <col min="77" max="77" width="19.109375" customWidth="1"/>
    <col min="78" max="79" width="14.6640625" customWidth="1"/>
    <col min="80" max="80" width="19.88671875" customWidth="1"/>
    <col min="81" max="82" width="14.6640625" customWidth="1"/>
    <col min="83" max="83" width="15.6640625" customWidth="1"/>
    <col min="84" max="85" width="14.6640625" customWidth="1"/>
    <col min="86" max="86" width="19.6640625" customWidth="1"/>
    <col min="87" max="88" width="14.6640625" customWidth="1"/>
    <col min="89" max="89" width="19.88671875" customWidth="1"/>
    <col min="90" max="91" width="14.6640625" customWidth="1"/>
    <col min="92" max="92" width="19.5546875" customWidth="1"/>
    <col min="93" max="93" width="8.88671875" customWidth="1"/>
    <col min="94" max="94" width="14.88671875" customWidth="1"/>
    <col min="95" max="95" width="28.33203125" customWidth="1"/>
    <col min="96" max="97" width="14.6640625" customWidth="1"/>
    <col min="98" max="98" width="19.33203125" customWidth="1"/>
    <col min="99" max="100" width="14.6640625" customWidth="1"/>
    <col min="101" max="101" width="19.88671875" customWidth="1"/>
    <col min="102" max="103" width="14.6640625" customWidth="1"/>
    <col min="104" max="104" width="19.6640625" customWidth="1"/>
    <col min="105" max="106" width="14.6640625" customWidth="1"/>
    <col min="107" max="107" width="19.88671875" customWidth="1"/>
    <col min="108" max="109" width="14.6640625" customWidth="1"/>
    <col min="110" max="110" width="19.33203125" customWidth="1"/>
    <col min="111" max="111" width="14.6640625" customWidth="1"/>
    <col min="112" max="112" width="19.33203125" customWidth="1"/>
    <col min="113" max="113" width="19.109375" customWidth="1"/>
    <col min="114" max="115" width="14.6640625" customWidth="1"/>
    <col min="116" max="116" width="19.88671875" customWidth="1"/>
    <col min="117" max="118" width="14.6640625" customWidth="1"/>
    <col min="119" max="119" width="15.6640625" customWidth="1"/>
    <col min="120" max="121" width="14.6640625" customWidth="1"/>
    <col min="122" max="122" width="19.6640625" customWidth="1"/>
    <col min="123" max="124" width="14.6640625" customWidth="1"/>
    <col min="125" max="125" width="19.88671875" customWidth="1"/>
    <col min="126" max="127" width="14.6640625" customWidth="1"/>
    <col min="128" max="128" width="19.5546875" customWidth="1"/>
    <col min="129" max="129" width="8.88671875" customWidth="1"/>
    <col min="130" max="130" width="20.88671875" customWidth="1"/>
    <col min="131" max="131" width="15" customWidth="1"/>
    <col min="132" max="132" width="8.88671875" customWidth="1"/>
    <col min="133" max="133" width="14.88671875" customWidth="1"/>
    <col min="134" max="134" width="14.6640625" customWidth="1"/>
    <col min="135" max="135" width="8.88671875" customWidth="1"/>
    <col min="136" max="136" width="14.88671875" customWidth="1"/>
    <col min="137" max="137" width="16.88671875" customWidth="1"/>
    <col min="138" max="138" width="8.88671875" customWidth="1"/>
    <col min="139" max="139" width="14.5546875" customWidth="1"/>
    <col min="140" max="140" width="16.88671875" customWidth="1"/>
    <col min="141" max="141" width="8.88671875" customWidth="1"/>
    <col min="142" max="143" width="14.5546875" customWidth="1"/>
    <col min="144" max="144" width="8.88671875" customWidth="1"/>
    <col min="145" max="146" width="14.5546875" customWidth="1"/>
    <col min="147" max="147" width="13.5546875" customWidth="1"/>
    <col min="148" max="148" width="14.5546875" customWidth="1"/>
    <col min="149" max="164" width="15.6640625" customWidth="1"/>
    <col min="165" max="165" width="8.88671875" customWidth="1"/>
    <col min="166" max="166" width="12.5546875" customWidth="1"/>
    <col min="167" max="167" width="15.6640625" customWidth="1"/>
    <col min="168" max="168" width="8.88671875" customWidth="1"/>
    <col min="169" max="169" width="16.109375" customWidth="1"/>
    <col min="170" max="170" width="15.6640625" customWidth="1"/>
    <col min="171" max="171" width="8.88671875" customWidth="1"/>
    <col min="172" max="172" width="16.109375" customWidth="1"/>
    <col min="173" max="173" width="15.6640625" customWidth="1"/>
    <col min="174" max="174" width="8.88671875" customWidth="1"/>
    <col min="175" max="176" width="15.6640625" customWidth="1"/>
    <col min="177" max="177" width="9.6640625" customWidth="1"/>
    <col min="178" max="179" width="15.6640625" customWidth="1"/>
    <col min="180" max="180" width="9.33203125" customWidth="1"/>
    <col min="181" max="182" width="15.6640625" customWidth="1"/>
    <col min="183" max="183" width="8.88671875" customWidth="1"/>
    <col min="184" max="184" width="13.88671875" customWidth="1"/>
    <col min="185" max="185" width="15.6640625" customWidth="1"/>
    <col min="186" max="186" width="8.88671875" customWidth="1"/>
    <col min="187" max="187" width="13.88671875" customWidth="1"/>
    <col min="188" max="188" width="15.6640625" customWidth="1"/>
    <col min="189" max="189" width="8.88671875" customWidth="1"/>
    <col min="190" max="190" width="13" customWidth="1"/>
    <col min="191" max="191" width="15.6640625" customWidth="1"/>
    <col min="192" max="192" width="8.88671875" customWidth="1"/>
    <col min="193" max="193" width="13" customWidth="1"/>
    <col min="194" max="194" width="15.6640625" customWidth="1"/>
    <col min="195" max="195" width="8.88671875" customWidth="1"/>
    <col min="196" max="196" width="13" customWidth="1"/>
    <col min="197" max="197" width="15.6640625" customWidth="1"/>
    <col min="198" max="198" width="8.88671875" customWidth="1"/>
    <col min="199" max="199" width="13" customWidth="1"/>
    <col min="200" max="200" width="15.6640625" customWidth="1"/>
    <col min="201" max="201" width="8.88671875" customWidth="1"/>
    <col min="202" max="202" width="13" customWidth="1"/>
    <col min="203" max="203" width="14.6640625" customWidth="1"/>
    <col min="204" max="204" width="18.109375" customWidth="1"/>
    <col min="205" max="205" width="18.44140625" customWidth="1"/>
    <col min="206" max="206" width="22.109375" customWidth="1"/>
    <col min="207" max="207" width="14" customWidth="1"/>
    <col min="208" max="208" width="22.33203125" customWidth="1"/>
    <col min="209" max="210" width="17.5546875" customWidth="1"/>
    <col min="211" max="211" width="16.6640625" customWidth="1"/>
    <col min="212" max="212" width="16.5546875" customWidth="1"/>
    <col min="213" max="214" width="18.5546875" customWidth="1"/>
    <col min="215" max="216" width="9.109375" customWidth="1"/>
    <col min="217" max="217" width="16.88671875" customWidth="1"/>
  </cols>
  <sheetData>
    <row r="1" spans="1:217" ht="15" thickBot="1">
      <c r="N1" s="21" t="s">
        <v>2008</v>
      </c>
      <c r="R1" s="21" t="s">
        <v>2010</v>
      </c>
      <c r="S1" s="21" t="s">
        <v>2011</v>
      </c>
      <c r="GU1" t="s">
        <v>2009</v>
      </c>
      <c r="GW1" s="21"/>
      <c r="GY1" t="s">
        <v>2012</v>
      </c>
      <c r="HC1" t="s">
        <v>1990</v>
      </c>
      <c r="HI1" s="21"/>
    </row>
    <row r="2" spans="1:217" ht="49.2" customHeight="1">
      <c r="A2" s="1" t="s">
        <v>0</v>
      </c>
      <c r="B2" s="2" t="s">
        <v>1</v>
      </c>
      <c r="C2" s="2" t="s">
        <v>2</v>
      </c>
      <c r="D2" s="2" t="s">
        <v>3</v>
      </c>
      <c r="E2" s="123" t="s">
        <v>270</v>
      </c>
      <c r="F2" s="123" t="s">
        <v>269</v>
      </c>
      <c r="G2" s="124" t="s">
        <v>4</v>
      </c>
      <c r="H2" s="124" t="s">
        <v>5</v>
      </c>
      <c r="I2" s="124" t="s">
        <v>6</v>
      </c>
      <c r="J2" s="123" t="s">
        <v>2178</v>
      </c>
      <c r="K2" s="123" t="s">
        <v>2177</v>
      </c>
      <c r="L2" s="123" t="s">
        <v>2179</v>
      </c>
      <c r="M2" s="123" t="s">
        <v>2180</v>
      </c>
      <c r="N2" s="133" t="s">
        <v>2181</v>
      </c>
      <c r="O2" s="123" t="s">
        <v>2182</v>
      </c>
      <c r="P2" s="123" t="s">
        <v>2183</v>
      </c>
      <c r="Q2" s="123" t="s">
        <v>2184</v>
      </c>
      <c r="R2" s="123" t="s">
        <v>1901</v>
      </c>
      <c r="S2" s="133" t="s">
        <v>2185</v>
      </c>
      <c r="T2" s="123" t="s">
        <v>2186</v>
      </c>
      <c r="U2" s="123" t="s">
        <v>2187</v>
      </c>
      <c r="V2" s="123" t="s">
        <v>2188</v>
      </c>
      <c r="W2" s="3" t="s">
        <v>140</v>
      </c>
      <c r="X2" s="4" t="s">
        <v>141</v>
      </c>
      <c r="Y2" s="4" t="s">
        <v>152</v>
      </c>
      <c r="Z2" s="3" t="s">
        <v>139</v>
      </c>
      <c r="AA2" s="4" t="s">
        <v>142</v>
      </c>
      <c r="AB2" s="4" t="s">
        <v>153</v>
      </c>
      <c r="AC2" s="3" t="s">
        <v>138</v>
      </c>
      <c r="AD2" s="4" t="s">
        <v>143</v>
      </c>
      <c r="AE2" s="4" t="s">
        <v>154</v>
      </c>
      <c r="AF2" s="3" t="s">
        <v>137</v>
      </c>
      <c r="AG2" s="4" t="s">
        <v>144</v>
      </c>
      <c r="AH2" s="4" t="s">
        <v>155</v>
      </c>
      <c r="AI2" s="3" t="s">
        <v>136</v>
      </c>
      <c r="AJ2" s="4" t="s">
        <v>145</v>
      </c>
      <c r="AK2" s="4" t="s">
        <v>156</v>
      </c>
      <c r="AL2" s="3" t="s">
        <v>135</v>
      </c>
      <c r="AM2" s="4" t="s">
        <v>146</v>
      </c>
      <c r="AN2" s="4" t="s">
        <v>157</v>
      </c>
      <c r="AO2" s="3" t="s">
        <v>134</v>
      </c>
      <c r="AP2" s="4" t="s">
        <v>147</v>
      </c>
      <c r="AQ2" s="4" t="s">
        <v>158</v>
      </c>
      <c r="AR2" s="3" t="s">
        <v>133</v>
      </c>
      <c r="AS2" s="4" t="s">
        <v>148</v>
      </c>
      <c r="AT2" s="4" t="s">
        <v>159</v>
      </c>
      <c r="AU2" s="3" t="s">
        <v>132</v>
      </c>
      <c r="AV2" s="4" t="s">
        <v>149</v>
      </c>
      <c r="AW2" s="4" t="s">
        <v>160</v>
      </c>
      <c r="AX2" s="3" t="s">
        <v>131</v>
      </c>
      <c r="AY2" s="4" t="s">
        <v>150</v>
      </c>
      <c r="AZ2" s="4" t="s">
        <v>161</v>
      </c>
      <c r="BA2" s="3" t="s">
        <v>130</v>
      </c>
      <c r="BB2" s="4" t="s">
        <v>151</v>
      </c>
      <c r="BC2" s="4" t="s">
        <v>162</v>
      </c>
      <c r="BD2" s="4" t="s">
        <v>129</v>
      </c>
      <c r="BE2" s="4" t="s">
        <v>127</v>
      </c>
      <c r="BF2" s="4" t="s">
        <v>128</v>
      </c>
      <c r="BG2" s="3" t="s">
        <v>163</v>
      </c>
      <c r="BH2" s="4" t="s">
        <v>164</v>
      </c>
      <c r="BI2" s="4" t="s">
        <v>165</v>
      </c>
      <c r="BJ2" s="3" t="s">
        <v>166</v>
      </c>
      <c r="BK2" s="4" t="s">
        <v>167</v>
      </c>
      <c r="BL2" s="4" t="s">
        <v>168</v>
      </c>
      <c r="BM2" s="3" t="s">
        <v>169</v>
      </c>
      <c r="BN2" s="4" t="s">
        <v>170</v>
      </c>
      <c r="BO2" s="4" t="s">
        <v>171</v>
      </c>
      <c r="BP2" s="3" t="s">
        <v>172</v>
      </c>
      <c r="BQ2" s="4" t="s">
        <v>173</v>
      </c>
      <c r="BR2" s="4" t="s">
        <v>174</v>
      </c>
      <c r="BS2" s="3" t="s">
        <v>175</v>
      </c>
      <c r="BT2" s="4" t="s">
        <v>176</v>
      </c>
      <c r="BU2" s="4" t="s">
        <v>177</v>
      </c>
      <c r="BV2" s="3" t="s">
        <v>178</v>
      </c>
      <c r="BW2" s="4" t="s">
        <v>179</v>
      </c>
      <c r="BX2" s="4" t="s">
        <v>180</v>
      </c>
      <c r="BY2" s="3" t="s">
        <v>181</v>
      </c>
      <c r="BZ2" s="4" t="s">
        <v>182</v>
      </c>
      <c r="CA2" s="4" t="s">
        <v>183</v>
      </c>
      <c r="CB2" s="3" t="s">
        <v>184</v>
      </c>
      <c r="CC2" s="4" t="s">
        <v>185</v>
      </c>
      <c r="CD2" s="4" t="s">
        <v>186</v>
      </c>
      <c r="CE2" s="3" t="s">
        <v>187</v>
      </c>
      <c r="CF2" s="4" t="s">
        <v>188</v>
      </c>
      <c r="CG2" s="4" t="s">
        <v>189</v>
      </c>
      <c r="CH2" s="3" t="s">
        <v>190</v>
      </c>
      <c r="CI2" s="4" t="s">
        <v>191</v>
      </c>
      <c r="CJ2" s="4" t="s">
        <v>192</v>
      </c>
      <c r="CK2" s="3" t="s">
        <v>193</v>
      </c>
      <c r="CL2" s="4" t="s">
        <v>194</v>
      </c>
      <c r="CM2" s="4" t="s">
        <v>195</v>
      </c>
      <c r="CN2" s="4" t="s">
        <v>196</v>
      </c>
      <c r="CO2" s="4" t="s">
        <v>197</v>
      </c>
      <c r="CP2" s="4" t="s">
        <v>198</v>
      </c>
      <c r="CQ2" s="3" t="s">
        <v>1865</v>
      </c>
      <c r="CR2" s="4" t="s">
        <v>1866</v>
      </c>
      <c r="CS2" s="4" t="s">
        <v>1867</v>
      </c>
      <c r="CT2" s="3" t="s">
        <v>1868</v>
      </c>
      <c r="CU2" s="4" t="s">
        <v>1869</v>
      </c>
      <c r="CV2" s="4" t="s">
        <v>1870</v>
      </c>
      <c r="CW2" s="3" t="s">
        <v>1871</v>
      </c>
      <c r="CX2" s="4" t="s">
        <v>1872</v>
      </c>
      <c r="CY2" s="4" t="s">
        <v>1873</v>
      </c>
      <c r="CZ2" s="3" t="s">
        <v>1874</v>
      </c>
      <c r="DA2" s="4" t="s">
        <v>1875</v>
      </c>
      <c r="DB2" s="4" t="s">
        <v>1876</v>
      </c>
      <c r="DC2" s="3" t="s">
        <v>1877</v>
      </c>
      <c r="DD2" s="4" t="s">
        <v>1878</v>
      </c>
      <c r="DE2" s="4" t="s">
        <v>1879</v>
      </c>
      <c r="DF2" s="3" t="s">
        <v>1880</v>
      </c>
      <c r="DG2" s="4" t="s">
        <v>1881</v>
      </c>
      <c r="DH2" s="3" t="s">
        <v>1882</v>
      </c>
      <c r="DI2" s="3" t="s">
        <v>1883</v>
      </c>
      <c r="DJ2" s="4" t="s">
        <v>1884</v>
      </c>
      <c r="DK2" s="4" t="s">
        <v>1885</v>
      </c>
      <c r="DL2" s="3" t="s">
        <v>1886</v>
      </c>
      <c r="DM2" s="4" t="s">
        <v>1887</v>
      </c>
      <c r="DN2" s="4" t="s">
        <v>1888</v>
      </c>
      <c r="DO2" s="3" t="s">
        <v>1889</v>
      </c>
      <c r="DP2" s="4" t="s">
        <v>1890</v>
      </c>
      <c r="DQ2" s="4" t="s">
        <v>1891</v>
      </c>
      <c r="DR2" s="3" t="s">
        <v>1892</v>
      </c>
      <c r="DS2" s="4" t="s">
        <v>1893</v>
      </c>
      <c r="DT2" s="4" t="s">
        <v>1894</v>
      </c>
      <c r="DU2" s="3" t="s">
        <v>1895</v>
      </c>
      <c r="DV2" s="4" t="s">
        <v>1896</v>
      </c>
      <c r="DW2" s="4" t="s">
        <v>1897</v>
      </c>
      <c r="DX2" s="4" t="s">
        <v>1898</v>
      </c>
      <c r="DY2" s="4" t="s">
        <v>1899</v>
      </c>
      <c r="DZ2" s="4" t="s">
        <v>1900</v>
      </c>
      <c r="EA2" s="3" t="s">
        <v>1863</v>
      </c>
      <c r="EB2" s="4" t="s">
        <v>1864</v>
      </c>
      <c r="EC2" s="4" t="s">
        <v>199</v>
      </c>
      <c r="ED2" s="3" t="s">
        <v>200</v>
      </c>
      <c r="EE2" s="4" t="s">
        <v>201</v>
      </c>
      <c r="EF2" s="4" t="s">
        <v>202</v>
      </c>
      <c r="EG2" s="3" t="s">
        <v>203</v>
      </c>
      <c r="EH2" s="4" t="s">
        <v>204</v>
      </c>
      <c r="EI2" s="3" t="s">
        <v>205</v>
      </c>
      <c r="EJ2" s="3" t="s">
        <v>206</v>
      </c>
      <c r="EK2" s="4" t="s">
        <v>207</v>
      </c>
      <c r="EL2" s="3" t="s">
        <v>208</v>
      </c>
      <c r="EM2" s="3" t="s">
        <v>209</v>
      </c>
      <c r="EN2" s="4" t="s">
        <v>210</v>
      </c>
      <c r="EO2" s="3" t="s">
        <v>211</v>
      </c>
      <c r="EP2" s="3" t="s">
        <v>212</v>
      </c>
      <c r="EQ2" s="4" t="s">
        <v>213</v>
      </c>
      <c r="ER2" s="3" t="s">
        <v>214</v>
      </c>
      <c r="ES2" s="3" t="s">
        <v>215</v>
      </c>
      <c r="ET2" s="3" t="s">
        <v>216</v>
      </c>
      <c r="EU2" s="3" t="s">
        <v>217</v>
      </c>
      <c r="EV2" s="3" t="s">
        <v>218</v>
      </c>
      <c r="EW2" s="3" t="s">
        <v>219</v>
      </c>
      <c r="EX2" s="3" t="s">
        <v>220</v>
      </c>
      <c r="EY2" s="3" t="s">
        <v>221</v>
      </c>
      <c r="EZ2" s="3" t="s">
        <v>222</v>
      </c>
      <c r="FA2" s="3" t="s">
        <v>223</v>
      </c>
      <c r="FB2" s="3" t="s">
        <v>224</v>
      </c>
      <c r="FC2" s="3" t="s">
        <v>225</v>
      </c>
      <c r="FD2" s="3" t="s">
        <v>226</v>
      </c>
      <c r="FE2" s="3" t="s">
        <v>227</v>
      </c>
      <c r="FF2" s="3" t="s">
        <v>228</v>
      </c>
      <c r="FG2" s="3" t="s">
        <v>229</v>
      </c>
      <c r="FH2" s="3" t="s">
        <v>230</v>
      </c>
      <c r="FI2" s="4" t="s">
        <v>231</v>
      </c>
      <c r="FJ2" s="4" t="s">
        <v>232</v>
      </c>
      <c r="FK2" s="3" t="s">
        <v>233</v>
      </c>
      <c r="FL2" s="4" t="s">
        <v>234</v>
      </c>
      <c r="FM2" s="4" t="s">
        <v>235</v>
      </c>
      <c r="FN2" s="3" t="s">
        <v>236</v>
      </c>
      <c r="FO2" s="4" t="s">
        <v>237</v>
      </c>
      <c r="FP2" s="4" t="s">
        <v>238</v>
      </c>
      <c r="FQ2" s="3" t="s">
        <v>239</v>
      </c>
      <c r="FR2" s="4" t="s">
        <v>240</v>
      </c>
      <c r="FS2" s="3" t="s">
        <v>241</v>
      </c>
      <c r="FT2" s="3" t="s">
        <v>242</v>
      </c>
      <c r="FU2" s="4" t="s">
        <v>243</v>
      </c>
      <c r="FV2" s="3" t="s">
        <v>244</v>
      </c>
      <c r="FW2" s="3" t="s">
        <v>245</v>
      </c>
      <c r="FX2" s="4" t="s">
        <v>246</v>
      </c>
      <c r="FY2" s="3" t="s">
        <v>247</v>
      </c>
      <c r="FZ2" s="3" t="s">
        <v>248</v>
      </c>
      <c r="GA2" s="4" t="s">
        <v>249</v>
      </c>
      <c r="GB2" s="4" t="s">
        <v>250</v>
      </c>
      <c r="GC2" s="3" t="s">
        <v>251</v>
      </c>
      <c r="GD2" s="4" t="s">
        <v>252</v>
      </c>
      <c r="GE2" s="4" t="s">
        <v>253</v>
      </c>
      <c r="GF2" s="3" t="s">
        <v>254</v>
      </c>
      <c r="GG2" s="4" t="s">
        <v>255</v>
      </c>
      <c r="GH2" s="4" t="s">
        <v>256</v>
      </c>
      <c r="GI2" s="3" t="s">
        <v>257</v>
      </c>
      <c r="GJ2" s="4" t="s">
        <v>258</v>
      </c>
      <c r="GK2" s="4" t="s">
        <v>259</v>
      </c>
      <c r="GL2" s="3" t="s">
        <v>260</v>
      </c>
      <c r="GM2" s="4" t="s">
        <v>261</v>
      </c>
      <c r="GN2" s="4" t="s">
        <v>262</v>
      </c>
      <c r="GO2" s="3" t="s">
        <v>263</v>
      </c>
      <c r="GP2" s="4" t="s">
        <v>264</v>
      </c>
      <c r="GQ2" s="4" t="s">
        <v>265</v>
      </c>
      <c r="GR2" s="4" t="s">
        <v>266</v>
      </c>
      <c r="GS2" s="4" t="s">
        <v>267</v>
      </c>
      <c r="GT2" s="4" t="s">
        <v>268</v>
      </c>
      <c r="GU2" s="88" t="s">
        <v>1972</v>
      </c>
      <c r="GV2" s="88" t="s">
        <v>1973</v>
      </c>
      <c r="GW2" s="88" t="s">
        <v>1970</v>
      </c>
      <c r="GX2" s="88" t="s">
        <v>1971</v>
      </c>
      <c r="GY2" s="88" t="s">
        <v>1974</v>
      </c>
      <c r="GZ2" s="88" t="s">
        <v>1975</v>
      </c>
      <c r="HA2" s="88" t="s">
        <v>1976</v>
      </c>
      <c r="HB2" s="88" t="s">
        <v>1977</v>
      </c>
      <c r="HC2" s="88" t="s">
        <v>1978</v>
      </c>
      <c r="HD2" s="88" t="s">
        <v>1979</v>
      </c>
      <c r="HE2" s="62" t="s">
        <v>2013</v>
      </c>
      <c r="HF2" s="62" t="s">
        <v>2014</v>
      </c>
      <c r="HG2" s="4" t="s">
        <v>1988</v>
      </c>
      <c r="HH2" s="4" t="s">
        <v>1989</v>
      </c>
      <c r="HI2" s="21"/>
    </row>
    <row r="3" spans="1:217" hidden="1">
      <c r="A3" s="5">
        <v>1</v>
      </c>
      <c r="B3" s="6">
        <v>1</v>
      </c>
      <c r="C3" s="7">
        <v>137</v>
      </c>
      <c r="D3" s="111" t="s">
        <v>7</v>
      </c>
      <c r="E3" s="13">
        <v>952143211</v>
      </c>
      <c r="F3" s="9">
        <f t="shared" ref="F3" si="0">E3</f>
        <v>952143211</v>
      </c>
      <c r="G3" s="94">
        <v>43506</v>
      </c>
      <c r="H3" s="94">
        <v>43889</v>
      </c>
      <c r="I3" s="94">
        <v>44560</v>
      </c>
      <c r="J3" s="9">
        <v>396693905.26666665</v>
      </c>
      <c r="K3" s="9">
        <v>467568730</v>
      </c>
      <c r="L3" s="9">
        <f>W3+Z3+AC3+AF3+AI3+AL3+AO3+AR3+AU3+AX3+BA3+BD3</f>
        <v>291831149</v>
      </c>
      <c r="M3" s="9">
        <f>F3-J3-L3</f>
        <v>263618156.73333335</v>
      </c>
      <c r="N3" s="18">
        <v>694248953.84210527</v>
      </c>
      <c r="O3" s="18">
        <v>334408444.51426345</v>
      </c>
      <c r="P3" s="18">
        <f>BG3+BJ3+BM3+BP3+BS3+BV3+BY3+CB3+CE3+CH3+CK3+CN3</f>
        <v>292542859.74214172</v>
      </c>
      <c r="Q3" s="18">
        <f t="shared" ref="Q3:Q34" si="1">E3-N3-P3</f>
        <v>-34648602.584246993</v>
      </c>
      <c r="R3" s="18">
        <v>813724055.04500008</v>
      </c>
      <c r="S3" s="18">
        <v>659536506.1500001</v>
      </c>
      <c r="T3" s="18">
        <f>R3-S3</f>
        <v>154187548.89499998</v>
      </c>
      <c r="U3" s="18">
        <f>CQ3+CT3+CW3+CZ3+DC3+DF3+DI3+DL3+DO3+DR3+DU3+DX3</f>
        <v>284996869.48309994</v>
      </c>
      <c r="V3" s="18">
        <f t="shared" ref="V3:V66" si="2">R3-S3-U3</f>
        <v>-130809320.58809996</v>
      </c>
      <c r="W3" s="125">
        <v>75084916</v>
      </c>
      <c r="X3" s="125"/>
      <c r="Y3" s="125">
        <v>0</v>
      </c>
      <c r="Z3" s="125">
        <v>85461330</v>
      </c>
      <c r="AA3" s="125"/>
      <c r="AB3" s="125">
        <v>50310527.287618995</v>
      </c>
      <c r="AC3" s="125">
        <v>69310532</v>
      </c>
      <c r="AD3" s="125"/>
      <c r="AE3" s="125">
        <v>19434003.543037176</v>
      </c>
      <c r="AF3" s="125">
        <v>61974371</v>
      </c>
      <c r="AG3" s="125"/>
      <c r="AH3" s="125">
        <v>10662740.418867588</v>
      </c>
      <c r="AI3" s="125"/>
      <c r="AJ3" s="125"/>
      <c r="AK3" s="125">
        <v>24304667.590476274</v>
      </c>
      <c r="AL3" s="125"/>
      <c r="AM3" s="125"/>
      <c r="AN3" s="125">
        <v>44224249.609523654</v>
      </c>
      <c r="AO3" s="125"/>
      <c r="AP3" s="125"/>
      <c r="AQ3" s="125">
        <v>10646001.076190472</v>
      </c>
      <c r="AR3" s="125"/>
      <c r="AS3" s="125"/>
      <c r="AT3" s="125">
        <v>28488641.466666698</v>
      </c>
      <c r="AU3" s="126"/>
      <c r="AV3" s="126"/>
      <c r="AW3" s="125"/>
      <c r="AX3" s="126"/>
      <c r="AY3" s="126"/>
      <c r="AZ3" s="125"/>
      <c r="BA3" s="126"/>
      <c r="BB3" s="127"/>
      <c r="BC3" s="127"/>
      <c r="BD3" s="128"/>
      <c r="BE3" s="127"/>
      <c r="BF3" s="127"/>
      <c r="BG3" s="128">
        <v>22838996</v>
      </c>
      <c r="BH3" s="127"/>
      <c r="BI3" s="127">
        <v>19769311.48421073</v>
      </c>
      <c r="BJ3" s="128">
        <v>22422688</v>
      </c>
      <c r="BK3" s="127"/>
      <c r="BL3" s="127">
        <v>20147535.242105246</v>
      </c>
      <c r="BM3" s="127">
        <v>22006380</v>
      </c>
      <c r="BN3" s="127"/>
      <c r="BO3" s="127">
        <v>30592124.378947258</v>
      </c>
      <c r="BP3" s="127">
        <v>22915846.229578972</v>
      </c>
      <c r="BQ3" s="127"/>
      <c r="BR3" s="127">
        <v>18974402.863157988</v>
      </c>
      <c r="BS3" s="127">
        <v>22915846.229578972</v>
      </c>
      <c r="BT3" s="127"/>
      <c r="BU3" s="127">
        <v>32613422.17894733</v>
      </c>
      <c r="BV3" s="127">
        <v>22084153.770421028</v>
      </c>
      <c r="BW3" s="127"/>
      <c r="BX3" s="127">
        <v>-21561488.502036572</v>
      </c>
      <c r="BY3" s="127">
        <v>18723886</v>
      </c>
      <c r="BZ3" s="127"/>
      <c r="CA3" s="127">
        <v>19753972.231155753</v>
      </c>
      <c r="CB3" s="127">
        <v>55865838</v>
      </c>
      <c r="CC3" s="127"/>
      <c r="CD3" s="127">
        <v>31894556.733668327</v>
      </c>
      <c r="CE3" s="127">
        <v>18617689.010526098</v>
      </c>
      <c r="CF3" s="127"/>
      <c r="CG3" s="127"/>
      <c r="CH3" s="127">
        <v>25050200</v>
      </c>
      <c r="CI3" s="127"/>
      <c r="CJ3" s="127"/>
      <c r="CK3" s="127">
        <v>23849976.502036661</v>
      </c>
      <c r="CL3" s="127"/>
      <c r="CM3" s="127"/>
      <c r="CN3" s="127">
        <v>15251360</v>
      </c>
      <c r="CO3" s="127"/>
      <c r="CP3" s="127"/>
      <c r="CQ3" s="128">
        <v>21697046.199999999</v>
      </c>
      <c r="CR3" s="127"/>
      <c r="CS3" s="127">
        <v>18780845.910000026</v>
      </c>
      <c r="CT3" s="128">
        <v>21301553.599999998</v>
      </c>
      <c r="CU3" s="127"/>
      <c r="CV3" s="127">
        <v>19140158.479999974</v>
      </c>
      <c r="CW3" s="127">
        <v>20906061</v>
      </c>
      <c r="CX3" s="127"/>
      <c r="CY3" s="127">
        <v>29062518.159999996</v>
      </c>
      <c r="CZ3" s="127">
        <v>21770053.918100022</v>
      </c>
      <c r="DA3" s="127"/>
      <c r="DB3" s="127">
        <v>18025682.719999999</v>
      </c>
      <c r="DC3" s="127">
        <v>21770053.918100022</v>
      </c>
      <c r="DD3" s="127"/>
      <c r="DE3" s="127">
        <v>30982751.070000008</v>
      </c>
      <c r="DF3" s="127">
        <v>20979946.081899974</v>
      </c>
      <c r="DG3" s="127"/>
      <c r="DH3" s="127">
        <v>15281877.689999998</v>
      </c>
      <c r="DI3" s="127">
        <v>18630266.570000004</v>
      </c>
      <c r="DJ3" s="127"/>
      <c r="DK3" s="127">
        <v>19655202.370000005</v>
      </c>
      <c r="DL3" s="127">
        <v>55586508.81000001</v>
      </c>
      <c r="DM3" s="127"/>
      <c r="DN3" s="127">
        <v>31735083.949999988</v>
      </c>
      <c r="DO3" s="127">
        <v>18524600.565473471</v>
      </c>
      <c r="DP3" s="127"/>
      <c r="DQ3" s="127"/>
      <c r="DR3" s="127">
        <v>24924949.000000004</v>
      </c>
      <c r="DS3" s="127"/>
      <c r="DT3" s="127"/>
      <c r="DU3" s="127">
        <v>23730726.619526483</v>
      </c>
      <c r="DV3" s="127"/>
      <c r="DW3" s="127"/>
      <c r="DX3" s="127">
        <v>15175103.200000003</v>
      </c>
      <c r="DY3" s="127"/>
      <c r="DZ3" s="127"/>
      <c r="EA3" s="127"/>
      <c r="EB3" s="127"/>
      <c r="EC3" s="125">
        <v>25000000</v>
      </c>
      <c r="ED3" s="125">
        <v>20015585</v>
      </c>
      <c r="EE3" s="125"/>
      <c r="EF3" s="125">
        <v>50000000</v>
      </c>
      <c r="EG3" s="125">
        <v>51832579</v>
      </c>
      <c r="EH3" s="125"/>
      <c r="EI3" s="125">
        <v>10772469.300000001</v>
      </c>
      <c r="EJ3" s="125">
        <v>70579821</v>
      </c>
      <c r="EK3" s="125"/>
      <c r="EL3" s="125">
        <v>0</v>
      </c>
      <c r="EM3" s="125">
        <v>79933711</v>
      </c>
      <c r="EN3" s="125"/>
      <c r="EO3" s="125">
        <v>6648903.3899999997</v>
      </c>
      <c r="EP3" s="125">
        <v>65151900</v>
      </c>
      <c r="EQ3" s="125"/>
      <c r="ER3" s="125">
        <v>6863669.1900000004</v>
      </c>
      <c r="ES3" s="125">
        <v>58255909</v>
      </c>
      <c r="ET3" s="125"/>
      <c r="EU3" s="125">
        <v>9837711.4400000013</v>
      </c>
      <c r="EV3" s="125"/>
      <c r="EW3" s="125"/>
      <c r="EX3" s="125">
        <v>9105384.6999999993</v>
      </c>
      <c r="EY3" s="125"/>
      <c r="EZ3" s="125"/>
      <c r="FA3" s="125"/>
      <c r="FB3" s="125"/>
      <c r="FC3" s="125"/>
      <c r="FD3" s="125"/>
      <c r="FE3" s="125"/>
      <c r="FF3" s="125"/>
      <c r="FG3" s="125"/>
      <c r="FH3" s="125"/>
      <c r="FI3" s="125"/>
      <c r="FJ3" s="125"/>
      <c r="FK3" s="125">
        <v>45618273</v>
      </c>
      <c r="FL3" s="125"/>
      <c r="FM3" s="125">
        <v>26015858.529999997</v>
      </c>
      <c r="FN3" s="125">
        <v>62358728</v>
      </c>
      <c r="FO3" s="125"/>
      <c r="FP3" s="125">
        <v>54449501.919999994</v>
      </c>
      <c r="FQ3" s="125">
        <v>50406693</v>
      </c>
      <c r="FR3" s="125"/>
      <c r="FS3" s="125">
        <v>40802330.630000003</v>
      </c>
      <c r="FT3" s="125">
        <v>35699328</v>
      </c>
      <c r="FU3" s="125"/>
      <c r="FV3" s="125">
        <v>15809069.619999994</v>
      </c>
      <c r="FW3" s="125">
        <v>31046838</v>
      </c>
      <c r="FX3" s="125"/>
      <c r="FY3" s="125">
        <v>24341305.660000004</v>
      </c>
      <c r="FZ3" s="125">
        <v>27940259</v>
      </c>
      <c r="GA3" s="125"/>
      <c r="GB3" s="125">
        <v>21640835.419999998</v>
      </c>
      <c r="GC3" s="125">
        <v>23249519</v>
      </c>
      <c r="GD3" s="125"/>
      <c r="GE3" s="125">
        <v>19615429.280000001</v>
      </c>
      <c r="GF3" s="125"/>
      <c r="GG3" s="125"/>
      <c r="GH3" s="125">
        <v>31076803.969999984</v>
      </c>
      <c r="GI3" s="125"/>
      <c r="GJ3" s="125"/>
      <c r="GK3" s="125"/>
      <c r="GL3" s="125"/>
      <c r="GM3" s="125"/>
      <c r="GN3" s="125"/>
      <c r="GO3" s="125"/>
      <c r="GP3" s="125"/>
      <c r="GQ3" s="125"/>
      <c r="GR3" s="125"/>
      <c r="GS3" s="125"/>
      <c r="GT3" s="125"/>
      <c r="GU3" s="10">
        <f>BI3+BL3+BO3+BR3+BU3+BX3+CA3+CD3+CG3+CJ3+CM3+CP3</f>
        <v>152183836.61015606</v>
      </c>
      <c r="GV3" s="10">
        <f>CE3+CH3+CK3+CN3</f>
        <v>82769225.512562752</v>
      </c>
      <c r="GW3" s="10">
        <f>Y3+AB3+AE3+AH3+AK3+AN3+AQ3+AT3+AW3+AZ3+BC3+BF3</f>
        <v>188070830.99238086</v>
      </c>
      <c r="GX3" s="10">
        <f>AR3+AU3+AX3+BA3+BD3</f>
        <v>0</v>
      </c>
      <c r="GY3" s="10">
        <f>CS3+CV3+CY3+DB3+DH3+DE3+DK3+DN3+DQ3+DT3+DW3+DZ3</f>
        <v>182664120.34999999</v>
      </c>
      <c r="GZ3" s="10">
        <f>DO3+DR3+DU3+DX3</f>
        <v>82355379.384999961</v>
      </c>
      <c r="HA3" s="10">
        <f>EC3+EF3+EI3+EL3+EO3+ER3+EU3+EX3+FA3+FD3+FG3+FJ3</f>
        <v>118228138.02</v>
      </c>
      <c r="HB3" s="10">
        <f>EV3+EY3+FB3+FE3+FH3</f>
        <v>0</v>
      </c>
      <c r="HC3" s="10">
        <f>FM3+FP3+FS3+FV3+FY3+GB3+GE3+GH3+GK3+GN3+GQ3+GT3</f>
        <v>233751135.02999997</v>
      </c>
      <c r="HD3" s="54">
        <f>GF3+GI3+GL3+GO3+GR3</f>
        <v>0</v>
      </c>
      <c r="HE3" s="54">
        <v>393741113.38</v>
      </c>
      <c r="HF3" s="54">
        <v>50517585.419999994</v>
      </c>
      <c r="HG3" s="55" t="s">
        <v>1990</v>
      </c>
      <c r="HH3" s="55" t="s">
        <v>2052</v>
      </c>
      <c r="HI3" s="21"/>
    </row>
    <row r="4" spans="1:217" hidden="1">
      <c r="A4" s="5">
        <v>1</v>
      </c>
      <c r="B4" s="6">
        <v>2</v>
      </c>
      <c r="C4" s="7">
        <v>94</v>
      </c>
      <c r="D4" s="8" t="s">
        <v>8</v>
      </c>
      <c r="E4" s="13">
        <v>1611128362.4600101</v>
      </c>
      <c r="F4" s="9">
        <f>E4</f>
        <v>1611128362.4600101</v>
      </c>
      <c r="G4" s="94">
        <v>44012</v>
      </c>
      <c r="H4" s="94">
        <v>44195</v>
      </c>
      <c r="I4" s="94">
        <v>44499</v>
      </c>
      <c r="J4" s="9">
        <v>1595304469.5999999</v>
      </c>
      <c r="K4" s="9" t="s">
        <v>2115</v>
      </c>
      <c r="L4" s="9">
        <f t="shared" ref="L4:L66" si="3">W4+Z4+AC4+AF4+AI4+AL4+AO4+AR4+AU4+AX4+BA4+BD4</f>
        <v>0</v>
      </c>
      <c r="M4" s="9">
        <f t="shared" ref="M4:M66" si="4">F4-J4-L4</f>
        <v>15823892.860010147</v>
      </c>
      <c r="N4" s="18">
        <v>1611128362.4600101</v>
      </c>
      <c r="O4" s="18">
        <v>40179084.558995008</v>
      </c>
      <c r="P4" s="18">
        <f>BG4+BJ4+BM4+BP4+BS4+BV4+BY4+CB4+CE4+CH4+CK4+CN4</f>
        <v>0</v>
      </c>
      <c r="Q4" s="18">
        <f t="shared" si="1"/>
        <v>0</v>
      </c>
      <c r="R4" s="18">
        <v>1191147145</v>
      </c>
      <c r="S4" s="18">
        <v>1199577796.4909</v>
      </c>
      <c r="T4" s="18">
        <f t="shared" ref="T4:T67" si="5">R4-S4</f>
        <v>-8430651.4909000397</v>
      </c>
      <c r="U4" s="18">
        <f t="shared" ref="U4:U67" si="6">CQ4+CT4+CW4+CZ4+DC4+DF4+DI4+DL4+DO4+DR4+DU4+DX4</f>
        <v>0</v>
      </c>
      <c r="V4" s="18">
        <f t="shared" si="2"/>
        <v>-8430651.4909000397</v>
      </c>
      <c r="W4" s="125"/>
      <c r="X4" s="125"/>
      <c r="Y4" s="125">
        <v>0</v>
      </c>
      <c r="Z4" s="125"/>
      <c r="AA4" s="125"/>
      <c r="AB4" s="125">
        <v>0</v>
      </c>
      <c r="AC4" s="125"/>
      <c r="AD4" s="125"/>
      <c r="AE4" s="125">
        <v>0</v>
      </c>
      <c r="AF4" s="125"/>
      <c r="AG4" s="125"/>
      <c r="AH4" s="125">
        <v>0</v>
      </c>
      <c r="AI4" s="125"/>
      <c r="AJ4" s="125"/>
      <c r="AK4" s="125">
        <v>0</v>
      </c>
      <c r="AL4" s="125"/>
      <c r="AM4" s="125"/>
      <c r="AN4" s="125">
        <v>0</v>
      </c>
      <c r="AO4" s="125"/>
      <c r="AP4" s="125"/>
      <c r="AQ4" s="125">
        <v>0</v>
      </c>
      <c r="AR4" s="125"/>
      <c r="AS4" s="125"/>
      <c r="AT4" s="125">
        <v>0</v>
      </c>
      <c r="AU4" s="126"/>
      <c r="AV4" s="126"/>
      <c r="AW4" s="125"/>
      <c r="AX4" s="126"/>
      <c r="AY4" s="126"/>
      <c r="AZ4" s="125"/>
      <c r="BA4" s="126"/>
      <c r="BB4" s="127"/>
      <c r="BC4" s="127"/>
      <c r="BD4" s="128"/>
      <c r="BE4" s="127"/>
      <c r="BF4" s="127"/>
      <c r="BG4" s="128">
        <v>0</v>
      </c>
      <c r="BH4" s="127"/>
      <c r="BI4" s="127">
        <v>0</v>
      </c>
      <c r="BJ4" s="128">
        <v>0</v>
      </c>
      <c r="BK4" s="127"/>
      <c r="BL4" s="127">
        <v>0</v>
      </c>
      <c r="BM4" s="127">
        <v>0</v>
      </c>
      <c r="BN4" s="127"/>
      <c r="BO4" s="127">
        <v>0</v>
      </c>
      <c r="BP4" s="127">
        <v>0</v>
      </c>
      <c r="BQ4" s="127"/>
      <c r="BR4" s="127">
        <v>0</v>
      </c>
      <c r="BS4" s="127">
        <v>0</v>
      </c>
      <c r="BT4" s="127"/>
      <c r="BU4" s="127">
        <v>0</v>
      </c>
      <c r="BV4" s="127">
        <v>0</v>
      </c>
      <c r="BW4" s="127"/>
      <c r="BX4" s="127">
        <v>0</v>
      </c>
      <c r="BY4" s="127">
        <v>0</v>
      </c>
      <c r="BZ4" s="127"/>
      <c r="CA4" s="127">
        <v>0</v>
      </c>
      <c r="CB4" s="127">
        <v>0</v>
      </c>
      <c r="CC4" s="127"/>
      <c r="CD4" s="127">
        <v>0</v>
      </c>
      <c r="CE4" s="127">
        <v>0</v>
      </c>
      <c r="CF4" s="127"/>
      <c r="CG4" s="127"/>
      <c r="CH4" s="127">
        <v>0</v>
      </c>
      <c r="CI4" s="127"/>
      <c r="CJ4" s="127"/>
      <c r="CK4" s="127">
        <v>0</v>
      </c>
      <c r="CL4" s="127"/>
      <c r="CM4" s="127"/>
      <c r="CN4" s="127">
        <v>0</v>
      </c>
      <c r="CO4" s="127"/>
      <c r="CP4" s="127"/>
      <c r="CQ4" s="128">
        <v>0</v>
      </c>
      <c r="CR4" s="127"/>
      <c r="CS4" s="127">
        <v>0</v>
      </c>
      <c r="CT4" s="128">
        <v>0</v>
      </c>
      <c r="CU4" s="127"/>
      <c r="CV4" s="127">
        <v>0</v>
      </c>
      <c r="CW4" s="127">
        <v>0</v>
      </c>
      <c r="CX4" s="127"/>
      <c r="CY4" s="127">
        <v>0</v>
      </c>
      <c r="CZ4" s="127">
        <v>0</v>
      </c>
      <c r="DA4" s="127"/>
      <c r="DB4" s="127">
        <v>0</v>
      </c>
      <c r="DC4" s="127">
        <v>0</v>
      </c>
      <c r="DD4" s="127"/>
      <c r="DE4" s="127">
        <v>0</v>
      </c>
      <c r="DF4" s="127">
        <v>0</v>
      </c>
      <c r="DG4" s="127"/>
      <c r="DH4" s="127">
        <v>0</v>
      </c>
      <c r="DI4" s="127">
        <v>0</v>
      </c>
      <c r="DJ4" s="127"/>
      <c r="DK4" s="127">
        <v>0</v>
      </c>
      <c r="DL4" s="127">
        <v>0</v>
      </c>
      <c r="DM4" s="127"/>
      <c r="DN4" s="127">
        <v>0</v>
      </c>
      <c r="DO4" s="127">
        <v>0</v>
      </c>
      <c r="DP4" s="127"/>
      <c r="DQ4" s="127"/>
      <c r="DR4" s="127">
        <v>0</v>
      </c>
      <c r="DS4" s="127"/>
      <c r="DT4" s="127"/>
      <c r="DU4" s="127">
        <v>0</v>
      </c>
      <c r="DV4" s="127"/>
      <c r="DW4" s="127"/>
      <c r="DX4" s="127">
        <v>0</v>
      </c>
      <c r="DY4" s="127"/>
      <c r="DZ4" s="127"/>
      <c r="EA4" s="127"/>
      <c r="EB4" s="127"/>
      <c r="EC4" s="125">
        <v>0</v>
      </c>
      <c r="ED4" s="125"/>
      <c r="EE4" s="125"/>
      <c r="EF4" s="125">
        <v>0</v>
      </c>
      <c r="EG4" s="125"/>
      <c r="EH4" s="125"/>
      <c r="EI4" s="125">
        <v>0</v>
      </c>
      <c r="EJ4" s="125">
        <v>80000000</v>
      </c>
      <c r="EK4" s="125"/>
      <c r="EL4" s="125">
        <v>0</v>
      </c>
      <c r="EM4" s="125"/>
      <c r="EN4" s="125"/>
      <c r="EO4" s="125">
        <v>0</v>
      </c>
      <c r="EP4" s="125"/>
      <c r="EQ4" s="125"/>
      <c r="ER4" s="125">
        <v>0</v>
      </c>
      <c r="ES4" s="125"/>
      <c r="ET4" s="125"/>
      <c r="EU4" s="125">
        <v>0</v>
      </c>
      <c r="EV4" s="125"/>
      <c r="EW4" s="125"/>
      <c r="EX4" s="125">
        <v>0</v>
      </c>
      <c r="EY4" s="125"/>
      <c r="EZ4" s="125"/>
      <c r="FA4" s="125"/>
      <c r="FB4" s="125"/>
      <c r="FC4" s="125"/>
      <c r="FD4" s="125"/>
      <c r="FE4" s="125"/>
      <c r="FF4" s="125"/>
      <c r="FG4" s="125"/>
      <c r="FH4" s="125"/>
      <c r="FI4" s="125"/>
      <c r="FJ4" s="125"/>
      <c r="FK4" s="125"/>
      <c r="FL4" s="125"/>
      <c r="FM4" s="125">
        <v>2332594.7400000002</v>
      </c>
      <c r="FN4" s="125"/>
      <c r="FO4" s="125"/>
      <c r="FP4" s="125">
        <v>1083630.9100000001</v>
      </c>
      <c r="FQ4" s="125"/>
      <c r="FR4" s="125"/>
      <c r="FS4" s="125">
        <v>2974708.57</v>
      </c>
      <c r="FT4" s="125"/>
      <c r="FU4" s="125"/>
      <c r="FV4" s="125">
        <v>1840173.9199999997</v>
      </c>
      <c r="FW4" s="125"/>
      <c r="FX4" s="125"/>
      <c r="FY4" s="125">
        <v>896820.53000000014</v>
      </c>
      <c r="FZ4" s="125"/>
      <c r="GA4" s="125"/>
      <c r="GB4" s="125">
        <v>920335.0199999999</v>
      </c>
      <c r="GC4" s="125"/>
      <c r="GD4" s="125"/>
      <c r="GE4" s="125">
        <v>2159711.88</v>
      </c>
      <c r="GF4" s="125"/>
      <c r="GG4" s="125"/>
      <c r="GH4" s="125">
        <v>2321882.8899999997</v>
      </c>
      <c r="GI4" s="125"/>
      <c r="GJ4" s="125"/>
      <c r="GK4" s="125"/>
      <c r="GL4" s="125"/>
      <c r="GM4" s="125"/>
      <c r="GN4" s="125"/>
      <c r="GO4" s="125"/>
      <c r="GP4" s="125"/>
      <c r="GQ4" s="125"/>
      <c r="GR4" s="125"/>
      <c r="GS4" s="125"/>
      <c r="GT4" s="125"/>
      <c r="GU4" s="10">
        <f t="shared" ref="GU4:GU67" si="7">BI4+BL4+BO4+BR4+BU4+BX4+CA4+CD4+CG4+CJ4+CM4+CP4</f>
        <v>0</v>
      </c>
      <c r="GV4" s="10">
        <f t="shared" ref="GV4:GV67" si="8">CE4+CH4+CK4+CN4</f>
        <v>0</v>
      </c>
      <c r="GW4" s="10">
        <f t="shared" ref="GW4:GW67" si="9">Y4+AB4+AE4+AH4+AK4+AN4+AQ4+AT4+AW4+AZ4+BC4+BF4</f>
        <v>0</v>
      </c>
      <c r="GX4" s="10">
        <f t="shared" ref="GX4:GX67" si="10">AR4+AU4+AX4+BA4+BD4</f>
        <v>0</v>
      </c>
      <c r="GY4" s="10">
        <f t="shared" ref="GY4:GY67" si="11">CS4+CV4+CY4+DB4+DH4+DE4+DK4+DN4+DQ4+DT4+DW4+DZ4</f>
        <v>0</v>
      </c>
      <c r="GZ4" s="10">
        <f t="shared" ref="GZ4:GZ67" si="12">DO4+DR4+DU4+DX4</f>
        <v>0</v>
      </c>
      <c r="HA4" s="10">
        <f t="shared" ref="HA4:HA67" si="13">EC4+EF4+EI4+EL4+EO4+ER4+EU4+EX4+FA4+FD4+FG4+FJ4</f>
        <v>0</v>
      </c>
      <c r="HB4" s="10">
        <f t="shared" ref="HB4:HB67" si="14">EV4+EY4+FB4+FE4+FH4</f>
        <v>0</v>
      </c>
      <c r="HC4" s="10">
        <f t="shared" ref="HC4:HC67" si="15">FM4+FP4+FS4+FV4+FY4+GB4+GE4+GH4+GK4+GN4+GQ4+GT4</f>
        <v>14529858.460000001</v>
      </c>
      <c r="HD4" s="54">
        <f t="shared" ref="HD4:HD67" si="16">GF4+GI4+GL4+GO4+GR4</f>
        <v>0</v>
      </c>
      <c r="HE4" s="54">
        <v>1116231177.7399991</v>
      </c>
      <c r="HF4" s="54">
        <v>12483216.709999999</v>
      </c>
      <c r="HG4" s="55" t="s">
        <v>1990</v>
      </c>
      <c r="HH4" s="55" t="s">
        <v>2053</v>
      </c>
      <c r="HI4" s="21"/>
    </row>
    <row r="5" spans="1:217" hidden="1">
      <c r="A5" s="5">
        <v>1</v>
      </c>
      <c r="B5" s="6">
        <v>3</v>
      </c>
      <c r="C5" s="7">
        <v>92</v>
      </c>
      <c r="D5" s="111" t="s">
        <v>9</v>
      </c>
      <c r="E5" s="13">
        <v>1145187121</v>
      </c>
      <c r="F5" s="9">
        <f t="shared" ref="F5:F68" si="17">E5</f>
        <v>1145187121</v>
      </c>
      <c r="G5" s="94">
        <v>44402</v>
      </c>
      <c r="H5" s="94">
        <v>44311</v>
      </c>
      <c r="I5" s="94">
        <v>44499</v>
      </c>
      <c r="J5" s="9">
        <v>1094994059.5523808</v>
      </c>
      <c r="K5" s="9">
        <v>15171220</v>
      </c>
      <c r="L5" s="9">
        <f t="shared" si="3"/>
        <v>24651609.458384991</v>
      </c>
      <c r="M5" s="9">
        <f t="shared" si="4"/>
        <v>25541451.989234209</v>
      </c>
      <c r="N5" s="18">
        <v>1114207784.1831219</v>
      </c>
      <c r="O5" s="18">
        <v>23901233.697547913</v>
      </c>
      <c r="P5" s="18">
        <f t="shared" ref="P5:P67" si="18">BG5+BJ5+BM5+BP5+BS5+BV5+BY5+CB5+CE5+CH5+CK5+CN5</f>
        <v>10397867.712366581</v>
      </c>
      <c r="Q5" s="18">
        <f t="shared" si="1"/>
        <v>20581469.104511499</v>
      </c>
      <c r="R5" s="18">
        <v>1069487525.4666698</v>
      </c>
      <c r="S5" s="18">
        <v>1063500266.6138</v>
      </c>
      <c r="T5" s="18">
        <f t="shared" si="5"/>
        <v>5987258.8528697491</v>
      </c>
      <c r="U5" s="18">
        <f t="shared" si="6"/>
        <v>9753199.9141998515</v>
      </c>
      <c r="V5" s="18">
        <f t="shared" si="2"/>
        <v>-3765941.0613301024</v>
      </c>
      <c r="W5" s="125"/>
      <c r="X5" s="125"/>
      <c r="Y5" s="125">
        <v>0</v>
      </c>
      <c r="Z5" s="125"/>
      <c r="AA5" s="125"/>
      <c r="AB5" s="125">
        <v>0</v>
      </c>
      <c r="AC5" s="125"/>
      <c r="AD5" s="125"/>
      <c r="AE5" s="125">
        <v>0</v>
      </c>
      <c r="AF5" s="125"/>
      <c r="AG5" s="125"/>
      <c r="AH5" s="125">
        <v>0</v>
      </c>
      <c r="AI5" s="125"/>
      <c r="AJ5" s="125"/>
      <c r="AK5" s="125">
        <v>0</v>
      </c>
      <c r="AL5" s="125">
        <v>24651609.458384991</v>
      </c>
      <c r="AM5" s="125"/>
      <c r="AN5" s="125">
        <v>0</v>
      </c>
      <c r="AO5" s="125"/>
      <c r="AP5" s="125"/>
      <c r="AQ5" s="125">
        <v>0</v>
      </c>
      <c r="AR5" s="125"/>
      <c r="AS5" s="125"/>
      <c r="AT5" s="125">
        <v>0</v>
      </c>
      <c r="AU5" s="126"/>
      <c r="AV5" s="126"/>
      <c r="AW5" s="125"/>
      <c r="AX5" s="126"/>
      <c r="AY5" s="126"/>
      <c r="AZ5" s="125"/>
      <c r="BA5" s="126"/>
      <c r="BB5" s="127"/>
      <c r="BC5" s="127"/>
      <c r="BD5" s="128"/>
      <c r="BE5" s="127"/>
      <c r="BF5" s="127"/>
      <c r="BG5" s="128"/>
      <c r="BH5" s="127"/>
      <c r="BI5" s="127">
        <v>9247577.4382972717</v>
      </c>
      <c r="BJ5" s="128"/>
      <c r="BK5" s="127"/>
      <c r="BL5" s="127">
        <v>5015743.1601212025</v>
      </c>
      <c r="BM5" s="127"/>
      <c r="BN5" s="127"/>
      <c r="BO5" s="127">
        <v>366532.78228783607</v>
      </c>
      <c r="BP5" s="127"/>
      <c r="BQ5" s="127"/>
      <c r="BR5" s="127">
        <v>250011.09182024002</v>
      </c>
      <c r="BS5" s="127"/>
      <c r="BT5" s="127"/>
      <c r="BU5" s="127">
        <v>201722.43599963188</v>
      </c>
      <c r="BV5" s="127"/>
      <c r="BW5" s="127"/>
      <c r="BX5" s="127">
        <v>5499882.1959853172</v>
      </c>
      <c r="BY5" s="127">
        <v>0</v>
      </c>
      <c r="BZ5" s="127"/>
      <c r="CA5" s="127">
        <v>178274.01918983459</v>
      </c>
      <c r="CB5" s="127">
        <v>0</v>
      </c>
      <c r="CC5" s="127"/>
      <c r="CD5" s="127">
        <v>-2254223.6886994839</v>
      </c>
      <c r="CE5" s="127">
        <v>10397867.712366581</v>
      </c>
      <c r="CF5" s="127"/>
      <c r="CG5" s="127"/>
      <c r="CH5" s="127">
        <v>0</v>
      </c>
      <c r="CI5" s="127"/>
      <c r="CJ5" s="127"/>
      <c r="CK5" s="127">
        <v>0</v>
      </c>
      <c r="CL5" s="127"/>
      <c r="CM5" s="127"/>
      <c r="CN5" s="127">
        <v>0</v>
      </c>
      <c r="CO5" s="127"/>
      <c r="CP5" s="127"/>
      <c r="CQ5" s="128">
        <v>0</v>
      </c>
      <c r="CR5" s="127"/>
      <c r="CS5" s="127">
        <v>-4907606.7400000021</v>
      </c>
      <c r="CT5" s="128">
        <v>0</v>
      </c>
      <c r="CU5" s="127"/>
      <c r="CV5" s="127">
        <v>4726159.200000002</v>
      </c>
      <c r="CW5" s="127">
        <v>0</v>
      </c>
      <c r="CX5" s="127"/>
      <c r="CY5" s="127">
        <v>345371.01</v>
      </c>
      <c r="CZ5" s="127">
        <v>0</v>
      </c>
      <c r="DA5" s="127"/>
      <c r="DB5" s="127">
        <v>235576.7</v>
      </c>
      <c r="DC5" s="127">
        <v>0</v>
      </c>
      <c r="DD5" s="127"/>
      <c r="DE5" s="127">
        <v>190075.98999999993</v>
      </c>
      <c r="DF5" s="127">
        <v>0</v>
      </c>
      <c r="DG5" s="127"/>
      <c r="DH5" s="127">
        <v>342476.81000000006</v>
      </c>
      <c r="DI5" s="127">
        <v>0</v>
      </c>
      <c r="DJ5" s="127"/>
      <c r="DK5" s="127">
        <v>167221.03000000003</v>
      </c>
      <c r="DL5" s="127">
        <v>0</v>
      </c>
      <c r="DM5" s="127"/>
      <c r="DN5" s="127">
        <v>-2114461.8199999998</v>
      </c>
      <c r="DO5" s="127">
        <v>9753199.9141998515</v>
      </c>
      <c r="DP5" s="127"/>
      <c r="DQ5" s="127"/>
      <c r="DR5" s="127">
        <v>0</v>
      </c>
      <c r="DS5" s="127"/>
      <c r="DT5" s="127"/>
      <c r="DU5" s="127">
        <v>0</v>
      </c>
      <c r="DV5" s="127"/>
      <c r="DW5" s="127"/>
      <c r="DX5" s="127">
        <v>0</v>
      </c>
      <c r="DY5" s="127"/>
      <c r="DZ5" s="127"/>
      <c r="EA5" s="127"/>
      <c r="EB5" s="127"/>
      <c r="EC5" s="125">
        <v>0</v>
      </c>
      <c r="ED5" s="125">
        <v>0</v>
      </c>
      <c r="EE5" s="125"/>
      <c r="EF5" s="125">
        <v>0</v>
      </c>
      <c r="EG5" s="125">
        <v>0</v>
      </c>
      <c r="EH5" s="125"/>
      <c r="EI5" s="125">
        <v>0</v>
      </c>
      <c r="EJ5" s="125">
        <v>0</v>
      </c>
      <c r="EK5" s="125"/>
      <c r="EL5" s="125">
        <v>0</v>
      </c>
      <c r="EM5" s="125">
        <v>0</v>
      </c>
      <c r="EN5" s="125"/>
      <c r="EO5" s="125">
        <v>0</v>
      </c>
      <c r="EP5" s="125">
        <v>0</v>
      </c>
      <c r="EQ5" s="125"/>
      <c r="ER5" s="125">
        <v>0</v>
      </c>
      <c r="ES5" s="125">
        <v>0</v>
      </c>
      <c r="ET5" s="125"/>
      <c r="EU5" s="125">
        <v>0</v>
      </c>
      <c r="EV5" s="125">
        <v>0</v>
      </c>
      <c r="EW5" s="125"/>
      <c r="EX5" s="125">
        <v>2231188</v>
      </c>
      <c r="EY5" s="125">
        <v>3717520.4180253693</v>
      </c>
      <c r="EZ5" s="125"/>
      <c r="FA5" s="125"/>
      <c r="FB5" s="125">
        <v>4956693.890700493</v>
      </c>
      <c r="FC5" s="125"/>
      <c r="FD5" s="125"/>
      <c r="FE5" s="125">
        <v>7435040.8360507386</v>
      </c>
      <c r="FF5" s="125"/>
      <c r="FG5" s="125"/>
      <c r="FH5" s="125">
        <v>4956693.890700493</v>
      </c>
      <c r="FI5" s="125"/>
      <c r="FJ5" s="125"/>
      <c r="FK5" s="125">
        <v>0</v>
      </c>
      <c r="FL5" s="125"/>
      <c r="FM5" s="125">
        <v>1132756</v>
      </c>
      <c r="FN5" s="125">
        <v>0</v>
      </c>
      <c r="FO5" s="125"/>
      <c r="FP5" s="125">
        <v>5574874.0799999991</v>
      </c>
      <c r="FQ5" s="125">
        <v>0</v>
      </c>
      <c r="FR5" s="125"/>
      <c r="FS5" s="125">
        <v>1712510.3399999999</v>
      </c>
      <c r="FT5" s="125">
        <v>0</v>
      </c>
      <c r="FU5" s="125"/>
      <c r="FV5" s="125">
        <v>1288613.1800000002</v>
      </c>
      <c r="FW5" s="125">
        <v>0</v>
      </c>
      <c r="FX5" s="125"/>
      <c r="FY5" s="125">
        <v>386671.12000000005</v>
      </c>
      <c r="FZ5" s="125">
        <v>0</v>
      </c>
      <c r="GA5" s="125"/>
      <c r="GB5" s="125">
        <v>3155028.99</v>
      </c>
      <c r="GC5" s="125">
        <v>0</v>
      </c>
      <c r="GD5" s="125"/>
      <c r="GE5" s="125">
        <v>123582.31</v>
      </c>
      <c r="GF5" s="125">
        <v>2788140.3135190266</v>
      </c>
      <c r="GG5" s="125"/>
      <c r="GH5" s="125">
        <v>387182.8</v>
      </c>
      <c r="GI5" s="125">
        <v>3717520.4180253698</v>
      </c>
      <c r="GJ5" s="125"/>
      <c r="GK5" s="125"/>
      <c r="GL5" s="125">
        <v>5576280.6270380532</v>
      </c>
      <c r="GM5" s="125"/>
      <c r="GN5" s="125"/>
      <c r="GO5" s="125">
        <v>3717520.4180253698</v>
      </c>
      <c r="GP5" s="125"/>
      <c r="GQ5" s="125"/>
      <c r="GR5" s="125">
        <v>2788140.3135190266</v>
      </c>
      <c r="GS5" s="125"/>
      <c r="GT5" s="125"/>
      <c r="GU5" s="10">
        <f t="shared" si="7"/>
        <v>18505519.43500185</v>
      </c>
      <c r="GV5" s="10">
        <f t="shared" si="8"/>
        <v>10397867.712366581</v>
      </c>
      <c r="GW5" s="10">
        <f t="shared" si="9"/>
        <v>0</v>
      </c>
      <c r="GX5" s="10">
        <f t="shared" si="10"/>
        <v>0</v>
      </c>
      <c r="GY5" s="10">
        <f t="shared" si="11"/>
        <v>-1015187.8199999998</v>
      </c>
      <c r="GZ5" s="10">
        <f t="shared" si="12"/>
        <v>9753199.9141998515</v>
      </c>
      <c r="HA5" s="10">
        <f t="shared" si="13"/>
        <v>2231188</v>
      </c>
      <c r="HB5" s="10">
        <f t="shared" si="14"/>
        <v>21065949.035477094</v>
      </c>
      <c r="HC5" s="10">
        <f t="shared" si="15"/>
        <v>13761218.819999998</v>
      </c>
      <c r="HD5" s="54">
        <f t="shared" si="16"/>
        <v>18587602.090126846</v>
      </c>
      <c r="HE5" s="54">
        <v>885040184.88000035</v>
      </c>
      <c r="HF5" s="54">
        <v>5555905.6100000003</v>
      </c>
      <c r="HG5" s="55" t="s">
        <v>1990</v>
      </c>
      <c r="HH5" s="55" t="s">
        <v>2048</v>
      </c>
      <c r="HI5" s="21"/>
    </row>
    <row r="6" spans="1:217" hidden="1">
      <c r="A6" s="5">
        <v>1</v>
      </c>
      <c r="B6" s="6">
        <v>4</v>
      </c>
      <c r="C6" s="7">
        <v>113</v>
      </c>
      <c r="D6" s="111" t="s">
        <v>10</v>
      </c>
      <c r="E6" s="13">
        <v>637419839.06349492</v>
      </c>
      <c r="F6" s="9">
        <f t="shared" si="17"/>
        <v>637419839.06349492</v>
      </c>
      <c r="G6" s="94">
        <v>44285</v>
      </c>
      <c r="H6" s="94">
        <v>44285</v>
      </c>
      <c r="I6" s="94">
        <v>44377</v>
      </c>
      <c r="J6" s="9">
        <v>632393693.58746898</v>
      </c>
      <c r="K6" s="9" t="s">
        <v>2115</v>
      </c>
      <c r="L6" s="9">
        <f t="shared" si="3"/>
        <v>0</v>
      </c>
      <c r="M6" s="9">
        <f t="shared" si="4"/>
        <v>5026145.476025939</v>
      </c>
      <c r="N6" s="18">
        <v>628937240.49014127</v>
      </c>
      <c r="O6" s="18">
        <v>39069208.919753</v>
      </c>
      <c r="P6" s="18">
        <f t="shared" si="18"/>
        <v>4258804.4510287046</v>
      </c>
      <c r="Q6" s="18">
        <f t="shared" si="1"/>
        <v>4223794.1223249435</v>
      </c>
      <c r="R6" s="18">
        <v>483988351</v>
      </c>
      <c r="S6" s="18">
        <v>467108794.12400001</v>
      </c>
      <c r="T6" s="18">
        <f t="shared" si="5"/>
        <v>16879556.875999987</v>
      </c>
      <c r="U6" s="18">
        <f t="shared" si="6"/>
        <v>3142997.6848591841</v>
      </c>
      <c r="V6" s="18">
        <f t="shared" si="2"/>
        <v>13736559.191140803</v>
      </c>
      <c r="W6" s="125"/>
      <c r="X6" s="125"/>
      <c r="Y6" s="125">
        <v>0</v>
      </c>
      <c r="Z6" s="125"/>
      <c r="AA6" s="125"/>
      <c r="AB6" s="125">
        <v>0</v>
      </c>
      <c r="AC6" s="125"/>
      <c r="AD6" s="125"/>
      <c r="AE6" s="125">
        <v>0</v>
      </c>
      <c r="AF6" s="125"/>
      <c r="AG6" s="125"/>
      <c r="AH6" s="125">
        <v>0</v>
      </c>
      <c r="AI6" s="125"/>
      <c r="AJ6" s="125"/>
      <c r="AK6" s="125">
        <v>0</v>
      </c>
      <c r="AL6" s="125"/>
      <c r="AM6" s="125"/>
      <c r="AN6" s="125">
        <v>0</v>
      </c>
      <c r="AO6" s="125"/>
      <c r="AP6" s="125"/>
      <c r="AQ6" s="125">
        <v>0</v>
      </c>
      <c r="AR6" s="125"/>
      <c r="AS6" s="125"/>
      <c r="AT6" s="125">
        <v>0</v>
      </c>
      <c r="AU6" s="126"/>
      <c r="AV6" s="126"/>
      <c r="AW6" s="125"/>
      <c r="AX6" s="126"/>
      <c r="AY6" s="126"/>
      <c r="AZ6" s="125"/>
      <c r="BA6" s="126"/>
      <c r="BB6" s="127"/>
      <c r="BC6" s="127"/>
      <c r="BD6" s="128"/>
      <c r="BE6" s="127"/>
      <c r="BF6" s="127"/>
      <c r="BG6" s="128"/>
      <c r="BH6" s="127"/>
      <c r="BI6" s="127">
        <v>179611.87098324299</v>
      </c>
      <c r="BJ6" s="128"/>
      <c r="BK6" s="127"/>
      <c r="BL6" s="127">
        <v>7041.2581176757813</v>
      </c>
      <c r="BM6" s="127"/>
      <c r="BN6" s="127"/>
      <c r="BO6" s="127">
        <v>27475.597742795944</v>
      </c>
      <c r="BP6" s="127"/>
      <c r="BQ6" s="127"/>
      <c r="BR6" s="127">
        <v>6755.1246629953384</v>
      </c>
      <c r="BS6" s="127"/>
      <c r="BT6" s="127"/>
      <c r="BU6" s="127">
        <v>0</v>
      </c>
      <c r="BV6" s="127"/>
      <c r="BW6" s="127"/>
      <c r="BX6" s="127">
        <v>4002910.2708182335</v>
      </c>
      <c r="BY6" s="127">
        <v>0</v>
      </c>
      <c r="BZ6" s="127"/>
      <c r="CA6" s="127">
        <v>0</v>
      </c>
      <c r="CB6" s="127">
        <v>0</v>
      </c>
      <c r="CC6" s="127"/>
      <c r="CD6" s="127">
        <v>0</v>
      </c>
      <c r="CE6" s="127">
        <v>0</v>
      </c>
      <c r="CF6" s="127"/>
      <c r="CG6" s="127"/>
      <c r="CH6" s="127">
        <v>4258804.4510287046</v>
      </c>
      <c r="CI6" s="127"/>
      <c r="CJ6" s="127"/>
      <c r="CK6" s="127">
        <v>0</v>
      </c>
      <c r="CL6" s="127"/>
      <c r="CM6" s="127"/>
      <c r="CN6" s="127">
        <v>0</v>
      </c>
      <c r="CO6" s="127"/>
      <c r="CP6" s="127"/>
      <c r="CQ6" s="128">
        <v>0</v>
      </c>
      <c r="CR6" s="127"/>
      <c r="CS6" s="127">
        <v>133396.90999999992</v>
      </c>
      <c r="CT6" s="128">
        <v>0</v>
      </c>
      <c r="CU6" s="127"/>
      <c r="CV6" s="127">
        <v>5229.5100000000966</v>
      </c>
      <c r="CW6" s="127">
        <v>0</v>
      </c>
      <c r="CX6" s="127"/>
      <c r="CY6" s="127">
        <v>20406</v>
      </c>
      <c r="CZ6" s="127">
        <v>0</v>
      </c>
      <c r="DA6" s="127"/>
      <c r="DB6" s="127">
        <v>5017</v>
      </c>
      <c r="DC6" s="127">
        <v>0</v>
      </c>
      <c r="DD6" s="127"/>
      <c r="DE6" s="127">
        <v>0</v>
      </c>
      <c r="DF6" s="127">
        <v>0</v>
      </c>
      <c r="DG6" s="127"/>
      <c r="DH6" s="127">
        <v>0</v>
      </c>
      <c r="DI6" s="127">
        <v>0</v>
      </c>
      <c r="DJ6" s="127"/>
      <c r="DK6" s="127">
        <v>0</v>
      </c>
      <c r="DL6" s="127">
        <v>0</v>
      </c>
      <c r="DM6" s="127"/>
      <c r="DN6" s="127">
        <v>0</v>
      </c>
      <c r="DO6" s="127">
        <v>0</v>
      </c>
      <c r="DP6" s="127"/>
      <c r="DQ6" s="127"/>
      <c r="DR6" s="127">
        <v>3142997.6848591841</v>
      </c>
      <c r="DS6" s="127"/>
      <c r="DT6" s="127"/>
      <c r="DU6" s="127">
        <v>0</v>
      </c>
      <c r="DV6" s="127"/>
      <c r="DW6" s="127"/>
      <c r="DX6" s="127">
        <v>0</v>
      </c>
      <c r="DY6" s="127"/>
      <c r="DZ6" s="127"/>
      <c r="EA6" s="127"/>
      <c r="EB6" s="127"/>
      <c r="EC6" s="125">
        <v>0</v>
      </c>
      <c r="ED6" s="125">
        <v>0</v>
      </c>
      <c r="EE6" s="125"/>
      <c r="EF6" s="125">
        <v>0</v>
      </c>
      <c r="EG6" s="125">
        <v>0</v>
      </c>
      <c r="EH6" s="125"/>
      <c r="EI6" s="125">
        <v>0</v>
      </c>
      <c r="EJ6" s="125">
        <v>0</v>
      </c>
      <c r="EK6" s="125"/>
      <c r="EL6" s="125">
        <v>0</v>
      </c>
      <c r="EM6" s="125">
        <v>0</v>
      </c>
      <c r="EN6" s="125"/>
      <c r="EO6" s="125">
        <v>0</v>
      </c>
      <c r="EP6" s="125">
        <v>0</v>
      </c>
      <c r="EQ6" s="125"/>
      <c r="ER6" s="125">
        <v>0</v>
      </c>
      <c r="ES6" s="125">
        <v>0</v>
      </c>
      <c r="ET6" s="125"/>
      <c r="EU6" s="125">
        <v>0</v>
      </c>
      <c r="EV6" s="125">
        <v>0</v>
      </c>
      <c r="EW6" s="125"/>
      <c r="EX6" s="125">
        <v>0</v>
      </c>
      <c r="EY6" s="125">
        <v>1017911.8288024378</v>
      </c>
      <c r="EZ6" s="125"/>
      <c r="FA6" s="125"/>
      <c r="FB6" s="125">
        <v>1560798.1374970714</v>
      </c>
      <c r="FC6" s="125"/>
      <c r="FD6" s="125"/>
      <c r="FE6" s="125">
        <v>1900102.0804312173</v>
      </c>
      <c r="FF6" s="125"/>
      <c r="FG6" s="125"/>
      <c r="FH6" s="125">
        <v>1221494.1945629253</v>
      </c>
      <c r="FI6" s="125"/>
      <c r="FJ6" s="125"/>
      <c r="FK6" s="125">
        <v>0</v>
      </c>
      <c r="FL6" s="125"/>
      <c r="FM6" s="125">
        <v>179964.77000000002</v>
      </c>
      <c r="FN6" s="125">
        <v>0</v>
      </c>
      <c r="FO6" s="125"/>
      <c r="FP6" s="125">
        <v>84316.75</v>
      </c>
      <c r="FQ6" s="125">
        <v>0</v>
      </c>
      <c r="FR6" s="125"/>
      <c r="FS6" s="125">
        <v>78279.320000000007</v>
      </c>
      <c r="FT6" s="125">
        <v>0</v>
      </c>
      <c r="FU6" s="125"/>
      <c r="FV6" s="125">
        <v>234228.74999999997</v>
      </c>
      <c r="FW6" s="125">
        <v>0</v>
      </c>
      <c r="FX6" s="125"/>
      <c r="FY6" s="125">
        <v>0</v>
      </c>
      <c r="FZ6" s="125">
        <v>0</v>
      </c>
      <c r="GA6" s="125"/>
      <c r="GB6" s="125">
        <v>364280.12</v>
      </c>
      <c r="GC6" s="125">
        <v>0</v>
      </c>
      <c r="GD6" s="125"/>
      <c r="GE6" s="125">
        <v>1820</v>
      </c>
      <c r="GF6" s="125">
        <v>763433.87160182826</v>
      </c>
      <c r="GG6" s="125"/>
      <c r="GH6" s="125">
        <v>25.47</v>
      </c>
      <c r="GI6" s="125">
        <v>1170598.6031228034</v>
      </c>
      <c r="GJ6" s="125"/>
      <c r="GK6" s="125"/>
      <c r="GL6" s="125">
        <v>1425076.560323413</v>
      </c>
      <c r="GM6" s="125"/>
      <c r="GN6" s="125"/>
      <c r="GO6" s="125">
        <v>916120.64592219389</v>
      </c>
      <c r="GP6" s="125"/>
      <c r="GQ6" s="125"/>
      <c r="GR6" s="125">
        <v>814329.46304195013</v>
      </c>
      <c r="GS6" s="125"/>
      <c r="GT6" s="125"/>
      <c r="GU6" s="10">
        <f t="shared" si="7"/>
        <v>4223794.1223249435</v>
      </c>
      <c r="GV6" s="10">
        <f t="shared" si="8"/>
        <v>4258804.4510287046</v>
      </c>
      <c r="GW6" s="10">
        <f t="shared" si="9"/>
        <v>0</v>
      </c>
      <c r="GX6" s="10">
        <f t="shared" si="10"/>
        <v>0</v>
      </c>
      <c r="GY6" s="10">
        <f t="shared" si="11"/>
        <v>164049.42000000001</v>
      </c>
      <c r="GZ6" s="10">
        <f t="shared" si="12"/>
        <v>3142997.6848591841</v>
      </c>
      <c r="HA6" s="10">
        <f t="shared" si="13"/>
        <v>0</v>
      </c>
      <c r="HB6" s="10">
        <f t="shared" si="14"/>
        <v>5700306.241293652</v>
      </c>
      <c r="HC6" s="10">
        <f t="shared" si="15"/>
        <v>942915.17999999993</v>
      </c>
      <c r="HD6" s="54">
        <f t="shared" si="16"/>
        <v>5089559.1440121885</v>
      </c>
      <c r="HE6" s="54">
        <v>450132967.36000007</v>
      </c>
      <c r="HF6" s="54">
        <v>5177999.32</v>
      </c>
      <c r="HG6" s="55" t="s">
        <v>1990</v>
      </c>
      <c r="HH6" s="55" t="s">
        <v>2049</v>
      </c>
      <c r="HI6" s="21"/>
    </row>
    <row r="7" spans="1:217" hidden="1">
      <c r="A7" s="5">
        <v>1</v>
      </c>
      <c r="B7" s="6">
        <v>5</v>
      </c>
      <c r="C7" s="7">
        <v>141</v>
      </c>
      <c r="D7" s="111" t="s">
        <v>11</v>
      </c>
      <c r="E7" s="13">
        <v>307464594</v>
      </c>
      <c r="F7" s="9">
        <f t="shared" si="17"/>
        <v>307464594</v>
      </c>
      <c r="G7" s="94">
        <v>44285</v>
      </c>
      <c r="H7" s="94">
        <v>44285</v>
      </c>
      <c r="I7" s="94">
        <v>44377</v>
      </c>
      <c r="J7" s="9">
        <v>115277059.09999999</v>
      </c>
      <c r="K7" s="9">
        <v>154354702</v>
      </c>
      <c r="L7" s="9">
        <f t="shared" si="3"/>
        <v>0</v>
      </c>
      <c r="M7" s="9">
        <f t="shared" si="4"/>
        <v>192187534.90000001</v>
      </c>
      <c r="N7" s="18">
        <v>304611251.98918921</v>
      </c>
      <c r="O7" s="18">
        <v>129086529.99646538</v>
      </c>
      <c r="P7" s="18">
        <f t="shared" si="18"/>
        <v>25965633.091891766</v>
      </c>
      <c r="Q7" s="18">
        <f t="shared" si="1"/>
        <v>-23112291.081080973</v>
      </c>
      <c r="R7" s="18">
        <v>254629602.35793334</v>
      </c>
      <c r="S7" s="18">
        <v>281765408.09000003</v>
      </c>
      <c r="T7" s="18">
        <f t="shared" si="5"/>
        <v>-27135805.732066691</v>
      </c>
      <c r="U7" s="18">
        <f t="shared" si="6"/>
        <v>24018210.60999988</v>
      </c>
      <c r="V7" s="18">
        <f t="shared" si="2"/>
        <v>-51154016.342066571</v>
      </c>
      <c r="W7" s="125"/>
      <c r="X7" s="125"/>
      <c r="Y7" s="125">
        <v>7106851.2999999523</v>
      </c>
      <c r="Z7" s="125"/>
      <c r="AA7" s="125"/>
      <c r="AB7" s="125">
        <v>0</v>
      </c>
      <c r="AC7" s="125"/>
      <c r="AD7" s="125"/>
      <c r="AE7" s="125">
        <v>0</v>
      </c>
      <c r="AF7" s="125"/>
      <c r="AG7" s="125"/>
      <c r="AH7" s="125">
        <v>0</v>
      </c>
      <c r="AI7" s="125"/>
      <c r="AJ7" s="125"/>
      <c r="AK7" s="125">
        <v>0</v>
      </c>
      <c r="AL7" s="125"/>
      <c r="AM7" s="125"/>
      <c r="AN7" s="125">
        <v>0</v>
      </c>
      <c r="AO7" s="125"/>
      <c r="AP7" s="125"/>
      <c r="AQ7" s="125">
        <v>0</v>
      </c>
      <c r="AR7" s="125"/>
      <c r="AS7" s="125"/>
      <c r="AT7" s="125">
        <v>0</v>
      </c>
      <c r="AU7" s="126"/>
      <c r="AV7" s="126"/>
      <c r="AW7" s="125"/>
      <c r="AX7" s="126"/>
      <c r="AY7" s="126"/>
      <c r="AZ7" s="125"/>
      <c r="BA7" s="126"/>
      <c r="BB7" s="127"/>
      <c r="BC7" s="127"/>
      <c r="BD7" s="128"/>
      <c r="BE7" s="127"/>
      <c r="BF7" s="127"/>
      <c r="BG7" s="128">
        <v>0</v>
      </c>
      <c r="BH7" s="127"/>
      <c r="BI7" s="127">
        <v>2853342.0108107328</v>
      </c>
      <c r="BJ7" s="128">
        <v>2853342.0108107924</v>
      </c>
      <c r="BK7" s="127"/>
      <c r="BL7" s="127">
        <v>18147034.071919322</v>
      </c>
      <c r="BM7" s="127"/>
      <c r="BN7" s="127"/>
      <c r="BO7" s="127">
        <v>5784238.2499765754</v>
      </c>
      <c r="BP7" s="127"/>
      <c r="BQ7" s="127"/>
      <c r="BR7" s="127">
        <v>3286927.2764844894</v>
      </c>
      <c r="BS7" s="127"/>
      <c r="BT7" s="127"/>
      <c r="BU7" s="127">
        <v>729484.12935620546</v>
      </c>
      <c r="BV7" s="127"/>
      <c r="BW7" s="127"/>
      <c r="BX7" s="127">
        <v>4458909.5911824703</v>
      </c>
      <c r="BY7" s="127">
        <v>1286927.2764844899</v>
      </c>
      <c r="BZ7" s="127"/>
      <c r="CA7" s="127">
        <v>269590.89729732275</v>
      </c>
      <c r="CB7" s="127">
        <v>1524200</v>
      </c>
      <c r="CC7" s="127"/>
      <c r="CD7" s="127">
        <v>358750.91891890764</v>
      </c>
      <c r="CE7" s="127">
        <v>1758000</v>
      </c>
      <c r="CF7" s="127"/>
      <c r="CG7" s="127"/>
      <c r="CH7" s="127">
        <v>1254300</v>
      </c>
      <c r="CI7" s="127"/>
      <c r="CJ7" s="127"/>
      <c r="CK7" s="127">
        <v>8644431.9022982419</v>
      </c>
      <c r="CL7" s="127"/>
      <c r="CM7" s="127"/>
      <c r="CN7" s="127">
        <v>8644431.9022982419</v>
      </c>
      <c r="CO7" s="127"/>
      <c r="CP7" s="127"/>
      <c r="CQ7" s="128">
        <v>0</v>
      </c>
      <c r="CR7" s="127"/>
      <c r="CS7" s="127">
        <v>6152223.0399999917</v>
      </c>
      <c r="CT7" s="128">
        <v>2639341.3599999826</v>
      </c>
      <c r="CU7" s="127"/>
      <c r="CV7" s="127">
        <v>16993342.210000008</v>
      </c>
      <c r="CW7" s="127">
        <v>0</v>
      </c>
      <c r="CX7" s="127"/>
      <c r="CY7" s="127">
        <v>5416507.1600000001</v>
      </c>
      <c r="CZ7" s="127">
        <v>0</v>
      </c>
      <c r="DA7" s="127"/>
      <c r="DB7" s="127">
        <v>3077961.9299999997</v>
      </c>
      <c r="DC7" s="127">
        <v>0</v>
      </c>
      <c r="DD7" s="127"/>
      <c r="DE7" s="127">
        <v>683107.41000000015</v>
      </c>
      <c r="DF7" s="127">
        <v>0</v>
      </c>
      <c r="DG7" s="127"/>
      <c r="DH7" s="127">
        <v>292298.4299999997</v>
      </c>
      <c r="DI7" s="127">
        <v>1190407.7307481528</v>
      </c>
      <c r="DJ7" s="127"/>
      <c r="DK7" s="127">
        <v>249371.57999999821</v>
      </c>
      <c r="DL7" s="127">
        <v>1409884.9999999998</v>
      </c>
      <c r="DM7" s="127"/>
      <c r="DN7" s="127">
        <v>331844.60000000149</v>
      </c>
      <c r="DO7" s="127">
        <v>1626149.9999999998</v>
      </c>
      <c r="DP7" s="127"/>
      <c r="DQ7" s="127"/>
      <c r="DR7" s="127">
        <v>1160227.4999999998</v>
      </c>
      <c r="DS7" s="127"/>
      <c r="DT7" s="127"/>
      <c r="DU7" s="127">
        <v>7996099.5096258726</v>
      </c>
      <c r="DV7" s="127"/>
      <c r="DW7" s="127"/>
      <c r="DX7" s="127">
        <v>7996099.5096258726</v>
      </c>
      <c r="DY7" s="127"/>
      <c r="DZ7" s="127"/>
      <c r="EA7" s="127"/>
      <c r="EB7" s="127"/>
      <c r="EC7" s="125">
        <v>1915741.26</v>
      </c>
      <c r="ED7" s="125">
        <v>0</v>
      </c>
      <c r="EE7" s="125"/>
      <c r="EF7" s="125">
        <v>4987239.43</v>
      </c>
      <c r="EG7" s="125">
        <v>2282673.6086486341</v>
      </c>
      <c r="EH7" s="125"/>
      <c r="EI7" s="125">
        <v>0</v>
      </c>
      <c r="EJ7" s="125">
        <v>0</v>
      </c>
      <c r="EK7" s="125"/>
      <c r="EL7" s="125">
        <v>0</v>
      </c>
      <c r="EM7" s="125">
        <v>0</v>
      </c>
      <c r="EN7" s="125"/>
      <c r="EO7" s="125">
        <v>0</v>
      </c>
      <c r="EP7" s="125">
        <v>0</v>
      </c>
      <c r="EQ7" s="125"/>
      <c r="ER7" s="125">
        <v>0</v>
      </c>
      <c r="ES7" s="125">
        <v>0</v>
      </c>
      <c r="ET7" s="125"/>
      <c r="EU7" s="125">
        <v>0</v>
      </c>
      <c r="EV7" s="125">
        <v>0</v>
      </c>
      <c r="EW7" s="125"/>
      <c r="EX7" s="125">
        <v>0</v>
      </c>
      <c r="EY7" s="125">
        <v>0</v>
      </c>
      <c r="EZ7" s="125"/>
      <c r="FA7" s="125"/>
      <c r="FB7" s="125">
        <v>0</v>
      </c>
      <c r="FC7" s="125"/>
      <c r="FD7" s="125"/>
      <c r="FE7" s="125">
        <v>0</v>
      </c>
      <c r="FF7" s="125"/>
      <c r="FG7" s="125"/>
      <c r="FH7" s="125">
        <v>0</v>
      </c>
      <c r="FI7" s="125"/>
      <c r="FJ7" s="125"/>
      <c r="FK7" s="125">
        <v>0</v>
      </c>
      <c r="FL7" s="125"/>
      <c r="FM7" s="125">
        <v>2915541.6300000004</v>
      </c>
      <c r="FN7" s="125">
        <v>1712005.2064864754</v>
      </c>
      <c r="FO7" s="125"/>
      <c r="FP7" s="125">
        <v>1569787.3099999998</v>
      </c>
      <c r="FQ7" s="125">
        <v>0</v>
      </c>
      <c r="FR7" s="125"/>
      <c r="FS7" s="125">
        <v>5885755.9500000011</v>
      </c>
      <c r="FT7" s="125">
        <v>0</v>
      </c>
      <c r="FU7" s="125"/>
      <c r="FV7" s="125">
        <v>3820087.53</v>
      </c>
      <c r="FW7" s="125">
        <v>0</v>
      </c>
      <c r="FX7" s="125"/>
      <c r="FY7" s="125">
        <v>336018.35000000003</v>
      </c>
      <c r="FZ7" s="125">
        <v>0</v>
      </c>
      <c r="GA7" s="125"/>
      <c r="GB7" s="125">
        <v>1797848.21</v>
      </c>
      <c r="GC7" s="125">
        <v>0</v>
      </c>
      <c r="GD7" s="125"/>
      <c r="GE7" s="125">
        <v>135140.57999999999</v>
      </c>
      <c r="GF7" s="125">
        <v>0</v>
      </c>
      <c r="GG7" s="125"/>
      <c r="GH7" s="125">
        <v>4090256.04</v>
      </c>
      <c r="GI7" s="125">
        <v>0</v>
      </c>
      <c r="GJ7" s="125"/>
      <c r="GK7" s="125"/>
      <c r="GL7" s="125">
        <v>0</v>
      </c>
      <c r="GM7" s="125"/>
      <c r="GN7" s="125"/>
      <c r="GO7" s="125">
        <v>0</v>
      </c>
      <c r="GP7" s="125"/>
      <c r="GQ7" s="125"/>
      <c r="GR7" s="125">
        <v>0</v>
      </c>
      <c r="GS7" s="125"/>
      <c r="GT7" s="125"/>
      <c r="GU7" s="10">
        <f t="shared" si="7"/>
        <v>35888277.145946026</v>
      </c>
      <c r="GV7" s="10">
        <f t="shared" si="8"/>
        <v>20301163.804596484</v>
      </c>
      <c r="GW7" s="10">
        <f t="shared" si="9"/>
        <v>7106851.2999999523</v>
      </c>
      <c r="GX7" s="10">
        <f t="shared" si="10"/>
        <v>0</v>
      </c>
      <c r="GY7" s="10">
        <f t="shared" si="11"/>
        <v>33196656.359999999</v>
      </c>
      <c r="GZ7" s="10">
        <f t="shared" si="12"/>
        <v>18778576.519251745</v>
      </c>
      <c r="HA7" s="10">
        <f t="shared" si="13"/>
        <v>6902980.6899999995</v>
      </c>
      <c r="HB7" s="10">
        <f t="shared" si="14"/>
        <v>0</v>
      </c>
      <c r="HC7" s="10">
        <f t="shared" si="15"/>
        <v>20550435.600000001</v>
      </c>
      <c r="HD7" s="54">
        <f t="shared" si="16"/>
        <v>0</v>
      </c>
      <c r="HE7" s="54">
        <v>124181095.25</v>
      </c>
      <c r="HF7" s="54">
        <v>13207983.529999997</v>
      </c>
      <c r="HG7" s="55" t="s">
        <v>1990</v>
      </c>
      <c r="HH7" s="55" t="s">
        <v>1993</v>
      </c>
      <c r="HI7" s="21"/>
    </row>
    <row r="8" spans="1:217" hidden="1">
      <c r="A8" s="5">
        <v>1</v>
      </c>
      <c r="B8" s="6">
        <v>6</v>
      </c>
      <c r="C8" s="7">
        <v>138</v>
      </c>
      <c r="D8" s="111" t="s">
        <v>12</v>
      </c>
      <c r="E8" s="13">
        <v>1462000000</v>
      </c>
      <c r="F8" s="9">
        <f t="shared" si="17"/>
        <v>1462000000</v>
      </c>
      <c r="G8" s="94">
        <v>43733</v>
      </c>
      <c r="H8" s="94">
        <v>43920</v>
      </c>
      <c r="I8" s="94">
        <v>44316</v>
      </c>
      <c r="J8" s="9">
        <v>459952624.79000002</v>
      </c>
      <c r="K8" s="9">
        <v>498537743</v>
      </c>
      <c r="L8" s="9">
        <f t="shared" si="3"/>
        <v>550000000</v>
      </c>
      <c r="M8" s="9">
        <f t="shared" si="4"/>
        <v>452047375.21000004</v>
      </c>
      <c r="N8" s="18">
        <v>859151600.90810812</v>
      </c>
      <c r="O8" s="18">
        <v>353798227.78242403</v>
      </c>
      <c r="P8" s="18">
        <f t="shared" si="18"/>
        <v>668245975.76744199</v>
      </c>
      <c r="Q8" s="18">
        <f t="shared" si="1"/>
        <v>-65397576.675550103</v>
      </c>
      <c r="R8" s="18">
        <v>1352350000</v>
      </c>
      <c r="S8" s="18">
        <v>794715230.83999991</v>
      </c>
      <c r="T8" s="18">
        <f t="shared" si="5"/>
        <v>557634769.16000009</v>
      </c>
      <c r="U8" s="18">
        <f t="shared" si="6"/>
        <v>588692103.59500027</v>
      </c>
      <c r="V8" s="18">
        <f t="shared" si="2"/>
        <v>-31057334.435000181</v>
      </c>
      <c r="W8" s="125">
        <v>34813243.091047689</v>
      </c>
      <c r="X8" s="125"/>
      <c r="Y8" s="125">
        <v>41254688.199999928</v>
      </c>
      <c r="Z8" s="125">
        <v>44677352.723788373</v>
      </c>
      <c r="AA8" s="125"/>
      <c r="AB8" s="125">
        <v>23948941.180000067</v>
      </c>
      <c r="AC8" s="125">
        <v>46909428.737819873</v>
      </c>
      <c r="AD8" s="125"/>
      <c r="AE8" s="125">
        <v>26373696.029999971</v>
      </c>
      <c r="AF8" s="125">
        <v>47722340.777713992</v>
      </c>
      <c r="AG8" s="125"/>
      <c r="AH8" s="125">
        <v>23994845.649999976</v>
      </c>
      <c r="AI8" s="125">
        <v>48395522.412682466</v>
      </c>
      <c r="AJ8" s="125"/>
      <c r="AK8" s="125">
        <v>81851684.9799999</v>
      </c>
      <c r="AL8" s="125">
        <v>51906257.159242898</v>
      </c>
      <c r="AM8" s="125"/>
      <c r="AN8" s="125">
        <v>26364834.49000001</v>
      </c>
      <c r="AO8" s="125">
        <v>51994515.430965409</v>
      </c>
      <c r="AP8" s="125"/>
      <c r="AQ8" s="125">
        <v>38071430.730000019</v>
      </c>
      <c r="AR8" s="125">
        <v>48690936.241649978</v>
      </c>
      <c r="AS8" s="125"/>
      <c r="AT8" s="125">
        <v>48859213.539999962</v>
      </c>
      <c r="AU8" s="126">
        <v>46114639.520861365</v>
      </c>
      <c r="AV8" s="126"/>
      <c r="AW8" s="125"/>
      <c r="AX8" s="126">
        <v>44356090.551968709</v>
      </c>
      <c r="AY8" s="126"/>
      <c r="AZ8" s="125"/>
      <c r="BA8" s="126">
        <v>42209836.676129632</v>
      </c>
      <c r="BB8" s="127"/>
      <c r="BC8" s="127"/>
      <c r="BD8" s="128">
        <v>42209836.676129632</v>
      </c>
      <c r="BE8" s="127"/>
      <c r="BF8" s="127"/>
      <c r="BG8" s="128">
        <v>36042211</v>
      </c>
      <c r="BH8" s="127"/>
      <c r="BI8" s="127">
        <v>21591117.783783793</v>
      </c>
      <c r="BJ8" s="128">
        <v>38548576</v>
      </c>
      <c r="BK8" s="127"/>
      <c r="BL8" s="127">
        <v>61027621.124324322</v>
      </c>
      <c r="BM8" s="127">
        <v>31054941</v>
      </c>
      <c r="BN8" s="127"/>
      <c r="BO8" s="127">
        <v>37407215.0702703</v>
      </c>
      <c r="BP8" s="127">
        <v>36067672</v>
      </c>
      <c r="BQ8" s="127"/>
      <c r="BR8" s="127">
        <v>20780376.810810685</v>
      </c>
      <c r="BS8" s="127">
        <v>31080402</v>
      </c>
      <c r="BT8" s="127"/>
      <c r="BU8" s="127">
        <v>29862328.832432389</v>
      </c>
      <c r="BV8" s="127">
        <v>42599497</v>
      </c>
      <c r="BW8" s="127"/>
      <c r="BX8" s="127">
        <v>111315335.47027016</v>
      </c>
      <c r="BY8" s="127">
        <v>74249851.559438497</v>
      </c>
      <c r="BZ8" s="127"/>
      <c r="CA8" s="127">
        <v>29558974.651162863</v>
      </c>
      <c r="CB8" s="127">
        <v>75249851.559438497</v>
      </c>
      <c r="CC8" s="127"/>
      <c r="CD8" s="127">
        <v>46243097.790697813</v>
      </c>
      <c r="CE8" s="127">
        <v>76249851.559438497</v>
      </c>
      <c r="CF8" s="127"/>
      <c r="CG8" s="127"/>
      <c r="CH8" s="127">
        <v>77034374.029708892</v>
      </c>
      <c r="CI8" s="127"/>
      <c r="CJ8" s="127"/>
      <c r="CK8" s="127">
        <v>76034374.029708892</v>
      </c>
      <c r="CL8" s="127"/>
      <c r="CM8" s="127"/>
      <c r="CN8" s="127">
        <v>74034374.029708892</v>
      </c>
      <c r="CO8" s="127"/>
      <c r="CP8" s="127"/>
      <c r="CQ8" s="128">
        <v>33339045.175000001</v>
      </c>
      <c r="CR8" s="127"/>
      <c r="CS8" s="127">
        <v>19971783.949999988</v>
      </c>
      <c r="CT8" s="128">
        <v>35657432.800000004</v>
      </c>
      <c r="CU8" s="127"/>
      <c r="CV8" s="127">
        <v>56450549.540000007</v>
      </c>
      <c r="CW8" s="127">
        <v>28725820.425000001</v>
      </c>
      <c r="CX8" s="127"/>
      <c r="CY8" s="127">
        <v>34601673.939999998</v>
      </c>
      <c r="CZ8" s="127">
        <v>33362596.600000001</v>
      </c>
      <c r="DA8" s="127"/>
      <c r="DB8" s="127">
        <v>19221848.549999997</v>
      </c>
      <c r="DC8" s="127">
        <v>28749371.850000001</v>
      </c>
      <c r="DD8" s="127"/>
      <c r="DE8" s="127">
        <v>27622654.169999987</v>
      </c>
      <c r="DF8" s="127">
        <v>39404534.725000001</v>
      </c>
      <c r="DG8" s="127"/>
      <c r="DH8" s="127">
        <v>28792871.569999993</v>
      </c>
      <c r="DI8" s="127">
        <v>63854872.341117106</v>
      </c>
      <c r="DJ8" s="127"/>
      <c r="DK8" s="127">
        <v>25420718.199999988</v>
      </c>
      <c r="DL8" s="127">
        <v>64714872.341117106</v>
      </c>
      <c r="DM8" s="127"/>
      <c r="DN8" s="127">
        <v>39769064.099999994</v>
      </c>
      <c r="DO8" s="127">
        <v>65574872.341117106</v>
      </c>
      <c r="DP8" s="127"/>
      <c r="DQ8" s="127"/>
      <c r="DR8" s="127">
        <v>66249561.665549643</v>
      </c>
      <c r="DS8" s="127"/>
      <c r="DT8" s="127"/>
      <c r="DU8" s="127">
        <v>65389561.665549643</v>
      </c>
      <c r="DV8" s="127"/>
      <c r="DW8" s="127"/>
      <c r="DX8" s="127">
        <v>63669561.665549643</v>
      </c>
      <c r="DY8" s="127"/>
      <c r="DZ8" s="127"/>
      <c r="EA8" s="127">
        <v>27874230</v>
      </c>
      <c r="EB8" s="127"/>
      <c r="EC8" s="125">
        <v>34010573</v>
      </c>
      <c r="ED8" s="125">
        <v>29208041</v>
      </c>
      <c r="EE8" s="125"/>
      <c r="EF8" s="125">
        <v>75191848.310000002</v>
      </c>
      <c r="EG8" s="125">
        <v>46358782</v>
      </c>
      <c r="EH8" s="125"/>
      <c r="EI8" s="125">
        <v>44263221</v>
      </c>
      <c r="EJ8" s="125">
        <v>60185514</v>
      </c>
      <c r="EK8" s="125"/>
      <c r="EL8" s="125">
        <v>45000000</v>
      </c>
      <c r="EM8" s="125">
        <v>63314262</v>
      </c>
      <c r="EN8" s="125"/>
      <c r="EO8" s="125">
        <v>109103383</v>
      </c>
      <c r="EP8" s="125">
        <v>64453738</v>
      </c>
      <c r="EQ8" s="125"/>
      <c r="ER8" s="125">
        <v>40904481</v>
      </c>
      <c r="ES8" s="125">
        <v>65397351</v>
      </c>
      <c r="ET8" s="125"/>
      <c r="EU8" s="125">
        <v>43084120</v>
      </c>
      <c r="EV8" s="125">
        <v>67878744</v>
      </c>
      <c r="EW8" s="125"/>
      <c r="EX8" s="125">
        <v>37106226</v>
      </c>
      <c r="EY8" s="125">
        <v>70442136</v>
      </c>
      <c r="EZ8" s="125"/>
      <c r="FA8" s="125"/>
      <c r="FB8" s="125">
        <v>65751118</v>
      </c>
      <c r="FC8" s="125"/>
      <c r="FD8" s="125"/>
      <c r="FE8" s="125">
        <v>62139867</v>
      </c>
      <c r="FF8" s="125"/>
      <c r="FG8" s="125"/>
      <c r="FH8" s="125">
        <v>59674872</v>
      </c>
      <c r="FI8" s="125"/>
      <c r="FJ8" s="125"/>
      <c r="FK8" s="125">
        <v>56451207</v>
      </c>
      <c r="FL8" s="125"/>
      <c r="FM8" s="125">
        <v>22031054.039999999</v>
      </c>
      <c r="FN8" s="125">
        <v>44552303</v>
      </c>
      <c r="FO8" s="125"/>
      <c r="FP8" s="125">
        <v>57085738.419999987</v>
      </c>
      <c r="FQ8" s="125">
        <v>55459213</v>
      </c>
      <c r="FR8" s="125"/>
      <c r="FS8" s="125">
        <v>37433656.390000001</v>
      </c>
      <c r="FT8" s="125">
        <v>65158854</v>
      </c>
      <c r="FU8" s="125"/>
      <c r="FV8" s="125">
        <v>53968475.270000003</v>
      </c>
      <c r="FW8" s="125">
        <v>68266972</v>
      </c>
      <c r="FX8" s="125"/>
      <c r="FY8" s="125">
        <v>76836713.250000015</v>
      </c>
      <c r="FZ8" s="125">
        <v>67710514</v>
      </c>
      <c r="GA8" s="125"/>
      <c r="GB8" s="125">
        <v>26301214.090000004</v>
      </c>
      <c r="GC8" s="125">
        <v>64890090</v>
      </c>
      <c r="GD8" s="125"/>
      <c r="GE8" s="125">
        <v>43956743.960000016</v>
      </c>
      <c r="GF8" s="125">
        <v>69266309</v>
      </c>
      <c r="GG8" s="125"/>
      <c r="GH8" s="125">
        <v>40674612.820000008</v>
      </c>
      <c r="GI8" s="125">
        <v>68140226</v>
      </c>
      <c r="GJ8" s="125"/>
      <c r="GK8" s="125"/>
      <c r="GL8" s="125">
        <v>62956263</v>
      </c>
      <c r="GM8" s="125"/>
      <c r="GN8" s="125"/>
      <c r="GO8" s="125">
        <v>57177953</v>
      </c>
      <c r="GP8" s="125"/>
      <c r="GQ8" s="125"/>
      <c r="GR8" s="125">
        <v>56686106</v>
      </c>
      <c r="GS8" s="125"/>
      <c r="GT8" s="125"/>
      <c r="GU8" s="10">
        <f t="shared" si="7"/>
        <v>357786067.53375232</v>
      </c>
      <c r="GV8" s="10">
        <f t="shared" si="8"/>
        <v>303352973.64856517</v>
      </c>
      <c r="GW8" s="10">
        <f t="shared" si="9"/>
        <v>310719334.79999983</v>
      </c>
      <c r="GX8" s="10">
        <f t="shared" si="10"/>
        <v>223581339.66673934</v>
      </c>
      <c r="GY8" s="10">
        <f t="shared" si="11"/>
        <v>251851164.01999995</v>
      </c>
      <c r="GZ8" s="10">
        <f t="shared" si="12"/>
        <v>260883557.33776602</v>
      </c>
      <c r="HA8" s="10">
        <f t="shared" si="13"/>
        <v>428663852.31</v>
      </c>
      <c r="HB8" s="10">
        <f t="shared" si="14"/>
        <v>325886737</v>
      </c>
      <c r="HC8" s="10">
        <f t="shared" si="15"/>
        <v>358288208.24000007</v>
      </c>
      <c r="HD8" s="54">
        <f t="shared" si="16"/>
        <v>314226857</v>
      </c>
      <c r="HE8" s="54">
        <v>363754920.54999995</v>
      </c>
      <c r="HF8" s="54">
        <v>63161284.450000048</v>
      </c>
      <c r="HG8" s="55" t="s">
        <v>1990</v>
      </c>
      <c r="HH8" s="55" t="s">
        <v>1991</v>
      </c>
      <c r="HI8" s="21"/>
    </row>
    <row r="9" spans="1:217" hidden="1">
      <c r="A9" s="5">
        <v>1</v>
      </c>
      <c r="B9" s="6">
        <v>7</v>
      </c>
      <c r="C9" s="7">
        <v>125</v>
      </c>
      <c r="D9" s="8" t="s">
        <v>13</v>
      </c>
      <c r="E9" s="13">
        <v>211394745</v>
      </c>
      <c r="F9" s="9">
        <f t="shared" si="17"/>
        <v>211394745</v>
      </c>
      <c r="G9" s="94">
        <v>44165</v>
      </c>
      <c r="H9" s="94">
        <v>44165</v>
      </c>
      <c r="I9" s="94">
        <v>44316</v>
      </c>
      <c r="J9" s="9">
        <v>210755454.68000001</v>
      </c>
      <c r="K9" s="9" t="s">
        <v>2115</v>
      </c>
      <c r="L9" s="9">
        <f t="shared" si="3"/>
        <v>0</v>
      </c>
      <c r="M9" s="9">
        <f t="shared" si="4"/>
        <v>639290.31999999285</v>
      </c>
      <c r="N9" s="18">
        <v>211394745</v>
      </c>
      <c r="O9" s="18">
        <v>12788199.602388889</v>
      </c>
      <c r="P9" s="18">
        <f t="shared" si="18"/>
        <v>0</v>
      </c>
      <c r="Q9" s="18">
        <f t="shared" si="1"/>
        <v>0</v>
      </c>
      <c r="R9" s="18">
        <v>194483165</v>
      </c>
      <c r="S9" s="18">
        <v>190138800.02999997</v>
      </c>
      <c r="T9" s="18">
        <f t="shared" si="5"/>
        <v>4344364.9700000286</v>
      </c>
      <c r="U9" s="18">
        <f t="shared" si="6"/>
        <v>0</v>
      </c>
      <c r="V9" s="18">
        <f t="shared" si="2"/>
        <v>4344364.9700000286</v>
      </c>
      <c r="W9" s="125"/>
      <c r="X9" s="125"/>
      <c r="Y9" s="125">
        <v>0</v>
      </c>
      <c r="Z9" s="125"/>
      <c r="AA9" s="125"/>
      <c r="AB9" s="125">
        <v>0</v>
      </c>
      <c r="AC9" s="125"/>
      <c r="AD9" s="125"/>
      <c r="AE9" s="125">
        <v>0</v>
      </c>
      <c r="AF9" s="125"/>
      <c r="AG9" s="125"/>
      <c r="AH9" s="125">
        <v>0</v>
      </c>
      <c r="AI9" s="125"/>
      <c r="AJ9" s="125"/>
      <c r="AK9" s="125">
        <v>0</v>
      </c>
      <c r="AL9" s="125"/>
      <c r="AM9" s="125"/>
      <c r="AN9" s="125">
        <v>0</v>
      </c>
      <c r="AO9" s="125"/>
      <c r="AP9" s="125"/>
      <c r="AQ9" s="125">
        <v>0</v>
      </c>
      <c r="AR9" s="125"/>
      <c r="AS9" s="125"/>
      <c r="AT9" s="125">
        <v>0</v>
      </c>
      <c r="AU9" s="126"/>
      <c r="AV9" s="126"/>
      <c r="AW9" s="125"/>
      <c r="AX9" s="126"/>
      <c r="AY9" s="126"/>
      <c r="AZ9" s="125"/>
      <c r="BA9" s="126"/>
      <c r="BB9" s="127"/>
      <c r="BC9" s="127"/>
      <c r="BD9" s="128"/>
      <c r="BE9" s="127"/>
      <c r="BF9" s="127"/>
      <c r="BG9" s="128">
        <v>0</v>
      </c>
      <c r="BH9" s="127"/>
      <c r="BI9" s="127">
        <v>0</v>
      </c>
      <c r="BJ9" s="128">
        <v>0</v>
      </c>
      <c r="BK9" s="127"/>
      <c r="BL9" s="127">
        <v>0</v>
      </c>
      <c r="BM9" s="127">
        <v>0</v>
      </c>
      <c r="BN9" s="127"/>
      <c r="BO9" s="127">
        <v>0</v>
      </c>
      <c r="BP9" s="127">
        <v>0</v>
      </c>
      <c r="BQ9" s="127"/>
      <c r="BR9" s="127">
        <v>0</v>
      </c>
      <c r="BS9" s="127">
        <v>0</v>
      </c>
      <c r="BT9" s="127"/>
      <c r="BU9" s="127">
        <v>0</v>
      </c>
      <c r="BV9" s="127">
        <v>0</v>
      </c>
      <c r="BW9" s="127"/>
      <c r="BX9" s="127">
        <v>0</v>
      </c>
      <c r="BY9" s="127">
        <v>0</v>
      </c>
      <c r="BZ9" s="127"/>
      <c r="CA9" s="127">
        <v>0</v>
      </c>
      <c r="CB9" s="127">
        <v>0</v>
      </c>
      <c r="CC9" s="127"/>
      <c r="CD9" s="127">
        <v>0</v>
      </c>
      <c r="CE9" s="127">
        <v>0</v>
      </c>
      <c r="CF9" s="127"/>
      <c r="CG9" s="127"/>
      <c r="CH9" s="127">
        <v>0</v>
      </c>
      <c r="CI9" s="127"/>
      <c r="CJ9" s="127"/>
      <c r="CK9" s="127">
        <v>0</v>
      </c>
      <c r="CL9" s="127"/>
      <c r="CM9" s="127"/>
      <c r="CN9" s="127">
        <v>0</v>
      </c>
      <c r="CO9" s="127"/>
      <c r="CP9" s="127"/>
      <c r="CQ9" s="128">
        <v>0</v>
      </c>
      <c r="CR9" s="127"/>
      <c r="CS9" s="127">
        <v>0</v>
      </c>
      <c r="CT9" s="128">
        <v>0</v>
      </c>
      <c r="CU9" s="127"/>
      <c r="CV9" s="127">
        <v>0</v>
      </c>
      <c r="CW9" s="127">
        <v>0</v>
      </c>
      <c r="CX9" s="127"/>
      <c r="CY9" s="127">
        <v>0</v>
      </c>
      <c r="CZ9" s="127">
        <v>0</v>
      </c>
      <c r="DA9" s="127"/>
      <c r="DB9" s="127">
        <v>0</v>
      </c>
      <c r="DC9" s="127">
        <v>0</v>
      </c>
      <c r="DD9" s="127"/>
      <c r="DE9" s="127">
        <v>0</v>
      </c>
      <c r="DF9" s="127">
        <v>0</v>
      </c>
      <c r="DG9" s="127"/>
      <c r="DH9" s="127">
        <v>0</v>
      </c>
      <c r="DI9" s="127">
        <v>0</v>
      </c>
      <c r="DJ9" s="127"/>
      <c r="DK9" s="127">
        <v>0</v>
      </c>
      <c r="DL9" s="127">
        <v>0</v>
      </c>
      <c r="DM9" s="127"/>
      <c r="DN9" s="127">
        <v>0</v>
      </c>
      <c r="DO9" s="127">
        <v>0</v>
      </c>
      <c r="DP9" s="127"/>
      <c r="DQ9" s="127"/>
      <c r="DR9" s="127">
        <v>0</v>
      </c>
      <c r="DS9" s="127"/>
      <c r="DT9" s="127"/>
      <c r="DU9" s="127">
        <v>0</v>
      </c>
      <c r="DV9" s="127"/>
      <c r="DW9" s="127"/>
      <c r="DX9" s="127">
        <v>0</v>
      </c>
      <c r="DY9" s="127"/>
      <c r="DZ9" s="127"/>
      <c r="EA9" s="127"/>
      <c r="EB9" s="127"/>
      <c r="EC9" s="125">
        <v>0</v>
      </c>
      <c r="ED9" s="125"/>
      <c r="EE9" s="125"/>
      <c r="EF9" s="125">
        <v>3229199.85</v>
      </c>
      <c r="EG9" s="125"/>
      <c r="EH9" s="125"/>
      <c r="EI9" s="125">
        <v>0</v>
      </c>
      <c r="EJ9" s="125"/>
      <c r="EK9" s="125"/>
      <c r="EL9" s="125">
        <v>0</v>
      </c>
      <c r="EM9" s="125"/>
      <c r="EN9" s="125"/>
      <c r="EO9" s="125">
        <v>0</v>
      </c>
      <c r="EP9" s="125"/>
      <c r="EQ9" s="125"/>
      <c r="ER9" s="125">
        <v>8212932</v>
      </c>
      <c r="ES9" s="125"/>
      <c r="ET9" s="125"/>
      <c r="EU9" s="125">
        <v>0</v>
      </c>
      <c r="EV9" s="125"/>
      <c r="EW9" s="125"/>
      <c r="EX9" s="125">
        <v>0</v>
      </c>
      <c r="EY9" s="125"/>
      <c r="EZ9" s="125"/>
      <c r="FA9" s="125"/>
      <c r="FB9" s="125"/>
      <c r="FC9" s="125"/>
      <c r="FD9" s="125"/>
      <c r="FE9" s="125"/>
      <c r="FF9" s="125"/>
      <c r="FG9" s="125"/>
      <c r="FH9" s="125"/>
      <c r="FI9" s="125"/>
      <c r="FJ9" s="125"/>
      <c r="FK9" s="125"/>
      <c r="FL9" s="125"/>
      <c r="FM9" s="125">
        <v>375000</v>
      </c>
      <c r="FN9" s="125"/>
      <c r="FO9" s="125"/>
      <c r="FP9" s="125">
        <v>83260.56</v>
      </c>
      <c r="FQ9" s="125"/>
      <c r="FR9" s="125"/>
      <c r="FS9" s="125">
        <v>1804245.4000000004</v>
      </c>
      <c r="FT9" s="125"/>
      <c r="FU9" s="125"/>
      <c r="FV9" s="125">
        <v>303152.40000000002</v>
      </c>
      <c r="FW9" s="125"/>
      <c r="FX9" s="125"/>
      <c r="FY9" s="125">
        <v>40312.21</v>
      </c>
      <c r="FZ9" s="125"/>
      <c r="GA9" s="125"/>
      <c r="GB9" s="125">
        <v>1475147.41</v>
      </c>
      <c r="GC9" s="125"/>
      <c r="GD9" s="125"/>
      <c r="GE9" s="125">
        <v>0</v>
      </c>
      <c r="GF9" s="125"/>
      <c r="GG9" s="125"/>
      <c r="GH9" s="125">
        <v>250937.17</v>
      </c>
      <c r="GI9" s="125"/>
      <c r="GJ9" s="125"/>
      <c r="GK9" s="125"/>
      <c r="GL9" s="125"/>
      <c r="GM9" s="125"/>
      <c r="GN9" s="125"/>
      <c r="GO9" s="125"/>
      <c r="GP9" s="125"/>
      <c r="GQ9" s="125"/>
      <c r="GR9" s="125"/>
      <c r="GS9" s="125"/>
      <c r="GT9" s="125"/>
      <c r="GU9" s="10">
        <f t="shared" si="7"/>
        <v>0</v>
      </c>
      <c r="GV9" s="10">
        <f t="shared" si="8"/>
        <v>0</v>
      </c>
      <c r="GW9" s="10">
        <f t="shared" si="9"/>
        <v>0</v>
      </c>
      <c r="GX9" s="10">
        <f t="shared" si="10"/>
        <v>0</v>
      </c>
      <c r="GY9" s="10">
        <f t="shared" si="11"/>
        <v>0</v>
      </c>
      <c r="GZ9" s="10">
        <f t="shared" si="12"/>
        <v>0</v>
      </c>
      <c r="HA9" s="10">
        <f t="shared" si="13"/>
        <v>11442131.85</v>
      </c>
      <c r="HB9" s="10">
        <f t="shared" si="14"/>
        <v>0</v>
      </c>
      <c r="HC9" s="10">
        <f t="shared" si="15"/>
        <v>4332055.1500000004</v>
      </c>
      <c r="HD9" s="54">
        <f t="shared" si="16"/>
        <v>0</v>
      </c>
      <c r="HE9" s="54">
        <v>152929251.91000003</v>
      </c>
      <c r="HF9" s="54">
        <v>1038922.38</v>
      </c>
      <c r="HG9" s="55" t="s">
        <v>1990</v>
      </c>
      <c r="HH9" s="55" t="s">
        <v>1997</v>
      </c>
      <c r="HI9" s="21"/>
    </row>
    <row r="10" spans="1:217" ht="16.2" hidden="1" customHeight="1">
      <c r="A10" s="5">
        <v>1</v>
      </c>
      <c r="B10" s="6">
        <v>8</v>
      </c>
      <c r="C10" s="7">
        <v>123</v>
      </c>
      <c r="D10" s="111" t="s">
        <v>2004</v>
      </c>
      <c r="E10" s="13">
        <v>850000000</v>
      </c>
      <c r="F10" s="9">
        <f t="shared" si="17"/>
        <v>850000000</v>
      </c>
      <c r="G10" s="94">
        <v>44104</v>
      </c>
      <c r="H10" s="94">
        <v>44104</v>
      </c>
      <c r="I10" s="94">
        <v>44255</v>
      </c>
      <c r="J10" s="9">
        <v>360780679.95999998</v>
      </c>
      <c r="K10" s="9">
        <v>227173789</v>
      </c>
      <c r="L10" s="9">
        <f t="shared" si="3"/>
        <v>170936569.02733076</v>
      </c>
      <c r="M10" s="9">
        <f t="shared" si="4"/>
        <v>318282751.01266927</v>
      </c>
      <c r="N10" s="18">
        <v>649831411.38461542</v>
      </c>
      <c r="O10" s="18">
        <v>215106398.54505488</v>
      </c>
      <c r="P10" s="18">
        <f t="shared" si="18"/>
        <v>177903680.23204175</v>
      </c>
      <c r="Q10" s="18">
        <f t="shared" si="1"/>
        <v>22264908.383342832</v>
      </c>
      <c r="R10" s="18">
        <v>444535721</v>
      </c>
      <c r="S10" s="18">
        <v>506868500.88</v>
      </c>
      <c r="T10" s="18">
        <f t="shared" si="5"/>
        <v>-62332779.879999995</v>
      </c>
      <c r="U10" s="18">
        <f t="shared" si="6"/>
        <v>138764870.58099255</v>
      </c>
      <c r="V10" s="18">
        <f t="shared" si="2"/>
        <v>-201097650.46099254</v>
      </c>
      <c r="W10" s="125">
        <v>24174287.741602302</v>
      </c>
      <c r="X10" s="125"/>
      <c r="Y10" s="125">
        <v>78769317.980000004</v>
      </c>
      <c r="Z10" s="125">
        <v>26491168.566567998</v>
      </c>
      <c r="AA10" s="125"/>
      <c r="AB10" s="125">
        <v>-4507541.9299999475</v>
      </c>
      <c r="AC10" s="125">
        <v>23491168.566567998</v>
      </c>
      <c r="AD10" s="125"/>
      <c r="AE10" s="125">
        <v>16978619.230000019</v>
      </c>
      <c r="AF10" s="125">
        <v>30589507.653009798</v>
      </c>
      <c r="AG10" s="125"/>
      <c r="AH10" s="125">
        <v>8871803.430000037</v>
      </c>
      <c r="AI10" s="125">
        <v>26190436.499582648</v>
      </c>
      <c r="AJ10" s="125"/>
      <c r="AK10" s="125">
        <v>-14246889.219999999</v>
      </c>
      <c r="AL10" s="125">
        <v>20000000</v>
      </c>
      <c r="AM10" s="125"/>
      <c r="AN10" s="125">
        <v>38332692</v>
      </c>
      <c r="AO10" s="125">
        <v>20000000</v>
      </c>
      <c r="AP10" s="125"/>
      <c r="AQ10" s="125">
        <v>0</v>
      </c>
      <c r="AR10" s="125"/>
      <c r="AS10" s="125"/>
      <c r="AT10" s="125">
        <v>0</v>
      </c>
      <c r="AU10" s="126"/>
      <c r="AV10" s="126"/>
      <c r="AW10" s="125"/>
      <c r="AX10" s="126"/>
      <c r="AY10" s="126"/>
      <c r="AZ10" s="125"/>
      <c r="BA10" s="126"/>
      <c r="BB10" s="127"/>
      <c r="BC10" s="127"/>
      <c r="BD10" s="128"/>
      <c r="BE10" s="127"/>
      <c r="BF10" s="127"/>
      <c r="BG10" s="128">
        <v>24174287.741602302</v>
      </c>
      <c r="BH10" s="127"/>
      <c r="BI10" s="127">
        <v>9475329.628205061</v>
      </c>
      <c r="BJ10" s="128">
        <v>26491168.566567998</v>
      </c>
      <c r="BK10" s="127"/>
      <c r="BL10" s="127">
        <v>7340962.6025642157</v>
      </c>
      <c r="BM10" s="127">
        <v>23491168.566567998</v>
      </c>
      <c r="BN10" s="127"/>
      <c r="BO10" s="127">
        <v>7897415.8717948198</v>
      </c>
      <c r="BP10" s="127">
        <v>30589507.653009798</v>
      </c>
      <c r="BQ10" s="127"/>
      <c r="BR10" s="127">
        <v>10356394.230769157</v>
      </c>
      <c r="BS10" s="127">
        <v>26190436.499582648</v>
      </c>
      <c r="BT10" s="127"/>
      <c r="BU10" s="127">
        <v>16315626.423076987</v>
      </c>
      <c r="BV10" s="127">
        <v>20000000</v>
      </c>
      <c r="BW10" s="127"/>
      <c r="BX10" s="127">
        <v>31907698.87179482</v>
      </c>
      <c r="BY10" s="127">
        <v>16315626.423076987</v>
      </c>
      <c r="BZ10" s="127"/>
      <c r="CA10" s="127">
        <v>34482168.153846145</v>
      </c>
      <c r="CB10" s="127">
        <v>10651484.78163399</v>
      </c>
      <c r="CC10" s="127"/>
      <c r="CD10" s="127">
        <v>24243490.871794939</v>
      </c>
      <c r="CE10" s="127">
        <v>0</v>
      </c>
      <c r="CF10" s="127"/>
      <c r="CG10" s="127"/>
      <c r="CH10" s="127">
        <v>0</v>
      </c>
      <c r="CI10" s="127"/>
      <c r="CJ10" s="127"/>
      <c r="CK10" s="127">
        <v>0</v>
      </c>
      <c r="CL10" s="127"/>
      <c r="CM10" s="127"/>
      <c r="CN10" s="127">
        <v>0</v>
      </c>
      <c r="CO10" s="127"/>
      <c r="CP10" s="127"/>
      <c r="CQ10" s="128">
        <v>18855944.438449796</v>
      </c>
      <c r="CR10" s="127"/>
      <c r="CS10" s="127">
        <v>7390757.1100000143</v>
      </c>
      <c r="CT10" s="128">
        <v>20663111.48192304</v>
      </c>
      <c r="CU10" s="127"/>
      <c r="CV10" s="127">
        <v>5725950.829999987</v>
      </c>
      <c r="CW10" s="127">
        <v>18323111.48192304</v>
      </c>
      <c r="CX10" s="127"/>
      <c r="CY10" s="127">
        <v>6159984.379999999</v>
      </c>
      <c r="CZ10" s="127">
        <v>23859815.969347645</v>
      </c>
      <c r="DA10" s="127"/>
      <c r="DB10" s="127">
        <v>8077987.5</v>
      </c>
      <c r="DC10" s="127">
        <v>20428540.469674468</v>
      </c>
      <c r="DD10" s="127"/>
      <c r="DE10" s="127">
        <v>12726188.609999999</v>
      </c>
      <c r="DF10" s="127">
        <v>15600000</v>
      </c>
      <c r="DG10" s="127"/>
      <c r="DH10" s="127">
        <v>24888005.119999997</v>
      </c>
      <c r="DI10" s="127">
        <v>12726188.61000005</v>
      </c>
      <c r="DJ10" s="127"/>
      <c r="DK10" s="127">
        <v>26896091.159999996</v>
      </c>
      <c r="DL10" s="127">
        <v>8308158.129674512</v>
      </c>
      <c r="DM10" s="127"/>
      <c r="DN10" s="127">
        <v>18909922.879999995</v>
      </c>
      <c r="DO10" s="127">
        <v>0</v>
      </c>
      <c r="DP10" s="127"/>
      <c r="DQ10" s="127"/>
      <c r="DR10" s="127">
        <v>0</v>
      </c>
      <c r="DS10" s="127"/>
      <c r="DT10" s="127"/>
      <c r="DU10" s="127">
        <v>0</v>
      </c>
      <c r="DV10" s="127"/>
      <c r="DW10" s="127"/>
      <c r="DX10" s="127">
        <v>0</v>
      </c>
      <c r="DY10" s="127"/>
      <c r="DZ10" s="127"/>
      <c r="EA10" s="127"/>
      <c r="EB10" s="127"/>
      <c r="EC10" s="125">
        <v>18785649.760000002</v>
      </c>
      <c r="ED10" s="125">
        <v>12508988</v>
      </c>
      <c r="EE10" s="125"/>
      <c r="EF10" s="125">
        <v>0</v>
      </c>
      <c r="EG10" s="125">
        <v>12646663</v>
      </c>
      <c r="EH10" s="125"/>
      <c r="EI10" s="125">
        <v>4198626.99</v>
      </c>
      <c r="EJ10" s="125">
        <v>13673707</v>
      </c>
      <c r="EK10" s="125"/>
      <c r="EL10" s="125">
        <v>14812371.73</v>
      </c>
      <c r="EM10" s="125">
        <v>20498850</v>
      </c>
      <c r="EN10" s="125"/>
      <c r="EO10" s="125">
        <v>6182724.5</v>
      </c>
      <c r="EP10" s="125">
        <v>36599583</v>
      </c>
      <c r="EQ10" s="125"/>
      <c r="ER10" s="125">
        <v>32146252.549999997</v>
      </c>
      <c r="ES10" s="125">
        <v>34097867</v>
      </c>
      <c r="ET10" s="125"/>
      <c r="EU10" s="125">
        <v>3494531.98</v>
      </c>
      <c r="EV10" s="125">
        <v>21648822</v>
      </c>
      <c r="EW10" s="125"/>
      <c r="EX10" s="125">
        <v>4273126.4000000004</v>
      </c>
      <c r="EY10" s="125">
        <v>3615411</v>
      </c>
      <c r="EZ10" s="125"/>
      <c r="FA10" s="125"/>
      <c r="FB10" s="125">
        <v>1246000</v>
      </c>
      <c r="FC10" s="125"/>
      <c r="FD10" s="125"/>
      <c r="FE10" s="125">
        <v>2136000</v>
      </c>
      <c r="FF10" s="125"/>
      <c r="FG10" s="125"/>
      <c r="FH10" s="125">
        <v>2136000</v>
      </c>
      <c r="FI10" s="125"/>
      <c r="FJ10" s="125"/>
      <c r="FK10" s="125">
        <v>3591881</v>
      </c>
      <c r="FL10" s="125"/>
      <c r="FM10" s="125">
        <v>7801987.8600000003</v>
      </c>
      <c r="FN10" s="125">
        <v>7183763</v>
      </c>
      <c r="FO10" s="125"/>
      <c r="FP10" s="125">
        <v>9220324.9999999963</v>
      </c>
      <c r="FQ10" s="125">
        <v>14367526</v>
      </c>
      <c r="FR10" s="125"/>
      <c r="FS10" s="125">
        <v>18316658.939999998</v>
      </c>
      <c r="FT10" s="125">
        <v>19213893</v>
      </c>
      <c r="FU10" s="125"/>
      <c r="FV10" s="125">
        <v>8192250.2600000007</v>
      </c>
      <c r="FW10" s="125">
        <v>17959407</v>
      </c>
      <c r="FX10" s="125"/>
      <c r="FY10" s="125">
        <v>24282951.790000003</v>
      </c>
      <c r="FZ10" s="125">
        <v>21052357</v>
      </c>
      <c r="GA10" s="125"/>
      <c r="GB10" s="125">
        <v>23126145.059999999</v>
      </c>
      <c r="GC10" s="125">
        <v>8979703</v>
      </c>
      <c r="GD10" s="125"/>
      <c r="GE10" s="125">
        <v>6787391.8600000003</v>
      </c>
      <c r="GF10" s="125">
        <v>13601752</v>
      </c>
      <c r="GG10" s="125"/>
      <c r="GH10" s="125">
        <v>10390991.870000003</v>
      </c>
      <c r="GI10" s="125">
        <v>8979703</v>
      </c>
      <c r="GJ10" s="125"/>
      <c r="GK10" s="125"/>
      <c r="GL10" s="125">
        <v>13868594</v>
      </c>
      <c r="GM10" s="125"/>
      <c r="GN10" s="125"/>
      <c r="GO10" s="125">
        <v>7183763</v>
      </c>
      <c r="GP10" s="125"/>
      <c r="GQ10" s="125"/>
      <c r="GR10" s="125">
        <v>7582163</v>
      </c>
      <c r="GS10" s="125"/>
      <c r="GT10" s="125"/>
      <c r="GU10" s="10">
        <f t="shared" si="7"/>
        <v>142019086.65384614</v>
      </c>
      <c r="GV10" s="10">
        <f t="shared" si="8"/>
        <v>0</v>
      </c>
      <c r="GW10" s="10">
        <f t="shared" si="9"/>
        <v>124198001.49000011</v>
      </c>
      <c r="GX10" s="10">
        <f t="shared" si="10"/>
        <v>0</v>
      </c>
      <c r="GY10" s="10">
        <f t="shared" si="11"/>
        <v>110774887.58999999</v>
      </c>
      <c r="GZ10" s="10">
        <f t="shared" si="12"/>
        <v>0</v>
      </c>
      <c r="HA10" s="10">
        <f t="shared" si="13"/>
        <v>83893283.910000011</v>
      </c>
      <c r="HB10" s="10">
        <f t="shared" si="14"/>
        <v>30782233</v>
      </c>
      <c r="HC10" s="10">
        <f t="shared" si="15"/>
        <v>108118702.64</v>
      </c>
      <c r="HD10" s="54">
        <f t="shared" si="16"/>
        <v>51215975</v>
      </c>
      <c r="HE10" s="54">
        <v>209834977.37000003</v>
      </c>
      <c r="HF10" s="54">
        <v>27451751.229999974</v>
      </c>
      <c r="HG10" s="55" t="s">
        <v>1994</v>
      </c>
      <c r="HH10" s="55" t="s">
        <v>2047</v>
      </c>
      <c r="HI10" s="21"/>
    </row>
    <row r="11" spans="1:217" hidden="1">
      <c r="A11" s="5">
        <v>1</v>
      </c>
      <c r="B11" s="6">
        <v>9</v>
      </c>
      <c r="C11" s="7">
        <v>142</v>
      </c>
      <c r="D11" s="134" t="s">
        <v>15</v>
      </c>
      <c r="E11" s="13">
        <v>48853931</v>
      </c>
      <c r="F11" s="9">
        <f t="shared" si="17"/>
        <v>48853931</v>
      </c>
      <c r="G11" s="94"/>
      <c r="H11" s="94"/>
      <c r="I11" s="94"/>
      <c r="J11" s="9">
        <v>47309802.299999997</v>
      </c>
      <c r="K11" s="9" t="s">
        <v>2115</v>
      </c>
      <c r="L11" s="9">
        <f t="shared" si="3"/>
        <v>0</v>
      </c>
      <c r="M11" s="9">
        <f t="shared" si="4"/>
        <v>1544128.700000003</v>
      </c>
      <c r="N11" s="18">
        <v>48853931</v>
      </c>
      <c r="O11" s="18">
        <v>6063643.9853927419</v>
      </c>
      <c r="P11" s="18">
        <f t="shared" si="18"/>
        <v>0</v>
      </c>
      <c r="Q11" s="18">
        <f t="shared" si="1"/>
        <v>0</v>
      </c>
      <c r="R11" s="18">
        <v>33733263</v>
      </c>
      <c r="S11" s="18">
        <v>30022752.563400004</v>
      </c>
      <c r="T11" s="18">
        <f t="shared" si="5"/>
        <v>3710510.4365999959</v>
      </c>
      <c r="U11" s="18">
        <f t="shared" si="6"/>
        <v>0</v>
      </c>
      <c r="V11" s="18">
        <f t="shared" si="2"/>
        <v>3710510.4365999959</v>
      </c>
      <c r="W11" s="125"/>
      <c r="X11" s="125"/>
      <c r="Y11" s="125">
        <v>39745.759999997914</v>
      </c>
      <c r="Z11" s="125"/>
      <c r="AA11" s="125"/>
      <c r="AB11" s="125">
        <v>0</v>
      </c>
      <c r="AC11" s="125"/>
      <c r="AD11" s="125"/>
      <c r="AE11" s="125">
        <v>0</v>
      </c>
      <c r="AF11" s="125"/>
      <c r="AG11" s="125"/>
      <c r="AH11" s="125">
        <v>0</v>
      </c>
      <c r="AI11" s="125"/>
      <c r="AJ11" s="125"/>
      <c r="AK11" s="125">
        <v>0</v>
      </c>
      <c r="AL11" s="125"/>
      <c r="AM11" s="125"/>
      <c r="AN11" s="125">
        <v>0</v>
      </c>
      <c r="AO11" s="125"/>
      <c r="AP11" s="125"/>
      <c r="AQ11" s="125">
        <v>0</v>
      </c>
      <c r="AR11" s="125"/>
      <c r="AS11" s="125"/>
      <c r="AT11" s="125">
        <v>0</v>
      </c>
      <c r="AU11" s="126"/>
      <c r="AV11" s="126"/>
      <c r="AW11" s="125"/>
      <c r="AX11" s="126"/>
      <c r="AY11" s="126"/>
      <c r="AZ11" s="125"/>
      <c r="BA11" s="126"/>
      <c r="BB11" s="127"/>
      <c r="BC11" s="127"/>
      <c r="BD11" s="128"/>
      <c r="BE11" s="127"/>
      <c r="BF11" s="127"/>
      <c r="BG11" s="128">
        <v>0</v>
      </c>
      <c r="BH11" s="127"/>
      <c r="BI11" s="127">
        <v>0</v>
      </c>
      <c r="BJ11" s="128">
        <v>0</v>
      </c>
      <c r="BK11" s="127"/>
      <c r="BL11" s="127">
        <v>0</v>
      </c>
      <c r="BM11" s="127">
        <v>0</v>
      </c>
      <c r="BN11" s="127"/>
      <c r="BO11" s="127">
        <v>0</v>
      </c>
      <c r="BP11" s="127">
        <v>0</v>
      </c>
      <c r="BQ11" s="127"/>
      <c r="BR11" s="127">
        <v>0</v>
      </c>
      <c r="BS11" s="127">
        <v>0</v>
      </c>
      <c r="BT11" s="127"/>
      <c r="BU11" s="127">
        <v>0</v>
      </c>
      <c r="BV11" s="127">
        <v>0</v>
      </c>
      <c r="BW11" s="127"/>
      <c r="BX11" s="127">
        <v>0</v>
      </c>
      <c r="BY11" s="127">
        <v>0</v>
      </c>
      <c r="BZ11" s="127"/>
      <c r="CA11" s="127">
        <v>0</v>
      </c>
      <c r="CB11" s="127">
        <v>0</v>
      </c>
      <c r="CC11" s="127"/>
      <c r="CD11" s="127">
        <v>0</v>
      </c>
      <c r="CE11" s="127">
        <v>0</v>
      </c>
      <c r="CF11" s="127"/>
      <c r="CG11" s="127"/>
      <c r="CH11" s="127">
        <v>0</v>
      </c>
      <c r="CI11" s="127"/>
      <c r="CJ11" s="127"/>
      <c r="CK11" s="127">
        <v>0</v>
      </c>
      <c r="CL11" s="127"/>
      <c r="CM11" s="127"/>
      <c r="CN11" s="127">
        <v>0</v>
      </c>
      <c r="CO11" s="127"/>
      <c r="CP11" s="127"/>
      <c r="CQ11" s="128">
        <v>0</v>
      </c>
      <c r="CR11" s="127"/>
      <c r="CS11" s="127">
        <v>0</v>
      </c>
      <c r="CT11" s="128">
        <v>0</v>
      </c>
      <c r="CU11" s="127"/>
      <c r="CV11" s="127">
        <v>0</v>
      </c>
      <c r="CW11" s="127">
        <v>0</v>
      </c>
      <c r="CX11" s="127"/>
      <c r="CY11" s="127">
        <v>0</v>
      </c>
      <c r="CZ11" s="127">
        <v>0</v>
      </c>
      <c r="DA11" s="127"/>
      <c r="DB11" s="127">
        <v>0</v>
      </c>
      <c r="DC11" s="127">
        <v>0</v>
      </c>
      <c r="DD11" s="127"/>
      <c r="DE11" s="127">
        <v>0</v>
      </c>
      <c r="DF11" s="127">
        <v>0</v>
      </c>
      <c r="DG11" s="127"/>
      <c r="DH11" s="127">
        <v>0</v>
      </c>
      <c r="DI11" s="127">
        <v>0</v>
      </c>
      <c r="DJ11" s="127"/>
      <c r="DK11" s="127">
        <v>0</v>
      </c>
      <c r="DL11" s="127">
        <v>0</v>
      </c>
      <c r="DM11" s="127"/>
      <c r="DN11" s="127">
        <v>0</v>
      </c>
      <c r="DO11" s="127">
        <v>0</v>
      </c>
      <c r="DP11" s="127"/>
      <c r="DQ11" s="127"/>
      <c r="DR11" s="127">
        <v>0</v>
      </c>
      <c r="DS11" s="127"/>
      <c r="DT11" s="127"/>
      <c r="DU11" s="127">
        <v>0</v>
      </c>
      <c r="DV11" s="127"/>
      <c r="DW11" s="127"/>
      <c r="DX11" s="127">
        <v>0</v>
      </c>
      <c r="DY11" s="127"/>
      <c r="DZ11" s="127"/>
      <c r="EA11" s="127"/>
      <c r="EB11" s="127"/>
      <c r="EC11" s="125">
        <v>0</v>
      </c>
      <c r="ED11" s="125"/>
      <c r="EE11" s="125"/>
      <c r="EF11" s="125">
        <v>0</v>
      </c>
      <c r="EG11" s="125"/>
      <c r="EH11" s="125"/>
      <c r="EI11" s="125">
        <v>0</v>
      </c>
      <c r="EJ11" s="125"/>
      <c r="EK11" s="125"/>
      <c r="EL11" s="125">
        <v>0</v>
      </c>
      <c r="EM11" s="125"/>
      <c r="EN11" s="125"/>
      <c r="EO11" s="125">
        <v>0</v>
      </c>
      <c r="EP11" s="125"/>
      <c r="EQ11" s="125"/>
      <c r="ER11" s="125">
        <v>0</v>
      </c>
      <c r="ES11" s="125"/>
      <c r="ET11" s="125"/>
      <c r="EU11" s="125">
        <v>0</v>
      </c>
      <c r="EV11" s="125"/>
      <c r="EW11" s="125"/>
      <c r="EX11" s="125">
        <v>0</v>
      </c>
      <c r="EY11" s="125"/>
      <c r="EZ11" s="125"/>
      <c r="FA11" s="125"/>
      <c r="FB11" s="125"/>
      <c r="FC11" s="125"/>
      <c r="FD11" s="125"/>
      <c r="FE11" s="125"/>
      <c r="FF11" s="125"/>
      <c r="FG11" s="125"/>
      <c r="FH11" s="125"/>
      <c r="FI11" s="125"/>
      <c r="FJ11" s="125"/>
      <c r="FK11" s="125"/>
      <c r="FL11" s="125"/>
      <c r="FM11" s="125">
        <v>301703.52</v>
      </c>
      <c r="FN11" s="125"/>
      <c r="FO11" s="125"/>
      <c r="FP11" s="125">
        <v>358756.16</v>
      </c>
      <c r="FQ11" s="125"/>
      <c r="FR11" s="125"/>
      <c r="FS11" s="125">
        <v>102964</v>
      </c>
      <c r="FT11" s="125"/>
      <c r="FU11" s="125"/>
      <c r="FV11" s="125">
        <v>336282.41000000003</v>
      </c>
      <c r="FW11" s="125"/>
      <c r="FX11" s="125"/>
      <c r="FY11" s="125">
        <v>1102125</v>
      </c>
      <c r="FZ11" s="125"/>
      <c r="GA11" s="125"/>
      <c r="GB11" s="125">
        <v>0</v>
      </c>
      <c r="GC11" s="125"/>
      <c r="GD11" s="125"/>
      <c r="GE11" s="125">
        <v>3803876.59</v>
      </c>
      <c r="GF11" s="125"/>
      <c r="GG11" s="125"/>
      <c r="GH11" s="125">
        <v>341164.61</v>
      </c>
      <c r="GI11" s="125"/>
      <c r="GJ11" s="125"/>
      <c r="GK11" s="125"/>
      <c r="GL11" s="125"/>
      <c r="GM11" s="125"/>
      <c r="GN11" s="125"/>
      <c r="GO11" s="125"/>
      <c r="GP11" s="125"/>
      <c r="GQ11" s="125"/>
      <c r="GR11" s="125"/>
      <c r="GS11" s="125"/>
      <c r="GT11" s="125"/>
      <c r="GU11" s="10">
        <f t="shared" si="7"/>
        <v>0</v>
      </c>
      <c r="GV11" s="10">
        <f t="shared" si="8"/>
        <v>0</v>
      </c>
      <c r="GW11" s="10">
        <f t="shared" si="9"/>
        <v>39745.759999997914</v>
      </c>
      <c r="GX11" s="10">
        <f t="shared" si="10"/>
        <v>0</v>
      </c>
      <c r="GY11" s="10">
        <f t="shared" si="11"/>
        <v>0</v>
      </c>
      <c r="GZ11" s="10">
        <f t="shared" si="12"/>
        <v>0</v>
      </c>
      <c r="HA11" s="10">
        <f t="shared" si="13"/>
        <v>0</v>
      </c>
      <c r="HB11" s="10">
        <f t="shared" si="14"/>
        <v>0</v>
      </c>
      <c r="HC11" s="10">
        <f t="shared" si="15"/>
        <v>6346872.29</v>
      </c>
      <c r="HD11" s="54">
        <f t="shared" si="16"/>
        <v>0</v>
      </c>
      <c r="HE11" s="54">
        <v>56045418.539999999</v>
      </c>
      <c r="HF11" s="54">
        <v>524612.49</v>
      </c>
      <c r="HG11" s="55" t="s">
        <v>1990</v>
      </c>
      <c r="HH11" s="55" t="s">
        <v>1993</v>
      </c>
      <c r="HI11" s="21"/>
    </row>
    <row r="12" spans="1:217" hidden="1">
      <c r="A12" s="5">
        <v>1</v>
      </c>
      <c r="B12" s="6">
        <v>10</v>
      </c>
      <c r="C12" s="7">
        <v>119</v>
      </c>
      <c r="D12" s="134" t="s">
        <v>16</v>
      </c>
      <c r="E12" s="47">
        <v>608748209</v>
      </c>
      <c r="F12" s="9">
        <f t="shared" si="17"/>
        <v>608748209</v>
      </c>
      <c r="G12" s="94">
        <v>44104</v>
      </c>
      <c r="H12" s="94">
        <v>44104</v>
      </c>
      <c r="I12" s="94">
        <v>44285</v>
      </c>
      <c r="J12" s="9">
        <v>560807663.01999998</v>
      </c>
      <c r="K12" s="9" t="s">
        <v>2115</v>
      </c>
      <c r="L12" s="9">
        <f t="shared" si="3"/>
        <v>0</v>
      </c>
      <c r="M12" s="9">
        <f t="shared" si="4"/>
        <v>47940545.980000019</v>
      </c>
      <c r="N12" s="18">
        <v>605391865.48460352</v>
      </c>
      <c r="O12" s="18">
        <v>31857471.604384184</v>
      </c>
      <c r="P12" s="18">
        <f t="shared" si="18"/>
        <v>4157538.6079713106</v>
      </c>
      <c r="Q12" s="18">
        <f t="shared" si="1"/>
        <v>-801195.09257483482</v>
      </c>
      <c r="R12" s="18">
        <v>523771761</v>
      </c>
      <c r="S12" s="18">
        <v>513109475.82899994</v>
      </c>
      <c r="T12" s="18">
        <f t="shared" si="5"/>
        <v>10662285.171000063</v>
      </c>
      <c r="U12" s="18">
        <f t="shared" si="6"/>
        <v>3504389.2926590177</v>
      </c>
      <c r="V12" s="18">
        <f t="shared" si="2"/>
        <v>7157895.8783410452</v>
      </c>
      <c r="W12" s="125"/>
      <c r="X12" s="125"/>
      <c r="Y12" s="125">
        <v>0</v>
      </c>
      <c r="Z12" s="125"/>
      <c r="AA12" s="125"/>
      <c r="AB12" s="125">
        <v>0</v>
      </c>
      <c r="AC12" s="125"/>
      <c r="AD12" s="125"/>
      <c r="AE12" s="125">
        <v>0</v>
      </c>
      <c r="AF12" s="125"/>
      <c r="AG12" s="125"/>
      <c r="AH12" s="125">
        <v>0</v>
      </c>
      <c r="AI12" s="125"/>
      <c r="AJ12" s="125"/>
      <c r="AK12" s="125">
        <v>0</v>
      </c>
      <c r="AL12" s="125"/>
      <c r="AM12" s="125"/>
      <c r="AN12" s="125">
        <v>0</v>
      </c>
      <c r="AO12" s="125"/>
      <c r="AP12" s="125"/>
      <c r="AQ12" s="125">
        <v>0</v>
      </c>
      <c r="AR12" s="125"/>
      <c r="AS12" s="125"/>
      <c r="AT12" s="125">
        <v>0</v>
      </c>
      <c r="AU12" s="126"/>
      <c r="AV12" s="126"/>
      <c r="AW12" s="125"/>
      <c r="AX12" s="126"/>
      <c r="AY12" s="126"/>
      <c r="AZ12" s="125"/>
      <c r="BA12" s="126"/>
      <c r="BB12" s="127"/>
      <c r="BC12" s="127"/>
      <c r="BD12" s="128"/>
      <c r="BE12" s="127"/>
      <c r="BF12" s="127"/>
      <c r="BG12" s="128">
        <v>0</v>
      </c>
      <c r="BH12" s="127"/>
      <c r="BI12" s="127">
        <v>0</v>
      </c>
      <c r="BJ12" s="128">
        <v>0</v>
      </c>
      <c r="BK12" s="127"/>
      <c r="BL12" s="127">
        <v>0</v>
      </c>
      <c r="BM12" s="127">
        <v>0</v>
      </c>
      <c r="BN12" s="127"/>
      <c r="BO12" s="127">
        <v>3356343.5153964758</v>
      </c>
      <c r="BP12" s="127">
        <v>0</v>
      </c>
      <c r="BQ12" s="127"/>
      <c r="BR12" s="127">
        <v>0</v>
      </c>
      <c r="BS12" s="127">
        <v>0</v>
      </c>
      <c r="BT12" s="127"/>
      <c r="BU12" s="127">
        <v>0</v>
      </c>
      <c r="BV12" s="127">
        <v>0</v>
      </c>
      <c r="BW12" s="127"/>
      <c r="BX12" s="127">
        <v>-4157538.8979713917</v>
      </c>
      <c r="BY12" s="127">
        <v>0</v>
      </c>
      <c r="BZ12" s="127"/>
      <c r="CA12" s="127">
        <v>0</v>
      </c>
      <c r="CB12" s="127">
        <v>0</v>
      </c>
      <c r="CC12" s="127"/>
      <c r="CD12" s="127">
        <v>0</v>
      </c>
      <c r="CE12" s="127">
        <v>0</v>
      </c>
      <c r="CF12" s="127"/>
      <c r="CG12" s="127"/>
      <c r="CH12" s="127">
        <v>4157538.6079713106</v>
      </c>
      <c r="CI12" s="127"/>
      <c r="CJ12" s="127"/>
      <c r="CK12" s="127">
        <v>0</v>
      </c>
      <c r="CL12" s="127"/>
      <c r="CM12" s="127"/>
      <c r="CN12" s="127">
        <v>0</v>
      </c>
      <c r="CO12" s="127"/>
      <c r="CP12" s="127"/>
      <c r="CQ12" s="128">
        <v>0</v>
      </c>
      <c r="CR12" s="127"/>
      <c r="CS12" s="127">
        <v>0</v>
      </c>
      <c r="CT12" s="128">
        <v>0</v>
      </c>
      <c r="CU12" s="127"/>
      <c r="CV12" s="127">
        <v>0</v>
      </c>
      <c r="CW12" s="127">
        <v>0</v>
      </c>
      <c r="CX12" s="127"/>
      <c r="CY12" s="127">
        <v>-3500000</v>
      </c>
      <c r="CZ12" s="127">
        <v>0</v>
      </c>
      <c r="DA12" s="127"/>
      <c r="DB12" s="127">
        <v>0</v>
      </c>
      <c r="DC12" s="127">
        <v>0</v>
      </c>
      <c r="DD12" s="127"/>
      <c r="DE12" s="127">
        <v>0</v>
      </c>
      <c r="DF12" s="127">
        <v>0</v>
      </c>
      <c r="DG12" s="127"/>
      <c r="DH12" s="127">
        <v>0</v>
      </c>
      <c r="DI12" s="127">
        <v>0</v>
      </c>
      <c r="DJ12" s="127"/>
      <c r="DK12" s="127">
        <v>0</v>
      </c>
      <c r="DL12" s="127">
        <v>0</v>
      </c>
      <c r="DM12" s="127"/>
      <c r="DN12" s="127">
        <v>0</v>
      </c>
      <c r="DO12" s="127">
        <v>0</v>
      </c>
      <c r="DP12" s="127"/>
      <c r="DQ12" s="127"/>
      <c r="DR12" s="127">
        <v>3504389.2926590177</v>
      </c>
      <c r="DS12" s="127"/>
      <c r="DT12" s="127"/>
      <c r="DU12" s="127">
        <v>0</v>
      </c>
      <c r="DV12" s="127"/>
      <c r="DW12" s="127"/>
      <c r="DX12" s="127">
        <v>0</v>
      </c>
      <c r="DY12" s="127"/>
      <c r="DZ12" s="127"/>
      <c r="EA12" s="127"/>
      <c r="EB12" s="127"/>
      <c r="EC12" s="125">
        <v>0</v>
      </c>
      <c r="ED12" s="125"/>
      <c r="EE12" s="125"/>
      <c r="EF12" s="125">
        <v>0</v>
      </c>
      <c r="EG12" s="125"/>
      <c r="EH12" s="125"/>
      <c r="EI12" s="125">
        <v>0</v>
      </c>
      <c r="EJ12" s="125"/>
      <c r="EK12" s="125"/>
      <c r="EL12" s="125">
        <v>0</v>
      </c>
      <c r="EM12" s="125"/>
      <c r="EN12" s="125"/>
      <c r="EO12" s="125">
        <v>0</v>
      </c>
      <c r="EP12" s="125"/>
      <c r="EQ12" s="125"/>
      <c r="ER12" s="125">
        <v>0</v>
      </c>
      <c r="ES12" s="125"/>
      <c r="ET12" s="125"/>
      <c r="EU12" s="125">
        <v>0</v>
      </c>
      <c r="EV12" s="125"/>
      <c r="EW12" s="125"/>
      <c r="EX12" s="125">
        <v>0</v>
      </c>
      <c r="EY12" s="125"/>
      <c r="EZ12" s="125"/>
      <c r="FA12" s="125"/>
      <c r="FB12" s="125"/>
      <c r="FC12" s="125"/>
      <c r="FD12" s="125"/>
      <c r="FE12" s="125"/>
      <c r="FF12" s="125"/>
      <c r="FG12" s="125"/>
      <c r="FH12" s="125"/>
      <c r="FI12" s="125"/>
      <c r="FJ12" s="125"/>
      <c r="FK12" s="125"/>
      <c r="FL12" s="125"/>
      <c r="FM12" s="125">
        <v>1026113.97</v>
      </c>
      <c r="FN12" s="125"/>
      <c r="FO12" s="125"/>
      <c r="FP12" s="125">
        <v>55000</v>
      </c>
      <c r="FQ12" s="125"/>
      <c r="FR12" s="125"/>
      <c r="FS12" s="125">
        <v>5884969.4199999999</v>
      </c>
      <c r="FT12" s="125"/>
      <c r="FU12" s="125"/>
      <c r="FV12" s="125">
        <v>301020</v>
      </c>
      <c r="FW12" s="125"/>
      <c r="FX12" s="125"/>
      <c r="FY12" s="125">
        <v>0</v>
      </c>
      <c r="FZ12" s="125"/>
      <c r="GA12" s="125"/>
      <c r="GB12" s="125">
        <v>483445.17</v>
      </c>
      <c r="GC12" s="125"/>
      <c r="GD12" s="125"/>
      <c r="GE12" s="125">
        <v>250000</v>
      </c>
      <c r="GF12" s="125"/>
      <c r="GG12" s="125"/>
      <c r="GH12" s="125">
        <v>602617.31999999995</v>
      </c>
      <c r="GI12" s="125"/>
      <c r="GJ12" s="125"/>
      <c r="GK12" s="125"/>
      <c r="GL12" s="125"/>
      <c r="GM12" s="125"/>
      <c r="GN12" s="125"/>
      <c r="GO12" s="125"/>
      <c r="GP12" s="125"/>
      <c r="GQ12" s="125"/>
      <c r="GR12" s="125"/>
      <c r="GS12" s="125"/>
      <c r="GT12" s="125"/>
      <c r="GU12" s="10">
        <f t="shared" si="7"/>
        <v>-801195.38257491589</v>
      </c>
      <c r="GV12" s="10">
        <f t="shared" si="8"/>
        <v>4157538.6079713106</v>
      </c>
      <c r="GW12" s="10">
        <f t="shared" si="9"/>
        <v>0</v>
      </c>
      <c r="GX12" s="10">
        <f t="shared" si="10"/>
        <v>0</v>
      </c>
      <c r="GY12" s="10">
        <f t="shared" si="11"/>
        <v>-3500000</v>
      </c>
      <c r="GZ12" s="10">
        <f t="shared" si="12"/>
        <v>3504389.2926590177</v>
      </c>
      <c r="HA12" s="10">
        <f t="shared" si="13"/>
        <v>0</v>
      </c>
      <c r="HB12" s="10">
        <f t="shared" si="14"/>
        <v>0</v>
      </c>
      <c r="HC12" s="10">
        <f t="shared" si="15"/>
        <v>8603165.879999999</v>
      </c>
      <c r="HD12" s="54">
        <f t="shared" si="16"/>
        <v>0</v>
      </c>
      <c r="HE12" s="54">
        <v>360476419.29000008</v>
      </c>
      <c r="HF12" s="54">
        <v>2209296.6399999997</v>
      </c>
      <c r="HG12" s="55" t="s">
        <v>1990</v>
      </c>
      <c r="HH12" s="55" t="s">
        <v>1995</v>
      </c>
      <c r="HI12" s="21"/>
    </row>
    <row r="13" spans="1:217" hidden="1">
      <c r="A13" s="5">
        <v>1</v>
      </c>
      <c r="B13" s="6">
        <v>11</v>
      </c>
      <c r="C13" s="7">
        <v>63</v>
      </c>
      <c r="D13" s="111" t="s">
        <v>17</v>
      </c>
      <c r="E13" s="47">
        <v>558284383</v>
      </c>
      <c r="F13" s="9">
        <f t="shared" si="17"/>
        <v>558284383</v>
      </c>
      <c r="G13" s="94">
        <v>43920</v>
      </c>
      <c r="H13" s="94">
        <v>44012</v>
      </c>
      <c r="I13" s="94">
        <v>44195</v>
      </c>
      <c r="J13" s="9">
        <v>549626655.26999998</v>
      </c>
      <c r="K13" s="9" t="s">
        <v>2115</v>
      </c>
      <c r="L13" s="9">
        <f t="shared" si="3"/>
        <v>0</v>
      </c>
      <c r="M13" s="9">
        <f t="shared" si="4"/>
        <v>8657727.7300000191</v>
      </c>
      <c r="N13" s="18">
        <v>525860173.18041724</v>
      </c>
      <c r="O13" s="18">
        <v>21050072.774630427</v>
      </c>
      <c r="P13" s="18">
        <f t="shared" si="18"/>
        <v>39501377.305074573</v>
      </c>
      <c r="Q13" s="18">
        <f t="shared" si="1"/>
        <v>-7077167.4854918122</v>
      </c>
      <c r="R13" s="18">
        <v>532547472.94369996</v>
      </c>
      <c r="S13" s="18">
        <v>501618019.19679999</v>
      </c>
      <c r="T13" s="18">
        <f t="shared" si="5"/>
        <v>30929453.746899962</v>
      </c>
      <c r="U13" s="18">
        <f t="shared" si="6"/>
        <v>37680363.811310634</v>
      </c>
      <c r="V13" s="18">
        <f t="shared" si="2"/>
        <v>-6750910.0644106716</v>
      </c>
      <c r="W13" s="125"/>
      <c r="X13" s="125"/>
      <c r="Y13" s="125">
        <v>0</v>
      </c>
      <c r="Z13" s="125"/>
      <c r="AA13" s="125"/>
      <c r="AB13" s="125">
        <v>0</v>
      </c>
      <c r="AC13" s="125"/>
      <c r="AD13" s="125"/>
      <c r="AE13" s="125">
        <v>0</v>
      </c>
      <c r="AF13" s="125"/>
      <c r="AG13" s="125"/>
      <c r="AH13" s="125">
        <v>0</v>
      </c>
      <c r="AI13" s="125"/>
      <c r="AJ13" s="125"/>
      <c r="AK13" s="125">
        <v>0</v>
      </c>
      <c r="AL13" s="125"/>
      <c r="AM13" s="125"/>
      <c r="AN13" s="125">
        <v>0</v>
      </c>
      <c r="AO13" s="125"/>
      <c r="AP13" s="125"/>
      <c r="AQ13" s="125">
        <v>0</v>
      </c>
      <c r="AR13" s="125"/>
      <c r="AS13" s="125"/>
      <c r="AT13" s="125">
        <v>0</v>
      </c>
      <c r="AU13" s="126"/>
      <c r="AV13" s="126"/>
      <c r="AW13" s="125"/>
      <c r="AX13" s="126"/>
      <c r="AY13" s="126"/>
      <c r="AZ13" s="125"/>
      <c r="BA13" s="126"/>
      <c r="BB13" s="127"/>
      <c r="BC13" s="127"/>
      <c r="BD13" s="128"/>
      <c r="BE13" s="127"/>
      <c r="BF13" s="127"/>
      <c r="BG13" s="128"/>
      <c r="BH13" s="127"/>
      <c r="BI13" s="127">
        <v>773323.99622607231</v>
      </c>
      <c r="BJ13" s="128"/>
      <c r="BK13" s="127"/>
      <c r="BL13" s="127">
        <v>477357.46933633089</v>
      </c>
      <c r="BM13" s="127">
        <v>10000000</v>
      </c>
      <c r="BN13" s="127"/>
      <c r="BO13" s="127">
        <v>205725.8098334074</v>
      </c>
      <c r="BP13" s="127"/>
      <c r="BQ13" s="127"/>
      <c r="BR13" s="127">
        <v>205108.07212489843</v>
      </c>
      <c r="BS13" s="127"/>
      <c r="BT13" s="127"/>
      <c r="BU13" s="127">
        <v>286309.9171821475</v>
      </c>
      <c r="BV13" s="127">
        <v>16523877.305074573</v>
      </c>
      <c r="BW13" s="127"/>
      <c r="BX13" s="127">
        <v>503615.89265096188</v>
      </c>
      <c r="BY13" s="127">
        <v>1325000</v>
      </c>
      <c r="BZ13" s="127"/>
      <c r="CA13" s="127">
        <v>248077.20935112238</v>
      </c>
      <c r="CB13" s="127">
        <v>1265000</v>
      </c>
      <c r="CC13" s="127"/>
      <c r="CD13" s="127">
        <v>2272141.2936366796</v>
      </c>
      <c r="CE13" s="127">
        <v>1854000</v>
      </c>
      <c r="CF13" s="127"/>
      <c r="CG13" s="127"/>
      <c r="CH13" s="127">
        <v>1290000</v>
      </c>
      <c r="CI13" s="127"/>
      <c r="CJ13" s="127"/>
      <c r="CK13" s="127">
        <v>3500000</v>
      </c>
      <c r="CL13" s="127"/>
      <c r="CM13" s="127"/>
      <c r="CN13" s="127">
        <v>3743500</v>
      </c>
      <c r="CO13" s="127"/>
      <c r="CP13" s="127"/>
      <c r="CQ13" s="128">
        <v>0</v>
      </c>
      <c r="CR13" s="127"/>
      <c r="CS13" s="127">
        <v>737673.75999999978</v>
      </c>
      <c r="CT13" s="128">
        <v>0</v>
      </c>
      <c r="CU13" s="127"/>
      <c r="CV13" s="127">
        <v>455351.29000000027</v>
      </c>
      <c r="CW13" s="127">
        <v>9539000</v>
      </c>
      <c r="CX13" s="127"/>
      <c r="CY13" s="127">
        <v>196241.85000000009</v>
      </c>
      <c r="CZ13" s="127">
        <v>0</v>
      </c>
      <c r="DA13" s="127"/>
      <c r="DB13" s="127">
        <v>195652.59000000008</v>
      </c>
      <c r="DC13" s="127">
        <v>0</v>
      </c>
      <c r="DD13" s="127"/>
      <c r="DE13" s="127">
        <v>273111.03000000003</v>
      </c>
      <c r="DF13" s="127">
        <v>15762126.561310634</v>
      </c>
      <c r="DG13" s="127"/>
      <c r="DH13" s="127">
        <v>480399.19999999995</v>
      </c>
      <c r="DI13" s="127">
        <v>1263917.5000000002</v>
      </c>
      <c r="DJ13" s="127"/>
      <c r="DK13" s="127">
        <v>236640.85000000009</v>
      </c>
      <c r="DL13" s="127">
        <v>1206683.5000000002</v>
      </c>
      <c r="DM13" s="127"/>
      <c r="DN13" s="127">
        <v>2167395.58</v>
      </c>
      <c r="DO13" s="127">
        <v>1768530.6000000003</v>
      </c>
      <c r="DP13" s="127"/>
      <c r="DQ13" s="127"/>
      <c r="DR13" s="127">
        <v>1230531.0000000002</v>
      </c>
      <c r="DS13" s="127"/>
      <c r="DT13" s="127"/>
      <c r="DU13" s="127">
        <v>3338650.0000000005</v>
      </c>
      <c r="DV13" s="127"/>
      <c r="DW13" s="127"/>
      <c r="DX13" s="127">
        <v>3570924.6500000008</v>
      </c>
      <c r="DY13" s="127"/>
      <c r="DZ13" s="127"/>
      <c r="EA13" s="127"/>
      <c r="EB13" s="127"/>
      <c r="EC13" s="125">
        <v>0</v>
      </c>
      <c r="ED13" s="125">
        <v>0</v>
      </c>
      <c r="EE13" s="125"/>
      <c r="EF13" s="125">
        <v>0</v>
      </c>
      <c r="EG13" s="125">
        <v>0</v>
      </c>
      <c r="EH13" s="125"/>
      <c r="EI13" s="125">
        <v>0</v>
      </c>
      <c r="EJ13" s="125">
        <v>8000000</v>
      </c>
      <c r="EK13" s="125"/>
      <c r="EL13" s="125">
        <v>0</v>
      </c>
      <c r="EM13" s="125">
        <v>0</v>
      </c>
      <c r="EN13" s="125"/>
      <c r="EO13" s="125">
        <v>0</v>
      </c>
      <c r="EP13" s="125">
        <v>0</v>
      </c>
      <c r="EQ13" s="125"/>
      <c r="ER13" s="125">
        <v>0</v>
      </c>
      <c r="ES13" s="125">
        <v>13219101.844059659</v>
      </c>
      <c r="ET13" s="125"/>
      <c r="EU13" s="125">
        <v>16000000</v>
      </c>
      <c r="EV13" s="125">
        <v>0</v>
      </c>
      <c r="EW13" s="125"/>
      <c r="EX13" s="125">
        <v>0</v>
      </c>
      <c r="EY13" s="125">
        <v>0</v>
      </c>
      <c r="EZ13" s="125"/>
      <c r="FA13" s="125"/>
      <c r="FB13" s="125">
        <v>0</v>
      </c>
      <c r="FC13" s="125"/>
      <c r="FD13" s="125"/>
      <c r="FE13" s="125">
        <v>0</v>
      </c>
      <c r="FF13" s="125"/>
      <c r="FG13" s="125"/>
      <c r="FH13" s="125">
        <v>0</v>
      </c>
      <c r="FI13" s="125"/>
      <c r="FJ13" s="125"/>
      <c r="FK13" s="125">
        <v>0</v>
      </c>
      <c r="FL13" s="125"/>
      <c r="FM13" s="125">
        <v>580059.85000000009</v>
      </c>
      <c r="FN13" s="125">
        <v>0</v>
      </c>
      <c r="FO13" s="125"/>
      <c r="FP13" s="125">
        <v>323073.43000000005</v>
      </c>
      <c r="FQ13" s="125">
        <v>6000000</v>
      </c>
      <c r="FR13" s="125"/>
      <c r="FS13" s="125">
        <v>297485.7</v>
      </c>
      <c r="FT13" s="125">
        <v>0</v>
      </c>
      <c r="FU13" s="125"/>
      <c r="FV13" s="125">
        <v>325520.79999999993</v>
      </c>
      <c r="FW13" s="125">
        <v>0</v>
      </c>
      <c r="FX13" s="125"/>
      <c r="FY13" s="125">
        <v>529379.65999999992</v>
      </c>
      <c r="FZ13" s="125">
        <v>9914326.3830447439</v>
      </c>
      <c r="GA13" s="125"/>
      <c r="GB13" s="125">
        <v>606649.31999999995</v>
      </c>
      <c r="GC13" s="125">
        <v>0</v>
      </c>
      <c r="GD13" s="125"/>
      <c r="GE13" s="125">
        <v>182631.74</v>
      </c>
      <c r="GF13" s="125">
        <v>0</v>
      </c>
      <c r="GG13" s="125"/>
      <c r="GH13" s="125">
        <v>7570149.5299999993</v>
      </c>
      <c r="GI13" s="125">
        <v>0</v>
      </c>
      <c r="GJ13" s="125"/>
      <c r="GK13" s="125"/>
      <c r="GL13" s="125">
        <v>0</v>
      </c>
      <c r="GM13" s="125"/>
      <c r="GN13" s="125"/>
      <c r="GO13" s="125">
        <v>0</v>
      </c>
      <c r="GP13" s="125"/>
      <c r="GQ13" s="125"/>
      <c r="GR13" s="125">
        <v>0</v>
      </c>
      <c r="GS13" s="125"/>
      <c r="GT13" s="125"/>
      <c r="GU13" s="10">
        <f t="shared" si="7"/>
        <v>4971659.6603416204</v>
      </c>
      <c r="GV13" s="10">
        <f t="shared" si="8"/>
        <v>10387500</v>
      </c>
      <c r="GW13" s="10">
        <f t="shared" si="9"/>
        <v>0</v>
      </c>
      <c r="GX13" s="10">
        <f t="shared" si="10"/>
        <v>0</v>
      </c>
      <c r="GY13" s="10">
        <f t="shared" si="11"/>
        <v>4742466.1500000004</v>
      </c>
      <c r="GZ13" s="10">
        <f t="shared" si="12"/>
        <v>9908636.2500000019</v>
      </c>
      <c r="HA13" s="10">
        <f t="shared" si="13"/>
        <v>16000000</v>
      </c>
      <c r="HB13" s="10">
        <f t="shared" si="14"/>
        <v>0</v>
      </c>
      <c r="HC13" s="10">
        <f t="shared" si="15"/>
        <v>10414950.029999999</v>
      </c>
      <c r="HD13" s="54">
        <f t="shared" si="16"/>
        <v>0</v>
      </c>
      <c r="HE13" s="54">
        <v>442842721.48000091</v>
      </c>
      <c r="HF13" s="54">
        <v>2523729.0299999993</v>
      </c>
      <c r="HG13" s="55" t="s">
        <v>1994</v>
      </c>
      <c r="HH13" s="55" t="s">
        <v>2050</v>
      </c>
      <c r="HI13" s="21"/>
    </row>
    <row r="14" spans="1:217" hidden="1">
      <c r="A14" s="5">
        <v>1</v>
      </c>
      <c r="B14" s="6">
        <v>12</v>
      </c>
      <c r="C14" s="7">
        <v>98</v>
      </c>
      <c r="D14" s="134" t="s">
        <v>18</v>
      </c>
      <c r="E14" s="13">
        <v>174061650</v>
      </c>
      <c r="F14" s="9">
        <f t="shared" si="17"/>
        <v>174061650</v>
      </c>
      <c r="G14" s="94">
        <v>44159</v>
      </c>
      <c r="H14" s="94">
        <v>44159</v>
      </c>
      <c r="I14" s="94">
        <v>44195</v>
      </c>
      <c r="J14" s="9">
        <v>175173914.41999999</v>
      </c>
      <c r="K14" s="9" t="s">
        <v>2115</v>
      </c>
      <c r="L14" s="9">
        <f t="shared" si="3"/>
        <v>0</v>
      </c>
      <c r="M14" s="9">
        <f t="shared" si="4"/>
        <v>-1112264.4199999869</v>
      </c>
      <c r="N14" s="18">
        <v>174061650</v>
      </c>
      <c r="O14" s="18">
        <v>6715963.1549294591</v>
      </c>
      <c r="P14" s="18">
        <f t="shared" si="18"/>
        <v>0</v>
      </c>
      <c r="Q14" s="18">
        <f t="shared" si="1"/>
        <v>0</v>
      </c>
      <c r="R14" s="18">
        <v>135124477.80000001</v>
      </c>
      <c r="S14" s="18">
        <v>136366257.22599998</v>
      </c>
      <c r="T14" s="18">
        <f t="shared" si="5"/>
        <v>-1241779.4259999692</v>
      </c>
      <c r="U14" s="18">
        <f t="shared" si="6"/>
        <v>0</v>
      </c>
      <c r="V14" s="18">
        <f t="shared" si="2"/>
        <v>-1241779.4259999692</v>
      </c>
      <c r="W14" s="125"/>
      <c r="X14" s="125"/>
      <c r="Y14" s="125">
        <v>0</v>
      </c>
      <c r="Z14" s="125"/>
      <c r="AA14" s="125"/>
      <c r="AB14" s="125">
        <v>0</v>
      </c>
      <c r="AC14" s="125"/>
      <c r="AD14" s="125"/>
      <c r="AE14" s="125">
        <v>0</v>
      </c>
      <c r="AF14" s="125"/>
      <c r="AG14" s="125"/>
      <c r="AH14" s="125">
        <v>0</v>
      </c>
      <c r="AI14" s="125"/>
      <c r="AJ14" s="125"/>
      <c r="AK14" s="125">
        <v>892946.92042002082</v>
      </c>
      <c r="AL14" s="125"/>
      <c r="AM14" s="125"/>
      <c r="AN14" s="125">
        <v>0</v>
      </c>
      <c r="AO14" s="125"/>
      <c r="AP14" s="125"/>
      <c r="AQ14" s="125">
        <v>0</v>
      </c>
      <c r="AR14" s="125"/>
      <c r="AS14" s="125"/>
      <c r="AT14" s="125">
        <v>0</v>
      </c>
      <c r="AU14" s="126"/>
      <c r="AV14" s="126"/>
      <c r="AW14" s="125"/>
      <c r="AX14" s="126"/>
      <c r="AY14" s="126"/>
      <c r="AZ14" s="125"/>
      <c r="BA14" s="126"/>
      <c r="BB14" s="127"/>
      <c r="BC14" s="127"/>
      <c r="BD14" s="128"/>
      <c r="BE14" s="127"/>
      <c r="BF14" s="127"/>
      <c r="BG14" s="128">
        <v>0</v>
      </c>
      <c r="BH14" s="127"/>
      <c r="BI14" s="127">
        <v>0</v>
      </c>
      <c r="BJ14" s="128">
        <v>0</v>
      </c>
      <c r="BK14" s="127"/>
      <c r="BL14" s="127">
        <v>0</v>
      </c>
      <c r="BM14" s="127">
        <v>0</v>
      </c>
      <c r="BN14" s="127"/>
      <c r="BO14" s="127">
        <v>0</v>
      </c>
      <c r="BP14" s="127">
        <v>0</v>
      </c>
      <c r="BQ14" s="127"/>
      <c r="BR14" s="127">
        <v>0</v>
      </c>
      <c r="BS14" s="127">
        <v>0</v>
      </c>
      <c r="BT14" s="127"/>
      <c r="BU14" s="127">
        <v>0</v>
      </c>
      <c r="BV14" s="127">
        <v>0</v>
      </c>
      <c r="BW14" s="127"/>
      <c r="BX14" s="127">
        <v>0</v>
      </c>
      <c r="BY14" s="127">
        <v>0</v>
      </c>
      <c r="BZ14" s="127"/>
      <c r="CA14" s="127">
        <v>0</v>
      </c>
      <c r="CB14" s="127">
        <v>0</v>
      </c>
      <c r="CC14" s="127"/>
      <c r="CD14" s="127">
        <v>0</v>
      </c>
      <c r="CE14" s="127">
        <v>0</v>
      </c>
      <c r="CF14" s="127"/>
      <c r="CG14" s="127"/>
      <c r="CH14" s="127">
        <v>0</v>
      </c>
      <c r="CI14" s="127"/>
      <c r="CJ14" s="127"/>
      <c r="CK14" s="127">
        <v>0</v>
      </c>
      <c r="CL14" s="127"/>
      <c r="CM14" s="127"/>
      <c r="CN14" s="127">
        <v>0</v>
      </c>
      <c r="CO14" s="127"/>
      <c r="CP14" s="127"/>
      <c r="CQ14" s="128">
        <v>0</v>
      </c>
      <c r="CR14" s="127"/>
      <c r="CS14" s="127">
        <v>0</v>
      </c>
      <c r="CT14" s="128">
        <v>0</v>
      </c>
      <c r="CU14" s="127"/>
      <c r="CV14" s="127">
        <v>0</v>
      </c>
      <c r="CW14" s="127">
        <v>0</v>
      </c>
      <c r="CX14" s="127"/>
      <c r="CY14" s="127">
        <v>0</v>
      </c>
      <c r="CZ14" s="127">
        <v>0</v>
      </c>
      <c r="DA14" s="127"/>
      <c r="DB14" s="127">
        <v>0</v>
      </c>
      <c r="DC14" s="127">
        <v>0</v>
      </c>
      <c r="DD14" s="127"/>
      <c r="DE14" s="127">
        <v>0</v>
      </c>
      <c r="DF14" s="127">
        <v>0</v>
      </c>
      <c r="DG14" s="127"/>
      <c r="DH14" s="127">
        <v>0</v>
      </c>
      <c r="DI14" s="127">
        <v>0</v>
      </c>
      <c r="DJ14" s="127"/>
      <c r="DK14" s="127">
        <v>0</v>
      </c>
      <c r="DL14" s="127">
        <v>0</v>
      </c>
      <c r="DM14" s="127"/>
      <c r="DN14" s="127">
        <v>0</v>
      </c>
      <c r="DO14" s="127">
        <v>0</v>
      </c>
      <c r="DP14" s="127"/>
      <c r="DQ14" s="127"/>
      <c r="DR14" s="127">
        <v>0</v>
      </c>
      <c r="DS14" s="127"/>
      <c r="DT14" s="127"/>
      <c r="DU14" s="127">
        <v>0</v>
      </c>
      <c r="DV14" s="127"/>
      <c r="DW14" s="127"/>
      <c r="DX14" s="127">
        <v>0</v>
      </c>
      <c r="DY14" s="127"/>
      <c r="DZ14" s="127"/>
      <c r="EA14" s="127"/>
      <c r="EB14" s="127"/>
      <c r="EC14" s="125">
        <v>0</v>
      </c>
      <c r="ED14" s="125"/>
      <c r="EE14" s="125"/>
      <c r="EF14" s="125">
        <v>0</v>
      </c>
      <c r="EG14" s="125"/>
      <c r="EH14" s="125"/>
      <c r="EI14" s="125">
        <v>0</v>
      </c>
      <c r="EJ14" s="125"/>
      <c r="EK14" s="125"/>
      <c r="EL14" s="125">
        <v>0</v>
      </c>
      <c r="EM14" s="125"/>
      <c r="EN14" s="125"/>
      <c r="EO14" s="125">
        <v>0</v>
      </c>
      <c r="EP14" s="125"/>
      <c r="EQ14" s="125"/>
      <c r="ER14" s="125">
        <v>0</v>
      </c>
      <c r="ES14" s="125"/>
      <c r="ET14" s="125"/>
      <c r="EU14" s="125">
        <v>0</v>
      </c>
      <c r="EV14" s="125"/>
      <c r="EW14" s="125"/>
      <c r="EX14" s="125">
        <v>0</v>
      </c>
      <c r="EY14" s="125"/>
      <c r="EZ14" s="125"/>
      <c r="FA14" s="125"/>
      <c r="FB14" s="125"/>
      <c r="FC14" s="125"/>
      <c r="FD14" s="125"/>
      <c r="FE14" s="125"/>
      <c r="FF14" s="125"/>
      <c r="FG14" s="125"/>
      <c r="FH14" s="125"/>
      <c r="FI14" s="125"/>
      <c r="FJ14" s="125"/>
      <c r="FK14" s="125"/>
      <c r="FL14" s="125"/>
      <c r="FM14" s="125">
        <v>1685660.92</v>
      </c>
      <c r="FN14" s="125"/>
      <c r="FO14" s="125"/>
      <c r="FP14" s="125">
        <v>2642034.09</v>
      </c>
      <c r="FQ14" s="125"/>
      <c r="FR14" s="125"/>
      <c r="FS14" s="125">
        <v>4671987.18</v>
      </c>
      <c r="FT14" s="125"/>
      <c r="FU14" s="125"/>
      <c r="FV14" s="125">
        <v>206450</v>
      </c>
      <c r="FW14" s="125"/>
      <c r="FX14" s="125"/>
      <c r="FY14" s="125">
        <v>1088461.21</v>
      </c>
      <c r="FZ14" s="125"/>
      <c r="GA14" s="125"/>
      <c r="GB14" s="125">
        <v>1404656.95</v>
      </c>
      <c r="GC14" s="125"/>
      <c r="GD14" s="125"/>
      <c r="GE14" s="125">
        <v>1132063.67</v>
      </c>
      <c r="GF14" s="125"/>
      <c r="GG14" s="125"/>
      <c r="GH14" s="125">
        <v>114221.41</v>
      </c>
      <c r="GI14" s="125"/>
      <c r="GJ14" s="125"/>
      <c r="GK14" s="125"/>
      <c r="GL14" s="125"/>
      <c r="GM14" s="125"/>
      <c r="GN14" s="125"/>
      <c r="GO14" s="125"/>
      <c r="GP14" s="125"/>
      <c r="GQ14" s="125"/>
      <c r="GR14" s="125"/>
      <c r="GS14" s="125"/>
      <c r="GT14" s="125"/>
      <c r="GU14" s="10">
        <f t="shared" si="7"/>
        <v>0</v>
      </c>
      <c r="GV14" s="10">
        <f t="shared" si="8"/>
        <v>0</v>
      </c>
      <c r="GW14" s="10">
        <f t="shared" si="9"/>
        <v>892946.92042002082</v>
      </c>
      <c r="GX14" s="10">
        <f t="shared" si="10"/>
        <v>0</v>
      </c>
      <c r="GY14" s="10">
        <f t="shared" si="11"/>
        <v>0</v>
      </c>
      <c r="GZ14" s="10">
        <f t="shared" si="12"/>
        <v>0</v>
      </c>
      <c r="HA14" s="10">
        <f t="shared" si="13"/>
        <v>0</v>
      </c>
      <c r="HB14" s="10">
        <f t="shared" si="14"/>
        <v>0</v>
      </c>
      <c r="HC14" s="10">
        <f t="shared" si="15"/>
        <v>12945535.429999998</v>
      </c>
      <c r="HD14" s="54">
        <f t="shared" si="16"/>
        <v>0</v>
      </c>
      <c r="HE14" s="54">
        <v>125230667.39999998</v>
      </c>
      <c r="HF14" s="54">
        <v>2708058.0000000005</v>
      </c>
      <c r="HG14" s="55" t="s">
        <v>1996</v>
      </c>
      <c r="HH14" s="55">
        <v>21</v>
      </c>
      <c r="HI14" s="21"/>
    </row>
    <row r="15" spans="1:217" hidden="1">
      <c r="A15" s="5">
        <v>1</v>
      </c>
      <c r="B15" s="6">
        <v>13</v>
      </c>
      <c r="C15" s="7">
        <v>111</v>
      </c>
      <c r="D15" s="8" t="s">
        <v>19</v>
      </c>
      <c r="E15" s="13"/>
      <c r="F15" s="9">
        <f t="shared" si="17"/>
        <v>0</v>
      </c>
      <c r="G15" s="94">
        <v>44209</v>
      </c>
      <c r="H15" s="94">
        <v>44209</v>
      </c>
      <c r="I15" s="94">
        <v>44209</v>
      </c>
      <c r="J15" s="9">
        <v>125813738</v>
      </c>
      <c r="K15" s="9" t="s">
        <v>2115</v>
      </c>
      <c r="L15" s="9">
        <f t="shared" si="3"/>
        <v>0</v>
      </c>
      <c r="M15" s="9">
        <f t="shared" si="4"/>
        <v>-125813738</v>
      </c>
      <c r="N15" s="18">
        <v>0</v>
      </c>
      <c r="O15" s="18">
        <v>0</v>
      </c>
      <c r="P15" s="18">
        <f t="shared" si="18"/>
        <v>0</v>
      </c>
      <c r="Q15" s="18">
        <f t="shared" si="1"/>
        <v>0</v>
      </c>
      <c r="R15" s="18">
        <v>0</v>
      </c>
      <c r="S15" s="18">
        <v>0</v>
      </c>
      <c r="T15" s="18">
        <f t="shared" si="5"/>
        <v>0</v>
      </c>
      <c r="U15" s="18">
        <f t="shared" si="6"/>
        <v>0</v>
      </c>
      <c r="V15" s="18">
        <f t="shared" si="2"/>
        <v>0</v>
      </c>
      <c r="W15" s="125"/>
      <c r="X15" s="125"/>
      <c r="Y15" s="125">
        <v>0</v>
      </c>
      <c r="Z15" s="125"/>
      <c r="AA15" s="125"/>
      <c r="AB15" s="125">
        <v>0</v>
      </c>
      <c r="AC15" s="125"/>
      <c r="AD15" s="125"/>
      <c r="AE15" s="125">
        <v>0</v>
      </c>
      <c r="AF15" s="125"/>
      <c r="AG15" s="125"/>
      <c r="AH15" s="125">
        <v>0</v>
      </c>
      <c r="AI15" s="125"/>
      <c r="AJ15" s="125"/>
      <c r="AK15" s="125">
        <v>0</v>
      </c>
      <c r="AL15" s="125"/>
      <c r="AM15" s="125"/>
      <c r="AN15" s="125">
        <v>0</v>
      </c>
      <c r="AO15" s="125"/>
      <c r="AP15" s="125"/>
      <c r="AQ15" s="125">
        <v>0</v>
      </c>
      <c r="AR15" s="125"/>
      <c r="AS15" s="125"/>
      <c r="AT15" s="125">
        <v>0</v>
      </c>
      <c r="AU15" s="126"/>
      <c r="AV15" s="126"/>
      <c r="AW15" s="125"/>
      <c r="AX15" s="126"/>
      <c r="AY15" s="126"/>
      <c r="AZ15" s="125"/>
      <c r="BA15" s="126"/>
      <c r="BB15" s="127"/>
      <c r="BC15" s="127"/>
      <c r="BD15" s="128"/>
      <c r="BE15" s="127"/>
      <c r="BF15" s="127"/>
      <c r="BG15" s="128">
        <v>0</v>
      </c>
      <c r="BH15" s="127"/>
      <c r="BI15" s="127">
        <v>0</v>
      </c>
      <c r="BJ15" s="128">
        <v>0</v>
      </c>
      <c r="BK15" s="127"/>
      <c r="BL15" s="127">
        <v>0</v>
      </c>
      <c r="BM15" s="127">
        <v>0</v>
      </c>
      <c r="BN15" s="127"/>
      <c r="BO15" s="127"/>
      <c r="BP15" s="127">
        <v>0</v>
      </c>
      <c r="BQ15" s="127"/>
      <c r="BR15" s="127">
        <v>0</v>
      </c>
      <c r="BS15" s="127">
        <v>0</v>
      </c>
      <c r="BT15" s="127"/>
      <c r="BU15" s="127">
        <v>0</v>
      </c>
      <c r="BV15" s="127">
        <v>0</v>
      </c>
      <c r="BW15" s="127"/>
      <c r="BX15" s="127">
        <v>0</v>
      </c>
      <c r="BY15" s="127">
        <v>0</v>
      </c>
      <c r="BZ15" s="127"/>
      <c r="CA15" s="127">
        <v>0</v>
      </c>
      <c r="CB15" s="127">
        <v>0</v>
      </c>
      <c r="CC15" s="127"/>
      <c r="CD15" s="127">
        <v>0</v>
      </c>
      <c r="CE15" s="127">
        <v>0</v>
      </c>
      <c r="CF15" s="127"/>
      <c r="CG15" s="127"/>
      <c r="CH15" s="127">
        <v>0</v>
      </c>
      <c r="CI15" s="127"/>
      <c r="CJ15" s="127"/>
      <c r="CK15" s="127">
        <v>0</v>
      </c>
      <c r="CL15" s="127"/>
      <c r="CM15" s="127"/>
      <c r="CN15" s="127">
        <v>0</v>
      </c>
      <c r="CO15" s="127"/>
      <c r="CP15" s="127"/>
      <c r="CQ15" s="128">
        <v>0</v>
      </c>
      <c r="CR15" s="127"/>
      <c r="CS15" s="127">
        <v>0</v>
      </c>
      <c r="CT15" s="128">
        <v>0</v>
      </c>
      <c r="CU15" s="127"/>
      <c r="CV15" s="127">
        <v>0</v>
      </c>
      <c r="CW15" s="127">
        <v>0</v>
      </c>
      <c r="CX15" s="127"/>
      <c r="CY15" s="127">
        <v>0</v>
      </c>
      <c r="CZ15" s="127">
        <v>0</v>
      </c>
      <c r="DA15" s="127"/>
      <c r="DB15" s="127">
        <v>0</v>
      </c>
      <c r="DC15" s="127">
        <v>0</v>
      </c>
      <c r="DD15" s="127"/>
      <c r="DE15" s="127">
        <v>0</v>
      </c>
      <c r="DF15" s="127">
        <v>0</v>
      </c>
      <c r="DG15" s="127"/>
      <c r="DH15" s="127">
        <v>0</v>
      </c>
      <c r="DI15" s="127">
        <v>0</v>
      </c>
      <c r="DJ15" s="127"/>
      <c r="DK15" s="127">
        <v>0</v>
      </c>
      <c r="DL15" s="127">
        <v>0</v>
      </c>
      <c r="DM15" s="127"/>
      <c r="DN15" s="127">
        <v>0</v>
      </c>
      <c r="DO15" s="127">
        <v>0</v>
      </c>
      <c r="DP15" s="127"/>
      <c r="DQ15" s="127"/>
      <c r="DR15" s="127">
        <v>0</v>
      </c>
      <c r="DS15" s="127"/>
      <c r="DT15" s="127"/>
      <c r="DU15" s="127">
        <v>0</v>
      </c>
      <c r="DV15" s="127"/>
      <c r="DW15" s="127"/>
      <c r="DX15" s="127">
        <v>0</v>
      </c>
      <c r="DY15" s="127"/>
      <c r="DZ15" s="127"/>
      <c r="EA15" s="127"/>
      <c r="EB15" s="127"/>
      <c r="EC15" s="125">
        <v>0</v>
      </c>
      <c r="ED15" s="125"/>
      <c r="EE15" s="125"/>
      <c r="EF15" s="125">
        <v>0</v>
      </c>
      <c r="EG15" s="125"/>
      <c r="EH15" s="125"/>
      <c r="EI15" s="125">
        <v>0</v>
      </c>
      <c r="EJ15" s="125"/>
      <c r="EK15" s="125"/>
      <c r="EL15" s="125">
        <v>0</v>
      </c>
      <c r="EM15" s="125"/>
      <c r="EN15" s="125"/>
      <c r="EO15" s="125">
        <v>0</v>
      </c>
      <c r="EP15" s="125"/>
      <c r="EQ15" s="125"/>
      <c r="ER15" s="125">
        <v>0</v>
      </c>
      <c r="ES15" s="125"/>
      <c r="ET15" s="125"/>
      <c r="EU15" s="125">
        <v>0</v>
      </c>
      <c r="EV15" s="125"/>
      <c r="EW15" s="125"/>
      <c r="EX15" s="125">
        <v>0</v>
      </c>
      <c r="EY15" s="125"/>
      <c r="EZ15" s="125"/>
      <c r="FA15" s="125"/>
      <c r="FB15" s="125"/>
      <c r="FC15" s="125"/>
      <c r="FD15" s="125"/>
      <c r="FE15" s="125"/>
      <c r="FF15" s="125"/>
      <c r="FG15" s="125"/>
      <c r="FH15" s="125"/>
      <c r="FI15" s="125"/>
      <c r="FJ15" s="125"/>
      <c r="FK15" s="125"/>
      <c r="FL15" s="125"/>
      <c r="FM15" s="125">
        <v>30436.87</v>
      </c>
      <c r="FN15" s="125"/>
      <c r="FO15" s="125"/>
      <c r="FP15" s="125">
        <v>0</v>
      </c>
      <c r="FQ15" s="125"/>
      <c r="FR15" s="125"/>
      <c r="FS15" s="125">
        <v>0</v>
      </c>
      <c r="FT15" s="125"/>
      <c r="FU15" s="125"/>
      <c r="FV15" s="125">
        <v>0</v>
      </c>
      <c r="FW15" s="125"/>
      <c r="FX15" s="125"/>
      <c r="FY15" s="125">
        <v>0</v>
      </c>
      <c r="FZ15" s="125"/>
      <c r="GA15" s="125"/>
      <c r="GB15" s="125">
        <v>0</v>
      </c>
      <c r="GC15" s="125"/>
      <c r="GD15" s="125"/>
      <c r="GE15" s="125">
        <v>0</v>
      </c>
      <c r="GF15" s="125"/>
      <c r="GG15" s="125"/>
      <c r="GH15" s="125">
        <v>0</v>
      </c>
      <c r="GI15" s="125"/>
      <c r="GJ15" s="125"/>
      <c r="GK15" s="125"/>
      <c r="GL15" s="125"/>
      <c r="GM15" s="125"/>
      <c r="GN15" s="125"/>
      <c r="GO15" s="125"/>
      <c r="GP15" s="125"/>
      <c r="GQ15" s="125"/>
      <c r="GR15" s="125"/>
      <c r="GS15" s="125"/>
      <c r="GT15" s="125"/>
      <c r="GU15" s="10">
        <f t="shared" si="7"/>
        <v>0</v>
      </c>
      <c r="GV15" s="10">
        <f t="shared" si="8"/>
        <v>0</v>
      </c>
      <c r="GW15" s="10">
        <f t="shared" si="9"/>
        <v>0</v>
      </c>
      <c r="GX15" s="10">
        <f t="shared" si="10"/>
        <v>0</v>
      </c>
      <c r="GY15" s="10">
        <f t="shared" si="11"/>
        <v>0</v>
      </c>
      <c r="GZ15" s="10">
        <f t="shared" si="12"/>
        <v>0</v>
      </c>
      <c r="HA15" s="10">
        <f t="shared" si="13"/>
        <v>0</v>
      </c>
      <c r="HB15" s="10">
        <f t="shared" si="14"/>
        <v>0</v>
      </c>
      <c r="HC15" s="10">
        <f t="shared" si="15"/>
        <v>30436.87</v>
      </c>
      <c r="HD15" s="54">
        <f t="shared" si="16"/>
        <v>0</v>
      </c>
      <c r="HE15" s="54">
        <v>85695622.589999974</v>
      </c>
      <c r="HF15" s="54">
        <v>658709.67000000004</v>
      </c>
      <c r="HG15" s="55"/>
      <c r="HH15" s="55"/>
      <c r="HI15" s="21"/>
    </row>
    <row r="16" spans="1:217" hidden="1">
      <c r="A16" s="5">
        <v>1</v>
      </c>
      <c r="B16" s="6">
        <v>14</v>
      </c>
      <c r="C16" s="7">
        <v>112</v>
      </c>
      <c r="D16" s="8" t="s">
        <v>20</v>
      </c>
      <c r="E16" s="13"/>
      <c r="F16" s="9">
        <f t="shared" si="17"/>
        <v>0</v>
      </c>
      <c r="G16" s="94">
        <v>43951</v>
      </c>
      <c r="H16" s="94">
        <v>43951</v>
      </c>
      <c r="I16" s="94">
        <v>44285</v>
      </c>
      <c r="J16" s="9">
        <v>196469398.74000001</v>
      </c>
      <c r="K16" s="9" t="s">
        <v>2115</v>
      </c>
      <c r="L16" s="9">
        <f t="shared" si="3"/>
        <v>0</v>
      </c>
      <c r="M16" s="9">
        <f t="shared" si="4"/>
        <v>-196469398.74000001</v>
      </c>
      <c r="N16" s="18">
        <v>0</v>
      </c>
      <c r="O16" s="18">
        <v>0</v>
      </c>
      <c r="P16" s="18">
        <f t="shared" si="18"/>
        <v>0</v>
      </c>
      <c r="Q16" s="18">
        <f t="shared" si="1"/>
        <v>0</v>
      </c>
      <c r="R16" s="18">
        <v>0</v>
      </c>
      <c r="S16" s="18">
        <v>0</v>
      </c>
      <c r="T16" s="18">
        <f t="shared" si="5"/>
        <v>0</v>
      </c>
      <c r="U16" s="18">
        <f t="shared" si="6"/>
        <v>0</v>
      </c>
      <c r="V16" s="18">
        <f t="shared" si="2"/>
        <v>0</v>
      </c>
      <c r="W16" s="125"/>
      <c r="X16" s="125"/>
      <c r="Y16" s="125">
        <v>0</v>
      </c>
      <c r="Z16" s="125"/>
      <c r="AA16" s="125"/>
      <c r="AB16" s="125">
        <v>0</v>
      </c>
      <c r="AC16" s="125"/>
      <c r="AD16" s="125"/>
      <c r="AE16" s="125">
        <v>0</v>
      </c>
      <c r="AF16" s="125"/>
      <c r="AG16" s="125"/>
      <c r="AH16" s="125">
        <v>0</v>
      </c>
      <c r="AI16" s="125"/>
      <c r="AJ16" s="125"/>
      <c r="AK16" s="125">
        <v>0</v>
      </c>
      <c r="AL16" s="125"/>
      <c r="AM16" s="125"/>
      <c r="AN16" s="125">
        <v>0</v>
      </c>
      <c r="AO16" s="125"/>
      <c r="AP16" s="125"/>
      <c r="AQ16" s="125">
        <v>0</v>
      </c>
      <c r="AR16" s="125"/>
      <c r="AS16" s="125"/>
      <c r="AT16" s="125">
        <v>0</v>
      </c>
      <c r="AU16" s="126"/>
      <c r="AV16" s="126"/>
      <c r="AW16" s="125"/>
      <c r="AX16" s="126"/>
      <c r="AY16" s="126"/>
      <c r="AZ16" s="125"/>
      <c r="BA16" s="126"/>
      <c r="BB16" s="127"/>
      <c r="BC16" s="127"/>
      <c r="BD16" s="128"/>
      <c r="BE16" s="127"/>
      <c r="BF16" s="127"/>
      <c r="BG16" s="128">
        <v>0</v>
      </c>
      <c r="BH16" s="127"/>
      <c r="BI16" s="127">
        <v>0</v>
      </c>
      <c r="BJ16" s="128">
        <v>0</v>
      </c>
      <c r="BK16" s="127"/>
      <c r="BL16" s="127">
        <v>0</v>
      </c>
      <c r="BM16" s="127">
        <v>0</v>
      </c>
      <c r="BN16" s="127"/>
      <c r="BO16" s="127"/>
      <c r="BP16" s="127">
        <v>0</v>
      </c>
      <c r="BQ16" s="127"/>
      <c r="BR16" s="127">
        <v>0</v>
      </c>
      <c r="BS16" s="127">
        <v>0</v>
      </c>
      <c r="BT16" s="127"/>
      <c r="BU16" s="127">
        <v>0</v>
      </c>
      <c r="BV16" s="127">
        <v>0</v>
      </c>
      <c r="BW16" s="127"/>
      <c r="BX16" s="127">
        <v>0</v>
      </c>
      <c r="BY16" s="127">
        <v>0</v>
      </c>
      <c r="BZ16" s="127"/>
      <c r="CA16" s="127">
        <v>0</v>
      </c>
      <c r="CB16" s="127">
        <v>0</v>
      </c>
      <c r="CC16" s="127"/>
      <c r="CD16" s="127">
        <v>0</v>
      </c>
      <c r="CE16" s="127">
        <v>0</v>
      </c>
      <c r="CF16" s="127"/>
      <c r="CG16" s="127"/>
      <c r="CH16" s="127">
        <v>0</v>
      </c>
      <c r="CI16" s="127"/>
      <c r="CJ16" s="127"/>
      <c r="CK16" s="127">
        <v>0</v>
      </c>
      <c r="CL16" s="127"/>
      <c r="CM16" s="127"/>
      <c r="CN16" s="127">
        <v>0</v>
      </c>
      <c r="CO16" s="127"/>
      <c r="CP16" s="127"/>
      <c r="CQ16" s="128">
        <v>0</v>
      </c>
      <c r="CR16" s="127"/>
      <c r="CS16" s="127">
        <v>0</v>
      </c>
      <c r="CT16" s="128">
        <v>0</v>
      </c>
      <c r="CU16" s="127"/>
      <c r="CV16" s="127">
        <v>0</v>
      </c>
      <c r="CW16" s="127">
        <v>0</v>
      </c>
      <c r="CX16" s="127"/>
      <c r="CY16" s="127">
        <v>0</v>
      </c>
      <c r="CZ16" s="127">
        <v>0</v>
      </c>
      <c r="DA16" s="127"/>
      <c r="DB16" s="127">
        <v>0</v>
      </c>
      <c r="DC16" s="127">
        <v>0</v>
      </c>
      <c r="DD16" s="127"/>
      <c r="DE16" s="127">
        <v>0</v>
      </c>
      <c r="DF16" s="127">
        <v>0</v>
      </c>
      <c r="DG16" s="127"/>
      <c r="DH16" s="127">
        <v>0</v>
      </c>
      <c r="DI16" s="127">
        <v>0</v>
      </c>
      <c r="DJ16" s="127"/>
      <c r="DK16" s="127">
        <v>0</v>
      </c>
      <c r="DL16" s="127">
        <v>0</v>
      </c>
      <c r="DM16" s="127"/>
      <c r="DN16" s="127">
        <v>0</v>
      </c>
      <c r="DO16" s="127">
        <v>0</v>
      </c>
      <c r="DP16" s="127"/>
      <c r="DQ16" s="127"/>
      <c r="DR16" s="127">
        <v>0</v>
      </c>
      <c r="DS16" s="127"/>
      <c r="DT16" s="127"/>
      <c r="DU16" s="127">
        <v>0</v>
      </c>
      <c r="DV16" s="127"/>
      <c r="DW16" s="127"/>
      <c r="DX16" s="127">
        <v>0</v>
      </c>
      <c r="DY16" s="127"/>
      <c r="DZ16" s="127"/>
      <c r="EA16" s="127"/>
      <c r="EB16" s="127"/>
      <c r="EC16" s="125">
        <v>0</v>
      </c>
      <c r="ED16" s="125"/>
      <c r="EE16" s="125"/>
      <c r="EF16" s="125">
        <v>0</v>
      </c>
      <c r="EG16" s="125"/>
      <c r="EH16" s="125"/>
      <c r="EI16" s="125">
        <v>0</v>
      </c>
      <c r="EJ16" s="125"/>
      <c r="EK16" s="125"/>
      <c r="EL16" s="125">
        <v>0</v>
      </c>
      <c r="EM16" s="125"/>
      <c r="EN16" s="125"/>
      <c r="EO16" s="125">
        <v>0</v>
      </c>
      <c r="EP16" s="125"/>
      <c r="EQ16" s="125"/>
      <c r="ER16" s="125">
        <v>0</v>
      </c>
      <c r="ES16" s="125"/>
      <c r="ET16" s="125"/>
      <c r="EU16" s="125">
        <v>0</v>
      </c>
      <c r="EV16" s="125"/>
      <c r="EW16" s="125"/>
      <c r="EX16" s="125">
        <v>0</v>
      </c>
      <c r="EY16" s="125"/>
      <c r="EZ16" s="125"/>
      <c r="FA16" s="125"/>
      <c r="FB16" s="125"/>
      <c r="FC16" s="125"/>
      <c r="FD16" s="125"/>
      <c r="FE16" s="125"/>
      <c r="FF16" s="125"/>
      <c r="FG16" s="125"/>
      <c r="FH16" s="125"/>
      <c r="FI16" s="125"/>
      <c r="FJ16" s="125"/>
      <c r="FK16" s="125"/>
      <c r="FL16" s="125"/>
      <c r="FM16" s="125">
        <v>0</v>
      </c>
      <c r="FN16" s="125"/>
      <c r="FO16" s="125"/>
      <c r="FP16" s="125">
        <v>0</v>
      </c>
      <c r="FQ16" s="125"/>
      <c r="FR16" s="125"/>
      <c r="FS16" s="125">
        <v>0</v>
      </c>
      <c r="FT16" s="125"/>
      <c r="FU16" s="125"/>
      <c r="FV16" s="125">
        <v>0</v>
      </c>
      <c r="FW16" s="125"/>
      <c r="FX16" s="125"/>
      <c r="FY16" s="125">
        <v>0</v>
      </c>
      <c r="FZ16" s="125"/>
      <c r="GA16" s="125"/>
      <c r="GB16" s="125">
        <v>0</v>
      </c>
      <c r="GC16" s="125"/>
      <c r="GD16" s="125"/>
      <c r="GE16" s="125">
        <v>0</v>
      </c>
      <c r="GF16" s="125"/>
      <c r="GG16" s="125"/>
      <c r="GH16" s="125">
        <v>0</v>
      </c>
      <c r="GI16" s="125"/>
      <c r="GJ16" s="125"/>
      <c r="GK16" s="125"/>
      <c r="GL16" s="125"/>
      <c r="GM16" s="125"/>
      <c r="GN16" s="125"/>
      <c r="GO16" s="125"/>
      <c r="GP16" s="125"/>
      <c r="GQ16" s="125"/>
      <c r="GR16" s="125"/>
      <c r="GS16" s="125"/>
      <c r="GT16" s="125"/>
      <c r="GU16" s="10">
        <f t="shared" si="7"/>
        <v>0</v>
      </c>
      <c r="GV16" s="10">
        <f t="shared" si="8"/>
        <v>0</v>
      </c>
      <c r="GW16" s="10">
        <f t="shared" si="9"/>
        <v>0</v>
      </c>
      <c r="GX16" s="10">
        <f t="shared" si="10"/>
        <v>0</v>
      </c>
      <c r="GY16" s="10">
        <f t="shared" si="11"/>
        <v>0</v>
      </c>
      <c r="GZ16" s="10">
        <f t="shared" si="12"/>
        <v>0</v>
      </c>
      <c r="HA16" s="10">
        <f t="shared" si="13"/>
        <v>0</v>
      </c>
      <c r="HB16" s="10">
        <f t="shared" si="14"/>
        <v>0</v>
      </c>
      <c r="HC16" s="10">
        <f t="shared" si="15"/>
        <v>0</v>
      </c>
      <c r="HD16" s="54">
        <f t="shared" si="16"/>
        <v>0</v>
      </c>
      <c r="HE16" s="54">
        <v>207827824.32999992</v>
      </c>
      <c r="HF16" s="54">
        <v>2300545.5099999993</v>
      </c>
      <c r="HG16" s="55"/>
      <c r="HH16" s="55"/>
      <c r="HI16" s="21"/>
    </row>
    <row r="17" spans="1:217" hidden="1">
      <c r="A17" s="5">
        <v>1</v>
      </c>
      <c r="B17" s="6">
        <v>15</v>
      </c>
      <c r="C17" s="7">
        <v>107</v>
      </c>
      <c r="D17" s="134" t="s">
        <v>21</v>
      </c>
      <c r="E17" s="47">
        <v>61162019</v>
      </c>
      <c r="F17" s="9">
        <f t="shared" si="17"/>
        <v>61162019</v>
      </c>
      <c r="G17" s="94">
        <v>43945</v>
      </c>
      <c r="H17" s="94">
        <v>44012</v>
      </c>
      <c r="I17" s="94">
        <v>44316</v>
      </c>
      <c r="J17" s="9">
        <v>56611222.829999998</v>
      </c>
      <c r="K17" s="9" t="s">
        <v>2115</v>
      </c>
      <c r="L17" s="9">
        <f t="shared" si="3"/>
        <v>0</v>
      </c>
      <c r="M17" s="9">
        <f t="shared" si="4"/>
        <v>4550796.1700000018</v>
      </c>
      <c r="N17" s="18">
        <v>61162353.020187639</v>
      </c>
      <c r="O17" s="18">
        <v>0</v>
      </c>
      <c r="P17" s="18">
        <f t="shared" si="18"/>
        <v>0</v>
      </c>
      <c r="Q17" s="18">
        <f t="shared" si="1"/>
        <v>-334.02018763870001</v>
      </c>
      <c r="R17" s="18">
        <v>59384224</v>
      </c>
      <c r="S17" s="18">
        <v>59510668.718999997</v>
      </c>
      <c r="T17" s="18">
        <f t="shared" si="5"/>
        <v>-126444.71899999678</v>
      </c>
      <c r="U17" s="18">
        <f t="shared" si="6"/>
        <v>0</v>
      </c>
      <c r="V17" s="18">
        <f t="shared" si="2"/>
        <v>-126444.71899999678</v>
      </c>
      <c r="W17" s="125"/>
      <c r="X17" s="125"/>
      <c r="Y17" s="125">
        <v>0</v>
      </c>
      <c r="Z17" s="125"/>
      <c r="AA17" s="125"/>
      <c r="AB17" s="125">
        <v>0</v>
      </c>
      <c r="AC17" s="125"/>
      <c r="AD17" s="125"/>
      <c r="AE17" s="125">
        <v>0</v>
      </c>
      <c r="AF17" s="125"/>
      <c r="AG17" s="125"/>
      <c r="AH17" s="125">
        <v>0</v>
      </c>
      <c r="AI17" s="125"/>
      <c r="AJ17" s="125"/>
      <c r="AK17" s="125">
        <v>0</v>
      </c>
      <c r="AL17" s="125"/>
      <c r="AM17" s="125"/>
      <c r="AN17" s="125">
        <v>0</v>
      </c>
      <c r="AO17" s="125"/>
      <c r="AP17" s="125"/>
      <c r="AQ17" s="125">
        <v>0</v>
      </c>
      <c r="AR17" s="125"/>
      <c r="AS17" s="125"/>
      <c r="AT17" s="125">
        <v>0</v>
      </c>
      <c r="AU17" s="126"/>
      <c r="AV17" s="126"/>
      <c r="AW17" s="125"/>
      <c r="AX17" s="126"/>
      <c r="AY17" s="126"/>
      <c r="AZ17" s="125"/>
      <c r="BA17" s="126"/>
      <c r="BB17" s="127"/>
      <c r="BC17" s="127"/>
      <c r="BD17" s="128"/>
      <c r="BE17" s="127"/>
      <c r="BF17" s="127"/>
      <c r="BG17" s="128">
        <v>0</v>
      </c>
      <c r="BH17" s="127"/>
      <c r="BI17" s="127">
        <v>0</v>
      </c>
      <c r="BJ17" s="128">
        <v>0</v>
      </c>
      <c r="BK17" s="127"/>
      <c r="BL17" s="127">
        <v>0</v>
      </c>
      <c r="BM17" s="127">
        <v>0</v>
      </c>
      <c r="BN17" s="127"/>
      <c r="BO17" s="127">
        <v>0</v>
      </c>
      <c r="BP17" s="127">
        <v>0</v>
      </c>
      <c r="BQ17" s="127"/>
      <c r="BR17" s="127">
        <v>0</v>
      </c>
      <c r="BS17" s="127">
        <v>0</v>
      </c>
      <c r="BT17" s="127"/>
      <c r="BU17" s="127">
        <v>0</v>
      </c>
      <c r="BV17" s="127">
        <v>0</v>
      </c>
      <c r="BW17" s="127"/>
      <c r="BX17" s="127">
        <v>0</v>
      </c>
      <c r="BY17" s="127">
        <v>0</v>
      </c>
      <c r="BZ17" s="127"/>
      <c r="CA17" s="127">
        <v>0</v>
      </c>
      <c r="CB17" s="127">
        <v>0</v>
      </c>
      <c r="CC17" s="127"/>
      <c r="CD17" s="127">
        <v>0</v>
      </c>
      <c r="CE17" s="127">
        <v>0</v>
      </c>
      <c r="CF17" s="127"/>
      <c r="CG17" s="127"/>
      <c r="CH17" s="127">
        <v>0</v>
      </c>
      <c r="CI17" s="127"/>
      <c r="CJ17" s="127"/>
      <c r="CK17" s="127">
        <v>0</v>
      </c>
      <c r="CL17" s="127"/>
      <c r="CM17" s="127"/>
      <c r="CN17" s="127">
        <v>0</v>
      </c>
      <c r="CO17" s="127"/>
      <c r="CP17" s="127"/>
      <c r="CQ17" s="128">
        <v>0</v>
      </c>
      <c r="CR17" s="127"/>
      <c r="CS17" s="127">
        <v>0</v>
      </c>
      <c r="CT17" s="128">
        <v>0</v>
      </c>
      <c r="CU17" s="127"/>
      <c r="CV17" s="127">
        <v>0</v>
      </c>
      <c r="CW17" s="127">
        <v>0</v>
      </c>
      <c r="CX17" s="127"/>
      <c r="CY17" s="127">
        <v>0</v>
      </c>
      <c r="CZ17" s="127">
        <v>0</v>
      </c>
      <c r="DA17" s="127"/>
      <c r="DB17" s="127">
        <v>0</v>
      </c>
      <c r="DC17" s="127">
        <v>0</v>
      </c>
      <c r="DD17" s="127"/>
      <c r="DE17" s="127">
        <v>0</v>
      </c>
      <c r="DF17" s="127">
        <v>0</v>
      </c>
      <c r="DG17" s="127"/>
      <c r="DH17" s="127">
        <v>0</v>
      </c>
      <c r="DI17" s="127">
        <v>0</v>
      </c>
      <c r="DJ17" s="127"/>
      <c r="DK17" s="127">
        <v>0</v>
      </c>
      <c r="DL17" s="127">
        <v>0</v>
      </c>
      <c r="DM17" s="127"/>
      <c r="DN17" s="127">
        <v>0</v>
      </c>
      <c r="DO17" s="127">
        <v>0</v>
      </c>
      <c r="DP17" s="127"/>
      <c r="DQ17" s="127"/>
      <c r="DR17" s="127">
        <v>0</v>
      </c>
      <c r="DS17" s="127"/>
      <c r="DT17" s="127"/>
      <c r="DU17" s="127">
        <v>0</v>
      </c>
      <c r="DV17" s="127"/>
      <c r="DW17" s="127"/>
      <c r="DX17" s="127">
        <v>0</v>
      </c>
      <c r="DY17" s="127"/>
      <c r="DZ17" s="127"/>
      <c r="EA17" s="127"/>
      <c r="EB17" s="127"/>
      <c r="EC17" s="125">
        <v>0</v>
      </c>
      <c r="ED17" s="125"/>
      <c r="EE17" s="125"/>
      <c r="EF17" s="125">
        <v>0</v>
      </c>
      <c r="EG17" s="125"/>
      <c r="EH17" s="125"/>
      <c r="EI17" s="125">
        <v>0</v>
      </c>
      <c r="EJ17" s="125"/>
      <c r="EK17" s="125"/>
      <c r="EL17" s="125">
        <v>0</v>
      </c>
      <c r="EM17" s="125"/>
      <c r="EN17" s="125"/>
      <c r="EO17" s="125">
        <v>0</v>
      </c>
      <c r="EP17" s="125"/>
      <c r="EQ17" s="125"/>
      <c r="ER17" s="125">
        <v>0</v>
      </c>
      <c r="ES17" s="125"/>
      <c r="ET17" s="125"/>
      <c r="EU17" s="125">
        <v>0</v>
      </c>
      <c r="EV17" s="125"/>
      <c r="EW17" s="125"/>
      <c r="EX17" s="125">
        <v>0</v>
      </c>
      <c r="EY17" s="125"/>
      <c r="EZ17" s="125"/>
      <c r="FA17" s="125"/>
      <c r="FB17" s="125"/>
      <c r="FC17" s="125"/>
      <c r="FD17" s="125"/>
      <c r="FE17" s="125"/>
      <c r="FF17" s="125"/>
      <c r="FG17" s="125"/>
      <c r="FH17" s="125"/>
      <c r="FI17" s="125"/>
      <c r="FJ17" s="125"/>
      <c r="FK17" s="125"/>
      <c r="FL17" s="125"/>
      <c r="FM17" s="125">
        <v>0</v>
      </c>
      <c r="FN17" s="125"/>
      <c r="FO17" s="125"/>
      <c r="FP17" s="125">
        <v>101583</v>
      </c>
      <c r="FQ17" s="125"/>
      <c r="FR17" s="125"/>
      <c r="FS17" s="125">
        <v>0</v>
      </c>
      <c r="FT17" s="125"/>
      <c r="FU17" s="125"/>
      <c r="FV17" s="125">
        <v>241811.64</v>
      </c>
      <c r="FW17" s="125"/>
      <c r="FX17" s="125"/>
      <c r="FY17" s="125">
        <v>0</v>
      </c>
      <c r="FZ17" s="125"/>
      <c r="GA17" s="125"/>
      <c r="GB17" s="125">
        <v>0</v>
      </c>
      <c r="GC17" s="125"/>
      <c r="GD17" s="125"/>
      <c r="GE17" s="125">
        <v>0</v>
      </c>
      <c r="GF17" s="125"/>
      <c r="GG17" s="125"/>
      <c r="GH17" s="125">
        <v>0</v>
      </c>
      <c r="GI17" s="125"/>
      <c r="GJ17" s="125"/>
      <c r="GK17" s="125"/>
      <c r="GL17" s="125"/>
      <c r="GM17" s="125"/>
      <c r="GN17" s="125"/>
      <c r="GO17" s="125"/>
      <c r="GP17" s="125"/>
      <c r="GQ17" s="125"/>
      <c r="GR17" s="125"/>
      <c r="GS17" s="125"/>
      <c r="GT17" s="125"/>
      <c r="GU17" s="10">
        <f t="shared" si="7"/>
        <v>0</v>
      </c>
      <c r="GV17" s="10">
        <f t="shared" si="8"/>
        <v>0</v>
      </c>
      <c r="GW17" s="10">
        <f t="shared" si="9"/>
        <v>0</v>
      </c>
      <c r="GX17" s="10">
        <f t="shared" si="10"/>
        <v>0</v>
      </c>
      <c r="GY17" s="10">
        <f t="shared" si="11"/>
        <v>0</v>
      </c>
      <c r="GZ17" s="10">
        <f t="shared" si="12"/>
        <v>0</v>
      </c>
      <c r="HA17" s="10">
        <f t="shared" si="13"/>
        <v>0</v>
      </c>
      <c r="HB17" s="10">
        <f t="shared" si="14"/>
        <v>0</v>
      </c>
      <c r="HC17" s="10">
        <f t="shared" si="15"/>
        <v>343394.64</v>
      </c>
      <c r="HD17" s="54">
        <f t="shared" si="16"/>
        <v>0</v>
      </c>
      <c r="HE17" s="54">
        <v>60612850.24000001</v>
      </c>
      <c r="HF17" s="54">
        <v>1463682.9100000001</v>
      </c>
      <c r="HG17" s="55" t="s">
        <v>1990</v>
      </c>
      <c r="HH17" s="55" t="s">
        <v>2054</v>
      </c>
      <c r="HI17" s="21"/>
    </row>
    <row r="18" spans="1:217" hidden="1">
      <c r="A18" s="5">
        <v>1</v>
      </c>
      <c r="B18" s="6">
        <v>16</v>
      </c>
      <c r="C18" s="11">
        <v>81</v>
      </c>
      <c r="D18" s="135" t="s">
        <v>22</v>
      </c>
      <c r="E18" s="47">
        <v>250270773</v>
      </c>
      <c r="F18" s="9">
        <f t="shared" si="17"/>
        <v>250270773</v>
      </c>
      <c r="G18" s="95"/>
      <c r="H18" s="95"/>
      <c r="I18" s="95"/>
      <c r="J18" s="9">
        <v>245977347.13161686</v>
      </c>
      <c r="K18" s="9" t="s">
        <v>2115</v>
      </c>
      <c r="L18" s="9">
        <f t="shared" si="3"/>
        <v>0</v>
      </c>
      <c r="M18" s="9">
        <f t="shared" si="4"/>
        <v>4293425.8683831394</v>
      </c>
      <c r="N18" s="18">
        <v>250270773</v>
      </c>
      <c r="O18" s="18">
        <v>10041436.528571188</v>
      </c>
      <c r="P18" s="18">
        <f t="shared" si="18"/>
        <v>0</v>
      </c>
      <c r="Q18" s="18">
        <f t="shared" si="1"/>
        <v>0</v>
      </c>
      <c r="R18" s="18">
        <v>229915091.64300004</v>
      </c>
      <c r="S18" s="18">
        <v>229915091.64300004</v>
      </c>
      <c r="T18" s="18">
        <f t="shared" si="5"/>
        <v>0</v>
      </c>
      <c r="U18" s="18">
        <f t="shared" si="6"/>
        <v>0</v>
      </c>
      <c r="V18" s="18">
        <f t="shared" si="2"/>
        <v>0</v>
      </c>
      <c r="W18" s="125"/>
      <c r="X18" s="125"/>
      <c r="Y18" s="125">
        <v>0</v>
      </c>
      <c r="Z18" s="125"/>
      <c r="AA18" s="125"/>
      <c r="AB18" s="125">
        <v>0</v>
      </c>
      <c r="AC18" s="125"/>
      <c r="AD18" s="125"/>
      <c r="AE18" s="125">
        <v>0</v>
      </c>
      <c r="AF18" s="125"/>
      <c r="AG18" s="125"/>
      <c r="AH18" s="125">
        <v>0</v>
      </c>
      <c r="AI18" s="125"/>
      <c r="AJ18" s="125"/>
      <c r="AK18" s="125">
        <v>0</v>
      </c>
      <c r="AL18" s="125"/>
      <c r="AM18" s="125"/>
      <c r="AN18" s="125">
        <v>0</v>
      </c>
      <c r="AO18" s="125"/>
      <c r="AP18" s="125"/>
      <c r="AQ18" s="125">
        <v>0</v>
      </c>
      <c r="AR18" s="125"/>
      <c r="AS18" s="125"/>
      <c r="AT18" s="125">
        <v>0</v>
      </c>
      <c r="AU18" s="126"/>
      <c r="AV18" s="126"/>
      <c r="AW18" s="125"/>
      <c r="AX18" s="126"/>
      <c r="AY18" s="126"/>
      <c r="AZ18" s="125"/>
      <c r="BA18" s="126"/>
      <c r="BB18" s="127"/>
      <c r="BC18" s="127"/>
      <c r="BD18" s="128"/>
      <c r="BE18" s="127"/>
      <c r="BF18" s="127"/>
      <c r="BG18" s="128">
        <v>0</v>
      </c>
      <c r="BH18" s="127"/>
      <c r="BI18" s="127">
        <v>0</v>
      </c>
      <c r="BJ18" s="128">
        <v>0</v>
      </c>
      <c r="BK18" s="127"/>
      <c r="BL18" s="127">
        <v>0</v>
      </c>
      <c r="BM18" s="127">
        <v>0</v>
      </c>
      <c r="BN18" s="127"/>
      <c r="BO18" s="127">
        <v>0</v>
      </c>
      <c r="BP18" s="127">
        <v>0</v>
      </c>
      <c r="BQ18" s="127"/>
      <c r="BR18" s="127">
        <v>0</v>
      </c>
      <c r="BS18" s="127">
        <v>0</v>
      </c>
      <c r="BT18" s="127"/>
      <c r="BU18" s="127">
        <v>0</v>
      </c>
      <c r="BV18" s="127">
        <v>0</v>
      </c>
      <c r="BW18" s="127"/>
      <c r="BX18" s="127">
        <v>0</v>
      </c>
      <c r="BY18" s="127">
        <v>0</v>
      </c>
      <c r="BZ18" s="127"/>
      <c r="CA18" s="127">
        <v>0</v>
      </c>
      <c r="CB18" s="127">
        <v>0</v>
      </c>
      <c r="CC18" s="127"/>
      <c r="CD18" s="127">
        <v>0</v>
      </c>
      <c r="CE18" s="127">
        <v>0</v>
      </c>
      <c r="CF18" s="127"/>
      <c r="CG18" s="127"/>
      <c r="CH18" s="127">
        <v>0</v>
      </c>
      <c r="CI18" s="127"/>
      <c r="CJ18" s="127"/>
      <c r="CK18" s="127">
        <v>0</v>
      </c>
      <c r="CL18" s="127"/>
      <c r="CM18" s="127"/>
      <c r="CN18" s="127">
        <v>0</v>
      </c>
      <c r="CO18" s="127"/>
      <c r="CP18" s="127"/>
      <c r="CQ18" s="128">
        <v>0</v>
      </c>
      <c r="CR18" s="127"/>
      <c r="CS18" s="127">
        <v>0</v>
      </c>
      <c r="CT18" s="128">
        <v>0</v>
      </c>
      <c r="CU18" s="127"/>
      <c r="CV18" s="127">
        <v>0</v>
      </c>
      <c r="CW18" s="127">
        <v>0</v>
      </c>
      <c r="CX18" s="127"/>
      <c r="CY18" s="127">
        <v>0</v>
      </c>
      <c r="CZ18" s="127">
        <v>0</v>
      </c>
      <c r="DA18" s="127"/>
      <c r="DB18" s="127">
        <v>0</v>
      </c>
      <c r="DC18" s="127">
        <v>0</v>
      </c>
      <c r="DD18" s="127"/>
      <c r="DE18" s="127">
        <v>0</v>
      </c>
      <c r="DF18" s="127">
        <v>0</v>
      </c>
      <c r="DG18" s="127"/>
      <c r="DH18" s="127">
        <v>0</v>
      </c>
      <c r="DI18" s="127">
        <v>0</v>
      </c>
      <c r="DJ18" s="127"/>
      <c r="DK18" s="127">
        <v>0</v>
      </c>
      <c r="DL18" s="127">
        <v>0</v>
      </c>
      <c r="DM18" s="127"/>
      <c r="DN18" s="127">
        <v>0</v>
      </c>
      <c r="DO18" s="127">
        <v>0</v>
      </c>
      <c r="DP18" s="127"/>
      <c r="DQ18" s="127"/>
      <c r="DR18" s="127">
        <v>0</v>
      </c>
      <c r="DS18" s="127"/>
      <c r="DT18" s="127"/>
      <c r="DU18" s="127">
        <v>0</v>
      </c>
      <c r="DV18" s="127"/>
      <c r="DW18" s="127"/>
      <c r="DX18" s="127">
        <v>0</v>
      </c>
      <c r="DY18" s="127"/>
      <c r="DZ18" s="127"/>
      <c r="EA18" s="127"/>
      <c r="EB18" s="127"/>
      <c r="EC18" s="125">
        <v>0</v>
      </c>
      <c r="ED18" s="125"/>
      <c r="EE18" s="125"/>
      <c r="EF18" s="125">
        <v>0</v>
      </c>
      <c r="EG18" s="125"/>
      <c r="EH18" s="125"/>
      <c r="EI18" s="125">
        <v>0</v>
      </c>
      <c r="EJ18" s="125"/>
      <c r="EK18" s="125"/>
      <c r="EL18" s="125">
        <v>0</v>
      </c>
      <c r="EM18" s="125"/>
      <c r="EN18" s="125"/>
      <c r="EO18" s="125">
        <v>0</v>
      </c>
      <c r="EP18" s="125"/>
      <c r="EQ18" s="125"/>
      <c r="ER18" s="125">
        <v>0</v>
      </c>
      <c r="ES18" s="125"/>
      <c r="ET18" s="125"/>
      <c r="EU18" s="125">
        <v>0</v>
      </c>
      <c r="EV18" s="125"/>
      <c r="EW18" s="125"/>
      <c r="EX18" s="125">
        <v>0</v>
      </c>
      <c r="EY18" s="125"/>
      <c r="EZ18" s="125"/>
      <c r="FA18" s="125"/>
      <c r="FB18" s="125"/>
      <c r="FC18" s="125"/>
      <c r="FD18" s="125"/>
      <c r="FE18" s="125"/>
      <c r="FF18" s="125"/>
      <c r="FG18" s="125"/>
      <c r="FH18" s="125"/>
      <c r="FI18" s="125"/>
      <c r="FJ18" s="125"/>
      <c r="FK18" s="125"/>
      <c r="FL18" s="125"/>
      <c r="FM18" s="125">
        <v>0</v>
      </c>
      <c r="FN18" s="125"/>
      <c r="FO18" s="125"/>
      <c r="FP18" s="125">
        <v>0</v>
      </c>
      <c r="FQ18" s="125"/>
      <c r="FR18" s="125"/>
      <c r="FS18" s="125">
        <v>0</v>
      </c>
      <c r="FT18" s="125"/>
      <c r="FU18" s="125"/>
      <c r="FV18" s="125">
        <v>0</v>
      </c>
      <c r="FW18" s="125"/>
      <c r="FX18" s="125"/>
      <c r="FY18" s="125">
        <v>0</v>
      </c>
      <c r="FZ18" s="125"/>
      <c r="GA18" s="125"/>
      <c r="GB18" s="125">
        <v>0</v>
      </c>
      <c r="GC18" s="125"/>
      <c r="GD18" s="125"/>
      <c r="GE18" s="125">
        <v>0</v>
      </c>
      <c r="GF18" s="125"/>
      <c r="GG18" s="125"/>
      <c r="GH18" s="125">
        <v>0</v>
      </c>
      <c r="GI18" s="125"/>
      <c r="GJ18" s="125"/>
      <c r="GK18" s="125"/>
      <c r="GL18" s="125"/>
      <c r="GM18" s="125"/>
      <c r="GN18" s="125"/>
      <c r="GO18" s="125"/>
      <c r="GP18" s="125"/>
      <c r="GQ18" s="125"/>
      <c r="GR18" s="125"/>
      <c r="GS18" s="125"/>
      <c r="GT18" s="125"/>
      <c r="GU18" s="10">
        <f t="shared" si="7"/>
        <v>0</v>
      </c>
      <c r="GV18" s="10">
        <f t="shared" si="8"/>
        <v>0</v>
      </c>
      <c r="GW18" s="10">
        <f t="shared" si="9"/>
        <v>0</v>
      </c>
      <c r="GX18" s="10">
        <f t="shared" si="10"/>
        <v>0</v>
      </c>
      <c r="GY18" s="10">
        <f t="shared" si="11"/>
        <v>0</v>
      </c>
      <c r="GZ18" s="10">
        <f t="shared" si="12"/>
        <v>0</v>
      </c>
      <c r="HA18" s="10">
        <f t="shared" si="13"/>
        <v>0</v>
      </c>
      <c r="HB18" s="10">
        <f t="shared" si="14"/>
        <v>0</v>
      </c>
      <c r="HC18" s="10">
        <f t="shared" si="15"/>
        <v>0</v>
      </c>
      <c r="HD18" s="54">
        <f t="shared" si="16"/>
        <v>0</v>
      </c>
      <c r="HE18" s="54">
        <v>119591536.94000006</v>
      </c>
      <c r="HF18" s="54">
        <v>270135.76999999955</v>
      </c>
      <c r="HG18" s="55"/>
      <c r="HH18" s="55"/>
      <c r="HI18" s="21"/>
    </row>
    <row r="19" spans="1:217" hidden="1">
      <c r="A19" s="5">
        <v>1</v>
      </c>
      <c r="B19" s="6">
        <v>17</v>
      </c>
      <c r="C19" s="11">
        <v>95</v>
      </c>
      <c r="D19" s="12" t="s">
        <v>23</v>
      </c>
      <c r="E19" s="47"/>
      <c r="F19" s="9">
        <f t="shared" si="17"/>
        <v>0</v>
      </c>
      <c r="G19" s="95"/>
      <c r="H19" s="95"/>
      <c r="I19" s="95"/>
      <c r="J19" s="9">
        <v>50455724.133333333</v>
      </c>
      <c r="K19" s="9" t="s">
        <v>2115</v>
      </c>
      <c r="L19" s="9">
        <f t="shared" si="3"/>
        <v>0</v>
      </c>
      <c r="M19" s="9">
        <f t="shared" si="4"/>
        <v>-50455724.133333333</v>
      </c>
      <c r="N19" s="18">
        <v>0</v>
      </c>
      <c r="O19" s="18">
        <v>0</v>
      </c>
      <c r="P19" s="18">
        <f t="shared" si="18"/>
        <v>0</v>
      </c>
      <c r="Q19" s="18">
        <f t="shared" si="1"/>
        <v>0</v>
      </c>
      <c r="R19" s="18">
        <v>0</v>
      </c>
      <c r="S19" s="18">
        <v>0</v>
      </c>
      <c r="T19" s="18">
        <f t="shared" si="5"/>
        <v>0</v>
      </c>
      <c r="U19" s="18">
        <f t="shared" si="6"/>
        <v>0</v>
      </c>
      <c r="V19" s="18">
        <f t="shared" si="2"/>
        <v>0</v>
      </c>
      <c r="W19" s="125"/>
      <c r="X19" s="125"/>
      <c r="Y19" s="125">
        <v>0</v>
      </c>
      <c r="Z19" s="125"/>
      <c r="AA19" s="125"/>
      <c r="AB19" s="125">
        <v>0</v>
      </c>
      <c r="AC19" s="125"/>
      <c r="AD19" s="125"/>
      <c r="AE19" s="125">
        <v>0</v>
      </c>
      <c r="AF19" s="125"/>
      <c r="AG19" s="125"/>
      <c r="AH19" s="125">
        <v>0</v>
      </c>
      <c r="AI19" s="125"/>
      <c r="AJ19" s="125"/>
      <c r="AK19" s="125">
        <v>0</v>
      </c>
      <c r="AL19" s="125"/>
      <c r="AM19" s="125"/>
      <c r="AN19" s="125">
        <v>0</v>
      </c>
      <c r="AO19" s="125"/>
      <c r="AP19" s="125"/>
      <c r="AQ19" s="125">
        <v>0</v>
      </c>
      <c r="AR19" s="125"/>
      <c r="AS19" s="125"/>
      <c r="AT19" s="125">
        <v>0</v>
      </c>
      <c r="AU19" s="126"/>
      <c r="AV19" s="126"/>
      <c r="AW19" s="125"/>
      <c r="AX19" s="126"/>
      <c r="AY19" s="126"/>
      <c r="AZ19" s="125"/>
      <c r="BA19" s="126"/>
      <c r="BB19" s="127"/>
      <c r="BC19" s="127"/>
      <c r="BD19" s="128"/>
      <c r="BE19" s="127"/>
      <c r="BF19" s="127"/>
      <c r="BG19" s="128">
        <v>0</v>
      </c>
      <c r="BH19" s="127"/>
      <c r="BI19" s="127">
        <v>0</v>
      </c>
      <c r="BJ19" s="128">
        <v>0</v>
      </c>
      <c r="BK19" s="127"/>
      <c r="BL19" s="127">
        <v>0</v>
      </c>
      <c r="BM19" s="127">
        <v>0</v>
      </c>
      <c r="BN19" s="127"/>
      <c r="BO19" s="127"/>
      <c r="BP19" s="127">
        <v>0</v>
      </c>
      <c r="BQ19" s="127"/>
      <c r="BR19" s="127">
        <v>0</v>
      </c>
      <c r="BS19" s="127">
        <v>0</v>
      </c>
      <c r="BT19" s="127"/>
      <c r="BU19" s="127">
        <v>0</v>
      </c>
      <c r="BV19" s="127">
        <v>0</v>
      </c>
      <c r="BW19" s="127"/>
      <c r="BX19" s="127">
        <v>0</v>
      </c>
      <c r="BY19" s="127">
        <v>0</v>
      </c>
      <c r="BZ19" s="127"/>
      <c r="CA19" s="127">
        <v>0</v>
      </c>
      <c r="CB19" s="127">
        <v>0</v>
      </c>
      <c r="CC19" s="127"/>
      <c r="CD19" s="127">
        <v>0</v>
      </c>
      <c r="CE19" s="127">
        <v>0</v>
      </c>
      <c r="CF19" s="127"/>
      <c r="CG19" s="127"/>
      <c r="CH19" s="127">
        <v>0</v>
      </c>
      <c r="CI19" s="127"/>
      <c r="CJ19" s="127"/>
      <c r="CK19" s="127">
        <v>0</v>
      </c>
      <c r="CL19" s="127"/>
      <c r="CM19" s="127"/>
      <c r="CN19" s="127">
        <v>0</v>
      </c>
      <c r="CO19" s="127"/>
      <c r="CP19" s="127"/>
      <c r="CQ19" s="128">
        <v>0</v>
      </c>
      <c r="CR19" s="127"/>
      <c r="CS19" s="127">
        <v>0</v>
      </c>
      <c r="CT19" s="128">
        <v>0</v>
      </c>
      <c r="CU19" s="127"/>
      <c r="CV19" s="127">
        <v>0</v>
      </c>
      <c r="CW19" s="127">
        <v>0</v>
      </c>
      <c r="CX19" s="127"/>
      <c r="CY19" s="127">
        <v>0</v>
      </c>
      <c r="CZ19" s="127">
        <v>0</v>
      </c>
      <c r="DA19" s="127"/>
      <c r="DB19" s="127">
        <v>0</v>
      </c>
      <c r="DC19" s="127">
        <v>0</v>
      </c>
      <c r="DD19" s="127"/>
      <c r="DE19" s="127">
        <v>0</v>
      </c>
      <c r="DF19" s="127">
        <v>0</v>
      </c>
      <c r="DG19" s="127"/>
      <c r="DH19" s="127">
        <v>0</v>
      </c>
      <c r="DI19" s="127">
        <v>0</v>
      </c>
      <c r="DJ19" s="127"/>
      <c r="DK19" s="127">
        <v>0</v>
      </c>
      <c r="DL19" s="127">
        <v>0</v>
      </c>
      <c r="DM19" s="127"/>
      <c r="DN19" s="127">
        <v>0</v>
      </c>
      <c r="DO19" s="127">
        <v>0</v>
      </c>
      <c r="DP19" s="127"/>
      <c r="DQ19" s="127"/>
      <c r="DR19" s="127">
        <v>0</v>
      </c>
      <c r="DS19" s="127"/>
      <c r="DT19" s="127"/>
      <c r="DU19" s="127">
        <v>0</v>
      </c>
      <c r="DV19" s="127"/>
      <c r="DW19" s="127"/>
      <c r="DX19" s="127">
        <v>0</v>
      </c>
      <c r="DY19" s="127"/>
      <c r="DZ19" s="127"/>
      <c r="EA19" s="127"/>
      <c r="EB19" s="127"/>
      <c r="EC19" s="125">
        <v>0</v>
      </c>
      <c r="ED19" s="125"/>
      <c r="EE19" s="125"/>
      <c r="EF19" s="125">
        <v>0</v>
      </c>
      <c r="EG19" s="125"/>
      <c r="EH19" s="125"/>
      <c r="EI19" s="125">
        <v>0</v>
      </c>
      <c r="EJ19" s="125"/>
      <c r="EK19" s="125"/>
      <c r="EL19" s="125">
        <v>0</v>
      </c>
      <c r="EM19" s="125"/>
      <c r="EN19" s="125"/>
      <c r="EO19" s="125">
        <v>0</v>
      </c>
      <c r="EP19" s="125"/>
      <c r="EQ19" s="125"/>
      <c r="ER19" s="125">
        <v>0</v>
      </c>
      <c r="ES19" s="125"/>
      <c r="ET19" s="125"/>
      <c r="EU19" s="125">
        <v>0</v>
      </c>
      <c r="EV19" s="125"/>
      <c r="EW19" s="125"/>
      <c r="EX19" s="125">
        <v>0</v>
      </c>
      <c r="EY19" s="125"/>
      <c r="EZ19" s="125"/>
      <c r="FA19" s="125"/>
      <c r="FB19" s="125"/>
      <c r="FC19" s="125"/>
      <c r="FD19" s="125"/>
      <c r="FE19" s="125"/>
      <c r="FF19" s="125"/>
      <c r="FG19" s="125"/>
      <c r="FH19" s="125"/>
      <c r="FI19" s="125"/>
      <c r="FJ19" s="125"/>
      <c r="FK19" s="125"/>
      <c r="FL19" s="125"/>
      <c r="FM19" s="125">
        <v>2363.9</v>
      </c>
      <c r="FN19" s="125"/>
      <c r="FO19" s="125"/>
      <c r="FP19" s="125">
        <v>81</v>
      </c>
      <c r="FQ19" s="125"/>
      <c r="FR19" s="125"/>
      <c r="FS19" s="125">
        <v>914.42</v>
      </c>
      <c r="FT19" s="125"/>
      <c r="FU19" s="125"/>
      <c r="FV19" s="125">
        <v>2363.9</v>
      </c>
      <c r="FW19" s="125"/>
      <c r="FX19" s="125"/>
      <c r="FY19" s="125">
        <v>914416.1</v>
      </c>
      <c r="FZ19" s="125"/>
      <c r="GA19" s="125"/>
      <c r="GB19" s="125">
        <v>914.42</v>
      </c>
      <c r="GC19" s="125"/>
      <c r="GD19" s="125"/>
      <c r="GE19" s="125">
        <v>2363.9</v>
      </c>
      <c r="GF19" s="125"/>
      <c r="GG19" s="125"/>
      <c r="GH19" s="125">
        <v>0</v>
      </c>
      <c r="GI19" s="125"/>
      <c r="GJ19" s="125"/>
      <c r="GK19" s="125"/>
      <c r="GL19" s="125"/>
      <c r="GM19" s="125"/>
      <c r="GN19" s="125"/>
      <c r="GO19" s="125"/>
      <c r="GP19" s="125"/>
      <c r="GQ19" s="125"/>
      <c r="GR19" s="125"/>
      <c r="GS19" s="125"/>
      <c r="GT19" s="125"/>
      <c r="GU19" s="10">
        <f t="shared" si="7"/>
        <v>0</v>
      </c>
      <c r="GV19" s="10">
        <f t="shared" si="8"/>
        <v>0</v>
      </c>
      <c r="GW19" s="10">
        <f t="shared" si="9"/>
        <v>0</v>
      </c>
      <c r="GX19" s="10">
        <f t="shared" si="10"/>
        <v>0</v>
      </c>
      <c r="GY19" s="10">
        <f t="shared" si="11"/>
        <v>0</v>
      </c>
      <c r="GZ19" s="10">
        <f t="shared" si="12"/>
        <v>0</v>
      </c>
      <c r="HA19" s="10">
        <f t="shared" si="13"/>
        <v>0</v>
      </c>
      <c r="HB19" s="10">
        <f t="shared" si="14"/>
        <v>0</v>
      </c>
      <c r="HC19" s="10">
        <f t="shared" si="15"/>
        <v>923417.64</v>
      </c>
      <c r="HD19" s="54">
        <f t="shared" si="16"/>
        <v>0</v>
      </c>
      <c r="HE19" s="54">
        <v>37483668.760000035</v>
      </c>
      <c r="HF19" s="54">
        <v>36220.06</v>
      </c>
      <c r="HG19" s="55" t="s">
        <v>1990</v>
      </c>
      <c r="HH19" s="55">
        <v>16</v>
      </c>
      <c r="HI19" s="21"/>
    </row>
    <row r="20" spans="1:217" hidden="1">
      <c r="A20" s="5">
        <v>2</v>
      </c>
      <c r="B20" s="6">
        <v>18</v>
      </c>
      <c r="C20" s="11">
        <v>134</v>
      </c>
      <c r="D20" s="136" t="s">
        <v>24</v>
      </c>
      <c r="E20" s="47">
        <v>1021589871</v>
      </c>
      <c r="F20" s="9">
        <f t="shared" si="17"/>
        <v>1021589871</v>
      </c>
      <c r="G20" s="95"/>
      <c r="H20" s="95"/>
      <c r="I20" s="95"/>
      <c r="J20" s="9">
        <v>406387671</v>
      </c>
      <c r="K20" s="9">
        <v>610845190</v>
      </c>
      <c r="L20" s="9">
        <f t="shared" si="3"/>
        <v>92675960.900000006</v>
      </c>
      <c r="M20" s="9">
        <f t="shared" si="4"/>
        <v>522526239.10000002</v>
      </c>
      <c r="N20" s="18">
        <v>821334992.2155689</v>
      </c>
      <c r="O20" s="18">
        <v>610845189.69085145</v>
      </c>
      <c r="P20" s="18">
        <f t="shared" si="18"/>
        <v>115133177.81962979</v>
      </c>
      <c r="Q20" s="18">
        <f t="shared" si="1"/>
        <v>85121700.964801311</v>
      </c>
      <c r="R20" s="18">
        <v>850960000</v>
      </c>
      <c r="S20" s="18">
        <v>685814718.5</v>
      </c>
      <c r="T20" s="18">
        <f t="shared" si="5"/>
        <v>165145281.5</v>
      </c>
      <c r="U20" s="18">
        <f t="shared" si="6"/>
        <v>91603998.191058099</v>
      </c>
      <c r="V20" s="18">
        <f t="shared" si="2"/>
        <v>73541283.308941901</v>
      </c>
      <c r="W20" s="125">
        <v>30675960.899999999</v>
      </c>
      <c r="X20" s="125"/>
      <c r="Y20" s="125">
        <v>0</v>
      </c>
      <c r="Z20" s="125">
        <v>34000000</v>
      </c>
      <c r="AA20" s="125"/>
      <c r="AB20" s="125">
        <v>0</v>
      </c>
      <c r="AC20" s="125">
        <v>28000000</v>
      </c>
      <c r="AD20" s="125"/>
      <c r="AE20" s="125">
        <v>0</v>
      </c>
      <c r="AF20" s="125"/>
      <c r="AG20" s="125"/>
      <c r="AH20" s="125">
        <v>0</v>
      </c>
      <c r="AI20" s="125"/>
      <c r="AJ20" s="125"/>
      <c r="AK20" s="125">
        <v>0</v>
      </c>
      <c r="AL20" s="125"/>
      <c r="AM20" s="125"/>
      <c r="AN20" s="125">
        <v>0</v>
      </c>
      <c r="AO20" s="125"/>
      <c r="AP20" s="125"/>
      <c r="AQ20" s="125">
        <v>0</v>
      </c>
      <c r="AR20" s="125"/>
      <c r="AS20" s="125"/>
      <c r="AT20" s="125">
        <v>0</v>
      </c>
      <c r="AU20" s="126"/>
      <c r="AV20" s="126"/>
      <c r="AW20" s="125"/>
      <c r="AX20" s="126"/>
      <c r="AY20" s="126"/>
      <c r="AZ20" s="125"/>
      <c r="BA20" s="126"/>
      <c r="BB20" s="127"/>
      <c r="BC20" s="127"/>
      <c r="BD20" s="128"/>
      <c r="BE20" s="127"/>
      <c r="BF20" s="127"/>
      <c r="BG20" s="128">
        <v>14921021.318564899</v>
      </c>
      <c r="BH20" s="127"/>
      <c r="BI20" s="127">
        <v>16839225.012232244</v>
      </c>
      <c r="BJ20" s="128">
        <v>14436025.770556461</v>
      </c>
      <c r="BK20" s="127"/>
      <c r="BL20" s="127">
        <v>9633061.1110517383</v>
      </c>
      <c r="BM20" s="127">
        <v>15000000</v>
      </c>
      <c r="BN20" s="127"/>
      <c r="BO20" s="127">
        <v>529028.01219189167</v>
      </c>
      <c r="BP20" s="127">
        <v>10532396.362201199</v>
      </c>
      <c r="BQ20" s="127"/>
      <c r="BR20" s="127">
        <v>16090954.830723166</v>
      </c>
      <c r="BS20" s="127"/>
      <c r="BT20" s="127"/>
      <c r="BU20" s="127">
        <v>1889703.5379606485</v>
      </c>
      <c r="BV20" s="127"/>
      <c r="BW20" s="127"/>
      <c r="BX20" s="127">
        <v>26827361.02165556</v>
      </c>
      <c r="BY20" s="127">
        <v>14285714.285714285</v>
      </c>
      <c r="BZ20" s="127"/>
      <c r="CA20" s="127">
        <v>13820332.046062946</v>
      </c>
      <c r="CB20" s="127">
        <v>14285714.285714285</v>
      </c>
      <c r="CC20" s="127"/>
      <c r="CD20" s="127">
        <v>9564824.5132296085</v>
      </c>
      <c r="CE20" s="127">
        <v>10285714.285714285</v>
      </c>
      <c r="CF20" s="127"/>
      <c r="CG20" s="127"/>
      <c r="CH20" s="127">
        <v>12285714.285714285</v>
      </c>
      <c r="CI20" s="127"/>
      <c r="CJ20" s="127"/>
      <c r="CK20" s="127">
        <v>7500000</v>
      </c>
      <c r="CL20" s="127"/>
      <c r="CM20" s="127"/>
      <c r="CN20" s="127">
        <v>1600877.2254500985</v>
      </c>
      <c r="CO20" s="127"/>
      <c r="CP20" s="127"/>
      <c r="CQ20" s="128">
        <v>11936817.054851919</v>
      </c>
      <c r="CR20" s="127"/>
      <c r="CS20" s="127">
        <v>9869881.6100000143</v>
      </c>
      <c r="CT20" s="128">
        <v>11548820.616445169</v>
      </c>
      <c r="CU20" s="127"/>
      <c r="CV20" s="127">
        <v>7995440.7199999839</v>
      </c>
      <c r="CW20" s="127">
        <v>12000000</v>
      </c>
      <c r="CX20" s="127"/>
      <c r="CY20" s="127">
        <v>439093.25</v>
      </c>
      <c r="CZ20" s="127">
        <v>8425917.0897609591</v>
      </c>
      <c r="DA20" s="127"/>
      <c r="DB20" s="127">
        <v>638295.8900000006</v>
      </c>
      <c r="DC20" s="127">
        <v>0</v>
      </c>
      <c r="DD20" s="127"/>
      <c r="DE20" s="127">
        <v>1540653.1799999997</v>
      </c>
      <c r="DF20" s="127">
        <v>0</v>
      </c>
      <c r="DG20" s="127"/>
      <c r="DH20" s="127">
        <v>766903.3900000006</v>
      </c>
      <c r="DI20" s="127">
        <v>11309402.173896415</v>
      </c>
      <c r="DJ20" s="127"/>
      <c r="DK20" s="127">
        <v>10940978.530000001</v>
      </c>
      <c r="DL20" s="127">
        <v>11309402.173896415</v>
      </c>
      <c r="DM20" s="127"/>
      <c r="DN20" s="127">
        <v>7572071.299999997</v>
      </c>
      <c r="DO20" s="127">
        <v>8142769.5652054185</v>
      </c>
      <c r="DP20" s="127"/>
      <c r="DQ20" s="127"/>
      <c r="DR20" s="127">
        <v>9726085.8695509173</v>
      </c>
      <c r="DS20" s="127"/>
      <c r="DT20" s="127"/>
      <c r="DU20" s="127">
        <v>5937436.1412956174</v>
      </c>
      <c r="DV20" s="127"/>
      <c r="DW20" s="127"/>
      <c r="DX20" s="127">
        <v>1267347.5061552625</v>
      </c>
      <c r="DY20" s="127"/>
      <c r="DZ20" s="127"/>
      <c r="EA20" s="127">
        <v>40000000</v>
      </c>
      <c r="EB20" s="127"/>
      <c r="EC20" s="125">
        <v>61744093.499999993</v>
      </c>
      <c r="ED20" s="125"/>
      <c r="EE20" s="125"/>
      <c r="EF20" s="125">
        <v>0</v>
      </c>
      <c r="EG20" s="125">
        <v>30000000</v>
      </c>
      <c r="EH20" s="125"/>
      <c r="EI20" s="125">
        <v>0</v>
      </c>
      <c r="EJ20" s="125"/>
      <c r="EK20" s="125"/>
      <c r="EL20" s="125">
        <v>0</v>
      </c>
      <c r="EM20" s="125">
        <v>30000000</v>
      </c>
      <c r="EN20" s="125"/>
      <c r="EO20" s="125">
        <v>0</v>
      </c>
      <c r="EP20" s="125"/>
      <c r="EQ20" s="125"/>
      <c r="ER20" s="125">
        <v>0</v>
      </c>
      <c r="ES20" s="125"/>
      <c r="ET20" s="125"/>
      <c r="EU20" s="125">
        <v>0</v>
      </c>
      <c r="EV20" s="125"/>
      <c r="EW20" s="125"/>
      <c r="EX20" s="125">
        <v>108837496.70999999</v>
      </c>
      <c r="EY20" s="125"/>
      <c r="EZ20" s="125"/>
      <c r="FA20" s="125"/>
      <c r="FB20" s="125"/>
      <c r="FC20" s="125"/>
      <c r="FD20" s="125"/>
      <c r="FE20" s="125"/>
      <c r="FF20" s="125"/>
      <c r="FG20" s="125"/>
      <c r="FH20" s="125"/>
      <c r="FI20" s="125"/>
      <c r="FJ20" s="125"/>
      <c r="FK20" s="125">
        <v>12626211</v>
      </c>
      <c r="FL20" s="125"/>
      <c r="FM20" s="125">
        <v>17678536.440000001</v>
      </c>
      <c r="FN20" s="125">
        <v>11400000</v>
      </c>
      <c r="FO20" s="125"/>
      <c r="FP20" s="125">
        <v>2939444.4499999997</v>
      </c>
      <c r="FQ20" s="125">
        <v>10350000</v>
      </c>
      <c r="FR20" s="125"/>
      <c r="FS20" s="125">
        <v>2319769.2699999996</v>
      </c>
      <c r="FT20" s="125">
        <v>8000000</v>
      </c>
      <c r="FU20" s="125"/>
      <c r="FV20" s="125">
        <v>2048836.8499999999</v>
      </c>
      <c r="FW20" s="125">
        <v>6700000</v>
      </c>
      <c r="FX20" s="125"/>
      <c r="FY20" s="125">
        <v>5889328.2999999998</v>
      </c>
      <c r="FZ20" s="125">
        <v>5800000</v>
      </c>
      <c r="GA20" s="125"/>
      <c r="GB20" s="125">
        <v>2267784.8499999996</v>
      </c>
      <c r="GC20" s="125"/>
      <c r="GD20" s="125"/>
      <c r="GE20" s="125">
        <v>625228.13</v>
      </c>
      <c r="GF20" s="125"/>
      <c r="GG20" s="125"/>
      <c r="GH20" s="125">
        <v>37726225.159999989</v>
      </c>
      <c r="GI20" s="125"/>
      <c r="GJ20" s="125"/>
      <c r="GK20" s="125"/>
      <c r="GL20" s="125"/>
      <c r="GM20" s="125"/>
      <c r="GN20" s="125"/>
      <c r="GO20" s="125"/>
      <c r="GP20" s="125"/>
      <c r="GQ20" s="125"/>
      <c r="GR20" s="125"/>
      <c r="GS20" s="125"/>
      <c r="GT20" s="125"/>
      <c r="GU20" s="10">
        <f t="shared" si="7"/>
        <v>95194490.085107803</v>
      </c>
      <c r="GV20" s="10">
        <f t="shared" si="8"/>
        <v>31672305.796878669</v>
      </c>
      <c r="GW20" s="10">
        <f t="shared" si="9"/>
        <v>0</v>
      </c>
      <c r="GX20" s="10">
        <f t="shared" si="10"/>
        <v>0</v>
      </c>
      <c r="GY20" s="10">
        <f t="shared" si="11"/>
        <v>39763317.869999997</v>
      </c>
      <c r="GZ20" s="10">
        <f t="shared" si="12"/>
        <v>25073639.082207214</v>
      </c>
      <c r="HA20" s="10">
        <f t="shared" si="13"/>
        <v>170581590.20999998</v>
      </c>
      <c r="HB20" s="10">
        <f t="shared" si="14"/>
        <v>0</v>
      </c>
      <c r="HC20" s="10">
        <f t="shared" si="15"/>
        <v>71495153.449999988</v>
      </c>
      <c r="HD20" s="54">
        <f t="shared" si="16"/>
        <v>0</v>
      </c>
      <c r="HE20" s="54">
        <v>376549848.64999998</v>
      </c>
      <c r="HF20" s="54">
        <v>1588979.0099999998</v>
      </c>
      <c r="HG20" s="55"/>
      <c r="HH20" s="55"/>
      <c r="HI20" s="21"/>
    </row>
    <row r="21" spans="1:217" hidden="1">
      <c r="A21" s="5">
        <v>2</v>
      </c>
      <c r="B21" s="6">
        <v>19</v>
      </c>
      <c r="C21" s="7">
        <v>60</v>
      </c>
      <c r="D21" s="111" t="s">
        <v>25</v>
      </c>
      <c r="E21" s="13">
        <v>2740570200</v>
      </c>
      <c r="F21" s="9">
        <f t="shared" si="17"/>
        <v>2740570200</v>
      </c>
      <c r="G21" s="94"/>
      <c r="H21" s="94">
        <v>44285</v>
      </c>
      <c r="I21" s="94">
        <v>44560</v>
      </c>
      <c r="J21" s="9">
        <v>2554099004.4558902</v>
      </c>
      <c r="K21" s="9">
        <v>239344354</v>
      </c>
      <c r="L21" s="9">
        <f t="shared" si="3"/>
        <v>88923039</v>
      </c>
      <c r="M21" s="9">
        <f t="shared" si="4"/>
        <v>97548156.544109821</v>
      </c>
      <c r="N21" s="18">
        <v>2594666284.3089061</v>
      </c>
      <c r="O21" s="18">
        <v>263226248.64812565</v>
      </c>
      <c r="P21" s="18">
        <f t="shared" si="18"/>
        <v>140309225.3895179</v>
      </c>
      <c r="Q21" s="18">
        <f t="shared" si="1"/>
        <v>5594690.3015760183</v>
      </c>
      <c r="R21" s="18">
        <v>2692610221.5</v>
      </c>
      <c r="S21" s="18">
        <v>2549259624.3335004</v>
      </c>
      <c r="T21" s="18">
        <f t="shared" si="5"/>
        <v>143350597.16649961</v>
      </c>
      <c r="U21" s="18">
        <f t="shared" si="6"/>
        <v>137916199.69354093</v>
      </c>
      <c r="V21" s="18">
        <f t="shared" si="2"/>
        <v>5434397.472958684</v>
      </c>
      <c r="W21" s="125">
        <v>9535788</v>
      </c>
      <c r="X21" s="125"/>
      <c r="Y21" s="125">
        <v>941323.98</v>
      </c>
      <c r="Z21" s="125">
        <v>10259579</v>
      </c>
      <c r="AA21" s="125"/>
      <c r="AB21" s="125">
        <v>0</v>
      </c>
      <c r="AC21" s="125">
        <v>21932312</v>
      </c>
      <c r="AD21" s="125"/>
      <c r="AE21" s="125">
        <v>506324.17499995232</v>
      </c>
      <c r="AF21" s="125">
        <v>22885891</v>
      </c>
      <c r="AG21" s="125"/>
      <c r="AH21" s="125">
        <v>0</v>
      </c>
      <c r="AI21" s="125">
        <v>15257260</v>
      </c>
      <c r="AJ21" s="125"/>
      <c r="AK21" s="125">
        <v>0</v>
      </c>
      <c r="AL21" s="125">
        <v>9052209</v>
      </c>
      <c r="AM21" s="125"/>
      <c r="AN21" s="125">
        <v>0</v>
      </c>
      <c r="AO21" s="125"/>
      <c r="AP21" s="125"/>
      <c r="AQ21" s="125">
        <v>0</v>
      </c>
      <c r="AR21" s="125"/>
      <c r="AS21" s="125"/>
      <c r="AT21" s="125">
        <v>0</v>
      </c>
      <c r="AU21" s="126"/>
      <c r="AV21" s="126"/>
      <c r="AW21" s="125"/>
      <c r="AX21" s="126"/>
      <c r="AY21" s="126"/>
      <c r="AZ21" s="125"/>
      <c r="BA21" s="126"/>
      <c r="BB21" s="127"/>
      <c r="BC21" s="127"/>
      <c r="BD21" s="128"/>
      <c r="BE21" s="127"/>
      <c r="BF21" s="127"/>
      <c r="BG21" s="128">
        <v>15257260.399056001</v>
      </c>
      <c r="BH21" s="127"/>
      <c r="BI21" s="127">
        <v>5134724</v>
      </c>
      <c r="BJ21" s="128">
        <v>19052208.974468999</v>
      </c>
      <c r="BK21" s="127"/>
      <c r="BL21" s="127">
        <v>31513692.47837162</v>
      </c>
      <c r="BM21" s="127">
        <v>19549893.874704301</v>
      </c>
      <c r="BN21" s="127"/>
      <c r="BO21" s="127">
        <v>3314974.2493638992</v>
      </c>
      <c r="BP21" s="127">
        <v>15257260.399056042</v>
      </c>
      <c r="BQ21" s="127"/>
      <c r="BR21" s="127">
        <v>43232255.44020319</v>
      </c>
      <c r="BS21" s="127">
        <v>15052208.974469</v>
      </c>
      <c r="BT21" s="127"/>
      <c r="BU21" s="127">
        <v>7507686.0661582947</v>
      </c>
      <c r="BV21" s="127">
        <v>14549893.874704299</v>
      </c>
      <c r="BW21" s="127"/>
      <c r="BX21" s="127">
        <v>-2498798.7447304726</v>
      </c>
      <c r="BY21" s="127">
        <v>3846793</v>
      </c>
      <c r="BZ21" s="127"/>
      <c r="CA21" s="127">
        <v>4624369.7052841187</v>
      </c>
      <c r="CB21" s="127">
        <v>7901457.4569968991</v>
      </c>
      <c r="CC21" s="127"/>
      <c r="CD21" s="127">
        <v>7343493.9024391174</v>
      </c>
      <c r="CE21" s="127">
        <v>6580000</v>
      </c>
      <c r="CF21" s="127"/>
      <c r="CG21" s="127"/>
      <c r="CH21" s="127">
        <v>5780000</v>
      </c>
      <c r="CI21" s="127"/>
      <c r="CJ21" s="127"/>
      <c r="CK21" s="127">
        <v>8254000</v>
      </c>
      <c r="CL21" s="127"/>
      <c r="CM21" s="127"/>
      <c r="CN21" s="127">
        <v>9228248.4360623509</v>
      </c>
      <c r="CO21" s="127"/>
      <c r="CP21" s="127"/>
      <c r="CQ21" s="128">
        <v>14990258.34207252</v>
      </c>
      <c r="CR21" s="127"/>
      <c r="CS21" s="127">
        <v>5044866.3299999982</v>
      </c>
      <c r="CT21" s="128">
        <v>18718795.317415792</v>
      </c>
      <c r="CU21" s="127"/>
      <c r="CV21" s="127">
        <v>30962202.859999999</v>
      </c>
      <c r="CW21" s="127">
        <v>19207770.731896978</v>
      </c>
      <c r="CX21" s="127"/>
      <c r="CY21" s="127">
        <v>3256962.200000003</v>
      </c>
      <c r="CZ21" s="127">
        <v>14990258.342072561</v>
      </c>
      <c r="DA21" s="127"/>
      <c r="DB21" s="127">
        <v>42475690.969999999</v>
      </c>
      <c r="DC21" s="127">
        <v>14788795.317415794</v>
      </c>
      <c r="DD21" s="127"/>
      <c r="DE21" s="127">
        <v>7376301.5600000024</v>
      </c>
      <c r="DF21" s="127">
        <v>14295270.731896974</v>
      </c>
      <c r="DG21" s="127"/>
      <c r="DH21" s="127">
        <v>1569236.4599999934</v>
      </c>
      <c r="DI21" s="127">
        <v>3785244.3120000004</v>
      </c>
      <c r="DJ21" s="127"/>
      <c r="DK21" s="127">
        <v>4550379.7900000066</v>
      </c>
      <c r="DL21" s="127">
        <v>7775034.1376849497</v>
      </c>
      <c r="DM21" s="127"/>
      <c r="DN21" s="127">
        <v>7225998</v>
      </c>
      <c r="DO21" s="127">
        <v>6474720.0000000009</v>
      </c>
      <c r="DP21" s="127"/>
      <c r="DQ21" s="127"/>
      <c r="DR21" s="127">
        <v>5687520.0000000009</v>
      </c>
      <c r="DS21" s="127"/>
      <c r="DT21" s="127"/>
      <c r="DU21" s="127">
        <v>8121936.0000000009</v>
      </c>
      <c r="DV21" s="127"/>
      <c r="DW21" s="127"/>
      <c r="DX21" s="127">
        <v>9080596.4610853549</v>
      </c>
      <c r="DY21" s="127"/>
      <c r="DZ21" s="127"/>
      <c r="EA21" s="127"/>
      <c r="EB21" s="127"/>
      <c r="EC21" s="125">
        <v>19651237.149999999</v>
      </c>
      <c r="ED21" s="125"/>
      <c r="EE21" s="125"/>
      <c r="EF21" s="125">
        <v>9763026.0600000005</v>
      </c>
      <c r="EG21" s="125">
        <v>32392509</v>
      </c>
      <c r="EH21" s="125"/>
      <c r="EI21" s="125">
        <v>0</v>
      </c>
      <c r="EJ21" s="125"/>
      <c r="EK21" s="125"/>
      <c r="EL21" s="125">
        <v>140077310</v>
      </c>
      <c r="EM21" s="125">
        <v>33599393</v>
      </c>
      <c r="EN21" s="125"/>
      <c r="EO21" s="125">
        <v>36213786.870000005</v>
      </c>
      <c r="EP21" s="125"/>
      <c r="EQ21" s="125"/>
      <c r="ER21" s="125">
        <v>0</v>
      </c>
      <c r="ES21" s="125"/>
      <c r="ET21" s="125"/>
      <c r="EU21" s="125">
        <v>11863620</v>
      </c>
      <c r="EV21" s="125">
        <v>10471979</v>
      </c>
      <c r="EW21" s="125"/>
      <c r="EX21" s="125">
        <v>0</v>
      </c>
      <c r="EY21" s="125"/>
      <c r="EZ21" s="125"/>
      <c r="FA21" s="125"/>
      <c r="FB21" s="125"/>
      <c r="FC21" s="125"/>
      <c r="FD21" s="125"/>
      <c r="FE21" s="125"/>
      <c r="FF21" s="125"/>
      <c r="FG21" s="125"/>
      <c r="FH21" s="125"/>
      <c r="FI21" s="125"/>
      <c r="FJ21" s="125"/>
      <c r="FK21" s="125">
        <v>20010528</v>
      </c>
      <c r="FL21" s="125"/>
      <c r="FM21" s="125">
        <v>3057917.8100000005</v>
      </c>
      <c r="FN21" s="125">
        <v>18718113</v>
      </c>
      <c r="FO21" s="125"/>
      <c r="FP21" s="125">
        <v>4846148.13</v>
      </c>
      <c r="FQ21" s="125">
        <v>21079947</v>
      </c>
      <c r="FR21" s="125"/>
      <c r="FS21" s="125">
        <v>3954920.4900000007</v>
      </c>
      <c r="FT21" s="125">
        <v>14207375</v>
      </c>
      <c r="FU21" s="125"/>
      <c r="FV21" s="125">
        <v>9542414.6399999987</v>
      </c>
      <c r="FW21" s="125">
        <v>7924621</v>
      </c>
      <c r="FX21" s="125"/>
      <c r="FY21" s="125">
        <v>6552354.9499999993</v>
      </c>
      <c r="FZ21" s="125">
        <v>3347824</v>
      </c>
      <c r="GA21" s="125"/>
      <c r="GB21" s="125">
        <v>3009130.94</v>
      </c>
      <c r="GC21" s="125">
        <v>2572883</v>
      </c>
      <c r="GD21" s="125"/>
      <c r="GE21" s="125">
        <v>1381936.3399999999</v>
      </c>
      <c r="GF21" s="125">
        <v>2572883</v>
      </c>
      <c r="GG21" s="125"/>
      <c r="GH21" s="125">
        <v>3879878.4</v>
      </c>
      <c r="GI21" s="125">
        <v>2572883</v>
      </c>
      <c r="GJ21" s="125"/>
      <c r="GK21" s="125"/>
      <c r="GL21" s="125">
        <v>2572883</v>
      </c>
      <c r="GM21" s="125"/>
      <c r="GN21" s="125"/>
      <c r="GO21" s="125">
        <v>0</v>
      </c>
      <c r="GP21" s="125"/>
      <c r="GQ21" s="125"/>
      <c r="GR21" s="125">
        <v>0</v>
      </c>
      <c r="GS21" s="125"/>
      <c r="GT21" s="125"/>
      <c r="GU21" s="10">
        <f t="shared" si="7"/>
        <v>100172397.09708977</v>
      </c>
      <c r="GV21" s="10">
        <f t="shared" si="8"/>
        <v>29842248.436062351</v>
      </c>
      <c r="GW21" s="10">
        <f t="shared" si="9"/>
        <v>1447648.1549999523</v>
      </c>
      <c r="GX21" s="10">
        <f t="shared" si="10"/>
        <v>0</v>
      </c>
      <c r="GY21" s="10">
        <f t="shared" si="11"/>
        <v>102461638.17</v>
      </c>
      <c r="GZ21" s="10">
        <f t="shared" si="12"/>
        <v>29364772.461085357</v>
      </c>
      <c r="HA21" s="10">
        <f t="shared" si="13"/>
        <v>217568980.08000001</v>
      </c>
      <c r="HB21" s="10">
        <f t="shared" si="14"/>
        <v>10471979</v>
      </c>
      <c r="HC21" s="10">
        <f t="shared" si="15"/>
        <v>36224701.700000003</v>
      </c>
      <c r="HD21" s="54">
        <f t="shared" si="16"/>
        <v>7718649</v>
      </c>
      <c r="HE21" s="54">
        <v>1623123249.0900011</v>
      </c>
      <c r="HF21" s="54">
        <v>24251332.78000002</v>
      </c>
      <c r="HG21" s="55"/>
      <c r="HH21" s="55"/>
      <c r="HI21" s="21"/>
    </row>
    <row r="22" spans="1:217" hidden="1">
      <c r="A22" s="5">
        <v>2</v>
      </c>
      <c r="B22" s="6">
        <v>20</v>
      </c>
      <c r="C22" s="7">
        <v>99</v>
      </c>
      <c r="D22" s="111" t="s">
        <v>26</v>
      </c>
      <c r="E22" s="13">
        <v>1165356801.5</v>
      </c>
      <c r="F22" s="9">
        <f t="shared" si="17"/>
        <v>1165356801.5</v>
      </c>
      <c r="G22" s="94">
        <v>44135</v>
      </c>
      <c r="H22" s="94">
        <v>44285</v>
      </c>
      <c r="I22" s="94">
        <v>44560</v>
      </c>
      <c r="J22" s="9">
        <v>792878130.76768804</v>
      </c>
      <c r="K22" s="9">
        <v>263589645</v>
      </c>
      <c r="L22" s="9">
        <f t="shared" si="3"/>
        <v>92318122</v>
      </c>
      <c r="M22" s="9">
        <f t="shared" si="4"/>
        <v>280160548.73231196</v>
      </c>
      <c r="N22" s="18">
        <v>1030445953.4860102</v>
      </c>
      <c r="O22" s="18">
        <v>236784159.14315784</v>
      </c>
      <c r="P22" s="18">
        <f t="shared" si="18"/>
        <v>181965068.19415236</v>
      </c>
      <c r="Q22" s="18">
        <f t="shared" si="1"/>
        <v>-47054220.180162549</v>
      </c>
      <c r="R22" s="18">
        <v>998400000</v>
      </c>
      <c r="S22" s="18">
        <v>994380345.11399996</v>
      </c>
      <c r="T22" s="18">
        <f t="shared" si="5"/>
        <v>4019654.8860000372</v>
      </c>
      <c r="U22" s="18">
        <f t="shared" si="6"/>
        <v>176048398.33635613</v>
      </c>
      <c r="V22" s="18">
        <f t="shared" si="2"/>
        <v>-172028743.4503561</v>
      </c>
      <c r="W22" s="125">
        <v>15741000</v>
      </c>
      <c r="X22" s="125"/>
      <c r="Y22" s="125">
        <v>4531853.9975000164</v>
      </c>
      <c r="Z22" s="125">
        <v>16500622</v>
      </c>
      <c r="AA22" s="125"/>
      <c r="AB22" s="125">
        <v>0</v>
      </c>
      <c r="AC22" s="125">
        <v>18150000</v>
      </c>
      <c r="AD22" s="125"/>
      <c r="AE22" s="125">
        <v>6047604.183492179</v>
      </c>
      <c r="AF22" s="125">
        <v>19965000</v>
      </c>
      <c r="AG22" s="125"/>
      <c r="AH22" s="125">
        <v>6570200.0497898683</v>
      </c>
      <c r="AI22" s="125">
        <v>21961500</v>
      </c>
      <c r="AJ22" s="125"/>
      <c r="AK22" s="125">
        <v>9651525.4450000189</v>
      </c>
      <c r="AL22" s="125"/>
      <c r="AM22" s="125"/>
      <c r="AN22" s="125">
        <v>6134907.1998815108</v>
      </c>
      <c r="AO22" s="125"/>
      <c r="AP22" s="125"/>
      <c r="AQ22" s="125">
        <v>4928235.5605945261</v>
      </c>
      <c r="AR22" s="125"/>
      <c r="AS22" s="125"/>
      <c r="AT22" s="125">
        <v>3259298.741644925</v>
      </c>
      <c r="AU22" s="126"/>
      <c r="AV22" s="126"/>
      <c r="AW22" s="125"/>
      <c r="AX22" s="126"/>
      <c r="AY22" s="126"/>
      <c r="AZ22" s="125"/>
      <c r="BA22" s="126"/>
      <c r="BB22" s="127"/>
      <c r="BC22" s="127"/>
      <c r="BD22" s="128"/>
      <c r="BE22" s="127"/>
      <c r="BF22" s="127"/>
      <c r="BG22" s="128">
        <v>15257260.399056001</v>
      </c>
      <c r="BH22" s="127"/>
      <c r="BI22" s="127">
        <v>7807615.0984457731</v>
      </c>
      <c r="BJ22" s="128">
        <v>15257260.399056001</v>
      </c>
      <c r="BK22" s="127"/>
      <c r="BL22" s="127">
        <v>9512359.3782383204</v>
      </c>
      <c r="BM22" s="127">
        <v>15257260.399056001</v>
      </c>
      <c r="BN22" s="127"/>
      <c r="BO22" s="127">
        <v>7515231.8341969252</v>
      </c>
      <c r="BP22" s="127">
        <v>15257260.399056001</v>
      </c>
      <c r="BQ22" s="127"/>
      <c r="BR22" s="127">
        <v>4639983.6165802479</v>
      </c>
      <c r="BS22" s="127">
        <v>15257260.399056001</v>
      </c>
      <c r="BT22" s="127"/>
      <c r="BU22" s="127">
        <v>8271461.0673575401</v>
      </c>
      <c r="BV22" s="127">
        <v>15257260.399056001</v>
      </c>
      <c r="BW22" s="127"/>
      <c r="BX22" s="127">
        <v>436804.79133605957</v>
      </c>
      <c r="BY22" s="127">
        <v>5197599</v>
      </c>
      <c r="BZ22" s="127"/>
      <c r="CA22" s="127">
        <v>5660595.1237111092</v>
      </c>
      <c r="CB22" s="127">
        <v>14185000</v>
      </c>
      <c r="CC22" s="127"/>
      <c r="CD22" s="127">
        <v>14487491.051546574</v>
      </c>
      <c r="CE22" s="127">
        <v>18520000</v>
      </c>
      <c r="CF22" s="127"/>
      <c r="CG22" s="127"/>
      <c r="CH22" s="127">
        <v>17523000</v>
      </c>
      <c r="CI22" s="127"/>
      <c r="CJ22" s="127"/>
      <c r="CK22" s="127">
        <v>16345000</v>
      </c>
      <c r="CL22" s="127"/>
      <c r="CM22" s="127"/>
      <c r="CN22" s="127">
        <v>18650906.79981637</v>
      </c>
      <c r="CO22" s="127"/>
      <c r="CP22" s="127"/>
      <c r="CQ22" s="128">
        <v>14723256.28508904</v>
      </c>
      <c r="CR22" s="127"/>
      <c r="CS22" s="127">
        <v>7534348.5699999928</v>
      </c>
      <c r="CT22" s="128">
        <v>14723256.28508904</v>
      </c>
      <c r="CU22" s="127"/>
      <c r="CV22" s="127">
        <v>9179426.8000000082</v>
      </c>
      <c r="CW22" s="127">
        <v>14723256.28508904</v>
      </c>
      <c r="CX22" s="127"/>
      <c r="CY22" s="127">
        <v>7252198.7199999988</v>
      </c>
      <c r="CZ22" s="127">
        <v>14723256.28508904</v>
      </c>
      <c r="DA22" s="127"/>
      <c r="DB22" s="127">
        <v>4477584.1900000013</v>
      </c>
      <c r="DC22" s="127">
        <v>14723256.28508904</v>
      </c>
      <c r="DD22" s="127"/>
      <c r="DE22" s="127">
        <v>7981959.9299999997</v>
      </c>
      <c r="DF22" s="127">
        <v>14723256.28508904</v>
      </c>
      <c r="DG22" s="127"/>
      <c r="DH22" s="127">
        <v>5764663.6700000018</v>
      </c>
      <c r="DI22" s="127">
        <v>5041671.03</v>
      </c>
      <c r="DJ22" s="127"/>
      <c r="DK22" s="127">
        <v>5490777.2700000033</v>
      </c>
      <c r="DL22" s="127">
        <v>13759450</v>
      </c>
      <c r="DM22" s="127"/>
      <c r="DN22" s="127">
        <v>14052866.32</v>
      </c>
      <c r="DO22" s="127">
        <v>17964400</v>
      </c>
      <c r="DP22" s="127"/>
      <c r="DQ22" s="127"/>
      <c r="DR22" s="127">
        <v>16997310</v>
      </c>
      <c r="DS22" s="127"/>
      <c r="DT22" s="127"/>
      <c r="DU22" s="127">
        <v>15854650</v>
      </c>
      <c r="DV22" s="127"/>
      <c r="DW22" s="127"/>
      <c r="DX22" s="127">
        <v>18091379.59582188</v>
      </c>
      <c r="DY22" s="127"/>
      <c r="DZ22" s="127"/>
      <c r="EA22" s="127">
        <v>0</v>
      </c>
      <c r="EB22" s="127"/>
      <c r="EC22" s="125">
        <v>14688060</v>
      </c>
      <c r="ED22" s="125"/>
      <c r="EE22" s="125"/>
      <c r="EF22" s="125">
        <v>13939200</v>
      </c>
      <c r="EG22" s="125">
        <v>20000000</v>
      </c>
      <c r="EH22" s="125"/>
      <c r="EI22" s="125">
        <v>20394000</v>
      </c>
      <c r="EJ22" s="125"/>
      <c r="EK22" s="125"/>
      <c r="EL22" s="125">
        <v>23358750</v>
      </c>
      <c r="EM22" s="125"/>
      <c r="EN22" s="125"/>
      <c r="EO22" s="125">
        <v>24401770</v>
      </c>
      <c r="EP22" s="125">
        <v>25000000</v>
      </c>
      <c r="EQ22" s="125"/>
      <c r="ER22" s="125">
        <v>2820470</v>
      </c>
      <c r="ES22" s="125"/>
      <c r="ET22" s="125"/>
      <c r="EU22" s="125">
        <v>1187200</v>
      </c>
      <c r="EV22" s="125"/>
      <c r="EW22" s="125"/>
      <c r="EX22" s="125">
        <v>15140330</v>
      </c>
      <c r="EY22" s="125"/>
      <c r="EZ22" s="125"/>
      <c r="FA22" s="125"/>
      <c r="FB22" s="125"/>
      <c r="FC22" s="125"/>
      <c r="FD22" s="125"/>
      <c r="FE22" s="125"/>
      <c r="FF22" s="125"/>
      <c r="FG22" s="125"/>
      <c r="FH22" s="125"/>
      <c r="FI22" s="125"/>
      <c r="FJ22" s="125"/>
      <c r="FK22" s="125">
        <v>19500000</v>
      </c>
      <c r="FL22" s="125"/>
      <c r="FM22" s="125">
        <v>6002422.5100000007</v>
      </c>
      <c r="FN22" s="125">
        <v>20500000</v>
      </c>
      <c r="FO22" s="125"/>
      <c r="FP22" s="125">
        <v>13620228.369999999</v>
      </c>
      <c r="FQ22" s="125">
        <v>20000000</v>
      </c>
      <c r="FR22" s="125"/>
      <c r="FS22" s="125">
        <v>16096644.91</v>
      </c>
      <c r="FT22" s="125">
        <v>4500000</v>
      </c>
      <c r="FU22" s="125"/>
      <c r="FV22" s="125">
        <v>17971364.969999995</v>
      </c>
      <c r="FW22" s="125">
        <v>4500000</v>
      </c>
      <c r="FX22" s="125"/>
      <c r="FY22" s="125">
        <v>9046408.2499999981</v>
      </c>
      <c r="FZ22" s="125">
        <v>4500000</v>
      </c>
      <c r="GA22" s="125"/>
      <c r="GB22" s="125">
        <v>6654536.3200000003</v>
      </c>
      <c r="GC22" s="125">
        <v>4500000</v>
      </c>
      <c r="GD22" s="125"/>
      <c r="GE22" s="125">
        <v>5943513.2100000018</v>
      </c>
      <c r="GF22" s="125">
        <v>4500000</v>
      </c>
      <c r="GG22" s="125"/>
      <c r="GH22" s="125">
        <v>8984114.3100000024</v>
      </c>
      <c r="GI22" s="125">
        <v>4500000</v>
      </c>
      <c r="GJ22" s="125"/>
      <c r="GK22" s="125"/>
      <c r="GL22" s="125">
        <v>4500000</v>
      </c>
      <c r="GM22" s="125"/>
      <c r="GN22" s="125"/>
      <c r="GO22" s="125">
        <v>4500000</v>
      </c>
      <c r="GP22" s="125"/>
      <c r="GQ22" s="125"/>
      <c r="GR22" s="125">
        <v>4500000</v>
      </c>
      <c r="GS22" s="125"/>
      <c r="GT22" s="125"/>
      <c r="GU22" s="10">
        <f t="shared" si="7"/>
        <v>58331541.961412549</v>
      </c>
      <c r="GV22" s="10">
        <f t="shared" si="8"/>
        <v>71038906.79981637</v>
      </c>
      <c r="GW22" s="10">
        <f t="shared" si="9"/>
        <v>41123625.177903049</v>
      </c>
      <c r="GX22" s="10">
        <f t="shared" si="10"/>
        <v>0</v>
      </c>
      <c r="GY22" s="10">
        <f t="shared" si="11"/>
        <v>61733825.470000006</v>
      </c>
      <c r="GZ22" s="10">
        <f t="shared" si="12"/>
        <v>68907739.595821887</v>
      </c>
      <c r="HA22" s="10">
        <f>EC22+EF22+EI22+EL22+EO22+ER22+EU22+EX22+FA22+FD22+FG22+FJ22</f>
        <v>115929780</v>
      </c>
      <c r="HB22" s="10">
        <f t="shared" si="14"/>
        <v>0</v>
      </c>
      <c r="HC22" s="10">
        <f t="shared" si="15"/>
        <v>84319232.849999994</v>
      </c>
      <c r="HD22" s="54">
        <f t="shared" si="16"/>
        <v>22500000</v>
      </c>
      <c r="HE22" s="54">
        <v>546916375.42999983</v>
      </c>
      <c r="HF22" s="54">
        <v>27267126.969999995</v>
      </c>
      <c r="HG22" s="55"/>
      <c r="HH22" s="55" t="s">
        <v>2055</v>
      </c>
      <c r="HI22" s="21"/>
    </row>
    <row r="23" spans="1:217" hidden="1">
      <c r="A23" s="5">
        <v>2</v>
      </c>
      <c r="B23" s="6">
        <v>21</v>
      </c>
      <c r="C23" s="7">
        <v>88</v>
      </c>
      <c r="D23" s="111" t="s">
        <v>27</v>
      </c>
      <c r="E23" s="13">
        <v>2873373384.4670801</v>
      </c>
      <c r="F23" s="9">
        <f t="shared" si="17"/>
        <v>2873373384.4670801</v>
      </c>
      <c r="G23" s="94">
        <v>44012</v>
      </c>
      <c r="H23" s="94" t="s">
        <v>28</v>
      </c>
      <c r="I23" s="94">
        <v>44561</v>
      </c>
      <c r="J23" s="9">
        <v>1470603847</v>
      </c>
      <c r="K23" s="9">
        <v>995724501</v>
      </c>
      <c r="L23" s="9">
        <f t="shared" si="3"/>
        <v>384698481</v>
      </c>
      <c r="M23" s="9">
        <f t="shared" si="4"/>
        <v>1018071056.4670801</v>
      </c>
      <c r="N23" s="18">
        <v>1722050547.1165485</v>
      </c>
      <c r="O23" s="18">
        <v>324319146.70613873</v>
      </c>
      <c r="P23" s="18">
        <f t="shared" si="18"/>
        <v>244607464.27615258</v>
      </c>
      <c r="Q23" s="18">
        <f t="shared" si="1"/>
        <v>906715373.07437897</v>
      </c>
      <c r="R23" s="18">
        <v>2739090142.4249997</v>
      </c>
      <c r="S23" s="18">
        <v>1696219788.9098003</v>
      </c>
      <c r="T23" s="18">
        <f t="shared" si="5"/>
        <v>1042870353.5151994</v>
      </c>
      <c r="U23" s="18">
        <f t="shared" si="6"/>
        <v>269926901.35931027</v>
      </c>
      <c r="V23" s="18">
        <f t="shared" si="2"/>
        <v>772943452.15588915</v>
      </c>
      <c r="W23" s="125">
        <v>27402488</v>
      </c>
      <c r="X23" s="125"/>
      <c r="Y23" s="125">
        <v>13495875.880000001</v>
      </c>
      <c r="Z23" s="125">
        <v>29993714</v>
      </c>
      <c r="AA23" s="125"/>
      <c r="AB23" s="125">
        <v>0</v>
      </c>
      <c r="AC23" s="125">
        <v>36056904</v>
      </c>
      <c r="AD23" s="125"/>
      <c r="AE23" s="125">
        <v>0</v>
      </c>
      <c r="AF23" s="125">
        <v>29003680</v>
      </c>
      <c r="AG23" s="125"/>
      <c r="AH23" s="125">
        <v>0</v>
      </c>
      <c r="AI23" s="125">
        <v>29772908</v>
      </c>
      <c r="AJ23" s="125"/>
      <c r="AK23" s="125">
        <v>0</v>
      </c>
      <c r="AL23" s="125">
        <v>34671032</v>
      </c>
      <c r="AM23" s="125"/>
      <c r="AN23" s="125">
        <v>0</v>
      </c>
      <c r="AO23" s="125">
        <v>30829366</v>
      </c>
      <c r="AP23" s="125"/>
      <c r="AQ23" s="125">
        <v>0</v>
      </c>
      <c r="AR23" s="125">
        <v>31597699</v>
      </c>
      <c r="AS23" s="125"/>
      <c r="AT23" s="125">
        <v>0</v>
      </c>
      <c r="AU23" s="126">
        <v>35055198</v>
      </c>
      <c r="AV23" s="126"/>
      <c r="AW23" s="125"/>
      <c r="AX23" s="126">
        <v>31741762</v>
      </c>
      <c r="AY23" s="126"/>
      <c r="AZ23" s="125"/>
      <c r="BA23" s="126">
        <v>32269991</v>
      </c>
      <c r="BB23" s="127"/>
      <c r="BC23" s="127"/>
      <c r="BD23" s="128">
        <v>36303739</v>
      </c>
      <c r="BE23" s="127"/>
      <c r="BF23" s="127"/>
      <c r="BG23" s="128">
        <v>28344359.879706401</v>
      </c>
      <c r="BH23" s="127"/>
      <c r="BI23" s="127">
        <v>20476909.39086318</v>
      </c>
      <c r="BJ23" s="128">
        <v>25919450.573447499</v>
      </c>
      <c r="BK23" s="127"/>
      <c r="BL23" s="127">
        <v>17970669.939086199</v>
      </c>
      <c r="BM23" s="127">
        <v>25580696.948695999</v>
      </c>
      <c r="BN23" s="127"/>
      <c r="BO23" s="127">
        <v>19185732.152284384</v>
      </c>
      <c r="BP23" s="127">
        <v>25672299.952254999</v>
      </c>
      <c r="BQ23" s="127"/>
      <c r="BR23" s="127">
        <v>15499898.680202961</v>
      </c>
      <c r="BS23" s="127">
        <v>25381582.585855</v>
      </c>
      <c r="BT23" s="127"/>
      <c r="BU23" s="127">
        <v>13176275.258883238</v>
      </c>
      <c r="BV23" s="127">
        <v>24226104.516192701</v>
      </c>
      <c r="BW23" s="127"/>
      <c r="BX23" s="127">
        <v>4899287.1184954643</v>
      </c>
      <c r="BY23" s="127">
        <v>16130933</v>
      </c>
      <c r="BZ23" s="127"/>
      <c r="CA23" s="127">
        <v>17249067.999446869</v>
      </c>
      <c r="CB23" s="127">
        <v>17159050</v>
      </c>
      <c r="CC23" s="127"/>
      <c r="CD23" s="127">
        <v>10899072.564539909</v>
      </c>
      <c r="CE23" s="127">
        <v>18984130</v>
      </c>
      <c r="CF23" s="127"/>
      <c r="CG23" s="127"/>
      <c r="CH23" s="127">
        <v>14073539</v>
      </c>
      <c r="CI23" s="127"/>
      <c r="CJ23" s="127"/>
      <c r="CK23" s="127">
        <v>13984509</v>
      </c>
      <c r="CL23" s="127"/>
      <c r="CM23" s="127"/>
      <c r="CN23" s="127">
        <v>9150808.8200000003</v>
      </c>
      <c r="CO23" s="127"/>
      <c r="CP23" s="127"/>
      <c r="CQ23" s="128">
        <v>27919194.481510803</v>
      </c>
      <c r="CR23" s="127"/>
      <c r="CS23" s="127">
        <v>20169755.75</v>
      </c>
      <c r="CT23" s="128">
        <v>25530658.814845785</v>
      </c>
      <c r="CU23" s="127"/>
      <c r="CV23" s="127">
        <v>17701109.890000001</v>
      </c>
      <c r="CW23" s="127">
        <v>25196986.494465556</v>
      </c>
      <c r="CX23" s="127"/>
      <c r="CY23" s="127">
        <v>18897946.170000002</v>
      </c>
      <c r="CZ23" s="127">
        <v>25287215.452971172</v>
      </c>
      <c r="DA23" s="127"/>
      <c r="DB23" s="127">
        <v>15267400.200000003</v>
      </c>
      <c r="DC23" s="127">
        <v>25000858.84706717</v>
      </c>
      <c r="DD23" s="127"/>
      <c r="DE23" s="127">
        <v>12978631.129999995</v>
      </c>
      <c r="DF23" s="127">
        <v>23862712.948449805</v>
      </c>
      <c r="DG23" s="127"/>
      <c r="DH23" s="127">
        <v>13892094.409999996</v>
      </c>
      <c r="DI23" s="127">
        <v>23211587.664999999</v>
      </c>
      <c r="DJ23" s="127"/>
      <c r="DK23" s="127">
        <v>17076577.560000002</v>
      </c>
      <c r="DL23" s="127">
        <v>17244845.25</v>
      </c>
      <c r="DM23" s="127"/>
      <c r="DN23" s="127">
        <v>24600637.549999997</v>
      </c>
      <c r="DO23" s="127">
        <v>19079050.649999999</v>
      </c>
      <c r="DP23" s="127"/>
      <c r="DQ23" s="127"/>
      <c r="DR23" s="127">
        <v>19143906.695</v>
      </c>
      <c r="DS23" s="127"/>
      <c r="DT23" s="127"/>
      <c r="DU23" s="127">
        <v>19054431.544999998</v>
      </c>
      <c r="DV23" s="127"/>
      <c r="DW23" s="127"/>
      <c r="DX23" s="127">
        <v>19395452.515000001</v>
      </c>
      <c r="DY23" s="127"/>
      <c r="DZ23" s="127"/>
      <c r="EA23" s="127">
        <v>21111609</v>
      </c>
      <c r="EB23" s="127"/>
      <c r="EC23" s="125">
        <v>21122875.140000001</v>
      </c>
      <c r="ED23" s="125">
        <v>12497777</v>
      </c>
      <c r="EE23" s="125"/>
      <c r="EF23" s="125">
        <v>0</v>
      </c>
      <c r="EG23" s="125">
        <v>22470040</v>
      </c>
      <c r="EH23" s="125"/>
      <c r="EI23" s="125">
        <v>21817665.300000001</v>
      </c>
      <c r="EJ23" s="125">
        <v>24594846</v>
      </c>
      <c r="EK23" s="125"/>
      <c r="EL23" s="125">
        <v>13832012</v>
      </c>
      <c r="EM23" s="125">
        <v>29566661</v>
      </c>
      <c r="EN23" s="125"/>
      <c r="EO23" s="125">
        <v>0</v>
      </c>
      <c r="EP23" s="125">
        <v>23783017</v>
      </c>
      <c r="EQ23" s="125"/>
      <c r="ER23" s="125">
        <v>13613599.24</v>
      </c>
      <c r="ES23" s="125">
        <v>24413785</v>
      </c>
      <c r="ET23" s="125"/>
      <c r="EU23" s="125">
        <v>0</v>
      </c>
      <c r="EV23" s="125">
        <v>28430246</v>
      </c>
      <c r="EW23" s="125"/>
      <c r="EX23" s="125">
        <v>16765526.800000001</v>
      </c>
      <c r="EY23" s="125">
        <v>25280080</v>
      </c>
      <c r="EZ23" s="125"/>
      <c r="FA23" s="125"/>
      <c r="FB23" s="125">
        <v>25910113</v>
      </c>
      <c r="FC23" s="125"/>
      <c r="FD23" s="125"/>
      <c r="FE23" s="125">
        <v>28745263</v>
      </c>
      <c r="FF23" s="125"/>
      <c r="FG23" s="125"/>
      <c r="FH23" s="125">
        <v>26028245</v>
      </c>
      <c r="FI23" s="125"/>
      <c r="FJ23" s="125"/>
      <c r="FK23" s="125">
        <v>35874827</v>
      </c>
      <c r="FL23" s="125"/>
      <c r="FM23" s="125">
        <v>17319594.369999994</v>
      </c>
      <c r="FN23" s="125">
        <v>40747570</v>
      </c>
      <c r="FO23" s="125"/>
      <c r="FP23" s="125">
        <v>35516742.789999999</v>
      </c>
      <c r="FQ23" s="125">
        <v>34691546</v>
      </c>
      <c r="FR23" s="125"/>
      <c r="FS23" s="125">
        <v>16301069.469999997</v>
      </c>
      <c r="FT23" s="125">
        <v>35837461</v>
      </c>
      <c r="FU23" s="125"/>
      <c r="FV23" s="125">
        <v>21979032.47000001</v>
      </c>
      <c r="FW23" s="125">
        <v>36797089</v>
      </c>
      <c r="FX23" s="125"/>
      <c r="FY23" s="125">
        <v>14086932.52</v>
      </c>
      <c r="FZ23" s="125">
        <v>33470807</v>
      </c>
      <c r="GA23" s="125"/>
      <c r="GB23" s="125">
        <v>16128695.389999999</v>
      </c>
      <c r="GC23" s="125">
        <v>41841418</v>
      </c>
      <c r="GD23" s="125"/>
      <c r="GE23" s="125">
        <v>31414026.589999992</v>
      </c>
      <c r="GF23" s="125">
        <v>43189841</v>
      </c>
      <c r="GG23" s="125"/>
      <c r="GH23" s="125">
        <v>28001453.800000004</v>
      </c>
      <c r="GI23" s="125">
        <v>31903536</v>
      </c>
      <c r="GJ23" s="125"/>
      <c r="GK23" s="125"/>
      <c r="GL23" s="125">
        <v>44945616</v>
      </c>
      <c r="GM23" s="125"/>
      <c r="GN23" s="125"/>
      <c r="GO23" s="125">
        <v>45040111</v>
      </c>
      <c r="GP23" s="125"/>
      <c r="GQ23" s="125"/>
      <c r="GR23" s="125">
        <v>31217397</v>
      </c>
      <c r="GS23" s="125"/>
      <c r="GT23" s="125"/>
      <c r="GU23" s="10">
        <f t="shared" si="7"/>
        <v>119356913.1038022</v>
      </c>
      <c r="GV23" s="10">
        <f t="shared" si="8"/>
        <v>56192986.82</v>
      </c>
      <c r="GW23" s="10">
        <f t="shared" si="9"/>
        <v>13495875.880000001</v>
      </c>
      <c r="GX23" s="10">
        <f t="shared" si="10"/>
        <v>166968389</v>
      </c>
      <c r="GY23" s="10">
        <f t="shared" si="11"/>
        <v>140584152.66</v>
      </c>
      <c r="GZ23" s="10">
        <f t="shared" si="12"/>
        <v>76672841.405000001</v>
      </c>
      <c r="HA23" s="10">
        <f t="shared" si="13"/>
        <v>87151678.479999989</v>
      </c>
      <c r="HB23" s="10">
        <f t="shared" si="14"/>
        <v>134393947</v>
      </c>
      <c r="HC23" s="10">
        <f t="shared" si="15"/>
        <v>180747547.40000001</v>
      </c>
      <c r="HD23" s="54">
        <f t="shared" si="16"/>
        <v>196296501</v>
      </c>
      <c r="HE23" s="54">
        <v>882291932.99000025</v>
      </c>
      <c r="HF23" s="54">
        <v>32046587.38000001</v>
      </c>
      <c r="HG23" s="55" t="s">
        <v>1994</v>
      </c>
      <c r="HH23" s="55" t="s">
        <v>2056</v>
      </c>
      <c r="HI23" s="21"/>
    </row>
    <row r="24" spans="1:217" hidden="1">
      <c r="A24" s="5">
        <v>2</v>
      </c>
      <c r="B24" s="6">
        <v>22</v>
      </c>
      <c r="C24" s="7">
        <v>133</v>
      </c>
      <c r="D24" s="111" t="s">
        <v>29</v>
      </c>
      <c r="E24" s="13">
        <v>1178424708</v>
      </c>
      <c r="F24" s="9">
        <f t="shared" si="17"/>
        <v>1178424708</v>
      </c>
      <c r="G24" s="94">
        <v>43829</v>
      </c>
      <c r="H24" s="94">
        <v>43920</v>
      </c>
      <c r="I24" s="94">
        <v>2020</v>
      </c>
      <c r="J24" s="9">
        <v>244302103.59</v>
      </c>
      <c r="K24" s="9">
        <v>845809947</v>
      </c>
      <c r="L24" s="9">
        <f t="shared" si="3"/>
        <v>363536278</v>
      </c>
      <c r="M24" s="9">
        <f t="shared" si="4"/>
        <v>570586326.40999997</v>
      </c>
      <c r="N24" s="18">
        <v>480607003.67113405</v>
      </c>
      <c r="O24" s="18">
        <v>509226188.14403629</v>
      </c>
      <c r="P24" s="18">
        <f t="shared" si="18"/>
        <v>149287464.27500829</v>
      </c>
      <c r="Q24" s="18">
        <f t="shared" si="1"/>
        <v>548530240.05385768</v>
      </c>
      <c r="R24" s="18">
        <v>960000000</v>
      </c>
      <c r="S24" s="18">
        <v>466188793.56099999</v>
      </c>
      <c r="T24" s="18">
        <f t="shared" si="5"/>
        <v>493811206.43900001</v>
      </c>
      <c r="U24" s="18">
        <f t="shared" si="6"/>
        <v>144808569.23757282</v>
      </c>
      <c r="V24" s="18">
        <f t="shared" si="2"/>
        <v>349002637.20142722</v>
      </c>
      <c r="W24" s="125">
        <v>9500000</v>
      </c>
      <c r="X24" s="125"/>
      <c r="Y24" s="125">
        <v>8390640.5990867615</v>
      </c>
      <c r="Z24" s="125">
        <v>11000000</v>
      </c>
      <c r="AA24" s="125"/>
      <c r="AB24" s="125">
        <v>0</v>
      </c>
      <c r="AC24" s="125">
        <v>8000000</v>
      </c>
      <c r="AD24" s="125"/>
      <c r="AE24" s="125">
        <v>0</v>
      </c>
      <c r="AF24" s="125">
        <v>9590126</v>
      </c>
      <c r="AG24" s="125"/>
      <c r="AH24" s="125">
        <v>0</v>
      </c>
      <c r="AI24" s="125">
        <v>13047107</v>
      </c>
      <c r="AJ24" s="125"/>
      <c r="AK24" s="125">
        <v>0</v>
      </c>
      <c r="AL24" s="125">
        <v>17455005</v>
      </c>
      <c r="AM24" s="125"/>
      <c r="AN24" s="125">
        <v>0</v>
      </c>
      <c r="AO24" s="125">
        <v>24841335</v>
      </c>
      <c r="AP24" s="125"/>
      <c r="AQ24" s="125">
        <v>0</v>
      </c>
      <c r="AR24" s="125">
        <v>34563683</v>
      </c>
      <c r="AS24" s="125"/>
      <c r="AT24" s="125">
        <v>0</v>
      </c>
      <c r="AU24" s="126">
        <v>51980001</v>
      </c>
      <c r="AV24" s="126"/>
      <c r="AW24" s="125"/>
      <c r="AX24" s="126">
        <v>59605018</v>
      </c>
      <c r="AY24" s="126"/>
      <c r="AZ24" s="125"/>
      <c r="BA24" s="126">
        <v>63533710</v>
      </c>
      <c r="BB24" s="127"/>
      <c r="BC24" s="127"/>
      <c r="BD24" s="128">
        <v>60420293</v>
      </c>
      <c r="BE24" s="127"/>
      <c r="BF24" s="127"/>
      <c r="BG24" s="128">
        <v>25239830.350867599</v>
      </c>
      <c r="BH24" s="127"/>
      <c r="BI24" s="127">
        <v>4300291.1443298459</v>
      </c>
      <c r="BJ24" s="128">
        <v>25272774.126060002</v>
      </c>
      <c r="BK24" s="127"/>
      <c r="BL24" s="127">
        <v>5856371.1958763003</v>
      </c>
      <c r="BM24" s="127">
        <v>25973975.126060501</v>
      </c>
      <c r="BN24" s="127"/>
      <c r="BO24" s="127">
        <v>48525762.969072163</v>
      </c>
      <c r="BP24" s="127">
        <v>25439677.042020202</v>
      </c>
      <c r="BQ24" s="127"/>
      <c r="BR24" s="127">
        <v>4125518.711340189</v>
      </c>
      <c r="BS24" s="127">
        <v>20976792.149999999</v>
      </c>
      <c r="BT24" s="127"/>
      <c r="BU24" s="127">
        <v>4573375.8969072104</v>
      </c>
      <c r="BV24" s="127">
        <v>20870028</v>
      </c>
      <c r="BW24" s="127"/>
      <c r="BX24" s="127">
        <v>35242076.858141303</v>
      </c>
      <c r="BY24" s="127">
        <v>3265515</v>
      </c>
      <c r="BZ24" s="127"/>
      <c r="CA24" s="127">
        <v>2122410.160939455</v>
      </c>
      <c r="CB24" s="127">
        <v>2248872.4800000004</v>
      </c>
      <c r="CC24" s="127"/>
      <c r="CD24" s="127">
        <v>-3771266.8561378717</v>
      </c>
      <c r="CE24" s="127">
        <v>0</v>
      </c>
      <c r="CF24" s="127"/>
      <c r="CG24" s="127"/>
      <c r="CH24" s="127">
        <v>0</v>
      </c>
      <c r="CI24" s="127"/>
      <c r="CJ24" s="127"/>
      <c r="CK24" s="127">
        <v>0</v>
      </c>
      <c r="CL24" s="127"/>
      <c r="CM24" s="127"/>
      <c r="CN24" s="127">
        <v>0</v>
      </c>
      <c r="CO24" s="127"/>
      <c r="CP24" s="127"/>
      <c r="CQ24" s="128">
        <v>24482635.440341569</v>
      </c>
      <c r="CR24" s="127"/>
      <c r="CS24" s="127">
        <v>4171282.4099999964</v>
      </c>
      <c r="CT24" s="128">
        <v>24514590.9022782</v>
      </c>
      <c r="CU24" s="127"/>
      <c r="CV24" s="127">
        <v>5680680.0600000024</v>
      </c>
      <c r="CW24" s="127">
        <v>25194755.872278687</v>
      </c>
      <c r="CX24" s="127"/>
      <c r="CY24" s="127">
        <v>47069990.079999998</v>
      </c>
      <c r="CZ24" s="127">
        <v>24676486.730759595</v>
      </c>
      <c r="DA24" s="127"/>
      <c r="DB24" s="127">
        <v>4001753.1499999985</v>
      </c>
      <c r="DC24" s="127">
        <v>20347488.385499999</v>
      </c>
      <c r="DD24" s="127"/>
      <c r="DE24" s="127">
        <v>4436174.6199999973</v>
      </c>
      <c r="DF24" s="127">
        <v>20243927.16</v>
      </c>
      <c r="DG24" s="127"/>
      <c r="DH24" s="127">
        <v>34156140.629999995</v>
      </c>
      <c r="DI24" s="127">
        <v>3167389.0043157819</v>
      </c>
      <c r="DJ24" s="127"/>
      <c r="DK24" s="127">
        <v>2058633.5100000054</v>
      </c>
      <c r="DL24" s="127">
        <v>2181295.7420989843</v>
      </c>
      <c r="DM24" s="127"/>
      <c r="DN24" s="127">
        <v>-3657943.4399999976</v>
      </c>
      <c r="DO24" s="127">
        <v>0</v>
      </c>
      <c r="DP24" s="127"/>
      <c r="DQ24" s="127"/>
      <c r="DR24" s="127">
        <v>0</v>
      </c>
      <c r="DS24" s="127"/>
      <c r="DT24" s="127"/>
      <c r="DU24" s="127">
        <v>0</v>
      </c>
      <c r="DV24" s="127"/>
      <c r="DW24" s="127"/>
      <c r="DX24" s="127">
        <v>0</v>
      </c>
      <c r="DY24" s="127"/>
      <c r="DZ24" s="127"/>
      <c r="EA24" s="127">
        <v>5145440</v>
      </c>
      <c r="EB24" s="127"/>
      <c r="EC24" s="125">
        <v>0</v>
      </c>
      <c r="ED24" s="125">
        <v>8356000</v>
      </c>
      <c r="EE24" s="125"/>
      <c r="EF24" s="125">
        <v>43323670.25</v>
      </c>
      <c r="EG24" s="125">
        <v>14550000</v>
      </c>
      <c r="EH24" s="125"/>
      <c r="EI24" s="125">
        <v>0</v>
      </c>
      <c r="EJ24" s="125">
        <v>12700000</v>
      </c>
      <c r="EK24" s="125"/>
      <c r="EL24" s="125">
        <v>9410120.9900000002</v>
      </c>
      <c r="EM24" s="125">
        <v>10700000</v>
      </c>
      <c r="EN24" s="125"/>
      <c r="EO24" s="125">
        <v>12295284.470000001</v>
      </c>
      <c r="EP24" s="125">
        <v>12131113</v>
      </c>
      <c r="EQ24" s="125"/>
      <c r="ER24" s="125">
        <v>10000000</v>
      </c>
      <c r="ES24" s="125">
        <v>14742396</v>
      </c>
      <c r="ET24" s="125"/>
      <c r="EU24" s="125">
        <v>0</v>
      </c>
      <c r="EV24" s="125">
        <v>15709505</v>
      </c>
      <c r="EW24" s="125"/>
      <c r="EX24" s="125">
        <v>2081681.46</v>
      </c>
      <c r="EY24" s="125">
        <v>22357202</v>
      </c>
      <c r="EZ24" s="125"/>
      <c r="FA24" s="125"/>
      <c r="FB24" s="125">
        <v>34107315</v>
      </c>
      <c r="FC24" s="125"/>
      <c r="FD24" s="125"/>
      <c r="FE24" s="125">
        <v>46782001</v>
      </c>
      <c r="FF24" s="125"/>
      <c r="FG24" s="125"/>
      <c r="FH24" s="125">
        <v>53644516</v>
      </c>
      <c r="FI24" s="125"/>
      <c r="FJ24" s="125"/>
      <c r="FK24" s="125">
        <v>37891800</v>
      </c>
      <c r="FL24" s="125"/>
      <c r="FM24" s="125">
        <v>4563192.41</v>
      </c>
      <c r="FN24" s="125">
        <v>9595557</v>
      </c>
      <c r="FO24" s="125"/>
      <c r="FP24" s="125">
        <v>1384852.31</v>
      </c>
      <c r="FQ24" s="125">
        <v>37510700</v>
      </c>
      <c r="FR24" s="125"/>
      <c r="FS24" s="125">
        <v>1348447.79</v>
      </c>
      <c r="FT24" s="125">
        <v>12560815</v>
      </c>
      <c r="FU24" s="125"/>
      <c r="FV24" s="125">
        <v>1871872.1300000001</v>
      </c>
      <c r="FW24" s="125">
        <v>11705653</v>
      </c>
      <c r="FX24" s="125"/>
      <c r="FY24" s="125">
        <v>1419629.4500000002</v>
      </c>
      <c r="FZ24" s="125">
        <v>10520157</v>
      </c>
      <c r="GA24" s="125"/>
      <c r="GB24" s="125">
        <v>54859912.789999999</v>
      </c>
      <c r="GC24" s="125">
        <v>11488815</v>
      </c>
      <c r="GD24" s="125"/>
      <c r="GE24" s="125">
        <v>1392692.44</v>
      </c>
      <c r="GF24" s="125">
        <v>14695145</v>
      </c>
      <c r="GG24" s="125"/>
      <c r="GH24" s="125">
        <v>15146849.039999999</v>
      </c>
      <c r="GI24" s="125">
        <v>18789664</v>
      </c>
      <c r="GJ24" s="125"/>
      <c r="GK24" s="125"/>
      <c r="GL24" s="125">
        <v>23965647</v>
      </c>
      <c r="GM24" s="125"/>
      <c r="GN24" s="125"/>
      <c r="GO24" s="125">
        <v>34079608</v>
      </c>
      <c r="GP24" s="125"/>
      <c r="GQ24" s="125"/>
      <c r="GR24" s="125">
        <v>45022677</v>
      </c>
      <c r="GS24" s="125"/>
      <c r="GT24" s="125"/>
      <c r="GU24" s="10">
        <f t="shared" si="7"/>
        <v>100974540.0804686</v>
      </c>
      <c r="GV24" s="10">
        <f t="shared" si="8"/>
        <v>0</v>
      </c>
      <c r="GW24" s="10">
        <f t="shared" si="9"/>
        <v>8390640.5990867615</v>
      </c>
      <c r="GX24" s="10">
        <f t="shared" si="10"/>
        <v>270102705</v>
      </c>
      <c r="GY24" s="10">
        <f t="shared" si="11"/>
        <v>97916711.019999996</v>
      </c>
      <c r="GZ24" s="10">
        <f t="shared" si="12"/>
        <v>0</v>
      </c>
      <c r="HA24" s="10">
        <f t="shared" si="13"/>
        <v>77110757.170000002</v>
      </c>
      <c r="HB24" s="10">
        <f t="shared" si="14"/>
        <v>172600539</v>
      </c>
      <c r="HC24" s="10">
        <f t="shared" si="15"/>
        <v>81987448.359999985</v>
      </c>
      <c r="HD24" s="54">
        <f t="shared" si="16"/>
        <v>136552741</v>
      </c>
      <c r="HE24" s="54">
        <v>287938184.68999994</v>
      </c>
      <c r="HF24" s="54">
        <v>12173946.509999998</v>
      </c>
      <c r="HG24" s="55" t="s">
        <v>1990</v>
      </c>
      <c r="HH24" s="55" t="s">
        <v>1993</v>
      </c>
      <c r="HI24" s="21"/>
    </row>
    <row r="25" spans="1:217" hidden="1">
      <c r="A25" s="5">
        <v>2</v>
      </c>
      <c r="B25" s="6">
        <v>23</v>
      </c>
      <c r="C25" s="7">
        <v>140</v>
      </c>
      <c r="D25" s="111" t="s">
        <v>30</v>
      </c>
      <c r="E25" s="13">
        <v>651431108</v>
      </c>
      <c r="F25" s="9">
        <f t="shared" si="17"/>
        <v>651431108</v>
      </c>
      <c r="G25" s="94">
        <v>43829</v>
      </c>
      <c r="H25" s="94">
        <v>43920</v>
      </c>
      <c r="I25" s="94">
        <v>2020</v>
      </c>
      <c r="J25" s="9">
        <v>106198586.49599998</v>
      </c>
      <c r="K25" s="9">
        <v>536283081</v>
      </c>
      <c r="L25" s="9">
        <f t="shared" si="3"/>
        <v>308577106</v>
      </c>
      <c r="M25" s="9">
        <f t="shared" si="4"/>
        <v>236655415.50400007</v>
      </c>
      <c r="N25" s="18">
        <v>383259182.71464443</v>
      </c>
      <c r="O25" s="18">
        <v>312747947.35828555</v>
      </c>
      <c r="P25" s="18">
        <f t="shared" si="18"/>
        <v>284342907.89959526</v>
      </c>
      <c r="Q25" s="18">
        <f t="shared" si="1"/>
        <v>-16170982.614239693</v>
      </c>
      <c r="R25" s="18">
        <v>397375000</v>
      </c>
      <c r="S25" s="18">
        <v>358366498.76999998</v>
      </c>
      <c r="T25" s="18">
        <f t="shared" si="5"/>
        <v>39008501.230000019</v>
      </c>
      <c r="U25" s="18">
        <f t="shared" si="6"/>
        <v>266968348.77510294</v>
      </c>
      <c r="V25" s="18">
        <f t="shared" si="2"/>
        <v>-227959847.54510292</v>
      </c>
      <c r="W25" s="125">
        <v>23020487</v>
      </c>
      <c r="X25" s="125"/>
      <c r="Y25" s="125">
        <v>0</v>
      </c>
      <c r="Z25" s="125">
        <v>27500000</v>
      </c>
      <c r="AA25" s="125"/>
      <c r="AB25" s="125">
        <v>0</v>
      </c>
      <c r="AC25" s="125">
        <v>32000000</v>
      </c>
      <c r="AD25" s="125"/>
      <c r="AE25" s="125">
        <v>0</v>
      </c>
      <c r="AF25" s="125">
        <v>35254002</v>
      </c>
      <c r="AG25" s="125"/>
      <c r="AH25" s="125">
        <v>32314265.836169899</v>
      </c>
      <c r="AI25" s="125">
        <v>36470790</v>
      </c>
      <c r="AJ25" s="125"/>
      <c r="AK25" s="125">
        <v>0</v>
      </c>
      <c r="AL25" s="125">
        <v>29540864</v>
      </c>
      <c r="AM25" s="125"/>
      <c r="AN25" s="125">
        <v>0</v>
      </c>
      <c r="AO25" s="125">
        <v>26066978</v>
      </c>
      <c r="AP25" s="125"/>
      <c r="AQ25" s="125">
        <v>0</v>
      </c>
      <c r="AR25" s="125">
        <v>25211267</v>
      </c>
      <c r="AS25" s="125"/>
      <c r="AT25" s="125">
        <v>0</v>
      </c>
      <c r="AU25" s="125">
        <v>24386909</v>
      </c>
      <c r="AV25" s="125"/>
      <c r="AW25" s="125"/>
      <c r="AX25" s="125">
        <v>22209221</v>
      </c>
      <c r="AY25" s="125"/>
      <c r="AZ25" s="125"/>
      <c r="BA25" s="125">
        <v>18621928</v>
      </c>
      <c r="BB25" s="125"/>
      <c r="BC25" s="125"/>
      <c r="BD25" s="125">
        <v>8294660</v>
      </c>
      <c r="BE25" s="125"/>
      <c r="BF25" s="125"/>
      <c r="BG25" s="128">
        <v>27470789.692300301</v>
      </c>
      <c r="BH25" s="125"/>
      <c r="BI25" s="125">
        <v>10624637.731412888</v>
      </c>
      <c r="BJ25" s="128">
        <v>26540863.618394699</v>
      </c>
      <c r="BK25" s="125"/>
      <c r="BL25" s="125">
        <v>5746801.3693490028</v>
      </c>
      <c r="BM25" s="127">
        <v>24066977.9990872</v>
      </c>
      <c r="BN25" s="127"/>
      <c r="BO25" s="127">
        <v>7304455.1633825302</v>
      </c>
      <c r="BP25" s="127">
        <v>32211266.944862999</v>
      </c>
      <c r="BQ25" s="127"/>
      <c r="BR25" s="127">
        <v>4280839.4527621269</v>
      </c>
      <c r="BS25" s="127">
        <v>31943009.444862999</v>
      </c>
      <c r="BT25" s="127"/>
      <c r="BU25" s="127">
        <v>7175832.8864892125</v>
      </c>
      <c r="BV25" s="127">
        <v>32209220.7000871</v>
      </c>
      <c r="BW25" s="127"/>
      <c r="BX25" s="127">
        <v>5382898.7666158676</v>
      </c>
      <c r="BY25" s="127">
        <v>18052308.5</v>
      </c>
      <c r="BZ25" s="127"/>
      <c r="CA25" s="127">
        <v>4539226.6031746864</v>
      </c>
      <c r="CB25" s="127">
        <v>20619839</v>
      </c>
      <c r="CC25" s="127"/>
      <c r="CD25" s="127">
        <v>12417016.243386209</v>
      </c>
      <c r="CE25" s="127">
        <v>18229150</v>
      </c>
      <c r="CF25" s="127"/>
      <c r="CG25" s="127"/>
      <c r="CH25" s="127">
        <v>17475672</v>
      </c>
      <c r="CI25" s="127"/>
      <c r="CJ25" s="127"/>
      <c r="CK25" s="127">
        <v>17229150</v>
      </c>
      <c r="CL25" s="127"/>
      <c r="CM25" s="127"/>
      <c r="CN25" s="127">
        <v>18294660</v>
      </c>
      <c r="CO25" s="125"/>
      <c r="CP25" s="125"/>
      <c r="CQ25" s="128">
        <v>25686561.89982659</v>
      </c>
      <c r="CR25" s="125"/>
      <c r="CS25" s="125">
        <v>9934567.5099999905</v>
      </c>
      <c r="CT25" s="128">
        <v>24817034.524487466</v>
      </c>
      <c r="CU25" s="127"/>
      <c r="CV25" s="127">
        <v>5373546.6200000085</v>
      </c>
      <c r="CW25" s="127">
        <v>22503827.776330389</v>
      </c>
      <c r="CX25" s="127"/>
      <c r="CY25" s="127">
        <v>6830030.8000000007</v>
      </c>
      <c r="CZ25" s="127">
        <v>30119145.154497322</v>
      </c>
      <c r="DA25" s="127"/>
      <c r="DB25" s="127">
        <v>4002798.9299999997</v>
      </c>
      <c r="DC25" s="127">
        <v>29868310.979141451</v>
      </c>
      <c r="DD25" s="127"/>
      <c r="DE25" s="127">
        <v>6709762.5399999991</v>
      </c>
      <c r="DF25" s="127">
        <v>30117231.813319765</v>
      </c>
      <c r="DG25" s="127"/>
      <c r="DH25" s="127">
        <v>9249837.2700000033</v>
      </c>
      <c r="DI25" s="127">
        <v>17059431.532499999</v>
      </c>
      <c r="DJ25" s="127"/>
      <c r="DK25" s="127">
        <v>4289569.1400000006</v>
      </c>
      <c r="DL25" s="127">
        <v>19485747.855</v>
      </c>
      <c r="DM25" s="127"/>
      <c r="DN25" s="127">
        <v>11734080.350000001</v>
      </c>
      <c r="DO25" s="127">
        <v>17226546.75</v>
      </c>
      <c r="DP25" s="127"/>
      <c r="DQ25" s="127"/>
      <c r="DR25" s="127">
        <v>16514510.039999999</v>
      </c>
      <c r="DS25" s="127"/>
      <c r="DT25" s="127"/>
      <c r="DU25" s="127">
        <v>16281546.75</v>
      </c>
      <c r="DV25" s="127"/>
      <c r="DW25" s="127"/>
      <c r="DX25" s="127">
        <v>17288453.699999999</v>
      </c>
      <c r="DY25" s="125"/>
      <c r="DZ25" s="125"/>
      <c r="EA25" s="125">
        <v>29466446</v>
      </c>
      <c r="EB25" s="125"/>
      <c r="EC25" s="125">
        <v>0</v>
      </c>
      <c r="ED25" s="125">
        <v>16896000</v>
      </c>
      <c r="EE25" s="125"/>
      <c r="EF25" s="125">
        <v>0</v>
      </c>
      <c r="EG25" s="125">
        <v>52758029</v>
      </c>
      <c r="EH25" s="125"/>
      <c r="EI25" s="125">
        <v>0</v>
      </c>
      <c r="EJ25" s="125">
        <v>31629808</v>
      </c>
      <c r="EK25" s="125"/>
      <c r="EL25" s="125">
        <v>0</v>
      </c>
      <c r="EM25" s="125">
        <v>28160000</v>
      </c>
      <c r="EN25" s="125"/>
      <c r="EO25" s="125">
        <v>0</v>
      </c>
      <c r="EP25" s="125">
        <v>31023522</v>
      </c>
      <c r="EQ25" s="125"/>
      <c r="ER25" s="125">
        <v>52227046</v>
      </c>
      <c r="ES25" s="125">
        <v>32094295</v>
      </c>
      <c r="ET25" s="125"/>
      <c r="EU25" s="125">
        <v>0</v>
      </c>
      <c r="EV25" s="125">
        <v>25995960</v>
      </c>
      <c r="EW25" s="125"/>
      <c r="EX25" s="125">
        <v>29336443.07</v>
      </c>
      <c r="EY25" s="125">
        <v>22938941</v>
      </c>
      <c r="EZ25" s="125"/>
      <c r="FA25" s="125"/>
      <c r="FB25" s="125">
        <v>22185915</v>
      </c>
      <c r="FC25" s="125"/>
      <c r="FD25" s="125"/>
      <c r="FE25" s="125">
        <v>21460480</v>
      </c>
      <c r="FF25" s="125"/>
      <c r="FG25" s="125"/>
      <c r="FH25" s="125">
        <v>19544114</v>
      </c>
      <c r="FI25" s="125"/>
      <c r="FJ25" s="125"/>
      <c r="FK25" s="125">
        <v>14395681</v>
      </c>
      <c r="FL25" s="125"/>
      <c r="FM25" s="125">
        <v>6601777.0099999979</v>
      </c>
      <c r="FN25" s="125">
        <v>13148000</v>
      </c>
      <c r="FO25" s="125"/>
      <c r="FP25" s="125">
        <v>3534721.0799999996</v>
      </c>
      <c r="FQ25" s="125">
        <v>31619014</v>
      </c>
      <c r="FR25" s="125"/>
      <c r="FS25" s="125">
        <v>6513076.3800000018</v>
      </c>
      <c r="FT25" s="125">
        <v>21145384</v>
      </c>
      <c r="FU25" s="125"/>
      <c r="FV25" s="125">
        <v>6462681.0699999994</v>
      </c>
      <c r="FW25" s="125">
        <v>19456495</v>
      </c>
      <c r="FX25" s="125"/>
      <c r="FY25" s="125">
        <v>1966290.3399999999</v>
      </c>
      <c r="FZ25" s="125">
        <v>20056665</v>
      </c>
      <c r="GA25" s="125"/>
      <c r="GB25" s="125">
        <v>4861831.8099999996</v>
      </c>
      <c r="GC25" s="125">
        <v>19975185</v>
      </c>
      <c r="GD25" s="125"/>
      <c r="GE25" s="125">
        <v>8219260.6799999997</v>
      </c>
      <c r="GF25" s="125">
        <v>16823332</v>
      </c>
      <c r="GG25" s="125"/>
      <c r="GH25" s="125">
        <v>13554354.060000001</v>
      </c>
      <c r="GI25" s="125">
        <v>15195899</v>
      </c>
      <c r="GJ25" s="125"/>
      <c r="GK25" s="125"/>
      <c r="GL25" s="125">
        <v>14558064</v>
      </c>
      <c r="GM25" s="125"/>
      <c r="GN25" s="125"/>
      <c r="GO25" s="125">
        <v>13464872</v>
      </c>
      <c r="GP25" s="125"/>
      <c r="GQ25" s="125"/>
      <c r="GR25" s="125">
        <v>11267416</v>
      </c>
      <c r="GS25" s="125"/>
      <c r="GT25" s="125"/>
      <c r="GU25" s="10">
        <f t="shared" si="7"/>
        <v>57471708.216572523</v>
      </c>
      <c r="GV25" s="10">
        <f t="shared" si="8"/>
        <v>71228632</v>
      </c>
      <c r="GW25" s="10">
        <f t="shared" si="9"/>
        <v>32314265.836169899</v>
      </c>
      <c r="GX25" s="10">
        <f t="shared" si="10"/>
        <v>98723985</v>
      </c>
      <c r="GY25" s="10">
        <f t="shared" si="11"/>
        <v>58124193.160000004</v>
      </c>
      <c r="GZ25" s="10">
        <f t="shared" si="12"/>
        <v>67311057.239999995</v>
      </c>
      <c r="HA25" s="10">
        <f t="shared" si="13"/>
        <v>81563489.069999993</v>
      </c>
      <c r="HB25" s="10">
        <f t="shared" si="14"/>
        <v>112125410</v>
      </c>
      <c r="HC25" s="10">
        <f t="shared" si="15"/>
        <v>51713992.43</v>
      </c>
      <c r="HD25" s="54">
        <f t="shared" si="16"/>
        <v>71309583</v>
      </c>
      <c r="HE25" s="54">
        <v>197974471.02999994</v>
      </c>
      <c r="HF25" s="54">
        <v>11800044.959999999</v>
      </c>
      <c r="HG25" s="55"/>
      <c r="HH25" s="55"/>
      <c r="HI25" s="21"/>
    </row>
    <row r="26" spans="1:217" hidden="1">
      <c r="A26" s="5">
        <v>2</v>
      </c>
      <c r="B26" s="6">
        <v>24</v>
      </c>
      <c r="C26" s="7">
        <v>45</v>
      </c>
      <c r="D26" s="111" t="s">
        <v>31</v>
      </c>
      <c r="E26" s="13">
        <v>1316334942</v>
      </c>
      <c r="F26" s="9">
        <f t="shared" si="17"/>
        <v>1316334942</v>
      </c>
      <c r="G26" s="94">
        <v>43829</v>
      </c>
      <c r="H26" s="94">
        <v>43920</v>
      </c>
      <c r="I26" s="94">
        <v>2020</v>
      </c>
      <c r="J26" s="92">
        <v>1288351935.4000001</v>
      </c>
      <c r="K26" s="9" t="s">
        <v>2115</v>
      </c>
      <c r="L26" s="9">
        <f t="shared" si="3"/>
        <v>0</v>
      </c>
      <c r="M26" s="9">
        <f t="shared" si="4"/>
        <v>27983006.599999905</v>
      </c>
      <c r="N26" s="18">
        <v>1308091105.8551157</v>
      </c>
      <c r="O26" s="18">
        <v>16040276.965826035</v>
      </c>
      <c r="P26" s="18">
        <f t="shared" si="18"/>
        <v>3010012.6940450668</v>
      </c>
      <c r="Q26" s="18">
        <f t="shared" si="1"/>
        <v>5233823.4508392811</v>
      </c>
      <c r="R26" s="18">
        <v>1311314436.5929999</v>
      </c>
      <c r="S26" s="18">
        <v>1263499617.734</v>
      </c>
      <c r="T26" s="18">
        <f t="shared" si="5"/>
        <v>47814818.858999968</v>
      </c>
      <c r="U26" s="18">
        <f t="shared" si="6"/>
        <v>2931752.3639998948</v>
      </c>
      <c r="V26" s="18">
        <f t="shared" si="2"/>
        <v>44883066.495000072</v>
      </c>
      <c r="W26" s="125"/>
      <c r="X26" s="125"/>
      <c r="Y26" s="125">
        <v>0</v>
      </c>
      <c r="Z26" s="125"/>
      <c r="AA26" s="125"/>
      <c r="AB26" s="125">
        <v>0</v>
      </c>
      <c r="AC26" s="125"/>
      <c r="AD26" s="125"/>
      <c r="AE26" s="125">
        <v>0</v>
      </c>
      <c r="AF26" s="125"/>
      <c r="AG26" s="125"/>
      <c r="AH26" s="125">
        <v>0</v>
      </c>
      <c r="AI26" s="125"/>
      <c r="AJ26" s="125"/>
      <c r="AK26" s="125">
        <v>0</v>
      </c>
      <c r="AL26" s="125"/>
      <c r="AM26" s="125"/>
      <c r="AN26" s="125">
        <v>0</v>
      </c>
      <c r="AO26" s="125"/>
      <c r="AP26" s="125"/>
      <c r="AQ26" s="125">
        <v>0</v>
      </c>
      <c r="AR26" s="125"/>
      <c r="AS26" s="125"/>
      <c r="AT26" s="125">
        <v>0</v>
      </c>
      <c r="AU26" s="126"/>
      <c r="AV26" s="126"/>
      <c r="AW26" s="125"/>
      <c r="AX26" s="126"/>
      <c r="AY26" s="126"/>
      <c r="AZ26" s="125"/>
      <c r="BA26" s="126"/>
      <c r="BB26" s="127"/>
      <c r="BC26" s="127"/>
      <c r="BD26" s="128"/>
      <c r="BE26" s="127"/>
      <c r="BF26" s="127"/>
      <c r="BG26" s="128"/>
      <c r="BH26" s="127"/>
      <c r="BI26" s="127">
        <v>969770.46339249611</v>
      </c>
      <c r="BJ26" s="128"/>
      <c r="BK26" s="127"/>
      <c r="BL26" s="127">
        <v>7274065.6814918518</v>
      </c>
      <c r="BM26" s="127"/>
      <c r="BN26" s="127"/>
      <c r="BO26" s="127"/>
      <c r="BP26" s="127"/>
      <c r="BQ26" s="127"/>
      <c r="BR26" s="127">
        <v>2.384185791015625E-7</v>
      </c>
      <c r="BS26" s="127"/>
      <c r="BT26" s="127"/>
      <c r="BU26" s="127">
        <v>-0.33965539932250977</v>
      </c>
      <c r="BV26" s="127"/>
      <c r="BW26" s="127"/>
      <c r="BX26" s="127">
        <v>-3010012.3543896675</v>
      </c>
      <c r="BY26" s="127">
        <v>0</v>
      </c>
      <c r="BZ26" s="127"/>
      <c r="CA26" s="127">
        <v>105343.91170430183</v>
      </c>
      <c r="CB26" s="127">
        <v>0</v>
      </c>
      <c r="CC26" s="127"/>
      <c r="CD26" s="127">
        <v>312982.73100614548</v>
      </c>
      <c r="CE26" s="127">
        <v>0</v>
      </c>
      <c r="CF26" s="127"/>
      <c r="CG26" s="127"/>
      <c r="CH26" s="127">
        <v>0</v>
      </c>
      <c r="CI26" s="127"/>
      <c r="CJ26" s="127"/>
      <c r="CK26" s="127">
        <v>0</v>
      </c>
      <c r="CL26" s="127"/>
      <c r="CM26" s="127"/>
      <c r="CN26" s="127">
        <v>3010012.6940450668</v>
      </c>
      <c r="CO26" s="127"/>
      <c r="CP26" s="127"/>
      <c r="CQ26" s="128">
        <v>0</v>
      </c>
      <c r="CR26" s="127"/>
      <c r="CS26" s="127">
        <v>936711.98000000045</v>
      </c>
      <c r="CT26" s="128">
        <v>0</v>
      </c>
      <c r="CU26" s="127"/>
      <c r="CV26" s="127">
        <v>13481367.460000001</v>
      </c>
      <c r="CW26" s="127">
        <v>0</v>
      </c>
      <c r="CX26" s="127"/>
      <c r="CY26" s="127">
        <v>570464.43999999948</v>
      </c>
      <c r="CZ26" s="127">
        <v>0</v>
      </c>
      <c r="DA26" s="127"/>
      <c r="DB26" s="127">
        <v>85598.900000000373</v>
      </c>
      <c r="DC26" s="127">
        <v>0</v>
      </c>
      <c r="DD26" s="127"/>
      <c r="DE26" s="127">
        <v>341604.66999999993</v>
      </c>
      <c r="DF26" s="127">
        <v>0</v>
      </c>
      <c r="DG26" s="127"/>
      <c r="DH26" s="127">
        <v>263115.96000000089</v>
      </c>
      <c r="DI26" s="127">
        <v>0</v>
      </c>
      <c r="DJ26" s="127"/>
      <c r="DK26" s="127">
        <v>102604.97000000067</v>
      </c>
      <c r="DL26" s="127">
        <v>0</v>
      </c>
      <c r="DM26" s="127"/>
      <c r="DN26" s="127">
        <v>304845.1799999997</v>
      </c>
      <c r="DO26" s="127">
        <v>0</v>
      </c>
      <c r="DP26" s="127"/>
      <c r="DQ26" s="127"/>
      <c r="DR26" s="127">
        <v>0</v>
      </c>
      <c r="DS26" s="127"/>
      <c r="DT26" s="127"/>
      <c r="DU26" s="127">
        <v>0</v>
      </c>
      <c r="DV26" s="127"/>
      <c r="DW26" s="127"/>
      <c r="DX26" s="127">
        <v>2931752.3639998948</v>
      </c>
      <c r="DY26" s="127"/>
      <c r="DZ26" s="127"/>
      <c r="EA26" s="127"/>
      <c r="EB26" s="127"/>
      <c r="EC26" s="125">
        <v>0</v>
      </c>
      <c r="ED26" s="125">
        <v>0</v>
      </c>
      <c r="EE26" s="125"/>
      <c r="EF26" s="125">
        <v>14892130</v>
      </c>
      <c r="EG26" s="125">
        <v>0</v>
      </c>
      <c r="EH26" s="125"/>
      <c r="EI26" s="125">
        <v>0</v>
      </c>
      <c r="EJ26" s="125">
        <v>0</v>
      </c>
      <c r="EK26" s="125"/>
      <c r="EL26" s="125">
        <v>0</v>
      </c>
      <c r="EM26" s="125">
        <v>0</v>
      </c>
      <c r="EN26" s="125"/>
      <c r="EO26" s="125">
        <v>0</v>
      </c>
      <c r="EP26" s="125">
        <v>0</v>
      </c>
      <c r="EQ26" s="125"/>
      <c r="ER26" s="125">
        <v>0</v>
      </c>
      <c r="ES26" s="125">
        <v>0</v>
      </c>
      <c r="ET26" s="125"/>
      <c r="EU26" s="125">
        <v>0</v>
      </c>
      <c r="EV26" s="125">
        <v>0</v>
      </c>
      <c r="EW26" s="125"/>
      <c r="EX26" s="125">
        <v>0</v>
      </c>
      <c r="EY26" s="125">
        <v>1187112.4048633461</v>
      </c>
      <c r="EZ26" s="125"/>
      <c r="FA26" s="125"/>
      <c r="FB26" s="125">
        <v>1384964.4723405705</v>
      </c>
      <c r="FC26" s="125"/>
      <c r="FD26" s="125"/>
      <c r="FE26" s="125">
        <v>1648767.2289768697</v>
      </c>
      <c r="FF26" s="125"/>
      <c r="FG26" s="125"/>
      <c r="FH26" s="125">
        <v>1319013.783181496</v>
      </c>
      <c r="FI26" s="125"/>
      <c r="FJ26" s="125"/>
      <c r="FK26" s="125">
        <v>0</v>
      </c>
      <c r="FL26" s="125"/>
      <c r="FM26" s="125">
        <v>503754.98</v>
      </c>
      <c r="FN26" s="125">
        <v>0</v>
      </c>
      <c r="FO26" s="125"/>
      <c r="FP26" s="125">
        <v>585122.75</v>
      </c>
      <c r="FQ26" s="125">
        <v>0</v>
      </c>
      <c r="FR26" s="125"/>
      <c r="FS26" s="125">
        <v>247310.68</v>
      </c>
      <c r="FT26" s="125">
        <v>0</v>
      </c>
      <c r="FU26" s="125"/>
      <c r="FV26" s="125">
        <v>357101.98</v>
      </c>
      <c r="FW26" s="125">
        <v>0</v>
      </c>
      <c r="FX26" s="125"/>
      <c r="FY26" s="125">
        <v>2874368.3099999996</v>
      </c>
      <c r="FZ26" s="125">
        <v>0</v>
      </c>
      <c r="GA26" s="125"/>
      <c r="GB26" s="125">
        <v>493499.26</v>
      </c>
      <c r="GC26" s="125">
        <v>0</v>
      </c>
      <c r="GD26" s="125"/>
      <c r="GE26" s="125">
        <v>283463.90999999997</v>
      </c>
      <c r="GF26" s="125">
        <v>890334.30364750943</v>
      </c>
      <c r="GG26" s="125"/>
      <c r="GH26" s="125">
        <v>702702.59999999986</v>
      </c>
      <c r="GI26" s="125">
        <v>1038723.3542554277</v>
      </c>
      <c r="GJ26" s="125"/>
      <c r="GK26" s="125"/>
      <c r="GL26" s="125">
        <v>1236575.4217326522</v>
      </c>
      <c r="GM26" s="125"/>
      <c r="GN26" s="125"/>
      <c r="GO26" s="125">
        <v>989260.33738612174</v>
      </c>
      <c r="GP26" s="125"/>
      <c r="GQ26" s="125"/>
      <c r="GR26" s="125">
        <v>791408.26990889746</v>
      </c>
      <c r="GS26" s="125"/>
      <c r="GT26" s="125"/>
      <c r="GU26" s="10">
        <f t="shared" si="7"/>
        <v>5652150.0935499668</v>
      </c>
      <c r="GV26" s="10">
        <f t="shared" si="8"/>
        <v>3010012.6940450668</v>
      </c>
      <c r="GW26" s="10">
        <f t="shared" si="9"/>
        <v>0</v>
      </c>
      <c r="GX26" s="10">
        <f t="shared" si="10"/>
        <v>0</v>
      </c>
      <c r="GY26" s="10">
        <f t="shared" si="11"/>
        <v>16086313.560000002</v>
      </c>
      <c r="GZ26" s="10">
        <f t="shared" si="12"/>
        <v>2931752.3639998948</v>
      </c>
      <c r="HA26" s="10">
        <f t="shared" si="13"/>
        <v>14892130</v>
      </c>
      <c r="HB26" s="10">
        <f t="shared" si="14"/>
        <v>5539857.8893622821</v>
      </c>
      <c r="HC26" s="10">
        <f t="shared" si="15"/>
        <v>6047324.4699999988</v>
      </c>
      <c r="HD26" s="54">
        <f t="shared" si="16"/>
        <v>4946301.6869306089</v>
      </c>
      <c r="HE26" s="54">
        <v>853551892.36999869</v>
      </c>
      <c r="HF26" s="54">
        <v>9316362.209999999</v>
      </c>
      <c r="HG26" s="55"/>
      <c r="HH26" s="55"/>
      <c r="HI26" s="21"/>
    </row>
    <row r="27" spans="1:217" hidden="1">
      <c r="A27" s="5">
        <v>2</v>
      </c>
      <c r="B27" s="6">
        <v>25</v>
      </c>
      <c r="C27" s="7">
        <v>127</v>
      </c>
      <c r="D27" s="134" t="s">
        <v>32</v>
      </c>
      <c r="E27" s="13">
        <v>99199992.950000003</v>
      </c>
      <c r="F27" s="9">
        <f t="shared" si="17"/>
        <v>99199992.950000003</v>
      </c>
      <c r="G27" s="94" t="s">
        <v>33</v>
      </c>
      <c r="H27" s="94" t="s">
        <v>33</v>
      </c>
      <c r="I27" s="94">
        <v>44196</v>
      </c>
      <c r="J27" s="92">
        <v>54002112</v>
      </c>
      <c r="K27" s="9" t="s">
        <v>2115</v>
      </c>
      <c r="L27" s="9">
        <f t="shared" si="3"/>
        <v>0</v>
      </c>
      <c r="M27" s="9">
        <f t="shared" si="4"/>
        <v>45197880.950000003</v>
      </c>
      <c r="N27" s="18">
        <v>99199992.949999988</v>
      </c>
      <c r="O27" s="18">
        <v>44982090.311880201</v>
      </c>
      <c r="P27" s="18">
        <f t="shared" si="18"/>
        <v>0</v>
      </c>
      <c r="Q27" s="18">
        <f t="shared" si="1"/>
        <v>1.4901161193847656E-8</v>
      </c>
      <c r="R27" s="18">
        <v>94462830.139999986</v>
      </c>
      <c r="S27" s="18">
        <v>88718700.679999992</v>
      </c>
      <c r="T27" s="18">
        <f t="shared" si="5"/>
        <v>5744129.4599999934</v>
      </c>
      <c r="U27" s="18">
        <f t="shared" si="6"/>
        <v>0</v>
      </c>
      <c r="V27" s="18">
        <f t="shared" si="2"/>
        <v>5744129.4599999934</v>
      </c>
      <c r="W27" s="125"/>
      <c r="X27" s="125"/>
      <c r="Y27" s="125">
        <v>0</v>
      </c>
      <c r="Z27" s="125"/>
      <c r="AA27" s="125"/>
      <c r="AB27" s="125">
        <v>0</v>
      </c>
      <c r="AC27" s="125"/>
      <c r="AD27" s="125"/>
      <c r="AE27" s="125">
        <v>0</v>
      </c>
      <c r="AF27" s="125"/>
      <c r="AG27" s="125"/>
      <c r="AH27" s="125">
        <v>0</v>
      </c>
      <c r="AI27" s="125"/>
      <c r="AJ27" s="125"/>
      <c r="AK27" s="125">
        <v>0</v>
      </c>
      <c r="AL27" s="125"/>
      <c r="AM27" s="125"/>
      <c r="AN27" s="125">
        <v>0</v>
      </c>
      <c r="AO27" s="125"/>
      <c r="AP27" s="125"/>
      <c r="AQ27" s="125">
        <v>0</v>
      </c>
      <c r="AR27" s="125"/>
      <c r="AS27" s="125"/>
      <c r="AT27" s="125">
        <v>0</v>
      </c>
      <c r="AU27" s="126"/>
      <c r="AV27" s="126"/>
      <c r="AW27" s="125"/>
      <c r="AX27" s="126"/>
      <c r="AY27" s="126"/>
      <c r="AZ27" s="125"/>
      <c r="BA27" s="126"/>
      <c r="BB27" s="127"/>
      <c r="BC27" s="127"/>
      <c r="BD27" s="128"/>
      <c r="BE27" s="127"/>
      <c r="BF27" s="127"/>
      <c r="BG27" s="128">
        <v>0</v>
      </c>
      <c r="BH27" s="127"/>
      <c r="BI27" s="127">
        <v>0</v>
      </c>
      <c r="BJ27" s="128">
        <v>0</v>
      </c>
      <c r="BK27" s="127"/>
      <c r="BL27" s="127">
        <v>0</v>
      </c>
      <c r="BM27" s="127">
        <v>0</v>
      </c>
      <c r="BN27" s="127"/>
      <c r="BO27" s="127">
        <v>0</v>
      </c>
      <c r="BP27" s="127">
        <v>0</v>
      </c>
      <c r="BQ27" s="127"/>
      <c r="BR27" s="127">
        <v>0</v>
      </c>
      <c r="BS27" s="127">
        <v>0</v>
      </c>
      <c r="BT27" s="127"/>
      <c r="BU27" s="127">
        <v>0</v>
      </c>
      <c r="BV27" s="127">
        <v>0</v>
      </c>
      <c r="BW27" s="127"/>
      <c r="BX27" s="127">
        <v>0</v>
      </c>
      <c r="BY27" s="127">
        <v>0</v>
      </c>
      <c r="BZ27" s="127"/>
      <c r="CA27" s="127">
        <v>0</v>
      </c>
      <c r="CB27" s="127">
        <v>0</v>
      </c>
      <c r="CC27" s="127"/>
      <c r="CD27" s="127">
        <v>0</v>
      </c>
      <c r="CE27" s="127">
        <v>0</v>
      </c>
      <c r="CF27" s="127"/>
      <c r="CG27" s="127"/>
      <c r="CH27" s="127">
        <v>0</v>
      </c>
      <c r="CI27" s="127"/>
      <c r="CJ27" s="127"/>
      <c r="CK27" s="127">
        <v>0</v>
      </c>
      <c r="CL27" s="127"/>
      <c r="CM27" s="127"/>
      <c r="CN27" s="127">
        <v>0</v>
      </c>
      <c r="CO27" s="127"/>
      <c r="CP27" s="127"/>
      <c r="CQ27" s="128">
        <v>0</v>
      </c>
      <c r="CR27" s="127"/>
      <c r="CS27" s="127">
        <v>0</v>
      </c>
      <c r="CT27" s="128">
        <v>0</v>
      </c>
      <c r="CU27" s="127"/>
      <c r="CV27" s="127">
        <v>0</v>
      </c>
      <c r="CW27" s="127">
        <v>0</v>
      </c>
      <c r="CX27" s="127"/>
      <c r="CY27" s="127">
        <v>0</v>
      </c>
      <c r="CZ27" s="127">
        <v>0</v>
      </c>
      <c r="DA27" s="127"/>
      <c r="DB27" s="127">
        <v>0</v>
      </c>
      <c r="DC27" s="127">
        <v>0</v>
      </c>
      <c r="DD27" s="127"/>
      <c r="DE27" s="127">
        <v>0</v>
      </c>
      <c r="DF27" s="127">
        <v>0</v>
      </c>
      <c r="DG27" s="127"/>
      <c r="DH27" s="127">
        <v>0</v>
      </c>
      <c r="DI27" s="127">
        <v>0</v>
      </c>
      <c r="DJ27" s="127"/>
      <c r="DK27" s="127">
        <v>0</v>
      </c>
      <c r="DL27" s="127">
        <v>0</v>
      </c>
      <c r="DM27" s="127"/>
      <c r="DN27" s="127">
        <v>0</v>
      </c>
      <c r="DO27" s="127">
        <v>0</v>
      </c>
      <c r="DP27" s="127"/>
      <c r="DQ27" s="127"/>
      <c r="DR27" s="127">
        <v>0</v>
      </c>
      <c r="DS27" s="127"/>
      <c r="DT27" s="127"/>
      <c r="DU27" s="127">
        <v>0</v>
      </c>
      <c r="DV27" s="127"/>
      <c r="DW27" s="127"/>
      <c r="DX27" s="127">
        <v>0</v>
      </c>
      <c r="DY27" s="127"/>
      <c r="DZ27" s="127"/>
      <c r="EA27" s="127"/>
      <c r="EB27" s="127"/>
      <c r="EC27" s="125">
        <v>0</v>
      </c>
      <c r="ED27" s="125"/>
      <c r="EE27" s="125"/>
      <c r="EF27" s="125">
        <v>0</v>
      </c>
      <c r="EG27" s="125"/>
      <c r="EH27" s="125"/>
      <c r="EI27" s="125">
        <v>0</v>
      </c>
      <c r="EJ27" s="125"/>
      <c r="EK27" s="125"/>
      <c r="EL27" s="125">
        <v>0</v>
      </c>
      <c r="EM27" s="125"/>
      <c r="EN27" s="125"/>
      <c r="EO27" s="125">
        <v>0</v>
      </c>
      <c r="EP27" s="125"/>
      <c r="EQ27" s="125"/>
      <c r="ER27" s="125">
        <v>0</v>
      </c>
      <c r="ES27" s="125"/>
      <c r="ET27" s="125"/>
      <c r="EU27" s="125">
        <v>4960000</v>
      </c>
      <c r="EV27" s="125"/>
      <c r="EW27" s="125"/>
      <c r="EX27" s="125">
        <v>0</v>
      </c>
      <c r="EY27" s="125"/>
      <c r="EZ27" s="125"/>
      <c r="FA27" s="125"/>
      <c r="FB27" s="125"/>
      <c r="FC27" s="125"/>
      <c r="FD27" s="125"/>
      <c r="FE27" s="125"/>
      <c r="FF27" s="125"/>
      <c r="FG27" s="125"/>
      <c r="FH27" s="125"/>
      <c r="FI27" s="125"/>
      <c r="FJ27" s="125"/>
      <c r="FK27" s="125"/>
      <c r="FL27" s="125"/>
      <c r="FM27" s="125">
        <v>1085</v>
      </c>
      <c r="FN27" s="125"/>
      <c r="FO27" s="125"/>
      <c r="FP27" s="125">
        <v>10140</v>
      </c>
      <c r="FQ27" s="125"/>
      <c r="FR27" s="125"/>
      <c r="FS27" s="125">
        <v>126620</v>
      </c>
      <c r="FT27" s="125"/>
      <c r="FU27" s="125"/>
      <c r="FV27" s="125">
        <v>0</v>
      </c>
      <c r="FW27" s="125"/>
      <c r="FX27" s="125"/>
      <c r="FY27" s="125">
        <v>0</v>
      </c>
      <c r="FZ27" s="125"/>
      <c r="GA27" s="125"/>
      <c r="GB27" s="125">
        <v>0</v>
      </c>
      <c r="GC27" s="125"/>
      <c r="GD27" s="125"/>
      <c r="GE27" s="125">
        <v>4960000</v>
      </c>
      <c r="GF27" s="125"/>
      <c r="GG27" s="125"/>
      <c r="GH27" s="125">
        <v>0</v>
      </c>
      <c r="GI27" s="125"/>
      <c r="GJ27" s="125"/>
      <c r="GK27" s="125"/>
      <c r="GL27" s="125"/>
      <c r="GM27" s="125"/>
      <c r="GN27" s="125"/>
      <c r="GO27" s="125"/>
      <c r="GP27" s="125"/>
      <c r="GQ27" s="125"/>
      <c r="GR27" s="125"/>
      <c r="GS27" s="125"/>
      <c r="GT27" s="125"/>
      <c r="GU27" s="10">
        <f t="shared" si="7"/>
        <v>0</v>
      </c>
      <c r="GV27" s="10">
        <f t="shared" si="8"/>
        <v>0</v>
      </c>
      <c r="GW27" s="10">
        <f t="shared" si="9"/>
        <v>0</v>
      </c>
      <c r="GX27" s="10">
        <f t="shared" si="10"/>
        <v>0</v>
      </c>
      <c r="GY27" s="10">
        <f t="shared" si="11"/>
        <v>0</v>
      </c>
      <c r="GZ27" s="10">
        <f t="shared" si="12"/>
        <v>0</v>
      </c>
      <c r="HA27" s="10">
        <f t="shared" si="13"/>
        <v>4960000</v>
      </c>
      <c r="HB27" s="10">
        <f t="shared" si="14"/>
        <v>0</v>
      </c>
      <c r="HC27" s="10">
        <f t="shared" si="15"/>
        <v>5097845</v>
      </c>
      <c r="HD27" s="54">
        <f t="shared" si="16"/>
        <v>0</v>
      </c>
      <c r="HE27" s="54">
        <v>20614917.27</v>
      </c>
      <c r="HF27" s="54">
        <v>123980.56</v>
      </c>
      <c r="HG27" s="55"/>
      <c r="HH27" s="55"/>
      <c r="HI27" s="21"/>
    </row>
    <row r="28" spans="1:217" hidden="1">
      <c r="A28" s="5">
        <v>2</v>
      </c>
      <c r="B28" s="6">
        <v>26</v>
      </c>
      <c r="C28" s="7">
        <v>122</v>
      </c>
      <c r="D28" s="111" t="s">
        <v>34</v>
      </c>
      <c r="E28" s="13">
        <v>796372414.62</v>
      </c>
      <c r="F28" s="9">
        <f t="shared" si="17"/>
        <v>796372414.62</v>
      </c>
      <c r="G28" s="96">
        <v>44560</v>
      </c>
      <c r="H28" s="96">
        <v>44560</v>
      </c>
      <c r="I28" s="96">
        <v>44560</v>
      </c>
      <c r="J28" s="89">
        <f>150770494.76+295543226.619</f>
        <v>446313721.37900001</v>
      </c>
      <c r="K28" s="13">
        <v>107749454</v>
      </c>
      <c r="L28" s="9">
        <f t="shared" si="3"/>
        <v>8199953.0529999994</v>
      </c>
      <c r="M28" s="9">
        <f t="shared" si="4"/>
        <v>341858740.18800002</v>
      </c>
      <c r="N28" s="18">
        <v>702487716.84946251</v>
      </c>
      <c r="O28" s="18">
        <v>59860374.94383812</v>
      </c>
      <c r="P28" s="18">
        <f t="shared" si="18"/>
        <v>49178733.799999997</v>
      </c>
      <c r="Q28" s="18">
        <f t="shared" si="1"/>
        <v>44705963.970537499</v>
      </c>
      <c r="R28" s="18">
        <v>587985014.46000004</v>
      </c>
      <c r="S28" s="18">
        <v>653313576.67000008</v>
      </c>
      <c r="T28" s="18">
        <f t="shared" si="5"/>
        <v>-65328562.210000038</v>
      </c>
      <c r="U28" s="18">
        <f t="shared" si="6"/>
        <v>45837250.407999992</v>
      </c>
      <c r="V28" s="18">
        <f t="shared" si="2"/>
        <v>-111165812.61800003</v>
      </c>
      <c r="W28" s="125">
        <v>3248648.429</v>
      </c>
      <c r="X28" s="125"/>
      <c r="Y28" s="125">
        <v>0</v>
      </c>
      <c r="Z28" s="125">
        <v>2147014.2859999998</v>
      </c>
      <c r="AA28" s="125"/>
      <c r="AB28" s="125">
        <v>0</v>
      </c>
      <c r="AC28" s="125">
        <v>1767235.2379999999</v>
      </c>
      <c r="AD28" s="125"/>
      <c r="AE28" s="125">
        <v>1904142.8</v>
      </c>
      <c r="AF28" s="125">
        <v>1037055.1</v>
      </c>
      <c r="AG28" s="125"/>
      <c r="AH28" s="125">
        <v>4575033.2410000004</v>
      </c>
      <c r="AI28" s="125"/>
      <c r="AJ28" s="125"/>
      <c r="AK28" s="125">
        <v>53869.438000000002</v>
      </c>
      <c r="AL28" s="125"/>
      <c r="AM28" s="125"/>
      <c r="AN28" s="125">
        <v>845000</v>
      </c>
      <c r="AO28" s="125"/>
      <c r="AP28" s="125"/>
      <c r="AQ28" s="125">
        <v>163971.04</v>
      </c>
      <c r="AR28" s="125"/>
      <c r="AS28" s="125"/>
      <c r="AT28" s="125">
        <v>0</v>
      </c>
      <c r="AU28" s="126"/>
      <c r="AV28" s="126"/>
      <c r="AW28" s="125"/>
      <c r="AX28" s="126"/>
      <c r="AY28" s="126"/>
      <c r="AZ28" s="125"/>
      <c r="BA28" s="126"/>
      <c r="BB28" s="127"/>
      <c r="BC28" s="127"/>
      <c r="BD28" s="128"/>
      <c r="BE28" s="127"/>
      <c r="BF28" s="127"/>
      <c r="BG28" s="128">
        <v>5587451</v>
      </c>
      <c r="BH28" s="127"/>
      <c r="BI28" s="127">
        <v>2788773.2688171864</v>
      </c>
      <c r="BJ28" s="128">
        <v>3215442</v>
      </c>
      <c r="BK28" s="127"/>
      <c r="BL28" s="127">
        <v>1757062.505376339</v>
      </c>
      <c r="BM28" s="127">
        <v>2812478</v>
      </c>
      <c r="BN28" s="127"/>
      <c r="BO28" s="127">
        <v>4924301.8709677458</v>
      </c>
      <c r="BP28" s="127">
        <v>3951578</v>
      </c>
      <c r="BQ28" s="127"/>
      <c r="BR28" s="127">
        <v>546186.48387098312</v>
      </c>
      <c r="BS28" s="127">
        <v>4844545</v>
      </c>
      <c r="BT28" s="127"/>
      <c r="BU28" s="127">
        <v>1675153.505376339</v>
      </c>
      <c r="BV28" s="127">
        <v>8561645</v>
      </c>
      <c r="BW28" s="127"/>
      <c r="BX28" s="127">
        <v>-1347137.5747799873</v>
      </c>
      <c r="BY28" s="127">
        <v>420000</v>
      </c>
      <c r="BZ28" s="127"/>
      <c r="CA28" s="127">
        <v>753234.91978609562</v>
      </c>
      <c r="CB28" s="127">
        <v>3785594.8</v>
      </c>
      <c r="CC28" s="127"/>
      <c r="CD28" s="127">
        <v>871294.50267374516</v>
      </c>
      <c r="CE28" s="127">
        <v>3254600</v>
      </c>
      <c r="CF28" s="127"/>
      <c r="CG28" s="127"/>
      <c r="CH28" s="127">
        <v>2397300</v>
      </c>
      <c r="CI28" s="127"/>
      <c r="CJ28" s="127"/>
      <c r="CK28" s="127">
        <v>6348100</v>
      </c>
      <c r="CL28" s="127"/>
      <c r="CM28" s="127"/>
      <c r="CN28" s="127">
        <v>4000000</v>
      </c>
      <c r="CO28" s="127"/>
      <c r="CP28" s="127"/>
      <c r="CQ28" s="128">
        <v>5196329.43</v>
      </c>
      <c r="CR28" s="127"/>
      <c r="CS28" s="127">
        <v>2593559.1399999857</v>
      </c>
      <c r="CT28" s="128">
        <v>2990361.0599999996</v>
      </c>
      <c r="CU28" s="127"/>
      <c r="CV28" s="127">
        <v>1634068.1300000139</v>
      </c>
      <c r="CW28" s="127">
        <v>2615604.54</v>
      </c>
      <c r="CX28" s="127"/>
      <c r="CY28" s="127">
        <v>4579600.74</v>
      </c>
      <c r="CZ28" s="127">
        <v>3674967.5399999996</v>
      </c>
      <c r="DA28" s="127"/>
      <c r="DB28" s="127">
        <v>507953.4299999997</v>
      </c>
      <c r="DC28" s="127">
        <v>4505426.8499999996</v>
      </c>
      <c r="DD28" s="127"/>
      <c r="DE28" s="127">
        <v>1557892.7599999998</v>
      </c>
      <c r="DF28" s="127">
        <v>7962329.8499999996</v>
      </c>
      <c r="DG28" s="127"/>
      <c r="DH28" s="127">
        <v>2311322.34</v>
      </c>
      <c r="DI28" s="127">
        <v>392699.99999999994</v>
      </c>
      <c r="DJ28" s="127"/>
      <c r="DK28" s="127">
        <v>704274.65000000037</v>
      </c>
      <c r="DL28" s="127">
        <v>3539531.1379999993</v>
      </c>
      <c r="DM28" s="127"/>
      <c r="DN28" s="127">
        <v>814660.3599999994</v>
      </c>
      <c r="DO28" s="127">
        <v>3043050.9999999995</v>
      </c>
      <c r="DP28" s="127"/>
      <c r="DQ28" s="127"/>
      <c r="DR28" s="127">
        <v>2241475.4999999995</v>
      </c>
      <c r="DS28" s="127"/>
      <c r="DT28" s="127"/>
      <c r="DU28" s="127">
        <v>5935473.4999999991</v>
      </c>
      <c r="DV28" s="127"/>
      <c r="DW28" s="127"/>
      <c r="DX28" s="127">
        <v>3739999.9999999995</v>
      </c>
      <c r="DY28" s="127"/>
      <c r="DZ28" s="127"/>
      <c r="EA28" s="127">
        <v>5073047</v>
      </c>
      <c r="EB28" s="127"/>
      <c r="EC28" s="125">
        <v>0</v>
      </c>
      <c r="ED28" s="125">
        <v>0</v>
      </c>
      <c r="EE28" s="125"/>
      <c r="EF28" s="125">
        <v>0</v>
      </c>
      <c r="EG28" s="125">
        <v>15784854</v>
      </c>
      <c r="EH28" s="125"/>
      <c r="EI28" s="125">
        <v>8252718.1999999993</v>
      </c>
      <c r="EJ28" s="125">
        <v>0</v>
      </c>
      <c r="EK28" s="125"/>
      <c r="EL28" s="125">
        <v>0</v>
      </c>
      <c r="EM28" s="125">
        <v>0</v>
      </c>
      <c r="EN28" s="125"/>
      <c r="EO28" s="125">
        <v>8461342.1500000004</v>
      </c>
      <c r="EP28" s="125">
        <v>12784845</v>
      </c>
      <c r="EQ28" s="125"/>
      <c r="ER28" s="125">
        <v>28609603.350000001</v>
      </c>
      <c r="ES28" s="125">
        <v>0</v>
      </c>
      <c r="ET28" s="125"/>
      <c r="EU28" s="125">
        <v>0</v>
      </c>
      <c r="EV28" s="125">
        <v>28464566</v>
      </c>
      <c r="EW28" s="125"/>
      <c r="EX28" s="125">
        <v>0</v>
      </c>
      <c r="EY28" s="125">
        <v>0</v>
      </c>
      <c r="EZ28" s="125"/>
      <c r="FA28" s="125"/>
      <c r="FB28" s="125">
        <v>24789484</v>
      </c>
      <c r="FC28" s="125"/>
      <c r="FD28" s="125"/>
      <c r="FE28" s="125">
        <v>0</v>
      </c>
      <c r="FF28" s="125"/>
      <c r="FG28" s="125"/>
      <c r="FH28" s="125">
        <v>0</v>
      </c>
      <c r="FI28" s="125"/>
      <c r="FJ28" s="125"/>
      <c r="FK28" s="125">
        <v>21745414</v>
      </c>
      <c r="FL28" s="125"/>
      <c r="FM28" s="125">
        <v>4283725.8199999994</v>
      </c>
      <c r="FN28" s="125">
        <v>15745745</v>
      </c>
      <c r="FO28" s="125"/>
      <c r="FP28" s="125">
        <v>3310764.8300000005</v>
      </c>
      <c r="FQ28" s="125">
        <v>3214547</v>
      </c>
      <c r="FR28" s="125"/>
      <c r="FS28" s="125">
        <v>2883866.22</v>
      </c>
      <c r="FT28" s="125">
        <v>1154145</v>
      </c>
      <c r="FU28" s="125"/>
      <c r="FV28" s="125">
        <v>2829874.5799999996</v>
      </c>
      <c r="FW28" s="125">
        <v>874774</v>
      </c>
      <c r="FX28" s="125"/>
      <c r="FY28" s="125">
        <v>1383940.7000000002</v>
      </c>
      <c r="FZ28" s="125">
        <v>412141</v>
      </c>
      <c r="GA28" s="125"/>
      <c r="GB28" s="125">
        <v>1713420.7799999996</v>
      </c>
      <c r="GC28" s="125"/>
      <c r="GD28" s="125"/>
      <c r="GE28" s="125">
        <v>856492.17999999993</v>
      </c>
      <c r="GF28" s="125"/>
      <c r="GG28" s="125"/>
      <c r="GH28" s="125">
        <v>965769.6</v>
      </c>
      <c r="GI28" s="125"/>
      <c r="GJ28" s="125"/>
      <c r="GK28" s="125"/>
      <c r="GL28" s="125"/>
      <c r="GM28" s="125"/>
      <c r="GN28" s="125"/>
      <c r="GO28" s="125"/>
      <c r="GP28" s="125"/>
      <c r="GQ28" s="125"/>
      <c r="GR28" s="125"/>
      <c r="GS28" s="125"/>
      <c r="GT28" s="125"/>
      <c r="GU28" s="10">
        <f t="shared" si="7"/>
        <v>11968869.482088447</v>
      </c>
      <c r="GV28" s="10">
        <f t="shared" si="8"/>
        <v>16000000</v>
      </c>
      <c r="GW28" s="10">
        <f t="shared" si="9"/>
        <v>7542016.5190000003</v>
      </c>
      <c r="GX28" s="10">
        <f t="shared" si="10"/>
        <v>0</v>
      </c>
      <c r="GY28" s="10">
        <f t="shared" si="11"/>
        <v>14703331.549999999</v>
      </c>
      <c r="GZ28" s="10">
        <f t="shared" si="12"/>
        <v>14959999.999999998</v>
      </c>
      <c r="HA28" s="10">
        <f t="shared" si="13"/>
        <v>45323663.700000003</v>
      </c>
      <c r="HB28" s="10">
        <f t="shared" si="14"/>
        <v>53254050</v>
      </c>
      <c r="HC28" s="10">
        <f t="shared" si="15"/>
        <v>18227854.710000005</v>
      </c>
      <c r="HD28" s="54">
        <f t="shared" si="16"/>
        <v>0</v>
      </c>
      <c r="HE28" s="54">
        <v>335186071.68000001</v>
      </c>
      <c r="HF28" s="54">
        <v>28175746.029999997</v>
      </c>
      <c r="HG28" s="55"/>
      <c r="HH28" s="55"/>
      <c r="HI28" s="21"/>
    </row>
    <row r="29" spans="1:217" hidden="1">
      <c r="A29" s="5">
        <v>2</v>
      </c>
      <c r="B29" s="6">
        <v>27</v>
      </c>
      <c r="C29" s="7">
        <v>130</v>
      </c>
      <c r="D29" s="134" t="s">
        <v>35</v>
      </c>
      <c r="E29" s="13">
        <v>119162685.331</v>
      </c>
      <c r="F29" s="9">
        <f t="shared" si="17"/>
        <v>119162685.331</v>
      </c>
      <c r="G29" s="96"/>
      <c r="H29" s="96"/>
      <c r="I29" s="96"/>
      <c r="J29" s="89">
        <v>115226083</v>
      </c>
      <c r="K29" s="9">
        <v>3057053</v>
      </c>
      <c r="L29" s="9">
        <f t="shared" si="3"/>
        <v>0</v>
      </c>
      <c r="M29" s="9">
        <f t="shared" si="4"/>
        <v>3936602.3310000002</v>
      </c>
      <c r="N29" s="18">
        <v>119162685.331</v>
      </c>
      <c r="O29" s="18">
        <v>4868149.6445652395</v>
      </c>
      <c r="P29" s="18">
        <f t="shared" si="18"/>
        <v>3365381.9394158423</v>
      </c>
      <c r="Q29" s="18">
        <f t="shared" si="1"/>
        <v>-3365381.9394158423</v>
      </c>
      <c r="R29" s="18">
        <v>106857143.52500001</v>
      </c>
      <c r="S29" s="18">
        <v>116604507.68299998</v>
      </c>
      <c r="T29" s="18">
        <f t="shared" si="5"/>
        <v>-9747364.1579999775</v>
      </c>
      <c r="U29" s="18">
        <f t="shared" si="6"/>
        <v>2940355.6270000241</v>
      </c>
      <c r="V29" s="18">
        <f t="shared" si="2"/>
        <v>-12687719.785000002</v>
      </c>
      <c r="W29" s="125">
        <v>0</v>
      </c>
      <c r="X29" s="125"/>
      <c r="Y29" s="125">
        <v>0</v>
      </c>
      <c r="Z29" s="125"/>
      <c r="AA29" s="125"/>
      <c r="AB29" s="125">
        <v>0</v>
      </c>
      <c r="AC29" s="125"/>
      <c r="AD29" s="125"/>
      <c r="AE29" s="125">
        <v>0</v>
      </c>
      <c r="AF29" s="125"/>
      <c r="AG29" s="125"/>
      <c r="AH29" s="125">
        <v>0</v>
      </c>
      <c r="AI29" s="125"/>
      <c r="AJ29" s="125"/>
      <c r="AK29" s="125">
        <v>0</v>
      </c>
      <c r="AL29" s="125"/>
      <c r="AM29" s="125"/>
      <c r="AN29" s="125">
        <v>0</v>
      </c>
      <c r="AO29" s="125"/>
      <c r="AP29" s="125"/>
      <c r="AQ29" s="125">
        <v>0</v>
      </c>
      <c r="AR29" s="125"/>
      <c r="AS29" s="125"/>
      <c r="AT29" s="125">
        <v>0</v>
      </c>
      <c r="AU29" s="126"/>
      <c r="AV29" s="126"/>
      <c r="AW29" s="125"/>
      <c r="AX29" s="126"/>
      <c r="AY29" s="126"/>
      <c r="AZ29" s="125"/>
      <c r="BA29" s="126"/>
      <c r="BB29" s="127"/>
      <c r="BC29" s="127"/>
      <c r="BD29" s="128"/>
      <c r="BE29" s="127"/>
      <c r="BF29" s="127"/>
      <c r="BG29" s="128">
        <v>0</v>
      </c>
      <c r="BH29" s="127"/>
      <c r="BI29" s="127">
        <v>4789240.2420228422</v>
      </c>
      <c r="BJ29" s="128">
        <v>0</v>
      </c>
      <c r="BK29" s="127"/>
      <c r="BL29" s="127">
        <v>0</v>
      </c>
      <c r="BM29" s="127">
        <v>0</v>
      </c>
      <c r="BN29" s="127"/>
      <c r="BO29" s="127">
        <v>0</v>
      </c>
      <c r="BP29" s="127">
        <v>0</v>
      </c>
      <c r="BQ29" s="127"/>
      <c r="BR29" s="127">
        <v>0</v>
      </c>
      <c r="BS29" s="127">
        <v>0</v>
      </c>
      <c r="BT29" s="127"/>
      <c r="BU29" s="127">
        <v>38936.359066009521</v>
      </c>
      <c r="BV29" s="127">
        <v>0</v>
      </c>
      <c r="BW29" s="127"/>
      <c r="BX29" s="127">
        <v>10363430.128495306</v>
      </c>
      <c r="BY29" s="127">
        <v>0</v>
      </c>
      <c r="BZ29" s="127"/>
      <c r="CA29" s="127">
        <v>56748.69943395257</v>
      </c>
      <c r="CB29" s="127">
        <v>0</v>
      </c>
      <c r="CC29" s="127"/>
      <c r="CD29" s="127">
        <v>106233.31079259515</v>
      </c>
      <c r="CE29" s="127">
        <v>0</v>
      </c>
      <c r="CF29" s="127"/>
      <c r="CG29" s="127"/>
      <c r="CH29" s="127">
        <v>0</v>
      </c>
      <c r="CI29" s="127"/>
      <c r="CJ29" s="127"/>
      <c r="CK29" s="127">
        <v>0</v>
      </c>
      <c r="CL29" s="127"/>
      <c r="CM29" s="127"/>
      <c r="CN29" s="127">
        <v>3365381.9394158423</v>
      </c>
      <c r="CO29" s="127"/>
      <c r="CP29" s="127"/>
      <c r="CQ29" s="128">
        <v>0</v>
      </c>
      <c r="CR29" s="127"/>
      <c r="CS29" s="127">
        <v>50000</v>
      </c>
      <c r="CT29" s="128">
        <v>0</v>
      </c>
      <c r="CU29" s="127"/>
      <c r="CV29" s="127">
        <v>0</v>
      </c>
      <c r="CW29" s="127">
        <v>0</v>
      </c>
      <c r="CX29" s="127"/>
      <c r="CY29" s="127">
        <v>0</v>
      </c>
      <c r="CZ29" s="127">
        <v>0</v>
      </c>
      <c r="DA29" s="127"/>
      <c r="DB29" s="127">
        <v>0</v>
      </c>
      <c r="DC29" s="127">
        <v>0</v>
      </c>
      <c r="DD29" s="127"/>
      <c r="DE29" s="127">
        <v>36644.06</v>
      </c>
      <c r="DF29" s="127">
        <v>0</v>
      </c>
      <c r="DG29" s="127"/>
      <c r="DH29" s="127">
        <v>695048.62999999989</v>
      </c>
      <c r="DI29" s="127">
        <v>0</v>
      </c>
      <c r="DJ29" s="127"/>
      <c r="DK29" s="127">
        <v>49581.699999999953</v>
      </c>
      <c r="DL29" s="127">
        <v>0</v>
      </c>
      <c r="DM29" s="127"/>
      <c r="DN29" s="127">
        <v>92816.719999999972</v>
      </c>
      <c r="DO29" s="127">
        <v>0</v>
      </c>
      <c r="DP29" s="127"/>
      <c r="DQ29" s="127"/>
      <c r="DR29" s="127">
        <v>0</v>
      </c>
      <c r="DS29" s="127"/>
      <c r="DT29" s="127"/>
      <c r="DU29" s="127">
        <v>0</v>
      </c>
      <c r="DV29" s="127"/>
      <c r="DW29" s="127"/>
      <c r="DX29" s="127">
        <v>2940355.6270000241</v>
      </c>
      <c r="DY29" s="127"/>
      <c r="DZ29" s="127"/>
      <c r="EA29" s="127"/>
      <c r="EB29" s="127"/>
      <c r="EC29" s="125">
        <v>0</v>
      </c>
      <c r="ED29" s="125">
        <v>5414412</v>
      </c>
      <c r="EE29" s="125"/>
      <c r="EF29" s="125">
        <v>0</v>
      </c>
      <c r="EG29" s="125"/>
      <c r="EH29" s="125"/>
      <c r="EI29" s="125">
        <v>0</v>
      </c>
      <c r="EJ29" s="125"/>
      <c r="EK29" s="125"/>
      <c r="EL29" s="125">
        <v>0</v>
      </c>
      <c r="EM29" s="125"/>
      <c r="EN29" s="125"/>
      <c r="EO29" s="125">
        <v>0</v>
      </c>
      <c r="EP29" s="125"/>
      <c r="EQ29" s="125"/>
      <c r="ER29" s="125">
        <v>0</v>
      </c>
      <c r="ES29" s="125"/>
      <c r="ET29" s="125"/>
      <c r="EU29" s="125">
        <v>0</v>
      </c>
      <c r="EV29" s="125"/>
      <c r="EW29" s="125"/>
      <c r="EX29" s="125">
        <v>0</v>
      </c>
      <c r="EY29" s="125"/>
      <c r="EZ29" s="125"/>
      <c r="FA29" s="125"/>
      <c r="FB29" s="125"/>
      <c r="FC29" s="125"/>
      <c r="FD29" s="125"/>
      <c r="FE29" s="125"/>
      <c r="FF29" s="125"/>
      <c r="FG29" s="125"/>
      <c r="FH29" s="125"/>
      <c r="FI29" s="125"/>
      <c r="FJ29" s="125"/>
      <c r="FK29" s="125">
        <v>121411</v>
      </c>
      <c r="FL29" s="125"/>
      <c r="FM29" s="125">
        <v>337479.68000000005</v>
      </c>
      <c r="FN29" s="125">
        <v>109987</v>
      </c>
      <c r="FO29" s="125"/>
      <c r="FP29" s="125">
        <v>823330.05999999994</v>
      </c>
      <c r="FQ29" s="125"/>
      <c r="FR29" s="125"/>
      <c r="FS29" s="125">
        <v>276131.63</v>
      </c>
      <c r="FT29" s="125"/>
      <c r="FU29" s="125"/>
      <c r="FV29" s="125">
        <v>394328.58999999991</v>
      </c>
      <c r="FW29" s="125"/>
      <c r="FX29" s="125"/>
      <c r="FY29" s="125">
        <v>278991.69</v>
      </c>
      <c r="FZ29" s="125"/>
      <c r="GA29" s="125"/>
      <c r="GB29" s="125">
        <v>476603.52999999997</v>
      </c>
      <c r="GC29" s="125"/>
      <c r="GD29" s="125"/>
      <c r="GE29" s="125">
        <v>48938.78</v>
      </c>
      <c r="GF29" s="125"/>
      <c r="GG29" s="125"/>
      <c r="GH29" s="125">
        <v>136866.5</v>
      </c>
      <c r="GI29" s="125"/>
      <c r="GJ29" s="125"/>
      <c r="GK29" s="125"/>
      <c r="GL29" s="125"/>
      <c r="GM29" s="125"/>
      <c r="GN29" s="125"/>
      <c r="GO29" s="125"/>
      <c r="GP29" s="125"/>
      <c r="GQ29" s="125"/>
      <c r="GR29" s="125"/>
      <c r="GS29" s="125"/>
      <c r="GT29" s="125"/>
      <c r="GU29" s="10">
        <f t="shared" si="7"/>
        <v>15354588.739810705</v>
      </c>
      <c r="GV29" s="10">
        <f t="shared" si="8"/>
        <v>3365381.9394158423</v>
      </c>
      <c r="GW29" s="10">
        <f t="shared" si="9"/>
        <v>0</v>
      </c>
      <c r="GX29" s="10">
        <f t="shared" si="10"/>
        <v>0</v>
      </c>
      <c r="GY29" s="10">
        <f t="shared" si="11"/>
        <v>924091.10999999987</v>
      </c>
      <c r="GZ29" s="10">
        <f t="shared" si="12"/>
        <v>2940355.6270000241</v>
      </c>
      <c r="HA29" s="10">
        <f t="shared" si="13"/>
        <v>0</v>
      </c>
      <c r="HB29" s="10">
        <f t="shared" si="14"/>
        <v>0</v>
      </c>
      <c r="HC29" s="10">
        <f t="shared" si="15"/>
        <v>2772670.4599999995</v>
      </c>
      <c r="HD29" s="54">
        <f t="shared" si="16"/>
        <v>0</v>
      </c>
      <c r="HE29" s="54">
        <v>80663894.399999991</v>
      </c>
      <c r="HF29" s="54">
        <v>10187886.559999999</v>
      </c>
      <c r="HG29" s="55"/>
      <c r="HH29" s="55" t="s">
        <v>2057</v>
      </c>
      <c r="HI29" s="21"/>
    </row>
    <row r="30" spans="1:217" hidden="1">
      <c r="A30" s="5">
        <v>2</v>
      </c>
      <c r="B30" s="6">
        <v>28</v>
      </c>
      <c r="C30" s="7">
        <v>121</v>
      </c>
      <c r="D30" s="8" t="s">
        <v>36</v>
      </c>
      <c r="E30" s="13"/>
      <c r="F30" s="9">
        <f t="shared" si="17"/>
        <v>0</v>
      </c>
      <c r="G30" s="96"/>
      <c r="H30" s="96"/>
      <c r="I30" s="96"/>
      <c r="J30" s="89">
        <f>13101059.192+118932170.875</f>
        <v>132033230.067</v>
      </c>
      <c r="K30" s="9" t="s">
        <v>2115</v>
      </c>
      <c r="L30" s="9">
        <f t="shared" si="3"/>
        <v>0</v>
      </c>
      <c r="M30" s="9">
        <f t="shared" si="4"/>
        <v>-132033230.067</v>
      </c>
      <c r="N30" s="18">
        <v>0</v>
      </c>
      <c r="O30" s="18">
        <v>0</v>
      </c>
      <c r="P30" s="18">
        <f t="shared" si="18"/>
        <v>0</v>
      </c>
      <c r="Q30" s="18">
        <f t="shared" si="1"/>
        <v>0</v>
      </c>
      <c r="R30" s="18">
        <v>0</v>
      </c>
      <c r="S30" s="18">
        <v>0</v>
      </c>
      <c r="T30" s="18">
        <f t="shared" si="5"/>
        <v>0</v>
      </c>
      <c r="U30" s="18">
        <f t="shared" si="6"/>
        <v>0</v>
      </c>
      <c r="V30" s="18">
        <f t="shared" si="2"/>
        <v>0</v>
      </c>
      <c r="W30" s="125">
        <v>0</v>
      </c>
      <c r="X30" s="125"/>
      <c r="Y30" s="125">
        <v>0</v>
      </c>
      <c r="Z30" s="125"/>
      <c r="AA30" s="125"/>
      <c r="AB30" s="125">
        <v>0</v>
      </c>
      <c r="AC30" s="125"/>
      <c r="AD30" s="125"/>
      <c r="AE30" s="125">
        <v>0</v>
      </c>
      <c r="AF30" s="125"/>
      <c r="AG30" s="125"/>
      <c r="AH30" s="125">
        <v>0</v>
      </c>
      <c r="AI30" s="125"/>
      <c r="AJ30" s="125"/>
      <c r="AK30" s="125">
        <v>0</v>
      </c>
      <c r="AL30" s="125"/>
      <c r="AM30" s="125"/>
      <c r="AN30" s="125">
        <v>0</v>
      </c>
      <c r="AO30" s="125"/>
      <c r="AP30" s="125"/>
      <c r="AQ30" s="125">
        <v>0</v>
      </c>
      <c r="AR30" s="125"/>
      <c r="AS30" s="125"/>
      <c r="AT30" s="125">
        <v>0</v>
      </c>
      <c r="AU30" s="126"/>
      <c r="AV30" s="126"/>
      <c r="AW30" s="125"/>
      <c r="AX30" s="126"/>
      <c r="AY30" s="126"/>
      <c r="AZ30" s="125"/>
      <c r="BA30" s="126"/>
      <c r="BB30" s="127"/>
      <c r="BC30" s="127"/>
      <c r="BD30" s="128"/>
      <c r="BE30" s="127"/>
      <c r="BF30" s="127"/>
      <c r="BG30" s="128">
        <v>0</v>
      </c>
      <c r="BH30" s="127"/>
      <c r="BI30" s="127">
        <v>0</v>
      </c>
      <c r="BJ30" s="128">
        <v>0</v>
      </c>
      <c r="BK30" s="127"/>
      <c r="BL30" s="127">
        <v>0</v>
      </c>
      <c r="BM30" s="127">
        <v>0</v>
      </c>
      <c r="BN30" s="127"/>
      <c r="BO30" s="127"/>
      <c r="BP30" s="127">
        <v>0</v>
      </c>
      <c r="BQ30" s="127"/>
      <c r="BR30" s="127">
        <v>0</v>
      </c>
      <c r="BS30" s="127">
        <v>0</v>
      </c>
      <c r="BT30" s="127"/>
      <c r="BU30" s="127">
        <v>0</v>
      </c>
      <c r="BV30" s="127">
        <v>0</v>
      </c>
      <c r="BW30" s="127"/>
      <c r="BX30" s="127">
        <v>0</v>
      </c>
      <c r="BY30" s="127">
        <v>0</v>
      </c>
      <c r="BZ30" s="127"/>
      <c r="CA30" s="127">
        <v>0</v>
      </c>
      <c r="CB30" s="127">
        <v>0</v>
      </c>
      <c r="CC30" s="127"/>
      <c r="CD30" s="127">
        <v>0</v>
      </c>
      <c r="CE30" s="127">
        <v>0</v>
      </c>
      <c r="CF30" s="127"/>
      <c r="CG30" s="127"/>
      <c r="CH30" s="127">
        <v>0</v>
      </c>
      <c r="CI30" s="127"/>
      <c r="CJ30" s="127"/>
      <c r="CK30" s="127">
        <v>0</v>
      </c>
      <c r="CL30" s="127"/>
      <c r="CM30" s="127"/>
      <c r="CN30" s="127">
        <v>0</v>
      </c>
      <c r="CO30" s="127"/>
      <c r="CP30" s="127"/>
      <c r="CQ30" s="128">
        <v>0</v>
      </c>
      <c r="CR30" s="127"/>
      <c r="CS30" s="127">
        <v>0</v>
      </c>
      <c r="CT30" s="128">
        <v>0</v>
      </c>
      <c r="CU30" s="127"/>
      <c r="CV30" s="127">
        <v>0</v>
      </c>
      <c r="CW30" s="127">
        <v>0</v>
      </c>
      <c r="CX30" s="127"/>
      <c r="CY30" s="127">
        <v>0</v>
      </c>
      <c r="CZ30" s="127">
        <v>0</v>
      </c>
      <c r="DA30" s="127"/>
      <c r="DB30" s="127">
        <v>0</v>
      </c>
      <c r="DC30" s="127">
        <v>0</v>
      </c>
      <c r="DD30" s="127"/>
      <c r="DE30" s="127">
        <v>0</v>
      </c>
      <c r="DF30" s="127">
        <v>0</v>
      </c>
      <c r="DG30" s="127"/>
      <c r="DH30" s="127">
        <v>0</v>
      </c>
      <c r="DI30" s="127">
        <v>0</v>
      </c>
      <c r="DJ30" s="127"/>
      <c r="DK30" s="127">
        <v>0</v>
      </c>
      <c r="DL30" s="127">
        <v>0</v>
      </c>
      <c r="DM30" s="127"/>
      <c r="DN30" s="127">
        <v>0</v>
      </c>
      <c r="DO30" s="127">
        <v>0</v>
      </c>
      <c r="DP30" s="127"/>
      <c r="DQ30" s="127"/>
      <c r="DR30" s="127">
        <v>0</v>
      </c>
      <c r="DS30" s="127"/>
      <c r="DT30" s="127"/>
      <c r="DU30" s="127">
        <v>0</v>
      </c>
      <c r="DV30" s="127"/>
      <c r="DW30" s="127"/>
      <c r="DX30" s="127">
        <v>0</v>
      </c>
      <c r="DY30" s="127"/>
      <c r="DZ30" s="127"/>
      <c r="EA30" s="127"/>
      <c r="EB30" s="127"/>
      <c r="EC30" s="125">
        <v>0</v>
      </c>
      <c r="ED30" s="125"/>
      <c r="EE30" s="125"/>
      <c r="EF30" s="125">
        <v>0</v>
      </c>
      <c r="EG30" s="125"/>
      <c r="EH30" s="125"/>
      <c r="EI30" s="125">
        <v>0</v>
      </c>
      <c r="EJ30" s="125"/>
      <c r="EK30" s="125"/>
      <c r="EL30" s="125">
        <v>0</v>
      </c>
      <c r="EM30" s="125"/>
      <c r="EN30" s="125"/>
      <c r="EO30" s="125">
        <v>0</v>
      </c>
      <c r="EP30" s="125"/>
      <c r="EQ30" s="125"/>
      <c r="ER30" s="125">
        <v>0</v>
      </c>
      <c r="ES30" s="125"/>
      <c r="ET30" s="125"/>
      <c r="EU30" s="125">
        <v>0</v>
      </c>
      <c r="EV30" s="125"/>
      <c r="EW30" s="125"/>
      <c r="EX30" s="125">
        <v>0</v>
      </c>
      <c r="EY30" s="125"/>
      <c r="EZ30" s="125"/>
      <c r="FA30" s="125"/>
      <c r="FB30" s="125"/>
      <c r="FC30" s="125"/>
      <c r="FD30" s="125"/>
      <c r="FE30" s="125"/>
      <c r="FF30" s="125"/>
      <c r="FG30" s="125"/>
      <c r="FH30" s="125"/>
      <c r="FI30" s="125"/>
      <c r="FJ30" s="125"/>
      <c r="FK30" s="125">
        <v>0</v>
      </c>
      <c r="FL30" s="125"/>
      <c r="FM30" s="125">
        <v>656.52</v>
      </c>
      <c r="FN30" s="125"/>
      <c r="FO30" s="125"/>
      <c r="FP30" s="125">
        <v>30574.61</v>
      </c>
      <c r="FQ30" s="125"/>
      <c r="FR30" s="125"/>
      <c r="FS30" s="125">
        <v>106963.75</v>
      </c>
      <c r="FT30" s="125"/>
      <c r="FU30" s="125"/>
      <c r="FV30" s="125">
        <v>656.52</v>
      </c>
      <c r="FW30" s="125"/>
      <c r="FX30" s="125"/>
      <c r="FY30" s="125">
        <v>0</v>
      </c>
      <c r="FZ30" s="125"/>
      <c r="GA30" s="125"/>
      <c r="GB30" s="125">
        <v>0</v>
      </c>
      <c r="GC30" s="125"/>
      <c r="GD30" s="125"/>
      <c r="GE30" s="125">
        <v>0</v>
      </c>
      <c r="GF30" s="125"/>
      <c r="GG30" s="125"/>
      <c r="GH30" s="125">
        <v>0</v>
      </c>
      <c r="GI30" s="125"/>
      <c r="GJ30" s="125"/>
      <c r="GK30" s="125"/>
      <c r="GL30" s="125"/>
      <c r="GM30" s="125"/>
      <c r="GN30" s="125"/>
      <c r="GO30" s="125"/>
      <c r="GP30" s="125"/>
      <c r="GQ30" s="125"/>
      <c r="GR30" s="125"/>
      <c r="GS30" s="125"/>
      <c r="GT30" s="125"/>
      <c r="GU30" s="10">
        <f t="shared" si="7"/>
        <v>0</v>
      </c>
      <c r="GV30" s="10">
        <f t="shared" si="8"/>
        <v>0</v>
      </c>
      <c r="GW30" s="10">
        <f t="shared" si="9"/>
        <v>0</v>
      </c>
      <c r="GX30" s="10">
        <f t="shared" si="10"/>
        <v>0</v>
      </c>
      <c r="GY30" s="10">
        <f t="shared" si="11"/>
        <v>0</v>
      </c>
      <c r="GZ30" s="10">
        <f t="shared" si="12"/>
        <v>0</v>
      </c>
      <c r="HA30" s="10">
        <f t="shared" si="13"/>
        <v>0</v>
      </c>
      <c r="HB30" s="10">
        <f t="shared" si="14"/>
        <v>0</v>
      </c>
      <c r="HC30" s="10">
        <f t="shared" si="15"/>
        <v>138851.4</v>
      </c>
      <c r="HD30" s="54">
        <f t="shared" si="16"/>
        <v>0</v>
      </c>
      <c r="HE30" s="54">
        <v>40100597.670000009</v>
      </c>
      <c r="HF30" s="54">
        <v>18648</v>
      </c>
      <c r="HG30" s="55"/>
      <c r="HH30" s="55" t="s">
        <v>1993</v>
      </c>
      <c r="HI30" s="21"/>
    </row>
    <row r="31" spans="1:217" hidden="1">
      <c r="A31" s="5">
        <v>2</v>
      </c>
      <c r="B31" s="6">
        <v>29</v>
      </c>
      <c r="C31" s="7">
        <v>128</v>
      </c>
      <c r="D31" s="8" t="s">
        <v>37</v>
      </c>
      <c r="E31" s="9"/>
      <c r="F31" s="9">
        <f t="shared" si="17"/>
        <v>0</v>
      </c>
      <c r="G31" s="96"/>
      <c r="H31" s="96"/>
      <c r="I31" s="96"/>
      <c r="J31" s="89">
        <f>19657109.075+111549032</f>
        <v>131206141.075</v>
      </c>
      <c r="K31" s="9" t="s">
        <v>2115</v>
      </c>
      <c r="L31" s="9">
        <f t="shared" si="3"/>
        <v>0</v>
      </c>
      <c r="M31" s="9">
        <f t="shared" si="4"/>
        <v>-131206141.075</v>
      </c>
      <c r="N31" s="18">
        <v>0</v>
      </c>
      <c r="O31" s="18">
        <v>0</v>
      </c>
      <c r="P31" s="18">
        <f t="shared" si="18"/>
        <v>0</v>
      </c>
      <c r="Q31" s="18">
        <f t="shared" si="1"/>
        <v>0</v>
      </c>
      <c r="R31" s="18">
        <v>0</v>
      </c>
      <c r="S31" s="18">
        <v>0</v>
      </c>
      <c r="T31" s="18">
        <f t="shared" si="5"/>
        <v>0</v>
      </c>
      <c r="U31" s="18">
        <f t="shared" si="6"/>
        <v>0</v>
      </c>
      <c r="V31" s="18">
        <f t="shared" si="2"/>
        <v>0</v>
      </c>
      <c r="W31" s="125">
        <v>0</v>
      </c>
      <c r="X31" s="125"/>
      <c r="Y31" s="125">
        <v>0</v>
      </c>
      <c r="Z31" s="125"/>
      <c r="AA31" s="125"/>
      <c r="AB31" s="125">
        <v>0</v>
      </c>
      <c r="AC31" s="125"/>
      <c r="AD31" s="125"/>
      <c r="AE31" s="125">
        <v>0</v>
      </c>
      <c r="AF31" s="125"/>
      <c r="AG31" s="125"/>
      <c r="AH31" s="125">
        <v>0</v>
      </c>
      <c r="AI31" s="125"/>
      <c r="AJ31" s="125"/>
      <c r="AK31" s="125">
        <v>0</v>
      </c>
      <c r="AL31" s="125"/>
      <c r="AM31" s="125"/>
      <c r="AN31" s="125">
        <v>0</v>
      </c>
      <c r="AO31" s="125"/>
      <c r="AP31" s="125"/>
      <c r="AQ31" s="125">
        <v>0</v>
      </c>
      <c r="AR31" s="125"/>
      <c r="AS31" s="125"/>
      <c r="AT31" s="125">
        <v>0</v>
      </c>
      <c r="AU31" s="126"/>
      <c r="AV31" s="126"/>
      <c r="AW31" s="125"/>
      <c r="AX31" s="126"/>
      <c r="AY31" s="126"/>
      <c r="AZ31" s="125"/>
      <c r="BA31" s="126"/>
      <c r="BB31" s="127"/>
      <c r="BC31" s="127"/>
      <c r="BD31" s="128"/>
      <c r="BE31" s="127"/>
      <c r="BF31" s="127"/>
      <c r="BG31" s="128">
        <v>0</v>
      </c>
      <c r="BH31" s="127"/>
      <c r="BI31" s="127">
        <v>0</v>
      </c>
      <c r="BJ31" s="128">
        <v>0</v>
      </c>
      <c r="BK31" s="127"/>
      <c r="BL31" s="127">
        <v>0</v>
      </c>
      <c r="BM31" s="127">
        <v>0</v>
      </c>
      <c r="BN31" s="127"/>
      <c r="BO31" s="127"/>
      <c r="BP31" s="127">
        <v>0</v>
      </c>
      <c r="BQ31" s="127"/>
      <c r="BR31" s="127">
        <v>0</v>
      </c>
      <c r="BS31" s="127">
        <v>0</v>
      </c>
      <c r="BT31" s="127"/>
      <c r="BU31" s="127">
        <v>0</v>
      </c>
      <c r="BV31" s="127">
        <v>0</v>
      </c>
      <c r="BW31" s="127"/>
      <c r="BX31" s="127">
        <v>0</v>
      </c>
      <c r="BY31" s="127">
        <v>0</v>
      </c>
      <c r="BZ31" s="127"/>
      <c r="CA31" s="127">
        <v>0</v>
      </c>
      <c r="CB31" s="127">
        <v>0</v>
      </c>
      <c r="CC31" s="127"/>
      <c r="CD31" s="127">
        <v>0</v>
      </c>
      <c r="CE31" s="127">
        <v>0</v>
      </c>
      <c r="CF31" s="127"/>
      <c r="CG31" s="127"/>
      <c r="CH31" s="127">
        <v>0</v>
      </c>
      <c r="CI31" s="127"/>
      <c r="CJ31" s="127"/>
      <c r="CK31" s="127">
        <v>0</v>
      </c>
      <c r="CL31" s="127"/>
      <c r="CM31" s="127"/>
      <c r="CN31" s="127">
        <v>0</v>
      </c>
      <c r="CO31" s="127"/>
      <c r="CP31" s="127"/>
      <c r="CQ31" s="128">
        <v>0</v>
      </c>
      <c r="CR31" s="127"/>
      <c r="CS31" s="127">
        <v>0</v>
      </c>
      <c r="CT31" s="128">
        <v>0</v>
      </c>
      <c r="CU31" s="127"/>
      <c r="CV31" s="127">
        <v>0</v>
      </c>
      <c r="CW31" s="127">
        <v>0</v>
      </c>
      <c r="CX31" s="127"/>
      <c r="CY31" s="127">
        <v>0</v>
      </c>
      <c r="CZ31" s="127">
        <v>0</v>
      </c>
      <c r="DA31" s="127"/>
      <c r="DB31" s="127">
        <v>0</v>
      </c>
      <c r="DC31" s="127">
        <v>0</v>
      </c>
      <c r="DD31" s="127"/>
      <c r="DE31" s="127">
        <v>0</v>
      </c>
      <c r="DF31" s="127">
        <v>0</v>
      </c>
      <c r="DG31" s="127"/>
      <c r="DH31" s="127">
        <v>0</v>
      </c>
      <c r="DI31" s="127">
        <v>0</v>
      </c>
      <c r="DJ31" s="127"/>
      <c r="DK31" s="127">
        <v>0</v>
      </c>
      <c r="DL31" s="127">
        <v>0</v>
      </c>
      <c r="DM31" s="127"/>
      <c r="DN31" s="127">
        <v>0</v>
      </c>
      <c r="DO31" s="127">
        <v>0</v>
      </c>
      <c r="DP31" s="127"/>
      <c r="DQ31" s="127"/>
      <c r="DR31" s="127">
        <v>0</v>
      </c>
      <c r="DS31" s="127"/>
      <c r="DT31" s="127"/>
      <c r="DU31" s="127">
        <v>0</v>
      </c>
      <c r="DV31" s="127"/>
      <c r="DW31" s="127"/>
      <c r="DX31" s="127">
        <v>0</v>
      </c>
      <c r="DY31" s="127"/>
      <c r="DZ31" s="127"/>
      <c r="EA31" s="127"/>
      <c r="EB31" s="127"/>
      <c r="EC31" s="125">
        <v>0</v>
      </c>
      <c r="ED31" s="125"/>
      <c r="EE31" s="125"/>
      <c r="EF31" s="125">
        <v>0</v>
      </c>
      <c r="EG31" s="125"/>
      <c r="EH31" s="125"/>
      <c r="EI31" s="125">
        <v>0</v>
      </c>
      <c r="EJ31" s="125"/>
      <c r="EK31" s="125"/>
      <c r="EL31" s="125">
        <v>0</v>
      </c>
      <c r="EM31" s="125"/>
      <c r="EN31" s="125"/>
      <c r="EO31" s="125">
        <v>0</v>
      </c>
      <c r="EP31" s="125"/>
      <c r="EQ31" s="125"/>
      <c r="ER31" s="125">
        <v>0</v>
      </c>
      <c r="ES31" s="125"/>
      <c r="ET31" s="125"/>
      <c r="EU31" s="125">
        <v>0</v>
      </c>
      <c r="EV31" s="125"/>
      <c r="EW31" s="125"/>
      <c r="EX31" s="125">
        <v>0</v>
      </c>
      <c r="EY31" s="125"/>
      <c r="EZ31" s="125"/>
      <c r="FA31" s="125"/>
      <c r="FB31" s="125"/>
      <c r="FC31" s="125"/>
      <c r="FD31" s="125"/>
      <c r="FE31" s="125"/>
      <c r="FF31" s="125"/>
      <c r="FG31" s="125"/>
      <c r="FH31" s="125"/>
      <c r="FI31" s="125"/>
      <c r="FJ31" s="125"/>
      <c r="FK31" s="125">
        <v>0</v>
      </c>
      <c r="FL31" s="125"/>
      <c r="FM31" s="125">
        <v>0</v>
      </c>
      <c r="FN31" s="125"/>
      <c r="FO31" s="125"/>
      <c r="FP31" s="125">
        <v>0</v>
      </c>
      <c r="FQ31" s="125"/>
      <c r="FR31" s="125"/>
      <c r="FS31" s="125">
        <v>158094.99</v>
      </c>
      <c r="FT31" s="125"/>
      <c r="FU31" s="125"/>
      <c r="FV31" s="125">
        <v>0</v>
      </c>
      <c r="FW31" s="125"/>
      <c r="FX31" s="125"/>
      <c r="FY31" s="125">
        <v>0</v>
      </c>
      <c r="FZ31" s="125"/>
      <c r="GA31" s="125"/>
      <c r="GB31" s="125">
        <v>0</v>
      </c>
      <c r="GC31" s="125"/>
      <c r="GD31" s="125"/>
      <c r="GE31" s="125">
        <v>0</v>
      </c>
      <c r="GF31" s="125"/>
      <c r="GG31" s="125"/>
      <c r="GH31" s="125">
        <v>0</v>
      </c>
      <c r="GI31" s="125"/>
      <c r="GJ31" s="125"/>
      <c r="GK31" s="125"/>
      <c r="GL31" s="125"/>
      <c r="GM31" s="125"/>
      <c r="GN31" s="125"/>
      <c r="GO31" s="125"/>
      <c r="GP31" s="125"/>
      <c r="GQ31" s="125"/>
      <c r="GR31" s="125"/>
      <c r="GS31" s="125"/>
      <c r="GT31" s="125"/>
      <c r="GU31" s="10">
        <f t="shared" si="7"/>
        <v>0</v>
      </c>
      <c r="GV31" s="10">
        <f t="shared" si="8"/>
        <v>0</v>
      </c>
      <c r="GW31" s="10">
        <f t="shared" si="9"/>
        <v>0</v>
      </c>
      <c r="GX31" s="10">
        <f t="shared" si="10"/>
        <v>0</v>
      </c>
      <c r="GY31" s="10">
        <f t="shared" si="11"/>
        <v>0</v>
      </c>
      <c r="GZ31" s="10">
        <f t="shared" si="12"/>
        <v>0</v>
      </c>
      <c r="HA31" s="10">
        <f t="shared" si="13"/>
        <v>0</v>
      </c>
      <c r="HB31" s="10">
        <f t="shared" si="14"/>
        <v>0</v>
      </c>
      <c r="HC31" s="10">
        <f t="shared" si="15"/>
        <v>158094.99</v>
      </c>
      <c r="HD31" s="54">
        <f t="shared" si="16"/>
        <v>0</v>
      </c>
      <c r="HE31" s="54">
        <v>38496566.920000017</v>
      </c>
      <c r="HF31" s="54">
        <v>0</v>
      </c>
      <c r="HG31" s="55" t="s">
        <v>1996</v>
      </c>
      <c r="HH31" s="55" t="s">
        <v>1992</v>
      </c>
      <c r="HI31" s="21"/>
    </row>
    <row r="32" spans="1:217" hidden="1">
      <c r="A32" s="5">
        <v>2</v>
      </c>
      <c r="B32" s="6">
        <v>30</v>
      </c>
      <c r="C32" s="7">
        <v>129</v>
      </c>
      <c r="D32" s="134" t="s">
        <v>38</v>
      </c>
      <c r="E32" s="13">
        <v>93910355</v>
      </c>
      <c r="F32" s="9">
        <f t="shared" si="17"/>
        <v>93910355</v>
      </c>
      <c r="G32" s="96"/>
      <c r="H32" s="96"/>
      <c r="I32" s="96"/>
      <c r="J32" s="89">
        <v>92153726</v>
      </c>
      <c r="K32" s="9" t="s">
        <v>2115</v>
      </c>
      <c r="L32" s="9">
        <f t="shared" si="3"/>
        <v>0</v>
      </c>
      <c r="M32" s="9">
        <f t="shared" si="4"/>
        <v>1756629</v>
      </c>
      <c r="N32" s="18">
        <v>93910355</v>
      </c>
      <c r="O32" s="18">
        <v>0</v>
      </c>
      <c r="P32" s="18">
        <f t="shared" si="18"/>
        <v>0</v>
      </c>
      <c r="Q32" s="18">
        <f t="shared" si="1"/>
        <v>0</v>
      </c>
      <c r="R32" s="18">
        <v>84495793.145999998</v>
      </c>
      <c r="S32" s="18">
        <v>70495793.145999998</v>
      </c>
      <c r="T32" s="18">
        <f t="shared" si="5"/>
        <v>14000000</v>
      </c>
      <c r="U32" s="18">
        <f t="shared" si="6"/>
        <v>0</v>
      </c>
      <c r="V32" s="18">
        <f t="shared" si="2"/>
        <v>14000000</v>
      </c>
      <c r="W32" s="125">
        <v>0</v>
      </c>
      <c r="X32" s="125"/>
      <c r="Y32" s="125">
        <v>0</v>
      </c>
      <c r="Z32" s="125"/>
      <c r="AA32" s="125"/>
      <c r="AB32" s="125">
        <v>0</v>
      </c>
      <c r="AC32" s="125"/>
      <c r="AD32" s="125"/>
      <c r="AE32" s="125">
        <v>0</v>
      </c>
      <c r="AF32" s="125"/>
      <c r="AG32" s="125"/>
      <c r="AH32" s="125">
        <v>0</v>
      </c>
      <c r="AI32" s="125"/>
      <c r="AJ32" s="125"/>
      <c r="AK32" s="125">
        <v>0</v>
      </c>
      <c r="AL32" s="125"/>
      <c r="AM32" s="125"/>
      <c r="AN32" s="125">
        <v>0</v>
      </c>
      <c r="AO32" s="125"/>
      <c r="AP32" s="125"/>
      <c r="AQ32" s="125">
        <v>0</v>
      </c>
      <c r="AR32" s="125"/>
      <c r="AS32" s="125"/>
      <c r="AT32" s="125">
        <v>0</v>
      </c>
      <c r="AU32" s="126"/>
      <c r="AV32" s="126"/>
      <c r="AW32" s="125"/>
      <c r="AX32" s="126"/>
      <c r="AY32" s="126"/>
      <c r="AZ32" s="125"/>
      <c r="BA32" s="126"/>
      <c r="BB32" s="127"/>
      <c r="BC32" s="127"/>
      <c r="BD32" s="128"/>
      <c r="BE32" s="127"/>
      <c r="BF32" s="127"/>
      <c r="BG32" s="128">
        <v>0</v>
      </c>
      <c r="BH32" s="127"/>
      <c r="BI32" s="127">
        <v>0</v>
      </c>
      <c r="BJ32" s="128">
        <v>0</v>
      </c>
      <c r="BK32" s="127"/>
      <c r="BL32" s="127">
        <v>0</v>
      </c>
      <c r="BM32" s="127">
        <v>0</v>
      </c>
      <c r="BN32" s="127"/>
      <c r="BO32" s="127">
        <v>0</v>
      </c>
      <c r="BP32" s="127">
        <v>0</v>
      </c>
      <c r="BQ32" s="127"/>
      <c r="BR32" s="127">
        <v>0</v>
      </c>
      <c r="BS32" s="127">
        <v>0</v>
      </c>
      <c r="BT32" s="127"/>
      <c r="BU32" s="127">
        <v>0</v>
      </c>
      <c r="BV32" s="127">
        <v>0</v>
      </c>
      <c r="BW32" s="127"/>
      <c r="BX32" s="127">
        <v>0</v>
      </c>
      <c r="BY32" s="127">
        <v>0</v>
      </c>
      <c r="BZ32" s="127"/>
      <c r="CA32" s="127">
        <v>0</v>
      </c>
      <c r="CB32" s="127">
        <v>0</v>
      </c>
      <c r="CC32" s="127"/>
      <c r="CD32" s="127">
        <v>0</v>
      </c>
      <c r="CE32" s="127">
        <v>0</v>
      </c>
      <c r="CF32" s="127"/>
      <c r="CG32" s="127"/>
      <c r="CH32" s="127">
        <v>0</v>
      </c>
      <c r="CI32" s="127"/>
      <c r="CJ32" s="127"/>
      <c r="CK32" s="127">
        <v>0</v>
      </c>
      <c r="CL32" s="127"/>
      <c r="CM32" s="127"/>
      <c r="CN32" s="127">
        <v>0</v>
      </c>
      <c r="CO32" s="127"/>
      <c r="CP32" s="127"/>
      <c r="CQ32" s="128">
        <v>0</v>
      </c>
      <c r="CR32" s="127"/>
      <c r="CS32" s="127">
        <v>0</v>
      </c>
      <c r="CT32" s="128">
        <v>0</v>
      </c>
      <c r="CU32" s="127"/>
      <c r="CV32" s="127">
        <v>0</v>
      </c>
      <c r="CW32" s="127">
        <v>0</v>
      </c>
      <c r="CX32" s="127"/>
      <c r="CY32" s="127">
        <v>0</v>
      </c>
      <c r="CZ32" s="127">
        <v>0</v>
      </c>
      <c r="DA32" s="127"/>
      <c r="DB32" s="127">
        <v>0</v>
      </c>
      <c r="DC32" s="127">
        <v>0</v>
      </c>
      <c r="DD32" s="127"/>
      <c r="DE32" s="127">
        <v>0</v>
      </c>
      <c r="DF32" s="127">
        <v>0</v>
      </c>
      <c r="DG32" s="127"/>
      <c r="DH32" s="127">
        <v>0</v>
      </c>
      <c r="DI32" s="127">
        <v>0</v>
      </c>
      <c r="DJ32" s="127"/>
      <c r="DK32" s="127">
        <v>0</v>
      </c>
      <c r="DL32" s="127">
        <v>0</v>
      </c>
      <c r="DM32" s="127"/>
      <c r="DN32" s="127">
        <v>0</v>
      </c>
      <c r="DO32" s="127">
        <v>0</v>
      </c>
      <c r="DP32" s="127"/>
      <c r="DQ32" s="127"/>
      <c r="DR32" s="127">
        <v>0</v>
      </c>
      <c r="DS32" s="127"/>
      <c r="DT32" s="127"/>
      <c r="DU32" s="127">
        <v>0</v>
      </c>
      <c r="DV32" s="127"/>
      <c r="DW32" s="127"/>
      <c r="DX32" s="127">
        <v>0</v>
      </c>
      <c r="DY32" s="127"/>
      <c r="DZ32" s="127"/>
      <c r="EA32" s="127"/>
      <c r="EB32" s="127"/>
      <c r="EC32" s="125">
        <v>0</v>
      </c>
      <c r="ED32" s="125"/>
      <c r="EE32" s="125"/>
      <c r="EF32" s="125">
        <v>0</v>
      </c>
      <c r="EG32" s="125"/>
      <c r="EH32" s="125"/>
      <c r="EI32" s="125">
        <v>0</v>
      </c>
      <c r="EJ32" s="125"/>
      <c r="EK32" s="125"/>
      <c r="EL32" s="125">
        <v>0</v>
      </c>
      <c r="EM32" s="125"/>
      <c r="EN32" s="125"/>
      <c r="EO32" s="125">
        <v>0</v>
      </c>
      <c r="EP32" s="125"/>
      <c r="EQ32" s="125"/>
      <c r="ER32" s="125">
        <v>0</v>
      </c>
      <c r="ES32" s="125"/>
      <c r="ET32" s="125"/>
      <c r="EU32" s="125">
        <v>0</v>
      </c>
      <c r="EV32" s="125"/>
      <c r="EW32" s="125"/>
      <c r="EX32" s="125">
        <v>0</v>
      </c>
      <c r="EY32" s="125"/>
      <c r="EZ32" s="125"/>
      <c r="FA32" s="125"/>
      <c r="FB32" s="125"/>
      <c r="FC32" s="125"/>
      <c r="FD32" s="125"/>
      <c r="FE32" s="125"/>
      <c r="FF32" s="125"/>
      <c r="FG32" s="125"/>
      <c r="FH32" s="125"/>
      <c r="FI32" s="125"/>
      <c r="FJ32" s="125"/>
      <c r="FK32" s="125">
        <v>0</v>
      </c>
      <c r="FL32" s="125"/>
      <c r="FM32" s="125">
        <v>0</v>
      </c>
      <c r="FN32" s="125"/>
      <c r="FO32" s="125"/>
      <c r="FP32" s="125">
        <v>495.92</v>
      </c>
      <c r="FQ32" s="125"/>
      <c r="FR32" s="125"/>
      <c r="FS32" s="125">
        <v>233235</v>
      </c>
      <c r="FT32" s="125"/>
      <c r="FU32" s="125"/>
      <c r="FV32" s="125">
        <v>40</v>
      </c>
      <c r="FW32" s="125"/>
      <c r="FX32" s="125"/>
      <c r="FY32" s="125">
        <v>0</v>
      </c>
      <c r="FZ32" s="125"/>
      <c r="GA32" s="125"/>
      <c r="GB32" s="125">
        <v>0</v>
      </c>
      <c r="GC32" s="125"/>
      <c r="GD32" s="125"/>
      <c r="GE32" s="125">
        <v>0</v>
      </c>
      <c r="GF32" s="125"/>
      <c r="GG32" s="125"/>
      <c r="GH32" s="125">
        <v>15030</v>
      </c>
      <c r="GI32" s="125"/>
      <c r="GJ32" s="125"/>
      <c r="GK32" s="125"/>
      <c r="GL32" s="125"/>
      <c r="GM32" s="125"/>
      <c r="GN32" s="125"/>
      <c r="GO32" s="125"/>
      <c r="GP32" s="125"/>
      <c r="GQ32" s="125"/>
      <c r="GR32" s="125"/>
      <c r="GS32" s="125"/>
      <c r="GT32" s="125"/>
      <c r="GU32" s="10">
        <f t="shared" si="7"/>
        <v>0</v>
      </c>
      <c r="GV32" s="10">
        <f t="shared" si="8"/>
        <v>0</v>
      </c>
      <c r="GW32" s="10">
        <f t="shared" si="9"/>
        <v>0</v>
      </c>
      <c r="GX32" s="10">
        <f t="shared" si="10"/>
        <v>0</v>
      </c>
      <c r="GY32" s="10">
        <f t="shared" si="11"/>
        <v>0</v>
      </c>
      <c r="GZ32" s="10">
        <f t="shared" si="12"/>
        <v>0</v>
      </c>
      <c r="HA32" s="10">
        <f t="shared" si="13"/>
        <v>0</v>
      </c>
      <c r="HB32" s="10">
        <f t="shared" si="14"/>
        <v>0</v>
      </c>
      <c r="HC32" s="10">
        <f t="shared" si="15"/>
        <v>248800.92</v>
      </c>
      <c r="HD32" s="54">
        <f t="shared" si="16"/>
        <v>0</v>
      </c>
      <c r="HE32" s="54">
        <v>33237740.93</v>
      </c>
      <c r="HF32" s="54">
        <v>-9725938.1999999993</v>
      </c>
      <c r="HG32" s="55" t="s">
        <v>1996</v>
      </c>
      <c r="HH32" s="55" t="s">
        <v>1997</v>
      </c>
      <c r="HI32" s="21"/>
    </row>
    <row r="33" spans="1:217" hidden="1">
      <c r="A33" s="5">
        <v>2</v>
      </c>
      <c r="B33" s="6">
        <v>31</v>
      </c>
      <c r="C33" s="7">
        <v>131</v>
      </c>
      <c r="D33" s="8" t="s">
        <v>39</v>
      </c>
      <c r="E33" s="13"/>
      <c r="F33" s="9">
        <f t="shared" si="17"/>
        <v>0</v>
      </c>
      <c r="G33" s="96"/>
      <c r="H33" s="96"/>
      <c r="I33" s="96"/>
      <c r="J33" s="89">
        <v>29771049.12616954</v>
      </c>
      <c r="K33" s="9" t="s">
        <v>2115</v>
      </c>
      <c r="L33" s="9">
        <f t="shared" si="3"/>
        <v>0</v>
      </c>
      <c r="M33" s="9">
        <f t="shared" si="4"/>
        <v>-29771049.12616954</v>
      </c>
      <c r="N33" s="18">
        <v>0</v>
      </c>
      <c r="O33" s="18">
        <v>0</v>
      </c>
      <c r="P33" s="18">
        <f t="shared" si="18"/>
        <v>0</v>
      </c>
      <c r="Q33" s="18">
        <f t="shared" si="1"/>
        <v>0</v>
      </c>
      <c r="R33" s="18">
        <v>0</v>
      </c>
      <c r="S33" s="18">
        <v>0</v>
      </c>
      <c r="T33" s="18">
        <f t="shared" si="5"/>
        <v>0</v>
      </c>
      <c r="U33" s="18">
        <f t="shared" si="6"/>
        <v>0</v>
      </c>
      <c r="V33" s="18">
        <f t="shared" si="2"/>
        <v>0</v>
      </c>
      <c r="W33" s="125">
        <v>0</v>
      </c>
      <c r="X33" s="125"/>
      <c r="Y33" s="125">
        <v>0</v>
      </c>
      <c r="Z33" s="125"/>
      <c r="AA33" s="125"/>
      <c r="AB33" s="125">
        <v>0</v>
      </c>
      <c r="AC33" s="125"/>
      <c r="AD33" s="125"/>
      <c r="AE33" s="125">
        <v>0</v>
      </c>
      <c r="AF33" s="125"/>
      <c r="AG33" s="125"/>
      <c r="AH33" s="125">
        <v>0</v>
      </c>
      <c r="AI33" s="125"/>
      <c r="AJ33" s="125"/>
      <c r="AK33" s="125">
        <v>0</v>
      </c>
      <c r="AL33" s="125"/>
      <c r="AM33" s="125"/>
      <c r="AN33" s="125">
        <v>0</v>
      </c>
      <c r="AO33" s="125"/>
      <c r="AP33" s="125"/>
      <c r="AQ33" s="125">
        <v>0</v>
      </c>
      <c r="AR33" s="125"/>
      <c r="AS33" s="125"/>
      <c r="AT33" s="125">
        <v>0</v>
      </c>
      <c r="AU33" s="126"/>
      <c r="AV33" s="126"/>
      <c r="AW33" s="125"/>
      <c r="AX33" s="126"/>
      <c r="AY33" s="126"/>
      <c r="AZ33" s="125"/>
      <c r="BA33" s="126"/>
      <c r="BB33" s="127"/>
      <c r="BC33" s="127"/>
      <c r="BD33" s="128"/>
      <c r="BE33" s="127"/>
      <c r="BF33" s="127"/>
      <c r="BG33" s="128">
        <v>0</v>
      </c>
      <c r="BH33" s="127"/>
      <c r="BI33" s="127">
        <v>0</v>
      </c>
      <c r="BJ33" s="128">
        <v>0</v>
      </c>
      <c r="BK33" s="127"/>
      <c r="BL33" s="127">
        <v>0</v>
      </c>
      <c r="BM33" s="127">
        <v>0</v>
      </c>
      <c r="BN33" s="127"/>
      <c r="BO33" s="127"/>
      <c r="BP33" s="127">
        <v>0</v>
      </c>
      <c r="BQ33" s="127"/>
      <c r="BR33" s="127">
        <v>0</v>
      </c>
      <c r="BS33" s="127">
        <v>0</v>
      </c>
      <c r="BT33" s="127"/>
      <c r="BU33" s="127">
        <v>0</v>
      </c>
      <c r="BV33" s="127">
        <v>0</v>
      </c>
      <c r="BW33" s="127"/>
      <c r="BX33" s="127">
        <v>0</v>
      </c>
      <c r="BY33" s="127">
        <v>0</v>
      </c>
      <c r="BZ33" s="127"/>
      <c r="CA33" s="127">
        <v>0</v>
      </c>
      <c r="CB33" s="127">
        <v>0</v>
      </c>
      <c r="CC33" s="127"/>
      <c r="CD33" s="127">
        <v>0</v>
      </c>
      <c r="CE33" s="127">
        <v>0</v>
      </c>
      <c r="CF33" s="127"/>
      <c r="CG33" s="127"/>
      <c r="CH33" s="127">
        <v>0</v>
      </c>
      <c r="CI33" s="127"/>
      <c r="CJ33" s="127"/>
      <c r="CK33" s="127">
        <v>0</v>
      </c>
      <c r="CL33" s="127"/>
      <c r="CM33" s="127"/>
      <c r="CN33" s="127">
        <v>0</v>
      </c>
      <c r="CO33" s="127"/>
      <c r="CP33" s="127"/>
      <c r="CQ33" s="128">
        <v>0</v>
      </c>
      <c r="CR33" s="127"/>
      <c r="CS33" s="127">
        <v>0</v>
      </c>
      <c r="CT33" s="128">
        <v>0</v>
      </c>
      <c r="CU33" s="127"/>
      <c r="CV33" s="127">
        <v>0</v>
      </c>
      <c r="CW33" s="127">
        <v>0</v>
      </c>
      <c r="CX33" s="127"/>
      <c r="CY33" s="127">
        <v>0</v>
      </c>
      <c r="CZ33" s="127">
        <v>0</v>
      </c>
      <c r="DA33" s="127"/>
      <c r="DB33" s="127">
        <v>0</v>
      </c>
      <c r="DC33" s="127">
        <v>0</v>
      </c>
      <c r="DD33" s="127"/>
      <c r="DE33" s="127">
        <v>0</v>
      </c>
      <c r="DF33" s="127">
        <v>0</v>
      </c>
      <c r="DG33" s="127"/>
      <c r="DH33" s="127">
        <v>0</v>
      </c>
      <c r="DI33" s="127">
        <v>0</v>
      </c>
      <c r="DJ33" s="127"/>
      <c r="DK33" s="127">
        <v>0</v>
      </c>
      <c r="DL33" s="127">
        <v>0</v>
      </c>
      <c r="DM33" s="127"/>
      <c r="DN33" s="127">
        <v>0</v>
      </c>
      <c r="DO33" s="127">
        <v>0</v>
      </c>
      <c r="DP33" s="127"/>
      <c r="DQ33" s="127"/>
      <c r="DR33" s="127">
        <v>0</v>
      </c>
      <c r="DS33" s="127"/>
      <c r="DT33" s="127"/>
      <c r="DU33" s="127">
        <v>0</v>
      </c>
      <c r="DV33" s="127"/>
      <c r="DW33" s="127"/>
      <c r="DX33" s="127">
        <v>0</v>
      </c>
      <c r="DY33" s="127"/>
      <c r="DZ33" s="127"/>
      <c r="EA33" s="127"/>
      <c r="EB33" s="127"/>
      <c r="EC33" s="125">
        <v>0</v>
      </c>
      <c r="ED33" s="125"/>
      <c r="EE33" s="125"/>
      <c r="EF33" s="125">
        <v>0</v>
      </c>
      <c r="EG33" s="125"/>
      <c r="EH33" s="125"/>
      <c r="EI33" s="125">
        <v>0</v>
      </c>
      <c r="EJ33" s="125"/>
      <c r="EK33" s="125"/>
      <c r="EL33" s="125">
        <v>0</v>
      </c>
      <c r="EM33" s="125"/>
      <c r="EN33" s="125"/>
      <c r="EO33" s="125">
        <v>0</v>
      </c>
      <c r="EP33" s="125"/>
      <c r="EQ33" s="125"/>
      <c r="ER33" s="125">
        <v>0</v>
      </c>
      <c r="ES33" s="125"/>
      <c r="ET33" s="125"/>
      <c r="EU33" s="125">
        <v>0</v>
      </c>
      <c r="EV33" s="125"/>
      <c r="EW33" s="125"/>
      <c r="EX33" s="125">
        <v>0</v>
      </c>
      <c r="EY33" s="125"/>
      <c r="EZ33" s="125"/>
      <c r="FA33" s="125"/>
      <c r="FB33" s="125"/>
      <c r="FC33" s="125"/>
      <c r="FD33" s="125"/>
      <c r="FE33" s="125"/>
      <c r="FF33" s="125"/>
      <c r="FG33" s="125"/>
      <c r="FH33" s="125"/>
      <c r="FI33" s="125"/>
      <c r="FJ33" s="125"/>
      <c r="FK33" s="125">
        <v>0</v>
      </c>
      <c r="FL33" s="125"/>
      <c r="FM33" s="125">
        <v>0</v>
      </c>
      <c r="FN33" s="125"/>
      <c r="FO33" s="125"/>
      <c r="FP33" s="125">
        <v>0</v>
      </c>
      <c r="FQ33" s="125"/>
      <c r="FR33" s="125"/>
      <c r="FS33" s="125">
        <v>0</v>
      </c>
      <c r="FT33" s="125"/>
      <c r="FU33" s="125"/>
      <c r="FV33" s="125">
        <v>0</v>
      </c>
      <c r="FW33" s="125"/>
      <c r="FX33" s="125"/>
      <c r="FY33" s="125">
        <v>0</v>
      </c>
      <c r="FZ33" s="125"/>
      <c r="GA33" s="125"/>
      <c r="GB33" s="125">
        <v>0</v>
      </c>
      <c r="GC33" s="125"/>
      <c r="GD33" s="125"/>
      <c r="GE33" s="125">
        <v>0</v>
      </c>
      <c r="GF33" s="125"/>
      <c r="GG33" s="125"/>
      <c r="GH33" s="125">
        <v>0</v>
      </c>
      <c r="GI33" s="125"/>
      <c r="GJ33" s="125"/>
      <c r="GK33" s="125"/>
      <c r="GL33" s="125"/>
      <c r="GM33" s="125"/>
      <c r="GN33" s="125"/>
      <c r="GO33" s="125"/>
      <c r="GP33" s="125"/>
      <c r="GQ33" s="125"/>
      <c r="GR33" s="125"/>
      <c r="GS33" s="125"/>
      <c r="GT33" s="125"/>
      <c r="GU33" s="10">
        <f t="shared" si="7"/>
        <v>0</v>
      </c>
      <c r="GV33" s="10">
        <f t="shared" si="8"/>
        <v>0</v>
      </c>
      <c r="GW33" s="10">
        <f t="shared" si="9"/>
        <v>0</v>
      </c>
      <c r="GX33" s="10">
        <f t="shared" si="10"/>
        <v>0</v>
      </c>
      <c r="GY33" s="10">
        <f t="shared" si="11"/>
        <v>0</v>
      </c>
      <c r="GZ33" s="10">
        <f t="shared" si="12"/>
        <v>0</v>
      </c>
      <c r="HA33" s="10">
        <f t="shared" si="13"/>
        <v>0</v>
      </c>
      <c r="HB33" s="10">
        <f t="shared" si="14"/>
        <v>0</v>
      </c>
      <c r="HC33" s="10">
        <f t="shared" si="15"/>
        <v>0</v>
      </c>
      <c r="HD33" s="54">
        <f t="shared" si="16"/>
        <v>0</v>
      </c>
      <c r="HE33" s="54">
        <v>21600714.410000004</v>
      </c>
      <c r="HF33" s="54">
        <v>190.62</v>
      </c>
      <c r="HG33" s="55"/>
      <c r="HH33" s="55" t="s">
        <v>2058</v>
      </c>
      <c r="HI33" s="21"/>
    </row>
    <row r="34" spans="1:217" hidden="1">
      <c r="A34" s="5">
        <v>2</v>
      </c>
      <c r="B34" s="6">
        <v>32</v>
      </c>
      <c r="C34" s="7">
        <v>135</v>
      </c>
      <c r="D34" s="8" t="s">
        <v>40</v>
      </c>
      <c r="E34" s="13"/>
      <c r="F34" s="9">
        <f t="shared" si="17"/>
        <v>0</v>
      </c>
      <c r="G34" s="96"/>
      <c r="H34" s="96"/>
      <c r="I34" s="96"/>
      <c r="J34" s="89">
        <v>98586988.909999996</v>
      </c>
      <c r="K34" s="9" t="s">
        <v>2115</v>
      </c>
      <c r="L34" s="9">
        <f t="shared" si="3"/>
        <v>0</v>
      </c>
      <c r="M34" s="9">
        <f t="shared" si="4"/>
        <v>-98586988.909999996</v>
      </c>
      <c r="N34" s="18">
        <v>0</v>
      </c>
      <c r="O34" s="18">
        <v>0</v>
      </c>
      <c r="P34" s="18">
        <f t="shared" si="18"/>
        <v>0</v>
      </c>
      <c r="Q34" s="18">
        <f t="shared" si="1"/>
        <v>0</v>
      </c>
      <c r="R34" s="18">
        <v>0</v>
      </c>
      <c r="S34" s="18">
        <v>0</v>
      </c>
      <c r="T34" s="18">
        <f t="shared" si="5"/>
        <v>0</v>
      </c>
      <c r="U34" s="18">
        <f t="shared" si="6"/>
        <v>0</v>
      </c>
      <c r="V34" s="18">
        <f t="shared" si="2"/>
        <v>0</v>
      </c>
      <c r="W34" s="125">
        <v>0</v>
      </c>
      <c r="X34" s="125"/>
      <c r="Y34" s="125">
        <v>0</v>
      </c>
      <c r="Z34" s="125"/>
      <c r="AA34" s="125"/>
      <c r="AB34" s="125">
        <v>0</v>
      </c>
      <c r="AC34" s="125"/>
      <c r="AD34" s="125"/>
      <c r="AE34" s="125">
        <v>0</v>
      </c>
      <c r="AF34" s="125"/>
      <c r="AG34" s="125"/>
      <c r="AH34" s="125">
        <v>0</v>
      </c>
      <c r="AI34" s="125"/>
      <c r="AJ34" s="125"/>
      <c r="AK34" s="125">
        <v>0</v>
      </c>
      <c r="AL34" s="125"/>
      <c r="AM34" s="125"/>
      <c r="AN34" s="125">
        <v>0</v>
      </c>
      <c r="AO34" s="125"/>
      <c r="AP34" s="125"/>
      <c r="AQ34" s="125">
        <v>0</v>
      </c>
      <c r="AR34" s="125"/>
      <c r="AS34" s="125"/>
      <c r="AT34" s="125">
        <v>0</v>
      </c>
      <c r="AU34" s="126"/>
      <c r="AV34" s="126"/>
      <c r="AW34" s="125"/>
      <c r="AX34" s="126"/>
      <c r="AY34" s="126"/>
      <c r="AZ34" s="125"/>
      <c r="BA34" s="126"/>
      <c r="BB34" s="127"/>
      <c r="BC34" s="127"/>
      <c r="BD34" s="128"/>
      <c r="BE34" s="127"/>
      <c r="BF34" s="127"/>
      <c r="BG34" s="128">
        <v>0</v>
      </c>
      <c r="BH34" s="127"/>
      <c r="BI34" s="127">
        <v>0</v>
      </c>
      <c r="BJ34" s="128">
        <v>0</v>
      </c>
      <c r="BK34" s="127"/>
      <c r="BL34" s="127">
        <v>0</v>
      </c>
      <c r="BM34" s="127">
        <v>0</v>
      </c>
      <c r="BN34" s="127"/>
      <c r="BO34" s="127"/>
      <c r="BP34" s="127">
        <v>0</v>
      </c>
      <c r="BQ34" s="127"/>
      <c r="BR34" s="127">
        <v>0</v>
      </c>
      <c r="BS34" s="127">
        <v>0</v>
      </c>
      <c r="BT34" s="127"/>
      <c r="BU34" s="127">
        <v>0</v>
      </c>
      <c r="BV34" s="127">
        <v>0</v>
      </c>
      <c r="BW34" s="127"/>
      <c r="BX34" s="127">
        <v>0</v>
      </c>
      <c r="BY34" s="127">
        <v>0</v>
      </c>
      <c r="BZ34" s="127"/>
      <c r="CA34" s="127">
        <v>0</v>
      </c>
      <c r="CB34" s="127">
        <v>0</v>
      </c>
      <c r="CC34" s="127"/>
      <c r="CD34" s="127">
        <v>0</v>
      </c>
      <c r="CE34" s="127">
        <v>0</v>
      </c>
      <c r="CF34" s="127"/>
      <c r="CG34" s="127"/>
      <c r="CH34" s="127">
        <v>0</v>
      </c>
      <c r="CI34" s="127"/>
      <c r="CJ34" s="127"/>
      <c r="CK34" s="127">
        <v>0</v>
      </c>
      <c r="CL34" s="127"/>
      <c r="CM34" s="127"/>
      <c r="CN34" s="127">
        <v>0</v>
      </c>
      <c r="CO34" s="127"/>
      <c r="CP34" s="127"/>
      <c r="CQ34" s="128">
        <v>0</v>
      </c>
      <c r="CR34" s="127"/>
      <c r="CS34" s="127">
        <v>0</v>
      </c>
      <c r="CT34" s="128">
        <v>0</v>
      </c>
      <c r="CU34" s="127"/>
      <c r="CV34" s="127">
        <v>0</v>
      </c>
      <c r="CW34" s="127">
        <v>0</v>
      </c>
      <c r="CX34" s="127"/>
      <c r="CY34" s="127">
        <v>0</v>
      </c>
      <c r="CZ34" s="127">
        <v>0</v>
      </c>
      <c r="DA34" s="127"/>
      <c r="DB34" s="127">
        <v>0</v>
      </c>
      <c r="DC34" s="127">
        <v>0</v>
      </c>
      <c r="DD34" s="127"/>
      <c r="DE34" s="127">
        <v>0</v>
      </c>
      <c r="DF34" s="127">
        <v>0</v>
      </c>
      <c r="DG34" s="127"/>
      <c r="DH34" s="127">
        <v>0</v>
      </c>
      <c r="DI34" s="127">
        <v>0</v>
      </c>
      <c r="DJ34" s="127"/>
      <c r="DK34" s="127">
        <v>0</v>
      </c>
      <c r="DL34" s="127">
        <v>0</v>
      </c>
      <c r="DM34" s="127"/>
      <c r="DN34" s="127">
        <v>0</v>
      </c>
      <c r="DO34" s="127">
        <v>0</v>
      </c>
      <c r="DP34" s="127"/>
      <c r="DQ34" s="127"/>
      <c r="DR34" s="127">
        <v>0</v>
      </c>
      <c r="DS34" s="127"/>
      <c r="DT34" s="127"/>
      <c r="DU34" s="127">
        <v>0</v>
      </c>
      <c r="DV34" s="127"/>
      <c r="DW34" s="127"/>
      <c r="DX34" s="127">
        <v>0</v>
      </c>
      <c r="DY34" s="127"/>
      <c r="DZ34" s="127"/>
      <c r="EA34" s="127"/>
      <c r="EB34" s="127"/>
      <c r="EC34" s="125">
        <v>0</v>
      </c>
      <c r="ED34" s="125"/>
      <c r="EE34" s="125"/>
      <c r="EF34" s="125">
        <v>0</v>
      </c>
      <c r="EG34" s="125"/>
      <c r="EH34" s="125"/>
      <c r="EI34" s="125">
        <v>0</v>
      </c>
      <c r="EJ34" s="125"/>
      <c r="EK34" s="125"/>
      <c r="EL34" s="125">
        <v>0</v>
      </c>
      <c r="EM34" s="125"/>
      <c r="EN34" s="125"/>
      <c r="EO34" s="125">
        <v>0</v>
      </c>
      <c r="EP34" s="125"/>
      <c r="EQ34" s="125"/>
      <c r="ER34" s="125">
        <v>0</v>
      </c>
      <c r="ES34" s="125"/>
      <c r="ET34" s="125"/>
      <c r="EU34" s="125">
        <v>0</v>
      </c>
      <c r="EV34" s="125"/>
      <c r="EW34" s="125"/>
      <c r="EX34" s="125">
        <v>0</v>
      </c>
      <c r="EY34" s="125"/>
      <c r="EZ34" s="125"/>
      <c r="FA34" s="125"/>
      <c r="FB34" s="125"/>
      <c r="FC34" s="125"/>
      <c r="FD34" s="125"/>
      <c r="FE34" s="125"/>
      <c r="FF34" s="125"/>
      <c r="FG34" s="125"/>
      <c r="FH34" s="125"/>
      <c r="FI34" s="125"/>
      <c r="FJ34" s="125"/>
      <c r="FK34" s="125">
        <v>0</v>
      </c>
      <c r="FL34" s="125"/>
      <c r="FM34" s="125">
        <v>1235</v>
      </c>
      <c r="FN34" s="125"/>
      <c r="FO34" s="125"/>
      <c r="FP34" s="125">
        <v>81</v>
      </c>
      <c r="FQ34" s="125"/>
      <c r="FR34" s="125"/>
      <c r="FS34" s="125">
        <v>293773</v>
      </c>
      <c r="FT34" s="125"/>
      <c r="FU34" s="125"/>
      <c r="FV34" s="125">
        <v>164879.6</v>
      </c>
      <c r="FW34" s="125"/>
      <c r="FX34" s="125"/>
      <c r="FY34" s="125">
        <v>0</v>
      </c>
      <c r="FZ34" s="125"/>
      <c r="GA34" s="125"/>
      <c r="GB34" s="125">
        <v>0</v>
      </c>
      <c r="GC34" s="125"/>
      <c r="GD34" s="125"/>
      <c r="GE34" s="125">
        <v>0</v>
      </c>
      <c r="GF34" s="125"/>
      <c r="GG34" s="125"/>
      <c r="GH34" s="125">
        <v>0</v>
      </c>
      <c r="GI34" s="125"/>
      <c r="GJ34" s="125"/>
      <c r="GK34" s="125"/>
      <c r="GL34" s="125"/>
      <c r="GM34" s="125"/>
      <c r="GN34" s="125"/>
      <c r="GO34" s="125"/>
      <c r="GP34" s="125"/>
      <c r="GQ34" s="125"/>
      <c r="GR34" s="125"/>
      <c r="GS34" s="125"/>
      <c r="GT34" s="125"/>
      <c r="GU34" s="10">
        <f t="shared" si="7"/>
        <v>0</v>
      </c>
      <c r="GV34" s="10">
        <f t="shared" si="8"/>
        <v>0</v>
      </c>
      <c r="GW34" s="10">
        <f t="shared" si="9"/>
        <v>0</v>
      </c>
      <c r="GX34" s="10">
        <f t="shared" si="10"/>
        <v>0</v>
      </c>
      <c r="GY34" s="10">
        <f t="shared" si="11"/>
        <v>0</v>
      </c>
      <c r="GZ34" s="10">
        <f t="shared" si="12"/>
        <v>0</v>
      </c>
      <c r="HA34" s="10">
        <f t="shared" si="13"/>
        <v>0</v>
      </c>
      <c r="HB34" s="10">
        <f t="shared" si="14"/>
        <v>0</v>
      </c>
      <c r="HC34" s="10">
        <f t="shared" si="15"/>
        <v>459968.6</v>
      </c>
      <c r="HD34" s="54">
        <f t="shared" si="16"/>
        <v>0</v>
      </c>
      <c r="HE34" s="54">
        <v>37466284.850000009</v>
      </c>
      <c r="HF34" s="54">
        <v>322944.57</v>
      </c>
      <c r="HG34" s="55"/>
      <c r="HH34" s="55" t="s">
        <v>2057</v>
      </c>
      <c r="HI34" s="21"/>
    </row>
    <row r="35" spans="1:217" hidden="1">
      <c r="A35" s="5">
        <v>2</v>
      </c>
      <c r="B35" s="6">
        <v>33</v>
      </c>
      <c r="C35" s="7">
        <v>78</v>
      </c>
      <c r="D35" s="134" t="s">
        <v>41</v>
      </c>
      <c r="E35" s="13">
        <v>141426555.57142857</v>
      </c>
      <c r="F35" s="9">
        <f t="shared" si="17"/>
        <v>141426555.57142857</v>
      </c>
      <c r="G35" s="94">
        <v>44104</v>
      </c>
      <c r="H35" s="94">
        <v>44165</v>
      </c>
      <c r="I35" s="94">
        <v>44377</v>
      </c>
      <c r="J35" s="89">
        <v>152295864.88999999</v>
      </c>
      <c r="K35" s="9" t="s">
        <v>2115</v>
      </c>
      <c r="L35" s="9">
        <f t="shared" si="3"/>
        <v>0</v>
      </c>
      <c r="M35" s="9">
        <f t="shared" si="4"/>
        <v>-10869309.318571419</v>
      </c>
      <c r="N35" s="18">
        <v>136070120.54315791</v>
      </c>
      <c r="O35" s="18">
        <v>17140095.018155634</v>
      </c>
      <c r="P35" s="18">
        <f t="shared" si="18"/>
        <v>3913872.5</v>
      </c>
      <c r="Q35" s="18">
        <f t="shared" ref="Q35:Q98" si="19">E35-N35-P35</f>
        <v>1442562.5282706618</v>
      </c>
      <c r="R35" s="18">
        <v>135706190.47619048</v>
      </c>
      <c r="S35" s="18">
        <v>129266614.51600002</v>
      </c>
      <c r="T35" s="18">
        <f t="shared" si="5"/>
        <v>6439575.9601904601</v>
      </c>
      <c r="U35" s="18">
        <f t="shared" si="6"/>
        <v>3718178.875</v>
      </c>
      <c r="V35" s="18">
        <f t="shared" si="2"/>
        <v>2721397.0851904601</v>
      </c>
      <c r="W35" s="125"/>
      <c r="X35" s="125"/>
      <c r="Y35" s="129">
        <v>0</v>
      </c>
      <c r="Z35" s="125"/>
      <c r="AA35" s="125"/>
      <c r="AB35" s="125">
        <v>0</v>
      </c>
      <c r="AC35" s="125"/>
      <c r="AD35" s="125"/>
      <c r="AE35" s="125">
        <v>0</v>
      </c>
      <c r="AF35" s="125"/>
      <c r="AG35" s="125"/>
      <c r="AH35" s="125">
        <v>0</v>
      </c>
      <c r="AI35" s="125"/>
      <c r="AJ35" s="125"/>
      <c r="AK35" s="125">
        <v>0</v>
      </c>
      <c r="AL35" s="125"/>
      <c r="AM35" s="125"/>
      <c r="AN35" s="125">
        <v>0</v>
      </c>
      <c r="AO35" s="125"/>
      <c r="AP35" s="125"/>
      <c r="AQ35" s="125">
        <v>0</v>
      </c>
      <c r="AR35" s="125"/>
      <c r="AS35" s="125"/>
      <c r="AT35" s="125">
        <v>0</v>
      </c>
      <c r="AU35" s="126"/>
      <c r="AV35" s="126"/>
      <c r="AW35" s="125"/>
      <c r="AX35" s="126"/>
      <c r="AY35" s="126"/>
      <c r="AZ35" s="125"/>
      <c r="BA35" s="126"/>
      <c r="BB35" s="127"/>
      <c r="BC35" s="127"/>
      <c r="BD35" s="128"/>
      <c r="BE35" s="127"/>
      <c r="BF35" s="127"/>
      <c r="BG35" s="128">
        <v>0</v>
      </c>
      <c r="BH35" s="127"/>
      <c r="BI35" s="127">
        <v>19834.75789475441</v>
      </c>
      <c r="BJ35" s="128">
        <v>0</v>
      </c>
      <c r="BK35" s="127"/>
      <c r="BL35" s="127">
        <v>13281.642105251551</v>
      </c>
      <c r="BM35" s="127">
        <v>0</v>
      </c>
      <c r="BN35" s="127"/>
      <c r="BO35" s="127">
        <v>26464.463157892227</v>
      </c>
      <c r="BP35" s="127">
        <v>0</v>
      </c>
      <c r="BQ35" s="127"/>
      <c r="BR35" s="127">
        <v>257830.19999998808</v>
      </c>
      <c r="BS35" s="127">
        <v>0</v>
      </c>
      <c r="BT35" s="127"/>
      <c r="BU35" s="127">
        <v>540120.97894737124</v>
      </c>
      <c r="BV35" s="127">
        <v>0</v>
      </c>
      <c r="BW35" s="127"/>
      <c r="BX35" s="127">
        <v>543.36842104792595</v>
      </c>
      <c r="BY35" s="127">
        <v>700000</v>
      </c>
      <c r="BZ35" s="127"/>
      <c r="CA35" s="127">
        <v>24281.178947389126</v>
      </c>
      <c r="CB35" s="127">
        <v>580000</v>
      </c>
      <c r="CC35" s="127"/>
      <c r="CD35" s="127">
        <v>13762.031578928232</v>
      </c>
      <c r="CE35" s="127">
        <v>847000</v>
      </c>
      <c r="CF35" s="127"/>
      <c r="CG35" s="127"/>
      <c r="CH35" s="127">
        <v>765000</v>
      </c>
      <c r="CI35" s="127"/>
      <c r="CJ35" s="127"/>
      <c r="CK35" s="127">
        <v>489000</v>
      </c>
      <c r="CL35" s="127"/>
      <c r="CM35" s="127"/>
      <c r="CN35" s="127">
        <v>532872.5</v>
      </c>
      <c r="CO35" s="127"/>
      <c r="CP35" s="127"/>
      <c r="CQ35" s="128">
        <v>0</v>
      </c>
      <c r="CR35" s="127"/>
      <c r="CS35" s="127">
        <v>18843.019999999553</v>
      </c>
      <c r="CT35" s="128">
        <v>0</v>
      </c>
      <c r="CU35" s="127"/>
      <c r="CV35" s="127">
        <v>12617.560000000449</v>
      </c>
      <c r="CW35" s="127">
        <v>0</v>
      </c>
      <c r="CX35" s="127"/>
      <c r="CY35" s="127">
        <v>25141.240000000005</v>
      </c>
      <c r="CZ35" s="127">
        <v>0</v>
      </c>
      <c r="DA35" s="127"/>
      <c r="DB35" s="127">
        <v>244938.69</v>
      </c>
      <c r="DC35" s="127">
        <v>0</v>
      </c>
      <c r="DD35" s="127"/>
      <c r="DE35" s="127">
        <v>513114.92999999993</v>
      </c>
      <c r="DF35" s="127">
        <v>0</v>
      </c>
      <c r="DG35" s="127"/>
      <c r="DH35" s="127">
        <v>516.19999999995343</v>
      </c>
      <c r="DI35" s="127">
        <v>665000</v>
      </c>
      <c r="DJ35" s="127"/>
      <c r="DK35" s="127">
        <v>23067.119999999995</v>
      </c>
      <c r="DL35" s="127">
        <v>551000</v>
      </c>
      <c r="DM35" s="127"/>
      <c r="DN35" s="127">
        <v>13073.930000000051</v>
      </c>
      <c r="DO35" s="127">
        <v>804650</v>
      </c>
      <c r="DP35" s="127"/>
      <c r="DQ35" s="127"/>
      <c r="DR35" s="127">
        <v>726750</v>
      </c>
      <c r="DS35" s="127"/>
      <c r="DT35" s="127"/>
      <c r="DU35" s="127">
        <v>464550</v>
      </c>
      <c r="DV35" s="127"/>
      <c r="DW35" s="127"/>
      <c r="DX35" s="127">
        <v>506228.875</v>
      </c>
      <c r="DY35" s="127"/>
      <c r="DZ35" s="127"/>
      <c r="EA35" s="127"/>
      <c r="EB35" s="127"/>
      <c r="EC35" s="125">
        <v>0</v>
      </c>
      <c r="ED35" s="125"/>
      <c r="EE35" s="125"/>
      <c r="EF35" s="125">
        <v>0</v>
      </c>
      <c r="EG35" s="125"/>
      <c r="EH35" s="125"/>
      <c r="EI35" s="125">
        <v>0</v>
      </c>
      <c r="EJ35" s="125">
        <v>0</v>
      </c>
      <c r="EK35" s="125"/>
      <c r="EL35" s="125">
        <v>2521940</v>
      </c>
      <c r="EM35" s="125">
        <v>0</v>
      </c>
      <c r="EN35" s="125"/>
      <c r="EO35" s="125">
        <v>0</v>
      </c>
      <c r="EP35" s="125">
        <v>20557875</v>
      </c>
      <c r="EQ35" s="125"/>
      <c r="ER35" s="125">
        <v>0</v>
      </c>
      <c r="ES35" s="125">
        <v>0</v>
      </c>
      <c r="ET35" s="125"/>
      <c r="EU35" s="125">
        <v>0</v>
      </c>
      <c r="EV35" s="125">
        <v>0</v>
      </c>
      <c r="EW35" s="125"/>
      <c r="EX35" s="125">
        <v>0</v>
      </c>
      <c r="EY35" s="125">
        <v>0</v>
      </c>
      <c r="EZ35" s="125"/>
      <c r="FA35" s="125"/>
      <c r="FB35" s="125">
        <v>27984884</v>
      </c>
      <c r="FC35" s="125"/>
      <c r="FD35" s="125"/>
      <c r="FE35" s="125">
        <v>0</v>
      </c>
      <c r="FF35" s="125"/>
      <c r="FG35" s="125"/>
      <c r="FH35" s="125">
        <v>10000000</v>
      </c>
      <c r="FI35" s="125"/>
      <c r="FJ35" s="125"/>
      <c r="FK35" s="125">
        <v>0</v>
      </c>
      <c r="FL35" s="125"/>
      <c r="FM35" s="125">
        <v>306318.04000000004</v>
      </c>
      <c r="FN35" s="125">
        <v>0</v>
      </c>
      <c r="FO35" s="125"/>
      <c r="FP35" s="125">
        <v>303942.46000000002</v>
      </c>
      <c r="FQ35" s="125">
        <v>0</v>
      </c>
      <c r="FR35" s="125"/>
      <c r="FS35" s="125">
        <v>646265.15999999992</v>
      </c>
      <c r="FT35" s="125">
        <v>2256829.86</v>
      </c>
      <c r="FU35" s="125"/>
      <c r="FV35" s="125">
        <v>2389975.17</v>
      </c>
      <c r="FW35" s="125">
        <v>5180546.6900000004</v>
      </c>
      <c r="FX35" s="125"/>
      <c r="FY35" s="125">
        <v>1452851.35</v>
      </c>
      <c r="FZ35" s="125">
        <v>5180546.6900000004</v>
      </c>
      <c r="GA35" s="125"/>
      <c r="GB35" s="125">
        <v>1597622.6300000001</v>
      </c>
      <c r="GC35" s="125">
        <v>4428270.07</v>
      </c>
      <c r="GD35" s="125"/>
      <c r="GE35" s="125">
        <v>173530.09</v>
      </c>
      <c r="GF35" s="125">
        <v>5180546.6900000004</v>
      </c>
      <c r="GG35" s="125"/>
      <c r="GH35" s="125">
        <v>818929.9</v>
      </c>
      <c r="GI35" s="125">
        <v>2696130.86</v>
      </c>
      <c r="GJ35" s="125"/>
      <c r="GK35" s="125"/>
      <c r="GL35" s="125">
        <v>3252658.86</v>
      </c>
      <c r="GM35" s="125"/>
      <c r="GN35" s="125"/>
      <c r="GO35" s="125">
        <v>0</v>
      </c>
      <c r="GP35" s="125"/>
      <c r="GQ35" s="125"/>
      <c r="GR35" s="125">
        <v>0</v>
      </c>
      <c r="GS35" s="125"/>
      <c r="GT35" s="125"/>
      <c r="GU35" s="10">
        <f t="shared" si="7"/>
        <v>896118.6210526228</v>
      </c>
      <c r="GV35" s="10">
        <f t="shared" si="8"/>
        <v>2633872.5</v>
      </c>
      <c r="GW35" s="10">
        <f t="shared" si="9"/>
        <v>0</v>
      </c>
      <c r="GX35" s="10">
        <f t="shared" si="10"/>
        <v>0</v>
      </c>
      <c r="GY35" s="10">
        <f t="shared" si="11"/>
        <v>851312.69</v>
      </c>
      <c r="GZ35" s="10">
        <f t="shared" si="12"/>
        <v>2502178.875</v>
      </c>
      <c r="HA35" s="10">
        <f t="shared" si="13"/>
        <v>2521940</v>
      </c>
      <c r="HB35" s="10">
        <f t="shared" si="14"/>
        <v>37984884</v>
      </c>
      <c r="HC35" s="10">
        <f t="shared" si="15"/>
        <v>7689434.7999999998</v>
      </c>
      <c r="HD35" s="54">
        <f t="shared" si="16"/>
        <v>11129336.41</v>
      </c>
      <c r="HE35" s="54">
        <v>92027106.560000032</v>
      </c>
      <c r="HF35" s="54">
        <v>1611905.7</v>
      </c>
      <c r="HG35" s="55"/>
      <c r="HH35" s="55"/>
      <c r="HI35" s="21"/>
    </row>
    <row r="36" spans="1:217" hidden="1">
      <c r="A36" s="5">
        <v>2</v>
      </c>
      <c r="B36" s="6">
        <v>34</v>
      </c>
      <c r="C36" s="14">
        <v>124</v>
      </c>
      <c r="D36" s="111" t="s">
        <v>42</v>
      </c>
      <c r="E36" s="13">
        <v>160759162.85714287</v>
      </c>
      <c r="F36" s="9">
        <f t="shared" si="17"/>
        <v>160759162.85714287</v>
      </c>
      <c r="G36" s="94"/>
      <c r="H36" s="94"/>
      <c r="I36" s="94"/>
      <c r="J36" s="89">
        <v>169244881.26000002</v>
      </c>
      <c r="K36" s="9" t="s">
        <v>2115</v>
      </c>
      <c r="L36" s="9">
        <f t="shared" si="3"/>
        <v>0</v>
      </c>
      <c r="M36" s="9">
        <f t="shared" si="4"/>
        <v>-8485718.4028571546</v>
      </c>
      <c r="N36" s="18">
        <v>137335387.15909088</v>
      </c>
      <c r="O36" s="18">
        <v>88782955.871212125</v>
      </c>
      <c r="P36" s="18">
        <f t="shared" si="18"/>
        <v>33634235.373506419</v>
      </c>
      <c r="Q36" s="18">
        <f t="shared" si="19"/>
        <v>-10210459.67545443</v>
      </c>
      <c r="R36" s="18">
        <v>164266666.66666666</v>
      </c>
      <c r="S36" s="18">
        <v>120855140.69999999</v>
      </c>
      <c r="T36" s="18">
        <f t="shared" si="5"/>
        <v>43411525.966666669</v>
      </c>
      <c r="U36" s="18">
        <f t="shared" si="6"/>
        <v>29598127.128685653</v>
      </c>
      <c r="V36" s="18">
        <f t="shared" si="2"/>
        <v>13813398.837981015</v>
      </c>
      <c r="W36" s="125"/>
      <c r="X36" s="125"/>
      <c r="Y36" s="125">
        <v>0</v>
      </c>
      <c r="Z36" s="125"/>
      <c r="AA36" s="125"/>
      <c r="AB36" s="125">
        <v>0</v>
      </c>
      <c r="AC36" s="125"/>
      <c r="AD36" s="125"/>
      <c r="AE36" s="125">
        <v>0</v>
      </c>
      <c r="AF36" s="125"/>
      <c r="AG36" s="125"/>
      <c r="AH36" s="125">
        <v>0</v>
      </c>
      <c r="AI36" s="125"/>
      <c r="AJ36" s="125"/>
      <c r="AK36" s="125">
        <v>0</v>
      </c>
      <c r="AL36" s="125"/>
      <c r="AM36" s="125"/>
      <c r="AN36" s="125">
        <v>0</v>
      </c>
      <c r="AO36" s="125"/>
      <c r="AP36" s="125"/>
      <c r="AQ36" s="125">
        <v>0</v>
      </c>
      <c r="AR36" s="125"/>
      <c r="AS36" s="125"/>
      <c r="AT36" s="125">
        <v>0</v>
      </c>
      <c r="AU36" s="125"/>
      <c r="AV36" s="125"/>
      <c r="AW36" s="125"/>
      <c r="AX36" s="125"/>
      <c r="AY36" s="125"/>
      <c r="AZ36" s="125"/>
      <c r="BA36" s="126"/>
      <c r="BB36" s="127"/>
      <c r="BC36" s="127"/>
      <c r="BD36" s="128"/>
      <c r="BE36" s="127"/>
      <c r="BF36" s="127"/>
      <c r="BG36" s="128">
        <v>4466409.1477273004</v>
      </c>
      <c r="BH36" s="127"/>
      <c r="BI36" s="127">
        <v>234773.9999999702</v>
      </c>
      <c r="BJ36" s="128">
        <v>4771130.8045454798</v>
      </c>
      <c r="BK36" s="127"/>
      <c r="BL36" s="127">
        <v>1544.204545468092</v>
      </c>
      <c r="BM36" s="127">
        <v>4191276.8068181723</v>
      </c>
      <c r="BN36" s="127"/>
      <c r="BO36" s="127">
        <v>1055.6818181872368</v>
      </c>
      <c r="BP36" s="127">
        <v>3211959.1590909101</v>
      </c>
      <c r="BQ36" s="127"/>
      <c r="BR36" s="127">
        <v>532068.18181818724</v>
      </c>
      <c r="BS36" s="127">
        <v>3325126.1219912209</v>
      </c>
      <c r="BT36" s="127"/>
      <c r="BU36" s="127">
        <v>241670.88636362553</v>
      </c>
      <c r="BV36" s="127"/>
      <c r="BW36" s="127"/>
      <c r="BX36" s="127">
        <v>64987.181818217039</v>
      </c>
      <c r="BY36" s="127">
        <v>100000</v>
      </c>
      <c r="BZ36" s="127"/>
      <c r="CA36" s="127">
        <v>108340.90909090638</v>
      </c>
      <c r="CB36" s="127">
        <v>100000</v>
      </c>
      <c r="CC36" s="127"/>
      <c r="CD36" s="127">
        <v>299816.45454546809</v>
      </c>
      <c r="CE36" s="127">
        <v>100000</v>
      </c>
      <c r="CF36" s="127"/>
      <c r="CG36" s="127"/>
      <c r="CH36" s="127">
        <v>100000</v>
      </c>
      <c r="CI36" s="127"/>
      <c r="CJ36" s="127"/>
      <c r="CK36" s="127">
        <v>4845000</v>
      </c>
      <c r="CL36" s="127"/>
      <c r="CM36" s="127"/>
      <c r="CN36" s="127">
        <v>8423333.333333334</v>
      </c>
      <c r="CO36" s="127"/>
      <c r="CP36" s="127"/>
      <c r="CQ36" s="128">
        <v>3930440.0500000254</v>
      </c>
      <c r="CR36" s="127"/>
      <c r="CS36" s="127">
        <v>206601.11999999732</v>
      </c>
      <c r="CT36" s="128">
        <v>4198595.1080000233</v>
      </c>
      <c r="CU36" s="127"/>
      <c r="CV36" s="127">
        <v>1358.9000000026717</v>
      </c>
      <c r="CW36" s="127">
        <v>3688323.5899999924</v>
      </c>
      <c r="CX36" s="127"/>
      <c r="CY36" s="127">
        <v>929</v>
      </c>
      <c r="CZ36" s="127">
        <v>2826524.0600000015</v>
      </c>
      <c r="DA36" s="127"/>
      <c r="DB36" s="127">
        <v>468220</v>
      </c>
      <c r="DC36" s="127">
        <v>2926110.9873522753</v>
      </c>
      <c r="DD36" s="127"/>
      <c r="DE36" s="127">
        <v>212670.38</v>
      </c>
      <c r="DF36" s="127">
        <v>0</v>
      </c>
      <c r="DG36" s="127"/>
      <c r="DH36" s="127">
        <v>57188.719999999972</v>
      </c>
      <c r="DI36" s="127">
        <v>88000</v>
      </c>
      <c r="DJ36" s="127"/>
      <c r="DK36" s="127">
        <v>95340</v>
      </c>
      <c r="DL36" s="127">
        <v>88000</v>
      </c>
      <c r="DM36" s="127"/>
      <c r="DN36" s="127">
        <v>263838.4800000001</v>
      </c>
      <c r="DO36" s="127">
        <v>88000</v>
      </c>
      <c r="DP36" s="127"/>
      <c r="DQ36" s="127"/>
      <c r="DR36" s="127">
        <v>88000</v>
      </c>
      <c r="DS36" s="127"/>
      <c r="DT36" s="127"/>
      <c r="DU36" s="127">
        <v>4263600</v>
      </c>
      <c r="DV36" s="127"/>
      <c r="DW36" s="127"/>
      <c r="DX36" s="127">
        <v>7412533.333333334</v>
      </c>
      <c r="DY36" s="127"/>
      <c r="DZ36" s="127"/>
      <c r="EA36" s="127">
        <v>0</v>
      </c>
      <c r="EB36" s="127"/>
      <c r="EC36" s="125">
        <v>0</v>
      </c>
      <c r="ED36" s="125">
        <v>0</v>
      </c>
      <c r="EE36" s="125"/>
      <c r="EF36" s="125">
        <v>0</v>
      </c>
      <c r="EG36" s="125">
        <v>0</v>
      </c>
      <c r="EH36" s="125"/>
      <c r="EI36" s="125">
        <v>43212470</v>
      </c>
      <c r="EJ36" s="125">
        <v>45131276</v>
      </c>
      <c r="EK36" s="125"/>
      <c r="EL36" s="125">
        <v>0</v>
      </c>
      <c r="EM36" s="125">
        <v>0</v>
      </c>
      <c r="EN36" s="125"/>
      <c r="EO36" s="125">
        <v>0</v>
      </c>
      <c r="EP36" s="125">
        <v>0</v>
      </c>
      <c r="EQ36" s="125"/>
      <c r="ER36" s="125">
        <v>0</v>
      </c>
      <c r="ES36" s="125">
        <v>0</v>
      </c>
      <c r="ET36" s="125"/>
      <c r="EU36" s="125">
        <v>0</v>
      </c>
      <c r="EV36" s="125">
        <v>45131276</v>
      </c>
      <c r="EW36" s="125"/>
      <c r="EX36" s="125">
        <v>2967850</v>
      </c>
      <c r="EY36" s="125">
        <v>0</v>
      </c>
      <c r="EZ36" s="125"/>
      <c r="FA36" s="125"/>
      <c r="FB36" s="125">
        <v>0</v>
      </c>
      <c r="FC36" s="125"/>
      <c r="FD36" s="125"/>
      <c r="FE36" s="125">
        <v>0</v>
      </c>
      <c r="FF36" s="125"/>
      <c r="FG36" s="125"/>
      <c r="FH36" s="125">
        <v>45131276</v>
      </c>
      <c r="FI36" s="125"/>
      <c r="FJ36" s="125"/>
      <c r="FK36" s="125">
        <v>2833076</v>
      </c>
      <c r="FL36" s="125"/>
      <c r="FM36" s="125">
        <v>923377.77</v>
      </c>
      <c r="FN36" s="125">
        <v>1416538</v>
      </c>
      <c r="FO36" s="125"/>
      <c r="FP36" s="125">
        <v>1008001.66</v>
      </c>
      <c r="FQ36" s="125">
        <v>1416538</v>
      </c>
      <c r="FR36" s="125"/>
      <c r="FS36" s="125">
        <v>3833460.45</v>
      </c>
      <c r="FT36" s="125">
        <v>1416538</v>
      </c>
      <c r="FU36" s="125"/>
      <c r="FV36" s="125">
        <v>3787022.5999999996</v>
      </c>
      <c r="FW36" s="125">
        <v>5651414</v>
      </c>
      <c r="FX36" s="125"/>
      <c r="FY36" s="125">
        <v>2781593.9000000004</v>
      </c>
      <c r="FZ36" s="125">
        <v>5651414</v>
      </c>
      <c r="GA36" s="125"/>
      <c r="GB36" s="125">
        <v>1758559.1</v>
      </c>
      <c r="GC36" s="125">
        <v>5651414</v>
      </c>
      <c r="GD36" s="125"/>
      <c r="GE36" s="125">
        <v>0</v>
      </c>
      <c r="GF36" s="125">
        <v>5651414</v>
      </c>
      <c r="GG36" s="125"/>
      <c r="GH36" s="125">
        <v>509972.31</v>
      </c>
      <c r="GI36" s="125">
        <v>5651414</v>
      </c>
      <c r="GJ36" s="125"/>
      <c r="GK36" s="125"/>
      <c r="GL36" s="125">
        <v>1416538</v>
      </c>
      <c r="GM36" s="125"/>
      <c r="GN36" s="125"/>
      <c r="GO36" s="125">
        <v>1416538</v>
      </c>
      <c r="GP36" s="125"/>
      <c r="GQ36" s="125"/>
      <c r="GR36" s="125">
        <v>0</v>
      </c>
      <c r="GS36" s="125"/>
      <c r="GT36" s="125"/>
      <c r="GU36" s="10">
        <f t="shared" si="7"/>
        <v>1484257.5000000298</v>
      </c>
      <c r="GV36" s="10">
        <f t="shared" si="8"/>
        <v>13468333.333333334</v>
      </c>
      <c r="GW36" s="10">
        <f t="shared" si="9"/>
        <v>0</v>
      </c>
      <c r="GX36" s="10">
        <f t="shared" si="10"/>
        <v>0</v>
      </c>
      <c r="GY36" s="10">
        <f t="shared" si="11"/>
        <v>1306146.6000000001</v>
      </c>
      <c r="GZ36" s="10">
        <f t="shared" si="12"/>
        <v>11852133.333333334</v>
      </c>
      <c r="HA36" s="10">
        <f t="shared" si="13"/>
        <v>46180320</v>
      </c>
      <c r="HB36" s="10">
        <f t="shared" si="14"/>
        <v>90262552</v>
      </c>
      <c r="HC36" s="10">
        <f t="shared" si="15"/>
        <v>14601987.790000001</v>
      </c>
      <c r="HD36" s="54">
        <f t="shared" si="16"/>
        <v>14135904</v>
      </c>
      <c r="HE36" s="54">
        <v>73637379.290000007</v>
      </c>
      <c r="HF36" s="54">
        <v>5410923.6899999985</v>
      </c>
      <c r="HG36" s="55"/>
      <c r="HH36" s="55"/>
      <c r="HI36" s="21"/>
    </row>
    <row r="37" spans="1:217" hidden="1">
      <c r="A37" s="5">
        <v>2</v>
      </c>
      <c r="B37" s="6">
        <v>35</v>
      </c>
      <c r="C37" s="7">
        <v>52</v>
      </c>
      <c r="D37" s="134" t="s">
        <v>43</v>
      </c>
      <c r="E37" s="13">
        <v>111577500</v>
      </c>
      <c r="F37" s="9">
        <f t="shared" si="17"/>
        <v>111577500</v>
      </c>
      <c r="G37" s="94">
        <v>43797</v>
      </c>
      <c r="H37" s="94">
        <v>43889</v>
      </c>
      <c r="I37" s="94">
        <v>2020</v>
      </c>
      <c r="J37" s="9">
        <v>109399640</v>
      </c>
      <c r="K37" s="9" t="s">
        <v>2115</v>
      </c>
      <c r="L37" s="9">
        <f t="shared" si="3"/>
        <v>0</v>
      </c>
      <c r="M37" s="9">
        <f t="shared" si="4"/>
        <v>2177860</v>
      </c>
      <c r="N37" s="18">
        <v>111577500</v>
      </c>
      <c r="O37" s="18">
        <v>1934169.5769294202</v>
      </c>
      <c r="P37" s="18">
        <f t="shared" si="18"/>
        <v>0</v>
      </c>
      <c r="Q37" s="18">
        <f t="shared" si="19"/>
        <v>0</v>
      </c>
      <c r="R37" s="18">
        <v>93574974.659539998</v>
      </c>
      <c r="S37" s="18">
        <v>88465391.312999979</v>
      </c>
      <c r="T37" s="18">
        <f t="shared" si="5"/>
        <v>5109583.3465400189</v>
      </c>
      <c r="U37" s="18">
        <f t="shared" si="6"/>
        <v>0</v>
      </c>
      <c r="V37" s="18">
        <f t="shared" si="2"/>
        <v>5109583.3465400189</v>
      </c>
      <c r="W37" s="125"/>
      <c r="X37" s="125"/>
      <c r="Y37" s="125">
        <v>0</v>
      </c>
      <c r="Z37" s="125"/>
      <c r="AA37" s="125"/>
      <c r="AB37" s="125">
        <v>0</v>
      </c>
      <c r="AC37" s="125"/>
      <c r="AD37" s="125"/>
      <c r="AE37" s="125">
        <v>0</v>
      </c>
      <c r="AF37" s="125"/>
      <c r="AG37" s="125"/>
      <c r="AH37" s="125">
        <v>0</v>
      </c>
      <c r="AI37" s="125"/>
      <c r="AJ37" s="125"/>
      <c r="AK37" s="125">
        <v>0</v>
      </c>
      <c r="AL37" s="125"/>
      <c r="AM37" s="125"/>
      <c r="AN37" s="125">
        <v>0</v>
      </c>
      <c r="AO37" s="125"/>
      <c r="AP37" s="125"/>
      <c r="AQ37" s="125">
        <v>0</v>
      </c>
      <c r="AR37" s="125"/>
      <c r="AS37" s="125"/>
      <c r="AT37" s="125">
        <v>0</v>
      </c>
      <c r="AU37" s="126"/>
      <c r="AV37" s="126"/>
      <c r="AW37" s="125"/>
      <c r="AX37" s="126"/>
      <c r="AY37" s="126"/>
      <c r="AZ37" s="125"/>
      <c r="BA37" s="126"/>
      <c r="BB37" s="127"/>
      <c r="BC37" s="127"/>
      <c r="BD37" s="128"/>
      <c r="BE37" s="128"/>
      <c r="BF37" s="127"/>
      <c r="BG37" s="128">
        <v>0</v>
      </c>
      <c r="BH37" s="128"/>
      <c r="BI37" s="128">
        <v>0</v>
      </c>
      <c r="BJ37" s="128">
        <v>0</v>
      </c>
      <c r="BK37" s="128"/>
      <c r="BL37" s="128">
        <v>0</v>
      </c>
      <c r="BM37" s="127">
        <v>0</v>
      </c>
      <c r="BN37" s="127"/>
      <c r="BO37" s="127">
        <v>0</v>
      </c>
      <c r="BP37" s="127">
        <v>0</v>
      </c>
      <c r="BQ37" s="127"/>
      <c r="BR37" s="127">
        <v>0</v>
      </c>
      <c r="BS37" s="127">
        <v>0</v>
      </c>
      <c r="BT37" s="127"/>
      <c r="BU37" s="127">
        <v>0</v>
      </c>
      <c r="BV37" s="127">
        <v>0</v>
      </c>
      <c r="BW37" s="127"/>
      <c r="BX37" s="127">
        <v>0</v>
      </c>
      <c r="BY37" s="127">
        <v>0</v>
      </c>
      <c r="BZ37" s="127"/>
      <c r="CA37" s="127">
        <v>0</v>
      </c>
      <c r="CB37" s="127">
        <v>0</v>
      </c>
      <c r="CC37" s="127"/>
      <c r="CD37" s="127">
        <v>0</v>
      </c>
      <c r="CE37" s="127">
        <v>0</v>
      </c>
      <c r="CF37" s="127"/>
      <c r="CG37" s="127"/>
      <c r="CH37" s="127">
        <v>0</v>
      </c>
      <c r="CI37" s="127"/>
      <c r="CJ37" s="127"/>
      <c r="CK37" s="127">
        <v>0</v>
      </c>
      <c r="CL37" s="127"/>
      <c r="CM37" s="127"/>
      <c r="CN37" s="127">
        <v>0</v>
      </c>
      <c r="CO37" s="128"/>
      <c r="CP37" s="128"/>
      <c r="CQ37" s="128">
        <v>0</v>
      </c>
      <c r="CR37" s="128"/>
      <c r="CS37" s="128">
        <v>0</v>
      </c>
      <c r="CT37" s="128">
        <v>0</v>
      </c>
      <c r="CU37" s="127"/>
      <c r="CV37" s="127">
        <v>0</v>
      </c>
      <c r="CW37" s="127">
        <v>0</v>
      </c>
      <c r="CX37" s="127"/>
      <c r="CY37" s="127">
        <v>0</v>
      </c>
      <c r="CZ37" s="127">
        <v>0</v>
      </c>
      <c r="DA37" s="127"/>
      <c r="DB37" s="127">
        <v>0</v>
      </c>
      <c r="DC37" s="127">
        <v>0</v>
      </c>
      <c r="DD37" s="127"/>
      <c r="DE37" s="127">
        <v>0</v>
      </c>
      <c r="DF37" s="127">
        <v>0</v>
      </c>
      <c r="DG37" s="127"/>
      <c r="DH37" s="127">
        <v>0</v>
      </c>
      <c r="DI37" s="127">
        <v>0</v>
      </c>
      <c r="DJ37" s="127"/>
      <c r="DK37" s="127">
        <v>0</v>
      </c>
      <c r="DL37" s="127">
        <v>0</v>
      </c>
      <c r="DM37" s="127"/>
      <c r="DN37" s="127">
        <v>0</v>
      </c>
      <c r="DO37" s="127">
        <v>0</v>
      </c>
      <c r="DP37" s="127"/>
      <c r="DQ37" s="127"/>
      <c r="DR37" s="127">
        <v>0</v>
      </c>
      <c r="DS37" s="127"/>
      <c r="DT37" s="127"/>
      <c r="DU37" s="127">
        <v>0</v>
      </c>
      <c r="DV37" s="127"/>
      <c r="DW37" s="127"/>
      <c r="DX37" s="127">
        <v>0</v>
      </c>
      <c r="DY37" s="128"/>
      <c r="DZ37" s="128"/>
      <c r="EA37" s="127"/>
      <c r="EB37" s="127"/>
      <c r="EC37" s="125">
        <v>0</v>
      </c>
      <c r="ED37" s="125"/>
      <c r="EE37" s="125"/>
      <c r="EF37" s="125">
        <v>0</v>
      </c>
      <c r="EG37" s="125"/>
      <c r="EH37" s="125"/>
      <c r="EI37" s="125">
        <v>0</v>
      </c>
      <c r="EJ37" s="125"/>
      <c r="EK37" s="125"/>
      <c r="EL37" s="125">
        <v>0</v>
      </c>
      <c r="EM37" s="125"/>
      <c r="EN37" s="125"/>
      <c r="EO37" s="125">
        <v>0</v>
      </c>
      <c r="EP37" s="125"/>
      <c r="EQ37" s="125"/>
      <c r="ER37" s="125">
        <v>0</v>
      </c>
      <c r="ES37" s="125"/>
      <c r="ET37" s="125"/>
      <c r="EU37" s="125">
        <v>0</v>
      </c>
      <c r="EV37" s="125"/>
      <c r="EW37" s="125"/>
      <c r="EX37" s="125">
        <v>0</v>
      </c>
      <c r="EY37" s="125"/>
      <c r="EZ37" s="125"/>
      <c r="FA37" s="125"/>
      <c r="FB37" s="125"/>
      <c r="FC37" s="125"/>
      <c r="FD37" s="125"/>
      <c r="FE37" s="125"/>
      <c r="FF37" s="125"/>
      <c r="FG37" s="125"/>
      <c r="FH37" s="125"/>
      <c r="FI37" s="125"/>
      <c r="FJ37" s="125"/>
      <c r="FK37" s="125"/>
      <c r="FL37" s="125"/>
      <c r="FM37" s="125">
        <v>0</v>
      </c>
      <c r="FN37" s="125"/>
      <c r="FO37" s="125"/>
      <c r="FP37" s="125">
        <v>153037</v>
      </c>
      <c r="FQ37" s="125"/>
      <c r="FR37" s="125"/>
      <c r="FS37" s="125">
        <v>0</v>
      </c>
      <c r="FT37" s="125"/>
      <c r="FU37" s="125"/>
      <c r="FV37" s="125">
        <v>186941.62</v>
      </c>
      <c r="FW37" s="125"/>
      <c r="FX37" s="125"/>
      <c r="FY37" s="125">
        <v>277307.77</v>
      </c>
      <c r="FZ37" s="125"/>
      <c r="GA37" s="125"/>
      <c r="GB37" s="125">
        <v>0</v>
      </c>
      <c r="GC37" s="125"/>
      <c r="GD37" s="125"/>
      <c r="GE37" s="125">
        <v>0</v>
      </c>
      <c r="GF37" s="125"/>
      <c r="GG37" s="125"/>
      <c r="GH37" s="125">
        <v>0</v>
      </c>
      <c r="GI37" s="125"/>
      <c r="GJ37" s="125"/>
      <c r="GK37" s="125"/>
      <c r="GL37" s="125"/>
      <c r="GM37" s="125"/>
      <c r="GN37" s="125"/>
      <c r="GO37" s="125"/>
      <c r="GP37" s="125"/>
      <c r="GQ37" s="125"/>
      <c r="GR37" s="125"/>
      <c r="GS37" s="125"/>
      <c r="GT37" s="125"/>
      <c r="GU37" s="10">
        <f t="shared" si="7"/>
        <v>0</v>
      </c>
      <c r="GV37" s="10">
        <f t="shared" si="8"/>
        <v>0</v>
      </c>
      <c r="GW37" s="10">
        <f t="shared" si="9"/>
        <v>0</v>
      </c>
      <c r="GX37" s="10">
        <f t="shared" si="10"/>
        <v>0</v>
      </c>
      <c r="GY37" s="10">
        <f t="shared" si="11"/>
        <v>0</v>
      </c>
      <c r="GZ37" s="10">
        <f t="shared" si="12"/>
        <v>0</v>
      </c>
      <c r="HA37" s="10">
        <f t="shared" si="13"/>
        <v>0</v>
      </c>
      <c r="HB37" s="10">
        <f t="shared" si="14"/>
        <v>0</v>
      </c>
      <c r="HC37" s="10">
        <f t="shared" si="15"/>
        <v>617286.39</v>
      </c>
      <c r="HD37" s="54">
        <f t="shared" si="16"/>
        <v>0</v>
      </c>
      <c r="HE37" s="54">
        <v>69038939.060000017</v>
      </c>
      <c r="HF37" s="54">
        <v>1283651.3600000001</v>
      </c>
      <c r="HG37" s="55"/>
      <c r="HH37" s="55"/>
      <c r="HI37" s="21"/>
    </row>
    <row r="38" spans="1:217" hidden="1">
      <c r="A38" s="5">
        <v>2</v>
      </c>
      <c r="B38" s="6">
        <v>36</v>
      </c>
      <c r="C38" s="7">
        <v>51</v>
      </c>
      <c r="D38" s="134" t="s">
        <v>44</v>
      </c>
      <c r="E38" s="13">
        <v>113026639</v>
      </c>
      <c r="F38" s="9">
        <f t="shared" si="17"/>
        <v>113026639</v>
      </c>
      <c r="G38" s="94">
        <v>43766</v>
      </c>
      <c r="H38" s="94">
        <v>43889</v>
      </c>
      <c r="I38" s="94">
        <v>2020</v>
      </c>
      <c r="J38" s="9">
        <v>114399640</v>
      </c>
      <c r="K38" s="9" t="s">
        <v>2115</v>
      </c>
      <c r="L38" s="9">
        <f t="shared" si="3"/>
        <v>0</v>
      </c>
      <c r="M38" s="9">
        <f t="shared" si="4"/>
        <v>-1373001</v>
      </c>
      <c r="N38" s="18">
        <v>113026639</v>
      </c>
      <c r="O38" s="18">
        <v>1417551.8619494885</v>
      </c>
      <c r="P38" s="18">
        <f t="shared" si="18"/>
        <v>0</v>
      </c>
      <c r="Q38" s="18">
        <f t="shared" si="19"/>
        <v>0</v>
      </c>
      <c r="R38" s="18">
        <v>91739438.43393895</v>
      </c>
      <c r="S38" s="18">
        <v>90588865.321999997</v>
      </c>
      <c r="T38" s="18">
        <f t="shared" si="5"/>
        <v>1150573.1119389534</v>
      </c>
      <c r="U38" s="18">
        <f t="shared" si="6"/>
        <v>0</v>
      </c>
      <c r="V38" s="18">
        <f t="shared" si="2"/>
        <v>1150573.1119389534</v>
      </c>
      <c r="W38" s="125"/>
      <c r="X38" s="125"/>
      <c r="Y38" s="125">
        <v>0</v>
      </c>
      <c r="Z38" s="125"/>
      <c r="AA38" s="125"/>
      <c r="AB38" s="125">
        <v>0</v>
      </c>
      <c r="AC38" s="125"/>
      <c r="AD38" s="125"/>
      <c r="AE38" s="125">
        <v>0</v>
      </c>
      <c r="AF38" s="125"/>
      <c r="AG38" s="125"/>
      <c r="AH38" s="125">
        <v>0</v>
      </c>
      <c r="AI38" s="125"/>
      <c r="AJ38" s="125"/>
      <c r="AK38" s="125">
        <v>0</v>
      </c>
      <c r="AL38" s="125"/>
      <c r="AM38" s="125"/>
      <c r="AN38" s="125">
        <v>0</v>
      </c>
      <c r="AO38" s="125"/>
      <c r="AP38" s="125"/>
      <c r="AQ38" s="125">
        <v>0</v>
      </c>
      <c r="AR38" s="125"/>
      <c r="AS38" s="125"/>
      <c r="AT38" s="125">
        <v>0</v>
      </c>
      <c r="AU38" s="126"/>
      <c r="AV38" s="126"/>
      <c r="AW38" s="125"/>
      <c r="AX38" s="126"/>
      <c r="AY38" s="126"/>
      <c r="AZ38" s="125"/>
      <c r="BA38" s="126"/>
      <c r="BB38" s="127"/>
      <c r="BC38" s="127"/>
      <c r="BD38" s="128"/>
      <c r="BE38" s="128"/>
      <c r="BF38" s="127"/>
      <c r="BG38" s="128">
        <v>0</v>
      </c>
      <c r="BH38" s="128"/>
      <c r="BI38" s="128">
        <v>0</v>
      </c>
      <c r="BJ38" s="128">
        <v>0</v>
      </c>
      <c r="BK38" s="128"/>
      <c r="BL38" s="128">
        <v>0</v>
      </c>
      <c r="BM38" s="127">
        <v>0</v>
      </c>
      <c r="BN38" s="127"/>
      <c r="BO38" s="127">
        <v>0</v>
      </c>
      <c r="BP38" s="127">
        <v>0</v>
      </c>
      <c r="BQ38" s="127"/>
      <c r="BR38" s="127">
        <v>0</v>
      </c>
      <c r="BS38" s="127">
        <v>0</v>
      </c>
      <c r="BT38" s="127"/>
      <c r="BU38" s="127">
        <v>0</v>
      </c>
      <c r="BV38" s="127">
        <v>0</v>
      </c>
      <c r="BW38" s="127"/>
      <c r="BX38" s="127">
        <v>0</v>
      </c>
      <c r="BY38" s="127">
        <v>0</v>
      </c>
      <c r="BZ38" s="127"/>
      <c r="CA38" s="127">
        <v>0</v>
      </c>
      <c r="CB38" s="127">
        <v>0</v>
      </c>
      <c r="CC38" s="127"/>
      <c r="CD38" s="127">
        <v>0</v>
      </c>
      <c r="CE38" s="127">
        <v>0</v>
      </c>
      <c r="CF38" s="127"/>
      <c r="CG38" s="127"/>
      <c r="CH38" s="127">
        <v>0</v>
      </c>
      <c r="CI38" s="127"/>
      <c r="CJ38" s="127"/>
      <c r="CK38" s="127">
        <v>0</v>
      </c>
      <c r="CL38" s="127"/>
      <c r="CM38" s="127"/>
      <c r="CN38" s="127">
        <v>0</v>
      </c>
      <c r="CO38" s="128"/>
      <c r="CP38" s="128"/>
      <c r="CQ38" s="128">
        <v>0</v>
      </c>
      <c r="CR38" s="128"/>
      <c r="CS38" s="128">
        <v>0</v>
      </c>
      <c r="CT38" s="128">
        <v>0</v>
      </c>
      <c r="CU38" s="127"/>
      <c r="CV38" s="127">
        <v>0</v>
      </c>
      <c r="CW38" s="127">
        <v>0</v>
      </c>
      <c r="CX38" s="127"/>
      <c r="CY38" s="127">
        <v>0</v>
      </c>
      <c r="CZ38" s="127">
        <v>0</v>
      </c>
      <c r="DA38" s="127"/>
      <c r="DB38" s="127">
        <v>0</v>
      </c>
      <c r="DC38" s="127">
        <v>0</v>
      </c>
      <c r="DD38" s="127"/>
      <c r="DE38" s="127">
        <v>0</v>
      </c>
      <c r="DF38" s="127">
        <v>0</v>
      </c>
      <c r="DG38" s="127"/>
      <c r="DH38" s="127">
        <v>0</v>
      </c>
      <c r="DI38" s="127">
        <v>0</v>
      </c>
      <c r="DJ38" s="127"/>
      <c r="DK38" s="127">
        <v>0</v>
      </c>
      <c r="DL38" s="127">
        <v>0</v>
      </c>
      <c r="DM38" s="127"/>
      <c r="DN38" s="127">
        <v>0</v>
      </c>
      <c r="DO38" s="127">
        <v>0</v>
      </c>
      <c r="DP38" s="127"/>
      <c r="DQ38" s="127"/>
      <c r="DR38" s="127">
        <v>0</v>
      </c>
      <c r="DS38" s="127"/>
      <c r="DT38" s="127"/>
      <c r="DU38" s="127">
        <v>0</v>
      </c>
      <c r="DV38" s="127"/>
      <c r="DW38" s="127"/>
      <c r="DX38" s="127">
        <v>0</v>
      </c>
      <c r="DY38" s="128"/>
      <c r="DZ38" s="128"/>
      <c r="EA38" s="127"/>
      <c r="EB38" s="127"/>
      <c r="EC38" s="125">
        <v>0</v>
      </c>
      <c r="ED38" s="125"/>
      <c r="EE38" s="125"/>
      <c r="EF38" s="125">
        <v>0</v>
      </c>
      <c r="EG38" s="125"/>
      <c r="EH38" s="125"/>
      <c r="EI38" s="125">
        <v>0</v>
      </c>
      <c r="EJ38" s="125"/>
      <c r="EK38" s="125"/>
      <c r="EL38" s="125">
        <v>0</v>
      </c>
      <c r="EM38" s="125"/>
      <c r="EN38" s="125"/>
      <c r="EO38" s="125">
        <v>0</v>
      </c>
      <c r="EP38" s="125"/>
      <c r="EQ38" s="125"/>
      <c r="ER38" s="125">
        <v>0</v>
      </c>
      <c r="ES38" s="125"/>
      <c r="ET38" s="125"/>
      <c r="EU38" s="125">
        <v>0</v>
      </c>
      <c r="EV38" s="125"/>
      <c r="EW38" s="125"/>
      <c r="EX38" s="125">
        <v>0</v>
      </c>
      <c r="EY38" s="125"/>
      <c r="EZ38" s="125"/>
      <c r="FA38" s="125"/>
      <c r="FB38" s="125"/>
      <c r="FC38" s="125"/>
      <c r="FD38" s="125"/>
      <c r="FE38" s="125"/>
      <c r="FF38" s="125"/>
      <c r="FG38" s="125"/>
      <c r="FH38" s="125"/>
      <c r="FI38" s="125"/>
      <c r="FJ38" s="125"/>
      <c r="FK38" s="125"/>
      <c r="FL38" s="125"/>
      <c r="FM38" s="125">
        <v>0</v>
      </c>
      <c r="FN38" s="125"/>
      <c r="FO38" s="125"/>
      <c r="FP38" s="125">
        <v>0</v>
      </c>
      <c r="FQ38" s="125"/>
      <c r="FR38" s="125"/>
      <c r="FS38" s="125">
        <v>132289.43000000002</v>
      </c>
      <c r="FT38" s="125"/>
      <c r="FU38" s="125"/>
      <c r="FV38" s="125">
        <v>0</v>
      </c>
      <c r="FW38" s="125"/>
      <c r="FX38" s="125"/>
      <c r="FY38" s="125">
        <v>0</v>
      </c>
      <c r="FZ38" s="125"/>
      <c r="GA38" s="125"/>
      <c r="GB38" s="125">
        <v>0</v>
      </c>
      <c r="GC38" s="125"/>
      <c r="GD38" s="125"/>
      <c r="GE38" s="125">
        <v>0</v>
      </c>
      <c r="GF38" s="125"/>
      <c r="GG38" s="125"/>
      <c r="GH38" s="125">
        <v>0</v>
      </c>
      <c r="GI38" s="125"/>
      <c r="GJ38" s="125"/>
      <c r="GK38" s="125"/>
      <c r="GL38" s="125"/>
      <c r="GM38" s="125"/>
      <c r="GN38" s="125"/>
      <c r="GO38" s="125"/>
      <c r="GP38" s="125"/>
      <c r="GQ38" s="125"/>
      <c r="GR38" s="125"/>
      <c r="GS38" s="125"/>
      <c r="GT38" s="125"/>
      <c r="GU38" s="10">
        <f t="shared" si="7"/>
        <v>0</v>
      </c>
      <c r="GV38" s="10">
        <f t="shared" si="8"/>
        <v>0</v>
      </c>
      <c r="GW38" s="10">
        <f t="shared" si="9"/>
        <v>0</v>
      </c>
      <c r="GX38" s="10">
        <f t="shared" si="10"/>
        <v>0</v>
      </c>
      <c r="GY38" s="10">
        <f t="shared" si="11"/>
        <v>0</v>
      </c>
      <c r="GZ38" s="10">
        <f t="shared" si="12"/>
        <v>0</v>
      </c>
      <c r="HA38" s="10">
        <f t="shared" si="13"/>
        <v>0</v>
      </c>
      <c r="HB38" s="10">
        <f t="shared" si="14"/>
        <v>0</v>
      </c>
      <c r="HC38" s="10">
        <f t="shared" si="15"/>
        <v>132289.43000000002</v>
      </c>
      <c r="HD38" s="54">
        <f t="shared" si="16"/>
        <v>0</v>
      </c>
      <c r="HE38" s="54">
        <v>88935741.609999999</v>
      </c>
      <c r="HF38" s="54">
        <v>789071.65000000026</v>
      </c>
      <c r="HG38" s="55"/>
      <c r="HH38" s="55"/>
      <c r="HI38" s="21"/>
    </row>
    <row r="39" spans="1:217" hidden="1">
      <c r="A39" s="15">
        <v>2</v>
      </c>
      <c r="B39" s="16">
        <v>37</v>
      </c>
      <c r="C39" s="11">
        <v>143</v>
      </c>
      <c r="D39" s="136" t="s">
        <v>1980</v>
      </c>
      <c r="E39" s="48">
        <v>182323080.95238096</v>
      </c>
      <c r="F39" s="9">
        <f t="shared" si="17"/>
        <v>182323080.95238096</v>
      </c>
      <c r="G39" s="95"/>
      <c r="H39" s="95"/>
      <c r="I39" s="95"/>
      <c r="J39" s="90">
        <v>36560447</v>
      </c>
      <c r="K39" s="9">
        <v>111216183</v>
      </c>
      <c r="L39" s="9">
        <f t="shared" si="3"/>
        <v>26575159.995999999</v>
      </c>
      <c r="M39" s="9">
        <f t="shared" si="4"/>
        <v>119187473.95638096</v>
      </c>
      <c r="N39" s="18">
        <v>171835960.81875002</v>
      </c>
      <c r="O39" s="18">
        <v>204068884.74534595</v>
      </c>
      <c r="P39" s="18">
        <f t="shared" si="18"/>
        <v>32469923.121808738</v>
      </c>
      <c r="Q39" s="18">
        <f t="shared" si="19"/>
        <v>-21982802.988177806</v>
      </c>
      <c r="R39" s="18">
        <v>231225731.64999998</v>
      </c>
      <c r="S39" s="18">
        <v>164962522.38600001</v>
      </c>
      <c r="T39" s="18">
        <f t="shared" si="5"/>
        <v>66263209.263999969</v>
      </c>
      <c r="U39" s="18">
        <f t="shared" si="6"/>
        <v>31273091.872285698</v>
      </c>
      <c r="V39" s="18">
        <f t="shared" si="2"/>
        <v>34990117.391714275</v>
      </c>
      <c r="W39" s="130">
        <v>13813293.33</v>
      </c>
      <c r="X39" s="130"/>
      <c r="Y39" s="130">
        <v>0</v>
      </c>
      <c r="Z39" s="130">
        <v>8967060.9519999996</v>
      </c>
      <c r="AA39" s="130"/>
      <c r="AB39" s="130">
        <v>1452505.9750000238</v>
      </c>
      <c r="AC39" s="130">
        <v>3794805.7140000002</v>
      </c>
      <c r="AD39" s="130"/>
      <c r="AE39" s="130">
        <v>0</v>
      </c>
      <c r="AF39" s="130"/>
      <c r="AG39" s="130"/>
      <c r="AH39" s="130">
        <v>0</v>
      </c>
      <c r="AI39" s="130"/>
      <c r="AJ39" s="130"/>
      <c r="AK39" s="130">
        <v>0</v>
      </c>
      <c r="AL39" s="130"/>
      <c r="AM39" s="130"/>
      <c r="AN39" s="130">
        <v>0</v>
      </c>
      <c r="AO39" s="130"/>
      <c r="AP39" s="130"/>
      <c r="AQ39" s="130">
        <v>639869.56999999285</v>
      </c>
      <c r="AR39" s="130"/>
      <c r="AS39" s="130"/>
      <c r="AT39" s="130">
        <v>792890.625</v>
      </c>
      <c r="AU39" s="130"/>
      <c r="AV39" s="17"/>
      <c r="AW39" s="130"/>
      <c r="AX39" s="130"/>
      <c r="AY39" s="17"/>
      <c r="AZ39" s="130"/>
      <c r="BA39" s="130"/>
      <c r="BB39" s="131"/>
      <c r="BC39" s="131"/>
      <c r="BD39" s="130"/>
      <c r="BE39" s="132"/>
      <c r="BF39" s="131"/>
      <c r="BG39" s="132">
        <v>4146756.721870631</v>
      </c>
      <c r="BH39" s="132"/>
      <c r="BI39" s="132">
        <v>3979428.1354166567</v>
      </c>
      <c r="BJ39" s="132">
        <v>3491352.8197159995</v>
      </c>
      <c r="BK39" s="132"/>
      <c r="BL39" s="132">
        <v>3130724.6666666865</v>
      </c>
      <c r="BM39" s="131">
        <v>2849010.5920443013</v>
      </c>
      <c r="BN39" s="131"/>
      <c r="BO39" s="131">
        <v>2021208.9791666567</v>
      </c>
      <c r="BP39" s="131"/>
      <c r="BQ39" s="131"/>
      <c r="BR39" s="131">
        <v>1355758.3523809314</v>
      </c>
      <c r="BS39" s="131"/>
      <c r="BT39" s="131"/>
      <c r="BU39" s="131">
        <v>-0.35118281841278076</v>
      </c>
      <c r="BV39" s="131"/>
      <c r="BW39" s="131"/>
      <c r="BX39" s="131">
        <v>9333466.4106240571</v>
      </c>
      <c r="BY39" s="131">
        <v>3704000</v>
      </c>
      <c r="BZ39" s="131"/>
      <c r="CA39" s="131">
        <v>1173883.9711531401</v>
      </c>
      <c r="CB39" s="131">
        <v>3850000</v>
      </c>
      <c r="CC39" s="131"/>
      <c r="CD39" s="131">
        <v>1469485.1636491716</v>
      </c>
      <c r="CE39" s="131">
        <v>3954000</v>
      </c>
      <c r="CF39" s="131"/>
      <c r="CG39" s="131"/>
      <c r="CH39" s="131">
        <v>3668000</v>
      </c>
      <c r="CI39" s="131"/>
      <c r="CJ39" s="131"/>
      <c r="CK39" s="131">
        <v>3806000</v>
      </c>
      <c r="CL39" s="131"/>
      <c r="CM39" s="131"/>
      <c r="CN39" s="131">
        <v>3000802.9881778061</v>
      </c>
      <c r="CO39" s="132"/>
      <c r="CP39" s="132"/>
      <c r="CQ39" s="132">
        <v>3980886.4529958055</v>
      </c>
      <c r="CR39" s="132"/>
      <c r="CS39" s="132">
        <v>3820251.0100000054</v>
      </c>
      <c r="CT39" s="132">
        <v>3351698.7069273596</v>
      </c>
      <c r="CU39" s="131"/>
      <c r="CV39" s="131">
        <v>3005495.6799999941</v>
      </c>
      <c r="CW39" s="131">
        <v>2735050.168362529</v>
      </c>
      <c r="CX39" s="131"/>
      <c r="CY39" s="131">
        <v>1940360.6199999992</v>
      </c>
      <c r="CZ39" s="131">
        <v>0</v>
      </c>
      <c r="DA39" s="131"/>
      <c r="DB39" s="131">
        <v>7980360.1099999994</v>
      </c>
      <c r="DC39" s="131">
        <v>0</v>
      </c>
      <c r="DD39" s="131"/>
      <c r="DE39" s="131">
        <v>-0.34999999962747097</v>
      </c>
      <c r="DF39" s="131">
        <v>0</v>
      </c>
      <c r="DG39" s="131"/>
      <c r="DH39" s="131">
        <v>3170281.0000000019</v>
      </c>
      <c r="DI39" s="131">
        <v>3573020.7417687797</v>
      </c>
      <c r="DJ39" s="131"/>
      <c r="DK39" s="131">
        <v>1132373.5899999999</v>
      </c>
      <c r="DL39" s="131">
        <v>3713857.9524324518</v>
      </c>
      <c r="DM39" s="131"/>
      <c r="DN39" s="131">
        <v>1417521.8599999994</v>
      </c>
      <c r="DO39" s="131">
        <v>3814180.3490695884</v>
      </c>
      <c r="DP39" s="131"/>
      <c r="DQ39" s="131"/>
      <c r="DR39" s="131">
        <v>3538293.7583174636</v>
      </c>
      <c r="DS39" s="131"/>
      <c r="DT39" s="131"/>
      <c r="DU39" s="131">
        <v>3671413.8615475097</v>
      </c>
      <c r="DV39" s="131"/>
      <c r="DW39" s="131"/>
      <c r="DX39" s="131">
        <v>2894689.8808642104</v>
      </c>
      <c r="DY39" s="132"/>
      <c r="DZ39" s="132"/>
      <c r="EA39" s="131">
        <v>5672852</v>
      </c>
      <c r="EB39" s="131"/>
      <c r="EC39" s="130">
        <v>0</v>
      </c>
      <c r="ED39" s="130">
        <v>0</v>
      </c>
      <c r="EE39" s="130"/>
      <c r="EF39" s="130">
        <v>0</v>
      </c>
      <c r="EG39" s="130">
        <v>0</v>
      </c>
      <c r="EH39" s="130"/>
      <c r="EI39" s="130">
        <v>40145654.999999993</v>
      </c>
      <c r="EJ39" s="130">
        <v>29547845</v>
      </c>
      <c r="EK39" s="130"/>
      <c r="EL39" s="130">
        <v>0</v>
      </c>
      <c r="EM39" s="130">
        <v>0</v>
      </c>
      <c r="EN39" s="130"/>
      <c r="EO39" s="130">
        <v>0</v>
      </c>
      <c r="EP39" s="130">
        <v>19457455</v>
      </c>
      <c r="EQ39" s="130"/>
      <c r="ER39" s="130">
        <v>9285333.3499999996</v>
      </c>
      <c r="ES39" s="130">
        <v>0</v>
      </c>
      <c r="ET39" s="130"/>
      <c r="EU39" s="130">
        <v>0</v>
      </c>
      <c r="EV39" s="130">
        <v>0</v>
      </c>
      <c r="EW39" s="130"/>
      <c r="EX39" s="130">
        <v>0</v>
      </c>
      <c r="EY39" s="130">
        <v>0</v>
      </c>
      <c r="EZ39" s="130"/>
      <c r="FA39" s="130"/>
      <c r="FB39" s="130">
        <v>0</v>
      </c>
      <c r="FC39" s="130"/>
      <c r="FD39" s="130"/>
      <c r="FE39" s="130">
        <v>0</v>
      </c>
      <c r="FF39" s="130"/>
      <c r="FG39" s="130"/>
      <c r="FH39" s="130">
        <v>0</v>
      </c>
      <c r="FI39" s="130"/>
      <c r="FJ39" s="130"/>
      <c r="FK39" s="130">
        <v>12645885</v>
      </c>
      <c r="FL39" s="130"/>
      <c r="FM39" s="130">
        <v>1961875.79</v>
      </c>
      <c r="FN39" s="130">
        <v>9248456</v>
      </c>
      <c r="FO39" s="130"/>
      <c r="FP39" s="130">
        <v>4108091.4200000004</v>
      </c>
      <c r="FQ39" s="130">
        <v>3845155</v>
      </c>
      <c r="FR39" s="130"/>
      <c r="FS39" s="130">
        <v>2623311.71</v>
      </c>
      <c r="FT39" s="130">
        <v>2885414</v>
      </c>
      <c r="FU39" s="130"/>
      <c r="FV39" s="130">
        <v>3295591.86</v>
      </c>
      <c r="FW39" s="130">
        <v>415454</v>
      </c>
      <c r="FX39" s="130"/>
      <c r="FY39" s="130">
        <v>2638673.0299999993</v>
      </c>
      <c r="FZ39" s="130">
        <v>254556</v>
      </c>
      <c r="GA39" s="130"/>
      <c r="GB39" s="130">
        <v>2750092.88</v>
      </c>
      <c r="GC39" s="130">
        <v>202141</v>
      </c>
      <c r="GD39" s="130"/>
      <c r="GE39" s="130">
        <v>15499223.290000001</v>
      </c>
      <c r="GF39" s="130">
        <v>103154</v>
      </c>
      <c r="GG39" s="130"/>
      <c r="GH39" s="130">
        <v>2965894.7800000003</v>
      </c>
      <c r="GI39" s="130"/>
      <c r="GJ39" s="130"/>
      <c r="GK39" s="130"/>
      <c r="GL39" s="130"/>
      <c r="GM39" s="130"/>
      <c r="GN39" s="130"/>
      <c r="GO39" s="130"/>
      <c r="GP39" s="130"/>
      <c r="GQ39" s="130"/>
      <c r="GR39" s="130"/>
      <c r="GS39" s="130"/>
      <c r="GT39" s="130"/>
      <c r="GU39" s="10">
        <f t="shared" si="7"/>
        <v>22463955.327874482</v>
      </c>
      <c r="GV39" s="10">
        <f t="shared" si="8"/>
        <v>14428802.988177806</v>
      </c>
      <c r="GW39" s="10">
        <f t="shared" si="9"/>
        <v>2885266.1700000167</v>
      </c>
      <c r="GX39" s="10">
        <f t="shared" si="10"/>
        <v>0</v>
      </c>
      <c r="GY39" s="10">
        <f t="shared" si="11"/>
        <v>22466643.52</v>
      </c>
      <c r="GZ39" s="10">
        <f t="shared" si="12"/>
        <v>13918577.849798772</v>
      </c>
      <c r="HA39" s="10">
        <f t="shared" si="13"/>
        <v>49430988.349999994</v>
      </c>
      <c r="HB39" s="10">
        <f t="shared" si="14"/>
        <v>0</v>
      </c>
      <c r="HC39" s="10">
        <f t="shared" si="15"/>
        <v>35842754.760000005</v>
      </c>
      <c r="HD39" s="54">
        <f t="shared" si="16"/>
        <v>103154</v>
      </c>
      <c r="HE39" s="54">
        <v>18177084.580000002</v>
      </c>
      <c r="HF39" s="54">
        <v>13540269.870000003</v>
      </c>
      <c r="HG39" s="55"/>
      <c r="HH39" s="55"/>
      <c r="HI39" s="21"/>
    </row>
    <row r="40" spans="1:217" hidden="1">
      <c r="A40" s="15">
        <v>2</v>
      </c>
      <c r="B40" s="16">
        <v>38</v>
      </c>
      <c r="C40" s="11">
        <v>139</v>
      </c>
      <c r="D40" s="136" t="s">
        <v>1982</v>
      </c>
      <c r="E40" s="48">
        <v>590625262.5</v>
      </c>
      <c r="F40" s="9">
        <f t="shared" si="17"/>
        <v>590625262.5</v>
      </c>
      <c r="G40" s="95"/>
      <c r="H40" s="95"/>
      <c r="I40" s="95"/>
      <c r="J40" s="90">
        <v>178341908.40000001</v>
      </c>
      <c r="K40" s="9">
        <v>25764362</v>
      </c>
      <c r="L40" s="9">
        <f t="shared" si="3"/>
        <v>284656373</v>
      </c>
      <c r="M40" s="9">
        <f t="shared" si="4"/>
        <v>127626981.10000002</v>
      </c>
      <c r="N40" s="18">
        <v>290424539.95313668</v>
      </c>
      <c r="O40" s="18">
        <v>63183579.214832723</v>
      </c>
      <c r="P40" s="18">
        <f t="shared" si="18"/>
        <v>229043967.63999999</v>
      </c>
      <c r="Q40" s="18">
        <f t="shared" si="19"/>
        <v>71156754.906863332</v>
      </c>
      <c r="R40" s="18">
        <v>213921792.69999999</v>
      </c>
      <c r="S40" s="18">
        <v>272679600.56199998</v>
      </c>
      <c r="T40" s="18">
        <f t="shared" si="5"/>
        <v>-58757807.861999989</v>
      </c>
      <c r="U40" s="18">
        <f t="shared" si="6"/>
        <v>217630309.96529996</v>
      </c>
      <c r="V40" s="18">
        <f t="shared" si="2"/>
        <v>-276388117.82729995</v>
      </c>
      <c r="W40" s="130">
        <v>22395606</v>
      </c>
      <c r="X40" s="130"/>
      <c r="Y40" s="130">
        <v>7492845</v>
      </c>
      <c r="Z40" s="130">
        <v>32388390</v>
      </c>
      <c r="AA40" s="130"/>
      <c r="AB40" s="130">
        <v>7679335</v>
      </c>
      <c r="AC40" s="130">
        <v>36789732</v>
      </c>
      <c r="AD40" s="130"/>
      <c r="AE40" s="130">
        <v>4752815</v>
      </c>
      <c r="AF40" s="130">
        <v>41115804</v>
      </c>
      <c r="AG40" s="130"/>
      <c r="AH40" s="130">
        <v>8230572</v>
      </c>
      <c r="AI40" s="130">
        <v>44118748</v>
      </c>
      <c r="AJ40" s="130"/>
      <c r="AK40" s="130">
        <v>12507989</v>
      </c>
      <c r="AL40" s="130">
        <v>46450429</v>
      </c>
      <c r="AM40" s="130"/>
      <c r="AN40" s="130">
        <v>9304672</v>
      </c>
      <c r="AO40" s="130">
        <v>38199802</v>
      </c>
      <c r="AP40" s="130"/>
      <c r="AQ40" s="130">
        <v>21958815</v>
      </c>
      <c r="AR40" s="130">
        <v>23197862</v>
      </c>
      <c r="AS40" s="130"/>
      <c r="AT40" s="130">
        <v>0</v>
      </c>
      <c r="AU40" s="130"/>
      <c r="AV40" s="17"/>
      <c r="AW40" s="130"/>
      <c r="AX40" s="130"/>
      <c r="AY40" s="17"/>
      <c r="AZ40" s="130"/>
      <c r="BA40" s="130"/>
      <c r="BB40" s="131"/>
      <c r="BC40" s="131"/>
      <c r="BD40" s="130"/>
      <c r="BE40" s="132"/>
      <c r="BF40" s="131"/>
      <c r="BG40" s="132">
        <v>22381390.25</v>
      </c>
      <c r="BH40" s="132"/>
      <c r="BI40" s="132">
        <v>6484854.8088187575</v>
      </c>
      <c r="BJ40" s="132">
        <v>20789731.5</v>
      </c>
      <c r="BK40" s="132"/>
      <c r="BL40" s="132">
        <v>12331851.347321391</v>
      </c>
      <c r="BM40" s="131">
        <v>21115803.75</v>
      </c>
      <c r="BN40" s="131"/>
      <c r="BO40" s="131">
        <v>9899820.5772712827</v>
      </c>
      <c r="BP40" s="131">
        <v>23118748.375</v>
      </c>
      <c r="BQ40" s="131"/>
      <c r="BR40" s="131">
        <v>5243976.2381510139</v>
      </c>
      <c r="BS40" s="131">
        <v>29450429</v>
      </c>
      <c r="BT40" s="131"/>
      <c r="BU40" s="131">
        <v>16923217.871977866</v>
      </c>
      <c r="BV40" s="131">
        <v>29199802.125</v>
      </c>
      <c r="BW40" s="131"/>
      <c r="BX40" s="131">
        <v>6253051.050745666</v>
      </c>
      <c r="BY40" s="131">
        <v>10779085.640000001</v>
      </c>
      <c r="BZ40" s="131"/>
      <c r="CA40" s="131">
        <v>11439884.10309279</v>
      </c>
      <c r="CB40" s="131">
        <v>14114261</v>
      </c>
      <c r="CC40" s="131"/>
      <c r="CD40" s="131">
        <v>29185443.70103091</v>
      </c>
      <c r="CE40" s="131">
        <v>14680356</v>
      </c>
      <c r="CF40" s="131"/>
      <c r="CG40" s="131"/>
      <c r="CH40" s="131">
        <v>15182402</v>
      </c>
      <c r="CI40" s="131"/>
      <c r="CJ40" s="131"/>
      <c r="CK40" s="131">
        <v>16584308</v>
      </c>
      <c r="CL40" s="131"/>
      <c r="CM40" s="131"/>
      <c r="CN40" s="131">
        <v>11647650</v>
      </c>
      <c r="CO40" s="132"/>
      <c r="CP40" s="132"/>
      <c r="CQ40" s="132">
        <v>21013887.305725001</v>
      </c>
      <c r="CR40" s="132"/>
      <c r="CS40" s="132">
        <v>6088630.1800000072</v>
      </c>
      <c r="CT40" s="132">
        <v>19519478.90535</v>
      </c>
      <c r="CU40" s="131"/>
      <c r="CV40" s="131">
        <v>11578375.229999993</v>
      </c>
      <c r="CW40" s="131">
        <v>19825628.140875001</v>
      </c>
      <c r="CX40" s="131"/>
      <c r="CY40" s="131">
        <v>9294941.5399999991</v>
      </c>
      <c r="CZ40" s="131">
        <v>21706192.849287499</v>
      </c>
      <c r="DA40" s="131"/>
      <c r="DB40" s="131">
        <v>4923569.2899999991</v>
      </c>
      <c r="DC40" s="131">
        <v>27651007.7881</v>
      </c>
      <c r="DD40" s="131"/>
      <c r="DE40" s="131">
        <v>15889209.260000002</v>
      </c>
      <c r="DF40" s="131">
        <v>27415694.215162497</v>
      </c>
      <c r="DG40" s="131"/>
      <c r="DH40" s="131">
        <v>16680146.43</v>
      </c>
      <c r="DI40" s="131">
        <v>10455713.070800001</v>
      </c>
      <c r="DJ40" s="131"/>
      <c r="DK40" s="131">
        <v>11096687.580000006</v>
      </c>
      <c r="DL40" s="131">
        <v>13690833.17</v>
      </c>
      <c r="DM40" s="131"/>
      <c r="DN40" s="131">
        <v>28309880.390000001</v>
      </c>
      <c r="DO40" s="131">
        <v>14239945.32</v>
      </c>
      <c r="DP40" s="131"/>
      <c r="DQ40" s="131"/>
      <c r="DR40" s="131">
        <v>14726929.939999999</v>
      </c>
      <c r="DS40" s="131"/>
      <c r="DT40" s="131"/>
      <c r="DU40" s="131">
        <v>16086778.76</v>
      </c>
      <c r="DV40" s="131"/>
      <c r="DW40" s="131"/>
      <c r="DX40" s="131">
        <v>11298220.5</v>
      </c>
      <c r="DY40" s="132"/>
      <c r="DZ40" s="132"/>
      <c r="EA40" s="131">
        <v>17451859</v>
      </c>
      <c r="EB40" s="131"/>
      <c r="EC40" s="130">
        <v>18546692</v>
      </c>
      <c r="ED40" s="130">
        <v>43520426</v>
      </c>
      <c r="EE40" s="130"/>
      <c r="EF40" s="130">
        <v>0</v>
      </c>
      <c r="EG40" s="130">
        <v>28686973</v>
      </c>
      <c r="EH40" s="130"/>
      <c r="EI40" s="130">
        <v>4392450</v>
      </c>
      <c r="EJ40" s="130">
        <v>22671873</v>
      </c>
      <c r="EK40" s="130"/>
      <c r="EL40" s="130">
        <v>7875075</v>
      </c>
      <c r="EM40" s="130">
        <v>25752812</v>
      </c>
      <c r="EN40" s="130"/>
      <c r="EO40" s="130">
        <v>5310845</v>
      </c>
      <c r="EP40" s="130">
        <v>28781063</v>
      </c>
      <c r="EQ40" s="130"/>
      <c r="ER40" s="130">
        <v>7246439</v>
      </c>
      <c r="ES40" s="130">
        <v>30883124</v>
      </c>
      <c r="ET40" s="130"/>
      <c r="EU40" s="130">
        <v>38016323</v>
      </c>
      <c r="EV40" s="130">
        <v>32515300</v>
      </c>
      <c r="EW40" s="130"/>
      <c r="EX40" s="130">
        <v>13597012</v>
      </c>
      <c r="EY40" s="130">
        <v>26739861</v>
      </c>
      <c r="EZ40" s="130"/>
      <c r="FA40" s="130"/>
      <c r="FB40" s="130">
        <v>16238503</v>
      </c>
      <c r="FC40" s="130"/>
      <c r="FD40" s="130"/>
      <c r="FE40" s="130">
        <v>29599847</v>
      </c>
      <c r="FF40" s="130"/>
      <c r="FG40" s="130"/>
      <c r="FH40" s="130"/>
      <c r="FI40" s="130"/>
      <c r="FJ40" s="130"/>
      <c r="FK40" s="130">
        <v>5461071</v>
      </c>
      <c r="FL40" s="130"/>
      <c r="FM40" s="130">
        <v>12597522.789999995</v>
      </c>
      <c r="FN40" s="130">
        <v>30357512</v>
      </c>
      <c r="FO40" s="130"/>
      <c r="FP40" s="130">
        <v>2947863.61</v>
      </c>
      <c r="FQ40" s="130">
        <v>19038269</v>
      </c>
      <c r="FR40" s="130"/>
      <c r="FS40" s="130">
        <v>10481887.880000005</v>
      </c>
      <c r="FT40" s="130">
        <v>16902982</v>
      </c>
      <c r="FU40" s="130"/>
      <c r="FV40" s="130">
        <v>41360700.839999989</v>
      </c>
      <c r="FW40" s="130">
        <v>17977317</v>
      </c>
      <c r="FX40" s="130"/>
      <c r="FY40" s="130">
        <v>7370689.7800000003</v>
      </c>
      <c r="FZ40" s="130">
        <v>20650647</v>
      </c>
      <c r="GA40" s="130"/>
      <c r="GB40" s="130">
        <v>11524731.580000002</v>
      </c>
      <c r="GC40" s="130">
        <v>20275489</v>
      </c>
      <c r="GD40" s="130"/>
      <c r="GE40" s="130">
        <v>37572474.36999999</v>
      </c>
      <c r="GF40" s="130">
        <v>21462064</v>
      </c>
      <c r="GG40" s="130"/>
      <c r="GH40" s="130">
        <v>12604813.859999999</v>
      </c>
      <c r="GI40" s="130">
        <v>17735304</v>
      </c>
      <c r="GJ40" s="130"/>
      <c r="GK40" s="130"/>
      <c r="GL40" s="130">
        <v>15116442</v>
      </c>
      <c r="GM40" s="130"/>
      <c r="GN40" s="130"/>
      <c r="GO40" s="130">
        <v>21529030</v>
      </c>
      <c r="GP40" s="130"/>
      <c r="GQ40" s="130"/>
      <c r="GR40" s="130">
        <v>39919931</v>
      </c>
      <c r="GS40" s="130"/>
      <c r="GT40" s="130"/>
      <c r="GU40" s="10">
        <f t="shared" si="7"/>
        <v>97762099.698409677</v>
      </c>
      <c r="GV40" s="10">
        <f t="shared" si="8"/>
        <v>58094716</v>
      </c>
      <c r="GW40" s="10">
        <f t="shared" si="9"/>
        <v>71927043</v>
      </c>
      <c r="GX40" s="10">
        <f t="shared" si="10"/>
        <v>23197862</v>
      </c>
      <c r="GY40" s="10">
        <f t="shared" si="11"/>
        <v>103861439.90000002</v>
      </c>
      <c r="GZ40" s="10">
        <f t="shared" si="12"/>
        <v>56351874.519999996</v>
      </c>
      <c r="HA40" s="10">
        <f t="shared" si="13"/>
        <v>94984836</v>
      </c>
      <c r="HB40" s="10">
        <f t="shared" si="14"/>
        <v>105093511</v>
      </c>
      <c r="HC40" s="10">
        <f t="shared" si="15"/>
        <v>136460684.70999998</v>
      </c>
      <c r="HD40" s="54">
        <f t="shared" si="16"/>
        <v>115762771</v>
      </c>
      <c r="HE40" s="54">
        <v>134671520.29999998</v>
      </c>
      <c r="HF40" s="54">
        <v>21688508.969999991</v>
      </c>
      <c r="HG40" s="55"/>
      <c r="HH40" s="55"/>
      <c r="HI40" s="21"/>
    </row>
    <row r="41" spans="1:217" hidden="1">
      <c r="A41" s="15">
        <v>1</v>
      </c>
      <c r="B41" s="16">
        <v>39</v>
      </c>
      <c r="C41" s="11">
        <v>144</v>
      </c>
      <c r="D41" s="136" t="s">
        <v>1984</v>
      </c>
      <c r="E41" s="48">
        <v>420000000</v>
      </c>
      <c r="F41" s="9">
        <f t="shared" si="17"/>
        <v>420000000</v>
      </c>
      <c r="G41" s="95"/>
      <c r="H41" s="95"/>
      <c r="I41" s="95"/>
      <c r="J41" s="91">
        <v>89177998.020000011</v>
      </c>
      <c r="K41" s="18">
        <v>301892033</v>
      </c>
      <c r="L41" s="9">
        <f t="shared" si="3"/>
        <v>143825749</v>
      </c>
      <c r="M41" s="9">
        <f t="shared" si="4"/>
        <v>186996252.98000002</v>
      </c>
      <c r="N41" s="18">
        <v>299633372.74096769</v>
      </c>
      <c r="O41" s="18">
        <v>284274571.0883432</v>
      </c>
      <c r="P41" s="18">
        <f t="shared" si="18"/>
        <v>129841543.91</v>
      </c>
      <c r="Q41" s="18">
        <f t="shared" si="19"/>
        <v>-9474916.6509676874</v>
      </c>
      <c r="R41" s="18">
        <v>348750000</v>
      </c>
      <c r="S41" s="18">
        <v>278659036.64909995</v>
      </c>
      <c r="T41" s="18">
        <f t="shared" si="5"/>
        <v>70090963.350900054</v>
      </c>
      <c r="U41" s="18">
        <f t="shared" si="6"/>
        <v>119361743.34899998</v>
      </c>
      <c r="V41" s="18">
        <f t="shared" si="2"/>
        <v>-49270779.998099923</v>
      </c>
      <c r="W41" s="130">
        <v>21000365</v>
      </c>
      <c r="X41" s="130"/>
      <c r="Y41" s="130">
        <v>105263249.98999998</v>
      </c>
      <c r="Z41" s="130">
        <v>21402589</v>
      </c>
      <c r="AA41" s="130"/>
      <c r="AB41" s="130">
        <v>0</v>
      </c>
      <c r="AC41" s="130">
        <v>23044789</v>
      </c>
      <c r="AD41" s="130"/>
      <c r="AE41" s="130">
        <v>0</v>
      </c>
      <c r="AF41" s="130">
        <v>24986325</v>
      </c>
      <c r="AG41" s="130"/>
      <c r="AH41" s="130">
        <v>0</v>
      </c>
      <c r="AI41" s="130">
        <v>17797227</v>
      </c>
      <c r="AJ41" s="130"/>
      <c r="AK41" s="130">
        <v>0</v>
      </c>
      <c r="AL41" s="130">
        <v>17797227</v>
      </c>
      <c r="AM41" s="130"/>
      <c r="AN41" s="130">
        <v>0</v>
      </c>
      <c r="AO41" s="130">
        <v>17797227</v>
      </c>
      <c r="AP41" s="130"/>
      <c r="AQ41" s="130">
        <v>1390180.36</v>
      </c>
      <c r="AR41" s="130"/>
      <c r="AS41" s="130"/>
      <c r="AT41" s="130">
        <v>0</v>
      </c>
      <c r="AU41" s="130"/>
      <c r="AV41" s="17"/>
      <c r="AW41" s="130"/>
      <c r="AX41" s="130"/>
      <c r="AY41" s="17"/>
      <c r="AZ41" s="130"/>
      <c r="BA41" s="130"/>
      <c r="BB41" s="131"/>
      <c r="BC41" s="131"/>
      <c r="BD41" s="130"/>
      <c r="BE41" s="132"/>
      <c r="BF41" s="131"/>
      <c r="BG41" s="132">
        <v>12374563</v>
      </c>
      <c r="BH41" s="132"/>
      <c r="BI41" s="132">
        <v>19553558.913978457</v>
      </c>
      <c r="BJ41" s="132">
        <v>17314306</v>
      </c>
      <c r="BK41" s="132"/>
      <c r="BL41" s="132">
        <v>21793574.709677398</v>
      </c>
      <c r="BM41" s="131">
        <v>17354222</v>
      </c>
      <c r="BN41" s="131"/>
      <c r="BO41" s="131">
        <v>25178698.30107528</v>
      </c>
      <c r="BP41" s="131">
        <v>16236589</v>
      </c>
      <c r="BQ41" s="131"/>
      <c r="BR41" s="131">
        <v>14066458.387096822</v>
      </c>
      <c r="BS41" s="131">
        <v>12198781</v>
      </c>
      <c r="BT41" s="131"/>
      <c r="BU41" s="131">
        <v>25987556.870967746</v>
      </c>
      <c r="BV41" s="131">
        <v>8000000</v>
      </c>
      <c r="BW41" s="131"/>
      <c r="BX41" s="131">
        <v>44029230.508569837</v>
      </c>
      <c r="BY41" s="131">
        <v>9337541.9100000001</v>
      </c>
      <c r="BZ41" s="131"/>
      <c r="CA41" s="131">
        <v>18764343.922222197</v>
      </c>
      <c r="CB41" s="131">
        <v>5274510</v>
      </c>
      <c r="CC41" s="131"/>
      <c r="CD41" s="131">
        <v>31095074.188888907</v>
      </c>
      <c r="CE41" s="131">
        <v>7749625</v>
      </c>
      <c r="CF41" s="131"/>
      <c r="CG41" s="131"/>
      <c r="CH41" s="131">
        <v>7763749</v>
      </c>
      <c r="CI41" s="131"/>
      <c r="CJ41" s="131"/>
      <c r="CK41" s="131">
        <v>8118845</v>
      </c>
      <c r="CL41" s="131"/>
      <c r="CM41" s="131"/>
      <c r="CN41" s="131">
        <v>8118812</v>
      </c>
      <c r="CO41" s="132"/>
      <c r="CP41" s="132"/>
      <c r="CQ41" s="132">
        <v>11508343.59</v>
      </c>
      <c r="CR41" s="132"/>
      <c r="CS41" s="132">
        <v>18184809.789999992</v>
      </c>
      <c r="CT41" s="132">
        <v>16102304.579999998</v>
      </c>
      <c r="CU41" s="131"/>
      <c r="CV41" s="131">
        <v>20268024.480000004</v>
      </c>
      <c r="CW41" s="131">
        <v>16139426.459999999</v>
      </c>
      <c r="CX41" s="131"/>
      <c r="CY41" s="131">
        <v>23416189.420000002</v>
      </c>
      <c r="CZ41" s="131">
        <v>15100027.77</v>
      </c>
      <c r="DA41" s="131"/>
      <c r="DB41" s="131">
        <v>13081806.299999997</v>
      </c>
      <c r="DC41" s="131">
        <v>11344866.33</v>
      </c>
      <c r="DD41" s="131"/>
      <c r="DE41" s="131">
        <v>24168427.890000001</v>
      </c>
      <c r="DF41" s="131">
        <v>7439999.9999999991</v>
      </c>
      <c r="DG41" s="131"/>
      <c r="DH41" s="131">
        <v>27439910.859999999</v>
      </c>
      <c r="DI41" s="131">
        <v>8403787.7190000005</v>
      </c>
      <c r="DJ41" s="131"/>
      <c r="DK41" s="131">
        <v>16887909.529999986</v>
      </c>
      <c r="DL41" s="131">
        <v>4747059</v>
      </c>
      <c r="DM41" s="131"/>
      <c r="DN41" s="131">
        <v>27985566.770000011</v>
      </c>
      <c r="DO41" s="131">
        <v>6974662.5</v>
      </c>
      <c r="DP41" s="131"/>
      <c r="DQ41" s="131"/>
      <c r="DR41" s="131">
        <v>6987374.1000000006</v>
      </c>
      <c r="DS41" s="131"/>
      <c r="DT41" s="131"/>
      <c r="DU41" s="131">
        <v>7306960.5</v>
      </c>
      <c r="DV41" s="131"/>
      <c r="DW41" s="131"/>
      <c r="DX41" s="131">
        <v>7306930.7999999998</v>
      </c>
      <c r="DY41" s="132"/>
      <c r="DZ41" s="132"/>
      <c r="EA41" s="131">
        <v>3982940</v>
      </c>
      <c r="EB41" s="131"/>
      <c r="EC41" s="130">
        <v>12197351.199999999</v>
      </c>
      <c r="ED41" s="130">
        <v>18900329</v>
      </c>
      <c r="EE41" s="130"/>
      <c r="EF41" s="130">
        <v>15000000</v>
      </c>
      <c r="EG41" s="130">
        <v>19262330</v>
      </c>
      <c r="EH41" s="130"/>
      <c r="EI41" s="130">
        <v>200000000</v>
      </c>
      <c r="EJ41" s="130">
        <v>20740310</v>
      </c>
      <c r="EK41" s="130"/>
      <c r="EL41" s="130">
        <v>0</v>
      </c>
      <c r="EM41" s="130">
        <v>22487693</v>
      </c>
      <c r="EN41" s="130"/>
      <c r="EO41" s="130">
        <v>200000000</v>
      </c>
      <c r="EP41" s="130">
        <v>16017504</v>
      </c>
      <c r="EQ41" s="130"/>
      <c r="ER41" s="130">
        <v>23690590.75</v>
      </c>
      <c r="ES41" s="130">
        <v>16017504</v>
      </c>
      <c r="ET41" s="130"/>
      <c r="EU41" s="130">
        <v>101570903.44</v>
      </c>
      <c r="EV41" s="130">
        <v>16017504</v>
      </c>
      <c r="EW41" s="130"/>
      <c r="EX41" s="130">
        <v>100000000</v>
      </c>
      <c r="EY41" s="130"/>
      <c r="EZ41" s="130"/>
      <c r="FA41" s="130"/>
      <c r="FB41" s="130"/>
      <c r="FC41" s="130"/>
      <c r="FD41" s="130"/>
      <c r="FE41" s="130"/>
      <c r="FF41" s="130"/>
      <c r="FG41" s="130"/>
      <c r="FH41" s="130"/>
      <c r="FI41" s="130"/>
      <c r="FJ41" s="130"/>
      <c r="FK41" s="130">
        <v>17155249</v>
      </c>
      <c r="FL41" s="130"/>
      <c r="FM41" s="130">
        <v>19800302.329999991</v>
      </c>
      <c r="FN41" s="130">
        <v>17782544</v>
      </c>
      <c r="FO41" s="130"/>
      <c r="FP41" s="130">
        <v>16158924.660000002</v>
      </c>
      <c r="FQ41" s="130">
        <v>15782544</v>
      </c>
      <c r="FR41" s="130"/>
      <c r="FS41" s="130">
        <v>30963356.330000002</v>
      </c>
      <c r="FT41" s="130">
        <v>15782544</v>
      </c>
      <c r="FU41" s="130"/>
      <c r="FV41" s="130">
        <v>14222969.57</v>
      </c>
      <c r="FW41" s="130">
        <v>15782544</v>
      </c>
      <c r="FX41" s="130"/>
      <c r="FY41" s="130">
        <v>17657522.859999999</v>
      </c>
      <c r="FZ41" s="130">
        <v>11591283</v>
      </c>
      <c r="GA41" s="130"/>
      <c r="GB41" s="130">
        <v>27727939.440000005</v>
      </c>
      <c r="GC41" s="130">
        <v>11591283</v>
      </c>
      <c r="GD41" s="130"/>
      <c r="GE41" s="130">
        <v>18363954.66</v>
      </c>
      <c r="GF41" s="130"/>
      <c r="GG41" s="130"/>
      <c r="GH41" s="130">
        <v>28834546.95999999</v>
      </c>
      <c r="GI41" s="130"/>
      <c r="GJ41" s="130"/>
      <c r="GK41" s="130"/>
      <c r="GL41" s="130"/>
      <c r="GM41" s="130"/>
      <c r="GN41" s="130"/>
      <c r="GO41" s="130"/>
      <c r="GP41" s="130"/>
      <c r="GQ41" s="130"/>
      <c r="GR41" s="130"/>
      <c r="GS41" s="130"/>
      <c r="GT41" s="130"/>
      <c r="GU41" s="10">
        <f t="shared" si="7"/>
        <v>200468495.80247664</v>
      </c>
      <c r="GV41" s="10">
        <f t="shared" si="8"/>
        <v>31751031</v>
      </c>
      <c r="GW41" s="10">
        <f t="shared" si="9"/>
        <v>106653430.34999998</v>
      </c>
      <c r="GX41" s="10">
        <f t="shared" si="10"/>
        <v>0</v>
      </c>
      <c r="GY41" s="10">
        <f t="shared" si="11"/>
        <v>171432645.03999999</v>
      </c>
      <c r="GZ41" s="10">
        <f t="shared" si="12"/>
        <v>28575927.900000002</v>
      </c>
      <c r="HA41" s="10">
        <f t="shared" si="13"/>
        <v>652458845.38999999</v>
      </c>
      <c r="HB41" s="10">
        <f t="shared" si="14"/>
        <v>16017504</v>
      </c>
      <c r="HC41" s="10">
        <f t="shared" si="15"/>
        <v>173729516.80999997</v>
      </c>
      <c r="HD41" s="54">
        <f t="shared" si="16"/>
        <v>0</v>
      </c>
      <c r="HE41" s="54">
        <v>55917089.490000002</v>
      </c>
      <c r="HF41" s="54">
        <v>18768668.860000007</v>
      </c>
      <c r="HG41" s="55"/>
      <c r="HH41" s="55"/>
      <c r="HI41" s="21"/>
    </row>
    <row r="42" spans="1:217" hidden="1">
      <c r="A42" s="15">
        <v>1</v>
      </c>
      <c r="B42" s="16">
        <v>40</v>
      </c>
      <c r="C42" s="11">
        <v>147</v>
      </c>
      <c r="D42" s="136" t="s">
        <v>2001</v>
      </c>
      <c r="E42" s="48">
        <v>440260342</v>
      </c>
      <c r="F42" s="9">
        <f t="shared" si="17"/>
        <v>440260342</v>
      </c>
      <c r="G42" s="95"/>
      <c r="H42" s="95"/>
      <c r="I42" s="95"/>
      <c r="J42" s="91">
        <v>88493602.051602811</v>
      </c>
      <c r="K42" s="18">
        <v>232000000</v>
      </c>
      <c r="L42" s="9">
        <f t="shared" si="3"/>
        <v>160169672</v>
      </c>
      <c r="M42" s="9">
        <f t="shared" si="4"/>
        <v>191597067.94839716</v>
      </c>
      <c r="N42" s="18">
        <v>295441109.14583331</v>
      </c>
      <c r="O42" s="18">
        <v>203693639</v>
      </c>
      <c r="P42" s="18">
        <f t="shared" si="18"/>
        <v>119050746.44215648</v>
      </c>
      <c r="Q42" s="18">
        <f t="shared" si="19"/>
        <v>25768486.412010208</v>
      </c>
      <c r="R42" s="18">
        <v>341862244</v>
      </c>
      <c r="S42" s="18">
        <v>283623464.77999997</v>
      </c>
      <c r="T42" s="18">
        <f t="shared" si="5"/>
        <v>58238779.220000029</v>
      </c>
      <c r="U42" s="18">
        <f t="shared" si="6"/>
        <v>114940829.2234702</v>
      </c>
      <c r="V42" s="18">
        <f t="shared" si="2"/>
        <v>-56702050.003470168</v>
      </c>
      <c r="W42" s="130">
        <v>43959779</v>
      </c>
      <c r="X42" s="130"/>
      <c r="Y42" s="130">
        <v>23534544.759999987</v>
      </c>
      <c r="Z42" s="130">
        <v>38041916</v>
      </c>
      <c r="AA42" s="130"/>
      <c r="AB42" s="130">
        <v>40449855.179999977</v>
      </c>
      <c r="AC42" s="130">
        <v>37054335</v>
      </c>
      <c r="AD42" s="130"/>
      <c r="AE42" s="130">
        <v>21325130.340000026</v>
      </c>
      <c r="AF42" s="130">
        <v>31101703</v>
      </c>
      <c r="AG42" s="130"/>
      <c r="AH42" s="130">
        <v>10484631.75999999</v>
      </c>
      <c r="AI42" s="130">
        <v>10011939</v>
      </c>
      <c r="AJ42" s="130"/>
      <c r="AK42" s="130">
        <v>21641243.840000004</v>
      </c>
      <c r="AL42" s="130"/>
      <c r="AM42" s="130"/>
      <c r="AN42" s="130">
        <v>15022674.120000008</v>
      </c>
      <c r="AO42" s="130"/>
      <c r="AP42" s="130"/>
      <c r="AQ42" s="130">
        <v>18722790.25999999</v>
      </c>
      <c r="AR42" s="130"/>
      <c r="AS42" s="130"/>
      <c r="AT42" s="130">
        <v>56370646.370000012</v>
      </c>
      <c r="AU42" s="17"/>
      <c r="AV42" s="17"/>
      <c r="AW42" s="130"/>
      <c r="AX42" s="17"/>
      <c r="AY42" s="17"/>
      <c r="AZ42" s="130"/>
      <c r="BA42" s="17"/>
      <c r="BB42" s="131"/>
      <c r="BC42" s="131"/>
      <c r="BD42" s="132"/>
      <c r="BE42" s="132"/>
      <c r="BF42" s="131"/>
      <c r="BG42" s="132">
        <v>14135291.3627524</v>
      </c>
      <c r="BH42" s="132"/>
      <c r="BI42" s="132">
        <v>25710644.614583313</v>
      </c>
      <c r="BJ42" s="132">
        <v>15358821.776296975</v>
      </c>
      <c r="BK42" s="132"/>
      <c r="BL42" s="132">
        <v>33533725.052083313</v>
      </c>
      <c r="BM42" s="131">
        <v>14345369.403107099</v>
      </c>
      <c r="BN42" s="131"/>
      <c r="BO42" s="131">
        <v>17194021.927083373</v>
      </c>
      <c r="BP42" s="131">
        <v>10000000</v>
      </c>
      <c r="BQ42" s="131"/>
      <c r="BR42" s="131">
        <v>22749629.604166627</v>
      </c>
      <c r="BS42" s="131"/>
      <c r="BT42" s="131"/>
      <c r="BU42" s="131">
        <v>31488497.885416687</v>
      </c>
      <c r="BV42" s="131"/>
      <c r="BW42" s="131"/>
      <c r="BX42" s="131">
        <v>-9899381.5693728328</v>
      </c>
      <c r="BY42" s="131">
        <v>11534002</v>
      </c>
      <c r="BZ42" s="131"/>
      <c r="CA42" s="131">
        <v>5555150.2577319145</v>
      </c>
      <c r="CB42" s="131">
        <v>9865540.9000000004</v>
      </c>
      <c r="CC42" s="131"/>
      <c r="CD42" s="131">
        <v>43643357.257731974</v>
      </c>
      <c r="CE42" s="131">
        <v>7532715</v>
      </c>
      <c r="CF42" s="131"/>
      <c r="CG42" s="131"/>
      <c r="CH42" s="131">
        <v>8352605</v>
      </c>
      <c r="CI42" s="131"/>
      <c r="CJ42" s="131"/>
      <c r="CK42" s="131">
        <v>11356798</v>
      </c>
      <c r="CL42" s="131"/>
      <c r="CM42" s="131"/>
      <c r="CN42" s="131">
        <v>16569603</v>
      </c>
      <c r="CO42" s="132"/>
      <c r="CP42" s="132"/>
      <c r="CQ42" s="132">
        <v>13569879.708242305</v>
      </c>
      <c r="CR42" s="132"/>
      <c r="CS42" s="132">
        <v>24682218.830000013</v>
      </c>
      <c r="CT42" s="132">
        <v>14744468.905245095</v>
      </c>
      <c r="CU42" s="131"/>
      <c r="CV42" s="131">
        <v>32192376.049999982</v>
      </c>
      <c r="CW42" s="131">
        <v>13771554.626982816</v>
      </c>
      <c r="CX42" s="131"/>
      <c r="CY42" s="131">
        <v>16506261.049999997</v>
      </c>
      <c r="CZ42" s="131">
        <v>9600000</v>
      </c>
      <c r="DA42" s="131"/>
      <c r="DB42" s="131">
        <v>21839644.420000002</v>
      </c>
      <c r="DC42" s="131">
        <v>0</v>
      </c>
      <c r="DD42" s="131"/>
      <c r="DE42" s="131">
        <v>30228957.969999999</v>
      </c>
      <c r="DF42" s="131">
        <v>0</v>
      </c>
      <c r="DG42" s="131"/>
      <c r="DH42" s="131">
        <v>-5341223.8400000036</v>
      </c>
      <c r="DI42" s="131">
        <v>11187981.939999999</v>
      </c>
      <c r="DJ42" s="131"/>
      <c r="DK42" s="131">
        <v>5388495.75</v>
      </c>
      <c r="DL42" s="131">
        <v>9569574.6730000004</v>
      </c>
      <c r="DM42" s="131"/>
      <c r="DN42" s="131">
        <v>42334056.539999992</v>
      </c>
      <c r="DO42" s="131">
        <v>7306733.5499999998</v>
      </c>
      <c r="DP42" s="131"/>
      <c r="DQ42" s="131"/>
      <c r="DR42" s="131">
        <v>8102026.8499999996</v>
      </c>
      <c r="DS42" s="131"/>
      <c r="DT42" s="131"/>
      <c r="DU42" s="131">
        <v>11016094.060000001</v>
      </c>
      <c r="DV42" s="131"/>
      <c r="DW42" s="131"/>
      <c r="DX42" s="131">
        <v>16072514.91</v>
      </c>
      <c r="DY42" s="132"/>
      <c r="DZ42" s="132"/>
      <c r="EA42" s="131">
        <v>30635490</v>
      </c>
      <c r="EB42" s="131"/>
      <c r="EC42" s="130">
        <v>18615257.09</v>
      </c>
      <c r="ED42" s="130">
        <v>30310141</v>
      </c>
      <c r="EE42" s="130"/>
      <c r="EF42" s="130">
        <v>26918062.219999999</v>
      </c>
      <c r="EG42" s="130">
        <v>26226816</v>
      </c>
      <c r="EH42" s="130"/>
      <c r="EI42" s="130">
        <v>56980342.43</v>
      </c>
      <c r="EJ42" s="130">
        <v>25545385</v>
      </c>
      <c r="EK42" s="130"/>
      <c r="EL42" s="130">
        <v>13956816.02</v>
      </c>
      <c r="EM42" s="130">
        <v>21438069</v>
      </c>
      <c r="EN42" s="130"/>
      <c r="EO42" s="130">
        <v>13463455.460000001</v>
      </c>
      <c r="EP42" s="130">
        <v>6908238</v>
      </c>
      <c r="EQ42" s="130"/>
      <c r="ER42" s="130">
        <v>21442366.939999998</v>
      </c>
      <c r="ES42" s="130"/>
      <c r="ET42" s="130"/>
      <c r="EU42" s="130">
        <v>66131907.880000003</v>
      </c>
      <c r="EV42" s="130"/>
      <c r="EW42" s="130"/>
      <c r="EX42" s="130">
        <v>12223234.799999999</v>
      </c>
      <c r="EY42" s="130"/>
      <c r="EZ42" s="130"/>
      <c r="FA42" s="130"/>
      <c r="FB42" s="130"/>
      <c r="FC42" s="130"/>
      <c r="FD42" s="130"/>
      <c r="FE42" s="130"/>
      <c r="FF42" s="130"/>
      <c r="FG42" s="130"/>
      <c r="FH42" s="130"/>
      <c r="FI42" s="130"/>
      <c r="FJ42" s="130"/>
      <c r="FK42" s="130">
        <v>18116941.260000002</v>
      </c>
      <c r="FL42" s="130"/>
      <c r="FM42" s="130">
        <v>14051457.76</v>
      </c>
      <c r="FN42" s="130">
        <v>14460056.810000001</v>
      </c>
      <c r="FO42" s="130"/>
      <c r="FP42" s="130">
        <v>18662429.75</v>
      </c>
      <c r="FQ42" s="130">
        <v>15091588.810000001</v>
      </c>
      <c r="FR42" s="130"/>
      <c r="FS42" s="130">
        <v>55180097.580000013</v>
      </c>
      <c r="FT42" s="130">
        <v>15446409.529999999</v>
      </c>
      <c r="FU42" s="130"/>
      <c r="FV42" s="130">
        <v>14675094.359999998</v>
      </c>
      <c r="FW42" s="130">
        <v>11519383.529999999</v>
      </c>
      <c r="FX42" s="130"/>
      <c r="FY42" s="130">
        <v>19041696.580000002</v>
      </c>
      <c r="FZ42" s="130">
        <v>4153264.93</v>
      </c>
      <c r="GA42" s="130"/>
      <c r="GB42" s="130">
        <v>17341606.25</v>
      </c>
      <c r="GC42" s="130"/>
      <c r="GD42" s="130"/>
      <c r="GE42" s="130">
        <v>15234724.460000003</v>
      </c>
      <c r="GF42" s="130"/>
      <c r="GG42" s="130"/>
      <c r="GH42" s="130">
        <v>26840796.129999995</v>
      </c>
      <c r="GI42" s="130"/>
      <c r="GJ42" s="130"/>
      <c r="GK42" s="130"/>
      <c r="GL42" s="130"/>
      <c r="GM42" s="130"/>
      <c r="GN42" s="130"/>
      <c r="GO42" s="130"/>
      <c r="GP42" s="130"/>
      <c r="GQ42" s="130"/>
      <c r="GR42" s="130"/>
      <c r="GS42" s="130"/>
      <c r="GT42" s="130"/>
      <c r="GU42" s="10">
        <f t="shared" si="7"/>
        <v>169975645.02942437</v>
      </c>
      <c r="GV42" s="10">
        <f t="shared" si="8"/>
        <v>43811721</v>
      </c>
      <c r="GW42" s="10">
        <f t="shared" si="9"/>
        <v>207551516.63</v>
      </c>
      <c r="GX42" s="10">
        <f t="shared" si="10"/>
        <v>0</v>
      </c>
      <c r="GY42" s="10">
        <f t="shared" si="11"/>
        <v>167830786.76999998</v>
      </c>
      <c r="GZ42" s="10">
        <f t="shared" si="12"/>
        <v>42497369.370000005</v>
      </c>
      <c r="HA42" s="10">
        <f t="shared" si="13"/>
        <v>229731442.84</v>
      </c>
      <c r="HB42" s="10">
        <f t="shared" si="14"/>
        <v>0</v>
      </c>
      <c r="HC42" s="10">
        <f t="shared" si="15"/>
        <v>181027902.87</v>
      </c>
      <c r="HD42" s="54">
        <f t="shared" si="16"/>
        <v>0</v>
      </c>
      <c r="HE42" s="54">
        <v>84207866.169999987</v>
      </c>
      <c r="HF42" s="54">
        <v>10662802.809999999</v>
      </c>
      <c r="HG42" s="55"/>
      <c r="HH42" s="55"/>
      <c r="HI42" s="21"/>
    </row>
    <row r="43" spans="1:217" hidden="1">
      <c r="A43" s="15">
        <v>2</v>
      </c>
      <c r="B43" s="16">
        <v>41</v>
      </c>
      <c r="C43" s="11">
        <v>149</v>
      </c>
      <c r="D43" s="135" t="s">
        <v>2002</v>
      </c>
      <c r="E43" s="48">
        <v>71052952.026443481</v>
      </c>
      <c r="F43" s="9">
        <f t="shared" si="17"/>
        <v>71052952.026443481</v>
      </c>
      <c r="G43" s="95"/>
      <c r="H43" s="95"/>
      <c r="I43" s="95"/>
      <c r="J43" s="90">
        <v>35062939.5</v>
      </c>
      <c r="K43" s="18">
        <v>41530300</v>
      </c>
      <c r="L43" s="9">
        <f t="shared" si="3"/>
        <v>1653183</v>
      </c>
      <c r="M43" s="9">
        <f t="shared" si="4"/>
        <v>34336829.526443481</v>
      </c>
      <c r="N43" s="18">
        <v>67967732.456852794</v>
      </c>
      <c r="O43" s="18">
        <v>40227674.903333321</v>
      </c>
      <c r="P43" s="18">
        <f t="shared" si="18"/>
        <v>4717542.8430404812</v>
      </c>
      <c r="Q43" s="18">
        <f t="shared" si="19"/>
        <v>-1632323.2734497935</v>
      </c>
      <c r="R43" s="18">
        <v>66539928.5</v>
      </c>
      <c r="S43" s="18">
        <v>66948216.469999999</v>
      </c>
      <c r="T43" s="18">
        <f t="shared" si="5"/>
        <v>-408287.96999999881</v>
      </c>
      <c r="U43" s="18">
        <f t="shared" si="6"/>
        <v>4778870.9000000069</v>
      </c>
      <c r="V43" s="18">
        <f t="shared" si="2"/>
        <v>-5187158.8700000057</v>
      </c>
      <c r="W43" s="130">
        <v>1653183</v>
      </c>
      <c r="X43" s="130"/>
      <c r="Y43" s="130">
        <v>0</v>
      </c>
      <c r="Z43" s="130">
        <v>0</v>
      </c>
      <c r="AA43" s="130"/>
      <c r="AB43" s="130">
        <v>0</v>
      </c>
      <c r="AC43" s="130">
        <v>0</v>
      </c>
      <c r="AD43" s="130"/>
      <c r="AE43" s="130">
        <v>0</v>
      </c>
      <c r="AF43" s="130">
        <v>0</v>
      </c>
      <c r="AG43" s="130"/>
      <c r="AH43" s="130">
        <v>0</v>
      </c>
      <c r="AI43" s="130">
        <v>0</v>
      </c>
      <c r="AJ43" s="130"/>
      <c r="AK43" s="130">
        <v>0</v>
      </c>
      <c r="AL43" s="130">
        <v>0</v>
      </c>
      <c r="AM43" s="130"/>
      <c r="AN43" s="130">
        <v>0</v>
      </c>
      <c r="AO43" s="130">
        <v>0</v>
      </c>
      <c r="AP43" s="130"/>
      <c r="AQ43" s="130">
        <v>0</v>
      </c>
      <c r="AR43" s="130">
        <v>0</v>
      </c>
      <c r="AS43" s="130"/>
      <c r="AT43" s="130">
        <v>0</v>
      </c>
      <c r="AU43" s="130">
        <v>0</v>
      </c>
      <c r="AV43" s="17"/>
      <c r="AW43" s="130"/>
      <c r="AX43" s="130">
        <v>0</v>
      </c>
      <c r="AY43" s="17"/>
      <c r="AZ43" s="130"/>
      <c r="BA43" s="130">
        <v>0</v>
      </c>
      <c r="BB43" s="131"/>
      <c r="BC43" s="131"/>
      <c r="BD43" s="130">
        <v>0</v>
      </c>
      <c r="BE43" s="132"/>
      <c r="BF43" s="131"/>
      <c r="BG43" s="132">
        <v>0</v>
      </c>
      <c r="BH43" s="132"/>
      <c r="BI43" s="132">
        <v>2447578.1218274087</v>
      </c>
      <c r="BJ43" s="132">
        <v>0</v>
      </c>
      <c r="BK43" s="132"/>
      <c r="BL43" s="132">
        <v>1954715.766497463</v>
      </c>
      <c r="BM43" s="131">
        <v>0</v>
      </c>
      <c r="BN43" s="131"/>
      <c r="BO43" s="131">
        <v>603408.50761421025</v>
      </c>
      <c r="BP43" s="131">
        <v>0</v>
      </c>
      <c r="BQ43" s="131"/>
      <c r="BR43" s="131">
        <v>31290.040609151125</v>
      </c>
      <c r="BS43" s="131">
        <v>0</v>
      </c>
      <c r="BT43" s="131"/>
      <c r="BU43" s="131">
        <v>453332.81218273938</v>
      </c>
      <c r="BV43" s="131">
        <v>0</v>
      </c>
      <c r="BW43" s="131"/>
      <c r="BX43" s="131">
        <v>-1775600.5486242324</v>
      </c>
      <c r="BY43" s="131">
        <v>0</v>
      </c>
      <c r="BZ43" s="131"/>
      <c r="CA43" s="131">
        <v>30659.950641661882</v>
      </c>
      <c r="CB43" s="131">
        <v>0</v>
      </c>
      <c r="CC43" s="131"/>
      <c r="CD43" s="131">
        <v>54932.665350437164</v>
      </c>
      <c r="CE43" s="131">
        <v>4717542.8430404812</v>
      </c>
      <c r="CF43" s="131"/>
      <c r="CG43" s="131"/>
      <c r="CH43" s="131">
        <v>0</v>
      </c>
      <c r="CI43" s="131"/>
      <c r="CJ43" s="131"/>
      <c r="CK43" s="131">
        <v>0</v>
      </c>
      <c r="CL43" s="131"/>
      <c r="CM43" s="131"/>
      <c r="CN43" s="131">
        <v>0</v>
      </c>
      <c r="CO43" s="132"/>
      <c r="CP43" s="132"/>
      <c r="CQ43" s="132">
        <v>0</v>
      </c>
      <c r="CR43" s="132"/>
      <c r="CS43" s="132">
        <v>2410864.450000003</v>
      </c>
      <c r="CT43" s="132">
        <v>0</v>
      </c>
      <c r="CU43" s="131"/>
      <c r="CV43" s="131">
        <v>1925395.0299999975</v>
      </c>
      <c r="CW43" s="131">
        <v>0</v>
      </c>
      <c r="CX43" s="131"/>
      <c r="CY43" s="131">
        <v>594357.37999999989</v>
      </c>
      <c r="CZ43" s="131">
        <v>0</v>
      </c>
      <c r="DA43" s="131"/>
      <c r="DB43" s="131">
        <v>30820.69000000041</v>
      </c>
      <c r="DC43" s="131">
        <v>0</v>
      </c>
      <c r="DD43" s="131"/>
      <c r="DE43" s="131">
        <v>446532.8200000003</v>
      </c>
      <c r="DF43" s="131">
        <v>0</v>
      </c>
      <c r="DG43" s="131"/>
      <c r="DH43" s="131">
        <v>258142.25999999978</v>
      </c>
      <c r="DI43" s="131">
        <v>0</v>
      </c>
      <c r="DJ43" s="131"/>
      <c r="DK43" s="131">
        <v>31058.530000000261</v>
      </c>
      <c r="DL43" s="131">
        <v>0</v>
      </c>
      <c r="DM43" s="131"/>
      <c r="DN43" s="131">
        <v>55646.790000000037</v>
      </c>
      <c r="DO43" s="131">
        <v>4778870.9000000069</v>
      </c>
      <c r="DP43" s="131"/>
      <c r="DQ43" s="131"/>
      <c r="DR43" s="131">
        <v>0</v>
      </c>
      <c r="DS43" s="131"/>
      <c r="DT43" s="131"/>
      <c r="DU43" s="131">
        <v>0</v>
      </c>
      <c r="DV43" s="131"/>
      <c r="DW43" s="131"/>
      <c r="DX43" s="131">
        <v>0</v>
      </c>
      <c r="DY43" s="132"/>
      <c r="DZ43" s="132"/>
      <c r="EA43" s="131">
        <v>0</v>
      </c>
      <c r="EB43" s="131"/>
      <c r="EC43" s="130">
        <v>0</v>
      </c>
      <c r="ED43" s="130">
        <v>0</v>
      </c>
      <c r="EE43" s="130"/>
      <c r="EF43" s="130">
        <v>0</v>
      </c>
      <c r="EG43" s="130"/>
      <c r="EH43" s="130"/>
      <c r="EI43" s="130">
        <v>0</v>
      </c>
      <c r="EJ43" s="130"/>
      <c r="EK43" s="130"/>
      <c r="EL43" s="130">
        <v>0</v>
      </c>
      <c r="EM43" s="130"/>
      <c r="EN43" s="130"/>
      <c r="EO43" s="130">
        <v>0</v>
      </c>
      <c r="EP43" s="130"/>
      <c r="EQ43" s="130"/>
      <c r="ER43" s="130">
        <v>0</v>
      </c>
      <c r="ES43" s="130"/>
      <c r="ET43" s="130"/>
      <c r="EU43" s="130">
        <v>0</v>
      </c>
      <c r="EV43" s="130"/>
      <c r="EW43" s="130"/>
      <c r="EX43" s="130">
        <v>0</v>
      </c>
      <c r="EY43" s="130"/>
      <c r="EZ43" s="130"/>
      <c r="FA43" s="130"/>
      <c r="FB43" s="130"/>
      <c r="FC43" s="130"/>
      <c r="FD43" s="130"/>
      <c r="FE43" s="130"/>
      <c r="FF43" s="130"/>
      <c r="FG43" s="130"/>
      <c r="FH43" s="130"/>
      <c r="FI43" s="130"/>
      <c r="FJ43" s="130"/>
      <c r="FK43" s="130">
        <v>1873043</v>
      </c>
      <c r="FL43" s="130"/>
      <c r="FM43" s="130">
        <v>2990143.89</v>
      </c>
      <c r="FN43" s="130">
        <v>484248</v>
      </c>
      <c r="FO43" s="130"/>
      <c r="FP43" s="130">
        <v>620287.34000000008</v>
      </c>
      <c r="FQ43" s="130">
        <v>525247</v>
      </c>
      <c r="FR43" s="130"/>
      <c r="FS43" s="130">
        <v>734949.46</v>
      </c>
      <c r="FT43" s="130">
        <v>307545</v>
      </c>
      <c r="FU43" s="130"/>
      <c r="FV43" s="130">
        <v>916495.46</v>
      </c>
      <c r="FW43" s="130">
        <v>268483</v>
      </c>
      <c r="FX43" s="130"/>
      <c r="FY43" s="130">
        <v>1594369.71</v>
      </c>
      <c r="FZ43" s="130">
        <v>94624</v>
      </c>
      <c r="GA43" s="130"/>
      <c r="GB43" s="130">
        <v>377210.26</v>
      </c>
      <c r="GC43" s="130">
        <v>0</v>
      </c>
      <c r="GD43" s="130"/>
      <c r="GE43" s="130">
        <v>176513.79</v>
      </c>
      <c r="GF43" s="130">
        <v>0</v>
      </c>
      <c r="GG43" s="130"/>
      <c r="GH43" s="130">
        <v>899949.7</v>
      </c>
      <c r="GI43" s="130">
        <v>0</v>
      </c>
      <c r="GJ43" s="130"/>
      <c r="GK43" s="130"/>
      <c r="GL43" s="130">
        <v>0</v>
      </c>
      <c r="GM43" s="130"/>
      <c r="GN43" s="130"/>
      <c r="GO43" s="130">
        <v>0</v>
      </c>
      <c r="GP43" s="130"/>
      <c r="GQ43" s="130"/>
      <c r="GR43" s="130">
        <v>0</v>
      </c>
      <c r="GS43" s="130"/>
      <c r="GT43" s="130"/>
      <c r="GU43" s="10">
        <f t="shared" si="7"/>
        <v>3800317.316098839</v>
      </c>
      <c r="GV43" s="10">
        <f t="shared" si="8"/>
        <v>4717542.8430404812</v>
      </c>
      <c r="GW43" s="10">
        <f t="shared" si="9"/>
        <v>0</v>
      </c>
      <c r="GX43" s="10">
        <f t="shared" si="10"/>
        <v>0</v>
      </c>
      <c r="GY43" s="10">
        <f t="shared" si="11"/>
        <v>5752817.9500000011</v>
      </c>
      <c r="GZ43" s="10">
        <f t="shared" si="12"/>
        <v>4778870.9000000069</v>
      </c>
      <c r="HA43" s="10">
        <f t="shared" si="13"/>
        <v>0</v>
      </c>
      <c r="HB43" s="10">
        <f t="shared" si="14"/>
        <v>0</v>
      </c>
      <c r="HC43" s="10">
        <f t="shared" si="15"/>
        <v>8309919.6100000003</v>
      </c>
      <c r="HD43" s="54">
        <f t="shared" si="16"/>
        <v>0</v>
      </c>
      <c r="HE43" s="54">
        <v>22910837.129999999</v>
      </c>
      <c r="HF43" s="54">
        <v>719468.03</v>
      </c>
      <c r="HG43" s="55"/>
      <c r="HH43" s="55"/>
      <c r="HI43" s="21"/>
    </row>
    <row r="44" spans="1:217" hidden="1">
      <c r="A44" s="15">
        <v>1</v>
      </c>
      <c r="B44" s="16">
        <v>42</v>
      </c>
      <c r="C44" s="11">
        <v>145</v>
      </c>
      <c r="D44" s="136" t="s">
        <v>2003</v>
      </c>
      <c r="E44" s="48">
        <v>1154780430</v>
      </c>
      <c r="F44" s="9">
        <f t="shared" si="17"/>
        <v>1154780430</v>
      </c>
      <c r="G44" s="95"/>
      <c r="H44" s="95"/>
      <c r="I44" s="95"/>
      <c r="J44" s="18"/>
      <c r="K44" s="18">
        <v>836192448</v>
      </c>
      <c r="L44" s="9">
        <f t="shared" si="3"/>
        <v>341289042</v>
      </c>
      <c r="M44" s="9">
        <f t="shared" si="4"/>
        <v>813491388</v>
      </c>
      <c r="N44" s="18">
        <v>627673672.92881715</v>
      </c>
      <c r="O44" s="18">
        <v>436814239.90109271</v>
      </c>
      <c r="P44" s="18">
        <f t="shared" si="18"/>
        <v>354767424.48450279</v>
      </c>
      <c r="Q44" s="18">
        <f t="shared" si="19"/>
        <v>172339332.58668005</v>
      </c>
      <c r="R44" s="18">
        <v>835011263.18249989</v>
      </c>
      <c r="S44" s="18">
        <v>583736515.82379997</v>
      </c>
      <c r="T44" s="18">
        <f t="shared" si="5"/>
        <v>251274747.35869992</v>
      </c>
      <c r="U44" s="18">
        <f t="shared" si="6"/>
        <v>328138904.03084254</v>
      </c>
      <c r="V44" s="18">
        <f t="shared" si="2"/>
        <v>-76864156.672142625</v>
      </c>
      <c r="W44" s="130">
        <v>78332394</v>
      </c>
      <c r="X44" s="130"/>
      <c r="Y44" s="130">
        <v>108325955.45000005</v>
      </c>
      <c r="Z44" s="130">
        <v>66620581</v>
      </c>
      <c r="AA44" s="130"/>
      <c r="AB44" s="130">
        <v>0</v>
      </c>
      <c r="AC44" s="130">
        <v>76336067</v>
      </c>
      <c r="AD44" s="130"/>
      <c r="AE44" s="130">
        <v>0</v>
      </c>
      <c r="AF44" s="130">
        <v>62000000</v>
      </c>
      <c r="AG44" s="130"/>
      <c r="AH44" s="130">
        <v>0</v>
      </c>
      <c r="AI44" s="130">
        <v>33000000</v>
      </c>
      <c r="AJ44" s="130"/>
      <c r="AK44" s="130">
        <v>0</v>
      </c>
      <c r="AL44" s="130">
        <v>25000000</v>
      </c>
      <c r="AM44" s="130"/>
      <c r="AN44" s="130">
        <v>0</v>
      </c>
      <c r="AO44" s="130"/>
      <c r="AP44" s="130"/>
      <c r="AQ44" s="130">
        <v>0</v>
      </c>
      <c r="AR44" s="130"/>
      <c r="AS44" s="130"/>
      <c r="AT44" s="130">
        <v>0</v>
      </c>
      <c r="AU44" s="17"/>
      <c r="AV44" s="17"/>
      <c r="AW44" s="130"/>
      <c r="AX44" s="17"/>
      <c r="AY44" s="17"/>
      <c r="AZ44" s="130"/>
      <c r="BA44" s="17"/>
      <c r="BB44" s="131"/>
      <c r="BC44" s="131"/>
      <c r="BD44" s="132"/>
      <c r="BE44" s="132"/>
      <c r="BF44" s="131"/>
      <c r="BG44" s="132">
        <v>28353774.510000002</v>
      </c>
      <c r="BH44" s="132"/>
      <c r="BI44" s="132">
        <v>70435880.161290407</v>
      </c>
      <c r="BJ44" s="132">
        <v>27000000</v>
      </c>
      <c r="BK44" s="132"/>
      <c r="BL44" s="132">
        <v>63800804.147311926</v>
      </c>
      <c r="BM44" s="131">
        <v>29000000</v>
      </c>
      <c r="BN44" s="131"/>
      <c r="BO44" s="131">
        <v>82860978.784946322</v>
      </c>
      <c r="BP44" s="131">
        <v>32000000</v>
      </c>
      <c r="BQ44" s="131"/>
      <c r="BR44" s="131">
        <v>49672118.279569864</v>
      </c>
      <c r="BS44" s="131">
        <v>32183576</v>
      </c>
      <c r="BT44" s="131"/>
      <c r="BU44" s="131">
        <v>42501794.45161283</v>
      </c>
      <c r="BV44" s="131">
        <v>26750000</v>
      </c>
      <c r="BW44" s="131"/>
      <c r="BX44" s="131">
        <v>38355107.269060016</v>
      </c>
      <c r="BY44" s="131">
        <v>32821132</v>
      </c>
      <c r="BZ44" s="131"/>
      <c r="CA44" s="131">
        <v>7806765.4565217495</v>
      </c>
      <c r="CB44" s="131">
        <v>41758178</v>
      </c>
      <c r="CC44" s="131"/>
      <c r="CD44" s="131">
        <v>16342461.673913002</v>
      </c>
      <c r="CE44" s="131">
        <v>34316764</v>
      </c>
      <c r="CF44" s="131"/>
      <c r="CG44" s="131"/>
      <c r="CH44" s="131">
        <v>35579270</v>
      </c>
      <c r="CI44" s="131"/>
      <c r="CJ44" s="131"/>
      <c r="CK44" s="131">
        <v>27414750</v>
      </c>
      <c r="CL44" s="131"/>
      <c r="CM44" s="131"/>
      <c r="CN44" s="131">
        <v>7589979.9745028019</v>
      </c>
      <c r="CO44" s="132"/>
      <c r="CP44" s="132"/>
      <c r="CQ44" s="132">
        <v>26369010.294300001</v>
      </c>
      <c r="CR44" s="132"/>
      <c r="CS44" s="132">
        <v>65505368.549999952</v>
      </c>
      <c r="CT44" s="132">
        <v>25110000</v>
      </c>
      <c r="CU44" s="131"/>
      <c r="CV44" s="131">
        <v>59334747.857000053</v>
      </c>
      <c r="CW44" s="131">
        <v>26970000</v>
      </c>
      <c r="CX44" s="131"/>
      <c r="CY44" s="131">
        <v>77060710.269999981</v>
      </c>
      <c r="CZ44" s="131">
        <v>29759999.999999996</v>
      </c>
      <c r="DA44" s="131"/>
      <c r="DB44" s="131">
        <v>46195070</v>
      </c>
      <c r="DC44" s="131">
        <v>29930725.68</v>
      </c>
      <c r="DD44" s="131"/>
      <c r="DE44" s="131">
        <v>39526668.839999974</v>
      </c>
      <c r="DF44" s="131">
        <v>24877500</v>
      </c>
      <c r="DG44" s="131"/>
      <c r="DH44" s="131">
        <v>25917246.199999988</v>
      </c>
      <c r="DI44" s="131">
        <v>30195441.440000001</v>
      </c>
      <c r="DJ44" s="131"/>
      <c r="DK44" s="131">
        <v>7182224.2200000286</v>
      </c>
      <c r="DL44" s="131">
        <v>38417523.760000005</v>
      </c>
      <c r="DM44" s="131"/>
      <c r="DN44" s="131">
        <v>15035064.74000001</v>
      </c>
      <c r="DO44" s="131">
        <v>31571422.880000003</v>
      </c>
      <c r="DP44" s="131"/>
      <c r="DQ44" s="131"/>
      <c r="DR44" s="131">
        <v>32732928.400000002</v>
      </c>
      <c r="DS44" s="131"/>
      <c r="DT44" s="131"/>
      <c r="DU44" s="131">
        <v>25221570</v>
      </c>
      <c r="DV44" s="131"/>
      <c r="DW44" s="131"/>
      <c r="DX44" s="131">
        <v>6982781.5765425777</v>
      </c>
      <c r="DY44" s="132"/>
      <c r="DZ44" s="132"/>
      <c r="EA44" s="131"/>
      <c r="EB44" s="131"/>
      <c r="EC44" s="130">
        <v>30508804.449999999</v>
      </c>
      <c r="ED44" s="130">
        <v>77000000</v>
      </c>
      <c r="EE44" s="130"/>
      <c r="EF44" s="130">
        <v>27461819.5</v>
      </c>
      <c r="EG44" s="130">
        <v>66000000</v>
      </c>
      <c r="EH44" s="130"/>
      <c r="EI44" s="130">
        <v>121165684.75</v>
      </c>
      <c r="EJ44" s="130">
        <v>72000000</v>
      </c>
      <c r="EK44" s="130"/>
      <c r="EL44" s="130">
        <v>0</v>
      </c>
      <c r="EM44" s="130">
        <v>60000000</v>
      </c>
      <c r="EN44" s="130"/>
      <c r="EO44" s="130">
        <v>0</v>
      </c>
      <c r="EP44" s="130">
        <v>55000000</v>
      </c>
      <c r="EQ44" s="130"/>
      <c r="ER44" s="130">
        <v>0</v>
      </c>
      <c r="ES44" s="130">
        <v>35000000</v>
      </c>
      <c r="ET44" s="130"/>
      <c r="EU44" s="130">
        <v>7195570.7999999998</v>
      </c>
      <c r="EV44" s="130">
        <v>35000000</v>
      </c>
      <c r="EW44" s="130"/>
      <c r="EX44" s="130">
        <v>20947176.649999999</v>
      </c>
      <c r="EY44" s="130"/>
      <c r="EZ44" s="130"/>
      <c r="FA44" s="130"/>
      <c r="FB44" s="130"/>
      <c r="FC44" s="130"/>
      <c r="FD44" s="130"/>
      <c r="FE44" s="130"/>
      <c r="FF44" s="130"/>
      <c r="FG44" s="130"/>
      <c r="FH44" s="130"/>
      <c r="FI44" s="130"/>
      <c r="FJ44" s="130"/>
      <c r="FK44" s="130">
        <v>48964106</v>
      </c>
      <c r="FL44" s="130"/>
      <c r="FM44" s="130">
        <v>23079842.510000005</v>
      </c>
      <c r="FN44" s="130">
        <v>46858401</v>
      </c>
      <c r="FO44" s="130"/>
      <c r="FP44" s="130">
        <v>43426503.620000005</v>
      </c>
      <c r="FQ44" s="130">
        <v>70836800</v>
      </c>
      <c r="FR44" s="130"/>
      <c r="FS44" s="130">
        <v>58048335.519999981</v>
      </c>
      <c r="FT44" s="130">
        <v>70760000</v>
      </c>
      <c r="FU44" s="130"/>
      <c r="FV44" s="130">
        <v>15012639.560000002</v>
      </c>
      <c r="FW44" s="130">
        <v>80640000</v>
      </c>
      <c r="FX44" s="130"/>
      <c r="FY44" s="130">
        <v>15746769.380000005</v>
      </c>
      <c r="FZ44" s="130">
        <v>60000000</v>
      </c>
      <c r="GA44" s="130"/>
      <c r="GB44" s="130">
        <v>6485178.2899999991</v>
      </c>
      <c r="GC44" s="130">
        <v>51000000</v>
      </c>
      <c r="GD44" s="130"/>
      <c r="GE44" s="130">
        <v>22681502.279999994</v>
      </c>
      <c r="GF44" s="130">
        <v>30000000</v>
      </c>
      <c r="GG44" s="130"/>
      <c r="GH44" s="130">
        <v>19984095.800000001</v>
      </c>
      <c r="GI44" s="130"/>
      <c r="GJ44" s="130"/>
      <c r="GK44" s="130"/>
      <c r="GL44" s="130"/>
      <c r="GM44" s="130"/>
      <c r="GN44" s="130"/>
      <c r="GO44" s="130"/>
      <c r="GP44" s="130"/>
      <c r="GQ44" s="130"/>
      <c r="GR44" s="130"/>
      <c r="GS44" s="130"/>
      <c r="GT44" s="130"/>
      <c r="GU44" s="10">
        <f t="shared" si="7"/>
        <v>371775910.22422612</v>
      </c>
      <c r="GV44" s="10">
        <f t="shared" si="8"/>
        <v>104900763.9745028</v>
      </c>
      <c r="GW44" s="10">
        <f t="shared" si="9"/>
        <v>108325955.45000005</v>
      </c>
      <c r="GX44" s="10">
        <f t="shared" si="10"/>
        <v>0</v>
      </c>
      <c r="GY44" s="10">
        <f t="shared" si="11"/>
        <v>335757100.67699999</v>
      </c>
      <c r="GZ44" s="10">
        <f t="shared" si="12"/>
        <v>96508702.856542572</v>
      </c>
      <c r="HA44" s="10">
        <f t="shared" si="13"/>
        <v>207279056.15000001</v>
      </c>
      <c r="HB44" s="10">
        <f t="shared" si="14"/>
        <v>35000000</v>
      </c>
      <c r="HC44" s="10">
        <f t="shared" si="15"/>
        <v>204464866.95999998</v>
      </c>
      <c r="HD44" s="54">
        <f t="shared" si="16"/>
        <v>30000000</v>
      </c>
      <c r="HE44" s="54">
        <v>68691314.989999995</v>
      </c>
      <c r="HF44" s="54">
        <v>11717122.319999998</v>
      </c>
      <c r="HG44" s="55"/>
      <c r="HH44" s="55"/>
      <c r="HI44" s="21"/>
    </row>
    <row r="45" spans="1:217" hidden="1">
      <c r="A45" s="15">
        <v>0</v>
      </c>
      <c r="B45" s="16">
        <v>43</v>
      </c>
      <c r="C45" s="11">
        <v>4</v>
      </c>
      <c r="D45" s="12" t="s">
        <v>2064</v>
      </c>
      <c r="E45" s="48"/>
      <c r="F45" s="9">
        <f t="shared" si="17"/>
        <v>0</v>
      </c>
      <c r="G45" s="95"/>
      <c r="H45" s="95"/>
      <c r="I45" s="95"/>
      <c r="J45" s="18"/>
      <c r="K45" s="18" t="s">
        <v>2115</v>
      </c>
      <c r="L45" s="9">
        <f t="shared" si="3"/>
        <v>0</v>
      </c>
      <c r="M45" s="9">
        <f t="shared" si="4"/>
        <v>0</v>
      </c>
      <c r="N45" s="18">
        <v>0</v>
      </c>
      <c r="O45" s="18">
        <v>0</v>
      </c>
      <c r="P45" s="18">
        <f t="shared" si="18"/>
        <v>0</v>
      </c>
      <c r="Q45" s="18">
        <f t="shared" si="19"/>
        <v>0</v>
      </c>
      <c r="R45" s="18">
        <v>0</v>
      </c>
      <c r="S45" s="18">
        <v>0</v>
      </c>
      <c r="T45" s="18">
        <f t="shared" si="5"/>
        <v>0</v>
      </c>
      <c r="U45" s="18">
        <f t="shared" si="6"/>
        <v>0</v>
      </c>
      <c r="V45" s="18">
        <f t="shared" si="2"/>
        <v>0</v>
      </c>
      <c r="W45" s="130"/>
      <c r="X45" s="130"/>
      <c r="Y45" s="130">
        <v>0</v>
      </c>
      <c r="Z45" s="130"/>
      <c r="AA45" s="130"/>
      <c r="AB45" s="130">
        <v>0</v>
      </c>
      <c r="AC45" s="130"/>
      <c r="AD45" s="130"/>
      <c r="AE45" s="130">
        <v>0</v>
      </c>
      <c r="AF45" s="130"/>
      <c r="AG45" s="130"/>
      <c r="AH45" s="130">
        <v>0</v>
      </c>
      <c r="AI45" s="130"/>
      <c r="AJ45" s="130"/>
      <c r="AK45" s="130">
        <v>0</v>
      </c>
      <c r="AL45" s="130"/>
      <c r="AM45" s="130"/>
      <c r="AN45" s="130">
        <v>0</v>
      </c>
      <c r="AO45" s="130"/>
      <c r="AP45" s="130"/>
      <c r="AQ45" s="130">
        <v>0</v>
      </c>
      <c r="AR45" s="130"/>
      <c r="AS45" s="130"/>
      <c r="AT45" s="130">
        <v>0</v>
      </c>
      <c r="AU45" s="17"/>
      <c r="AV45" s="17"/>
      <c r="AW45" s="130"/>
      <c r="AX45" s="126"/>
      <c r="AY45" s="17"/>
      <c r="AZ45" s="130"/>
      <c r="BA45" s="126"/>
      <c r="BB45" s="131"/>
      <c r="BC45" s="131"/>
      <c r="BD45" s="128"/>
      <c r="BE45" s="132"/>
      <c r="BF45" s="131"/>
      <c r="BG45" s="132">
        <v>0</v>
      </c>
      <c r="BH45" s="132"/>
      <c r="BI45" s="132">
        <v>0</v>
      </c>
      <c r="BJ45" s="132">
        <v>0</v>
      </c>
      <c r="BK45" s="132"/>
      <c r="BL45" s="132">
        <v>0</v>
      </c>
      <c r="BM45" s="131">
        <v>0</v>
      </c>
      <c r="BN45" s="131"/>
      <c r="BO45" s="131"/>
      <c r="BP45" s="131">
        <v>0</v>
      </c>
      <c r="BQ45" s="131"/>
      <c r="BR45" s="131">
        <v>0</v>
      </c>
      <c r="BS45" s="131">
        <v>0</v>
      </c>
      <c r="BT45" s="131"/>
      <c r="BU45" s="131">
        <v>0</v>
      </c>
      <c r="BV45" s="131">
        <v>0</v>
      </c>
      <c r="BW45" s="131"/>
      <c r="BX45" s="131">
        <v>0</v>
      </c>
      <c r="BY45" s="131">
        <v>0</v>
      </c>
      <c r="BZ45" s="131"/>
      <c r="CA45" s="131">
        <v>0</v>
      </c>
      <c r="CB45" s="131">
        <v>0</v>
      </c>
      <c r="CC45" s="131"/>
      <c r="CD45" s="131">
        <v>0</v>
      </c>
      <c r="CE45" s="131">
        <v>0</v>
      </c>
      <c r="CF45" s="131"/>
      <c r="CG45" s="131"/>
      <c r="CH45" s="131">
        <v>0</v>
      </c>
      <c r="CI45" s="131"/>
      <c r="CJ45" s="131"/>
      <c r="CK45" s="131">
        <v>0</v>
      </c>
      <c r="CL45" s="131"/>
      <c r="CM45" s="131"/>
      <c r="CN45" s="131">
        <v>0</v>
      </c>
      <c r="CO45" s="132"/>
      <c r="CP45" s="132"/>
      <c r="CQ45" s="132">
        <v>0</v>
      </c>
      <c r="CR45" s="132"/>
      <c r="CS45" s="132">
        <v>0</v>
      </c>
      <c r="CT45" s="132">
        <v>0</v>
      </c>
      <c r="CU45" s="131"/>
      <c r="CV45" s="127">
        <v>0</v>
      </c>
      <c r="CW45" s="131">
        <v>0</v>
      </c>
      <c r="CX45" s="131"/>
      <c r="CY45" s="131">
        <v>0</v>
      </c>
      <c r="CZ45" s="131">
        <v>0</v>
      </c>
      <c r="DA45" s="131"/>
      <c r="DB45" s="131">
        <v>0</v>
      </c>
      <c r="DC45" s="131">
        <v>0</v>
      </c>
      <c r="DD45" s="131"/>
      <c r="DE45" s="131">
        <v>0</v>
      </c>
      <c r="DF45" s="131">
        <v>0</v>
      </c>
      <c r="DG45" s="131"/>
      <c r="DH45" s="131">
        <v>0</v>
      </c>
      <c r="DI45" s="131">
        <v>0</v>
      </c>
      <c r="DJ45" s="131"/>
      <c r="DK45" s="131">
        <v>0</v>
      </c>
      <c r="DL45" s="131">
        <v>0</v>
      </c>
      <c r="DM45" s="131"/>
      <c r="DN45" s="131">
        <v>0</v>
      </c>
      <c r="DO45" s="131">
        <v>0</v>
      </c>
      <c r="DP45" s="131"/>
      <c r="DQ45" s="131"/>
      <c r="DR45" s="131">
        <v>0</v>
      </c>
      <c r="DS45" s="131"/>
      <c r="DT45" s="131"/>
      <c r="DU45" s="131">
        <v>0</v>
      </c>
      <c r="DV45" s="131"/>
      <c r="DW45" s="131"/>
      <c r="DX45" s="131">
        <v>0</v>
      </c>
      <c r="DY45" s="132"/>
      <c r="DZ45" s="132"/>
      <c r="EA45" s="131"/>
      <c r="EB45" s="131"/>
      <c r="EC45" s="130">
        <v>0</v>
      </c>
      <c r="ED45" s="130"/>
      <c r="EE45" s="130"/>
      <c r="EF45" s="130">
        <v>0</v>
      </c>
      <c r="EG45" s="130"/>
      <c r="EH45" s="130"/>
      <c r="EI45" s="130">
        <v>0</v>
      </c>
      <c r="EJ45" s="130"/>
      <c r="EK45" s="130"/>
      <c r="EL45" s="130">
        <v>0</v>
      </c>
      <c r="EM45" s="130"/>
      <c r="EN45" s="130"/>
      <c r="EO45" s="130">
        <v>0</v>
      </c>
      <c r="EP45" s="130"/>
      <c r="EQ45" s="130"/>
      <c r="ER45" s="130">
        <v>0</v>
      </c>
      <c r="ES45" s="130"/>
      <c r="ET45" s="130"/>
      <c r="EU45" s="130">
        <v>0</v>
      </c>
      <c r="EV45" s="130"/>
      <c r="EW45" s="130"/>
      <c r="EX45" s="130">
        <v>0</v>
      </c>
      <c r="EY45" s="130"/>
      <c r="EZ45" s="130"/>
      <c r="FA45" s="130"/>
      <c r="FB45" s="130"/>
      <c r="FC45" s="130"/>
      <c r="FD45" s="130"/>
      <c r="FE45" s="130"/>
      <c r="FF45" s="130"/>
      <c r="FG45" s="130"/>
      <c r="FH45" s="130"/>
      <c r="FI45" s="130"/>
      <c r="FJ45" s="130"/>
      <c r="FK45" s="130"/>
      <c r="FL45" s="130"/>
      <c r="FM45" s="130">
        <v>0</v>
      </c>
      <c r="FN45" s="130"/>
      <c r="FO45" s="130"/>
      <c r="FP45" s="130">
        <v>0</v>
      </c>
      <c r="FQ45" s="130"/>
      <c r="FR45" s="130"/>
      <c r="FS45" s="130">
        <v>0</v>
      </c>
      <c r="FT45" s="130"/>
      <c r="FU45" s="130"/>
      <c r="FV45" s="130">
        <v>0</v>
      </c>
      <c r="FW45" s="130"/>
      <c r="FX45" s="130"/>
      <c r="FY45" s="125">
        <v>0</v>
      </c>
      <c r="FZ45" s="130"/>
      <c r="GA45" s="130"/>
      <c r="GB45" s="130">
        <v>0</v>
      </c>
      <c r="GC45" s="130"/>
      <c r="GD45" s="130"/>
      <c r="GE45" s="130">
        <v>0</v>
      </c>
      <c r="GF45" s="130"/>
      <c r="GG45" s="130"/>
      <c r="GH45" s="130">
        <v>0</v>
      </c>
      <c r="GI45" s="130"/>
      <c r="GJ45" s="130"/>
      <c r="GK45" s="130"/>
      <c r="GL45" s="130"/>
      <c r="GM45" s="130"/>
      <c r="GN45" s="130"/>
      <c r="GO45" s="130"/>
      <c r="GP45" s="130"/>
      <c r="GQ45" s="130"/>
      <c r="GR45" s="130"/>
      <c r="GS45" s="130"/>
      <c r="GT45" s="130"/>
      <c r="GU45" s="10">
        <f t="shared" si="7"/>
        <v>0</v>
      </c>
      <c r="GV45" s="10">
        <f t="shared" si="8"/>
        <v>0</v>
      </c>
      <c r="GW45" s="10">
        <f t="shared" si="9"/>
        <v>0</v>
      </c>
      <c r="GX45" s="10">
        <f t="shared" si="10"/>
        <v>0</v>
      </c>
      <c r="GY45" s="10">
        <f t="shared" si="11"/>
        <v>0</v>
      </c>
      <c r="GZ45" s="10">
        <f t="shared" si="12"/>
        <v>0</v>
      </c>
      <c r="HA45" s="10">
        <f t="shared" si="13"/>
        <v>0</v>
      </c>
      <c r="HB45" s="10">
        <f t="shared" si="14"/>
        <v>0</v>
      </c>
      <c r="HC45" s="10">
        <f t="shared" si="15"/>
        <v>0</v>
      </c>
      <c r="HD45" s="54">
        <f t="shared" si="16"/>
        <v>0</v>
      </c>
      <c r="HE45" s="54">
        <v>0</v>
      </c>
      <c r="HF45" s="54">
        <v>0</v>
      </c>
      <c r="HG45" s="55"/>
      <c r="HH45" s="55"/>
      <c r="HI45" s="21"/>
    </row>
    <row r="46" spans="1:217" hidden="1">
      <c r="A46" s="15">
        <v>0</v>
      </c>
      <c r="B46" s="16">
        <v>44</v>
      </c>
      <c r="C46" s="11">
        <v>146</v>
      </c>
      <c r="D46" s="12" t="s">
        <v>2062</v>
      </c>
      <c r="E46" s="48"/>
      <c r="F46" s="9">
        <f t="shared" si="17"/>
        <v>0</v>
      </c>
      <c r="G46" s="95"/>
      <c r="H46" s="95"/>
      <c r="I46" s="95"/>
      <c r="J46" s="18"/>
      <c r="K46" s="18" t="s">
        <v>2115</v>
      </c>
      <c r="L46" s="9">
        <f t="shared" si="3"/>
        <v>0</v>
      </c>
      <c r="M46" s="9">
        <f t="shared" si="4"/>
        <v>0</v>
      </c>
      <c r="N46" s="18">
        <v>0</v>
      </c>
      <c r="O46" s="18">
        <v>0</v>
      </c>
      <c r="P46" s="18">
        <f t="shared" si="18"/>
        <v>0</v>
      </c>
      <c r="Q46" s="18">
        <f t="shared" si="19"/>
        <v>0</v>
      </c>
      <c r="R46" s="18">
        <v>0</v>
      </c>
      <c r="S46" s="18">
        <v>0</v>
      </c>
      <c r="T46" s="18">
        <f t="shared" si="5"/>
        <v>0</v>
      </c>
      <c r="U46" s="18">
        <f t="shared" si="6"/>
        <v>0</v>
      </c>
      <c r="V46" s="18">
        <f t="shared" si="2"/>
        <v>0</v>
      </c>
      <c r="W46" s="130"/>
      <c r="X46" s="130"/>
      <c r="Y46" s="130">
        <v>0</v>
      </c>
      <c r="Z46" s="130"/>
      <c r="AA46" s="130"/>
      <c r="AB46" s="130">
        <v>0</v>
      </c>
      <c r="AC46" s="130"/>
      <c r="AD46" s="130"/>
      <c r="AE46" s="130">
        <v>0</v>
      </c>
      <c r="AF46" s="130"/>
      <c r="AG46" s="130"/>
      <c r="AH46" s="130">
        <v>0</v>
      </c>
      <c r="AI46" s="130"/>
      <c r="AJ46" s="130"/>
      <c r="AK46" s="130">
        <v>0</v>
      </c>
      <c r="AL46" s="130"/>
      <c r="AM46" s="130"/>
      <c r="AN46" s="130">
        <v>0</v>
      </c>
      <c r="AO46" s="130"/>
      <c r="AP46" s="130"/>
      <c r="AQ46" s="130">
        <v>0</v>
      </c>
      <c r="AR46" s="130"/>
      <c r="AS46" s="130"/>
      <c r="AT46" s="130">
        <v>0</v>
      </c>
      <c r="AU46" s="17"/>
      <c r="AV46" s="17"/>
      <c r="AW46" s="130"/>
      <c r="AX46" s="126"/>
      <c r="AY46" s="17"/>
      <c r="AZ46" s="130"/>
      <c r="BA46" s="126"/>
      <c r="BB46" s="131"/>
      <c r="BC46" s="131"/>
      <c r="BD46" s="128"/>
      <c r="BE46" s="132"/>
      <c r="BF46" s="131"/>
      <c r="BG46" s="132">
        <v>0</v>
      </c>
      <c r="BH46" s="132"/>
      <c r="BI46" s="132">
        <v>0</v>
      </c>
      <c r="BJ46" s="132">
        <v>0</v>
      </c>
      <c r="BK46" s="132"/>
      <c r="BL46" s="132">
        <v>0</v>
      </c>
      <c r="BM46" s="131">
        <v>0</v>
      </c>
      <c r="BN46" s="131"/>
      <c r="BO46" s="131"/>
      <c r="BP46" s="131">
        <v>0</v>
      </c>
      <c r="BQ46" s="131"/>
      <c r="BR46" s="131">
        <v>0</v>
      </c>
      <c r="BS46" s="131">
        <v>0</v>
      </c>
      <c r="BT46" s="131"/>
      <c r="BU46" s="131">
        <v>0</v>
      </c>
      <c r="BV46" s="131">
        <v>0</v>
      </c>
      <c r="BW46" s="131"/>
      <c r="BX46" s="131">
        <v>0</v>
      </c>
      <c r="BY46" s="131">
        <v>0</v>
      </c>
      <c r="BZ46" s="131"/>
      <c r="CA46" s="131">
        <v>0</v>
      </c>
      <c r="CB46" s="131">
        <v>0</v>
      </c>
      <c r="CC46" s="131"/>
      <c r="CD46" s="131">
        <v>0</v>
      </c>
      <c r="CE46" s="131">
        <v>0</v>
      </c>
      <c r="CF46" s="131"/>
      <c r="CG46" s="131"/>
      <c r="CH46" s="131">
        <v>0</v>
      </c>
      <c r="CI46" s="131"/>
      <c r="CJ46" s="131"/>
      <c r="CK46" s="131">
        <v>0</v>
      </c>
      <c r="CL46" s="131"/>
      <c r="CM46" s="131"/>
      <c r="CN46" s="131">
        <v>0</v>
      </c>
      <c r="CO46" s="132"/>
      <c r="CP46" s="132"/>
      <c r="CQ46" s="132">
        <v>0</v>
      </c>
      <c r="CR46" s="132"/>
      <c r="CS46" s="132">
        <v>0</v>
      </c>
      <c r="CT46" s="132">
        <v>0</v>
      </c>
      <c r="CU46" s="131"/>
      <c r="CV46" s="127">
        <v>0</v>
      </c>
      <c r="CW46" s="131">
        <v>0</v>
      </c>
      <c r="CX46" s="131"/>
      <c r="CY46" s="131">
        <v>0</v>
      </c>
      <c r="CZ46" s="131">
        <v>0</v>
      </c>
      <c r="DA46" s="131"/>
      <c r="DB46" s="131">
        <v>0</v>
      </c>
      <c r="DC46" s="131">
        <v>0</v>
      </c>
      <c r="DD46" s="131"/>
      <c r="DE46" s="131">
        <v>0</v>
      </c>
      <c r="DF46" s="131">
        <v>0</v>
      </c>
      <c r="DG46" s="131"/>
      <c r="DH46" s="131">
        <v>0</v>
      </c>
      <c r="DI46" s="131">
        <v>0</v>
      </c>
      <c r="DJ46" s="131"/>
      <c r="DK46" s="131">
        <v>0</v>
      </c>
      <c r="DL46" s="131">
        <v>0</v>
      </c>
      <c r="DM46" s="131"/>
      <c r="DN46" s="131">
        <v>0</v>
      </c>
      <c r="DO46" s="131">
        <v>0</v>
      </c>
      <c r="DP46" s="131"/>
      <c r="DQ46" s="131"/>
      <c r="DR46" s="131">
        <v>0</v>
      </c>
      <c r="DS46" s="131"/>
      <c r="DT46" s="131"/>
      <c r="DU46" s="131">
        <v>0</v>
      </c>
      <c r="DV46" s="131"/>
      <c r="DW46" s="131"/>
      <c r="DX46" s="131">
        <v>0</v>
      </c>
      <c r="DY46" s="132"/>
      <c r="DZ46" s="132"/>
      <c r="EA46" s="131"/>
      <c r="EB46" s="131"/>
      <c r="EC46" s="130">
        <v>0</v>
      </c>
      <c r="ED46" s="130"/>
      <c r="EE46" s="130"/>
      <c r="EF46" s="130">
        <v>0</v>
      </c>
      <c r="EG46" s="130"/>
      <c r="EH46" s="130"/>
      <c r="EI46" s="130">
        <v>0</v>
      </c>
      <c r="EJ46" s="130"/>
      <c r="EK46" s="130"/>
      <c r="EL46" s="130">
        <v>0</v>
      </c>
      <c r="EM46" s="130"/>
      <c r="EN46" s="130"/>
      <c r="EO46" s="130">
        <v>0</v>
      </c>
      <c r="EP46" s="130"/>
      <c r="EQ46" s="130"/>
      <c r="ER46" s="130">
        <v>0</v>
      </c>
      <c r="ES46" s="130"/>
      <c r="ET46" s="130"/>
      <c r="EU46" s="130">
        <v>0</v>
      </c>
      <c r="EV46" s="130"/>
      <c r="EW46" s="130"/>
      <c r="EX46" s="130">
        <v>0</v>
      </c>
      <c r="EY46" s="130"/>
      <c r="EZ46" s="130"/>
      <c r="FA46" s="130"/>
      <c r="FB46" s="130"/>
      <c r="FC46" s="130"/>
      <c r="FD46" s="130"/>
      <c r="FE46" s="130"/>
      <c r="FF46" s="130"/>
      <c r="FG46" s="130"/>
      <c r="FH46" s="130"/>
      <c r="FI46" s="130"/>
      <c r="FJ46" s="130"/>
      <c r="FK46" s="130"/>
      <c r="FL46" s="130"/>
      <c r="FM46" s="130">
        <v>0</v>
      </c>
      <c r="FN46" s="130"/>
      <c r="FO46" s="130"/>
      <c r="FP46" s="130">
        <v>127185</v>
      </c>
      <c r="FQ46" s="130"/>
      <c r="FR46" s="130"/>
      <c r="FS46" s="130">
        <v>92505</v>
      </c>
      <c r="FT46" s="130"/>
      <c r="FU46" s="130"/>
      <c r="FV46" s="130">
        <v>0</v>
      </c>
      <c r="FW46" s="130"/>
      <c r="FX46" s="130"/>
      <c r="FY46" s="125">
        <v>0</v>
      </c>
      <c r="FZ46" s="130"/>
      <c r="GA46" s="130"/>
      <c r="GB46" s="130">
        <v>0</v>
      </c>
      <c r="GC46" s="130"/>
      <c r="GD46" s="130"/>
      <c r="GE46" s="130">
        <v>0</v>
      </c>
      <c r="GF46" s="130"/>
      <c r="GG46" s="130"/>
      <c r="GH46" s="130">
        <v>0</v>
      </c>
      <c r="GI46" s="130"/>
      <c r="GJ46" s="130"/>
      <c r="GK46" s="130"/>
      <c r="GL46" s="130"/>
      <c r="GM46" s="130"/>
      <c r="GN46" s="130"/>
      <c r="GO46" s="130"/>
      <c r="GP46" s="130"/>
      <c r="GQ46" s="130"/>
      <c r="GR46" s="130"/>
      <c r="GS46" s="130"/>
      <c r="GT46" s="130"/>
      <c r="GU46" s="10">
        <f t="shared" si="7"/>
        <v>0</v>
      </c>
      <c r="GV46" s="10">
        <f t="shared" si="8"/>
        <v>0</v>
      </c>
      <c r="GW46" s="10">
        <f t="shared" si="9"/>
        <v>0</v>
      </c>
      <c r="GX46" s="10">
        <f t="shared" si="10"/>
        <v>0</v>
      </c>
      <c r="GY46" s="10">
        <f t="shared" si="11"/>
        <v>0</v>
      </c>
      <c r="GZ46" s="10">
        <f t="shared" si="12"/>
        <v>0</v>
      </c>
      <c r="HA46" s="10">
        <f t="shared" si="13"/>
        <v>0</v>
      </c>
      <c r="HB46" s="10">
        <f t="shared" si="14"/>
        <v>0</v>
      </c>
      <c r="HC46" s="10">
        <f t="shared" si="15"/>
        <v>219690</v>
      </c>
      <c r="HD46" s="54">
        <f t="shared" si="16"/>
        <v>0</v>
      </c>
      <c r="HE46" s="54">
        <v>236645.34000000003</v>
      </c>
      <c r="HF46" s="54">
        <v>0</v>
      </c>
      <c r="HG46" s="55"/>
      <c r="HH46" s="55"/>
      <c r="HI46" s="21"/>
    </row>
    <row r="47" spans="1:217" hidden="1">
      <c r="A47" s="15">
        <v>0</v>
      </c>
      <c r="B47" s="16">
        <v>45</v>
      </c>
      <c r="C47" s="11">
        <v>148</v>
      </c>
      <c r="D47" s="135" t="s">
        <v>2063</v>
      </c>
      <c r="E47" s="48"/>
      <c r="F47" s="9">
        <f t="shared" si="17"/>
        <v>0</v>
      </c>
      <c r="G47" s="95"/>
      <c r="H47" s="95"/>
      <c r="I47" s="95"/>
      <c r="J47" s="18"/>
      <c r="K47" s="18" t="s">
        <v>2115</v>
      </c>
      <c r="L47" s="9">
        <f t="shared" si="3"/>
        <v>0</v>
      </c>
      <c r="M47" s="9">
        <f t="shared" si="4"/>
        <v>0</v>
      </c>
      <c r="N47" s="18">
        <v>0</v>
      </c>
      <c r="O47" s="18">
        <v>0</v>
      </c>
      <c r="P47" s="18">
        <f t="shared" si="18"/>
        <v>0</v>
      </c>
      <c r="Q47" s="18">
        <f t="shared" si="19"/>
        <v>0</v>
      </c>
      <c r="R47" s="18">
        <v>0</v>
      </c>
      <c r="S47" s="18">
        <v>0</v>
      </c>
      <c r="T47" s="18">
        <f t="shared" si="5"/>
        <v>0</v>
      </c>
      <c r="U47" s="18">
        <f t="shared" si="6"/>
        <v>0</v>
      </c>
      <c r="V47" s="18">
        <f t="shared" si="2"/>
        <v>0</v>
      </c>
      <c r="W47" s="130"/>
      <c r="X47" s="130"/>
      <c r="Y47" s="130">
        <v>0</v>
      </c>
      <c r="Z47" s="130"/>
      <c r="AA47" s="130"/>
      <c r="AB47" s="130">
        <v>0</v>
      </c>
      <c r="AC47" s="130"/>
      <c r="AD47" s="130"/>
      <c r="AE47" s="130">
        <v>0</v>
      </c>
      <c r="AF47" s="130"/>
      <c r="AG47" s="130"/>
      <c r="AH47" s="130">
        <v>0</v>
      </c>
      <c r="AI47" s="130"/>
      <c r="AJ47" s="130"/>
      <c r="AK47" s="130">
        <v>0</v>
      </c>
      <c r="AL47" s="130"/>
      <c r="AM47" s="130"/>
      <c r="AN47" s="130">
        <v>0</v>
      </c>
      <c r="AO47" s="130"/>
      <c r="AP47" s="130"/>
      <c r="AQ47" s="130">
        <v>0</v>
      </c>
      <c r="AR47" s="130"/>
      <c r="AS47" s="130"/>
      <c r="AT47" s="130">
        <v>0</v>
      </c>
      <c r="AU47" s="17"/>
      <c r="AV47" s="17"/>
      <c r="AW47" s="130"/>
      <c r="AX47" s="126"/>
      <c r="AY47" s="17"/>
      <c r="AZ47" s="130"/>
      <c r="BA47" s="126"/>
      <c r="BB47" s="131"/>
      <c r="BC47" s="131"/>
      <c r="BD47" s="128"/>
      <c r="BE47" s="132"/>
      <c r="BF47" s="131"/>
      <c r="BG47" s="132">
        <v>0</v>
      </c>
      <c r="BH47" s="132"/>
      <c r="BI47" s="132">
        <v>0</v>
      </c>
      <c r="BJ47" s="132">
        <v>0</v>
      </c>
      <c r="BK47" s="132"/>
      <c r="BL47" s="132">
        <v>0</v>
      </c>
      <c r="BM47" s="131">
        <v>0</v>
      </c>
      <c r="BN47" s="131"/>
      <c r="BO47" s="131"/>
      <c r="BP47" s="131">
        <v>0</v>
      </c>
      <c r="BQ47" s="131"/>
      <c r="BR47" s="131">
        <v>0</v>
      </c>
      <c r="BS47" s="131">
        <v>0</v>
      </c>
      <c r="BT47" s="131"/>
      <c r="BU47" s="131">
        <v>0</v>
      </c>
      <c r="BV47" s="131">
        <v>0</v>
      </c>
      <c r="BW47" s="131"/>
      <c r="BX47" s="131">
        <v>0</v>
      </c>
      <c r="BY47" s="131">
        <v>0</v>
      </c>
      <c r="BZ47" s="131"/>
      <c r="CA47" s="131">
        <v>0</v>
      </c>
      <c r="CB47" s="131">
        <v>0</v>
      </c>
      <c r="CC47" s="131"/>
      <c r="CD47" s="131">
        <v>0</v>
      </c>
      <c r="CE47" s="131">
        <v>0</v>
      </c>
      <c r="CF47" s="131"/>
      <c r="CG47" s="131"/>
      <c r="CH47" s="131">
        <v>0</v>
      </c>
      <c r="CI47" s="131"/>
      <c r="CJ47" s="131"/>
      <c r="CK47" s="131">
        <v>0</v>
      </c>
      <c r="CL47" s="131"/>
      <c r="CM47" s="131"/>
      <c r="CN47" s="131">
        <v>0</v>
      </c>
      <c r="CO47" s="132"/>
      <c r="CP47" s="132"/>
      <c r="CQ47" s="132">
        <v>0</v>
      </c>
      <c r="CR47" s="132"/>
      <c r="CS47" s="132">
        <v>0</v>
      </c>
      <c r="CT47" s="132">
        <v>0</v>
      </c>
      <c r="CU47" s="131"/>
      <c r="CV47" s="127">
        <v>0</v>
      </c>
      <c r="CW47" s="131">
        <v>0</v>
      </c>
      <c r="CX47" s="131"/>
      <c r="CY47" s="131">
        <v>0</v>
      </c>
      <c r="CZ47" s="131">
        <v>0</v>
      </c>
      <c r="DA47" s="131"/>
      <c r="DB47" s="131">
        <v>0</v>
      </c>
      <c r="DC47" s="131">
        <v>0</v>
      </c>
      <c r="DD47" s="131"/>
      <c r="DE47" s="131">
        <v>0</v>
      </c>
      <c r="DF47" s="131">
        <v>0</v>
      </c>
      <c r="DG47" s="131"/>
      <c r="DH47" s="131">
        <v>0</v>
      </c>
      <c r="DI47" s="131">
        <v>0</v>
      </c>
      <c r="DJ47" s="131"/>
      <c r="DK47" s="131">
        <v>0</v>
      </c>
      <c r="DL47" s="131">
        <v>0</v>
      </c>
      <c r="DM47" s="131"/>
      <c r="DN47" s="131">
        <v>0</v>
      </c>
      <c r="DO47" s="131">
        <v>0</v>
      </c>
      <c r="DP47" s="131"/>
      <c r="DQ47" s="131"/>
      <c r="DR47" s="131">
        <v>0</v>
      </c>
      <c r="DS47" s="131"/>
      <c r="DT47" s="131"/>
      <c r="DU47" s="131">
        <v>0</v>
      </c>
      <c r="DV47" s="131"/>
      <c r="DW47" s="131"/>
      <c r="DX47" s="131">
        <v>0</v>
      </c>
      <c r="DY47" s="132"/>
      <c r="DZ47" s="132"/>
      <c r="EA47" s="131"/>
      <c r="EB47" s="131"/>
      <c r="EC47" s="130">
        <v>0</v>
      </c>
      <c r="ED47" s="130"/>
      <c r="EE47" s="130"/>
      <c r="EF47" s="130">
        <v>0</v>
      </c>
      <c r="EG47" s="130"/>
      <c r="EH47" s="130"/>
      <c r="EI47" s="130">
        <v>0</v>
      </c>
      <c r="EJ47" s="130"/>
      <c r="EK47" s="130"/>
      <c r="EL47" s="130">
        <v>0</v>
      </c>
      <c r="EM47" s="130"/>
      <c r="EN47" s="130"/>
      <c r="EO47" s="130">
        <v>0</v>
      </c>
      <c r="EP47" s="130"/>
      <c r="EQ47" s="130"/>
      <c r="ER47" s="130">
        <v>0</v>
      </c>
      <c r="ES47" s="130"/>
      <c r="ET47" s="130"/>
      <c r="EU47" s="130">
        <v>0</v>
      </c>
      <c r="EV47" s="130"/>
      <c r="EW47" s="130"/>
      <c r="EX47" s="130">
        <v>0</v>
      </c>
      <c r="EY47" s="130"/>
      <c r="EZ47" s="130"/>
      <c r="FA47" s="130"/>
      <c r="FB47" s="130"/>
      <c r="FC47" s="130"/>
      <c r="FD47" s="130"/>
      <c r="FE47" s="130"/>
      <c r="FF47" s="130"/>
      <c r="FG47" s="130"/>
      <c r="FH47" s="130"/>
      <c r="FI47" s="130"/>
      <c r="FJ47" s="130"/>
      <c r="FK47" s="130"/>
      <c r="FL47" s="130"/>
      <c r="FM47" s="130">
        <v>281799.84999999998</v>
      </c>
      <c r="FN47" s="130"/>
      <c r="FO47" s="130"/>
      <c r="FP47" s="130">
        <v>0</v>
      </c>
      <c r="FQ47" s="130"/>
      <c r="FR47" s="130"/>
      <c r="FS47" s="130">
        <v>0</v>
      </c>
      <c r="FT47" s="130"/>
      <c r="FU47" s="130"/>
      <c r="FV47" s="130">
        <v>0</v>
      </c>
      <c r="FW47" s="130"/>
      <c r="FX47" s="130"/>
      <c r="FY47" s="125">
        <v>0</v>
      </c>
      <c r="FZ47" s="130"/>
      <c r="GA47" s="130"/>
      <c r="GB47" s="130">
        <v>0</v>
      </c>
      <c r="GC47" s="130"/>
      <c r="GD47" s="130"/>
      <c r="GE47" s="130">
        <v>0</v>
      </c>
      <c r="GF47" s="130"/>
      <c r="GG47" s="130"/>
      <c r="GH47" s="130">
        <v>0</v>
      </c>
      <c r="GI47" s="130"/>
      <c r="GJ47" s="130"/>
      <c r="GK47" s="130"/>
      <c r="GL47" s="130"/>
      <c r="GM47" s="130"/>
      <c r="GN47" s="130"/>
      <c r="GO47" s="130"/>
      <c r="GP47" s="130"/>
      <c r="GQ47" s="130"/>
      <c r="GR47" s="130"/>
      <c r="GS47" s="130"/>
      <c r="GT47" s="130"/>
      <c r="GU47" s="10">
        <f t="shared" si="7"/>
        <v>0</v>
      </c>
      <c r="GV47" s="10">
        <f t="shared" si="8"/>
        <v>0</v>
      </c>
      <c r="GW47" s="10">
        <f t="shared" si="9"/>
        <v>0</v>
      </c>
      <c r="GX47" s="10">
        <f t="shared" si="10"/>
        <v>0</v>
      </c>
      <c r="GY47" s="10">
        <f t="shared" si="11"/>
        <v>0</v>
      </c>
      <c r="GZ47" s="10">
        <f t="shared" si="12"/>
        <v>0</v>
      </c>
      <c r="HA47" s="10">
        <f t="shared" si="13"/>
        <v>0</v>
      </c>
      <c r="HB47" s="10">
        <f t="shared" si="14"/>
        <v>0</v>
      </c>
      <c r="HC47" s="10">
        <f t="shared" si="15"/>
        <v>281799.84999999998</v>
      </c>
      <c r="HD47" s="54">
        <f t="shared" si="16"/>
        <v>0</v>
      </c>
      <c r="HE47" s="54">
        <v>572733.70000000007</v>
      </c>
      <c r="HF47" s="54">
        <v>0</v>
      </c>
      <c r="HG47" s="55"/>
      <c r="HH47" s="55"/>
      <c r="HI47" s="21"/>
    </row>
    <row r="48" spans="1:217" hidden="1">
      <c r="A48" s="15">
        <v>2</v>
      </c>
      <c r="B48" s="16">
        <v>46</v>
      </c>
      <c r="C48" s="11">
        <v>150</v>
      </c>
      <c r="D48" s="136" t="s">
        <v>2065</v>
      </c>
      <c r="E48" s="48">
        <v>1196035850.1799998</v>
      </c>
      <c r="F48" s="9">
        <f t="shared" si="17"/>
        <v>1196035850.1799998</v>
      </c>
      <c r="G48" s="95"/>
      <c r="H48" s="95"/>
      <c r="I48" s="95"/>
      <c r="J48" s="90">
        <v>211669790.5</v>
      </c>
      <c r="K48" s="18">
        <v>299483741</v>
      </c>
      <c r="L48" s="9">
        <f t="shared" si="3"/>
        <v>417527457</v>
      </c>
      <c r="M48" s="9">
        <f t="shared" si="4"/>
        <v>566838602.67999983</v>
      </c>
      <c r="N48" s="18">
        <v>694551391.69948196</v>
      </c>
      <c r="O48" s="18">
        <v>317818316.44444436</v>
      </c>
      <c r="P48" s="18">
        <f t="shared" si="18"/>
        <v>435174912.28101498</v>
      </c>
      <c r="Q48" s="18">
        <f t="shared" si="19"/>
        <v>66309546.199502885</v>
      </c>
      <c r="R48" s="18">
        <v>561948581.75999999</v>
      </c>
      <c r="S48" s="18">
        <v>670242092.99000001</v>
      </c>
      <c r="T48" s="18">
        <f t="shared" si="5"/>
        <v>-108293511.23000002</v>
      </c>
      <c r="U48" s="18">
        <f t="shared" si="6"/>
        <v>419943790.35117936</v>
      </c>
      <c r="V48" s="18">
        <f t="shared" si="2"/>
        <v>-528237301.58117938</v>
      </c>
      <c r="W48" s="130">
        <v>48082904</v>
      </c>
      <c r="X48" s="130"/>
      <c r="Y48" s="130">
        <v>13373273.215299353</v>
      </c>
      <c r="Z48" s="130">
        <v>49172956</v>
      </c>
      <c r="AA48" s="130"/>
      <c r="AB48" s="130">
        <v>0</v>
      </c>
      <c r="AC48" s="130">
        <v>48846656</v>
      </c>
      <c r="AD48" s="130"/>
      <c r="AE48" s="130">
        <v>68138935.659999967</v>
      </c>
      <c r="AF48" s="130">
        <v>49361979</v>
      </c>
      <c r="AG48" s="130"/>
      <c r="AH48" s="130">
        <v>21952851.504999876</v>
      </c>
      <c r="AI48" s="130">
        <v>42010506</v>
      </c>
      <c r="AJ48" s="130"/>
      <c r="AK48" s="130">
        <v>22046148.899999999</v>
      </c>
      <c r="AL48" s="130">
        <v>40739037</v>
      </c>
      <c r="AM48" s="130"/>
      <c r="AN48" s="130">
        <v>51765623.979999997</v>
      </c>
      <c r="AO48" s="130">
        <v>38332597</v>
      </c>
      <c r="AP48" s="130"/>
      <c r="AQ48" s="130">
        <v>75252858</v>
      </c>
      <c r="AR48" s="130">
        <v>36488379</v>
      </c>
      <c r="AS48" s="130"/>
      <c r="AT48" s="130">
        <v>73051255</v>
      </c>
      <c r="AU48" s="17">
        <v>32682282</v>
      </c>
      <c r="AV48" s="17"/>
      <c r="AW48" s="130"/>
      <c r="AX48" s="17">
        <v>31810161</v>
      </c>
      <c r="AY48" s="17"/>
      <c r="AZ48" s="130"/>
      <c r="BA48" s="17"/>
      <c r="BB48" s="131"/>
      <c r="BC48" s="131"/>
      <c r="BD48" s="132"/>
      <c r="BE48" s="132"/>
      <c r="BF48" s="131"/>
      <c r="BG48" s="132">
        <v>15142408.448000001</v>
      </c>
      <c r="BH48" s="132"/>
      <c r="BI48" s="132">
        <v>47224239.585492134</v>
      </c>
      <c r="BJ48" s="132">
        <v>14891015.772159999</v>
      </c>
      <c r="BK48" s="132"/>
      <c r="BL48" s="132">
        <v>36117851.637305737</v>
      </c>
      <c r="BM48" s="131">
        <v>14596464.983552</v>
      </c>
      <c r="BN48" s="131"/>
      <c r="BO48" s="131">
        <v>61977937.22279799</v>
      </c>
      <c r="BP48" s="131">
        <v>24366641.7343744</v>
      </c>
      <c r="BQ48" s="131"/>
      <c r="BR48" s="131">
        <v>33243187.357512951</v>
      </c>
      <c r="BS48" s="131">
        <v>24198309.647655699</v>
      </c>
      <c r="BT48" s="131"/>
      <c r="BU48" s="131">
        <v>48056904.124352336</v>
      </c>
      <c r="BV48" s="131">
        <v>24098722.165272899</v>
      </c>
      <c r="BW48" s="131"/>
      <c r="BX48" s="131">
        <v>71942883.170984507</v>
      </c>
      <c r="BY48" s="131">
        <v>61507725</v>
      </c>
      <c r="BZ48" s="131"/>
      <c r="CA48" s="131">
        <v>41745365.66839385</v>
      </c>
      <c r="CB48" s="131">
        <v>63890451</v>
      </c>
      <c r="CC48" s="131"/>
      <c r="CD48" s="131">
        <v>80701334.870466471</v>
      </c>
      <c r="CE48" s="131">
        <v>55077248</v>
      </c>
      <c r="CF48" s="131"/>
      <c r="CG48" s="131"/>
      <c r="CH48" s="131">
        <v>56264046</v>
      </c>
      <c r="CI48" s="131"/>
      <c r="CJ48" s="131"/>
      <c r="CK48" s="131">
        <v>41142038.200000003</v>
      </c>
      <c r="CL48" s="131"/>
      <c r="CM48" s="131"/>
      <c r="CN48" s="131">
        <v>39999841.329999998</v>
      </c>
      <c r="CO48" s="132"/>
      <c r="CP48" s="132"/>
      <c r="CQ48" s="132">
        <v>14612424.152319999</v>
      </c>
      <c r="CR48" s="132"/>
      <c r="CS48" s="132">
        <v>45571391.199999988</v>
      </c>
      <c r="CT48" s="132">
        <v>14369830.220134398</v>
      </c>
      <c r="CU48" s="131"/>
      <c r="CV48" s="131">
        <v>34853726.830000013</v>
      </c>
      <c r="CW48" s="131">
        <v>14085588.709127679</v>
      </c>
      <c r="CX48" s="131"/>
      <c r="CY48" s="131">
        <v>59808709.419999987</v>
      </c>
      <c r="CZ48" s="131">
        <v>23513809.273671295</v>
      </c>
      <c r="DA48" s="131"/>
      <c r="DB48" s="131">
        <v>32079675.800000012</v>
      </c>
      <c r="DC48" s="131">
        <v>23351368.80998775</v>
      </c>
      <c r="DD48" s="131"/>
      <c r="DE48" s="131">
        <v>46374912.479999989</v>
      </c>
      <c r="DF48" s="131">
        <v>23255266.889488347</v>
      </c>
      <c r="DG48" s="131"/>
      <c r="DH48" s="131">
        <v>69424882.26000002</v>
      </c>
      <c r="DI48" s="131">
        <v>59354954.624999993</v>
      </c>
      <c r="DJ48" s="131"/>
      <c r="DK48" s="131">
        <v>40284277.870000005</v>
      </c>
      <c r="DL48" s="131">
        <v>61654285.214999989</v>
      </c>
      <c r="DM48" s="131"/>
      <c r="DN48" s="131">
        <v>77876788.149999976</v>
      </c>
      <c r="DO48" s="131">
        <v>53149544.319999993</v>
      </c>
      <c r="DP48" s="131"/>
      <c r="DQ48" s="131"/>
      <c r="DR48" s="131">
        <v>54294804.389999993</v>
      </c>
      <c r="DS48" s="131"/>
      <c r="DT48" s="131"/>
      <c r="DU48" s="131">
        <v>39702066.862999998</v>
      </c>
      <c r="DV48" s="131"/>
      <c r="DW48" s="131"/>
      <c r="DX48" s="131">
        <v>38599846.883449994</v>
      </c>
      <c r="DY48" s="132"/>
      <c r="DZ48" s="132"/>
      <c r="EA48" s="131"/>
      <c r="EB48" s="131"/>
      <c r="EC48" s="130">
        <v>147066820</v>
      </c>
      <c r="ED48" s="130"/>
      <c r="EE48" s="130"/>
      <c r="EF48" s="130">
        <v>0</v>
      </c>
      <c r="EG48" s="130">
        <v>50000000</v>
      </c>
      <c r="EH48" s="130"/>
      <c r="EI48" s="130">
        <v>0</v>
      </c>
      <c r="EJ48" s="130"/>
      <c r="EK48" s="130"/>
      <c r="EL48" s="130">
        <v>142024760</v>
      </c>
      <c r="EM48" s="130">
        <v>50000000</v>
      </c>
      <c r="EN48" s="130"/>
      <c r="EO48" s="130">
        <v>0</v>
      </c>
      <c r="EP48" s="130"/>
      <c r="EQ48" s="130"/>
      <c r="ER48" s="130">
        <v>139383110</v>
      </c>
      <c r="ES48" s="130">
        <v>25000000</v>
      </c>
      <c r="ET48" s="130"/>
      <c r="EU48" s="130">
        <v>82088450</v>
      </c>
      <c r="EV48" s="130"/>
      <c r="EW48" s="130"/>
      <c r="EX48" s="130">
        <v>10550900</v>
      </c>
      <c r="EY48" s="130">
        <v>50000000</v>
      </c>
      <c r="EZ48" s="130"/>
      <c r="FA48" s="130"/>
      <c r="FB48" s="130"/>
      <c r="FC48" s="130"/>
      <c r="FD48" s="130"/>
      <c r="FE48" s="130">
        <v>25000000</v>
      </c>
      <c r="FF48" s="130"/>
      <c r="FG48" s="130"/>
      <c r="FH48" s="130"/>
      <c r="FI48" s="130"/>
      <c r="FJ48" s="130"/>
      <c r="FK48" s="130">
        <v>37661097</v>
      </c>
      <c r="FL48" s="130"/>
      <c r="FM48" s="130">
        <v>49409339.280000016</v>
      </c>
      <c r="FN48" s="130">
        <v>38039097</v>
      </c>
      <c r="FO48" s="130"/>
      <c r="FP48" s="130">
        <v>42472159.780000038</v>
      </c>
      <c r="FQ48" s="130">
        <v>37553899</v>
      </c>
      <c r="FR48" s="130"/>
      <c r="FS48" s="130">
        <v>53919239.969999991</v>
      </c>
      <c r="FT48" s="130">
        <v>37984092</v>
      </c>
      <c r="FU48" s="130"/>
      <c r="FV48" s="130">
        <v>41851048.399999954</v>
      </c>
      <c r="FW48" s="130">
        <v>33956049</v>
      </c>
      <c r="FX48" s="130"/>
      <c r="FY48" s="130">
        <v>123884858.74000002</v>
      </c>
      <c r="FZ48" s="130">
        <v>31166265</v>
      </c>
      <c r="GA48" s="130"/>
      <c r="GB48" s="130">
        <v>41281889.199999988</v>
      </c>
      <c r="GC48" s="130">
        <v>28911255</v>
      </c>
      <c r="GD48" s="130"/>
      <c r="GE48" s="130">
        <v>62374680.919999965</v>
      </c>
      <c r="GF48" s="130">
        <v>27413727</v>
      </c>
      <c r="GG48" s="130"/>
      <c r="GH48" s="130">
        <v>44580867.630000003</v>
      </c>
      <c r="GI48" s="130">
        <v>13366979</v>
      </c>
      <c r="GJ48" s="130"/>
      <c r="GK48" s="130"/>
      <c r="GL48" s="130">
        <v>5544739</v>
      </c>
      <c r="GM48" s="130"/>
      <c r="GN48" s="130"/>
      <c r="GO48" s="130">
        <v>0</v>
      </c>
      <c r="GP48" s="130"/>
      <c r="GQ48" s="130"/>
      <c r="GR48" s="130">
        <v>0</v>
      </c>
      <c r="GS48" s="130"/>
      <c r="GT48" s="130"/>
      <c r="GU48" s="10">
        <f t="shared" si="7"/>
        <v>421009703.63730597</v>
      </c>
      <c r="GV48" s="10">
        <f t="shared" si="8"/>
        <v>192483173.52999997</v>
      </c>
      <c r="GW48" s="10">
        <f t="shared" si="9"/>
        <v>325580946.26029921</v>
      </c>
      <c r="GX48" s="10">
        <f t="shared" si="10"/>
        <v>100980822</v>
      </c>
      <c r="GY48" s="10">
        <f t="shared" si="11"/>
        <v>406274364.00999999</v>
      </c>
      <c r="GZ48" s="10">
        <f t="shared" si="12"/>
        <v>185746262.45644999</v>
      </c>
      <c r="HA48" s="10">
        <f t="shared" si="13"/>
        <v>521114040</v>
      </c>
      <c r="HB48" s="10">
        <f t="shared" si="14"/>
        <v>75000000</v>
      </c>
      <c r="HC48" s="10">
        <f t="shared" si="15"/>
        <v>459774083.91999996</v>
      </c>
      <c r="HD48" s="54">
        <f t="shared" si="16"/>
        <v>46325445</v>
      </c>
      <c r="HE48" s="54">
        <v>49873180.74000001</v>
      </c>
      <c r="HF48" s="54">
        <v>86697161.140000135</v>
      </c>
      <c r="HG48" s="55"/>
      <c r="HH48" s="55"/>
      <c r="HI48" s="21"/>
    </row>
    <row r="49" spans="1:217" hidden="1">
      <c r="A49" s="15">
        <v>1</v>
      </c>
      <c r="B49" s="16">
        <v>47</v>
      </c>
      <c r="C49" s="11">
        <v>151</v>
      </c>
      <c r="D49" s="136" t="s">
        <v>2066</v>
      </c>
      <c r="E49" s="48">
        <v>946341608</v>
      </c>
      <c r="F49" s="9">
        <f t="shared" si="17"/>
        <v>946341608</v>
      </c>
      <c r="G49" s="95"/>
      <c r="H49" s="95"/>
      <c r="I49" s="95"/>
      <c r="J49" s="91">
        <v>84992870.283563897</v>
      </c>
      <c r="K49" s="18">
        <v>336745997</v>
      </c>
      <c r="L49" s="9">
        <f t="shared" si="3"/>
        <v>591327368</v>
      </c>
      <c r="M49" s="9">
        <f t="shared" si="4"/>
        <v>270021369.71643615</v>
      </c>
      <c r="N49" s="18">
        <v>337431008.47589743</v>
      </c>
      <c r="O49" s="18">
        <v>322018383.7335825</v>
      </c>
      <c r="P49" s="18">
        <f t="shared" si="18"/>
        <v>275039797.70999998</v>
      </c>
      <c r="Q49" s="18">
        <f t="shared" si="19"/>
        <v>333870801.81410259</v>
      </c>
      <c r="R49" s="18">
        <v>795230467</v>
      </c>
      <c r="S49" s="18">
        <v>328995233.264</v>
      </c>
      <c r="T49" s="18">
        <f t="shared" si="5"/>
        <v>466235233.736</v>
      </c>
      <c r="U49" s="18">
        <f t="shared" si="6"/>
        <v>280500133.63</v>
      </c>
      <c r="V49" s="18">
        <f t="shared" si="2"/>
        <v>185735100.10600001</v>
      </c>
      <c r="W49" s="130">
        <v>27100220</v>
      </c>
      <c r="X49" s="130"/>
      <c r="Y49" s="130">
        <v>9516947.0780952573</v>
      </c>
      <c r="Z49" s="130">
        <v>40615852</v>
      </c>
      <c r="AA49" s="130"/>
      <c r="AB49" s="130">
        <v>15495416.071428597</v>
      </c>
      <c r="AC49" s="130">
        <v>38448517</v>
      </c>
      <c r="AD49" s="130"/>
      <c r="AE49" s="130">
        <v>8053943.7507095337</v>
      </c>
      <c r="AF49" s="130">
        <v>63062553</v>
      </c>
      <c r="AG49" s="130"/>
      <c r="AH49" s="130">
        <v>4423045.8445285559</v>
      </c>
      <c r="AI49" s="130">
        <v>76326992</v>
      </c>
      <c r="AJ49" s="130"/>
      <c r="AK49" s="130">
        <v>4766150.0761904716</v>
      </c>
      <c r="AL49" s="130">
        <v>82750906</v>
      </c>
      <c r="AM49" s="130"/>
      <c r="AN49" s="130">
        <v>15768352.342857182</v>
      </c>
      <c r="AO49" s="130">
        <v>86280336</v>
      </c>
      <c r="AP49" s="130"/>
      <c r="AQ49" s="130">
        <v>14779250.542857111</v>
      </c>
      <c r="AR49" s="130">
        <v>46544048</v>
      </c>
      <c r="AS49" s="130"/>
      <c r="AT49" s="130">
        <v>1619984.7523809671</v>
      </c>
      <c r="AU49" s="17">
        <v>41885108</v>
      </c>
      <c r="AV49" s="17"/>
      <c r="AW49" s="130"/>
      <c r="AX49" s="17">
        <v>34905014</v>
      </c>
      <c r="AY49" s="17"/>
      <c r="AZ49" s="130"/>
      <c r="BA49" s="17">
        <v>26738613</v>
      </c>
      <c r="BB49" s="131"/>
      <c r="BC49" s="131"/>
      <c r="BD49" s="132">
        <v>26669209</v>
      </c>
      <c r="BE49" s="132"/>
      <c r="BF49" s="131"/>
      <c r="BG49" s="132">
        <v>27128812</v>
      </c>
      <c r="BH49" s="132"/>
      <c r="BI49" s="132">
        <v>13447816.902564108</v>
      </c>
      <c r="BJ49" s="132">
        <v>27092640</v>
      </c>
      <c r="BK49" s="132"/>
      <c r="BL49" s="132">
        <v>13038001.825641036</v>
      </c>
      <c r="BM49" s="131">
        <v>22852219</v>
      </c>
      <c r="BN49" s="131"/>
      <c r="BO49" s="131">
        <v>20422499.753846169</v>
      </c>
      <c r="BP49" s="131">
        <v>36496414</v>
      </c>
      <c r="BQ49" s="131"/>
      <c r="BR49" s="131">
        <v>7197135.8666666746</v>
      </c>
      <c r="BS49" s="131">
        <v>34007275</v>
      </c>
      <c r="BT49" s="131"/>
      <c r="BU49" s="131">
        <v>15199141.292307675</v>
      </c>
      <c r="BV49" s="131">
        <v>39107430</v>
      </c>
      <c r="BW49" s="131"/>
      <c r="BX49" s="131">
        <v>-19281859.094065964</v>
      </c>
      <c r="BY49" s="131">
        <v>13841101</v>
      </c>
      <c r="BZ49" s="131"/>
      <c r="CA49" s="131">
        <v>3938289.6285713911</v>
      </c>
      <c r="CB49" s="131">
        <v>14021662</v>
      </c>
      <c r="CC49" s="131"/>
      <c r="CD49" s="131">
        <v>6892060.740616858</v>
      </c>
      <c r="CE49" s="131">
        <v>11001933</v>
      </c>
      <c r="CF49" s="131"/>
      <c r="CG49" s="131"/>
      <c r="CH49" s="131">
        <v>17398711</v>
      </c>
      <c r="CI49" s="131"/>
      <c r="CJ49" s="131"/>
      <c r="CK49" s="131">
        <v>17656324</v>
      </c>
      <c r="CL49" s="131"/>
      <c r="CM49" s="131"/>
      <c r="CN49" s="131">
        <v>14435276.710000001</v>
      </c>
      <c r="CO49" s="132"/>
      <c r="CP49" s="132"/>
      <c r="CQ49" s="132">
        <v>26450591.699999999</v>
      </c>
      <c r="CR49" s="132"/>
      <c r="CS49" s="132">
        <v>13111621.479999989</v>
      </c>
      <c r="CT49" s="132">
        <v>26415324</v>
      </c>
      <c r="CU49" s="131"/>
      <c r="CV49" s="131">
        <v>12712051.780000009</v>
      </c>
      <c r="CW49" s="131">
        <v>22280913.524999999</v>
      </c>
      <c r="CX49" s="131"/>
      <c r="CY49" s="131">
        <v>19911937.259999998</v>
      </c>
      <c r="CZ49" s="131">
        <v>35584003.649999999</v>
      </c>
      <c r="DA49" s="131"/>
      <c r="DB49" s="131">
        <v>7017207.4699999988</v>
      </c>
      <c r="DC49" s="131">
        <v>33157093.125</v>
      </c>
      <c r="DD49" s="131"/>
      <c r="DE49" s="131">
        <v>14819162.760000005</v>
      </c>
      <c r="DF49" s="131">
        <v>38129744.25</v>
      </c>
      <c r="DG49" s="131"/>
      <c r="DH49" s="131">
        <v>10259218.260000005</v>
      </c>
      <c r="DI49" s="131">
        <v>14699249.262</v>
      </c>
      <c r="DJ49" s="131"/>
      <c r="DK49" s="131">
        <v>4135204.1099999994</v>
      </c>
      <c r="DL49" s="131">
        <v>14891005.044000002</v>
      </c>
      <c r="DM49" s="131"/>
      <c r="DN49" s="131">
        <v>9626368.349999994</v>
      </c>
      <c r="DO49" s="131">
        <v>11684052.846000001</v>
      </c>
      <c r="DP49" s="131"/>
      <c r="DQ49" s="131"/>
      <c r="DR49" s="131">
        <v>18477431.082000002</v>
      </c>
      <c r="DS49" s="131"/>
      <c r="DT49" s="131"/>
      <c r="DU49" s="131">
        <v>18751016.088</v>
      </c>
      <c r="DV49" s="131"/>
      <c r="DW49" s="131"/>
      <c r="DX49" s="131">
        <v>19979709.057999972</v>
      </c>
      <c r="DY49" s="132"/>
      <c r="DZ49" s="132"/>
      <c r="EA49" s="131">
        <v>29614277</v>
      </c>
      <c r="EB49" s="131"/>
      <c r="EC49" s="130">
        <v>53524973.939999998</v>
      </c>
      <c r="ED49" s="130">
        <v>20241854</v>
      </c>
      <c r="EE49" s="130"/>
      <c r="EF49" s="130">
        <v>0</v>
      </c>
      <c r="EG49" s="130">
        <v>24010794</v>
      </c>
      <c r="EH49" s="130"/>
      <c r="EI49" s="130">
        <v>21242554.813999999</v>
      </c>
      <c r="EJ49" s="130">
        <v>35701334</v>
      </c>
      <c r="EK49" s="130"/>
      <c r="EL49" s="130">
        <v>0</v>
      </c>
      <c r="EM49" s="130">
        <v>33796247</v>
      </c>
      <c r="EN49" s="130"/>
      <c r="EO49" s="130">
        <v>8988165.9520653188</v>
      </c>
      <c r="EP49" s="130">
        <v>55431984</v>
      </c>
      <c r="EQ49" s="130"/>
      <c r="ER49" s="130">
        <v>20144379.859999999</v>
      </c>
      <c r="ES49" s="130">
        <v>67091426</v>
      </c>
      <c r="ET49" s="130"/>
      <c r="EU49" s="130">
        <v>3038540.29</v>
      </c>
      <c r="EV49" s="130">
        <v>72738046</v>
      </c>
      <c r="EW49" s="130"/>
      <c r="EX49" s="130">
        <v>4532159.6500000004</v>
      </c>
      <c r="EY49" s="130">
        <v>75405929</v>
      </c>
      <c r="EZ49" s="130"/>
      <c r="FA49" s="130"/>
      <c r="FB49" s="130">
        <v>40912218</v>
      </c>
      <c r="FC49" s="130"/>
      <c r="FD49" s="130"/>
      <c r="FE49" s="130">
        <v>36817010</v>
      </c>
      <c r="FF49" s="130"/>
      <c r="FG49" s="130"/>
      <c r="FH49" s="130">
        <v>30681507</v>
      </c>
      <c r="FI49" s="130"/>
      <c r="FJ49" s="130"/>
      <c r="FK49" s="130">
        <v>25107462</v>
      </c>
      <c r="FL49" s="130"/>
      <c r="FM49" s="130">
        <v>9908276.2899999991</v>
      </c>
      <c r="FN49" s="130">
        <v>26932702</v>
      </c>
      <c r="FO49" s="130"/>
      <c r="FP49" s="130">
        <v>3463398.65</v>
      </c>
      <c r="FQ49" s="130">
        <v>30293674</v>
      </c>
      <c r="FR49" s="130"/>
      <c r="FS49" s="130">
        <v>8870327.4399999995</v>
      </c>
      <c r="FT49" s="130">
        <v>41780993</v>
      </c>
      <c r="FU49" s="130"/>
      <c r="FV49" s="130">
        <v>2881632.79</v>
      </c>
      <c r="FW49" s="130">
        <v>39749349</v>
      </c>
      <c r="FX49" s="130"/>
      <c r="FY49" s="130">
        <v>6128119.3899999997</v>
      </c>
      <c r="FZ49" s="130">
        <v>63439772</v>
      </c>
      <c r="GA49" s="130"/>
      <c r="GB49" s="130">
        <v>3233958.3</v>
      </c>
      <c r="GC49" s="130">
        <v>75204403</v>
      </c>
      <c r="GD49" s="130"/>
      <c r="GE49" s="130">
        <v>4701740.3600000003</v>
      </c>
      <c r="GF49" s="130">
        <v>81544468</v>
      </c>
      <c r="GG49" s="130"/>
      <c r="GH49" s="130">
        <v>3948606.94</v>
      </c>
      <c r="GI49" s="130">
        <v>84529339</v>
      </c>
      <c r="GJ49" s="130"/>
      <c r="GK49" s="130"/>
      <c r="GL49" s="130">
        <v>45439823</v>
      </c>
      <c r="GM49" s="130"/>
      <c r="GN49" s="130"/>
      <c r="GO49" s="130">
        <v>39516766</v>
      </c>
      <c r="GP49" s="130"/>
      <c r="GQ49" s="130"/>
      <c r="GR49" s="130">
        <v>35318206</v>
      </c>
      <c r="GS49" s="130"/>
      <c r="GT49" s="130"/>
      <c r="GU49" s="10">
        <f t="shared" si="7"/>
        <v>60853086.916147947</v>
      </c>
      <c r="GV49" s="10">
        <f t="shared" si="8"/>
        <v>60492244.710000001</v>
      </c>
      <c r="GW49" s="10">
        <f t="shared" si="9"/>
        <v>74423090.459047675</v>
      </c>
      <c r="GX49" s="10">
        <f t="shared" si="10"/>
        <v>176741992</v>
      </c>
      <c r="GY49" s="10">
        <f t="shared" si="11"/>
        <v>91592771.469999999</v>
      </c>
      <c r="GZ49" s="10">
        <f t="shared" si="12"/>
        <v>68892209.073999971</v>
      </c>
      <c r="HA49" s="10">
        <f t="shared" si="13"/>
        <v>111470774.50606532</v>
      </c>
      <c r="HB49" s="10">
        <f t="shared" si="14"/>
        <v>256554710</v>
      </c>
      <c r="HC49" s="10">
        <f t="shared" si="15"/>
        <v>43136060.159999996</v>
      </c>
      <c r="HD49" s="54">
        <f t="shared" si="16"/>
        <v>286348602</v>
      </c>
      <c r="HE49" s="54">
        <v>60724554.429999992</v>
      </c>
      <c r="HF49" s="54">
        <v>25597563.20000001</v>
      </c>
      <c r="HG49" s="55"/>
      <c r="HH49" s="55"/>
      <c r="HI49" s="21"/>
    </row>
    <row r="50" spans="1:217" hidden="1">
      <c r="A50" s="15">
        <v>2</v>
      </c>
      <c r="B50" s="16">
        <v>48</v>
      </c>
      <c r="C50" s="11">
        <v>152</v>
      </c>
      <c r="D50" s="136" t="s">
        <v>2068</v>
      </c>
      <c r="E50" s="48">
        <v>366245749.52380949</v>
      </c>
      <c r="F50" s="9">
        <f t="shared" si="17"/>
        <v>366245749.52380949</v>
      </c>
      <c r="G50" s="95"/>
      <c r="H50" s="95"/>
      <c r="I50" s="95"/>
      <c r="J50" s="18"/>
      <c r="K50" s="18">
        <v>293052269</v>
      </c>
      <c r="L50" s="9">
        <f t="shared" si="3"/>
        <v>164202637.03200001</v>
      </c>
      <c r="M50" s="9">
        <f t="shared" si="4"/>
        <v>202043112.49180949</v>
      </c>
      <c r="N50" s="18">
        <v>224798121.4375</v>
      </c>
      <c r="O50" s="18">
        <v>221247641.17100707</v>
      </c>
      <c r="P50" s="18">
        <f t="shared" si="18"/>
        <v>171091827.86726284</v>
      </c>
      <c r="Q50" s="18">
        <f t="shared" si="19"/>
        <v>-29644199.780953348</v>
      </c>
      <c r="R50" s="18">
        <v>323000000</v>
      </c>
      <c r="S50" s="18">
        <v>215806196.57999998</v>
      </c>
      <c r="T50" s="18">
        <f t="shared" si="5"/>
        <v>107193803.42000002</v>
      </c>
      <c r="U50" s="18">
        <f t="shared" si="6"/>
        <v>164359212.32689247</v>
      </c>
      <c r="V50" s="18">
        <f t="shared" si="2"/>
        <v>-57165408.906892449</v>
      </c>
      <c r="W50" s="130">
        <v>68052148.569999993</v>
      </c>
      <c r="X50" s="130"/>
      <c r="Y50" s="130">
        <v>0</v>
      </c>
      <c r="Z50" s="130">
        <v>58252460.200000003</v>
      </c>
      <c r="AA50" s="130"/>
      <c r="AB50" s="130">
        <v>0</v>
      </c>
      <c r="AC50" s="130">
        <v>33495079.609999999</v>
      </c>
      <c r="AD50" s="130"/>
      <c r="AE50" s="130">
        <v>0</v>
      </c>
      <c r="AF50" s="130">
        <v>4402948.6519999998</v>
      </c>
      <c r="AG50" s="130"/>
      <c r="AH50" s="130">
        <v>0</v>
      </c>
      <c r="AI50" s="130">
        <v>0</v>
      </c>
      <c r="AJ50" s="130"/>
      <c r="AK50" s="130">
        <v>0</v>
      </c>
      <c r="AL50" s="130"/>
      <c r="AM50" s="130"/>
      <c r="AN50" s="130">
        <v>40985597</v>
      </c>
      <c r="AO50" s="130"/>
      <c r="AP50" s="130"/>
      <c r="AQ50" s="130">
        <v>0</v>
      </c>
      <c r="AR50" s="130"/>
      <c r="AS50" s="130"/>
      <c r="AT50" s="130">
        <v>25141582</v>
      </c>
      <c r="AU50" s="17"/>
      <c r="AV50" s="17"/>
      <c r="AW50" s="130"/>
      <c r="AX50" s="17"/>
      <c r="AY50" s="17"/>
      <c r="AZ50" s="130"/>
      <c r="BA50" s="17"/>
      <c r="BB50" s="131"/>
      <c r="BC50" s="131"/>
      <c r="BD50" s="132"/>
      <c r="BE50" s="132"/>
      <c r="BF50" s="131"/>
      <c r="BG50" s="132">
        <v>31041081.620110098</v>
      </c>
      <c r="BH50" s="132"/>
      <c r="BI50" s="132">
        <v>22134769.0625</v>
      </c>
      <c r="BJ50" s="132">
        <v>19405807.133379664</v>
      </c>
      <c r="BK50" s="132"/>
      <c r="BL50" s="132">
        <v>19771359.34375</v>
      </c>
      <c r="BM50" s="131">
        <v>17658941.178527005</v>
      </c>
      <c r="BN50" s="131"/>
      <c r="BO50" s="131">
        <v>23120803.510416627</v>
      </c>
      <c r="BP50" s="131">
        <v>21156832.108427305</v>
      </c>
      <c r="BQ50" s="131"/>
      <c r="BR50" s="131">
        <v>12776936.65625</v>
      </c>
      <c r="BS50" s="131">
        <v>20281319.620903488</v>
      </c>
      <c r="BT50" s="131"/>
      <c r="BU50" s="131">
        <v>19204808.31250006</v>
      </c>
      <c r="BV50" s="131">
        <v>17654782.158332024</v>
      </c>
      <c r="BW50" s="131"/>
      <c r="BX50" s="131">
        <v>53289049.629500031</v>
      </c>
      <c r="BY50" s="131">
        <v>19000000</v>
      </c>
      <c r="BZ50" s="131"/>
      <c r="CA50" s="131">
        <v>28401379.86806649</v>
      </c>
      <c r="CB50" s="131">
        <v>7700000</v>
      </c>
      <c r="CC50" s="131"/>
      <c r="CD50" s="131">
        <v>15491684.179516792</v>
      </c>
      <c r="CE50" s="131">
        <v>7400000</v>
      </c>
      <c r="CF50" s="131"/>
      <c r="CG50" s="131"/>
      <c r="CH50" s="131">
        <v>3340000</v>
      </c>
      <c r="CI50" s="131"/>
      <c r="CJ50" s="131"/>
      <c r="CK50" s="131">
        <v>4453064.047583282</v>
      </c>
      <c r="CL50" s="131"/>
      <c r="CM50" s="131"/>
      <c r="CN50" s="131">
        <v>2000000</v>
      </c>
      <c r="CO50" s="132"/>
      <c r="CP50" s="132"/>
      <c r="CQ50" s="132">
        <v>29799438.355305694</v>
      </c>
      <c r="CR50" s="132"/>
      <c r="CS50" s="132">
        <v>21249378.300000012</v>
      </c>
      <c r="CT50" s="132">
        <v>18629574.848044477</v>
      </c>
      <c r="CU50" s="131"/>
      <c r="CV50" s="127">
        <v>18980504.969999984</v>
      </c>
      <c r="CW50" s="131">
        <v>16952583.531385925</v>
      </c>
      <c r="CX50" s="131"/>
      <c r="CY50" s="131">
        <v>22195971.370000005</v>
      </c>
      <c r="CZ50" s="131">
        <v>20310558.824090213</v>
      </c>
      <c r="DA50" s="131"/>
      <c r="DB50" s="131">
        <v>12265859.189999998</v>
      </c>
      <c r="DC50" s="131">
        <v>19470066.836067349</v>
      </c>
      <c r="DD50" s="131"/>
      <c r="DE50" s="131">
        <v>18436615.980000004</v>
      </c>
      <c r="DF50" s="131">
        <v>16948590.871998742</v>
      </c>
      <c r="DG50" s="131"/>
      <c r="DH50" s="131">
        <v>52106549.550000012</v>
      </c>
      <c r="DI50" s="131">
        <v>18288073.515892945</v>
      </c>
      <c r="DJ50" s="131"/>
      <c r="DK50" s="131">
        <v>27337185.420000017</v>
      </c>
      <c r="DL50" s="131">
        <v>7411482.4248618782</v>
      </c>
      <c r="DM50" s="131"/>
      <c r="DN50" s="131">
        <v>20424278.24000001</v>
      </c>
      <c r="DO50" s="131">
        <v>7122723.3693477791</v>
      </c>
      <c r="DP50" s="131"/>
      <c r="DQ50" s="131"/>
      <c r="DR50" s="131">
        <v>3214850.8180569704</v>
      </c>
      <c r="DS50" s="131"/>
      <c r="DT50" s="131"/>
      <c r="DU50" s="131">
        <v>4286208.5617464669</v>
      </c>
      <c r="DV50" s="131"/>
      <c r="DW50" s="131"/>
      <c r="DX50" s="131">
        <v>1925060.3700939943</v>
      </c>
      <c r="DY50" s="132"/>
      <c r="DZ50" s="132"/>
      <c r="EA50" s="131">
        <v>0</v>
      </c>
      <c r="EB50" s="131"/>
      <c r="EC50" s="130">
        <v>0</v>
      </c>
      <c r="ED50" s="130">
        <v>58745423</v>
      </c>
      <c r="EE50" s="130"/>
      <c r="EF50" s="130">
        <v>0</v>
      </c>
      <c r="EG50" s="130">
        <v>0</v>
      </c>
      <c r="EH50" s="130"/>
      <c r="EI50" s="130">
        <v>501790.25</v>
      </c>
      <c r="EJ50" s="130">
        <v>49784845</v>
      </c>
      <c r="EK50" s="130"/>
      <c r="EL50" s="130">
        <v>0</v>
      </c>
      <c r="EM50" s="130">
        <v>0</v>
      </c>
      <c r="EN50" s="130"/>
      <c r="EO50" s="130">
        <v>0</v>
      </c>
      <c r="EP50" s="130">
        <v>35478445</v>
      </c>
      <c r="EQ50" s="130"/>
      <c r="ER50" s="130">
        <v>8759315.9000000004</v>
      </c>
      <c r="ES50" s="130">
        <v>8454546</v>
      </c>
      <c r="ET50" s="130"/>
      <c r="EU50" s="130">
        <v>0</v>
      </c>
      <c r="EV50" s="130">
        <v>0</v>
      </c>
      <c r="EW50" s="130"/>
      <c r="EX50" s="130">
        <v>0</v>
      </c>
      <c r="EY50" s="130">
        <v>0</v>
      </c>
      <c r="EZ50" s="130"/>
      <c r="FA50" s="130"/>
      <c r="FB50" s="130">
        <v>0</v>
      </c>
      <c r="FC50" s="130"/>
      <c r="FD50" s="130"/>
      <c r="FE50" s="130">
        <v>0</v>
      </c>
      <c r="FF50" s="130"/>
      <c r="FG50" s="130"/>
      <c r="FH50" s="130">
        <v>0</v>
      </c>
      <c r="FI50" s="130"/>
      <c r="FJ50" s="130"/>
      <c r="FK50" s="130">
        <v>51454145</v>
      </c>
      <c r="FL50" s="130"/>
      <c r="FM50" s="130">
        <v>22824318.239999998</v>
      </c>
      <c r="FN50" s="130">
        <v>25478456</v>
      </c>
      <c r="FO50" s="130"/>
      <c r="FP50" s="130">
        <v>15339981.699999997</v>
      </c>
      <c r="FQ50" s="130">
        <v>8454124</v>
      </c>
      <c r="FR50" s="130"/>
      <c r="FS50" s="130">
        <v>29604077.259999998</v>
      </c>
      <c r="FT50" s="130">
        <v>7444512</v>
      </c>
      <c r="FU50" s="130"/>
      <c r="FV50" s="130">
        <v>12523615.270000003</v>
      </c>
      <c r="FW50" s="130">
        <v>6745782</v>
      </c>
      <c r="FX50" s="130"/>
      <c r="FY50" s="130">
        <v>31378369.73</v>
      </c>
      <c r="FZ50" s="130">
        <v>3784599</v>
      </c>
      <c r="GA50" s="130"/>
      <c r="GB50" s="130">
        <v>8171297.6799999997</v>
      </c>
      <c r="GC50" s="130">
        <v>815875</v>
      </c>
      <c r="GD50" s="130"/>
      <c r="GE50" s="130">
        <v>8687986.8800000027</v>
      </c>
      <c r="GF50" s="130">
        <v>214544</v>
      </c>
      <c r="GG50" s="130"/>
      <c r="GH50" s="130">
        <v>16707526.570000002</v>
      </c>
      <c r="GI50" s="130">
        <v>194542</v>
      </c>
      <c r="GJ50" s="130"/>
      <c r="GK50" s="130"/>
      <c r="GL50" s="130">
        <v>133214</v>
      </c>
      <c r="GM50" s="130"/>
      <c r="GN50" s="130"/>
      <c r="GO50" s="130"/>
      <c r="GP50" s="130"/>
      <c r="GQ50" s="130"/>
      <c r="GR50" s="130"/>
      <c r="GS50" s="130"/>
      <c r="GT50" s="130"/>
      <c r="GU50" s="10">
        <f t="shared" si="7"/>
        <v>194190790.5625</v>
      </c>
      <c r="GV50" s="10">
        <f t="shared" si="8"/>
        <v>17193064.047583282</v>
      </c>
      <c r="GW50" s="10">
        <f t="shared" si="9"/>
        <v>66127179</v>
      </c>
      <c r="GX50" s="10">
        <f t="shared" si="10"/>
        <v>0</v>
      </c>
      <c r="GY50" s="10">
        <f t="shared" si="11"/>
        <v>192996343.02000004</v>
      </c>
      <c r="GZ50" s="10">
        <f t="shared" si="12"/>
        <v>16548843.119245211</v>
      </c>
      <c r="HA50" s="10">
        <f t="shared" si="13"/>
        <v>9261106.1500000004</v>
      </c>
      <c r="HB50" s="10">
        <f t="shared" si="14"/>
        <v>0</v>
      </c>
      <c r="HC50" s="10">
        <f t="shared" si="15"/>
        <v>145237173.32999998</v>
      </c>
      <c r="HD50" s="54">
        <f t="shared" si="16"/>
        <v>542300</v>
      </c>
      <c r="HE50" s="54">
        <v>12524488.449999999</v>
      </c>
      <c r="HF50" s="54">
        <v>47904545.089999996</v>
      </c>
      <c r="HG50" s="55"/>
      <c r="HH50" s="55"/>
      <c r="HI50" s="21"/>
    </row>
    <row r="51" spans="1:217" hidden="1">
      <c r="A51" s="15">
        <v>0</v>
      </c>
      <c r="B51" s="16">
        <v>49</v>
      </c>
      <c r="C51" s="11">
        <v>153</v>
      </c>
      <c r="D51" s="135" t="s">
        <v>2069</v>
      </c>
      <c r="E51" s="48">
        <v>54091681</v>
      </c>
      <c r="F51" s="9">
        <f t="shared" si="17"/>
        <v>54091681</v>
      </c>
      <c r="G51" s="95"/>
      <c r="H51" s="95"/>
      <c r="I51" s="95"/>
      <c r="J51" s="18">
        <v>40790118</v>
      </c>
      <c r="K51" s="18">
        <v>22891260</v>
      </c>
      <c r="L51" s="9">
        <f t="shared" si="3"/>
        <v>0</v>
      </c>
      <c r="M51" s="9">
        <f t="shared" si="4"/>
        <v>13301563</v>
      </c>
      <c r="N51" s="18">
        <v>54091681</v>
      </c>
      <c r="O51" s="18">
        <v>19165817.425482213</v>
      </c>
      <c r="P51" s="18">
        <f t="shared" si="18"/>
        <v>0</v>
      </c>
      <c r="Q51" s="18">
        <f t="shared" si="19"/>
        <v>0</v>
      </c>
      <c r="R51" s="18">
        <v>37864176.699999996</v>
      </c>
      <c r="S51" s="18">
        <v>36182206.759999998</v>
      </c>
      <c r="T51" s="18">
        <f t="shared" si="5"/>
        <v>1681969.9399999976</v>
      </c>
      <c r="U51" s="18">
        <f t="shared" si="6"/>
        <v>0</v>
      </c>
      <c r="V51" s="18">
        <f t="shared" si="2"/>
        <v>1681969.9399999976</v>
      </c>
      <c r="W51" s="130"/>
      <c r="X51" s="130"/>
      <c r="Y51" s="130">
        <v>0</v>
      </c>
      <c r="Z51" s="130"/>
      <c r="AA51" s="130"/>
      <c r="AB51" s="130">
        <v>0</v>
      </c>
      <c r="AC51" s="130"/>
      <c r="AD51" s="130"/>
      <c r="AE51" s="130">
        <v>0</v>
      </c>
      <c r="AF51" s="130"/>
      <c r="AG51" s="130"/>
      <c r="AH51" s="130">
        <v>0</v>
      </c>
      <c r="AI51" s="130"/>
      <c r="AJ51" s="130"/>
      <c r="AK51" s="130">
        <v>0</v>
      </c>
      <c r="AL51" s="130"/>
      <c r="AM51" s="130"/>
      <c r="AN51" s="130">
        <v>0</v>
      </c>
      <c r="AO51" s="130"/>
      <c r="AP51" s="130"/>
      <c r="AQ51" s="130">
        <v>0</v>
      </c>
      <c r="AR51" s="130"/>
      <c r="AS51" s="130"/>
      <c r="AT51" s="130">
        <v>0</v>
      </c>
      <c r="AU51" s="17"/>
      <c r="AV51" s="17"/>
      <c r="AW51" s="130"/>
      <c r="AX51" s="17"/>
      <c r="AY51" s="17"/>
      <c r="AZ51" s="130"/>
      <c r="BA51" s="17"/>
      <c r="BB51" s="131"/>
      <c r="BC51" s="131"/>
      <c r="BD51" s="132"/>
      <c r="BE51" s="132"/>
      <c r="BF51" s="131"/>
      <c r="BG51" s="132">
        <v>0</v>
      </c>
      <c r="BH51" s="132"/>
      <c r="BI51" s="132">
        <v>0</v>
      </c>
      <c r="BJ51" s="132">
        <v>0</v>
      </c>
      <c r="BK51" s="132"/>
      <c r="BL51" s="132">
        <v>0</v>
      </c>
      <c r="BM51" s="131">
        <v>0</v>
      </c>
      <c r="BN51" s="131"/>
      <c r="BO51" s="131">
        <v>0</v>
      </c>
      <c r="BP51" s="131">
        <v>0</v>
      </c>
      <c r="BQ51" s="131"/>
      <c r="BR51" s="131">
        <v>0</v>
      </c>
      <c r="BS51" s="131">
        <v>0</v>
      </c>
      <c r="BT51" s="131"/>
      <c r="BU51" s="131">
        <v>0</v>
      </c>
      <c r="BV51" s="131">
        <v>0</v>
      </c>
      <c r="BW51" s="131"/>
      <c r="BX51" s="131">
        <v>0</v>
      </c>
      <c r="BY51" s="131">
        <v>0</v>
      </c>
      <c r="BZ51" s="131"/>
      <c r="CA51" s="131">
        <v>0</v>
      </c>
      <c r="CB51" s="131">
        <v>0</v>
      </c>
      <c r="CC51" s="131"/>
      <c r="CD51" s="131">
        <v>0</v>
      </c>
      <c r="CE51" s="131">
        <v>0</v>
      </c>
      <c r="CF51" s="131"/>
      <c r="CG51" s="131"/>
      <c r="CH51" s="131">
        <v>0</v>
      </c>
      <c r="CI51" s="131"/>
      <c r="CJ51" s="131"/>
      <c r="CK51" s="131">
        <v>0</v>
      </c>
      <c r="CL51" s="131"/>
      <c r="CM51" s="131"/>
      <c r="CN51" s="131">
        <v>0</v>
      </c>
      <c r="CO51" s="132"/>
      <c r="CP51" s="132"/>
      <c r="CQ51" s="132">
        <v>0</v>
      </c>
      <c r="CR51" s="132"/>
      <c r="CS51" s="132">
        <v>0</v>
      </c>
      <c r="CT51" s="132">
        <v>0</v>
      </c>
      <c r="CU51" s="131"/>
      <c r="CV51" s="131">
        <v>0</v>
      </c>
      <c r="CW51" s="131">
        <v>0</v>
      </c>
      <c r="CX51" s="131"/>
      <c r="CY51" s="131">
        <v>0</v>
      </c>
      <c r="CZ51" s="131">
        <v>0</v>
      </c>
      <c r="DA51" s="131"/>
      <c r="DB51" s="131">
        <v>0</v>
      </c>
      <c r="DC51" s="131">
        <v>0</v>
      </c>
      <c r="DD51" s="131"/>
      <c r="DE51" s="131">
        <v>0</v>
      </c>
      <c r="DF51" s="131">
        <v>0</v>
      </c>
      <c r="DG51" s="131"/>
      <c r="DH51" s="131">
        <v>0</v>
      </c>
      <c r="DI51" s="131">
        <v>0</v>
      </c>
      <c r="DJ51" s="131"/>
      <c r="DK51" s="131">
        <v>0</v>
      </c>
      <c r="DL51" s="131">
        <v>0</v>
      </c>
      <c r="DM51" s="131"/>
      <c r="DN51" s="131">
        <v>0</v>
      </c>
      <c r="DO51" s="131">
        <v>0</v>
      </c>
      <c r="DP51" s="131"/>
      <c r="DQ51" s="131"/>
      <c r="DR51" s="131">
        <v>0</v>
      </c>
      <c r="DS51" s="131"/>
      <c r="DT51" s="131"/>
      <c r="DU51" s="131">
        <v>0</v>
      </c>
      <c r="DV51" s="131"/>
      <c r="DW51" s="131"/>
      <c r="DX51" s="131">
        <v>0</v>
      </c>
      <c r="DY51" s="132"/>
      <c r="DZ51" s="132"/>
      <c r="EA51" s="131"/>
      <c r="EB51" s="131"/>
      <c r="EC51" s="130">
        <v>0</v>
      </c>
      <c r="ED51" s="130"/>
      <c r="EE51" s="130"/>
      <c r="EF51" s="130">
        <v>0</v>
      </c>
      <c r="EG51" s="130"/>
      <c r="EH51" s="130"/>
      <c r="EI51" s="130">
        <v>0</v>
      </c>
      <c r="EJ51" s="130"/>
      <c r="EK51" s="130"/>
      <c r="EL51" s="130">
        <v>0</v>
      </c>
      <c r="EM51" s="130"/>
      <c r="EN51" s="130"/>
      <c r="EO51" s="130">
        <v>750000</v>
      </c>
      <c r="EP51" s="130"/>
      <c r="EQ51" s="130"/>
      <c r="ER51" s="130">
        <v>0</v>
      </c>
      <c r="ES51" s="130"/>
      <c r="ET51" s="130"/>
      <c r="EU51" s="130">
        <v>0</v>
      </c>
      <c r="EV51" s="130"/>
      <c r="EW51" s="130"/>
      <c r="EX51" s="130">
        <v>0</v>
      </c>
      <c r="EY51" s="130"/>
      <c r="EZ51" s="130"/>
      <c r="FA51" s="130"/>
      <c r="FB51" s="130"/>
      <c r="FC51" s="130"/>
      <c r="FD51" s="130"/>
      <c r="FE51" s="130"/>
      <c r="FF51" s="130"/>
      <c r="FG51" s="130"/>
      <c r="FH51" s="130"/>
      <c r="FI51" s="130"/>
      <c r="FJ51" s="130"/>
      <c r="FK51" s="130"/>
      <c r="FL51" s="130"/>
      <c r="FM51" s="130">
        <v>40341.81</v>
      </c>
      <c r="FN51" s="130"/>
      <c r="FO51" s="130"/>
      <c r="FP51" s="130">
        <v>56807.53</v>
      </c>
      <c r="FQ51" s="130"/>
      <c r="FR51" s="130"/>
      <c r="FS51" s="130">
        <v>46803.439999999995</v>
      </c>
      <c r="FT51" s="130"/>
      <c r="FU51" s="130"/>
      <c r="FV51" s="130">
        <v>16612.28</v>
      </c>
      <c r="FW51" s="130"/>
      <c r="FX51" s="130"/>
      <c r="FY51" s="130">
        <v>105215</v>
      </c>
      <c r="FZ51" s="130"/>
      <c r="GA51" s="130"/>
      <c r="GB51" s="130">
        <v>38554.86</v>
      </c>
      <c r="GC51" s="130"/>
      <c r="GD51" s="130"/>
      <c r="GE51" s="130">
        <v>0</v>
      </c>
      <c r="GF51" s="130"/>
      <c r="GG51" s="130"/>
      <c r="GH51" s="130">
        <v>8383.39</v>
      </c>
      <c r="GI51" s="130"/>
      <c r="GJ51" s="130"/>
      <c r="GK51" s="130"/>
      <c r="GL51" s="130"/>
      <c r="GM51" s="130"/>
      <c r="GN51" s="130"/>
      <c r="GO51" s="130"/>
      <c r="GP51" s="130"/>
      <c r="GQ51" s="130"/>
      <c r="GR51" s="130"/>
      <c r="GS51" s="130"/>
      <c r="GT51" s="130"/>
      <c r="GU51" s="10">
        <f t="shared" si="7"/>
        <v>0</v>
      </c>
      <c r="GV51" s="10">
        <f t="shared" si="8"/>
        <v>0</v>
      </c>
      <c r="GW51" s="10">
        <f t="shared" si="9"/>
        <v>0</v>
      </c>
      <c r="GX51" s="10">
        <f t="shared" si="10"/>
        <v>0</v>
      </c>
      <c r="GY51" s="10">
        <f t="shared" si="11"/>
        <v>0</v>
      </c>
      <c r="GZ51" s="10">
        <f t="shared" si="12"/>
        <v>0</v>
      </c>
      <c r="HA51" s="10">
        <f t="shared" si="13"/>
        <v>750000</v>
      </c>
      <c r="HB51" s="10">
        <f t="shared" si="14"/>
        <v>0</v>
      </c>
      <c r="HC51" s="10">
        <f t="shared" si="15"/>
        <v>312718.31</v>
      </c>
      <c r="HD51" s="54">
        <f t="shared" si="16"/>
        <v>0</v>
      </c>
      <c r="HE51" s="54">
        <v>3018692.62</v>
      </c>
      <c r="HF51" s="54">
        <v>60980.21</v>
      </c>
      <c r="HG51" s="55"/>
      <c r="HH51" s="55"/>
      <c r="HI51" s="21"/>
    </row>
    <row r="52" spans="1:217" hidden="1">
      <c r="A52" s="15">
        <v>1</v>
      </c>
      <c r="B52" s="16">
        <v>50</v>
      </c>
      <c r="C52" s="11">
        <v>72</v>
      </c>
      <c r="D52" s="12" t="s">
        <v>66</v>
      </c>
      <c r="E52" s="48"/>
      <c r="F52" s="9">
        <f t="shared" si="17"/>
        <v>0</v>
      </c>
      <c r="G52" s="95"/>
      <c r="H52" s="95"/>
      <c r="I52" s="95"/>
      <c r="J52" s="18"/>
      <c r="K52" s="18" t="s">
        <v>2115</v>
      </c>
      <c r="L52" s="9">
        <f t="shared" si="3"/>
        <v>0</v>
      </c>
      <c r="M52" s="9">
        <f t="shared" si="4"/>
        <v>0</v>
      </c>
      <c r="N52" s="18"/>
      <c r="O52" s="18">
        <v>0</v>
      </c>
      <c r="P52" s="18">
        <f t="shared" si="18"/>
        <v>0</v>
      </c>
      <c r="Q52" s="18">
        <f t="shared" si="19"/>
        <v>0</v>
      </c>
      <c r="R52" s="18">
        <v>0</v>
      </c>
      <c r="S52" s="18"/>
      <c r="T52" s="18">
        <f t="shared" si="5"/>
        <v>0</v>
      </c>
      <c r="U52" s="18">
        <f t="shared" si="6"/>
        <v>0</v>
      </c>
      <c r="V52" s="18">
        <f t="shared" si="2"/>
        <v>0</v>
      </c>
      <c r="W52" s="130"/>
      <c r="X52" s="130"/>
      <c r="Y52" s="130">
        <v>0</v>
      </c>
      <c r="Z52" s="130"/>
      <c r="AA52" s="130"/>
      <c r="AB52" s="130">
        <v>0</v>
      </c>
      <c r="AC52" s="130"/>
      <c r="AD52" s="130"/>
      <c r="AE52" s="130">
        <v>0</v>
      </c>
      <c r="AF52" s="130"/>
      <c r="AG52" s="130"/>
      <c r="AH52" s="130">
        <v>0</v>
      </c>
      <c r="AI52" s="130"/>
      <c r="AJ52" s="130"/>
      <c r="AK52" s="130">
        <v>0</v>
      </c>
      <c r="AL52" s="130"/>
      <c r="AM52" s="130"/>
      <c r="AN52" s="130">
        <v>0</v>
      </c>
      <c r="AO52" s="130"/>
      <c r="AP52" s="130"/>
      <c r="AQ52" s="130">
        <v>0</v>
      </c>
      <c r="AR52" s="130"/>
      <c r="AS52" s="130"/>
      <c r="AT52" s="130">
        <v>0</v>
      </c>
      <c r="AU52" s="17"/>
      <c r="AV52" s="17"/>
      <c r="AW52" s="130"/>
      <c r="AX52" s="126"/>
      <c r="AY52" s="17"/>
      <c r="AZ52" s="130"/>
      <c r="BA52" s="126"/>
      <c r="BB52" s="131"/>
      <c r="BC52" s="131"/>
      <c r="BD52" s="128"/>
      <c r="BE52" s="132"/>
      <c r="BF52" s="131"/>
      <c r="BG52" s="132">
        <v>0</v>
      </c>
      <c r="BH52" s="132"/>
      <c r="BI52" s="132">
        <v>0</v>
      </c>
      <c r="BJ52" s="132">
        <v>0</v>
      </c>
      <c r="BK52" s="132"/>
      <c r="BL52" s="132">
        <v>0</v>
      </c>
      <c r="BM52" s="131">
        <v>0</v>
      </c>
      <c r="BN52" s="131"/>
      <c r="BO52" s="131"/>
      <c r="BP52" s="131">
        <v>0</v>
      </c>
      <c r="BQ52" s="131"/>
      <c r="BR52" s="131">
        <v>0</v>
      </c>
      <c r="BS52" s="131">
        <v>0</v>
      </c>
      <c r="BT52" s="131"/>
      <c r="BU52" s="131">
        <v>0</v>
      </c>
      <c r="BV52" s="131">
        <v>0</v>
      </c>
      <c r="BW52" s="131"/>
      <c r="BX52" s="131">
        <v>0</v>
      </c>
      <c r="BY52" s="131">
        <v>0</v>
      </c>
      <c r="BZ52" s="131"/>
      <c r="CA52" s="131">
        <v>0</v>
      </c>
      <c r="CB52" s="131">
        <v>0</v>
      </c>
      <c r="CC52" s="131"/>
      <c r="CD52" s="131">
        <v>0</v>
      </c>
      <c r="CE52" s="131">
        <v>0</v>
      </c>
      <c r="CF52" s="131"/>
      <c r="CG52" s="131"/>
      <c r="CH52" s="131">
        <v>0</v>
      </c>
      <c r="CI52" s="131"/>
      <c r="CJ52" s="131"/>
      <c r="CK52" s="131">
        <v>0</v>
      </c>
      <c r="CL52" s="131"/>
      <c r="CM52" s="131"/>
      <c r="CN52" s="131">
        <v>0</v>
      </c>
      <c r="CO52" s="132"/>
      <c r="CP52" s="132"/>
      <c r="CQ52" s="132">
        <v>0</v>
      </c>
      <c r="CR52" s="132"/>
      <c r="CS52" s="132">
        <v>0</v>
      </c>
      <c r="CT52" s="132">
        <v>0</v>
      </c>
      <c r="CU52" s="131"/>
      <c r="CV52" s="127">
        <v>0</v>
      </c>
      <c r="CW52" s="131">
        <v>0</v>
      </c>
      <c r="CX52" s="131"/>
      <c r="CY52" s="131">
        <v>0</v>
      </c>
      <c r="CZ52" s="131">
        <v>0</v>
      </c>
      <c r="DA52" s="131"/>
      <c r="DB52" s="131">
        <v>0</v>
      </c>
      <c r="DC52" s="131">
        <v>0</v>
      </c>
      <c r="DD52" s="131"/>
      <c r="DE52" s="131">
        <v>0</v>
      </c>
      <c r="DF52" s="131">
        <v>0</v>
      </c>
      <c r="DG52" s="131"/>
      <c r="DH52" s="131">
        <v>0</v>
      </c>
      <c r="DI52" s="131">
        <v>0</v>
      </c>
      <c r="DJ52" s="131"/>
      <c r="DK52" s="131">
        <v>0</v>
      </c>
      <c r="DL52" s="131">
        <v>0</v>
      </c>
      <c r="DM52" s="131"/>
      <c r="DN52" s="131">
        <v>0</v>
      </c>
      <c r="DO52" s="131">
        <v>0</v>
      </c>
      <c r="DP52" s="131"/>
      <c r="DQ52" s="131"/>
      <c r="DR52" s="131">
        <v>0</v>
      </c>
      <c r="DS52" s="131"/>
      <c r="DT52" s="131"/>
      <c r="DU52" s="131">
        <v>0</v>
      </c>
      <c r="DV52" s="131"/>
      <c r="DW52" s="131"/>
      <c r="DX52" s="131">
        <v>0</v>
      </c>
      <c r="DY52" s="132"/>
      <c r="DZ52" s="132"/>
      <c r="EA52" s="131"/>
      <c r="EB52" s="131"/>
      <c r="EC52" s="130">
        <v>0</v>
      </c>
      <c r="ED52" s="130"/>
      <c r="EE52" s="130"/>
      <c r="EF52" s="130">
        <v>0</v>
      </c>
      <c r="EG52" s="130"/>
      <c r="EH52" s="130"/>
      <c r="EI52" s="130">
        <v>0</v>
      </c>
      <c r="EJ52" s="130"/>
      <c r="EK52" s="130"/>
      <c r="EL52" s="130">
        <v>0</v>
      </c>
      <c r="EM52" s="130"/>
      <c r="EN52" s="130"/>
      <c r="EO52" s="130">
        <v>0</v>
      </c>
      <c r="EP52" s="130"/>
      <c r="EQ52" s="130"/>
      <c r="ER52" s="130">
        <v>0</v>
      </c>
      <c r="ES52" s="130"/>
      <c r="ET52" s="130"/>
      <c r="EU52" s="130">
        <v>0</v>
      </c>
      <c r="EV52" s="130"/>
      <c r="EW52" s="130"/>
      <c r="EX52" s="130">
        <v>0</v>
      </c>
      <c r="EY52" s="130"/>
      <c r="EZ52" s="130"/>
      <c r="FA52" s="130"/>
      <c r="FB52" s="130"/>
      <c r="FC52" s="130"/>
      <c r="FD52" s="130"/>
      <c r="FE52" s="130"/>
      <c r="FF52" s="130"/>
      <c r="FG52" s="130"/>
      <c r="FH52" s="130"/>
      <c r="FI52" s="130"/>
      <c r="FJ52" s="130"/>
      <c r="FK52" s="130"/>
      <c r="FL52" s="130"/>
      <c r="FM52" s="130">
        <v>155564.69</v>
      </c>
      <c r="FN52" s="130"/>
      <c r="FO52" s="130"/>
      <c r="FP52" s="130">
        <v>0</v>
      </c>
      <c r="FQ52" s="130"/>
      <c r="FR52" s="130"/>
      <c r="FS52" s="130">
        <v>0</v>
      </c>
      <c r="FT52" s="130"/>
      <c r="FU52" s="130"/>
      <c r="FV52" s="130">
        <v>0</v>
      </c>
      <c r="FW52" s="130"/>
      <c r="FX52" s="130"/>
      <c r="FY52" s="125">
        <v>0</v>
      </c>
      <c r="FZ52" s="130"/>
      <c r="GA52" s="130"/>
      <c r="GB52" s="130">
        <v>0</v>
      </c>
      <c r="GC52" s="130"/>
      <c r="GD52" s="130"/>
      <c r="GE52" s="130">
        <v>0</v>
      </c>
      <c r="GF52" s="130"/>
      <c r="GG52" s="130"/>
      <c r="GH52" s="130">
        <v>177284.53</v>
      </c>
      <c r="GI52" s="130"/>
      <c r="GJ52" s="130"/>
      <c r="GK52" s="130"/>
      <c r="GL52" s="130"/>
      <c r="GM52" s="130"/>
      <c r="GN52" s="130"/>
      <c r="GO52" s="130"/>
      <c r="GP52" s="130"/>
      <c r="GQ52" s="130"/>
      <c r="GR52" s="130"/>
      <c r="GS52" s="130"/>
      <c r="GT52" s="130"/>
      <c r="GU52" s="10">
        <f t="shared" si="7"/>
        <v>0</v>
      </c>
      <c r="GV52" s="10">
        <f t="shared" si="8"/>
        <v>0</v>
      </c>
      <c r="GW52" s="10">
        <f t="shared" si="9"/>
        <v>0</v>
      </c>
      <c r="GX52" s="10">
        <f t="shared" si="10"/>
        <v>0</v>
      </c>
      <c r="GY52" s="10">
        <f t="shared" si="11"/>
        <v>0</v>
      </c>
      <c r="GZ52" s="10">
        <f t="shared" si="12"/>
        <v>0</v>
      </c>
      <c r="HA52" s="10">
        <f t="shared" si="13"/>
        <v>0</v>
      </c>
      <c r="HB52" s="10">
        <f t="shared" si="14"/>
        <v>0</v>
      </c>
      <c r="HC52" s="10">
        <f t="shared" si="15"/>
        <v>332849.21999999997</v>
      </c>
      <c r="HD52" s="54">
        <f t="shared" si="16"/>
        <v>0</v>
      </c>
      <c r="HE52" s="54">
        <v>316004137.58000052</v>
      </c>
      <c r="HF52" s="54">
        <v>-3049108.1600000011</v>
      </c>
      <c r="HG52" s="55"/>
      <c r="HH52" s="55"/>
      <c r="HI52" s="21"/>
    </row>
    <row r="53" spans="1:217" hidden="1">
      <c r="A53" s="15">
        <v>1</v>
      </c>
      <c r="B53" s="16">
        <v>51</v>
      </c>
      <c r="C53" s="11">
        <v>69</v>
      </c>
      <c r="D53" s="12" t="s">
        <v>67</v>
      </c>
      <c r="E53" s="48">
        <v>413868391</v>
      </c>
      <c r="F53" s="9">
        <f t="shared" si="17"/>
        <v>413868391</v>
      </c>
      <c r="G53" s="95"/>
      <c r="H53" s="95"/>
      <c r="I53" s="95"/>
      <c r="J53" s="18">
        <v>61827524.350000001</v>
      </c>
      <c r="K53" s="18" t="s">
        <v>2115</v>
      </c>
      <c r="L53" s="9">
        <f t="shared" si="3"/>
        <v>0</v>
      </c>
      <c r="M53" s="9">
        <f t="shared" si="4"/>
        <v>352040866.64999998</v>
      </c>
      <c r="N53" s="18">
        <v>413868391</v>
      </c>
      <c r="O53" s="18">
        <v>0</v>
      </c>
      <c r="P53" s="18">
        <f t="shared" si="18"/>
        <v>0</v>
      </c>
      <c r="Q53" s="18">
        <f t="shared" si="19"/>
        <v>0</v>
      </c>
      <c r="R53" s="18">
        <v>0</v>
      </c>
      <c r="S53" s="18">
        <v>291999383.07889998</v>
      </c>
      <c r="T53" s="18">
        <f t="shared" si="5"/>
        <v>-291999383.07889998</v>
      </c>
      <c r="U53" s="18">
        <f t="shared" si="6"/>
        <v>0</v>
      </c>
      <c r="V53" s="18">
        <f t="shared" si="2"/>
        <v>-291999383.07889998</v>
      </c>
      <c r="W53" s="130"/>
      <c r="X53" s="130"/>
      <c r="Y53" s="130">
        <v>0</v>
      </c>
      <c r="Z53" s="130"/>
      <c r="AA53" s="130"/>
      <c r="AB53" s="130">
        <v>0</v>
      </c>
      <c r="AC53" s="130"/>
      <c r="AD53" s="130"/>
      <c r="AE53" s="130">
        <v>0</v>
      </c>
      <c r="AF53" s="130"/>
      <c r="AG53" s="130"/>
      <c r="AH53" s="130">
        <v>0</v>
      </c>
      <c r="AI53" s="130"/>
      <c r="AJ53" s="130"/>
      <c r="AK53" s="130">
        <v>0</v>
      </c>
      <c r="AL53" s="130"/>
      <c r="AM53" s="130"/>
      <c r="AN53" s="130">
        <v>0</v>
      </c>
      <c r="AO53" s="130"/>
      <c r="AP53" s="130"/>
      <c r="AQ53" s="130">
        <v>0</v>
      </c>
      <c r="AR53" s="130"/>
      <c r="AS53" s="130"/>
      <c r="AT53" s="130">
        <v>0</v>
      </c>
      <c r="AU53" s="17"/>
      <c r="AV53" s="17"/>
      <c r="AW53" s="130"/>
      <c r="AX53" s="126"/>
      <c r="AY53" s="17"/>
      <c r="AZ53" s="130"/>
      <c r="BA53" s="126"/>
      <c r="BB53" s="131"/>
      <c r="BC53" s="131"/>
      <c r="BD53" s="128"/>
      <c r="BE53" s="132"/>
      <c r="BF53" s="131"/>
      <c r="BG53" s="132">
        <v>0</v>
      </c>
      <c r="BH53" s="132"/>
      <c r="BI53" s="132">
        <v>0</v>
      </c>
      <c r="BJ53" s="132">
        <v>0</v>
      </c>
      <c r="BK53" s="132"/>
      <c r="BL53" s="132">
        <v>0</v>
      </c>
      <c r="BM53" s="131">
        <v>0</v>
      </c>
      <c r="BN53" s="131"/>
      <c r="BO53" s="131"/>
      <c r="BP53" s="131">
        <v>0</v>
      </c>
      <c r="BQ53" s="131"/>
      <c r="BR53" s="131">
        <v>0</v>
      </c>
      <c r="BS53" s="131">
        <v>0</v>
      </c>
      <c r="BT53" s="131"/>
      <c r="BU53" s="131">
        <v>0</v>
      </c>
      <c r="BV53" s="131">
        <v>0</v>
      </c>
      <c r="BW53" s="131"/>
      <c r="BX53" s="131">
        <v>0</v>
      </c>
      <c r="BY53" s="131">
        <v>0</v>
      </c>
      <c r="BZ53" s="131"/>
      <c r="CA53" s="131">
        <v>0</v>
      </c>
      <c r="CB53" s="131">
        <v>0</v>
      </c>
      <c r="CC53" s="131"/>
      <c r="CD53" s="131">
        <v>0</v>
      </c>
      <c r="CE53" s="131">
        <v>0</v>
      </c>
      <c r="CF53" s="131"/>
      <c r="CG53" s="131"/>
      <c r="CH53" s="131">
        <v>0</v>
      </c>
      <c r="CI53" s="131"/>
      <c r="CJ53" s="131"/>
      <c r="CK53" s="131">
        <v>0</v>
      </c>
      <c r="CL53" s="131"/>
      <c r="CM53" s="131"/>
      <c r="CN53" s="131">
        <v>0</v>
      </c>
      <c r="CO53" s="132"/>
      <c r="CP53" s="132"/>
      <c r="CQ53" s="132">
        <v>0</v>
      </c>
      <c r="CR53" s="132"/>
      <c r="CS53" s="132">
        <v>0</v>
      </c>
      <c r="CT53" s="132">
        <v>0</v>
      </c>
      <c r="CU53" s="131"/>
      <c r="CV53" s="127">
        <v>0</v>
      </c>
      <c r="CW53" s="131">
        <v>0</v>
      </c>
      <c r="CX53" s="131"/>
      <c r="CY53" s="131">
        <v>0</v>
      </c>
      <c r="CZ53" s="131">
        <v>0</v>
      </c>
      <c r="DA53" s="131"/>
      <c r="DB53" s="131">
        <v>0</v>
      </c>
      <c r="DC53" s="131">
        <v>0</v>
      </c>
      <c r="DD53" s="131"/>
      <c r="DE53" s="131">
        <v>0</v>
      </c>
      <c r="DF53" s="131">
        <v>0</v>
      </c>
      <c r="DG53" s="131"/>
      <c r="DH53" s="131">
        <v>0</v>
      </c>
      <c r="DI53" s="131">
        <v>0</v>
      </c>
      <c r="DJ53" s="131"/>
      <c r="DK53" s="131">
        <v>0</v>
      </c>
      <c r="DL53" s="131">
        <v>0</v>
      </c>
      <c r="DM53" s="131"/>
      <c r="DN53" s="131">
        <v>0</v>
      </c>
      <c r="DO53" s="131">
        <v>0</v>
      </c>
      <c r="DP53" s="131"/>
      <c r="DQ53" s="131"/>
      <c r="DR53" s="131">
        <v>0</v>
      </c>
      <c r="DS53" s="131"/>
      <c r="DT53" s="131"/>
      <c r="DU53" s="131">
        <v>0</v>
      </c>
      <c r="DV53" s="131"/>
      <c r="DW53" s="131"/>
      <c r="DX53" s="131">
        <v>0</v>
      </c>
      <c r="DY53" s="132"/>
      <c r="DZ53" s="132"/>
      <c r="EA53" s="131"/>
      <c r="EB53" s="131"/>
      <c r="EC53" s="130">
        <v>0</v>
      </c>
      <c r="ED53" s="130"/>
      <c r="EE53" s="130"/>
      <c r="EF53" s="130">
        <v>0</v>
      </c>
      <c r="EG53" s="130"/>
      <c r="EH53" s="130"/>
      <c r="EI53" s="130">
        <v>0</v>
      </c>
      <c r="EJ53" s="130"/>
      <c r="EK53" s="130"/>
      <c r="EL53" s="130">
        <v>0</v>
      </c>
      <c r="EM53" s="130"/>
      <c r="EN53" s="130"/>
      <c r="EO53" s="130">
        <v>0</v>
      </c>
      <c r="EP53" s="130"/>
      <c r="EQ53" s="130"/>
      <c r="ER53" s="130">
        <v>0</v>
      </c>
      <c r="ES53" s="130"/>
      <c r="ET53" s="130"/>
      <c r="EU53" s="130">
        <v>0</v>
      </c>
      <c r="EV53" s="130"/>
      <c r="EW53" s="130"/>
      <c r="EX53" s="130">
        <v>0</v>
      </c>
      <c r="EY53" s="130"/>
      <c r="EZ53" s="130"/>
      <c r="FA53" s="130"/>
      <c r="FB53" s="130"/>
      <c r="FC53" s="130"/>
      <c r="FD53" s="130"/>
      <c r="FE53" s="130"/>
      <c r="FF53" s="130"/>
      <c r="FG53" s="130"/>
      <c r="FH53" s="130"/>
      <c r="FI53" s="130"/>
      <c r="FJ53" s="130"/>
      <c r="FK53" s="130"/>
      <c r="FL53" s="130"/>
      <c r="FM53" s="130">
        <v>60419.49</v>
      </c>
      <c r="FN53" s="130"/>
      <c r="FO53" s="130"/>
      <c r="FP53" s="130">
        <v>0.01</v>
      </c>
      <c r="FQ53" s="130"/>
      <c r="FR53" s="130"/>
      <c r="FS53" s="130">
        <v>0</v>
      </c>
      <c r="FT53" s="130"/>
      <c r="FU53" s="130"/>
      <c r="FV53" s="130">
        <v>0</v>
      </c>
      <c r="FW53" s="130"/>
      <c r="FX53" s="130"/>
      <c r="FY53" s="130">
        <v>68128.13</v>
      </c>
      <c r="FZ53" s="130"/>
      <c r="GA53" s="130"/>
      <c r="GB53" s="130">
        <v>32705</v>
      </c>
      <c r="GC53" s="130"/>
      <c r="GD53" s="130"/>
      <c r="GE53" s="130">
        <v>318267.98</v>
      </c>
      <c r="GF53" s="130"/>
      <c r="GG53" s="130"/>
      <c r="GH53" s="130">
        <v>610618</v>
      </c>
      <c r="GI53" s="130"/>
      <c r="GJ53" s="130"/>
      <c r="GK53" s="130"/>
      <c r="GL53" s="130"/>
      <c r="GM53" s="130"/>
      <c r="GN53" s="130"/>
      <c r="GO53" s="130"/>
      <c r="GP53" s="130"/>
      <c r="GQ53" s="130"/>
      <c r="GR53" s="130"/>
      <c r="GS53" s="130"/>
      <c r="GT53" s="130"/>
      <c r="GU53" s="10">
        <f t="shared" si="7"/>
        <v>0</v>
      </c>
      <c r="GV53" s="10">
        <f t="shared" si="8"/>
        <v>0</v>
      </c>
      <c r="GW53" s="10">
        <f t="shared" si="9"/>
        <v>0</v>
      </c>
      <c r="GX53" s="10">
        <f t="shared" si="10"/>
        <v>0</v>
      </c>
      <c r="GY53" s="10">
        <f t="shared" si="11"/>
        <v>0</v>
      </c>
      <c r="GZ53" s="10">
        <f t="shared" si="12"/>
        <v>0</v>
      </c>
      <c r="HA53" s="10">
        <f t="shared" si="13"/>
        <v>0</v>
      </c>
      <c r="HB53" s="10">
        <f t="shared" si="14"/>
        <v>0</v>
      </c>
      <c r="HC53" s="10">
        <f t="shared" si="15"/>
        <v>1090138.6099999999</v>
      </c>
      <c r="HD53" s="54">
        <f t="shared" si="16"/>
        <v>0</v>
      </c>
      <c r="HE53" s="54">
        <v>283455776.61000013</v>
      </c>
      <c r="HF53" s="54">
        <v>22519.669999999995</v>
      </c>
      <c r="HG53" s="55"/>
      <c r="HH53" s="55"/>
      <c r="HI53" s="21"/>
    </row>
    <row r="54" spans="1:217" hidden="1">
      <c r="A54" s="15">
        <v>1</v>
      </c>
      <c r="B54" s="16">
        <v>52</v>
      </c>
      <c r="C54" s="11">
        <v>32</v>
      </c>
      <c r="D54" s="12" t="s">
        <v>68</v>
      </c>
      <c r="E54" s="48"/>
      <c r="F54" s="9">
        <f t="shared" si="17"/>
        <v>0</v>
      </c>
      <c r="G54" s="95"/>
      <c r="H54" s="95"/>
      <c r="I54" s="95"/>
      <c r="J54" s="18"/>
      <c r="K54" s="18" t="s">
        <v>2115</v>
      </c>
      <c r="L54" s="9">
        <f t="shared" si="3"/>
        <v>0</v>
      </c>
      <c r="M54" s="9">
        <f t="shared" si="4"/>
        <v>0</v>
      </c>
      <c r="N54" s="18"/>
      <c r="O54" s="18">
        <v>0</v>
      </c>
      <c r="P54" s="18">
        <f t="shared" si="18"/>
        <v>0</v>
      </c>
      <c r="Q54" s="18">
        <f t="shared" si="19"/>
        <v>0</v>
      </c>
      <c r="R54" s="18">
        <v>0</v>
      </c>
      <c r="S54" s="18"/>
      <c r="T54" s="18">
        <f t="shared" si="5"/>
        <v>0</v>
      </c>
      <c r="U54" s="18">
        <f t="shared" si="6"/>
        <v>0</v>
      </c>
      <c r="V54" s="18">
        <f t="shared" si="2"/>
        <v>0</v>
      </c>
      <c r="W54" s="130"/>
      <c r="X54" s="130"/>
      <c r="Y54" s="130">
        <v>0</v>
      </c>
      <c r="Z54" s="130"/>
      <c r="AA54" s="130"/>
      <c r="AB54" s="130">
        <v>0</v>
      </c>
      <c r="AC54" s="130"/>
      <c r="AD54" s="130"/>
      <c r="AE54" s="130">
        <v>0</v>
      </c>
      <c r="AF54" s="130"/>
      <c r="AG54" s="130"/>
      <c r="AH54" s="130">
        <v>0</v>
      </c>
      <c r="AI54" s="130"/>
      <c r="AJ54" s="130"/>
      <c r="AK54" s="130">
        <v>0</v>
      </c>
      <c r="AL54" s="130"/>
      <c r="AM54" s="130"/>
      <c r="AN54" s="130">
        <v>0</v>
      </c>
      <c r="AO54" s="130"/>
      <c r="AP54" s="130"/>
      <c r="AQ54" s="130">
        <v>0</v>
      </c>
      <c r="AR54" s="130"/>
      <c r="AS54" s="130"/>
      <c r="AT54" s="130">
        <v>0</v>
      </c>
      <c r="AU54" s="17"/>
      <c r="AV54" s="17"/>
      <c r="AW54" s="130"/>
      <c r="AX54" s="126"/>
      <c r="AY54" s="17"/>
      <c r="AZ54" s="130"/>
      <c r="BA54" s="126"/>
      <c r="BB54" s="131"/>
      <c r="BC54" s="131"/>
      <c r="BD54" s="128"/>
      <c r="BE54" s="132"/>
      <c r="BF54" s="131"/>
      <c r="BG54" s="132">
        <v>0</v>
      </c>
      <c r="BH54" s="132"/>
      <c r="BI54" s="132">
        <v>0</v>
      </c>
      <c r="BJ54" s="132">
        <v>0</v>
      </c>
      <c r="BK54" s="132"/>
      <c r="BL54" s="132">
        <v>0</v>
      </c>
      <c r="BM54" s="131">
        <v>0</v>
      </c>
      <c r="BN54" s="131"/>
      <c r="BO54" s="131"/>
      <c r="BP54" s="131">
        <v>0</v>
      </c>
      <c r="BQ54" s="131"/>
      <c r="BR54" s="131">
        <v>0</v>
      </c>
      <c r="BS54" s="131">
        <v>0</v>
      </c>
      <c r="BT54" s="131"/>
      <c r="BU54" s="131">
        <v>0</v>
      </c>
      <c r="BV54" s="131">
        <v>0</v>
      </c>
      <c r="BW54" s="131"/>
      <c r="BX54" s="131">
        <v>0</v>
      </c>
      <c r="BY54" s="131">
        <v>0</v>
      </c>
      <c r="BZ54" s="131"/>
      <c r="CA54" s="131">
        <v>0</v>
      </c>
      <c r="CB54" s="131">
        <v>0</v>
      </c>
      <c r="CC54" s="131"/>
      <c r="CD54" s="131">
        <v>0</v>
      </c>
      <c r="CE54" s="131">
        <v>0</v>
      </c>
      <c r="CF54" s="131"/>
      <c r="CG54" s="131"/>
      <c r="CH54" s="131">
        <v>0</v>
      </c>
      <c r="CI54" s="131"/>
      <c r="CJ54" s="131"/>
      <c r="CK54" s="131">
        <v>0</v>
      </c>
      <c r="CL54" s="131"/>
      <c r="CM54" s="131"/>
      <c r="CN54" s="131">
        <v>0</v>
      </c>
      <c r="CO54" s="132"/>
      <c r="CP54" s="132"/>
      <c r="CQ54" s="132">
        <v>0</v>
      </c>
      <c r="CR54" s="132"/>
      <c r="CS54" s="132">
        <v>0</v>
      </c>
      <c r="CT54" s="132">
        <v>0</v>
      </c>
      <c r="CU54" s="131"/>
      <c r="CV54" s="127">
        <v>0</v>
      </c>
      <c r="CW54" s="131">
        <v>0</v>
      </c>
      <c r="CX54" s="131"/>
      <c r="CY54" s="131">
        <v>0</v>
      </c>
      <c r="CZ54" s="131">
        <v>0</v>
      </c>
      <c r="DA54" s="131"/>
      <c r="DB54" s="131">
        <v>0</v>
      </c>
      <c r="DC54" s="131">
        <v>0</v>
      </c>
      <c r="DD54" s="131"/>
      <c r="DE54" s="131">
        <v>0</v>
      </c>
      <c r="DF54" s="131">
        <v>0</v>
      </c>
      <c r="DG54" s="131"/>
      <c r="DH54" s="131">
        <v>0</v>
      </c>
      <c r="DI54" s="131">
        <v>0</v>
      </c>
      <c r="DJ54" s="131"/>
      <c r="DK54" s="131">
        <v>0</v>
      </c>
      <c r="DL54" s="131">
        <v>0</v>
      </c>
      <c r="DM54" s="131"/>
      <c r="DN54" s="131">
        <v>0</v>
      </c>
      <c r="DO54" s="131">
        <v>0</v>
      </c>
      <c r="DP54" s="131"/>
      <c r="DQ54" s="131"/>
      <c r="DR54" s="131">
        <v>0</v>
      </c>
      <c r="DS54" s="131"/>
      <c r="DT54" s="131"/>
      <c r="DU54" s="131">
        <v>0</v>
      </c>
      <c r="DV54" s="131"/>
      <c r="DW54" s="131"/>
      <c r="DX54" s="131">
        <v>0</v>
      </c>
      <c r="DY54" s="132"/>
      <c r="DZ54" s="132"/>
      <c r="EA54" s="131"/>
      <c r="EB54" s="131"/>
      <c r="EC54" s="130">
        <v>0</v>
      </c>
      <c r="ED54" s="130"/>
      <c r="EE54" s="130"/>
      <c r="EF54" s="130">
        <v>0</v>
      </c>
      <c r="EG54" s="130"/>
      <c r="EH54" s="130"/>
      <c r="EI54" s="130">
        <v>0</v>
      </c>
      <c r="EJ54" s="130"/>
      <c r="EK54" s="130"/>
      <c r="EL54" s="130">
        <v>0</v>
      </c>
      <c r="EM54" s="130"/>
      <c r="EN54" s="130"/>
      <c r="EO54" s="130">
        <v>0</v>
      </c>
      <c r="EP54" s="130"/>
      <c r="EQ54" s="130"/>
      <c r="ER54" s="130">
        <v>0</v>
      </c>
      <c r="ES54" s="130"/>
      <c r="ET54" s="130"/>
      <c r="EU54" s="130">
        <v>0</v>
      </c>
      <c r="EV54" s="130"/>
      <c r="EW54" s="130"/>
      <c r="EX54" s="130">
        <v>0</v>
      </c>
      <c r="EY54" s="130"/>
      <c r="EZ54" s="130"/>
      <c r="FA54" s="130"/>
      <c r="FB54" s="130"/>
      <c r="FC54" s="130"/>
      <c r="FD54" s="130"/>
      <c r="FE54" s="130"/>
      <c r="FF54" s="130"/>
      <c r="FG54" s="130"/>
      <c r="FH54" s="130"/>
      <c r="FI54" s="130"/>
      <c r="FJ54" s="130"/>
      <c r="FK54" s="130"/>
      <c r="FL54" s="130"/>
      <c r="FM54" s="130">
        <v>0</v>
      </c>
      <c r="FN54" s="130"/>
      <c r="FO54" s="130"/>
      <c r="FP54" s="130">
        <v>0</v>
      </c>
      <c r="FQ54" s="130"/>
      <c r="FR54" s="130"/>
      <c r="FS54" s="130">
        <v>0</v>
      </c>
      <c r="FT54" s="130"/>
      <c r="FU54" s="130"/>
      <c r="FV54" s="130">
        <v>-114028.83</v>
      </c>
      <c r="FW54" s="130"/>
      <c r="FX54" s="130"/>
      <c r="FY54" s="130">
        <v>50000</v>
      </c>
      <c r="FZ54" s="130"/>
      <c r="GA54" s="130"/>
      <c r="GB54" s="130">
        <v>0</v>
      </c>
      <c r="GC54" s="130"/>
      <c r="GD54" s="130"/>
      <c r="GE54" s="130">
        <v>0</v>
      </c>
      <c r="GF54" s="130"/>
      <c r="GG54" s="130"/>
      <c r="GH54" s="130">
        <v>500000</v>
      </c>
      <c r="GI54" s="130"/>
      <c r="GJ54" s="130"/>
      <c r="GK54" s="130"/>
      <c r="GL54" s="130"/>
      <c r="GM54" s="130"/>
      <c r="GN54" s="130"/>
      <c r="GO54" s="130"/>
      <c r="GP54" s="130"/>
      <c r="GQ54" s="130"/>
      <c r="GR54" s="130"/>
      <c r="GS54" s="130"/>
      <c r="GT54" s="130"/>
      <c r="GU54" s="10">
        <f t="shared" si="7"/>
        <v>0</v>
      </c>
      <c r="GV54" s="10">
        <f t="shared" si="8"/>
        <v>0</v>
      </c>
      <c r="GW54" s="10">
        <f t="shared" si="9"/>
        <v>0</v>
      </c>
      <c r="GX54" s="10">
        <f t="shared" si="10"/>
        <v>0</v>
      </c>
      <c r="GY54" s="10">
        <f t="shared" si="11"/>
        <v>0</v>
      </c>
      <c r="GZ54" s="10">
        <f t="shared" si="12"/>
        <v>0</v>
      </c>
      <c r="HA54" s="10">
        <f t="shared" si="13"/>
        <v>0</v>
      </c>
      <c r="HB54" s="10">
        <f t="shared" si="14"/>
        <v>0</v>
      </c>
      <c r="HC54" s="10">
        <f t="shared" si="15"/>
        <v>435971.17</v>
      </c>
      <c r="HD54" s="54">
        <f t="shared" si="16"/>
        <v>0</v>
      </c>
      <c r="HE54" s="54">
        <v>82669255.75999999</v>
      </c>
      <c r="HF54" s="54">
        <v>1036431.2700000004</v>
      </c>
      <c r="HG54" s="55"/>
      <c r="HH54" s="55"/>
      <c r="HI54" s="21"/>
    </row>
    <row r="55" spans="1:217" hidden="1">
      <c r="A55" s="15">
        <v>1</v>
      </c>
      <c r="B55" s="16">
        <v>53</v>
      </c>
      <c r="C55" s="11">
        <v>85</v>
      </c>
      <c r="D55" s="12" t="s">
        <v>69</v>
      </c>
      <c r="E55" s="48"/>
      <c r="F55" s="9">
        <f t="shared" si="17"/>
        <v>0</v>
      </c>
      <c r="G55" s="95"/>
      <c r="H55" s="95"/>
      <c r="I55" s="95"/>
      <c r="J55" s="18"/>
      <c r="K55" s="18" t="s">
        <v>2115</v>
      </c>
      <c r="L55" s="9">
        <f t="shared" si="3"/>
        <v>0</v>
      </c>
      <c r="M55" s="9">
        <f t="shared" si="4"/>
        <v>0</v>
      </c>
      <c r="N55" s="18"/>
      <c r="O55" s="18">
        <v>0</v>
      </c>
      <c r="P55" s="18">
        <f t="shared" si="18"/>
        <v>0</v>
      </c>
      <c r="Q55" s="18">
        <f t="shared" si="19"/>
        <v>0</v>
      </c>
      <c r="R55" s="18">
        <v>0</v>
      </c>
      <c r="S55" s="18"/>
      <c r="T55" s="18">
        <f t="shared" si="5"/>
        <v>0</v>
      </c>
      <c r="U55" s="18">
        <f t="shared" si="6"/>
        <v>0</v>
      </c>
      <c r="V55" s="18">
        <f t="shared" si="2"/>
        <v>0</v>
      </c>
      <c r="W55" s="130"/>
      <c r="X55" s="130"/>
      <c r="Y55" s="130">
        <v>0</v>
      </c>
      <c r="Z55" s="130"/>
      <c r="AA55" s="130"/>
      <c r="AB55" s="130">
        <v>0</v>
      </c>
      <c r="AC55" s="130"/>
      <c r="AD55" s="130"/>
      <c r="AE55" s="130">
        <v>0</v>
      </c>
      <c r="AF55" s="130"/>
      <c r="AG55" s="130"/>
      <c r="AH55" s="130">
        <v>0</v>
      </c>
      <c r="AI55" s="130"/>
      <c r="AJ55" s="130"/>
      <c r="AK55" s="130">
        <v>0</v>
      </c>
      <c r="AL55" s="130"/>
      <c r="AM55" s="130"/>
      <c r="AN55" s="130">
        <v>0</v>
      </c>
      <c r="AO55" s="130"/>
      <c r="AP55" s="130"/>
      <c r="AQ55" s="130">
        <v>0</v>
      </c>
      <c r="AR55" s="130"/>
      <c r="AS55" s="130"/>
      <c r="AT55" s="130">
        <v>0</v>
      </c>
      <c r="AU55" s="17"/>
      <c r="AV55" s="17"/>
      <c r="AW55" s="130"/>
      <c r="AX55" s="126"/>
      <c r="AY55" s="17"/>
      <c r="AZ55" s="130"/>
      <c r="BA55" s="126"/>
      <c r="BB55" s="131"/>
      <c r="BC55" s="131"/>
      <c r="BD55" s="128"/>
      <c r="BE55" s="132"/>
      <c r="BF55" s="131"/>
      <c r="BG55" s="132">
        <v>0</v>
      </c>
      <c r="BH55" s="132"/>
      <c r="BI55" s="132">
        <v>0</v>
      </c>
      <c r="BJ55" s="132">
        <v>0</v>
      </c>
      <c r="BK55" s="132"/>
      <c r="BL55" s="132">
        <v>0</v>
      </c>
      <c r="BM55" s="131">
        <v>0</v>
      </c>
      <c r="BN55" s="131"/>
      <c r="BO55" s="131"/>
      <c r="BP55" s="131">
        <v>0</v>
      </c>
      <c r="BQ55" s="131"/>
      <c r="BR55" s="131">
        <v>0</v>
      </c>
      <c r="BS55" s="131">
        <v>0</v>
      </c>
      <c r="BT55" s="131"/>
      <c r="BU55" s="131">
        <v>0</v>
      </c>
      <c r="BV55" s="131">
        <v>0</v>
      </c>
      <c r="BW55" s="131"/>
      <c r="BX55" s="131">
        <v>0</v>
      </c>
      <c r="BY55" s="131">
        <v>0</v>
      </c>
      <c r="BZ55" s="131"/>
      <c r="CA55" s="131">
        <v>0</v>
      </c>
      <c r="CB55" s="131">
        <v>0</v>
      </c>
      <c r="CC55" s="131"/>
      <c r="CD55" s="131">
        <v>0</v>
      </c>
      <c r="CE55" s="131">
        <v>0</v>
      </c>
      <c r="CF55" s="131"/>
      <c r="CG55" s="131"/>
      <c r="CH55" s="131">
        <v>0</v>
      </c>
      <c r="CI55" s="131"/>
      <c r="CJ55" s="131"/>
      <c r="CK55" s="131">
        <v>0</v>
      </c>
      <c r="CL55" s="131"/>
      <c r="CM55" s="131"/>
      <c r="CN55" s="131">
        <v>0</v>
      </c>
      <c r="CO55" s="132"/>
      <c r="CP55" s="132"/>
      <c r="CQ55" s="132">
        <v>0</v>
      </c>
      <c r="CR55" s="132"/>
      <c r="CS55" s="132">
        <v>0</v>
      </c>
      <c r="CT55" s="132">
        <v>0</v>
      </c>
      <c r="CU55" s="131"/>
      <c r="CV55" s="127">
        <v>0</v>
      </c>
      <c r="CW55" s="131">
        <v>0</v>
      </c>
      <c r="CX55" s="131"/>
      <c r="CY55" s="131">
        <v>0</v>
      </c>
      <c r="CZ55" s="131">
        <v>0</v>
      </c>
      <c r="DA55" s="131"/>
      <c r="DB55" s="131">
        <v>0</v>
      </c>
      <c r="DC55" s="131">
        <v>0</v>
      </c>
      <c r="DD55" s="131"/>
      <c r="DE55" s="131">
        <v>0</v>
      </c>
      <c r="DF55" s="131">
        <v>0</v>
      </c>
      <c r="DG55" s="131"/>
      <c r="DH55" s="131">
        <v>0</v>
      </c>
      <c r="DI55" s="131">
        <v>0</v>
      </c>
      <c r="DJ55" s="131"/>
      <c r="DK55" s="131">
        <v>0</v>
      </c>
      <c r="DL55" s="131">
        <v>0</v>
      </c>
      <c r="DM55" s="131"/>
      <c r="DN55" s="131">
        <v>0</v>
      </c>
      <c r="DO55" s="131">
        <v>0</v>
      </c>
      <c r="DP55" s="131"/>
      <c r="DQ55" s="131"/>
      <c r="DR55" s="131">
        <v>0</v>
      </c>
      <c r="DS55" s="131"/>
      <c r="DT55" s="131"/>
      <c r="DU55" s="131">
        <v>0</v>
      </c>
      <c r="DV55" s="131"/>
      <c r="DW55" s="131"/>
      <c r="DX55" s="131">
        <v>0</v>
      </c>
      <c r="DY55" s="132"/>
      <c r="DZ55" s="132"/>
      <c r="EA55" s="131"/>
      <c r="EB55" s="131"/>
      <c r="EC55" s="130">
        <v>0</v>
      </c>
      <c r="ED55" s="130"/>
      <c r="EE55" s="130"/>
      <c r="EF55" s="130">
        <v>0</v>
      </c>
      <c r="EG55" s="130"/>
      <c r="EH55" s="130"/>
      <c r="EI55" s="130">
        <v>0</v>
      </c>
      <c r="EJ55" s="130"/>
      <c r="EK55" s="130"/>
      <c r="EL55" s="130">
        <v>0</v>
      </c>
      <c r="EM55" s="130"/>
      <c r="EN55" s="130"/>
      <c r="EO55" s="130">
        <v>0</v>
      </c>
      <c r="EP55" s="130"/>
      <c r="EQ55" s="130"/>
      <c r="ER55" s="130">
        <v>0</v>
      </c>
      <c r="ES55" s="130"/>
      <c r="ET55" s="130"/>
      <c r="EU55" s="130">
        <v>0</v>
      </c>
      <c r="EV55" s="130"/>
      <c r="EW55" s="130"/>
      <c r="EX55" s="130">
        <v>0</v>
      </c>
      <c r="EY55" s="130"/>
      <c r="EZ55" s="130"/>
      <c r="FA55" s="130"/>
      <c r="FB55" s="130"/>
      <c r="FC55" s="130"/>
      <c r="FD55" s="130"/>
      <c r="FE55" s="130"/>
      <c r="FF55" s="130"/>
      <c r="FG55" s="130"/>
      <c r="FH55" s="130"/>
      <c r="FI55" s="130"/>
      <c r="FJ55" s="130"/>
      <c r="FK55" s="130"/>
      <c r="FL55" s="130"/>
      <c r="FM55" s="130">
        <v>74885.350000000006</v>
      </c>
      <c r="FN55" s="130"/>
      <c r="FO55" s="130"/>
      <c r="FP55" s="130">
        <v>13834.53</v>
      </c>
      <c r="FQ55" s="130"/>
      <c r="FR55" s="130"/>
      <c r="FS55" s="130">
        <v>0</v>
      </c>
      <c r="FT55" s="130"/>
      <c r="FU55" s="130"/>
      <c r="FV55" s="130">
        <v>0</v>
      </c>
      <c r="FW55" s="130"/>
      <c r="FX55" s="130"/>
      <c r="FY55" s="125">
        <v>0</v>
      </c>
      <c r="FZ55" s="130"/>
      <c r="GA55" s="130"/>
      <c r="GB55" s="130">
        <v>1433</v>
      </c>
      <c r="GC55" s="130"/>
      <c r="GD55" s="130"/>
      <c r="GE55" s="130">
        <v>80000</v>
      </c>
      <c r="GF55" s="130"/>
      <c r="GG55" s="130"/>
      <c r="GH55" s="130">
        <v>0</v>
      </c>
      <c r="GI55" s="130"/>
      <c r="GJ55" s="130"/>
      <c r="GK55" s="130"/>
      <c r="GL55" s="130"/>
      <c r="GM55" s="130"/>
      <c r="GN55" s="130"/>
      <c r="GO55" s="130"/>
      <c r="GP55" s="130"/>
      <c r="GQ55" s="130"/>
      <c r="GR55" s="130"/>
      <c r="GS55" s="130"/>
      <c r="GT55" s="130"/>
      <c r="GU55" s="10">
        <f t="shared" si="7"/>
        <v>0</v>
      </c>
      <c r="GV55" s="10">
        <f t="shared" si="8"/>
        <v>0</v>
      </c>
      <c r="GW55" s="10">
        <f t="shared" si="9"/>
        <v>0</v>
      </c>
      <c r="GX55" s="10">
        <f t="shared" si="10"/>
        <v>0</v>
      </c>
      <c r="GY55" s="10">
        <f t="shared" si="11"/>
        <v>0</v>
      </c>
      <c r="GZ55" s="10">
        <f t="shared" si="12"/>
        <v>0</v>
      </c>
      <c r="HA55" s="10">
        <f t="shared" si="13"/>
        <v>0</v>
      </c>
      <c r="HB55" s="10">
        <f t="shared" si="14"/>
        <v>0</v>
      </c>
      <c r="HC55" s="10">
        <f t="shared" si="15"/>
        <v>170152.88</v>
      </c>
      <c r="HD55" s="54">
        <f t="shared" si="16"/>
        <v>0</v>
      </c>
      <c r="HE55" s="54">
        <v>266733427.26000023</v>
      </c>
      <c r="HF55" s="54">
        <v>430396.66</v>
      </c>
      <c r="HG55" s="55"/>
      <c r="HH55" s="55"/>
      <c r="HI55" s="21"/>
    </row>
    <row r="56" spans="1:217" hidden="1">
      <c r="A56" s="15">
        <v>1</v>
      </c>
      <c r="B56" s="16">
        <v>54</v>
      </c>
      <c r="C56" s="11">
        <v>93</v>
      </c>
      <c r="D56" s="12" t="s">
        <v>70</v>
      </c>
      <c r="E56" s="48"/>
      <c r="F56" s="9">
        <f t="shared" si="17"/>
        <v>0</v>
      </c>
      <c r="G56" s="95"/>
      <c r="H56" s="95"/>
      <c r="I56" s="95"/>
      <c r="J56" s="91">
        <v>150533.34000000358</v>
      </c>
      <c r="K56" s="18" t="s">
        <v>2115</v>
      </c>
      <c r="L56" s="9">
        <f t="shared" si="3"/>
        <v>0</v>
      </c>
      <c r="M56" s="9">
        <f t="shared" si="4"/>
        <v>-150533.34000000358</v>
      </c>
      <c r="N56" s="18"/>
      <c r="O56" s="18">
        <v>0</v>
      </c>
      <c r="P56" s="18">
        <f t="shared" si="18"/>
        <v>0</v>
      </c>
      <c r="Q56" s="18">
        <f t="shared" si="19"/>
        <v>0</v>
      </c>
      <c r="R56" s="18">
        <v>0</v>
      </c>
      <c r="S56" s="18"/>
      <c r="T56" s="18">
        <f t="shared" si="5"/>
        <v>0</v>
      </c>
      <c r="U56" s="18">
        <f t="shared" si="6"/>
        <v>0</v>
      </c>
      <c r="V56" s="18">
        <f t="shared" si="2"/>
        <v>0</v>
      </c>
      <c r="W56" s="130"/>
      <c r="X56" s="130"/>
      <c r="Y56" s="130">
        <v>0</v>
      </c>
      <c r="Z56" s="130"/>
      <c r="AA56" s="130"/>
      <c r="AB56" s="130">
        <v>0</v>
      </c>
      <c r="AC56" s="130"/>
      <c r="AD56" s="130"/>
      <c r="AE56" s="130">
        <v>0</v>
      </c>
      <c r="AF56" s="130"/>
      <c r="AG56" s="130"/>
      <c r="AH56" s="130">
        <v>0</v>
      </c>
      <c r="AI56" s="130"/>
      <c r="AJ56" s="130"/>
      <c r="AK56" s="130">
        <v>0</v>
      </c>
      <c r="AL56" s="130"/>
      <c r="AM56" s="130"/>
      <c r="AN56" s="130">
        <v>0</v>
      </c>
      <c r="AO56" s="130"/>
      <c r="AP56" s="130"/>
      <c r="AQ56" s="130">
        <v>0</v>
      </c>
      <c r="AR56" s="130"/>
      <c r="AS56" s="130"/>
      <c r="AT56" s="130">
        <v>0</v>
      </c>
      <c r="AU56" s="17"/>
      <c r="AV56" s="17"/>
      <c r="AW56" s="130"/>
      <c r="AX56" s="126"/>
      <c r="AY56" s="17"/>
      <c r="AZ56" s="130"/>
      <c r="BA56" s="126"/>
      <c r="BB56" s="131"/>
      <c r="BC56" s="131"/>
      <c r="BD56" s="128"/>
      <c r="BE56" s="132"/>
      <c r="BF56" s="131"/>
      <c r="BG56" s="132">
        <v>0</v>
      </c>
      <c r="BH56" s="132"/>
      <c r="BI56" s="132">
        <v>0</v>
      </c>
      <c r="BJ56" s="132">
        <v>0</v>
      </c>
      <c r="BK56" s="132"/>
      <c r="BL56" s="132">
        <v>0</v>
      </c>
      <c r="BM56" s="131">
        <v>0</v>
      </c>
      <c r="BN56" s="131"/>
      <c r="BO56" s="131"/>
      <c r="BP56" s="131">
        <v>0</v>
      </c>
      <c r="BQ56" s="131"/>
      <c r="BR56" s="131">
        <v>0</v>
      </c>
      <c r="BS56" s="131">
        <v>0</v>
      </c>
      <c r="BT56" s="131"/>
      <c r="BU56" s="131">
        <v>0</v>
      </c>
      <c r="BV56" s="131">
        <v>0</v>
      </c>
      <c r="BW56" s="131"/>
      <c r="BX56" s="131">
        <v>0</v>
      </c>
      <c r="BY56" s="131">
        <v>0</v>
      </c>
      <c r="BZ56" s="131"/>
      <c r="CA56" s="131">
        <v>0</v>
      </c>
      <c r="CB56" s="131">
        <v>0</v>
      </c>
      <c r="CC56" s="131"/>
      <c r="CD56" s="131">
        <v>0</v>
      </c>
      <c r="CE56" s="131">
        <v>0</v>
      </c>
      <c r="CF56" s="131"/>
      <c r="CG56" s="131"/>
      <c r="CH56" s="131">
        <v>0</v>
      </c>
      <c r="CI56" s="131"/>
      <c r="CJ56" s="131"/>
      <c r="CK56" s="131">
        <v>0</v>
      </c>
      <c r="CL56" s="131"/>
      <c r="CM56" s="131"/>
      <c r="CN56" s="131">
        <v>0</v>
      </c>
      <c r="CO56" s="132"/>
      <c r="CP56" s="132"/>
      <c r="CQ56" s="132">
        <v>0</v>
      </c>
      <c r="CR56" s="132"/>
      <c r="CS56" s="132">
        <v>0</v>
      </c>
      <c r="CT56" s="132">
        <v>0</v>
      </c>
      <c r="CU56" s="131"/>
      <c r="CV56" s="127">
        <v>0</v>
      </c>
      <c r="CW56" s="131">
        <v>0</v>
      </c>
      <c r="CX56" s="131"/>
      <c r="CY56" s="131">
        <v>0</v>
      </c>
      <c r="CZ56" s="131">
        <v>0</v>
      </c>
      <c r="DA56" s="131"/>
      <c r="DB56" s="131">
        <v>0</v>
      </c>
      <c r="DC56" s="131">
        <v>0</v>
      </c>
      <c r="DD56" s="131"/>
      <c r="DE56" s="131">
        <v>0</v>
      </c>
      <c r="DF56" s="131">
        <v>0</v>
      </c>
      <c r="DG56" s="131"/>
      <c r="DH56" s="131">
        <v>0</v>
      </c>
      <c r="DI56" s="131">
        <v>0</v>
      </c>
      <c r="DJ56" s="131"/>
      <c r="DK56" s="131">
        <v>0</v>
      </c>
      <c r="DL56" s="131">
        <v>0</v>
      </c>
      <c r="DM56" s="131"/>
      <c r="DN56" s="131">
        <v>0</v>
      </c>
      <c r="DO56" s="131">
        <v>0</v>
      </c>
      <c r="DP56" s="131"/>
      <c r="DQ56" s="131"/>
      <c r="DR56" s="131">
        <v>0</v>
      </c>
      <c r="DS56" s="131"/>
      <c r="DT56" s="131"/>
      <c r="DU56" s="131">
        <v>0</v>
      </c>
      <c r="DV56" s="131"/>
      <c r="DW56" s="131"/>
      <c r="DX56" s="131">
        <v>0</v>
      </c>
      <c r="DY56" s="132"/>
      <c r="DZ56" s="132"/>
      <c r="EA56" s="131"/>
      <c r="EB56" s="131"/>
      <c r="EC56" s="130">
        <v>0</v>
      </c>
      <c r="ED56" s="130"/>
      <c r="EE56" s="130"/>
      <c r="EF56" s="130">
        <v>0</v>
      </c>
      <c r="EG56" s="130"/>
      <c r="EH56" s="130"/>
      <c r="EI56" s="130">
        <v>0</v>
      </c>
      <c r="EJ56" s="130"/>
      <c r="EK56" s="130"/>
      <c r="EL56" s="130">
        <v>0</v>
      </c>
      <c r="EM56" s="130"/>
      <c r="EN56" s="130"/>
      <c r="EO56" s="130">
        <v>0</v>
      </c>
      <c r="EP56" s="130"/>
      <c r="EQ56" s="130"/>
      <c r="ER56" s="130">
        <v>0</v>
      </c>
      <c r="ES56" s="130"/>
      <c r="ET56" s="130"/>
      <c r="EU56" s="130">
        <v>0</v>
      </c>
      <c r="EV56" s="130"/>
      <c r="EW56" s="130"/>
      <c r="EX56" s="130">
        <v>0</v>
      </c>
      <c r="EY56" s="130"/>
      <c r="EZ56" s="130"/>
      <c r="FA56" s="130"/>
      <c r="FB56" s="130"/>
      <c r="FC56" s="130"/>
      <c r="FD56" s="130"/>
      <c r="FE56" s="130"/>
      <c r="FF56" s="130"/>
      <c r="FG56" s="130"/>
      <c r="FH56" s="130"/>
      <c r="FI56" s="130"/>
      <c r="FJ56" s="130"/>
      <c r="FK56" s="130"/>
      <c r="FL56" s="130"/>
      <c r="FM56" s="130">
        <v>0</v>
      </c>
      <c r="FN56" s="130"/>
      <c r="FO56" s="130"/>
      <c r="FP56" s="130">
        <v>0</v>
      </c>
      <c r="FQ56" s="130"/>
      <c r="FR56" s="130"/>
      <c r="FS56" s="130">
        <v>0</v>
      </c>
      <c r="FT56" s="130"/>
      <c r="FU56" s="130"/>
      <c r="FV56" s="130">
        <v>140260.76</v>
      </c>
      <c r="FW56" s="130"/>
      <c r="FX56" s="130"/>
      <c r="FY56" s="125">
        <v>0</v>
      </c>
      <c r="FZ56" s="130"/>
      <c r="GA56" s="130"/>
      <c r="GB56" s="130">
        <v>0</v>
      </c>
      <c r="GC56" s="130"/>
      <c r="GD56" s="130"/>
      <c r="GE56" s="130">
        <v>8610</v>
      </c>
      <c r="GF56" s="130"/>
      <c r="GG56" s="130"/>
      <c r="GH56" s="130">
        <v>0</v>
      </c>
      <c r="GI56" s="130"/>
      <c r="GJ56" s="130"/>
      <c r="GK56" s="130"/>
      <c r="GL56" s="130"/>
      <c r="GM56" s="130"/>
      <c r="GN56" s="130"/>
      <c r="GO56" s="130"/>
      <c r="GP56" s="130"/>
      <c r="GQ56" s="130"/>
      <c r="GR56" s="130"/>
      <c r="GS56" s="130"/>
      <c r="GT56" s="130"/>
      <c r="GU56" s="10">
        <f t="shared" si="7"/>
        <v>0</v>
      </c>
      <c r="GV56" s="10">
        <f t="shared" si="8"/>
        <v>0</v>
      </c>
      <c r="GW56" s="10">
        <f t="shared" si="9"/>
        <v>0</v>
      </c>
      <c r="GX56" s="10">
        <f t="shared" si="10"/>
        <v>0</v>
      </c>
      <c r="GY56" s="10">
        <f t="shared" si="11"/>
        <v>0</v>
      </c>
      <c r="GZ56" s="10">
        <f t="shared" si="12"/>
        <v>0</v>
      </c>
      <c r="HA56" s="10">
        <f t="shared" si="13"/>
        <v>0</v>
      </c>
      <c r="HB56" s="10">
        <f t="shared" si="14"/>
        <v>0</v>
      </c>
      <c r="HC56" s="10">
        <f t="shared" si="15"/>
        <v>148870.76</v>
      </c>
      <c r="HD56" s="54">
        <f t="shared" si="16"/>
        <v>0</v>
      </c>
      <c r="HE56" s="54">
        <v>178059471.74999997</v>
      </c>
      <c r="HF56" s="54">
        <v>371566.09</v>
      </c>
      <c r="HG56" s="55" t="s">
        <v>1996</v>
      </c>
      <c r="HH56" s="55" t="s">
        <v>1998</v>
      </c>
      <c r="HI56" s="21"/>
    </row>
    <row r="57" spans="1:217" hidden="1">
      <c r="A57" s="15">
        <v>1</v>
      </c>
      <c r="B57" s="16">
        <v>55</v>
      </c>
      <c r="C57" s="11">
        <v>76</v>
      </c>
      <c r="D57" s="12" t="s">
        <v>71</v>
      </c>
      <c r="E57" s="48"/>
      <c r="F57" s="9">
        <f t="shared" si="17"/>
        <v>0</v>
      </c>
      <c r="G57" s="95"/>
      <c r="H57" s="95"/>
      <c r="I57" s="95"/>
      <c r="J57" s="18"/>
      <c r="K57" s="18" t="s">
        <v>2115</v>
      </c>
      <c r="L57" s="9">
        <f t="shared" si="3"/>
        <v>0</v>
      </c>
      <c r="M57" s="9">
        <f t="shared" si="4"/>
        <v>0</v>
      </c>
      <c r="N57" s="18"/>
      <c r="O57" s="18">
        <v>0</v>
      </c>
      <c r="P57" s="18">
        <f t="shared" si="18"/>
        <v>0</v>
      </c>
      <c r="Q57" s="18">
        <f t="shared" si="19"/>
        <v>0</v>
      </c>
      <c r="R57" s="18">
        <v>0</v>
      </c>
      <c r="S57" s="18"/>
      <c r="T57" s="18">
        <f t="shared" si="5"/>
        <v>0</v>
      </c>
      <c r="U57" s="18">
        <f t="shared" si="6"/>
        <v>0</v>
      </c>
      <c r="V57" s="18">
        <f t="shared" si="2"/>
        <v>0</v>
      </c>
      <c r="W57" s="130"/>
      <c r="X57" s="130"/>
      <c r="Y57" s="130">
        <v>0</v>
      </c>
      <c r="Z57" s="130"/>
      <c r="AA57" s="130"/>
      <c r="AB57" s="130">
        <v>0</v>
      </c>
      <c r="AC57" s="130"/>
      <c r="AD57" s="130"/>
      <c r="AE57" s="130">
        <v>0</v>
      </c>
      <c r="AF57" s="130"/>
      <c r="AG57" s="130"/>
      <c r="AH57" s="130">
        <v>0</v>
      </c>
      <c r="AI57" s="130"/>
      <c r="AJ57" s="130"/>
      <c r="AK57" s="130">
        <v>0</v>
      </c>
      <c r="AL57" s="130"/>
      <c r="AM57" s="130"/>
      <c r="AN57" s="130">
        <v>0</v>
      </c>
      <c r="AO57" s="130"/>
      <c r="AP57" s="130"/>
      <c r="AQ57" s="130">
        <v>0</v>
      </c>
      <c r="AR57" s="130"/>
      <c r="AS57" s="130"/>
      <c r="AT57" s="130">
        <v>0</v>
      </c>
      <c r="AU57" s="17"/>
      <c r="AV57" s="17"/>
      <c r="AW57" s="130"/>
      <c r="AX57" s="126"/>
      <c r="AY57" s="17"/>
      <c r="AZ57" s="130"/>
      <c r="BA57" s="126"/>
      <c r="BB57" s="131"/>
      <c r="BC57" s="131"/>
      <c r="BD57" s="128"/>
      <c r="BE57" s="132"/>
      <c r="BF57" s="131"/>
      <c r="BG57" s="132">
        <v>0</v>
      </c>
      <c r="BH57" s="132"/>
      <c r="BI57" s="132">
        <v>0</v>
      </c>
      <c r="BJ57" s="132">
        <v>0</v>
      </c>
      <c r="BK57" s="132"/>
      <c r="BL57" s="132">
        <v>0</v>
      </c>
      <c r="BM57" s="131">
        <v>0</v>
      </c>
      <c r="BN57" s="131"/>
      <c r="BO57" s="131"/>
      <c r="BP57" s="131">
        <v>0</v>
      </c>
      <c r="BQ57" s="131"/>
      <c r="BR57" s="131">
        <v>0</v>
      </c>
      <c r="BS57" s="131">
        <v>0</v>
      </c>
      <c r="BT57" s="131"/>
      <c r="BU57" s="131">
        <v>0</v>
      </c>
      <c r="BV57" s="131">
        <v>0</v>
      </c>
      <c r="BW57" s="131"/>
      <c r="BX57" s="131">
        <v>0</v>
      </c>
      <c r="BY57" s="131">
        <v>0</v>
      </c>
      <c r="BZ57" s="131"/>
      <c r="CA57" s="131">
        <v>0</v>
      </c>
      <c r="CB57" s="131">
        <v>0</v>
      </c>
      <c r="CC57" s="131"/>
      <c r="CD57" s="131">
        <v>0</v>
      </c>
      <c r="CE57" s="131">
        <v>0</v>
      </c>
      <c r="CF57" s="131"/>
      <c r="CG57" s="131"/>
      <c r="CH57" s="131">
        <v>0</v>
      </c>
      <c r="CI57" s="131"/>
      <c r="CJ57" s="131"/>
      <c r="CK57" s="131">
        <v>0</v>
      </c>
      <c r="CL57" s="131"/>
      <c r="CM57" s="131"/>
      <c r="CN57" s="131">
        <v>0</v>
      </c>
      <c r="CO57" s="132"/>
      <c r="CP57" s="132"/>
      <c r="CQ57" s="132">
        <v>0</v>
      </c>
      <c r="CR57" s="132"/>
      <c r="CS57" s="132">
        <v>0</v>
      </c>
      <c r="CT57" s="132">
        <v>0</v>
      </c>
      <c r="CU57" s="131"/>
      <c r="CV57" s="127">
        <v>0</v>
      </c>
      <c r="CW57" s="131">
        <v>0</v>
      </c>
      <c r="CX57" s="131"/>
      <c r="CY57" s="131">
        <v>0</v>
      </c>
      <c r="CZ57" s="131">
        <v>0</v>
      </c>
      <c r="DA57" s="131"/>
      <c r="DB57" s="131">
        <v>0</v>
      </c>
      <c r="DC57" s="131">
        <v>0</v>
      </c>
      <c r="DD57" s="131"/>
      <c r="DE57" s="131">
        <v>0</v>
      </c>
      <c r="DF57" s="131">
        <v>0</v>
      </c>
      <c r="DG57" s="131"/>
      <c r="DH57" s="131">
        <v>0</v>
      </c>
      <c r="DI57" s="131">
        <v>0</v>
      </c>
      <c r="DJ57" s="131"/>
      <c r="DK57" s="131">
        <v>0</v>
      </c>
      <c r="DL57" s="131">
        <v>0</v>
      </c>
      <c r="DM57" s="131"/>
      <c r="DN57" s="131">
        <v>0</v>
      </c>
      <c r="DO57" s="131">
        <v>0</v>
      </c>
      <c r="DP57" s="131"/>
      <c r="DQ57" s="131"/>
      <c r="DR57" s="131">
        <v>0</v>
      </c>
      <c r="DS57" s="131"/>
      <c r="DT57" s="131"/>
      <c r="DU57" s="131">
        <v>0</v>
      </c>
      <c r="DV57" s="131"/>
      <c r="DW57" s="131"/>
      <c r="DX57" s="131">
        <v>0</v>
      </c>
      <c r="DY57" s="132"/>
      <c r="DZ57" s="132"/>
      <c r="EA57" s="131"/>
      <c r="EB57" s="131"/>
      <c r="EC57" s="130">
        <v>0</v>
      </c>
      <c r="ED57" s="130"/>
      <c r="EE57" s="130"/>
      <c r="EF57" s="130">
        <v>0</v>
      </c>
      <c r="EG57" s="130"/>
      <c r="EH57" s="130"/>
      <c r="EI57" s="130">
        <v>0</v>
      </c>
      <c r="EJ57" s="130"/>
      <c r="EK57" s="130"/>
      <c r="EL57" s="130">
        <v>0</v>
      </c>
      <c r="EM57" s="130"/>
      <c r="EN57" s="130"/>
      <c r="EO57" s="130">
        <v>0</v>
      </c>
      <c r="EP57" s="130"/>
      <c r="EQ57" s="130"/>
      <c r="ER57" s="130">
        <v>0</v>
      </c>
      <c r="ES57" s="130"/>
      <c r="ET57" s="130"/>
      <c r="EU57" s="130">
        <v>0</v>
      </c>
      <c r="EV57" s="130"/>
      <c r="EW57" s="130"/>
      <c r="EX57" s="130">
        <v>0</v>
      </c>
      <c r="EY57" s="130"/>
      <c r="EZ57" s="130"/>
      <c r="FA57" s="130"/>
      <c r="FB57" s="130"/>
      <c r="FC57" s="130"/>
      <c r="FD57" s="130"/>
      <c r="FE57" s="130"/>
      <c r="FF57" s="130"/>
      <c r="FG57" s="130"/>
      <c r="FH57" s="130"/>
      <c r="FI57" s="130"/>
      <c r="FJ57" s="130"/>
      <c r="FK57" s="130"/>
      <c r="FL57" s="130"/>
      <c r="FM57" s="130">
        <v>0</v>
      </c>
      <c r="FN57" s="130"/>
      <c r="FO57" s="130"/>
      <c r="FP57" s="130">
        <v>0</v>
      </c>
      <c r="FQ57" s="130"/>
      <c r="FR57" s="130"/>
      <c r="FS57" s="130">
        <v>0</v>
      </c>
      <c r="FT57" s="130"/>
      <c r="FU57" s="130"/>
      <c r="FV57" s="130">
        <v>0</v>
      </c>
      <c r="FW57" s="130"/>
      <c r="FX57" s="130"/>
      <c r="FY57" s="125">
        <v>0</v>
      </c>
      <c r="FZ57" s="130"/>
      <c r="GA57" s="130"/>
      <c r="GB57" s="130">
        <v>0</v>
      </c>
      <c r="GC57" s="130"/>
      <c r="GD57" s="130"/>
      <c r="GE57" s="130">
        <v>0</v>
      </c>
      <c r="GF57" s="130"/>
      <c r="GG57" s="130"/>
      <c r="GH57" s="130">
        <v>0</v>
      </c>
      <c r="GI57" s="130"/>
      <c r="GJ57" s="130"/>
      <c r="GK57" s="130"/>
      <c r="GL57" s="130"/>
      <c r="GM57" s="130"/>
      <c r="GN57" s="130"/>
      <c r="GO57" s="130"/>
      <c r="GP57" s="130"/>
      <c r="GQ57" s="130"/>
      <c r="GR57" s="130"/>
      <c r="GS57" s="130"/>
      <c r="GT57" s="130"/>
      <c r="GU57" s="10">
        <f t="shared" si="7"/>
        <v>0</v>
      </c>
      <c r="GV57" s="10">
        <f t="shared" si="8"/>
        <v>0</v>
      </c>
      <c r="GW57" s="10">
        <f t="shared" si="9"/>
        <v>0</v>
      </c>
      <c r="GX57" s="10">
        <f t="shared" si="10"/>
        <v>0</v>
      </c>
      <c r="GY57" s="10">
        <f t="shared" si="11"/>
        <v>0</v>
      </c>
      <c r="GZ57" s="10">
        <f t="shared" si="12"/>
        <v>0</v>
      </c>
      <c r="HA57" s="10">
        <f t="shared" si="13"/>
        <v>0</v>
      </c>
      <c r="HB57" s="10">
        <f t="shared" si="14"/>
        <v>0</v>
      </c>
      <c r="HC57" s="10">
        <f t="shared" si="15"/>
        <v>0</v>
      </c>
      <c r="HD57" s="54">
        <f t="shared" si="16"/>
        <v>0</v>
      </c>
      <c r="HE57" s="54">
        <v>43533066.799999997</v>
      </c>
      <c r="HF57" s="54">
        <v>97913.19</v>
      </c>
      <c r="HG57" s="55"/>
      <c r="HH57" s="55"/>
      <c r="HI57" s="21"/>
    </row>
    <row r="58" spans="1:217" hidden="1">
      <c r="A58" s="15">
        <v>1</v>
      </c>
      <c r="B58" s="16">
        <v>56</v>
      </c>
      <c r="C58" s="11">
        <v>96</v>
      </c>
      <c r="D58" s="12" t="s">
        <v>72</v>
      </c>
      <c r="E58" s="48"/>
      <c r="F58" s="9">
        <f t="shared" si="17"/>
        <v>0</v>
      </c>
      <c r="G58" s="95"/>
      <c r="H58" s="95"/>
      <c r="I58" s="95"/>
      <c r="J58" s="91">
        <v>35578645</v>
      </c>
      <c r="K58" s="18" t="s">
        <v>2115</v>
      </c>
      <c r="L58" s="9">
        <f t="shared" si="3"/>
        <v>0</v>
      </c>
      <c r="M58" s="9">
        <f t="shared" si="4"/>
        <v>-35578645</v>
      </c>
      <c r="N58" s="18"/>
      <c r="O58" s="18">
        <v>0</v>
      </c>
      <c r="P58" s="18">
        <f t="shared" si="18"/>
        <v>0</v>
      </c>
      <c r="Q58" s="18">
        <f t="shared" si="19"/>
        <v>0</v>
      </c>
      <c r="R58" s="18">
        <v>0</v>
      </c>
      <c r="S58" s="18"/>
      <c r="T58" s="18">
        <f t="shared" si="5"/>
        <v>0</v>
      </c>
      <c r="U58" s="18">
        <f t="shared" si="6"/>
        <v>0</v>
      </c>
      <c r="V58" s="18">
        <f t="shared" si="2"/>
        <v>0</v>
      </c>
      <c r="W58" s="130"/>
      <c r="X58" s="130"/>
      <c r="Y58" s="130">
        <v>0</v>
      </c>
      <c r="Z58" s="130"/>
      <c r="AA58" s="130"/>
      <c r="AB58" s="130">
        <v>0</v>
      </c>
      <c r="AC58" s="130"/>
      <c r="AD58" s="130"/>
      <c r="AE58" s="130">
        <v>0</v>
      </c>
      <c r="AF58" s="130"/>
      <c r="AG58" s="130"/>
      <c r="AH58" s="130">
        <v>0</v>
      </c>
      <c r="AI58" s="130"/>
      <c r="AJ58" s="130"/>
      <c r="AK58" s="130">
        <v>0</v>
      </c>
      <c r="AL58" s="130"/>
      <c r="AM58" s="130"/>
      <c r="AN58" s="130">
        <v>0</v>
      </c>
      <c r="AO58" s="130"/>
      <c r="AP58" s="130"/>
      <c r="AQ58" s="130">
        <v>0</v>
      </c>
      <c r="AR58" s="130"/>
      <c r="AS58" s="130"/>
      <c r="AT58" s="130">
        <v>0</v>
      </c>
      <c r="AU58" s="17"/>
      <c r="AV58" s="17"/>
      <c r="AW58" s="130"/>
      <c r="AX58" s="126"/>
      <c r="AY58" s="17"/>
      <c r="AZ58" s="130"/>
      <c r="BA58" s="126"/>
      <c r="BB58" s="131"/>
      <c r="BC58" s="131"/>
      <c r="BD58" s="128"/>
      <c r="BE58" s="132"/>
      <c r="BF58" s="131"/>
      <c r="BG58" s="132">
        <v>0</v>
      </c>
      <c r="BH58" s="132"/>
      <c r="BI58" s="132">
        <v>0</v>
      </c>
      <c r="BJ58" s="132">
        <v>0</v>
      </c>
      <c r="BK58" s="132"/>
      <c r="BL58" s="132">
        <v>0</v>
      </c>
      <c r="BM58" s="131">
        <v>0</v>
      </c>
      <c r="BN58" s="131"/>
      <c r="BO58" s="131"/>
      <c r="BP58" s="131">
        <v>0</v>
      </c>
      <c r="BQ58" s="131"/>
      <c r="BR58" s="131">
        <v>0</v>
      </c>
      <c r="BS58" s="131">
        <v>0</v>
      </c>
      <c r="BT58" s="131"/>
      <c r="BU58" s="131">
        <v>0</v>
      </c>
      <c r="BV58" s="131">
        <v>0</v>
      </c>
      <c r="BW58" s="131"/>
      <c r="BX58" s="131">
        <v>0</v>
      </c>
      <c r="BY58" s="131">
        <v>0</v>
      </c>
      <c r="BZ58" s="131"/>
      <c r="CA58" s="131">
        <v>0</v>
      </c>
      <c r="CB58" s="131">
        <v>0</v>
      </c>
      <c r="CC58" s="131"/>
      <c r="CD58" s="131">
        <v>0</v>
      </c>
      <c r="CE58" s="131">
        <v>0</v>
      </c>
      <c r="CF58" s="131"/>
      <c r="CG58" s="131"/>
      <c r="CH58" s="131">
        <v>0</v>
      </c>
      <c r="CI58" s="131"/>
      <c r="CJ58" s="131"/>
      <c r="CK58" s="131">
        <v>0</v>
      </c>
      <c r="CL58" s="131"/>
      <c r="CM58" s="131"/>
      <c r="CN58" s="131">
        <v>0</v>
      </c>
      <c r="CO58" s="132"/>
      <c r="CP58" s="132"/>
      <c r="CQ58" s="132">
        <v>0</v>
      </c>
      <c r="CR58" s="132"/>
      <c r="CS58" s="132">
        <v>0</v>
      </c>
      <c r="CT58" s="132">
        <v>0</v>
      </c>
      <c r="CU58" s="131"/>
      <c r="CV58" s="127">
        <v>0</v>
      </c>
      <c r="CW58" s="131">
        <v>0</v>
      </c>
      <c r="CX58" s="131"/>
      <c r="CY58" s="131">
        <v>0</v>
      </c>
      <c r="CZ58" s="131">
        <v>0</v>
      </c>
      <c r="DA58" s="131"/>
      <c r="DB58" s="131">
        <v>0</v>
      </c>
      <c r="DC58" s="131">
        <v>0</v>
      </c>
      <c r="DD58" s="131"/>
      <c r="DE58" s="131">
        <v>0</v>
      </c>
      <c r="DF58" s="131">
        <v>0</v>
      </c>
      <c r="DG58" s="131"/>
      <c r="DH58" s="131">
        <v>0</v>
      </c>
      <c r="DI58" s="131">
        <v>0</v>
      </c>
      <c r="DJ58" s="131"/>
      <c r="DK58" s="131">
        <v>0</v>
      </c>
      <c r="DL58" s="131">
        <v>0</v>
      </c>
      <c r="DM58" s="131"/>
      <c r="DN58" s="131">
        <v>0</v>
      </c>
      <c r="DO58" s="131">
        <v>0</v>
      </c>
      <c r="DP58" s="131"/>
      <c r="DQ58" s="131"/>
      <c r="DR58" s="131">
        <v>0</v>
      </c>
      <c r="DS58" s="131"/>
      <c r="DT58" s="131"/>
      <c r="DU58" s="131">
        <v>0</v>
      </c>
      <c r="DV58" s="131"/>
      <c r="DW58" s="131"/>
      <c r="DX58" s="131">
        <v>0</v>
      </c>
      <c r="DY58" s="132"/>
      <c r="DZ58" s="132"/>
      <c r="EA58" s="131"/>
      <c r="EB58" s="131"/>
      <c r="EC58" s="130">
        <v>0</v>
      </c>
      <c r="ED58" s="130"/>
      <c r="EE58" s="130"/>
      <c r="EF58" s="130">
        <v>0</v>
      </c>
      <c r="EG58" s="130"/>
      <c r="EH58" s="130"/>
      <c r="EI58" s="130">
        <v>0</v>
      </c>
      <c r="EJ58" s="130"/>
      <c r="EK58" s="130"/>
      <c r="EL58" s="130">
        <v>0</v>
      </c>
      <c r="EM58" s="130"/>
      <c r="EN58" s="130"/>
      <c r="EO58" s="130">
        <v>0</v>
      </c>
      <c r="EP58" s="130"/>
      <c r="EQ58" s="130"/>
      <c r="ER58" s="130">
        <v>0</v>
      </c>
      <c r="ES58" s="130"/>
      <c r="ET58" s="130"/>
      <c r="EU58" s="130">
        <v>0</v>
      </c>
      <c r="EV58" s="130"/>
      <c r="EW58" s="130"/>
      <c r="EX58" s="130">
        <v>0</v>
      </c>
      <c r="EY58" s="130"/>
      <c r="EZ58" s="130"/>
      <c r="FA58" s="130"/>
      <c r="FB58" s="130"/>
      <c r="FC58" s="130"/>
      <c r="FD58" s="130"/>
      <c r="FE58" s="130"/>
      <c r="FF58" s="130"/>
      <c r="FG58" s="130"/>
      <c r="FH58" s="130"/>
      <c r="FI58" s="130"/>
      <c r="FJ58" s="130"/>
      <c r="FK58" s="130"/>
      <c r="FL58" s="130"/>
      <c r="FM58" s="130">
        <v>0</v>
      </c>
      <c r="FN58" s="130"/>
      <c r="FO58" s="130"/>
      <c r="FP58" s="130">
        <v>0</v>
      </c>
      <c r="FQ58" s="130"/>
      <c r="FR58" s="130"/>
      <c r="FS58" s="130">
        <v>0</v>
      </c>
      <c r="FT58" s="130"/>
      <c r="FU58" s="130"/>
      <c r="FV58" s="130">
        <v>0</v>
      </c>
      <c r="FW58" s="130"/>
      <c r="FX58" s="130"/>
      <c r="FY58" s="125">
        <v>0</v>
      </c>
      <c r="FZ58" s="130"/>
      <c r="GA58" s="130"/>
      <c r="GB58" s="130">
        <v>0</v>
      </c>
      <c r="GC58" s="130"/>
      <c r="GD58" s="130"/>
      <c r="GE58" s="130">
        <v>0</v>
      </c>
      <c r="GF58" s="130"/>
      <c r="GG58" s="130"/>
      <c r="GH58" s="130">
        <v>0</v>
      </c>
      <c r="GI58" s="130"/>
      <c r="GJ58" s="130"/>
      <c r="GK58" s="130"/>
      <c r="GL58" s="130"/>
      <c r="GM58" s="130"/>
      <c r="GN58" s="130"/>
      <c r="GO58" s="130"/>
      <c r="GP58" s="130"/>
      <c r="GQ58" s="130"/>
      <c r="GR58" s="130"/>
      <c r="GS58" s="130"/>
      <c r="GT58" s="130"/>
      <c r="GU58" s="10">
        <f t="shared" si="7"/>
        <v>0</v>
      </c>
      <c r="GV58" s="10">
        <f t="shared" si="8"/>
        <v>0</v>
      </c>
      <c r="GW58" s="10">
        <f t="shared" si="9"/>
        <v>0</v>
      </c>
      <c r="GX58" s="10">
        <f t="shared" si="10"/>
        <v>0</v>
      </c>
      <c r="GY58" s="10">
        <f t="shared" si="11"/>
        <v>0</v>
      </c>
      <c r="GZ58" s="10">
        <f t="shared" si="12"/>
        <v>0</v>
      </c>
      <c r="HA58" s="10">
        <f t="shared" si="13"/>
        <v>0</v>
      </c>
      <c r="HB58" s="10">
        <f t="shared" si="14"/>
        <v>0</v>
      </c>
      <c r="HC58" s="10">
        <f t="shared" si="15"/>
        <v>0</v>
      </c>
      <c r="HD58" s="54">
        <f t="shared" si="16"/>
        <v>0</v>
      </c>
      <c r="HE58" s="54">
        <v>2871944.39</v>
      </c>
      <c r="HF58" s="54">
        <v>0</v>
      </c>
      <c r="HG58" s="55"/>
      <c r="HH58" s="55"/>
      <c r="HI58" s="21"/>
    </row>
    <row r="59" spans="1:217" hidden="1">
      <c r="A59" s="15">
        <v>1</v>
      </c>
      <c r="B59" s="16">
        <v>57</v>
      </c>
      <c r="C59" s="11">
        <v>65</v>
      </c>
      <c r="D59" s="12" t="s">
        <v>73</v>
      </c>
      <c r="E59" s="48"/>
      <c r="F59" s="9">
        <f t="shared" si="17"/>
        <v>0</v>
      </c>
      <c r="G59" s="95"/>
      <c r="H59" s="95"/>
      <c r="I59" s="95"/>
      <c r="J59" s="18"/>
      <c r="K59" s="18" t="s">
        <v>2115</v>
      </c>
      <c r="L59" s="9">
        <f t="shared" si="3"/>
        <v>0</v>
      </c>
      <c r="M59" s="9">
        <f t="shared" si="4"/>
        <v>0</v>
      </c>
      <c r="N59" s="18"/>
      <c r="O59" s="18">
        <v>0</v>
      </c>
      <c r="P59" s="18">
        <f t="shared" si="18"/>
        <v>0</v>
      </c>
      <c r="Q59" s="18">
        <f t="shared" si="19"/>
        <v>0</v>
      </c>
      <c r="R59" s="18">
        <v>0</v>
      </c>
      <c r="S59" s="18"/>
      <c r="T59" s="18">
        <f t="shared" si="5"/>
        <v>0</v>
      </c>
      <c r="U59" s="18">
        <f t="shared" si="6"/>
        <v>0</v>
      </c>
      <c r="V59" s="18">
        <f t="shared" si="2"/>
        <v>0</v>
      </c>
      <c r="W59" s="130"/>
      <c r="X59" s="130"/>
      <c r="Y59" s="130">
        <v>0</v>
      </c>
      <c r="Z59" s="130"/>
      <c r="AA59" s="130"/>
      <c r="AB59" s="130">
        <v>0</v>
      </c>
      <c r="AC59" s="130"/>
      <c r="AD59" s="130"/>
      <c r="AE59" s="130">
        <v>0</v>
      </c>
      <c r="AF59" s="130"/>
      <c r="AG59" s="130"/>
      <c r="AH59" s="130">
        <v>0</v>
      </c>
      <c r="AI59" s="130"/>
      <c r="AJ59" s="130"/>
      <c r="AK59" s="130">
        <v>0</v>
      </c>
      <c r="AL59" s="130"/>
      <c r="AM59" s="130"/>
      <c r="AN59" s="130">
        <v>0</v>
      </c>
      <c r="AO59" s="130"/>
      <c r="AP59" s="130"/>
      <c r="AQ59" s="130">
        <v>0</v>
      </c>
      <c r="AR59" s="130"/>
      <c r="AS59" s="130"/>
      <c r="AT59" s="130">
        <v>0</v>
      </c>
      <c r="AU59" s="17"/>
      <c r="AV59" s="17"/>
      <c r="AW59" s="130"/>
      <c r="AX59" s="126"/>
      <c r="AY59" s="17"/>
      <c r="AZ59" s="130"/>
      <c r="BA59" s="126"/>
      <c r="BB59" s="131"/>
      <c r="BC59" s="131"/>
      <c r="BD59" s="128"/>
      <c r="BE59" s="132"/>
      <c r="BF59" s="131"/>
      <c r="BG59" s="132">
        <v>0</v>
      </c>
      <c r="BH59" s="132"/>
      <c r="BI59" s="132">
        <v>0</v>
      </c>
      <c r="BJ59" s="132">
        <v>0</v>
      </c>
      <c r="BK59" s="132"/>
      <c r="BL59" s="132">
        <v>0</v>
      </c>
      <c r="BM59" s="131">
        <v>0</v>
      </c>
      <c r="BN59" s="131"/>
      <c r="BO59" s="131"/>
      <c r="BP59" s="131">
        <v>0</v>
      </c>
      <c r="BQ59" s="131"/>
      <c r="BR59" s="131">
        <v>0</v>
      </c>
      <c r="BS59" s="131">
        <v>0</v>
      </c>
      <c r="BT59" s="131"/>
      <c r="BU59" s="131">
        <v>0</v>
      </c>
      <c r="BV59" s="131">
        <v>0</v>
      </c>
      <c r="BW59" s="131"/>
      <c r="BX59" s="131">
        <v>0</v>
      </c>
      <c r="BY59" s="131">
        <v>0</v>
      </c>
      <c r="BZ59" s="131"/>
      <c r="CA59" s="131">
        <v>0</v>
      </c>
      <c r="CB59" s="131">
        <v>0</v>
      </c>
      <c r="CC59" s="131"/>
      <c r="CD59" s="131">
        <v>0</v>
      </c>
      <c r="CE59" s="131">
        <v>0</v>
      </c>
      <c r="CF59" s="131"/>
      <c r="CG59" s="131"/>
      <c r="CH59" s="131">
        <v>0</v>
      </c>
      <c r="CI59" s="131"/>
      <c r="CJ59" s="131"/>
      <c r="CK59" s="131">
        <v>0</v>
      </c>
      <c r="CL59" s="131"/>
      <c r="CM59" s="131"/>
      <c r="CN59" s="131">
        <v>0</v>
      </c>
      <c r="CO59" s="132"/>
      <c r="CP59" s="132"/>
      <c r="CQ59" s="132">
        <v>0</v>
      </c>
      <c r="CR59" s="132"/>
      <c r="CS59" s="132">
        <v>0</v>
      </c>
      <c r="CT59" s="132">
        <v>0</v>
      </c>
      <c r="CU59" s="131"/>
      <c r="CV59" s="127">
        <v>0</v>
      </c>
      <c r="CW59" s="131">
        <v>0</v>
      </c>
      <c r="CX59" s="131"/>
      <c r="CY59" s="131">
        <v>0</v>
      </c>
      <c r="CZ59" s="131">
        <v>0</v>
      </c>
      <c r="DA59" s="131"/>
      <c r="DB59" s="131">
        <v>0</v>
      </c>
      <c r="DC59" s="131">
        <v>0</v>
      </c>
      <c r="DD59" s="131"/>
      <c r="DE59" s="131">
        <v>0</v>
      </c>
      <c r="DF59" s="131">
        <v>0</v>
      </c>
      <c r="DG59" s="131"/>
      <c r="DH59" s="131">
        <v>0</v>
      </c>
      <c r="DI59" s="131">
        <v>0</v>
      </c>
      <c r="DJ59" s="131"/>
      <c r="DK59" s="131">
        <v>0</v>
      </c>
      <c r="DL59" s="131">
        <v>0</v>
      </c>
      <c r="DM59" s="131"/>
      <c r="DN59" s="131">
        <v>0</v>
      </c>
      <c r="DO59" s="131">
        <v>0</v>
      </c>
      <c r="DP59" s="131"/>
      <c r="DQ59" s="131"/>
      <c r="DR59" s="131">
        <v>0</v>
      </c>
      <c r="DS59" s="131"/>
      <c r="DT59" s="131"/>
      <c r="DU59" s="131">
        <v>0</v>
      </c>
      <c r="DV59" s="131"/>
      <c r="DW59" s="131"/>
      <c r="DX59" s="131">
        <v>0</v>
      </c>
      <c r="DY59" s="132"/>
      <c r="DZ59" s="132"/>
      <c r="EA59" s="131"/>
      <c r="EB59" s="131"/>
      <c r="EC59" s="130">
        <v>0</v>
      </c>
      <c r="ED59" s="130"/>
      <c r="EE59" s="130"/>
      <c r="EF59" s="130">
        <v>0</v>
      </c>
      <c r="EG59" s="130"/>
      <c r="EH59" s="130"/>
      <c r="EI59" s="130">
        <v>0</v>
      </c>
      <c r="EJ59" s="130"/>
      <c r="EK59" s="130"/>
      <c r="EL59" s="130">
        <v>0</v>
      </c>
      <c r="EM59" s="130"/>
      <c r="EN59" s="130"/>
      <c r="EO59" s="130">
        <v>0</v>
      </c>
      <c r="EP59" s="130"/>
      <c r="EQ59" s="130"/>
      <c r="ER59" s="130">
        <v>0</v>
      </c>
      <c r="ES59" s="130"/>
      <c r="ET59" s="130"/>
      <c r="EU59" s="130">
        <v>0</v>
      </c>
      <c r="EV59" s="130"/>
      <c r="EW59" s="130"/>
      <c r="EX59" s="130">
        <v>0</v>
      </c>
      <c r="EY59" s="130"/>
      <c r="EZ59" s="130"/>
      <c r="FA59" s="130"/>
      <c r="FB59" s="130"/>
      <c r="FC59" s="130"/>
      <c r="FD59" s="130"/>
      <c r="FE59" s="130"/>
      <c r="FF59" s="130"/>
      <c r="FG59" s="130"/>
      <c r="FH59" s="130"/>
      <c r="FI59" s="130"/>
      <c r="FJ59" s="130"/>
      <c r="FK59" s="130"/>
      <c r="FL59" s="130"/>
      <c r="FM59" s="130">
        <v>20977.1</v>
      </c>
      <c r="FN59" s="130"/>
      <c r="FO59" s="130"/>
      <c r="FP59" s="130">
        <v>0</v>
      </c>
      <c r="FQ59" s="130"/>
      <c r="FR59" s="130"/>
      <c r="FS59" s="130">
        <v>0</v>
      </c>
      <c r="FT59" s="130"/>
      <c r="FU59" s="130"/>
      <c r="FV59" s="130">
        <v>0</v>
      </c>
      <c r="FW59" s="130"/>
      <c r="FX59" s="130"/>
      <c r="FY59" s="125">
        <v>0</v>
      </c>
      <c r="FZ59" s="130"/>
      <c r="GA59" s="130"/>
      <c r="GB59" s="130">
        <v>0</v>
      </c>
      <c r="GC59" s="130"/>
      <c r="GD59" s="130"/>
      <c r="GE59" s="130">
        <v>0</v>
      </c>
      <c r="GF59" s="130"/>
      <c r="GG59" s="130"/>
      <c r="GH59" s="130">
        <v>0</v>
      </c>
      <c r="GI59" s="130"/>
      <c r="GJ59" s="130"/>
      <c r="GK59" s="130"/>
      <c r="GL59" s="130"/>
      <c r="GM59" s="130"/>
      <c r="GN59" s="130"/>
      <c r="GO59" s="130"/>
      <c r="GP59" s="130"/>
      <c r="GQ59" s="130"/>
      <c r="GR59" s="130"/>
      <c r="GS59" s="130"/>
      <c r="GT59" s="130"/>
      <c r="GU59" s="10">
        <f t="shared" si="7"/>
        <v>0</v>
      </c>
      <c r="GV59" s="10">
        <f t="shared" si="8"/>
        <v>0</v>
      </c>
      <c r="GW59" s="10">
        <f t="shared" si="9"/>
        <v>0</v>
      </c>
      <c r="GX59" s="10">
        <f t="shared" si="10"/>
        <v>0</v>
      </c>
      <c r="GY59" s="10">
        <f t="shared" si="11"/>
        <v>0</v>
      </c>
      <c r="GZ59" s="10">
        <f t="shared" si="12"/>
        <v>0</v>
      </c>
      <c r="HA59" s="10">
        <f t="shared" si="13"/>
        <v>0</v>
      </c>
      <c r="HB59" s="10">
        <f t="shared" si="14"/>
        <v>0</v>
      </c>
      <c r="HC59" s="10">
        <f t="shared" si="15"/>
        <v>20977.1</v>
      </c>
      <c r="HD59" s="54">
        <f t="shared" si="16"/>
        <v>0</v>
      </c>
      <c r="HE59" s="54">
        <v>82080384.429999858</v>
      </c>
      <c r="HF59" s="54">
        <v>255263.52000000005</v>
      </c>
      <c r="HG59" s="55"/>
      <c r="HH59" s="55"/>
      <c r="HI59" s="21"/>
    </row>
    <row r="60" spans="1:217" hidden="1">
      <c r="A60" s="15">
        <v>1</v>
      </c>
      <c r="B60" s="16">
        <v>58</v>
      </c>
      <c r="C60" s="11">
        <v>71</v>
      </c>
      <c r="D60" s="12" t="s">
        <v>74</v>
      </c>
      <c r="E60" s="48"/>
      <c r="F60" s="9">
        <f t="shared" si="17"/>
        <v>0</v>
      </c>
      <c r="G60" s="95"/>
      <c r="H60" s="95"/>
      <c r="I60" s="95"/>
      <c r="J60" s="18"/>
      <c r="K60" s="18" t="s">
        <v>2115</v>
      </c>
      <c r="L60" s="9">
        <f t="shared" si="3"/>
        <v>0</v>
      </c>
      <c r="M60" s="9">
        <f t="shared" si="4"/>
        <v>0</v>
      </c>
      <c r="N60" s="18"/>
      <c r="O60" s="18">
        <v>0</v>
      </c>
      <c r="P60" s="18">
        <f t="shared" si="18"/>
        <v>0</v>
      </c>
      <c r="Q60" s="18">
        <f t="shared" si="19"/>
        <v>0</v>
      </c>
      <c r="R60" s="18">
        <v>0</v>
      </c>
      <c r="S60" s="18"/>
      <c r="T60" s="18">
        <f t="shared" si="5"/>
        <v>0</v>
      </c>
      <c r="U60" s="18">
        <f t="shared" si="6"/>
        <v>0</v>
      </c>
      <c r="V60" s="18">
        <f t="shared" si="2"/>
        <v>0</v>
      </c>
      <c r="W60" s="130"/>
      <c r="X60" s="130"/>
      <c r="Y60" s="130">
        <v>0</v>
      </c>
      <c r="Z60" s="130"/>
      <c r="AA60" s="130"/>
      <c r="AB60" s="130">
        <v>0</v>
      </c>
      <c r="AC60" s="130"/>
      <c r="AD60" s="130"/>
      <c r="AE60" s="130">
        <v>0</v>
      </c>
      <c r="AF60" s="130"/>
      <c r="AG60" s="130"/>
      <c r="AH60" s="130">
        <v>0</v>
      </c>
      <c r="AI60" s="130"/>
      <c r="AJ60" s="130"/>
      <c r="AK60" s="130">
        <v>0</v>
      </c>
      <c r="AL60" s="130"/>
      <c r="AM60" s="130"/>
      <c r="AN60" s="130">
        <v>0</v>
      </c>
      <c r="AO60" s="130"/>
      <c r="AP60" s="130"/>
      <c r="AQ60" s="130">
        <v>0</v>
      </c>
      <c r="AR60" s="130"/>
      <c r="AS60" s="130"/>
      <c r="AT60" s="130">
        <v>0</v>
      </c>
      <c r="AU60" s="17"/>
      <c r="AV60" s="17"/>
      <c r="AW60" s="130"/>
      <c r="AX60" s="126"/>
      <c r="AY60" s="17"/>
      <c r="AZ60" s="130"/>
      <c r="BA60" s="126"/>
      <c r="BB60" s="131"/>
      <c r="BC60" s="131"/>
      <c r="BD60" s="128"/>
      <c r="BE60" s="132"/>
      <c r="BF60" s="131"/>
      <c r="BG60" s="132">
        <v>0</v>
      </c>
      <c r="BH60" s="132"/>
      <c r="BI60" s="132">
        <v>0</v>
      </c>
      <c r="BJ60" s="132">
        <v>0</v>
      </c>
      <c r="BK60" s="132"/>
      <c r="BL60" s="132">
        <v>0</v>
      </c>
      <c r="BM60" s="131">
        <v>0</v>
      </c>
      <c r="BN60" s="131"/>
      <c r="BO60" s="131"/>
      <c r="BP60" s="131">
        <v>0</v>
      </c>
      <c r="BQ60" s="131"/>
      <c r="BR60" s="131">
        <v>0</v>
      </c>
      <c r="BS60" s="131">
        <v>0</v>
      </c>
      <c r="BT60" s="131"/>
      <c r="BU60" s="131">
        <v>0</v>
      </c>
      <c r="BV60" s="131">
        <v>0</v>
      </c>
      <c r="BW60" s="131"/>
      <c r="BX60" s="131">
        <v>0</v>
      </c>
      <c r="BY60" s="131">
        <v>0</v>
      </c>
      <c r="BZ60" s="131"/>
      <c r="CA60" s="131">
        <v>0</v>
      </c>
      <c r="CB60" s="131">
        <v>0</v>
      </c>
      <c r="CC60" s="131"/>
      <c r="CD60" s="131">
        <v>0</v>
      </c>
      <c r="CE60" s="131">
        <v>0</v>
      </c>
      <c r="CF60" s="131"/>
      <c r="CG60" s="131"/>
      <c r="CH60" s="131">
        <v>0</v>
      </c>
      <c r="CI60" s="131"/>
      <c r="CJ60" s="131"/>
      <c r="CK60" s="131">
        <v>0</v>
      </c>
      <c r="CL60" s="131"/>
      <c r="CM60" s="131"/>
      <c r="CN60" s="131">
        <v>0</v>
      </c>
      <c r="CO60" s="132"/>
      <c r="CP60" s="132"/>
      <c r="CQ60" s="132">
        <v>0</v>
      </c>
      <c r="CR60" s="132"/>
      <c r="CS60" s="132">
        <v>0</v>
      </c>
      <c r="CT60" s="132">
        <v>0</v>
      </c>
      <c r="CU60" s="131"/>
      <c r="CV60" s="127">
        <v>0</v>
      </c>
      <c r="CW60" s="131">
        <v>0</v>
      </c>
      <c r="CX60" s="131"/>
      <c r="CY60" s="131">
        <v>0</v>
      </c>
      <c r="CZ60" s="131">
        <v>0</v>
      </c>
      <c r="DA60" s="131"/>
      <c r="DB60" s="131">
        <v>0</v>
      </c>
      <c r="DC60" s="131">
        <v>0</v>
      </c>
      <c r="DD60" s="131"/>
      <c r="DE60" s="131">
        <v>0</v>
      </c>
      <c r="DF60" s="131">
        <v>0</v>
      </c>
      <c r="DG60" s="131"/>
      <c r="DH60" s="131">
        <v>0</v>
      </c>
      <c r="DI60" s="131">
        <v>0</v>
      </c>
      <c r="DJ60" s="131"/>
      <c r="DK60" s="131">
        <v>0</v>
      </c>
      <c r="DL60" s="131">
        <v>0</v>
      </c>
      <c r="DM60" s="131"/>
      <c r="DN60" s="131">
        <v>0</v>
      </c>
      <c r="DO60" s="131">
        <v>0</v>
      </c>
      <c r="DP60" s="131"/>
      <c r="DQ60" s="131"/>
      <c r="DR60" s="131">
        <v>0</v>
      </c>
      <c r="DS60" s="131"/>
      <c r="DT60" s="131"/>
      <c r="DU60" s="131">
        <v>0</v>
      </c>
      <c r="DV60" s="131"/>
      <c r="DW60" s="131"/>
      <c r="DX60" s="131">
        <v>0</v>
      </c>
      <c r="DY60" s="132"/>
      <c r="DZ60" s="132"/>
      <c r="EA60" s="131"/>
      <c r="EB60" s="131"/>
      <c r="EC60" s="130">
        <v>0</v>
      </c>
      <c r="ED60" s="130"/>
      <c r="EE60" s="130"/>
      <c r="EF60" s="130">
        <v>0</v>
      </c>
      <c r="EG60" s="130"/>
      <c r="EH60" s="130"/>
      <c r="EI60" s="130">
        <v>0</v>
      </c>
      <c r="EJ60" s="130"/>
      <c r="EK60" s="130"/>
      <c r="EL60" s="130">
        <v>0</v>
      </c>
      <c r="EM60" s="130"/>
      <c r="EN60" s="130"/>
      <c r="EO60" s="130">
        <v>0</v>
      </c>
      <c r="EP60" s="130"/>
      <c r="EQ60" s="130"/>
      <c r="ER60" s="130">
        <v>0</v>
      </c>
      <c r="ES60" s="130"/>
      <c r="ET60" s="130"/>
      <c r="EU60" s="130">
        <v>0</v>
      </c>
      <c r="EV60" s="130"/>
      <c r="EW60" s="130"/>
      <c r="EX60" s="130">
        <v>0</v>
      </c>
      <c r="EY60" s="130"/>
      <c r="EZ60" s="130"/>
      <c r="FA60" s="130"/>
      <c r="FB60" s="130"/>
      <c r="FC60" s="130"/>
      <c r="FD60" s="130"/>
      <c r="FE60" s="130"/>
      <c r="FF60" s="130"/>
      <c r="FG60" s="130"/>
      <c r="FH60" s="130"/>
      <c r="FI60" s="130"/>
      <c r="FJ60" s="130"/>
      <c r="FK60" s="130"/>
      <c r="FL60" s="130"/>
      <c r="FM60" s="130">
        <v>0</v>
      </c>
      <c r="FN60" s="130"/>
      <c r="FO60" s="130"/>
      <c r="FP60" s="130">
        <v>0</v>
      </c>
      <c r="FQ60" s="130"/>
      <c r="FR60" s="130"/>
      <c r="FS60" s="130">
        <v>0</v>
      </c>
      <c r="FT60" s="130"/>
      <c r="FU60" s="130"/>
      <c r="FV60" s="130">
        <v>0</v>
      </c>
      <c r="FW60" s="130"/>
      <c r="FX60" s="130"/>
      <c r="FY60" s="125">
        <v>0</v>
      </c>
      <c r="FZ60" s="130"/>
      <c r="GA60" s="130"/>
      <c r="GB60" s="130">
        <v>0</v>
      </c>
      <c r="GC60" s="130"/>
      <c r="GD60" s="130"/>
      <c r="GE60" s="130">
        <v>0</v>
      </c>
      <c r="GF60" s="130"/>
      <c r="GG60" s="130"/>
      <c r="GH60" s="130">
        <v>0</v>
      </c>
      <c r="GI60" s="130"/>
      <c r="GJ60" s="130"/>
      <c r="GK60" s="130"/>
      <c r="GL60" s="130"/>
      <c r="GM60" s="130"/>
      <c r="GN60" s="130"/>
      <c r="GO60" s="130"/>
      <c r="GP60" s="130"/>
      <c r="GQ60" s="130"/>
      <c r="GR60" s="130"/>
      <c r="GS60" s="130"/>
      <c r="GT60" s="130"/>
      <c r="GU60" s="10">
        <f t="shared" si="7"/>
        <v>0</v>
      </c>
      <c r="GV60" s="10">
        <f t="shared" si="8"/>
        <v>0</v>
      </c>
      <c r="GW60" s="10">
        <f t="shared" si="9"/>
        <v>0</v>
      </c>
      <c r="GX60" s="10">
        <f t="shared" si="10"/>
        <v>0</v>
      </c>
      <c r="GY60" s="10">
        <f t="shared" si="11"/>
        <v>0</v>
      </c>
      <c r="GZ60" s="10">
        <f t="shared" si="12"/>
        <v>0</v>
      </c>
      <c r="HA60" s="10">
        <f t="shared" si="13"/>
        <v>0</v>
      </c>
      <c r="HB60" s="10">
        <f t="shared" si="14"/>
        <v>0</v>
      </c>
      <c r="HC60" s="10">
        <f t="shared" si="15"/>
        <v>0</v>
      </c>
      <c r="HD60" s="54">
        <f t="shared" si="16"/>
        <v>0</v>
      </c>
      <c r="HE60" s="54">
        <v>34969418.319999985</v>
      </c>
      <c r="HF60" s="54">
        <v>56060.65</v>
      </c>
      <c r="HG60" s="55"/>
      <c r="HH60" s="55"/>
      <c r="HI60" s="21"/>
    </row>
    <row r="61" spans="1:217" hidden="1">
      <c r="A61" s="15">
        <v>1</v>
      </c>
      <c r="B61" s="16">
        <v>59</v>
      </c>
      <c r="C61" s="11">
        <v>37</v>
      </c>
      <c r="D61" s="12" t="s">
        <v>75</v>
      </c>
      <c r="E61" s="48"/>
      <c r="F61" s="9">
        <f t="shared" si="17"/>
        <v>0</v>
      </c>
      <c r="G61" s="95"/>
      <c r="H61" s="95"/>
      <c r="I61" s="95"/>
      <c r="J61" s="18"/>
      <c r="K61" s="18" t="s">
        <v>2115</v>
      </c>
      <c r="L61" s="9">
        <f t="shared" si="3"/>
        <v>0</v>
      </c>
      <c r="M61" s="9">
        <f t="shared" si="4"/>
        <v>0</v>
      </c>
      <c r="N61" s="18"/>
      <c r="O61" s="18">
        <v>0</v>
      </c>
      <c r="P61" s="18">
        <f t="shared" si="18"/>
        <v>0</v>
      </c>
      <c r="Q61" s="18">
        <f t="shared" si="19"/>
        <v>0</v>
      </c>
      <c r="R61" s="18">
        <v>0</v>
      </c>
      <c r="S61" s="18"/>
      <c r="T61" s="18">
        <f t="shared" si="5"/>
        <v>0</v>
      </c>
      <c r="U61" s="18">
        <f t="shared" si="6"/>
        <v>0</v>
      </c>
      <c r="V61" s="18">
        <f t="shared" si="2"/>
        <v>0</v>
      </c>
      <c r="W61" s="130"/>
      <c r="X61" s="130"/>
      <c r="Y61" s="130">
        <v>0</v>
      </c>
      <c r="Z61" s="130"/>
      <c r="AA61" s="130"/>
      <c r="AB61" s="130">
        <v>0</v>
      </c>
      <c r="AC61" s="130"/>
      <c r="AD61" s="130"/>
      <c r="AE61" s="130">
        <v>0</v>
      </c>
      <c r="AF61" s="130"/>
      <c r="AG61" s="130"/>
      <c r="AH61" s="130">
        <v>0</v>
      </c>
      <c r="AI61" s="130"/>
      <c r="AJ61" s="130"/>
      <c r="AK61" s="130">
        <v>0</v>
      </c>
      <c r="AL61" s="130"/>
      <c r="AM61" s="130"/>
      <c r="AN61" s="130">
        <v>0</v>
      </c>
      <c r="AO61" s="130"/>
      <c r="AP61" s="130"/>
      <c r="AQ61" s="130">
        <v>0</v>
      </c>
      <c r="AR61" s="130"/>
      <c r="AS61" s="130"/>
      <c r="AT61" s="130">
        <v>0</v>
      </c>
      <c r="AU61" s="17"/>
      <c r="AV61" s="17"/>
      <c r="AW61" s="130"/>
      <c r="AX61" s="126"/>
      <c r="AY61" s="17"/>
      <c r="AZ61" s="130"/>
      <c r="BA61" s="126"/>
      <c r="BB61" s="131"/>
      <c r="BC61" s="131"/>
      <c r="BD61" s="128"/>
      <c r="BE61" s="132"/>
      <c r="BF61" s="131"/>
      <c r="BG61" s="132">
        <v>0</v>
      </c>
      <c r="BH61" s="132"/>
      <c r="BI61" s="132">
        <v>0</v>
      </c>
      <c r="BJ61" s="132">
        <v>0</v>
      </c>
      <c r="BK61" s="132"/>
      <c r="BL61" s="132">
        <v>0</v>
      </c>
      <c r="BM61" s="131">
        <v>0</v>
      </c>
      <c r="BN61" s="131"/>
      <c r="BO61" s="131"/>
      <c r="BP61" s="131">
        <v>0</v>
      </c>
      <c r="BQ61" s="131"/>
      <c r="BR61" s="131">
        <v>0</v>
      </c>
      <c r="BS61" s="131">
        <v>0</v>
      </c>
      <c r="BT61" s="131"/>
      <c r="BU61" s="131">
        <v>0</v>
      </c>
      <c r="BV61" s="131">
        <v>0</v>
      </c>
      <c r="BW61" s="131"/>
      <c r="BX61" s="131">
        <v>0</v>
      </c>
      <c r="BY61" s="131">
        <v>0</v>
      </c>
      <c r="BZ61" s="131"/>
      <c r="CA61" s="131">
        <v>0</v>
      </c>
      <c r="CB61" s="131">
        <v>0</v>
      </c>
      <c r="CC61" s="131"/>
      <c r="CD61" s="131">
        <v>0</v>
      </c>
      <c r="CE61" s="131">
        <v>0</v>
      </c>
      <c r="CF61" s="131"/>
      <c r="CG61" s="131"/>
      <c r="CH61" s="131">
        <v>0</v>
      </c>
      <c r="CI61" s="131"/>
      <c r="CJ61" s="131"/>
      <c r="CK61" s="131">
        <v>0</v>
      </c>
      <c r="CL61" s="131"/>
      <c r="CM61" s="131"/>
      <c r="CN61" s="131">
        <v>0</v>
      </c>
      <c r="CO61" s="132"/>
      <c r="CP61" s="132"/>
      <c r="CQ61" s="132">
        <v>0</v>
      </c>
      <c r="CR61" s="132"/>
      <c r="CS61" s="132">
        <v>0</v>
      </c>
      <c r="CT61" s="132">
        <v>0</v>
      </c>
      <c r="CU61" s="131"/>
      <c r="CV61" s="127">
        <v>0</v>
      </c>
      <c r="CW61" s="131">
        <v>0</v>
      </c>
      <c r="CX61" s="131"/>
      <c r="CY61" s="131">
        <v>0</v>
      </c>
      <c r="CZ61" s="131">
        <v>0</v>
      </c>
      <c r="DA61" s="131"/>
      <c r="DB61" s="131">
        <v>0</v>
      </c>
      <c r="DC61" s="131">
        <v>0</v>
      </c>
      <c r="DD61" s="131"/>
      <c r="DE61" s="131">
        <v>0</v>
      </c>
      <c r="DF61" s="131">
        <v>0</v>
      </c>
      <c r="DG61" s="131"/>
      <c r="DH61" s="131">
        <v>0</v>
      </c>
      <c r="DI61" s="131">
        <v>0</v>
      </c>
      <c r="DJ61" s="131"/>
      <c r="DK61" s="131">
        <v>0</v>
      </c>
      <c r="DL61" s="131">
        <v>0</v>
      </c>
      <c r="DM61" s="131"/>
      <c r="DN61" s="131">
        <v>0</v>
      </c>
      <c r="DO61" s="131">
        <v>0</v>
      </c>
      <c r="DP61" s="131"/>
      <c r="DQ61" s="131"/>
      <c r="DR61" s="131">
        <v>0</v>
      </c>
      <c r="DS61" s="131"/>
      <c r="DT61" s="131"/>
      <c r="DU61" s="131">
        <v>0</v>
      </c>
      <c r="DV61" s="131"/>
      <c r="DW61" s="131"/>
      <c r="DX61" s="131">
        <v>0</v>
      </c>
      <c r="DY61" s="132"/>
      <c r="DZ61" s="132"/>
      <c r="EA61" s="131"/>
      <c r="EB61" s="131"/>
      <c r="EC61" s="130">
        <v>0</v>
      </c>
      <c r="ED61" s="130"/>
      <c r="EE61" s="130"/>
      <c r="EF61" s="130">
        <v>0</v>
      </c>
      <c r="EG61" s="130"/>
      <c r="EH61" s="130"/>
      <c r="EI61" s="130">
        <v>0</v>
      </c>
      <c r="EJ61" s="130"/>
      <c r="EK61" s="130"/>
      <c r="EL61" s="130">
        <v>0</v>
      </c>
      <c r="EM61" s="130"/>
      <c r="EN61" s="130"/>
      <c r="EO61" s="130">
        <v>0</v>
      </c>
      <c r="EP61" s="130"/>
      <c r="EQ61" s="130"/>
      <c r="ER61" s="130">
        <v>0</v>
      </c>
      <c r="ES61" s="130"/>
      <c r="ET61" s="130"/>
      <c r="EU61" s="130">
        <v>0</v>
      </c>
      <c r="EV61" s="130"/>
      <c r="EW61" s="130"/>
      <c r="EX61" s="130">
        <v>0</v>
      </c>
      <c r="EY61" s="130"/>
      <c r="EZ61" s="130"/>
      <c r="FA61" s="130"/>
      <c r="FB61" s="130"/>
      <c r="FC61" s="130"/>
      <c r="FD61" s="130"/>
      <c r="FE61" s="130"/>
      <c r="FF61" s="130"/>
      <c r="FG61" s="130"/>
      <c r="FH61" s="130"/>
      <c r="FI61" s="130"/>
      <c r="FJ61" s="130"/>
      <c r="FK61" s="130"/>
      <c r="FL61" s="130"/>
      <c r="FM61" s="130">
        <v>0</v>
      </c>
      <c r="FN61" s="130"/>
      <c r="FO61" s="130"/>
      <c r="FP61" s="130">
        <v>0</v>
      </c>
      <c r="FQ61" s="130"/>
      <c r="FR61" s="130"/>
      <c r="FS61" s="130">
        <v>0</v>
      </c>
      <c r="FT61" s="130"/>
      <c r="FU61" s="130"/>
      <c r="FV61" s="130">
        <v>0</v>
      </c>
      <c r="FW61" s="130"/>
      <c r="FX61" s="130"/>
      <c r="FY61" s="125">
        <v>0</v>
      </c>
      <c r="FZ61" s="130"/>
      <c r="GA61" s="130"/>
      <c r="GB61" s="130">
        <v>0</v>
      </c>
      <c r="GC61" s="130"/>
      <c r="GD61" s="130"/>
      <c r="GE61" s="130">
        <v>0</v>
      </c>
      <c r="GF61" s="130"/>
      <c r="GG61" s="130"/>
      <c r="GH61" s="130">
        <v>0</v>
      </c>
      <c r="GI61" s="130"/>
      <c r="GJ61" s="130"/>
      <c r="GK61" s="130"/>
      <c r="GL61" s="130"/>
      <c r="GM61" s="130"/>
      <c r="GN61" s="130"/>
      <c r="GO61" s="130"/>
      <c r="GP61" s="130"/>
      <c r="GQ61" s="130"/>
      <c r="GR61" s="130"/>
      <c r="GS61" s="130"/>
      <c r="GT61" s="130"/>
      <c r="GU61" s="10">
        <f t="shared" si="7"/>
        <v>0</v>
      </c>
      <c r="GV61" s="10">
        <f t="shared" si="8"/>
        <v>0</v>
      </c>
      <c r="GW61" s="10">
        <f t="shared" si="9"/>
        <v>0</v>
      </c>
      <c r="GX61" s="10">
        <f t="shared" si="10"/>
        <v>0</v>
      </c>
      <c r="GY61" s="10">
        <f t="shared" si="11"/>
        <v>0</v>
      </c>
      <c r="GZ61" s="10">
        <f t="shared" si="12"/>
        <v>0</v>
      </c>
      <c r="HA61" s="10">
        <f t="shared" si="13"/>
        <v>0</v>
      </c>
      <c r="HB61" s="10">
        <f t="shared" si="14"/>
        <v>0</v>
      </c>
      <c r="HC61" s="10">
        <f t="shared" si="15"/>
        <v>0</v>
      </c>
      <c r="HD61" s="54">
        <f t="shared" si="16"/>
        <v>0</v>
      </c>
      <c r="HE61" s="54">
        <v>19637596.690000005</v>
      </c>
      <c r="HF61" s="54">
        <v>224501.19000000003</v>
      </c>
      <c r="HG61" s="55"/>
      <c r="HH61" s="55"/>
      <c r="HI61" s="21"/>
    </row>
    <row r="62" spans="1:217" hidden="1">
      <c r="A62" s="15">
        <v>1</v>
      </c>
      <c r="B62" s="16">
        <v>60</v>
      </c>
      <c r="C62" s="11">
        <v>34</v>
      </c>
      <c r="D62" s="12" t="s">
        <v>76</v>
      </c>
      <c r="E62" s="48"/>
      <c r="F62" s="9">
        <f t="shared" si="17"/>
        <v>0</v>
      </c>
      <c r="G62" s="95"/>
      <c r="H62" s="95"/>
      <c r="I62" s="95"/>
      <c r="J62" s="18"/>
      <c r="K62" s="18" t="s">
        <v>2115</v>
      </c>
      <c r="L62" s="9">
        <f t="shared" si="3"/>
        <v>0</v>
      </c>
      <c r="M62" s="9">
        <f t="shared" si="4"/>
        <v>0</v>
      </c>
      <c r="N62" s="18"/>
      <c r="O62" s="18">
        <v>0</v>
      </c>
      <c r="P62" s="18">
        <f t="shared" si="18"/>
        <v>0</v>
      </c>
      <c r="Q62" s="18">
        <f t="shared" si="19"/>
        <v>0</v>
      </c>
      <c r="R62" s="18">
        <v>0</v>
      </c>
      <c r="S62" s="18"/>
      <c r="T62" s="18">
        <f t="shared" si="5"/>
        <v>0</v>
      </c>
      <c r="U62" s="18">
        <f t="shared" si="6"/>
        <v>0</v>
      </c>
      <c r="V62" s="18">
        <f t="shared" si="2"/>
        <v>0</v>
      </c>
      <c r="W62" s="130"/>
      <c r="X62" s="130"/>
      <c r="Y62" s="130">
        <v>0</v>
      </c>
      <c r="Z62" s="130"/>
      <c r="AA62" s="130"/>
      <c r="AB62" s="130">
        <v>0</v>
      </c>
      <c r="AC62" s="130"/>
      <c r="AD62" s="130"/>
      <c r="AE62" s="130">
        <v>0</v>
      </c>
      <c r="AF62" s="130"/>
      <c r="AG62" s="130"/>
      <c r="AH62" s="130">
        <v>0</v>
      </c>
      <c r="AI62" s="130"/>
      <c r="AJ62" s="130"/>
      <c r="AK62" s="130">
        <v>0</v>
      </c>
      <c r="AL62" s="130"/>
      <c r="AM62" s="130"/>
      <c r="AN62" s="130">
        <v>0</v>
      </c>
      <c r="AO62" s="130"/>
      <c r="AP62" s="130"/>
      <c r="AQ62" s="130">
        <v>0</v>
      </c>
      <c r="AR62" s="130"/>
      <c r="AS62" s="130"/>
      <c r="AT62" s="130">
        <v>0</v>
      </c>
      <c r="AU62" s="17"/>
      <c r="AV62" s="17"/>
      <c r="AW62" s="130"/>
      <c r="AX62" s="126"/>
      <c r="AY62" s="17"/>
      <c r="AZ62" s="130"/>
      <c r="BA62" s="126"/>
      <c r="BB62" s="131"/>
      <c r="BC62" s="131"/>
      <c r="BD62" s="128"/>
      <c r="BE62" s="132"/>
      <c r="BF62" s="131"/>
      <c r="BG62" s="132">
        <v>0</v>
      </c>
      <c r="BH62" s="132"/>
      <c r="BI62" s="132">
        <v>0</v>
      </c>
      <c r="BJ62" s="132">
        <v>0</v>
      </c>
      <c r="BK62" s="132"/>
      <c r="BL62" s="132">
        <v>0</v>
      </c>
      <c r="BM62" s="131">
        <v>0</v>
      </c>
      <c r="BN62" s="131"/>
      <c r="BO62" s="131"/>
      <c r="BP62" s="131">
        <v>0</v>
      </c>
      <c r="BQ62" s="131"/>
      <c r="BR62" s="131">
        <v>0</v>
      </c>
      <c r="BS62" s="131">
        <v>0</v>
      </c>
      <c r="BT62" s="131"/>
      <c r="BU62" s="131">
        <v>0</v>
      </c>
      <c r="BV62" s="131">
        <v>0</v>
      </c>
      <c r="BW62" s="131"/>
      <c r="BX62" s="131">
        <v>0</v>
      </c>
      <c r="BY62" s="131">
        <v>0</v>
      </c>
      <c r="BZ62" s="131"/>
      <c r="CA62" s="131">
        <v>0</v>
      </c>
      <c r="CB62" s="131">
        <v>0</v>
      </c>
      <c r="CC62" s="131"/>
      <c r="CD62" s="131">
        <v>0</v>
      </c>
      <c r="CE62" s="131">
        <v>0</v>
      </c>
      <c r="CF62" s="131"/>
      <c r="CG62" s="131"/>
      <c r="CH62" s="131">
        <v>0</v>
      </c>
      <c r="CI62" s="131"/>
      <c r="CJ62" s="131"/>
      <c r="CK62" s="131">
        <v>0</v>
      </c>
      <c r="CL62" s="131"/>
      <c r="CM62" s="131"/>
      <c r="CN62" s="131">
        <v>0</v>
      </c>
      <c r="CO62" s="132"/>
      <c r="CP62" s="132"/>
      <c r="CQ62" s="132">
        <v>0</v>
      </c>
      <c r="CR62" s="132"/>
      <c r="CS62" s="132">
        <v>0</v>
      </c>
      <c r="CT62" s="132">
        <v>0</v>
      </c>
      <c r="CU62" s="131"/>
      <c r="CV62" s="127">
        <v>0</v>
      </c>
      <c r="CW62" s="131">
        <v>0</v>
      </c>
      <c r="CX62" s="131"/>
      <c r="CY62" s="131">
        <v>0</v>
      </c>
      <c r="CZ62" s="131">
        <v>0</v>
      </c>
      <c r="DA62" s="131"/>
      <c r="DB62" s="131">
        <v>0</v>
      </c>
      <c r="DC62" s="131">
        <v>0</v>
      </c>
      <c r="DD62" s="131"/>
      <c r="DE62" s="131">
        <v>0</v>
      </c>
      <c r="DF62" s="131">
        <v>0</v>
      </c>
      <c r="DG62" s="131"/>
      <c r="DH62" s="131">
        <v>0</v>
      </c>
      <c r="DI62" s="131">
        <v>0</v>
      </c>
      <c r="DJ62" s="131"/>
      <c r="DK62" s="131">
        <v>0</v>
      </c>
      <c r="DL62" s="131">
        <v>0</v>
      </c>
      <c r="DM62" s="131"/>
      <c r="DN62" s="131">
        <v>0</v>
      </c>
      <c r="DO62" s="131">
        <v>0</v>
      </c>
      <c r="DP62" s="131"/>
      <c r="DQ62" s="131"/>
      <c r="DR62" s="131">
        <v>0</v>
      </c>
      <c r="DS62" s="131"/>
      <c r="DT62" s="131"/>
      <c r="DU62" s="131">
        <v>0</v>
      </c>
      <c r="DV62" s="131"/>
      <c r="DW62" s="131"/>
      <c r="DX62" s="131">
        <v>0</v>
      </c>
      <c r="DY62" s="132"/>
      <c r="DZ62" s="132"/>
      <c r="EA62" s="131"/>
      <c r="EB62" s="131"/>
      <c r="EC62" s="130">
        <v>0</v>
      </c>
      <c r="ED62" s="130"/>
      <c r="EE62" s="130"/>
      <c r="EF62" s="130">
        <v>0</v>
      </c>
      <c r="EG62" s="130"/>
      <c r="EH62" s="130"/>
      <c r="EI62" s="130">
        <v>0</v>
      </c>
      <c r="EJ62" s="130"/>
      <c r="EK62" s="130"/>
      <c r="EL62" s="130">
        <v>0</v>
      </c>
      <c r="EM62" s="130"/>
      <c r="EN62" s="130"/>
      <c r="EO62" s="130">
        <v>0</v>
      </c>
      <c r="EP62" s="130"/>
      <c r="EQ62" s="130"/>
      <c r="ER62" s="130">
        <v>0</v>
      </c>
      <c r="ES62" s="130"/>
      <c r="ET62" s="130"/>
      <c r="EU62" s="130">
        <v>0</v>
      </c>
      <c r="EV62" s="130"/>
      <c r="EW62" s="130"/>
      <c r="EX62" s="130">
        <v>0</v>
      </c>
      <c r="EY62" s="130"/>
      <c r="EZ62" s="130"/>
      <c r="FA62" s="130"/>
      <c r="FB62" s="130"/>
      <c r="FC62" s="130"/>
      <c r="FD62" s="130"/>
      <c r="FE62" s="130"/>
      <c r="FF62" s="130"/>
      <c r="FG62" s="130"/>
      <c r="FH62" s="130"/>
      <c r="FI62" s="130"/>
      <c r="FJ62" s="130"/>
      <c r="FK62" s="130"/>
      <c r="FL62" s="130"/>
      <c r="FM62" s="130">
        <v>0</v>
      </c>
      <c r="FN62" s="130"/>
      <c r="FO62" s="130"/>
      <c r="FP62" s="130">
        <v>0</v>
      </c>
      <c r="FQ62" s="130"/>
      <c r="FR62" s="130"/>
      <c r="FS62" s="130">
        <v>0</v>
      </c>
      <c r="FT62" s="130"/>
      <c r="FU62" s="130"/>
      <c r="FV62" s="130">
        <v>0</v>
      </c>
      <c r="FW62" s="130"/>
      <c r="FX62" s="130"/>
      <c r="FY62" s="125">
        <v>0</v>
      </c>
      <c r="FZ62" s="130"/>
      <c r="GA62" s="130"/>
      <c r="GB62" s="130">
        <v>0</v>
      </c>
      <c r="GC62" s="130"/>
      <c r="GD62" s="130"/>
      <c r="GE62" s="130">
        <v>0</v>
      </c>
      <c r="GF62" s="130"/>
      <c r="GG62" s="130"/>
      <c r="GH62" s="130">
        <v>0</v>
      </c>
      <c r="GI62" s="130"/>
      <c r="GJ62" s="130"/>
      <c r="GK62" s="130"/>
      <c r="GL62" s="130"/>
      <c r="GM62" s="130"/>
      <c r="GN62" s="130"/>
      <c r="GO62" s="130"/>
      <c r="GP62" s="130"/>
      <c r="GQ62" s="130"/>
      <c r="GR62" s="130"/>
      <c r="GS62" s="130"/>
      <c r="GT62" s="130"/>
      <c r="GU62" s="10">
        <f t="shared" si="7"/>
        <v>0</v>
      </c>
      <c r="GV62" s="10">
        <f t="shared" si="8"/>
        <v>0</v>
      </c>
      <c r="GW62" s="10">
        <f t="shared" si="9"/>
        <v>0</v>
      </c>
      <c r="GX62" s="10">
        <f t="shared" si="10"/>
        <v>0</v>
      </c>
      <c r="GY62" s="10">
        <f t="shared" si="11"/>
        <v>0</v>
      </c>
      <c r="GZ62" s="10">
        <f t="shared" si="12"/>
        <v>0</v>
      </c>
      <c r="HA62" s="10">
        <f t="shared" si="13"/>
        <v>0</v>
      </c>
      <c r="HB62" s="10">
        <f t="shared" si="14"/>
        <v>0</v>
      </c>
      <c r="HC62" s="10">
        <f t="shared" si="15"/>
        <v>0</v>
      </c>
      <c r="HD62" s="54">
        <f t="shared" si="16"/>
        <v>0</v>
      </c>
      <c r="HE62" s="54">
        <v>89480302.080000117</v>
      </c>
      <c r="HF62" s="54">
        <v>1196939.7300000004</v>
      </c>
      <c r="HG62" s="55"/>
      <c r="HH62" s="55"/>
      <c r="HI62" s="21"/>
    </row>
    <row r="63" spans="1:217" hidden="1">
      <c r="A63" s="15">
        <v>1</v>
      </c>
      <c r="B63" s="16">
        <v>61</v>
      </c>
      <c r="C63" s="11">
        <v>41</v>
      </c>
      <c r="D63" s="12" t="s">
        <v>77</v>
      </c>
      <c r="E63" s="48"/>
      <c r="F63" s="9">
        <f t="shared" si="17"/>
        <v>0</v>
      </c>
      <c r="G63" s="95"/>
      <c r="H63" s="95"/>
      <c r="I63" s="95"/>
      <c r="J63" s="18"/>
      <c r="K63" s="18" t="s">
        <v>2115</v>
      </c>
      <c r="L63" s="9">
        <f t="shared" si="3"/>
        <v>0</v>
      </c>
      <c r="M63" s="9">
        <f t="shared" si="4"/>
        <v>0</v>
      </c>
      <c r="N63" s="18"/>
      <c r="O63" s="18">
        <v>0</v>
      </c>
      <c r="P63" s="18">
        <f t="shared" si="18"/>
        <v>0</v>
      </c>
      <c r="Q63" s="18">
        <f t="shared" si="19"/>
        <v>0</v>
      </c>
      <c r="R63" s="18">
        <v>0</v>
      </c>
      <c r="S63" s="18"/>
      <c r="T63" s="18">
        <f t="shared" si="5"/>
        <v>0</v>
      </c>
      <c r="U63" s="18">
        <f t="shared" si="6"/>
        <v>0</v>
      </c>
      <c r="V63" s="18">
        <f t="shared" si="2"/>
        <v>0</v>
      </c>
      <c r="W63" s="130"/>
      <c r="X63" s="130"/>
      <c r="Y63" s="130">
        <v>0</v>
      </c>
      <c r="Z63" s="130"/>
      <c r="AA63" s="130"/>
      <c r="AB63" s="130">
        <v>0</v>
      </c>
      <c r="AC63" s="130"/>
      <c r="AD63" s="130"/>
      <c r="AE63" s="130">
        <v>0</v>
      </c>
      <c r="AF63" s="130"/>
      <c r="AG63" s="130"/>
      <c r="AH63" s="130">
        <v>0</v>
      </c>
      <c r="AI63" s="130"/>
      <c r="AJ63" s="130"/>
      <c r="AK63" s="130">
        <v>0</v>
      </c>
      <c r="AL63" s="130"/>
      <c r="AM63" s="130"/>
      <c r="AN63" s="130">
        <v>0</v>
      </c>
      <c r="AO63" s="130"/>
      <c r="AP63" s="130"/>
      <c r="AQ63" s="130">
        <v>0</v>
      </c>
      <c r="AR63" s="130"/>
      <c r="AS63" s="130"/>
      <c r="AT63" s="130">
        <v>0</v>
      </c>
      <c r="AU63" s="17"/>
      <c r="AV63" s="17"/>
      <c r="AW63" s="130"/>
      <c r="AX63" s="126"/>
      <c r="AY63" s="17"/>
      <c r="AZ63" s="130"/>
      <c r="BA63" s="126"/>
      <c r="BB63" s="131"/>
      <c r="BC63" s="131"/>
      <c r="BD63" s="128"/>
      <c r="BE63" s="132"/>
      <c r="BF63" s="131"/>
      <c r="BG63" s="132">
        <v>0</v>
      </c>
      <c r="BH63" s="132"/>
      <c r="BI63" s="132">
        <v>0</v>
      </c>
      <c r="BJ63" s="132">
        <v>0</v>
      </c>
      <c r="BK63" s="132"/>
      <c r="BL63" s="132">
        <v>0</v>
      </c>
      <c r="BM63" s="131">
        <v>0</v>
      </c>
      <c r="BN63" s="131"/>
      <c r="BO63" s="131"/>
      <c r="BP63" s="131">
        <v>0</v>
      </c>
      <c r="BQ63" s="131"/>
      <c r="BR63" s="131">
        <v>0</v>
      </c>
      <c r="BS63" s="131">
        <v>0</v>
      </c>
      <c r="BT63" s="131"/>
      <c r="BU63" s="131">
        <v>0</v>
      </c>
      <c r="BV63" s="131">
        <v>0</v>
      </c>
      <c r="BW63" s="131"/>
      <c r="BX63" s="131">
        <v>0</v>
      </c>
      <c r="BY63" s="131">
        <v>0</v>
      </c>
      <c r="BZ63" s="131"/>
      <c r="CA63" s="131">
        <v>0</v>
      </c>
      <c r="CB63" s="131">
        <v>0</v>
      </c>
      <c r="CC63" s="131"/>
      <c r="CD63" s="131">
        <v>0</v>
      </c>
      <c r="CE63" s="131">
        <v>0</v>
      </c>
      <c r="CF63" s="131"/>
      <c r="CG63" s="131"/>
      <c r="CH63" s="131">
        <v>0</v>
      </c>
      <c r="CI63" s="131"/>
      <c r="CJ63" s="131"/>
      <c r="CK63" s="131">
        <v>0</v>
      </c>
      <c r="CL63" s="131"/>
      <c r="CM63" s="131"/>
      <c r="CN63" s="131">
        <v>0</v>
      </c>
      <c r="CO63" s="132"/>
      <c r="CP63" s="132"/>
      <c r="CQ63" s="132">
        <v>0</v>
      </c>
      <c r="CR63" s="132"/>
      <c r="CS63" s="132">
        <v>0</v>
      </c>
      <c r="CT63" s="132">
        <v>0</v>
      </c>
      <c r="CU63" s="131"/>
      <c r="CV63" s="127">
        <v>0</v>
      </c>
      <c r="CW63" s="131">
        <v>0</v>
      </c>
      <c r="CX63" s="131"/>
      <c r="CY63" s="131">
        <v>0</v>
      </c>
      <c r="CZ63" s="131">
        <v>0</v>
      </c>
      <c r="DA63" s="131"/>
      <c r="DB63" s="131">
        <v>0</v>
      </c>
      <c r="DC63" s="131">
        <v>0</v>
      </c>
      <c r="DD63" s="131"/>
      <c r="DE63" s="131">
        <v>0</v>
      </c>
      <c r="DF63" s="131">
        <v>0</v>
      </c>
      <c r="DG63" s="131"/>
      <c r="DH63" s="131">
        <v>0</v>
      </c>
      <c r="DI63" s="131">
        <v>0</v>
      </c>
      <c r="DJ63" s="131"/>
      <c r="DK63" s="131">
        <v>0</v>
      </c>
      <c r="DL63" s="131">
        <v>0</v>
      </c>
      <c r="DM63" s="131"/>
      <c r="DN63" s="131">
        <v>0</v>
      </c>
      <c r="DO63" s="131">
        <v>0</v>
      </c>
      <c r="DP63" s="131"/>
      <c r="DQ63" s="131"/>
      <c r="DR63" s="131">
        <v>0</v>
      </c>
      <c r="DS63" s="131"/>
      <c r="DT63" s="131"/>
      <c r="DU63" s="131">
        <v>0</v>
      </c>
      <c r="DV63" s="131"/>
      <c r="DW63" s="131"/>
      <c r="DX63" s="131">
        <v>0</v>
      </c>
      <c r="DY63" s="132"/>
      <c r="DZ63" s="132"/>
      <c r="EA63" s="131"/>
      <c r="EB63" s="131"/>
      <c r="EC63" s="130">
        <v>0</v>
      </c>
      <c r="ED63" s="130"/>
      <c r="EE63" s="130"/>
      <c r="EF63" s="130">
        <v>0</v>
      </c>
      <c r="EG63" s="130"/>
      <c r="EH63" s="130"/>
      <c r="EI63" s="130">
        <v>0</v>
      </c>
      <c r="EJ63" s="130"/>
      <c r="EK63" s="130"/>
      <c r="EL63" s="130">
        <v>0</v>
      </c>
      <c r="EM63" s="130"/>
      <c r="EN63" s="130"/>
      <c r="EO63" s="130">
        <v>0</v>
      </c>
      <c r="EP63" s="130"/>
      <c r="EQ63" s="130"/>
      <c r="ER63" s="130">
        <v>0</v>
      </c>
      <c r="ES63" s="130"/>
      <c r="ET63" s="130"/>
      <c r="EU63" s="130">
        <v>0</v>
      </c>
      <c r="EV63" s="130"/>
      <c r="EW63" s="130"/>
      <c r="EX63" s="130">
        <v>0</v>
      </c>
      <c r="EY63" s="130"/>
      <c r="EZ63" s="130"/>
      <c r="FA63" s="130"/>
      <c r="FB63" s="130"/>
      <c r="FC63" s="130"/>
      <c r="FD63" s="130"/>
      <c r="FE63" s="130"/>
      <c r="FF63" s="130"/>
      <c r="FG63" s="130"/>
      <c r="FH63" s="130"/>
      <c r="FI63" s="130"/>
      <c r="FJ63" s="130"/>
      <c r="FK63" s="130"/>
      <c r="FL63" s="130"/>
      <c r="FM63" s="130">
        <v>0</v>
      </c>
      <c r="FN63" s="130"/>
      <c r="FO63" s="130"/>
      <c r="FP63" s="130">
        <v>0</v>
      </c>
      <c r="FQ63" s="130"/>
      <c r="FR63" s="130"/>
      <c r="FS63" s="130">
        <v>0</v>
      </c>
      <c r="FT63" s="130"/>
      <c r="FU63" s="130"/>
      <c r="FV63" s="130">
        <v>0</v>
      </c>
      <c r="FW63" s="130"/>
      <c r="FX63" s="130"/>
      <c r="FY63" s="125">
        <v>0</v>
      </c>
      <c r="FZ63" s="130"/>
      <c r="GA63" s="130"/>
      <c r="GB63" s="130">
        <v>0</v>
      </c>
      <c r="GC63" s="130"/>
      <c r="GD63" s="130"/>
      <c r="GE63" s="130">
        <v>0</v>
      </c>
      <c r="GF63" s="130"/>
      <c r="GG63" s="130"/>
      <c r="GH63" s="130">
        <v>0</v>
      </c>
      <c r="GI63" s="130"/>
      <c r="GJ63" s="130"/>
      <c r="GK63" s="130"/>
      <c r="GL63" s="130"/>
      <c r="GM63" s="130"/>
      <c r="GN63" s="130"/>
      <c r="GO63" s="130"/>
      <c r="GP63" s="130"/>
      <c r="GQ63" s="130"/>
      <c r="GR63" s="130"/>
      <c r="GS63" s="130"/>
      <c r="GT63" s="130"/>
      <c r="GU63" s="10">
        <f t="shared" si="7"/>
        <v>0</v>
      </c>
      <c r="GV63" s="10">
        <f t="shared" si="8"/>
        <v>0</v>
      </c>
      <c r="GW63" s="10">
        <f t="shared" si="9"/>
        <v>0</v>
      </c>
      <c r="GX63" s="10">
        <f t="shared" si="10"/>
        <v>0</v>
      </c>
      <c r="GY63" s="10">
        <f t="shared" si="11"/>
        <v>0</v>
      </c>
      <c r="GZ63" s="10">
        <f t="shared" si="12"/>
        <v>0</v>
      </c>
      <c r="HA63" s="10">
        <f t="shared" si="13"/>
        <v>0</v>
      </c>
      <c r="HB63" s="10">
        <f t="shared" si="14"/>
        <v>0</v>
      </c>
      <c r="HC63" s="10">
        <f t="shared" si="15"/>
        <v>0</v>
      </c>
      <c r="HD63" s="54">
        <f t="shared" si="16"/>
        <v>0</v>
      </c>
      <c r="HE63" s="54">
        <v>22008339.910000008</v>
      </c>
      <c r="HF63" s="54">
        <v>11236.999999999998</v>
      </c>
      <c r="HG63" s="55"/>
      <c r="HH63" s="55"/>
      <c r="HI63" s="21"/>
    </row>
    <row r="64" spans="1:217" hidden="1">
      <c r="A64" s="15">
        <v>2</v>
      </c>
      <c r="B64" s="16">
        <v>62</v>
      </c>
      <c r="C64" s="11">
        <v>109</v>
      </c>
      <c r="D64" s="12" t="s">
        <v>87</v>
      </c>
      <c r="E64" s="48"/>
      <c r="F64" s="9">
        <f t="shared" si="17"/>
        <v>0</v>
      </c>
      <c r="G64" s="95"/>
      <c r="H64" s="95"/>
      <c r="I64" s="95"/>
      <c r="J64" s="18"/>
      <c r="K64" s="18" t="s">
        <v>2115</v>
      </c>
      <c r="L64" s="9">
        <f t="shared" si="3"/>
        <v>0</v>
      </c>
      <c r="M64" s="9">
        <f t="shared" si="4"/>
        <v>0</v>
      </c>
      <c r="N64" s="18"/>
      <c r="O64" s="18">
        <v>0</v>
      </c>
      <c r="P64" s="18">
        <f t="shared" si="18"/>
        <v>0</v>
      </c>
      <c r="Q64" s="18">
        <f t="shared" si="19"/>
        <v>0</v>
      </c>
      <c r="R64" s="18">
        <v>0</v>
      </c>
      <c r="S64" s="18"/>
      <c r="T64" s="18">
        <f t="shared" si="5"/>
        <v>0</v>
      </c>
      <c r="U64" s="18">
        <f t="shared" si="6"/>
        <v>0</v>
      </c>
      <c r="V64" s="18">
        <f t="shared" si="2"/>
        <v>0</v>
      </c>
      <c r="W64" s="130">
        <v>0</v>
      </c>
      <c r="X64" s="130"/>
      <c r="Y64" s="130">
        <v>0</v>
      </c>
      <c r="Z64" s="130"/>
      <c r="AA64" s="130"/>
      <c r="AB64" s="130">
        <v>0</v>
      </c>
      <c r="AC64" s="130"/>
      <c r="AD64" s="130"/>
      <c r="AE64" s="130">
        <v>0</v>
      </c>
      <c r="AF64" s="130"/>
      <c r="AG64" s="130"/>
      <c r="AH64" s="130">
        <v>0</v>
      </c>
      <c r="AI64" s="130"/>
      <c r="AJ64" s="130"/>
      <c r="AK64" s="130">
        <v>0</v>
      </c>
      <c r="AL64" s="130"/>
      <c r="AM64" s="130"/>
      <c r="AN64" s="130">
        <v>0</v>
      </c>
      <c r="AO64" s="130"/>
      <c r="AP64" s="130"/>
      <c r="AQ64" s="130">
        <v>0</v>
      </c>
      <c r="AR64" s="130"/>
      <c r="AS64" s="130"/>
      <c r="AT64" s="130">
        <v>0</v>
      </c>
      <c r="AU64" s="17"/>
      <c r="AV64" s="17"/>
      <c r="AW64" s="130"/>
      <c r="AX64" s="126"/>
      <c r="AY64" s="17"/>
      <c r="AZ64" s="130"/>
      <c r="BA64" s="126"/>
      <c r="BB64" s="131"/>
      <c r="BC64" s="131"/>
      <c r="BD64" s="128"/>
      <c r="BE64" s="132"/>
      <c r="BF64" s="131"/>
      <c r="BG64" s="132">
        <v>0</v>
      </c>
      <c r="BH64" s="132"/>
      <c r="BI64" s="132">
        <v>0</v>
      </c>
      <c r="BJ64" s="132">
        <v>0</v>
      </c>
      <c r="BK64" s="132"/>
      <c r="BL64" s="132">
        <v>0</v>
      </c>
      <c r="BM64" s="131">
        <v>0</v>
      </c>
      <c r="BN64" s="131"/>
      <c r="BO64" s="131"/>
      <c r="BP64" s="131">
        <v>0</v>
      </c>
      <c r="BQ64" s="131"/>
      <c r="BR64" s="131">
        <v>0</v>
      </c>
      <c r="BS64" s="131">
        <v>0</v>
      </c>
      <c r="BT64" s="131"/>
      <c r="BU64" s="131">
        <v>0</v>
      </c>
      <c r="BV64" s="131">
        <v>0</v>
      </c>
      <c r="BW64" s="131"/>
      <c r="BX64" s="131">
        <v>0</v>
      </c>
      <c r="BY64" s="131">
        <v>0</v>
      </c>
      <c r="BZ64" s="131"/>
      <c r="CA64" s="131">
        <v>0</v>
      </c>
      <c r="CB64" s="131">
        <v>0</v>
      </c>
      <c r="CC64" s="131"/>
      <c r="CD64" s="131">
        <v>0</v>
      </c>
      <c r="CE64" s="131">
        <v>0</v>
      </c>
      <c r="CF64" s="131"/>
      <c r="CG64" s="131"/>
      <c r="CH64" s="131">
        <v>0</v>
      </c>
      <c r="CI64" s="131"/>
      <c r="CJ64" s="131"/>
      <c r="CK64" s="131">
        <v>0</v>
      </c>
      <c r="CL64" s="131"/>
      <c r="CM64" s="131"/>
      <c r="CN64" s="131">
        <v>0</v>
      </c>
      <c r="CO64" s="132"/>
      <c r="CP64" s="132"/>
      <c r="CQ64" s="132">
        <v>0</v>
      </c>
      <c r="CR64" s="132"/>
      <c r="CS64" s="132">
        <v>0</v>
      </c>
      <c r="CT64" s="132">
        <v>0</v>
      </c>
      <c r="CU64" s="131"/>
      <c r="CV64" s="127">
        <v>0</v>
      </c>
      <c r="CW64" s="131">
        <v>0</v>
      </c>
      <c r="CX64" s="131"/>
      <c r="CY64" s="131">
        <v>0</v>
      </c>
      <c r="CZ64" s="131">
        <v>0</v>
      </c>
      <c r="DA64" s="131"/>
      <c r="DB64" s="131">
        <v>0</v>
      </c>
      <c r="DC64" s="131">
        <v>0</v>
      </c>
      <c r="DD64" s="131"/>
      <c r="DE64" s="131">
        <v>0</v>
      </c>
      <c r="DF64" s="131">
        <v>0</v>
      </c>
      <c r="DG64" s="131"/>
      <c r="DH64" s="131">
        <v>0</v>
      </c>
      <c r="DI64" s="131">
        <v>0</v>
      </c>
      <c r="DJ64" s="131"/>
      <c r="DK64" s="131">
        <v>0</v>
      </c>
      <c r="DL64" s="131">
        <v>0</v>
      </c>
      <c r="DM64" s="131"/>
      <c r="DN64" s="131">
        <v>0</v>
      </c>
      <c r="DO64" s="131">
        <v>0</v>
      </c>
      <c r="DP64" s="131"/>
      <c r="DQ64" s="131"/>
      <c r="DR64" s="131">
        <v>0</v>
      </c>
      <c r="DS64" s="131"/>
      <c r="DT64" s="131"/>
      <c r="DU64" s="131">
        <v>0</v>
      </c>
      <c r="DV64" s="131"/>
      <c r="DW64" s="131"/>
      <c r="DX64" s="131">
        <v>0</v>
      </c>
      <c r="DY64" s="132"/>
      <c r="DZ64" s="132"/>
      <c r="EA64" s="131"/>
      <c r="EB64" s="131"/>
      <c r="EC64" s="130">
        <v>0</v>
      </c>
      <c r="ED64" s="130"/>
      <c r="EE64" s="130"/>
      <c r="EF64" s="130">
        <v>0</v>
      </c>
      <c r="EG64" s="130"/>
      <c r="EH64" s="130"/>
      <c r="EI64" s="130">
        <v>0</v>
      </c>
      <c r="EJ64" s="130"/>
      <c r="EK64" s="130"/>
      <c r="EL64" s="130">
        <v>0</v>
      </c>
      <c r="EM64" s="130"/>
      <c r="EN64" s="130"/>
      <c r="EO64" s="130">
        <v>0</v>
      </c>
      <c r="EP64" s="130"/>
      <c r="EQ64" s="130"/>
      <c r="ER64" s="130">
        <v>0</v>
      </c>
      <c r="ES64" s="130"/>
      <c r="ET64" s="130"/>
      <c r="EU64" s="130">
        <v>0</v>
      </c>
      <c r="EV64" s="130"/>
      <c r="EW64" s="130"/>
      <c r="EX64" s="130">
        <v>0</v>
      </c>
      <c r="EY64" s="130"/>
      <c r="EZ64" s="130"/>
      <c r="FA64" s="130"/>
      <c r="FB64" s="130"/>
      <c r="FC64" s="130"/>
      <c r="FD64" s="130"/>
      <c r="FE64" s="130"/>
      <c r="FF64" s="130"/>
      <c r="FG64" s="130"/>
      <c r="FH64" s="130"/>
      <c r="FI64" s="130"/>
      <c r="FJ64" s="130"/>
      <c r="FK64" s="130">
        <v>0</v>
      </c>
      <c r="FL64" s="130"/>
      <c r="FM64" s="130">
        <v>0</v>
      </c>
      <c r="FN64" s="130"/>
      <c r="FO64" s="130"/>
      <c r="FP64" s="130">
        <v>0</v>
      </c>
      <c r="FQ64" s="130"/>
      <c r="FR64" s="130"/>
      <c r="FS64" s="130">
        <v>0</v>
      </c>
      <c r="FT64" s="130"/>
      <c r="FU64" s="130"/>
      <c r="FV64" s="130">
        <v>0</v>
      </c>
      <c r="FW64" s="130"/>
      <c r="FX64" s="130"/>
      <c r="FY64" s="125">
        <v>0</v>
      </c>
      <c r="FZ64" s="130"/>
      <c r="GA64" s="130"/>
      <c r="GB64" s="130">
        <v>0</v>
      </c>
      <c r="GC64" s="130"/>
      <c r="GD64" s="130"/>
      <c r="GE64" s="130">
        <v>0</v>
      </c>
      <c r="GF64" s="130"/>
      <c r="GG64" s="130"/>
      <c r="GH64" s="130">
        <v>0</v>
      </c>
      <c r="GI64" s="130"/>
      <c r="GJ64" s="130"/>
      <c r="GK64" s="130"/>
      <c r="GL64" s="130"/>
      <c r="GM64" s="130"/>
      <c r="GN64" s="130"/>
      <c r="GO64" s="130"/>
      <c r="GP64" s="130"/>
      <c r="GQ64" s="130"/>
      <c r="GR64" s="130"/>
      <c r="GS64" s="130"/>
      <c r="GT64" s="130"/>
      <c r="GU64" s="10">
        <f t="shared" si="7"/>
        <v>0</v>
      </c>
      <c r="GV64" s="10">
        <f t="shared" si="8"/>
        <v>0</v>
      </c>
      <c r="GW64" s="10">
        <f t="shared" si="9"/>
        <v>0</v>
      </c>
      <c r="GX64" s="10">
        <f t="shared" si="10"/>
        <v>0</v>
      </c>
      <c r="GY64" s="10">
        <f t="shared" si="11"/>
        <v>0</v>
      </c>
      <c r="GZ64" s="10">
        <f t="shared" si="12"/>
        <v>0</v>
      </c>
      <c r="HA64" s="10">
        <f t="shared" si="13"/>
        <v>0</v>
      </c>
      <c r="HB64" s="10">
        <f t="shared" si="14"/>
        <v>0</v>
      </c>
      <c r="HC64" s="10">
        <f t="shared" si="15"/>
        <v>0</v>
      </c>
      <c r="HD64" s="54">
        <f t="shared" si="16"/>
        <v>0</v>
      </c>
      <c r="HE64" s="54">
        <v>42408380.949999988</v>
      </c>
      <c r="HF64" s="54">
        <v>4327.63</v>
      </c>
      <c r="HG64" s="55"/>
      <c r="HH64" s="55"/>
      <c r="HI64" s="21"/>
    </row>
    <row r="65" spans="1:217" hidden="1">
      <c r="A65" s="15">
        <v>2</v>
      </c>
      <c r="B65" s="16">
        <v>63</v>
      </c>
      <c r="C65" s="11">
        <v>61</v>
      </c>
      <c r="D65" s="12" t="s">
        <v>93</v>
      </c>
      <c r="E65" s="48">
        <v>120156139.33</v>
      </c>
      <c r="F65" s="9">
        <f t="shared" si="17"/>
        <v>120156139.33</v>
      </c>
      <c r="G65" s="95"/>
      <c r="H65" s="95"/>
      <c r="I65" s="95"/>
      <c r="J65" s="18"/>
      <c r="K65" s="18" t="s">
        <v>2115</v>
      </c>
      <c r="L65" s="9">
        <f t="shared" si="3"/>
        <v>0</v>
      </c>
      <c r="M65" s="9">
        <f t="shared" si="4"/>
        <v>120156139.33</v>
      </c>
      <c r="N65" s="18">
        <v>120156139.33</v>
      </c>
      <c r="O65" s="18">
        <v>0</v>
      </c>
      <c r="P65" s="18">
        <f t="shared" si="18"/>
        <v>0</v>
      </c>
      <c r="Q65" s="18">
        <f t="shared" si="19"/>
        <v>0</v>
      </c>
      <c r="R65" s="18">
        <v>0</v>
      </c>
      <c r="S65" s="18">
        <v>100752128.439</v>
      </c>
      <c r="T65" s="18">
        <f t="shared" si="5"/>
        <v>-100752128.439</v>
      </c>
      <c r="U65" s="18">
        <f t="shared" si="6"/>
        <v>0</v>
      </c>
      <c r="V65" s="18">
        <f t="shared" si="2"/>
        <v>-100752128.439</v>
      </c>
      <c r="W65" s="130"/>
      <c r="X65" s="130"/>
      <c r="Y65" s="130">
        <v>0</v>
      </c>
      <c r="Z65" s="130"/>
      <c r="AA65" s="130"/>
      <c r="AB65" s="130">
        <v>0</v>
      </c>
      <c r="AC65" s="130"/>
      <c r="AD65" s="130"/>
      <c r="AE65" s="130">
        <v>0</v>
      </c>
      <c r="AF65" s="130"/>
      <c r="AG65" s="130"/>
      <c r="AH65" s="130">
        <v>0</v>
      </c>
      <c r="AI65" s="130"/>
      <c r="AJ65" s="130"/>
      <c r="AK65" s="130">
        <v>0</v>
      </c>
      <c r="AL65" s="130"/>
      <c r="AM65" s="130"/>
      <c r="AN65" s="130">
        <v>0</v>
      </c>
      <c r="AO65" s="130"/>
      <c r="AP65" s="130"/>
      <c r="AQ65" s="130">
        <v>0</v>
      </c>
      <c r="AR65" s="130"/>
      <c r="AS65" s="130"/>
      <c r="AT65" s="130">
        <v>0</v>
      </c>
      <c r="AU65" s="17"/>
      <c r="AV65" s="17"/>
      <c r="AW65" s="130"/>
      <c r="AX65" s="126"/>
      <c r="AY65" s="17"/>
      <c r="AZ65" s="130"/>
      <c r="BA65" s="126"/>
      <c r="BB65" s="131"/>
      <c r="BC65" s="131"/>
      <c r="BD65" s="128"/>
      <c r="BE65" s="132"/>
      <c r="BF65" s="131"/>
      <c r="BG65" s="132">
        <v>0</v>
      </c>
      <c r="BH65" s="132"/>
      <c r="BI65" s="132">
        <v>0</v>
      </c>
      <c r="BJ65" s="132">
        <v>0</v>
      </c>
      <c r="BK65" s="132"/>
      <c r="BL65" s="132">
        <v>0</v>
      </c>
      <c r="BM65" s="131">
        <v>0</v>
      </c>
      <c r="BN65" s="131"/>
      <c r="BO65" s="131">
        <v>3726190.6700000018</v>
      </c>
      <c r="BP65" s="131">
        <v>0</v>
      </c>
      <c r="BQ65" s="131"/>
      <c r="BR65" s="131">
        <v>0</v>
      </c>
      <c r="BS65" s="131">
        <v>0</v>
      </c>
      <c r="BT65" s="131"/>
      <c r="BU65" s="131">
        <v>0</v>
      </c>
      <c r="BV65" s="131">
        <v>0</v>
      </c>
      <c r="BW65" s="131"/>
      <c r="BX65" s="131">
        <v>0</v>
      </c>
      <c r="BY65" s="131">
        <v>0</v>
      </c>
      <c r="BZ65" s="131"/>
      <c r="CA65" s="131">
        <v>0</v>
      </c>
      <c r="CB65" s="131">
        <v>0</v>
      </c>
      <c r="CC65" s="131"/>
      <c r="CD65" s="131">
        <v>0</v>
      </c>
      <c r="CE65" s="131">
        <v>0</v>
      </c>
      <c r="CF65" s="131"/>
      <c r="CG65" s="131"/>
      <c r="CH65" s="131">
        <v>0</v>
      </c>
      <c r="CI65" s="131"/>
      <c r="CJ65" s="131"/>
      <c r="CK65" s="131">
        <v>0</v>
      </c>
      <c r="CL65" s="131"/>
      <c r="CM65" s="131"/>
      <c r="CN65" s="131">
        <v>0</v>
      </c>
      <c r="CO65" s="132"/>
      <c r="CP65" s="132"/>
      <c r="CQ65" s="132">
        <v>0</v>
      </c>
      <c r="CR65" s="132"/>
      <c r="CS65" s="132">
        <v>0</v>
      </c>
      <c r="CT65" s="132">
        <v>0</v>
      </c>
      <c r="CU65" s="131"/>
      <c r="CV65" s="127">
        <v>0</v>
      </c>
      <c r="CW65" s="131">
        <v>0</v>
      </c>
      <c r="CX65" s="131"/>
      <c r="CY65" s="131">
        <v>0</v>
      </c>
      <c r="CZ65" s="131">
        <v>0</v>
      </c>
      <c r="DA65" s="131"/>
      <c r="DB65" s="131">
        <v>0</v>
      </c>
      <c r="DC65" s="131">
        <v>0</v>
      </c>
      <c r="DD65" s="131"/>
      <c r="DE65" s="131">
        <v>0</v>
      </c>
      <c r="DF65" s="131">
        <v>0</v>
      </c>
      <c r="DG65" s="131"/>
      <c r="DH65" s="131">
        <v>0</v>
      </c>
      <c r="DI65" s="131">
        <v>0</v>
      </c>
      <c r="DJ65" s="131"/>
      <c r="DK65" s="131">
        <v>0</v>
      </c>
      <c r="DL65" s="131">
        <v>0</v>
      </c>
      <c r="DM65" s="131"/>
      <c r="DN65" s="131">
        <v>0</v>
      </c>
      <c r="DO65" s="131">
        <v>0</v>
      </c>
      <c r="DP65" s="131"/>
      <c r="DQ65" s="131"/>
      <c r="DR65" s="131">
        <v>0</v>
      </c>
      <c r="DS65" s="131"/>
      <c r="DT65" s="131"/>
      <c r="DU65" s="131">
        <v>0</v>
      </c>
      <c r="DV65" s="131"/>
      <c r="DW65" s="131"/>
      <c r="DX65" s="131">
        <v>0</v>
      </c>
      <c r="DY65" s="132"/>
      <c r="DZ65" s="132"/>
      <c r="EA65" s="131"/>
      <c r="EB65" s="131"/>
      <c r="EC65" s="130">
        <v>0</v>
      </c>
      <c r="ED65" s="130"/>
      <c r="EE65" s="130"/>
      <c r="EF65" s="130">
        <v>0</v>
      </c>
      <c r="EG65" s="130"/>
      <c r="EH65" s="130"/>
      <c r="EI65" s="130">
        <v>0</v>
      </c>
      <c r="EJ65" s="130"/>
      <c r="EK65" s="130"/>
      <c r="EL65" s="130">
        <v>0</v>
      </c>
      <c r="EM65" s="130"/>
      <c r="EN65" s="130"/>
      <c r="EO65" s="130">
        <v>0</v>
      </c>
      <c r="EP65" s="130"/>
      <c r="EQ65" s="130"/>
      <c r="ER65" s="130">
        <v>0</v>
      </c>
      <c r="ES65" s="130"/>
      <c r="ET65" s="130"/>
      <c r="EU65" s="130">
        <v>0</v>
      </c>
      <c r="EV65" s="130"/>
      <c r="EW65" s="130"/>
      <c r="EX65" s="130">
        <v>0</v>
      </c>
      <c r="EY65" s="130"/>
      <c r="EZ65" s="130"/>
      <c r="FA65" s="130"/>
      <c r="FB65" s="130"/>
      <c r="FC65" s="130"/>
      <c r="FD65" s="130"/>
      <c r="FE65" s="130"/>
      <c r="FF65" s="130"/>
      <c r="FG65" s="130"/>
      <c r="FH65" s="130"/>
      <c r="FI65" s="130"/>
      <c r="FJ65" s="130"/>
      <c r="FK65" s="130"/>
      <c r="FL65" s="130"/>
      <c r="FM65" s="130">
        <v>0</v>
      </c>
      <c r="FN65" s="130"/>
      <c r="FO65" s="130"/>
      <c r="FP65" s="130">
        <v>1</v>
      </c>
      <c r="FQ65" s="130"/>
      <c r="FR65" s="130"/>
      <c r="FS65" s="130">
        <v>0</v>
      </c>
      <c r="FT65" s="130"/>
      <c r="FU65" s="130"/>
      <c r="FV65" s="130">
        <v>60736.39</v>
      </c>
      <c r="FW65" s="130"/>
      <c r="FX65" s="130"/>
      <c r="FY65" s="130">
        <v>83791</v>
      </c>
      <c r="FZ65" s="130"/>
      <c r="GA65" s="130"/>
      <c r="GB65" s="130">
        <v>0</v>
      </c>
      <c r="GC65" s="130"/>
      <c r="GD65" s="130"/>
      <c r="GE65" s="130">
        <v>0</v>
      </c>
      <c r="GF65" s="130"/>
      <c r="GG65" s="130"/>
      <c r="GH65" s="130">
        <v>0</v>
      </c>
      <c r="GI65" s="130"/>
      <c r="GJ65" s="130"/>
      <c r="GK65" s="130"/>
      <c r="GL65" s="130"/>
      <c r="GM65" s="130"/>
      <c r="GN65" s="130"/>
      <c r="GO65" s="130"/>
      <c r="GP65" s="130"/>
      <c r="GQ65" s="130"/>
      <c r="GR65" s="130"/>
      <c r="GS65" s="130"/>
      <c r="GT65" s="130"/>
      <c r="GU65" s="10">
        <f t="shared" si="7"/>
        <v>3726190.6700000018</v>
      </c>
      <c r="GV65" s="10">
        <f t="shared" si="8"/>
        <v>0</v>
      </c>
      <c r="GW65" s="10">
        <f t="shared" si="9"/>
        <v>0</v>
      </c>
      <c r="GX65" s="10">
        <f t="shared" si="10"/>
        <v>0</v>
      </c>
      <c r="GY65" s="10">
        <f t="shared" si="11"/>
        <v>0</v>
      </c>
      <c r="GZ65" s="10">
        <f t="shared" si="12"/>
        <v>0</v>
      </c>
      <c r="HA65" s="10">
        <f t="shared" si="13"/>
        <v>0</v>
      </c>
      <c r="HB65" s="10">
        <f t="shared" si="14"/>
        <v>0</v>
      </c>
      <c r="HC65" s="10">
        <f t="shared" si="15"/>
        <v>144528.39000000001</v>
      </c>
      <c r="HD65" s="54">
        <f t="shared" si="16"/>
        <v>0</v>
      </c>
      <c r="HE65" s="54">
        <v>78326977.719999984</v>
      </c>
      <c r="HF65" s="54">
        <v>246602.63000000003</v>
      </c>
      <c r="HG65" s="55"/>
      <c r="HH65" s="55"/>
      <c r="HI65" s="21"/>
    </row>
    <row r="66" spans="1:217" hidden="1">
      <c r="A66" s="15">
        <v>2</v>
      </c>
      <c r="B66" s="16">
        <v>64</v>
      </c>
      <c r="C66" s="11">
        <v>84</v>
      </c>
      <c r="D66" s="12" t="s">
        <v>94</v>
      </c>
      <c r="E66" s="48"/>
      <c r="F66" s="9">
        <f t="shared" si="17"/>
        <v>0</v>
      </c>
      <c r="G66" s="95"/>
      <c r="H66" s="95"/>
      <c r="I66" s="95"/>
      <c r="J66" s="18"/>
      <c r="K66" s="18" t="s">
        <v>2115</v>
      </c>
      <c r="L66" s="9">
        <f t="shared" si="3"/>
        <v>0</v>
      </c>
      <c r="M66" s="9">
        <f t="shared" si="4"/>
        <v>0</v>
      </c>
      <c r="N66" s="18"/>
      <c r="O66" s="18">
        <v>0</v>
      </c>
      <c r="P66" s="18">
        <f t="shared" si="18"/>
        <v>0</v>
      </c>
      <c r="Q66" s="18">
        <f t="shared" si="19"/>
        <v>0</v>
      </c>
      <c r="R66" s="18">
        <v>0</v>
      </c>
      <c r="S66" s="18"/>
      <c r="T66" s="18">
        <f t="shared" si="5"/>
        <v>0</v>
      </c>
      <c r="U66" s="18">
        <f t="shared" si="6"/>
        <v>0</v>
      </c>
      <c r="V66" s="18">
        <f t="shared" si="2"/>
        <v>0</v>
      </c>
      <c r="W66" s="130">
        <v>0</v>
      </c>
      <c r="X66" s="130"/>
      <c r="Y66" s="130">
        <v>0</v>
      </c>
      <c r="Z66" s="130"/>
      <c r="AA66" s="130"/>
      <c r="AB66" s="130">
        <v>0</v>
      </c>
      <c r="AC66" s="130"/>
      <c r="AD66" s="130"/>
      <c r="AE66" s="130">
        <v>0</v>
      </c>
      <c r="AF66" s="130"/>
      <c r="AG66" s="130"/>
      <c r="AH66" s="130">
        <v>0</v>
      </c>
      <c r="AI66" s="130"/>
      <c r="AJ66" s="130"/>
      <c r="AK66" s="130">
        <v>0</v>
      </c>
      <c r="AL66" s="130"/>
      <c r="AM66" s="130"/>
      <c r="AN66" s="130">
        <v>0</v>
      </c>
      <c r="AO66" s="130"/>
      <c r="AP66" s="130"/>
      <c r="AQ66" s="130">
        <v>0</v>
      </c>
      <c r="AR66" s="130"/>
      <c r="AS66" s="130"/>
      <c r="AT66" s="130">
        <v>0</v>
      </c>
      <c r="AU66" s="17"/>
      <c r="AV66" s="17"/>
      <c r="AW66" s="130"/>
      <c r="AX66" s="126"/>
      <c r="AY66" s="17"/>
      <c r="AZ66" s="130"/>
      <c r="BA66" s="126"/>
      <c r="BB66" s="131"/>
      <c r="BC66" s="131"/>
      <c r="BD66" s="128"/>
      <c r="BE66" s="132"/>
      <c r="BF66" s="131"/>
      <c r="BG66" s="132">
        <v>0</v>
      </c>
      <c r="BH66" s="132"/>
      <c r="BI66" s="132">
        <v>0</v>
      </c>
      <c r="BJ66" s="132">
        <v>0</v>
      </c>
      <c r="BK66" s="132"/>
      <c r="BL66" s="132">
        <v>0</v>
      </c>
      <c r="BM66" s="131">
        <v>0</v>
      </c>
      <c r="BN66" s="131"/>
      <c r="BO66" s="131"/>
      <c r="BP66" s="131">
        <v>0</v>
      </c>
      <c r="BQ66" s="131"/>
      <c r="BR66" s="131">
        <v>0</v>
      </c>
      <c r="BS66" s="131">
        <v>0</v>
      </c>
      <c r="BT66" s="131"/>
      <c r="BU66" s="131">
        <v>0</v>
      </c>
      <c r="BV66" s="131">
        <v>0</v>
      </c>
      <c r="BW66" s="131"/>
      <c r="BX66" s="131">
        <v>0</v>
      </c>
      <c r="BY66" s="131">
        <v>0</v>
      </c>
      <c r="BZ66" s="131"/>
      <c r="CA66" s="131">
        <v>0</v>
      </c>
      <c r="CB66" s="131">
        <v>0</v>
      </c>
      <c r="CC66" s="131"/>
      <c r="CD66" s="131">
        <v>0</v>
      </c>
      <c r="CE66" s="131">
        <v>0</v>
      </c>
      <c r="CF66" s="131"/>
      <c r="CG66" s="131"/>
      <c r="CH66" s="131">
        <v>0</v>
      </c>
      <c r="CI66" s="131"/>
      <c r="CJ66" s="131"/>
      <c r="CK66" s="131">
        <v>0</v>
      </c>
      <c r="CL66" s="131"/>
      <c r="CM66" s="131"/>
      <c r="CN66" s="131">
        <v>0</v>
      </c>
      <c r="CO66" s="132"/>
      <c r="CP66" s="132"/>
      <c r="CQ66" s="132">
        <v>0</v>
      </c>
      <c r="CR66" s="132"/>
      <c r="CS66" s="132">
        <v>0</v>
      </c>
      <c r="CT66" s="132">
        <v>0</v>
      </c>
      <c r="CU66" s="131"/>
      <c r="CV66" s="127">
        <v>0</v>
      </c>
      <c r="CW66" s="131">
        <v>0</v>
      </c>
      <c r="CX66" s="131"/>
      <c r="CY66" s="131">
        <v>0</v>
      </c>
      <c r="CZ66" s="131">
        <v>0</v>
      </c>
      <c r="DA66" s="131"/>
      <c r="DB66" s="131">
        <v>0</v>
      </c>
      <c r="DC66" s="131">
        <v>0</v>
      </c>
      <c r="DD66" s="131"/>
      <c r="DE66" s="131">
        <v>0</v>
      </c>
      <c r="DF66" s="131">
        <v>0</v>
      </c>
      <c r="DG66" s="131"/>
      <c r="DH66" s="131">
        <v>0</v>
      </c>
      <c r="DI66" s="131">
        <v>0</v>
      </c>
      <c r="DJ66" s="131"/>
      <c r="DK66" s="131">
        <v>0</v>
      </c>
      <c r="DL66" s="131">
        <v>0</v>
      </c>
      <c r="DM66" s="131"/>
      <c r="DN66" s="131">
        <v>0</v>
      </c>
      <c r="DO66" s="131">
        <v>0</v>
      </c>
      <c r="DP66" s="131"/>
      <c r="DQ66" s="131"/>
      <c r="DR66" s="131">
        <v>0</v>
      </c>
      <c r="DS66" s="131"/>
      <c r="DT66" s="131"/>
      <c r="DU66" s="131">
        <v>0</v>
      </c>
      <c r="DV66" s="131"/>
      <c r="DW66" s="131"/>
      <c r="DX66" s="131">
        <v>0</v>
      </c>
      <c r="DY66" s="132"/>
      <c r="DZ66" s="132"/>
      <c r="EA66" s="131"/>
      <c r="EB66" s="131"/>
      <c r="EC66" s="130">
        <v>0</v>
      </c>
      <c r="ED66" s="130"/>
      <c r="EE66" s="130"/>
      <c r="EF66" s="130">
        <v>0</v>
      </c>
      <c r="EG66" s="130"/>
      <c r="EH66" s="130"/>
      <c r="EI66" s="130">
        <v>0</v>
      </c>
      <c r="EJ66" s="130"/>
      <c r="EK66" s="130"/>
      <c r="EL66" s="130">
        <v>0</v>
      </c>
      <c r="EM66" s="130"/>
      <c r="EN66" s="130"/>
      <c r="EO66" s="130">
        <v>0</v>
      </c>
      <c r="EP66" s="130"/>
      <c r="EQ66" s="130"/>
      <c r="ER66" s="130">
        <v>0</v>
      </c>
      <c r="ES66" s="130"/>
      <c r="ET66" s="130"/>
      <c r="EU66" s="130">
        <v>0</v>
      </c>
      <c r="EV66" s="130"/>
      <c r="EW66" s="130"/>
      <c r="EX66" s="130">
        <v>0</v>
      </c>
      <c r="EY66" s="130"/>
      <c r="EZ66" s="130"/>
      <c r="FA66" s="130"/>
      <c r="FB66" s="130"/>
      <c r="FC66" s="130"/>
      <c r="FD66" s="130"/>
      <c r="FE66" s="130"/>
      <c r="FF66" s="130"/>
      <c r="FG66" s="130"/>
      <c r="FH66" s="130"/>
      <c r="FI66" s="130"/>
      <c r="FJ66" s="130"/>
      <c r="FK66" s="130"/>
      <c r="FL66" s="130"/>
      <c r="FM66" s="130">
        <v>14291</v>
      </c>
      <c r="FN66" s="130"/>
      <c r="FO66" s="130"/>
      <c r="FP66" s="130">
        <v>0</v>
      </c>
      <c r="FQ66" s="130"/>
      <c r="FR66" s="130"/>
      <c r="FS66" s="130">
        <v>7000</v>
      </c>
      <c r="FT66" s="130"/>
      <c r="FU66" s="130"/>
      <c r="FV66" s="130">
        <v>0</v>
      </c>
      <c r="FW66" s="130"/>
      <c r="FX66" s="130"/>
      <c r="FY66" s="130">
        <v>20000</v>
      </c>
      <c r="FZ66" s="130"/>
      <c r="GA66" s="130"/>
      <c r="GB66" s="130">
        <v>0</v>
      </c>
      <c r="GC66" s="130"/>
      <c r="GD66" s="130"/>
      <c r="GE66" s="130">
        <v>0</v>
      </c>
      <c r="GF66" s="130"/>
      <c r="GG66" s="130"/>
      <c r="GH66" s="130">
        <v>0</v>
      </c>
      <c r="GI66" s="130"/>
      <c r="GJ66" s="130"/>
      <c r="GK66" s="130"/>
      <c r="GL66" s="130"/>
      <c r="GM66" s="130"/>
      <c r="GN66" s="130"/>
      <c r="GO66" s="130"/>
      <c r="GP66" s="130"/>
      <c r="GQ66" s="130"/>
      <c r="GR66" s="130"/>
      <c r="GS66" s="130"/>
      <c r="GT66" s="130"/>
      <c r="GU66" s="10">
        <f t="shared" si="7"/>
        <v>0</v>
      </c>
      <c r="GV66" s="10">
        <f t="shared" si="8"/>
        <v>0</v>
      </c>
      <c r="GW66" s="10">
        <f t="shared" si="9"/>
        <v>0</v>
      </c>
      <c r="GX66" s="10">
        <f t="shared" si="10"/>
        <v>0</v>
      </c>
      <c r="GY66" s="10">
        <f t="shared" si="11"/>
        <v>0</v>
      </c>
      <c r="GZ66" s="10">
        <f t="shared" si="12"/>
        <v>0</v>
      </c>
      <c r="HA66" s="10">
        <f t="shared" si="13"/>
        <v>0</v>
      </c>
      <c r="HB66" s="10">
        <f t="shared" si="14"/>
        <v>0</v>
      </c>
      <c r="HC66" s="10">
        <f t="shared" si="15"/>
        <v>41291</v>
      </c>
      <c r="HD66" s="54">
        <f t="shared" si="16"/>
        <v>0</v>
      </c>
      <c r="HE66" s="54">
        <v>42249179.120000012</v>
      </c>
      <c r="HF66" s="54">
        <v>11100</v>
      </c>
      <c r="HG66" s="55"/>
      <c r="HH66" s="55"/>
      <c r="HI66" s="21"/>
    </row>
    <row r="67" spans="1:217" hidden="1">
      <c r="A67" s="15">
        <v>2</v>
      </c>
      <c r="B67" s="16">
        <v>65</v>
      </c>
      <c r="C67" s="11">
        <v>80</v>
      </c>
      <c r="D67" s="12" t="s">
        <v>95</v>
      </c>
      <c r="E67" s="48"/>
      <c r="F67" s="9">
        <f t="shared" si="17"/>
        <v>0</v>
      </c>
      <c r="G67" s="95"/>
      <c r="H67" s="95"/>
      <c r="I67" s="95"/>
      <c r="J67" s="18"/>
      <c r="K67" s="18" t="s">
        <v>2115</v>
      </c>
      <c r="L67" s="9">
        <f t="shared" ref="L67:L130" si="20">W67+Z67+AC67+AF67+AI67+AL67+AO67+AR67+AU67+AX67+BA67+BD67</f>
        <v>0</v>
      </c>
      <c r="M67" s="9">
        <f t="shared" ref="M67:M130" si="21">F67-J67-L67</f>
        <v>0</v>
      </c>
      <c r="N67" s="18"/>
      <c r="O67" s="18">
        <v>0</v>
      </c>
      <c r="P67" s="18">
        <f t="shared" si="18"/>
        <v>0</v>
      </c>
      <c r="Q67" s="18">
        <f t="shared" si="19"/>
        <v>0</v>
      </c>
      <c r="R67" s="18">
        <v>0</v>
      </c>
      <c r="S67" s="18"/>
      <c r="T67" s="18">
        <f t="shared" si="5"/>
        <v>0</v>
      </c>
      <c r="U67" s="18">
        <f t="shared" si="6"/>
        <v>0</v>
      </c>
      <c r="V67" s="18">
        <f t="shared" ref="V67:V122" si="22">R67-S67-U67</f>
        <v>0</v>
      </c>
      <c r="W67" s="130"/>
      <c r="X67" s="130"/>
      <c r="Y67" s="130">
        <v>0</v>
      </c>
      <c r="Z67" s="130"/>
      <c r="AA67" s="130"/>
      <c r="AB67" s="130">
        <v>0</v>
      </c>
      <c r="AC67" s="130"/>
      <c r="AD67" s="130"/>
      <c r="AE67" s="130">
        <v>0</v>
      </c>
      <c r="AF67" s="130"/>
      <c r="AG67" s="130"/>
      <c r="AH67" s="130">
        <v>0</v>
      </c>
      <c r="AI67" s="130"/>
      <c r="AJ67" s="130"/>
      <c r="AK67" s="130">
        <v>0</v>
      </c>
      <c r="AL67" s="130"/>
      <c r="AM67" s="130"/>
      <c r="AN67" s="130">
        <v>0</v>
      </c>
      <c r="AO67" s="130"/>
      <c r="AP67" s="130"/>
      <c r="AQ67" s="130">
        <v>0</v>
      </c>
      <c r="AR67" s="130"/>
      <c r="AS67" s="130"/>
      <c r="AT67" s="130">
        <v>0</v>
      </c>
      <c r="AU67" s="17"/>
      <c r="AV67" s="17"/>
      <c r="AW67" s="130"/>
      <c r="AX67" s="126"/>
      <c r="AY67" s="17"/>
      <c r="AZ67" s="130"/>
      <c r="BA67" s="126"/>
      <c r="BB67" s="131"/>
      <c r="BC67" s="131"/>
      <c r="BD67" s="128"/>
      <c r="BE67" s="132"/>
      <c r="BF67" s="131"/>
      <c r="BG67" s="132">
        <v>0</v>
      </c>
      <c r="BH67" s="132"/>
      <c r="BI67" s="132">
        <v>0</v>
      </c>
      <c r="BJ67" s="132">
        <v>0</v>
      </c>
      <c r="BK67" s="132"/>
      <c r="BL67" s="132">
        <v>0</v>
      </c>
      <c r="BM67" s="131">
        <v>0</v>
      </c>
      <c r="BN67" s="131"/>
      <c r="BO67" s="131"/>
      <c r="BP67" s="131">
        <v>0</v>
      </c>
      <c r="BQ67" s="131"/>
      <c r="BR67" s="131">
        <v>0</v>
      </c>
      <c r="BS67" s="131">
        <v>0</v>
      </c>
      <c r="BT67" s="131"/>
      <c r="BU67" s="131">
        <v>0</v>
      </c>
      <c r="BV67" s="131">
        <v>0</v>
      </c>
      <c r="BW67" s="131"/>
      <c r="BX67" s="131">
        <v>0</v>
      </c>
      <c r="BY67" s="131">
        <v>0</v>
      </c>
      <c r="BZ67" s="131"/>
      <c r="CA67" s="131">
        <v>0</v>
      </c>
      <c r="CB67" s="131">
        <v>0</v>
      </c>
      <c r="CC67" s="131"/>
      <c r="CD67" s="131">
        <v>0</v>
      </c>
      <c r="CE67" s="131">
        <v>0</v>
      </c>
      <c r="CF67" s="131"/>
      <c r="CG67" s="131"/>
      <c r="CH67" s="131">
        <v>0</v>
      </c>
      <c r="CI67" s="131"/>
      <c r="CJ67" s="131"/>
      <c r="CK67" s="131">
        <v>0</v>
      </c>
      <c r="CL67" s="131"/>
      <c r="CM67" s="131"/>
      <c r="CN67" s="131">
        <v>0</v>
      </c>
      <c r="CO67" s="132"/>
      <c r="CP67" s="132"/>
      <c r="CQ67" s="132">
        <v>0</v>
      </c>
      <c r="CR67" s="132"/>
      <c r="CS67" s="132">
        <v>0</v>
      </c>
      <c r="CT67" s="132">
        <v>0</v>
      </c>
      <c r="CU67" s="131"/>
      <c r="CV67" s="127">
        <v>0</v>
      </c>
      <c r="CW67" s="131">
        <v>0</v>
      </c>
      <c r="CX67" s="131"/>
      <c r="CY67" s="131">
        <v>0</v>
      </c>
      <c r="CZ67" s="131">
        <v>0</v>
      </c>
      <c r="DA67" s="131"/>
      <c r="DB67" s="131">
        <v>0</v>
      </c>
      <c r="DC67" s="131">
        <v>0</v>
      </c>
      <c r="DD67" s="131"/>
      <c r="DE67" s="131">
        <v>0</v>
      </c>
      <c r="DF67" s="131">
        <v>0</v>
      </c>
      <c r="DG67" s="131"/>
      <c r="DH67" s="131">
        <v>0</v>
      </c>
      <c r="DI67" s="131">
        <v>0</v>
      </c>
      <c r="DJ67" s="131"/>
      <c r="DK67" s="131">
        <v>0</v>
      </c>
      <c r="DL67" s="131">
        <v>0</v>
      </c>
      <c r="DM67" s="131"/>
      <c r="DN67" s="131">
        <v>0</v>
      </c>
      <c r="DO67" s="131">
        <v>0</v>
      </c>
      <c r="DP67" s="131"/>
      <c r="DQ67" s="131"/>
      <c r="DR67" s="131">
        <v>0</v>
      </c>
      <c r="DS67" s="131"/>
      <c r="DT67" s="131"/>
      <c r="DU67" s="131">
        <v>0</v>
      </c>
      <c r="DV67" s="131"/>
      <c r="DW67" s="131"/>
      <c r="DX67" s="131">
        <v>0</v>
      </c>
      <c r="DY67" s="132"/>
      <c r="DZ67" s="132"/>
      <c r="EA67" s="131"/>
      <c r="EB67" s="131"/>
      <c r="EC67" s="130">
        <v>0</v>
      </c>
      <c r="ED67" s="130"/>
      <c r="EE67" s="130"/>
      <c r="EF67" s="130">
        <v>0</v>
      </c>
      <c r="EG67" s="130"/>
      <c r="EH67" s="130"/>
      <c r="EI67" s="130">
        <v>0</v>
      </c>
      <c r="EJ67" s="130"/>
      <c r="EK67" s="130"/>
      <c r="EL67" s="130">
        <v>0</v>
      </c>
      <c r="EM67" s="130"/>
      <c r="EN67" s="130"/>
      <c r="EO67" s="130">
        <v>0</v>
      </c>
      <c r="EP67" s="130"/>
      <c r="EQ67" s="130"/>
      <c r="ER67" s="130">
        <v>0</v>
      </c>
      <c r="ES67" s="130"/>
      <c r="ET67" s="130"/>
      <c r="EU67" s="130">
        <v>0</v>
      </c>
      <c r="EV67" s="130"/>
      <c r="EW67" s="130"/>
      <c r="EX67" s="130">
        <v>0</v>
      </c>
      <c r="EY67" s="130"/>
      <c r="EZ67" s="130"/>
      <c r="FA67" s="130"/>
      <c r="FB67" s="130"/>
      <c r="FC67" s="130"/>
      <c r="FD67" s="130"/>
      <c r="FE67" s="130"/>
      <c r="FF67" s="130"/>
      <c r="FG67" s="130"/>
      <c r="FH67" s="130"/>
      <c r="FI67" s="130"/>
      <c r="FJ67" s="130"/>
      <c r="FK67" s="130"/>
      <c r="FL67" s="130"/>
      <c r="FM67" s="130">
        <v>131755</v>
      </c>
      <c r="FN67" s="130"/>
      <c r="FO67" s="130"/>
      <c r="FP67" s="130">
        <v>0</v>
      </c>
      <c r="FQ67" s="130"/>
      <c r="FR67" s="130"/>
      <c r="FS67" s="130">
        <v>0</v>
      </c>
      <c r="FT67" s="130"/>
      <c r="FU67" s="130"/>
      <c r="FV67" s="130">
        <v>0</v>
      </c>
      <c r="FW67" s="130"/>
      <c r="FX67" s="130"/>
      <c r="FY67" s="125">
        <v>0</v>
      </c>
      <c r="FZ67" s="130"/>
      <c r="GA67" s="130"/>
      <c r="GB67" s="130">
        <v>0</v>
      </c>
      <c r="GC67" s="130"/>
      <c r="GD67" s="130"/>
      <c r="GE67" s="130">
        <v>0</v>
      </c>
      <c r="GF67" s="130"/>
      <c r="GG67" s="130"/>
      <c r="GH67" s="130">
        <v>0</v>
      </c>
      <c r="GI67" s="130"/>
      <c r="GJ67" s="130"/>
      <c r="GK67" s="130"/>
      <c r="GL67" s="130"/>
      <c r="GM67" s="130"/>
      <c r="GN67" s="130"/>
      <c r="GO67" s="130"/>
      <c r="GP67" s="130"/>
      <c r="GQ67" s="130"/>
      <c r="GR67" s="130"/>
      <c r="GS67" s="130"/>
      <c r="GT67" s="130"/>
      <c r="GU67" s="10">
        <f t="shared" si="7"/>
        <v>0</v>
      </c>
      <c r="GV67" s="10">
        <f t="shared" si="8"/>
        <v>0</v>
      </c>
      <c r="GW67" s="10">
        <f t="shared" si="9"/>
        <v>0</v>
      </c>
      <c r="GX67" s="10">
        <f t="shared" si="10"/>
        <v>0</v>
      </c>
      <c r="GY67" s="10">
        <f t="shared" si="11"/>
        <v>0</v>
      </c>
      <c r="GZ67" s="10">
        <f t="shared" si="12"/>
        <v>0</v>
      </c>
      <c r="HA67" s="10">
        <f t="shared" si="13"/>
        <v>0</v>
      </c>
      <c r="HB67" s="10">
        <f t="shared" si="14"/>
        <v>0</v>
      </c>
      <c r="HC67" s="10">
        <f t="shared" si="15"/>
        <v>131755</v>
      </c>
      <c r="HD67" s="54">
        <f t="shared" si="16"/>
        <v>0</v>
      </c>
      <c r="HE67" s="54">
        <v>43571608.240000017</v>
      </c>
      <c r="HF67" s="54">
        <v>310793.25</v>
      </c>
      <c r="HG67" s="55"/>
      <c r="HH67" s="55"/>
      <c r="HI67" s="21"/>
    </row>
    <row r="68" spans="1:217" hidden="1">
      <c r="A68" s="15">
        <v>2</v>
      </c>
      <c r="B68" s="16">
        <v>66</v>
      </c>
      <c r="C68" s="11">
        <v>70</v>
      </c>
      <c r="D68" s="12" t="s">
        <v>96</v>
      </c>
      <c r="E68" s="48">
        <v>175475889</v>
      </c>
      <c r="F68" s="9">
        <f t="shared" si="17"/>
        <v>175475889</v>
      </c>
      <c r="G68" s="95"/>
      <c r="H68" s="95"/>
      <c r="I68" s="95"/>
      <c r="J68" s="18"/>
      <c r="K68" s="18" t="s">
        <v>2115</v>
      </c>
      <c r="L68" s="9">
        <f t="shared" si="20"/>
        <v>0</v>
      </c>
      <c r="M68" s="9">
        <f t="shared" si="21"/>
        <v>175475889</v>
      </c>
      <c r="N68" s="18">
        <v>175475889</v>
      </c>
      <c r="O68" s="18">
        <v>0</v>
      </c>
      <c r="P68" s="18">
        <f t="shared" ref="P68:P131" si="23">BG68+BJ68+BM68+BP68+BS68+BV68+BY68+CB68+CE68+CH68+CK68+CN68</f>
        <v>0</v>
      </c>
      <c r="Q68" s="18">
        <f t="shared" si="19"/>
        <v>0</v>
      </c>
      <c r="R68" s="18">
        <v>0</v>
      </c>
      <c r="S68" s="18">
        <v>141314590.58149999</v>
      </c>
      <c r="T68" s="18">
        <f t="shared" ref="T68:T121" si="24">R68-S68</f>
        <v>-141314590.58149999</v>
      </c>
      <c r="U68" s="18">
        <f t="shared" ref="U68:U122" si="25">CQ68+CT68+CW68+CZ68+DC68+DF68+DI68+DL68+DO68+DR68+DU68+DX68</f>
        <v>0</v>
      </c>
      <c r="V68" s="18">
        <f t="shared" si="22"/>
        <v>-141314590.58149999</v>
      </c>
      <c r="W68" s="130"/>
      <c r="X68" s="130"/>
      <c r="Y68" s="130">
        <v>0</v>
      </c>
      <c r="Z68" s="130"/>
      <c r="AA68" s="130"/>
      <c r="AB68" s="130">
        <v>0</v>
      </c>
      <c r="AC68" s="130"/>
      <c r="AD68" s="130"/>
      <c r="AE68" s="130">
        <v>0</v>
      </c>
      <c r="AF68" s="130"/>
      <c r="AG68" s="130"/>
      <c r="AH68" s="130">
        <v>0</v>
      </c>
      <c r="AI68" s="130"/>
      <c r="AJ68" s="130"/>
      <c r="AK68" s="130">
        <v>0</v>
      </c>
      <c r="AL68" s="130"/>
      <c r="AM68" s="130"/>
      <c r="AN68" s="130">
        <v>0</v>
      </c>
      <c r="AO68" s="130"/>
      <c r="AP68" s="130"/>
      <c r="AQ68" s="130">
        <v>0</v>
      </c>
      <c r="AR68" s="130"/>
      <c r="AS68" s="130"/>
      <c r="AT68" s="130">
        <v>0</v>
      </c>
      <c r="AU68" s="17"/>
      <c r="AV68" s="17"/>
      <c r="AW68" s="130"/>
      <c r="AX68" s="126"/>
      <c r="AY68" s="17"/>
      <c r="AZ68" s="130"/>
      <c r="BA68" s="126"/>
      <c r="BB68" s="131"/>
      <c r="BC68" s="131"/>
      <c r="BD68" s="128"/>
      <c r="BE68" s="132"/>
      <c r="BF68" s="131"/>
      <c r="BG68" s="132">
        <v>0</v>
      </c>
      <c r="BH68" s="132"/>
      <c r="BI68" s="132">
        <v>0</v>
      </c>
      <c r="BJ68" s="132">
        <v>0</v>
      </c>
      <c r="BK68" s="132"/>
      <c r="BL68" s="132">
        <v>0</v>
      </c>
      <c r="BM68" s="131">
        <v>0</v>
      </c>
      <c r="BN68" s="131"/>
      <c r="BO68" s="131"/>
      <c r="BP68" s="131">
        <v>0</v>
      </c>
      <c r="BQ68" s="131"/>
      <c r="BR68" s="131">
        <v>0</v>
      </c>
      <c r="BS68" s="131">
        <v>0</v>
      </c>
      <c r="BT68" s="131"/>
      <c r="BU68" s="131">
        <v>0</v>
      </c>
      <c r="BV68" s="131">
        <v>0</v>
      </c>
      <c r="BW68" s="131"/>
      <c r="BX68" s="131">
        <v>0</v>
      </c>
      <c r="BY68" s="131">
        <v>0</v>
      </c>
      <c r="BZ68" s="131"/>
      <c r="CA68" s="131">
        <v>0</v>
      </c>
      <c r="CB68" s="131">
        <v>0</v>
      </c>
      <c r="CC68" s="131"/>
      <c r="CD68" s="131">
        <v>0</v>
      </c>
      <c r="CE68" s="131">
        <v>0</v>
      </c>
      <c r="CF68" s="131"/>
      <c r="CG68" s="131"/>
      <c r="CH68" s="131">
        <v>0</v>
      </c>
      <c r="CI68" s="131"/>
      <c r="CJ68" s="131"/>
      <c r="CK68" s="131">
        <v>0</v>
      </c>
      <c r="CL68" s="131"/>
      <c r="CM68" s="131"/>
      <c r="CN68" s="131">
        <v>0</v>
      </c>
      <c r="CO68" s="132"/>
      <c r="CP68" s="132"/>
      <c r="CQ68" s="132">
        <v>0</v>
      </c>
      <c r="CR68" s="132"/>
      <c r="CS68" s="132">
        <v>0</v>
      </c>
      <c r="CT68" s="132">
        <v>0</v>
      </c>
      <c r="CU68" s="131"/>
      <c r="CV68" s="127">
        <v>0</v>
      </c>
      <c r="CW68" s="131">
        <v>0</v>
      </c>
      <c r="CX68" s="131"/>
      <c r="CY68" s="131">
        <v>0</v>
      </c>
      <c r="CZ68" s="131">
        <v>0</v>
      </c>
      <c r="DA68" s="131"/>
      <c r="DB68" s="131">
        <v>0</v>
      </c>
      <c r="DC68" s="131">
        <v>0</v>
      </c>
      <c r="DD68" s="131"/>
      <c r="DE68" s="131">
        <v>0</v>
      </c>
      <c r="DF68" s="131">
        <v>0</v>
      </c>
      <c r="DG68" s="131"/>
      <c r="DH68" s="131">
        <v>0</v>
      </c>
      <c r="DI68" s="131">
        <v>0</v>
      </c>
      <c r="DJ68" s="131"/>
      <c r="DK68" s="131">
        <v>0</v>
      </c>
      <c r="DL68" s="131">
        <v>0</v>
      </c>
      <c r="DM68" s="131"/>
      <c r="DN68" s="131">
        <v>0</v>
      </c>
      <c r="DO68" s="131">
        <v>0</v>
      </c>
      <c r="DP68" s="131"/>
      <c r="DQ68" s="131"/>
      <c r="DR68" s="131">
        <v>0</v>
      </c>
      <c r="DS68" s="131"/>
      <c r="DT68" s="131"/>
      <c r="DU68" s="131">
        <v>0</v>
      </c>
      <c r="DV68" s="131"/>
      <c r="DW68" s="131"/>
      <c r="DX68" s="131">
        <v>0</v>
      </c>
      <c r="DY68" s="132"/>
      <c r="DZ68" s="132"/>
      <c r="EA68" s="131"/>
      <c r="EB68" s="131"/>
      <c r="EC68" s="130">
        <v>0</v>
      </c>
      <c r="ED68" s="130"/>
      <c r="EE68" s="130"/>
      <c r="EF68" s="130">
        <v>0</v>
      </c>
      <c r="EG68" s="130"/>
      <c r="EH68" s="130"/>
      <c r="EI68" s="130">
        <v>0</v>
      </c>
      <c r="EJ68" s="130"/>
      <c r="EK68" s="130"/>
      <c r="EL68" s="130">
        <v>0</v>
      </c>
      <c r="EM68" s="130"/>
      <c r="EN68" s="130"/>
      <c r="EO68" s="130">
        <v>0</v>
      </c>
      <c r="EP68" s="130"/>
      <c r="EQ68" s="130"/>
      <c r="ER68" s="130">
        <v>0</v>
      </c>
      <c r="ES68" s="130"/>
      <c r="ET68" s="130"/>
      <c r="EU68" s="130">
        <v>0</v>
      </c>
      <c r="EV68" s="130"/>
      <c r="EW68" s="130"/>
      <c r="EX68" s="130">
        <v>0</v>
      </c>
      <c r="EY68" s="130"/>
      <c r="EZ68" s="130"/>
      <c r="FA68" s="130"/>
      <c r="FB68" s="130"/>
      <c r="FC68" s="130"/>
      <c r="FD68" s="130"/>
      <c r="FE68" s="130"/>
      <c r="FF68" s="130"/>
      <c r="FG68" s="130"/>
      <c r="FH68" s="130"/>
      <c r="FI68" s="130"/>
      <c r="FJ68" s="130"/>
      <c r="FK68" s="130"/>
      <c r="FL68" s="130"/>
      <c r="FM68" s="130">
        <v>0</v>
      </c>
      <c r="FN68" s="130"/>
      <c r="FO68" s="130"/>
      <c r="FP68" s="130">
        <v>1848</v>
      </c>
      <c r="FQ68" s="130"/>
      <c r="FR68" s="130"/>
      <c r="FS68" s="130">
        <v>0</v>
      </c>
      <c r="FT68" s="130"/>
      <c r="FU68" s="130"/>
      <c r="FV68" s="130">
        <v>100000</v>
      </c>
      <c r="FW68" s="130"/>
      <c r="FX68" s="130"/>
      <c r="FY68" s="125">
        <v>0</v>
      </c>
      <c r="FZ68" s="130"/>
      <c r="GA68" s="130"/>
      <c r="GB68" s="130">
        <v>0</v>
      </c>
      <c r="GC68" s="130"/>
      <c r="GD68" s="130"/>
      <c r="GE68" s="130">
        <v>0</v>
      </c>
      <c r="GF68" s="130"/>
      <c r="GG68" s="130"/>
      <c r="GH68" s="130">
        <v>0</v>
      </c>
      <c r="GI68" s="130"/>
      <c r="GJ68" s="130"/>
      <c r="GK68" s="130"/>
      <c r="GL68" s="130"/>
      <c r="GM68" s="130"/>
      <c r="GN68" s="130"/>
      <c r="GO68" s="130"/>
      <c r="GP68" s="130"/>
      <c r="GQ68" s="130"/>
      <c r="GR68" s="130"/>
      <c r="GS68" s="130"/>
      <c r="GT68" s="130"/>
      <c r="GU68" s="10">
        <f t="shared" ref="GU68:GU131" si="26">BI68+BL68+BO68+BR68+BU68+BX68+CA68+CD68+CG68+CJ68+CM68+CP68</f>
        <v>0</v>
      </c>
      <c r="GV68" s="10">
        <f t="shared" ref="GV68:GV131" si="27">CE68+CH68+CK68+CN68</f>
        <v>0</v>
      </c>
      <c r="GW68" s="10">
        <f t="shared" ref="GW68:GW131" si="28">Y68+AB68+AE68+AH68+AK68+AN68+AQ68+AT68+AW68+AZ68+BC68+BF68</f>
        <v>0</v>
      </c>
      <c r="GX68" s="10">
        <f t="shared" ref="GX68:GX131" si="29">AR68+AU68+AX68+BA68+BD68</f>
        <v>0</v>
      </c>
      <c r="GY68" s="10">
        <f t="shared" ref="GY68:GY131" si="30">CS68+CV68+CY68+DB68+DH68+DE68+DK68+DN68+DQ68+DT68+DW68+DZ68</f>
        <v>0</v>
      </c>
      <c r="GZ68" s="10">
        <f t="shared" ref="GZ68:GZ131" si="31">DO68+DR68+DU68+DX68</f>
        <v>0</v>
      </c>
      <c r="HA68" s="10">
        <f t="shared" ref="HA68:HA131" si="32">EC68+EF68+EI68+EL68+EO68+ER68+EU68+EX68+FA68+FD68+FG68+FJ68</f>
        <v>0</v>
      </c>
      <c r="HB68" s="10">
        <f t="shared" ref="HB68:HB131" si="33">EV68+EY68+FB68+FE68+FH68</f>
        <v>0</v>
      </c>
      <c r="HC68" s="10">
        <f t="shared" ref="HC68:HC131" si="34">FM68+FP68+FS68+FV68+FY68+GB68+GE68+GH68+GK68+GN68+GQ68+GT68</f>
        <v>101848</v>
      </c>
      <c r="HD68" s="54">
        <f t="shared" ref="HD68:HD131" si="35">GF68+GI68+GL68+GO68+GR68</f>
        <v>0</v>
      </c>
      <c r="HE68" s="54">
        <v>138284532.71000007</v>
      </c>
      <c r="HF68" s="54">
        <v>1765639.2200000004</v>
      </c>
      <c r="HG68" s="55"/>
      <c r="HH68" s="55"/>
      <c r="HI68" s="21"/>
    </row>
    <row r="69" spans="1:217" hidden="1">
      <c r="A69" s="15">
        <v>2</v>
      </c>
      <c r="B69" s="16">
        <v>67</v>
      </c>
      <c r="C69" s="11">
        <v>120</v>
      </c>
      <c r="D69" s="12" t="s">
        <v>97</v>
      </c>
      <c r="E69" s="48"/>
      <c r="F69" s="9">
        <f t="shared" ref="F69:F132" si="36">E69</f>
        <v>0</v>
      </c>
      <c r="G69" s="95"/>
      <c r="H69" s="95"/>
      <c r="I69" s="95"/>
      <c r="J69" s="18">
        <v>16944035.899999999</v>
      </c>
      <c r="K69" s="18" t="s">
        <v>2115</v>
      </c>
      <c r="L69" s="9">
        <f t="shared" si="20"/>
        <v>0</v>
      </c>
      <c r="M69" s="9">
        <f t="shared" si="21"/>
        <v>-16944035.899999999</v>
      </c>
      <c r="N69" s="18"/>
      <c r="O69" s="18">
        <v>0</v>
      </c>
      <c r="P69" s="18">
        <f t="shared" si="23"/>
        <v>0</v>
      </c>
      <c r="Q69" s="18">
        <f t="shared" si="19"/>
        <v>0</v>
      </c>
      <c r="R69" s="18"/>
      <c r="S69" s="18"/>
      <c r="T69" s="18">
        <f t="shared" si="24"/>
        <v>0</v>
      </c>
      <c r="U69" s="18">
        <f t="shared" si="25"/>
        <v>0</v>
      </c>
      <c r="V69" s="18">
        <f t="shared" si="22"/>
        <v>0</v>
      </c>
      <c r="W69" s="130"/>
      <c r="X69" s="130"/>
      <c r="Y69" s="130">
        <v>0</v>
      </c>
      <c r="Z69" s="130"/>
      <c r="AA69" s="130"/>
      <c r="AB69" s="130">
        <v>0</v>
      </c>
      <c r="AC69" s="130"/>
      <c r="AD69" s="130"/>
      <c r="AE69" s="130">
        <v>0</v>
      </c>
      <c r="AF69" s="130"/>
      <c r="AG69" s="130"/>
      <c r="AH69" s="130">
        <v>0</v>
      </c>
      <c r="AI69" s="130"/>
      <c r="AJ69" s="130"/>
      <c r="AK69" s="130">
        <v>0</v>
      </c>
      <c r="AL69" s="130"/>
      <c r="AM69" s="130"/>
      <c r="AN69" s="130">
        <v>0</v>
      </c>
      <c r="AO69" s="130"/>
      <c r="AP69" s="130"/>
      <c r="AQ69" s="130">
        <v>0</v>
      </c>
      <c r="AR69" s="130"/>
      <c r="AS69" s="130"/>
      <c r="AT69" s="130">
        <v>0</v>
      </c>
      <c r="AU69" s="17"/>
      <c r="AV69" s="17"/>
      <c r="AW69" s="130"/>
      <c r="AX69" s="126"/>
      <c r="AY69" s="17"/>
      <c r="AZ69" s="130"/>
      <c r="BA69" s="126"/>
      <c r="BB69" s="131"/>
      <c r="BC69" s="131"/>
      <c r="BD69" s="128"/>
      <c r="BE69" s="132"/>
      <c r="BF69" s="131"/>
      <c r="BG69" s="132">
        <v>0</v>
      </c>
      <c r="BH69" s="132"/>
      <c r="BI69" s="132">
        <v>0</v>
      </c>
      <c r="BJ69" s="132">
        <v>0</v>
      </c>
      <c r="BK69" s="132"/>
      <c r="BL69" s="132">
        <v>0</v>
      </c>
      <c r="BM69" s="131">
        <v>0</v>
      </c>
      <c r="BN69" s="131"/>
      <c r="BO69" s="131"/>
      <c r="BP69" s="131">
        <v>0</v>
      </c>
      <c r="BQ69" s="131"/>
      <c r="BR69" s="131">
        <v>0</v>
      </c>
      <c r="BS69" s="131">
        <v>0</v>
      </c>
      <c r="BT69" s="131"/>
      <c r="BU69" s="131">
        <v>0</v>
      </c>
      <c r="BV69" s="131">
        <v>0</v>
      </c>
      <c r="BW69" s="131"/>
      <c r="BX69" s="131">
        <v>0</v>
      </c>
      <c r="BY69" s="131">
        <v>0</v>
      </c>
      <c r="BZ69" s="131"/>
      <c r="CA69" s="131">
        <v>0</v>
      </c>
      <c r="CB69" s="131">
        <v>0</v>
      </c>
      <c r="CC69" s="131"/>
      <c r="CD69" s="131">
        <v>0</v>
      </c>
      <c r="CE69" s="131">
        <v>0</v>
      </c>
      <c r="CF69" s="131"/>
      <c r="CG69" s="131"/>
      <c r="CH69" s="131">
        <v>0</v>
      </c>
      <c r="CI69" s="131"/>
      <c r="CJ69" s="131"/>
      <c r="CK69" s="131">
        <v>0</v>
      </c>
      <c r="CL69" s="131"/>
      <c r="CM69" s="131"/>
      <c r="CN69" s="131">
        <v>0</v>
      </c>
      <c r="CO69" s="132"/>
      <c r="CP69" s="132"/>
      <c r="CQ69" s="132">
        <v>0</v>
      </c>
      <c r="CR69" s="132"/>
      <c r="CS69" s="132">
        <v>0</v>
      </c>
      <c r="CT69" s="132">
        <v>0</v>
      </c>
      <c r="CU69" s="131"/>
      <c r="CV69" s="127">
        <v>0</v>
      </c>
      <c r="CW69" s="131">
        <v>0</v>
      </c>
      <c r="CX69" s="131"/>
      <c r="CY69" s="131">
        <v>0</v>
      </c>
      <c r="CZ69" s="131">
        <v>0</v>
      </c>
      <c r="DA69" s="131"/>
      <c r="DB69" s="131">
        <v>0</v>
      </c>
      <c r="DC69" s="131">
        <v>0</v>
      </c>
      <c r="DD69" s="131"/>
      <c r="DE69" s="131">
        <v>0</v>
      </c>
      <c r="DF69" s="131">
        <v>0</v>
      </c>
      <c r="DG69" s="131"/>
      <c r="DH69" s="131">
        <v>0</v>
      </c>
      <c r="DI69" s="131">
        <v>0</v>
      </c>
      <c r="DJ69" s="131"/>
      <c r="DK69" s="131">
        <v>0</v>
      </c>
      <c r="DL69" s="131">
        <v>0</v>
      </c>
      <c r="DM69" s="131"/>
      <c r="DN69" s="131">
        <v>0</v>
      </c>
      <c r="DO69" s="131">
        <v>0</v>
      </c>
      <c r="DP69" s="131"/>
      <c r="DQ69" s="131"/>
      <c r="DR69" s="131">
        <v>0</v>
      </c>
      <c r="DS69" s="131"/>
      <c r="DT69" s="131"/>
      <c r="DU69" s="131">
        <v>0</v>
      </c>
      <c r="DV69" s="131"/>
      <c r="DW69" s="131"/>
      <c r="DX69" s="131">
        <v>0</v>
      </c>
      <c r="DY69" s="132"/>
      <c r="DZ69" s="132"/>
      <c r="EA69" s="131"/>
      <c r="EB69" s="131"/>
      <c r="EC69" s="130">
        <v>0</v>
      </c>
      <c r="ED69" s="130"/>
      <c r="EE69" s="130"/>
      <c r="EF69" s="130">
        <v>0</v>
      </c>
      <c r="EG69" s="130"/>
      <c r="EH69" s="130"/>
      <c r="EI69" s="130">
        <v>0</v>
      </c>
      <c r="EJ69" s="130"/>
      <c r="EK69" s="130"/>
      <c r="EL69" s="130">
        <v>0</v>
      </c>
      <c r="EM69" s="130"/>
      <c r="EN69" s="130"/>
      <c r="EO69" s="130">
        <v>0</v>
      </c>
      <c r="EP69" s="130"/>
      <c r="EQ69" s="130"/>
      <c r="ER69" s="130">
        <v>0</v>
      </c>
      <c r="ES69" s="130"/>
      <c r="ET69" s="130"/>
      <c r="EU69" s="130">
        <v>0</v>
      </c>
      <c r="EV69" s="130"/>
      <c r="EW69" s="130"/>
      <c r="EX69" s="130">
        <v>0</v>
      </c>
      <c r="EY69" s="130"/>
      <c r="EZ69" s="130"/>
      <c r="FA69" s="130"/>
      <c r="FB69" s="130"/>
      <c r="FC69" s="130"/>
      <c r="FD69" s="130"/>
      <c r="FE69" s="130"/>
      <c r="FF69" s="130"/>
      <c r="FG69" s="130"/>
      <c r="FH69" s="130"/>
      <c r="FI69" s="130"/>
      <c r="FJ69" s="130"/>
      <c r="FK69" s="130"/>
      <c r="FL69" s="130"/>
      <c r="FM69" s="130">
        <v>6327</v>
      </c>
      <c r="FN69" s="130"/>
      <c r="FO69" s="130"/>
      <c r="FP69" s="130">
        <v>0</v>
      </c>
      <c r="FQ69" s="130"/>
      <c r="FR69" s="130"/>
      <c r="FS69" s="130">
        <v>1141.73</v>
      </c>
      <c r="FT69" s="130"/>
      <c r="FU69" s="130"/>
      <c r="FV69" s="130">
        <v>0</v>
      </c>
      <c r="FW69" s="130"/>
      <c r="FX69" s="130"/>
      <c r="FY69" s="125">
        <v>0</v>
      </c>
      <c r="FZ69" s="130"/>
      <c r="GA69" s="130"/>
      <c r="GB69" s="130">
        <v>0</v>
      </c>
      <c r="GC69" s="130"/>
      <c r="GD69" s="130"/>
      <c r="GE69" s="130">
        <v>0</v>
      </c>
      <c r="GF69" s="130"/>
      <c r="GG69" s="130"/>
      <c r="GH69" s="130">
        <v>0</v>
      </c>
      <c r="GI69" s="130"/>
      <c r="GJ69" s="130"/>
      <c r="GK69" s="130"/>
      <c r="GL69" s="130"/>
      <c r="GM69" s="130"/>
      <c r="GN69" s="130"/>
      <c r="GO69" s="130"/>
      <c r="GP69" s="130"/>
      <c r="GQ69" s="130"/>
      <c r="GR69" s="130"/>
      <c r="GS69" s="130"/>
      <c r="GT69" s="130"/>
      <c r="GU69" s="10">
        <f t="shared" si="26"/>
        <v>0</v>
      </c>
      <c r="GV69" s="10">
        <f t="shared" si="27"/>
        <v>0</v>
      </c>
      <c r="GW69" s="10">
        <f t="shared" si="28"/>
        <v>0</v>
      </c>
      <c r="GX69" s="10">
        <f t="shared" si="29"/>
        <v>0</v>
      </c>
      <c r="GY69" s="10">
        <f t="shared" si="30"/>
        <v>0</v>
      </c>
      <c r="GZ69" s="10">
        <f t="shared" si="31"/>
        <v>0</v>
      </c>
      <c r="HA69" s="10">
        <f t="shared" si="32"/>
        <v>0</v>
      </c>
      <c r="HB69" s="10">
        <f t="shared" si="33"/>
        <v>0</v>
      </c>
      <c r="HC69" s="10">
        <f t="shared" si="34"/>
        <v>7468.73</v>
      </c>
      <c r="HD69" s="54">
        <f t="shared" si="35"/>
        <v>0</v>
      </c>
      <c r="HE69" s="54">
        <v>2411873.7100000004</v>
      </c>
      <c r="HF69" s="54">
        <v>0</v>
      </c>
      <c r="HG69" s="55"/>
      <c r="HH69" s="55"/>
      <c r="HI69" s="21"/>
    </row>
    <row r="70" spans="1:217" hidden="1">
      <c r="A70" s="15">
        <v>2</v>
      </c>
      <c r="B70" s="16">
        <v>68</v>
      </c>
      <c r="C70" s="11">
        <v>108</v>
      </c>
      <c r="D70" s="12" t="s">
        <v>98</v>
      </c>
      <c r="E70" s="48"/>
      <c r="F70" s="9">
        <f t="shared" si="36"/>
        <v>0</v>
      </c>
      <c r="G70" s="95"/>
      <c r="H70" s="95"/>
      <c r="I70" s="95"/>
      <c r="J70" s="18">
        <v>14220552.5</v>
      </c>
      <c r="K70" s="18" t="s">
        <v>2115</v>
      </c>
      <c r="L70" s="9">
        <f t="shared" si="20"/>
        <v>0</v>
      </c>
      <c r="M70" s="9">
        <f t="shared" si="21"/>
        <v>-14220552.5</v>
      </c>
      <c r="N70" s="18"/>
      <c r="O70" s="18">
        <v>0</v>
      </c>
      <c r="P70" s="18">
        <f t="shared" si="23"/>
        <v>0</v>
      </c>
      <c r="Q70" s="18">
        <f t="shared" si="19"/>
        <v>0</v>
      </c>
      <c r="R70" s="18">
        <v>0</v>
      </c>
      <c r="S70" s="18"/>
      <c r="T70" s="18">
        <f t="shared" si="24"/>
        <v>0</v>
      </c>
      <c r="U70" s="18">
        <f t="shared" si="25"/>
        <v>0</v>
      </c>
      <c r="V70" s="18">
        <f t="shared" si="22"/>
        <v>0</v>
      </c>
      <c r="W70" s="130"/>
      <c r="X70" s="130"/>
      <c r="Y70" s="130">
        <v>0</v>
      </c>
      <c r="Z70" s="130"/>
      <c r="AA70" s="130"/>
      <c r="AB70" s="130">
        <v>0</v>
      </c>
      <c r="AC70" s="130"/>
      <c r="AD70" s="130"/>
      <c r="AE70" s="130">
        <v>0</v>
      </c>
      <c r="AF70" s="130"/>
      <c r="AG70" s="130"/>
      <c r="AH70" s="130">
        <v>0</v>
      </c>
      <c r="AI70" s="130"/>
      <c r="AJ70" s="130"/>
      <c r="AK70" s="130">
        <v>0</v>
      </c>
      <c r="AL70" s="130"/>
      <c r="AM70" s="130"/>
      <c r="AN70" s="130">
        <v>0</v>
      </c>
      <c r="AO70" s="130"/>
      <c r="AP70" s="130"/>
      <c r="AQ70" s="130">
        <v>0</v>
      </c>
      <c r="AR70" s="130"/>
      <c r="AS70" s="130"/>
      <c r="AT70" s="130">
        <v>0</v>
      </c>
      <c r="AU70" s="17"/>
      <c r="AV70" s="17"/>
      <c r="AW70" s="130"/>
      <c r="AX70" s="126"/>
      <c r="AY70" s="17"/>
      <c r="AZ70" s="130"/>
      <c r="BA70" s="126"/>
      <c r="BB70" s="131"/>
      <c r="BC70" s="131"/>
      <c r="BD70" s="128"/>
      <c r="BE70" s="132"/>
      <c r="BF70" s="131"/>
      <c r="BG70" s="132">
        <v>0</v>
      </c>
      <c r="BH70" s="132"/>
      <c r="BI70" s="132">
        <v>0</v>
      </c>
      <c r="BJ70" s="132">
        <v>0</v>
      </c>
      <c r="BK70" s="132"/>
      <c r="BL70" s="132">
        <v>0</v>
      </c>
      <c r="BM70" s="131">
        <v>0</v>
      </c>
      <c r="BN70" s="131"/>
      <c r="BO70" s="131"/>
      <c r="BP70" s="131">
        <v>0</v>
      </c>
      <c r="BQ70" s="131"/>
      <c r="BR70" s="131">
        <v>0</v>
      </c>
      <c r="BS70" s="131">
        <v>0</v>
      </c>
      <c r="BT70" s="131"/>
      <c r="BU70" s="131">
        <v>0</v>
      </c>
      <c r="BV70" s="131">
        <v>0</v>
      </c>
      <c r="BW70" s="131"/>
      <c r="BX70" s="131">
        <v>0</v>
      </c>
      <c r="BY70" s="131">
        <v>0</v>
      </c>
      <c r="BZ70" s="131"/>
      <c r="CA70" s="131">
        <v>0</v>
      </c>
      <c r="CB70" s="131">
        <v>0</v>
      </c>
      <c r="CC70" s="131"/>
      <c r="CD70" s="131">
        <v>0</v>
      </c>
      <c r="CE70" s="131">
        <v>0</v>
      </c>
      <c r="CF70" s="131"/>
      <c r="CG70" s="131"/>
      <c r="CH70" s="131">
        <v>0</v>
      </c>
      <c r="CI70" s="131"/>
      <c r="CJ70" s="131"/>
      <c r="CK70" s="131">
        <v>0</v>
      </c>
      <c r="CL70" s="131"/>
      <c r="CM70" s="131"/>
      <c r="CN70" s="131">
        <v>0</v>
      </c>
      <c r="CO70" s="132"/>
      <c r="CP70" s="132"/>
      <c r="CQ70" s="132">
        <v>0</v>
      </c>
      <c r="CR70" s="132"/>
      <c r="CS70" s="132">
        <v>0</v>
      </c>
      <c r="CT70" s="132">
        <v>0</v>
      </c>
      <c r="CU70" s="131"/>
      <c r="CV70" s="127">
        <v>0</v>
      </c>
      <c r="CW70" s="131">
        <v>0</v>
      </c>
      <c r="CX70" s="131"/>
      <c r="CY70" s="131">
        <v>0</v>
      </c>
      <c r="CZ70" s="131">
        <v>0</v>
      </c>
      <c r="DA70" s="131"/>
      <c r="DB70" s="131">
        <v>0</v>
      </c>
      <c r="DC70" s="131">
        <v>0</v>
      </c>
      <c r="DD70" s="131"/>
      <c r="DE70" s="131">
        <v>0</v>
      </c>
      <c r="DF70" s="131">
        <v>0</v>
      </c>
      <c r="DG70" s="131"/>
      <c r="DH70" s="131">
        <v>0</v>
      </c>
      <c r="DI70" s="131">
        <v>0</v>
      </c>
      <c r="DJ70" s="131"/>
      <c r="DK70" s="131">
        <v>0</v>
      </c>
      <c r="DL70" s="131">
        <v>0</v>
      </c>
      <c r="DM70" s="131"/>
      <c r="DN70" s="131">
        <v>0</v>
      </c>
      <c r="DO70" s="131">
        <v>0</v>
      </c>
      <c r="DP70" s="131"/>
      <c r="DQ70" s="131"/>
      <c r="DR70" s="131">
        <v>0</v>
      </c>
      <c r="DS70" s="131"/>
      <c r="DT70" s="131"/>
      <c r="DU70" s="131">
        <v>0</v>
      </c>
      <c r="DV70" s="131"/>
      <c r="DW70" s="131"/>
      <c r="DX70" s="131">
        <v>0</v>
      </c>
      <c r="DY70" s="132"/>
      <c r="DZ70" s="132"/>
      <c r="EA70" s="131"/>
      <c r="EB70" s="131"/>
      <c r="EC70" s="130">
        <v>0</v>
      </c>
      <c r="ED70" s="130"/>
      <c r="EE70" s="130"/>
      <c r="EF70" s="130">
        <v>0</v>
      </c>
      <c r="EG70" s="130"/>
      <c r="EH70" s="130"/>
      <c r="EI70" s="130">
        <v>0</v>
      </c>
      <c r="EJ70" s="130"/>
      <c r="EK70" s="130"/>
      <c r="EL70" s="130">
        <v>0</v>
      </c>
      <c r="EM70" s="130"/>
      <c r="EN70" s="130"/>
      <c r="EO70" s="130">
        <v>0</v>
      </c>
      <c r="EP70" s="130"/>
      <c r="EQ70" s="130"/>
      <c r="ER70" s="130">
        <v>0</v>
      </c>
      <c r="ES70" s="130"/>
      <c r="ET70" s="130"/>
      <c r="EU70" s="130">
        <v>0</v>
      </c>
      <c r="EV70" s="130"/>
      <c r="EW70" s="130"/>
      <c r="EX70" s="130">
        <v>0</v>
      </c>
      <c r="EY70" s="130"/>
      <c r="EZ70" s="130"/>
      <c r="FA70" s="130"/>
      <c r="FB70" s="130"/>
      <c r="FC70" s="130"/>
      <c r="FD70" s="130"/>
      <c r="FE70" s="130"/>
      <c r="FF70" s="130"/>
      <c r="FG70" s="130"/>
      <c r="FH70" s="130"/>
      <c r="FI70" s="130"/>
      <c r="FJ70" s="130"/>
      <c r="FK70" s="130"/>
      <c r="FL70" s="130"/>
      <c r="FM70" s="130">
        <v>0</v>
      </c>
      <c r="FN70" s="130"/>
      <c r="FO70" s="130"/>
      <c r="FP70" s="130">
        <v>0</v>
      </c>
      <c r="FQ70" s="130"/>
      <c r="FR70" s="130"/>
      <c r="FS70" s="130">
        <v>0</v>
      </c>
      <c r="FT70" s="130"/>
      <c r="FU70" s="130"/>
      <c r="FV70" s="130">
        <v>0</v>
      </c>
      <c r="FW70" s="130"/>
      <c r="FX70" s="130"/>
      <c r="FY70" s="125">
        <v>0</v>
      </c>
      <c r="FZ70" s="130"/>
      <c r="GA70" s="130"/>
      <c r="GB70" s="130">
        <v>0</v>
      </c>
      <c r="GC70" s="130"/>
      <c r="GD70" s="130"/>
      <c r="GE70" s="130">
        <v>0</v>
      </c>
      <c r="GF70" s="130"/>
      <c r="GG70" s="130"/>
      <c r="GH70" s="130">
        <v>0</v>
      </c>
      <c r="GI70" s="130"/>
      <c r="GJ70" s="130"/>
      <c r="GK70" s="130"/>
      <c r="GL70" s="130"/>
      <c r="GM70" s="130"/>
      <c r="GN70" s="130"/>
      <c r="GO70" s="130"/>
      <c r="GP70" s="130"/>
      <c r="GQ70" s="130"/>
      <c r="GR70" s="130"/>
      <c r="GS70" s="130"/>
      <c r="GT70" s="130"/>
      <c r="GU70" s="10">
        <f t="shared" si="26"/>
        <v>0</v>
      </c>
      <c r="GV70" s="10">
        <f t="shared" si="27"/>
        <v>0</v>
      </c>
      <c r="GW70" s="10">
        <f t="shared" si="28"/>
        <v>0</v>
      </c>
      <c r="GX70" s="10">
        <f t="shared" si="29"/>
        <v>0</v>
      </c>
      <c r="GY70" s="10">
        <f t="shared" si="30"/>
        <v>0</v>
      </c>
      <c r="GZ70" s="10">
        <f t="shared" si="31"/>
        <v>0</v>
      </c>
      <c r="HA70" s="10">
        <f t="shared" si="32"/>
        <v>0</v>
      </c>
      <c r="HB70" s="10">
        <f t="shared" si="33"/>
        <v>0</v>
      </c>
      <c r="HC70" s="10">
        <f t="shared" si="34"/>
        <v>0</v>
      </c>
      <c r="HD70" s="54">
        <f t="shared" si="35"/>
        <v>0</v>
      </c>
      <c r="HE70" s="54">
        <v>11517165.639999999</v>
      </c>
      <c r="HF70" s="54">
        <v>25000</v>
      </c>
      <c r="HG70" s="55"/>
      <c r="HH70" s="55"/>
      <c r="HI70" s="21"/>
    </row>
    <row r="71" spans="1:217" hidden="1">
      <c r="A71" s="15">
        <v>1</v>
      </c>
      <c r="B71" s="16">
        <v>69</v>
      </c>
      <c r="C71" s="11">
        <v>6</v>
      </c>
      <c r="D71" s="12" t="s">
        <v>99</v>
      </c>
      <c r="E71" s="48"/>
      <c r="F71" s="9">
        <f t="shared" si="36"/>
        <v>0</v>
      </c>
      <c r="G71" s="95"/>
      <c r="H71" s="95"/>
      <c r="I71" s="95"/>
      <c r="J71" s="18"/>
      <c r="K71" s="18" t="s">
        <v>2115</v>
      </c>
      <c r="L71" s="9">
        <f t="shared" si="20"/>
        <v>0</v>
      </c>
      <c r="M71" s="9">
        <f t="shared" si="21"/>
        <v>0</v>
      </c>
      <c r="N71" s="18"/>
      <c r="O71" s="18">
        <v>0</v>
      </c>
      <c r="P71" s="18">
        <f t="shared" si="23"/>
        <v>0</v>
      </c>
      <c r="Q71" s="18">
        <f t="shared" si="19"/>
        <v>0</v>
      </c>
      <c r="R71" s="18">
        <v>0</v>
      </c>
      <c r="S71" s="18"/>
      <c r="T71" s="18">
        <f t="shared" si="24"/>
        <v>0</v>
      </c>
      <c r="U71" s="18">
        <f t="shared" si="25"/>
        <v>0</v>
      </c>
      <c r="V71" s="18">
        <f t="shared" si="22"/>
        <v>0</v>
      </c>
      <c r="W71" s="130"/>
      <c r="X71" s="130"/>
      <c r="Y71" s="130">
        <v>0</v>
      </c>
      <c r="Z71" s="130"/>
      <c r="AA71" s="130"/>
      <c r="AB71" s="130">
        <v>0</v>
      </c>
      <c r="AC71" s="130"/>
      <c r="AD71" s="130"/>
      <c r="AE71" s="130">
        <v>0</v>
      </c>
      <c r="AF71" s="130"/>
      <c r="AG71" s="130"/>
      <c r="AH71" s="130">
        <v>0</v>
      </c>
      <c r="AI71" s="130"/>
      <c r="AJ71" s="130"/>
      <c r="AK71" s="130">
        <v>0</v>
      </c>
      <c r="AL71" s="130"/>
      <c r="AM71" s="130"/>
      <c r="AN71" s="130">
        <v>0</v>
      </c>
      <c r="AO71" s="130"/>
      <c r="AP71" s="130"/>
      <c r="AQ71" s="130">
        <v>0</v>
      </c>
      <c r="AR71" s="130"/>
      <c r="AS71" s="130"/>
      <c r="AT71" s="130">
        <v>0</v>
      </c>
      <c r="AU71" s="17"/>
      <c r="AV71" s="17"/>
      <c r="AW71" s="130"/>
      <c r="AX71" s="126"/>
      <c r="AY71" s="17"/>
      <c r="AZ71" s="130"/>
      <c r="BA71" s="126"/>
      <c r="BB71" s="131"/>
      <c r="BC71" s="131"/>
      <c r="BD71" s="128"/>
      <c r="BE71" s="132"/>
      <c r="BF71" s="131"/>
      <c r="BG71" s="132">
        <v>0</v>
      </c>
      <c r="BH71" s="132"/>
      <c r="BI71" s="132">
        <v>0</v>
      </c>
      <c r="BJ71" s="132">
        <v>0</v>
      </c>
      <c r="BK71" s="132"/>
      <c r="BL71" s="132">
        <v>0</v>
      </c>
      <c r="BM71" s="131">
        <v>0</v>
      </c>
      <c r="BN71" s="131"/>
      <c r="BO71" s="131"/>
      <c r="BP71" s="131">
        <v>0</v>
      </c>
      <c r="BQ71" s="131"/>
      <c r="BR71" s="131">
        <v>0</v>
      </c>
      <c r="BS71" s="131">
        <v>0</v>
      </c>
      <c r="BT71" s="131"/>
      <c r="BU71" s="131">
        <v>0</v>
      </c>
      <c r="BV71" s="131">
        <v>0</v>
      </c>
      <c r="BW71" s="131"/>
      <c r="BX71" s="131">
        <v>0</v>
      </c>
      <c r="BY71" s="131">
        <v>0</v>
      </c>
      <c r="BZ71" s="131"/>
      <c r="CA71" s="131">
        <v>0</v>
      </c>
      <c r="CB71" s="131">
        <v>0</v>
      </c>
      <c r="CC71" s="131"/>
      <c r="CD71" s="131">
        <v>0</v>
      </c>
      <c r="CE71" s="131">
        <v>0</v>
      </c>
      <c r="CF71" s="131"/>
      <c r="CG71" s="131"/>
      <c r="CH71" s="131">
        <v>0</v>
      </c>
      <c r="CI71" s="131"/>
      <c r="CJ71" s="131"/>
      <c r="CK71" s="131">
        <v>0</v>
      </c>
      <c r="CL71" s="131"/>
      <c r="CM71" s="131"/>
      <c r="CN71" s="131">
        <v>0</v>
      </c>
      <c r="CO71" s="132"/>
      <c r="CP71" s="132"/>
      <c r="CQ71" s="132">
        <v>0</v>
      </c>
      <c r="CR71" s="132"/>
      <c r="CS71" s="132">
        <v>0</v>
      </c>
      <c r="CT71" s="132">
        <v>0</v>
      </c>
      <c r="CU71" s="131"/>
      <c r="CV71" s="127">
        <v>0</v>
      </c>
      <c r="CW71" s="131">
        <v>0</v>
      </c>
      <c r="CX71" s="131"/>
      <c r="CY71" s="131">
        <v>0</v>
      </c>
      <c r="CZ71" s="131">
        <v>0</v>
      </c>
      <c r="DA71" s="131"/>
      <c r="DB71" s="131">
        <v>0</v>
      </c>
      <c r="DC71" s="131">
        <v>0</v>
      </c>
      <c r="DD71" s="131"/>
      <c r="DE71" s="131">
        <v>0</v>
      </c>
      <c r="DF71" s="131">
        <v>0</v>
      </c>
      <c r="DG71" s="131"/>
      <c r="DH71" s="131">
        <v>0</v>
      </c>
      <c r="DI71" s="131">
        <v>0</v>
      </c>
      <c r="DJ71" s="131"/>
      <c r="DK71" s="131">
        <v>0</v>
      </c>
      <c r="DL71" s="131">
        <v>0</v>
      </c>
      <c r="DM71" s="131"/>
      <c r="DN71" s="131">
        <v>0</v>
      </c>
      <c r="DO71" s="131">
        <v>0</v>
      </c>
      <c r="DP71" s="131"/>
      <c r="DQ71" s="131"/>
      <c r="DR71" s="131">
        <v>0</v>
      </c>
      <c r="DS71" s="131"/>
      <c r="DT71" s="131"/>
      <c r="DU71" s="131">
        <v>0</v>
      </c>
      <c r="DV71" s="131"/>
      <c r="DW71" s="131"/>
      <c r="DX71" s="131">
        <v>0</v>
      </c>
      <c r="DY71" s="132"/>
      <c r="DZ71" s="132"/>
      <c r="EA71" s="131"/>
      <c r="EB71" s="131"/>
      <c r="EC71" s="130">
        <v>0</v>
      </c>
      <c r="ED71" s="130"/>
      <c r="EE71" s="130"/>
      <c r="EF71" s="130">
        <v>0</v>
      </c>
      <c r="EG71" s="130"/>
      <c r="EH71" s="130"/>
      <c r="EI71" s="130">
        <v>0</v>
      </c>
      <c r="EJ71" s="130"/>
      <c r="EK71" s="130"/>
      <c r="EL71" s="130">
        <v>0</v>
      </c>
      <c r="EM71" s="130"/>
      <c r="EN71" s="130"/>
      <c r="EO71" s="130">
        <v>0</v>
      </c>
      <c r="EP71" s="130"/>
      <c r="EQ71" s="130"/>
      <c r="ER71" s="130">
        <v>0</v>
      </c>
      <c r="ES71" s="130"/>
      <c r="ET71" s="130"/>
      <c r="EU71" s="130">
        <v>0</v>
      </c>
      <c r="EV71" s="130"/>
      <c r="EW71" s="130"/>
      <c r="EX71" s="130">
        <v>0</v>
      </c>
      <c r="EY71" s="130"/>
      <c r="EZ71" s="130"/>
      <c r="FA71" s="130"/>
      <c r="FB71" s="130"/>
      <c r="FC71" s="130"/>
      <c r="FD71" s="130"/>
      <c r="FE71" s="130"/>
      <c r="FF71" s="130"/>
      <c r="FG71" s="130"/>
      <c r="FH71" s="130"/>
      <c r="FI71" s="130"/>
      <c r="FJ71" s="130"/>
      <c r="FK71" s="130"/>
      <c r="FL71" s="130"/>
      <c r="FM71" s="130">
        <v>0</v>
      </c>
      <c r="FN71" s="130"/>
      <c r="FO71" s="130"/>
      <c r="FP71" s="130">
        <v>0</v>
      </c>
      <c r="FQ71" s="130"/>
      <c r="FR71" s="130"/>
      <c r="FS71" s="130">
        <v>0</v>
      </c>
      <c r="FT71" s="130"/>
      <c r="FU71" s="130"/>
      <c r="FV71" s="130">
        <v>0</v>
      </c>
      <c r="FW71" s="130"/>
      <c r="FX71" s="130"/>
      <c r="FY71" s="125">
        <v>0</v>
      </c>
      <c r="FZ71" s="130"/>
      <c r="GA71" s="130"/>
      <c r="GB71" s="130">
        <v>0</v>
      </c>
      <c r="GC71" s="130"/>
      <c r="GD71" s="130"/>
      <c r="GE71" s="130">
        <v>0</v>
      </c>
      <c r="GF71" s="130"/>
      <c r="GG71" s="130"/>
      <c r="GH71" s="130">
        <v>0</v>
      </c>
      <c r="GI71" s="130"/>
      <c r="GJ71" s="130"/>
      <c r="GK71" s="130"/>
      <c r="GL71" s="130"/>
      <c r="GM71" s="130"/>
      <c r="GN71" s="130"/>
      <c r="GO71" s="130"/>
      <c r="GP71" s="130"/>
      <c r="GQ71" s="130"/>
      <c r="GR71" s="130"/>
      <c r="GS71" s="130"/>
      <c r="GT71" s="130"/>
      <c r="GU71" s="10">
        <f t="shared" si="26"/>
        <v>0</v>
      </c>
      <c r="GV71" s="10">
        <f t="shared" si="27"/>
        <v>0</v>
      </c>
      <c r="GW71" s="10">
        <f t="shared" si="28"/>
        <v>0</v>
      </c>
      <c r="GX71" s="10">
        <f t="shared" si="29"/>
        <v>0</v>
      </c>
      <c r="GY71" s="10">
        <f t="shared" si="30"/>
        <v>0</v>
      </c>
      <c r="GZ71" s="10">
        <f t="shared" si="31"/>
        <v>0</v>
      </c>
      <c r="HA71" s="10">
        <f t="shared" si="32"/>
        <v>0</v>
      </c>
      <c r="HB71" s="10">
        <f t="shared" si="33"/>
        <v>0</v>
      </c>
      <c r="HC71" s="10">
        <f t="shared" si="34"/>
        <v>0</v>
      </c>
      <c r="HD71" s="54">
        <f t="shared" si="35"/>
        <v>0</v>
      </c>
      <c r="HE71" s="54">
        <v>2307400.69</v>
      </c>
      <c r="HF71" s="54">
        <v>0</v>
      </c>
      <c r="HG71" s="55"/>
      <c r="HH71" s="55"/>
      <c r="HI71" s="21"/>
    </row>
    <row r="72" spans="1:217" hidden="1">
      <c r="A72" s="15">
        <v>2</v>
      </c>
      <c r="B72" s="16">
        <v>70</v>
      </c>
      <c r="C72" s="11">
        <v>68</v>
      </c>
      <c r="D72" s="135" t="s">
        <v>100</v>
      </c>
      <c r="E72" s="48">
        <v>95593679.876680702</v>
      </c>
      <c r="F72" s="9">
        <f t="shared" si="36"/>
        <v>95593679.876680702</v>
      </c>
      <c r="G72" s="95"/>
      <c r="H72" s="95"/>
      <c r="I72" s="95"/>
      <c r="J72" s="18"/>
      <c r="K72" s="18" t="s">
        <v>2115</v>
      </c>
      <c r="L72" s="9">
        <f t="shared" si="20"/>
        <v>0</v>
      </c>
      <c r="M72" s="9">
        <f t="shared" si="21"/>
        <v>95593679.876680702</v>
      </c>
      <c r="N72" s="18">
        <v>95593679.876680702</v>
      </c>
      <c r="O72" s="18">
        <v>0</v>
      </c>
      <c r="P72" s="18">
        <f t="shared" si="23"/>
        <v>0</v>
      </c>
      <c r="Q72" s="18">
        <f t="shared" si="19"/>
        <v>0</v>
      </c>
      <c r="R72" s="18">
        <v>0</v>
      </c>
      <c r="S72" s="18">
        <v>70200369.669599995</v>
      </c>
      <c r="T72" s="18">
        <f t="shared" si="24"/>
        <v>-70200369.669599995</v>
      </c>
      <c r="U72" s="18">
        <f t="shared" si="25"/>
        <v>0</v>
      </c>
      <c r="V72" s="18">
        <f t="shared" si="22"/>
        <v>-70200369.669599995</v>
      </c>
      <c r="W72" s="130"/>
      <c r="X72" s="130"/>
      <c r="Y72" s="130">
        <v>0</v>
      </c>
      <c r="Z72" s="130"/>
      <c r="AA72" s="130"/>
      <c r="AB72" s="130">
        <v>0</v>
      </c>
      <c r="AC72" s="130"/>
      <c r="AD72" s="130"/>
      <c r="AE72" s="130">
        <v>0</v>
      </c>
      <c r="AF72" s="130"/>
      <c r="AG72" s="130"/>
      <c r="AH72" s="130">
        <v>0</v>
      </c>
      <c r="AI72" s="130"/>
      <c r="AJ72" s="130"/>
      <c r="AK72" s="130">
        <v>0</v>
      </c>
      <c r="AL72" s="130"/>
      <c r="AM72" s="130"/>
      <c r="AN72" s="130">
        <v>0</v>
      </c>
      <c r="AO72" s="130"/>
      <c r="AP72" s="130"/>
      <c r="AQ72" s="130">
        <v>0</v>
      </c>
      <c r="AR72" s="130"/>
      <c r="AS72" s="130"/>
      <c r="AT72" s="130">
        <v>0</v>
      </c>
      <c r="AU72" s="17"/>
      <c r="AV72" s="17"/>
      <c r="AW72" s="130"/>
      <c r="AX72" s="126"/>
      <c r="AY72" s="17"/>
      <c r="AZ72" s="130"/>
      <c r="BA72" s="126"/>
      <c r="BB72" s="131"/>
      <c r="BC72" s="131"/>
      <c r="BD72" s="128"/>
      <c r="BE72" s="132"/>
      <c r="BF72" s="131"/>
      <c r="BG72" s="132">
        <v>0</v>
      </c>
      <c r="BH72" s="132"/>
      <c r="BI72" s="132">
        <v>0</v>
      </c>
      <c r="BJ72" s="132">
        <v>0</v>
      </c>
      <c r="BK72" s="132"/>
      <c r="BL72" s="132">
        <v>0</v>
      </c>
      <c r="BM72" s="131">
        <v>0</v>
      </c>
      <c r="BN72" s="131"/>
      <c r="BO72" s="131">
        <v>0</v>
      </c>
      <c r="BP72" s="131">
        <v>0</v>
      </c>
      <c r="BQ72" s="131"/>
      <c r="BR72" s="131">
        <v>0</v>
      </c>
      <c r="BS72" s="131">
        <v>0</v>
      </c>
      <c r="BT72" s="131"/>
      <c r="BU72" s="131">
        <v>0</v>
      </c>
      <c r="BV72" s="131">
        <v>0</v>
      </c>
      <c r="BW72" s="131"/>
      <c r="BX72" s="131">
        <v>0</v>
      </c>
      <c r="BY72" s="131">
        <v>0</v>
      </c>
      <c r="BZ72" s="131"/>
      <c r="CA72" s="131">
        <v>0</v>
      </c>
      <c r="CB72" s="131">
        <v>0</v>
      </c>
      <c r="CC72" s="131"/>
      <c r="CD72" s="131">
        <v>0</v>
      </c>
      <c r="CE72" s="131">
        <v>0</v>
      </c>
      <c r="CF72" s="131"/>
      <c r="CG72" s="131"/>
      <c r="CH72" s="131">
        <v>0</v>
      </c>
      <c r="CI72" s="131"/>
      <c r="CJ72" s="131"/>
      <c r="CK72" s="131">
        <v>0</v>
      </c>
      <c r="CL72" s="131"/>
      <c r="CM72" s="131"/>
      <c r="CN72" s="131">
        <v>0</v>
      </c>
      <c r="CO72" s="132"/>
      <c r="CP72" s="132"/>
      <c r="CQ72" s="132">
        <v>0</v>
      </c>
      <c r="CR72" s="132"/>
      <c r="CS72" s="132">
        <v>0</v>
      </c>
      <c r="CT72" s="132">
        <v>0</v>
      </c>
      <c r="CU72" s="131"/>
      <c r="CV72" s="127">
        <v>0</v>
      </c>
      <c r="CW72" s="131">
        <v>0</v>
      </c>
      <c r="CX72" s="131"/>
      <c r="CY72" s="131">
        <v>0</v>
      </c>
      <c r="CZ72" s="131">
        <v>0</v>
      </c>
      <c r="DA72" s="131"/>
      <c r="DB72" s="131">
        <v>0</v>
      </c>
      <c r="DC72" s="131">
        <v>0</v>
      </c>
      <c r="DD72" s="131"/>
      <c r="DE72" s="131">
        <v>0</v>
      </c>
      <c r="DF72" s="131">
        <v>0</v>
      </c>
      <c r="DG72" s="131"/>
      <c r="DH72" s="131">
        <v>0</v>
      </c>
      <c r="DI72" s="131">
        <v>0</v>
      </c>
      <c r="DJ72" s="131"/>
      <c r="DK72" s="131">
        <v>0</v>
      </c>
      <c r="DL72" s="131">
        <v>0</v>
      </c>
      <c r="DM72" s="131"/>
      <c r="DN72" s="131">
        <v>0</v>
      </c>
      <c r="DO72" s="131">
        <v>0</v>
      </c>
      <c r="DP72" s="131"/>
      <c r="DQ72" s="131"/>
      <c r="DR72" s="131">
        <v>0</v>
      </c>
      <c r="DS72" s="131"/>
      <c r="DT72" s="131"/>
      <c r="DU72" s="131">
        <v>0</v>
      </c>
      <c r="DV72" s="131"/>
      <c r="DW72" s="131"/>
      <c r="DX72" s="131">
        <v>0</v>
      </c>
      <c r="DY72" s="132"/>
      <c r="DZ72" s="132"/>
      <c r="EA72" s="131"/>
      <c r="EB72" s="131"/>
      <c r="EC72" s="130">
        <v>0</v>
      </c>
      <c r="ED72" s="130"/>
      <c r="EE72" s="130"/>
      <c r="EF72" s="130">
        <v>0</v>
      </c>
      <c r="EG72" s="130"/>
      <c r="EH72" s="130"/>
      <c r="EI72" s="130">
        <v>0</v>
      </c>
      <c r="EJ72" s="130"/>
      <c r="EK72" s="130"/>
      <c r="EL72" s="130">
        <v>0</v>
      </c>
      <c r="EM72" s="130"/>
      <c r="EN72" s="130"/>
      <c r="EO72" s="130">
        <v>0</v>
      </c>
      <c r="EP72" s="130"/>
      <c r="EQ72" s="130"/>
      <c r="ER72" s="130">
        <v>0</v>
      </c>
      <c r="ES72" s="130"/>
      <c r="ET72" s="130"/>
      <c r="EU72" s="130">
        <v>0</v>
      </c>
      <c r="EV72" s="130"/>
      <c r="EW72" s="130"/>
      <c r="EX72" s="130">
        <v>0</v>
      </c>
      <c r="EY72" s="130"/>
      <c r="EZ72" s="130"/>
      <c r="FA72" s="130"/>
      <c r="FB72" s="130"/>
      <c r="FC72" s="130"/>
      <c r="FD72" s="130"/>
      <c r="FE72" s="130"/>
      <c r="FF72" s="130"/>
      <c r="FG72" s="130"/>
      <c r="FH72" s="130"/>
      <c r="FI72" s="130"/>
      <c r="FJ72" s="130"/>
      <c r="FK72" s="130"/>
      <c r="FL72" s="130"/>
      <c r="FM72" s="130">
        <v>191914.74</v>
      </c>
      <c r="FN72" s="130"/>
      <c r="FO72" s="130"/>
      <c r="FP72" s="130">
        <v>166100.22</v>
      </c>
      <c r="FQ72" s="130"/>
      <c r="FR72" s="130"/>
      <c r="FS72" s="130">
        <v>121403.6</v>
      </c>
      <c r="FT72" s="130"/>
      <c r="FU72" s="130"/>
      <c r="FV72" s="130">
        <v>105393.16</v>
      </c>
      <c r="FW72" s="130"/>
      <c r="FX72" s="130"/>
      <c r="FY72" s="130">
        <v>74813</v>
      </c>
      <c r="FZ72" s="130"/>
      <c r="GA72" s="130"/>
      <c r="GB72" s="130">
        <v>185942.71</v>
      </c>
      <c r="GC72" s="130"/>
      <c r="GD72" s="130"/>
      <c r="GE72" s="130">
        <v>19380.599999999999</v>
      </c>
      <c r="GF72" s="130"/>
      <c r="GG72" s="130"/>
      <c r="GH72" s="130">
        <v>270050.68</v>
      </c>
      <c r="GI72" s="130"/>
      <c r="GJ72" s="130"/>
      <c r="GK72" s="130"/>
      <c r="GL72" s="130"/>
      <c r="GM72" s="130"/>
      <c r="GN72" s="130"/>
      <c r="GO72" s="130"/>
      <c r="GP72" s="130"/>
      <c r="GQ72" s="130"/>
      <c r="GR72" s="130"/>
      <c r="GS72" s="130"/>
      <c r="GT72" s="130"/>
      <c r="GU72" s="10">
        <f t="shared" si="26"/>
        <v>0</v>
      </c>
      <c r="GV72" s="10">
        <f t="shared" si="27"/>
        <v>0</v>
      </c>
      <c r="GW72" s="10">
        <f t="shared" si="28"/>
        <v>0</v>
      </c>
      <c r="GX72" s="10">
        <f t="shared" si="29"/>
        <v>0</v>
      </c>
      <c r="GY72" s="10">
        <f t="shared" si="30"/>
        <v>0</v>
      </c>
      <c r="GZ72" s="10">
        <f t="shared" si="31"/>
        <v>0</v>
      </c>
      <c r="HA72" s="10">
        <f t="shared" si="32"/>
        <v>0</v>
      </c>
      <c r="HB72" s="10">
        <f t="shared" si="33"/>
        <v>0</v>
      </c>
      <c r="HC72" s="10">
        <f t="shared" si="34"/>
        <v>1134998.71</v>
      </c>
      <c r="HD72" s="54">
        <f t="shared" si="35"/>
        <v>0</v>
      </c>
      <c r="HE72" s="54">
        <v>41255572.420000046</v>
      </c>
      <c r="HF72" s="54">
        <v>0</v>
      </c>
      <c r="HG72" s="55"/>
      <c r="HH72" s="55" t="s">
        <v>2048</v>
      </c>
      <c r="HI72" s="21"/>
    </row>
    <row r="73" spans="1:217" hidden="1">
      <c r="A73" s="15">
        <v>2</v>
      </c>
      <c r="B73" s="16">
        <v>71</v>
      </c>
      <c r="C73" s="11">
        <v>103</v>
      </c>
      <c r="D73" s="12" t="s">
        <v>101</v>
      </c>
      <c r="E73" s="48"/>
      <c r="F73" s="9">
        <f t="shared" si="36"/>
        <v>0</v>
      </c>
      <c r="G73" s="95"/>
      <c r="H73" s="95"/>
      <c r="I73" s="95"/>
      <c r="J73" s="18"/>
      <c r="K73" s="18" t="s">
        <v>2115</v>
      </c>
      <c r="L73" s="9">
        <f t="shared" si="20"/>
        <v>0</v>
      </c>
      <c r="M73" s="9">
        <f t="shared" si="21"/>
        <v>0</v>
      </c>
      <c r="N73" s="18"/>
      <c r="O73" s="18">
        <v>0</v>
      </c>
      <c r="P73" s="18">
        <f t="shared" si="23"/>
        <v>0</v>
      </c>
      <c r="Q73" s="18">
        <f t="shared" si="19"/>
        <v>0</v>
      </c>
      <c r="R73" s="18">
        <v>0</v>
      </c>
      <c r="S73" s="18"/>
      <c r="T73" s="18">
        <f t="shared" si="24"/>
        <v>0</v>
      </c>
      <c r="U73" s="18">
        <f t="shared" si="25"/>
        <v>0</v>
      </c>
      <c r="V73" s="18">
        <f t="shared" si="22"/>
        <v>0</v>
      </c>
      <c r="W73" s="130"/>
      <c r="X73" s="130"/>
      <c r="Y73" s="130">
        <v>0</v>
      </c>
      <c r="Z73" s="130"/>
      <c r="AA73" s="130"/>
      <c r="AB73" s="130">
        <v>0</v>
      </c>
      <c r="AC73" s="130"/>
      <c r="AD73" s="130"/>
      <c r="AE73" s="130">
        <v>0</v>
      </c>
      <c r="AF73" s="130"/>
      <c r="AG73" s="130"/>
      <c r="AH73" s="130">
        <v>0</v>
      </c>
      <c r="AI73" s="130"/>
      <c r="AJ73" s="130"/>
      <c r="AK73" s="130">
        <v>0</v>
      </c>
      <c r="AL73" s="130"/>
      <c r="AM73" s="130"/>
      <c r="AN73" s="130">
        <v>0</v>
      </c>
      <c r="AO73" s="130"/>
      <c r="AP73" s="130"/>
      <c r="AQ73" s="130">
        <v>0</v>
      </c>
      <c r="AR73" s="130"/>
      <c r="AS73" s="130"/>
      <c r="AT73" s="130">
        <v>0</v>
      </c>
      <c r="AU73" s="17"/>
      <c r="AV73" s="17"/>
      <c r="AW73" s="130"/>
      <c r="AX73" s="126"/>
      <c r="AY73" s="17"/>
      <c r="AZ73" s="130"/>
      <c r="BA73" s="126"/>
      <c r="BB73" s="131"/>
      <c r="BC73" s="131"/>
      <c r="BD73" s="128"/>
      <c r="BE73" s="132"/>
      <c r="BF73" s="131"/>
      <c r="BG73" s="132">
        <v>0</v>
      </c>
      <c r="BH73" s="132"/>
      <c r="BI73" s="132">
        <v>0</v>
      </c>
      <c r="BJ73" s="132">
        <v>0</v>
      </c>
      <c r="BK73" s="132"/>
      <c r="BL73" s="132">
        <v>0</v>
      </c>
      <c r="BM73" s="131">
        <v>0</v>
      </c>
      <c r="BN73" s="131"/>
      <c r="BO73" s="131"/>
      <c r="BP73" s="131">
        <v>0</v>
      </c>
      <c r="BQ73" s="131"/>
      <c r="BR73" s="131">
        <v>0</v>
      </c>
      <c r="BS73" s="131">
        <v>0</v>
      </c>
      <c r="BT73" s="131"/>
      <c r="BU73" s="131">
        <v>0</v>
      </c>
      <c r="BV73" s="131">
        <v>0</v>
      </c>
      <c r="BW73" s="131"/>
      <c r="BX73" s="131">
        <v>0</v>
      </c>
      <c r="BY73" s="131">
        <v>0</v>
      </c>
      <c r="BZ73" s="131"/>
      <c r="CA73" s="131">
        <v>0</v>
      </c>
      <c r="CB73" s="131">
        <v>0</v>
      </c>
      <c r="CC73" s="131"/>
      <c r="CD73" s="131">
        <v>0</v>
      </c>
      <c r="CE73" s="131">
        <v>0</v>
      </c>
      <c r="CF73" s="131"/>
      <c r="CG73" s="131"/>
      <c r="CH73" s="131">
        <v>0</v>
      </c>
      <c r="CI73" s="131"/>
      <c r="CJ73" s="131"/>
      <c r="CK73" s="131">
        <v>0</v>
      </c>
      <c r="CL73" s="131"/>
      <c r="CM73" s="131"/>
      <c r="CN73" s="131">
        <v>0</v>
      </c>
      <c r="CO73" s="132"/>
      <c r="CP73" s="132"/>
      <c r="CQ73" s="132">
        <v>0</v>
      </c>
      <c r="CR73" s="132"/>
      <c r="CS73" s="132">
        <v>0</v>
      </c>
      <c r="CT73" s="132">
        <v>0</v>
      </c>
      <c r="CU73" s="131"/>
      <c r="CV73" s="127">
        <v>0</v>
      </c>
      <c r="CW73" s="131">
        <v>0</v>
      </c>
      <c r="CX73" s="131"/>
      <c r="CY73" s="131">
        <v>0</v>
      </c>
      <c r="CZ73" s="131">
        <v>0</v>
      </c>
      <c r="DA73" s="131"/>
      <c r="DB73" s="131">
        <v>0</v>
      </c>
      <c r="DC73" s="131">
        <v>0</v>
      </c>
      <c r="DD73" s="131"/>
      <c r="DE73" s="131">
        <v>0</v>
      </c>
      <c r="DF73" s="131">
        <v>0</v>
      </c>
      <c r="DG73" s="131"/>
      <c r="DH73" s="131">
        <v>0</v>
      </c>
      <c r="DI73" s="131">
        <v>0</v>
      </c>
      <c r="DJ73" s="131"/>
      <c r="DK73" s="131">
        <v>0</v>
      </c>
      <c r="DL73" s="131">
        <v>0</v>
      </c>
      <c r="DM73" s="131"/>
      <c r="DN73" s="131">
        <v>0</v>
      </c>
      <c r="DO73" s="131">
        <v>0</v>
      </c>
      <c r="DP73" s="131"/>
      <c r="DQ73" s="131"/>
      <c r="DR73" s="131">
        <v>0</v>
      </c>
      <c r="DS73" s="131"/>
      <c r="DT73" s="131"/>
      <c r="DU73" s="131">
        <v>0</v>
      </c>
      <c r="DV73" s="131"/>
      <c r="DW73" s="131"/>
      <c r="DX73" s="131">
        <v>0</v>
      </c>
      <c r="DY73" s="132"/>
      <c r="DZ73" s="132"/>
      <c r="EA73" s="131"/>
      <c r="EB73" s="131"/>
      <c r="EC73" s="130">
        <v>0</v>
      </c>
      <c r="ED73" s="130"/>
      <c r="EE73" s="130"/>
      <c r="EF73" s="130">
        <v>0</v>
      </c>
      <c r="EG73" s="130"/>
      <c r="EH73" s="130"/>
      <c r="EI73" s="130">
        <v>0</v>
      </c>
      <c r="EJ73" s="130"/>
      <c r="EK73" s="130"/>
      <c r="EL73" s="130">
        <v>0</v>
      </c>
      <c r="EM73" s="130"/>
      <c r="EN73" s="130"/>
      <c r="EO73" s="130">
        <v>0</v>
      </c>
      <c r="EP73" s="130"/>
      <c r="EQ73" s="130"/>
      <c r="ER73" s="130">
        <v>0</v>
      </c>
      <c r="ES73" s="130"/>
      <c r="ET73" s="130"/>
      <c r="EU73" s="130">
        <v>0</v>
      </c>
      <c r="EV73" s="130"/>
      <c r="EW73" s="130"/>
      <c r="EX73" s="130">
        <v>0</v>
      </c>
      <c r="EY73" s="130"/>
      <c r="EZ73" s="130"/>
      <c r="FA73" s="130"/>
      <c r="FB73" s="130"/>
      <c r="FC73" s="130"/>
      <c r="FD73" s="130"/>
      <c r="FE73" s="130"/>
      <c r="FF73" s="130"/>
      <c r="FG73" s="130"/>
      <c r="FH73" s="130"/>
      <c r="FI73" s="130"/>
      <c r="FJ73" s="130"/>
      <c r="FK73" s="130"/>
      <c r="FL73" s="130"/>
      <c r="FM73" s="130">
        <v>0</v>
      </c>
      <c r="FN73" s="130"/>
      <c r="FO73" s="130"/>
      <c r="FP73" s="130">
        <v>0</v>
      </c>
      <c r="FQ73" s="130"/>
      <c r="FR73" s="130"/>
      <c r="FS73" s="130">
        <v>0</v>
      </c>
      <c r="FT73" s="130"/>
      <c r="FU73" s="130"/>
      <c r="FV73" s="130">
        <v>0</v>
      </c>
      <c r="FW73" s="130"/>
      <c r="FX73" s="130"/>
      <c r="FY73" s="125">
        <v>0</v>
      </c>
      <c r="FZ73" s="130"/>
      <c r="GA73" s="130"/>
      <c r="GB73" s="130">
        <v>0</v>
      </c>
      <c r="GC73" s="130"/>
      <c r="GD73" s="130"/>
      <c r="GE73" s="130">
        <v>0</v>
      </c>
      <c r="GF73" s="130"/>
      <c r="GG73" s="130"/>
      <c r="GH73" s="130">
        <v>0</v>
      </c>
      <c r="GI73" s="130"/>
      <c r="GJ73" s="130"/>
      <c r="GK73" s="130"/>
      <c r="GL73" s="130"/>
      <c r="GM73" s="130"/>
      <c r="GN73" s="130"/>
      <c r="GO73" s="130"/>
      <c r="GP73" s="130"/>
      <c r="GQ73" s="130"/>
      <c r="GR73" s="130"/>
      <c r="GS73" s="130"/>
      <c r="GT73" s="130"/>
      <c r="GU73" s="10">
        <f t="shared" si="26"/>
        <v>0</v>
      </c>
      <c r="GV73" s="10">
        <f t="shared" si="27"/>
        <v>0</v>
      </c>
      <c r="GW73" s="10">
        <f t="shared" si="28"/>
        <v>0</v>
      </c>
      <c r="GX73" s="10">
        <f t="shared" si="29"/>
        <v>0</v>
      </c>
      <c r="GY73" s="10">
        <f t="shared" si="30"/>
        <v>0</v>
      </c>
      <c r="GZ73" s="10">
        <f t="shared" si="31"/>
        <v>0</v>
      </c>
      <c r="HA73" s="10">
        <f t="shared" si="32"/>
        <v>0</v>
      </c>
      <c r="HB73" s="10">
        <f t="shared" si="33"/>
        <v>0</v>
      </c>
      <c r="HC73" s="10">
        <f t="shared" si="34"/>
        <v>0</v>
      </c>
      <c r="HD73" s="54">
        <f t="shared" si="35"/>
        <v>0</v>
      </c>
      <c r="HE73" s="54">
        <v>317941.99999999994</v>
      </c>
      <c r="HF73" s="54">
        <v>0</v>
      </c>
      <c r="HG73" s="55"/>
      <c r="HH73" s="55"/>
      <c r="HI73" s="21"/>
    </row>
    <row r="74" spans="1:217" hidden="1">
      <c r="A74" s="15">
        <v>2</v>
      </c>
      <c r="B74" s="16">
        <v>72</v>
      </c>
      <c r="C74" s="11">
        <v>118</v>
      </c>
      <c r="D74" s="12" t="s">
        <v>102</v>
      </c>
      <c r="E74" s="48"/>
      <c r="F74" s="9">
        <f t="shared" si="36"/>
        <v>0</v>
      </c>
      <c r="G74" s="95"/>
      <c r="H74" s="95"/>
      <c r="I74" s="95"/>
      <c r="J74" s="18"/>
      <c r="K74" s="18" t="s">
        <v>2115</v>
      </c>
      <c r="L74" s="9">
        <f t="shared" si="20"/>
        <v>0</v>
      </c>
      <c r="M74" s="9">
        <f t="shared" si="21"/>
        <v>0</v>
      </c>
      <c r="N74" s="18"/>
      <c r="O74" s="18">
        <v>0</v>
      </c>
      <c r="P74" s="18">
        <f t="shared" si="23"/>
        <v>0</v>
      </c>
      <c r="Q74" s="18">
        <f t="shared" si="19"/>
        <v>0</v>
      </c>
      <c r="R74" s="18">
        <v>0</v>
      </c>
      <c r="S74" s="18"/>
      <c r="T74" s="18">
        <f t="shared" si="24"/>
        <v>0</v>
      </c>
      <c r="U74" s="18">
        <f t="shared" si="25"/>
        <v>0</v>
      </c>
      <c r="V74" s="18">
        <f t="shared" si="22"/>
        <v>0</v>
      </c>
      <c r="W74" s="130"/>
      <c r="X74" s="130"/>
      <c r="Y74" s="130">
        <v>0</v>
      </c>
      <c r="Z74" s="130"/>
      <c r="AA74" s="130"/>
      <c r="AB74" s="130">
        <v>0</v>
      </c>
      <c r="AC74" s="130"/>
      <c r="AD74" s="130"/>
      <c r="AE74" s="130">
        <v>0</v>
      </c>
      <c r="AF74" s="130"/>
      <c r="AG74" s="130"/>
      <c r="AH74" s="130">
        <v>0</v>
      </c>
      <c r="AI74" s="130"/>
      <c r="AJ74" s="130"/>
      <c r="AK74" s="130">
        <v>0</v>
      </c>
      <c r="AL74" s="130"/>
      <c r="AM74" s="130"/>
      <c r="AN74" s="130">
        <v>0</v>
      </c>
      <c r="AO74" s="130"/>
      <c r="AP74" s="130"/>
      <c r="AQ74" s="130">
        <v>0</v>
      </c>
      <c r="AR74" s="130"/>
      <c r="AS74" s="130"/>
      <c r="AT74" s="130">
        <v>0</v>
      </c>
      <c r="AU74" s="17"/>
      <c r="AV74" s="17"/>
      <c r="AW74" s="130"/>
      <c r="AX74" s="126"/>
      <c r="AY74" s="17"/>
      <c r="AZ74" s="130"/>
      <c r="BA74" s="126"/>
      <c r="BB74" s="131"/>
      <c r="BC74" s="131"/>
      <c r="BD74" s="128"/>
      <c r="BE74" s="132"/>
      <c r="BF74" s="131"/>
      <c r="BG74" s="132">
        <v>0</v>
      </c>
      <c r="BH74" s="132"/>
      <c r="BI74" s="132">
        <v>0</v>
      </c>
      <c r="BJ74" s="132">
        <v>0</v>
      </c>
      <c r="BK74" s="132"/>
      <c r="BL74" s="132">
        <v>0</v>
      </c>
      <c r="BM74" s="131">
        <v>0</v>
      </c>
      <c r="BN74" s="131"/>
      <c r="BO74" s="131"/>
      <c r="BP74" s="131">
        <v>0</v>
      </c>
      <c r="BQ74" s="131"/>
      <c r="BR74" s="131">
        <v>0</v>
      </c>
      <c r="BS74" s="131">
        <v>0</v>
      </c>
      <c r="BT74" s="131"/>
      <c r="BU74" s="131">
        <v>0</v>
      </c>
      <c r="BV74" s="131">
        <v>0</v>
      </c>
      <c r="BW74" s="131"/>
      <c r="BX74" s="131">
        <v>0</v>
      </c>
      <c r="BY74" s="131">
        <v>0</v>
      </c>
      <c r="BZ74" s="131"/>
      <c r="CA74" s="131">
        <v>0</v>
      </c>
      <c r="CB74" s="131">
        <v>0</v>
      </c>
      <c r="CC74" s="131"/>
      <c r="CD74" s="131">
        <v>0</v>
      </c>
      <c r="CE74" s="131">
        <v>0</v>
      </c>
      <c r="CF74" s="131"/>
      <c r="CG74" s="131"/>
      <c r="CH74" s="131">
        <v>0</v>
      </c>
      <c r="CI74" s="131"/>
      <c r="CJ74" s="131"/>
      <c r="CK74" s="131">
        <v>0</v>
      </c>
      <c r="CL74" s="131"/>
      <c r="CM74" s="131"/>
      <c r="CN74" s="131">
        <v>0</v>
      </c>
      <c r="CO74" s="132"/>
      <c r="CP74" s="132"/>
      <c r="CQ74" s="132">
        <v>0</v>
      </c>
      <c r="CR74" s="132"/>
      <c r="CS74" s="132">
        <v>0</v>
      </c>
      <c r="CT74" s="132">
        <v>0</v>
      </c>
      <c r="CU74" s="131"/>
      <c r="CV74" s="127">
        <v>0</v>
      </c>
      <c r="CW74" s="131">
        <v>0</v>
      </c>
      <c r="CX74" s="131"/>
      <c r="CY74" s="131">
        <v>0</v>
      </c>
      <c r="CZ74" s="131">
        <v>0</v>
      </c>
      <c r="DA74" s="131"/>
      <c r="DB74" s="131">
        <v>0</v>
      </c>
      <c r="DC74" s="131">
        <v>0</v>
      </c>
      <c r="DD74" s="131"/>
      <c r="DE74" s="131">
        <v>0</v>
      </c>
      <c r="DF74" s="131">
        <v>0</v>
      </c>
      <c r="DG74" s="131"/>
      <c r="DH74" s="131">
        <v>0</v>
      </c>
      <c r="DI74" s="131">
        <v>0</v>
      </c>
      <c r="DJ74" s="131"/>
      <c r="DK74" s="131">
        <v>0</v>
      </c>
      <c r="DL74" s="131">
        <v>0</v>
      </c>
      <c r="DM74" s="131"/>
      <c r="DN74" s="131">
        <v>0</v>
      </c>
      <c r="DO74" s="131">
        <v>0</v>
      </c>
      <c r="DP74" s="131"/>
      <c r="DQ74" s="131"/>
      <c r="DR74" s="131">
        <v>0</v>
      </c>
      <c r="DS74" s="131"/>
      <c r="DT74" s="131"/>
      <c r="DU74" s="131">
        <v>0</v>
      </c>
      <c r="DV74" s="131"/>
      <c r="DW74" s="131"/>
      <c r="DX74" s="131">
        <v>0</v>
      </c>
      <c r="DY74" s="132"/>
      <c r="DZ74" s="132"/>
      <c r="EA74" s="131"/>
      <c r="EB74" s="131"/>
      <c r="EC74" s="130">
        <v>0</v>
      </c>
      <c r="ED74" s="130"/>
      <c r="EE74" s="130"/>
      <c r="EF74" s="130">
        <v>0</v>
      </c>
      <c r="EG74" s="130"/>
      <c r="EH74" s="130"/>
      <c r="EI74" s="130">
        <v>0</v>
      </c>
      <c r="EJ74" s="130"/>
      <c r="EK74" s="130"/>
      <c r="EL74" s="130">
        <v>0</v>
      </c>
      <c r="EM74" s="130"/>
      <c r="EN74" s="130"/>
      <c r="EO74" s="130">
        <v>0</v>
      </c>
      <c r="EP74" s="130"/>
      <c r="EQ74" s="130"/>
      <c r="ER74" s="130">
        <v>0</v>
      </c>
      <c r="ES74" s="130"/>
      <c r="ET74" s="130"/>
      <c r="EU74" s="130">
        <v>0</v>
      </c>
      <c r="EV74" s="130"/>
      <c r="EW74" s="130"/>
      <c r="EX74" s="130">
        <v>0</v>
      </c>
      <c r="EY74" s="130"/>
      <c r="EZ74" s="130"/>
      <c r="FA74" s="130"/>
      <c r="FB74" s="130"/>
      <c r="FC74" s="130"/>
      <c r="FD74" s="130"/>
      <c r="FE74" s="130"/>
      <c r="FF74" s="130"/>
      <c r="FG74" s="130"/>
      <c r="FH74" s="130"/>
      <c r="FI74" s="130"/>
      <c r="FJ74" s="130"/>
      <c r="FK74" s="130"/>
      <c r="FL74" s="130"/>
      <c r="FM74" s="130">
        <v>0</v>
      </c>
      <c r="FN74" s="130"/>
      <c r="FO74" s="130"/>
      <c r="FP74" s="130">
        <v>0</v>
      </c>
      <c r="FQ74" s="130"/>
      <c r="FR74" s="130"/>
      <c r="FS74" s="130">
        <v>0</v>
      </c>
      <c r="FT74" s="130"/>
      <c r="FU74" s="130"/>
      <c r="FV74" s="130">
        <v>0</v>
      </c>
      <c r="FW74" s="130"/>
      <c r="FX74" s="130"/>
      <c r="FY74" s="125">
        <v>0</v>
      </c>
      <c r="FZ74" s="130"/>
      <c r="GA74" s="130"/>
      <c r="GB74" s="130">
        <v>0</v>
      </c>
      <c r="GC74" s="130"/>
      <c r="GD74" s="130"/>
      <c r="GE74" s="130">
        <v>0</v>
      </c>
      <c r="GF74" s="130"/>
      <c r="GG74" s="130"/>
      <c r="GH74" s="130">
        <v>0</v>
      </c>
      <c r="GI74" s="130"/>
      <c r="GJ74" s="130"/>
      <c r="GK74" s="130"/>
      <c r="GL74" s="130"/>
      <c r="GM74" s="130"/>
      <c r="GN74" s="130"/>
      <c r="GO74" s="130"/>
      <c r="GP74" s="130"/>
      <c r="GQ74" s="130"/>
      <c r="GR74" s="130"/>
      <c r="GS74" s="130"/>
      <c r="GT74" s="130"/>
      <c r="GU74" s="10">
        <f t="shared" si="26"/>
        <v>0</v>
      </c>
      <c r="GV74" s="10">
        <f t="shared" si="27"/>
        <v>0</v>
      </c>
      <c r="GW74" s="10">
        <f t="shared" si="28"/>
        <v>0</v>
      </c>
      <c r="GX74" s="10">
        <f t="shared" si="29"/>
        <v>0</v>
      </c>
      <c r="GY74" s="10">
        <f t="shared" si="30"/>
        <v>0</v>
      </c>
      <c r="GZ74" s="10">
        <f t="shared" si="31"/>
        <v>0</v>
      </c>
      <c r="HA74" s="10">
        <f t="shared" si="32"/>
        <v>0</v>
      </c>
      <c r="HB74" s="10">
        <f t="shared" si="33"/>
        <v>0</v>
      </c>
      <c r="HC74" s="10">
        <f t="shared" si="34"/>
        <v>0</v>
      </c>
      <c r="HD74" s="54">
        <f t="shared" si="35"/>
        <v>0</v>
      </c>
      <c r="HE74" s="54">
        <v>474096.11000000004</v>
      </c>
      <c r="HF74" s="54">
        <v>0</v>
      </c>
      <c r="HG74" s="55"/>
      <c r="HH74" s="55"/>
      <c r="HI74" s="21"/>
    </row>
    <row r="75" spans="1:217" hidden="1">
      <c r="A75" s="15">
        <v>2</v>
      </c>
      <c r="B75" s="16">
        <v>73</v>
      </c>
      <c r="C75" s="11">
        <v>110</v>
      </c>
      <c r="D75" s="12" t="s">
        <v>103</v>
      </c>
      <c r="E75" s="48"/>
      <c r="F75" s="9">
        <f t="shared" si="36"/>
        <v>0</v>
      </c>
      <c r="G75" s="95"/>
      <c r="H75" s="95"/>
      <c r="I75" s="95"/>
      <c r="J75" s="18"/>
      <c r="K75" s="18" t="s">
        <v>2115</v>
      </c>
      <c r="L75" s="9">
        <f t="shared" si="20"/>
        <v>0</v>
      </c>
      <c r="M75" s="9">
        <f t="shared" si="21"/>
        <v>0</v>
      </c>
      <c r="N75" s="18"/>
      <c r="O75" s="18">
        <v>0</v>
      </c>
      <c r="P75" s="18">
        <f t="shared" si="23"/>
        <v>0</v>
      </c>
      <c r="Q75" s="18">
        <f t="shared" si="19"/>
        <v>0</v>
      </c>
      <c r="R75" s="18">
        <v>0</v>
      </c>
      <c r="S75" s="18"/>
      <c r="T75" s="18">
        <f t="shared" si="24"/>
        <v>0</v>
      </c>
      <c r="U75" s="18">
        <f t="shared" si="25"/>
        <v>0</v>
      </c>
      <c r="V75" s="18">
        <f t="shared" si="22"/>
        <v>0</v>
      </c>
      <c r="W75" s="130"/>
      <c r="X75" s="130"/>
      <c r="Y75" s="130">
        <v>0</v>
      </c>
      <c r="Z75" s="130"/>
      <c r="AA75" s="130"/>
      <c r="AB75" s="130">
        <v>0</v>
      </c>
      <c r="AC75" s="130"/>
      <c r="AD75" s="130"/>
      <c r="AE75" s="130">
        <v>0</v>
      </c>
      <c r="AF75" s="130"/>
      <c r="AG75" s="130"/>
      <c r="AH75" s="130">
        <v>0</v>
      </c>
      <c r="AI75" s="130"/>
      <c r="AJ75" s="130"/>
      <c r="AK75" s="130">
        <v>0</v>
      </c>
      <c r="AL75" s="130"/>
      <c r="AM75" s="130"/>
      <c r="AN75" s="130">
        <v>0</v>
      </c>
      <c r="AO75" s="130"/>
      <c r="AP75" s="130"/>
      <c r="AQ75" s="130">
        <v>0</v>
      </c>
      <c r="AR75" s="130"/>
      <c r="AS75" s="130"/>
      <c r="AT75" s="130">
        <v>0</v>
      </c>
      <c r="AU75" s="17"/>
      <c r="AV75" s="17"/>
      <c r="AW75" s="130"/>
      <c r="AX75" s="126"/>
      <c r="AY75" s="17"/>
      <c r="AZ75" s="130"/>
      <c r="BA75" s="126"/>
      <c r="BB75" s="131"/>
      <c r="BC75" s="131"/>
      <c r="BD75" s="128"/>
      <c r="BE75" s="132"/>
      <c r="BF75" s="131"/>
      <c r="BG75" s="132">
        <v>0</v>
      </c>
      <c r="BH75" s="132"/>
      <c r="BI75" s="132">
        <v>0</v>
      </c>
      <c r="BJ75" s="132">
        <v>0</v>
      </c>
      <c r="BK75" s="132"/>
      <c r="BL75" s="132">
        <v>0</v>
      </c>
      <c r="BM75" s="131">
        <v>0</v>
      </c>
      <c r="BN75" s="131"/>
      <c r="BO75" s="131"/>
      <c r="BP75" s="131">
        <v>0</v>
      </c>
      <c r="BQ75" s="131"/>
      <c r="BR75" s="131">
        <v>0</v>
      </c>
      <c r="BS75" s="131">
        <v>0</v>
      </c>
      <c r="BT75" s="131"/>
      <c r="BU75" s="131">
        <v>0</v>
      </c>
      <c r="BV75" s="131">
        <v>0</v>
      </c>
      <c r="BW75" s="131"/>
      <c r="BX75" s="131">
        <v>0</v>
      </c>
      <c r="BY75" s="131">
        <v>0</v>
      </c>
      <c r="BZ75" s="131"/>
      <c r="CA75" s="131">
        <v>0</v>
      </c>
      <c r="CB75" s="131">
        <v>0</v>
      </c>
      <c r="CC75" s="131"/>
      <c r="CD75" s="131">
        <v>0</v>
      </c>
      <c r="CE75" s="131">
        <v>0</v>
      </c>
      <c r="CF75" s="131"/>
      <c r="CG75" s="131"/>
      <c r="CH75" s="131">
        <v>0</v>
      </c>
      <c r="CI75" s="131"/>
      <c r="CJ75" s="131"/>
      <c r="CK75" s="131">
        <v>0</v>
      </c>
      <c r="CL75" s="131"/>
      <c r="CM75" s="131"/>
      <c r="CN75" s="131">
        <v>0</v>
      </c>
      <c r="CO75" s="132"/>
      <c r="CP75" s="132"/>
      <c r="CQ75" s="132">
        <v>0</v>
      </c>
      <c r="CR75" s="132"/>
      <c r="CS75" s="132">
        <v>0</v>
      </c>
      <c r="CT75" s="132">
        <v>0</v>
      </c>
      <c r="CU75" s="131"/>
      <c r="CV75" s="127">
        <v>0</v>
      </c>
      <c r="CW75" s="131">
        <v>0</v>
      </c>
      <c r="CX75" s="131"/>
      <c r="CY75" s="131">
        <v>0</v>
      </c>
      <c r="CZ75" s="131">
        <v>0</v>
      </c>
      <c r="DA75" s="131"/>
      <c r="DB75" s="131">
        <v>0</v>
      </c>
      <c r="DC75" s="131">
        <v>0</v>
      </c>
      <c r="DD75" s="131"/>
      <c r="DE75" s="131">
        <v>0</v>
      </c>
      <c r="DF75" s="131">
        <v>0</v>
      </c>
      <c r="DG75" s="131"/>
      <c r="DH75" s="131">
        <v>0</v>
      </c>
      <c r="DI75" s="131">
        <v>0</v>
      </c>
      <c r="DJ75" s="131"/>
      <c r="DK75" s="131">
        <v>0</v>
      </c>
      <c r="DL75" s="131">
        <v>0</v>
      </c>
      <c r="DM75" s="131"/>
      <c r="DN75" s="131">
        <v>0</v>
      </c>
      <c r="DO75" s="131">
        <v>0</v>
      </c>
      <c r="DP75" s="131"/>
      <c r="DQ75" s="131"/>
      <c r="DR75" s="131">
        <v>0</v>
      </c>
      <c r="DS75" s="131"/>
      <c r="DT75" s="131"/>
      <c r="DU75" s="131">
        <v>0</v>
      </c>
      <c r="DV75" s="131"/>
      <c r="DW75" s="131"/>
      <c r="DX75" s="131">
        <v>0</v>
      </c>
      <c r="DY75" s="132"/>
      <c r="DZ75" s="132"/>
      <c r="EA75" s="131"/>
      <c r="EB75" s="131"/>
      <c r="EC75" s="130">
        <v>0</v>
      </c>
      <c r="ED75" s="130"/>
      <c r="EE75" s="130"/>
      <c r="EF75" s="130">
        <v>0</v>
      </c>
      <c r="EG75" s="130"/>
      <c r="EH75" s="130"/>
      <c r="EI75" s="130">
        <v>0</v>
      </c>
      <c r="EJ75" s="130"/>
      <c r="EK75" s="130"/>
      <c r="EL75" s="130">
        <v>0</v>
      </c>
      <c r="EM75" s="130"/>
      <c r="EN75" s="130"/>
      <c r="EO75" s="130">
        <v>0</v>
      </c>
      <c r="EP75" s="130"/>
      <c r="EQ75" s="130"/>
      <c r="ER75" s="130">
        <v>0</v>
      </c>
      <c r="ES75" s="130"/>
      <c r="ET75" s="130"/>
      <c r="EU75" s="130">
        <v>0</v>
      </c>
      <c r="EV75" s="130"/>
      <c r="EW75" s="130"/>
      <c r="EX75" s="130">
        <v>0</v>
      </c>
      <c r="EY75" s="130"/>
      <c r="EZ75" s="130"/>
      <c r="FA75" s="130"/>
      <c r="FB75" s="130"/>
      <c r="FC75" s="130"/>
      <c r="FD75" s="130"/>
      <c r="FE75" s="130"/>
      <c r="FF75" s="130"/>
      <c r="FG75" s="130"/>
      <c r="FH75" s="130"/>
      <c r="FI75" s="130"/>
      <c r="FJ75" s="130"/>
      <c r="FK75" s="130"/>
      <c r="FL75" s="130"/>
      <c r="FM75" s="130">
        <v>0</v>
      </c>
      <c r="FN75" s="130"/>
      <c r="FO75" s="130"/>
      <c r="FP75" s="130">
        <v>0</v>
      </c>
      <c r="FQ75" s="130"/>
      <c r="FR75" s="130"/>
      <c r="FS75" s="130">
        <v>0</v>
      </c>
      <c r="FT75" s="130"/>
      <c r="FU75" s="130"/>
      <c r="FV75" s="130">
        <v>0</v>
      </c>
      <c r="FW75" s="130"/>
      <c r="FX75" s="130"/>
      <c r="FY75" s="125">
        <v>0</v>
      </c>
      <c r="FZ75" s="130"/>
      <c r="GA75" s="130"/>
      <c r="GB75" s="130">
        <v>0</v>
      </c>
      <c r="GC75" s="130"/>
      <c r="GD75" s="130"/>
      <c r="GE75" s="130">
        <v>0</v>
      </c>
      <c r="GF75" s="130"/>
      <c r="GG75" s="130"/>
      <c r="GH75" s="130">
        <v>0</v>
      </c>
      <c r="GI75" s="130"/>
      <c r="GJ75" s="130"/>
      <c r="GK75" s="130"/>
      <c r="GL75" s="130"/>
      <c r="GM75" s="130"/>
      <c r="GN75" s="130"/>
      <c r="GO75" s="130"/>
      <c r="GP75" s="130"/>
      <c r="GQ75" s="130"/>
      <c r="GR75" s="130"/>
      <c r="GS75" s="130"/>
      <c r="GT75" s="130"/>
      <c r="GU75" s="10">
        <f t="shared" si="26"/>
        <v>0</v>
      </c>
      <c r="GV75" s="10">
        <f t="shared" si="27"/>
        <v>0</v>
      </c>
      <c r="GW75" s="10">
        <f t="shared" si="28"/>
        <v>0</v>
      </c>
      <c r="GX75" s="10">
        <f t="shared" si="29"/>
        <v>0</v>
      </c>
      <c r="GY75" s="10">
        <f t="shared" si="30"/>
        <v>0</v>
      </c>
      <c r="GZ75" s="10">
        <f t="shared" si="31"/>
        <v>0</v>
      </c>
      <c r="HA75" s="10">
        <f t="shared" si="32"/>
        <v>0</v>
      </c>
      <c r="HB75" s="10">
        <f t="shared" si="33"/>
        <v>0</v>
      </c>
      <c r="HC75" s="10">
        <f t="shared" si="34"/>
        <v>0</v>
      </c>
      <c r="HD75" s="54">
        <f t="shared" si="35"/>
        <v>0</v>
      </c>
      <c r="HE75" s="54">
        <v>27024819.340000004</v>
      </c>
      <c r="HF75" s="54">
        <v>1341.9</v>
      </c>
      <c r="HG75" s="55"/>
      <c r="HH75" s="55"/>
      <c r="HI75" s="21"/>
    </row>
    <row r="76" spans="1:217" hidden="1">
      <c r="A76" s="15">
        <v>2</v>
      </c>
      <c r="B76" s="16">
        <v>74</v>
      </c>
      <c r="C76" s="11">
        <v>101</v>
      </c>
      <c r="D76" s="12" t="s">
        <v>104</v>
      </c>
      <c r="E76" s="48"/>
      <c r="F76" s="9">
        <f t="shared" si="36"/>
        <v>0</v>
      </c>
      <c r="G76" s="95"/>
      <c r="H76" s="95"/>
      <c r="I76" s="95"/>
      <c r="J76" s="18"/>
      <c r="K76" s="18" t="s">
        <v>2115</v>
      </c>
      <c r="L76" s="9">
        <f t="shared" si="20"/>
        <v>0</v>
      </c>
      <c r="M76" s="9">
        <f t="shared" si="21"/>
        <v>0</v>
      </c>
      <c r="N76" s="18"/>
      <c r="O76" s="18">
        <v>0</v>
      </c>
      <c r="P76" s="18">
        <f t="shared" si="23"/>
        <v>0</v>
      </c>
      <c r="Q76" s="18">
        <f t="shared" si="19"/>
        <v>0</v>
      </c>
      <c r="R76" s="18">
        <v>0</v>
      </c>
      <c r="S76" s="18"/>
      <c r="T76" s="18">
        <f t="shared" si="24"/>
        <v>0</v>
      </c>
      <c r="U76" s="18">
        <f t="shared" si="25"/>
        <v>0</v>
      </c>
      <c r="V76" s="18">
        <f t="shared" si="22"/>
        <v>0</v>
      </c>
      <c r="W76" s="130">
        <v>0</v>
      </c>
      <c r="X76" s="130"/>
      <c r="Y76" s="130">
        <v>0</v>
      </c>
      <c r="Z76" s="130"/>
      <c r="AA76" s="130"/>
      <c r="AB76" s="130">
        <v>0</v>
      </c>
      <c r="AC76" s="130"/>
      <c r="AD76" s="130"/>
      <c r="AE76" s="130">
        <v>0</v>
      </c>
      <c r="AF76" s="130"/>
      <c r="AG76" s="130"/>
      <c r="AH76" s="130">
        <v>0</v>
      </c>
      <c r="AI76" s="130"/>
      <c r="AJ76" s="130"/>
      <c r="AK76" s="130">
        <v>0</v>
      </c>
      <c r="AL76" s="130"/>
      <c r="AM76" s="130"/>
      <c r="AN76" s="130">
        <v>0</v>
      </c>
      <c r="AO76" s="130"/>
      <c r="AP76" s="130"/>
      <c r="AQ76" s="130">
        <v>0</v>
      </c>
      <c r="AR76" s="130"/>
      <c r="AS76" s="130"/>
      <c r="AT76" s="130">
        <v>0</v>
      </c>
      <c r="AU76" s="17"/>
      <c r="AV76" s="17"/>
      <c r="AW76" s="130"/>
      <c r="AX76" s="126"/>
      <c r="AY76" s="17"/>
      <c r="AZ76" s="130"/>
      <c r="BA76" s="126"/>
      <c r="BB76" s="131"/>
      <c r="BC76" s="131"/>
      <c r="BD76" s="128"/>
      <c r="BE76" s="132"/>
      <c r="BF76" s="131"/>
      <c r="BG76" s="132">
        <v>0</v>
      </c>
      <c r="BH76" s="132"/>
      <c r="BI76" s="132">
        <v>0</v>
      </c>
      <c r="BJ76" s="132">
        <v>0</v>
      </c>
      <c r="BK76" s="132"/>
      <c r="BL76" s="132">
        <v>0</v>
      </c>
      <c r="BM76" s="131">
        <v>0</v>
      </c>
      <c r="BN76" s="131"/>
      <c r="BO76" s="131"/>
      <c r="BP76" s="131">
        <v>0</v>
      </c>
      <c r="BQ76" s="131"/>
      <c r="BR76" s="131">
        <v>0</v>
      </c>
      <c r="BS76" s="131">
        <v>0</v>
      </c>
      <c r="BT76" s="131"/>
      <c r="BU76" s="131">
        <v>0</v>
      </c>
      <c r="BV76" s="131">
        <v>0</v>
      </c>
      <c r="BW76" s="131"/>
      <c r="BX76" s="131">
        <v>0</v>
      </c>
      <c r="BY76" s="131">
        <v>0</v>
      </c>
      <c r="BZ76" s="131"/>
      <c r="CA76" s="131">
        <v>0</v>
      </c>
      <c r="CB76" s="131">
        <v>0</v>
      </c>
      <c r="CC76" s="131"/>
      <c r="CD76" s="131">
        <v>0</v>
      </c>
      <c r="CE76" s="131">
        <v>0</v>
      </c>
      <c r="CF76" s="131"/>
      <c r="CG76" s="131"/>
      <c r="CH76" s="131">
        <v>0</v>
      </c>
      <c r="CI76" s="131"/>
      <c r="CJ76" s="131"/>
      <c r="CK76" s="131">
        <v>0</v>
      </c>
      <c r="CL76" s="131"/>
      <c r="CM76" s="131"/>
      <c r="CN76" s="131">
        <v>0</v>
      </c>
      <c r="CO76" s="132"/>
      <c r="CP76" s="132"/>
      <c r="CQ76" s="132">
        <v>0</v>
      </c>
      <c r="CR76" s="132"/>
      <c r="CS76" s="132">
        <v>0</v>
      </c>
      <c r="CT76" s="132">
        <v>0</v>
      </c>
      <c r="CU76" s="131"/>
      <c r="CV76" s="127">
        <v>0</v>
      </c>
      <c r="CW76" s="131">
        <v>0</v>
      </c>
      <c r="CX76" s="131"/>
      <c r="CY76" s="131">
        <v>0</v>
      </c>
      <c r="CZ76" s="131">
        <v>0</v>
      </c>
      <c r="DA76" s="131"/>
      <c r="DB76" s="131">
        <v>0</v>
      </c>
      <c r="DC76" s="131">
        <v>0</v>
      </c>
      <c r="DD76" s="131"/>
      <c r="DE76" s="131">
        <v>0</v>
      </c>
      <c r="DF76" s="131">
        <v>0</v>
      </c>
      <c r="DG76" s="131"/>
      <c r="DH76" s="131">
        <v>0</v>
      </c>
      <c r="DI76" s="131">
        <v>0</v>
      </c>
      <c r="DJ76" s="131"/>
      <c r="DK76" s="131">
        <v>0</v>
      </c>
      <c r="DL76" s="131">
        <v>0</v>
      </c>
      <c r="DM76" s="131"/>
      <c r="DN76" s="131">
        <v>0</v>
      </c>
      <c r="DO76" s="131">
        <v>0</v>
      </c>
      <c r="DP76" s="131"/>
      <c r="DQ76" s="131"/>
      <c r="DR76" s="131">
        <v>0</v>
      </c>
      <c r="DS76" s="131"/>
      <c r="DT76" s="131"/>
      <c r="DU76" s="131">
        <v>0</v>
      </c>
      <c r="DV76" s="131"/>
      <c r="DW76" s="131"/>
      <c r="DX76" s="131">
        <v>0</v>
      </c>
      <c r="DY76" s="132"/>
      <c r="DZ76" s="132"/>
      <c r="EA76" s="131"/>
      <c r="EB76" s="131"/>
      <c r="EC76" s="130">
        <v>0</v>
      </c>
      <c r="ED76" s="130"/>
      <c r="EE76" s="130"/>
      <c r="EF76" s="130">
        <v>0</v>
      </c>
      <c r="EG76" s="130"/>
      <c r="EH76" s="130"/>
      <c r="EI76" s="130">
        <v>0</v>
      </c>
      <c r="EJ76" s="130"/>
      <c r="EK76" s="130"/>
      <c r="EL76" s="130">
        <v>0</v>
      </c>
      <c r="EM76" s="130"/>
      <c r="EN76" s="130"/>
      <c r="EO76" s="130">
        <v>0</v>
      </c>
      <c r="EP76" s="130"/>
      <c r="EQ76" s="130"/>
      <c r="ER76" s="130">
        <v>0</v>
      </c>
      <c r="ES76" s="130"/>
      <c r="ET76" s="130"/>
      <c r="EU76" s="130">
        <v>0</v>
      </c>
      <c r="EV76" s="130"/>
      <c r="EW76" s="130"/>
      <c r="EX76" s="130">
        <v>0</v>
      </c>
      <c r="EY76" s="130"/>
      <c r="EZ76" s="130"/>
      <c r="FA76" s="130"/>
      <c r="FB76" s="130"/>
      <c r="FC76" s="130"/>
      <c r="FD76" s="130"/>
      <c r="FE76" s="130"/>
      <c r="FF76" s="130"/>
      <c r="FG76" s="130"/>
      <c r="FH76" s="130"/>
      <c r="FI76" s="130"/>
      <c r="FJ76" s="130"/>
      <c r="FK76" s="130">
        <v>0</v>
      </c>
      <c r="FL76" s="130"/>
      <c r="FM76" s="130">
        <v>0</v>
      </c>
      <c r="FN76" s="130"/>
      <c r="FO76" s="130"/>
      <c r="FP76" s="130">
        <v>0</v>
      </c>
      <c r="FQ76" s="130"/>
      <c r="FR76" s="130"/>
      <c r="FS76" s="130">
        <v>0</v>
      </c>
      <c r="FT76" s="130"/>
      <c r="FU76" s="130"/>
      <c r="FV76" s="130">
        <v>0</v>
      </c>
      <c r="FW76" s="130"/>
      <c r="FX76" s="130"/>
      <c r="FY76" s="125">
        <v>0</v>
      </c>
      <c r="FZ76" s="130"/>
      <c r="GA76" s="130"/>
      <c r="GB76" s="130">
        <v>0</v>
      </c>
      <c r="GC76" s="130"/>
      <c r="GD76" s="130"/>
      <c r="GE76" s="130">
        <v>0</v>
      </c>
      <c r="GF76" s="130"/>
      <c r="GG76" s="130"/>
      <c r="GH76" s="130">
        <v>0</v>
      </c>
      <c r="GI76" s="130"/>
      <c r="GJ76" s="130"/>
      <c r="GK76" s="130"/>
      <c r="GL76" s="130"/>
      <c r="GM76" s="130"/>
      <c r="GN76" s="130"/>
      <c r="GO76" s="130"/>
      <c r="GP76" s="130"/>
      <c r="GQ76" s="130"/>
      <c r="GR76" s="130"/>
      <c r="GS76" s="130"/>
      <c r="GT76" s="130"/>
      <c r="GU76" s="10">
        <f t="shared" si="26"/>
        <v>0</v>
      </c>
      <c r="GV76" s="10">
        <f t="shared" si="27"/>
        <v>0</v>
      </c>
      <c r="GW76" s="10">
        <f t="shared" si="28"/>
        <v>0</v>
      </c>
      <c r="GX76" s="10">
        <f t="shared" si="29"/>
        <v>0</v>
      </c>
      <c r="GY76" s="10">
        <f t="shared" si="30"/>
        <v>0</v>
      </c>
      <c r="GZ76" s="10">
        <f t="shared" si="31"/>
        <v>0</v>
      </c>
      <c r="HA76" s="10">
        <f t="shared" si="32"/>
        <v>0</v>
      </c>
      <c r="HB76" s="10">
        <f t="shared" si="33"/>
        <v>0</v>
      </c>
      <c r="HC76" s="10">
        <f t="shared" si="34"/>
        <v>0</v>
      </c>
      <c r="HD76" s="54">
        <f t="shared" si="35"/>
        <v>0</v>
      </c>
      <c r="HE76" s="54">
        <v>829189.35</v>
      </c>
      <c r="HF76" s="54">
        <v>63026.25</v>
      </c>
      <c r="HG76" s="55"/>
      <c r="HH76" s="55"/>
      <c r="HI76" s="21"/>
    </row>
    <row r="77" spans="1:217" hidden="1">
      <c r="A77" s="15">
        <v>2</v>
      </c>
      <c r="B77" s="16">
        <v>75</v>
      </c>
      <c r="C77" s="11">
        <v>104</v>
      </c>
      <c r="D77" s="12" t="s">
        <v>105</v>
      </c>
      <c r="E77" s="48"/>
      <c r="F77" s="9">
        <f t="shared" si="36"/>
        <v>0</v>
      </c>
      <c r="G77" s="95"/>
      <c r="H77" s="95"/>
      <c r="I77" s="95"/>
      <c r="J77" s="18"/>
      <c r="K77" s="18" t="s">
        <v>2115</v>
      </c>
      <c r="L77" s="9">
        <f t="shared" si="20"/>
        <v>0</v>
      </c>
      <c r="M77" s="9">
        <f t="shared" si="21"/>
        <v>0</v>
      </c>
      <c r="N77" s="18"/>
      <c r="O77" s="18">
        <v>0</v>
      </c>
      <c r="P77" s="18">
        <f t="shared" si="23"/>
        <v>0</v>
      </c>
      <c r="Q77" s="18">
        <f t="shared" si="19"/>
        <v>0</v>
      </c>
      <c r="R77" s="18">
        <v>0</v>
      </c>
      <c r="S77" s="18"/>
      <c r="T77" s="18">
        <f t="shared" si="24"/>
        <v>0</v>
      </c>
      <c r="U77" s="18">
        <f t="shared" si="25"/>
        <v>0</v>
      </c>
      <c r="V77" s="18">
        <f t="shared" si="22"/>
        <v>0</v>
      </c>
      <c r="W77" s="130"/>
      <c r="X77" s="130"/>
      <c r="Y77" s="130">
        <v>0</v>
      </c>
      <c r="Z77" s="130"/>
      <c r="AA77" s="130"/>
      <c r="AB77" s="130">
        <v>0</v>
      </c>
      <c r="AC77" s="130"/>
      <c r="AD77" s="130"/>
      <c r="AE77" s="130">
        <v>0</v>
      </c>
      <c r="AF77" s="130"/>
      <c r="AG77" s="130"/>
      <c r="AH77" s="130">
        <v>0</v>
      </c>
      <c r="AI77" s="130"/>
      <c r="AJ77" s="130"/>
      <c r="AK77" s="130">
        <v>0</v>
      </c>
      <c r="AL77" s="130"/>
      <c r="AM77" s="130"/>
      <c r="AN77" s="130">
        <v>0</v>
      </c>
      <c r="AO77" s="130"/>
      <c r="AP77" s="130"/>
      <c r="AQ77" s="130">
        <v>0</v>
      </c>
      <c r="AR77" s="130"/>
      <c r="AS77" s="130"/>
      <c r="AT77" s="130">
        <v>0</v>
      </c>
      <c r="AU77" s="17"/>
      <c r="AV77" s="17"/>
      <c r="AW77" s="130"/>
      <c r="AX77" s="126"/>
      <c r="AY77" s="17"/>
      <c r="AZ77" s="130"/>
      <c r="BA77" s="126"/>
      <c r="BB77" s="131"/>
      <c r="BC77" s="131"/>
      <c r="BD77" s="128"/>
      <c r="BE77" s="132"/>
      <c r="BF77" s="131"/>
      <c r="BG77" s="132">
        <v>0</v>
      </c>
      <c r="BH77" s="132"/>
      <c r="BI77" s="132">
        <v>0</v>
      </c>
      <c r="BJ77" s="132">
        <v>0</v>
      </c>
      <c r="BK77" s="132"/>
      <c r="BL77" s="132">
        <v>0</v>
      </c>
      <c r="BM77" s="131">
        <v>0</v>
      </c>
      <c r="BN77" s="131"/>
      <c r="BO77" s="131"/>
      <c r="BP77" s="131">
        <v>0</v>
      </c>
      <c r="BQ77" s="131"/>
      <c r="BR77" s="131">
        <v>0</v>
      </c>
      <c r="BS77" s="131">
        <v>0</v>
      </c>
      <c r="BT77" s="131"/>
      <c r="BU77" s="131">
        <v>0</v>
      </c>
      <c r="BV77" s="131">
        <v>0</v>
      </c>
      <c r="BW77" s="131"/>
      <c r="BX77" s="131">
        <v>0</v>
      </c>
      <c r="BY77" s="131">
        <v>0</v>
      </c>
      <c r="BZ77" s="131"/>
      <c r="CA77" s="131">
        <v>0</v>
      </c>
      <c r="CB77" s="131">
        <v>0</v>
      </c>
      <c r="CC77" s="131"/>
      <c r="CD77" s="131">
        <v>0</v>
      </c>
      <c r="CE77" s="131">
        <v>0</v>
      </c>
      <c r="CF77" s="131"/>
      <c r="CG77" s="131"/>
      <c r="CH77" s="131">
        <v>0</v>
      </c>
      <c r="CI77" s="131"/>
      <c r="CJ77" s="131"/>
      <c r="CK77" s="131">
        <v>0</v>
      </c>
      <c r="CL77" s="131"/>
      <c r="CM77" s="131"/>
      <c r="CN77" s="131">
        <v>0</v>
      </c>
      <c r="CO77" s="132"/>
      <c r="CP77" s="132"/>
      <c r="CQ77" s="132">
        <v>0</v>
      </c>
      <c r="CR77" s="132"/>
      <c r="CS77" s="132">
        <v>0</v>
      </c>
      <c r="CT77" s="132">
        <v>0</v>
      </c>
      <c r="CU77" s="131"/>
      <c r="CV77" s="127">
        <v>0</v>
      </c>
      <c r="CW77" s="131">
        <v>0</v>
      </c>
      <c r="CX77" s="131"/>
      <c r="CY77" s="131">
        <v>0</v>
      </c>
      <c r="CZ77" s="131">
        <v>0</v>
      </c>
      <c r="DA77" s="131"/>
      <c r="DB77" s="131">
        <v>0</v>
      </c>
      <c r="DC77" s="131">
        <v>0</v>
      </c>
      <c r="DD77" s="131"/>
      <c r="DE77" s="131">
        <v>0</v>
      </c>
      <c r="DF77" s="131">
        <v>0</v>
      </c>
      <c r="DG77" s="131"/>
      <c r="DH77" s="131">
        <v>0</v>
      </c>
      <c r="DI77" s="131">
        <v>0</v>
      </c>
      <c r="DJ77" s="131"/>
      <c r="DK77" s="131">
        <v>0</v>
      </c>
      <c r="DL77" s="131">
        <v>0</v>
      </c>
      <c r="DM77" s="131"/>
      <c r="DN77" s="131">
        <v>0</v>
      </c>
      <c r="DO77" s="131">
        <v>0</v>
      </c>
      <c r="DP77" s="131"/>
      <c r="DQ77" s="131"/>
      <c r="DR77" s="131">
        <v>0</v>
      </c>
      <c r="DS77" s="131"/>
      <c r="DT77" s="131"/>
      <c r="DU77" s="131">
        <v>0</v>
      </c>
      <c r="DV77" s="131"/>
      <c r="DW77" s="131"/>
      <c r="DX77" s="131">
        <v>0</v>
      </c>
      <c r="DY77" s="132"/>
      <c r="DZ77" s="132"/>
      <c r="EA77" s="131"/>
      <c r="EB77" s="131"/>
      <c r="EC77" s="130">
        <v>0</v>
      </c>
      <c r="ED77" s="130"/>
      <c r="EE77" s="130"/>
      <c r="EF77" s="130">
        <v>0</v>
      </c>
      <c r="EG77" s="130"/>
      <c r="EH77" s="130"/>
      <c r="EI77" s="130">
        <v>0</v>
      </c>
      <c r="EJ77" s="130"/>
      <c r="EK77" s="130"/>
      <c r="EL77" s="130">
        <v>0</v>
      </c>
      <c r="EM77" s="130"/>
      <c r="EN77" s="130"/>
      <c r="EO77" s="130">
        <v>0</v>
      </c>
      <c r="EP77" s="130"/>
      <c r="EQ77" s="130"/>
      <c r="ER77" s="130">
        <v>0</v>
      </c>
      <c r="ES77" s="130"/>
      <c r="ET77" s="130"/>
      <c r="EU77" s="130">
        <v>0</v>
      </c>
      <c r="EV77" s="130"/>
      <c r="EW77" s="130"/>
      <c r="EX77" s="130">
        <v>0</v>
      </c>
      <c r="EY77" s="130"/>
      <c r="EZ77" s="130"/>
      <c r="FA77" s="130"/>
      <c r="FB77" s="130"/>
      <c r="FC77" s="130"/>
      <c r="FD77" s="130"/>
      <c r="FE77" s="130"/>
      <c r="FF77" s="130"/>
      <c r="FG77" s="130"/>
      <c r="FH77" s="130"/>
      <c r="FI77" s="130"/>
      <c r="FJ77" s="130"/>
      <c r="FK77" s="130"/>
      <c r="FL77" s="130"/>
      <c r="FM77" s="130">
        <v>0</v>
      </c>
      <c r="FN77" s="130"/>
      <c r="FO77" s="130"/>
      <c r="FP77" s="130">
        <v>0</v>
      </c>
      <c r="FQ77" s="130"/>
      <c r="FR77" s="130"/>
      <c r="FS77" s="130">
        <v>0</v>
      </c>
      <c r="FT77" s="130"/>
      <c r="FU77" s="130"/>
      <c r="FV77" s="130">
        <v>0</v>
      </c>
      <c r="FW77" s="130"/>
      <c r="FX77" s="130"/>
      <c r="FY77" s="125">
        <v>0</v>
      </c>
      <c r="FZ77" s="130"/>
      <c r="GA77" s="130"/>
      <c r="GB77" s="130">
        <v>0</v>
      </c>
      <c r="GC77" s="130"/>
      <c r="GD77" s="130"/>
      <c r="GE77" s="130">
        <v>0</v>
      </c>
      <c r="GF77" s="130"/>
      <c r="GG77" s="130"/>
      <c r="GH77" s="130">
        <v>0</v>
      </c>
      <c r="GI77" s="130"/>
      <c r="GJ77" s="130"/>
      <c r="GK77" s="130"/>
      <c r="GL77" s="130"/>
      <c r="GM77" s="130"/>
      <c r="GN77" s="130"/>
      <c r="GO77" s="130"/>
      <c r="GP77" s="130"/>
      <c r="GQ77" s="130"/>
      <c r="GR77" s="130"/>
      <c r="GS77" s="130"/>
      <c r="GT77" s="130"/>
      <c r="GU77" s="10">
        <f t="shared" si="26"/>
        <v>0</v>
      </c>
      <c r="GV77" s="10">
        <f t="shared" si="27"/>
        <v>0</v>
      </c>
      <c r="GW77" s="10">
        <f t="shared" si="28"/>
        <v>0</v>
      </c>
      <c r="GX77" s="10">
        <f t="shared" si="29"/>
        <v>0</v>
      </c>
      <c r="GY77" s="10">
        <f t="shared" si="30"/>
        <v>0</v>
      </c>
      <c r="GZ77" s="10">
        <f t="shared" si="31"/>
        <v>0</v>
      </c>
      <c r="HA77" s="10">
        <f t="shared" si="32"/>
        <v>0</v>
      </c>
      <c r="HB77" s="10">
        <f t="shared" si="33"/>
        <v>0</v>
      </c>
      <c r="HC77" s="10">
        <f t="shared" si="34"/>
        <v>0</v>
      </c>
      <c r="HD77" s="54">
        <f t="shared" si="35"/>
        <v>0</v>
      </c>
      <c r="HE77" s="54">
        <v>2239213.4700000011</v>
      </c>
      <c r="HF77" s="54">
        <v>6562.5</v>
      </c>
      <c r="HG77" s="55"/>
      <c r="HH77" s="55"/>
      <c r="HI77" s="21"/>
    </row>
    <row r="78" spans="1:217" hidden="1">
      <c r="A78" s="15">
        <v>1</v>
      </c>
      <c r="B78" s="16">
        <v>76</v>
      </c>
      <c r="C78" s="11">
        <v>13</v>
      </c>
      <c r="D78" s="12" t="s">
        <v>111</v>
      </c>
      <c r="E78" s="48"/>
      <c r="F78" s="9">
        <f t="shared" si="36"/>
        <v>0</v>
      </c>
      <c r="G78" s="95"/>
      <c r="H78" s="95"/>
      <c r="I78" s="95"/>
      <c r="J78" s="18"/>
      <c r="K78" s="18" t="s">
        <v>2115</v>
      </c>
      <c r="L78" s="9">
        <f t="shared" si="20"/>
        <v>0</v>
      </c>
      <c r="M78" s="9">
        <f t="shared" si="21"/>
        <v>0</v>
      </c>
      <c r="N78" s="18"/>
      <c r="O78" s="18">
        <v>0</v>
      </c>
      <c r="P78" s="18">
        <f t="shared" si="23"/>
        <v>0</v>
      </c>
      <c r="Q78" s="18">
        <f t="shared" si="19"/>
        <v>0</v>
      </c>
      <c r="R78" s="18">
        <v>0</v>
      </c>
      <c r="S78" s="18"/>
      <c r="T78" s="18">
        <f t="shared" si="24"/>
        <v>0</v>
      </c>
      <c r="U78" s="18">
        <f t="shared" si="25"/>
        <v>0</v>
      </c>
      <c r="V78" s="18">
        <f t="shared" si="22"/>
        <v>0</v>
      </c>
      <c r="W78" s="130"/>
      <c r="X78" s="130"/>
      <c r="Y78" s="130">
        <v>0</v>
      </c>
      <c r="Z78" s="130"/>
      <c r="AA78" s="130"/>
      <c r="AB78" s="130">
        <v>0</v>
      </c>
      <c r="AC78" s="130"/>
      <c r="AD78" s="130"/>
      <c r="AE78" s="130">
        <v>0</v>
      </c>
      <c r="AF78" s="130"/>
      <c r="AG78" s="130"/>
      <c r="AH78" s="130">
        <v>0</v>
      </c>
      <c r="AI78" s="130"/>
      <c r="AJ78" s="130"/>
      <c r="AK78" s="130">
        <v>0</v>
      </c>
      <c r="AL78" s="130"/>
      <c r="AM78" s="130"/>
      <c r="AN78" s="130">
        <v>0</v>
      </c>
      <c r="AO78" s="130"/>
      <c r="AP78" s="130"/>
      <c r="AQ78" s="130">
        <v>0</v>
      </c>
      <c r="AR78" s="130"/>
      <c r="AS78" s="130"/>
      <c r="AT78" s="130">
        <v>0</v>
      </c>
      <c r="AU78" s="17"/>
      <c r="AV78" s="17"/>
      <c r="AW78" s="130"/>
      <c r="AX78" s="126"/>
      <c r="AY78" s="17"/>
      <c r="AZ78" s="130"/>
      <c r="BA78" s="126"/>
      <c r="BB78" s="131"/>
      <c r="BC78" s="131"/>
      <c r="BD78" s="128"/>
      <c r="BE78" s="132"/>
      <c r="BF78" s="131"/>
      <c r="BG78" s="132">
        <v>0</v>
      </c>
      <c r="BH78" s="132"/>
      <c r="BI78" s="132">
        <v>0</v>
      </c>
      <c r="BJ78" s="132">
        <v>0</v>
      </c>
      <c r="BK78" s="132"/>
      <c r="BL78" s="132">
        <v>0</v>
      </c>
      <c r="BM78" s="131">
        <v>0</v>
      </c>
      <c r="BN78" s="131"/>
      <c r="BO78" s="131"/>
      <c r="BP78" s="131">
        <v>0</v>
      </c>
      <c r="BQ78" s="131"/>
      <c r="BR78" s="131">
        <v>0</v>
      </c>
      <c r="BS78" s="131">
        <v>0</v>
      </c>
      <c r="BT78" s="131"/>
      <c r="BU78" s="131">
        <v>0</v>
      </c>
      <c r="BV78" s="131">
        <v>0</v>
      </c>
      <c r="BW78" s="131"/>
      <c r="BX78" s="131">
        <v>0</v>
      </c>
      <c r="BY78" s="131">
        <v>0</v>
      </c>
      <c r="BZ78" s="131"/>
      <c r="CA78" s="131">
        <v>0</v>
      </c>
      <c r="CB78" s="131">
        <v>0</v>
      </c>
      <c r="CC78" s="131"/>
      <c r="CD78" s="131">
        <v>0</v>
      </c>
      <c r="CE78" s="131">
        <v>0</v>
      </c>
      <c r="CF78" s="131"/>
      <c r="CG78" s="131"/>
      <c r="CH78" s="131">
        <v>0</v>
      </c>
      <c r="CI78" s="131"/>
      <c r="CJ78" s="131"/>
      <c r="CK78" s="131">
        <v>0</v>
      </c>
      <c r="CL78" s="131"/>
      <c r="CM78" s="131"/>
      <c r="CN78" s="131">
        <v>0</v>
      </c>
      <c r="CO78" s="132"/>
      <c r="CP78" s="132"/>
      <c r="CQ78" s="132">
        <v>0</v>
      </c>
      <c r="CR78" s="132"/>
      <c r="CS78" s="132">
        <v>0</v>
      </c>
      <c r="CT78" s="132">
        <v>0</v>
      </c>
      <c r="CU78" s="131"/>
      <c r="CV78" s="127">
        <v>0</v>
      </c>
      <c r="CW78" s="131">
        <v>0</v>
      </c>
      <c r="CX78" s="131"/>
      <c r="CY78" s="131">
        <v>0</v>
      </c>
      <c r="CZ78" s="131">
        <v>0</v>
      </c>
      <c r="DA78" s="131"/>
      <c r="DB78" s="131">
        <v>0</v>
      </c>
      <c r="DC78" s="131">
        <v>0</v>
      </c>
      <c r="DD78" s="131"/>
      <c r="DE78" s="131">
        <v>0</v>
      </c>
      <c r="DF78" s="131">
        <v>0</v>
      </c>
      <c r="DG78" s="131"/>
      <c r="DH78" s="131">
        <v>0</v>
      </c>
      <c r="DI78" s="131">
        <v>0</v>
      </c>
      <c r="DJ78" s="131"/>
      <c r="DK78" s="131">
        <v>0</v>
      </c>
      <c r="DL78" s="131">
        <v>0</v>
      </c>
      <c r="DM78" s="131"/>
      <c r="DN78" s="131">
        <v>0</v>
      </c>
      <c r="DO78" s="131">
        <v>0</v>
      </c>
      <c r="DP78" s="131"/>
      <c r="DQ78" s="131"/>
      <c r="DR78" s="131">
        <v>0</v>
      </c>
      <c r="DS78" s="131"/>
      <c r="DT78" s="131"/>
      <c r="DU78" s="131">
        <v>0</v>
      </c>
      <c r="DV78" s="131"/>
      <c r="DW78" s="131"/>
      <c r="DX78" s="131">
        <v>0</v>
      </c>
      <c r="DY78" s="132"/>
      <c r="DZ78" s="132"/>
      <c r="EA78" s="131"/>
      <c r="EB78" s="131"/>
      <c r="EC78" s="130">
        <v>0</v>
      </c>
      <c r="ED78" s="130"/>
      <c r="EE78" s="130"/>
      <c r="EF78" s="130">
        <v>0</v>
      </c>
      <c r="EG78" s="130"/>
      <c r="EH78" s="130"/>
      <c r="EI78" s="130">
        <v>0</v>
      </c>
      <c r="EJ78" s="130"/>
      <c r="EK78" s="130"/>
      <c r="EL78" s="130">
        <v>0</v>
      </c>
      <c r="EM78" s="130"/>
      <c r="EN78" s="130"/>
      <c r="EO78" s="130">
        <v>0</v>
      </c>
      <c r="EP78" s="130"/>
      <c r="EQ78" s="130"/>
      <c r="ER78" s="130">
        <v>0</v>
      </c>
      <c r="ES78" s="130"/>
      <c r="ET78" s="130"/>
      <c r="EU78" s="130">
        <v>0</v>
      </c>
      <c r="EV78" s="130"/>
      <c r="EW78" s="130"/>
      <c r="EX78" s="130">
        <v>0</v>
      </c>
      <c r="EY78" s="130"/>
      <c r="EZ78" s="130"/>
      <c r="FA78" s="130"/>
      <c r="FB78" s="130"/>
      <c r="FC78" s="130"/>
      <c r="FD78" s="130"/>
      <c r="FE78" s="130"/>
      <c r="FF78" s="130"/>
      <c r="FG78" s="130"/>
      <c r="FH78" s="130"/>
      <c r="FI78" s="130"/>
      <c r="FJ78" s="130"/>
      <c r="FK78" s="130"/>
      <c r="FL78" s="130"/>
      <c r="FM78" s="130">
        <v>0</v>
      </c>
      <c r="FN78" s="130"/>
      <c r="FO78" s="130"/>
      <c r="FP78" s="130">
        <v>0</v>
      </c>
      <c r="FQ78" s="130"/>
      <c r="FR78" s="130"/>
      <c r="FS78" s="130">
        <v>0</v>
      </c>
      <c r="FT78" s="130"/>
      <c r="FU78" s="130"/>
      <c r="FV78" s="130">
        <v>0</v>
      </c>
      <c r="FW78" s="130"/>
      <c r="FX78" s="130"/>
      <c r="FY78" s="125">
        <v>0</v>
      </c>
      <c r="FZ78" s="130"/>
      <c r="GA78" s="130"/>
      <c r="GB78" s="130">
        <v>0</v>
      </c>
      <c r="GC78" s="130"/>
      <c r="GD78" s="130"/>
      <c r="GE78" s="130">
        <v>0</v>
      </c>
      <c r="GF78" s="130"/>
      <c r="GG78" s="130"/>
      <c r="GH78" s="130">
        <v>0</v>
      </c>
      <c r="GI78" s="130"/>
      <c r="GJ78" s="130"/>
      <c r="GK78" s="130"/>
      <c r="GL78" s="130"/>
      <c r="GM78" s="130"/>
      <c r="GN78" s="130"/>
      <c r="GO78" s="130"/>
      <c r="GP78" s="130"/>
      <c r="GQ78" s="130"/>
      <c r="GR78" s="130"/>
      <c r="GS78" s="130"/>
      <c r="GT78" s="130"/>
      <c r="GU78" s="10">
        <f t="shared" si="26"/>
        <v>0</v>
      </c>
      <c r="GV78" s="10">
        <f t="shared" si="27"/>
        <v>0</v>
      </c>
      <c r="GW78" s="10">
        <f t="shared" si="28"/>
        <v>0</v>
      </c>
      <c r="GX78" s="10">
        <f t="shared" si="29"/>
        <v>0</v>
      </c>
      <c r="GY78" s="10">
        <f t="shared" si="30"/>
        <v>0</v>
      </c>
      <c r="GZ78" s="10">
        <f t="shared" si="31"/>
        <v>0</v>
      </c>
      <c r="HA78" s="10">
        <f t="shared" si="32"/>
        <v>0</v>
      </c>
      <c r="HB78" s="10">
        <f t="shared" si="33"/>
        <v>0</v>
      </c>
      <c r="HC78" s="10">
        <f t="shared" si="34"/>
        <v>0</v>
      </c>
      <c r="HD78" s="54">
        <f t="shared" si="35"/>
        <v>0</v>
      </c>
      <c r="HE78" s="54">
        <v>0</v>
      </c>
      <c r="HF78" s="54">
        <v>0</v>
      </c>
      <c r="HG78" s="55"/>
      <c r="HH78" s="55"/>
      <c r="HI78" s="21"/>
    </row>
    <row r="79" spans="1:217" hidden="1">
      <c r="A79" s="15">
        <v>1</v>
      </c>
      <c r="B79" s="16">
        <v>77</v>
      </c>
      <c r="C79" s="11">
        <v>1</v>
      </c>
      <c r="D79" s="12" t="s">
        <v>112</v>
      </c>
      <c r="E79" s="48"/>
      <c r="F79" s="9">
        <f t="shared" si="36"/>
        <v>0</v>
      </c>
      <c r="G79" s="95"/>
      <c r="H79" s="95"/>
      <c r="I79" s="95"/>
      <c r="J79" s="18"/>
      <c r="K79" s="18" t="s">
        <v>2115</v>
      </c>
      <c r="L79" s="9">
        <f t="shared" si="20"/>
        <v>0</v>
      </c>
      <c r="M79" s="9">
        <f t="shared" si="21"/>
        <v>0</v>
      </c>
      <c r="N79" s="18"/>
      <c r="O79" s="18">
        <v>0</v>
      </c>
      <c r="P79" s="18">
        <f t="shared" si="23"/>
        <v>0</v>
      </c>
      <c r="Q79" s="18">
        <f t="shared" si="19"/>
        <v>0</v>
      </c>
      <c r="R79" s="18">
        <v>0</v>
      </c>
      <c r="S79" s="18"/>
      <c r="T79" s="18">
        <f t="shared" si="24"/>
        <v>0</v>
      </c>
      <c r="U79" s="18">
        <f t="shared" si="25"/>
        <v>0</v>
      </c>
      <c r="V79" s="18">
        <f t="shared" si="22"/>
        <v>0</v>
      </c>
      <c r="W79" s="130"/>
      <c r="X79" s="130"/>
      <c r="Y79" s="130">
        <v>0</v>
      </c>
      <c r="Z79" s="130"/>
      <c r="AA79" s="130"/>
      <c r="AB79" s="130">
        <v>0</v>
      </c>
      <c r="AC79" s="130"/>
      <c r="AD79" s="130"/>
      <c r="AE79" s="130">
        <v>0</v>
      </c>
      <c r="AF79" s="130"/>
      <c r="AG79" s="130"/>
      <c r="AH79" s="130">
        <v>0</v>
      </c>
      <c r="AI79" s="130"/>
      <c r="AJ79" s="130"/>
      <c r="AK79" s="130">
        <v>0</v>
      </c>
      <c r="AL79" s="130"/>
      <c r="AM79" s="130"/>
      <c r="AN79" s="130">
        <v>0</v>
      </c>
      <c r="AO79" s="130"/>
      <c r="AP79" s="130"/>
      <c r="AQ79" s="130">
        <v>0</v>
      </c>
      <c r="AR79" s="130"/>
      <c r="AS79" s="130"/>
      <c r="AT79" s="130">
        <v>0</v>
      </c>
      <c r="AU79" s="17"/>
      <c r="AV79" s="17"/>
      <c r="AW79" s="130"/>
      <c r="AX79" s="126"/>
      <c r="AY79" s="17"/>
      <c r="AZ79" s="130"/>
      <c r="BA79" s="126"/>
      <c r="BB79" s="131"/>
      <c r="BC79" s="131"/>
      <c r="BD79" s="128"/>
      <c r="BE79" s="132"/>
      <c r="BF79" s="131"/>
      <c r="BG79" s="132">
        <v>0</v>
      </c>
      <c r="BH79" s="132"/>
      <c r="BI79" s="132">
        <v>0</v>
      </c>
      <c r="BJ79" s="132">
        <v>0</v>
      </c>
      <c r="BK79" s="132"/>
      <c r="BL79" s="132">
        <v>0</v>
      </c>
      <c r="BM79" s="131">
        <v>0</v>
      </c>
      <c r="BN79" s="131"/>
      <c r="BO79" s="131"/>
      <c r="BP79" s="131">
        <v>0</v>
      </c>
      <c r="BQ79" s="131"/>
      <c r="BR79" s="131">
        <v>0</v>
      </c>
      <c r="BS79" s="131">
        <v>0</v>
      </c>
      <c r="BT79" s="131"/>
      <c r="BU79" s="131">
        <v>0</v>
      </c>
      <c r="BV79" s="131">
        <v>0</v>
      </c>
      <c r="BW79" s="131"/>
      <c r="BX79" s="131">
        <v>0</v>
      </c>
      <c r="BY79" s="131">
        <v>0</v>
      </c>
      <c r="BZ79" s="131"/>
      <c r="CA79" s="131">
        <v>0</v>
      </c>
      <c r="CB79" s="131">
        <v>0</v>
      </c>
      <c r="CC79" s="131"/>
      <c r="CD79" s="131">
        <v>0</v>
      </c>
      <c r="CE79" s="131">
        <v>0</v>
      </c>
      <c r="CF79" s="131"/>
      <c r="CG79" s="131"/>
      <c r="CH79" s="131">
        <v>0</v>
      </c>
      <c r="CI79" s="131"/>
      <c r="CJ79" s="131"/>
      <c r="CK79" s="131">
        <v>0</v>
      </c>
      <c r="CL79" s="131"/>
      <c r="CM79" s="131"/>
      <c r="CN79" s="131">
        <v>0</v>
      </c>
      <c r="CO79" s="132"/>
      <c r="CP79" s="132"/>
      <c r="CQ79" s="132">
        <v>0</v>
      </c>
      <c r="CR79" s="132"/>
      <c r="CS79" s="132">
        <v>0</v>
      </c>
      <c r="CT79" s="132">
        <v>0</v>
      </c>
      <c r="CU79" s="131"/>
      <c r="CV79" s="127">
        <v>0</v>
      </c>
      <c r="CW79" s="131">
        <v>0</v>
      </c>
      <c r="CX79" s="131"/>
      <c r="CY79" s="131">
        <v>0</v>
      </c>
      <c r="CZ79" s="131">
        <v>0</v>
      </c>
      <c r="DA79" s="131"/>
      <c r="DB79" s="131">
        <v>0</v>
      </c>
      <c r="DC79" s="131">
        <v>0</v>
      </c>
      <c r="DD79" s="131"/>
      <c r="DE79" s="131">
        <v>0</v>
      </c>
      <c r="DF79" s="131">
        <v>0</v>
      </c>
      <c r="DG79" s="131"/>
      <c r="DH79" s="131">
        <v>0</v>
      </c>
      <c r="DI79" s="131">
        <v>0</v>
      </c>
      <c r="DJ79" s="131"/>
      <c r="DK79" s="131">
        <v>0</v>
      </c>
      <c r="DL79" s="131">
        <v>0</v>
      </c>
      <c r="DM79" s="131"/>
      <c r="DN79" s="131">
        <v>0</v>
      </c>
      <c r="DO79" s="131">
        <v>0</v>
      </c>
      <c r="DP79" s="131"/>
      <c r="DQ79" s="131"/>
      <c r="DR79" s="131">
        <v>0</v>
      </c>
      <c r="DS79" s="131"/>
      <c r="DT79" s="131"/>
      <c r="DU79" s="131">
        <v>0</v>
      </c>
      <c r="DV79" s="131"/>
      <c r="DW79" s="131"/>
      <c r="DX79" s="131">
        <v>0</v>
      </c>
      <c r="DY79" s="132"/>
      <c r="DZ79" s="132"/>
      <c r="EA79" s="131"/>
      <c r="EB79" s="131"/>
      <c r="EC79" s="130">
        <v>0</v>
      </c>
      <c r="ED79" s="130"/>
      <c r="EE79" s="130"/>
      <c r="EF79" s="130">
        <v>0</v>
      </c>
      <c r="EG79" s="130"/>
      <c r="EH79" s="130"/>
      <c r="EI79" s="130">
        <v>0</v>
      </c>
      <c r="EJ79" s="130"/>
      <c r="EK79" s="130"/>
      <c r="EL79" s="130">
        <v>0</v>
      </c>
      <c r="EM79" s="130"/>
      <c r="EN79" s="130"/>
      <c r="EO79" s="130">
        <v>0</v>
      </c>
      <c r="EP79" s="130"/>
      <c r="EQ79" s="130"/>
      <c r="ER79" s="130">
        <v>0</v>
      </c>
      <c r="ES79" s="130"/>
      <c r="ET79" s="130"/>
      <c r="EU79" s="130">
        <v>0</v>
      </c>
      <c r="EV79" s="130"/>
      <c r="EW79" s="130"/>
      <c r="EX79" s="130">
        <v>0</v>
      </c>
      <c r="EY79" s="130"/>
      <c r="EZ79" s="130"/>
      <c r="FA79" s="130"/>
      <c r="FB79" s="130"/>
      <c r="FC79" s="130"/>
      <c r="FD79" s="130"/>
      <c r="FE79" s="130"/>
      <c r="FF79" s="130"/>
      <c r="FG79" s="130"/>
      <c r="FH79" s="130"/>
      <c r="FI79" s="130"/>
      <c r="FJ79" s="130"/>
      <c r="FK79" s="130"/>
      <c r="FL79" s="130"/>
      <c r="FM79" s="130">
        <v>0</v>
      </c>
      <c r="FN79" s="130"/>
      <c r="FO79" s="130"/>
      <c r="FP79" s="130">
        <v>0</v>
      </c>
      <c r="FQ79" s="130"/>
      <c r="FR79" s="130"/>
      <c r="FS79" s="130">
        <v>0</v>
      </c>
      <c r="FT79" s="130"/>
      <c r="FU79" s="130"/>
      <c r="FV79" s="130">
        <v>0</v>
      </c>
      <c r="FW79" s="130"/>
      <c r="FX79" s="130"/>
      <c r="FY79" s="125">
        <v>0</v>
      </c>
      <c r="FZ79" s="130"/>
      <c r="GA79" s="130"/>
      <c r="GB79" s="130">
        <v>0</v>
      </c>
      <c r="GC79" s="130"/>
      <c r="GD79" s="130"/>
      <c r="GE79" s="130">
        <v>0</v>
      </c>
      <c r="GF79" s="130"/>
      <c r="GG79" s="130"/>
      <c r="GH79" s="130">
        <v>0</v>
      </c>
      <c r="GI79" s="130"/>
      <c r="GJ79" s="130"/>
      <c r="GK79" s="130"/>
      <c r="GL79" s="130"/>
      <c r="GM79" s="130"/>
      <c r="GN79" s="130"/>
      <c r="GO79" s="130"/>
      <c r="GP79" s="130"/>
      <c r="GQ79" s="130"/>
      <c r="GR79" s="130"/>
      <c r="GS79" s="130"/>
      <c r="GT79" s="130"/>
      <c r="GU79" s="10">
        <f t="shared" si="26"/>
        <v>0</v>
      </c>
      <c r="GV79" s="10">
        <f t="shared" si="27"/>
        <v>0</v>
      </c>
      <c r="GW79" s="10">
        <f t="shared" si="28"/>
        <v>0</v>
      </c>
      <c r="GX79" s="10">
        <f t="shared" si="29"/>
        <v>0</v>
      </c>
      <c r="GY79" s="10">
        <f t="shared" si="30"/>
        <v>0</v>
      </c>
      <c r="GZ79" s="10">
        <f t="shared" si="31"/>
        <v>0</v>
      </c>
      <c r="HA79" s="10">
        <f t="shared" si="32"/>
        <v>0</v>
      </c>
      <c r="HB79" s="10">
        <f t="shared" si="33"/>
        <v>0</v>
      </c>
      <c r="HC79" s="10">
        <f t="shared" si="34"/>
        <v>0</v>
      </c>
      <c r="HD79" s="54">
        <f t="shared" si="35"/>
        <v>0</v>
      </c>
      <c r="HE79" s="54">
        <v>3530951.77</v>
      </c>
      <c r="HF79" s="54">
        <v>52161.68</v>
      </c>
      <c r="HG79" s="55"/>
      <c r="HH79" s="55"/>
      <c r="HI79" s="21"/>
    </row>
    <row r="80" spans="1:217" hidden="1">
      <c r="A80" s="15">
        <v>1</v>
      </c>
      <c r="B80" s="16">
        <v>78</v>
      </c>
      <c r="C80" s="11">
        <v>58</v>
      </c>
      <c r="D80" s="12" t="s">
        <v>113</v>
      </c>
      <c r="E80" s="48"/>
      <c r="F80" s="9">
        <f t="shared" si="36"/>
        <v>0</v>
      </c>
      <c r="G80" s="95"/>
      <c r="H80" s="95"/>
      <c r="I80" s="95"/>
      <c r="J80" s="18"/>
      <c r="K80" s="18" t="s">
        <v>2115</v>
      </c>
      <c r="L80" s="9">
        <f t="shared" si="20"/>
        <v>0</v>
      </c>
      <c r="M80" s="9">
        <f t="shared" si="21"/>
        <v>0</v>
      </c>
      <c r="N80" s="18"/>
      <c r="O80" s="18">
        <v>0</v>
      </c>
      <c r="P80" s="18">
        <f t="shared" si="23"/>
        <v>0</v>
      </c>
      <c r="Q80" s="18">
        <f t="shared" si="19"/>
        <v>0</v>
      </c>
      <c r="R80" s="18">
        <v>0</v>
      </c>
      <c r="S80" s="18"/>
      <c r="T80" s="18">
        <f t="shared" si="24"/>
        <v>0</v>
      </c>
      <c r="U80" s="18">
        <f t="shared" si="25"/>
        <v>0</v>
      </c>
      <c r="V80" s="18">
        <f t="shared" si="22"/>
        <v>0</v>
      </c>
      <c r="W80" s="130"/>
      <c r="X80" s="130"/>
      <c r="Y80" s="130">
        <v>0</v>
      </c>
      <c r="Z80" s="130"/>
      <c r="AA80" s="130"/>
      <c r="AB80" s="130">
        <v>0</v>
      </c>
      <c r="AC80" s="130"/>
      <c r="AD80" s="130"/>
      <c r="AE80" s="130">
        <v>0</v>
      </c>
      <c r="AF80" s="130"/>
      <c r="AG80" s="130"/>
      <c r="AH80" s="130">
        <v>0</v>
      </c>
      <c r="AI80" s="130"/>
      <c r="AJ80" s="130"/>
      <c r="AK80" s="130">
        <v>0</v>
      </c>
      <c r="AL80" s="130"/>
      <c r="AM80" s="130"/>
      <c r="AN80" s="130">
        <v>0</v>
      </c>
      <c r="AO80" s="130"/>
      <c r="AP80" s="130"/>
      <c r="AQ80" s="130">
        <v>0</v>
      </c>
      <c r="AR80" s="130"/>
      <c r="AS80" s="130"/>
      <c r="AT80" s="130">
        <v>0</v>
      </c>
      <c r="AU80" s="17"/>
      <c r="AV80" s="17"/>
      <c r="AW80" s="130"/>
      <c r="AX80" s="126"/>
      <c r="AY80" s="17"/>
      <c r="AZ80" s="130"/>
      <c r="BA80" s="126"/>
      <c r="BB80" s="131"/>
      <c r="BC80" s="131"/>
      <c r="BD80" s="128"/>
      <c r="BE80" s="132"/>
      <c r="BF80" s="131"/>
      <c r="BG80" s="132">
        <v>0</v>
      </c>
      <c r="BH80" s="132"/>
      <c r="BI80" s="132">
        <v>0</v>
      </c>
      <c r="BJ80" s="132">
        <v>0</v>
      </c>
      <c r="BK80" s="132"/>
      <c r="BL80" s="132">
        <v>0</v>
      </c>
      <c r="BM80" s="131">
        <v>0</v>
      </c>
      <c r="BN80" s="131"/>
      <c r="BO80" s="131"/>
      <c r="BP80" s="131">
        <v>0</v>
      </c>
      <c r="BQ80" s="131"/>
      <c r="BR80" s="131">
        <v>0</v>
      </c>
      <c r="BS80" s="131">
        <v>0</v>
      </c>
      <c r="BT80" s="131"/>
      <c r="BU80" s="131">
        <v>0</v>
      </c>
      <c r="BV80" s="131">
        <v>0</v>
      </c>
      <c r="BW80" s="131"/>
      <c r="BX80" s="131">
        <v>0</v>
      </c>
      <c r="BY80" s="131">
        <v>0</v>
      </c>
      <c r="BZ80" s="131"/>
      <c r="CA80" s="131">
        <v>0</v>
      </c>
      <c r="CB80" s="131">
        <v>0</v>
      </c>
      <c r="CC80" s="131"/>
      <c r="CD80" s="131">
        <v>0</v>
      </c>
      <c r="CE80" s="131">
        <v>0</v>
      </c>
      <c r="CF80" s="131"/>
      <c r="CG80" s="131"/>
      <c r="CH80" s="131">
        <v>0</v>
      </c>
      <c r="CI80" s="131"/>
      <c r="CJ80" s="131"/>
      <c r="CK80" s="131">
        <v>0</v>
      </c>
      <c r="CL80" s="131"/>
      <c r="CM80" s="131"/>
      <c r="CN80" s="131">
        <v>0</v>
      </c>
      <c r="CO80" s="132"/>
      <c r="CP80" s="132"/>
      <c r="CQ80" s="132">
        <v>0</v>
      </c>
      <c r="CR80" s="132"/>
      <c r="CS80" s="132">
        <v>0</v>
      </c>
      <c r="CT80" s="132">
        <v>0</v>
      </c>
      <c r="CU80" s="131"/>
      <c r="CV80" s="127">
        <v>0</v>
      </c>
      <c r="CW80" s="131">
        <v>0</v>
      </c>
      <c r="CX80" s="131"/>
      <c r="CY80" s="131">
        <v>0</v>
      </c>
      <c r="CZ80" s="131">
        <v>0</v>
      </c>
      <c r="DA80" s="131"/>
      <c r="DB80" s="131">
        <v>0</v>
      </c>
      <c r="DC80" s="131">
        <v>0</v>
      </c>
      <c r="DD80" s="131"/>
      <c r="DE80" s="131">
        <v>0</v>
      </c>
      <c r="DF80" s="131">
        <v>0</v>
      </c>
      <c r="DG80" s="131"/>
      <c r="DH80" s="131">
        <v>0</v>
      </c>
      <c r="DI80" s="131">
        <v>0</v>
      </c>
      <c r="DJ80" s="131"/>
      <c r="DK80" s="131">
        <v>0</v>
      </c>
      <c r="DL80" s="131">
        <v>0</v>
      </c>
      <c r="DM80" s="131"/>
      <c r="DN80" s="131">
        <v>0</v>
      </c>
      <c r="DO80" s="131">
        <v>0</v>
      </c>
      <c r="DP80" s="131"/>
      <c r="DQ80" s="131"/>
      <c r="DR80" s="131">
        <v>0</v>
      </c>
      <c r="DS80" s="131"/>
      <c r="DT80" s="131"/>
      <c r="DU80" s="131">
        <v>0</v>
      </c>
      <c r="DV80" s="131"/>
      <c r="DW80" s="131"/>
      <c r="DX80" s="131">
        <v>0</v>
      </c>
      <c r="DY80" s="132"/>
      <c r="DZ80" s="132"/>
      <c r="EA80" s="131"/>
      <c r="EB80" s="131"/>
      <c r="EC80" s="130">
        <v>0</v>
      </c>
      <c r="ED80" s="130"/>
      <c r="EE80" s="130"/>
      <c r="EF80" s="130">
        <v>0</v>
      </c>
      <c r="EG80" s="130"/>
      <c r="EH80" s="130"/>
      <c r="EI80" s="130">
        <v>0</v>
      </c>
      <c r="EJ80" s="130"/>
      <c r="EK80" s="130"/>
      <c r="EL80" s="130">
        <v>0</v>
      </c>
      <c r="EM80" s="130"/>
      <c r="EN80" s="130"/>
      <c r="EO80" s="130">
        <v>0</v>
      </c>
      <c r="EP80" s="130"/>
      <c r="EQ80" s="130"/>
      <c r="ER80" s="130">
        <v>0</v>
      </c>
      <c r="ES80" s="130"/>
      <c r="ET80" s="130"/>
      <c r="EU80" s="130">
        <v>0</v>
      </c>
      <c r="EV80" s="130"/>
      <c r="EW80" s="130"/>
      <c r="EX80" s="130">
        <v>0</v>
      </c>
      <c r="EY80" s="130"/>
      <c r="EZ80" s="130"/>
      <c r="FA80" s="130"/>
      <c r="FB80" s="130"/>
      <c r="FC80" s="130"/>
      <c r="FD80" s="130"/>
      <c r="FE80" s="130"/>
      <c r="FF80" s="130"/>
      <c r="FG80" s="130"/>
      <c r="FH80" s="130"/>
      <c r="FI80" s="130"/>
      <c r="FJ80" s="130"/>
      <c r="FK80" s="130"/>
      <c r="FL80" s="130"/>
      <c r="FM80" s="130">
        <v>0</v>
      </c>
      <c r="FN80" s="130"/>
      <c r="FO80" s="130"/>
      <c r="FP80" s="130">
        <v>0</v>
      </c>
      <c r="FQ80" s="130"/>
      <c r="FR80" s="130"/>
      <c r="FS80" s="130">
        <v>0</v>
      </c>
      <c r="FT80" s="130"/>
      <c r="FU80" s="130"/>
      <c r="FV80" s="130">
        <v>0</v>
      </c>
      <c r="FW80" s="130"/>
      <c r="FX80" s="130"/>
      <c r="FY80" s="125">
        <v>0</v>
      </c>
      <c r="FZ80" s="130"/>
      <c r="GA80" s="130"/>
      <c r="GB80" s="130">
        <v>0</v>
      </c>
      <c r="GC80" s="130"/>
      <c r="GD80" s="130"/>
      <c r="GE80" s="130">
        <v>0</v>
      </c>
      <c r="GF80" s="130"/>
      <c r="GG80" s="130"/>
      <c r="GH80" s="130">
        <v>0</v>
      </c>
      <c r="GI80" s="130"/>
      <c r="GJ80" s="130"/>
      <c r="GK80" s="130"/>
      <c r="GL80" s="130"/>
      <c r="GM80" s="130"/>
      <c r="GN80" s="130"/>
      <c r="GO80" s="130"/>
      <c r="GP80" s="130"/>
      <c r="GQ80" s="130"/>
      <c r="GR80" s="130"/>
      <c r="GS80" s="130"/>
      <c r="GT80" s="130"/>
      <c r="GU80" s="10">
        <f t="shared" si="26"/>
        <v>0</v>
      </c>
      <c r="GV80" s="10">
        <f t="shared" si="27"/>
        <v>0</v>
      </c>
      <c r="GW80" s="10">
        <f t="shared" si="28"/>
        <v>0</v>
      </c>
      <c r="GX80" s="10">
        <f t="shared" si="29"/>
        <v>0</v>
      </c>
      <c r="GY80" s="10">
        <f t="shared" si="30"/>
        <v>0</v>
      </c>
      <c r="GZ80" s="10">
        <f t="shared" si="31"/>
        <v>0</v>
      </c>
      <c r="HA80" s="10">
        <f t="shared" si="32"/>
        <v>0</v>
      </c>
      <c r="HB80" s="10">
        <f t="shared" si="33"/>
        <v>0</v>
      </c>
      <c r="HC80" s="10">
        <f t="shared" si="34"/>
        <v>0</v>
      </c>
      <c r="HD80" s="54">
        <f t="shared" si="35"/>
        <v>0</v>
      </c>
      <c r="HE80" s="54">
        <v>12820142.070000006</v>
      </c>
      <c r="HF80" s="54">
        <v>10050</v>
      </c>
      <c r="HG80" s="55"/>
      <c r="HH80" s="55"/>
      <c r="HI80" s="21"/>
    </row>
    <row r="81" spans="1:217" hidden="1">
      <c r="A81" s="15">
        <v>1</v>
      </c>
      <c r="B81" s="16">
        <v>79</v>
      </c>
      <c r="C81" s="11">
        <v>83</v>
      </c>
      <c r="D81" s="12" t="s">
        <v>114</v>
      </c>
      <c r="E81" s="48"/>
      <c r="F81" s="9">
        <f t="shared" si="36"/>
        <v>0</v>
      </c>
      <c r="G81" s="95"/>
      <c r="H81" s="95"/>
      <c r="I81" s="95"/>
      <c r="J81" s="18"/>
      <c r="K81" s="18" t="s">
        <v>2115</v>
      </c>
      <c r="L81" s="9">
        <f t="shared" si="20"/>
        <v>0</v>
      </c>
      <c r="M81" s="9">
        <f t="shared" si="21"/>
        <v>0</v>
      </c>
      <c r="N81" s="18"/>
      <c r="O81" s="18">
        <v>0</v>
      </c>
      <c r="P81" s="18">
        <f t="shared" si="23"/>
        <v>0</v>
      </c>
      <c r="Q81" s="18">
        <f t="shared" si="19"/>
        <v>0</v>
      </c>
      <c r="R81" s="18">
        <v>0</v>
      </c>
      <c r="S81" s="18"/>
      <c r="T81" s="18">
        <f t="shared" si="24"/>
        <v>0</v>
      </c>
      <c r="U81" s="18">
        <f t="shared" si="25"/>
        <v>0</v>
      </c>
      <c r="V81" s="18">
        <f t="shared" si="22"/>
        <v>0</v>
      </c>
      <c r="W81" s="130"/>
      <c r="X81" s="130"/>
      <c r="Y81" s="130">
        <v>0</v>
      </c>
      <c r="Z81" s="130"/>
      <c r="AA81" s="130"/>
      <c r="AB81" s="130">
        <v>0</v>
      </c>
      <c r="AC81" s="130"/>
      <c r="AD81" s="130"/>
      <c r="AE81" s="130">
        <v>0</v>
      </c>
      <c r="AF81" s="130"/>
      <c r="AG81" s="130"/>
      <c r="AH81" s="130">
        <v>0</v>
      </c>
      <c r="AI81" s="130"/>
      <c r="AJ81" s="130"/>
      <c r="AK81" s="130">
        <v>0</v>
      </c>
      <c r="AL81" s="130"/>
      <c r="AM81" s="130"/>
      <c r="AN81" s="130">
        <v>0</v>
      </c>
      <c r="AO81" s="130"/>
      <c r="AP81" s="130"/>
      <c r="AQ81" s="130">
        <v>0</v>
      </c>
      <c r="AR81" s="130"/>
      <c r="AS81" s="130"/>
      <c r="AT81" s="130">
        <v>0</v>
      </c>
      <c r="AU81" s="17"/>
      <c r="AV81" s="17"/>
      <c r="AW81" s="130"/>
      <c r="AX81" s="126"/>
      <c r="AY81" s="17"/>
      <c r="AZ81" s="130"/>
      <c r="BA81" s="126"/>
      <c r="BB81" s="131"/>
      <c r="BC81" s="131"/>
      <c r="BD81" s="128"/>
      <c r="BE81" s="132"/>
      <c r="BF81" s="131"/>
      <c r="BG81" s="132">
        <v>0</v>
      </c>
      <c r="BH81" s="132"/>
      <c r="BI81" s="132">
        <v>0</v>
      </c>
      <c r="BJ81" s="132">
        <v>0</v>
      </c>
      <c r="BK81" s="132"/>
      <c r="BL81" s="132">
        <v>0</v>
      </c>
      <c r="BM81" s="131">
        <v>0</v>
      </c>
      <c r="BN81" s="131"/>
      <c r="BO81" s="131"/>
      <c r="BP81" s="131">
        <v>0</v>
      </c>
      <c r="BQ81" s="131"/>
      <c r="BR81" s="131">
        <v>0</v>
      </c>
      <c r="BS81" s="131">
        <v>0</v>
      </c>
      <c r="BT81" s="131"/>
      <c r="BU81" s="131">
        <v>0</v>
      </c>
      <c r="BV81" s="131">
        <v>0</v>
      </c>
      <c r="BW81" s="131"/>
      <c r="BX81" s="131">
        <v>0</v>
      </c>
      <c r="BY81" s="131">
        <v>0</v>
      </c>
      <c r="BZ81" s="131"/>
      <c r="CA81" s="131">
        <v>0</v>
      </c>
      <c r="CB81" s="131">
        <v>0</v>
      </c>
      <c r="CC81" s="131"/>
      <c r="CD81" s="131">
        <v>0</v>
      </c>
      <c r="CE81" s="131">
        <v>0</v>
      </c>
      <c r="CF81" s="131"/>
      <c r="CG81" s="131"/>
      <c r="CH81" s="131">
        <v>0</v>
      </c>
      <c r="CI81" s="131"/>
      <c r="CJ81" s="131"/>
      <c r="CK81" s="131">
        <v>0</v>
      </c>
      <c r="CL81" s="131"/>
      <c r="CM81" s="131"/>
      <c r="CN81" s="131">
        <v>0</v>
      </c>
      <c r="CO81" s="132"/>
      <c r="CP81" s="132"/>
      <c r="CQ81" s="132">
        <v>0</v>
      </c>
      <c r="CR81" s="132"/>
      <c r="CS81" s="132">
        <v>0</v>
      </c>
      <c r="CT81" s="132">
        <v>0</v>
      </c>
      <c r="CU81" s="131"/>
      <c r="CV81" s="127">
        <v>0</v>
      </c>
      <c r="CW81" s="131">
        <v>0</v>
      </c>
      <c r="CX81" s="131"/>
      <c r="CY81" s="131">
        <v>0</v>
      </c>
      <c r="CZ81" s="131">
        <v>0</v>
      </c>
      <c r="DA81" s="131"/>
      <c r="DB81" s="131">
        <v>0</v>
      </c>
      <c r="DC81" s="131">
        <v>0</v>
      </c>
      <c r="DD81" s="131"/>
      <c r="DE81" s="131">
        <v>0</v>
      </c>
      <c r="DF81" s="131">
        <v>0</v>
      </c>
      <c r="DG81" s="131"/>
      <c r="DH81" s="131">
        <v>0</v>
      </c>
      <c r="DI81" s="131">
        <v>0</v>
      </c>
      <c r="DJ81" s="131"/>
      <c r="DK81" s="131">
        <v>0</v>
      </c>
      <c r="DL81" s="131">
        <v>0</v>
      </c>
      <c r="DM81" s="131"/>
      <c r="DN81" s="131">
        <v>0</v>
      </c>
      <c r="DO81" s="131">
        <v>0</v>
      </c>
      <c r="DP81" s="131"/>
      <c r="DQ81" s="131"/>
      <c r="DR81" s="131">
        <v>0</v>
      </c>
      <c r="DS81" s="131"/>
      <c r="DT81" s="131"/>
      <c r="DU81" s="131">
        <v>0</v>
      </c>
      <c r="DV81" s="131"/>
      <c r="DW81" s="131"/>
      <c r="DX81" s="131">
        <v>0</v>
      </c>
      <c r="DY81" s="132"/>
      <c r="DZ81" s="132"/>
      <c r="EA81" s="131"/>
      <c r="EB81" s="131"/>
      <c r="EC81" s="130">
        <v>0</v>
      </c>
      <c r="ED81" s="130"/>
      <c r="EE81" s="130"/>
      <c r="EF81" s="130">
        <v>0</v>
      </c>
      <c r="EG81" s="130"/>
      <c r="EH81" s="130"/>
      <c r="EI81" s="130">
        <v>0</v>
      </c>
      <c r="EJ81" s="130"/>
      <c r="EK81" s="130"/>
      <c r="EL81" s="130">
        <v>0</v>
      </c>
      <c r="EM81" s="130"/>
      <c r="EN81" s="130"/>
      <c r="EO81" s="130">
        <v>0</v>
      </c>
      <c r="EP81" s="130"/>
      <c r="EQ81" s="130"/>
      <c r="ER81" s="130">
        <v>0</v>
      </c>
      <c r="ES81" s="130"/>
      <c r="ET81" s="130"/>
      <c r="EU81" s="130">
        <v>0</v>
      </c>
      <c r="EV81" s="130"/>
      <c r="EW81" s="130"/>
      <c r="EX81" s="130">
        <v>0</v>
      </c>
      <c r="EY81" s="130"/>
      <c r="EZ81" s="130"/>
      <c r="FA81" s="130"/>
      <c r="FB81" s="130"/>
      <c r="FC81" s="130"/>
      <c r="FD81" s="130"/>
      <c r="FE81" s="130"/>
      <c r="FF81" s="130"/>
      <c r="FG81" s="130"/>
      <c r="FH81" s="130"/>
      <c r="FI81" s="130"/>
      <c r="FJ81" s="130"/>
      <c r="FK81" s="130"/>
      <c r="FL81" s="130"/>
      <c r="FM81" s="130">
        <v>0</v>
      </c>
      <c r="FN81" s="130"/>
      <c r="FO81" s="130"/>
      <c r="FP81" s="130">
        <v>125781.58</v>
      </c>
      <c r="FQ81" s="130"/>
      <c r="FR81" s="130"/>
      <c r="FS81" s="130">
        <v>0</v>
      </c>
      <c r="FT81" s="130"/>
      <c r="FU81" s="130"/>
      <c r="FV81" s="130">
        <v>0</v>
      </c>
      <c r="FW81" s="130"/>
      <c r="FX81" s="130"/>
      <c r="FY81" s="125">
        <v>0</v>
      </c>
      <c r="FZ81" s="130"/>
      <c r="GA81" s="130"/>
      <c r="GB81" s="130">
        <v>0</v>
      </c>
      <c r="GC81" s="130"/>
      <c r="GD81" s="130"/>
      <c r="GE81" s="130">
        <v>0</v>
      </c>
      <c r="GF81" s="130"/>
      <c r="GG81" s="130"/>
      <c r="GH81" s="130">
        <v>0</v>
      </c>
      <c r="GI81" s="130"/>
      <c r="GJ81" s="130"/>
      <c r="GK81" s="130"/>
      <c r="GL81" s="130"/>
      <c r="GM81" s="130"/>
      <c r="GN81" s="130"/>
      <c r="GO81" s="130"/>
      <c r="GP81" s="130"/>
      <c r="GQ81" s="130"/>
      <c r="GR81" s="130"/>
      <c r="GS81" s="130"/>
      <c r="GT81" s="130"/>
      <c r="GU81" s="10">
        <f t="shared" si="26"/>
        <v>0</v>
      </c>
      <c r="GV81" s="10">
        <f t="shared" si="27"/>
        <v>0</v>
      </c>
      <c r="GW81" s="10">
        <f t="shared" si="28"/>
        <v>0</v>
      </c>
      <c r="GX81" s="10">
        <f t="shared" si="29"/>
        <v>0</v>
      </c>
      <c r="GY81" s="10">
        <f t="shared" si="30"/>
        <v>0</v>
      </c>
      <c r="GZ81" s="10">
        <f t="shared" si="31"/>
        <v>0</v>
      </c>
      <c r="HA81" s="10">
        <f t="shared" si="32"/>
        <v>0</v>
      </c>
      <c r="HB81" s="10">
        <f t="shared" si="33"/>
        <v>0</v>
      </c>
      <c r="HC81" s="10">
        <f t="shared" si="34"/>
        <v>125781.58</v>
      </c>
      <c r="HD81" s="54">
        <f t="shared" si="35"/>
        <v>0</v>
      </c>
      <c r="HE81" s="54">
        <v>201860477.45999998</v>
      </c>
      <c r="HF81" s="54">
        <v>14997.52</v>
      </c>
      <c r="HG81" s="55"/>
      <c r="HH81" s="55"/>
      <c r="HI81" s="21"/>
    </row>
    <row r="82" spans="1:217" hidden="1">
      <c r="A82" s="15">
        <v>2</v>
      </c>
      <c r="B82" s="16">
        <v>80</v>
      </c>
      <c r="C82" s="11">
        <v>53</v>
      </c>
      <c r="D82" s="12" t="s">
        <v>115</v>
      </c>
      <c r="E82" s="48"/>
      <c r="F82" s="9">
        <f t="shared" si="36"/>
        <v>0</v>
      </c>
      <c r="G82" s="95"/>
      <c r="H82" s="95"/>
      <c r="I82" s="95"/>
      <c r="J82" s="18"/>
      <c r="K82" s="18" t="s">
        <v>2115</v>
      </c>
      <c r="L82" s="9">
        <f t="shared" si="20"/>
        <v>0</v>
      </c>
      <c r="M82" s="9">
        <f t="shared" si="21"/>
        <v>0</v>
      </c>
      <c r="N82" s="18"/>
      <c r="O82" s="18">
        <v>0</v>
      </c>
      <c r="P82" s="18">
        <f t="shared" si="23"/>
        <v>0</v>
      </c>
      <c r="Q82" s="18">
        <f t="shared" si="19"/>
        <v>0</v>
      </c>
      <c r="R82" s="18">
        <v>0</v>
      </c>
      <c r="S82" s="18"/>
      <c r="T82" s="18">
        <f t="shared" si="24"/>
        <v>0</v>
      </c>
      <c r="U82" s="18">
        <f t="shared" si="25"/>
        <v>0</v>
      </c>
      <c r="V82" s="18">
        <f t="shared" si="22"/>
        <v>0</v>
      </c>
      <c r="W82" s="130"/>
      <c r="X82" s="130"/>
      <c r="Y82" s="130">
        <v>0</v>
      </c>
      <c r="Z82" s="130"/>
      <c r="AA82" s="130"/>
      <c r="AB82" s="130">
        <v>0</v>
      </c>
      <c r="AC82" s="130"/>
      <c r="AD82" s="130"/>
      <c r="AE82" s="130">
        <v>0</v>
      </c>
      <c r="AF82" s="130"/>
      <c r="AG82" s="130"/>
      <c r="AH82" s="130">
        <v>0</v>
      </c>
      <c r="AI82" s="130"/>
      <c r="AJ82" s="130"/>
      <c r="AK82" s="130">
        <v>0</v>
      </c>
      <c r="AL82" s="130"/>
      <c r="AM82" s="130"/>
      <c r="AN82" s="130">
        <v>0</v>
      </c>
      <c r="AO82" s="130"/>
      <c r="AP82" s="130"/>
      <c r="AQ82" s="130">
        <v>0</v>
      </c>
      <c r="AR82" s="130"/>
      <c r="AS82" s="130"/>
      <c r="AT82" s="130">
        <v>0</v>
      </c>
      <c r="AU82" s="17"/>
      <c r="AV82" s="17"/>
      <c r="AW82" s="130"/>
      <c r="AX82" s="126"/>
      <c r="AY82" s="17"/>
      <c r="AZ82" s="130"/>
      <c r="BA82" s="126"/>
      <c r="BB82" s="131"/>
      <c r="BC82" s="131"/>
      <c r="BD82" s="128"/>
      <c r="BE82" s="132"/>
      <c r="BF82" s="131"/>
      <c r="BG82" s="132">
        <v>0</v>
      </c>
      <c r="BH82" s="132"/>
      <c r="BI82" s="132">
        <v>0</v>
      </c>
      <c r="BJ82" s="132">
        <v>0</v>
      </c>
      <c r="BK82" s="132"/>
      <c r="BL82" s="132">
        <v>0</v>
      </c>
      <c r="BM82" s="131">
        <v>0</v>
      </c>
      <c r="BN82" s="131"/>
      <c r="BO82" s="131"/>
      <c r="BP82" s="131">
        <v>0</v>
      </c>
      <c r="BQ82" s="131"/>
      <c r="BR82" s="131">
        <v>0</v>
      </c>
      <c r="BS82" s="131">
        <v>0</v>
      </c>
      <c r="BT82" s="131"/>
      <c r="BU82" s="131">
        <v>0</v>
      </c>
      <c r="BV82" s="131">
        <v>0</v>
      </c>
      <c r="BW82" s="131"/>
      <c r="BX82" s="131">
        <v>0</v>
      </c>
      <c r="BY82" s="131">
        <v>0</v>
      </c>
      <c r="BZ82" s="131"/>
      <c r="CA82" s="131">
        <v>0</v>
      </c>
      <c r="CB82" s="131">
        <v>0</v>
      </c>
      <c r="CC82" s="131"/>
      <c r="CD82" s="131">
        <v>0</v>
      </c>
      <c r="CE82" s="131">
        <v>0</v>
      </c>
      <c r="CF82" s="131"/>
      <c r="CG82" s="131"/>
      <c r="CH82" s="131">
        <v>0</v>
      </c>
      <c r="CI82" s="131"/>
      <c r="CJ82" s="131"/>
      <c r="CK82" s="131">
        <v>0</v>
      </c>
      <c r="CL82" s="131"/>
      <c r="CM82" s="131"/>
      <c r="CN82" s="131">
        <v>0</v>
      </c>
      <c r="CO82" s="132"/>
      <c r="CP82" s="132"/>
      <c r="CQ82" s="132">
        <v>0</v>
      </c>
      <c r="CR82" s="132"/>
      <c r="CS82" s="132">
        <v>0</v>
      </c>
      <c r="CT82" s="132">
        <v>0</v>
      </c>
      <c r="CU82" s="131"/>
      <c r="CV82" s="127">
        <v>0</v>
      </c>
      <c r="CW82" s="131">
        <v>0</v>
      </c>
      <c r="CX82" s="131"/>
      <c r="CY82" s="131">
        <v>0</v>
      </c>
      <c r="CZ82" s="131">
        <v>0</v>
      </c>
      <c r="DA82" s="131"/>
      <c r="DB82" s="131">
        <v>0</v>
      </c>
      <c r="DC82" s="131">
        <v>0</v>
      </c>
      <c r="DD82" s="131"/>
      <c r="DE82" s="131">
        <v>0</v>
      </c>
      <c r="DF82" s="131">
        <v>0</v>
      </c>
      <c r="DG82" s="131"/>
      <c r="DH82" s="131">
        <v>0</v>
      </c>
      <c r="DI82" s="131">
        <v>0</v>
      </c>
      <c r="DJ82" s="131"/>
      <c r="DK82" s="131">
        <v>0</v>
      </c>
      <c r="DL82" s="131">
        <v>0</v>
      </c>
      <c r="DM82" s="131"/>
      <c r="DN82" s="131">
        <v>0</v>
      </c>
      <c r="DO82" s="131">
        <v>0</v>
      </c>
      <c r="DP82" s="131"/>
      <c r="DQ82" s="131"/>
      <c r="DR82" s="131">
        <v>0</v>
      </c>
      <c r="DS82" s="131"/>
      <c r="DT82" s="131"/>
      <c r="DU82" s="131">
        <v>0</v>
      </c>
      <c r="DV82" s="131"/>
      <c r="DW82" s="131"/>
      <c r="DX82" s="131">
        <v>0</v>
      </c>
      <c r="DY82" s="132"/>
      <c r="DZ82" s="132"/>
      <c r="EA82" s="131"/>
      <c r="EB82" s="131"/>
      <c r="EC82" s="130">
        <v>0</v>
      </c>
      <c r="ED82" s="130"/>
      <c r="EE82" s="130"/>
      <c r="EF82" s="130">
        <v>0</v>
      </c>
      <c r="EG82" s="130"/>
      <c r="EH82" s="130"/>
      <c r="EI82" s="130">
        <v>0</v>
      </c>
      <c r="EJ82" s="130"/>
      <c r="EK82" s="130"/>
      <c r="EL82" s="130">
        <v>0</v>
      </c>
      <c r="EM82" s="130"/>
      <c r="EN82" s="130"/>
      <c r="EO82" s="130">
        <v>0</v>
      </c>
      <c r="EP82" s="130"/>
      <c r="EQ82" s="130"/>
      <c r="ER82" s="130">
        <v>0</v>
      </c>
      <c r="ES82" s="130"/>
      <c r="ET82" s="130"/>
      <c r="EU82" s="130">
        <v>0</v>
      </c>
      <c r="EV82" s="130"/>
      <c r="EW82" s="130"/>
      <c r="EX82" s="130">
        <v>0</v>
      </c>
      <c r="EY82" s="130"/>
      <c r="EZ82" s="130"/>
      <c r="FA82" s="130"/>
      <c r="FB82" s="130"/>
      <c r="FC82" s="130"/>
      <c r="FD82" s="130"/>
      <c r="FE82" s="130"/>
      <c r="FF82" s="130"/>
      <c r="FG82" s="130"/>
      <c r="FH82" s="130"/>
      <c r="FI82" s="130"/>
      <c r="FJ82" s="130"/>
      <c r="FK82" s="130"/>
      <c r="FL82" s="130"/>
      <c r="FM82" s="130">
        <v>0</v>
      </c>
      <c r="FN82" s="130"/>
      <c r="FO82" s="130"/>
      <c r="FP82" s="130">
        <v>0</v>
      </c>
      <c r="FQ82" s="130"/>
      <c r="FR82" s="130"/>
      <c r="FS82" s="130">
        <v>0</v>
      </c>
      <c r="FT82" s="130"/>
      <c r="FU82" s="130"/>
      <c r="FV82" s="130">
        <v>0</v>
      </c>
      <c r="FW82" s="130"/>
      <c r="FX82" s="130"/>
      <c r="FY82" s="125">
        <v>0</v>
      </c>
      <c r="FZ82" s="130"/>
      <c r="GA82" s="130"/>
      <c r="GB82" s="130">
        <v>0</v>
      </c>
      <c r="GC82" s="130"/>
      <c r="GD82" s="130"/>
      <c r="GE82" s="130">
        <v>0</v>
      </c>
      <c r="GF82" s="130"/>
      <c r="GG82" s="130"/>
      <c r="GH82" s="130">
        <v>0</v>
      </c>
      <c r="GI82" s="130"/>
      <c r="GJ82" s="130"/>
      <c r="GK82" s="130"/>
      <c r="GL82" s="130"/>
      <c r="GM82" s="130"/>
      <c r="GN82" s="130"/>
      <c r="GO82" s="130"/>
      <c r="GP82" s="130"/>
      <c r="GQ82" s="130"/>
      <c r="GR82" s="130"/>
      <c r="GS82" s="130"/>
      <c r="GT82" s="130"/>
      <c r="GU82" s="10">
        <f t="shared" si="26"/>
        <v>0</v>
      </c>
      <c r="GV82" s="10">
        <f t="shared" si="27"/>
        <v>0</v>
      </c>
      <c r="GW82" s="10">
        <f t="shared" si="28"/>
        <v>0</v>
      </c>
      <c r="GX82" s="10">
        <f t="shared" si="29"/>
        <v>0</v>
      </c>
      <c r="GY82" s="10">
        <f t="shared" si="30"/>
        <v>0</v>
      </c>
      <c r="GZ82" s="10">
        <f t="shared" si="31"/>
        <v>0</v>
      </c>
      <c r="HA82" s="10">
        <f t="shared" si="32"/>
        <v>0</v>
      </c>
      <c r="HB82" s="10">
        <f t="shared" si="33"/>
        <v>0</v>
      </c>
      <c r="HC82" s="10">
        <f t="shared" si="34"/>
        <v>0</v>
      </c>
      <c r="HD82" s="54">
        <f t="shared" si="35"/>
        <v>0</v>
      </c>
      <c r="HE82" s="54">
        <v>23216824.260000028</v>
      </c>
      <c r="HF82" s="54">
        <v>25425</v>
      </c>
      <c r="HG82" s="55"/>
      <c r="HH82" s="55"/>
      <c r="HI82" s="21"/>
    </row>
    <row r="83" spans="1:217" hidden="1">
      <c r="A83" s="15">
        <v>2</v>
      </c>
      <c r="B83" s="16">
        <v>81</v>
      </c>
      <c r="C83" s="11">
        <v>100</v>
      </c>
      <c r="D83" s="12" t="s">
        <v>116</v>
      </c>
      <c r="E83" s="48"/>
      <c r="F83" s="9">
        <f t="shared" si="36"/>
        <v>0</v>
      </c>
      <c r="G83" s="95"/>
      <c r="H83" s="95"/>
      <c r="I83" s="95"/>
      <c r="J83" s="18"/>
      <c r="K83" s="18" t="s">
        <v>2115</v>
      </c>
      <c r="L83" s="9">
        <f t="shared" si="20"/>
        <v>0</v>
      </c>
      <c r="M83" s="9">
        <f t="shared" si="21"/>
        <v>0</v>
      </c>
      <c r="N83" s="18"/>
      <c r="O83" s="18">
        <v>0</v>
      </c>
      <c r="P83" s="18">
        <f t="shared" si="23"/>
        <v>0</v>
      </c>
      <c r="Q83" s="18">
        <f t="shared" si="19"/>
        <v>0</v>
      </c>
      <c r="R83" s="18">
        <v>0</v>
      </c>
      <c r="S83" s="18"/>
      <c r="T83" s="18">
        <f t="shared" si="24"/>
        <v>0</v>
      </c>
      <c r="U83" s="18">
        <f t="shared" si="25"/>
        <v>0</v>
      </c>
      <c r="V83" s="18">
        <f t="shared" si="22"/>
        <v>0</v>
      </c>
      <c r="W83" s="130">
        <v>0</v>
      </c>
      <c r="X83" s="130"/>
      <c r="Y83" s="130">
        <v>0</v>
      </c>
      <c r="Z83" s="130"/>
      <c r="AA83" s="130"/>
      <c r="AB83" s="130">
        <v>0</v>
      </c>
      <c r="AC83" s="130"/>
      <c r="AD83" s="130"/>
      <c r="AE83" s="130">
        <v>0</v>
      </c>
      <c r="AF83" s="130"/>
      <c r="AG83" s="130"/>
      <c r="AH83" s="130">
        <v>0</v>
      </c>
      <c r="AI83" s="130"/>
      <c r="AJ83" s="130"/>
      <c r="AK83" s="130">
        <v>0</v>
      </c>
      <c r="AL83" s="130"/>
      <c r="AM83" s="130"/>
      <c r="AN83" s="130">
        <v>0</v>
      </c>
      <c r="AO83" s="130"/>
      <c r="AP83" s="130"/>
      <c r="AQ83" s="130">
        <v>0</v>
      </c>
      <c r="AR83" s="130"/>
      <c r="AS83" s="130"/>
      <c r="AT83" s="130">
        <v>0</v>
      </c>
      <c r="AU83" s="17"/>
      <c r="AV83" s="17"/>
      <c r="AW83" s="130"/>
      <c r="AX83" s="126"/>
      <c r="AY83" s="17"/>
      <c r="AZ83" s="130"/>
      <c r="BA83" s="126"/>
      <c r="BB83" s="131"/>
      <c r="BC83" s="131"/>
      <c r="BD83" s="128"/>
      <c r="BE83" s="132"/>
      <c r="BF83" s="131"/>
      <c r="BG83" s="132">
        <v>0</v>
      </c>
      <c r="BH83" s="132"/>
      <c r="BI83" s="132">
        <v>0</v>
      </c>
      <c r="BJ83" s="132">
        <v>0</v>
      </c>
      <c r="BK83" s="132"/>
      <c r="BL83" s="132">
        <v>0</v>
      </c>
      <c r="BM83" s="131">
        <v>0</v>
      </c>
      <c r="BN83" s="131"/>
      <c r="BO83" s="131"/>
      <c r="BP83" s="131">
        <v>0</v>
      </c>
      <c r="BQ83" s="131"/>
      <c r="BR83" s="131">
        <v>0</v>
      </c>
      <c r="BS83" s="131">
        <v>0</v>
      </c>
      <c r="BT83" s="131"/>
      <c r="BU83" s="131">
        <v>0</v>
      </c>
      <c r="BV83" s="131">
        <v>0</v>
      </c>
      <c r="BW83" s="131"/>
      <c r="BX83" s="131">
        <v>0</v>
      </c>
      <c r="BY83" s="131">
        <v>0</v>
      </c>
      <c r="BZ83" s="131"/>
      <c r="CA83" s="131">
        <v>0</v>
      </c>
      <c r="CB83" s="131">
        <v>0</v>
      </c>
      <c r="CC83" s="131"/>
      <c r="CD83" s="131">
        <v>0</v>
      </c>
      <c r="CE83" s="131">
        <v>0</v>
      </c>
      <c r="CF83" s="131"/>
      <c r="CG83" s="131"/>
      <c r="CH83" s="131">
        <v>0</v>
      </c>
      <c r="CI83" s="131"/>
      <c r="CJ83" s="131"/>
      <c r="CK83" s="131">
        <v>0</v>
      </c>
      <c r="CL83" s="131"/>
      <c r="CM83" s="131"/>
      <c r="CN83" s="131">
        <v>0</v>
      </c>
      <c r="CO83" s="132"/>
      <c r="CP83" s="132"/>
      <c r="CQ83" s="132">
        <v>0</v>
      </c>
      <c r="CR83" s="132"/>
      <c r="CS83" s="132">
        <v>0</v>
      </c>
      <c r="CT83" s="132">
        <v>0</v>
      </c>
      <c r="CU83" s="131"/>
      <c r="CV83" s="127">
        <v>0</v>
      </c>
      <c r="CW83" s="131">
        <v>0</v>
      </c>
      <c r="CX83" s="131"/>
      <c r="CY83" s="131">
        <v>0</v>
      </c>
      <c r="CZ83" s="131">
        <v>0</v>
      </c>
      <c r="DA83" s="131"/>
      <c r="DB83" s="131">
        <v>0</v>
      </c>
      <c r="DC83" s="131">
        <v>0</v>
      </c>
      <c r="DD83" s="131"/>
      <c r="DE83" s="131">
        <v>0</v>
      </c>
      <c r="DF83" s="131">
        <v>0</v>
      </c>
      <c r="DG83" s="131"/>
      <c r="DH83" s="131">
        <v>0</v>
      </c>
      <c r="DI83" s="131">
        <v>0</v>
      </c>
      <c r="DJ83" s="131"/>
      <c r="DK83" s="131">
        <v>0</v>
      </c>
      <c r="DL83" s="131">
        <v>0</v>
      </c>
      <c r="DM83" s="131"/>
      <c r="DN83" s="131">
        <v>0</v>
      </c>
      <c r="DO83" s="131">
        <v>0</v>
      </c>
      <c r="DP83" s="131"/>
      <c r="DQ83" s="131"/>
      <c r="DR83" s="131">
        <v>0</v>
      </c>
      <c r="DS83" s="131"/>
      <c r="DT83" s="131"/>
      <c r="DU83" s="131">
        <v>0</v>
      </c>
      <c r="DV83" s="131"/>
      <c r="DW83" s="131"/>
      <c r="DX83" s="131">
        <v>0</v>
      </c>
      <c r="DY83" s="132"/>
      <c r="DZ83" s="132"/>
      <c r="EA83" s="131"/>
      <c r="EB83" s="131"/>
      <c r="EC83" s="130">
        <v>0</v>
      </c>
      <c r="ED83" s="130"/>
      <c r="EE83" s="130"/>
      <c r="EF83" s="130">
        <v>0</v>
      </c>
      <c r="EG83" s="130"/>
      <c r="EH83" s="130"/>
      <c r="EI83" s="130">
        <v>0</v>
      </c>
      <c r="EJ83" s="130"/>
      <c r="EK83" s="130"/>
      <c r="EL83" s="130">
        <v>0</v>
      </c>
      <c r="EM83" s="130"/>
      <c r="EN83" s="130"/>
      <c r="EO83" s="130">
        <v>0</v>
      </c>
      <c r="EP83" s="130"/>
      <c r="EQ83" s="130"/>
      <c r="ER83" s="130">
        <v>0</v>
      </c>
      <c r="ES83" s="130"/>
      <c r="ET83" s="130"/>
      <c r="EU83" s="130">
        <v>0</v>
      </c>
      <c r="EV83" s="130"/>
      <c r="EW83" s="130"/>
      <c r="EX83" s="130">
        <v>0</v>
      </c>
      <c r="EY83" s="130"/>
      <c r="EZ83" s="130"/>
      <c r="FA83" s="130"/>
      <c r="FB83" s="130"/>
      <c r="FC83" s="130"/>
      <c r="FD83" s="130"/>
      <c r="FE83" s="130"/>
      <c r="FF83" s="130"/>
      <c r="FG83" s="130"/>
      <c r="FH83" s="130"/>
      <c r="FI83" s="130"/>
      <c r="FJ83" s="130"/>
      <c r="FK83" s="130">
        <v>0</v>
      </c>
      <c r="FL83" s="130"/>
      <c r="FM83" s="130">
        <v>0</v>
      </c>
      <c r="FN83" s="130"/>
      <c r="FO83" s="130"/>
      <c r="FP83" s="130">
        <v>0</v>
      </c>
      <c r="FQ83" s="130"/>
      <c r="FR83" s="130"/>
      <c r="FS83" s="130">
        <v>0</v>
      </c>
      <c r="FT83" s="130"/>
      <c r="FU83" s="130"/>
      <c r="FV83" s="130">
        <v>0</v>
      </c>
      <c r="FW83" s="130"/>
      <c r="FX83" s="130"/>
      <c r="FY83" s="125">
        <v>0</v>
      </c>
      <c r="FZ83" s="130"/>
      <c r="GA83" s="130"/>
      <c r="GB83" s="130">
        <v>0</v>
      </c>
      <c r="GC83" s="130"/>
      <c r="GD83" s="130"/>
      <c r="GE83" s="130">
        <v>0</v>
      </c>
      <c r="GF83" s="130"/>
      <c r="GG83" s="130"/>
      <c r="GH83" s="130">
        <v>0</v>
      </c>
      <c r="GI83" s="130"/>
      <c r="GJ83" s="130"/>
      <c r="GK83" s="130"/>
      <c r="GL83" s="130"/>
      <c r="GM83" s="130"/>
      <c r="GN83" s="130"/>
      <c r="GO83" s="130"/>
      <c r="GP83" s="130"/>
      <c r="GQ83" s="130"/>
      <c r="GR83" s="130"/>
      <c r="GS83" s="130"/>
      <c r="GT83" s="130"/>
      <c r="GU83" s="10">
        <f t="shared" si="26"/>
        <v>0</v>
      </c>
      <c r="GV83" s="10">
        <f t="shared" si="27"/>
        <v>0</v>
      </c>
      <c r="GW83" s="10">
        <f t="shared" si="28"/>
        <v>0</v>
      </c>
      <c r="GX83" s="10">
        <f t="shared" si="29"/>
        <v>0</v>
      </c>
      <c r="GY83" s="10">
        <f t="shared" si="30"/>
        <v>0</v>
      </c>
      <c r="GZ83" s="10">
        <f t="shared" si="31"/>
        <v>0</v>
      </c>
      <c r="HA83" s="10">
        <f t="shared" si="32"/>
        <v>0</v>
      </c>
      <c r="HB83" s="10">
        <f t="shared" si="33"/>
        <v>0</v>
      </c>
      <c r="HC83" s="10">
        <f t="shared" si="34"/>
        <v>0</v>
      </c>
      <c r="HD83" s="54">
        <f t="shared" si="35"/>
        <v>0</v>
      </c>
      <c r="HE83" s="54">
        <v>1913663.8999999994</v>
      </c>
      <c r="HF83" s="54">
        <v>8611071</v>
      </c>
      <c r="HG83" s="55"/>
      <c r="HH83" s="55"/>
      <c r="HI83" s="21"/>
    </row>
    <row r="84" spans="1:217" hidden="1">
      <c r="A84" s="15">
        <v>2</v>
      </c>
      <c r="B84" s="16">
        <v>82</v>
      </c>
      <c r="C84" s="11">
        <v>89</v>
      </c>
      <c r="D84" s="12" t="s">
        <v>117</v>
      </c>
      <c r="E84" s="48"/>
      <c r="F84" s="9">
        <f t="shared" si="36"/>
        <v>0</v>
      </c>
      <c r="G84" s="95"/>
      <c r="H84" s="95"/>
      <c r="I84" s="95"/>
      <c r="J84" s="18"/>
      <c r="K84" s="18" t="s">
        <v>2115</v>
      </c>
      <c r="L84" s="9">
        <f t="shared" si="20"/>
        <v>0</v>
      </c>
      <c r="M84" s="9">
        <f t="shared" si="21"/>
        <v>0</v>
      </c>
      <c r="N84" s="18"/>
      <c r="O84" s="18">
        <v>0</v>
      </c>
      <c r="P84" s="18">
        <f t="shared" si="23"/>
        <v>0</v>
      </c>
      <c r="Q84" s="18">
        <f t="shared" si="19"/>
        <v>0</v>
      </c>
      <c r="R84" s="18">
        <v>0</v>
      </c>
      <c r="S84" s="18"/>
      <c r="T84" s="18">
        <f t="shared" si="24"/>
        <v>0</v>
      </c>
      <c r="U84" s="18">
        <f t="shared" si="25"/>
        <v>0</v>
      </c>
      <c r="V84" s="18">
        <f t="shared" si="22"/>
        <v>0</v>
      </c>
      <c r="W84" s="130"/>
      <c r="X84" s="130"/>
      <c r="Y84" s="130">
        <v>0</v>
      </c>
      <c r="Z84" s="130"/>
      <c r="AA84" s="130"/>
      <c r="AB84" s="130">
        <v>0</v>
      </c>
      <c r="AC84" s="130"/>
      <c r="AD84" s="130"/>
      <c r="AE84" s="130">
        <v>0</v>
      </c>
      <c r="AF84" s="130"/>
      <c r="AG84" s="130"/>
      <c r="AH84" s="130">
        <v>0</v>
      </c>
      <c r="AI84" s="130"/>
      <c r="AJ84" s="130"/>
      <c r="AK84" s="130">
        <v>0</v>
      </c>
      <c r="AL84" s="130"/>
      <c r="AM84" s="130"/>
      <c r="AN84" s="130">
        <v>0</v>
      </c>
      <c r="AO84" s="130"/>
      <c r="AP84" s="130"/>
      <c r="AQ84" s="130">
        <v>0</v>
      </c>
      <c r="AR84" s="130"/>
      <c r="AS84" s="130"/>
      <c r="AT84" s="130">
        <v>0</v>
      </c>
      <c r="AU84" s="17"/>
      <c r="AV84" s="17"/>
      <c r="AW84" s="130"/>
      <c r="AX84" s="126"/>
      <c r="AY84" s="17"/>
      <c r="AZ84" s="130"/>
      <c r="BA84" s="126"/>
      <c r="BB84" s="131"/>
      <c r="BC84" s="131"/>
      <c r="BD84" s="128"/>
      <c r="BE84" s="132"/>
      <c r="BF84" s="131"/>
      <c r="BG84" s="132">
        <v>0</v>
      </c>
      <c r="BH84" s="132"/>
      <c r="BI84" s="132">
        <v>0</v>
      </c>
      <c r="BJ84" s="132">
        <v>0</v>
      </c>
      <c r="BK84" s="132"/>
      <c r="BL84" s="132">
        <v>0</v>
      </c>
      <c r="BM84" s="131">
        <v>0</v>
      </c>
      <c r="BN84" s="131"/>
      <c r="BO84" s="131"/>
      <c r="BP84" s="131">
        <v>0</v>
      </c>
      <c r="BQ84" s="131"/>
      <c r="BR84" s="131">
        <v>0</v>
      </c>
      <c r="BS84" s="131">
        <v>0</v>
      </c>
      <c r="BT84" s="131"/>
      <c r="BU84" s="131">
        <v>0</v>
      </c>
      <c r="BV84" s="131">
        <v>0</v>
      </c>
      <c r="BW84" s="131"/>
      <c r="BX84" s="131">
        <v>0</v>
      </c>
      <c r="BY84" s="131">
        <v>0</v>
      </c>
      <c r="BZ84" s="131"/>
      <c r="CA84" s="131">
        <v>0</v>
      </c>
      <c r="CB84" s="131">
        <v>0</v>
      </c>
      <c r="CC84" s="131"/>
      <c r="CD84" s="131">
        <v>0</v>
      </c>
      <c r="CE84" s="131">
        <v>0</v>
      </c>
      <c r="CF84" s="131"/>
      <c r="CG84" s="131"/>
      <c r="CH84" s="131">
        <v>0</v>
      </c>
      <c r="CI84" s="131"/>
      <c r="CJ84" s="131"/>
      <c r="CK84" s="131">
        <v>0</v>
      </c>
      <c r="CL84" s="131"/>
      <c r="CM84" s="131"/>
      <c r="CN84" s="131">
        <v>0</v>
      </c>
      <c r="CO84" s="132"/>
      <c r="CP84" s="132"/>
      <c r="CQ84" s="132">
        <v>0</v>
      </c>
      <c r="CR84" s="132"/>
      <c r="CS84" s="132">
        <v>0</v>
      </c>
      <c r="CT84" s="132">
        <v>0</v>
      </c>
      <c r="CU84" s="131"/>
      <c r="CV84" s="127">
        <v>0</v>
      </c>
      <c r="CW84" s="131">
        <v>0</v>
      </c>
      <c r="CX84" s="131"/>
      <c r="CY84" s="131">
        <v>0</v>
      </c>
      <c r="CZ84" s="131">
        <v>0</v>
      </c>
      <c r="DA84" s="131"/>
      <c r="DB84" s="131">
        <v>0</v>
      </c>
      <c r="DC84" s="131">
        <v>0</v>
      </c>
      <c r="DD84" s="131"/>
      <c r="DE84" s="131">
        <v>0</v>
      </c>
      <c r="DF84" s="131">
        <v>0</v>
      </c>
      <c r="DG84" s="131"/>
      <c r="DH84" s="131">
        <v>0</v>
      </c>
      <c r="DI84" s="131">
        <v>0</v>
      </c>
      <c r="DJ84" s="131"/>
      <c r="DK84" s="131">
        <v>0</v>
      </c>
      <c r="DL84" s="131">
        <v>0</v>
      </c>
      <c r="DM84" s="131"/>
      <c r="DN84" s="131">
        <v>0</v>
      </c>
      <c r="DO84" s="131">
        <v>0</v>
      </c>
      <c r="DP84" s="131"/>
      <c r="DQ84" s="131"/>
      <c r="DR84" s="131">
        <v>0</v>
      </c>
      <c r="DS84" s="131"/>
      <c r="DT84" s="131"/>
      <c r="DU84" s="131">
        <v>0</v>
      </c>
      <c r="DV84" s="131"/>
      <c r="DW84" s="131"/>
      <c r="DX84" s="131">
        <v>0</v>
      </c>
      <c r="DY84" s="132"/>
      <c r="DZ84" s="132"/>
      <c r="EA84" s="131"/>
      <c r="EB84" s="131"/>
      <c r="EC84" s="130">
        <v>0</v>
      </c>
      <c r="ED84" s="130"/>
      <c r="EE84" s="130"/>
      <c r="EF84" s="130">
        <v>0</v>
      </c>
      <c r="EG84" s="130"/>
      <c r="EH84" s="130"/>
      <c r="EI84" s="130">
        <v>0</v>
      </c>
      <c r="EJ84" s="130"/>
      <c r="EK84" s="130"/>
      <c r="EL84" s="130">
        <v>0</v>
      </c>
      <c r="EM84" s="130"/>
      <c r="EN84" s="130"/>
      <c r="EO84" s="130">
        <v>0</v>
      </c>
      <c r="EP84" s="130"/>
      <c r="EQ84" s="130"/>
      <c r="ER84" s="130">
        <v>0</v>
      </c>
      <c r="ES84" s="130"/>
      <c r="ET84" s="130"/>
      <c r="EU84" s="130">
        <v>0</v>
      </c>
      <c r="EV84" s="130"/>
      <c r="EW84" s="130"/>
      <c r="EX84" s="130">
        <v>0</v>
      </c>
      <c r="EY84" s="130"/>
      <c r="EZ84" s="130"/>
      <c r="FA84" s="130"/>
      <c r="FB84" s="130"/>
      <c r="FC84" s="130"/>
      <c r="FD84" s="130"/>
      <c r="FE84" s="130"/>
      <c r="FF84" s="130"/>
      <c r="FG84" s="130"/>
      <c r="FH84" s="130"/>
      <c r="FI84" s="130"/>
      <c r="FJ84" s="130"/>
      <c r="FK84" s="130"/>
      <c r="FL84" s="130"/>
      <c r="FM84" s="130">
        <v>0</v>
      </c>
      <c r="FN84" s="130"/>
      <c r="FO84" s="130"/>
      <c r="FP84" s="130">
        <v>0</v>
      </c>
      <c r="FQ84" s="130"/>
      <c r="FR84" s="130"/>
      <c r="FS84" s="130">
        <v>0</v>
      </c>
      <c r="FT84" s="130"/>
      <c r="FU84" s="130"/>
      <c r="FV84" s="130">
        <v>0</v>
      </c>
      <c r="FW84" s="130"/>
      <c r="FX84" s="130"/>
      <c r="FY84" s="125">
        <v>0</v>
      </c>
      <c r="FZ84" s="130"/>
      <c r="GA84" s="130"/>
      <c r="GB84" s="130">
        <v>0</v>
      </c>
      <c r="GC84" s="130"/>
      <c r="GD84" s="130"/>
      <c r="GE84" s="130">
        <v>0</v>
      </c>
      <c r="GF84" s="130"/>
      <c r="GG84" s="130"/>
      <c r="GH84" s="130">
        <v>0</v>
      </c>
      <c r="GI84" s="130"/>
      <c r="GJ84" s="130"/>
      <c r="GK84" s="130"/>
      <c r="GL84" s="130"/>
      <c r="GM84" s="130"/>
      <c r="GN84" s="130"/>
      <c r="GO84" s="130"/>
      <c r="GP84" s="130"/>
      <c r="GQ84" s="130"/>
      <c r="GR84" s="130"/>
      <c r="GS84" s="130"/>
      <c r="GT84" s="130"/>
      <c r="GU84" s="10">
        <f t="shared" si="26"/>
        <v>0</v>
      </c>
      <c r="GV84" s="10">
        <f t="shared" si="27"/>
        <v>0</v>
      </c>
      <c r="GW84" s="10">
        <f t="shared" si="28"/>
        <v>0</v>
      </c>
      <c r="GX84" s="10">
        <f t="shared" si="29"/>
        <v>0</v>
      </c>
      <c r="GY84" s="10">
        <f t="shared" si="30"/>
        <v>0</v>
      </c>
      <c r="GZ84" s="10">
        <f t="shared" si="31"/>
        <v>0</v>
      </c>
      <c r="HA84" s="10">
        <f t="shared" si="32"/>
        <v>0</v>
      </c>
      <c r="HB84" s="10">
        <f t="shared" si="33"/>
        <v>0</v>
      </c>
      <c r="HC84" s="10">
        <f t="shared" si="34"/>
        <v>0</v>
      </c>
      <c r="HD84" s="54">
        <f t="shared" si="35"/>
        <v>0</v>
      </c>
      <c r="HE84" s="54">
        <v>33131817.309999987</v>
      </c>
      <c r="HF84" s="54">
        <v>69662</v>
      </c>
      <c r="HG84" s="55"/>
      <c r="HH84" s="55"/>
      <c r="HI84" s="21"/>
    </row>
    <row r="85" spans="1:217" hidden="1">
      <c r="A85" s="15">
        <v>2</v>
      </c>
      <c r="B85" s="16">
        <v>83</v>
      </c>
      <c r="C85" s="11">
        <v>59</v>
      </c>
      <c r="D85" s="12" t="s">
        <v>118</v>
      </c>
      <c r="E85" s="48"/>
      <c r="F85" s="9">
        <f t="shared" si="36"/>
        <v>0</v>
      </c>
      <c r="G85" s="95"/>
      <c r="H85" s="95"/>
      <c r="I85" s="95"/>
      <c r="J85" s="18"/>
      <c r="K85" s="18" t="s">
        <v>2115</v>
      </c>
      <c r="L85" s="9">
        <f t="shared" si="20"/>
        <v>0</v>
      </c>
      <c r="M85" s="9">
        <f t="shared" si="21"/>
        <v>0</v>
      </c>
      <c r="N85" s="18"/>
      <c r="O85" s="18">
        <v>0</v>
      </c>
      <c r="P85" s="18">
        <f t="shared" si="23"/>
        <v>0</v>
      </c>
      <c r="Q85" s="18">
        <f t="shared" si="19"/>
        <v>0</v>
      </c>
      <c r="R85" s="18">
        <v>0</v>
      </c>
      <c r="S85" s="18"/>
      <c r="T85" s="18">
        <f t="shared" si="24"/>
        <v>0</v>
      </c>
      <c r="U85" s="18">
        <f t="shared" si="25"/>
        <v>0</v>
      </c>
      <c r="V85" s="18">
        <f t="shared" si="22"/>
        <v>0</v>
      </c>
      <c r="W85" s="130"/>
      <c r="X85" s="130"/>
      <c r="Y85" s="130">
        <v>0</v>
      </c>
      <c r="Z85" s="130"/>
      <c r="AA85" s="130"/>
      <c r="AB85" s="130">
        <v>0</v>
      </c>
      <c r="AC85" s="130"/>
      <c r="AD85" s="130"/>
      <c r="AE85" s="130">
        <v>0</v>
      </c>
      <c r="AF85" s="130"/>
      <c r="AG85" s="130"/>
      <c r="AH85" s="130">
        <v>0</v>
      </c>
      <c r="AI85" s="130"/>
      <c r="AJ85" s="130"/>
      <c r="AK85" s="130">
        <v>0</v>
      </c>
      <c r="AL85" s="130"/>
      <c r="AM85" s="130"/>
      <c r="AN85" s="130">
        <v>0</v>
      </c>
      <c r="AO85" s="130"/>
      <c r="AP85" s="130"/>
      <c r="AQ85" s="130">
        <v>0</v>
      </c>
      <c r="AR85" s="130"/>
      <c r="AS85" s="130"/>
      <c r="AT85" s="130">
        <v>0</v>
      </c>
      <c r="AU85" s="17"/>
      <c r="AV85" s="17"/>
      <c r="AW85" s="130"/>
      <c r="AX85" s="126"/>
      <c r="AY85" s="17"/>
      <c r="AZ85" s="130"/>
      <c r="BA85" s="126"/>
      <c r="BB85" s="131"/>
      <c r="BC85" s="131"/>
      <c r="BD85" s="128"/>
      <c r="BE85" s="132"/>
      <c r="BF85" s="131"/>
      <c r="BG85" s="132">
        <v>0</v>
      </c>
      <c r="BH85" s="132"/>
      <c r="BI85" s="132">
        <v>0</v>
      </c>
      <c r="BJ85" s="132">
        <v>0</v>
      </c>
      <c r="BK85" s="132"/>
      <c r="BL85" s="132">
        <v>0</v>
      </c>
      <c r="BM85" s="131">
        <v>0</v>
      </c>
      <c r="BN85" s="131"/>
      <c r="BO85" s="131"/>
      <c r="BP85" s="131">
        <v>0</v>
      </c>
      <c r="BQ85" s="131"/>
      <c r="BR85" s="131">
        <v>0</v>
      </c>
      <c r="BS85" s="131">
        <v>0</v>
      </c>
      <c r="BT85" s="131"/>
      <c r="BU85" s="131">
        <v>0</v>
      </c>
      <c r="BV85" s="131">
        <v>0</v>
      </c>
      <c r="BW85" s="131"/>
      <c r="BX85" s="131">
        <v>0</v>
      </c>
      <c r="BY85" s="131">
        <v>0</v>
      </c>
      <c r="BZ85" s="131"/>
      <c r="CA85" s="131">
        <v>0</v>
      </c>
      <c r="CB85" s="131">
        <v>0</v>
      </c>
      <c r="CC85" s="131"/>
      <c r="CD85" s="131">
        <v>0</v>
      </c>
      <c r="CE85" s="131">
        <v>0</v>
      </c>
      <c r="CF85" s="131"/>
      <c r="CG85" s="131"/>
      <c r="CH85" s="131">
        <v>0</v>
      </c>
      <c r="CI85" s="131"/>
      <c r="CJ85" s="131"/>
      <c r="CK85" s="131">
        <v>0</v>
      </c>
      <c r="CL85" s="131"/>
      <c r="CM85" s="131"/>
      <c r="CN85" s="131">
        <v>0</v>
      </c>
      <c r="CO85" s="132"/>
      <c r="CP85" s="132"/>
      <c r="CQ85" s="132">
        <v>0</v>
      </c>
      <c r="CR85" s="132"/>
      <c r="CS85" s="132">
        <v>0</v>
      </c>
      <c r="CT85" s="132">
        <v>0</v>
      </c>
      <c r="CU85" s="131"/>
      <c r="CV85" s="127">
        <v>0</v>
      </c>
      <c r="CW85" s="131">
        <v>0</v>
      </c>
      <c r="CX85" s="131"/>
      <c r="CY85" s="131">
        <v>0</v>
      </c>
      <c r="CZ85" s="131">
        <v>0</v>
      </c>
      <c r="DA85" s="131"/>
      <c r="DB85" s="131">
        <v>0</v>
      </c>
      <c r="DC85" s="131">
        <v>0</v>
      </c>
      <c r="DD85" s="131"/>
      <c r="DE85" s="131">
        <v>0</v>
      </c>
      <c r="DF85" s="131">
        <v>0</v>
      </c>
      <c r="DG85" s="131"/>
      <c r="DH85" s="131">
        <v>0</v>
      </c>
      <c r="DI85" s="131">
        <v>0</v>
      </c>
      <c r="DJ85" s="131"/>
      <c r="DK85" s="131">
        <v>0</v>
      </c>
      <c r="DL85" s="131">
        <v>0</v>
      </c>
      <c r="DM85" s="131"/>
      <c r="DN85" s="131">
        <v>0</v>
      </c>
      <c r="DO85" s="131">
        <v>0</v>
      </c>
      <c r="DP85" s="131"/>
      <c r="DQ85" s="131"/>
      <c r="DR85" s="131">
        <v>0</v>
      </c>
      <c r="DS85" s="131"/>
      <c r="DT85" s="131"/>
      <c r="DU85" s="131">
        <v>0</v>
      </c>
      <c r="DV85" s="131"/>
      <c r="DW85" s="131"/>
      <c r="DX85" s="131">
        <v>0</v>
      </c>
      <c r="DY85" s="132"/>
      <c r="DZ85" s="132"/>
      <c r="EA85" s="131"/>
      <c r="EB85" s="131"/>
      <c r="EC85" s="130">
        <v>0</v>
      </c>
      <c r="ED85" s="130"/>
      <c r="EE85" s="130"/>
      <c r="EF85" s="130">
        <v>0</v>
      </c>
      <c r="EG85" s="130"/>
      <c r="EH85" s="130"/>
      <c r="EI85" s="130">
        <v>0</v>
      </c>
      <c r="EJ85" s="130"/>
      <c r="EK85" s="130"/>
      <c r="EL85" s="130">
        <v>0</v>
      </c>
      <c r="EM85" s="130"/>
      <c r="EN85" s="130"/>
      <c r="EO85" s="130">
        <v>0</v>
      </c>
      <c r="EP85" s="130"/>
      <c r="EQ85" s="130"/>
      <c r="ER85" s="130">
        <v>0</v>
      </c>
      <c r="ES85" s="130"/>
      <c r="ET85" s="130"/>
      <c r="EU85" s="130">
        <v>0</v>
      </c>
      <c r="EV85" s="130"/>
      <c r="EW85" s="130"/>
      <c r="EX85" s="130">
        <v>0</v>
      </c>
      <c r="EY85" s="130"/>
      <c r="EZ85" s="130"/>
      <c r="FA85" s="130"/>
      <c r="FB85" s="130"/>
      <c r="FC85" s="130"/>
      <c r="FD85" s="130"/>
      <c r="FE85" s="130"/>
      <c r="FF85" s="130"/>
      <c r="FG85" s="130"/>
      <c r="FH85" s="130"/>
      <c r="FI85" s="130"/>
      <c r="FJ85" s="130"/>
      <c r="FK85" s="130"/>
      <c r="FL85" s="130"/>
      <c r="FM85" s="130">
        <v>0</v>
      </c>
      <c r="FN85" s="130"/>
      <c r="FO85" s="130"/>
      <c r="FP85" s="130">
        <v>0</v>
      </c>
      <c r="FQ85" s="130"/>
      <c r="FR85" s="130"/>
      <c r="FS85" s="130">
        <v>0</v>
      </c>
      <c r="FT85" s="130"/>
      <c r="FU85" s="130"/>
      <c r="FV85" s="130">
        <v>0</v>
      </c>
      <c r="FW85" s="130"/>
      <c r="FX85" s="130"/>
      <c r="FY85" s="125">
        <v>0</v>
      </c>
      <c r="FZ85" s="130"/>
      <c r="GA85" s="130"/>
      <c r="GB85" s="130">
        <v>0</v>
      </c>
      <c r="GC85" s="130"/>
      <c r="GD85" s="130"/>
      <c r="GE85" s="130">
        <v>0</v>
      </c>
      <c r="GF85" s="130"/>
      <c r="GG85" s="130"/>
      <c r="GH85" s="130">
        <v>0</v>
      </c>
      <c r="GI85" s="130"/>
      <c r="GJ85" s="130"/>
      <c r="GK85" s="130"/>
      <c r="GL85" s="130"/>
      <c r="GM85" s="130"/>
      <c r="GN85" s="130"/>
      <c r="GO85" s="130"/>
      <c r="GP85" s="130"/>
      <c r="GQ85" s="130"/>
      <c r="GR85" s="130"/>
      <c r="GS85" s="130"/>
      <c r="GT85" s="130"/>
      <c r="GU85" s="10">
        <f t="shared" si="26"/>
        <v>0</v>
      </c>
      <c r="GV85" s="10">
        <f t="shared" si="27"/>
        <v>0</v>
      </c>
      <c r="GW85" s="10">
        <f t="shared" si="28"/>
        <v>0</v>
      </c>
      <c r="GX85" s="10">
        <f t="shared" si="29"/>
        <v>0</v>
      </c>
      <c r="GY85" s="10">
        <f t="shared" si="30"/>
        <v>0</v>
      </c>
      <c r="GZ85" s="10">
        <f t="shared" si="31"/>
        <v>0</v>
      </c>
      <c r="HA85" s="10">
        <f t="shared" si="32"/>
        <v>0</v>
      </c>
      <c r="HB85" s="10">
        <f t="shared" si="33"/>
        <v>0</v>
      </c>
      <c r="HC85" s="10">
        <f t="shared" si="34"/>
        <v>0</v>
      </c>
      <c r="HD85" s="54">
        <f t="shared" si="35"/>
        <v>0</v>
      </c>
      <c r="HE85" s="54">
        <v>72306460.900000036</v>
      </c>
      <c r="HF85" s="54">
        <v>609268.25</v>
      </c>
      <c r="HG85" s="55"/>
      <c r="HH85" s="55"/>
      <c r="HI85" s="21"/>
    </row>
    <row r="86" spans="1:217" hidden="1">
      <c r="A86" s="15">
        <v>2</v>
      </c>
      <c r="B86" s="16">
        <v>84</v>
      </c>
      <c r="C86" s="11">
        <v>2</v>
      </c>
      <c r="D86" s="12" t="s">
        <v>119</v>
      </c>
      <c r="E86" s="48"/>
      <c r="F86" s="9">
        <f t="shared" si="36"/>
        <v>0</v>
      </c>
      <c r="G86" s="95"/>
      <c r="H86" s="95"/>
      <c r="I86" s="95"/>
      <c r="J86" s="18"/>
      <c r="K86" s="18" t="s">
        <v>2115</v>
      </c>
      <c r="L86" s="9">
        <f t="shared" si="20"/>
        <v>0</v>
      </c>
      <c r="M86" s="9">
        <f t="shared" si="21"/>
        <v>0</v>
      </c>
      <c r="N86" s="18"/>
      <c r="O86" s="18">
        <v>0</v>
      </c>
      <c r="P86" s="18">
        <f t="shared" si="23"/>
        <v>0</v>
      </c>
      <c r="Q86" s="18">
        <f t="shared" si="19"/>
        <v>0</v>
      </c>
      <c r="R86" s="18">
        <v>0</v>
      </c>
      <c r="S86" s="18"/>
      <c r="T86" s="18">
        <f t="shared" si="24"/>
        <v>0</v>
      </c>
      <c r="U86" s="18">
        <f t="shared" si="25"/>
        <v>0</v>
      </c>
      <c r="V86" s="18">
        <f t="shared" si="22"/>
        <v>0</v>
      </c>
      <c r="W86" s="130"/>
      <c r="X86" s="130"/>
      <c r="Y86" s="130">
        <v>0</v>
      </c>
      <c r="Z86" s="130"/>
      <c r="AA86" s="130"/>
      <c r="AB86" s="130">
        <v>0</v>
      </c>
      <c r="AC86" s="130"/>
      <c r="AD86" s="130"/>
      <c r="AE86" s="130">
        <v>0</v>
      </c>
      <c r="AF86" s="130"/>
      <c r="AG86" s="130"/>
      <c r="AH86" s="130">
        <v>0</v>
      </c>
      <c r="AI86" s="130"/>
      <c r="AJ86" s="130"/>
      <c r="AK86" s="130">
        <v>0</v>
      </c>
      <c r="AL86" s="130"/>
      <c r="AM86" s="130"/>
      <c r="AN86" s="130">
        <v>0</v>
      </c>
      <c r="AO86" s="130"/>
      <c r="AP86" s="130"/>
      <c r="AQ86" s="130">
        <v>0</v>
      </c>
      <c r="AR86" s="130"/>
      <c r="AS86" s="130"/>
      <c r="AT86" s="130">
        <v>0</v>
      </c>
      <c r="AU86" s="17"/>
      <c r="AV86" s="17"/>
      <c r="AW86" s="130"/>
      <c r="AX86" s="126"/>
      <c r="AY86" s="17"/>
      <c r="AZ86" s="130"/>
      <c r="BA86" s="126"/>
      <c r="BB86" s="131"/>
      <c r="BC86" s="131"/>
      <c r="BD86" s="128"/>
      <c r="BE86" s="132"/>
      <c r="BF86" s="131"/>
      <c r="BG86" s="132">
        <v>0</v>
      </c>
      <c r="BH86" s="132"/>
      <c r="BI86" s="132">
        <v>0</v>
      </c>
      <c r="BJ86" s="132">
        <v>0</v>
      </c>
      <c r="BK86" s="132"/>
      <c r="BL86" s="132">
        <v>0</v>
      </c>
      <c r="BM86" s="131">
        <v>0</v>
      </c>
      <c r="BN86" s="131"/>
      <c r="BO86" s="131"/>
      <c r="BP86" s="131">
        <v>0</v>
      </c>
      <c r="BQ86" s="131"/>
      <c r="BR86" s="131">
        <v>0</v>
      </c>
      <c r="BS86" s="131">
        <v>0</v>
      </c>
      <c r="BT86" s="131"/>
      <c r="BU86" s="131">
        <v>0</v>
      </c>
      <c r="BV86" s="131">
        <v>0</v>
      </c>
      <c r="BW86" s="131"/>
      <c r="BX86" s="131">
        <v>0</v>
      </c>
      <c r="BY86" s="131">
        <v>0</v>
      </c>
      <c r="BZ86" s="131"/>
      <c r="CA86" s="131">
        <v>0</v>
      </c>
      <c r="CB86" s="131">
        <v>0</v>
      </c>
      <c r="CC86" s="131"/>
      <c r="CD86" s="131">
        <v>0</v>
      </c>
      <c r="CE86" s="131">
        <v>0</v>
      </c>
      <c r="CF86" s="131"/>
      <c r="CG86" s="131"/>
      <c r="CH86" s="131">
        <v>0</v>
      </c>
      <c r="CI86" s="131"/>
      <c r="CJ86" s="131"/>
      <c r="CK86" s="131">
        <v>0</v>
      </c>
      <c r="CL86" s="131"/>
      <c r="CM86" s="131"/>
      <c r="CN86" s="131">
        <v>0</v>
      </c>
      <c r="CO86" s="132"/>
      <c r="CP86" s="132"/>
      <c r="CQ86" s="132">
        <v>0</v>
      </c>
      <c r="CR86" s="132"/>
      <c r="CS86" s="132">
        <v>0</v>
      </c>
      <c r="CT86" s="132">
        <v>0</v>
      </c>
      <c r="CU86" s="131"/>
      <c r="CV86" s="127">
        <v>0</v>
      </c>
      <c r="CW86" s="131">
        <v>0</v>
      </c>
      <c r="CX86" s="131"/>
      <c r="CY86" s="131">
        <v>0</v>
      </c>
      <c r="CZ86" s="131">
        <v>0</v>
      </c>
      <c r="DA86" s="131"/>
      <c r="DB86" s="131">
        <v>0</v>
      </c>
      <c r="DC86" s="131">
        <v>0</v>
      </c>
      <c r="DD86" s="131"/>
      <c r="DE86" s="131">
        <v>0</v>
      </c>
      <c r="DF86" s="131">
        <v>0</v>
      </c>
      <c r="DG86" s="131"/>
      <c r="DH86" s="131">
        <v>0</v>
      </c>
      <c r="DI86" s="131">
        <v>0</v>
      </c>
      <c r="DJ86" s="131"/>
      <c r="DK86" s="131">
        <v>0</v>
      </c>
      <c r="DL86" s="131">
        <v>0</v>
      </c>
      <c r="DM86" s="131"/>
      <c r="DN86" s="131">
        <v>0</v>
      </c>
      <c r="DO86" s="131">
        <v>0</v>
      </c>
      <c r="DP86" s="131"/>
      <c r="DQ86" s="131"/>
      <c r="DR86" s="131">
        <v>0</v>
      </c>
      <c r="DS86" s="131"/>
      <c r="DT86" s="131"/>
      <c r="DU86" s="131">
        <v>0</v>
      </c>
      <c r="DV86" s="131"/>
      <c r="DW86" s="131"/>
      <c r="DX86" s="131">
        <v>0</v>
      </c>
      <c r="DY86" s="132"/>
      <c r="DZ86" s="132"/>
      <c r="EA86" s="131"/>
      <c r="EB86" s="131"/>
      <c r="EC86" s="130">
        <v>0</v>
      </c>
      <c r="ED86" s="130"/>
      <c r="EE86" s="130"/>
      <c r="EF86" s="130">
        <v>0</v>
      </c>
      <c r="EG86" s="130"/>
      <c r="EH86" s="130"/>
      <c r="EI86" s="130">
        <v>0</v>
      </c>
      <c r="EJ86" s="130"/>
      <c r="EK86" s="130"/>
      <c r="EL86" s="130">
        <v>0</v>
      </c>
      <c r="EM86" s="130"/>
      <c r="EN86" s="130"/>
      <c r="EO86" s="130">
        <v>0</v>
      </c>
      <c r="EP86" s="130"/>
      <c r="EQ86" s="130"/>
      <c r="ER86" s="130">
        <v>0</v>
      </c>
      <c r="ES86" s="130"/>
      <c r="ET86" s="130"/>
      <c r="EU86" s="130">
        <v>0</v>
      </c>
      <c r="EV86" s="130"/>
      <c r="EW86" s="130"/>
      <c r="EX86" s="130">
        <v>0</v>
      </c>
      <c r="EY86" s="130"/>
      <c r="EZ86" s="130"/>
      <c r="FA86" s="130"/>
      <c r="FB86" s="130"/>
      <c r="FC86" s="130"/>
      <c r="FD86" s="130"/>
      <c r="FE86" s="130"/>
      <c r="FF86" s="130"/>
      <c r="FG86" s="130"/>
      <c r="FH86" s="130"/>
      <c r="FI86" s="130"/>
      <c r="FJ86" s="130"/>
      <c r="FK86" s="130"/>
      <c r="FL86" s="130"/>
      <c r="FM86" s="130">
        <v>0</v>
      </c>
      <c r="FN86" s="130"/>
      <c r="FO86" s="130"/>
      <c r="FP86" s="130">
        <v>0</v>
      </c>
      <c r="FQ86" s="130"/>
      <c r="FR86" s="130"/>
      <c r="FS86" s="130">
        <v>0</v>
      </c>
      <c r="FT86" s="130"/>
      <c r="FU86" s="130"/>
      <c r="FV86" s="130">
        <v>0</v>
      </c>
      <c r="FW86" s="130"/>
      <c r="FX86" s="130"/>
      <c r="FY86" s="125">
        <v>0</v>
      </c>
      <c r="FZ86" s="130"/>
      <c r="GA86" s="130"/>
      <c r="GB86" s="130">
        <v>0</v>
      </c>
      <c r="GC86" s="130"/>
      <c r="GD86" s="130"/>
      <c r="GE86" s="130">
        <v>0</v>
      </c>
      <c r="GF86" s="130"/>
      <c r="GG86" s="130"/>
      <c r="GH86" s="130">
        <v>0</v>
      </c>
      <c r="GI86" s="130"/>
      <c r="GJ86" s="130"/>
      <c r="GK86" s="130"/>
      <c r="GL86" s="130"/>
      <c r="GM86" s="130"/>
      <c r="GN86" s="130"/>
      <c r="GO86" s="130"/>
      <c r="GP86" s="130"/>
      <c r="GQ86" s="130"/>
      <c r="GR86" s="130"/>
      <c r="GS86" s="130"/>
      <c r="GT86" s="130"/>
      <c r="GU86" s="10">
        <f t="shared" si="26"/>
        <v>0</v>
      </c>
      <c r="GV86" s="10">
        <f t="shared" si="27"/>
        <v>0</v>
      </c>
      <c r="GW86" s="10">
        <f t="shared" si="28"/>
        <v>0</v>
      </c>
      <c r="GX86" s="10">
        <f t="shared" si="29"/>
        <v>0</v>
      </c>
      <c r="GY86" s="10">
        <f t="shared" si="30"/>
        <v>0</v>
      </c>
      <c r="GZ86" s="10">
        <f t="shared" si="31"/>
        <v>0</v>
      </c>
      <c r="HA86" s="10">
        <f t="shared" si="32"/>
        <v>0</v>
      </c>
      <c r="HB86" s="10">
        <f t="shared" si="33"/>
        <v>0</v>
      </c>
      <c r="HC86" s="10">
        <f t="shared" si="34"/>
        <v>0</v>
      </c>
      <c r="HD86" s="54">
        <f t="shared" si="35"/>
        <v>0</v>
      </c>
      <c r="HE86" s="54">
        <v>0</v>
      </c>
      <c r="HF86" s="54">
        <v>0</v>
      </c>
      <c r="HG86" s="55"/>
      <c r="HH86" s="55"/>
      <c r="HI86" s="21"/>
    </row>
    <row r="87" spans="1:217" hidden="1">
      <c r="A87" s="15">
        <v>1</v>
      </c>
      <c r="B87" s="16">
        <v>85</v>
      </c>
      <c r="C87" s="11">
        <v>66</v>
      </c>
      <c r="D87" s="12" t="s">
        <v>120</v>
      </c>
      <c r="E87" s="48"/>
      <c r="F87" s="9">
        <f t="shared" si="36"/>
        <v>0</v>
      </c>
      <c r="G87" s="95"/>
      <c r="H87" s="95"/>
      <c r="I87" s="95"/>
      <c r="J87" s="18"/>
      <c r="K87" s="18" t="s">
        <v>2115</v>
      </c>
      <c r="L87" s="9">
        <f t="shared" si="20"/>
        <v>0</v>
      </c>
      <c r="M87" s="9">
        <f t="shared" si="21"/>
        <v>0</v>
      </c>
      <c r="N87" s="18"/>
      <c r="O87" s="18">
        <v>0</v>
      </c>
      <c r="P87" s="18">
        <f t="shared" si="23"/>
        <v>0</v>
      </c>
      <c r="Q87" s="18">
        <f t="shared" si="19"/>
        <v>0</v>
      </c>
      <c r="R87" s="18">
        <v>0</v>
      </c>
      <c r="S87" s="18"/>
      <c r="T87" s="18">
        <f t="shared" si="24"/>
        <v>0</v>
      </c>
      <c r="U87" s="18">
        <f t="shared" si="25"/>
        <v>0</v>
      </c>
      <c r="V87" s="18">
        <f t="shared" si="22"/>
        <v>0</v>
      </c>
      <c r="W87" s="130"/>
      <c r="X87" s="130"/>
      <c r="Y87" s="130">
        <v>0</v>
      </c>
      <c r="Z87" s="130"/>
      <c r="AA87" s="130"/>
      <c r="AB87" s="130">
        <v>0</v>
      </c>
      <c r="AC87" s="130"/>
      <c r="AD87" s="130"/>
      <c r="AE87" s="130">
        <v>0</v>
      </c>
      <c r="AF87" s="130"/>
      <c r="AG87" s="130"/>
      <c r="AH87" s="130">
        <v>0</v>
      </c>
      <c r="AI87" s="130"/>
      <c r="AJ87" s="130"/>
      <c r="AK87" s="130">
        <v>0</v>
      </c>
      <c r="AL87" s="130"/>
      <c r="AM87" s="130"/>
      <c r="AN87" s="130">
        <v>0</v>
      </c>
      <c r="AO87" s="130"/>
      <c r="AP87" s="130"/>
      <c r="AQ87" s="130">
        <v>0</v>
      </c>
      <c r="AR87" s="130"/>
      <c r="AS87" s="130"/>
      <c r="AT87" s="130">
        <v>0</v>
      </c>
      <c r="AU87" s="17"/>
      <c r="AV87" s="17"/>
      <c r="AW87" s="130"/>
      <c r="AX87" s="126"/>
      <c r="AY87" s="17"/>
      <c r="AZ87" s="130"/>
      <c r="BA87" s="126"/>
      <c r="BB87" s="131"/>
      <c r="BC87" s="131"/>
      <c r="BD87" s="128"/>
      <c r="BE87" s="132"/>
      <c r="BF87" s="131"/>
      <c r="BG87" s="132">
        <v>0</v>
      </c>
      <c r="BH87" s="132"/>
      <c r="BI87" s="132">
        <v>0</v>
      </c>
      <c r="BJ87" s="132">
        <v>0</v>
      </c>
      <c r="BK87" s="132"/>
      <c r="BL87" s="132">
        <v>0</v>
      </c>
      <c r="BM87" s="131">
        <v>0</v>
      </c>
      <c r="BN87" s="131"/>
      <c r="BO87" s="131"/>
      <c r="BP87" s="131">
        <v>0</v>
      </c>
      <c r="BQ87" s="131"/>
      <c r="BR87" s="131">
        <v>0</v>
      </c>
      <c r="BS87" s="131">
        <v>0</v>
      </c>
      <c r="BT87" s="131"/>
      <c r="BU87" s="131">
        <v>0</v>
      </c>
      <c r="BV87" s="131">
        <v>0</v>
      </c>
      <c r="BW87" s="131"/>
      <c r="BX87" s="131">
        <v>0</v>
      </c>
      <c r="BY87" s="131">
        <v>0</v>
      </c>
      <c r="BZ87" s="131"/>
      <c r="CA87" s="131">
        <v>0</v>
      </c>
      <c r="CB87" s="131">
        <v>0</v>
      </c>
      <c r="CC87" s="131"/>
      <c r="CD87" s="131">
        <v>0</v>
      </c>
      <c r="CE87" s="131">
        <v>0</v>
      </c>
      <c r="CF87" s="131"/>
      <c r="CG87" s="131"/>
      <c r="CH87" s="131">
        <v>0</v>
      </c>
      <c r="CI87" s="131"/>
      <c r="CJ87" s="131"/>
      <c r="CK87" s="131">
        <v>0</v>
      </c>
      <c r="CL87" s="131"/>
      <c r="CM87" s="131"/>
      <c r="CN87" s="131">
        <v>0</v>
      </c>
      <c r="CO87" s="132"/>
      <c r="CP87" s="132"/>
      <c r="CQ87" s="132">
        <v>0</v>
      </c>
      <c r="CR87" s="132"/>
      <c r="CS87" s="132">
        <v>0</v>
      </c>
      <c r="CT87" s="132">
        <v>0</v>
      </c>
      <c r="CU87" s="131"/>
      <c r="CV87" s="127">
        <v>0</v>
      </c>
      <c r="CW87" s="131">
        <v>0</v>
      </c>
      <c r="CX87" s="131"/>
      <c r="CY87" s="131">
        <v>0</v>
      </c>
      <c r="CZ87" s="131">
        <v>0</v>
      </c>
      <c r="DA87" s="131"/>
      <c r="DB87" s="131">
        <v>0</v>
      </c>
      <c r="DC87" s="131">
        <v>0</v>
      </c>
      <c r="DD87" s="131"/>
      <c r="DE87" s="131">
        <v>0</v>
      </c>
      <c r="DF87" s="131">
        <v>0</v>
      </c>
      <c r="DG87" s="131"/>
      <c r="DH87" s="131">
        <v>0</v>
      </c>
      <c r="DI87" s="131">
        <v>0</v>
      </c>
      <c r="DJ87" s="131"/>
      <c r="DK87" s="131">
        <v>0</v>
      </c>
      <c r="DL87" s="131">
        <v>0</v>
      </c>
      <c r="DM87" s="131"/>
      <c r="DN87" s="131">
        <v>0</v>
      </c>
      <c r="DO87" s="131">
        <v>0</v>
      </c>
      <c r="DP87" s="131"/>
      <c r="DQ87" s="131"/>
      <c r="DR87" s="131">
        <v>0</v>
      </c>
      <c r="DS87" s="131"/>
      <c r="DT87" s="131"/>
      <c r="DU87" s="131">
        <v>0</v>
      </c>
      <c r="DV87" s="131"/>
      <c r="DW87" s="131"/>
      <c r="DX87" s="131">
        <v>0</v>
      </c>
      <c r="DY87" s="132"/>
      <c r="DZ87" s="132"/>
      <c r="EA87" s="131"/>
      <c r="EB87" s="131"/>
      <c r="EC87" s="130">
        <v>0</v>
      </c>
      <c r="ED87" s="130"/>
      <c r="EE87" s="130"/>
      <c r="EF87" s="130">
        <v>0</v>
      </c>
      <c r="EG87" s="130"/>
      <c r="EH87" s="130"/>
      <c r="EI87" s="130">
        <v>0</v>
      </c>
      <c r="EJ87" s="130"/>
      <c r="EK87" s="130"/>
      <c r="EL87" s="130">
        <v>0</v>
      </c>
      <c r="EM87" s="130"/>
      <c r="EN87" s="130"/>
      <c r="EO87" s="130">
        <v>0</v>
      </c>
      <c r="EP87" s="130"/>
      <c r="EQ87" s="130"/>
      <c r="ER87" s="130">
        <v>0</v>
      </c>
      <c r="ES87" s="130"/>
      <c r="ET87" s="130"/>
      <c r="EU87" s="130">
        <v>0</v>
      </c>
      <c r="EV87" s="130"/>
      <c r="EW87" s="130"/>
      <c r="EX87" s="130">
        <v>0</v>
      </c>
      <c r="EY87" s="130"/>
      <c r="EZ87" s="130"/>
      <c r="FA87" s="130"/>
      <c r="FB87" s="130"/>
      <c r="FC87" s="130"/>
      <c r="FD87" s="130"/>
      <c r="FE87" s="130"/>
      <c r="FF87" s="130"/>
      <c r="FG87" s="130"/>
      <c r="FH87" s="130"/>
      <c r="FI87" s="130"/>
      <c r="FJ87" s="130"/>
      <c r="FK87" s="130"/>
      <c r="FL87" s="130"/>
      <c r="FM87" s="130">
        <v>0</v>
      </c>
      <c r="FN87" s="130"/>
      <c r="FO87" s="130"/>
      <c r="FP87" s="130">
        <v>0</v>
      </c>
      <c r="FQ87" s="130"/>
      <c r="FR87" s="130"/>
      <c r="FS87" s="130">
        <v>0</v>
      </c>
      <c r="FT87" s="130"/>
      <c r="FU87" s="130"/>
      <c r="FV87" s="130">
        <v>17974.88</v>
      </c>
      <c r="FW87" s="130"/>
      <c r="FX87" s="130"/>
      <c r="FY87" s="125">
        <v>0</v>
      </c>
      <c r="FZ87" s="130"/>
      <c r="GA87" s="130"/>
      <c r="GB87" s="130">
        <v>0</v>
      </c>
      <c r="GC87" s="130"/>
      <c r="GD87" s="130"/>
      <c r="GE87" s="130">
        <v>0</v>
      </c>
      <c r="GF87" s="130"/>
      <c r="GG87" s="130"/>
      <c r="GH87" s="130">
        <v>9226</v>
      </c>
      <c r="GI87" s="130"/>
      <c r="GJ87" s="130"/>
      <c r="GK87" s="130"/>
      <c r="GL87" s="130"/>
      <c r="GM87" s="130"/>
      <c r="GN87" s="130"/>
      <c r="GO87" s="130"/>
      <c r="GP87" s="130"/>
      <c r="GQ87" s="130"/>
      <c r="GR87" s="130"/>
      <c r="GS87" s="130"/>
      <c r="GT87" s="130"/>
      <c r="GU87" s="10">
        <f t="shared" si="26"/>
        <v>0</v>
      </c>
      <c r="GV87" s="10">
        <f t="shared" si="27"/>
        <v>0</v>
      </c>
      <c r="GW87" s="10">
        <f t="shared" si="28"/>
        <v>0</v>
      </c>
      <c r="GX87" s="10">
        <f t="shared" si="29"/>
        <v>0</v>
      </c>
      <c r="GY87" s="10">
        <f t="shared" si="30"/>
        <v>0</v>
      </c>
      <c r="GZ87" s="10">
        <f t="shared" si="31"/>
        <v>0</v>
      </c>
      <c r="HA87" s="10">
        <f t="shared" si="32"/>
        <v>0</v>
      </c>
      <c r="HB87" s="10">
        <f t="shared" si="33"/>
        <v>0</v>
      </c>
      <c r="HC87" s="10">
        <f t="shared" si="34"/>
        <v>27200.880000000001</v>
      </c>
      <c r="HD87" s="54">
        <f t="shared" si="35"/>
        <v>0</v>
      </c>
      <c r="HE87" s="54">
        <v>14970247.170000002</v>
      </c>
      <c r="HF87" s="54">
        <v>275001.05000000005</v>
      </c>
      <c r="HG87" s="55"/>
      <c r="HH87" s="55"/>
      <c r="HI87" s="21"/>
    </row>
    <row r="88" spans="1:217" hidden="1">
      <c r="A88" s="15">
        <v>2</v>
      </c>
      <c r="B88" s="16">
        <v>86</v>
      </c>
      <c r="C88" s="11">
        <v>3</v>
      </c>
      <c r="D88" s="12" t="s">
        <v>121</v>
      </c>
      <c r="E88" s="48"/>
      <c r="F88" s="9">
        <f t="shared" si="36"/>
        <v>0</v>
      </c>
      <c r="G88" s="95"/>
      <c r="H88" s="95"/>
      <c r="I88" s="95"/>
      <c r="J88" s="18"/>
      <c r="K88" s="18" t="s">
        <v>2115</v>
      </c>
      <c r="L88" s="9">
        <f t="shared" si="20"/>
        <v>0</v>
      </c>
      <c r="M88" s="9">
        <f t="shared" si="21"/>
        <v>0</v>
      </c>
      <c r="N88" s="18"/>
      <c r="O88" s="18">
        <v>0</v>
      </c>
      <c r="P88" s="18">
        <f t="shared" si="23"/>
        <v>0</v>
      </c>
      <c r="Q88" s="18">
        <f t="shared" si="19"/>
        <v>0</v>
      </c>
      <c r="R88" s="18">
        <v>0</v>
      </c>
      <c r="S88" s="18"/>
      <c r="T88" s="18">
        <f t="shared" si="24"/>
        <v>0</v>
      </c>
      <c r="U88" s="18">
        <f t="shared" si="25"/>
        <v>0</v>
      </c>
      <c r="V88" s="18">
        <f t="shared" si="22"/>
        <v>0</v>
      </c>
      <c r="W88" s="130"/>
      <c r="X88" s="130"/>
      <c r="Y88" s="130">
        <v>0</v>
      </c>
      <c r="Z88" s="130"/>
      <c r="AA88" s="130"/>
      <c r="AB88" s="130">
        <v>0</v>
      </c>
      <c r="AC88" s="130"/>
      <c r="AD88" s="130"/>
      <c r="AE88" s="130">
        <v>0</v>
      </c>
      <c r="AF88" s="130"/>
      <c r="AG88" s="130"/>
      <c r="AH88" s="130">
        <v>0</v>
      </c>
      <c r="AI88" s="130"/>
      <c r="AJ88" s="130"/>
      <c r="AK88" s="130">
        <v>0</v>
      </c>
      <c r="AL88" s="130"/>
      <c r="AM88" s="130"/>
      <c r="AN88" s="130">
        <v>0</v>
      </c>
      <c r="AO88" s="130"/>
      <c r="AP88" s="130"/>
      <c r="AQ88" s="130">
        <v>0</v>
      </c>
      <c r="AR88" s="130"/>
      <c r="AS88" s="130"/>
      <c r="AT88" s="130">
        <v>0</v>
      </c>
      <c r="AU88" s="17"/>
      <c r="AV88" s="17"/>
      <c r="AW88" s="130"/>
      <c r="AX88" s="126"/>
      <c r="AY88" s="17"/>
      <c r="AZ88" s="130"/>
      <c r="BA88" s="126"/>
      <c r="BB88" s="131"/>
      <c r="BC88" s="131"/>
      <c r="BD88" s="128"/>
      <c r="BE88" s="132"/>
      <c r="BF88" s="131"/>
      <c r="BG88" s="132">
        <v>0</v>
      </c>
      <c r="BH88" s="132"/>
      <c r="BI88" s="132">
        <v>0</v>
      </c>
      <c r="BJ88" s="132">
        <v>0</v>
      </c>
      <c r="BK88" s="132"/>
      <c r="BL88" s="132">
        <v>0</v>
      </c>
      <c r="BM88" s="131">
        <v>0</v>
      </c>
      <c r="BN88" s="131"/>
      <c r="BO88" s="131"/>
      <c r="BP88" s="131">
        <v>0</v>
      </c>
      <c r="BQ88" s="131"/>
      <c r="BR88" s="131">
        <v>0</v>
      </c>
      <c r="BS88" s="131">
        <v>0</v>
      </c>
      <c r="BT88" s="131"/>
      <c r="BU88" s="131">
        <v>0</v>
      </c>
      <c r="BV88" s="131">
        <v>0</v>
      </c>
      <c r="BW88" s="131"/>
      <c r="BX88" s="131">
        <v>0</v>
      </c>
      <c r="BY88" s="131">
        <v>0</v>
      </c>
      <c r="BZ88" s="131"/>
      <c r="CA88" s="131">
        <v>0</v>
      </c>
      <c r="CB88" s="131">
        <v>0</v>
      </c>
      <c r="CC88" s="131"/>
      <c r="CD88" s="131">
        <v>0</v>
      </c>
      <c r="CE88" s="131">
        <v>0</v>
      </c>
      <c r="CF88" s="131"/>
      <c r="CG88" s="131"/>
      <c r="CH88" s="131">
        <v>0</v>
      </c>
      <c r="CI88" s="131"/>
      <c r="CJ88" s="131"/>
      <c r="CK88" s="131">
        <v>0</v>
      </c>
      <c r="CL88" s="131"/>
      <c r="CM88" s="131"/>
      <c r="CN88" s="131">
        <v>0</v>
      </c>
      <c r="CO88" s="132"/>
      <c r="CP88" s="132"/>
      <c r="CQ88" s="132">
        <v>0</v>
      </c>
      <c r="CR88" s="132"/>
      <c r="CS88" s="132">
        <v>0</v>
      </c>
      <c r="CT88" s="132">
        <v>0</v>
      </c>
      <c r="CU88" s="131"/>
      <c r="CV88" s="127">
        <v>0</v>
      </c>
      <c r="CW88" s="131">
        <v>0</v>
      </c>
      <c r="CX88" s="131"/>
      <c r="CY88" s="131">
        <v>0</v>
      </c>
      <c r="CZ88" s="131">
        <v>0</v>
      </c>
      <c r="DA88" s="131"/>
      <c r="DB88" s="131">
        <v>0</v>
      </c>
      <c r="DC88" s="131">
        <v>0</v>
      </c>
      <c r="DD88" s="131"/>
      <c r="DE88" s="131">
        <v>0</v>
      </c>
      <c r="DF88" s="131">
        <v>0</v>
      </c>
      <c r="DG88" s="131"/>
      <c r="DH88" s="131">
        <v>0</v>
      </c>
      <c r="DI88" s="131">
        <v>0</v>
      </c>
      <c r="DJ88" s="131"/>
      <c r="DK88" s="131">
        <v>0</v>
      </c>
      <c r="DL88" s="131">
        <v>0</v>
      </c>
      <c r="DM88" s="131"/>
      <c r="DN88" s="131">
        <v>0</v>
      </c>
      <c r="DO88" s="131">
        <v>0</v>
      </c>
      <c r="DP88" s="131"/>
      <c r="DQ88" s="131"/>
      <c r="DR88" s="131">
        <v>0</v>
      </c>
      <c r="DS88" s="131"/>
      <c r="DT88" s="131"/>
      <c r="DU88" s="131">
        <v>0</v>
      </c>
      <c r="DV88" s="131"/>
      <c r="DW88" s="131"/>
      <c r="DX88" s="131">
        <v>0</v>
      </c>
      <c r="DY88" s="132"/>
      <c r="DZ88" s="132"/>
      <c r="EA88" s="131"/>
      <c r="EB88" s="131"/>
      <c r="EC88" s="130">
        <v>0</v>
      </c>
      <c r="ED88" s="130"/>
      <c r="EE88" s="130"/>
      <c r="EF88" s="130">
        <v>0</v>
      </c>
      <c r="EG88" s="130"/>
      <c r="EH88" s="130"/>
      <c r="EI88" s="130">
        <v>0</v>
      </c>
      <c r="EJ88" s="130"/>
      <c r="EK88" s="130"/>
      <c r="EL88" s="130">
        <v>0</v>
      </c>
      <c r="EM88" s="130"/>
      <c r="EN88" s="130"/>
      <c r="EO88" s="130">
        <v>0</v>
      </c>
      <c r="EP88" s="130"/>
      <c r="EQ88" s="130"/>
      <c r="ER88" s="130">
        <v>0</v>
      </c>
      <c r="ES88" s="130"/>
      <c r="ET88" s="130"/>
      <c r="EU88" s="130">
        <v>0</v>
      </c>
      <c r="EV88" s="130"/>
      <c r="EW88" s="130"/>
      <c r="EX88" s="130">
        <v>0</v>
      </c>
      <c r="EY88" s="130"/>
      <c r="EZ88" s="130"/>
      <c r="FA88" s="130"/>
      <c r="FB88" s="130"/>
      <c r="FC88" s="130"/>
      <c r="FD88" s="130"/>
      <c r="FE88" s="130"/>
      <c r="FF88" s="130"/>
      <c r="FG88" s="130"/>
      <c r="FH88" s="130"/>
      <c r="FI88" s="130"/>
      <c r="FJ88" s="130"/>
      <c r="FK88" s="130"/>
      <c r="FL88" s="130"/>
      <c r="FM88" s="130">
        <v>0</v>
      </c>
      <c r="FN88" s="130"/>
      <c r="FO88" s="130"/>
      <c r="FP88" s="130">
        <v>0</v>
      </c>
      <c r="FQ88" s="130"/>
      <c r="FR88" s="130"/>
      <c r="FS88" s="130">
        <v>22695</v>
      </c>
      <c r="FT88" s="130"/>
      <c r="FU88" s="130"/>
      <c r="FV88" s="130">
        <v>0</v>
      </c>
      <c r="FW88" s="130"/>
      <c r="FX88" s="130"/>
      <c r="FY88" s="125">
        <v>0</v>
      </c>
      <c r="FZ88" s="130"/>
      <c r="GA88" s="130"/>
      <c r="GB88" s="130">
        <v>0</v>
      </c>
      <c r="GC88" s="130"/>
      <c r="GD88" s="130"/>
      <c r="GE88" s="130">
        <v>0</v>
      </c>
      <c r="GF88" s="130"/>
      <c r="GG88" s="130"/>
      <c r="GH88" s="130">
        <v>0</v>
      </c>
      <c r="GI88" s="130"/>
      <c r="GJ88" s="130"/>
      <c r="GK88" s="130"/>
      <c r="GL88" s="130"/>
      <c r="GM88" s="130"/>
      <c r="GN88" s="130"/>
      <c r="GO88" s="130"/>
      <c r="GP88" s="130"/>
      <c r="GQ88" s="130"/>
      <c r="GR88" s="130"/>
      <c r="GS88" s="130"/>
      <c r="GT88" s="130"/>
      <c r="GU88" s="10">
        <f t="shared" si="26"/>
        <v>0</v>
      </c>
      <c r="GV88" s="10">
        <f t="shared" si="27"/>
        <v>0</v>
      </c>
      <c r="GW88" s="10">
        <f t="shared" si="28"/>
        <v>0</v>
      </c>
      <c r="GX88" s="10">
        <f t="shared" si="29"/>
        <v>0</v>
      </c>
      <c r="GY88" s="10">
        <f t="shared" si="30"/>
        <v>0</v>
      </c>
      <c r="GZ88" s="10">
        <f t="shared" si="31"/>
        <v>0</v>
      </c>
      <c r="HA88" s="10">
        <f t="shared" si="32"/>
        <v>0</v>
      </c>
      <c r="HB88" s="10">
        <f t="shared" si="33"/>
        <v>0</v>
      </c>
      <c r="HC88" s="10">
        <f t="shared" si="34"/>
        <v>22695</v>
      </c>
      <c r="HD88" s="54">
        <f t="shared" si="35"/>
        <v>0</v>
      </c>
      <c r="HE88" s="54">
        <v>400316.79000000004</v>
      </c>
      <c r="HF88" s="54">
        <v>0</v>
      </c>
      <c r="HG88" s="55"/>
      <c r="HH88" s="55"/>
      <c r="HI88" s="21"/>
    </row>
    <row r="89" spans="1:217" hidden="1">
      <c r="A89" s="15">
        <v>2</v>
      </c>
      <c r="B89" s="16">
        <v>87</v>
      </c>
      <c r="C89" s="11">
        <v>136</v>
      </c>
      <c r="D89" s="12" t="s">
        <v>122</v>
      </c>
      <c r="E89" s="48"/>
      <c r="F89" s="9">
        <f t="shared" si="36"/>
        <v>0</v>
      </c>
      <c r="G89" s="95"/>
      <c r="H89" s="95"/>
      <c r="I89" s="95"/>
      <c r="J89" s="18"/>
      <c r="K89" s="18" t="s">
        <v>2115</v>
      </c>
      <c r="L89" s="9">
        <f t="shared" si="20"/>
        <v>0</v>
      </c>
      <c r="M89" s="9">
        <f t="shared" si="21"/>
        <v>0</v>
      </c>
      <c r="N89" s="18"/>
      <c r="O89" s="18">
        <v>0</v>
      </c>
      <c r="P89" s="18">
        <f t="shared" si="23"/>
        <v>0</v>
      </c>
      <c r="Q89" s="18">
        <f t="shared" si="19"/>
        <v>0</v>
      </c>
      <c r="R89" s="18">
        <v>0</v>
      </c>
      <c r="S89" s="18"/>
      <c r="T89" s="18">
        <f t="shared" si="24"/>
        <v>0</v>
      </c>
      <c r="U89" s="18">
        <f t="shared" si="25"/>
        <v>0</v>
      </c>
      <c r="V89" s="18">
        <f t="shared" si="22"/>
        <v>0</v>
      </c>
      <c r="W89" s="130"/>
      <c r="X89" s="130"/>
      <c r="Y89" s="130">
        <v>0</v>
      </c>
      <c r="Z89" s="130"/>
      <c r="AA89" s="130"/>
      <c r="AB89" s="130">
        <v>0</v>
      </c>
      <c r="AC89" s="130"/>
      <c r="AD89" s="130"/>
      <c r="AE89" s="130">
        <v>0</v>
      </c>
      <c r="AF89" s="130"/>
      <c r="AG89" s="130"/>
      <c r="AH89" s="130">
        <v>0</v>
      </c>
      <c r="AI89" s="130"/>
      <c r="AJ89" s="130"/>
      <c r="AK89" s="130">
        <v>0</v>
      </c>
      <c r="AL89" s="130"/>
      <c r="AM89" s="130"/>
      <c r="AN89" s="130">
        <v>0</v>
      </c>
      <c r="AO89" s="130"/>
      <c r="AP89" s="130"/>
      <c r="AQ89" s="130">
        <v>0</v>
      </c>
      <c r="AR89" s="130"/>
      <c r="AS89" s="130"/>
      <c r="AT89" s="130">
        <v>0</v>
      </c>
      <c r="AU89" s="17"/>
      <c r="AV89" s="17"/>
      <c r="AW89" s="130"/>
      <c r="AX89" s="126"/>
      <c r="AY89" s="17"/>
      <c r="AZ89" s="130"/>
      <c r="BA89" s="126"/>
      <c r="BB89" s="131"/>
      <c r="BC89" s="131"/>
      <c r="BD89" s="128"/>
      <c r="BE89" s="132"/>
      <c r="BF89" s="131"/>
      <c r="BG89" s="132">
        <v>0</v>
      </c>
      <c r="BH89" s="132"/>
      <c r="BI89" s="132">
        <v>0</v>
      </c>
      <c r="BJ89" s="132">
        <v>0</v>
      </c>
      <c r="BK89" s="132"/>
      <c r="BL89" s="132">
        <v>0</v>
      </c>
      <c r="BM89" s="131">
        <v>0</v>
      </c>
      <c r="BN89" s="131"/>
      <c r="BO89" s="131"/>
      <c r="BP89" s="131">
        <v>0</v>
      </c>
      <c r="BQ89" s="131"/>
      <c r="BR89" s="131">
        <v>0</v>
      </c>
      <c r="BS89" s="131">
        <v>0</v>
      </c>
      <c r="BT89" s="131"/>
      <c r="BU89" s="131">
        <v>0</v>
      </c>
      <c r="BV89" s="131">
        <v>0</v>
      </c>
      <c r="BW89" s="131"/>
      <c r="BX89" s="131">
        <v>0</v>
      </c>
      <c r="BY89" s="131">
        <v>0</v>
      </c>
      <c r="BZ89" s="131"/>
      <c r="CA89" s="131">
        <v>0</v>
      </c>
      <c r="CB89" s="131">
        <v>0</v>
      </c>
      <c r="CC89" s="131"/>
      <c r="CD89" s="131">
        <v>0</v>
      </c>
      <c r="CE89" s="131">
        <v>0</v>
      </c>
      <c r="CF89" s="131"/>
      <c r="CG89" s="131"/>
      <c r="CH89" s="131">
        <v>0</v>
      </c>
      <c r="CI89" s="131"/>
      <c r="CJ89" s="131"/>
      <c r="CK89" s="131">
        <v>0</v>
      </c>
      <c r="CL89" s="131"/>
      <c r="CM89" s="131"/>
      <c r="CN89" s="131">
        <v>0</v>
      </c>
      <c r="CO89" s="132"/>
      <c r="CP89" s="132"/>
      <c r="CQ89" s="132">
        <v>0</v>
      </c>
      <c r="CR89" s="132"/>
      <c r="CS89" s="132">
        <v>0</v>
      </c>
      <c r="CT89" s="132">
        <v>0</v>
      </c>
      <c r="CU89" s="131"/>
      <c r="CV89" s="127">
        <v>0</v>
      </c>
      <c r="CW89" s="131">
        <v>0</v>
      </c>
      <c r="CX89" s="131"/>
      <c r="CY89" s="131">
        <v>0</v>
      </c>
      <c r="CZ89" s="131">
        <v>0</v>
      </c>
      <c r="DA89" s="131"/>
      <c r="DB89" s="131">
        <v>0</v>
      </c>
      <c r="DC89" s="131">
        <v>0</v>
      </c>
      <c r="DD89" s="131"/>
      <c r="DE89" s="131">
        <v>0</v>
      </c>
      <c r="DF89" s="131">
        <v>0</v>
      </c>
      <c r="DG89" s="131"/>
      <c r="DH89" s="131">
        <v>0</v>
      </c>
      <c r="DI89" s="131">
        <v>0</v>
      </c>
      <c r="DJ89" s="131"/>
      <c r="DK89" s="131">
        <v>0</v>
      </c>
      <c r="DL89" s="131">
        <v>0</v>
      </c>
      <c r="DM89" s="131"/>
      <c r="DN89" s="131">
        <v>0</v>
      </c>
      <c r="DO89" s="131">
        <v>0</v>
      </c>
      <c r="DP89" s="131"/>
      <c r="DQ89" s="131"/>
      <c r="DR89" s="131">
        <v>0</v>
      </c>
      <c r="DS89" s="131"/>
      <c r="DT89" s="131"/>
      <c r="DU89" s="131">
        <v>0</v>
      </c>
      <c r="DV89" s="131"/>
      <c r="DW89" s="131"/>
      <c r="DX89" s="131">
        <v>0</v>
      </c>
      <c r="DY89" s="132"/>
      <c r="DZ89" s="132"/>
      <c r="EA89" s="131"/>
      <c r="EB89" s="131"/>
      <c r="EC89" s="130">
        <v>0</v>
      </c>
      <c r="ED89" s="130"/>
      <c r="EE89" s="130"/>
      <c r="EF89" s="130">
        <v>0</v>
      </c>
      <c r="EG89" s="130"/>
      <c r="EH89" s="130"/>
      <c r="EI89" s="130">
        <v>0</v>
      </c>
      <c r="EJ89" s="130"/>
      <c r="EK89" s="130"/>
      <c r="EL89" s="130">
        <v>0</v>
      </c>
      <c r="EM89" s="130"/>
      <c r="EN89" s="130"/>
      <c r="EO89" s="130">
        <v>0</v>
      </c>
      <c r="EP89" s="130"/>
      <c r="EQ89" s="130"/>
      <c r="ER89" s="130">
        <v>0</v>
      </c>
      <c r="ES89" s="130"/>
      <c r="ET89" s="130"/>
      <c r="EU89" s="130">
        <v>0</v>
      </c>
      <c r="EV89" s="130"/>
      <c r="EW89" s="130"/>
      <c r="EX89" s="130">
        <v>0</v>
      </c>
      <c r="EY89" s="130"/>
      <c r="EZ89" s="130"/>
      <c r="FA89" s="130"/>
      <c r="FB89" s="130"/>
      <c r="FC89" s="130"/>
      <c r="FD89" s="130"/>
      <c r="FE89" s="130"/>
      <c r="FF89" s="130"/>
      <c r="FG89" s="130"/>
      <c r="FH89" s="130"/>
      <c r="FI89" s="130"/>
      <c r="FJ89" s="130"/>
      <c r="FK89" s="130"/>
      <c r="FL89" s="130"/>
      <c r="FM89" s="130">
        <v>0</v>
      </c>
      <c r="FN89" s="130"/>
      <c r="FO89" s="130"/>
      <c r="FP89" s="130">
        <v>0</v>
      </c>
      <c r="FQ89" s="130"/>
      <c r="FR89" s="130"/>
      <c r="FS89" s="130">
        <v>0</v>
      </c>
      <c r="FT89" s="130"/>
      <c r="FU89" s="130"/>
      <c r="FV89" s="130">
        <v>0</v>
      </c>
      <c r="FW89" s="130"/>
      <c r="FX89" s="130"/>
      <c r="FY89" s="125">
        <v>0</v>
      </c>
      <c r="FZ89" s="130"/>
      <c r="GA89" s="130"/>
      <c r="GB89" s="130">
        <v>0</v>
      </c>
      <c r="GC89" s="130"/>
      <c r="GD89" s="130"/>
      <c r="GE89" s="130">
        <v>0</v>
      </c>
      <c r="GF89" s="130"/>
      <c r="GG89" s="130"/>
      <c r="GH89" s="130">
        <v>0</v>
      </c>
      <c r="GI89" s="130"/>
      <c r="GJ89" s="130"/>
      <c r="GK89" s="130"/>
      <c r="GL89" s="130"/>
      <c r="GM89" s="130"/>
      <c r="GN89" s="130"/>
      <c r="GO89" s="130"/>
      <c r="GP89" s="130"/>
      <c r="GQ89" s="130"/>
      <c r="GR89" s="130"/>
      <c r="GS89" s="130"/>
      <c r="GT89" s="130"/>
      <c r="GU89" s="10">
        <f t="shared" si="26"/>
        <v>0</v>
      </c>
      <c r="GV89" s="10">
        <f t="shared" si="27"/>
        <v>0</v>
      </c>
      <c r="GW89" s="10">
        <f t="shared" si="28"/>
        <v>0</v>
      </c>
      <c r="GX89" s="10">
        <f t="shared" si="29"/>
        <v>0</v>
      </c>
      <c r="GY89" s="10">
        <f t="shared" si="30"/>
        <v>0</v>
      </c>
      <c r="GZ89" s="10">
        <f t="shared" si="31"/>
        <v>0</v>
      </c>
      <c r="HA89" s="10">
        <f t="shared" si="32"/>
        <v>0</v>
      </c>
      <c r="HB89" s="10">
        <f t="shared" si="33"/>
        <v>0</v>
      </c>
      <c r="HC89" s="10">
        <f t="shared" si="34"/>
        <v>0</v>
      </c>
      <c r="HD89" s="54">
        <f t="shared" si="35"/>
        <v>0</v>
      </c>
      <c r="HE89" s="54">
        <v>1464870.22</v>
      </c>
      <c r="HF89" s="54">
        <v>0</v>
      </c>
      <c r="HG89" s="55"/>
      <c r="HH89" s="55"/>
      <c r="HI89" s="21"/>
    </row>
    <row r="90" spans="1:217" hidden="1">
      <c r="A90" s="15">
        <v>2</v>
      </c>
      <c r="B90" s="16">
        <v>88</v>
      </c>
      <c r="C90" s="11">
        <v>40</v>
      </c>
      <c r="D90" s="12" t="s">
        <v>123</v>
      </c>
      <c r="E90" s="48">
        <v>131791643</v>
      </c>
      <c r="F90" s="9">
        <f t="shared" si="36"/>
        <v>131791643</v>
      </c>
      <c r="G90" s="95"/>
      <c r="H90" s="95"/>
      <c r="I90" s="95"/>
      <c r="J90" s="18"/>
      <c r="K90" s="18" t="s">
        <v>2115</v>
      </c>
      <c r="L90" s="9">
        <f t="shared" si="20"/>
        <v>0</v>
      </c>
      <c r="M90" s="9">
        <f t="shared" si="21"/>
        <v>131791643</v>
      </c>
      <c r="N90" s="18">
        <v>131791643</v>
      </c>
      <c r="O90" s="18">
        <v>0</v>
      </c>
      <c r="P90" s="18">
        <f t="shared" si="23"/>
        <v>0</v>
      </c>
      <c r="Q90" s="18">
        <f t="shared" si="19"/>
        <v>0</v>
      </c>
      <c r="R90" s="18">
        <v>0</v>
      </c>
      <c r="S90" s="18">
        <v>85741917.670699999</v>
      </c>
      <c r="T90" s="18">
        <f t="shared" si="24"/>
        <v>-85741917.670699999</v>
      </c>
      <c r="U90" s="18">
        <f t="shared" si="25"/>
        <v>0</v>
      </c>
      <c r="V90" s="18">
        <f t="shared" si="22"/>
        <v>-85741917.670699999</v>
      </c>
      <c r="W90" s="130"/>
      <c r="X90" s="130"/>
      <c r="Y90" s="130">
        <v>0</v>
      </c>
      <c r="Z90" s="130"/>
      <c r="AA90" s="130"/>
      <c r="AB90" s="130">
        <v>0</v>
      </c>
      <c r="AC90" s="130"/>
      <c r="AD90" s="130"/>
      <c r="AE90" s="130">
        <v>0</v>
      </c>
      <c r="AF90" s="130"/>
      <c r="AG90" s="130"/>
      <c r="AH90" s="130">
        <v>0</v>
      </c>
      <c r="AI90" s="130"/>
      <c r="AJ90" s="130"/>
      <c r="AK90" s="130">
        <v>0</v>
      </c>
      <c r="AL90" s="130"/>
      <c r="AM90" s="130"/>
      <c r="AN90" s="130">
        <v>0</v>
      </c>
      <c r="AO90" s="130"/>
      <c r="AP90" s="130"/>
      <c r="AQ90" s="130">
        <v>0</v>
      </c>
      <c r="AR90" s="130"/>
      <c r="AS90" s="130"/>
      <c r="AT90" s="130">
        <v>0</v>
      </c>
      <c r="AU90" s="17"/>
      <c r="AV90" s="17"/>
      <c r="AW90" s="130"/>
      <c r="AX90" s="126"/>
      <c r="AY90" s="17"/>
      <c r="AZ90" s="130"/>
      <c r="BA90" s="126"/>
      <c r="BB90" s="131"/>
      <c r="BC90" s="131"/>
      <c r="BD90" s="128"/>
      <c r="BE90" s="132"/>
      <c r="BF90" s="131"/>
      <c r="BG90" s="132">
        <v>0</v>
      </c>
      <c r="BH90" s="132"/>
      <c r="BI90" s="132">
        <v>0</v>
      </c>
      <c r="BJ90" s="132">
        <v>0</v>
      </c>
      <c r="BK90" s="132"/>
      <c r="BL90" s="132">
        <v>0</v>
      </c>
      <c r="BM90" s="131">
        <v>0</v>
      </c>
      <c r="BN90" s="131"/>
      <c r="BO90" s="131"/>
      <c r="BP90" s="131">
        <v>0</v>
      </c>
      <c r="BQ90" s="131"/>
      <c r="BR90" s="131">
        <v>0</v>
      </c>
      <c r="BS90" s="131">
        <v>0</v>
      </c>
      <c r="BT90" s="131"/>
      <c r="BU90" s="131">
        <v>0</v>
      </c>
      <c r="BV90" s="131">
        <v>0</v>
      </c>
      <c r="BW90" s="131"/>
      <c r="BX90" s="131">
        <v>0</v>
      </c>
      <c r="BY90" s="131">
        <v>0</v>
      </c>
      <c r="BZ90" s="131"/>
      <c r="CA90" s="131">
        <v>0</v>
      </c>
      <c r="CB90" s="131">
        <v>0</v>
      </c>
      <c r="CC90" s="131"/>
      <c r="CD90" s="131">
        <v>0</v>
      </c>
      <c r="CE90" s="131">
        <v>0</v>
      </c>
      <c r="CF90" s="131"/>
      <c r="CG90" s="131"/>
      <c r="CH90" s="131">
        <v>0</v>
      </c>
      <c r="CI90" s="131"/>
      <c r="CJ90" s="131"/>
      <c r="CK90" s="131">
        <v>0</v>
      </c>
      <c r="CL90" s="131"/>
      <c r="CM90" s="131"/>
      <c r="CN90" s="131">
        <v>0</v>
      </c>
      <c r="CO90" s="132"/>
      <c r="CP90" s="132"/>
      <c r="CQ90" s="132">
        <v>0</v>
      </c>
      <c r="CR90" s="132"/>
      <c r="CS90" s="132">
        <v>0</v>
      </c>
      <c r="CT90" s="132">
        <v>0</v>
      </c>
      <c r="CU90" s="131"/>
      <c r="CV90" s="127">
        <v>0</v>
      </c>
      <c r="CW90" s="131">
        <v>0</v>
      </c>
      <c r="CX90" s="131"/>
      <c r="CY90" s="131">
        <v>0</v>
      </c>
      <c r="CZ90" s="131">
        <v>0</v>
      </c>
      <c r="DA90" s="131"/>
      <c r="DB90" s="131">
        <v>0</v>
      </c>
      <c r="DC90" s="131">
        <v>0</v>
      </c>
      <c r="DD90" s="131"/>
      <c r="DE90" s="131">
        <v>0</v>
      </c>
      <c r="DF90" s="131">
        <v>0</v>
      </c>
      <c r="DG90" s="131"/>
      <c r="DH90" s="131">
        <v>0</v>
      </c>
      <c r="DI90" s="131">
        <v>0</v>
      </c>
      <c r="DJ90" s="131"/>
      <c r="DK90" s="131">
        <v>0</v>
      </c>
      <c r="DL90" s="131">
        <v>0</v>
      </c>
      <c r="DM90" s="131"/>
      <c r="DN90" s="131">
        <v>0</v>
      </c>
      <c r="DO90" s="131">
        <v>0</v>
      </c>
      <c r="DP90" s="131"/>
      <c r="DQ90" s="131"/>
      <c r="DR90" s="131">
        <v>0</v>
      </c>
      <c r="DS90" s="131"/>
      <c r="DT90" s="131"/>
      <c r="DU90" s="131">
        <v>0</v>
      </c>
      <c r="DV90" s="131"/>
      <c r="DW90" s="131"/>
      <c r="DX90" s="131">
        <v>0</v>
      </c>
      <c r="DY90" s="132"/>
      <c r="DZ90" s="132"/>
      <c r="EA90" s="131"/>
      <c r="EB90" s="131"/>
      <c r="EC90" s="130">
        <v>0</v>
      </c>
      <c r="ED90" s="130"/>
      <c r="EE90" s="130"/>
      <c r="EF90" s="130">
        <v>0</v>
      </c>
      <c r="EG90" s="130"/>
      <c r="EH90" s="130"/>
      <c r="EI90" s="130">
        <v>0</v>
      </c>
      <c r="EJ90" s="130"/>
      <c r="EK90" s="130"/>
      <c r="EL90" s="130">
        <v>0</v>
      </c>
      <c r="EM90" s="130"/>
      <c r="EN90" s="130"/>
      <c r="EO90" s="130">
        <v>0</v>
      </c>
      <c r="EP90" s="130"/>
      <c r="EQ90" s="130"/>
      <c r="ER90" s="130">
        <v>0</v>
      </c>
      <c r="ES90" s="130"/>
      <c r="ET90" s="130"/>
      <c r="EU90" s="130">
        <v>0</v>
      </c>
      <c r="EV90" s="130"/>
      <c r="EW90" s="130"/>
      <c r="EX90" s="130">
        <v>0</v>
      </c>
      <c r="EY90" s="130"/>
      <c r="EZ90" s="130"/>
      <c r="FA90" s="130"/>
      <c r="FB90" s="130"/>
      <c r="FC90" s="130"/>
      <c r="FD90" s="130"/>
      <c r="FE90" s="130"/>
      <c r="FF90" s="130"/>
      <c r="FG90" s="130"/>
      <c r="FH90" s="130"/>
      <c r="FI90" s="130"/>
      <c r="FJ90" s="130"/>
      <c r="FK90" s="130"/>
      <c r="FL90" s="130"/>
      <c r="FM90" s="130">
        <v>0</v>
      </c>
      <c r="FN90" s="130"/>
      <c r="FO90" s="130"/>
      <c r="FP90" s="130">
        <v>45927</v>
      </c>
      <c r="FQ90" s="130"/>
      <c r="FR90" s="130"/>
      <c r="FS90" s="130">
        <v>222115.55</v>
      </c>
      <c r="FT90" s="130"/>
      <c r="FU90" s="130"/>
      <c r="FV90" s="130">
        <v>26486.12</v>
      </c>
      <c r="FW90" s="130"/>
      <c r="FX90" s="130"/>
      <c r="FY90" s="125">
        <v>0</v>
      </c>
      <c r="FZ90" s="130"/>
      <c r="GA90" s="130"/>
      <c r="GB90" s="130">
        <v>0</v>
      </c>
      <c r="GC90" s="130"/>
      <c r="GD90" s="130"/>
      <c r="GE90" s="130">
        <v>0</v>
      </c>
      <c r="GF90" s="130"/>
      <c r="GG90" s="130"/>
      <c r="GH90" s="130">
        <v>34020</v>
      </c>
      <c r="GI90" s="130"/>
      <c r="GJ90" s="130"/>
      <c r="GK90" s="130"/>
      <c r="GL90" s="130"/>
      <c r="GM90" s="130"/>
      <c r="GN90" s="130"/>
      <c r="GO90" s="130"/>
      <c r="GP90" s="130"/>
      <c r="GQ90" s="130"/>
      <c r="GR90" s="130"/>
      <c r="GS90" s="130"/>
      <c r="GT90" s="130"/>
      <c r="GU90" s="10">
        <f t="shared" si="26"/>
        <v>0</v>
      </c>
      <c r="GV90" s="10">
        <f t="shared" si="27"/>
        <v>0</v>
      </c>
      <c r="GW90" s="10">
        <f t="shared" si="28"/>
        <v>0</v>
      </c>
      <c r="GX90" s="10">
        <f t="shared" si="29"/>
        <v>0</v>
      </c>
      <c r="GY90" s="10">
        <f t="shared" si="30"/>
        <v>0</v>
      </c>
      <c r="GZ90" s="10">
        <f t="shared" si="31"/>
        <v>0</v>
      </c>
      <c r="HA90" s="10">
        <f t="shared" si="32"/>
        <v>0</v>
      </c>
      <c r="HB90" s="10">
        <f t="shared" si="33"/>
        <v>0</v>
      </c>
      <c r="HC90" s="10">
        <f t="shared" si="34"/>
        <v>328548.67</v>
      </c>
      <c r="HD90" s="54">
        <f t="shared" si="35"/>
        <v>0</v>
      </c>
      <c r="HE90" s="54">
        <v>12323416.119999995</v>
      </c>
      <c r="HF90" s="54">
        <v>116557.01</v>
      </c>
      <c r="HG90" s="55"/>
      <c r="HH90" s="55"/>
      <c r="HI90" s="21"/>
    </row>
    <row r="91" spans="1:217" hidden="1">
      <c r="A91" s="15">
        <v>1</v>
      </c>
      <c r="B91" s="16">
        <v>89</v>
      </c>
      <c r="C91" s="11">
        <v>35</v>
      </c>
      <c r="D91" s="12" t="s">
        <v>126</v>
      </c>
      <c r="E91" s="48"/>
      <c r="F91" s="9">
        <f t="shared" si="36"/>
        <v>0</v>
      </c>
      <c r="G91" s="95"/>
      <c r="H91" s="95"/>
      <c r="I91" s="95"/>
      <c r="J91" s="18"/>
      <c r="K91" s="18" t="s">
        <v>2115</v>
      </c>
      <c r="L91" s="9">
        <f t="shared" si="20"/>
        <v>0</v>
      </c>
      <c r="M91" s="9">
        <f t="shared" si="21"/>
        <v>0</v>
      </c>
      <c r="N91" s="18"/>
      <c r="O91" s="18">
        <v>0</v>
      </c>
      <c r="P91" s="18">
        <f t="shared" si="23"/>
        <v>0</v>
      </c>
      <c r="Q91" s="18">
        <f t="shared" si="19"/>
        <v>0</v>
      </c>
      <c r="R91" s="18">
        <v>0</v>
      </c>
      <c r="S91" s="18"/>
      <c r="T91" s="18">
        <f t="shared" si="24"/>
        <v>0</v>
      </c>
      <c r="U91" s="18">
        <f t="shared" si="25"/>
        <v>0</v>
      </c>
      <c r="V91" s="18">
        <f t="shared" si="22"/>
        <v>0</v>
      </c>
      <c r="W91" s="130"/>
      <c r="X91" s="130"/>
      <c r="Y91" s="130">
        <v>0</v>
      </c>
      <c r="Z91" s="130"/>
      <c r="AA91" s="130"/>
      <c r="AB91" s="130">
        <v>0</v>
      </c>
      <c r="AC91" s="130"/>
      <c r="AD91" s="130"/>
      <c r="AE91" s="130">
        <v>0</v>
      </c>
      <c r="AF91" s="130"/>
      <c r="AG91" s="130"/>
      <c r="AH91" s="130">
        <v>0</v>
      </c>
      <c r="AI91" s="130"/>
      <c r="AJ91" s="130"/>
      <c r="AK91" s="130">
        <v>0</v>
      </c>
      <c r="AL91" s="130"/>
      <c r="AM91" s="130"/>
      <c r="AN91" s="130">
        <v>0</v>
      </c>
      <c r="AO91" s="130"/>
      <c r="AP91" s="130"/>
      <c r="AQ91" s="130">
        <v>0</v>
      </c>
      <c r="AR91" s="130"/>
      <c r="AS91" s="130"/>
      <c r="AT91" s="130">
        <v>0</v>
      </c>
      <c r="AU91" s="17"/>
      <c r="AV91" s="17"/>
      <c r="AW91" s="130"/>
      <c r="AX91" s="126"/>
      <c r="AY91" s="17"/>
      <c r="AZ91" s="130"/>
      <c r="BA91" s="126"/>
      <c r="BB91" s="131"/>
      <c r="BC91" s="131"/>
      <c r="BD91" s="128"/>
      <c r="BE91" s="132"/>
      <c r="BF91" s="131"/>
      <c r="BG91" s="132">
        <v>0</v>
      </c>
      <c r="BH91" s="132"/>
      <c r="BI91" s="132">
        <v>0</v>
      </c>
      <c r="BJ91" s="132">
        <v>0</v>
      </c>
      <c r="BK91" s="132"/>
      <c r="BL91" s="132">
        <v>0</v>
      </c>
      <c r="BM91" s="131">
        <v>0</v>
      </c>
      <c r="BN91" s="131"/>
      <c r="BO91" s="131"/>
      <c r="BP91" s="131">
        <v>0</v>
      </c>
      <c r="BQ91" s="131"/>
      <c r="BR91" s="131">
        <v>0</v>
      </c>
      <c r="BS91" s="131">
        <v>0</v>
      </c>
      <c r="BT91" s="131"/>
      <c r="BU91" s="131">
        <v>0</v>
      </c>
      <c r="BV91" s="131">
        <v>0</v>
      </c>
      <c r="BW91" s="131"/>
      <c r="BX91" s="131">
        <v>0</v>
      </c>
      <c r="BY91" s="131">
        <v>0</v>
      </c>
      <c r="BZ91" s="131"/>
      <c r="CA91" s="131">
        <v>0</v>
      </c>
      <c r="CB91" s="131">
        <v>0</v>
      </c>
      <c r="CC91" s="131"/>
      <c r="CD91" s="131">
        <v>0</v>
      </c>
      <c r="CE91" s="131">
        <v>0</v>
      </c>
      <c r="CF91" s="131"/>
      <c r="CG91" s="131"/>
      <c r="CH91" s="131">
        <v>0</v>
      </c>
      <c r="CI91" s="131"/>
      <c r="CJ91" s="131"/>
      <c r="CK91" s="131">
        <v>0</v>
      </c>
      <c r="CL91" s="131"/>
      <c r="CM91" s="131"/>
      <c r="CN91" s="131">
        <v>0</v>
      </c>
      <c r="CO91" s="132"/>
      <c r="CP91" s="132"/>
      <c r="CQ91" s="132">
        <v>0</v>
      </c>
      <c r="CR91" s="132"/>
      <c r="CS91" s="132">
        <v>0</v>
      </c>
      <c r="CT91" s="132">
        <v>0</v>
      </c>
      <c r="CU91" s="131"/>
      <c r="CV91" s="127">
        <v>0</v>
      </c>
      <c r="CW91" s="131">
        <v>0</v>
      </c>
      <c r="CX91" s="131"/>
      <c r="CY91" s="131">
        <v>0</v>
      </c>
      <c r="CZ91" s="131">
        <v>0</v>
      </c>
      <c r="DA91" s="131"/>
      <c r="DB91" s="131">
        <v>0</v>
      </c>
      <c r="DC91" s="131">
        <v>0</v>
      </c>
      <c r="DD91" s="131"/>
      <c r="DE91" s="131">
        <v>0</v>
      </c>
      <c r="DF91" s="131">
        <v>0</v>
      </c>
      <c r="DG91" s="131"/>
      <c r="DH91" s="131">
        <v>0</v>
      </c>
      <c r="DI91" s="131">
        <v>0</v>
      </c>
      <c r="DJ91" s="131"/>
      <c r="DK91" s="131">
        <v>0</v>
      </c>
      <c r="DL91" s="131">
        <v>0</v>
      </c>
      <c r="DM91" s="131"/>
      <c r="DN91" s="131">
        <v>0</v>
      </c>
      <c r="DO91" s="131">
        <v>0</v>
      </c>
      <c r="DP91" s="131"/>
      <c r="DQ91" s="131"/>
      <c r="DR91" s="131">
        <v>0</v>
      </c>
      <c r="DS91" s="131"/>
      <c r="DT91" s="131"/>
      <c r="DU91" s="131">
        <v>0</v>
      </c>
      <c r="DV91" s="131"/>
      <c r="DW91" s="131"/>
      <c r="DX91" s="131">
        <v>0</v>
      </c>
      <c r="DY91" s="132"/>
      <c r="DZ91" s="132"/>
      <c r="EA91" s="131"/>
      <c r="EB91" s="131"/>
      <c r="EC91" s="130">
        <v>0</v>
      </c>
      <c r="ED91" s="130"/>
      <c r="EE91" s="130"/>
      <c r="EF91" s="130">
        <v>0</v>
      </c>
      <c r="EG91" s="130"/>
      <c r="EH91" s="130"/>
      <c r="EI91" s="130">
        <v>0</v>
      </c>
      <c r="EJ91" s="130"/>
      <c r="EK91" s="130"/>
      <c r="EL91" s="130">
        <v>0</v>
      </c>
      <c r="EM91" s="130"/>
      <c r="EN91" s="130"/>
      <c r="EO91" s="130">
        <v>0</v>
      </c>
      <c r="EP91" s="130"/>
      <c r="EQ91" s="130"/>
      <c r="ER91" s="130">
        <v>0</v>
      </c>
      <c r="ES91" s="130"/>
      <c r="ET91" s="130"/>
      <c r="EU91" s="130">
        <v>0</v>
      </c>
      <c r="EV91" s="130"/>
      <c r="EW91" s="130"/>
      <c r="EX91" s="130">
        <v>0</v>
      </c>
      <c r="EY91" s="130"/>
      <c r="EZ91" s="130"/>
      <c r="FA91" s="130"/>
      <c r="FB91" s="130"/>
      <c r="FC91" s="130"/>
      <c r="FD91" s="130"/>
      <c r="FE91" s="130"/>
      <c r="FF91" s="130"/>
      <c r="FG91" s="130"/>
      <c r="FH91" s="130"/>
      <c r="FI91" s="130"/>
      <c r="FJ91" s="130"/>
      <c r="FK91" s="130"/>
      <c r="FL91" s="130"/>
      <c r="FM91" s="130">
        <v>0</v>
      </c>
      <c r="FN91" s="130"/>
      <c r="FO91" s="130"/>
      <c r="FP91" s="130">
        <v>0</v>
      </c>
      <c r="FQ91" s="130"/>
      <c r="FR91" s="130"/>
      <c r="FS91" s="130">
        <v>0</v>
      </c>
      <c r="FT91" s="130"/>
      <c r="FU91" s="130"/>
      <c r="FV91" s="130">
        <v>0</v>
      </c>
      <c r="FW91" s="130"/>
      <c r="FX91" s="130"/>
      <c r="FY91" s="125">
        <v>0</v>
      </c>
      <c r="FZ91" s="130"/>
      <c r="GA91" s="130"/>
      <c r="GB91" s="130">
        <v>0</v>
      </c>
      <c r="GC91" s="130"/>
      <c r="GD91" s="130"/>
      <c r="GE91" s="130">
        <v>0</v>
      </c>
      <c r="GF91" s="130"/>
      <c r="GG91" s="130"/>
      <c r="GH91" s="130">
        <v>0</v>
      </c>
      <c r="GI91" s="130"/>
      <c r="GJ91" s="130"/>
      <c r="GK91" s="130"/>
      <c r="GL91" s="130"/>
      <c r="GM91" s="130"/>
      <c r="GN91" s="130"/>
      <c r="GO91" s="130"/>
      <c r="GP91" s="130"/>
      <c r="GQ91" s="130"/>
      <c r="GR91" s="130"/>
      <c r="GS91" s="130"/>
      <c r="GT91" s="130"/>
      <c r="GU91" s="10">
        <f t="shared" si="26"/>
        <v>0</v>
      </c>
      <c r="GV91" s="10">
        <f t="shared" si="27"/>
        <v>0</v>
      </c>
      <c r="GW91" s="10">
        <f t="shared" si="28"/>
        <v>0</v>
      </c>
      <c r="GX91" s="10">
        <f t="shared" si="29"/>
        <v>0</v>
      </c>
      <c r="GY91" s="10">
        <f t="shared" si="30"/>
        <v>0</v>
      </c>
      <c r="GZ91" s="10">
        <f t="shared" si="31"/>
        <v>0</v>
      </c>
      <c r="HA91" s="10">
        <f t="shared" si="32"/>
        <v>0</v>
      </c>
      <c r="HB91" s="10">
        <f t="shared" si="33"/>
        <v>0</v>
      </c>
      <c r="HC91" s="10">
        <f t="shared" si="34"/>
        <v>0</v>
      </c>
      <c r="HD91" s="54">
        <f t="shared" si="35"/>
        <v>0</v>
      </c>
      <c r="HE91" s="54">
        <v>40537516.280000009</v>
      </c>
      <c r="HF91" s="54">
        <v>141475.56</v>
      </c>
      <c r="HG91" s="55"/>
      <c r="HH91" s="55"/>
      <c r="HI91" s="21"/>
    </row>
    <row r="92" spans="1:217" hidden="1">
      <c r="A92" s="15">
        <v>2</v>
      </c>
      <c r="B92" s="16">
        <v>90</v>
      </c>
      <c r="C92" s="11">
        <v>97</v>
      </c>
      <c r="D92" s="12" t="s">
        <v>284</v>
      </c>
      <c r="E92" s="48"/>
      <c r="F92" s="9">
        <f t="shared" si="36"/>
        <v>0</v>
      </c>
      <c r="G92" s="95"/>
      <c r="H92" s="95"/>
      <c r="I92" s="95"/>
      <c r="J92" s="18"/>
      <c r="K92" s="18" t="s">
        <v>2115</v>
      </c>
      <c r="L92" s="9">
        <f t="shared" si="20"/>
        <v>0</v>
      </c>
      <c r="M92" s="9">
        <f t="shared" si="21"/>
        <v>0</v>
      </c>
      <c r="N92" s="18"/>
      <c r="O92" s="18">
        <v>0</v>
      </c>
      <c r="P92" s="18">
        <f t="shared" si="23"/>
        <v>0</v>
      </c>
      <c r="Q92" s="18">
        <f t="shared" si="19"/>
        <v>0</v>
      </c>
      <c r="R92" s="18">
        <v>0</v>
      </c>
      <c r="S92" s="18"/>
      <c r="T92" s="18">
        <f t="shared" si="24"/>
        <v>0</v>
      </c>
      <c r="U92" s="18">
        <f t="shared" si="25"/>
        <v>0</v>
      </c>
      <c r="V92" s="18">
        <f t="shared" si="22"/>
        <v>0</v>
      </c>
      <c r="W92" s="130"/>
      <c r="X92" s="130"/>
      <c r="Y92" s="130">
        <v>0</v>
      </c>
      <c r="Z92" s="130"/>
      <c r="AA92" s="130"/>
      <c r="AB92" s="130">
        <v>0</v>
      </c>
      <c r="AC92" s="130"/>
      <c r="AD92" s="130"/>
      <c r="AE92" s="130">
        <v>0</v>
      </c>
      <c r="AF92" s="130"/>
      <c r="AG92" s="130"/>
      <c r="AH92" s="130">
        <v>0</v>
      </c>
      <c r="AI92" s="130"/>
      <c r="AJ92" s="130"/>
      <c r="AK92" s="130">
        <v>0</v>
      </c>
      <c r="AL92" s="130"/>
      <c r="AM92" s="130"/>
      <c r="AN92" s="130">
        <v>0</v>
      </c>
      <c r="AO92" s="130"/>
      <c r="AP92" s="130"/>
      <c r="AQ92" s="130">
        <v>0</v>
      </c>
      <c r="AR92" s="130"/>
      <c r="AS92" s="130"/>
      <c r="AT92" s="130">
        <v>0</v>
      </c>
      <c r="AU92" s="17"/>
      <c r="AV92" s="17"/>
      <c r="AW92" s="130"/>
      <c r="AX92" s="126"/>
      <c r="AY92" s="17"/>
      <c r="AZ92" s="130"/>
      <c r="BA92" s="126"/>
      <c r="BB92" s="131"/>
      <c r="BC92" s="131"/>
      <c r="BD92" s="128"/>
      <c r="BE92" s="132"/>
      <c r="BF92" s="131"/>
      <c r="BG92" s="132">
        <v>0</v>
      </c>
      <c r="BH92" s="132"/>
      <c r="BI92" s="132">
        <v>0</v>
      </c>
      <c r="BJ92" s="132">
        <v>0</v>
      </c>
      <c r="BK92" s="132"/>
      <c r="BL92" s="132">
        <v>0</v>
      </c>
      <c r="BM92" s="131">
        <v>0</v>
      </c>
      <c r="BN92" s="131"/>
      <c r="BO92" s="131"/>
      <c r="BP92" s="131">
        <v>0</v>
      </c>
      <c r="BQ92" s="131"/>
      <c r="BR92" s="131">
        <v>0</v>
      </c>
      <c r="BS92" s="131">
        <v>0</v>
      </c>
      <c r="BT92" s="131"/>
      <c r="BU92" s="131">
        <v>0</v>
      </c>
      <c r="BV92" s="131">
        <v>0</v>
      </c>
      <c r="BW92" s="131"/>
      <c r="BX92" s="131">
        <v>0</v>
      </c>
      <c r="BY92" s="131">
        <v>0</v>
      </c>
      <c r="BZ92" s="131"/>
      <c r="CA92" s="131">
        <v>0</v>
      </c>
      <c r="CB92" s="131">
        <v>0</v>
      </c>
      <c r="CC92" s="131"/>
      <c r="CD92" s="131">
        <v>0</v>
      </c>
      <c r="CE92" s="131">
        <v>0</v>
      </c>
      <c r="CF92" s="131"/>
      <c r="CG92" s="131"/>
      <c r="CH92" s="131">
        <v>0</v>
      </c>
      <c r="CI92" s="131"/>
      <c r="CJ92" s="131"/>
      <c r="CK92" s="131">
        <v>0</v>
      </c>
      <c r="CL92" s="131"/>
      <c r="CM92" s="131"/>
      <c r="CN92" s="131">
        <v>0</v>
      </c>
      <c r="CO92" s="132"/>
      <c r="CP92" s="132"/>
      <c r="CQ92" s="132">
        <v>0</v>
      </c>
      <c r="CR92" s="132"/>
      <c r="CS92" s="132">
        <v>0</v>
      </c>
      <c r="CT92" s="132">
        <v>0</v>
      </c>
      <c r="CU92" s="131"/>
      <c r="CV92" s="127">
        <v>0</v>
      </c>
      <c r="CW92" s="131">
        <v>0</v>
      </c>
      <c r="CX92" s="131"/>
      <c r="CY92" s="131">
        <v>0</v>
      </c>
      <c r="CZ92" s="131">
        <v>0</v>
      </c>
      <c r="DA92" s="131"/>
      <c r="DB92" s="131">
        <v>0</v>
      </c>
      <c r="DC92" s="131">
        <v>0</v>
      </c>
      <c r="DD92" s="131"/>
      <c r="DE92" s="131">
        <v>0</v>
      </c>
      <c r="DF92" s="131">
        <v>0</v>
      </c>
      <c r="DG92" s="131"/>
      <c r="DH92" s="131">
        <v>0</v>
      </c>
      <c r="DI92" s="131">
        <v>0</v>
      </c>
      <c r="DJ92" s="131"/>
      <c r="DK92" s="131">
        <v>0</v>
      </c>
      <c r="DL92" s="131">
        <v>0</v>
      </c>
      <c r="DM92" s="131"/>
      <c r="DN92" s="131">
        <v>0</v>
      </c>
      <c r="DO92" s="131">
        <v>0</v>
      </c>
      <c r="DP92" s="131"/>
      <c r="DQ92" s="131"/>
      <c r="DR92" s="131">
        <v>0</v>
      </c>
      <c r="DS92" s="131"/>
      <c r="DT92" s="131"/>
      <c r="DU92" s="131">
        <v>0</v>
      </c>
      <c r="DV92" s="131"/>
      <c r="DW92" s="131"/>
      <c r="DX92" s="131">
        <v>0</v>
      </c>
      <c r="DY92" s="132"/>
      <c r="DZ92" s="132"/>
      <c r="EA92" s="131"/>
      <c r="EB92" s="131"/>
      <c r="EC92" s="130">
        <v>0</v>
      </c>
      <c r="ED92" s="130"/>
      <c r="EE92" s="130"/>
      <c r="EF92" s="130">
        <v>0</v>
      </c>
      <c r="EG92" s="130"/>
      <c r="EH92" s="130"/>
      <c r="EI92" s="130">
        <v>0</v>
      </c>
      <c r="EJ92" s="130"/>
      <c r="EK92" s="130"/>
      <c r="EL92" s="130">
        <v>0</v>
      </c>
      <c r="EM92" s="130"/>
      <c r="EN92" s="130"/>
      <c r="EO92" s="130">
        <v>0</v>
      </c>
      <c r="EP92" s="130"/>
      <c r="EQ92" s="130"/>
      <c r="ER92" s="130">
        <v>0</v>
      </c>
      <c r="ES92" s="130"/>
      <c r="ET92" s="130"/>
      <c r="EU92" s="130">
        <v>0</v>
      </c>
      <c r="EV92" s="130"/>
      <c r="EW92" s="130"/>
      <c r="EX92" s="130">
        <v>0</v>
      </c>
      <c r="EY92" s="130"/>
      <c r="EZ92" s="130"/>
      <c r="FA92" s="130"/>
      <c r="FB92" s="130"/>
      <c r="FC92" s="130"/>
      <c r="FD92" s="130"/>
      <c r="FE92" s="130"/>
      <c r="FF92" s="130"/>
      <c r="FG92" s="130"/>
      <c r="FH92" s="130"/>
      <c r="FI92" s="130"/>
      <c r="FJ92" s="130"/>
      <c r="FK92" s="130"/>
      <c r="FL92" s="130"/>
      <c r="FM92" s="130">
        <v>0</v>
      </c>
      <c r="FN92" s="130"/>
      <c r="FO92" s="130"/>
      <c r="FP92" s="130">
        <v>0</v>
      </c>
      <c r="FQ92" s="130"/>
      <c r="FR92" s="130"/>
      <c r="FS92" s="130">
        <v>0</v>
      </c>
      <c r="FT92" s="130"/>
      <c r="FU92" s="130"/>
      <c r="FV92" s="130">
        <v>0</v>
      </c>
      <c r="FW92" s="130"/>
      <c r="FX92" s="130"/>
      <c r="FY92" s="125">
        <v>0</v>
      </c>
      <c r="FZ92" s="130"/>
      <c r="GA92" s="130"/>
      <c r="GB92" s="130">
        <v>0</v>
      </c>
      <c r="GC92" s="130"/>
      <c r="GD92" s="130"/>
      <c r="GE92" s="130">
        <v>0</v>
      </c>
      <c r="GF92" s="130"/>
      <c r="GG92" s="130"/>
      <c r="GH92" s="130">
        <v>0</v>
      </c>
      <c r="GI92" s="130"/>
      <c r="GJ92" s="130"/>
      <c r="GK92" s="130"/>
      <c r="GL92" s="130"/>
      <c r="GM92" s="130"/>
      <c r="GN92" s="130"/>
      <c r="GO92" s="130"/>
      <c r="GP92" s="130"/>
      <c r="GQ92" s="130"/>
      <c r="GR92" s="130"/>
      <c r="GS92" s="130"/>
      <c r="GT92" s="130"/>
      <c r="GU92" s="10">
        <f t="shared" si="26"/>
        <v>0</v>
      </c>
      <c r="GV92" s="10">
        <f t="shared" si="27"/>
        <v>0</v>
      </c>
      <c r="GW92" s="10">
        <f t="shared" si="28"/>
        <v>0</v>
      </c>
      <c r="GX92" s="10">
        <f t="shared" si="29"/>
        <v>0</v>
      </c>
      <c r="GY92" s="10">
        <f t="shared" si="30"/>
        <v>0</v>
      </c>
      <c r="GZ92" s="10">
        <f t="shared" si="31"/>
        <v>0</v>
      </c>
      <c r="HA92" s="10">
        <f t="shared" si="32"/>
        <v>0</v>
      </c>
      <c r="HB92" s="10">
        <f t="shared" si="33"/>
        <v>0</v>
      </c>
      <c r="HC92" s="10">
        <f t="shared" si="34"/>
        <v>0</v>
      </c>
      <c r="HD92" s="54">
        <f t="shared" si="35"/>
        <v>0</v>
      </c>
      <c r="HE92" s="54">
        <v>3283.1</v>
      </c>
      <c r="HF92" s="54">
        <v>0</v>
      </c>
      <c r="HG92" s="55"/>
      <c r="HH92" s="55"/>
      <c r="HI92" s="21"/>
    </row>
    <row r="93" spans="1:217" hidden="1">
      <c r="A93" s="15">
        <v>2</v>
      </c>
      <c r="B93" s="16">
        <v>91</v>
      </c>
      <c r="C93" s="11"/>
      <c r="D93" s="12" t="s">
        <v>2006</v>
      </c>
      <c r="E93" s="48"/>
      <c r="F93" s="9">
        <f t="shared" si="36"/>
        <v>0</v>
      </c>
      <c r="G93" s="95"/>
      <c r="H93" s="95"/>
      <c r="I93" s="95"/>
      <c r="J93" s="18"/>
      <c r="K93" s="18" t="s">
        <v>2115</v>
      </c>
      <c r="L93" s="9">
        <f t="shared" si="20"/>
        <v>0</v>
      </c>
      <c r="M93" s="9">
        <f t="shared" si="21"/>
        <v>0</v>
      </c>
      <c r="N93" s="18"/>
      <c r="O93" s="18">
        <v>0</v>
      </c>
      <c r="P93" s="18">
        <f t="shared" si="23"/>
        <v>0</v>
      </c>
      <c r="Q93" s="18">
        <f t="shared" si="19"/>
        <v>0</v>
      </c>
      <c r="R93" s="18">
        <v>0</v>
      </c>
      <c r="S93" s="18"/>
      <c r="T93" s="18">
        <f t="shared" si="24"/>
        <v>0</v>
      </c>
      <c r="U93" s="18">
        <f t="shared" si="25"/>
        <v>0</v>
      </c>
      <c r="V93" s="18">
        <f t="shared" si="22"/>
        <v>0</v>
      </c>
      <c r="W93" s="130"/>
      <c r="X93" s="130"/>
      <c r="Y93" s="130">
        <v>0</v>
      </c>
      <c r="Z93" s="130"/>
      <c r="AA93" s="130"/>
      <c r="AB93" s="130">
        <v>0</v>
      </c>
      <c r="AC93" s="130"/>
      <c r="AD93" s="130"/>
      <c r="AE93" s="130">
        <v>0</v>
      </c>
      <c r="AF93" s="130"/>
      <c r="AG93" s="130"/>
      <c r="AH93" s="130">
        <v>0</v>
      </c>
      <c r="AI93" s="130"/>
      <c r="AJ93" s="130"/>
      <c r="AK93" s="130">
        <v>0</v>
      </c>
      <c r="AL93" s="130"/>
      <c r="AM93" s="130"/>
      <c r="AN93" s="130">
        <v>0</v>
      </c>
      <c r="AO93" s="130"/>
      <c r="AP93" s="130"/>
      <c r="AQ93" s="130">
        <v>0</v>
      </c>
      <c r="AR93" s="130"/>
      <c r="AS93" s="130"/>
      <c r="AT93" s="130">
        <v>0</v>
      </c>
      <c r="AU93" s="17"/>
      <c r="AV93" s="17"/>
      <c r="AW93" s="130"/>
      <c r="AX93" s="126"/>
      <c r="AY93" s="17"/>
      <c r="AZ93" s="130"/>
      <c r="BA93" s="126"/>
      <c r="BB93" s="131"/>
      <c r="BC93" s="131"/>
      <c r="BD93" s="128"/>
      <c r="BE93" s="132"/>
      <c r="BF93" s="131"/>
      <c r="BG93" s="132">
        <v>0</v>
      </c>
      <c r="BH93" s="132"/>
      <c r="BI93" s="132">
        <v>0</v>
      </c>
      <c r="BJ93" s="132">
        <v>0</v>
      </c>
      <c r="BK93" s="132"/>
      <c r="BL93" s="132">
        <v>0</v>
      </c>
      <c r="BM93" s="131">
        <v>0</v>
      </c>
      <c r="BN93" s="131"/>
      <c r="BO93" s="131"/>
      <c r="BP93" s="131">
        <v>0</v>
      </c>
      <c r="BQ93" s="131"/>
      <c r="BR93" s="131">
        <v>0</v>
      </c>
      <c r="BS93" s="131">
        <v>0</v>
      </c>
      <c r="BT93" s="131"/>
      <c r="BU93" s="131">
        <v>0</v>
      </c>
      <c r="BV93" s="131">
        <v>0</v>
      </c>
      <c r="BW93" s="131"/>
      <c r="BX93" s="131">
        <v>0</v>
      </c>
      <c r="BY93" s="131">
        <v>0</v>
      </c>
      <c r="BZ93" s="131"/>
      <c r="CA93" s="131">
        <v>0</v>
      </c>
      <c r="CB93" s="131">
        <v>0</v>
      </c>
      <c r="CC93" s="131"/>
      <c r="CD93" s="131">
        <v>0</v>
      </c>
      <c r="CE93" s="131">
        <v>0</v>
      </c>
      <c r="CF93" s="131"/>
      <c r="CG93" s="131"/>
      <c r="CH93" s="131">
        <v>0</v>
      </c>
      <c r="CI93" s="131"/>
      <c r="CJ93" s="131"/>
      <c r="CK93" s="131">
        <v>0</v>
      </c>
      <c r="CL93" s="131"/>
      <c r="CM93" s="131"/>
      <c r="CN93" s="131">
        <v>0</v>
      </c>
      <c r="CO93" s="132"/>
      <c r="CP93" s="132"/>
      <c r="CQ93" s="132">
        <v>0</v>
      </c>
      <c r="CR93" s="132"/>
      <c r="CS93" s="132">
        <v>0</v>
      </c>
      <c r="CT93" s="132">
        <v>0</v>
      </c>
      <c r="CU93" s="131"/>
      <c r="CV93" s="127">
        <v>0</v>
      </c>
      <c r="CW93" s="131">
        <v>0</v>
      </c>
      <c r="CX93" s="131"/>
      <c r="CY93" s="131">
        <v>0</v>
      </c>
      <c r="CZ93" s="131">
        <v>0</v>
      </c>
      <c r="DA93" s="131"/>
      <c r="DB93" s="131">
        <v>0</v>
      </c>
      <c r="DC93" s="131">
        <v>0</v>
      </c>
      <c r="DD93" s="131"/>
      <c r="DE93" s="131">
        <v>0</v>
      </c>
      <c r="DF93" s="131">
        <v>0</v>
      </c>
      <c r="DG93" s="131"/>
      <c r="DH93" s="131">
        <v>0</v>
      </c>
      <c r="DI93" s="131">
        <v>0</v>
      </c>
      <c r="DJ93" s="131"/>
      <c r="DK93" s="131">
        <v>0</v>
      </c>
      <c r="DL93" s="131">
        <v>0</v>
      </c>
      <c r="DM93" s="131"/>
      <c r="DN93" s="131">
        <v>0</v>
      </c>
      <c r="DO93" s="131">
        <v>0</v>
      </c>
      <c r="DP93" s="131"/>
      <c r="DQ93" s="131"/>
      <c r="DR93" s="131">
        <v>0</v>
      </c>
      <c r="DS93" s="131"/>
      <c r="DT93" s="131"/>
      <c r="DU93" s="131">
        <v>0</v>
      </c>
      <c r="DV93" s="131"/>
      <c r="DW93" s="131"/>
      <c r="DX93" s="131">
        <v>0</v>
      </c>
      <c r="DY93" s="132"/>
      <c r="DZ93" s="132"/>
      <c r="EA93" s="131"/>
      <c r="EB93" s="131"/>
      <c r="EC93" s="130">
        <v>0</v>
      </c>
      <c r="ED93" s="130"/>
      <c r="EE93" s="130"/>
      <c r="EF93" s="130">
        <v>0</v>
      </c>
      <c r="EG93" s="130"/>
      <c r="EH93" s="130"/>
      <c r="EI93" s="130">
        <v>0</v>
      </c>
      <c r="EJ93" s="130"/>
      <c r="EK93" s="130"/>
      <c r="EL93" s="130">
        <v>0</v>
      </c>
      <c r="EM93" s="130"/>
      <c r="EN93" s="130"/>
      <c r="EO93" s="130">
        <v>0</v>
      </c>
      <c r="EP93" s="130"/>
      <c r="EQ93" s="130"/>
      <c r="ER93" s="130">
        <v>0</v>
      </c>
      <c r="ES93" s="130"/>
      <c r="ET93" s="130"/>
      <c r="EU93" s="130">
        <v>0</v>
      </c>
      <c r="EV93" s="130"/>
      <c r="EW93" s="130"/>
      <c r="EX93" s="130">
        <v>0</v>
      </c>
      <c r="EY93" s="130"/>
      <c r="EZ93" s="130"/>
      <c r="FA93" s="130"/>
      <c r="FB93" s="130"/>
      <c r="FC93" s="130"/>
      <c r="FD93" s="130"/>
      <c r="FE93" s="130"/>
      <c r="FF93" s="130"/>
      <c r="FG93" s="130"/>
      <c r="FH93" s="130"/>
      <c r="FI93" s="130"/>
      <c r="FJ93" s="130"/>
      <c r="FK93" s="130"/>
      <c r="FL93" s="130"/>
      <c r="FM93" s="130">
        <v>0</v>
      </c>
      <c r="FN93" s="130"/>
      <c r="FO93" s="130"/>
      <c r="FP93" s="130">
        <v>0</v>
      </c>
      <c r="FQ93" s="130"/>
      <c r="FR93" s="130"/>
      <c r="FS93" s="130">
        <v>0</v>
      </c>
      <c r="FT93" s="130"/>
      <c r="FU93" s="130"/>
      <c r="FV93" s="130">
        <v>0</v>
      </c>
      <c r="FW93" s="130"/>
      <c r="FX93" s="130"/>
      <c r="FY93" s="125">
        <v>0</v>
      </c>
      <c r="FZ93" s="130"/>
      <c r="GA93" s="130"/>
      <c r="GB93" s="130">
        <v>0</v>
      </c>
      <c r="GC93" s="130"/>
      <c r="GD93" s="130"/>
      <c r="GE93" s="130">
        <v>0</v>
      </c>
      <c r="GF93" s="130"/>
      <c r="GG93" s="130"/>
      <c r="GH93" s="130">
        <v>0</v>
      </c>
      <c r="GI93" s="130"/>
      <c r="GJ93" s="130"/>
      <c r="GK93" s="130"/>
      <c r="GL93" s="130"/>
      <c r="GM93" s="130"/>
      <c r="GN93" s="130"/>
      <c r="GO93" s="130"/>
      <c r="GP93" s="130"/>
      <c r="GQ93" s="130"/>
      <c r="GR93" s="130"/>
      <c r="GS93" s="130"/>
      <c r="GT93" s="130"/>
      <c r="GU93" s="10">
        <f t="shared" si="26"/>
        <v>0</v>
      </c>
      <c r="GV93" s="10">
        <f t="shared" si="27"/>
        <v>0</v>
      </c>
      <c r="GW93" s="10">
        <f t="shared" si="28"/>
        <v>0</v>
      </c>
      <c r="GX93" s="10">
        <f t="shared" si="29"/>
        <v>0</v>
      </c>
      <c r="GY93" s="10">
        <f t="shared" si="30"/>
        <v>0</v>
      </c>
      <c r="GZ93" s="10">
        <f t="shared" si="31"/>
        <v>0</v>
      </c>
      <c r="HA93" s="10">
        <f t="shared" si="32"/>
        <v>0</v>
      </c>
      <c r="HB93" s="10">
        <f t="shared" si="33"/>
        <v>0</v>
      </c>
      <c r="HC93" s="10">
        <f t="shared" si="34"/>
        <v>0</v>
      </c>
      <c r="HD93" s="54">
        <f t="shared" si="35"/>
        <v>0</v>
      </c>
      <c r="HE93" s="54">
        <v>2464523.9099999997</v>
      </c>
      <c r="HF93" s="54">
        <v>0</v>
      </c>
      <c r="HG93" s="55"/>
      <c r="HH93" s="55"/>
      <c r="HI93" s="21"/>
    </row>
    <row r="94" spans="1:217" hidden="1">
      <c r="A94" s="15">
        <v>2</v>
      </c>
      <c r="B94" s="16">
        <v>92</v>
      </c>
      <c r="C94" s="11"/>
      <c r="D94" s="12" t="s">
        <v>283</v>
      </c>
      <c r="E94" s="48"/>
      <c r="F94" s="9">
        <f t="shared" si="36"/>
        <v>0</v>
      </c>
      <c r="G94" s="95"/>
      <c r="H94" s="95"/>
      <c r="I94" s="95"/>
      <c r="J94" s="18"/>
      <c r="K94" s="18" t="s">
        <v>2115</v>
      </c>
      <c r="L94" s="9">
        <f t="shared" si="20"/>
        <v>0</v>
      </c>
      <c r="M94" s="9">
        <f t="shared" si="21"/>
        <v>0</v>
      </c>
      <c r="N94" s="18"/>
      <c r="O94" s="18">
        <v>0</v>
      </c>
      <c r="P94" s="18">
        <f t="shared" si="23"/>
        <v>0</v>
      </c>
      <c r="Q94" s="18">
        <f t="shared" si="19"/>
        <v>0</v>
      </c>
      <c r="R94" s="18">
        <v>0</v>
      </c>
      <c r="S94" s="18"/>
      <c r="T94" s="18">
        <f t="shared" si="24"/>
        <v>0</v>
      </c>
      <c r="U94" s="18">
        <f t="shared" si="25"/>
        <v>0</v>
      </c>
      <c r="V94" s="18">
        <f t="shared" si="22"/>
        <v>0</v>
      </c>
      <c r="W94" s="130"/>
      <c r="X94" s="130"/>
      <c r="Y94" s="130">
        <v>0</v>
      </c>
      <c r="Z94" s="130"/>
      <c r="AA94" s="130"/>
      <c r="AB94" s="130">
        <v>0</v>
      </c>
      <c r="AC94" s="130"/>
      <c r="AD94" s="130"/>
      <c r="AE94" s="130">
        <v>0</v>
      </c>
      <c r="AF94" s="130"/>
      <c r="AG94" s="130"/>
      <c r="AH94" s="130">
        <v>0</v>
      </c>
      <c r="AI94" s="130"/>
      <c r="AJ94" s="130"/>
      <c r="AK94" s="130">
        <v>0</v>
      </c>
      <c r="AL94" s="130"/>
      <c r="AM94" s="130"/>
      <c r="AN94" s="130">
        <v>0</v>
      </c>
      <c r="AO94" s="130"/>
      <c r="AP94" s="130"/>
      <c r="AQ94" s="130">
        <v>0</v>
      </c>
      <c r="AR94" s="130"/>
      <c r="AS94" s="130"/>
      <c r="AT94" s="130">
        <v>0</v>
      </c>
      <c r="AU94" s="17"/>
      <c r="AV94" s="17"/>
      <c r="AW94" s="130"/>
      <c r="AX94" s="126"/>
      <c r="AY94" s="17"/>
      <c r="AZ94" s="130"/>
      <c r="BA94" s="126"/>
      <c r="BB94" s="131"/>
      <c r="BC94" s="131"/>
      <c r="BD94" s="128"/>
      <c r="BE94" s="132"/>
      <c r="BF94" s="131"/>
      <c r="BG94" s="132">
        <v>0</v>
      </c>
      <c r="BH94" s="132"/>
      <c r="BI94" s="132">
        <v>0</v>
      </c>
      <c r="BJ94" s="132">
        <v>0</v>
      </c>
      <c r="BK94" s="132"/>
      <c r="BL94" s="132">
        <v>0</v>
      </c>
      <c r="BM94" s="131">
        <v>0</v>
      </c>
      <c r="BN94" s="131"/>
      <c r="BO94" s="131"/>
      <c r="BP94" s="131">
        <v>0</v>
      </c>
      <c r="BQ94" s="131"/>
      <c r="BR94" s="131">
        <v>0</v>
      </c>
      <c r="BS94" s="131">
        <v>0</v>
      </c>
      <c r="BT94" s="131"/>
      <c r="BU94" s="131">
        <v>0</v>
      </c>
      <c r="BV94" s="131">
        <v>0</v>
      </c>
      <c r="BW94" s="131"/>
      <c r="BX94" s="131">
        <v>0</v>
      </c>
      <c r="BY94" s="131">
        <v>0</v>
      </c>
      <c r="BZ94" s="131"/>
      <c r="CA94" s="131">
        <v>0</v>
      </c>
      <c r="CB94" s="131">
        <v>0</v>
      </c>
      <c r="CC94" s="131"/>
      <c r="CD94" s="131">
        <v>0</v>
      </c>
      <c r="CE94" s="131">
        <v>0</v>
      </c>
      <c r="CF94" s="131"/>
      <c r="CG94" s="131"/>
      <c r="CH94" s="131">
        <v>0</v>
      </c>
      <c r="CI94" s="131"/>
      <c r="CJ94" s="131"/>
      <c r="CK94" s="131">
        <v>0</v>
      </c>
      <c r="CL94" s="131"/>
      <c r="CM94" s="131"/>
      <c r="CN94" s="131">
        <v>0</v>
      </c>
      <c r="CO94" s="132"/>
      <c r="CP94" s="132"/>
      <c r="CQ94" s="132">
        <v>0</v>
      </c>
      <c r="CR94" s="132"/>
      <c r="CS94" s="132">
        <v>0</v>
      </c>
      <c r="CT94" s="132">
        <v>0</v>
      </c>
      <c r="CU94" s="131"/>
      <c r="CV94" s="127">
        <v>0</v>
      </c>
      <c r="CW94" s="131">
        <v>0</v>
      </c>
      <c r="CX94" s="131"/>
      <c r="CY94" s="131">
        <v>0</v>
      </c>
      <c r="CZ94" s="131">
        <v>0</v>
      </c>
      <c r="DA94" s="131"/>
      <c r="DB94" s="131">
        <v>0</v>
      </c>
      <c r="DC94" s="131">
        <v>0</v>
      </c>
      <c r="DD94" s="131"/>
      <c r="DE94" s="131">
        <v>0</v>
      </c>
      <c r="DF94" s="131">
        <v>0</v>
      </c>
      <c r="DG94" s="131"/>
      <c r="DH94" s="131">
        <v>0</v>
      </c>
      <c r="DI94" s="131">
        <v>0</v>
      </c>
      <c r="DJ94" s="131"/>
      <c r="DK94" s="131">
        <v>0</v>
      </c>
      <c r="DL94" s="131">
        <v>0</v>
      </c>
      <c r="DM94" s="131"/>
      <c r="DN94" s="131">
        <v>0</v>
      </c>
      <c r="DO94" s="131">
        <v>0</v>
      </c>
      <c r="DP94" s="131"/>
      <c r="DQ94" s="131"/>
      <c r="DR94" s="131">
        <v>0</v>
      </c>
      <c r="DS94" s="131"/>
      <c r="DT94" s="131"/>
      <c r="DU94" s="131">
        <v>0</v>
      </c>
      <c r="DV94" s="131"/>
      <c r="DW94" s="131"/>
      <c r="DX94" s="131">
        <v>0</v>
      </c>
      <c r="DY94" s="132"/>
      <c r="DZ94" s="132"/>
      <c r="EA94" s="131"/>
      <c r="EB94" s="131"/>
      <c r="EC94" s="130">
        <v>0</v>
      </c>
      <c r="ED94" s="130"/>
      <c r="EE94" s="130"/>
      <c r="EF94" s="130">
        <v>0</v>
      </c>
      <c r="EG94" s="130"/>
      <c r="EH94" s="130"/>
      <c r="EI94" s="130">
        <v>0</v>
      </c>
      <c r="EJ94" s="130"/>
      <c r="EK94" s="130"/>
      <c r="EL94" s="130">
        <v>0</v>
      </c>
      <c r="EM94" s="130"/>
      <c r="EN94" s="130"/>
      <c r="EO94" s="130">
        <v>0</v>
      </c>
      <c r="EP94" s="130"/>
      <c r="EQ94" s="130"/>
      <c r="ER94" s="130">
        <v>0</v>
      </c>
      <c r="ES94" s="130"/>
      <c r="ET94" s="130"/>
      <c r="EU94" s="130">
        <v>0</v>
      </c>
      <c r="EV94" s="130"/>
      <c r="EW94" s="130"/>
      <c r="EX94" s="130">
        <v>0</v>
      </c>
      <c r="EY94" s="130"/>
      <c r="EZ94" s="130"/>
      <c r="FA94" s="130"/>
      <c r="FB94" s="130"/>
      <c r="FC94" s="130"/>
      <c r="FD94" s="130"/>
      <c r="FE94" s="130"/>
      <c r="FF94" s="130"/>
      <c r="FG94" s="130"/>
      <c r="FH94" s="130"/>
      <c r="FI94" s="130"/>
      <c r="FJ94" s="130"/>
      <c r="FK94" s="130"/>
      <c r="FL94" s="130"/>
      <c r="FM94" s="130">
        <v>0</v>
      </c>
      <c r="FN94" s="130"/>
      <c r="FO94" s="130"/>
      <c r="FP94" s="130">
        <v>0</v>
      </c>
      <c r="FQ94" s="130"/>
      <c r="FR94" s="130"/>
      <c r="FS94" s="130">
        <v>0</v>
      </c>
      <c r="FT94" s="130"/>
      <c r="FU94" s="130"/>
      <c r="FV94" s="130">
        <v>0</v>
      </c>
      <c r="FW94" s="130"/>
      <c r="FX94" s="130"/>
      <c r="FY94" s="125">
        <v>0</v>
      </c>
      <c r="FZ94" s="130"/>
      <c r="GA94" s="130"/>
      <c r="GB94" s="130">
        <v>0</v>
      </c>
      <c r="GC94" s="130"/>
      <c r="GD94" s="130"/>
      <c r="GE94" s="130">
        <v>0</v>
      </c>
      <c r="GF94" s="130"/>
      <c r="GG94" s="130"/>
      <c r="GH94" s="130">
        <v>0</v>
      </c>
      <c r="GI94" s="130"/>
      <c r="GJ94" s="130"/>
      <c r="GK94" s="130"/>
      <c r="GL94" s="130"/>
      <c r="GM94" s="130"/>
      <c r="GN94" s="130"/>
      <c r="GO94" s="130"/>
      <c r="GP94" s="130"/>
      <c r="GQ94" s="130"/>
      <c r="GR94" s="130"/>
      <c r="GS94" s="130"/>
      <c r="GT94" s="130"/>
      <c r="GU94" s="10">
        <f t="shared" si="26"/>
        <v>0</v>
      </c>
      <c r="GV94" s="10">
        <f t="shared" si="27"/>
        <v>0</v>
      </c>
      <c r="GW94" s="10">
        <f t="shared" si="28"/>
        <v>0</v>
      </c>
      <c r="GX94" s="10">
        <f t="shared" si="29"/>
        <v>0</v>
      </c>
      <c r="GY94" s="10">
        <f t="shared" si="30"/>
        <v>0</v>
      </c>
      <c r="GZ94" s="10">
        <f t="shared" si="31"/>
        <v>0</v>
      </c>
      <c r="HA94" s="10">
        <f t="shared" si="32"/>
        <v>0</v>
      </c>
      <c r="HB94" s="10">
        <f t="shared" si="33"/>
        <v>0</v>
      </c>
      <c r="HC94" s="10">
        <f t="shared" si="34"/>
        <v>0</v>
      </c>
      <c r="HD94" s="54">
        <f t="shared" si="35"/>
        <v>0</v>
      </c>
      <c r="HE94" s="54">
        <v>132843</v>
      </c>
      <c r="HF94" s="54">
        <v>0</v>
      </c>
      <c r="HG94" s="55"/>
      <c r="HH94" s="55"/>
      <c r="HI94" s="21"/>
    </row>
    <row r="95" spans="1:217" ht="13.5" hidden="1" customHeight="1">
      <c r="A95" s="15">
        <v>2</v>
      </c>
      <c r="B95" s="16">
        <v>93</v>
      </c>
      <c r="C95" s="11"/>
      <c r="D95" s="12" t="s">
        <v>2005</v>
      </c>
      <c r="E95" s="48"/>
      <c r="F95" s="9">
        <f t="shared" si="36"/>
        <v>0</v>
      </c>
      <c r="G95" s="95"/>
      <c r="H95" s="95"/>
      <c r="I95" s="95"/>
      <c r="J95" s="18"/>
      <c r="K95" s="18" t="s">
        <v>2115</v>
      </c>
      <c r="L95" s="9">
        <f t="shared" si="20"/>
        <v>0</v>
      </c>
      <c r="M95" s="9">
        <f t="shared" si="21"/>
        <v>0</v>
      </c>
      <c r="N95" s="18"/>
      <c r="O95" s="18">
        <v>0</v>
      </c>
      <c r="P95" s="18">
        <f t="shared" si="23"/>
        <v>0</v>
      </c>
      <c r="Q95" s="18">
        <f t="shared" si="19"/>
        <v>0</v>
      </c>
      <c r="R95" s="18">
        <v>0</v>
      </c>
      <c r="S95" s="18"/>
      <c r="T95" s="18">
        <f t="shared" si="24"/>
        <v>0</v>
      </c>
      <c r="U95" s="18">
        <f t="shared" si="25"/>
        <v>0</v>
      </c>
      <c r="V95" s="18">
        <f t="shared" si="22"/>
        <v>0</v>
      </c>
      <c r="W95" s="130"/>
      <c r="X95" s="130"/>
      <c r="Y95" s="130">
        <v>0</v>
      </c>
      <c r="Z95" s="130"/>
      <c r="AA95" s="130"/>
      <c r="AB95" s="130">
        <v>0</v>
      </c>
      <c r="AC95" s="130"/>
      <c r="AD95" s="130"/>
      <c r="AE95" s="130">
        <v>0</v>
      </c>
      <c r="AF95" s="130"/>
      <c r="AG95" s="130"/>
      <c r="AH95" s="130">
        <v>0</v>
      </c>
      <c r="AI95" s="130"/>
      <c r="AJ95" s="130"/>
      <c r="AK95" s="130">
        <v>0</v>
      </c>
      <c r="AL95" s="130"/>
      <c r="AM95" s="130"/>
      <c r="AN95" s="130">
        <v>0</v>
      </c>
      <c r="AO95" s="130"/>
      <c r="AP95" s="130"/>
      <c r="AQ95" s="130">
        <v>0</v>
      </c>
      <c r="AR95" s="130"/>
      <c r="AS95" s="130"/>
      <c r="AT95" s="130">
        <v>0</v>
      </c>
      <c r="AU95" s="17"/>
      <c r="AV95" s="17"/>
      <c r="AW95" s="130"/>
      <c r="AX95" s="126"/>
      <c r="AY95" s="17"/>
      <c r="AZ95" s="130"/>
      <c r="BA95" s="126"/>
      <c r="BB95" s="131"/>
      <c r="BC95" s="131"/>
      <c r="BD95" s="128"/>
      <c r="BE95" s="132"/>
      <c r="BF95" s="131"/>
      <c r="BG95" s="132">
        <v>0</v>
      </c>
      <c r="BH95" s="132"/>
      <c r="BI95" s="132">
        <v>0</v>
      </c>
      <c r="BJ95" s="132">
        <v>0</v>
      </c>
      <c r="BK95" s="132"/>
      <c r="BL95" s="132">
        <v>0</v>
      </c>
      <c r="BM95" s="131">
        <v>0</v>
      </c>
      <c r="BN95" s="131"/>
      <c r="BO95" s="131"/>
      <c r="BP95" s="131">
        <v>0</v>
      </c>
      <c r="BQ95" s="131"/>
      <c r="BR95" s="131">
        <v>0</v>
      </c>
      <c r="BS95" s="131">
        <v>0</v>
      </c>
      <c r="BT95" s="131"/>
      <c r="BU95" s="131">
        <v>0</v>
      </c>
      <c r="BV95" s="131">
        <v>0</v>
      </c>
      <c r="BW95" s="131"/>
      <c r="BX95" s="131">
        <v>0</v>
      </c>
      <c r="BY95" s="131">
        <v>0</v>
      </c>
      <c r="BZ95" s="131"/>
      <c r="CA95" s="131">
        <v>0</v>
      </c>
      <c r="CB95" s="131">
        <v>0</v>
      </c>
      <c r="CC95" s="131"/>
      <c r="CD95" s="131">
        <v>0</v>
      </c>
      <c r="CE95" s="131">
        <v>0</v>
      </c>
      <c r="CF95" s="131"/>
      <c r="CG95" s="131"/>
      <c r="CH95" s="131">
        <v>0</v>
      </c>
      <c r="CI95" s="131"/>
      <c r="CJ95" s="131"/>
      <c r="CK95" s="131">
        <v>0</v>
      </c>
      <c r="CL95" s="131"/>
      <c r="CM95" s="131"/>
      <c r="CN95" s="131">
        <v>0</v>
      </c>
      <c r="CO95" s="132"/>
      <c r="CP95" s="132"/>
      <c r="CQ95" s="132">
        <v>0</v>
      </c>
      <c r="CR95" s="132"/>
      <c r="CS95" s="132">
        <v>0</v>
      </c>
      <c r="CT95" s="132">
        <v>0</v>
      </c>
      <c r="CU95" s="131"/>
      <c r="CV95" s="127">
        <v>0</v>
      </c>
      <c r="CW95" s="131">
        <v>0</v>
      </c>
      <c r="CX95" s="131"/>
      <c r="CY95" s="131">
        <v>0</v>
      </c>
      <c r="CZ95" s="131">
        <v>0</v>
      </c>
      <c r="DA95" s="131"/>
      <c r="DB95" s="131">
        <v>0</v>
      </c>
      <c r="DC95" s="131">
        <v>0</v>
      </c>
      <c r="DD95" s="131"/>
      <c r="DE95" s="131">
        <v>0</v>
      </c>
      <c r="DF95" s="131">
        <v>0</v>
      </c>
      <c r="DG95" s="131"/>
      <c r="DH95" s="131">
        <v>0</v>
      </c>
      <c r="DI95" s="131">
        <v>0</v>
      </c>
      <c r="DJ95" s="131"/>
      <c r="DK95" s="131">
        <v>0</v>
      </c>
      <c r="DL95" s="131">
        <v>0</v>
      </c>
      <c r="DM95" s="131"/>
      <c r="DN95" s="131">
        <v>0</v>
      </c>
      <c r="DO95" s="131">
        <v>0</v>
      </c>
      <c r="DP95" s="131"/>
      <c r="DQ95" s="131"/>
      <c r="DR95" s="131">
        <v>0</v>
      </c>
      <c r="DS95" s="131"/>
      <c r="DT95" s="131"/>
      <c r="DU95" s="131">
        <v>0</v>
      </c>
      <c r="DV95" s="131"/>
      <c r="DW95" s="131"/>
      <c r="DX95" s="131">
        <v>0</v>
      </c>
      <c r="DY95" s="132"/>
      <c r="DZ95" s="132"/>
      <c r="EA95" s="131"/>
      <c r="EB95" s="131"/>
      <c r="EC95" s="130">
        <v>0</v>
      </c>
      <c r="ED95" s="130"/>
      <c r="EE95" s="130"/>
      <c r="EF95" s="130">
        <v>0</v>
      </c>
      <c r="EG95" s="130"/>
      <c r="EH95" s="130"/>
      <c r="EI95" s="130">
        <v>0</v>
      </c>
      <c r="EJ95" s="130"/>
      <c r="EK95" s="130"/>
      <c r="EL95" s="130">
        <v>0</v>
      </c>
      <c r="EM95" s="130"/>
      <c r="EN95" s="130"/>
      <c r="EO95" s="130">
        <v>0</v>
      </c>
      <c r="EP95" s="130"/>
      <c r="EQ95" s="130"/>
      <c r="ER95" s="130">
        <v>0</v>
      </c>
      <c r="ES95" s="130"/>
      <c r="ET95" s="130"/>
      <c r="EU95" s="130">
        <v>0</v>
      </c>
      <c r="EV95" s="130"/>
      <c r="EW95" s="130"/>
      <c r="EX95" s="130">
        <v>0</v>
      </c>
      <c r="EY95" s="130"/>
      <c r="EZ95" s="130"/>
      <c r="FA95" s="130"/>
      <c r="FB95" s="130"/>
      <c r="FC95" s="130"/>
      <c r="FD95" s="130"/>
      <c r="FE95" s="130"/>
      <c r="FF95" s="130"/>
      <c r="FG95" s="130"/>
      <c r="FH95" s="130"/>
      <c r="FI95" s="130"/>
      <c r="FJ95" s="130"/>
      <c r="FK95" s="130"/>
      <c r="FL95" s="130"/>
      <c r="FM95" s="130">
        <v>0</v>
      </c>
      <c r="FN95" s="130"/>
      <c r="FO95" s="130"/>
      <c r="FP95" s="130">
        <v>0</v>
      </c>
      <c r="FQ95" s="130"/>
      <c r="FR95" s="130"/>
      <c r="FS95" s="130">
        <v>0</v>
      </c>
      <c r="FT95" s="130"/>
      <c r="FU95" s="130"/>
      <c r="FV95" s="130">
        <v>0</v>
      </c>
      <c r="FW95" s="130"/>
      <c r="FX95" s="130"/>
      <c r="FY95" s="125">
        <v>0</v>
      </c>
      <c r="FZ95" s="130"/>
      <c r="GA95" s="130"/>
      <c r="GB95" s="130">
        <v>0</v>
      </c>
      <c r="GC95" s="130"/>
      <c r="GD95" s="130"/>
      <c r="GE95" s="130">
        <v>0</v>
      </c>
      <c r="GF95" s="130"/>
      <c r="GG95" s="130"/>
      <c r="GH95" s="130">
        <v>0</v>
      </c>
      <c r="GI95" s="130"/>
      <c r="GJ95" s="130"/>
      <c r="GK95" s="130"/>
      <c r="GL95" s="130"/>
      <c r="GM95" s="130"/>
      <c r="GN95" s="130"/>
      <c r="GO95" s="130"/>
      <c r="GP95" s="130"/>
      <c r="GQ95" s="130"/>
      <c r="GR95" s="130"/>
      <c r="GS95" s="130"/>
      <c r="GT95" s="130"/>
      <c r="GU95" s="10">
        <f t="shared" si="26"/>
        <v>0</v>
      </c>
      <c r="GV95" s="10">
        <f t="shared" si="27"/>
        <v>0</v>
      </c>
      <c r="GW95" s="10">
        <f t="shared" si="28"/>
        <v>0</v>
      </c>
      <c r="GX95" s="10">
        <f t="shared" si="29"/>
        <v>0</v>
      </c>
      <c r="GY95" s="10">
        <f t="shared" si="30"/>
        <v>0</v>
      </c>
      <c r="GZ95" s="10">
        <f t="shared" si="31"/>
        <v>0</v>
      </c>
      <c r="HA95" s="10">
        <f t="shared" si="32"/>
        <v>0</v>
      </c>
      <c r="HB95" s="10">
        <f t="shared" si="33"/>
        <v>0</v>
      </c>
      <c r="HC95" s="10">
        <f t="shared" si="34"/>
        <v>0</v>
      </c>
      <c r="HD95" s="54">
        <f t="shared" si="35"/>
        <v>0</v>
      </c>
      <c r="HE95" s="54">
        <v>0</v>
      </c>
      <c r="HF95" s="54">
        <v>142.29</v>
      </c>
      <c r="HG95" s="55"/>
      <c r="HH95" s="55"/>
      <c r="HI95" s="21"/>
    </row>
    <row r="96" spans="1:217" hidden="1">
      <c r="A96" s="15">
        <v>1</v>
      </c>
      <c r="B96" s="16">
        <v>94</v>
      </c>
      <c r="C96" s="11">
        <v>154</v>
      </c>
      <c r="D96" s="12" t="s">
        <v>2075</v>
      </c>
      <c r="E96" s="48">
        <v>1403211.67</v>
      </c>
      <c r="F96" s="9">
        <f t="shared" si="36"/>
        <v>1403211.67</v>
      </c>
      <c r="G96" s="95"/>
      <c r="H96" s="95"/>
      <c r="I96" s="95"/>
      <c r="J96" s="18"/>
      <c r="K96" s="18" t="s">
        <v>2115</v>
      </c>
      <c r="L96" s="9">
        <f t="shared" si="20"/>
        <v>0</v>
      </c>
      <c r="M96" s="9">
        <f t="shared" si="21"/>
        <v>1403211.67</v>
      </c>
      <c r="N96" s="18">
        <v>1403211.6699999997</v>
      </c>
      <c r="O96" s="18">
        <v>0</v>
      </c>
      <c r="P96" s="18">
        <f t="shared" si="23"/>
        <v>0</v>
      </c>
      <c r="Q96" s="18">
        <f t="shared" si="19"/>
        <v>2.3283064365386963E-10</v>
      </c>
      <c r="R96" s="18">
        <v>1493072.7</v>
      </c>
      <c r="S96" s="18">
        <v>1513085.11</v>
      </c>
      <c r="T96" s="18">
        <f t="shared" si="24"/>
        <v>-20012.410000000149</v>
      </c>
      <c r="U96" s="18">
        <f t="shared" si="25"/>
        <v>0</v>
      </c>
      <c r="V96" s="18">
        <f t="shared" si="22"/>
        <v>-20012.410000000149</v>
      </c>
      <c r="W96" s="130"/>
      <c r="X96" s="130"/>
      <c r="Y96" s="130">
        <v>0</v>
      </c>
      <c r="Z96" s="130"/>
      <c r="AA96" s="130"/>
      <c r="AB96" s="130">
        <v>0</v>
      </c>
      <c r="AC96" s="130"/>
      <c r="AD96" s="130"/>
      <c r="AE96" s="130">
        <v>0</v>
      </c>
      <c r="AF96" s="130"/>
      <c r="AG96" s="130"/>
      <c r="AH96" s="130">
        <v>0</v>
      </c>
      <c r="AI96" s="130"/>
      <c r="AJ96" s="130"/>
      <c r="AK96" s="130">
        <v>0</v>
      </c>
      <c r="AL96" s="130"/>
      <c r="AM96" s="130"/>
      <c r="AN96" s="130">
        <v>0</v>
      </c>
      <c r="AO96" s="130"/>
      <c r="AP96" s="130"/>
      <c r="AQ96" s="130">
        <v>0</v>
      </c>
      <c r="AR96" s="130"/>
      <c r="AS96" s="130"/>
      <c r="AT96" s="130">
        <v>0</v>
      </c>
      <c r="AU96" s="17"/>
      <c r="AV96" s="17"/>
      <c r="AW96" s="130"/>
      <c r="AX96" s="126"/>
      <c r="AY96" s="17"/>
      <c r="AZ96" s="130"/>
      <c r="BA96" s="126"/>
      <c r="BB96" s="131"/>
      <c r="BC96" s="131"/>
      <c r="BD96" s="128"/>
      <c r="BE96" s="132"/>
      <c r="BF96" s="131"/>
      <c r="BG96" s="132">
        <v>0</v>
      </c>
      <c r="BH96" s="132"/>
      <c r="BI96" s="132">
        <v>0</v>
      </c>
      <c r="BJ96" s="132">
        <v>0</v>
      </c>
      <c r="BK96" s="132"/>
      <c r="BL96" s="132">
        <v>0</v>
      </c>
      <c r="BM96" s="131">
        <v>0</v>
      </c>
      <c r="BN96" s="131"/>
      <c r="BO96" s="131">
        <v>0</v>
      </c>
      <c r="BP96" s="131">
        <v>0</v>
      </c>
      <c r="BQ96" s="131"/>
      <c r="BR96" s="131">
        <v>0</v>
      </c>
      <c r="BS96" s="131">
        <v>0</v>
      </c>
      <c r="BT96" s="131"/>
      <c r="BU96" s="131">
        <v>0</v>
      </c>
      <c r="BV96" s="131">
        <v>0</v>
      </c>
      <c r="BW96" s="131"/>
      <c r="BX96" s="131">
        <v>0</v>
      </c>
      <c r="BY96" s="131">
        <v>0</v>
      </c>
      <c r="BZ96" s="131"/>
      <c r="CA96" s="131">
        <v>0</v>
      </c>
      <c r="CB96" s="131">
        <v>0</v>
      </c>
      <c r="CC96" s="131"/>
      <c r="CD96" s="131">
        <v>0</v>
      </c>
      <c r="CE96" s="131">
        <v>0</v>
      </c>
      <c r="CF96" s="131"/>
      <c r="CG96" s="131"/>
      <c r="CH96" s="131">
        <v>0</v>
      </c>
      <c r="CI96" s="131"/>
      <c r="CJ96" s="131"/>
      <c r="CK96" s="131">
        <v>0</v>
      </c>
      <c r="CL96" s="131"/>
      <c r="CM96" s="131"/>
      <c r="CN96" s="131">
        <v>0</v>
      </c>
      <c r="CO96" s="132"/>
      <c r="CP96" s="132"/>
      <c r="CQ96" s="132">
        <v>0</v>
      </c>
      <c r="CR96" s="132"/>
      <c r="CS96" s="132">
        <v>0</v>
      </c>
      <c r="CT96" s="132">
        <v>0</v>
      </c>
      <c r="CU96" s="131"/>
      <c r="CV96" s="131">
        <v>0</v>
      </c>
      <c r="CW96" s="131">
        <v>0</v>
      </c>
      <c r="CX96" s="131"/>
      <c r="CY96" s="131">
        <v>0</v>
      </c>
      <c r="CZ96" s="131">
        <v>0</v>
      </c>
      <c r="DA96" s="131"/>
      <c r="DB96" s="131">
        <v>0</v>
      </c>
      <c r="DC96" s="131">
        <v>0</v>
      </c>
      <c r="DD96" s="131"/>
      <c r="DE96" s="131">
        <v>0</v>
      </c>
      <c r="DF96" s="131">
        <v>0</v>
      </c>
      <c r="DG96" s="131"/>
      <c r="DH96" s="131">
        <v>0</v>
      </c>
      <c r="DI96" s="131">
        <v>0</v>
      </c>
      <c r="DJ96" s="131"/>
      <c r="DK96" s="131">
        <v>0</v>
      </c>
      <c r="DL96" s="131">
        <v>0</v>
      </c>
      <c r="DM96" s="131"/>
      <c r="DN96" s="131">
        <v>0</v>
      </c>
      <c r="DO96" s="131">
        <v>0</v>
      </c>
      <c r="DP96" s="131"/>
      <c r="DQ96" s="131"/>
      <c r="DR96" s="131">
        <v>0</v>
      </c>
      <c r="DS96" s="131"/>
      <c r="DT96" s="131"/>
      <c r="DU96" s="131">
        <v>0</v>
      </c>
      <c r="DV96" s="131"/>
      <c r="DW96" s="131"/>
      <c r="DX96" s="131">
        <v>0</v>
      </c>
      <c r="DY96" s="132"/>
      <c r="DZ96" s="132"/>
      <c r="EA96" s="131"/>
      <c r="EB96" s="131"/>
      <c r="EC96" s="130">
        <v>0</v>
      </c>
      <c r="ED96" s="130"/>
      <c r="EE96" s="130"/>
      <c r="EF96" s="130">
        <v>0</v>
      </c>
      <c r="EG96" s="130"/>
      <c r="EH96" s="130"/>
      <c r="EI96" s="130">
        <v>0</v>
      </c>
      <c r="EJ96" s="130"/>
      <c r="EK96" s="130"/>
      <c r="EL96" s="130">
        <v>0</v>
      </c>
      <c r="EM96" s="130"/>
      <c r="EN96" s="130"/>
      <c r="EO96" s="130">
        <v>0</v>
      </c>
      <c r="EP96" s="130"/>
      <c r="EQ96" s="130"/>
      <c r="ER96" s="130">
        <v>0</v>
      </c>
      <c r="ES96" s="130"/>
      <c r="ET96" s="130"/>
      <c r="EU96" s="130">
        <v>0</v>
      </c>
      <c r="EV96" s="130"/>
      <c r="EW96" s="130"/>
      <c r="EX96" s="130">
        <v>0</v>
      </c>
      <c r="EY96" s="130"/>
      <c r="EZ96" s="130"/>
      <c r="FA96" s="130"/>
      <c r="FB96" s="130"/>
      <c r="FC96" s="130"/>
      <c r="FD96" s="130"/>
      <c r="FE96" s="130"/>
      <c r="FF96" s="130"/>
      <c r="FG96" s="130"/>
      <c r="FH96" s="130"/>
      <c r="FI96" s="130"/>
      <c r="FJ96" s="130"/>
      <c r="FK96" s="130"/>
      <c r="FL96" s="130"/>
      <c r="FM96" s="130">
        <v>5762.7</v>
      </c>
      <c r="FN96" s="130"/>
      <c r="FO96" s="130"/>
      <c r="FP96" s="130">
        <v>0</v>
      </c>
      <c r="FQ96" s="130"/>
      <c r="FR96" s="130"/>
      <c r="FS96" s="130">
        <v>858.03</v>
      </c>
      <c r="FT96" s="130"/>
      <c r="FU96" s="130"/>
      <c r="FV96" s="130">
        <v>16057.3</v>
      </c>
      <c r="FW96" s="130"/>
      <c r="FX96" s="130"/>
      <c r="FY96" s="125">
        <v>0</v>
      </c>
      <c r="FZ96" s="130"/>
      <c r="GA96" s="130"/>
      <c r="GB96" s="130">
        <v>0</v>
      </c>
      <c r="GC96" s="130"/>
      <c r="GD96" s="130"/>
      <c r="GE96" s="130">
        <v>0</v>
      </c>
      <c r="GF96" s="130"/>
      <c r="GG96" s="130"/>
      <c r="GH96" s="130">
        <v>0</v>
      </c>
      <c r="GI96" s="130"/>
      <c r="GJ96" s="130"/>
      <c r="GK96" s="130"/>
      <c r="GL96" s="130"/>
      <c r="GM96" s="130"/>
      <c r="GN96" s="130"/>
      <c r="GO96" s="130"/>
      <c r="GP96" s="130"/>
      <c r="GQ96" s="130"/>
      <c r="GR96" s="130"/>
      <c r="GS96" s="130"/>
      <c r="GT96" s="130"/>
      <c r="GU96" s="10">
        <f t="shared" si="26"/>
        <v>0</v>
      </c>
      <c r="GV96" s="10">
        <f t="shared" si="27"/>
        <v>0</v>
      </c>
      <c r="GW96" s="10">
        <f t="shared" si="28"/>
        <v>0</v>
      </c>
      <c r="GX96" s="10">
        <f t="shared" si="29"/>
        <v>0</v>
      </c>
      <c r="GY96" s="10">
        <f t="shared" si="30"/>
        <v>0</v>
      </c>
      <c r="GZ96" s="10">
        <f t="shared" si="31"/>
        <v>0</v>
      </c>
      <c r="HA96" s="10">
        <f t="shared" si="32"/>
        <v>0</v>
      </c>
      <c r="HB96" s="10">
        <f t="shared" si="33"/>
        <v>0</v>
      </c>
      <c r="HC96" s="10">
        <f t="shared" si="34"/>
        <v>22678.03</v>
      </c>
      <c r="HD96" s="54">
        <f t="shared" si="35"/>
        <v>0</v>
      </c>
      <c r="HE96" s="54">
        <v>1499013.16</v>
      </c>
      <c r="HF96" s="54">
        <v>0</v>
      </c>
      <c r="HG96" s="55"/>
      <c r="HH96" s="55"/>
      <c r="HI96" s="21"/>
    </row>
    <row r="97" spans="1:217" hidden="1">
      <c r="A97" s="15">
        <v>2</v>
      </c>
      <c r="B97" s="16">
        <v>95</v>
      </c>
      <c r="C97" s="11">
        <v>155</v>
      </c>
      <c r="D97" s="12" t="s">
        <v>2076</v>
      </c>
      <c r="E97" s="48"/>
      <c r="F97" s="9">
        <f t="shared" si="36"/>
        <v>0</v>
      </c>
      <c r="G97" s="95"/>
      <c r="H97" s="95"/>
      <c r="I97" s="95"/>
      <c r="J97" s="18"/>
      <c r="K97" s="18" t="s">
        <v>2115</v>
      </c>
      <c r="L97" s="9">
        <f t="shared" si="20"/>
        <v>0</v>
      </c>
      <c r="M97" s="9">
        <f t="shared" si="21"/>
        <v>0</v>
      </c>
      <c r="N97" s="18">
        <v>0</v>
      </c>
      <c r="O97" s="18">
        <v>0</v>
      </c>
      <c r="P97" s="18">
        <f t="shared" si="23"/>
        <v>0</v>
      </c>
      <c r="Q97" s="18">
        <f t="shared" si="19"/>
        <v>0</v>
      </c>
      <c r="R97" s="18">
        <v>0</v>
      </c>
      <c r="S97" s="18">
        <v>0</v>
      </c>
      <c r="T97" s="18">
        <f t="shared" si="24"/>
        <v>0</v>
      </c>
      <c r="U97" s="18">
        <f t="shared" si="25"/>
        <v>0</v>
      </c>
      <c r="V97" s="18">
        <f t="shared" si="22"/>
        <v>0</v>
      </c>
      <c r="W97" s="130"/>
      <c r="X97" s="130"/>
      <c r="Y97" s="130">
        <v>0</v>
      </c>
      <c r="Z97" s="130"/>
      <c r="AA97" s="130"/>
      <c r="AB97" s="130">
        <v>0</v>
      </c>
      <c r="AC97" s="130"/>
      <c r="AD97" s="130"/>
      <c r="AE97" s="130">
        <v>0</v>
      </c>
      <c r="AF97" s="130"/>
      <c r="AG97" s="130"/>
      <c r="AH97" s="130">
        <v>0</v>
      </c>
      <c r="AI97" s="130"/>
      <c r="AJ97" s="130"/>
      <c r="AK97" s="130">
        <v>0</v>
      </c>
      <c r="AL97" s="130"/>
      <c r="AM97" s="130"/>
      <c r="AN97" s="130">
        <v>0</v>
      </c>
      <c r="AO97" s="130"/>
      <c r="AP97" s="130"/>
      <c r="AQ97" s="130">
        <v>0</v>
      </c>
      <c r="AR97" s="130"/>
      <c r="AS97" s="130"/>
      <c r="AT97" s="130">
        <v>0</v>
      </c>
      <c r="AU97" s="17"/>
      <c r="AV97" s="17"/>
      <c r="AW97" s="130"/>
      <c r="AX97" s="126"/>
      <c r="AY97" s="17"/>
      <c r="AZ97" s="130"/>
      <c r="BA97" s="126"/>
      <c r="BB97" s="131"/>
      <c r="BC97" s="131"/>
      <c r="BD97" s="128"/>
      <c r="BE97" s="132"/>
      <c r="BF97" s="131"/>
      <c r="BG97" s="132">
        <v>0</v>
      </c>
      <c r="BH97" s="132"/>
      <c r="BI97" s="132">
        <v>0</v>
      </c>
      <c r="BJ97" s="132">
        <v>0</v>
      </c>
      <c r="BK97" s="132"/>
      <c r="BL97" s="132">
        <v>0</v>
      </c>
      <c r="BM97" s="131">
        <v>0</v>
      </c>
      <c r="BN97" s="131"/>
      <c r="BO97" s="131"/>
      <c r="BP97" s="131">
        <v>0</v>
      </c>
      <c r="BQ97" s="131"/>
      <c r="BR97" s="131">
        <v>0</v>
      </c>
      <c r="BS97" s="131">
        <v>0</v>
      </c>
      <c r="BT97" s="131"/>
      <c r="BU97" s="131">
        <v>0</v>
      </c>
      <c r="BV97" s="131">
        <v>0</v>
      </c>
      <c r="BW97" s="131"/>
      <c r="BX97" s="131">
        <v>0</v>
      </c>
      <c r="BY97" s="131">
        <v>0</v>
      </c>
      <c r="BZ97" s="131"/>
      <c r="CA97" s="131">
        <v>0</v>
      </c>
      <c r="CB97" s="131">
        <v>0</v>
      </c>
      <c r="CC97" s="131"/>
      <c r="CD97" s="131">
        <v>0</v>
      </c>
      <c r="CE97" s="131">
        <v>0</v>
      </c>
      <c r="CF97" s="131"/>
      <c r="CG97" s="131"/>
      <c r="CH97" s="131">
        <v>0</v>
      </c>
      <c r="CI97" s="131"/>
      <c r="CJ97" s="131"/>
      <c r="CK97" s="131">
        <v>0</v>
      </c>
      <c r="CL97" s="131"/>
      <c r="CM97" s="131"/>
      <c r="CN97" s="131">
        <v>0</v>
      </c>
      <c r="CO97" s="132"/>
      <c r="CP97" s="132"/>
      <c r="CQ97" s="132">
        <v>0</v>
      </c>
      <c r="CR97" s="132"/>
      <c r="CS97" s="132">
        <v>0</v>
      </c>
      <c r="CT97" s="132">
        <v>0</v>
      </c>
      <c r="CU97" s="131"/>
      <c r="CV97" s="127">
        <v>0</v>
      </c>
      <c r="CW97" s="131">
        <v>0</v>
      </c>
      <c r="CX97" s="131"/>
      <c r="CY97" s="131">
        <v>0</v>
      </c>
      <c r="CZ97" s="131">
        <v>0</v>
      </c>
      <c r="DA97" s="131"/>
      <c r="DB97" s="131">
        <v>0</v>
      </c>
      <c r="DC97" s="131">
        <v>0</v>
      </c>
      <c r="DD97" s="131"/>
      <c r="DE97" s="131">
        <v>0</v>
      </c>
      <c r="DF97" s="131">
        <v>0</v>
      </c>
      <c r="DG97" s="131"/>
      <c r="DH97" s="131">
        <v>0</v>
      </c>
      <c r="DI97" s="131">
        <v>0</v>
      </c>
      <c r="DJ97" s="131"/>
      <c r="DK97" s="131">
        <v>0</v>
      </c>
      <c r="DL97" s="131">
        <v>0</v>
      </c>
      <c r="DM97" s="131"/>
      <c r="DN97" s="131">
        <v>0</v>
      </c>
      <c r="DO97" s="131">
        <v>0</v>
      </c>
      <c r="DP97" s="131"/>
      <c r="DQ97" s="131"/>
      <c r="DR97" s="131">
        <v>0</v>
      </c>
      <c r="DS97" s="131"/>
      <c r="DT97" s="131"/>
      <c r="DU97" s="131">
        <v>0</v>
      </c>
      <c r="DV97" s="131"/>
      <c r="DW97" s="131"/>
      <c r="DX97" s="131">
        <v>0</v>
      </c>
      <c r="DY97" s="132"/>
      <c r="DZ97" s="132"/>
      <c r="EA97" s="131"/>
      <c r="EB97" s="131"/>
      <c r="EC97" s="130">
        <v>0</v>
      </c>
      <c r="ED97" s="130"/>
      <c r="EE97" s="130"/>
      <c r="EF97" s="130">
        <v>0</v>
      </c>
      <c r="EG97" s="130"/>
      <c r="EH97" s="130"/>
      <c r="EI97" s="130">
        <v>0</v>
      </c>
      <c r="EJ97" s="130"/>
      <c r="EK97" s="130"/>
      <c r="EL97" s="130">
        <v>0</v>
      </c>
      <c r="EM97" s="130"/>
      <c r="EN97" s="130"/>
      <c r="EO97" s="130">
        <v>0</v>
      </c>
      <c r="EP97" s="130"/>
      <c r="EQ97" s="130"/>
      <c r="ER97" s="130">
        <v>0</v>
      </c>
      <c r="ES97" s="130"/>
      <c r="ET97" s="130"/>
      <c r="EU97" s="130">
        <v>0</v>
      </c>
      <c r="EV97" s="130"/>
      <c r="EW97" s="130"/>
      <c r="EX97" s="130">
        <v>0</v>
      </c>
      <c r="EY97" s="130"/>
      <c r="EZ97" s="130"/>
      <c r="FA97" s="130"/>
      <c r="FB97" s="130"/>
      <c r="FC97" s="130"/>
      <c r="FD97" s="130"/>
      <c r="FE97" s="130"/>
      <c r="FF97" s="130"/>
      <c r="FG97" s="130"/>
      <c r="FH97" s="130"/>
      <c r="FI97" s="130"/>
      <c r="FJ97" s="130"/>
      <c r="FK97" s="130"/>
      <c r="FL97" s="130"/>
      <c r="FM97" s="130">
        <v>50255</v>
      </c>
      <c r="FN97" s="130"/>
      <c r="FO97" s="130"/>
      <c r="FP97" s="130">
        <v>472.31</v>
      </c>
      <c r="FQ97" s="130"/>
      <c r="FR97" s="130"/>
      <c r="FS97" s="130">
        <v>33570</v>
      </c>
      <c r="FT97" s="130"/>
      <c r="FU97" s="130"/>
      <c r="FV97" s="130">
        <v>0</v>
      </c>
      <c r="FW97" s="130"/>
      <c r="FX97" s="130"/>
      <c r="FY97" s="125">
        <v>0</v>
      </c>
      <c r="FZ97" s="130"/>
      <c r="GA97" s="130"/>
      <c r="GB97" s="130">
        <v>0</v>
      </c>
      <c r="GC97" s="130"/>
      <c r="GD97" s="130"/>
      <c r="GE97" s="130">
        <v>0</v>
      </c>
      <c r="GF97" s="130"/>
      <c r="GG97" s="130"/>
      <c r="GH97" s="130">
        <v>0</v>
      </c>
      <c r="GI97" s="130"/>
      <c r="GJ97" s="130"/>
      <c r="GK97" s="130"/>
      <c r="GL97" s="130"/>
      <c r="GM97" s="130"/>
      <c r="GN97" s="130"/>
      <c r="GO97" s="130"/>
      <c r="GP97" s="130"/>
      <c r="GQ97" s="130"/>
      <c r="GR97" s="130"/>
      <c r="GS97" s="130"/>
      <c r="GT97" s="130"/>
      <c r="GU97" s="10">
        <f t="shared" si="26"/>
        <v>0</v>
      </c>
      <c r="GV97" s="10">
        <f t="shared" si="27"/>
        <v>0</v>
      </c>
      <c r="GW97" s="10">
        <f t="shared" si="28"/>
        <v>0</v>
      </c>
      <c r="GX97" s="10">
        <f t="shared" si="29"/>
        <v>0</v>
      </c>
      <c r="GY97" s="10">
        <f t="shared" si="30"/>
        <v>0</v>
      </c>
      <c r="GZ97" s="10">
        <f t="shared" si="31"/>
        <v>0</v>
      </c>
      <c r="HA97" s="10">
        <f t="shared" si="32"/>
        <v>0</v>
      </c>
      <c r="HB97" s="10">
        <f t="shared" si="33"/>
        <v>0</v>
      </c>
      <c r="HC97" s="10">
        <f t="shared" si="34"/>
        <v>84297.31</v>
      </c>
      <c r="HD97" s="54">
        <f t="shared" si="35"/>
        <v>0</v>
      </c>
      <c r="HE97" s="54">
        <v>232269.97</v>
      </c>
      <c r="HF97" s="54">
        <v>0</v>
      </c>
      <c r="HG97" s="55"/>
      <c r="HH97" s="55"/>
      <c r="HI97" s="21"/>
    </row>
    <row r="98" spans="1:217" hidden="1">
      <c r="A98" s="15">
        <v>2</v>
      </c>
      <c r="B98" s="16">
        <v>96</v>
      </c>
      <c r="C98" s="11">
        <v>156</v>
      </c>
      <c r="D98" s="12" t="s">
        <v>2077</v>
      </c>
      <c r="E98" s="48"/>
      <c r="F98" s="9">
        <f t="shared" si="36"/>
        <v>0</v>
      </c>
      <c r="G98" s="95"/>
      <c r="H98" s="95"/>
      <c r="I98" s="95"/>
      <c r="J98" s="18"/>
      <c r="K98" s="18" t="s">
        <v>2115</v>
      </c>
      <c r="L98" s="9">
        <f t="shared" si="20"/>
        <v>0</v>
      </c>
      <c r="M98" s="9">
        <f t="shared" si="21"/>
        <v>0</v>
      </c>
      <c r="N98" s="18">
        <v>0</v>
      </c>
      <c r="O98" s="18">
        <v>0</v>
      </c>
      <c r="P98" s="18">
        <f t="shared" si="23"/>
        <v>0</v>
      </c>
      <c r="Q98" s="18">
        <f t="shared" si="19"/>
        <v>0</v>
      </c>
      <c r="R98" s="18">
        <v>0</v>
      </c>
      <c r="S98" s="18">
        <v>0</v>
      </c>
      <c r="T98" s="18">
        <f t="shared" si="24"/>
        <v>0</v>
      </c>
      <c r="U98" s="18">
        <f t="shared" si="25"/>
        <v>0</v>
      </c>
      <c r="V98" s="18">
        <f t="shared" si="22"/>
        <v>0</v>
      </c>
      <c r="W98" s="130"/>
      <c r="X98" s="130"/>
      <c r="Y98" s="130">
        <v>0</v>
      </c>
      <c r="Z98" s="130"/>
      <c r="AA98" s="130"/>
      <c r="AB98" s="130">
        <v>0</v>
      </c>
      <c r="AC98" s="130"/>
      <c r="AD98" s="130"/>
      <c r="AE98" s="130">
        <v>0</v>
      </c>
      <c r="AF98" s="130"/>
      <c r="AG98" s="130"/>
      <c r="AH98" s="130">
        <v>0</v>
      </c>
      <c r="AI98" s="130"/>
      <c r="AJ98" s="130"/>
      <c r="AK98" s="130">
        <v>0</v>
      </c>
      <c r="AL98" s="130"/>
      <c r="AM98" s="130"/>
      <c r="AN98" s="130">
        <v>0</v>
      </c>
      <c r="AO98" s="130"/>
      <c r="AP98" s="130"/>
      <c r="AQ98" s="130">
        <v>0</v>
      </c>
      <c r="AR98" s="130"/>
      <c r="AS98" s="130"/>
      <c r="AT98" s="130">
        <v>0</v>
      </c>
      <c r="AU98" s="17"/>
      <c r="AV98" s="17"/>
      <c r="AW98" s="130"/>
      <c r="AX98" s="126"/>
      <c r="AY98" s="17"/>
      <c r="AZ98" s="130"/>
      <c r="BA98" s="126"/>
      <c r="BB98" s="131"/>
      <c r="BC98" s="131"/>
      <c r="BD98" s="128"/>
      <c r="BE98" s="132"/>
      <c r="BF98" s="131"/>
      <c r="BG98" s="132">
        <v>0</v>
      </c>
      <c r="BH98" s="132"/>
      <c r="BI98" s="132">
        <v>0</v>
      </c>
      <c r="BJ98" s="132">
        <v>0</v>
      </c>
      <c r="BK98" s="132"/>
      <c r="BL98" s="132">
        <v>0</v>
      </c>
      <c r="BM98" s="131">
        <v>0</v>
      </c>
      <c r="BN98" s="131"/>
      <c r="BO98" s="131"/>
      <c r="BP98" s="131">
        <v>0</v>
      </c>
      <c r="BQ98" s="131"/>
      <c r="BR98" s="131">
        <v>0</v>
      </c>
      <c r="BS98" s="131">
        <v>0</v>
      </c>
      <c r="BT98" s="131"/>
      <c r="BU98" s="131">
        <v>0</v>
      </c>
      <c r="BV98" s="131">
        <v>0</v>
      </c>
      <c r="BW98" s="131"/>
      <c r="BX98" s="131">
        <v>0</v>
      </c>
      <c r="BY98" s="131">
        <v>0</v>
      </c>
      <c r="BZ98" s="131"/>
      <c r="CA98" s="131">
        <v>0</v>
      </c>
      <c r="CB98" s="131">
        <v>0</v>
      </c>
      <c r="CC98" s="131"/>
      <c r="CD98" s="131">
        <v>0</v>
      </c>
      <c r="CE98" s="131">
        <v>0</v>
      </c>
      <c r="CF98" s="131"/>
      <c r="CG98" s="131"/>
      <c r="CH98" s="131">
        <v>0</v>
      </c>
      <c r="CI98" s="131"/>
      <c r="CJ98" s="131"/>
      <c r="CK98" s="131">
        <v>0</v>
      </c>
      <c r="CL98" s="131"/>
      <c r="CM98" s="131"/>
      <c r="CN98" s="131">
        <v>0</v>
      </c>
      <c r="CO98" s="132"/>
      <c r="CP98" s="132"/>
      <c r="CQ98" s="132">
        <v>0</v>
      </c>
      <c r="CR98" s="132"/>
      <c r="CS98" s="132">
        <v>0</v>
      </c>
      <c r="CT98" s="132">
        <v>0</v>
      </c>
      <c r="CU98" s="131"/>
      <c r="CV98" s="127">
        <v>0</v>
      </c>
      <c r="CW98" s="131">
        <v>0</v>
      </c>
      <c r="CX98" s="131"/>
      <c r="CY98" s="131">
        <v>0</v>
      </c>
      <c r="CZ98" s="131">
        <v>0</v>
      </c>
      <c r="DA98" s="131"/>
      <c r="DB98" s="131">
        <v>0</v>
      </c>
      <c r="DC98" s="131">
        <v>0</v>
      </c>
      <c r="DD98" s="131"/>
      <c r="DE98" s="131">
        <v>0</v>
      </c>
      <c r="DF98" s="131">
        <v>0</v>
      </c>
      <c r="DG98" s="131"/>
      <c r="DH98" s="131">
        <v>0</v>
      </c>
      <c r="DI98" s="131">
        <v>0</v>
      </c>
      <c r="DJ98" s="131"/>
      <c r="DK98" s="131">
        <v>0</v>
      </c>
      <c r="DL98" s="131">
        <v>0</v>
      </c>
      <c r="DM98" s="131"/>
      <c r="DN98" s="131">
        <v>0</v>
      </c>
      <c r="DO98" s="131">
        <v>0</v>
      </c>
      <c r="DP98" s="131"/>
      <c r="DQ98" s="131"/>
      <c r="DR98" s="131">
        <v>0</v>
      </c>
      <c r="DS98" s="131"/>
      <c r="DT98" s="131"/>
      <c r="DU98" s="131">
        <v>0</v>
      </c>
      <c r="DV98" s="131"/>
      <c r="DW98" s="131"/>
      <c r="DX98" s="131">
        <v>0</v>
      </c>
      <c r="DY98" s="132"/>
      <c r="DZ98" s="132"/>
      <c r="EA98" s="131"/>
      <c r="EB98" s="131"/>
      <c r="EC98" s="130">
        <v>0</v>
      </c>
      <c r="ED98" s="130"/>
      <c r="EE98" s="130"/>
      <c r="EF98" s="130">
        <v>0</v>
      </c>
      <c r="EG98" s="130"/>
      <c r="EH98" s="130"/>
      <c r="EI98" s="130">
        <v>0</v>
      </c>
      <c r="EJ98" s="130"/>
      <c r="EK98" s="130"/>
      <c r="EL98" s="130">
        <v>0</v>
      </c>
      <c r="EM98" s="130"/>
      <c r="EN98" s="130"/>
      <c r="EO98" s="130">
        <v>0</v>
      </c>
      <c r="EP98" s="130"/>
      <c r="EQ98" s="130"/>
      <c r="ER98" s="130">
        <v>0</v>
      </c>
      <c r="ES98" s="130"/>
      <c r="ET98" s="130"/>
      <c r="EU98" s="130">
        <v>0</v>
      </c>
      <c r="EV98" s="130"/>
      <c r="EW98" s="130"/>
      <c r="EX98" s="130">
        <v>0</v>
      </c>
      <c r="EY98" s="130"/>
      <c r="EZ98" s="130"/>
      <c r="FA98" s="130"/>
      <c r="FB98" s="130"/>
      <c r="FC98" s="130"/>
      <c r="FD98" s="130"/>
      <c r="FE98" s="130"/>
      <c r="FF98" s="130"/>
      <c r="FG98" s="130"/>
      <c r="FH98" s="130"/>
      <c r="FI98" s="130"/>
      <c r="FJ98" s="130"/>
      <c r="FK98" s="130"/>
      <c r="FL98" s="130"/>
      <c r="FM98" s="130">
        <v>0</v>
      </c>
      <c r="FN98" s="130"/>
      <c r="FO98" s="130"/>
      <c r="FP98" s="130">
        <v>1554.55</v>
      </c>
      <c r="FQ98" s="130"/>
      <c r="FR98" s="130"/>
      <c r="FS98" s="130">
        <v>0</v>
      </c>
      <c r="FT98" s="130"/>
      <c r="FU98" s="130"/>
      <c r="FV98" s="130">
        <v>0</v>
      </c>
      <c r="FW98" s="130"/>
      <c r="FX98" s="130"/>
      <c r="FY98" s="125">
        <v>0</v>
      </c>
      <c r="FZ98" s="130"/>
      <c r="GA98" s="130"/>
      <c r="GB98" s="130">
        <v>0</v>
      </c>
      <c r="GC98" s="130"/>
      <c r="GD98" s="130"/>
      <c r="GE98" s="130">
        <v>0</v>
      </c>
      <c r="GF98" s="130"/>
      <c r="GG98" s="130"/>
      <c r="GH98" s="130">
        <v>0</v>
      </c>
      <c r="GI98" s="130"/>
      <c r="GJ98" s="130"/>
      <c r="GK98" s="130"/>
      <c r="GL98" s="130"/>
      <c r="GM98" s="130"/>
      <c r="GN98" s="130"/>
      <c r="GO98" s="130"/>
      <c r="GP98" s="130"/>
      <c r="GQ98" s="130"/>
      <c r="GR98" s="130"/>
      <c r="GS98" s="130"/>
      <c r="GT98" s="130"/>
      <c r="GU98" s="10">
        <f t="shared" si="26"/>
        <v>0</v>
      </c>
      <c r="GV98" s="10">
        <f t="shared" si="27"/>
        <v>0</v>
      </c>
      <c r="GW98" s="10">
        <f t="shared" si="28"/>
        <v>0</v>
      </c>
      <c r="GX98" s="10">
        <f t="shared" si="29"/>
        <v>0</v>
      </c>
      <c r="GY98" s="10">
        <f t="shared" si="30"/>
        <v>0</v>
      </c>
      <c r="GZ98" s="10">
        <f t="shared" si="31"/>
        <v>0</v>
      </c>
      <c r="HA98" s="10">
        <f t="shared" si="32"/>
        <v>0</v>
      </c>
      <c r="HB98" s="10">
        <f t="shared" si="33"/>
        <v>0</v>
      </c>
      <c r="HC98" s="10">
        <f t="shared" si="34"/>
        <v>1554.55</v>
      </c>
      <c r="HD98" s="54">
        <f t="shared" si="35"/>
        <v>0</v>
      </c>
      <c r="HE98" s="54">
        <v>224872.01</v>
      </c>
      <c r="HF98" s="54">
        <v>0</v>
      </c>
      <c r="HG98" s="55"/>
      <c r="HH98" s="55"/>
      <c r="HI98" s="21"/>
    </row>
    <row r="99" spans="1:217" hidden="1">
      <c r="A99" s="15">
        <v>2</v>
      </c>
      <c r="B99" s="16">
        <v>97</v>
      </c>
      <c r="C99" s="11">
        <v>158</v>
      </c>
      <c r="D99" s="136" t="s">
        <v>2078</v>
      </c>
      <c r="E99" s="48">
        <v>312773042.4285714</v>
      </c>
      <c r="F99" s="9">
        <f t="shared" si="36"/>
        <v>312773042.4285714</v>
      </c>
      <c r="G99" s="95"/>
      <c r="H99" s="95"/>
      <c r="I99" s="95"/>
      <c r="J99" s="18"/>
      <c r="K99" s="18">
        <v>225122606</v>
      </c>
      <c r="L99" s="9">
        <f t="shared" si="20"/>
        <v>123647251</v>
      </c>
      <c r="M99" s="9">
        <f t="shared" si="21"/>
        <v>189125791.4285714</v>
      </c>
      <c r="N99" s="18">
        <v>165755416.97872341</v>
      </c>
      <c r="O99" s="18">
        <v>240000000</v>
      </c>
      <c r="P99" s="18">
        <f t="shared" si="23"/>
        <v>181913351.46664581</v>
      </c>
      <c r="Q99" s="18">
        <f t="shared" ref="Q99:Q145" si="37">E99-N99-P99</f>
        <v>-34895726.016797811</v>
      </c>
      <c r="R99" s="18">
        <v>611000000</v>
      </c>
      <c r="S99" s="18">
        <v>155810091.95999998</v>
      </c>
      <c r="T99" s="18">
        <f t="shared" si="24"/>
        <v>455189908.04000002</v>
      </c>
      <c r="U99" s="18">
        <f t="shared" si="25"/>
        <v>173764058.76774707</v>
      </c>
      <c r="V99" s="18">
        <f t="shared" si="22"/>
        <v>281425849.27225292</v>
      </c>
      <c r="W99" s="130">
        <v>15673111</v>
      </c>
      <c r="X99" s="130"/>
      <c r="Y99" s="130">
        <v>0</v>
      </c>
      <c r="Z99" s="130">
        <v>18014873</v>
      </c>
      <c r="AA99" s="130"/>
      <c r="AB99" s="130">
        <v>0</v>
      </c>
      <c r="AC99" s="130">
        <v>16335714</v>
      </c>
      <c r="AD99" s="130"/>
      <c r="AE99" s="130">
        <f>340246.56+8630869.6</f>
        <v>8971116.1600000001</v>
      </c>
      <c r="AF99" s="130">
        <v>17929135</v>
      </c>
      <c r="AG99" s="130"/>
      <c r="AH99" s="130">
        <v>0</v>
      </c>
      <c r="AI99" s="130">
        <v>17352523</v>
      </c>
      <c r="AJ99" s="130"/>
      <c r="AK99" s="130">
        <v>521149.32799999998</v>
      </c>
      <c r="AL99" s="130">
        <f>16160270</f>
        <v>16160270</v>
      </c>
      <c r="AM99" s="130"/>
      <c r="AN99" s="130">
        <f>17110+290282.11</f>
        <v>307392.11</v>
      </c>
      <c r="AO99" s="130">
        <v>12113486</v>
      </c>
      <c r="AP99" s="130"/>
      <c r="AQ99" s="130">
        <v>0</v>
      </c>
      <c r="AR99" s="130">
        <v>5846652</v>
      </c>
      <c r="AS99" s="130"/>
      <c r="AT99" s="130">
        <v>0</v>
      </c>
      <c r="AU99" s="17">
        <v>2410499</v>
      </c>
      <c r="AV99" s="17"/>
      <c r="AW99" s="130"/>
      <c r="AX99" s="17">
        <v>1720038</v>
      </c>
      <c r="AY99" s="17"/>
      <c r="AZ99" s="130"/>
      <c r="BA99" s="17">
        <v>90950</v>
      </c>
      <c r="BB99" s="131"/>
      <c r="BC99" s="131"/>
      <c r="BD99" s="132"/>
      <c r="BE99" s="132"/>
      <c r="BF99" s="131"/>
      <c r="BG99" s="132">
        <v>12115709.191576486</v>
      </c>
      <c r="BH99" s="132"/>
      <c r="BI99" s="132">
        <v>10942170.499999985</v>
      </c>
      <c r="BJ99" s="132">
        <v>11301194.012515375</v>
      </c>
      <c r="BK99" s="132"/>
      <c r="BL99" s="132">
        <v>6609369.8936170489</v>
      </c>
      <c r="BM99" s="131">
        <v>11564995.137413897</v>
      </c>
      <c r="BN99" s="131"/>
      <c r="BO99" s="131">
        <v>9959656.5744680762</v>
      </c>
      <c r="BP99" s="131">
        <v>18608718.819699928</v>
      </c>
      <c r="BQ99" s="131"/>
      <c r="BR99" s="131">
        <v>8191050.1808510721</v>
      </c>
      <c r="BS99" s="131">
        <v>18939147.252197444</v>
      </c>
      <c r="BT99" s="131"/>
      <c r="BU99" s="131">
        <v>10189742.510638297</v>
      </c>
      <c r="BV99" s="131">
        <v>17199974.083242685</v>
      </c>
      <c r="BW99" s="131"/>
      <c r="BX99" s="131">
        <v>8942022.8153103292</v>
      </c>
      <c r="BY99" s="131">
        <v>7834421</v>
      </c>
      <c r="BZ99" s="131"/>
      <c r="CA99" s="131">
        <v>16623457.010309279</v>
      </c>
      <c r="CB99" s="131">
        <v>5061314</v>
      </c>
      <c r="CC99" s="131"/>
      <c r="CD99" s="131">
        <v>9453518.2577319741</v>
      </c>
      <c r="CE99" s="131">
        <v>16019853</v>
      </c>
      <c r="CF99" s="131"/>
      <c r="CG99" s="131"/>
      <c r="CH99" s="131">
        <v>23420613</v>
      </c>
      <c r="CI99" s="131"/>
      <c r="CJ99" s="131"/>
      <c r="CK99" s="131">
        <v>24309928.149999999</v>
      </c>
      <c r="CL99" s="131"/>
      <c r="CM99" s="131"/>
      <c r="CN99" s="131">
        <v>15537483.82</v>
      </c>
      <c r="CO99" s="132"/>
      <c r="CP99" s="132"/>
      <c r="CQ99" s="132">
        <v>11388766.640081897</v>
      </c>
      <c r="CR99" s="132"/>
      <c r="CS99" s="132">
        <v>10285640.270000011</v>
      </c>
      <c r="CT99" s="132">
        <v>10623122.371764453</v>
      </c>
      <c r="CU99" s="131"/>
      <c r="CV99" s="131">
        <v>6212807.6999999881</v>
      </c>
      <c r="CW99" s="131">
        <v>10871095.429169063</v>
      </c>
      <c r="CX99" s="131"/>
      <c r="CY99" s="131">
        <v>9362077.1799999997</v>
      </c>
      <c r="CZ99" s="131">
        <v>17492195.690517932</v>
      </c>
      <c r="DA99" s="131"/>
      <c r="DB99" s="131">
        <v>7699587.1700000018</v>
      </c>
      <c r="DC99" s="131">
        <v>17802798.417065598</v>
      </c>
      <c r="DD99" s="131"/>
      <c r="DE99" s="131">
        <v>9578357.9600000009</v>
      </c>
      <c r="DF99" s="131">
        <v>16167975.638248123</v>
      </c>
      <c r="DG99" s="131"/>
      <c r="DH99" s="131">
        <v>15023184.329999998</v>
      </c>
      <c r="DI99" s="131">
        <v>7599388.370000001</v>
      </c>
      <c r="DJ99" s="131"/>
      <c r="DK99" s="131">
        <v>16124753.299999997</v>
      </c>
      <c r="DL99" s="131">
        <v>4909474.58</v>
      </c>
      <c r="DM99" s="131"/>
      <c r="DN99" s="131">
        <v>9169912.7100000083</v>
      </c>
      <c r="DO99" s="131">
        <v>15539257.410000002</v>
      </c>
      <c r="DP99" s="131"/>
      <c r="DQ99" s="131"/>
      <c r="DR99" s="131">
        <v>22717994.610000003</v>
      </c>
      <c r="DS99" s="131"/>
      <c r="DT99" s="131"/>
      <c r="DU99" s="131">
        <v>23580630.305500001</v>
      </c>
      <c r="DV99" s="131"/>
      <c r="DW99" s="131"/>
      <c r="DX99" s="131">
        <v>15071359.305400001</v>
      </c>
      <c r="DY99" s="132"/>
      <c r="DZ99" s="132"/>
      <c r="EA99" s="131">
        <v>1800000</v>
      </c>
      <c r="EB99" s="131"/>
      <c r="EC99" s="130">
        <v>0</v>
      </c>
      <c r="ED99" s="130"/>
      <c r="EE99" s="130"/>
      <c r="EF99" s="130">
        <v>14276720</v>
      </c>
      <c r="EG99" s="130">
        <v>15000000</v>
      </c>
      <c r="EH99" s="130"/>
      <c r="EI99" s="130">
        <v>18578050</v>
      </c>
      <c r="EJ99" s="130"/>
      <c r="EK99" s="130"/>
      <c r="EL99" s="130">
        <v>0</v>
      </c>
      <c r="EM99" s="130">
        <v>15000000</v>
      </c>
      <c r="EN99" s="130"/>
      <c r="EO99" s="130">
        <v>0</v>
      </c>
      <c r="EP99" s="130"/>
      <c r="EQ99" s="130"/>
      <c r="ER99" s="130">
        <v>0</v>
      </c>
      <c r="ES99" s="130">
        <v>15000000</v>
      </c>
      <c r="ET99" s="130"/>
      <c r="EU99" s="130">
        <v>0</v>
      </c>
      <c r="EV99" s="130"/>
      <c r="EW99" s="130"/>
      <c r="EX99" s="130">
        <v>0</v>
      </c>
      <c r="EY99" s="130">
        <v>15000000</v>
      </c>
      <c r="EZ99" s="130"/>
      <c r="FA99" s="130"/>
      <c r="FB99" s="130"/>
      <c r="FC99" s="130"/>
      <c r="FD99" s="130"/>
      <c r="FE99" s="130">
        <v>15000000</v>
      </c>
      <c r="FF99" s="130"/>
      <c r="FG99" s="130"/>
      <c r="FH99" s="130"/>
      <c r="FI99" s="130"/>
      <c r="FJ99" s="130"/>
      <c r="FK99" s="130">
        <v>9093405</v>
      </c>
      <c r="FL99" s="130"/>
      <c r="FM99" s="130">
        <v>5144726.4800000004</v>
      </c>
      <c r="FN99" s="130">
        <v>7349781</v>
      </c>
      <c r="FO99" s="130"/>
      <c r="FP99" s="130">
        <v>11129712.249999998</v>
      </c>
      <c r="FQ99" s="130">
        <v>9982509</v>
      </c>
      <c r="FR99" s="130"/>
      <c r="FS99" s="130">
        <v>4366441.2200000007</v>
      </c>
      <c r="FT99" s="130">
        <v>7814041</v>
      </c>
      <c r="FU99" s="130"/>
      <c r="FV99" s="130">
        <v>7559436.620000002</v>
      </c>
      <c r="FW99" s="130">
        <v>11038890</v>
      </c>
      <c r="FX99" s="130"/>
      <c r="FY99" s="130">
        <v>7943671.6999999974</v>
      </c>
      <c r="FZ99" s="130">
        <v>8987183</v>
      </c>
      <c r="GA99" s="130"/>
      <c r="GB99" s="130">
        <v>1555707.2200000002</v>
      </c>
      <c r="GC99" s="130">
        <v>10326108</v>
      </c>
      <c r="GD99" s="130"/>
      <c r="GE99" s="130">
        <v>2572303.52</v>
      </c>
      <c r="GF99" s="130">
        <v>9769525</v>
      </c>
      <c r="GG99" s="130"/>
      <c r="GH99" s="130">
        <v>15744548.640000001</v>
      </c>
      <c r="GI99" s="130">
        <v>10159345</v>
      </c>
      <c r="GJ99" s="130"/>
      <c r="GK99" s="130"/>
      <c r="GL99" s="130">
        <v>7945196</v>
      </c>
      <c r="GM99" s="130"/>
      <c r="GN99" s="130"/>
      <c r="GO99" s="130">
        <v>5857704</v>
      </c>
      <c r="GP99" s="130"/>
      <c r="GQ99" s="130"/>
      <c r="GR99" s="130">
        <v>3977898</v>
      </c>
      <c r="GS99" s="130"/>
      <c r="GT99" s="130"/>
      <c r="GU99" s="10">
        <f t="shared" si="26"/>
        <v>80910987.742926061</v>
      </c>
      <c r="GV99" s="10">
        <f t="shared" si="27"/>
        <v>79287877.969999999</v>
      </c>
      <c r="GW99" s="10">
        <f t="shared" si="28"/>
        <v>9799657.5979999993</v>
      </c>
      <c r="GX99" s="10">
        <f t="shared" si="29"/>
        <v>10068139</v>
      </c>
      <c r="GY99" s="10">
        <f t="shared" si="30"/>
        <v>83456320.620000005</v>
      </c>
      <c r="GZ99" s="10">
        <f t="shared" si="31"/>
        <v>76909241.63090001</v>
      </c>
      <c r="HA99" s="10">
        <f t="shared" si="32"/>
        <v>32854770</v>
      </c>
      <c r="HB99" s="10">
        <f t="shared" si="33"/>
        <v>30000000</v>
      </c>
      <c r="HC99" s="10">
        <f t="shared" si="34"/>
        <v>56016547.649999999</v>
      </c>
      <c r="HD99" s="54">
        <f t="shared" si="35"/>
        <v>37709668</v>
      </c>
      <c r="HE99" s="54">
        <v>5359556.8599999994</v>
      </c>
      <c r="HF99" s="54">
        <v>74520136.599999994</v>
      </c>
      <c r="HG99" s="55"/>
      <c r="HH99" s="55"/>
      <c r="HI99" s="21"/>
    </row>
    <row r="100" spans="1:217" hidden="1">
      <c r="A100" s="15">
        <v>1</v>
      </c>
      <c r="B100" s="16">
        <v>98</v>
      </c>
      <c r="C100" s="11">
        <v>159</v>
      </c>
      <c r="D100" s="136" t="s">
        <v>2079</v>
      </c>
      <c r="E100" s="48">
        <v>420476403</v>
      </c>
      <c r="F100" s="9">
        <f t="shared" si="36"/>
        <v>420476403</v>
      </c>
      <c r="G100" s="95"/>
      <c r="H100" s="95"/>
      <c r="I100" s="95"/>
      <c r="J100" s="18"/>
      <c r="K100" s="18">
        <v>293122211</v>
      </c>
      <c r="L100" s="9">
        <f t="shared" si="20"/>
        <v>337372000</v>
      </c>
      <c r="M100" s="9">
        <f t="shared" si="21"/>
        <v>83104403</v>
      </c>
      <c r="N100" s="18">
        <v>64601380.437499993</v>
      </c>
      <c r="O100" s="18">
        <v>206249999.99999997</v>
      </c>
      <c r="P100" s="18">
        <f t="shared" si="23"/>
        <v>398895097.30101496</v>
      </c>
      <c r="Q100" s="18">
        <f t="shared" si="37"/>
        <v>-43020074.73851496</v>
      </c>
      <c r="R100" s="18">
        <v>375053632</v>
      </c>
      <c r="S100" s="18">
        <v>62017325.219999999</v>
      </c>
      <c r="T100" s="18">
        <f t="shared" si="24"/>
        <v>313036306.77999997</v>
      </c>
      <c r="U100" s="18">
        <f t="shared" si="25"/>
        <v>385178548.61107433</v>
      </c>
      <c r="V100" s="18">
        <f t="shared" si="22"/>
        <v>-72142241.831074357</v>
      </c>
      <c r="W100" s="130">
        <v>21041587</v>
      </c>
      <c r="X100" s="130"/>
      <c r="Y100" s="130">
        <v>5731314.1199999992</v>
      </c>
      <c r="Z100" s="130">
        <v>46391147</v>
      </c>
      <c r="AA100" s="130"/>
      <c r="AB100" s="130">
        <v>2086813.54</v>
      </c>
      <c r="AC100" s="130">
        <v>44367462</v>
      </c>
      <c r="AD100" s="130"/>
      <c r="AE100" s="130">
        <v>612061.07999999996</v>
      </c>
      <c r="AF100" s="130">
        <v>57828434</v>
      </c>
      <c r="AG100" s="130"/>
      <c r="AH100" s="130">
        <v>2803566.38</v>
      </c>
      <c r="AI100" s="130">
        <v>40201769</v>
      </c>
      <c r="AJ100" s="130"/>
      <c r="AK100" s="130">
        <v>10044463.57</v>
      </c>
      <c r="AL100" s="130">
        <v>33369950</v>
      </c>
      <c r="AM100" s="130"/>
      <c r="AN100" s="130">
        <v>12501707.07</v>
      </c>
      <c r="AO100" s="130">
        <v>43331582</v>
      </c>
      <c r="AP100" s="130"/>
      <c r="AQ100" s="130">
        <v>7676679.3000000119</v>
      </c>
      <c r="AR100" s="130">
        <v>22758807</v>
      </c>
      <c r="AS100" s="130"/>
      <c r="AT100" s="130">
        <v>7866196.5099999998</v>
      </c>
      <c r="AU100" s="17">
        <v>16523669</v>
      </c>
      <c r="AV100" s="17"/>
      <c r="AW100" s="130"/>
      <c r="AX100" s="126">
        <v>6625430</v>
      </c>
      <c r="AY100" s="17"/>
      <c r="AZ100" s="130"/>
      <c r="BA100" s="126">
        <v>3232602</v>
      </c>
      <c r="BB100" s="131"/>
      <c r="BC100" s="131"/>
      <c r="BD100" s="128">
        <v>1699561</v>
      </c>
      <c r="BE100" s="132"/>
      <c r="BF100" s="131"/>
      <c r="BG100" s="132">
        <v>22261994.790391963</v>
      </c>
      <c r="BH100" s="132"/>
      <c r="BI100" s="132">
        <v>9098926.6041666865</v>
      </c>
      <c r="BJ100" s="132">
        <v>27697443.315560114</v>
      </c>
      <c r="BK100" s="132"/>
      <c r="BL100" s="132">
        <v>4732309.4270833209</v>
      </c>
      <c r="BM100" s="131">
        <v>36230823.479741551</v>
      </c>
      <c r="BN100" s="131"/>
      <c r="BO100" s="131">
        <v>3286817.6979166716</v>
      </c>
      <c r="BP100" s="131">
        <v>32991486.156573709</v>
      </c>
      <c r="BQ100" s="131"/>
      <c r="BR100" s="131">
        <v>1623844.6562499851</v>
      </c>
      <c r="BS100" s="131">
        <v>29054721.604155075</v>
      </c>
      <c r="BT100" s="131"/>
      <c r="BU100" s="131">
        <v>7979171.7708333433</v>
      </c>
      <c r="BV100" s="131">
        <v>26733107.744592566</v>
      </c>
      <c r="BW100" s="131"/>
      <c r="BX100" s="131">
        <v>6437690.5299613476</v>
      </c>
      <c r="BY100" s="131">
        <v>14059473</v>
      </c>
      <c r="BZ100" s="131"/>
      <c r="CA100" s="131">
        <v>5952977.4948453605</v>
      </c>
      <c r="CB100" s="131">
        <v>35207967</v>
      </c>
      <c r="CC100" s="131"/>
      <c r="CD100" s="131">
        <v>15897622.443298981</v>
      </c>
      <c r="CE100" s="131">
        <v>32995579</v>
      </c>
      <c r="CF100" s="131"/>
      <c r="CG100" s="131"/>
      <c r="CH100" s="131">
        <v>61892208</v>
      </c>
      <c r="CI100" s="131"/>
      <c r="CJ100" s="131"/>
      <c r="CK100" s="131">
        <v>25682796</v>
      </c>
      <c r="CL100" s="131"/>
      <c r="CM100" s="131"/>
      <c r="CN100" s="131">
        <v>54087497.210000001</v>
      </c>
      <c r="CO100" s="132"/>
      <c r="CP100" s="132"/>
      <c r="CQ100" s="132">
        <v>21371514.998776283</v>
      </c>
      <c r="CR100" s="132"/>
      <c r="CS100" s="132">
        <v>8734969.5399999991</v>
      </c>
      <c r="CT100" s="132">
        <v>26589545.582937706</v>
      </c>
      <c r="CU100" s="131"/>
      <c r="CV100" s="131">
        <v>4543017.0500000007</v>
      </c>
      <c r="CW100" s="131">
        <v>34781590.540551886</v>
      </c>
      <c r="CX100" s="131"/>
      <c r="CY100" s="131">
        <v>3155344.99</v>
      </c>
      <c r="CZ100" s="131">
        <v>31671826.710310761</v>
      </c>
      <c r="DA100" s="131"/>
      <c r="DB100" s="131">
        <v>1558890.8699999992</v>
      </c>
      <c r="DC100" s="131">
        <v>27892532.739988871</v>
      </c>
      <c r="DD100" s="131"/>
      <c r="DE100" s="131">
        <v>7660004.9000000022</v>
      </c>
      <c r="DF100" s="131">
        <v>25663783.434808861</v>
      </c>
      <c r="DG100" s="131"/>
      <c r="DH100" s="131">
        <v>7157784.3200000003</v>
      </c>
      <c r="DI100" s="131">
        <v>13637688.810000001</v>
      </c>
      <c r="DJ100" s="131"/>
      <c r="DK100" s="131">
        <v>5774388.1700000018</v>
      </c>
      <c r="DL100" s="131">
        <v>34151727.990000002</v>
      </c>
      <c r="DM100" s="131"/>
      <c r="DN100" s="131">
        <v>15420693.769999996</v>
      </c>
      <c r="DO100" s="131">
        <v>32005711.629999999</v>
      </c>
      <c r="DP100" s="131"/>
      <c r="DQ100" s="131"/>
      <c r="DR100" s="131">
        <v>60035441.759999998</v>
      </c>
      <c r="DS100" s="131"/>
      <c r="DT100" s="131"/>
      <c r="DU100" s="131">
        <v>24912312.120000001</v>
      </c>
      <c r="DV100" s="131"/>
      <c r="DW100" s="131"/>
      <c r="DX100" s="131">
        <v>52464872.293700002</v>
      </c>
      <c r="DY100" s="132"/>
      <c r="DZ100" s="132"/>
      <c r="EA100" s="131">
        <v>2730628.8</v>
      </c>
      <c r="EB100" s="131"/>
      <c r="EC100" s="130">
        <v>6384571</v>
      </c>
      <c r="ED100" s="130">
        <v>39432474.590000004</v>
      </c>
      <c r="EE100" s="130"/>
      <c r="EF100" s="130">
        <v>3852337</v>
      </c>
      <c r="EG100" s="130">
        <v>37712342.789999999</v>
      </c>
      <c r="EH100" s="130"/>
      <c r="EI100" s="130">
        <v>36909667</v>
      </c>
      <c r="EJ100" s="130">
        <v>69134168.939999998</v>
      </c>
      <c r="EK100" s="130"/>
      <c r="EL100" s="130">
        <v>1115750.6099999999</v>
      </c>
      <c r="EM100" s="130">
        <v>34171503.520000003</v>
      </c>
      <c r="EN100" s="130"/>
      <c r="EO100" s="130">
        <v>2136487</v>
      </c>
      <c r="EP100" s="130">
        <v>30032955</v>
      </c>
      <c r="EQ100" s="130"/>
      <c r="ER100" s="130">
        <v>7663669</v>
      </c>
      <c r="ES100" s="130">
        <v>38998423.649999999</v>
      </c>
      <c r="ET100" s="130"/>
      <c r="EU100" s="130">
        <v>9993520</v>
      </c>
      <c r="EV100" s="130">
        <v>20482926.16</v>
      </c>
      <c r="EW100" s="130"/>
      <c r="EX100" s="130">
        <v>20738977</v>
      </c>
      <c r="EY100" s="130">
        <v>14871301.800000001</v>
      </c>
      <c r="EZ100" s="130"/>
      <c r="FA100" s="130"/>
      <c r="FB100" s="130">
        <v>5962886.8899999997</v>
      </c>
      <c r="FC100" s="130"/>
      <c r="FD100" s="130"/>
      <c r="FE100" s="130">
        <v>2909341.53</v>
      </c>
      <c r="FF100" s="130"/>
      <c r="FG100" s="130"/>
      <c r="FH100" s="130">
        <v>1529604.92</v>
      </c>
      <c r="FI100" s="130"/>
      <c r="FJ100" s="130"/>
      <c r="FK100" s="130">
        <v>16570249</v>
      </c>
      <c r="FL100" s="130"/>
      <c r="FM100" s="130">
        <v>7800748.8299999982</v>
      </c>
      <c r="FN100" s="130">
        <v>41169485</v>
      </c>
      <c r="FO100" s="130"/>
      <c r="FP100" s="130">
        <v>6174236.6399999987</v>
      </c>
      <c r="FQ100" s="130">
        <v>39575833</v>
      </c>
      <c r="FR100" s="130"/>
      <c r="FS100" s="130">
        <v>11294897.049999999</v>
      </c>
      <c r="FT100" s="130">
        <v>50176349</v>
      </c>
      <c r="FU100" s="130"/>
      <c r="FV100" s="130">
        <v>5146959.9499999993</v>
      </c>
      <c r="FW100" s="130">
        <v>36295350</v>
      </c>
      <c r="FX100" s="130"/>
      <c r="FY100" s="130">
        <v>23740828.210000001</v>
      </c>
      <c r="FZ100" s="130">
        <v>30915292</v>
      </c>
      <c r="GA100" s="130"/>
      <c r="GB100" s="130">
        <v>4870276.7299999995</v>
      </c>
      <c r="GC100" s="130">
        <v>47373428</v>
      </c>
      <c r="GD100" s="130"/>
      <c r="GE100" s="130">
        <v>15864748.290000001</v>
      </c>
      <c r="GF100" s="130">
        <v>27572132</v>
      </c>
      <c r="GG100" s="130"/>
      <c r="GH100" s="130">
        <v>20952285.219999999</v>
      </c>
      <c r="GI100" s="130">
        <v>18383248</v>
      </c>
      <c r="GJ100" s="130"/>
      <c r="GK100" s="130"/>
      <c r="GL100" s="130">
        <v>8856193</v>
      </c>
      <c r="GM100" s="130"/>
      <c r="GN100" s="130"/>
      <c r="GO100" s="130">
        <v>5590595</v>
      </c>
      <c r="GP100" s="130"/>
      <c r="GQ100" s="130"/>
      <c r="GR100" s="130">
        <v>4115044</v>
      </c>
      <c r="GS100" s="130"/>
      <c r="GT100" s="130"/>
      <c r="GU100" s="10">
        <f t="shared" si="26"/>
        <v>55009360.624355696</v>
      </c>
      <c r="GV100" s="10">
        <f t="shared" si="27"/>
        <v>174658080.21000001</v>
      </c>
      <c r="GW100" s="10">
        <f t="shared" si="28"/>
        <v>49322801.570000008</v>
      </c>
      <c r="GX100" s="10">
        <f t="shared" si="29"/>
        <v>50840069</v>
      </c>
      <c r="GY100" s="10">
        <f t="shared" si="30"/>
        <v>54005093.609999999</v>
      </c>
      <c r="GZ100" s="10">
        <f t="shared" si="31"/>
        <v>169418337.8037</v>
      </c>
      <c r="HA100" s="10">
        <f t="shared" si="32"/>
        <v>88794978.609999999</v>
      </c>
      <c r="HB100" s="10">
        <f t="shared" si="33"/>
        <v>45756061.300000004</v>
      </c>
      <c r="HC100" s="10">
        <f t="shared" si="34"/>
        <v>95844980.919999987</v>
      </c>
      <c r="HD100" s="54">
        <f t="shared" si="35"/>
        <v>64517212</v>
      </c>
      <c r="HE100" s="54">
        <v>5226003.76</v>
      </c>
      <c r="HF100" s="54">
        <v>6703474.719999996</v>
      </c>
      <c r="HG100" s="55"/>
      <c r="HH100" s="55"/>
      <c r="HI100" s="21"/>
    </row>
    <row r="101" spans="1:217" hidden="1">
      <c r="A101" s="15">
        <v>2</v>
      </c>
      <c r="B101" s="16">
        <v>99</v>
      </c>
      <c r="C101" s="11">
        <v>160</v>
      </c>
      <c r="D101" s="136" t="s">
        <v>2080</v>
      </c>
      <c r="E101" s="48">
        <v>803202543.80952406</v>
      </c>
      <c r="F101" s="9">
        <f t="shared" si="36"/>
        <v>803202543.80952406</v>
      </c>
      <c r="G101" s="95"/>
      <c r="H101" s="95"/>
      <c r="I101" s="95"/>
      <c r="J101" s="18"/>
      <c r="K101" s="18">
        <v>200000000</v>
      </c>
      <c r="L101" s="9">
        <f t="shared" si="20"/>
        <v>414036816</v>
      </c>
      <c r="M101" s="9">
        <f t="shared" si="21"/>
        <v>389165727.80952406</v>
      </c>
      <c r="N101" s="18">
        <v>210085647.47389513</v>
      </c>
      <c r="O101" s="18">
        <v>292218210.59448951</v>
      </c>
      <c r="P101" s="18">
        <f t="shared" si="23"/>
        <v>277445240.05000001</v>
      </c>
      <c r="Q101" s="18">
        <f t="shared" si="37"/>
        <v>315671656.28562897</v>
      </c>
      <c r="R101" s="18">
        <v>628262509.95539999</v>
      </c>
      <c r="S101" s="18">
        <v>199182202.37</v>
      </c>
      <c r="T101" s="18">
        <f t="shared" si="24"/>
        <v>429080307.58539999</v>
      </c>
      <c r="U101" s="18">
        <f t="shared" si="25"/>
        <v>263041419.54034138</v>
      </c>
      <c r="V101" s="18">
        <f t="shared" si="22"/>
        <v>166038888.04505861</v>
      </c>
      <c r="W101" s="130">
        <v>55125187</v>
      </c>
      <c r="X101" s="130"/>
      <c r="Y101" s="130">
        <v>12467000.66</v>
      </c>
      <c r="Z101" s="130">
        <v>50710687</v>
      </c>
      <c r="AA101" s="130"/>
      <c r="AB101" s="130">
        <v>0</v>
      </c>
      <c r="AC101" s="130">
        <v>50710687</v>
      </c>
      <c r="AD101" s="130"/>
      <c r="AE101" s="130">
        <f>20092134.29+1103256</f>
        <v>21195390.289999999</v>
      </c>
      <c r="AF101" s="130">
        <v>36314287</v>
      </c>
      <c r="AG101" s="130"/>
      <c r="AH101" s="130">
        <f>3672683+626130</f>
        <v>4298813</v>
      </c>
      <c r="AI101" s="130">
        <v>36314287</v>
      </c>
      <c r="AJ101" s="130"/>
      <c r="AK101" s="130">
        <v>3063890.71</v>
      </c>
      <c r="AL101" s="130">
        <v>36314287</v>
      </c>
      <c r="AM101" s="130"/>
      <c r="AN101" s="130">
        <f>1662500+513864</f>
        <v>2176364</v>
      </c>
      <c r="AO101" s="130">
        <v>24157010</v>
      </c>
      <c r="AP101" s="130"/>
      <c r="AQ101" s="130">
        <f>2087500+2576000</f>
        <v>4663500</v>
      </c>
      <c r="AR101" s="130">
        <v>24157010</v>
      </c>
      <c r="AS101" s="130"/>
      <c r="AT101" s="130">
        <f>800000+161000</f>
        <v>961000</v>
      </c>
      <c r="AU101" s="17">
        <v>24157010</v>
      </c>
      <c r="AV101" s="17"/>
      <c r="AW101" s="130"/>
      <c r="AX101" s="17">
        <v>24157010</v>
      </c>
      <c r="AY101" s="17"/>
      <c r="AZ101" s="130"/>
      <c r="BA101" s="17">
        <v>25959677</v>
      </c>
      <c r="BB101" s="131"/>
      <c r="BC101" s="131"/>
      <c r="BD101" s="132">
        <v>25959677</v>
      </c>
      <c r="BE101" s="132"/>
      <c r="BF101" s="131"/>
      <c r="BG101" s="132">
        <v>18025423</v>
      </c>
      <c r="BH101" s="132"/>
      <c r="BI101" s="132">
        <v>18099916.475055397</v>
      </c>
      <c r="BJ101" s="132">
        <v>19193956</v>
      </c>
      <c r="BK101" s="132"/>
      <c r="BL101" s="132">
        <v>17959584.516401201</v>
      </c>
      <c r="BM101" s="131">
        <v>22362228</v>
      </c>
      <c r="BN101" s="131"/>
      <c r="BO101" s="131">
        <v>21448031.209788024</v>
      </c>
      <c r="BP101" s="131">
        <v>23389877</v>
      </c>
      <c r="BQ101" s="131"/>
      <c r="BR101" s="131">
        <v>6170747.6215588748</v>
      </c>
      <c r="BS101" s="131">
        <v>32676577</v>
      </c>
      <c r="BT101" s="131"/>
      <c r="BU101" s="131">
        <v>5401406.9401962161</v>
      </c>
      <c r="BV101" s="131">
        <v>34934591</v>
      </c>
      <c r="BW101" s="131"/>
      <c r="BX101" s="131">
        <v>3959511.7553792596</v>
      </c>
      <c r="BY101" s="131">
        <v>3903966</v>
      </c>
      <c r="BZ101" s="131"/>
      <c r="CA101" s="131">
        <v>2502740.2917823792</v>
      </c>
      <c r="CB101" s="131">
        <v>22496307</v>
      </c>
      <c r="CC101" s="131"/>
      <c r="CD101" s="131">
        <v>2272770.4480516911</v>
      </c>
      <c r="CE101" s="131">
        <v>25496307</v>
      </c>
      <c r="CF101" s="131"/>
      <c r="CG101" s="131"/>
      <c r="CH101" s="131">
        <v>25496307</v>
      </c>
      <c r="CI101" s="131"/>
      <c r="CJ101" s="131"/>
      <c r="CK101" s="131">
        <v>23496307</v>
      </c>
      <c r="CL101" s="131"/>
      <c r="CM101" s="131"/>
      <c r="CN101" s="131">
        <v>25973394.050000001</v>
      </c>
      <c r="CO101" s="132"/>
      <c r="CP101" s="132"/>
      <c r="CQ101" s="132">
        <v>17089903.546299998</v>
      </c>
      <c r="CR101" s="132"/>
      <c r="CS101" s="132">
        <v>17160530.810000002</v>
      </c>
      <c r="CT101" s="132">
        <v>18197789.683599997</v>
      </c>
      <c r="CU101" s="131"/>
      <c r="CV101" s="131">
        <v>17027482.079999998</v>
      </c>
      <c r="CW101" s="131">
        <v>21201628.366799999</v>
      </c>
      <c r="CX101" s="131"/>
      <c r="CY101" s="131">
        <v>20334878.390000001</v>
      </c>
      <c r="CZ101" s="131">
        <v>22175942.383699998</v>
      </c>
      <c r="DA101" s="131"/>
      <c r="DB101" s="131">
        <v>5850485.8200000003</v>
      </c>
      <c r="DC101" s="131">
        <v>30980662.653699998</v>
      </c>
      <c r="DD101" s="131"/>
      <c r="DE101" s="131">
        <v>5121073.9200000018</v>
      </c>
      <c r="DF101" s="131">
        <v>33121485.7271</v>
      </c>
      <c r="DG101" s="131"/>
      <c r="DH101" s="131">
        <v>3744165.4100000039</v>
      </c>
      <c r="DI101" s="131">
        <v>3701214.3763460303</v>
      </c>
      <c r="DJ101" s="131"/>
      <c r="DK101" s="131">
        <v>2372761.0199999958</v>
      </c>
      <c r="DL101" s="131">
        <v>21327966.197219402</v>
      </c>
      <c r="DM101" s="131"/>
      <c r="DN101" s="131">
        <v>2154734.6099999994</v>
      </c>
      <c r="DO101" s="131">
        <v>24172161.850828599</v>
      </c>
      <c r="DP101" s="131"/>
      <c r="DQ101" s="131"/>
      <c r="DR101" s="131">
        <v>24172161.850828599</v>
      </c>
      <c r="DS101" s="131"/>
      <c r="DT101" s="131"/>
      <c r="DU101" s="131">
        <v>22276031.415089134</v>
      </c>
      <c r="DV101" s="131"/>
      <c r="DW101" s="131"/>
      <c r="DX101" s="131">
        <v>24624471.48882968</v>
      </c>
      <c r="DY101" s="132"/>
      <c r="DZ101" s="132"/>
      <c r="EA101" s="131"/>
      <c r="EB101" s="131"/>
      <c r="EC101" s="130">
        <v>0</v>
      </c>
      <c r="ED101" s="130">
        <v>50000000</v>
      </c>
      <c r="EE101" s="130"/>
      <c r="EF101" s="130">
        <v>103808480</v>
      </c>
      <c r="EG101" s="130">
        <v>30000000</v>
      </c>
      <c r="EH101" s="130"/>
      <c r="EI101" s="130">
        <v>0</v>
      </c>
      <c r="EJ101" s="130">
        <v>0</v>
      </c>
      <c r="EK101" s="130"/>
      <c r="EL101" s="130">
        <v>0</v>
      </c>
      <c r="EM101" s="130">
        <v>0</v>
      </c>
      <c r="EN101" s="130"/>
      <c r="EO101" s="130">
        <v>0</v>
      </c>
      <c r="EP101" s="130">
        <v>50000000</v>
      </c>
      <c r="EQ101" s="130"/>
      <c r="ER101" s="130">
        <v>0</v>
      </c>
      <c r="ES101" s="130">
        <v>0</v>
      </c>
      <c r="ET101" s="130"/>
      <c r="EU101" s="130">
        <v>0</v>
      </c>
      <c r="EV101" s="130">
        <v>0</v>
      </c>
      <c r="EW101" s="130"/>
      <c r="EX101" s="130">
        <v>0</v>
      </c>
      <c r="EY101" s="130">
        <v>50000000</v>
      </c>
      <c r="EZ101" s="130"/>
      <c r="FA101" s="130"/>
      <c r="FB101" s="130">
        <v>0</v>
      </c>
      <c r="FC101" s="130"/>
      <c r="FD101" s="130"/>
      <c r="FE101" s="130">
        <v>0</v>
      </c>
      <c r="FF101" s="130"/>
      <c r="FG101" s="130"/>
      <c r="FH101" s="130">
        <v>50000000</v>
      </c>
      <c r="FI101" s="130"/>
      <c r="FJ101" s="130"/>
      <c r="FK101" s="130">
        <v>36710975</v>
      </c>
      <c r="FL101" s="130"/>
      <c r="FM101" s="130">
        <v>26230798.689999998</v>
      </c>
      <c r="FN101" s="130">
        <v>30668064</v>
      </c>
      <c r="FO101" s="130"/>
      <c r="FP101" s="130">
        <v>26708381.990000006</v>
      </c>
      <c r="FQ101" s="130">
        <v>30668064</v>
      </c>
      <c r="FR101" s="130"/>
      <c r="FS101" s="130">
        <v>7214045.5000000009</v>
      </c>
      <c r="FT101" s="130">
        <v>21396397</v>
      </c>
      <c r="FU101" s="130"/>
      <c r="FV101" s="130">
        <v>29064208.900000006</v>
      </c>
      <c r="FW101" s="130">
        <v>21847808</v>
      </c>
      <c r="FX101" s="130"/>
      <c r="FY101" s="130">
        <v>2867385.4800000004</v>
      </c>
      <c r="FZ101" s="130">
        <v>21825202</v>
      </c>
      <c r="GA101" s="130"/>
      <c r="GB101" s="130">
        <v>3168538.3300000005</v>
      </c>
      <c r="GC101" s="130">
        <v>18926553</v>
      </c>
      <c r="GD101" s="130"/>
      <c r="GE101" s="130">
        <v>3702589.1000000006</v>
      </c>
      <c r="GF101" s="130">
        <v>18926553</v>
      </c>
      <c r="GG101" s="130"/>
      <c r="GH101" s="130">
        <v>7465860.2199999979</v>
      </c>
      <c r="GI101" s="130">
        <v>18926553</v>
      </c>
      <c r="GJ101" s="130"/>
      <c r="GK101" s="130"/>
      <c r="GL101" s="130">
        <v>18926553</v>
      </c>
      <c r="GM101" s="130"/>
      <c r="GN101" s="130"/>
      <c r="GO101" s="130">
        <v>20184485</v>
      </c>
      <c r="GP101" s="130"/>
      <c r="GQ101" s="130"/>
      <c r="GR101" s="130">
        <v>20184485</v>
      </c>
      <c r="GS101" s="130"/>
      <c r="GT101" s="130"/>
      <c r="GU101" s="10">
        <f t="shared" si="26"/>
        <v>77814709.258213043</v>
      </c>
      <c r="GV101" s="10">
        <f t="shared" si="27"/>
        <v>100462315.05</v>
      </c>
      <c r="GW101" s="10">
        <f t="shared" si="28"/>
        <v>48825958.660000004</v>
      </c>
      <c r="GX101" s="10">
        <f t="shared" si="29"/>
        <v>124390384</v>
      </c>
      <c r="GY101" s="10">
        <f t="shared" si="30"/>
        <v>73766112.060000002</v>
      </c>
      <c r="GZ101" s="10">
        <f t="shared" si="31"/>
        <v>95244826.605576009</v>
      </c>
      <c r="HA101" s="10">
        <f t="shared" si="32"/>
        <v>103808480</v>
      </c>
      <c r="HB101" s="10">
        <f t="shared" si="33"/>
        <v>100000000</v>
      </c>
      <c r="HC101" s="10">
        <f t="shared" si="34"/>
        <v>106421808.21000001</v>
      </c>
      <c r="HD101" s="54">
        <f t="shared" si="35"/>
        <v>97148629</v>
      </c>
      <c r="HE101" s="54">
        <v>15669058.349999998</v>
      </c>
      <c r="HF101" s="54">
        <v>40541520.449999988</v>
      </c>
      <c r="HG101" s="55"/>
      <c r="HH101" s="55"/>
      <c r="HI101" s="21"/>
    </row>
    <row r="102" spans="1:217" hidden="1">
      <c r="A102" s="15">
        <v>1</v>
      </c>
      <c r="B102" s="16">
        <v>100</v>
      </c>
      <c r="C102" s="11">
        <v>161</v>
      </c>
      <c r="D102" s="135" t="s">
        <v>2081</v>
      </c>
      <c r="E102" s="48">
        <v>11187822</v>
      </c>
      <c r="F102" s="9">
        <f t="shared" si="36"/>
        <v>11187822</v>
      </c>
      <c r="G102" s="95"/>
      <c r="H102" s="95"/>
      <c r="I102" s="95"/>
      <c r="J102" s="18"/>
      <c r="K102" s="18" t="s">
        <v>2115</v>
      </c>
      <c r="L102" s="9">
        <f t="shared" si="20"/>
        <v>0</v>
      </c>
      <c r="M102" s="9">
        <f t="shared" si="21"/>
        <v>11187822</v>
      </c>
      <c r="N102" s="18">
        <v>11187821.999999998</v>
      </c>
      <c r="O102" s="18">
        <v>0</v>
      </c>
      <c r="P102" s="18">
        <f t="shared" si="23"/>
        <v>0</v>
      </c>
      <c r="Q102" s="18">
        <f t="shared" si="37"/>
        <v>1.862645149230957E-9</v>
      </c>
      <c r="R102" s="18">
        <v>10628430.9</v>
      </c>
      <c r="S102" s="18">
        <v>9159725.870000001</v>
      </c>
      <c r="T102" s="18">
        <f t="shared" si="24"/>
        <v>1468705.0299999993</v>
      </c>
      <c r="U102" s="18">
        <f t="shared" si="25"/>
        <v>0</v>
      </c>
      <c r="V102" s="18">
        <f t="shared" si="22"/>
        <v>1468705.0299999993</v>
      </c>
      <c r="W102" s="130"/>
      <c r="X102" s="130"/>
      <c r="Y102" s="130">
        <v>0</v>
      </c>
      <c r="Z102" s="130"/>
      <c r="AA102" s="130"/>
      <c r="AB102" s="130">
        <v>0</v>
      </c>
      <c r="AC102" s="130"/>
      <c r="AD102" s="130"/>
      <c r="AE102" s="130">
        <v>0</v>
      </c>
      <c r="AF102" s="130"/>
      <c r="AG102" s="130"/>
      <c r="AH102" s="130">
        <v>0</v>
      </c>
      <c r="AI102" s="130"/>
      <c r="AJ102" s="130"/>
      <c r="AK102" s="130">
        <v>0</v>
      </c>
      <c r="AL102" s="130"/>
      <c r="AM102" s="130"/>
      <c r="AN102" s="130">
        <v>0</v>
      </c>
      <c r="AO102" s="130"/>
      <c r="AP102" s="130"/>
      <c r="AQ102" s="130">
        <v>0</v>
      </c>
      <c r="AR102" s="130"/>
      <c r="AS102" s="130"/>
      <c r="AT102" s="130">
        <v>0</v>
      </c>
      <c r="AU102" s="17"/>
      <c r="AV102" s="17"/>
      <c r="AW102" s="130"/>
      <c r="AX102" s="126"/>
      <c r="AY102" s="17"/>
      <c r="AZ102" s="130"/>
      <c r="BA102" s="126"/>
      <c r="BB102" s="131"/>
      <c r="BC102" s="131"/>
      <c r="BD102" s="128"/>
      <c r="BE102" s="132"/>
      <c r="BF102" s="131"/>
      <c r="BG102" s="132">
        <v>0</v>
      </c>
      <c r="BH102" s="132"/>
      <c r="BI102" s="132">
        <v>0</v>
      </c>
      <c r="BJ102" s="132">
        <v>0</v>
      </c>
      <c r="BK102" s="132"/>
      <c r="BL102" s="132">
        <v>0</v>
      </c>
      <c r="BM102" s="131">
        <v>0</v>
      </c>
      <c r="BN102" s="131"/>
      <c r="BO102" s="131">
        <v>0</v>
      </c>
      <c r="BP102" s="131">
        <v>0</v>
      </c>
      <c r="BQ102" s="131"/>
      <c r="BR102" s="131">
        <v>0</v>
      </c>
      <c r="BS102" s="131">
        <v>0</v>
      </c>
      <c r="BT102" s="131"/>
      <c r="BU102" s="131">
        <v>0</v>
      </c>
      <c r="BV102" s="131">
        <v>0</v>
      </c>
      <c r="BW102" s="131"/>
      <c r="BX102" s="131">
        <v>0</v>
      </c>
      <c r="BY102" s="131">
        <v>0</v>
      </c>
      <c r="BZ102" s="131"/>
      <c r="CA102" s="131">
        <v>0</v>
      </c>
      <c r="CB102" s="131">
        <v>0</v>
      </c>
      <c r="CC102" s="131"/>
      <c r="CD102" s="131">
        <v>0</v>
      </c>
      <c r="CE102" s="131">
        <v>0</v>
      </c>
      <c r="CF102" s="131"/>
      <c r="CG102" s="131"/>
      <c r="CH102" s="131">
        <v>0</v>
      </c>
      <c r="CI102" s="131"/>
      <c r="CJ102" s="131"/>
      <c r="CK102" s="131">
        <v>0</v>
      </c>
      <c r="CL102" s="131"/>
      <c r="CM102" s="131"/>
      <c r="CN102" s="131">
        <v>0</v>
      </c>
      <c r="CO102" s="132"/>
      <c r="CP102" s="132"/>
      <c r="CQ102" s="132">
        <v>0</v>
      </c>
      <c r="CR102" s="132"/>
      <c r="CS102" s="132">
        <v>0</v>
      </c>
      <c r="CT102" s="132">
        <v>0</v>
      </c>
      <c r="CU102" s="131"/>
      <c r="CV102" s="131">
        <v>0</v>
      </c>
      <c r="CW102" s="131">
        <v>0</v>
      </c>
      <c r="CX102" s="131"/>
      <c r="CY102" s="131">
        <v>0</v>
      </c>
      <c r="CZ102" s="131">
        <v>0</v>
      </c>
      <c r="DA102" s="131"/>
      <c r="DB102" s="131">
        <v>0</v>
      </c>
      <c r="DC102" s="131">
        <v>0</v>
      </c>
      <c r="DD102" s="131"/>
      <c r="DE102" s="131">
        <v>0</v>
      </c>
      <c r="DF102" s="131">
        <v>0</v>
      </c>
      <c r="DG102" s="131"/>
      <c r="DH102" s="131">
        <v>0</v>
      </c>
      <c r="DI102" s="131">
        <v>0</v>
      </c>
      <c r="DJ102" s="131"/>
      <c r="DK102" s="131">
        <v>0</v>
      </c>
      <c r="DL102" s="131">
        <v>0</v>
      </c>
      <c r="DM102" s="131"/>
      <c r="DN102" s="131">
        <v>0</v>
      </c>
      <c r="DO102" s="131">
        <v>0</v>
      </c>
      <c r="DP102" s="131"/>
      <c r="DQ102" s="131"/>
      <c r="DR102" s="131">
        <v>0</v>
      </c>
      <c r="DS102" s="131"/>
      <c r="DT102" s="131"/>
      <c r="DU102" s="131">
        <v>0</v>
      </c>
      <c r="DV102" s="131"/>
      <c r="DW102" s="131"/>
      <c r="DX102" s="131">
        <v>0</v>
      </c>
      <c r="DY102" s="132"/>
      <c r="DZ102" s="132"/>
      <c r="EA102" s="131"/>
      <c r="EB102" s="131"/>
      <c r="EC102" s="130">
        <v>0</v>
      </c>
      <c r="ED102" s="130"/>
      <c r="EE102" s="130"/>
      <c r="EF102" s="130">
        <v>0</v>
      </c>
      <c r="EG102" s="130"/>
      <c r="EH102" s="130"/>
      <c r="EI102" s="130">
        <v>0</v>
      </c>
      <c r="EJ102" s="130"/>
      <c r="EK102" s="130"/>
      <c r="EL102" s="130">
        <v>0</v>
      </c>
      <c r="EM102" s="130"/>
      <c r="EN102" s="130"/>
      <c r="EO102" s="130">
        <v>0</v>
      </c>
      <c r="EP102" s="130"/>
      <c r="EQ102" s="130"/>
      <c r="ER102" s="130">
        <v>0</v>
      </c>
      <c r="ES102" s="130"/>
      <c r="ET102" s="130"/>
      <c r="EU102" s="130">
        <v>0</v>
      </c>
      <c r="EV102" s="130"/>
      <c r="EW102" s="130"/>
      <c r="EX102" s="130">
        <v>0</v>
      </c>
      <c r="EY102" s="130"/>
      <c r="EZ102" s="130"/>
      <c r="FA102" s="130"/>
      <c r="FB102" s="130"/>
      <c r="FC102" s="130"/>
      <c r="FD102" s="130"/>
      <c r="FE102" s="130"/>
      <c r="FF102" s="130"/>
      <c r="FG102" s="130"/>
      <c r="FH102" s="130"/>
      <c r="FI102" s="130"/>
      <c r="FJ102" s="130"/>
      <c r="FK102" s="130"/>
      <c r="FL102" s="130"/>
      <c r="FM102" s="130">
        <v>52462.979999999996</v>
      </c>
      <c r="FN102" s="130"/>
      <c r="FO102" s="130"/>
      <c r="FP102" s="130">
        <v>0</v>
      </c>
      <c r="FQ102" s="130"/>
      <c r="FR102" s="130"/>
      <c r="FS102" s="130">
        <v>42313.5</v>
      </c>
      <c r="FT102" s="130"/>
      <c r="FU102" s="130"/>
      <c r="FV102" s="130">
        <v>5287.75</v>
      </c>
      <c r="FW102" s="130"/>
      <c r="FX102" s="130"/>
      <c r="FY102" s="125">
        <v>0</v>
      </c>
      <c r="FZ102" s="130"/>
      <c r="GA102" s="130"/>
      <c r="GB102" s="130">
        <v>0</v>
      </c>
      <c r="GC102" s="130"/>
      <c r="GD102" s="130"/>
      <c r="GE102" s="130">
        <v>0</v>
      </c>
      <c r="GF102" s="130"/>
      <c r="GG102" s="130"/>
      <c r="GH102" s="130">
        <v>0</v>
      </c>
      <c r="GI102" s="130"/>
      <c r="GJ102" s="130"/>
      <c r="GK102" s="130"/>
      <c r="GL102" s="130"/>
      <c r="GM102" s="130"/>
      <c r="GN102" s="130"/>
      <c r="GO102" s="130"/>
      <c r="GP102" s="130"/>
      <c r="GQ102" s="130"/>
      <c r="GR102" s="130"/>
      <c r="GS102" s="130"/>
      <c r="GT102" s="130"/>
      <c r="GU102" s="10">
        <f t="shared" si="26"/>
        <v>0</v>
      </c>
      <c r="GV102" s="10">
        <f t="shared" si="27"/>
        <v>0</v>
      </c>
      <c r="GW102" s="10">
        <f t="shared" si="28"/>
        <v>0</v>
      </c>
      <c r="GX102" s="10">
        <f t="shared" si="29"/>
        <v>0</v>
      </c>
      <c r="GY102" s="10">
        <f t="shared" si="30"/>
        <v>0</v>
      </c>
      <c r="GZ102" s="10">
        <f t="shared" si="31"/>
        <v>0</v>
      </c>
      <c r="HA102" s="10">
        <f t="shared" si="32"/>
        <v>0</v>
      </c>
      <c r="HB102" s="10">
        <f t="shared" si="33"/>
        <v>0</v>
      </c>
      <c r="HC102" s="10">
        <f t="shared" si="34"/>
        <v>100064.23</v>
      </c>
      <c r="HD102" s="54">
        <f t="shared" si="35"/>
        <v>0</v>
      </c>
      <c r="HE102" s="54">
        <v>6192655.9199999999</v>
      </c>
      <c r="HF102" s="54">
        <v>14261.520000000002</v>
      </c>
      <c r="HG102" s="55"/>
      <c r="HH102" s="55"/>
      <c r="HI102" s="21"/>
    </row>
    <row r="103" spans="1:217" hidden="1">
      <c r="A103" s="15">
        <v>1</v>
      </c>
      <c r="B103" s="16">
        <v>101</v>
      </c>
      <c r="C103" s="11"/>
      <c r="D103" s="12" t="s">
        <v>2082</v>
      </c>
      <c r="E103" s="48"/>
      <c r="F103" s="9">
        <f t="shared" si="36"/>
        <v>0</v>
      </c>
      <c r="G103" s="95"/>
      <c r="H103" s="95"/>
      <c r="I103" s="95"/>
      <c r="J103" s="18"/>
      <c r="K103" s="18" t="s">
        <v>2115</v>
      </c>
      <c r="L103" s="9">
        <f t="shared" si="20"/>
        <v>0</v>
      </c>
      <c r="M103" s="9">
        <f t="shared" si="21"/>
        <v>0</v>
      </c>
      <c r="N103" s="18">
        <v>0</v>
      </c>
      <c r="O103" s="18">
        <v>0</v>
      </c>
      <c r="P103" s="18">
        <f t="shared" si="23"/>
        <v>0</v>
      </c>
      <c r="Q103" s="18">
        <f t="shared" si="37"/>
        <v>0</v>
      </c>
      <c r="R103" s="18">
        <v>0</v>
      </c>
      <c r="S103" s="18">
        <v>0</v>
      </c>
      <c r="T103" s="18">
        <f t="shared" si="24"/>
        <v>0</v>
      </c>
      <c r="U103" s="18">
        <f t="shared" si="25"/>
        <v>0</v>
      </c>
      <c r="V103" s="18">
        <f t="shared" si="22"/>
        <v>0</v>
      </c>
      <c r="W103" s="130"/>
      <c r="X103" s="130"/>
      <c r="Y103" s="130">
        <v>0</v>
      </c>
      <c r="Z103" s="130"/>
      <c r="AA103" s="130"/>
      <c r="AB103" s="130">
        <v>0</v>
      </c>
      <c r="AC103" s="130"/>
      <c r="AD103" s="130"/>
      <c r="AE103" s="130">
        <v>0</v>
      </c>
      <c r="AF103" s="130"/>
      <c r="AG103" s="130"/>
      <c r="AH103" s="130">
        <v>0</v>
      </c>
      <c r="AI103" s="130"/>
      <c r="AJ103" s="130"/>
      <c r="AK103" s="130">
        <v>0</v>
      </c>
      <c r="AL103" s="130"/>
      <c r="AM103" s="130"/>
      <c r="AN103" s="130">
        <v>0</v>
      </c>
      <c r="AO103" s="130"/>
      <c r="AP103" s="130"/>
      <c r="AQ103" s="130">
        <v>0</v>
      </c>
      <c r="AR103" s="130"/>
      <c r="AS103" s="130"/>
      <c r="AT103" s="130">
        <v>0</v>
      </c>
      <c r="AU103" s="17"/>
      <c r="AV103" s="17"/>
      <c r="AW103" s="130"/>
      <c r="AX103" s="126"/>
      <c r="AY103" s="17"/>
      <c r="AZ103" s="130"/>
      <c r="BA103" s="126"/>
      <c r="BB103" s="131"/>
      <c r="BC103" s="131"/>
      <c r="BD103" s="128"/>
      <c r="BE103" s="132"/>
      <c r="BF103" s="131"/>
      <c r="BG103" s="132">
        <v>0</v>
      </c>
      <c r="BH103" s="132"/>
      <c r="BI103" s="132">
        <v>0</v>
      </c>
      <c r="BJ103" s="132">
        <v>0</v>
      </c>
      <c r="BK103" s="132"/>
      <c r="BL103" s="132">
        <v>0</v>
      </c>
      <c r="BM103" s="131">
        <v>0</v>
      </c>
      <c r="BN103" s="131"/>
      <c r="BO103" s="131"/>
      <c r="BP103" s="131">
        <v>0</v>
      </c>
      <c r="BQ103" s="131"/>
      <c r="BR103" s="131">
        <v>0</v>
      </c>
      <c r="BS103" s="131">
        <v>0</v>
      </c>
      <c r="BT103" s="131"/>
      <c r="BU103" s="131">
        <v>0</v>
      </c>
      <c r="BV103" s="131">
        <v>0</v>
      </c>
      <c r="BW103" s="131"/>
      <c r="BX103" s="131">
        <v>0</v>
      </c>
      <c r="BY103" s="131">
        <v>0</v>
      </c>
      <c r="BZ103" s="131"/>
      <c r="CA103" s="131">
        <v>0</v>
      </c>
      <c r="CB103" s="131">
        <v>0</v>
      </c>
      <c r="CC103" s="131"/>
      <c r="CD103" s="131">
        <v>0</v>
      </c>
      <c r="CE103" s="131">
        <v>0</v>
      </c>
      <c r="CF103" s="131"/>
      <c r="CG103" s="131"/>
      <c r="CH103" s="131">
        <v>0</v>
      </c>
      <c r="CI103" s="131"/>
      <c r="CJ103" s="131"/>
      <c r="CK103" s="131">
        <v>0</v>
      </c>
      <c r="CL103" s="131"/>
      <c r="CM103" s="131"/>
      <c r="CN103" s="131">
        <v>0</v>
      </c>
      <c r="CO103" s="132"/>
      <c r="CP103" s="132"/>
      <c r="CQ103" s="132">
        <v>0</v>
      </c>
      <c r="CR103" s="132"/>
      <c r="CS103" s="132">
        <v>0</v>
      </c>
      <c r="CT103" s="132">
        <v>0</v>
      </c>
      <c r="CU103" s="131"/>
      <c r="CV103" s="127">
        <v>0</v>
      </c>
      <c r="CW103" s="131">
        <v>0</v>
      </c>
      <c r="CX103" s="131"/>
      <c r="CY103" s="131">
        <v>0</v>
      </c>
      <c r="CZ103" s="131">
        <v>0</v>
      </c>
      <c r="DA103" s="131"/>
      <c r="DB103" s="131">
        <v>0</v>
      </c>
      <c r="DC103" s="131">
        <v>0</v>
      </c>
      <c r="DD103" s="131"/>
      <c r="DE103" s="131">
        <v>0</v>
      </c>
      <c r="DF103" s="131">
        <v>0</v>
      </c>
      <c r="DG103" s="131"/>
      <c r="DH103" s="131">
        <v>0</v>
      </c>
      <c r="DI103" s="131">
        <v>0</v>
      </c>
      <c r="DJ103" s="131"/>
      <c r="DK103" s="131">
        <v>0</v>
      </c>
      <c r="DL103" s="131">
        <v>0</v>
      </c>
      <c r="DM103" s="131"/>
      <c r="DN103" s="131">
        <v>0</v>
      </c>
      <c r="DO103" s="131">
        <v>0</v>
      </c>
      <c r="DP103" s="131"/>
      <c r="DQ103" s="131"/>
      <c r="DR103" s="131">
        <v>0</v>
      </c>
      <c r="DS103" s="131"/>
      <c r="DT103" s="131"/>
      <c r="DU103" s="131">
        <v>0</v>
      </c>
      <c r="DV103" s="131"/>
      <c r="DW103" s="131"/>
      <c r="DX103" s="131">
        <v>0</v>
      </c>
      <c r="DY103" s="132"/>
      <c r="DZ103" s="132"/>
      <c r="EA103" s="131"/>
      <c r="EB103" s="131"/>
      <c r="EC103" s="130">
        <v>0</v>
      </c>
      <c r="ED103" s="130"/>
      <c r="EE103" s="130"/>
      <c r="EF103" s="130">
        <v>0</v>
      </c>
      <c r="EG103" s="130"/>
      <c r="EH103" s="130"/>
      <c r="EI103" s="130">
        <v>0</v>
      </c>
      <c r="EJ103" s="130"/>
      <c r="EK103" s="130"/>
      <c r="EL103" s="130">
        <v>0</v>
      </c>
      <c r="EM103" s="130"/>
      <c r="EN103" s="130"/>
      <c r="EO103" s="130">
        <v>0</v>
      </c>
      <c r="EP103" s="130"/>
      <c r="EQ103" s="130"/>
      <c r="ER103" s="130">
        <v>0</v>
      </c>
      <c r="ES103" s="130"/>
      <c r="ET103" s="130"/>
      <c r="EU103" s="130">
        <v>0</v>
      </c>
      <c r="EV103" s="130"/>
      <c r="EW103" s="130"/>
      <c r="EX103" s="130">
        <v>0</v>
      </c>
      <c r="EY103" s="130"/>
      <c r="EZ103" s="130"/>
      <c r="FA103" s="130"/>
      <c r="FB103" s="130"/>
      <c r="FC103" s="130"/>
      <c r="FD103" s="130"/>
      <c r="FE103" s="130"/>
      <c r="FF103" s="130"/>
      <c r="FG103" s="130"/>
      <c r="FH103" s="130"/>
      <c r="FI103" s="130"/>
      <c r="FJ103" s="130"/>
      <c r="FK103" s="130"/>
      <c r="FL103" s="130"/>
      <c r="FM103" s="130">
        <v>7677797.5599999987</v>
      </c>
      <c r="FN103" s="130"/>
      <c r="FO103" s="130"/>
      <c r="FP103" s="130">
        <v>4994449.22</v>
      </c>
      <c r="FQ103" s="130"/>
      <c r="FR103" s="130"/>
      <c r="FS103" s="130">
        <v>1568606.94</v>
      </c>
      <c r="FT103" s="130"/>
      <c r="FU103" s="130"/>
      <c r="FV103" s="130">
        <v>2592257.8199999998</v>
      </c>
      <c r="FW103" s="130"/>
      <c r="FX103" s="130"/>
      <c r="FY103" s="130">
        <v>4542513.6800000006</v>
      </c>
      <c r="FZ103" s="130"/>
      <c r="GA103" s="130"/>
      <c r="GB103" s="130">
        <v>4358925.5600000005</v>
      </c>
      <c r="GC103" s="130"/>
      <c r="GD103" s="130"/>
      <c r="GE103" s="130">
        <v>4569289.2300000004</v>
      </c>
      <c r="GF103" s="130"/>
      <c r="GG103" s="130"/>
      <c r="GH103" s="130">
        <v>2552678.9900000002</v>
      </c>
      <c r="GI103" s="130"/>
      <c r="GJ103" s="130"/>
      <c r="GK103" s="130"/>
      <c r="GL103" s="130"/>
      <c r="GM103" s="130"/>
      <c r="GN103" s="130"/>
      <c r="GO103" s="130"/>
      <c r="GP103" s="130"/>
      <c r="GQ103" s="130"/>
      <c r="GR103" s="130"/>
      <c r="GS103" s="130"/>
      <c r="GT103" s="130"/>
      <c r="GU103" s="10">
        <f t="shared" si="26"/>
        <v>0</v>
      </c>
      <c r="GV103" s="10">
        <f t="shared" si="27"/>
        <v>0</v>
      </c>
      <c r="GW103" s="10">
        <f t="shared" si="28"/>
        <v>0</v>
      </c>
      <c r="GX103" s="10">
        <f t="shared" si="29"/>
        <v>0</v>
      </c>
      <c r="GY103" s="10">
        <f t="shared" si="30"/>
        <v>0</v>
      </c>
      <c r="GZ103" s="10">
        <f t="shared" si="31"/>
        <v>0</v>
      </c>
      <c r="HA103" s="10">
        <f t="shared" si="32"/>
        <v>0</v>
      </c>
      <c r="HB103" s="10">
        <f t="shared" si="33"/>
        <v>0</v>
      </c>
      <c r="HC103" s="10">
        <f t="shared" si="34"/>
        <v>32856518.999999993</v>
      </c>
      <c r="HD103" s="54">
        <f t="shared" si="35"/>
        <v>0</v>
      </c>
      <c r="HE103" s="54">
        <v>0</v>
      </c>
      <c r="HF103" s="54">
        <v>2205154.7000000007</v>
      </c>
      <c r="HG103" s="55"/>
      <c r="HH103" s="55"/>
      <c r="HI103" s="21"/>
    </row>
    <row r="104" spans="1:217" ht="15.75" hidden="1" customHeight="1">
      <c r="A104" s="15">
        <v>2</v>
      </c>
      <c r="B104" s="16">
        <v>102</v>
      </c>
      <c r="C104" s="11">
        <v>157</v>
      </c>
      <c r="D104" s="136" t="s">
        <v>2083</v>
      </c>
      <c r="E104" s="48">
        <v>336195666.66666663</v>
      </c>
      <c r="F104" s="9">
        <f t="shared" si="36"/>
        <v>336195666.66666663</v>
      </c>
      <c r="G104" s="95"/>
      <c r="H104" s="95"/>
      <c r="I104" s="95"/>
      <c r="J104" s="18"/>
      <c r="K104" s="18">
        <v>343930887</v>
      </c>
      <c r="L104" s="9">
        <f t="shared" si="20"/>
        <v>255357160.273</v>
      </c>
      <c r="M104" s="9">
        <f t="shared" si="21"/>
        <v>80838506.393666625</v>
      </c>
      <c r="N104" s="18">
        <v>84094959.639784947</v>
      </c>
      <c r="O104" s="18">
        <v>199588263.02256903</v>
      </c>
      <c r="P104" s="18">
        <f t="shared" si="23"/>
        <v>225898878.69</v>
      </c>
      <c r="Q104" s="18">
        <f t="shared" si="37"/>
        <v>26201828.336881697</v>
      </c>
      <c r="R104" s="18">
        <v>379546569</v>
      </c>
      <c r="S104" s="18">
        <v>78208312.464999989</v>
      </c>
      <c r="T104" s="18">
        <f t="shared" si="24"/>
        <v>301338256.53500003</v>
      </c>
      <c r="U104" s="18">
        <f t="shared" si="25"/>
        <v>210085957.18170002</v>
      </c>
      <c r="V104" s="18">
        <f t="shared" si="22"/>
        <v>91252299.353300005</v>
      </c>
      <c r="W104" s="130">
        <v>19109674.289999999</v>
      </c>
      <c r="X104" s="130"/>
      <c r="Y104" s="130">
        <v>0</v>
      </c>
      <c r="Z104" s="130">
        <v>23634763.809999999</v>
      </c>
      <c r="AA104" s="130"/>
      <c r="AB104" s="130">
        <v>0</v>
      </c>
      <c r="AC104" s="130">
        <v>31248604.760000002</v>
      </c>
      <c r="AD104" s="130"/>
      <c r="AE104" s="130">
        <v>0</v>
      </c>
      <c r="AF104" s="130">
        <v>33800956.189999998</v>
      </c>
      <c r="AG104" s="130"/>
      <c r="AH104" s="130">
        <v>0</v>
      </c>
      <c r="AI104" s="130">
        <v>35091909.520000003</v>
      </c>
      <c r="AJ104" s="130"/>
      <c r="AK104" s="130">
        <v>0</v>
      </c>
      <c r="AL104" s="130">
        <v>27182385.710000001</v>
      </c>
      <c r="AM104" s="130"/>
      <c r="AN104" s="130">
        <v>0</v>
      </c>
      <c r="AO104" s="130">
        <v>25697124.760000002</v>
      </c>
      <c r="AP104" s="130"/>
      <c r="AQ104" s="130">
        <v>0</v>
      </c>
      <c r="AR104" s="130">
        <v>24303991.43</v>
      </c>
      <c r="AS104" s="130"/>
      <c r="AT104" s="130">
        <v>0</v>
      </c>
      <c r="AU104" s="17">
        <v>11263004.76</v>
      </c>
      <c r="AV104" s="17"/>
      <c r="AW104" s="130"/>
      <c r="AX104" s="126">
        <v>12215385.710000001</v>
      </c>
      <c r="AY104" s="17"/>
      <c r="AZ104" s="130"/>
      <c r="BA104" s="17">
        <v>8758040</v>
      </c>
      <c r="BB104" s="131"/>
      <c r="BC104" s="131"/>
      <c r="BD104" s="132">
        <v>3051319.3330000001</v>
      </c>
      <c r="BE104" s="132"/>
      <c r="BF104" s="131"/>
      <c r="BG104" s="132">
        <v>20065158</v>
      </c>
      <c r="BH104" s="132"/>
      <c r="BI104" s="132">
        <v>6550983.0860215127</v>
      </c>
      <c r="BJ104" s="132">
        <v>28816502</v>
      </c>
      <c r="BK104" s="132"/>
      <c r="BL104" s="132">
        <v>11526165.505376339</v>
      </c>
      <c r="BM104" s="131">
        <v>25811035</v>
      </c>
      <c r="BN104" s="131"/>
      <c r="BO104" s="131">
        <v>15878805.139784947</v>
      </c>
      <c r="BP104" s="131">
        <v>35491004</v>
      </c>
      <c r="BQ104" s="131"/>
      <c r="BR104" s="131">
        <v>23499891.215053767</v>
      </c>
      <c r="BS104" s="131">
        <v>39846505</v>
      </c>
      <c r="BT104" s="131"/>
      <c r="BU104" s="131">
        <v>9913921.1182795763</v>
      </c>
      <c r="BV104" s="131">
        <v>43541505</v>
      </c>
      <c r="BW104" s="131"/>
      <c r="BX104" s="131">
        <v>6853982.9354838133</v>
      </c>
      <c r="BY104" s="131">
        <v>5477900</v>
      </c>
      <c r="BZ104" s="131"/>
      <c r="CA104" s="131">
        <v>4290977.3118279874</v>
      </c>
      <c r="CB104" s="131">
        <v>5341442</v>
      </c>
      <c r="CC104" s="131"/>
      <c r="CD104" s="131">
        <v>6562816.9892472625</v>
      </c>
      <c r="CE104" s="131">
        <v>5412141</v>
      </c>
      <c r="CF104" s="131"/>
      <c r="CG104" s="131"/>
      <c r="CH104" s="131">
        <v>5456554</v>
      </c>
      <c r="CI104" s="131"/>
      <c r="CJ104" s="131"/>
      <c r="CK104" s="131">
        <v>5513485.6899999995</v>
      </c>
      <c r="CL104" s="131"/>
      <c r="CM104" s="131"/>
      <c r="CN104" s="131">
        <v>5125647</v>
      </c>
      <c r="CO104" s="132"/>
      <c r="CP104" s="132"/>
      <c r="CQ104" s="132">
        <v>18660596.939999998</v>
      </c>
      <c r="CR104" s="132"/>
      <c r="CS104" s="132">
        <v>6092414.2699999958</v>
      </c>
      <c r="CT104" s="132">
        <v>26799346.859999999</v>
      </c>
      <c r="CU104" s="131"/>
      <c r="CV104" s="131">
        <v>10719333.920000002</v>
      </c>
      <c r="CW104" s="131">
        <v>24004262.549999997</v>
      </c>
      <c r="CX104" s="131"/>
      <c r="CY104" s="131">
        <v>14767288.780000001</v>
      </c>
      <c r="CZ104" s="131">
        <v>33006633.719999999</v>
      </c>
      <c r="DA104" s="131"/>
      <c r="DB104" s="131">
        <v>21854898.829999998</v>
      </c>
      <c r="DC104" s="131">
        <v>37057249.649999999</v>
      </c>
      <c r="DD104" s="131"/>
      <c r="DE104" s="131">
        <v>9219946.6400000006</v>
      </c>
      <c r="DF104" s="131">
        <v>40493599.649999999</v>
      </c>
      <c r="DG104" s="131"/>
      <c r="DH104" s="131">
        <v>6374204.1299999952</v>
      </c>
      <c r="DI104" s="131">
        <v>5094447.0000000009</v>
      </c>
      <c r="DJ104" s="131"/>
      <c r="DK104" s="131">
        <v>3990608.900000006</v>
      </c>
      <c r="DL104" s="131">
        <v>4967541.0600000005</v>
      </c>
      <c r="DM104" s="131"/>
      <c r="DN104" s="131">
        <v>6103419.799999997</v>
      </c>
      <c r="DO104" s="131">
        <v>5033291.1300000008</v>
      </c>
      <c r="DP104" s="131"/>
      <c r="DQ104" s="131"/>
      <c r="DR104" s="131">
        <v>5074595.2200000007</v>
      </c>
      <c r="DS104" s="131"/>
      <c r="DT104" s="131"/>
      <c r="DU104" s="131">
        <v>5127541.6917000003</v>
      </c>
      <c r="DV104" s="131"/>
      <c r="DW104" s="131"/>
      <c r="DX104" s="131">
        <v>4766851.7100000009</v>
      </c>
      <c r="DY104" s="132"/>
      <c r="DZ104" s="132"/>
      <c r="EA104" s="131">
        <v>11751553</v>
      </c>
      <c r="EB104" s="131"/>
      <c r="EC104" s="130">
        <v>0</v>
      </c>
      <c r="ED104" s="130">
        <v>11833303</v>
      </c>
      <c r="EE104" s="130"/>
      <c r="EF104" s="130">
        <v>0</v>
      </c>
      <c r="EG104" s="130">
        <v>0</v>
      </c>
      <c r="EH104" s="130"/>
      <c r="EI104" s="130">
        <v>724954</v>
      </c>
      <c r="EJ104" s="130">
        <v>25488555</v>
      </c>
      <c r="EK104" s="130"/>
      <c r="EL104" s="130">
        <v>0</v>
      </c>
      <c r="EM104" s="130">
        <v>0</v>
      </c>
      <c r="EN104" s="130"/>
      <c r="EO104" s="130">
        <v>0</v>
      </c>
      <c r="EP104" s="130">
        <v>35785454</v>
      </c>
      <c r="EQ104" s="130"/>
      <c r="ER104" s="130">
        <v>0</v>
      </c>
      <c r="ES104" s="130">
        <v>0</v>
      </c>
      <c r="ET104" s="130"/>
      <c r="EU104" s="130">
        <v>0</v>
      </c>
      <c r="EV104" s="130">
        <v>0</v>
      </c>
      <c r="EW104" s="130"/>
      <c r="EX104" s="130">
        <v>0</v>
      </c>
      <c r="EY104" s="130">
        <v>24124545</v>
      </c>
      <c r="EZ104" s="130"/>
      <c r="FA104" s="130"/>
      <c r="FB104" s="130">
        <v>0</v>
      </c>
      <c r="FC104" s="130"/>
      <c r="FD104" s="130"/>
      <c r="FE104" s="130">
        <v>0</v>
      </c>
      <c r="FF104" s="130"/>
      <c r="FG104" s="130"/>
      <c r="FH104" s="130">
        <v>35845465</v>
      </c>
      <c r="FI104" s="130"/>
      <c r="FJ104" s="130"/>
      <c r="FK104" s="130">
        <v>18015911</v>
      </c>
      <c r="FL104" s="130"/>
      <c r="FM104" s="130">
        <v>9995146.0800000001</v>
      </c>
      <c r="FN104" s="130">
        <v>20605273</v>
      </c>
      <c r="FO104" s="130"/>
      <c r="FP104" s="130">
        <v>5432397.5999999996</v>
      </c>
      <c r="FQ104" s="130">
        <v>19878544</v>
      </c>
      <c r="FR104" s="130"/>
      <c r="FS104" s="130">
        <v>9349138.4199999962</v>
      </c>
      <c r="FT104" s="130">
        <v>13721408</v>
      </c>
      <c r="FU104" s="130"/>
      <c r="FV104" s="130">
        <v>8275988.9799999986</v>
      </c>
      <c r="FW104" s="130">
        <v>12610684</v>
      </c>
      <c r="FX104" s="130"/>
      <c r="FY104" s="130">
        <v>2610878.9299999997</v>
      </c>
      <c r="FZ104" s="130">
        <v>17107369</v>
      </c>
      <c r="GA104" s="130"/>
      <c r="GB104" s="130">
        <v>3956211.52</v>
      </c>
      <c r="GC104" s="130">
        <v>19096197</v>
      </c>
      <c r="GD104" s="130"/>
      <c r="GE104" s="130">
        <v>5590071.8799999999</v>
      </c>
      <c r="GF104" s="130">
        <v>17124003</v>
      </c>
      <c r="GG104" s="130"/>
      <c r="GH104" s="130">
        <v>24987736.810000002</v>
      </c>
      <c r="GI104" s="130">
        <v>19088988</v>
      </c>
      <c r="GJ104" s="130"/>
      <c r="GK104" s="130"/>
      <c r="GL104" s="130">
        <v>13159414</v>
      </c>
      <c r="GM104" s="130"/>
      <c r="GN104" s="130"/>
      <c r="GO104" s="130">
        <v>12697034</v>
      </c>
      <c r="GP104" s="130"/>
      <c r="GQ104" s="130"/>
      <c r="GR104" s="130">
        <v>17035022</v>
      </c>
      <c r="GS104" s="130"/>
      <c r="GT104" s="130"/>
      <c r="GU104" s="10">
        <f t="shared" si="26"/>
        <v>85077543.301075205</v>
      </c>
      <c r="GV104" s="10">
        <f t="shared" si="27"/>
        <v>21507827.689999998</v>
      </c>
      <c r="GW104" s="10">
        <f t="shared" si="28"/>
        <v>0</v>
      </c>
      <c r="GX104" s="10">
        <f t="shared" si="29"/>
        <v>59591741.232999995</v>
      </c>
      <c r="GY104" s="10">
        <f t="shared" si="30"/>
        <v>79122115.269999996</v>
      </c>
      <c r="GZ104" s="10">
        <f t="shared" si="31"/>
        <v>20002279.751700003</v>
      </c>
      <c r="HA104" s="10">
        <f t="shared" si="32"/>
        <v>724954</v>
      </c>
      <c r="HB104" s="10">
        <f t="shared" si="33"/>
        <v>59970010</v>
      </c>
      <c r="HC104" s="10">
        <f t="shared" si="34"/>
        <v>70197570.219999999</v>
      </c>
      <c r="HD104" s="54">
        <f t="shared" si="35"/>
        <v>79104461</v>
      </c>
      <c r="HE104" s="54">
        <v>2339155.8400000003</v>
      </c>
      <c r="HF104" s="54">
        <v>17440309.389999997</v>
      </c>
      <c r="HG104" s="55"/>
      <c r="HH104" s="55"/>
      <c r="HI104" s="21"/>
    </row>
    <row r="105" spans="1:217" ht="15.75" hidden="1" customHeight="1">
      <c r="A105" s="15"/>
      <c r="B105" s="16">
        <v>103</v>
      </c>
      <c r="C105" s="11">
        <v>162</v>
      </c>
      <c r="D105" s="12" t="s">
        <v>2085</v>
      </c>
      <c r="E105" s="48"/>
      <c r="F105" s="9">
        <f t="shared" si="36"/>
        <v>0</v>
      </c>
      <c r="G105" s="95"/>
      <c r="H105" s="95"/>
      <c r="I105" s="95"/>
      <c r="J105" s="18"/>
      <c r="K105" s="18" t="s">
        <v>2115</v>
      </c>
      <c r="L105" s="9">
        <f t="shared" si="20"/>
        <v>0</v>
      </c>
      <c r="M105" s="9">
        <f t="shared" si="21"/>
        <v>0</v>
      </c>
      <c r="N105" s="18">
        <v>0</v>
      </c>
      <c r="O105" s="18">
        <v>0</v>
      </c>
      <c r="P105" s="18">
        <f t="shared" si="23"/>
        <v>0</v>
      </c>
      <c r="Q105" s="18">
        <f t="shared" si="37"/>
        <v>0</v>
      </c>
      <c r="R105" s="18">
        <v>0</v>
      </c>
      <c r="S105" s="18">
        <v>0</v>
      </c>
      <c r="T105" s="18">
        <f t="shared" si="24"/>
        <v>0</v>
      </c>
      <c r="U105" s="18">
        <f t="shared" si="25"/>
        <v>0</v>
      </c>
      <c r="V105" s="18">
        <f t="shared" si="22"/>
        <v>0</v>
      </c>
      <c r="W105" s="130"/>
      <c r="X105" s="130"/>
      <c r="Y105" s="130">
        <v>0</v>
      </c>
      <c r="Z105" s="130"/>
      <c r="AA105" s="130"/>
      <c r="AB105" s="130">
        <v>0</v>
      </c>
      <c r="AC105" s="130"/>
      <c r="AD105" s="130"/>
      <c r="AE105" s="130">
        <v>0</v>
      </c>
      <c r="AF105" s="130"/>
      <c r="AG105" s="130"/>
      <c r="AH105" s="130">
        <v>0</v>
      </c>
      <c r="AI105" s="130"/>
      <c r="AJ105" s="130"/>
      <c r="AK105" s="130">
        <v>0</v>
      </c>
      <c r="AL105" s="130"/>
      <c r="AM105" s="130"/>
      <c r="AN105" s="130">
        <v>0</v>
      </c>
      <c r="AO105" s="130"/>
      <c r="AP105" s="130"/>
      <c r="AQ105" s="130">
        <v>0</v>
      </c>
      <c r="AR105" s="130"/>
      <c r="AS105" s="130"/>
      <c r="AT105" s="130">
        <v>0</v>
      </c>
      <c r="AU105" s="17"/>
      <c r="AV105" s="17"/>
      <c r="AW105" s="130"/>
      <c r="AX105" s="17"/>
      <c r="AY105" s="17"/>
      <c r="AZ105" s="130"/>
      <c r="BA105" s="17"/>
      <c r="BB105" s="131"/>
      <c r="BC105" s="131"/>
      <c r="BD105" s="132"/>
      <c r="BE105" s="132"/>
      <c r="BF105" s="131"/>
      <c r="BG105" s="132">
        <v>0</v>
      </c>
      <c r="BH105" s="132"/>
      <c r="BI105" s="132">
        <v>0</v>
      </c>
      <c r="BJ105" s="132">
        <v>0</v>
      </c>
      <c r="BK105" s="132"/>
      <c r="BL105" s="132">
        <v>0</v>
      </c>
      <c r="BM105" s="131">
        <v>0</v>
      </c>
      <c r="BN105" s="131"/>
      <c r="BO105" s="131"/>
      <c r="BP105" s="131">
        <v>0</v>
      </c>
      <c r="BQ105" s="131"/>
      <c r="BR105" s="131">
        <v>0</v>
      </c>
      <c r="BS105" s="131">
        <v>0</v>
      </c>
      <c r="BT105" s="131"/>
      <c r="BU105" s="131">
        <v>0</v>
      </c>
      <c r="BV105" s="131">
        <v>0</v>
      </c>
      <c r="BW105" s="131"/>
      <c r="BX105" s="131">
        <v>0</v>
      </c>
      <c r="BY105" s="131">
        <v>0</v>
      </c>
      <c r="BZ105" s="131"/>
      <c r="CA105" s="131">
        <v>0</v>
      </c>
      <c r="CB105" s="131">
        <v>0</v>
      </c>
      <c r="CC105" s="131"/>
      <c r="CD105" s="131">
        <v>0</v>
      </c>
      <c r="CE105" s="131">
        <v>0</v>
      </c>
      <c r="CF105" s="131"/>
      <c r="CG105" s="131"/>
      <c r="CH105" s="131">
        <v>0</v>
      </c>
      <c r="CI105" s="131"/>
      <c r="CJ105" s="131"/>
      <c r="CK105" s="131">
        <v>0</v>
      </c>
      <c r="CL105" s="131"/>
      <c r="CM105" s="131"/>
      <c r="CN105" s="131">
        <v>0</v>
      </c>
      <c r="CO105" s="132"/>
      <c r="CP105" s="132"/>
      <c r="CQ105" s="132">
        <v>0</v>
      </c>
      <c r="CR105" s="132"/>
      <c r="CS105" s="132">
        <v>0</v>
      </c>
      <c r="CT105" s="132">
        <v>0</v>
      </c>
      <c r="CU105" s="131"/>
      <c r="CV105" s="127">
        <v>0</v>
      </c>
      <c r="CW105" s="131">
        <v>0</v>
      </c>
      <c r="CX105" s="131"/>
      <c r="CY105" s="131">
        <v>0</v>
      </c>
      <c r="CZ105" s="131">
        <v>0</v>
      </c>
      <c r="DA105" s="131"/>
      <c r="DB105" s="131">
        <v>0</v>
      </c>
      <c r="DC105" s="131">
        <v>0</v>
      </c>
      <c r="DD105" s="131"/>
      <c r="DE105" s="131">
        <v>0</v>
      </c>
      <c r="DF105" s="131">
        <v>0</v>
      </c>
      <c r="DG105" s="131"/>
      <c r="DH105" s="131">
        <v>0</v>
      </c>
      <c r="DI105" s="131">
        <v>0</v>
      </c>
      <c r="DJ105" s="131"/>
      <c r="DK105" s="131">
        <v>0</v>
      </c>
      <c r="DL105" s="131">
        <v>0</v>
      </c>
      <c r="DM105" s="131"/>
      <c r="DN105" s="131">
        <v>0</v>
      </c>
      <c r="DO105" s="131">
        <v>0</v>
      </c>
      <c r="DP105" s="131"/>
      <c r="DQ105" s="131"/>
      <c r="DR105" s="131">
        <v>0</v>
      </c>
      <c r="DS105" s="131"/>
      <c r="DT105" s="131"/>
      <c r="DU105" s="131">
        <v>0</v>
      </c>
      <c r="DV105" s="131"/>
      <c r="DW105" s="131"/>
      <c r="DX105" s="131">
        <v>0</v>
      </c>
      <c r="DY105" s="132"/>
      <c r="DZ105" s="132"/>
      <c r="EA105" s="131"/>
      <c r="EB105" s="131"/>
      <c r="EC105" s="130">
        <v>0</v>
      </c>
      <c r="ED105" s="130"/>
      <c r="EE105" s="130"/>
      <c r="EF105" s="130">
        <v>0</v>
      </c>
      <c r="EG105" s="130"/>
      <c r="EH105" s="130"/>
      <c r="EI105" s="130">
        <v>0</v>
      </c>
      <c r="EJ105" s="130"/>
      <c r="EK105" s="130"/>
      <c r="EL105" s="130">
        <v>2256420</v>
      </c>
      <c r="EM105" s="130"/>
      <c r="EN105" s="130"/>
      <c r="EO105" s="130">
        <v>0</v>
      </c>
      <c r="EP105" s="130"/>
      <c r="EQ105" s="130"/>
      <c r="ER105" s="130">
        <v>0</v>
      </c>
      <c r="ES105" s="130"/>
      <c r="ET105" s="130"/>
      <c r="EU105" s="130">
        <v>0</v>
      </c>
      <c r="EV105" s="130"/>
      <c r="EW105" s="130"/>
      <c r="EX105" s="130">
        <v>0</v>
      </c>
      <c r="EY105" s="130"/>
      <c r="EZ105" s="130"/>
      <c r="FA105" s="130"/>
      <c r="FB105" s="130"/>
      <c r="FC105" s="130"/>
      <c r="FD105" s="130"/>
      <c r="FE105" s="130"/>
      <c r="FF105" s="130"/>
      <c r="FG105" s="130"/>
      <c r="FH105" s="130"/>
      <c r="FI105" s="130"/>
      <c r="FJ105" s="130"/>
      <c r="FK105" s="130"/>
      <c r="FL105" s="130"/>
      <c r="FM105" s="130">
        <v>1700</v>
      </c>
      <c r="FN105" s="130"/>
      <c r="FO105" s="130"/>
      <c r="FP105" s="130">
        <v>0</v>
      </c>
      <c r="FQ105" s="130"/>
      <c r="FR105" s="130"/>
      <c r="FS105" s="130">
        <v>0</v>
      </c>
      <c r="FT105" s="130"/>
      <c r="FU105" s="130"/>
      <c r="FV105" s="130">
        <v>0</v>
      </c>
      <c r="FW105" s="130"/>
      <c r="FX105" s="130"/>
      <c r="FY105" s="125">
        <v>0</v>
      </c>
      <c r="FZ105" s="130"/>
      <c r="GA105" s="130"/>
      <c r="GB105" s="130">
        <v>0</v>
      </c>
      <c r="GC105" s="130"/>
      <c r="GD105" s="130"/>
      <c r="GE105" s="130">
        <v>0</v>
      </c>
      <c r="GF105" s="130"/>
      <c r="GG105" s="130"/>
      <c r="GH105" s="130">
        <v>876.6</v>
      </c>
      <c r="GI105" s="130"/>
      <c r="GJ105" s="130"/>
      <c r="GK105" s="130"/>
      <c r="GL105" s="130"/>
      <c r="GM105" s="130"/>
      <c r="GN105" s="130"/>
      <c r="GO105" s="130"/>
      <c r="GP105" s="130"/>
      <c r="GQ105" s="130"/>
      <c r="GR105" s="130"/>
      <c r="GS105" s="130"/>
      <c r="GT105" s="130"/>
      <c r="GU105" s="10">
        <f t="shared" si="26"/>
        <v>0</v>
      </c>
      <c r="GV105" s="10">
        <f t="shared" si="27"/>
        <v>0</v>
      </c>
      <c r="GW105" s="10">
        <f t="shared" si="28"/>
        <v>0</v>
      </c>
      <c r="GX105" s="10">
        <f t="shared" si="29"/>
        <v>0</v>
      </c>
      <c r="GY105" s="10">
        <f t="shared" si="30"/>
        <v>0</v>
      </c>
      <c r="GZ105" s="10">
        <f t="shared" si="31"/>
        <v>0</v>
      </c>
      <c r="HA105" s="10">
        <f t="shared" si="32"/>
        <v>2256420</v>
      </c>
      <c r="HB105" s="10">
        <f t="shared" si="33"/>
        <v>0</v>
      </c>
      <c r="HC105" s="10">
        <f t="shared" si="34"/>
        <v>2576.6</v>
      </c>
      <c r="HD105" s="54">
        <f t="shared" si="35"/>
        <v>0</v>
      </c>
      <c r="HE105" s="54">
        <v>7811.9</v>
      </c>
      <c r="HF105" s="54">
        <v>0</v>
      </c>
      <c r="HG105" s="55"/>
      <c r="HH105" s="55"/>
      <c r="HI105" s="21"/>
    </row>
    <row r="106" spans="1:217" ht="15.75" hidden="1" customHeight="1">
      <c r="A106" s="15"/>
      <c r="B106" s="16">
        <v>104</v>
      </c>
      <c r="C106" s="11">
        <v>163</v>
      </c>
      <c r="D106" s="12" t="s">
        <v>2086</v>
      </c>
      <c r="E106" s="48"/>
      <c r="F106" s="9">
        <f t="shared" si="36"/>
        <v>0</v>
      </c>
      <c r="G106" s="95"/>
      <c r="H106" s="95"/>
      <c r="I106" s="95"/>
      <c r="J106" s="18"/>
      <c r="K106" s="18" t="s">
        <v>2115</v>
      </c>
      <c r="L106" s="9">
        <f t="shared" si="20"/>
        <v>0</v>
      </c>
      <c r="M106" s="9">
        <f t="shared" si="21"/>
        <v>0</v>
      </c>
      <c r="N106" s="18">
        <v>0</v>
      </c>
      <c r="O106" s="18">
        <v>0</v>
      </c>
      <c r="P106" s="18">
        <f t="shared" si="23"/>
        <v>0</v>
      </c>
      <c r="Q106" s="18">
        <f t="shared" si="37"/>
        <v>0</v>
      </c>
      <c r="R106" s="18">
        <v>0</v>
      </c>
      <c r="S106" s="18">
        <v>0</v>
      </c>
      <c r="T106" s="18">
        <f t="shared" si="24"/>
        <v>0</v>
      </c>
      <c r="U106" s="18">
        <f t="shared" si="25"/>
        <v>0</v>
      </c>
      <c r="V106" s="18">
        <f t="shared" si="22"/>
        <v>0</v>
      </c>
      <c r="W106" s="130"/>
      <c r="X106" s="130"/>
      <c r="Y106" s="130">
        <v>0</v>
      </c>
      <c r="Z106" s="130"/>
      <c r="AA106" s="130"/>
      <c r="AB106" s="130">
        <v>0</v>
      </c>
      <c r="AC106" s="130"/>
      <c r="AD106" s="130"/>
      <c r="AE106" s="130">
        <v>0</v>
      </c>
      <c r="AF106" s="130"/>
      <c r="AG106" s="130"/>
      <c r="AH106" s="130">
        <v>0</v>
      </c>
      <c r="AI106" s="130"/>
      <c r="AJ106" s="130"/>
      <c r="AK106" s="130">
        <v>0</v>
      </c>
      <c r="AL106" s="130"/>
      <c r="AM106" s="130"/>
      <c r="AN106" s="130">
        <v>0</v>
      </c>
      <c r="AO106" s="130"/>
      <c r="AP106" s="130"/>
      <c r="AQ106" s="130">
        <v>0</v>
      </c>
      <c r="AR106" s="130"/>
      <c r="AS106" s="130"/>
      <c r="AT106" s="130">
        <v>0</v>
      </c>
      <c r="AU106" s="17"/>
      <c r="AV106" s="17"/>
      <c r="AW106" s="130"/>
      <c r="AX106" s="17"/>
      <c r="AY106" s="17"/>
      <c r="AZ106" s="130"/>
      <c r="BA106" s="17"/>
      <c r="BB106" s="131"/>
      <c r="BC106" s="131"/>
      <c r="BD106" s="132"/>
      <c r="BE106" s="132"/>
      <c r="BF106" s="131"/>
      <c r="BG106" s="132">
        <v>0</v>
      </c>
      <c r="BH106" s="132"/>
      <c r="BI106" s="132">
        <v>0</v>
      </c>
      <c r="BJ106" s="132">
        <v>0</v>
      </c>
      <c r="BK106" s="132"/>
      <c r="BL106" s="132">
        <v>0</v>
      </c>
      <c r="BM106" s="131">
        <v>0</v>
      </c>
      <c r="BN106" s="131"/>
      <c r="BO106" s="131"/>
      <c r="BP106" s="131">
        <v>0</v>
      </c>
      <c r="BQ106" s="131"/>
      <c r="BR106" s="131">
        <v>0</v>
      </c>
      <c r="BS106" s="131">
        <v>0</v>
      </c>
      <c r="BT106" s="131"/>
      <c r="BU106" s="131">
        <v>0</v>
      </c>
      <c r="BV106" s="131">
        <v>0</v>
      </c>
      <c r="BW106" s="131"/>
      <c r="BX106" s="131">
        <v>0</v>
      </c>
      <c r="BY106" s="131">
        <v>0</v>
      </c>
      <c r="BZ106" s="131"/>
      <c r="CA106" s="131">
        <v>0</v>
      </c>
      <c r="CB106" s="131">
        <v>0</v>
      </c>
      <c r="CC106" s="131"/>
      <c r="CD106" s="131">
        <v>0</v>
      </c>
      <c r="CE106" s="131">
        <v>0</v>
      </c>
      <c r="CF106" s="131"/>
      <c r="CG106" s="131"/>
      <c r="CH106" s="131">
        <v>0</v>
      </c>
      <c r="CI106" s="131"/>
      <c r="CJ106" s="131"/>
      <c r="CK106" s="131">
        <v>0</v>
      </c>
      <c r="CL106" s="131"/>
      <c r="CM106" s="131"/>
      <c r="CN106" s="131">
        <v>0</v>
      </c>
      <c r="CO106" s="132"/>
      <c r="CP106" s="132"/>
      <c r="CQ106" s="132">
        <v>0</v>
      </c>
      <c r="CR106" s="132"/>
      <c r="CS106" s="132">
        <v>0</v>
      </c>
      <c r="CT106" s="132">
        <v>0</v>
      </c>
      <c r="CU106" s="131"/>
      <c r="CV106" s="127">
        <v>0</v>
      </c>
      <c r="CW106" s="131">
        <v>0</v>
      </c>
      <c r="CX106" s="131"/>
      <c r="CY106" s="131">
        <v>0</v>
      </c>
      <c r="CZ106" s="131">
        <v>0</v>
      </c>
      <c r="DA106" s="131"/>
      <c r="DB106" s="131">
        <v>0</v>
      </c>
      <c r="DC106" s="131">
        <v>0</v>
      </c>
      <c r="DD106" s="131"/>
      <c r="DE106" s="131">
        <v>0</v>
      </c>
      <c r="DF106" s="131">
        <v>0</v>
      </c>
      <c r="DG106" s="131"/>
      <c r="DH106" s="131">
        <v>0</v>
      </c>
      <c r="DI106" s="131">
        <v>0</v>
      </c>
      <c r="DJ106" s="131"/>
      <c r="DK106" s="131">
        <v>0</v>
      </c>
      <c r="DL106" s="131">
        <v>0</v>
      </c>
      <c r="DM106" s="131"/>
      <c r="DN106" s="131">
        <v>0</v>
      </c>
      <c r="DO106" s="131">
        <v>0</v>
      </c>
      <c r="DP106" s="131"/>
      <c r="DQ106" s="131"/>
      <c r="DR106" s="131">
        <v>0</v>
      </c>
      <c r="DS106" s="131"/>
      <c r="DT106" s="131"/>
      <c r="DU106" s="131">
        <v>0</v>
      </c>
      <c r="DV106" s="131"/>
      <c r="DW106" s="131"/>
      <c r="DX106" s="131">
        <v>0</v>
      </c>
      <c r="DY106" s="132"/>
      <c r="DZ106" s="132"/>
      <c r="EA106" s="131"/>
      <c r="EB106" s="131"/>
      <c r="EC106" s="130">
        <v>0</v>
      </c>
      <c r="ED106" s="130"/>
      <c r="EE106" s="130"/>
      <c r="EF106" s="130">
        <v>0</v>
      </c>
      <c r="EG106" s="130"/>
      <c r="EH106" s="130"/>
      <c r="EI106" s="130">
        <v>0</v>
      </c>
      <c r="EJ106" s="130"/>
      <c r="EK106" s="130"/>
      <c r="EL106" s="130">
        <v>0</v>
      </c>
      <c r="EM106" s="130"/>
      <c r="EN106" s="130"/>
      <c r="EO106" s="130">
        <v>0</v>
      </c>
      <c r="EP106" s="130"/>
      <c r="EQ106" s="130"/>
      <c r="ER106" s="130">
        <v>0</v>
      </c>
      <c r="ES106" s="130"/>
      <c r="ET106" s="130"/>
      <c r="EU106" s="130">
        <v>0</v>
      </c>
      <c r="EV106" s="130"/>
      <c r="EW106" s="130"/>
      <c r="EX106" s="130">
        <v>0</v>
      </c>
      <c r="EY106" s="130"/>
      <c r="EZ106" s="130"/>
      <c r="FA106" s="130"/>
      <c r="FB106" s="130"/>
      <c r="FC106" s="130"/>
      <c r="FD106" s="130"/>
      <c r="FE106" s="130"/>
      <c r="FF106" s="130"/>
      <c r="FG106" s="130"/>
      <c r="FH106" s="130"/>
      <c r="FI106" s="130"/>
      <c r="FJ106" s="130"/>
      <c r="FK106" s="130"/>
      <c r="FL106" s="130"/>
      <c r="FM106" s="130">
        <v>0</v>
      </c>
      <c r="FN106" s="130"/>
      <c r="FO106" s="130"/>
      <c r="FP106" s="130">
        <v>0</v>
      </c>
      <c r="FQ106" s="130"/>
      <c r="FR106" s="130"/>
      <c r="FS106" s="130">
        <v>0</v>
      </c>
      <c r="FT106" s="130"/>
      <c r="FU106" s="130"/>
      <c r="FV106" s="130">
        <v>0</v>
      </c>
      <c r="FW106" s="130"/>
      <c r="FX106" s="130"/>
      <c r="FY106" s="125">
        <v>0</v>
      </c>
      <c r="FZ106" s="130"/>
      <c r="GA106" s="130"/>
      <c r="GB106" s="130">
        <v>0</v>
      </c>
      <c r="GC106" s="130"/>
      <c r="GD106" s="130"/>
      <c r="GE106" s="130">
        <v>0</v>
      </c>
      <c r="GF106" s="130"/>
      <c r="GG106" s="130"/>
      <c r="GH106" s="130">
        <v>0</v>
      </c>
      <c r="GI106" s="130"/>
      <c r="GJ106" s="130"/>
      <c r="GK106" s="130"/>
      <c r="GL106" s="130"/>
      <c r="GM106" s="130"/>
      <c r="GN106" s="130"/>
      <c r="GO106" s="130"/>
      <c r="GP106" s="130"/>
      <c r="GQ106" s="130"/>
      <c r="GR106" s="130"/>
      <c r="GS106" s="130"/>
      <c r="GT106" s="130"/>
      <c r="GU106" s="10">
        <f t="shared" si="26"/>
        <v>0</v>
      </c>
      <c r="GV106" s="10">
        <f t="shared" si="27"/>
        <v>0</v>
      </c>
      <c r="GW106" s="10">
        <f t="shared" si="28"/>
        <v>0</v>
      </c>
      <c r="GX106" s="10">
        <f t="shared" si="29"/>
        <v>0</v>
      </c>
      <c r="GY106" s="10">
        <f t="shared" si="30"/>
        <v>0</v>
      </c>
      <c r="GZ106" s="10">
        <f t="shared" si="31"/>
        <v>0</v>
      </c>
      <c r="HA106" s="10">
        <f t="shared" si="32"/>
        <v>0</v>
      </c>
      <c r="HB106" s="10">
        <f t="shared" si="33"/>
        <v>0</v>
      </c>
      <c r="HC106" s="10">
        <f t="shared" si="34"/>
        <v>0</v>
      </c>
      <c r="HD106" s="54">
        <f t="shared" si="35"/>
        <v>0</v>
      </c>
      <c r="HE106" s="54">
        <v>0</v>
      </c>
      <c r="HF106" s="54">
        <v>0</v>
      </c>
      <c r="HG106" s="55"/>
      <c r="HH106" s="55"/>
      <c r="HI106" s="21"/>
    </row>
    <row r="107" spans="1:217" ht="15.75" hidden="1" customHeight="1">
      <c r="A107" s="15">
        <v>1</v>
      </c>
      <c r="B107" s="16">
        <v>105</v>
      </c>
      <c r="C107" s="11">
        <v>164</v>
      </c>
      <c r="D107" s="136" t="s">
        <v>2087</v>
      </c>
      <c r="E107" s="48">
        <v>202172836</v>
      </c>
      <c r="F107" s="9">
        <f t="shared" si="36"/>
        <v>202172836</v>
      </c>
      <c r="G107" s="95"/>
      <c r="H107" s="95"/>
      <c r="I107" s="95"/>
      <c r="J107" s="18"/>
      <c r="K107" s="18">
        <v>179649681</v>
      </c>
      <c r="L107" s="9">
        <f t="shared" si="20"/>
        <v>50767761</v>
      </c>
      <c r="M107" s="9">
        <f t="shared" si="21"/>
        <v>151405075</v>
      </c>
      <c r="N107" s="18">
        <v>136754361.00523561</v>
      </c>
      <c r="O107" s="18">
        <v>81000000</v>
      </c>
      <c r="P107" s="18">
        <f t="shared" si="23"/>
        <v>48501768.307063319</v>
      </c>
      <c r="Q107" s="18">
        <f t="shared" si="37"/>
        <v>16916706.687701069</v>
      </c>
      <c r="R107" s="18">
        <v>165235472</v>
      </c>
      <c r="S107" s="18">
        <v>130600414.75999999</v>
      </c>
      <c r="T107" s="18">
        <f t="shared" si="24"/>
        <v>34635057.24000001</v>
      </c>
      <c r="U107" s="18">
        <f t="shared" si="25"/>
        <v>46959489.100845471</v>
      </c>
      <c r="V107" s="18">
        <f t="shared" si="22"/>
        <v>-12324431.860845461</v>
      </c>
      <c r="W107" s="130">
        <v>20131380</v>
      </c>
      <c r="X107" s="130"/>
      <c r="Y107" s="130">
        <v>9032753.1099999845</v>
      </c>
      <c r="Z107" s="130">
        <v>17783629</v>
      </c>
      <c r="AA107" s="130"/>
      <c r="AB107" s="130">
        <v>0</v>
      </c>
      <c r="AC107" s="130">
        <v>12852752</v>
      </c>
      <c r="AD107" s="130"/>
      <c r="AE107" s="130">
        <v>7818140.3499999996</v>
      </c>
      <c r="AF107" s="130"/>
      <c r="AG107" s="130"/>
      <c r="AH107" s="130">
        <v>30878458.159999996</v>
      </c>
      <c r="AI107" s="130"/>
      <c r="AJ107" s="130"/>
      <c r="AK107" s="130">
        <v>-7583768.474198997</v>
      </c>
      <c r="AL107" s="130"/>
      <c r="AM107" s="130"/>
      <c r="AN107" s="130">
        <v>27970544.469999999</v>
      </c>
      <c r="AO107" s="130"/>
      <c r="AP107" s="130"/>
      <c r="AQ107" s="130">
        <v>26860721.479999989</v>
      </c>
      <c r="AR107" s="130"/>
      <c r="AS107" s="130"/>
      <c r="AT107" s="130">
        <v>0</v>
      </c>
      <c r="AU107" s="17"/>
      <c r="AV107" s="17"/>
      <c r="AW107" s="130"/>
      <c r="AX107" s="17"/>
      <c r="AY107" s="17"/>
      <c r="AZ107" s="130"/>
      <c r="BA107" s="17"/>
      <c r="BB107" s="131"/>
      <c r="BC107" s="131"/>
      <c r="BD107" s="132"/>
      <c r="BE107" s="132"/>
      <c r="BF107" s="131"/>
      <c r="BG107" s="132">
        <v>5648051.19843941</v>
      </c>
      <c r="BH107" s="132"/>
      <c r="BI107" s="132">
        <v>12321588.471204191</v>
      </c>
      <c r="BJ107" s="132">
        <v>7496165.2843081104</v>
      </c>
      <c r="BK107" s="132"/>
      <c r="BL107" s="132">
        <v>42716915.109947652</v>
      </c>
      <c r="BM107" s="131">
        <v>6787425.76107057</v>
      </c>
      <c r="BN107" s="131"/>
      <c r="BO107" s="131">
        <v>10379971.413612545</v>
      </c>
      <c r="BP107" s="131">
        <v>7088212.4946021102</v>
      </c>
      <c r="BQ107" s="131"/>
      <c r="BR107" s="131">
        <v>2275414.1644944251</v>
      </c>
      <c r="BS107" s="131">
        <v>5474404.3786431197</v>
      </c>
      <c r="BT107" s="131"/>
      <c r="BU107" s="131">
        <v>3908087.5398495197</v>
      </c>
      <c r="BV107" s="131"/>
      <c r="BW107" s="131"/>
      <c r="BX107" s="131">
        <v>2370238.2956560552</v>
      </c>
      <c r="BY107" s="131">
        <v>3200000</v>
      </c>
      <c r="BZ107" s="131"/>
      <c r="CA107" s="131">
        <v>2231373.4974874258</v>
      </c>
      <c r="CB107" s="131">
        <v>2807509.19</v>
      </c>
      <c r="CC107" s="131"/>
      <c r="CD107" s="131">
        <v>119488.2512562573</v>
      </c>
      <c r="CE107" s="131">
        <v>3156000</v>
      </c>
      <c r="CF107" s="131"/>
      <c r="CG107" s="131"/>
      <c r="CH107" s="131">
        <v>2645000</v>
      </c>
      <c r="CI107" s="131"/>
      <c r="CJ107" s="131"/>
      <c r="CK107" s="131">
        <v>2780000</v>
      </c>
      <c r="CL107" s="131"/>
      <c r="CM107" s="131"/>
      <c r="CN107" s="131">
        <v>1419000</v>
      </c>
      <c r="CO107" s="132"/>
      <c r="CP107" s="132"/>
      <c r="CQ107" s="132">
        <v>5393888.8945096359</v>
      </c>
      <c r="CR107" s="132"/>
      <c r="CS107" s="132">
        <v>11767116.99000001</v>
      </c>
      <c r="CT107" s="132">
        <v>7158837.8465142446</v>
      </c>
      <c r="CU107" s="131"/>
      <c r="CV107" s="131">
        <v>40794653.929999992</v>
      </c>
      <c r="CW107" s="131">
        <v>6481991.601822393</v>
      </c>
      <c r="CX107" s="131"/>
      <c r="CY107" s="131">
        <v>13496896.039999999</v>
      </c>
      <c r="CZ107" s="131">
        <v>6769242.9323450141</v>
      </c>
      <c r="DA107" s="131"/>
      <c r="DB107" s="131">
        <v>5744685.7100000009</v>
      </c>
      <c r="DC107" s="131">
        <v>5228056.1816041786</v>
      </c>
      <c r="DD107" s="131"/>
      <c r="DE107" s="131">
        <v>3869006.6599999964</v>
      </c>
      <c r="DF107" s="131">
        <v>0</v>
      </c>
      <c r="DG107" s="131"/>
      <c r="DH107" s="131">
        <v>3400782.9200000018</v>
      </c>
      <c r="DI107" s="131">
        <v>3184000</v>
      </c>
      <c r="DJ107" s="131"/>
      <c r="DK107" s="131">
        <v>2219602.7399999946</v>
      </c>
      <c r="DL107" s="131">
        <v>2793471.6440499998</v>
      </c>
      <c r="DM107" s="131"/>
      <c r="DN107" s="131">
        <v>118890.81000000238</v>
      </c>
      <c r="DO107" s="131">
        <v>3140220</v>
      </c>
      <c r="DP107" s="131"/>
      <c r="DQ107" s="131"/>
      <c r="DR107" s="131">
        <v>2631775</v>
      </c>
      <c r="DS107" s="131"/>
      <c r="DT107" s="131"/>
      <c r="DU107" s="131">
        <v>2766100</v>
      </c>
      <c r="DV107" s="131"/>
      <c r="DW107" s="131"/>
      <c r="DX107" s="131">
        <v>1411905</v>
      </c>
      <c r="DY107" s="132"/>
      <c r="DZ107" s="132"/>
      <c r="EA107" s="131"/>
      <c r="EB107" s="131"/>
      <c r="EC107" s="130">
        <v>0</v>
      </c>
      <c r="ED107" s="130">
        <v>6242579</v>
      </c>
      <c r="EE107" s="130"/>
      <c r="EF107" s="130">
        <v>0</v>
      </c>
      <c r="EG107" s="130">
        <v>6511696</v>
      </c>
      <c r="EH107" s="130"/>
      <c r="EI107" s="130">
        <v>0</v>
      </c>
      <c r="EJ107" s="130">
        <v>4000000</v>
      </c>
      <c r="EK107" s="130"/>
      <c r="EL107" s="130">
        <v>0</v>
      </c>
      <c r="EM107" s="130"/>
      <c r="EN107" s="130"/>
      <c r="EO107" s="130">
        <v>0</v>
      </c>
      <c r="EP107" s="130"/>
      <c r="EQ107" s="130"/>
      <c r="ER107" s="130">
        <v>0</v>
      </c>
      <c r="ES107" s="130"/>
      <c r="ET107" s="130"/>
      <c r="EU107" s="130">
        <v>0</v>
      </c>
      <c r="EV107" s="130"/>
      <c r="EW107" s="130"/>
      <c r="EX107" s="130">
        <v>3409611.34</v>
      </c>
      <c r="EY107" s="130"/>
      <c r="EZ107" s="130"/>
      <c r="FA107" s="130"/>
      <c r="FB107" s="130"/>
      <c r="FC107" s="130"/>
      <c r="FD107" s="130"/>
      <c r="FE107" s="130"/>
      <c r="FF107" s="130"/>
      <c r="FG107" s="130"/>
      <c r="FH107" s="130"/>
      <c r="FI107" s="130"/>
      <c r="FJ107" s="130"/>
      <c r="FK107" s="130">
        <v>14007653</v>
      </c>
      <c r="FL107" s="130"/>
      <c r="FM107" s="130">
        <v>9468885.1399999987</v>
      </c>
      <c r="FN107" s="130">
        <v>11661895</v>
      </c>
      <c r="FO107" s="130"/>
      <c r="FP107" s="130">
        <v>9851816.8500000015</v>
      </c>
      <c r="FQ107" s="130">
        <v>10078593</v>
      </c>
      <c r="FR107" s="130"/>
      <c r="FS107" s="130">
        <v>8270116.46</v>
      </c>
      <c r="FT107" s="130">
        <v>7059192</v>
      </c>
      <c r="FU107" s="130"/>
      <c r="FV107" s="130">
        <v>8631229.2400000002</v>
      </c>
      <c r="FW107" s="130">
        <v>0</v>
      </c>
      <c r="FX107" s="130"/>
      <c r="FY107" s="130">
        <v>3223067.4400000004</v>
      </c>
      <c r="FZ107" s="130">
        <v>0</v>
      </c>
      <c r="GA107" s="130"/>
      <c r="GB107" s="130">
        <v>2800986.5</v>
      </c>
      <c r="GC107" s="130">
        <v>0</v>
      </c>
      <c r="GD107" s="130"/>
      <c r="GE107" s="130">
        <v>3785521.33</v>
      </c>
      <c r="GF107" s="130">
        <v>0</v>
      </c>
      <c r="GG107" s="130"/>
      <c r="GH107" s="130">
        <v>6473410.1900000004</v>
      </c>
      <c r="GI107" s="130">
        <v>0</v>
      </c>
      <c r="GJ107" s="130"/>
      <c r="GK107" s="130"/>
      <c r="GL107" s="130">
        <v>0</v>
      </c>
      <c r="GM107" s="130"/>
      <c r="GN107" s="130"/>
      <c r="GO107" s="130">
        <v>0</v>
      </c>
      <c r="GP107" s="130"/>
      <c r="GQ107" s="130"/>
      <c r="GR107" s="130">
        <v>0</v>
      </c>
      <c r="GS107" s="130"/>
      <c r="GT107" s="130"/>
      <c r="GU107" s="10">
        <f t="shared" si="26"/>
        <v>76323076.743508071</v>
      </c>
      <c r="GV107" s="10">
        <f t="shared" si="27"/>
        <v>10000000</v>
      </c>
      <c r="GW107" s="10">
        <f t="shared" si="28"/>
        <v>94976849.095800966</v>
      </c>
      <c r="GX107" s="10">
        <f t="shared" si="29"/>
        <v>0</v>
      </c>
      <c r="GY107" s="10">
        <f t="shared" si="30"/>
        <v>81411635.799999997</v>
      </c>
      <c r="GZ107" s="10">
        <f t="shared" si="31"/>
        <v>9950000</v>
      </c>
      <c r="HA107" s="10">
        <f t="shared" si="32"/>
        <v>3409611.34</v>
      </c>
      <c r="HB107" s="10">
        <f t="shared" si="33"/>
        <v>0</v>
      </c>
      <c r="HC107" s="10">
        <f t="shared" si="34"/>
        <v>52505033.149999999</v>
      </c>
      <c r="HD107" s="54">
        <f t="shared" si="35"/>
        <v>0</v>
      </c>
      <c r="HE107" s="54">
        <v>22775467.710000001</v>
      </c>
      <c r="HF107" s="54">
        <v>12760395.790000003</v>
      </c>
      <c r="HG107" s="55"/>
      <c r="HH107" s="55"/>
      <c r="HI107" s="21"/>
    </row>
    <row r="108" spans="1:217" ht="15.75" hidden="1" customHeight="1">
      <c r="A108" s="15">
        <v>2</v>
      </c>
      <c r="B108" s="16">
        <v>106</v>
      </c>
      <c r="C108" s="11">
        <v>165</v>
      </c>
      <c r="D108" s="12" t="s">
        <v>2088</v>
      </c>
      <c r="E108" s="48">
        <v>0</v>
      </c>
      <c r="F108" s="9">
        <f t="shared" si="36"/>
        <v>0</v>
      </c>
      <c r="G108" s="95"/>
      <c r="H108" s="95"/>
      <c r="I108" s="95"/>
      <c r="J108" s="18"/>
      <c r="K108" s="18" t="s">
        <v>2115</v>
      </c>
      <c r="L108" s="9">
        <f t="shared" si="20"/>
        <v>0</v>
      </c>
      <c r="M108" s="9">
        <f t="shared" si="21"/>
        <v>0</v>
      </c>
      <c r="N108" s="18">
        <v>0</v>
      </c>
      <c r="O108" s="18">
        <v>0</v>
      </c>
      <c r="P108" s="18">
        <f t="shared" si="23"/>
        <v>0</v>
      </c>
      <c r="Q108" s="18">
        <f t="shared" si="37"/>
        <v>0</v>
      </c>
      <c r="R108" s="18">
        <v>644000000</v>
      </c>
      <c r="S108" s="18">
        <v>122141.05200000003</v>
      </c>
      <c r="T108" s="18">
        <f t="shared" si="24"/>
        <v>643877858.94799995</v>
      </c>
      <c r="U108" s="18">
        <f t="shared" si="25"/>
        <v>0</v>
      </c>
      <c r="V108" s="18">
        <f t="shared" si="22"/>
        <v>643877858.94799995</v>
      </c>
      <c r="W108" s="130">
        <v>0</v>
      </c>
      <c r="X108" s="130"/>
      <c r="Y108" s="130">
        <v>0</v>
      </c>
      <c r="Z108" s="130"/>
      <c r="AA108" s="130"/>
      <c r="AB108" s="130">
        <v>0</v>
      </c>
      <c r="AC108" s="130"/>
      <c r="AD108" s="130"/>
      <c r="AE108" s="130">
        <v>0</v>
      </c>
      <c r="AF108" s="130"/>
      <c r="AG108" s="130"/>
      <c r="AH108" s="130">
        <v>0</v>
      </c>
      <c r="AI108" s="130"/>
      <c r="AJ108" s="130"/>
      <c r="AK108" s="130">
        <v>0</v>
      </c>
      <c r="AL108" s="130"/>
      <c r="AM108" s="130"/>
      <c r="AN108" s="130">
        <v>0</v>
      </c>
      <c r="AO108" s="130"/>
      <c r="AP108" s="130"/>
      <c r="AQ108" s="130">
        <v>0</v>
      </c>
      <c r="AR108" s="130"/>
      <c r="AS108" s="130"/>
      <c r="AT108" s="130">
        <v>0</v>
      </c>
      <c r="AU108" s="17"/>
      <c r="AV108" s="17"/>
      <c r="AW108" s="130"/>
      <c r="AX108" s="17"/>
      <c r="AY108" s="17"/>
      <c r="AZ108" s="130"/>
      <c r="BA108" s="17"/>
      <c r="BB108" s="131"/>
      <c r="BC108" s="131"/>
      <c r="BD108" s="132"/>
      <c r="BE108" s="132"/>
      <c r="BF108" s="131"/>
      <c r="BG108" s="132">
        <v>0</v>
      </c>
      <c r="BH108" s="132"/>
      <c r="BI108" s="132">
        <v>0</v>
      </c>
      <c r="BJ108" s="132">
        <v>0</v>
      </c>
      <c r="BK108" s="132"/>
      <c r="BL108" s="132">
        <v>0</v>
      </c>
      <c r="BM108" s="131">
        <v>0</v>
      </c>
      <c r="BN108" s="131"/>
      <c r="BO108" s="131">
        <v>0</v>
      </c>
      <c r="BP108" s="131">
        <v>0</v>
      </c>
      <c r="BQ108" s="131"/>
      <c r="BR108" s="131">
        <v>0</v>
      </c>
      <c r="BS108" s="131">
        <v>0</v>
      </c>
      <c r="BT108" s="131"/>
      <c r="BU108" s="131">
        <v>0</v>
      </c>
      <c r="BV108" s="131">
        <v>0</v>
      </c>
      <c r="BW108" s="131"/>
      <c r="BX108" s="131">
        <v>0</v>
      </c>
      <c r="BY108" s="131">
        <v>0</v>
      </c>
      <c r="BZ108" s="131"/>
      <c r="CA108" s="131">
        <v>0</v>
      </c>
      <c r="CB108" s="131">
        <v>0</v>
      </c>
      <c r="CC108" s="131"/>
      <c r="CD108" s="131">
        <v>0</v>
      </c>
      <c r="CE108" s="131">
        <v>0</v>
      </c>
      <c r="CF108" s="131"/>
      <c r="CG108" s="131"/>
      <c r="CH108" s="131">
        <v>0</v>
      </c>
      <c r="CI108" s="131"/>
      <c r="CJ108" s="131"/>
      <c r="CK108" s="131">
        <v>0</v>
      </c>
      <c r="CL108" s="131"/>
      <c r="CM108" s="131"/>
      <c r="CN108" s="131">
        <v>0</v>
      </c>
      <c r="CO108" s="132"/>
      <c r="CP108" s="132"/>
      <c r="CQ108" s="132">
        <v>0</v>
      </c>
      <c r="CR108" s="132"/>
      <c r="CS108" s="132">
        <v>0</v>
      </c>
      <c r="CT108" s="132">
        <v>0</v>
      </c>
      <c r="CU108" s="131"/>
      <c r="CV108" s="127">
        <v>0</v>
      </c>
      <c r="CW108" s="131">
        <v>0</v>
      </c>
      <c r="CX108" s="131"/>
      <c r="CY108" s="131">
        <v>0</v>
      </c>
      <c r="CZ108" s="131">
        <v>0</v>
      </c>
      <c r="DA108" s="131"/>
      <c r="DB108" s="131">
        <v>0</v>
      </c>
      <c r="DC108" s="131">
        <v>0</v>
      </c>
      <c r="DD108" s="131"/>
      <c r="DE108" s="131">
        <v>0</v>
      </c>
      <c r="DF108" s="131">
        <v>0</v>
      </c>
      <c r="DG108" s="131"/>
      <c r="DH108" s="131">
        <v>0</v>
      </c>
      <c r="DI108" s="131">
        <v>0</v>
      </c>
      <c r="DJ108" s="131"/>
      <c r="DK108" s="131">
        <v>0</v>
      </c>
      <c r="DL108" s="131">
        <v>0</v>
      </c>
      <c r="DM108" s="131"/>
      <c r="DN108" s="131">
        <v>0</v>
      </c>
      <c r="DO108" s="131">
        <v>0</v>
      </c>
      <c r="DP108" s="131"/>
      <c r="DQ108" s="131"/>
      <c r="DR108" s="131">
        <v>0</v>
      </c>
      <c r="DS108" s="131"/>
      <c r="DT108" s="131"/>
      <c r="DU108" s="131">
        <v>0</v>
      </c>
      <c r="DV108" s="131"/>
      <c r="DW108" s="131"/>
      <c r="DX108" s="131">
        <v>0</v>
      </c>
      <c r="DY108" s="132"/>
      <c r="DZ108" s="132"/>
      <c r="EA108" s="131"/>
      <c r="EB108" s="131"/>
      <c r="EC108" s="130">
        <v>0</v>
      </c>
      <c r="ED108" s="130"/>
      <c r="EE108" s="130"/>
      <c r="EF108" s="130">
        <v>0</v>
      </c>
      <c r="EG108" s="130"/>
      <c r="EH108" s="130"/>
      <c r="EI108" s="130">
        <v>0</v>
      </c>
      <c r="EJ108" s="130"/>
      <c r="EK108" s="130"/>
      <c r="EL108" s="130">
        <v>0</v>
      </c>
      <c r="EM108" s="130"/>
      <c r="EN108" s="130"/>
      <c r="EO108" s="130">
        <v>0</v>
      </c>
      <c r="EP108" s="130"/>
      <c r="EQ108" s="130"/>
      <c r="ER108" s="130">
        <v>0</v>
      </c>
      <c r="ES108" s="130"/>
      <c r="ET108" s="130"/>
      <c r="EU108" s="130">
        <v>0</v>
      </c>
      <c r="EV108" s="130"/>
      <c r="EW108" s="130"/>
      <c r="EX108" s="130">
        <v>0</v>
      </c>
      <c r="EY108" s="130"/>
      <c r="EZ108" s="130"/>
      <c r="FA108" s="130"/>
      <c r="FB108" s="130"/>
      <c r="FC108" s="130"/>
      <c r="FD108" s="130"/>
      <c r="FE108" s="130"/>
      <c r="FF108" s="130"/>
      <c r="FG108" s="130"/>
      <c r="FH108" s="130"/>
      <c r="FI108" s="130"/>
      <c r="FJ108" s="130"/>
      <c r="FK108" s="130"/>
      <c r="FL108" s="130"/>
      <c r="FM108" s="130">
        <v>0</v>
      </c>
      <c r="FN108" s="130"/>
      <c r="FO108" s="130"/>
      <c r="FP108" s="130">
        <v>0</v>
      </c>
      <c r="FQ108" s="130"/>
      <c r="FR108" s="130"/>
      <c r="FS108" s="130">
        <v>0</v>
      </c>
      <c r="FT108" s="130"/>
      <c r="FU108" s="130"/>
      <c r="FV108" s="130">
        <v>0</v>
      </c>
      <c r="FW108" s="130"/>
      <c r="FX108" s="130"/>
      <c r="FY108" s="125">
        <v>0</v>
      </c>
      <c r="FZ108" s="130"/>
      <c r="GA108" s="130"/>
      <c r="GB108" s="130">
        <v>0</v>
      </c>
      <c r="GC108" s="130"/>
      <c r="GD108" s="130"/>
      <c r="GE108" s="130">
        <v>0</v>
      </c>
      <c r="GF108" s="130"/>
      <c r="GG108" s="130"/>
      <c r="GH108" s="130">
        <v>0</v>
      </c>
      <c r="GI108" s="130"/>
      <c r="GJ108" s="130"/>
      <c r="GK108" s="130"/>
      <c r="GL108" s="130"/>
      <c r="GM108" s="130"/>
      <c r="GN108" s="130"/>
      <c r="GO108" s="130"/>
      <c r="GP108" s="130"/>
      <c r="GQ108" s="130"/>
      <c r="GR108" s="130"/>
      <c r="GS108" s="130"/>
      <c r="GT108" s="130"/>
      <c r="GU108" s="10">
        <f t="shared" si="26"/>
        <v>0</v>
      </c>
      <c r="GV108" s="10">
        <f t="shared" si="27"/>
        <v>0</v>
      </c>
      <c r="GW108" s="10">
        <f t="shared" si="28"/>
        <v>0</v>
      </c>
      <c r="GX108" s="10">
        <f t="shared" si="29"/>
        <v>0</v>
      </c>
      <c r="GY108" s="10">
        <f t="shared" si="30"/>
        <v>0</v>
      </c>
      <c r="GZ108" s="10">
        <f t="shared" si="31"/>
        <v>0</v>
      </c>
      <c r="HA108" s="10">
        <f t="shared" si="32"/>
        <v>0</v>
      </c>
      <c r="HB108" s="10">
        <f t="shared" si="33"/>
        <v>0</v>
      </c>
      <c r="HC108" s="10">
        <f t="shared" si="34"/>
        <v>0</v>
      </c>
      <c r="HD108" s="54">
        <f t="shared" si="35"/>
        <v>0</v>
      </c>
      <c r="HE108" s="54">
        <v>265000</v>
      </c>
      <c r="HF108" s="54">
        <v>0</v>
      </c>
      <c r="HG108" s="55"/>
      <c r="HH108" s="55"/>
      <c r="HI108" s="21"/>
    </row>
    <row r="109" spans="1:217" ht="15.75" hidden="1" customHeight="1">
      <c r="A109" s="15">
        <v>2</v>
      </c>
      <c r="B109" s="16">
        <v>107</v>
      </c>
      <c r="C109" s="11">
        <v>166</v>
      </c>
      <c r="D109" s="135" t="s">
        <v>2089</v>
      </c>
      <c r="E109" s="48">
        <v>284814771.4285714</v>
      </c>
      <c r="F109" s="9">
        <f t="shared" si="36"/>
        <v>284814771.4285714</v>
      </c>
      <c r="G109" s="95"/>
      <c r="H109" s="95"/>
      <c r="I109" s="95"/>
      <c r="J109" s="18"/>
      <c r="K109" s="18">
        <v>223485076</v>
      </c>
      <c r="L109" s="9">
        <f t="shared" si="20"/>
        <v>0</v>
      </c>
      <c r="M109" s="9">
        <f t="shared" si="21"/>
        <v>284814771.4285714</v>
      </c>
      <c r="N109" s="18">
        <v>283989136.54838711</v>
      </c>
      <c r="O109" s="18">
        <v>187291666.66666669</v>
      </c>
      <c r="P109" s="18">
        <f t="shared" si="23"/>
        <v>0</v>
      </c>
      <c r="Q109" s="18">
        <f t="shared" si="37"/>
        <v>825634.88018429279</v>
      </c>
      <c r="R109" s="18">
        <v>236401652.75</v>
      </c>
      <c r="S109" s="18">
        <v>264109896.99000001</v>
      </c>
      <c r="T109" s="18">
        <f t="shared" si="24"/>
        <v>-27708244.24000001</v>
      </c>
      <c r="U109" s="18">
        <f t="shared" si="25"/>
        <v>0</v>
      </c>
      <c r="V109" s="18">
        <f t="shared" si="22"/>
        <v>-27708244.24000001</v>
      </c>
      <c r="W109" s="130">
        <v>0</v>
      </c>
      <c r="X109" s="130"/>
      <c r="Y109" s="130">
        <v>0</v>
      </c>
      <c r="Z109" s="130"/>
      <c r="AA109" s="130"/>
      <c r="AB109" s="130">
        <v>0</v>
      </c>
      <c r="AC109" s="130"/>
      <c r="AD109" s="130"/>
      <c r="AE109" s="130">
        <v>0</v>
      </c>
      <c r="AF109" s="130"/>
      <c r="AG109" s="130"/>
      <c r="AH109" s="130">
        <v>0</v>
      </c>
      <c r="AI109" s="130"/>
      <c r="AJ109" s="130"/>
      <c r="AK109" s="130">
        <v>0</v>
      </c>
      <c r="AL109" s="130"/>
      <c r="AM109" s="130"/>
      <c r="AN109" s="130">
        <v>0</v>
      </c>
      <c r="AO109" s="130"/>
      <c r="AP109" s="130"/>
      <c r="AQ109" s="130">
        <v>0</v>
      </c>
      <c r="AR109" s="130"/>
      <c r="AS109" s="130"/>
      <c r="AT109" s="130">
        <v>0</v>
      </c>
      <c r="AU109" s="17"/>
      <c r="AV109" s="17"/>
      <c r="AW109" s="130"/>
      <c r="AX109" s="17"/>
      <c r="AY109" s="17"/>
      <c r="AZ109" s="130"/>
      <c r="BA109" s="17"/>
      <c r="BB109" s="131"/>
      <c r="BC109" s="131"/>
      <c r="BD109" s="132"/>
      <c r="BE109" s="132"/>
      <c r="BF109" s="131"/>
      <c r="BG109" s="132">
        <v>0</v>
      </c>
      <c r="BH109" s="132"/>
      <c r="BI109" s="132">
        <v>133640.75268816948</v>
      </c>
      <c r="BJ109" s="132">
        <v>0</v>
      </c>
      <c r="BK109" s="132"/>
      <c r="BL109" s="132">
        <v>0</v>
      </c>
      <c r="BM109" s="131">
        <v>0</v>
      </c>
      <c r="BN109" s="131"/>
      <c r="BO109" s="131">
        <v>691994.12749612331</v>
      </c>
      <c r="BP109" s="131">
        <v>0</v>
      </c>
      <c r="BQ109" s="131"/>
      <c r="BR109" s="131">
        <v>0</v>
      </c>
      <c r="BS109" s="131">
        <v>0</v>
      </c>
      <c r="BT109" s="131"/>
      <c r="BU109" s="131">
        <v>-6.4355611801147461E-2</v>
      </c>
      <c r="BV109" s="131">
        <v>0</v>
      </c>
      <c r="BW109" s="131"/>
      <c r="BX109" s="131">
        <v>6.1138272285461426E-2</v>
      </c>
      <c r="BY109" s="131">
        <v>0</v>
      </c>
      <c r="BZ109" s="131"/>
      <c r="CA109" s="131">
        <v>3.2173395156860352E-3</v>
      </c>
      <c r="CB109" s="131">
        <v>0</v>
      </c>
      <c r="CC109" s="131"/>
      <c r="CD109" s="131">
        <v>28.93047034740448</v>
      </c>
      <c r="CE109" s="131">
        <v>0</v>
      </c>
      <c r="CF109" s="131"/>
      <c r="CG109" s="131"/>
      <c r="CH109" s="131">
        <v>0</v>
      </c>
      <c r="CI109" s="131"/>
      <c r="CJ109" s="131"/>
      <c r="CK109" s="131">
        <v>0</v>
      </c>
      <c r="CL109" s="131"/>
      <c r="CM109" s="131"/>
      <c r="CN109" s="131">
        <v>0</v>
      </c>
      <c r="CO109" s="132"/>
      <c r="CP109" s="132"/>
      <c r="CQ109" s="132">
        <v>0</v>
      </c>
      <c r="CR109" s="132"/>
      <c r="CS109" s="132">
        <v>124285.90000000596</v>
      </c>
      <c r="CT109" s="132">
        <v>0</v>
      </c>
      <c r="CU109" s="131"/>
      <c r="CV109" s="131">
        <v>-5.9662852436304092E-9</v>
      </c>
      <c r="CW109" s="131">
        <v>0</v>
      </c>
      <c r="CX109" s="131"/>
      <c r="CY109" s="131">
        <v>1261225.8</v>
      </c>
      <c r="CZ109" s="131">
        <v>0</v>
      </c>
      <c r="DA109" s="131"/>
      <c r="DB109" s="131">
        <v>0</v>
      </c>
      <c r="DC109" s="131">
        <v>0</v>
      </c>
      <c r="DD109" s="131"/>
      <c r="DE109" s="131">
        <v>42912.939999999944</v>
      </c>
      <c r="DF109" s="131">
        <v>0</v>
      </c>
      <c r="DG109" s="131"/>
      <c r="DH109" s="131">
        <v>34874.129999999888</v>
      </c>
      <c r="DI109" s="131">
        <v>0</v>
      </c>
      <c r="DJ109" s="131"/>
      <c r="DK109" s="131">
        <v>236476.29000000004</v>
      </c>
      <c r="DL109" s="131">
        <v>0</v>
      </c>
      <c r="DM109" s="131"/>
      <c r="DN109" s="131">
        <v>27</v>
      </c>
      <c r="DO109" s="131">
        <v>0</v>
      </c>
      <c r="DP109" s="131"/>
      <c r="DQ109" s="131"/>
      <c r="DR109" s="131">
        <v>0</v>
      </c>
      <c r="DS109" s="131"/>
      <c r="DT109" s="131"/>
      <c r="DU109" s="131">
        <v>0</v>
      </c>
      <c r="DV109" s="131"/>
      <c r="DW109" s="131"/>
      <c r="DX109" s="131">
        <v>0</v>
      </c>
      <c r="DY109" s="132"/>
      <c r="DZ109" s="132"/>
      <c r="EA109" s="131"/>
      <c r="EB109" s="131"/>
      <c r="EC109" s="130">
        <v>0</v>
      </c>
      <c r="ED109" s="130"/>
      <c r="EE109" s="130"/>
      <c r="EF109" s="130">
        <v>5500000</v>
      </c>
      <c r="EG109" s="130"/>
      <c r="EH109" s="130"/>
      <c r="EI109" s="130">
        <v>14904090</v>
      </c>
      <c r="EJ109" s="130"/>
      <c r="EK109" s="130"/>
      <c r="EL109" s="130">
        <v>0</v>
      </c>
      <c r="EM109" s="130"/>
      <c r="EN109" s="130"/>
      <c r="EO109" s="130">
        <v>0</v>
      </c>
      <c r="EP109" s="130"/>
      <c r="EQ109" s="130"/>
      <c r="ER109" s="130">
        <v>0</v>
      </c>
      <c r="ES109" s="130"/>
      <c r="ET109" s="130"/>
      <c r="EU109" s="130">
        <v>2832840</v>
      </c>
      <c r="EV109" s="130"/>
      <c r="EW109" s="130"/>
      <c r="EX109" s="130">
        <v>0</v>
      </c>
      <c r="EY109" s="130"/>
      <c r="EZ109" s="130"/>
      <c r="FA109" s="130"/>
      <c r="FB109" s="130"/>
      <c r="FC109" s="130"/>
      <c r="FD109" s="130"/>
      <c r="FE109" s="130"/>
      <c r="FF109" s="130"/>
      <c r="FG109" s="130"/>
      <c r="FH109" s="130"/>
      <c r="FI109" s="130"/>
      <c r="FJ109" s="130"/>
      <c r="FK109" s="130">
        <v>541474</v>
      </c>
      <c r="FL109" s="130"/>
      <c r="FM109" s="130">
        <v>2165300.61</v>
      </c>
      <c r="FN109" s="130">
        <v>214115</v>
      </c>
      <c r="FO109" s="130"/>
      <c r="FP109" s="130">
        <v>984059.87</v>
      </c>
      <c r="FQ109" s="130"/>
      <c r="FR109" s="130"/>
      <c r="FS109" s="130">
        <v>7384370.5499999998</v>
      </c>
      <c r="FT109" s="130"/>
      <c r="FU109" s="130"/>
      <c r="FV109" s="130">
        <v>999680.25</v>
      </c>
      <c r="FW109" s="130"/>
      <c r="FX109" s="130"/>
      <c r="FY109" s="130">
        <v>536183.79</v>
      </c>
      <c r="FZ109" s="130"/>
      <c r="GA109" s="130"/>
      <c r="GB109" s="130">
        <v>217445.84</v>
      </c>
      <c r="GC109" s="130"/>
      <c r="GD109" s="130"/>
      <c r="GE109" s="130">
        <v>31763.67</v>
      </c>
      <c r="GF109" s="130"/>
      <c r="GG109" s="130"/>
      <c r="GH109" s="130">
        <v>90832.829999999987</v>
      </c>
      <c r="GI109" s="130"/>
      <c r="GJ109" s="130"/>
      <c r="GK109" s="130"/>
      <c r="GL109" s="130"/>
      <c r="GM109" s="130"/>
      <c r="GN109" s="130"/>
      <c r="GO109" s="130"/>
      <c r="GP109" s="130"/>
      <c r="GQ109" s="130"/>
      <c r="GR109" s="130"/>
      <c r="GS109" s="130"/>
      <c r="GT109" s="130"/>
      <c r="GU109" s="10">
        <f t="shared" si="26"/>
        <v>825663.8106546402</v>
      </c>
      <c r="GV109" s="10">
        <f t="shared" si="27"/>
        <v>0</v>
      </c>
      <c r="GW109" s="10">
        <f t="shared" si="28"/>
        <v>0</v>
      </c>
      <c r="GX109" s="10">
        <f t="shared" si="29"/>
        <v>0</v>
      </c>
      <c r="GY109" s="10">
        <f t="shared" si="30"/>
        <v>1699802.0599999998</v>
      </c>
      <c r="GZ109" s="10">
        <f t="shared" si="31"/>
        <v>0</v>
      </c>
      <c r="HA109" s="10">
        <f t="shared" si="32"/>
        <v>23236930</v>
      </c>
      <c r="HB109" s="10">
        <f t="shared" si="33"/>
        <v>0</v>
      </c>
      <c r="HC109" s="10">
        <f t="shared" si="34"/>
        <v>12409637.41</v>
      </c>
      <c r="HD109" s="54">
        <f t="shared" si="35"/>
        <v>0</v>
      </c>
      <c r="HE109" s="54">
        <v>1746214.3499999999</v>
      </c>
      <c r="HF109" s="54">
        <v>20981461.499999996</v>
      </c>
      <c r="HG109" s="55"/>
      <c r="HH109" s="55"/>
      <c r="HI109" s="21"/>
    </row>
    <row r="110" spans="1:217" ht="16.5" customHeight="1" thickBot="1">
      <c r="A110" s="15">
        <v>2</v>
      </c>
      <c r="B110" s="16">
        <v>108</v>
      </c>
      <c r="C110" s="11">
        <v>167</v>
      </c>
      <c r="D110" s="136" t="s">
        <v>2090</v>
      </c>
      <c r="E110" s="48">
        <v>583362277.33333337</v>
      </c>
      <c r="F110" s="9">
        <f t="shared" si="36"/>
        <v>583362277.33333337</v>
      </c>
      <c r="G110" s="95"/>
      <c r="H110" s="95"/>
      <c r="I110" s="95"/>
      <c r="J110" s="18"/>
      <c r="K110" s="18">
        <v>144921040</v>
      </c>
      <c r="L110" s="9">
        <f t="shared" si="20"/>
        <v>351007099.04000002</v>
      </c>
      <c r="M110" s="9">
        <f t="shared" si="21"/>
        <v>232355178.29333335</v>
      </c>
      <c r="N110" s="18">
        <v>63527371.749462374</v>
      </c>
      <c r="O110" s="18">
        <v>156791666.66666666</v>
      </c>
      <c r="P110" s="18">
        <f t="shared" si="23"/>
        <v>225443143.69</v>
      </c>
      <c r="Q110" s="18">
        <f t="shared" si="37"/>
        <v>294391761.89387101</v>
      </c>
      <c r="R110" s="18">
        <v>276000000</v>
      </c>
      <c r="S110" s="18">
        <v>59080455.726999998</v>
      </c>
      <c r="T110" s="18">
        <f t="shared" si="24"/>
        <v>216919544.273</v>
      </c>
      <c r="U110" s="18">
        <f t="shared" si="25"/>
        <v>209662123.63170004</v>
      </c>
      <c r="V110" s="18">
        <f t="shared" si="22"/>
        <v>7257420.641299963</v>
      </c>
      <c r="W110" s="130">
        <v>28206020</v>
      </c>
      <c r="X110" s="130"/>
      <c r="Y110" s="130">
        <v>0</v>
      </c>
      <c r="Z110" s="130">
        <v>37162144.759999998</v>
      </c>
      <c r="AA110" s="130"/>
      <c r="AB110" s="130">
        <v>0</v>
      </c>
      <c r="AC110" s="130">
        <v>38712857.140000001</v>
      </c>
      <c r="AD110" s="130"/>
      <c r="AE110" s="130">
        <v>0</v>
      </c>
      <c r="AF110" s="130">
        <v>30400119.050000001</v>
      </c>
      <c r="AG110" s="130"/>
      <c r="AH110" s="130">
        <v>0</v>
      </c>
      <c r="AI110" s="130">
        <v>31630781.899999999</v>
      </c>
      <c r="AJ110" s="130"/>
      <c r="AK110" s="130">
        <v>0</v>
      </c>
      <c r="AL110" s="130">
        <v>32619245.710000001</v>
      </c>
      <c r="AM110" s="130"/>
      <c r="AN110" s="130">
        <v>0</v>
      </c>
      <c r="AO110" s="130">
        <v>29744886.670000002</v>
      </c>
      <c r="AP110" s="130"/>
      <c r="AQ110" s="130">
        <v>4673472.9800000004</v>
      </c>
      <c r="AR110" s="130">
        <v>28728747.620000001</v>
      </c>
      <c r="AS110" s="130"/>
      <c r="AT110" s="130">
        <v>0</v>
      </c>
      <c r="AU110" s="17">
        <v>22443280.949999999</v>
      </c>
      <c r="AV110" s="17"/>
      <c r="AW110" s="130"/>
      <c r="AX110" s="17">
        <v>25281095.239999998</v>
      </c>
      <c r="AY110" s="17"/>
      <c r="AZ110" s="130"/>
      <c r="BA110" s="17">
        <v>26811096.190000001</v>
      </c>
      <c r="BB110" s="131"/>
      <c r="BC110" s="131"/>
      <c r="BD110" s="132">
        <v>19266823.809999999</v>
      </c>
      <c r="BE110" s="132"/>
      <c r="BF110" s="131"/>
      <c r="BG110" s="132">
        <v>19616321</v>
      </c>
      <c r="BH110" s="132"/>
      <c r="BI110" s="132">
        <v>12419848.741935484</v>
      </c>
      <c r="BJ110" s="132">
        <v>29020252</v>
      </c>
      <c r="BK110" s="132"/>
      <c r="BL110" s="132">
        <v>10636546.139784947</v>
      </c>
      <c r="BM110" s="131">
        <v>20648500</v>
      </c>
      <c r="BN110" s="131"/>
      <c r="BO110" s="131">
        <v>8633534.2473118305</v>
      </c>
      <c r="BP110" s="131">
        <v>21920125</v>
      </c>
      <c r="BQ110" s="131"/>
      <c r="BR110" s="131">
        <v>26872028.344086021</v>
      </c>
      <c r="BS110" s="131">
        <v>23212321</v>
      </c>
      <c r="BT110" s="131"/>
      <c r="BU110" s="131">
        <v>7390585.3440860361</v>
      </c>
      <c r="BV110" s="131">
        <v>24250208</v>
      </c>
      <c r="BW110" s="131"/>
      <c r="BX110" s="131">
        <v>13745076.924731143</v>
      </c>
      <c r="BY110" s="131">
        <v>10003268</v>
      </c>
      <c r="BZ110" s="131"/>
      <c r="CA110" s="131">
        <v>7386682.290322572</v>
      </c>
      <c r="CB110" s="131">
        <v>12414552</v>
      </c>
      <c r="CC110" s="131"/>
      <c r="CD110" s="131">
        <v>11008636.064516127</v>
      </c>
      <c r="CE110" s="131">
        <v>14541244</v>
      </c>
      <c r="CF110" s="131"/>
      <c r="CG110" s="131"/>
      <c r="CH110" s="131">
        <v>16454147</v>
      </c>
      <c r="CI110" s="131"/>
      <c r="CJ110" s="131"/>
      <c r="CK110" s="131">
        <v>16214547</v>
      </c>
      <c r="CL110" s="131"/>
      <c r="CM110" s="131"/>
      <c r="CN110" s="131">
        <v>17147658.690000001</v>
      </c>
      <c r="CO110" s="132"/>
      <c r="CP110" s="132"/>
      <c r="CQ110" s="132">
        <v>18243178.529999997</v>
      </c>
      <c r="CR110" s="132"/>
      <c r="CS110" s="132">
        <v>11550459.329999998</v>
      </c>
      <c r="CT110" s="132">
        <v>26988834.359999996</v>
      </c>
      <c r="CU110" s="131"/>
      <c r="CV110" s="131">
        <v>9891987.9100000039</v>
      </c>
      <c r="CW110" s="131">
        <v>19203104.999999996</v>
      </c>
      <c r="CX110" s="131"/>
      <c r="CY110" s="131">
        <v>8029186.8500000015</v>
      </c>
      <c r="CZ110" s="131">
        <v>20385716.249999996</v>
      </c>
      <c r="DA110" s="131"/>
      <c r="DB110" s="131">
        <v>24990986.359999999</v>
      </c>
      <c r="DC110" s="131">
        <v>21587458.529999997</v>
      </c>
      <c r="DD110" s="131"/>
      <c r="DE110" s="131">
        <v>6873244.3699999973</v>
      </c>
      <c r="DF110" s="131">
        <v>22552693.439999998</v>
      </c>
      <c r="DG110" s="131"/>
      <c r="DH110" s="131">
        <v>12782921.539999999</v>
      </c>
      <c r="DI110" s="131">
        <v>9303039.2400000021</v>
      </c>
      <c r="DJ110" s="131"/>
      <c r="DK110" s="131">
        <v>6869614.5300000012</v>
      </c>
      <c r="DL110" s="131">
        <v>11545533.360000003</v>
      </c>
      <c r="DM110" s="131"/>
      <c r="DN110" s="131">
        <v>10238031.540000007</v>
      </c>
      <c r="DO110" s="131">
        <v>13523356.920000004</v>
      </c>
      <c r="DP110" s="131"/>
      <c r="DQ110" s="131"/>
      <c r="DR110" s="131">
        <v>15302356.710000005</v>
      </c>
      <c r="DS110" s="131"/>
      <c r="DT110" s="131"/>
      <c r="DU110" s="131">
        <v>15079528.710000005</v>
      </c>
      <c r="DV110" s="131"/>
      <c r="DW110" s="131"/>
      <c r="DX110" s="131">
        <v>15947322.581700006</v>
      </c>
      <c r="DY110" s="132"/>
      <c r="DZ110" s="132"/>
      <c r="EA110" s="131">
        <v>0</v>
      </c>
      <c r="EB110" s="131"/>
      <c r="EC110" s="130">
        <v>0</v>
      </c>
      <c r="ED110" s="130">
        <v>0</v>
      </c>
      <c r="EE110" s="130"/>
      <c r="EF110" s="130">
        <v>0</v>
      </c>
      <c r="EG110" s="130">
        <v>0</v>
      </c>
      <c r="EH110" s="130"/>
      <c r="EI110" s="130">
        <v>15425224.75</v>
      </c>
      <c r="EJ110" s="130">
        <v>84541455</v>
      </c>
      <c r="EK110" s="130"/>
      <c r="EL110" s="130">
        <v>0</v>
      </c>
      <c r="EM110" s="130">
        <v>0</v>
      </c>
      <c r="EN110" s="130"/>
      <c r="EO110" s="130">
        <v>3115862.55</v>
      </c>
      <c r="EP110" s="130">
        <v>21454143</v>
      </c>
      <c r="EQ110" s="130"/>
      <c r="ER110" s="130">
        <v>0</v>
      </c>
      <c r="ES110" s="130">
        <v>0</v>
      </c>
      <c r="ET110" s="130"/>
      <c r="EU110" s="130">
        <v>0</v>
      </c>
      <c r="EV110" s="130">
        <v>0</v>
      </c>
      <c r="EW110" s="130"/>
      <c r="EX110" s="130">
        <v>7741398.9500000002</v>
      </c>
      <c r="EY110" s="130">
        <v>35458898</v>
      </c>
      <c r="EZ110" s="130"/>
      <c r="FA110" s="130"/>
      <c r="FB110" s="130">
        <v>0</v>
      </c>
      <c r="FC110" s="130"/>
      <c r="FD110" s="130"/>
      <c r="FE110" s="130">
        <v>0</v>
      </c>
      <c r="FF110" s="130"/>
      <c r="FG110" s="130"/>
      <c r="FH110" s="130">
        <v>64784545</v>
      </c>
      <c r="FI110" s="130"/>
      <c r="FJ110" s="130"/>
      <c r="FK110" s="130">
        <v>29784541</v>
      </c>
      <c r="FL110" s="130"/>
      <c r="FM110" s="130">
        <v>11492201.580000002</v>
      </c>
      <c r="FN110" s="130">
        <v>35847546</v>
      </c>
      <c r="FO110" s="130"/>
      <c r="FP110" s="130">
        <v>6901446.9400000004</v>
      </c>
      <c r="FQ110" s="130">
        <v>28541144</v>
      </c>
      <c r="FR110" s="130"/>
      <c r="FS110" s="130">
        <v>8399601.2100000009</v>
      </c>
      <c r="FT110" s="130">
        <v>29755645</v>
      </c>
      <c r="FU110" s="130"/>
      <c r="FV110" s="130">
        <v>7993085.5</v>
      </c>
      <c r="FW110" s="130">
        <v>31755664</v>
      </c>
      <c r="FX110" s="130"/>
      <c r="FY110" s="130">
        <v>9490260.089999998</v>
      </c>
      <c r="FZ110" s="130">
        <v>30846563</v>
      </c>
      <c r="GA110" s="130"/>
      <c r="GB110" s="130">
        <v>3379961.1199999996</v>
      </c>
      <c r="GC110" s="130">
        <v>28456465</v>
      </c>
      <c r="GD110" s="130"/>
      <c r="GE110" s="130">
        <v>20884879.129999999</v>
      </c>
      <c r="GF110" s="130">
        <v>24656465</v>
      </c>
      <c r="GG110" s="130"/>
      <c r="GH110" s="130">
        <v>10197141.289999997</v>
      </c>
      <c r="GI110" s="130">
        <v>35879565</v>
      </c>
      <c r="GJ110" s="130"/>
      <c r="GK110" s="130"/>
      <c r="GL110" s="130">
        <v>21254546</v>
      </c>
      <c r="GM110" s="130"/>
      <c r="GN110" s="130"/>
      <c r="GO110" s="130">
        <v>25845656</v>
      </c>
      <c r="GP110" s="130"/>
      <c r="GQ110" s="130"/>
      <c r="GR110" s="130">
        <v>25454565</v>
      </c>
      <c r="GS110" s="130"/>
      <c r="GT110" s="130"/>
      <c r="GU110" s="10">
        <f t="shared" si="26"/>
        <v>98092938.096774161</v>
      </c>
      <c r="GV110" s="10">
        <f t="shared" si="27"/>
        <v>64357596.689999998</v>
      </c>
      <c r="GW110" s="10">
        <f t="shared" si="28"/>
        <v>4673472.9800000004</v>
      </c>
      <c r="GX110" s="10">
        <f t="shared" si="29"/>
        <v>122531043.81</v>
      </c>
      <c r="GY110" s="10">
        <f t="shared" si="30"/>
        <v>91226432.430000022</v>
      </c>
      <c r="GZ110" s="10">
        <f t="shared" si="31"/>
        <v>59852564.921700023</v>
      </c>
      <c r="HA110" s="10">
        <f t="shared" si="32"/>
        <v>26282486.25</v>
      </c>
      <c r="HB110" s="10">
        <f t="shared" si="33"/>
        <v>100243443</v>
      </c>
      <c r="HC110" s="10">
        <f t="shared" si="34"/>
        <v>78738576.859999985</v>
      </c>
      <c r="HD110" s="54">
        <f t="shared" si="35"/>
        <v>133090797</v>
      </c>
      <c r="HE110" s="54">
        <v>568078.72</v>
      </c>
      <c r="HF110" s="54">
        <v>15539271.379999997</v>
      </c>
      <c r="HG110" s="55"/>
      <c r="HH110" s="55"/>
      <c r="HI110" s="21"/>
    </row>
    <row r="111" spans="1:217" ht="15.75" hidden="1" customHeight="1">
      <c r="A111" s="15">
        <v>2</v>
      </c>
      <c r="B111" s="16">
        <v>109</v>
      </c>
      <c r="C111" s="11">
        <v>168</v>
      </c>
      <c r="D111" s="136" t="s">
        <v>2091</v>
      </c>
      <c r="E111" s="48">
        <v>136262391.42857143</v>
      </c>
      <c r="F111" s="9">
        <f t="shared" si="36"/>
        <v>136262391.42857143</v>
      </c>
      <c r="G111" s="95"/>
      <c r="H111" s="95"/>
      <c r="I111" s="95"/>
      <c r="J111" s="18"/>
      <c r="K111" s="18">
        <v>33494510</v>
      </c>
      <c r="L111" s="9">
        <f t="shared" si="20"/>
        <v>80605361.696999997</v>
      </c>
      <c r="M111" s="9">
        <f t="shared" si="21"/>
        <v>55657029.731571436</v>
      </c>
      <c r="N111" s="18">
        <v>51776767.369565226</v>
      </c>
      <c r="O111" s="18">
        <v>34987561.260869563</v>
      </c>
      <c r="P111" s="18">
        <f t="shared" si="23"/>
        <v>114754277.94994321</v>
      </c>
      <c r="Q111" s="18">
        <f t="shared" si="37"/>
        <v>-30268653.890937001</v>
      </c>
      <c r="R111" s="18">
        <v>32200000</v>
      </c>
      <c r="S111" s="18">
        <v>47634625.980000004</v>
      </c>
      <c r="T111" s="18">
        <f t="shared" si="24"/>
        <v>-15434625.980000004</v>
      </c>
      <c r="U111" s="18">
        <f t="shared" si="25"/>
        <v>105876622.25285707</v>
      </c>
      <c r="V111" s="18">
        <f t="shared" si="22"/>
        <v>-121311248.23285708</v>
      </c>
      <c r="W111" s="130">
        <v>14801404.76</v>
      </c>
      <c r="X111" s="130"/>
      <c r="Y111" s="130">
        <v>0</v>
      </c>
      <c r="Z111" s="130">
        <v>55433064.759999998</v>
      </c>
      <c r="AA111" s="130"/>
      <c r="AB111" s="130">
        <v>0</v>
      </c>
      <c r="AC111" s="130">
        <v>8966166.6669999994</v>
      </c>
      <c r="AD111" s="130"/>
      <c r="AE111" s="130">
        <v>0</v>
      </c>
      <c r="AF111" s="130">
        <v>1404725.51</v>
      </c>
      <c r="AG111" s="130"/>
      <c r="AH111" s="130">
        <v>3590367.900000006</v>
      </c>
      <c r="AI111" s="130">
        <v>0</v>
      </c>
      <c r="AJ111" s="130"/>
      <c r="AK111" s="130">
        <v>4232414.900000006</v>
      </c>
      <c r="AL111" s="130"/>
      <c r="AM111" s="130"/>
      <c r="AN111" s="130">
        <v>8931771.700000003</v>
      </c>
      <c r="AO111" s="130"/>
      <c r="AP111" s="130"/>
      <c r="AQ111" s="130">
        <v>0</v>
      </c>
      <c r="AR111" s="130"/>
      <c r="AS111" s="130"/>
      <c r="AT111" s="130">
        <v>0</v>
      </c>
      <c r="AU111" s="17"/>
      <c r="AV111" s="17"/>
      <c r="AW111" s="130"/>
      <c r="AX111" s="17"/>
      <c r="AY111" s="17"/>
      <c r="AZ111" s="130"/>
      <c r="BA111" s="17"/>
      <c r="BB111" s="131"/>
      <c r="BC111" s="131"/>
      <c r="BD111" s="132"/>
      <c r="BE111" s="132"/>
      <c r="BF111" s="131"/>
      <c r="BG111" s="132">
        <v>17173739.044278264</v>
      </c>
      <c r="BH111" s="132"/>
      <c r="BI111" s="132">
        <v>11469944.119565226</v>
      </c>
      <c r="BJ111" s="132">
        <v>16917173.010363709</v>
      </c>
      <c r="BK111" s="132"/>
      <c r="BL111" s="132">
        <v>14037858.456521735</v>
      </c>
      <c r="BM111" s="131">
        <v>13983419.872085454</v>
      </c>
      <c r="BN111" s="131"/>
      <c r="BO111" s="131">
        <v>2306467.0434782654</v>
      </c>
      <c r="BP111" s="131">
        <v>13983419.872085454</v>
      </c>
      <c r="BQ111" s="131"/>
      <c r="BR111" s="131">
        <v>13940838.021739125</v>
      </c>
      <c r="BS111" s="131">
        <v>13983419.872085454</v>
      </c>
      <c r="BT111" s="131"/>
      <c r="BU111" s="131">
        <v>10052114.706521735</v>
      </c>
      <c r="BV111" s="131">
        <v>8444452.3881078791</v>
      </c>
      <c r="BW111" s="131"/>
      <c r="BX111" s="131">
        <v>2409747.8202430904</v>
      </c>
      <c r="BY111" s="131">
        <v>3666244.1777950251</v>
      </c>
      <c r="BZ111" s="131"/>
      <c r="CA111" s="131">
        <v>4088434.9354838878</v>
      </c>
      <c r="CB111" s="131">
        <v>3666244.1777950251</v>
      </c>
      <c r="CC111" s="131"/>
      <c r="CD111" s="131">
        <v>17291717.21505376</v>
      </c>
      <c r="CE111" s="131">
        <v>3666244.1777950251</v>
      </c>
      <c r="CF111" s="131"/>
      <c r="CG111" s="131"/>
      <c r="CH111" s="131">
        <v>3666244.1777950251</v>
      </c>
      <c r="CI111" s="131"/>
      <c r="CJ111" s="131"/>
      <c r="CK111" s="131">
        <v>7801838.5898784501</v>
      </c>
      <c r="CL111" s="131"/>
      <c r="CM111" s="131"/>
      <c r="CN111" s="131">
        <v>7801838.5898784501</v>
      </c>
      <c r="CO111" s="132"/>
      <c r="CP111" s="132"/>
      <c r="CQ111" s="132">
        <v>15799839.920736002</v>
      </c>
      <c r="CR111" s="132"/>
      <c r="CS111" s="132">
        <v>10552348.590000004</v>
      </c>
      <c r="CT111" s="132">
        <v>15563799.169534611</v>
      </c>
      <c r="CU111" s="131"/>
      <c r="CV111" s="131">
        <v>12914829.779999994</v>
      </c>
      <c r="CW111" s="131">
        <v>12864746.282318616</v>
      </c>
      <c r="CX111" s="131"/>
      <c r="CY111" s="131">
        <v>2121949.6799999997</v>
      </c>
      <c r="CZ111" s="131">
        <v>12864746.282318616</v>
      </c>
      <c r="DA111" s="131"/>
      <c r="DB111" s="131">
        <v>12825570.980000004</v>
      </c>
      <c r="DC111" s="131">
        <v>12864746.282318616</v>
      </c>
      <c r="DD111" s="131"/>
      <c r="DE111" s="131">
        <v>9247945.5300000012</v>
      </c>
      <c r="DF111" s="131">
        <v>7768896.1970592486</v>
      </c>
      <c r="DG111" s="131"/>
      <c r="DH111" s="131">
        <v>3276905.3699999973</v>
      </c>
      <c r="DI111" s="131">
        <v>3409607.0853493731</v>
      </c>
      <c r="DJ111" s="131"/>
      <c r="DK111" s="131">
        <v>3802244.4900000021</v>
      </c>
      <c r="DL111" s="131">
        <v>3409607.0853493731</v>
      </c>
      <c r="DM111" s="131"/>
      <c r="DN111" s="131">
        <v>16081297.010000005</v>
      </c>
      <c r="DO111" s="131">
        <v>3409607.0853493731</v>
      </c>
      <c r="DP111" s="131"/>
      <c r="DQ111" s="131"/>
      <c r="DR111" s="131">
        <v>3409607.0853493731</v>
      </c>
      <c r="DS111" s="131"/>
      <c r="DT111" s="131"/>
      <c r="DU111" s="131">
        <v>7255709.8885869579</v>
      </c>
      <c r="DV111" s="131"/>
      <c r="DW111" s="131"/>
      <c r="DX111" s="131">
        <v>7255709.8885869579</v>
      </c>
      <c r="DY111" s="132"/>
      <c r="DZ111" s="132"/>
      <c r="EA111" s="131">
        <v>0</v>
      </c>
      <c r="EB111" s="131"/>
      <c r="EC111" s="130">
        <v>0</v>
      </c>
      <c r="ED111" s="130">
        <v>0</v>
      </c>
      <c r="EE111" s="130"/>
      <c r="EF111" s="130">
        <v>0</v>
      </c>
      <c r="EG111" s="130">
        <v>32545646</v>
      </c>
      <c r="EH111" s="130"/>
      <c r="EI111" s="130">
        <v>3290022.4</v>
      </c>
      <c r="EJ111" s="130">
        <v>0</v>
      </c>
      <c r="EK111" s="130"/>
      <c r="EL111" s="130">
        <v>0</v>
      </c>
      <c r="EM111" s="130">
        <v>0</v>
      </c>
      <c r="EN111" s="130"/>
      <c r="EO111" s="130">
        <v>3492288.9</v>
      </c>
      <c r="EP111" s="130">
        <v>33845466</v>
      </c>
      <c r="EQ111" s="130"/>
      <c r="ER111" s="130">
        <v>6250171.5</v>
      </c>
      <c r="ES111" s="130">
        <v>0</v>
      </c>
      <c r="ET111" s="130"/>
      <c r="EU111" s="130">
        <v>0</v>
      </c>
      <c r="EV111" s="130">
        <v>0</v>
      </c>
      <c r="EW111" s="130"/>
      <c r="EX111" s="130">
        <v>0</v>
      </c>
      <c r="EY111" s="130">
        <v>0</v>
      </c>
      <c r="EZ111" s="130"/>
      <c r="FA111" s="130"/>
      <c r="FB111" s="130">
        <v>28455656</v>
      </c>
      <c r="FC111" s="130"/>
      <c r="FD111" s="130"/>
      <c r="FE111" s="130">
        <v>0</v>
      </c>
      <c r="FF111" s="130"/>
      <c r="FG111" s="130"/>
      <c r="FH111" s="130">
        <v>0</v>
      </c>
      <c r="FI111" s="130"/>
      <c r="FJ111" s="130"/>
      <c r="FK111" s="130">
        <v>18452154</v>
      </c>
      <c r="FL111" s="130"/>
      <c r="FM111" s="130">
        <v>2880388</v>
      </c>
      <c r="FN111" s="130">
        <v>22848565</v>
      </c>
      <c r="FO111" s="130"/>
      <c r="FP111" s="130">
        <v>16392615.289999999</v>
      </c>
      <c r="FQ111" s="130">
        <v>16485955</v>
      </c>
      <c r="FR111" s="130"/>
      <c r="FS111" s="130">
        <v>3634072.54</v>
      </c>
      <c r="FT111" s="130">
        <v>2849565</v>
      </c>
      <c r="FU111" s="130"/>
      <c r="FV111" s="130">
        <v>2020104.86</v>
      </c>
      <c r="FW111" s="130">
        <v>2446565</v>
      </c>
      <c r="FX111" s="130"/>
      <c r="FY111" s="130">
        <v>7079692.3699999982</v>
      </c>
      <c r="FZ111" s="130">
        <v>2084565</v>
      </c>
      <c r="GA111" s="130"/>
      <c r="GB111" s="130">
        <v>3929240.2600000002</v>
      </c>
      <c r="GC111" s="130">
        <v>1540215</v>
      </c>
      <c r="GD111" s="130"/>
      <c r="GE111" s="130">
        <v>10590559.939999999</v>
      </c>
      <c r="GF111" s="130">
        <v>321540</v>
      </c>
      <c r="GG111" s="130"/>
      <c r="GH111" s="130">
        <v>3413338.13</v>
      </c>
      <c r="GI111" s="130">
        <v>285414</v>
      </c>
      <c r="GJ111" s="130"/>
      <c r="GK111" s="130"/>
      <c r="GL111" s="130">
        <v>102141</v>
      </c>
      <c r="GM111" s="130"/>
      <c r="GN111" s="130"/>
      <c r="GO111" s="130"/>
      <c r="GP111" s="130"/>
      <c r="GQ111" s="130"/>
      <c r="GR111" s="130"/>
      <c r="GS111" s="130"/>
      <c r="GT111" s="130"/>
      <c r="GU111" s="10">
        <f t="shared" si="26"/>
        <v>75597122.318606824</v>
      </c>
      <c r="GV111" s="10">
        <f t="shared" si="27"/>
        <v>22936165.535346951</v>
      </c>
      <c r="GW111" s="10">
        <f t="shared" si="28"/>
        <v>16754554.500000015</v>
      </c>
      <c r="GX111" s="10">
        <f t="shared" si="29"/>
        <v>0</v>
      </c>
      <c r="GY111" s="10">
        <f t="shared" si="30"/>
        <v>70823091.430000007</v>
      </c>
      <c r="GZ111" s="10">
        <f t="shared" si="31"/>
        <v>21330633.947872661</v>
      </c>
      <c r="HA111" s="10">
        <f t="shared" si="32"/>
        <v>13032482.800000001</v>
      </c>
      <c r="HB111" s="10">
        <f t="shared" si="33"/>
        <v>28455656</v>
      </c>
      <c r="HC111" s="10">
        <f t="shared" si="34"/>
        <v>49940011.389999993</v>
      </c>
      <c r="HD111" s="54">
        <f t="shared" si="35"/>
        <v>709095</v>
      </c>
      <c r="HE111" s="54">
        <v>3485500</v>
      </c>
      <c r="HF111" s="54">
        <v>5281884.4699999988</v>
      </c>
      <c r="HG111" s="55"/>
      <c r="HH111" s="55"/>
      <c r="HI111" s="21"/>
    </row>
    <row r="112" spans="1:217" ht="15.75" hidden="1" customHeight="1">
      <c r="A112" s="15">
        <v>1</v>
      </c>
      <c r="B112" s="16">
        <v>110</v>
      </c>
      <c r="C112" s="11">
        <v>126</v>
      </c>
      <c r="D112" s="136" t="s">
        <v>2092</v>
      </c>
      <c r="E112" s="48">
        <v>573740474.58186901</v>
      </c>
      <c r="F112" s="9">
        <f t="shared" si="36"/>
        <v>573740474.58186901</v>
      </c>
      <c r="G112" s="95"/>
      <c r="H112" s="95"/>
      <c r="I112" s="95"/>
      <c r="J112" s="18"/>
      <c r="K112" s="18">
        <v>522719877</v>
      </c>
      <c r="L112" s="9">
        <f t="shared" si="20"/>
        <v>256868628.69425279</v>
      </c>
      <c r="M112" s="9">
        <f t="shared" si="21"/>
        <v>316871845.88761622</v>
      </c>
      <c r="N112" s="18">
        <v>308076660.69791669</v>
      </c>
      <c r="O112" s="18">
        <v>217000000</v>
      </c>
      <c r="P112" s="18">
        <f t="shared" si="23"/>
        <v>297252204.65759194</v>
      </c>
      <c r="Q112" s="18">
        <f t="shared" si="37"/>
        <v>-31588390.773639619</v>
      </c>
      <c r="R112" s="18">
        <v>545053450.85277557</v>
      </c>
      <c r="S112" s="18">
        <v>295753594.27000004</v>
      </c>
      <c r="T112" s="18">
        <f t="shared" si="24"/>
        <v>249299856.58277553</v>
      </c>
      <c r="U112" s="18">
        <f t="shared" si="25"/>
        <v>293863565.98293561</v>
      </c>
      <c r="V112" s="18">
        <f t="shared" si="22"/>
        <v>-44563709.400160074</v>
      </c>
      <c r="W112" s="130">
        <v>54990283</v>
      </c>
      <c r="X112" s="130"/>
      <c r="Y112" s="130">
        <v>28571872.939999998</v>
      </c>
      <c r="Z112" s="130">
        <v>42234144.694252796</v>
      </c>
      <c r="AA112" s="130"/>
      <c r="AB112" s="130">
        <v>16272130.663809538</v>
      </c>
      <c r="AC112" s="130">
        <v>25223814</v>
      </c>
      <c r="AD112" s="130"/>
      <c r="AE112" s="130">
        <v>0</v>
      </c>
      <c r="AF112" s="130">
        <v>23484306</v>
      </c>
      <c r="AG112" s="130"/>
      <c r="AH112" s="130">
        <v>27055204.90476191</v>
      </c>
      <c r="AI112" s="130">
        <v>24103957</v>
      </c>
      <c r="AJ112" s="130"/>
      <c r="AK112" s="130">
        <v>17623302.691428542</v>
      </c>
      <c r="AL112" s="130">
        <v>36338895</v>
      </c>
      <c r="AM112" s="130"/>
      <c r="AN112" s="130">
        <v>44492972.379999995</v>
      </c>
      <c r="AO112" s="130">
        <v>30703044</v>
      </c>
      <c r="AP112" s="130"/>
      <c r="AQ112" s="130">
        <v>21490315.269999981</v>
      </c>
      <c r="AR112" s="130">
        <v>19790185</v>
      </c>
      <c r="AS112" s="130"/>
      <c r="AT112" s="130">
        <v>0</v>
      </c>
      <c r="AU112" s="17"/>
      <c r="AV112" s="17"/>
      <c r="AW112" s="130"/>
      <c r="AX112" s="17"/>
      <c r="AY112" s="17"/>
      <c r="AZ112" s="130"/>
      <c r="BA112" s="17"/>
      <c r="BB112" s="131"/>
      <c r="BC112" s="131"/>
      <c r="BD112" s="132"/>
      <c r="BE112" s="132"/>
      <c r="BF112" s="131"/>
      <c r="BG112" s="132">
        <v>26819086.888924152</v>
      </c>
      <c r="BH112" s="132"/>
      <c r="BI112" s="132">
        <v>11957963.541666746</v>
      </c>
      <c r="BJ112" s="132">
        <v>28337260.219083175</v>
      </c>
      <c r="BK112" s="132"/>
      <c r="BL112" s="132">
        <v>12703526.395833313</v>
      </c>
      <c r="BM112" s="131">
        <v>21879069.754430108</v>
      </c>
      <c r="BN112" s="131"/>
      <c r="BO112" s="131">
        <v>21433704.791666687</v>
      </c>
      <c r="BP112" s="131">
        <v>20146164.548346709</v>
      </c>
      <c r="BQ112" s="131"/>
      <c r="BR112" s="131">
        <v>11248119.6875</v>
      </c>
      <c r="BS112" s="131">
        <v>24417079.105248671</v>
      </c>
      <c r="BT112" s="131"/>
      <c r="BU112" s="131">
        <v>27435069.322916687</v>
      </c>
      <c r="BV112" s="131">
        <v>32615903.097190294</v>
      </c>
      <c r="BW112" s="131"/>
      <c r="BX112" s="131">
        <v>-1060725.9915197492</v>
      </c>
      <c r="BY112" s="131">
        <v>30095416</v>
      </c>
      <c r="BZ112" s="131"/>
      <c r="CA112" s="131">
        <v>6334950.4366179109</v>
      </c>
      <c r="CB112" s="131">
        <v>25082804</v>
      </c>
      <c r="CC112" s="131"/>
      <c r="CD112" s="131">
        <v>43821522.873785734</v>
      </c>
      <c r="CE112" s="131">
        <v>22055202</v>
      </c>
      <c r="CF112" s="131"/>
      <c r="CG112" s="131"/>
      <c r="CH112" s="131">
        <v>20050184</v>
      </c>
      <c r="CI112" s="131"/>
      <c r="CJ112" s="131"/>
      <c r="CK112" s="131">
        <v>18045166</v>
      </c>
      <c r="CL112" s="131"/>
      <c r="CM112" s="131"/>
      <c r="CN112" s="131">
        <v>27708869.044368889</v>
      </c>
      <c r="CO112" s="132"/>
      <c r="CP112" s="132"/>
      <c r="CQ112" s="132">
        <v>25746323.413367182</v>
      </c>
      <c r="CR112" s="132"/>
      <c r="CS112" s="132">
        <v>11479645</v>
      </c>
      <c r="CT112" s="132">
        <v>27203769.810319845</v>
      </c>
      <c r="CU112" s="131"/>
      <c r="CV112" s="131">
        <v>12195385.34</v>
      </c>
      <c r="CW112" s="131">
        <v>21003906.9642529</v>
      </c>
      <c r="CX112" s="131"/>
      <c r="CY112" s="131">
        <v>20576356.599999998</v>
      </c>
      <c r="CZ112" s="131">
        <v>19340317.966412839</v>
      </c>
      <c r="DA112" s="131"/>
      <c r="DB112" s="131">
        <v>10798194.899999999</v>
      </c>
      <c r="DC112" s="131">
        <v>23440395.94103872</v>
      </c>
      <c r="DD112" s="131"/>
      <c r="DE112" s="131">
        <v>26337666.550000004</v>
      </c>
      <c r="DF112" s="131">
        <v>31311266.973302677</v>
      </c>
      <c r="DG112" s="131"/>
      <c r="DH112" s="131">
        <v>14547691.320000008</v>
      </c>
      <c r="DI112" s="131">
        <v>23825281.419430185</v>
      </c>
      <c r="DJ112" s="131"/>
      <c r="DK112" s="131">
        <v>6333240</v>
      </c>
      <c r="DL112" s="131">
        <v>19857006.265951239</v>
      </c>
      <c r="DM112" s="131"/>
      <c r="DN112" s="131">
        <v>46138771.770000011</v>
      </c>
      <c r="DO112" s="131">
        <v>17460180.46111672</v>
      </c>
      <c r="DP112" s="131"/>
      <c r="DQ112" s="131"/>
      <c r="DR112" s="131">
        <v>25872891.616163619</v>
      </c>
      <c r="DS112" s="131"/>
      <c r="DT112" s="131"/>
      <c r="DU112" s="131">
        <v>30575937.928164218</v>
      </c>
      <c r="DV112" s="131"/>
      <c r="DW112" s="131"/>
      <c r="DX112" s="131">
        <v>28226287.22341546</v>
      </c>
      <c r="DY112" s="132"/>
      <c r="DZ112" s="132"/>
      <c r="EA112" s="131">
        <v>23011532</v>
      </c>
      <c r="EB112" s="131"/>
      <c r="EC112" s="130">
        <v>21023839</v>
      </c>
      <c r="ED112" s="130">
        <v>41868778</v>
      </c>
      <c r="EE112" s="130"/>
      <c r="EF112" s="130">
        <v>0</v>
      </c>
      <c r="EG112" s="130">
        <v>32309399</v>
      </c>
      <c r="EH112" s="130"/>
      <c r="EI112" s="130">
        <v>17903308</v>
      </c>
      <c r="EJ112" s="130">
        <v>20472540</v>
      </c>
      <c r="EK112" s="130"/>
      <c r="EL112" s="130">
        <v>19802301</v>
      </c>
      <c r="EM112" s="130">
        <v>20764916</v>
      </c>
      <c r="EN112" s="130"/>
      <c r="EO112" s="130">
        <v>0</v>
      </c>
      <c r="EP112" s="130">
        <v>23314832</v>
      </c>
      <c r="EQ112" s="130"/>
      <c r="ER112" s="130">
        <v>7643976</v>
      </c>
      <c r="ES112" s="130">
        <v>30911136</v>
      </c>
      <c r="ET112" s="130"/>
      <c r="EU112" s="130">
        <v>0</v>
      </c>
      <c r="EV112" s="130">
        <v>25676523</v>
      </c>
      <c r="EW112" s="130"/>
      <c r="EX112" s="130">
        <v>14511461</v>
      </c>
      <c r="EY112" s="130">
        <v>14531763</v>
      </c>
      <c r="EZ112" s="130"/>
      <c r="FA112" s="130"/>
      <c r="FB112" s="130"/>
      <c r="FC112" s="130"/>
      <c r="FD112" s="130"/>
      <c r="FE112" s="130"/>
      <c r="FF112" s="130"/>
      <c r="FG112" s="130"/>
      <c r="FH112" s="130"/>
      <c r="FI112" s="130"/>
      <c r="FJ112" s="130"/>
      <c r="FK112" s="130">
        <v>20543819</v>
      </c>
      <c r="FL112" s="130"/>
      <c r="FM112" s="130">
        <v>25241407.800000001</v>
      </c>
      <c r="FN112" s="130">
        <v>28679072</v>
      </c>
      <c r="FO112" s="130"/>
      <c r="FP112" s="130">
        <v>19238923.890000001</v>
      </c>
      <c r="FQ112" s="130">
        <v>24676653</v>
      </c>
      <c r="FR112" s="130"/>
      <c r="FS112" s="130">
        <v>20285947.199999999</v>
      </c>
      <c r="FT112" s="130">
        <v>36393320</v>
      </c>
      <c r="FU112" s="130"/>
      <c r="FV112" s="130">
        <v>25795320.780000001</v>
      </c>
      <c r="FW112" s="130">
        <v>26631701</v>
      </c>
      <c r="FX112" s="130"/>
      <c r="FY112" s="130">
        <v>9010497.7899999991</v>
      </c>
      <c r="FZ112" s="130">
        <v>21407983</v>
      </c>
      <c r="GA112" s="130"/>
      <c r="GB112" s="130">
        <v>7610537.5999999996</v>
      </c>
      <c r="GC112" s="130">
        <v>18668701</v>
      </c>
      <c r="GD112" s="130"/>
      <c r="GE112" s="130">
        <v>15882222.149999999</v>
      </c>
      <c r="GF112" s="130">
        <v>28149464</v>
      </c>
      <c r="GG112" s="130"/>
      <c r="GH112" s="130">
        <v>26220688.949999999</v>
      </c>
      <c r="GI112" s="130">
        <v>23256962</v>
      </c>
      <c r="GJ112" s="130"/>
      <c r="GK112" s="130"/>
      <c r="GL112" s="130">
        <v>3685386</v>
      </c>
      <c r="GM112" s="130"/>
      <c r="GN112" s="130"/>
      <c r="GO112" s="130"/>
      <c r="GP112" s="130"/>
      <c r="GQ112" s="130"/>
      <c r="GR112" s="130"/>
      <c r="GS112" s="130"/>
      <c r="GT112" s="130"/>
      <c r="GU112" s="10">
        <f t="shared" si="26"/>
        <v>133874131.05846733</v>
      </c>
      <c r="GV112" s="10">
        <f t="shared" si="27"/>
        <v>87859421.044368893</v>
      </c>
      <c r="GW112" s="10">
        <f t="shared" si="28"/>
        <v>155505798.84999996</v>
      </c>
      <c r="GX112" s="10">
        <f t="shared" si="29"/>
        <v>19790185</v>
      </c>
      <c r="GY112" s="10">
        <f t="shared" si="30"/>
        <v>148406951.48000002</v>
      </c>
      <c r="GZ112" s="10">
        <f t="shared" si="31"/>
        <v>102135297.22886002</v>
      </c>
      <c r="HA112" s="10">
        <f t="shared" si="32"/>
        <v>80884885</v>
      </c>
      <c r="HB112" s="10">
        <f t="shared" si="33"/>
        <v>40208286</v>
      </c>
      <c r="HC112" s="10">
        <f t="shared" si="34"/>
        <v>149285546.16</v>
      </c>
      <c r="HD112" s="54">
        <f t="shared" si="35"/>
        <v>55091812</v>
      </c>
      <c r="HE112" s="54">
        <v>0</v>
      </c>
      <c r="HF112" s="54">
        <v>15782215.769999998</v>
      </c>
      <c r="HG112" s="55"/>
      <c r="HH112" s="55"/>
      <c r="HI112" s="21"/>
    </row>
    <row r="113" spans="1:217" ht="15.75" hidden="1" customHeight="1">
      <c r="A113" s="15">
        <v>1</v>
      </c>
      <c r="B113" s="16">
        <v>111</v>
      </c>
      <c r="C113" s="11">
        <v>173</v>
      </c>
      <c r="D113" s="136" t="s">
        <v>2099</v>
      </c>
      <c r="E113" s="48">
        <v>50000000</v>
      </c>
      <c r="F113" s="9">
        <f t="shared" si="36"/>
        <v>50000000</v>
      </c>
      <c r="G113" s="95"/>
      <c r="H113" s="95"/>
      <c r="I113" s="95"/>
      <c r="J113" s="18"/>
      <c r="K113" s="18">
        <v>50000000</v>
      </c>
      <c r="L113" s="9">
        <f t="shared" si="20"/>
        <v>13598081</v>
      </c>
      <c r="M113" s="9">
        <f t="shared" si="21"/>
        <v>36401919</v>
      </c>
      <c r="N113" s="18">
        <v>22150107.258064516</v>
      </c>
      <c r="O113" s="18">
        <v>49999999.999999993</v>
      </c>
      <c r="P113" s="18">
        <f t="shared" si="23"/>
        <v>39262251.980551824</v>
      </c>
      <c r="Q113" s="18">
        <f t="shared" si="37"/>
        <v>-11412359.23861634</v>
      </c>
      <c r="R113" s="18">
        <v>46500000</v>
      </c>
      <c r="S113" s="18">
        <v>20599599.75</v>
      </c>
      <c r="T113" s="18">
        <f t="shared" si="24"/>
        <v>25900400.25</v>
      </c>
      <c r="U113" s="18">
        <f t="shared" si="25"/>
        <v>35836379.68069987</v>
      </c>
      <c r="V113" s="18">
        <f t="shared" si="22"/>
        <v>-9935979.43069987</v>
      </c>
      <c r="W113" s="130">
        <v>3000000</v>
      </c>
      <c r="X113" s="130"/>
      <c r="Y113" s="130">
        <v>2116780.4299999997</v>
      </c>
      <c r="Z113" s="130">
        <v>3500000</v>
      </c>
      <c r="AA113" s="130"/>
      <c r="AB113" s="130">
        <v>2768145.620000001</v>
      </c>
      <c r="AC113" s="130">
        <v>4000000</v>
      </c>
      <c r="AD113" s="130"/>
      <c r="AE113" s="130">
        <v>0</v>
      </c>
      <c r="AF113" s="130">
        <v>3098081</v>
      </c>
      <c r="AG113" s="130"/>
      <c r="AH113" s="130">
        <v>0</v>
      </c>
      <c r="AI113" s="130"/>
      <c r="AJ113" s="130"/>
      <c r="AK113" s="130">
        <v>0</v>
      </c>
      <c r="AL113" s="130"/>
      <c r="AM113" s="130"/>
      <c r="AN113" s="130">
        <v>0</v>
      </c>
      <c r="AO113" s="130"/>
      <c r="AP113" s="130"/>
      <c r="AQ113" s="130">
        <v>0</v>
      </c>
      <c r="AR113" s="130"/>
      <c r="AS113" s="130"/>
      <c r="AT113" s="130">
        <v>0</v>
      </c>
      <c r="AU113" s="17"/>
      <c r="AV113" s="17"/>
      <c r="AW113" s="130"/>
      <c r="AX113" s="17"/>
      <c r="AY113" s="17"/>
      <c r="AZ113" s="130"/>
      <c r="BA113" s="17"/>
      <c r="BB113" s="131"/>
      <c r="BC113" s="131"/>
      <c r="BD113" s="132"/>
      <c r="BE113" s="132"/>
      <c r="BF113" s="131"/>
      <c r="BG113" s="132">
        <v>3682757.4946236499</v>
      </c>
      <c r="BH113" s="132"/>
      <c r="BI113" s="132">
        <v>2392520.677419357</v>
      </c>
      <c r="BJ113" s="132">
        <v>2104055.8003225802</v>
      </c>
      <c r="BK113" s="132"/>
      <c r="BL113" s="132">
        <v>1691213.0430107489</v>
      </c>
      <c r="BM113" s="131">
        <v>2499116.3225806449</v>
      </c>
      <c r="BN113" s="131"/>
      <c r="BO113" s="131">
        <v>426274.96774194017</v>
      </c>
      <c r="BP113" s="131">
        <v>2450354.9139784961</v>
      </c>
      <c r="BQ113" s="131"/>
      <c r="BR113" s="131">
        <v>213254.82795698941</v>
      </c>
      <c r="BS113" s="131">
        <v>2140826.0215053754</v>
      </c>
      <c r="BT113" s="131"/>
      <c r="BU113" s="131">
        <v>3035689.7849462368</v>
      </c>
      <c r="BV113" s="131">
        <v>3801319.3870966998</v>
      </c>
      <c r="BW113" s="131"/>
      <c r="BX113" s="131">
        <v>2507117.3964157663</v>
      </c>
      <c r="BY113" s="131">
        <v>5938278.4532811511</v>
      </c>
      <c r="BZ113" s="131"/>
      <c r="CA113" s="131">
        <v>949916.49999999627</v>
      </c>
      <c r="CB113" s="131">
        <v>5938278.4532811511</v>
      </c>
      <c r="CC113" s="131"/>
      <c r="CD113" s="131">
        <v>1690198.5222222209</v>
      </c>
      <c r="CE113" s="131">
        <v>5938278.4532811511</v>
      </c>
      <c r="CF113" s="131"/>
      <c r="CG113" s="131"/>
      <c r="CH113" s="131">
        <v>2969139.2266405756</v>
      </c>
      <c r="CI113" s="131"/>
      <c r="CJ113" s="131"/>
      <c r="CK113" s="131">
        <v>1799847.4539603516</v>
      </c>
      <c r="CL113" s="131"/>
      <c r="CM113" s="131"/>
      <c r="CN113" s="131">
        <v>0</v>
      </c>
      <c r="CO113" s="132"/>
      <c r="CP113" s="132"/>
      <c r="CQ113" s="132">
        <v>3424964.4699999942</v>
      </c>
      <c r="CR113" s="132"/>
      <c r="CS113" s="132">
        <v>2225044.2300000004</v>
      </c>
      <c r="CT113" s="132">
        <v>1956771.8942999993</v>
      </c>
      <c r="CU113" s="131"/>
      <c r="CV113" s="131">
        <v>1572828.1299999994</v>
      </c>
      <c r="CW113" s="131">
        <v>2324178.1799999997</v>
      </c>
      <c r="CX113" s="131"/>
      <c r="CY113" s="131">
        <v>396435.7200000002</v>
      </c>
      <c r="CZ113" s="131">
        <v>2278830.0700000012</v>
      </c>
      <c r="DA113" s="131"/>
      <c r="DB113" s="131">
        <v>198326.99000000022</v>
      </c>
      <c r="DC113" s="131">
        <v>1990968.199999999</v>
      </c>
      <c r="DD113" s="131"/>
      <c r="DE113" s="131">
        <v>2823191.5</v>
      </c>
      <c r="DF113" s="131">
        <v>3535227.0299999304</v>
      </c>
      <c r="DG113" s="131"/>
      <c r="DH113" s="131">
        <v>1359133.8399999999</v>
      </c>
      <c r="DI113" s="131">
        <v>5344450.6079530362</v>
      </c>
      <c r="DJ113" s="131"/>
      <c r="DK113" s="131">
        <v>854924.84999999963</v>
      </c>
      <c r="DL113" s="131">
        <v>5344450.6079530362</v>
      </c>
      <c r="DM113" s="131"/>
      <c r="DN113" s="131">
        <v>1521178.67</v>
      </c>
      <c r="DO113" s="131">
        <v>5344450.6079530362</v>
      </c>
      <c r="DP113" s="131"/>
      <c r="DQ113" s="131"/>
      <c r="DR113" s="131">
        <v>2672225.3039765181</v>
      </c>
      <c r="DS113" s="131"/>
      <c r="DT113" s="131"/>
      <c r="DU113" s="131">
        <v>1619862.7085643166</v>
      </c>
      <c r="DV113" s="131"/>
      <c r="DW113" s="131"/>
      <c r="DX113" s="131">
        <v>0</v>
      </c>
      <c r="DY113" s="132"/>
      <c r="DZ113" s="132"/>
      <c r="EA113" s="131">
        <v>2700000</v>
      </c>
      <c r="EB113" s="131"/>
      <c r="EC113" s="130">
        <v>4588552.22</v>
      </c>
      <c r="ED113" s="130">
        <v>2700000</v>
      </c>
      <c r="EE113" s="130"/>
      <c r="EF113" s="130">
        <v>0</v>
      </c>
      <c r="EG113" s="130">
        <v>3150000</v>
      </c>
      <c r="EH113" s="130"/>
      <c r="EI113" s="130">
        <v>0</v>
      </c>
      <c r="EJ113" s="130">
        <v>3600000</v>
      </c>
      <c r="EK113" s="130"/>
      <c r="EL113" s="130">
        <v>0</v>
      </c>
      <c r="EM113" s="130">
        <v>2788273</v>
      </c>
      <c r="EN113" s="130"/>
      <c r="EO113" s="130">
        <v>0</v>
      </c>
      <c r="EP113" s="130"/>
      <c r="EQ113" s="130"/>
      <c r="ER113" s="130">
        <v>0</v>
      </c>
      <c r="ES113" s="130"/>
      <c r="ET113" s="130"/>
      <c r="EU113" s="130">
        <v>0</v>
      </c>
      <c r="EV113" s="130"/>
      <c r="EW113" s="130"/>
      <c r="EX113" s="130">
        <v>0</v>
      </c>
      <c r="EY113" s="130"/>
      <c r="EZ113" s="130"/>
      <c r="FA113" s="130"/>
      <c r="FB113" s="130"/>
      <c r="FC113" s="130"/>
      <c r="FD113" s="130"/>
      <c r="FE113" s="130"/>
      <c r="FF113" s="130"/>
      <c r="FG113" s="130"/>
      <c r="FH113" s="130"/>
      <c r="FI113" s="130"/>
      <c r="FJ113" s="130"/>
      <c r="FK113" s="130">
        <v>750000</v>
      </c>
      <c r="FL113" s="130"/>
      <c r="FM113" s="130">
        <v>1261405.2</v>
      </c>
      <c r="FN113" s="130">
        <v>850000</v>
      </c>
      <c r="FO113" s="130"/>
      <c r="FP113" s="130">
        <v>1014184.1200000001</v>
      </c>
      <c r="FQ113" s="130">
        <v>950000</v>
      </c>
      <c r="FR113" s="130"/>
      <c r="FS113" s="130">
        <v>698149.55</v>
      </c>
      <c r="FT113" s="130">
        <v>750000</v>
      </c>
      <c r="FU113" s="130"/>
      <c r="FV113" s="130">
        <v>835370.83000000007</v>
      </c>
      <c r="FW113" s="130"/>
      <c r="FX113" s="130"/>
      <c r="FY113" s="130">
        <v>961259.71</v>
      </c>
      <c r="FZ113" s="130"/>
      <c r="GA113" s="130"/>
      <c r="GB113" s="130">
        <v>658402.44000000006</v>
      </c>
      <c r="GC113" s="130"/>
      <c r="GD113" s="130"/>
      <c r="GE113" s="130">
        <v>785068.27</v>
      </c>
      <c r="GF113" s="130"/>
      <c r="GG113" s="130"/>
      <c r="GH113" s="130">
        <v>163322.76</v>
      </c>
      <c r="GI113" s="130"/>
      <c r="GJ113" s="130"/>
      <c r="GK113" s="130"/>
      <c r="GL113" s="130"/>
      <c r="GM113" s="130"/>
      <c r="GN113" s="130"/>
      <c r="GO113" s="130"/>
      <c r="GP113" s="130"/>
      <c r="GQ113" s="130"/>
      <c r="GR113" s="130"/>
      <c r="GS113" s="130"/>
      <c r="GT113" s="130"/>
      <c r="GU113" s="10">
        <f t="shared" si="26"/>
        <v>12906185.719713256</v>
      </c>
      <c r="GV113" s="10">
        <f t="shared" si="27"/>
        <v>10707265.133882079</v>
      </c>
      <c r="GW113" s="10">
        <f t="shared" si="28"/>
        <v>4884926.0500000007</v>
      </c>
      <c r="GX113" s="10">
        <f t="shared" si="29"/>
        <v>0</v>
      </c>
      <c r="GY113" s="10">
        <f t="shared" si="30"/>
        <v>10951063.93</v>
      </c>
      <c r="GZ113" s="10">
        <f t="shared" si="31"/>
        <v>9636538.6204938702</v>
      </c>
      <c r="HA113" s="10">
        <f t="shared" si="32"/>
        <v>4588552.22</v>
      </c>
      <c r="HB113" s="10">
        <f t="shared" si="33"/>
        <v>0</v>
      </c>
      <c r="HC113" s="10">
        <f t="shared" si="34"/>
        <v>6377162.8800000008</v>
      </c>
      <c r="HD113" s="54">
        <f t="shared" si="35"/>
        <v>0</v>
      </c>
      <c r="HE113" s="54">
        <v>0</v>
      </c>
      <c r="HF113" s="54">
        <v>989765.8899999999</v>
      </c>
      <c r="HG113" s="55"/>
      <c r="HH113" s="55"/>
      <c r="HI113" s="21"/>
    </row>
    <row r="114" spans="1:217" ht="15.75" hidden="1" customHeight="1">
      <c r="A114" s="15">
        <v>1</v>
      </c>
      <c r="B114" s="16">
        <v>112</v>
      </c>
      <c r="C114" s="11">
        <v>172</v>
      </c>
      <c r="D114" s="136" t="s">
        <v>2100</v>
      </c>
      <c r="E114" s="48">
        <v>388375223</v>
      </c>
      <c r="F114" s="9">
        <f t="shared" si="36"/>
        <v>388375223</v>
      </c>
      <c r="G114" s="95"/>
      <c r="H114" s="95"/>
      <c r="I114" s="95"/>
      <c r="J114" s="18"/>
      <c r="K114" s="18">
        <v>315000000</v>
      </c>
      <c r="L114" s="9">
        <f t="shared" si="20"/>
        <v>214724975</v>
      </c>
      <c r="M114" s="9">
        <f t="shared" si="21"/>
        <v>173650248</v>
      </c>
      <c r="N114" s="18">
        <v>131976403.77600001</v>
      </c>
      <c r="O114" s="18">
        <v>313500000</v>
      </c>
      <c r="P114" s="18">
        <f t="shared" si="23"/>
        <v>248135842.00454754</v>
      </c>
      <c r="Q114" s="18">
        <f t="shared" si="37"/>
        <v>8262977.2194524407</v>
      </c>
      <c r="R114" s="18">
        <v>407812500</v>
      </c>
      <c r="S114" s="18">
        <v>123727878.54000001</v>
      </c>
      <c r="T114" s="18">
        <f t="shared" si="24"/>
        <v>284084621.45999998</v>
      </c>
      <c r="U114" s="18">
        <f t="shared" si="25"/>
        <v>228805204.98172334</v>
      </c>
      <c r="V114" s="18">
        <f t="shared" si="22"/>
        <v>55279416.47827664</v>
      </c>
      <c r="W114" s="130">
        <v>24739046</v>
      </c>
      <c r="X114" s="130"/>
      <c r="Y114" s="130">
        <v>14485776.580000013</v>
      </c>
      <c r="Z114" s="130">
        <v>24739046</v>
      </c>
      <c r="AA114" s="130"/>
      <c r="AB114" s="130">
        <v>124880417.80000001</v>
      </c>
      <c r="AC114" s="130">
        <v>24739046</v>
      </c>
      <c r="AD114" s="130"/>
      <c r="AE114" s="130">
        <v>0</v>
      </c>
      <c r="AF114" s="130">
        <v>24739046</v>
      </c>
      <c r="AG114" s="130"/>
      <c r="AH114" s="130">
        <v>0</v>
      </c>
      <c r="AI114" s="130">
        <v>24739046</v>
      </c>
      <c r="AJ114" s="130"/>
      <c r="AK114" s="130">
        <v>0</v>
      </c>
      <c r="AL114" s="130">
        <v>24739046</v>
      </c>
      <c r="AM114" s="130"/>
      <c r="AN114" s="130">
        <v>0</v>
      </c>
      <c r="AO114" s="130">
        <v>24739046</v>
      </c>
      <c r="AP114" s="130"/>
      <c r="AQ114" s="130">
        <v>0</v>
      </c>
      <c r="AR114" s="130">
        <v>13850551</v>
      </c>
      <c r="AS114" s="130"/>
      <c r="AT114" s="130">
        <v>0</v>
      </c>
      <c r="AU114" s="17">
        <v>13850551</v>
      </c>
      <c r="AV114" s="17"/>
      <c r="AW114" s="130"/>
      <c r="AX114" s="17">
        <v>13850551</v>
      </c>
      <c r="AY114" s="17"/>
      <c r="AZ114" s="130"/>
      <c r="BA114" s="17"/>
      <c r="BB114" s="131"/>
      <c r="BC114" s="131"/>
      <c r="BD114" s="132"/>
      <c r="BE114" s="132"/>
      <c r="BF114" s="131"/>
      <c r="BG114" s="132">
        <v>24225005.185135711</v>
      </c>
      <c r="BH114" s="132"/>
      <c r="BI114" s="132">
        <v>19294981.173333332</v>
      </c>
      <c r="BJ114" s="132">
        <v>26559923.787675146</v>
      </c>
      <c r="BK114" s="132"/>
      <c r="BL114" s="132">
        <v>16864542.815999985</v>
      </c>
      <c r="BM114" s="131">
        <v>25244679.526252795</v>
      </c>
      <c r="BN114" s="131"/>
      <c r="BO114" s="131">
        <v>20171321.546666682</v>
      </c>
      <c r="BP114" s="131">
        <v>23822235.722088497</v>
      </c>
      <c r="BQ114" s="131"/>
      <c r="BR114" s="131">
        <v>16333607.733333319</v>
      </c>
      <c r="BS114" s="131">
        <v>22670978.931771927</v>
      </c>
      <c r="BT114" s="131"/>
      <c r="BU114" s="131">
        <v>29397600.426666707</v>
      </c>
      <c r="BV114" s="131">
        <v>23689101.583891507</v>
      </c>
      <c r="BW114" s="131"/>
      <c r="BX114" s="131">
        <v>54858283.639111057</v>
      </c>
      <c r="BY114" s="131">
        <v>20997938</v>
      </c>
      <c r="BZ114" s="131"/>
      <c r="CA114" s="131">
        <v>25388172.344444394</v>
      </c>
      <c r="CB114" s="131">
        <v>15997938</v>
      </c>
      <c r="CC114" s="131"/>
      <c r="CD114" s="131">
        <v>29268835.922222197</v>
      </c>
      <c r="CE114" s="131">
        <v>19287938</v>
      </c>
      <c r="CF114" s="131"/>
      <c r="CG114" s="131"/>
      <c r="CH114" s="131">
        <v>16957602.097731948</v>
      </c>
      <c r="CI114" s="131"/>
      <c r="CJ114" s="131"/>
      <c r="CK114" s="131">
        <v>17682501.170000002</v>
      </c>
      <c r="CL114" s="131"/>
      <c r="CM114" s="131"/>
      <c r="CN114" s="131">
        <v>11000000</v>
      </c>
      <c r="CO114" s="132"/>
      <c r="CP114" s="132"/>
      <c r="CQ114" s="132">
        <v>22710942.361064728</v>
      </c>
      <c r="CR114" s="132"/>
      <c r="CS114" s="132">
        <v>18089044.850000009</v>
      </c>
      <c r="CT114" s="132">
        <v>24899928.55094545</v>
      </c>
      <c r="CU114" s="131"/>
      <c r="CV114" s="131">
        <v>15810508.889999993</v>
      </c>
      <c r="CW114" s="131">
        <v>23666887.055861995</v>
      </c>
      <c r="CX114" s="131"/>
      <c r="CY114" s="131">
        <v>18910613.949999996</v>
      </c>
      <c r="CZ114" s="131">
        <v>22333345.989457965</v>
      </c>
      <c r="DA114" s="131"/>
      <c r="DB114" s="131">
        <v>15312757.25</v>
      </c>
      <c r="DC114" s="131">
        <v>21254042.748536181</v>
      </c>
      <c r="DD114" s="131"/>
      <c r="DE114" s="131">
        <v>27560250.400000006</v>
      </c>
      <c r="DF114" s="131">
        <v>22208532.734898288</v>
      </c>
      <c r="DG114" s="131"/>
      <c r="DH114" s="131">
        <v>40596013.120000005</v>
      </c>
      <c r="DI114" s="131">
        <v>18898144.200000003</v>
      </c>
      <c r="DJ114" s="131"/>
      <c r="DK114" s="131">
        <v>22849355.109999985</v>
      </c>
      <c r="DL114" s="131">
        <v>14398144.200000003</v>
      </c>
      <c r="DM114" s="131"/>
      <c r="DN114" s="131">
        <v>26341952.329999983</v>
      </c>
      <c r="DO114" s="131">
        <v>17359144.200000003</v>
      </c>
      <c r="DP114" s="131"/>
      <c r="DQ114" s="131"/>
      <c r="DR114" s="131">
        <v>15261841.887958756</v>
      </c>
      <c r="DS114" s="131"/>
      <c r="DT114" s="131"/>
      <c r="DU114" s="131">
        <v>15914251.053000003</v>
      </c>
      <c r="DV114" s="131"/>
      <c r="DW114" s="131"/>
      <c r="DX114" s="131">
        <v>9900000.0000000019</v>
      </c>
      <c r="DY114" s="132"/>
      <c r="DZ114" s="132"/>
      <c r="EA114" s="131">
        <v>14800000</v>
      </c>
      <c r="EB114" s="131"/>
      <c r="EC114" s="130">
        <v>0</v>
      </c>
      <c r="ED114" s="130">
        <v>18554285</v>
      </c>
      <c r="EE114" s="130"/>
      <c r="EF114" s="130">
        <v>22286048.939999998</v>
      </c>
      <c r="EG114" s="130">
        <v>18554285</v>
      </c>
      <c r="EH114" s="130"/>
      <c r="EI114" s="130">
        <v>0</v>
      </c>
      <c r="EJ114" s="130">
        <v>18554285</v>
      </c>
      <c r="EK114" s="130"/>
      <c r="EL114" s="130">
        <v>0</v>
      </c>
      <c r="EM114" s="130">
        <v>18554285</v>
      </c>
      <c r="EN114" s="130"/>
      <c r="EO114" s="130">
        <v>0</v>
      </c>
      <c r="EP114" s="130">
        <v>18554285</v>
      </c>
      <c r="EQ114" s="130"/>
      <c r="ER114" s="130">
        <v>0</v>
      </c>
      <c r="ES114" s="130">
        <v>18554285</v>
      </c>
      <c r="ET114" s="130"/>
      <c r="EU114" s="130">
        <v>0</v>
      </c>
      <c r="EV114" s="130">
        <v>18554285</v>
      </c>
      <c r="EW114" s="130"/>
      <c r="EX114" s="130">
        <v>0</v>
      </c>
      <c r="EY114" s="130">
        <v>10387913</v>
      </c>
      <c r="EZ114" s="130"/>
      <c r="FA114" s="130"/>
      <c r="FB114" s="130">
        <v>10387913</v>
      </c>
      <c r="FC114" s="130"/>
      <c r="FD114" s="130"/>
      <c r="FE114" s="130">
        <v>10387913</v>
      </c>
      <c r="FF114" s="130"/>
      <c r="FG114" s="130"/>
      <c r="FH114" s="130"/>
      <c r="FI114" s="130"/>
      <c r="FJ114" s="130"/>
      <c r="FK114" s="130">
        <v>8870855</v>
      </c>
      <c r="FL114" s="130"/>
      <c r="FM114" s="130">
        <v>13058417.58</v>
      </c>
      <c r="FN114" s="130">
        <v>15017853</v>
      </c>
      <c r="FO114" s="130"/>
      <c r="FP114" s="130">
        <v>15219633.139999997</v>
      </c>
      <c r="FQ114" s="130">
        <v>10767527</v>
      </c>
      <c r="FR114" s="130"/>
      <c r="FS114" s="130">
        <v>18638565.93</v>
      </c>
      <c r="FT114" s="130">
        <v>14945778</v>
      </c>
      <c r="FU114" s="130"/>
      <c r="FV114" s="130">
        <v>11909544.34</v>
      </c>
      <c r="FW114" s="130">
        <v>17945778</v>
      </c>
      <c r="FX114" s="130"/>
      <c r="FY114" s="130">
        <v>21949256.439999994</v>
      </c>
      <c r="FZ114" s="130">
        <v>16945778</v>
      </c>
      <c r="GA114" s="130"/>
      <c r="GB114" s="130">
        <v>22484585.709999997</v>
      </c>
      <c r="GC114" s="130">
        <v>16945778</v>
      </c>
      <c r="GD114" s="130"/>
      <c r="GE114" s="130">
        <v>14209238.26</v>
      </c>
      <c r="GF114" s="130">
        <v>11945778</v>
      </c>
      <c r="GG114" s="130"/>
      <c r="GH114" s="130">
        <v>32093181.639999993</v>
      </c>
      <c r="GI114" s="130">
        <v>9945778</v>
      </c>
      <c r="GJ114" s="130"/>
      <c r="GK114" s="130"/>
      <c r="GL114" s="130">
        <v>8945778</v>
      </c>
      <c r="GM114" s="130"/>
      <c r="GN114" s="130"/>
      <c r="GO114" s="130"/>
      <c r="GP114" s="130"/>
      <c r="GQ114" s="130"/>
      <c r="GR114" s="130"/>
      <c r="GS114" s="130"/>
      <c r="GT114" s="130"/>
      <c r="GU114" s="10">
        <f t="shared" si="26"/>
        <v>211577345.60177767</v>
      </c>
      <c r="GV114" s="10">
        <f t="shared" si="27"/>
        <v>64928041.26773195</v>
      </c>
      <c r="GW114" s="10">
        <f t="shared" si="28"/>
        <v>139366194.38000003</v>
      </c>
      <c r="GX114" s="10">
        <f t="shared" si="29"/>
        <v>41551653</v>
      </c>
      <c r="GY114" s="10">
        <f t="shared" si="30"/>
        <v>185470495.89999998</v>
      </c>
      <c r="GZ114" s="10">
        <f t="shared" si="31"/>
        <v>58435237.140958764</v>
      </c>
      <c r="HA114" s="10">
        <f t="shared" si="32"/>
        <v>22286048.939999998</v>
      </c>
      <c r="HB114" s="10">
        <f t="shared" si="33"/>
        <v>49718024</v>
      </c>
      <c r="HC114" s="10">
        <f t="shared" si="34"/>
        <v>149562423.03999999</v>
      </c>
      <c r="HD114" s="54">
        <f t="shared" si="35"/>
        <v>30837334</v>
      </c>
      <c r="HE114" s="54">
        <v>0</v>
      </c>
      <c r="HF114" s="54">
        <v>37854964.249999985</v>
      </c>
      <c r="HG114" s="55"/>
      <c r="HH114" s="55"/>
      <c r="HI114" s="21"/>
    </row>
    <row r="115" spans="1:217" ht="15.75" hidden="1" customHeight="1">
      <c r="A115" s="15">
        <v>1</v>
      </c>
      <c r="B115" s="16">
        <v>113</v>
      </c>
      <c r="C115" s="11">
        <v>170</v>
      </c>
      <c r="D115" s="136" t="s">
        <v>2101</v>
      </c>
      <c r="E115" s="48">
        <v>948571429</v>
      </c>
      <c r="F115" s="9">
        <f t="shared" si="36"/>
        <v>948571429</v>
      </c>
      <c r="G115" s="95"/>
      <c r="H115" s="95"/>
      <c r="I115" s="95"/>
      <c r="J115" s="18"/>
      <c r="K115" s="18">
        <v>354230920</v>
      </c>
      <c r="L115" s="9">
        <f t="shared" si="20"/>
        <v>625310083</v>
      </c>
      <c r="M115" s="9">
        <f t="shared" si="21"/>
        <v>323261346</v>
      </c>
      <c r="N115" s="18">
        <v>235005633.32210529</v>
      </c>
      <c r="O115" s="18">
        <v>151000000</v>
      </c>
      <c r="P115" s="18">
        <f t="shared" si="23"/>
        <v>560533774.25</v>
      </c>
      <c r="Q115" s="18">
        <f t="shared" si="37"/>
        <v>153032021.42789471</v>
      </c>
      <c r="R115" s="18">
        <v>884069486.10646498</v>
      </c>
      <c r="S115" s="18">
        <v>223255351.65600002</v>
      </c>
      <c r="T115" s="18">
        <f t="shared" si="24"/>
        <v>660814134.45046496</v>
      </c>
      <c r="U115" s="18">
        <f t="shared" si="25"/>
        <v>532507085.53749996</v>
      </c>
      <c r="V115" s="18">
        <f t="shared" si="22"/>
        <v>128307048.912965</v>
      </c>
      <c r="W115" s="130">
        <v>41282525</v>
      </c>
      <c r="X115" s="130"/>
      <c r="Y115" s="130">
        <v>29038558.459999979</v>
      </c>
      <c r="Z115" s="130">
        <v>33643964</v>
      </c>
      <c r="AA115" s="130"/>
      <c r="AB115" s="130">
        <v>23000800.560000002</v>
      </c>
      <c r="AC115" s="130">
        <v>32263607</v>
      </c>
      <c r="AD115" s="130"/>
      <c r="AE115" s="130">
        <v>15682494.860000014</v>
      </c>
      <c r="AF115" s="130">
        <v>27631366</v>
      </c>
      <c r="AG115" s="130"/>
      <c r="AH115" s="130">
        <v>16636045.75999999</v>
      </c>
      <c r="AI115" s="130">
        <v>35603707</v>
      </c>
      <c r="AJ115" s="130"/>
      <c r="AK115" s="130">
        <v>22729528.920000017</v>
      </c>
      <c r="AL115" s="130">
        <v>66573015</v>
      </c>
      <c r="AM115" s="130"/>
      <c r="AN115" s="130">
        <v>34522830</v>
      </c>
      <c r="AO115" s="130">
        <v>69783832</v>
      </c>
      <c r="AP115" s="130"/>
      <c r="AQ115" s="130">
        <v>35220616.560000002</v>
      </c>
      <c r="AR115" s="130">
        <v>68490320</v>
      </c>
      <c r="AS115" s="130"/>
      <c r="AT115" s="130">
        <v>0</v>
      </c>
      <c r="AU115" s="17">
        <v>70865453</v>
      </c>
      <c r="AV115" s="17"/>
      <c r="AW115" s="130"/>
      <c r="AX115" s="17">
        <v>87110065</v>
      </c>
      <c r="AY115" s="17"/>
      <c r="AZ115" s="130"/>
      <c r="BA115" s="17">
        <v>56891649</v>
      </c>
      <c r="BB115" s="131"/>
      <c r="BC115" s="131"/>
      <c r="BD115" s="132">
        <v>35170580</v>
      </c>
      <c r="BE115" s="132"/>
      <c r="BF115" s="131"/>
      <c r="BG115" s="132">
        <v>38220236</v>
      </c>
      <c r="BH115" s="132"/>
      <c r="BI115" s="132">
        <v>25744482.768421084</v>
      </c>
      <c r="BJ115" s="132">
        <v>39418443</v>
      </c>
      <c r="BK115" s="132"/>
      <c r="BL115" s="132">
        <v>12419705.389473647</v>
      </c>
      <c r="BM115" s="131">
        <v>54435429</v>
      </c>
      <c r="BN115" s="131"/>
      <c r="BO115" s="131">
        <v>20880740.989473701</v>
      </c>
      <c r="BP115" s="131">
        <v>68009424</v>
      </c>
      <c r="BQ115" s="131"/>
      <c r="BR115" s="131">
        <v>21364910.452631593</v>
      </c>
      <c r="BS115" s="131">
        <v>78839267</v>
      </c>
      <c r="BT115" s="131"/>
      <c r="BU115" s="131">
        <v>86306025.421052635</v>
      </c>
      <c r="BV115" s="131">
        <v>72498745</v>
      </c>
      <c r="BW115" s="131"/>
      <c r="BX115" s="131">
        <v>23837086.178947389</v>
      </c>
      <c r="BY115" s="131">
        <v>32794234</v>
      </c>
      <c r="BZ115" s="131"/>
      <c r="CA115" s="131">
        <v>20805348.526315749</v>
      </c>
      <c r="CB115" s="131">
        <v>35414061</v>
      </c>
      <c r="CC115" s="131"/>
      <c r="CD115" s="131">
        <v>12485579.631578982</v>
      </c>
      <c r="CE115" s="131">
        <v>34248529</v>
      </c>
      <c r="CF115" s="131"/>
      <c r="CG115" s="131"/>
      <c r="CH115" s="131">
        <v>34602340</v>
      </c>
      <c r="CI115" s="131"/>
      <c r="CJ115" s="131"/>
      <c r="CK115" s="131">
        <v>34313824.25</v>
      </c>
      <c r="CL115" s="131"/>
      <c r="CM115" s="131"/>
      <c r="CN115" s="131">
        <v>37739242</v>
      </c>
      <c r="CO115" s="132"/>
      <c r="CP115" s="132"/>
      <c r="CQ115" s="132">
        <v>36309224.199999996</v>
      </c>
      <c r="CR115" s="132"/>
      <c r="CS115" s="132">
        <v>24457258.629999995</v>
      </c>
      <c r="CT115" s="132">
        <v>37447520.850000001</v>
      </c>
      <c r="CU115" s="131"/>
      <c r="CV115" s="131">
        <v>11798720.120000005</v>
      </c>
      <c r="CW115" s="131">
        <v>51713657.549999997</v>
      </c>
      <c r="CX115" s="131"/>
      <c r="CY115" s="131">
        <v>19836703.939999998</v>
      </c>
      <c r="CZ115" s="131">
        <v>64608952.799999997</v>
      </c>
      <c r="DA115" s="131"/>
      <c r="DB115" s="131">
        <v>20296664.930000007</v>
      </c>
      <c r="DC115" s="131">
        <v>74897303.649999991</v>
      </c>
      <c r="DD115" s="131"/>
      <c r="DE115" s="131">
        <v>81990724.150000006</v>
      </c>
      <c r="DF115" s="131">
        <v>68873807.75</v>
      </c>
      <c r="DG115" s="131"/>
      <c r="DH115" s="131">
        <v>22645231.870000005</v>
      </c>
      <c r="DI115" s="131">
        <v>31154522.299999997</v>
      </c>
      <c r="DJ115" s="131"/>
      <c r="DK115" s="131">
        <v>19765081.099999994</v>
      </c>
      <c r="DL115" s="131">
        <v>33643357.949999996</v>
      </c>
      <c r="DM115" s="131"/>
      <c r="DN115" s="131">
        <v>11861300.650000006</v>
      </c>
      <c r="DO115" s="131">
        <v>32536102.549999997</v>
      </c>
      <c r="DP115" s="131"/>
      <c r="DQ115" s="131"/>
      <c r="DR115" s="131">
        <v>32872223</v>
      </c>
      <c r="DS115" s="131"/>
      <c r="DT115" s="131"/>
      <c r="DU115" s="131">
        <v>32598133.037499998</v>
      </c>
      <c r="DV115" s="131"/>
      <c r="DW115" s="131"/>
      <c r="DX115" s="131">
        <v>35852279.899999999</v>
      </c>
      <c r="DY115" s="132"/>
      <c r="DZ115" s="132"/>
      <c r="EA115" s="131">
        <v>63462787</v>
      </c>
      <c r="EB115" s="131"/>
      <c r="EC115" s="130">
        <v>62566272.799999997</v>
      </c>
      <c r="ED115" s="130">
        <v>22189334</v>
      </c>
      <c r="EE115" s="130"/>
      <c r="EF115" s="130">
        <v>37089198</v>
      </c>
      <c r="EG115" s="130">
        <v>32261310</v>
      </c>
      <c r="EH115" s="130"/>
      <c r="EI115" s="130">
        <v>22123110.41</v>
      </c>
      <c r="EJ115" s="130">
        <v>26291957</v>
      </c>
      <c r="EK115" s="130"/>
      <c r="EL115" s="130">
        <v>18794302.390000001</v>
      </c>
      <c r="EM115" s="130">
        <v>25213240</v>
      </c>
      <c r="EN115" s="130"/>
      <c r="EO115" s="130">
        <v>16890748.059999999</v>
      </c>
      <c r="EP115" s="130">
        <v>21593255</v>
      </c>
      <c r="EQ115" s="130"/>
      <c r="ER115" s="130">
        <v>50032149.109999999</v>
      </c>
      <c r="ES115" s="130">
        <v>27823450</v>
      </c>
      <c r="ET115" s="130"/>
      <c r="EU115" s="130">
        <v>22045664.399999999</v>
      </c>
      <c r="EV115" s="130">
        <v>52025226</v>
      </c>
      <c r="EW115" s="130"/>
      <c r="EX115" s="130">
        <v>20013901.02</v>
      </c>
      <c r="EY115" s="130">
        <v>54534403</v>
      </c>
      <c r="EZ115" s="130"/>
      <c r="FA115" s="130"/>
      <c r="FB115" s="130">
        <v>53523554</v>
      </c>
      <c r="FC115" s="130"/>
      <c r="FD115" s="130"/>
      <c r="FE115" s="130">
        <v>55379664</v>
      </c>
      <c r="FF115" s="130"/>
      <c r="FG115" s="130"/>
      <c r="FH115" s="130">
        <v>68074442</v>
      </c>
      <c r="FI115" s="130"/>
      <c r="FJ115" s="130"/>
      <c r="FK115" s="130">
        <v>81580556</v>
      </c>
      <c r="FL115" s="130"/>
      <c r="FM115" s="130">
        <v>38809003.909999996</v>
      </c>
      <c r="FN115" s="130">
        <v>61186345</v>
      </c>
      <c r="FO115" s="130"/>
      <c r="FP115" s="130">
        <v>13846837.209999999</v>
      </c>
      <c r="FQ115" s="130">
        <v>47646940</v>
      </c>
      <c r="FR115" s="130"/>
      <c r="FS115" s="130">
        <v>18472855.820000004</v>
      </c>
      <c r="FT115" s="130">
        <v>24110339</v>
      </c>
      <c r="FU115" s="130"/>
      <c r="FV115" s="130">
        <v>49242327.309999995</v>
      </c>
      <c r="FW115" s="130">
        <v>25807991</v>
      </c>
      <c r="FX115" s="130"/>
      <c r="FY115" s="130">
        <v>52102149.940000005</v>
      </c>
      <c r="FZ115" s="130">
        <v>40223977</v>
      </c>
      <c r="GA115" s="130"/>
      <c r="GB115" s="130">
        <v>10284472.309999999</v>
      </c>
      <c r="GC115" s="130">
        <v>52497829</v>
      </c>
      <c r="GD115" s="130"/>
      <c r="GE115" s="130">
        <v>18944812.48</v>
      </c>
      <c r="GF115" s="130">
        <v>53558612</v>
      </c>
      <c r="GG115" s="130"/>
      <c r="GH115" s="130">
        <v>26689735.379999999</v>
      </c>
      <c r="GI115" s="130">
        <v>54682506</v>
      </c>
      <c r="GJ115" s="130"/>
      <c r="GK115" s="130"/>
      <c r="GL115" s="130">
        <v>61806273</v>
      </c>
      <c r="GM115" s="130"/>
      <c r="GN115" s="130"/>
      <c r="GO115" s="130">
        <v>55961048</v>
      </c>
      <c r="GP115" s="130"/>
      <c r="GQ115" s="130"/>
      <c r="GR115" s="130">
        <v>35785040</v>
      </c>
      <c r="GS115" s="130"/>
      <c r="GT115" s="130"/>
      <c r="GU115" s="10">
        <f t="shared" si="26"/>
        <v>223843879.35789478</v>
      </c>
      <c r="GV115" s="10">
        <f t="shared" si="27"/>
        <v>140903935.25</v>
      </c>
      <c r="GW115" s="10">
        <f t="shared" si="28"/>
        <v>176830875.12</v>
      </c>
      <c r="GX115" s="10">
        <f t="shared" si="29"/>
        <v>318528067</v>
      </c>
      <c r="GY115" s="10">
        <f t="shared" si="30"/>
        <v>212651685.39000002</v>
      </c>
      <c r="GZ115" s="10">
        <f t="shared" si="31"/>
        <v>133858738.48749998</v>
      </c>
      <c r="HA115" s="10">
        <f t="shared" si="32"/>
        <v>249555346.19</v>
      </c>
      <c r="HB115" s="10">
        <f t="shared" si="33"/>
        <v>283537289</v>
      </c>
      <c r="HC115" s="10">
        <f t="shared" si="34"/>
        <v>228392194.35999998</v>
      </c>
      <c r="HD115" s="54">
        <f t="shared" si="35"/>
        <v>261793479</v>
      </c>
      <c r="HE115" s="54">
        <v>0</v>
      </c>
      <c r="HF115" s="54">
        <v>53221287.269999988</v>
      </c>
      <c r="HG115" s="55"/>
      <c r="HH115" s="55"/>
      <c r="HI115" s="21"/>
    </row>
    <row r="116" spans="1:217" ht="15.75" hidden="1" customHeight="1">
      <c r="A116" s="15">
        <v>2</v>
      </c>
      <c r="B116" s="16">
        <v>114</v>
      </c>
      <c r="C116" s="11">
        <v>169</v>
      </c>
      <c r="D116" s="136" t="s">
        <v>2102</v>
      </c>
      <c r="E116" s="48">
        <v>41932924.761904761</v>
      </c>
      <c r="F116" s="9">
        <f t="shared" si="36"/>
        <v>41932924.761904761</v>
      </c>
      <c r="G116" s="95"/>
      <c r="H116" s="95"/>
      <c r="I116" s="95"/>
      <c r="J116" s="18"/>
      <c r="K116" s="18">
        <v>11934125</v>
      </c>
      <c r="L116" s="9">
        <f t="shared" si="20"/>
        <v>250119</v>
      </c>
      <c r="M116" s="9">
        <f t="shared" si="21"/>
        <v>41682805.761904761</v>
      </c>
      <c r="N116" s="18">
        <v>34788686.173913039</v>
      </c>
      <c r="O116" s="18">
        <v>20000000</v>
      </c>
      <c r="P116" s="18">
        <f t="shared" si="23"/>
        <v>9212346.7145740017</v>
      </c>
      <c r="Q116" s="18">
        <f t="shared" si="37"/>
        <v>-2068108.1265822798</v>
      </c>
      <c r="R116" s="18">
        <v>18400000</v>
      </c>
      <c r="S116" s="18">
        <v>32005591.280000001</v>
      </c>
      <c r="T116" s="18">
        <f t="shared" si="24"/>
        <v>-13605591.280000001</v>
      </c>
      <c r="U116" s="18">
        <f t="shared" si="25"/>
        <v>8206504.9209523862</v>
      </c>
      <c r="V116" s="18">
        <f t="shared" si="22"/>
        <v>-21812096.200952388</v>
      </c>
      <c r="W116" s="130">
        <v>250119</v>
      </c>
      <c r="X116" s="130"/>
      <c r="Y116" s="130">
        <v>0</v>
      </c>
      <c r="Z116" s="130">
        <v>0</v>
      </c>
      <c r="AA116" s="130"/>
      <c r="AB116" s="130">
        <v>43500</v>
      </c>
      <c r="AC116" s="130"/>
      <c r="AD116" s="130"/>
      <c r="AE116" s="130">
        <v>9863.4</v>
      </c>
      <c r="AF116" s="130"/>
      <c r="AG116" s="130"/>
      <c r="AH116" s="130">
        <v>29000</v>
      </c>
      <c r="AI116" s="130"/>
      <c r="AJ116" s="130"/>
      <c r="AK116" s="130">
        <v>6414</v>
      </c>
      <c r="AL116" s="130"/>
      <c r="AM116" s="130"/>
      <c r="AN116" s="130">
        <v>10150</v>
      </c>
      <c r="AO116" s="130"/>
      <c r="AP116" s="130"/>
      <c r="AQ116" s="130">
        <v>0</v>
      </c>
      <c r="AR116" s="130"/>
      <c r="AS116" s="130"/>
      <c r="AT116" s="130">
        <v>31273.75</v>
      </c>
      <c r="AU116" s="17"/>
      <c r="AV116" s="17"/>
      <c r="AW116" s="130"/>
      <c r="AX116" s="17"/>
      <c r="AY116" s="17"/>
      <c r="AZ116" s="130"/>
      <c r="BA116" s="17"/>
      <c r="BB116" s="131"/>
      <c r="BC116" s="131"/>
      <c r="BD116" s="132"/>
      <c r="BE116" s="132"/>
      <c r="BF116" s="131"/>
      <c r="BG116" s="132">
        <v>2183961.9914423418</v>
      </c>
      <c r="BH116" s="132"/>
      <c r="BI116" s="132">
        <v>1245641.304347828</v>
      </c>
      <c r="BJ116" s="132">
        <v>2281026.968839779</v>
      </c>
      <c r="BK116" s="132"/>
      <c r="BL116" s="132">
        <v>5898597.2817391381</v>
      </c>
      <c r="BM116" s="131">
        <v>1657914.4638378336</v>
      </c>
      <c r="BN116" s="131"/>
      <c r="BO116" s="131">
        <v>-8598685.4100000039</v>
      </c>
      <c r="BP116" s="131">
        <v>1021335.1638717679</v>
      </c>
      <c r="BQ116" s="131"/>
      <c r="BR116" s="131">
        <v>80177.180000003427</v>
      </c>
      <c r="BS116" s="131"/>
      <c r="BT116" s="131"/>
      <c r="BU116" s="131">
        <v>502165.55999999866</v>
      </c>
      <c r="BV116" s="131"/>
      <c r="BW116" s="131"/>
      <c r="BX116" s="131">
        <v>9016750.7834177166</v>
      </c>
      <c r="BY116" s="131">
        <v>0</v>
      </c>
      <c r="BZ116" s="131"/>
      <c r="CA116" s="131">
        <v>499.89873418211937</v>
      </c>
      <c r="CB116" s="131">
        <v>0</v>
      </c>
      <c r="CC116" s="131"/>
      <c r="CD116" s="131">
        <v>15790.670886069536</v>
      </c>
      <c r="CE116" s="131">
        <v>0</v>
      </c>
      <c r="CF116" s="131"/>
      <c r="CG116" s="131"/>
      <c r="CH116" s="131">
        <v>0</v>
      </c>
      <c r="CI116" s="131"/>
      <c r="CJ116" s="131"/>
      <c r="CK116" s="131">
        <v>1000000</v>
      </c>
      <c r="CL116" s="131"/>
      <c r="CM116" s="131"/>
      <c r="CN116" s="131">
        <v>1068108.1265822798</v>
      </c>
      <c r="CO116" s="132"/>
      <c r="CP116" s="132"/>
      <c r="CQ116" s="132">
        <v>2009245.0321269548</v>
      </c>
      <c r="CR116" s="132"/>
      <c r="CS116" s="132">
        <v>1145990</v>
      </c>
      <c r="CT116" s="132">
        <v>2098544.8113325969</v>
      </c>
      <c r="CU116" s="131"/>
      <c r="CV116" s="131">
        <v>8781343.4800000004</v>
      </c>
      <c r="CW116" s="131">
        <v>1525281.3067308071</v>
      </c>
      <c r="CX116" s="131"/>
      <c r="CY116" s="131">
        <v>-8598685.4100000001</v>
      </c>
      <c r="CZ116" s="131">
        <v>939628.35076202662</v>
      </c>
      <c r="DA116" s="131"/>
      <c r="DB116" s="131">
        <v>80177.179999999935</v>
      </c>
      <c r="DC116" s="131">
        <v>0</v>
      </c>
      <c r="DD116" s="131"/>
      <c r="DE116" s="131">
        <v>502165.56000000006</v>
      </c>
      <c r="DF116" s="131">
        <v>0</v>
      </c>
      <c r="DG116" s="131"/>
      <c r="DH116" s="131">
        <v>750.87999999988824</v>
      </c>
      <c r="DI116" s="131">
        <v>0</v>
      </c>
      <c r="DJ116" s="131"/>
      <c r="DK116" s="131">
        <v>394.91999999992549</v>
      </c>
      <c r="DL116" s="131">
        <v>0</v>
      </c>
      <c r="DM116" s="131"/>
      <c r="DN116" s="131">
        <v>12474.629999999888</v>
      </c>
      <c r="DO116" s="131">
        <v>0</v>
      </c>
      <c r="DP116" s="131"/>
      <c r="DQ116" s="131"/>
      <c r="DR116" s="131">
        <v>0</v>
      </c>
      <c r="DS116" s="131"/>
      <c r="DT116" s="131"/>
      <c r="DU116" s="131">
        <v>790000</v>
      </c>
      <c r="DV116" s="131"/>
      <c r="DW116" s="131"/>
      <c r="DX116" s="131">
        <v>843805.42000000109</v>
      </c>
      <c r="DY116" s="132"/>
      <c r="DZ116" s="132"/>
      <c r="EA116" s="131">
        <v>19745414</v>
      </c>
      <c r="EB116" s="131"/>
      <c r="EC116" s="130">
        <v>22255332.550000001</v>
      </c>
      <c r="ED116" s="130">
        <v>0</v>
      </c>
      <c r="EE116" s="130"/>
      <c r="EF116" s="130">
        <v>0</v>
      </c>
      <c r="EG116" s="130">
        <v>6541454</v>
      </c>
      <c r="EH116" s="130"/>
      <c r="EI116" s="130">
        <v>0</v>
      </c>
      <c r="EJ116" s="130">
        <v>0</v>
      </c>
      <c r="EK116" s="130"/>
      <c r="EL116" s="130">
        <v>0</v>
      </c>
      <c r="EM116" s="130">
        <v>0</v>
      </c>
      <c r="EN116" s="130"/>
      <c r="EO116" s="130">
        <v>433670.8</v>
      </c>
      <c r="EP116" s="130">
        <v>0</v>
      </c>
      <c r="EQ116" s="130"/>
      <c r="ER116" s="130">
        <v>0</v>
      </c>
      <c r="ES116" s="130">
        <v>0</v>
      </c>
      <c r="ET116" s="130"/>
      <c r="EU116" s="130">
        <v>0</v>
      </c>
      <c r="EV116" s="130">
        <v>0</v>
      </c>
      <c r="EW116" s="130"/>
      <c r="EX116" s="130">
        <v>0</v>
      </c>
      <c r="EY116" s="130">
        <v>0</v>
      </c>
      <c r="EZ116" s="130"/>
      <c r="FA116" s="130"/>
      <c r="FB116" s="130">
        <v>0</v>
      </c>
      <c r="FC116" s="130"/>
      <c r="FD116" s="130"/>
      <c r="FE116" s="130">
        <v>0</v>
      </c>
      <c r="FF116" s="130"/>
      <c r="FG116" s="130"/>
      <c r="FH116" s="130">
        <v>0</v>
      </c>
      <c r="FI116" s="130"/>
      <c r="FJ116" s="130"/>
      <c r="FK116" s="130">
        <v>3646565</v>
      </c>
      <c r="FL116" s="130"/>
      <c r="FM116" s="130">
        <v>408660.31000000006</v>
      </c>
      <c r="FN116" s="130">
        <v>854545</v>
      </c>
      <c r="FO116" s="130"/>
      <c r="FP116" s="130">
        <v>146631.52000000002</v>
      </c>
      <c r="FQ116" s="130">
        <v>252154</v>
      </c>
      <c r="FR116" s="130"/>
      <c r="FS116" s="130">
        <v>410470.04000000004</v>
      </c>
      <c r="FT116" s="130">
        <v>121411</v>
      </c>
      <c r="FU116" s="130"/>
      <c r="FV116" s="130">
        <v>117769</v>
      </c>
      <c r="FW116" s="130"/>
      <c r="FX116" s="130"/>
      <c r="FY116" s="130">
        <v>454315.48</v>
      </c>
      <c r="FZ116" s="130"/>
      <c r="GA116" s="130"/>
      <c r="GB116" s="130">
        <v>77864.900000000009</v>
      </c>
      <c r="GC116" s="130"/>
      <c r="GD116" s="130"/>
      <c r="GE116" s="130">
        <v>7545.04</v>
      </c>
      <c r="GF116" s="130"/>
      <c r="GG116" s="130"/>
      <c r="GH116" s="130">
        <v>30522.22</v>
      </c>
      <c r="GI116" s="130"/>
      <c r="GJ116" s="130"/>
      <c r="GK116" s="130"/>
      <c r="GL116" s="130"/>
      <c r="GM116" s="130"/>
      <c r="GN116" s="130"/>
      <c r="GO116" s="130"/>
      <c r="GP116" s="130"/>
      <c r="GQ116" s="130"/>
      <c r="GR116" s="130"/>
      <c r="GS116" s="130"/>
      <c r="GT116" s="130"/>
      <c r="GU116" s="10">
        <f t="shared" si="26"/>
        <v>8160937.2691249326</v>
      </c>
      <c r="GV116" s="10">
        <f t="shared" si="27"/>
        <v>2068108.1265822798</v>
      </c>
      <c r="GW116" s="10">
        <f t="shared" si="28"/>
        <v>130201.15</v>
      </c>
      <c r="GX116" s="10">
        <f t="shared" si="29"/>
        <v>0</v>
      </c>
      <c r="GY116" s="10">
        <f t="shared" si="30"/>
        <v>1924611.24</v>
      </c>
      <c r="GZ116" s="10">
        <f t="shared" si="31"/>
        <v>1633805.4200000011</v>
      </c>
      <c r="HA116" s="10">
        <f t="shared" si="32"/>
        <v>22689003.350000001</v>
      </c>
      <c r="HB116" s="10">
        <f t="shared" si="33"/>
        <v>0</v>
      </c>
      <c r="HC116" s="10">
        <f t="shared" si="34"/>
        <v>1653778.51</v>
      </c>
      <c r="HD116" s="54">
        <f t="shared" si="35"/>
        <v>0</v>
      </c>
      <c r="HE116" s="54">
        <v>0</v>
      </c>
      <c r="HF116" s="54">
        <v>24468962.68</v>
      </c>
      <c r="HG116" s="55"/>
      <c r="HH116" s="55"/>
      <c r="HI116" s="21"/>
    </row>
    <row r="117" spans="1:217" ht="15.75" hidden="1" customHeight="1">
      <c r="A117" s="15">
        <v>1</v>
      </c>
      <c r="B117" s="16">
        <v>115</v>
      </c>
      <c r="C117" s="11">
        <v>171</v>
      </c>
      <c r="D117" s="135" t="s">
        <v>2103</v>
      </c>
      <c r="E117" s="48">
        <v>71569048</v>
      </c>
      <c r="F117" s="9">
        <f t="shared" si="36"/>
        <v>71569048</v>
      </c>
      <c r="G117" s="95"/>
      <c r="H117" s="95"/>
      <c r="I117" s="95"/>
      <c r="J117" s="91">
        <v>1310241.4095238096</v>
      </c>
      <c r="K117" s="18">
        <v>63271290</v>
      </c>
      <c r="L117" s="9">
        <f t="shared" si="20"/>
        <v>0</v>
      </c>
      <c r="M117" s="9">
        <f t="shared" si="21"/>
        <v>70258806.590476185</v>
      </c>
      <c r="N117" s="18">
        <v>51010438.014869951</v>
      </c>
      <c r="O117" s="18">
        <v>71569047.999999985</v>
      </c>
      <c r="P117" s="18">
        <f t="shared" si="23"/>
        <v>18793491.809999999</v>
      </c>
      <c r="Q117" s="18">
        <f t="shared" si="37"/>
        <v>1765118.1751300506</v>
      </c>
      <c r="R117" s="18">
        <v>68706287</v>
      </c>
      <c r="S117" s="18">
        <v>48970021.149999999</v>
      </c>
      <c r="T117" s="18">
        <f t="shared" si="24"/>
        <v>19736265.850000001</v>
      </c>
      <c r="U117" s="18">
        <f t="shared" si="25"/>
        <v>18041752.264255974</v>
      </c>
      <c r="V117" s="18">
        <f t="shared" si="22"/>
        <v>1694513.585744027</v>
      </c>
      <c r="W117" s="130"/>
      <c r="X117" s="130"/>
      <c r="Y117" s="130">
        <v>0</v>
      </c>
      <c r="Z117" s="130"/>
      <c r="AA117" s="130"/>
      <c r="AB117" s="130">
        <v>3177161.7047619075</v>
      </c>
      <c r="AC117" s="130"/>
      <c r="AD117" s="130"/>
      <c r="AE117" s="130">
        <v>0</v>
      </c>
      <c r="AF117" s="130"/>
      <c r="AG117" s="130"/>
      <c r="AH117" s="130">
        <v>0</v>
      </c>
      <c r="AI117" s="130"/>
      <c r="AJ117" s="130"/>
      <c r="AK117" s="130">
        <v>0</v>
      </c>
      <c r="AL117" s="130"/>
      <c r="AM117" s="130"/>
      <c r="AN117" s="130">
        <v>0</v>
      </c>
      <c r="AO117" s="130"/>
      <c r="AP117" s="130"/>
      <c r="AQ117" s="130">
        <v>0</v>
      </c>
      <c r="AR117" s="130"/>
      <c r="AS117" s="130"/>
      <c r="AT117" s="130">
        <v>0</v>
      </c>
      <c r="AU117" s="17"/>
      <c r="AV117" s="17"/>
      <c r="AW117" s="130"/>
      <c r="AX117" s="17"/>
      <c r="AY117" s="17"/>
      <c r="AZ117" s="130"/>
      <c r="BA117" s="17"/>
      <c r="BB117" s="131"/>
      <c r="BC117" s="131"/>
      <c r="BD117" s="132"/>
      <c r="BE117" s="132"/>
      <c r="BF117" s="131"/>
      <c r="BG117" s="132">
        <v>0</v>
      </c>
      <c r="BH117" s="132"/>
      <c r="BI117" s="132">
        <v>1491522.5841946751</v>
      </c>
      <c r="BJ117" s="132">
        <v>0</v>
      </c>
      <c r="BK117" s="132"/>
      <c r="BL117" s="132">
        <v>85062.488444320858</v>
      </c>
      <c r="BM117" s="131">
        <v>0</v>
      </c>
      <c r="BN117" s="131"/>
      <c r="BO117" s="131">
        <v>43859.020246051252</v>
      </c>
      <c r="BP117" s="131">
        <v>0</v>
      </c>
      <c r="BQ117" s="131"/>
      <c r="BR117" s="131">
        <v>12622.562330976129</v>
      </c>
      <c r="BS117" s="131">
        <v>0</v>
      </c>
      <c r="BT117" s="131"/>
      <c r="BU117" s="131">
        <v>53791.530529715121</v>
      </c>
      <c r="BV117" s="131">
        <v>0</v>
      </c>
      <c r="BW117" s="131"/>
      <c r="BX117" s="131">
        <v>78259.99139149487</v>
      </c>
      <c r="BY117" s="131">
        <v>2670000</v>
      </c>
      <c r="BZ117" s="131"/>
      <c r="CA117" s="131">
        <v>44908.666351400316</v>
      </c>
      <c r="CB117" s="131">
        <v>3240000</v>
      </c>
      <c r="CC117" s="131"/>
      <c r="CD117" s="131">
        <v>99504.957634791732</v>
      </c>
      <c r="CE117" s="131">
        <v>3883492.2</v>
      </c>
      <c r="CF117" s="131"/>
      <c r="CG117" s="131"/>
      <c r="CH117" s="131">
        <v>3500000</v>
      </c>
      <c r="CI117" s="131"/>
      <c r="CJ117" s="131"/>
      <c r="CK117" s="131">
        <v>2275000</v>
      </c>
      <c r="CL117" s="131"/>
      <c r="CM117" s="131"/>
      <c r="CN117" s="131">
        <v>3224999.61</v>
      </c>
      <c r="CO117" s="132"/>
      <c r="CP117" s="132"/>
      <c r="CQ117" s="132">
        <v>0</v>
      </c>
      <c r="CR117" s="132"/>
      <c r="CS117" s="132">
        <v>1431861.700000003</v>
      </c>
      <c r="CT117" s="132">
        <v>0</v>
      </c>
      <c r="CU117" s="131"/>
      <c r="CV117" s="127">
        <v>81659.989999996964</v>
      </c>
      <c r="CW117" s="131">
        <v>0</v>
      </c>
      <c r="CX117" s="131"/>
      <c r="CY117" s="131">
        <v>42104.659999999916</v>
      </c>
      <c r="CZ117" s="131">
        <v>0</v>
      </c>
      <c r="DA117" s="131"/>
      <c r="DB117" s="131">
        <v>12117.659999999916</v>
      </c>
      <c r="DC117" s="131">
        <v>0</v>
      </c>
      <c r="DD117" s="131"/>
      <c r="DE117" s="131">
        <v>51639.870000000112</v>
      </c>
      <c r="DF117" s="131">
        <v>0</v>
      </c>
      <c r="DG117" s="131"/>
      <c r="DH117" s="131">
        <v>75129.270000000019</v>
      </c>
      <c r="DI117" s="131">
        <v>2563200.0179940728</v>
      </c>
      <c r="DJ117" s="131"/>
      <c r="DK117" s="131">
        <v>43112.320000000065</v>
      </c>
      <c r="DL117" s="131">
        <v>3110400.0218355036</v>
      </c>
      <c r="DM117" s="131"/>
      <c r="DN117" s="131">
        <v>95524.760000000009</v>
      </c>
      <c r="DO117" s="131">
        <v>3728152.538172225</v>
      </c>
      <c r="DP117" s="131"/>
      <c r="DQ117" s="131"/>
      <c r="DR117" s="131">
        <v>3360000.0235877358</v>
      </c>
      <c r="DS117" s="131"/>
      <c r="DT117" s="131"/>
      <c r="DU117" s="131">
        <v>2184000.0153320283</v>
      </c>
      <c r="DV117" s="131"/>
      <c r="DW117" s="131"/>
      <c r="DX117" s="131">
        <v>3095999.6473344108</v>
      </c>
      <c r="DY117" s="132"/>
      <c r="DZ117" s="132"/>
      <c r="EA117" s="131"/>
      <c r="EB117" s="131"/>
      <c r="EC117" s="130">
        <v>5035428.4000000004</v>
      </c>
      <c r="ED117" s="130"/>
      <c r="EE117" s="130"/>
      <c r="EF117" s="130">
        <v>2038310.81</v>
      </c>
      <c r="EG117" s="130"/>
      <c r="EH117" s="130"/>
      <c r="EI117" s="130">
        <v>0</v>
      </c>
      <c r="EJ117" s="130"/>
      <c r="EK117" s="130"/>
      <c r="EL117" s="130">
        <v>0</v>
      </c>
      <c r="EM117" s="130"/>
      <c r="EN117" s="130"/>
      <c r="EO117" s="130">
        <v>0</v>
      </c>
      <c r="EP117" s="130"/>
      <c r="EQ117" s="130"/>
      <c r="ER117" s="130">
        <v>0</v>
      </c>
      <c r="ES117" s="130"/>
      <c r="ET117" s="130"/>
      <c r="EU117" s="130">
        <v>0</v>
      </c>
      <c r="EV117" s="130"/>
      <c r="EW117" s="130"/>
      <c r="EX117" s="130">
        <v>0</v>
      </c>
      <c r="EY117" s="130"/>
      <c r="EZ117" s="130"/>
      <c r="FA117" s="130"/>
      <c r="FB117" s="130"/>
      <c r="FC117" s="130"/>
      <c r="FD117" s="130"/>
      <c r="FE117" s="130"/>
      <c r="FF117" s="130"/>
      <c r="FG117" s="130"/>
      <c r="FH117" s="130"/>
      <c r="FI117" s="130"/>
      <c r="FJ117" s="130"/>
      <c r="FK117" s="130"/>
      <c r="FL117" s="130"/>
      <c r="FM117" s="130">
        <v>1109006.3900000001</v>
      </c>
      <c r="FN117" s="130"/>
      <c r="FO117" s="130"/>
      <c r="FP117" s="130">
        <v>2344630.9900000002</v>
      </c>
      <c r="FQ117" s="130"/>
      <c r="FR117" s="130"/>
      <c r="FS117" s="130">
        <v>50168.66</v>
      </c>
      <c r="FT117" s="130"/>
      <c r="FU117" s="130"/>
      <c r="FV117" s="130">
        <v>97756.68</v>
      </c>
      <c r="FW117" s="130"/>
      <c r="FX117" s="130"/>
      <c r="FY117" s="130">
        <v>93549.43</v>
      </c>
      <c r="FZ117" s="130"/>
      <c r="GA117" s="130"/>
      <c r="GB117" s="130">
        <v>897980.6</v>
      </c>
      <c r="GC117" s="130"/>
      <c r="GD117" s="130"/>
      <c r="GE117" s="130">
        <v>94489.82</v>
      </c>
      <c r="GF117" s="130"/>
      <c r="GG117" s="130"/>
      <c r="GH117" s="130">
        <v>154268.75</v>
      </c>
      <c r="GI117" s="130"/>
      <c r="GJ117" s="130"/>
      <c r="GK117" s="130"/>
      <c r="GL117" s="130"/>
      <c r="GM117" s="130"/>
      <c r="GN117" s="130"/>
      <c r="GO117" s="130"/>
      <c r="GP117" s="130"/>
      <c r="GQ117" s="130"/>
      <c r="GR117" s="130"/>
      <c r="GS117" s="130"/>
      <c r="GT117" s="130"/>
      <c r="GU117" s="10">
        <f t="shared" si="26"/>
        <v>1909531.8011234254</v>
      </c>
      <c r="GV117" s="10">
        <f t="shared" si="27"/>
        <v>12883491.809999999</v>
      </c>
      <c r="GW117" s="10">
        <f t="shared" si="28"/>
        <v>3177161.7047619075</v>
      </c>
      <c r="GX117" s="10">
        <f t="shared" si="29"/>
        <v>0</v>
      </c>
      <c r="GY117" s="10">
        <f t="shared" si="30"/>
        <v>1833150.23</v>
      </c>
      <c r="GZ117" s="10">
        <f t="shared" si="31"/>
        <v>12368152.2244264</v>
      </c>
      <c r="HA117" s="10">
        <f t="shared" si="32"/>
        <v>7073739.2100000009</v>
      </c>
      <c r="HB117" s="10">
        <f t="shared" si="33"/>
        <v>0</v>
      </c>
      <c r="HC117" s="10">
        <f t="shared" si="34"/>
        <v>4841851.3200000012</v>
      </c>
      <c r="HD117" s="54">
        <f t="shared" si="35"/>
        <v>0</v>
      </c>
      <c r="HE117" s="54">
        <v>0</v>
      </c>
      <c r="HF117" s="54">
        <v>3804206.4199999995</v>
      </c>
      <c r="HG117" s="55"/>
      <c r="HH117" s="55"/>
      <c r="HI117" s="21"/>
    </row>
    <row r="118" spans="1:217" ht="15.75" hidden="1" customHeight="1">
      <c r="A118" s="15">
        <v>2</v>
      </c>
      <c r="B118" s="16">
        <v>116</v>
      </c>
      <c r="C118" s="11">
        <v>174</v>
      </c>
      <c r="D118" s="136" t="s">
        <v>2109</v>
      </c>
      <c r="E118" s="48">
        <v>11588673.428571399</v>
      </c>
      <c r="F118" s="9">
        <f t="shared" si="36"/>
        <v>11588673.428571399</v>
      </c>
      <c r="G118" s="95"/>
      <c r="H118" s="95"/>
      <c r="I118" s="95"/>
      <c r="J118" s="18"/>
      <c r="K118" s="18"/>
      <c r="L118" s="9">
        <f t="shared" si="20"/>
        <v>2117664</v>
      </c>
      <c r="M118" s="9">
        <f t="shared" si="21"/>
        <v>9471009.4285713993</v>
      </c>
      <c r="N118" s="18">
        <v>6243555.5543478262</v>
      </c>
      <c r="O118" s="18">
        <v>0</v>
      </c>
      <c r="P118" s="18">
        <f t="shared" si="23"/>
        <v>6150355.2826086953</v>
      </c>
      <c r="Q118" s="18">
        <f t="shared" si="37"/>
        <v>-805237.40838512219</v>
      </c>
      <c r="R118" s="18">
        <v>35000000</v>
      </c>
      <c r="S118" s="18">
        <v>5744071.1100000003</v>
      </c>
      <c r="T118" s="18">
        <f t="shared" si="24"/>
        <v>29255928.890000001</v>
      </c>
      <c r="U118" s="18">
        <f t="shared" si="25"/>
        <v>5658326.8600000003</v>
      </c>
      <c r="V118" s="18">
        <f t="shared" si="22"/>
        <v>23597602.030000001</v>
      </c>
      <c r="W118" s="130">
        <v>705888</v>
      </c>
      <c r="X118" s="130"/>
      <c r="Y118" s="130">
        <v>0</v>
      </c>
      <c r="Z118" s="130">
        <v>705888</v>
      </c>
      <c r="AA118" s="130"/>
      <c r="AB118" s="130">
        <v>0</v>
      </c>
      <c r="AC118" s="130">
        <v>705888</v>
      </c>
      <c r="AD118" s="130"/>
      <c r="AE118" s="130">
        <v>0</v>
      </c>
      <c r="AF118" s="130"/>
      <c r="AG118" s="130"/>
      <c r="AH118" s="130">
        <v>0</v>
      </c>
      <c r="AI118" s="130"/>
      <c r="AJ118" s="130"/>
      <c r="AK118" s="130">
        <v>0</v>
      </c>
      <c r="AL118" s="130"/>
      <c r="AM118" s="130"/>
      <c r="AN118" s="130">
        <v>0</v>
      </c>
      <c r="AO118" s="130"/>
      <c r="AP118" s="130"/>
      <c r="AQ118" s="130">
        <v>0</v>
      </c>
      <c r="AR118" s="130"/>
      <c r="AS118" s="130"/>
      <c r="AT118" s="130">
        <v>0</v>
      </c>
      <c r="AU118" s="17"/>
      <c r="AV118" s="17"/>
      <c r="AW118" s="130"/>
      <c r="AX118" s="17"/>
      <c r="AY118" s="17"/>
      <c r="AZ118" s="130"/>
      <c r="BA118" s="17"/>
      <c r="BB118" s="131"/>
      <c r="BC118" s="131"/>
      <c r="BD118" s="132"/>
      <c r="BE118" s="132"/>
      <c r="BF118" s="131"/>
      <c r="BG118" s="132">
        <v>1250000</v>
      </c>
      <c r="BH118" s="132"/>
      <c r="BI118" s="132">
        <v>548920.07608695608</v>
      </c>
      <c r="BJ118" s="131">
        <v>1350000</v>
      </c>
      <c r="BK118" s="132"/>
      <c r="BL118" s="132">
        <v>496747.85869565327</v>
      </c>
      <c r="BM118" s="131">
        <v>1450000</v>
      </c>
      <c r="BN118" s="131"/>
      <c r="BO118" s="131">
        <v>454225.25</v>
      </c>
      <c r="BP118" s="131">
        <v>1052218</v>
      </c>
      <c r="BQ118" s="131"/>
      <c r="BR118" s="131">
        <v>407091.41304347757</v>
      </c>
      <c r="BS118" s="131"/>
      <c r="BT118" s="131"/>
      <c r="BU118" s="131">
        <v>516902.13043478224</v>
      </c>
      <c r="BV118" s="131"/>
      <c r="BW118" s="131"/>
      <c r="BX118" s="131">
        <v>375348.43478261121</v>
      </c>
      <c r="BY118" s="131">
        <v>0</v>
      </c>
      <c r="BZ118" s="131"/>
      <c r="CA118" s="131">
        <v>524829.85869565047</v>
      </c>
      <c r="CB118" s="131">
        <v>0</v>
      </c>
      <c r="CC118" s="131"/>
      <c r="CD118" s="131">
        <v>338518.17391304485</v>
      </c>
      <c r="CE118" s="131">
        <v>0</v>
      </c>
      <c r="CF118" s="131"/>
      <c r="CG118" s="131"/>
      <c r="CH118" s="131">
        <v>0</v>
      </c>
      <c r="CI118" s="131"/>
      <c r="CJ118" s="131"/>
      <c r="CK118" s="131">
        <v>0</v>
      </c>
      <c r="CL118" s="131"/>
      <c r="CM118" s="131"/>
      <c r="CN118" s="131">
        <v>1048137.2826086953</v>
      </c>
      <c r="CO118" s="132"/>
      <c r="CP118" s="132"/>
      <c r="CQ118" s="132">
        <v>1150000</v>
      </c>
      <c r="CR118" s="132"/>
      <c r="CS118" s="132">
        <v>505006.46999999974</v>
      </c>
      <c r="CT118" s="132">
        <v>1242000</v>
      </c>
      <c r="CU118" s="131"/>
      <c r="CV118" s="127">
        <v>457008.03000000026</v>
      </c>
      <c r="CW118" s="131">
        <v>1334000</v>
      </c>
      <c r="CX118" s="131"/>
      <c r="CY118" s="131">
        <v>417887.23</v>
      </c>
      <c r="CZ118" s="131">
        <v>968040.56</v>
      </c>
      <c r="DA118" s="131"/>
      <c r="DB118" s="131">
        <v>374524.10000000009</v>
      </c>
      <c r="DC118" s="131">
        <v>0</v>
      </c>
      <c r="DD118" s="131"/>
      <c r="DE118" s="131">
        <v>475549.95999999996</v>
      </c>
      <c r="DF118" s="131">
        <v>0</v>
      </c>
      <c r="DG118" s="131"/>
      <c r="DH118" s="131">
        <v>345320.56000000006</v>
      </c>
      <c r="DI118" s="131">
        <v>0</v>
      </c>
      <c r="DJ118" s="131"/>
      <c r="DK118" s="131">
        <v>482843.4700000002</v>
      </c>
      <c r="DL118" s="131">
        <v>0</v>
      </c>
      <c r="DM118" s="131"/>
      <c r="DN118" s="131">
        <v>311436.71999999974</v>
      </c>
      <c r="DO118" s="131">
        <v>0</v>
      </c>
      <c r="DP118" s="131"/>
      <c r="DQ118" s="131"/>
      <c r="DR118" s="131">
        <v>0</v>
      </c>
      <c r="DS118" s="131"/>
      <c r="DT118" s="131"/>
      <c r="DU118" s="131">
        <v>0</v>
      </c>
      <c r="DV118" s="131"/>
      <c r="DW118" s="131"/>
      <c r="DX118" s="131">
        <v>964286.29999999958</v>
      </c>
      <c r="DY118" s="132"/>
      <c r="DZ118" s="132"/>
      <c r="EA118" s="131"/>
      <c r="EB118" s="131"/>
      <c r="EC118" s="130">
        <v>0</v>
      </c>
      <c r="ED118" s="130"/>
      <c r="EE118" s="130"/>
      <c r="EF118" s="130">
        <v>0</v>
      </c>
      <c r="EG118" s="130"/>
      <c r="EH118" s="130"/>
      <c r="EI118" s="130">
        <v>0</v>
      </c>
      <c r="EJ118" s="130">
        <v>0</v>
      </c>
      <c r="EK118" s="130"/>
      <c r="EL118" s="130">
        <v>0</v>
      </c>
      <c r="EM118" s="130">
        <v>0</v>
      </c>
      <c r="EN118" s="130"/>
      <c r="EO118" s="130">
        <v>0</v>
      </c>
      <c r="EP118" s="130">
        <v>0</v>
      </c>
      <c r="EQ118" s="130"/>
      <c r="ER118" s="130">
        <v>0</v>
      </c>
      <c r="ES118" s="130">
        <v>7832192</v>
      </c>
      <c r="ET118" s="130"/>
      <c r="EU118" s="130">
        <v>0</v>
      </c>
      <c r="EV118" s="130">
        <v>0</v>
      </c>
      <c r="EW118" s="130"/>
      <c r="EX118" s="130">
        <v>0</v>
      </c>
      <c r="EY118" s="130">
        <v>0</v>
      </c>
      <c r="EZ118" s="130"/>
      <c r="FA118" s="130"/>
      <c r="FB118" s="130">
        <v>5874144</v>
      </c>
      <c r="FC118" s="130"/>
      <c r="FD118" s="130"/>
      <c r="FE118" s="130"/>
      <c r="FF118" s="130"/>
      <c r="FG118" s="130"/>
      <c r="FH118" s="130"/>
      <c r="FI118" s="130"/>
      <c r="FJ118" s="130"/>
      <c r="FK118" s="130">
        <v>74612</v>
      </c>
      <c r="FL118" s="130"/>
      <c r="FM118" s="130">
        <v>430943.69999999995</v>
      </c>
      <c r="FN118" s="130">
        <v>512164</v>
      </c>
      <c r="FO118" s="130"/>
      <c r="FP118" s="130">
        <v>425474.44</v>
      </c>
      <c r="FQ118" s="130">
        <v>512164</v>
      </c>
      <c r="FR118" s="130"/>
      <c r="FS118" s="130">
        <v>349912.26</v>
      </c>
      <c r="FT118" s="130">
        <v>586507</v>
      </c>
      <c r="FU118" s="130"/>
      <c r="FV118" s="130">
        <v>786320.87</v>
      </c>
      <c r="FW118" s="130">
        <v>586507</v>
      </c>
      <c r="FX118" s="130"/>
      <c r="FY118" s="130">
        <v>387920.95999999996</v>
      </c>
      <c r="FZ118" s="130">
        <v>148955</v>
      </c>
      <c r="GA118" s="130"/>
      <c r="GB118" s="130">
        <v>474098.76</v>
      </c>
      <c r="GC118" s="130">
        <v>148955</v>
      </c>
      <c r="GD118" s="130"/>
      <c r="GE118" s="130">
        <v>300100.96999999997</v>
      </c>
      <c r="GF118" s="130">
        <v>148955</v>
      </c>
      <c r="GG118" s="130"/>
      <c r="GH118" s="130">
        <v>573219.38</v>
      </c>
      <c r="GI118" s="130">
        <v>148955</v>
      </c>
      <c r="GJ118" s="130"/>
      <c r="GK118" s="130"/>
      <c r="GL118" s="130">
        <v>148955</v>
      </c>
      <c r="GM118" s="130"/>
      <c r="GN118" s="130"/>
      <c r="GO118" s="130">
        <v>0</v>
      </c>
      <c r="GP118" s="130"/>
      <c r="GQ118" s="130"/>
      <c r="GR118" s="125">
        <v>0</v>
      </c>
      <c r="GS118" s="130"/>
      <c r="GT118" s="130"/>
      <c r="GU118" s="10">
        <f t="shared" si="26"/>
        <v>3662583.1956521757</v>
      </c>
      <c r="GV118" s="10">
        <f t="shared" si="27"/>
        <v>1048137.2826086953</v>
      </c>
      <c r="GW118" s="10">
        <f t="shared" si="28"/>
        <v>0</v>
      </c>
      <c r="GX118" s="10">
        <f t="shared" si="29"/>
        <v>0</v>
      </c>
      <c r="GY118" s="10">
        <f t="shared" si="30"/>
        <v>3369576.54</v>
      </c>
      <c r="GZ118" s="10">
        <f t="shared" si="31"/>
        <v>964286.29999999958</v>
      </c>
      <c r="HA118" s="10">
        <f t="shared" si="32"/>
        <v>0</v>
      </c>
      <c r="HB118" s="10">
        <f t="shared" si="33"/>
        <v>5874144</v>
      </c>
      <c r="HC118" s="10">
        <f t="shared" si="34"/>
        <v>3727991.34</v>
      </c>
      <c r="HD118" s="54">
        <f t="shared" si="35"/>
        <v>446865</v>
      </c>
      <c r="HE118" s="54">
        <v>0</v>
      </c>
      <c r="HF118" s="54">
        <v>243823.02000000002</v>
      </c>
      <c r="HG118" s="55"/>
      <c r="HH118" s="55"/>
      <c r="HI118" s="21"/>
    </row>
    <row r="119" spans="1:217" ht="15.75" hidden="1" customHeight="1">
      <c r="A119" s="15">
        <v>2</v>
      </c>
      <c r="B119" s="16">
        <v>117</v>
      </c>
      <c r="C119" s="11">
        <v>175</v>
      </c>
      <c r="D119" s="136" t="s">
        <v>2110</v>
      </c>
      <c r="E119" s="48">
        <v>56233741</v>
      </c>
      <c r="F119" s="9">
        <f t="shared" si="36"/>
        <v>56233741</v>
      </c>
      <c r="G119" s="95"/>
      <c r="H119" s="95"/>
      <c r="I119" s="95"/>
      <c r="J119" s="18"/>
      <c r="K119" s="18"/>
      <c r="L119" s="9">
        <f t="shared" si="20"/>
        <v>26564223</v>
      </c>
      <c r="M119" s="9">
        <f t="shared" si="21"/>
        <v>29669518</v>
      </c>
      <c r="N119" s="18">
        <v>17467470.028238416</v>
      </c>
      <c r="O119" s="18">
        <v>0</v>
      </c>
      <c r="P119" s="18">
        <f t="shared" si="23"/>
        <v>61069884.342567623</v>
      </c>
      <c r="Q119" s="18">
        <f t="shared" si="37"/>
        <v>-22303613.370806038</v>
      </c>
      <c r="R119" s="18">
        <v>49485692</v>
      </c>
      <c r="S119" s="18">
        <v>15371373.6</v>
      </c>
      <c r="T119" s="18">
        <f t="shared" si="24"/>
        <v>34114318.399999999</v>
      </c>
      <c r="U119" s="18">
        <f t="shared" si="25"/>
        <v>53741498.17736169</v>
      </c>
      <c r="V119" s="18">
        <f t="shared" si="22"/>
        <v>-19627179.777361691</v>
      </c>
      <c r="W119" s="130">
        <v>500000</v>
      </c>
      <c r="X119" s="130"/>
      <c r="Y119" s="130">
        <v>0</v>
      </c>
      <c r="Z119" s="130">
        <v>2606422</v>
      </c>
      <c r="AA119" s="130"/>
      <c r="AB119" s="130">
        <v>0</v>
      </c>
      <c r="AC119" s="130">
        <v>3909633</v>
      </c>
      <c r="AD119" s="130"/>
      <c r="AE119" s="130">
        <v>0</v>
      </c>
      <c r="AF119" s="130">
        <v>13032112</v>
      </c>
      <c r="AG119" s="130"/>
      <c r="AH119" s="130">
        <v>0</v>
      </c>
      <c r="AI119" s="130">
        <v>6516056</v>
      </c>
      <c r="AJ119" s="130"/>
      <c r="AK119" s="130">
        <v>0</v>
      </c>
      <c r="AL119" s="130"/>
      <c r="AM119" s="130"/>
      <c r="AN119" s="130">
        <v>0</v>
      </c>
      <c r="AO119" s="130"/>
      <c r="AP119" s="130"/>
      <c r="AQ119" s="130">
        <v>0</v>
      </c>
      <c r="AR119" s="130"/>
      <c r="AS119" s="130"/>
      <c r="AT119" s="130">
        <v>0</v>
      </c>
      <c r="AU119" s="17"/>
      <c r="AV119" s="17"/>
      <c r="AW119" s="130"/>
      <c r="AX119" s="17"/>
      <c r="AY119" s="17"/>
      <c r="AZ119" s="130"/>
      <c r="BA119" s="17"/>
      <c r="BB119" s="131"/>
      <c r="BC119" s="131"/>
      <c r="BD119" s="132"/>
      <c r="BE119" s="132"/>
      <c r="BF119" s="131"/>
      <c r="BG119" s="132">
        <v>3997307</v>
      </c>
      <c r="BH119" s="132"/>
      <c r="BI119" s="132">
        <v>367145.94377535954</v>
      </c>
      <c r="BJ119" s="132">
        <v>3500000</v>
      </c>
      <c r="BK119" s="132"/>
      <c r="BL119" s="132">
        <v>798675.92174570635</v>
      </c>
      <c r="BM119" s="131">
        <v>5500000</v>
      </c>
      <c r="BN119" s="131"/>
      <c r="BO119" s="131">
        <v>321078.40960997716</v>
      </c>
      <c r="BP119" s="131">
        <v>5000000</v>
      </c>
      <c r="BQ119" s="131"/>
      <c r="BR119" s="131">
        <v>605324.41006949171</v>
      </c>
      <c r="BS119" s="131">
        <v>8000000.3357242104</v>
      </c>
      <c r="BT119" s="131"/>
      <c r="BU119" s="131">
        <v>1231182.1497176364</v>
      </c>
      <c r="BV119" s="131">
        <v>5000000</v>
      </c>
      <c r="BW119" s="131"/>
      <c r="BX119" s="131">
        <v>5370287.1254797839</v>
      </c>
      <c r="BY119" s="131">
        <v>10675032</v>
      </c>
      <c r="BZ119" s="131"/>
      <c r="CA119" s="131">
        <v>655691.03409091383</v>
      </c>
      <c r="CB119" s="131">
        <v>4125660</v>
      </c>
      <c r="CC119" s="131"/>
      <c r="CD119" s="131">
        <v>581673.61363635957</v>
      </c>
      <c r="CE119" s="131">
        <v>5340934</v>
      </c>
      <c r="CF119" s="131"/>
      <c r="CG119" s="131"/>
      <c r="CH119" s="131">
        <v>3560622</v>
      </c>
      <c r="CI119" s="131"/>
      <c r="CJ119" s="131"/>
      <c r="CK119" s="131">
        <v>3370329.0068434132</v>
      </c>
      <c r="CL119" s="131"/>
      <c r="CM119" s="131"/>
      <c r="CN119" s="131">
        <v>3000000</v>
      </c>
      <c r="CO119" s="132"/>
      <c r="CP119" s="132"/>
      <c r="CQ119" s="132">
        <v>3517630.1543132975</v>
      </c>
      <c r="CR119" s="132"/>
      <c r="CS119" s="132">
        <v>323088.4299999997</v>
      </c>
      <c r="CT119" s="132">
        <v>3079999.995020783</v>
      </c>
      <c r="CU119" s="131"/>
      <c r="CV119" s="127">
        <v>702834.81000000029</v>
      </c>
      <c r="CW119" s="131">
        <v>4839999.9921755157</v>
      </c>
      <c r="CX119" s="131"/>
      <c r="CY119" s="131">
        <v>282549</v>
      </c>
      <c r="CZ119" s="131">
        <v>4399999.9928868329</v>
      </c>
      <c r="DA119" s="131"/>
      <c r="DB119" s="131">
        <v>532685.48</v>
      </c>
      <c r="DC119" s="131">
        <v>7040000.284056237</v>
      </c>
      <c r="DD119" s="131"/>
      <c r="DE119" s="131">
        <v>1083440.2899999998</v>
      </c>
      <c r="DF119" s="131">
        <v>4399999.9928868329</v>
      </c>
      <c r="DG119" s="131"/>
      <c r="DH119" s="131">
        <v>4725852.7</v>
      </c>
      <c r="DI119" s="131">
        <v>9394028.1599999964</v>
      </c>
      <c r="DJ119" s="131"/>
      <c r="DK119" s="131">
        <v>577008.11000000034</v>
      </c>
      <c r="DL119" s="131">
        <v>3630580.7999999984</v>
      </c>
      <c r="DM119" s="131"/>
      <c r="DN119" s="131">
        <v>511872.77999999933</v>
      </c>
      <c r="DO119" s="131">
        <v>4700021.9199999981</v>
      </c>
      <c r="DP119" s="131"/>
      <c r="DQ119" s="131"/>
      <c r="DR119" s="131">
        <v>3133347.3599999989</v>
      </c>
      <c r="DS119" s="131"/>
      <c r="DT119" s="131"/>
      <c r="DU119" s="131">
        <v>2965889.5260222023</v>
      </c>
      <c r="DV119" s="131"/>
      <c r="DW119" s="131"/>
      <c r="DX119" s="131">
        <v>2639999.9999999991</v>
      </c>
      <c r="DY119" s="132"/>
      <c r="DZ119" s="132"/>
      <c r="EA119" s="131">
        <v>5145973</v>
      </c>
      <c r="EB119" s="131"/>
      <c r="EC119" s="130">
        <v>5455347</v>
      </c>
      <c r="ED119" s="130">
        <v>1462500</v>
      </c>
      <c r="EE119" s="130"/>
      <c r="EF119" s="130">
        <v>0</v>
      </c>
      <c r="EG119" s="130">
        <v>850000</v>
      </c>
      <c r="EH119" s="130"/>
      <c r="EI119" s="130">
        <v>2856009</v>
      </c>
      <c r="EJ119" s="130">
        <v>3476101</v>
      </c>
      <c r="EK119" s="130"/>
      <c r="EL119" s="130">
        <v>1337162.6000000001</v>
      </c>
      <c r="EM119" s="130">
        <v>3714152</v>
      </c>
      <c r="EN119" s="130"/>
      <c r="EO119" s="130">
        <v>0</v>
      </c>
      <c r="EP119" s="130">
        <v>13380506</v>
      </c>
      <c r="EQ119" s="130"/>
      <c r="ER119" s="130">
        <v>0</v>
      </c>
      <c r="ES119" s="130">
        <v>7190253</v>
      </c>
      <c r="ET119" s="130"/>
      <c r="EU119" s="130">
        <v>0</v>
      </c>
      <c r="EV119" s="130">
        <v>3178706</v>
      </c>
      <c r="EW119" s="130"/>
      <c r="EX119" s="130">
        <v>0</v>
      </c>
      <c r="EY119" s="130"/>
      <c r="EZ119" s="130"/>
      <c r="FA119" s="130"/>
      <c r="FB119" s="130"/>
      <c r="FC119" s="130"/>
      <c r="FD119" s="130"/>
      <c r="FE119" s="130"/>
      <c r="FF119" s="130"/>
      <c r="FG119" s="130"/>
      <c r="FH119" s="130"/>
      <c r="FI119" s="130"/>
      <c r="FJ119" s="130"/>
      <c r="FK119" s="130">
        <v>1239825</v>
      </c>
      <c r="FL119" s="130"/>
      <c r="FM119" s="130">
        <v>547960.15999999992</v>
      </c>
      <c r="FN119" s="130">
        <v>2229813</v>
      </c>
      <c r="FO119" s="130"/>
      <c r="FP119" s="130">
        <v>627711.09000000008</v>
      </c>
      <c r="FQ119" s="130">
        <v>3957834</v>
      </c>
      <c r="FR119" s="130"/>
      <c r="FS119" s="130">
        <v>6178029.9500000002</v>
      </c>
      <c r="FT119" s="130">
        <v>6404382</v>
      </c>
      <c r="FU119" s="130"/>
      <c r="FV119" s="130">
        <v>697675.21000000008</v>
      </c>
      <c r="FW119" s="130">
        <v>4436932</v>
      </c>
      <c r="FX119" s="130"/>
      <c r="FY119" s="130">
        <v>285820.02</v>
      </c>
      <c r="FZ119" s="130">
        <v>3075000</v>
      </c>
      <c r="GA119" s="130"/>
      <c r="GB119" s="130">
        <v>489613.37</v>
      </c>
      <c r="GC119" s="130">
        <v>2750000</v>
      </c>
      <c r="GD119" s="130"/>
      <c r="GE119" s="130">
        <v>1230048.4599999997</v>
      </c>
      <c r="GF119" s="130">
        <v>2000000</v>
      </c>
      <c r="GG119" s="130"/>
      <c r="GH119" s="130">
        <v>938249.46999999986</v>
      </c>
      <c r="GI119" s="130">
        <v>1750000</v>
      </c>
      <c r="GJ119" s="130"/>
      <c r="GK119" s="130"/>
      <c r="GL119" s="130">
        <v>863037</v>
      </c>
      <c r="GM119" s="130"/>
      <c r="GN119" s="130"/>
      <c r="GO119" s="130"/>
      <c r="GP119" s="130"/>
      <c r="GQ119" s="130"/>
      <c r="GR119" s="130"/>
      <c r="GS119" s="130"/>
      <c r="GT119" s="130"/>
      <c r="GU119" s="10">
        <f t="shared" si="26"/>
        <v>9931058.6081252284</v>
      </c>
      <c r="GV119" s="10">
        <f t="shared" si="27"/>
        <v>15271885.006843414</v>
      </c>
      <c r="GW119" s="10">
        <f t="shared" si="28"/>
        <v>0</v>
      </c>
      <c r="GX119" s="10">
        <f t="shared" si="29"/>
        <v>0</v>
      </c>
      <c r="GY119" s="10">
        <f t="shared" si="30"/>
        <v>8739331.5999999996</v>
      </c>
      <c r="GZ119" s="10">
        <f t="shared" si="31"/>
        <v>13439258.806022201</v>
      </c>
      <c r="HA119" s="10">
        <f t="shared" si="32"/>
        <v>9648518.5999999996</v>
      </c>
      <c r="HB119" s="10">
        <f t="shared" si="33"/>
        <v>3178706</v>
      </c>
      <c r="HC119" s="10">
        <f t="shared" si="34"/>
        <v>10995107.729999999</v>
      </c>
      <c r="HD119" s="54">
        <f t="shared" si="35"/>
        <v>4613037</v>
      </c>
      <c r="HE119" s="54">
        <v>0</v>
      </c>
      <c r="HF119" s="54">
        <v>1790074.17</v>
      </c>
      <c r="HG119" s="55"/>
      <c r="HH119" s="55"/>
      <c r="HI119" s="21"/>
    </row>
    <row r="120" spans="1:217" ht="15.75" hidden="1" customHeight="1">
      <c r="A120" s="15">
        <v>1</v>
      </c>
      <c r="B120" s="16">
        <v>118</v>
      </c>
      <c r="C120" s="11">
        <v>176</v>
      </c>
      <c r="D120" s="136" t="s">
        <v>2112</v>
      </c>
      <c r="E120" s="48">
        <v>147053342</v>
      </c>
      <c r="F120" s="9">
        <f t="shared" si="36"/>
        <v>147053342</v>
      </c>
      <c r="G120" s="95"/>
      <c r="H120" s="95"/>
      <c r="I120" s="95"/>
      <c r="J120" s="18"/>
      <c r="K120" s="18"/>
      <c r="L120" s="9">
        <f t="shared" si="20"/>
        <v>27350237</v>
      </c>
      <c r="M120" s="9">
        <f t="shared" si="21"/>
        <v>119703105</v>
      </c>
      <c r="N120" s="18">
        <v>51422867.793478273</v>
      </c>
      <c r="O120" s="18">
        <v>0</v>
      </c>
      <c r="P120" s="18">
        <f t="shared" si="23"/>
        <v>74716323.359999999</v>
      </c>
      <c r="Q120" s="18">
        <f t="shared" si="37"/>
        <v>20914150.84652172</v>
      </c>
      <c r="R120" s="18">
        <v>155697388</v>
      </c>
      <c r="S120" s="18">
        <v>47309038.370000005</v>
      </c>
      <c r="T120" s="18">
        <f t="shared" si="24"/>
        <v>108388349.63</v>
      </c>
      <c r="U120" s="18">
        <f t="shared" si="25"/>
        <v>68920479.862924621</v>
      </c>
      <c r="V120" s="18">
        <f t="shared" si="22"/>
        <v>39467869.767075375</v>
      </c>
      <c r="W120" s="130">
        <v>12422337</v>
      </c>
      <c r="X120" s="130"/>
      <c r="Y120" s="130">
        <v>18044958.860000003</v>
      </c>
      <c r="Z120" s="130">
        <v>8710562</v>
      </c>
      <c r="AA120" s="130"/>
      <c r="AB120" s="130">
        <v>18559790.260000005</v>
      </c>
      <c r="AC120" s="130">
        <v>6217338</v>
      </c>
      <c r="AD120" s="130"/>
      <c r="AE120" s="130">
        <v>12678283.810000002</v>
      </c>
      <c r="AF120" s="130"/>
      <c r="AG120" s="130"/>
      <c r="AH120" s="130">
        <v>14184045.730000004</v>
      </c>
      <c r="AI120" s="130"/>
      <c r="AJ120" s="130"/>
      <c r="AK120" s="130">
        <v>10441071.929999985</v>
      </c>
      <c r="AL120" s="130"/>
      <c r="AM120" s="130"/>
      <c r="AN120" s="130">
        <v>23770027.480000015</v>
      </c>
      <c r="AO120" s="130"/>
      <c r="AP120" s="130"/>
      <c r="AQ120" s="130">
        <v>17364488.370000005</v>
      </c>
      <c r="AR120" s="130"/>
      <c r="AS120" s="130"/>
      <c r="AT120" s="130">
        <v>34792428.230000004</v>
      </c>
      <c r="AU120" s="130"/>
      <c r="AV120" s="17"/>
      <c r="AW120" s="130"/>
      <c r="AX120" s="130"/>
      <c r="AY120" s="17"/>
      <c r="AZ120" s="130"/>
      <c r="BA120" s="130"/>
      <c r="BB120" s="131"/>
      <c r="BC120" s="131"/>
      <c r="BD120" s="130"/>
      <c r="BE120" s="132"/>
      <c r="BF120" s="131"/>
      <c r="BG120" s="132">
        <v>7500000</v>
      </c>
      <c r="BH120" s="132"/>
      <c r="BI120" s="132">
        <v>6759163.4130434766</v>
      </c>
      <c r="BJ120" s="132">
        <v>7500000</v>
      </c>
      <c r="BK120" s="132"/>
      <c r="BL120" s="132">
        <v>5531631.5760869607</v>
      </c>
      <c r="BM120" s="131">
        <v>10500000</v>
      </c>
      <c r="BN120" s="131"/>
      <c r="BO120" s="131">
        <v>5750233.7826086953</v>
      </c>
      <c r="BP120" s="131">
        <v>8800000</v>
      </c>
      <c r="BQ120" s="131"/>
      <c r="BR120" s="131">
        <v>3856803.5</v>
      </c>
      <c r="BS120" s="131">
        <v>6700000</v>
      </c>
      <c r="BT120" s="131"/>
      <c r="BU120" s="131">
        <v>73287904.521739155</v>
      </c>
      <c r="BV120" s="131">
        <v>10800000</v>
      </c>
      <c r="BW120" s="131"/>
      <c r="BX120" s="131">
        <v>4942498.8954827487</v>
      </c>
      <c r="BY120" s="131">
        <v>5085281.3599999994</v>
      </c>
      <c r="BZ120" s="131"/>
      <c r="CA120" s="131">
        <v>6560741.3507856131</v>
      </c>
      <c r="CB120" s="131">
        <v>4709509</v>
      </c>
      <c r="CC120" s="131"/>
      <c r="CD120" s="131">
        <v>6698358.0738185048</v>
      </c>
      <c r="CE120" s="131">
        <v>5352014</v>
      </c>
      <c r="CF120" s="131"/>
      <c r="CG120" s="131"/>
      <c r="CH120" s="131">
        <v>5270509</v>
      </c>
      <c r="CI120" s="131"/>
      <c r="CJ120" s="131"/>
      <c r="CK120" s="131">
        <v>2121705</v>
      </c>
      <c r="CL120" s="131"/>
      <c r="CM120" s="131"/>
      <c r="CN120" s="131">
        <v>377305</v>
      </c>
      <c r="CO120" s="132"/>
      <c r="CP120" s="132"/>
      <c r="CQ120" s="132">
        <v>6899999.9999999991</v>
      </c>
      <c r="CR120" s="132"/>
      <c r="CS120" s="132">
        <v>6218430.3400000036</v>
      </c>
      <c r="CT120" s="132">
        <v>6899999.9999999991</v>
      </c>
      <c r="CU120" s="131"/>
      <c r="CV120" s="127">
        <v>5089101.049999997</v>
      </c>
      <c r="CW120" s="131">
        <v>9660000</v>
      </c>
      <c r="CX120" s="131"/>
      <c r="CY120" s="131">
        <v>5290215.08</v>
      </c>
      <c r="CZ120" s="131">
        <v>8095999.9999999991</v>
      </c>
      <c r="DA120" s="131"/>
      <c r="DB120" s="131">
        <v>3548259.2200000007</v>
      </c>
      <c r="DC120" s="131">
        <v>6163999.9999999991</v>
      </c>
      <c r="DD120" s="131"/>
      <c r="DE120" s="131">
        <v>67424872.159999996</v>
      </c>
      <c r="DF120" s="131">
        <v>9936000</v>
      </c>
      <c r="DG120" s="131"/>
      <c r="DH120" s="131">
        <v>5747152.8599999994</v>
      </c>
      <c r="DI120" s="131">
        <v>4718726.5329732178</v>
      </c>
      <c r="DJ120" s="131"/>
      <c r="DK120" s="131">
        <v>6087833.1200000048</v>
      </c>
      <c r="DL120" s="131">
        <v>4370040.4171100119</v>
      </c>
      <c r="DM120" s="131"/>
      <c r="DN120" s="131">
        <v>6215530.2199999988</v>
      </c>
      <c r="DO120" s="131">
        <v>4966232.6779582798</v>
      </c>
      <c r="DP120" s="131"/>
      <c r="DQ120" s="131"/>
      <c r="DR120" s="131">
        <v>4890602.6825178741</v>
      </c>
      <c r="DS120" s="131"/>
      <c r="DT120" s="131"/>
      <c r="DU120" s="131">
        <v>1968769.2715279656</v>
      </c>
      <c r="DV120" s="131"/>
      <c r="DW120" s="131"/>
      <c r="DX120" s="131">
        <v>350108.28083727899</v>
      </c>
      <c r="DY120" s="132"/>
      <c r="DZ120" s="132"/>
      <c r="EA120" s="131"/>
      <c r="EB120" s="131"/>
      <c r="EC120" s="130">
        <v>10000000</v>
      </c>
      <c r="ED120" s="130">
        <v>10000000</v>
      </c>
      <c r="EE120" s="130"/>
      <c r="EF120" s="130">
        <v>0</v>
      </c>
      <c r="EG120" s="130">
        <v>3203316</v>
      </c>
      <c r="EH120" s="130"/>
      <c r="EI120" s="130">
        <v>10000000</v>
      </c>
      <c r="EJ120" s="130">
        <v>2393746</v>
      </c>
      <c r="EK120" s="130"/>
      <c r="EL120" s="130">
        <v>15000000</v>
      </c>
      <c r="EM120" s="130"/>
      <c r="EN120" s="130"/>
      <c r="EO120" s="130">
        <v>0</v>
      </c>
      <c r="EP120" s="130"/>
      <c r="EQ120" s="130"/>
      <c r="ER120" s="130">
        <v>10000000</v>
      </c>
      <c r="ES120" s="130"/>
      <c r="ET120" s="130"/>
      <c r="EU120" s="130">
        <v>15000000</v>
      </c>
      <c r="EV120" s="130"/>
      <c r="EW120" s="130"/>
      <c r="EX120" s="130">
        <v>58479500</v>
      </c>
      <c r="EY120" s="130"/>
      <c r="EZ120" s="130"/>
      <c r="FA120" s="130"/>
      <c r="FB120" s="130"/>
      <c r="FC120" s="130"/>
      <c r="FD120" s="130"/>
      <c r="FE120" s="130"/>
      <c r="FF120" s="130"/>
      <c r="FG120" s="130"/>
      <c r="FH120" s="130"/>
      <c r="FI120" s="130"/>
      <c r="FJ120" s="130"/>
      <c r="FK120" s="130">
        <v>6136095</v>
      </c>
      <c r="FL120" s="130"/>
      <c r="FM120" s="130">
        <v>4531189.6999999993</v>
      </c>
      <c r="FN120" s="130">
        <v>5488645</v>
      </c>
      <c r="FO120" s="130"/>
      <c r="FP120" s="130">
        <v>3386530.3400000003</v>
      </c>
      <c r="FQ120" s="130">
        <v>2289602</v>
      </c>
      <c r="FR120" s="130"/>
      <c r="FS120" s="130">
        <v>7394593.9900000021</v>
      </c>
      <c r="FT120" s="130">
        <v>0</v>
      </c>
      <c r="FU120" s="130"/>
      <c r="FV120" s="130">
        <v>5325637.1799999988</v>
      </c>
      <c r="FW120" s="130">
        <v>0</v>
      </c>
      <c r="FX120" s="130"/>
      <c r="FY120" s="130">
        <v>4031775.8299999991</v>
      </c>
      <c r="FZ120" s="130">
        <v>0</v>
      </c>
      <c r="GA120" s="130"/>
      <c r="GB120" s="130">
        <v>8021421.0499999989</v>
      </c>
      <c r="GC120" s="130">
        <v>0</v>
      </c>
      <c r="GD120" s="130"/>
      <c r="GE120" s="130">
        <v>6077419.21</v>
      </c>
      <c r="GF120" s="130">
        <v>3000000</v>
      </c>
      <c r="GG120" s="130"/>
      <c r="GH120" s="130">
        <v>9075664.2400000021</v>
      </c>
      <c r="GI120" s="130">
        <v>0</v>
      </c>
      <c r="GJ120" s="130"/>
      <c r="GK120" s="130"/>
      <c r="GL120" s="130">
        <v>0</v>
      </c>
      <c r="GM120" s="130"/>
      <c r="GN120" s="130"/>
      <c r="GO120" s="130">
        <v>0</v>
      </c>
      <c r="GP120" s="130"/>
      <c r="GQ120" s="130"/>
      <c r="GR120" s="130">
        <v>0</v>
      </c>
      <c r="GS120" s="130"/>
      <c r="GT120" s="130"/>
      <c r="GU120" s="10">
        <f t="shared" si="26"/>
        <v>113387335.11356515</v>
      </c>
      <c r="GV120" s="10">
        <f t="shared" si="27"/>
        <v>13121533</v>
      </c>
      <c r="GW120" s="10">
        <f t="shared" si="28"/>
        <v>149835094.67000002</v>
      </c>
      <c r="GX120" s="10">
        <f t="shared" si="29"/>
        <v>0</v>
      </c>
      <c r="GY120" s="10">
        <f t="shared" si="30"/>
        <v>105621394.05</v>
      </c>
      <c r="GZ120" s="10">
        <f t="shared" si="31"/>
        <v>12175712.912841398</v>
      </c>
      <c r="HA120" s="10">
        <f t="shared" si="32"/>
        <v>118479500</v>
      </c>
      <c r="HB120" s="10">
        <f t="shared" si="33"/>
        <v>0</v>
      </c>
      <c r="HC120" s="10">
        <f t="shared" si="34"/>
        <v>47844231.539999999</v>
      </c>
      <c r="HD120" s="54">
        <f t="shared" si="35"/>
        <v>3000000</v>
      </c>
      <c r="HE120" s="54">
        <v>0</v>
      </c>
      <c r="HF120" s="54">
        <v>2465818.81</v>
      </c>
      <c r="HG120" s="55"/>
      <c r="HH120" s="55"/>
      <c r="HI120" s="21"/>
    </row>
    <row r="121" spans="1:217" ht="15.75" hidden="1" customHeight="1">
      <c r="A121" s="15">
        <v>2</v>
      </c>
      <c r="B121" s="16">
        <v>119</v>
      </c>
      <c r="C121" s="11">
        <v>179</v>
      </c>
      <c r="D121" s="136" t="s">
        <v>2113</v>
      </c>
      <c r="E121" s="48">
        <v>11196893.066666666</v>
      </c>
      <c r="F121" s="9">
        <f t="shared" si="36"/>
        <v>11196893.066666666</v>
      </c>
      <c r="G121" s="95"/>
      <c r="H121" s="95"/>
      <c r="I121" s="95"/>
      <c r="J121" s="18"/>
      <c r="K121" s="18"/>
      <c r="L121" s="9">
        <f t="shared" si="20"/>
        <v>481372</v>
      </c>
      <c r="M121" s="9">
        <f t="shared" si="21"/>
        <v>10715521.066666666</v>
      </c>
      <c r="N121" s="18">
        <v>2990805.1888888888</v>
      </c>
      <c r="O121" s="18">
        <v>0</v>
      </c>
      <c r="P121" s="18">
        <f t="shared" si="23"/>
        <v>9020405.2124999985</v>
      </c>
      <c r="Q121" s="18">
        <f t="shared" si="37"/>
        <v>-814317.3347222209</v>
      </c>
      <c r="R121" s="18"/>
      <c r="S121" s="18">
        <v>2691724.67</v>
      </c>
      <c r="T121" s="18">
        <f t="shared" si="24"/>
        <v>-2691724.67</v>
      </c>
      <c r="U121" s="18">
        <f t="shared" si="25"/>
        <v>8118364.6912499983</v>
      </c>
      <c r="V121" s="18">
        <f t="shared" si="22"/>
        <v>-10810089.361249998</v>
      </c>
      <c r="W121" s="130">
        <v>120343</v>
      </c>
      <c r="X121" s="130"/>
      <c r="Y121" s="130">
        <v>0</v>
      </c>
      <c r="Z121" s="130">
        <v>120343</v>
      </c>
      <c r="AA121" s="130"/>
      <c r="AB121" s="130">
        <v>0</v>
      </c>
      <c r="AC121" s="130">
        <v>120343</v>
      </c>
      <c r="AD121" s="130"/>
      <c r="AE121" s="130">
        <v>0</v>
      </c>
      <c r="AF121" s="131">
        <v>120343</v>
      </c>
      <c r="AG121" s="131"/>
      <c r="AH121" s="130">
        <v>0</v>
      </c>
      <c r="AI121" s="131"/>
      <c r="AJ121" s="131"/>
      <c r="AK121" s="130">
        <v>0</v>
      </c>
      <c r="AL121" s="131"/>
      <c r="AM121" s="131"/>
      <c r="AN121" s="130">
        <v>0</v>
      </c>
      <c r="AO121" s="131"/>
      <c r="AP121" s="130"/>
      <c r="AQ121" s="130">
        <v>0</v>
      </c>
      <c r="AR121" s="130"/>
      <c r="AS121" s="130"/>
      <c r="AT121" s="130">
        <v>0</v>
      </c>
      <c r="AU121" s="17"/>
      <c r="AV121" s="17"/>
      <c r="AW121" s="130"/>
      <c r="AX121" s="17"/>
      <c r="AY121" s="17"/>
      <c r="AZ121" s="130"/>
      <c r="BA121" s="17"/>
      <c r="BB121" s="131"/>
      <c r="BC121" s="131"/>
      <c r="BD121" s="132"/>
      <c r="BE121" s="132"/>
      <c r="BF121" s="131"/>
      <c r="BG121" s="132">
        <v>3750000</v>
      </c>
      <c r="BH121" s="132"/>
      <c r="BI121" s="132">
        <v>242804.01111111091</v>
      </c>
      <c r="BJ121" s="132">
        <v>2650000</v>
      </c>
      <c r="BK121" s="132"/>
      <c r="BL121" s="132">
        <v>259707.25555555569</v>
      </c>
      <c r="BM121" s="131">
        <v>1070300.7124999985</v>
      </c>
      <c r="BN121" s="131"/>
      <c r="BO121" s="131">
        <v>162310.56666666688</v>
      </c>
      <c r="BP121" s="131"/>
      <c r="BQ121" s="131"/>
      <c r="BR121" s="131">
        <v>136553.23333333293</v>
      </c>
      <c r="BS121" s="131"/>
      <c r="BT121" s="131"/>
      <c r="BU121" s="131">
        <v>305827.34444444487</v>
      </c>
      <c r="BV121" s="131"/>
      <c r="BW121" s="131"/>
      <c r="BX121" s="131">
        <v>144068.15555555606</v>
      </c>
      <c r="BY121" s="131">
        <v>167000</v>
      </c>
      <c r="BZ121" s="131"/>
      <c r="CA121" s="131">
        <v>199507.44444444403</v>
      </c>
      <c r="CB121" s="131">
        <v>383104.5</v>
      </c>
      <c r="CC121" s="131"/>
      <c r="CD121" s="131">
        <v>255602.51111111231</v>
      </c>
      <c r="CE121" s="131">
        <v>265000</v>
      </c>
      <c r="CF121" s="131"/>
      <c r="CG121" s="131"/>
      <c r="CH121" s="131">
        <v>376900</v>
      </c>
      <c r="CI121" s="131"/>
      <c r="CJ121" s="131"/>
      <c r="CK121" s="131">
        <v>200360</v>
      </c>
      <c r="CL121" s="131"/>
      <c r="CM121" s="131"/>
      <c r="CN121" s="131">
        <v>157740</v>
      </c>
      <c r="CO121" s="132"/>
      <c r="CP121" s="132"/>
      <c r="CQ121" s="132">
        <v>3375000</v>
      </c>
      <c r="CR121" s="132"/>
      <c r="CS121" s="132">
        <v>218523.60999999987</v>
      </c>
      <c r="CT121" s="132">
        <v>2385000</v>
      </c>
      <c r="CU121" s="131"/>
      <c r="CV121" s="127">
        <v>233736.53000000014</v>
      </c>
      <c r="CW121" s="131">
        <v>963270.64124999871</v>
      </c>
      <c r="CX121" s="131"/>
      <c r="CY121" s="131">
        <v>146079.51</v>
      </c>
      <c r="CZ121" s="131">
        <v>0</v>
      </c>
      <c r="DA121" s="131"/>
      <c r="DB121" s="131">
        <v>122897.91000000003</v>
      </c>
      <c r="DC121" s="131">
        <v>0</v>
      </c>
      <c r="DD121" s="131"/>
      <c r="DE121" s="131">
        <v>275244.61</v>
      </c>
      <c r="DF121" s="131">
        <v>0</v>
      </c>
      <c r="DG121" s="131"/>
      <c r="DH121" s="131">
        <v>129661.33999999997</v>
      </c>
      <c r="DI121" s="131">
        <v>150299.99999999997</v>
      </c>
      <c r="DJ121" s="131"/>
      <c r="DK121" s="131">
        <v>179556.69999999995</v>
      </c>
      <c r="DL121" s="131">
        <v>344794.04999999993</v>
      </c>
      <c r="DM121" s="131"/>
      <c r="DN121" s="131">
        <v>230042.26</v>
      </c>
      <c r="DO121" s="131">
        <v>238499.99999999994</v>
      </c>
      <c r="DP121" s="131"/>
      <c r="DQ121" s="131"/>
      <c r="DR121" s="131">
        <v>339209.99999999994</v>
      </c>
      <c r="DS121" s="131"/>
      <c r="DT121" s="131"/>
      <c r="DU121" s="131">
        <v>180323.99999999997</v>
      </c>
      <c r="DV121" s="131"/>
      <c r="DW121" s="131"/>
      <c r="DX121" s="131">
        <v>141965.99999999997</v>
      </c>
      <c r="DY121" s="132"/>
      <c r="DZ121" s="132"/>
      <c r="EA121" s="131"/>
      <c r="EB121" s="131"/>
      <c r="EC121" s="130">
        <v>0</v>
      </c>
      <c r="ED121" s="130">
        <v>0</v>
      </c>
      <c r="EE121" s="130"/>
      <c r="EF121" s="130">
        <v>0</v>
      </c>
      <c r="EG121" s="130">
        <v>0</v>
      </c>
      <c r="EH121" s="130"/>
      <c r="EI121" s="130">
        <v>0</v>
      </c>
      <c r="EJ121" s="130">
        <v>0</v>
      </c>
      <c r="EK121" s="130"/>
      <c r="EL121" s="130">
        <v>0</v>
      </c>
      <c r="EM121" s="130">
        <v>0</v>
      </c>
      <c r="EN121" s="130"/>
      <c r="EO121" s="130">
        <v>4902130</v>
      </c>
      <c r="EP121" s="130">
        <v>7298915</v>
      </c>
      <c r="EQ121" s="130"/>
      <c r="ER121" s="130">
        <v>0</v>
      </c>
      <c r="ES121" s="130">
        <v>0</v>
      </c>
      <c r="ET121" s="130"/>
      <c r="EU121" s="130">
        <v>0</v>
      </c>
      <c r="EV121" s="130">
        <v>0</v>
      </c>
      <c r="EW121" s="130"/>
      <c r="EX121" s="130">
        <v>0</v>
      </c>
      <c r="EY121" s="130">
        <v>4379349</v>
      </c>
      <c r="EZ121" s="130"/>
      <c r="FA121" s="130"/>
      <c r="FB121" s="130"/>
      <c r="FC121" s="130"/>
      <c r="FD121" s="130"/>
      <c r="FE121" s="130"/>
      <c r="FF121" s="130"/>
      <c r="FG121" s="130"/>
      <c r="FH121" s="130"/>
      <c r="FI121" s="130"/>
      <c r="FJ121" s="130"/>
      <c r="FK121" s="130">
        <v>12720</v>
      </c>
      <c r="FL121" s="130"/>
      <c r="FM121" s="130">
        <v>244050.72</v>
      </c>
      <c r="FN121" s="130">
        <v>717191</v>
      </c>
      <c r="FO121" s="130"/>
      <c r="FP121" s="130">
        <v>249337.5</v>
      </c>
      <c r="FQ121" s="130">
        <v>717191</v>
      </c>
      <c r="FR121" s="130"/>
      <c r="FS121" s="130">
        <v>141656.08000000002</v>
      </c>
      <c r="FT121" s="130">
        <v>717191</v>
      </c>
      <c r="FU121" s="130"/>
      <c r="FV121" s="130">
        <v>139742.57</v>
      </c>
      <c r="FW121" s="130">
        <v>845868</v>
      </c>
      <c r="FX121" s="130"/>
      <c r="FY121" s="130">
        <v>204837.04</v>
      </c>
      <c r="FZ121" s="130">
        <v>845868</v>
      </c>
      <c r="GA121" s="130"/>
      <c r="GB121" s="130">
        <v>136873.33000000002</v>
      </c>
      <c r="GC121" s="130">
        <v>845868</v>
      </c>
      <c r="GD121" s="130"/>
      <c r="GE121" s="130">
        <v>245837.09000000003</v>
      </c>
      <c r="GF121" s="130">
        <v>141398</v>
      </c>
      <c r="GG121" s="130"/>
      <c r="GH121" s="130">
        <v>281161.41000000003</v>
      </c>
      <c r="GI121" s="130">
        <v>141398</v>
      </c>
      <c r="GJ121" s="130"/>
      <c r="GK121" s="130"/>
      <c r="GL121" s="130">
        <v>141398</v>
      </c>
      <c r="GM121" s="130"/>
      <c r="GN121" s="130"/>
      <c r="GO121" s="130">
        <v>141398</v>
      </c>
      <c r="GP121" s="130"/>
      <c r="GQ121" s="130"/>
      <c r="GR121" s="130">
        <v>141398</v>
      </c>
      <c r="GS121" s="130"/>
      <c r="GT121" s="130"/>
      <c r="GU121" s="10">
        <f t="shared" si="26"/>
        <v>1706380.5222222237</v>
      </c>
      <c r="GV121" s="10">
        <f t="shared" si="27"/>
        <v>1000000</v>
      </c>
      <c r="GW121" s="10">
        <f t="shared" si="28"/>
        <v>0</v>
      </c>
      <c r="GX121" s="10">
        <f t="shared" si="29"/>
        <v>0</v>
      </c>
      <c r="GY121" s="10">
        <f t="shared" si="30"/>
        <v>1535742.47</v>
      </c>
      <c r="GZ121" s="10">
        <f t="shared" si="31"/>
        <v>899999.99999999988</v>
      </c>
      <c r="HA121" s="10">
        <f t="shared" si="32"/>
        <v>4902130</v>
      </c>
      <c r="HB121" s="10">
        <f t="shared" si="33"/>
        <v>4379349</v>
      </c>
      <c r="HC121" s="10">
        <f t="shared" si="34"/>
        <v>1643495.7400000002</v>
      </c>
      <c r="HD121" s="54">
        <f t="shared" si="35"/>
        <v>706990</v>
      </c>
      <c r="HE121" s="54">
        <v>0</v>
      </c>
      <c r="HF121" s="54">
        <v>27039.020000000004</v>
      </c>
      <c r="HG121" s="55"/>
      <c r="HH121" s="55"/>
      <c r="HI121" s="21"/>
    </row>
    <row r="122" spans="1:217" ht="15.75" hidden="1" customHeight="1">
      <c r="A122" s="15">
        <v>2</v>
      </c>
      <c r="B122" s="16">
        <v>120</v>
      </c>
      <c r="C122" s="11">
        <v>178</v>
      </c>
      <c r="D122" s="136" t="s">
        <v>2114</v>
      </c>
      <c r="E122" s="48">
        <v>5648468.5714285709</v>
      </c>
      <c r="F122" s="9">
        <f t="shared" si="36"/>
        <v>5648468.5714285709</v>
      </c>
      <c r="G122" s="95"/>
      <c r="H122" s="95"/>
      <c r="I122" s="95"/>
      <c r="J122" s="18"/>
      <c r="K122" s="18"/>
      <c r="L122" s="9">
        <f t="shared" si="20"/>
        <v>0</v>
      </c>
      <c r="M122" s="9">
        <f t="shared" si="21"/>
        <v>5648468.5714285709</v>
      </c>
      <c r="N122" s="18">
        <v>2926173.7888888889</v>
      </c>
      <c r="O122" s="18">
        <v>0</v>
      </c>
      <c r="P122" s="18">
        <f t="shared" si="23"/>
        <v>2722294.782539682</v>
      </c>
      <c r="Q122" s="18">
        <f t="shared" si="37"/>
        <v>0</v>
      </c>
      <c r="R122" s="18"/>
      <c r="S122" s="18">
        <v>2633556.4099999997</v>
      </c>
      <c r="T122" s="18"/>
      <c r="U122" s="18">
        <f t="shared" si="25"/>
        <v>2450065.3042857135</v>
      </c>
      <c r="V122" s="18">
        <f t="shared" si="22"/>
        <v>-5083621.7142857127</v>
      </c>
      <c r="W122" s="130"/>
      <c r="X122" s="130"/>
      <c r="Y122" s="130">
        <v>0</v>
      </c>
      <c r="Z122" s="130"/>
      <c r="AA122" s="130"/>
      <c r="AB122" s="130">
        <v>0</v>
      </c>
      <c r="AC122" s="130"/>
      <c r="AD122" s="130"/>
      <c r="AE122" s="130">
        <v>0</v>
      </c>
      <c r="AF122" s="131"/>
      <c r="AG122" s="131"/>
      <c r="AH122" s="130">
        <v>0</v>
      </c>
      <c r="AI122" s="131"/>
      <c r="AJ122" s="131"/>
      <c r="AK122" s="130">
        <v>0</v>
      </c>
      <c r="AL122" s="131"/>
      <c r="AM122" s="131"/>
      <c r="AN122" s="130">
        <v>0</v>
      </c>
      <c r="AO122" s="131"/>
      <c r="AP122" s="130"/>
      <c r="AQ122" s="130">
        <v>0</v>
      </c>
      <c r="AR122" s="130"/>
      <c r="AS122" s="130"/>
      <c r="AT122" s="130">
        <v>0</v>
      </c>
      <c r="AU122" s="17"/>
      <c r="AV122" s="17"/>
      <c r="AW122" s="130"/>
      <c r="AX122" s="17"/>
      <c r="AY122" s="17"/>
      <c r="AZ122" s="130"/>
      <c r="BA122" s="17"/>
      <c r="BB122" s="131"/>
      <c r="BC122" s="131"/>
      <c r="BD122" s="132"/>
      <c r="BE122" s="132"/>
      <c r="BF122" s="131"/>
      <c r="BG122" s="132">
        <v>711382.84936646384</v>
      </c>
      <c r="BH122" s="132"/>
      <c r="BI122" s="132">
        <v>16416.666666666511</v>
      </c>
      <c r="BJ122" s="132">
        <v>1016261.2133806627</v>
      </c>
      <c r="BK122" s="132"/>
      <c r="BL122" s="132">
        <v>1860.6888888888061</v>
      </c>
      <c r="BM122" s="131">
        <v>994650.71979255544</v>
      </c>
      <c r="BN122" s="131"/>
      <c r="BO122" s="131">
        <v>1010.6666666669771</v>
      </c>
      <c r="BP122" s="131"/>
      <c r="BQ122" s="131"/>
      <c r="BR122" s="131">
        <v>0</v>
      </c>
      <c r="BS122" s="131"/>
      <c r="BT122" s="131"/>
      <c r="BU122" s="131">
        <v>0</v>
      </c>
      <c r="BV122" s="131"/>
      <c r="BW122" s="131"/>
      <c r="BX122" s="131">
        <v>0</v>
      </c>
      <c r="BY122" s="131">
        <v>0</v>
      </c>
      <c r="BZ122" s="131"/>
      <c r="CA122" s="131">
        <v>0</v>
      </c>
      <c r="CB122" s="131">
        <v>0</v>
      </c>
      <c r="CC122" s="131"/>
      <c r="CD122" s="131">
        <v>0</v>
      </c>
      <c r="CE122" s="131">
        <v>0</v>
      </c>
      <c r="CF122" s="131"/>
      <c r="CG122" s="131"/>
      <c r="CH122" s="131">
        <v>0</v>
      </c>
      <c r="CI122" s="131"/>
      <c r="CJ122" s="131"/>
      <c r="CK122" s="131">
        <v>0</v>
      </c>
      <c r="CL122" s="131"/>
      <c r="CM122" s="131"/>
      <c r="CN122" s="131">
        <v>0</v>
      </c>
      <c r="CO122" s="132"/>
      <c r="CP122" s="132"/>
      <c r="CQ122" s="132">
        <v>640244.56442981737</v>
      </c>
      <c r="CR122" s="132"/>
      <c r="CS122" s="132">
        <v>14775</v>
      </c>
      <c r="CT122" s="132">
        <v>914635.09204259631</v>
      </c>
      <c r="CU122" s="131"/>
      <c r="CV122" s="127">
        <v>1674.619999999999</v>
      </c>
      <c r="CW122" s="131">
        <v>895185.64781329979</v>
      </c>
      <c r="CX122" s="131"/>
      <c r="CY122" s="131">
        <v>909.59999999999854</v>
      </c>
      <c r="CZ122" s="131">
        <v>0</v>
      </c>
      <c r="DA122" s="131"/>
      <c r="DB122" s="131">
        <v>0</v>
      </c>
      <c r="DC122" s="131">
        <v>0</v>
      </c>
      <c r="DD122" s="131"/>
      <c r="DE122" s="131">
        <v>0</v>
      </c>
      <c r="DF122" s="131">
        <v>0</v>
      </c>
      <c r="DG122" s="131"/>
      <c r="DH122" s="131">
        <v>0</v>
      </c>
      <c r="DI122" s="131">
        <v>0</v>
      </c>
      <c r="DJ122" s="131"/>
      <c r="DK122" s="131">
        <v>0</v>
      </c>
      <c r="DL122" s="131">
        <v>0</v>
      </c>
      <c r="DM122" s="131"/>
      <c r="DN122" s="131">
        <v>0</v>
      </c>
      <c r="DO122" s="131">
        <v>0</v>
      </c>
      <c r="DP122" s="131"/>
      <c r="DQ122" s="131"/>
      <c r="DR122" s="131">
        <v>0</v>
      </c>
      <c r="DS122" s="131"/>
      <c r="DT122" s="131"/>
      <c r="DU122" s="131">
        <v>0</v>
      </c>
      <c r="DV122" s="131"/>
      <c r="DW122" s="131"/>
      <c r="DX122" s="131">
        <v>0</v>
      </c>
      <c r="DY122" s="132"/>
      <c r="DZ122" s="132"/>
      <c r="EA122" s="131"/>
      <c r="EB122" s="131"/>
      <c r="EC122" s="130">
        <v>0</v>
      </c>
      <c r="ED122" s="130"/>
      <c r="EE122" s="130"/>
      <c r="EF122" s="130">
        <v>0</v>
      </c>
      <c r="EG122" s="130">
        <v>0</v>
      </c>
      <c r="EH122" s="130"/>
      <c r="EI122" s="130">
        <v>0</v>
      </c>
      <c r="EJ122" s="130">
        <v>0</v>
      </c>
      <c r="EK122" s="130"/>
      <c r="EL122" s="130">
        <v>0</v>
      </c>
      <c r="EM122" s="130">
        <v>0</v>
      </c>
      <c r="EN122" s="130"/>
      <c r="EO122" s="130">
        <v>0</v>
      </c>
      <c r="EP122" s="130">
        <v>0</v>
      </c>
      <c r="EQ122" s="130"/>
      <c r="ER122" s="130">
        <v>0</v>
      </c>
      <c r="ES122" s="130"/>
      <c r="ET122" s="130"/>
      <c r="EU122" s="130">
        <v>0</v>
      </c>
      <c r="EV122" s="130">
        <v>5687737</v>
      </c>
      <c r="EW122" s="130"/>
      <c r="EX122" s="130">
        <v>0</v>
      </c>
      <c r="EY122" s="130"/>
      <c r="EZ122" s="130"/>
      <c r="FA122" s="130"/>
      <c r="FB122" s="130"/>
      <c r="FC122" s="130"/>
      <c r="FD122" s="130"/>
      <c r="FE122" s="130"/>
      <c r="FF122" s="130"/>
      <c r="FG122" s="130"/>
      <c r="FH122" s="130"/>
      <c r="FI122" s="130"/>
      <c r="FJ122" s="130"/>
      <c r="FK122" s="130">
        <v>517790</v>
      </c>
      <c r="FL122" s="130"/>
      <c r="FM122" s="130">
        <v>26387.309999999998</v>
      </c>
      <c r="FN122" s="130">
        <v>517790</v>
      </c>
      <c r="FO122" s="130"/>
      <c r="FP122" s="130">
        <v>83727.179999999993</v>
      </c>
      <c r="FQ122" s="130">
        <v>517790</v>
      </c>
      <c r="FR122" s="130"/>
      <c r="FS122" s="130">
        <v>15666.779999999999</v>
      </c>
      <c r="FT122" s="130">
        <v>517790</v>
      </c>
      <c r="FU122" s="130"/>
      <c r="FV122" s="130">
        <v>3266.36</v>
      </c>
      <c r="FW122" s="130">
        <v>394808</v>
      </c>
      <c r="FX122" s="130"/>
      <c r="FY122" s="130">
        <v>18581.150000000001</v>
      </c>
      <c r="FZ122" s="130">
        <v>0</v>
      </c>
      <c r="GA122" s="130"/>
      <c r="GB122" s="130">
        <v>0</v>
      </c>
      <c r="GC122" s="130">
        <v>0</v>
      </c>
      <c r="GD122" s="130"/>
      <c r="GE122" s="130">
        <v>400000</v>
      </c>
      <c r="GF122" s="130">
        <v>0</v>
      </c>
      <c r="GG122" s="130"/>
      <c r="GH122" s="130">
        <v>298</v>
      </c>
      <c r="GI122" s="130">
        <v>0</v>
      </c>
      <c r="GJ122" s="130"/>
      <c r="GK122" s="130"/>
      <c r="GL122" s="130">
        <v>0</v>
      </c>
      <c r="GM122" s="130"/>
      <c r="GN122" s="130"/>
      <c r="GO122" s="130">
        <v>0</v>
      </c>
      <c r="GP122" s="130"/>
      <c r="GQ122" s="130"/>
      <c r="GR122" s="130">
        <v>0</v>
      </c>
      <c r="GS122" s="130"/>
      <c r="GT122" s="130"/>
      <c r="GU122" s="10">
        <f t="shared" si="26"/>
        <v>19288.022222222295</v>
      </c>
      <c r="GV122" s="10">
        <f t="shared" si="27"/>
        <v>0</v>
      </c>
      <c r="GW122" s="10">
        <f t="shared" si="28"/>
        <v>0</v>
      </c>
      <c r="GX122" s="10">
        <f t="shared" si="29"/>
        <v>0</v>
      </c>
      <c r="GY122" s="10">
        <f t="shared" si="30"/>
        <v>17359.219999999998</v>
      </c>
      <c r="GZ122" s="10">
        <f t="shared" si="31"/>
        <v>0</v>
      </c>
      <c r="HA122" s="10">
        <f t="shared" si="32"/>
        <v>0</v>
      </c>
      <c r="HB122" s="10">
        <f t="shared" si="33"/>
        <v>5687737</v>
      </c>
      <c r="HC122" s="10">
        <f t="shared" si="34"/>
        <v>547926.78</v>
      </c>
      <c r="HD122" s="54">
        <f t="shared" si="35"/>
        <v>0</v>
      </c>
      <c r="HE122" s="54">
        <v>0</v>
      </c>
      <c r="HF122" s="54">
        <v>407139</v>
      </c>
      <c r="HG122" s="55"/>
      <c r="HH122" s="55"/>
      <c r="HI122" s="21"/>
    </row>
    <row r="123" spans="1:217" ht="15.75" hidden="1" customHeight="1">
      <c r="A123" s="15">
        <v>2</v>
      </c>
      <c r="B123" s="16">
        <v>121</v>
      </c>
      <c r="C123" s="11">
        <v>68</v>
      </c>
      <c r="D123" s="12" t="s">
        <v>2157</v>
      </c>
      <c r="E123" s="48"/>
      <c r="F123" s="9">
        <f t="shared" si="36"/>
        <v>0</v>
      </c>
      <c r="G123" s="95"/>
      <c r="H123" s="95"/>
      <c r="I123" s="95"/>
      <c r="J123" s="18"/>
      <c r="K123" s="18"/>
      <c r="L123" s="9">
        <f t="shared" si="20"/>
        <v>0</v>
      </c>
      <c r="M123" s="9">
        <f t="shared" si="21"/>
        <v>0</v>
      </c>
      <c r="N123" s="18"/>
      <c r="O123" s="18"/>
      <c r="P123" s="18">
        <f t="shared" si="23"/>
        <v>0</v>
      </c>
      <c r="Q123" s="18">
        <f t="shared" si="37"/>
        <v>0</v>
      </c>
      <c r="R123" s="18"/>
      <c r="S123" s="18"/>
      <c r="T123" s="18"/>
      <c r="U123" s="18"/>
      <c r="V123" s="18"/>
      <c r="W123" s="130"/>
      <c r="X123" s="130"/>
      <c r="Y123" s="130">
        <v>0</v>
      </c>
      <c r="Z123" s="130"/>
      <c r="AA123" s="130"/>
      <c r="AB123" s="130">
        <v>0</v>
      </c>
      <c r="AC123" s="130"/>
      <c r="AD123" s="130"/>
      <c r="AE123" s="130">
        <v>0</v>
      </c>
      <c r="AF123" s="131"/>
      <c r="AG123" s="131"/>
      <c r="AH123" s="130">
        <v>0</v>
      </c>
      <c r="AI123" s="131"/>
      <c r="AJ123" s="131"/>
      <c r="AK123" s="130">
        <v>0</v>
      </c>
      <c r="AL123" s="131"/>
      <c r="AM123" s="131"/>
      <c r="AN123" s="130">
        <v>0</v>
      </c>
      <c r="AO123" s="131"/>
      <c r="AP123" s="130"/>
      <c r="AQ123" s="130">
        <v>0</v>
      </c>
      <c r="AR123" s="130"/>
      <c r="AS123" s="130"/>
      <c r="AT123" s="130">
        <v>0</v>
      </c>
      <c r="AU123" s="17"/>
      <c r="AV123" s="17"/>
      <c r="AW123" s="130"/>
      <c r="AX123" s="17"/>
      <c r="AY123" s="17"/>
      <c r="AZ123" s="130"/>
      <c r="BA123" s="17"/>
      <c r="BB123" s="131"/>
      <c r="BC123" s="131"/>
      <c r="BD123" s="132"/>
      <c r="BE123" s="132"/>
      <c r="BF123" s="131"/>
      <c r="BG123" s="132">
        <v>0</v>
      </c>
      <c r="BH123" s="132"/>
      <c r="BI123" s="132"/>
      <c r="BJ123" s="132">
        <v>0</v>
      </c>
      <c r="BK123" s="132"/>
      <c r="BL123" s="132"/>
      <c r="BM123" s="131">
        <v>0</v>
      </c>
      <c r="BN123" s="131"/>
      <c r="BO123" s="131"/>
      <c r="BP123" s="131">
        <v>0</v>
      </c>
      <c r="BQ123" s="131"/>
      <c r="BR123" s="131"/>
      <c r="BS123" s="131">
        <v>0</v>
      </c>
      <c r="BT123" s="131"/>
      <c r="BU123" s="131"/>
      <c r="BV123" s="131">
        <v>0</v>
      </c>
      <c r="BW123" s="131"/>
      <c r="BX123" s="131"/>
      <c r="BY123" s="131">
        <v>0</v>
      </c>
      <c r="BZ123" s="131"/>
      <c r="CA123" s="131"/>
      <c r="CB123" s="131">
        <v>0</v>
      </c>
      <c r="CC123" s="131"/>
      <c r="CD123" s="131"/>
      <c r="CE123" s="131">
        <v>0</v>
      </c>
      <c r="CF123" s="131"/>
      <c r="CG123" s="131"/>
      <c r="CH123" s="131">
        <v>0</v>
      </c>
      <c r="CI123" s="131"/>
      <c r="CJ123" s="131"/>
      <c r="CK123" s="131">
        <v>0</v>
      </c>
      <c r="CL123" s="131"/>
      <c r="CM123" s="131"/>
      <c r="CN123" s="131">
        <v>0</v>
      </c>
      <c r="CO123" s="132"/>
      <c r="CP123" s="132"/>
      <c r="CQ123" s="132">
        <v>0</v>
      </c>
      <c r="CR123" s="132"/>
      <c r="CS123" s="132"/>
      <c r="CT123" s="132">
        <v>0</v>
      </c>
      <c r="CU123" s="131"/>
      <c r="CV123" s="127"/>
      <c r="CW123" s="131">
        <v>0</v>
      </c>
      <c r="CX123" s="131"/>
      <c r="CY123" s="131"/>
      <c r="CZ123" s="131">
        <v>0</v>
      </c>
      <c r="DA123" s="131"/>
      <c r="DB123" s="131"/>
      <c r="DC123" s="131">
        <v>0</v>
      </c>
      <c r="DD123" s="131"/>
      <c r="DE123" s="131"/>
      <c r="DF123" s="131">
        <v>0</v>
      </c>
      <c r="DG123" s="131"/>
      <c r="DH123" s="131"/>
      <c r="DI123" s="131">
        <v>0</v>
      </c>
      <c r="DJ123" s="131"/>
      <c r="DK123" s="131"/>
      <c r="DL123" s="131">
        <v>0</v>
      </c>
      <c r="DM123" s="131"/>
      <c r="DN123" s="131"/>
      <c r="DO123" s="131">
        <v>0</v>
      </c>
      <c r="DP123" s="131"/>
      <c r="DQ123" s="131"/>
      <c r="DR123" s="131">
        <v>0</v>
      </c>
      <c r="DS123" s="131"/>
      <c r="DT123" s="131"/>
      <c r="DU123" s="131">
        <v>0</v>
      </c>
      <c r="DV123" s="131"/>
      <c r="DW123" s="131"/>
      <c r="DX123" s="131">
        <v>0</v>
      </c>
      <c r="DY123" s="132"/>
      <c r="DZ123" s="132"/>
      <c r="EA123" s="131"/>
      <c r="EB123" s="131"/>
      <c r="EC123" s="130">
        <v>0</v>
      </c>
      <c r="ED123" s="130"/>
      <c r="EE123" s="130"/>
      <c r="EF123" s="130">
        <v>0</v>
      </c>
      <c r="EG123" s="130"/>
      <c r="EH123" s="130"/>
      <c r="EI123" s="130">
        <v>0</v>
      </c>
      <c r="EJ123" s="130"/>
      <c r="EK123" s="130"/>
      <c r="EL123" s="130">
        <v>0</v>
      </c>
      <c r="EM123" s="130"/>
      <c r="EN123" s="130"/>
      <c r="EO123" s="130">
        <v>0</v>
      </c>
      <c r="EP123" s="130"/>
      <c r="EQ123" s="130"/>
      <c r="ER123" s="130">
        <v>0</v>
      </c>
      <c r="ES123" s="130"/>
      <c r="ET123" s="130"/>
      <c r="EU123" s="130">
        <v>0</v>
      </c>
      <c r="EV123" s="130"/>
      <c r="EW123" s="130"/>
      <c r="EX123" s="130">
        <v>0</v>
      </c>
      <c r="EY123" s="130"/>
      <c r="EZ123" s="130"/>
      <c r="FA123" s="130"/>
      <c r="FB123" s="130"/>
      <c r="FC123" s="130"/>
      <c r="FD123" s="130"/>
      <c r="FE123" s="130"/>
      <c r="FF123" s="130"/>
      <c r="FG123" s="130"/>
      <c r="FH123" s="130"/>
      <c r="FI123" s="130"/>
      <c r="FJ123" s="130"/>
      <c r="FK123" s="130"/>
      <c r="FL123" s="130"/>
      <c r="FM123" s="130">
        <v>0</v>
      </c>
      <c r="FN123" s="130"/>
      <c r="FO123" s="130"/>
      <c r="FP123" s="130">
        <v>0</v>
      </c>
      <c r="FQ123" s="130"/>
      <c r="FR123" s="130"/>
      <c r="FS123" s="130">
        <v>0</v>
      </c>
      <c r="FT123" s="130"/>
      <c r="FU123" s="130"/>
      <c r="FV123" s="130">
        <v>0</v>
      </c>
      <c r="FW123" s="130"/>
      <c r="FX123" s="130"/>
      <c r="FY123" s="125">
        <v>0</v>
      </c>
      <c r="FZ123" s="130"/>
      <c r="GA123" s="130"/>
      <c r="GB123" s="130">
        <v>0</v>
      </c>
      <c r="GC123" s="130"/>
      <c r="GD123" s="130"/>
      <c r="GE123" s="130">
        <v>0</v>
      </c>
      <c r="GF123" s="130"/>
      <c r="GG123" s="130"/>
      <c r="GH123" s="130">
        <v>0</v>
      </c>
      <c r="GI123" s="130"/>
      <c r="GJ123" s="130"/>
      <c r="GK123" s="130"/>
      <c r="GL123" s="130"/>
      <c r="GM123" s="130"/>
      <c r="GN123" s="130"/>
      <c r="GO123" s="130"/>
      <c r="GP123" s="130"/>
      <c r="GQ123" s="130"/>
      <c r="GR123" s="130"/>
      <c r="GS123" s="130"/>
      <c r="GT123" s="130"/>
      <c r="GU123" s="10">
        <f t="shared" si="26"/>
        <v>0</v>
      </c>
      <c r="GV123" s="10">
        <f t="shared" si="27"/>
        <v>0</v>
      </c>
      <c r="GW123" s="10">
        <f t="shared" si="28"/>
        <v>0</v>
      </c>
      <c r="GX123" s="10">
        <f t="shared" si="29"/>
        <v>0</v>
      </c>
      <c r="GY123" s="10">
        <f t="shared" si="30"/>
        <v>0</v>
      </c>
      <c r="GZ123" s="10">
        <f t="shared" si="31"/>
        <v>0</v>
      </c>
      <c r="HA123" s="10">
        <f t="shared" si="32"/>
        <v>0</v>
      </c>
      <c r="HB123" s="10">
        <f t="shared" si="33"/>
        <v>0</v>
      </c>
      <c r="HC123" s="10">
        <f t="shared" si="34"/>
        <v>0</v>
      </c>
      <c r="HD123" s="54">
        <f t="shared" si="35"/>
        <v>0</v>
      </c>
      <c r="HE123" s="54"/>
      <c r="HF123" s="54">
        <v>3109506.0799999991</v>
      </c>
      <c r="HG123" s="55"/>
      <c r="HH123" s="55"/>
    </row>
    <row r="124" spans="1:217" ht="15.75" hidden="1" customHeight="1">
      <c r="A124" s="15">
        <v>1</v>
      </c>
      <c r="B124" s="16">
        <v>122</v>
      </c>
      <c r="C124" s="11">
        <v>177</v>
      </c>
      <c r="D124" s="135" t="s">
        <v>2158</v>
      </c>
      <c r="E124" s="48">
        <v>7061113.0999999996</v>
      </c>
      <c r="F124" s="9">
        <f t="shared" si="36"/>
        <v>7061113.0999999996</v>
      </c>
      <c r="G124" s="95"/>
      <c r="H124" s="95"/>
      <c r="I124" s="95"/>
      <c r="J124" s="18"/>
      <c r="K124" s="18"/>
      <c r="L124" s="9">
        <f t="shared" si="20"/>
        <v>0</v>
      </c>
      <c r="M124" s="9">
        <f t="shared" si="21"/>
        <v>7061113.0999999996</v>
      </c>
      <c r="N124" s="18">
        <v>5125625.6349104727</v>
      </c>
      <c r="O124" s="18"/>
      <c r="P124" s="18">
        <f t="shared" si="23"/>
        <v>1561186.5100000002</v>
      </c>
      <c r="Q124" s="18">
        <f t="shared" si="37"/>
        <v>374300.95508952672</v>
      </c>
      <c r="R124" s="18"/>
      <c r="S124" s="18">
        <v>4356820.8899999997</v>
      </c>
      <c r="T124" s="18"/>
      <c r="U124" s="18"/>
      <c r="V124" s="18"/>
      <c r="W124" s="130"/>
      <c r="X124" s="130"/>
      <c r="Y124" s="130">
        <v>0</v>
      </c>
      <c r="Z124" s="130"/>
      <c r="AA124" s="130"/>
      <c r="AB124" s="130">
        <v>0</v>
      </c>
      <c r="AC124" s="130"/>
      <c r="AD124" s="130"/>
      <c r="AE124" s="130">
        <v>0</v>
      </c>
      <c r="AF124" s="131"/>
      <c r="AG124" s="131"/>
      <c r="AH124" s="130">
        <v>0</v>
      </c>
      <c r="AI124" s="131"/>
      <c r="AJ124" s="131"/>
      <c r="AK124" s="130">
        <v>0</v>
      </c>
      <c r="AL124" s="131"/>
      <c r="AM124" s="131"/>
      <c r="AN124" s="130">
        <v>0</v>
      </c>
      <c r="AO124" s="131"/>
      <c r="AP124" s="130"/>
      <c r="AQ124" s="130">
        <v>0</v>
      </c>
      <c r="AR124" s="130"/>
      <c r="AS124" s="130"/>
      <c r="AT124" s="130">
        <v>0</v>
      </c>
      <c r="AU124" s="17"/>
      <c r="AV124" s="17"/>
      <c r="AW124" s="130"/>
      <c r="AX124" s="17"/>
      <c r="AY124" s="17"/>
      <c r="AZ124" s="130"/>
      <c r="BA124" s="17"/>
      <c r="BB124" s="131"/>
      <c r="BC124" s="131"/>
      <c r="BD124" s="132"/>
      <c r="BE124" s="132"/>
      <c r="BF124" s="131"/>
      <c r="BG124" s="132">
        <v>0</v>
      </c>
      <c r="BH124" s="132"/>
      <c r="BI124" s="132">
        <v>52513.328714455478</v>
      </c>
      <c r="BJ124" s="132">
        <v>0</v>
      </c>
      <c r="BK124" s="132"/>
      <c r="BL124" s="132">
        <v>2548.2124249590561</v>
      </c>
      <c r="BM124" s="131">
        <v>0</v>
      </c>
      <c r="BN124" s="131"/>
      <c r="BO124" s="131">
        <v>1179.0717712556943</v>
      </c>
      <c r="BP124" s="131">
        <v>0</v>
      </c>
      <c r="BQ124" s="131"/>
      <c r="BR124" s="131">
        <v>295938.76760059223</v>
      </c>
      <c r="BS124" s="131">
        <v>0</v>
      </c>
      <c r="BT124" s="131"/>
      <c r="BU124" s="131">
        <v>25307.772873139009</v>
      </c>
      <c r="BV124" s="131">
        <v>0</v>
      </c>
      <c r="BW124" s="131"/>
      <c r="BX124" s="131">
        <v>-3186.2000595806167</v>
      </c>
      <c r="BY124" s="131">
        <v>280000</v>
      </c>
      <c r="BZ124" s="131"/>
      <c r="CA124" s="131">
        <v>0</v>
      </c>
      <c r="CB124" s="131">
        <v>453119.37</v>
      </c>
      <c r="CC124" s="131"/>
      <c r="CD124" s="131">
        <v>0</v>
      </c>
      <c r="CE124" s="131">
        <v>350000</v>
      </c>
      <c r="CF124" s="131"/>
      <c r="CG124" s="131"/>
      <c r="CH124" s="131">
        <v>468000</v>
      </c>
      <c r="CI124" s="131"/>
      <c r="CJ124" s="131"/>
      <c r="CK124" s="131">
        <v>10067.140000000014</v>
      </c>
      <c r="CL124" s="131"/>
      <c r="CM124" s="131"/>
      <c r="CN124" s="131">
        <v>0</v>
      </c>
      <c r="CO124" s="132"/>
      <c r="CP124" s="132"/>
      <c r="CQ124" s="132">
        <v>0</v>
      </c>
      <c r="CR124" s="132"/>
      <c r="CS124" s="132">
        <v>44636.730000000447</v>
      </c>
      <c r="CT124" s="132">
        <v>0</v>
      </c>
      <c r="CU124" s="131"/>
      <c r="CV124" s="127">
        <v>2165.9999999995562</v>
      </c>
      <c r="CW124" s="131">
        <v>0</v>
      </c>
      <c r="CX124" s="131"/>
      <c r="CY124" s="131">
        <v>1002.2200000000012</v>
      </c>
      <c r="CZ124" s="131">
        <v>0</v>
      </c>
      <c r="DA124" s="131"/>
      <c r="DB124" s="131">
        <v>251550.20999999996</v>
      </c>
      <c r="DC124" s="131">
        <v>0</v>
      </c>
      <c r="DD124" s="131"/>
      <c r="DE124" s="131">
        <v>21511.799999999988</v>
      </c>
      <c r="DF124" s="131">
        <v>0</v>
      </c>
      <c r="DG124" s="131"/>
      <c r="DH124" s="131">
        <v>-2750.25</v>
      </c>
      <c r="DI124" s="131">
        <v>238000</v>
      </c>
      <c r="DJ124" s="131"/>
      <c r="DK124" s="131">
        <v>0</v>
      </c>
      <c r="DL124" s="131">
        <v>385151.4645</v>
      </c>
      <c r="DM124" s="131"/>
      <c r="DN124" s="131">
        <v>0</v>
      </c>
      <c r="DO124" s="131">
        <v>297500</v>
      </c>
      <c r="DP124" s="131"/>
      <c r="DQ124" s="131"/>
      <c r="DR124" s="131">
        <v>397800</v>
      </c>
      <c r="DS124" s="131"/>
      <c r="DT124" s="131"/>
      <c r="DU124" s="131">
        <v>8557.0690000000122</v>
      </c>
      <c r="DV124" s="131"/>
      <c r="DW124" s="131"/>
      <c r="DX124" s="131">
        <v>0</v>
      </c>
      <c r="DY124" s="132"/>
      <c r="DZ124" s="132"/>
      <c r="EA124" s="131"/>
      <c r="EB124" s="131"/>
      <c r="EC124" s="130">
        <v>0</v>
      </c>
      <c r="ED124" s="130"/>
      <c r="EE124" s="130"/>
      <c r="EF124" s="130">
        <v>0</v>
      </c>
      <c r="EG124" s="130"/>
      <c r="EH124" s="130"/>
      <c r="EI124" s="130">
        <v>0</v>
      </c>
      <c r="EJ124" s="130"/>
      <c r="EK124" s="130"/>
      <c r="EL124" s="130">
        <v>0</v>
      </c>
      <c r="EM124" s="130"/>
      <c r="EN124" s="130"/>
      <c r="EO124" s="130">
        <v>0</v>
      </c>
      <c r="EP124" s="130"/>
      <c r="EQ124" s="130"/>
      <c r="ER124" s="130">
        <v>0</v>
      </c>
      <c r="ES124" s="130"/>
      <c r="ET124" s="130"/>
      <c r="EU124" s="130">
        <v>0</v>
      </c>
      <c r="EV124" s="130"/>
      <c r="EW124" s="130"/>
      <c r="EX124" s="130">
        <v>0</v>
      </c>
      <c r="EY124" s="130"/>
      <c r="EZ124" s="130"/>
      <c r="FA124" s="130"/>
      <c r="FB124" s="130"/>
      <c r="FC124" s="130"/>
      <c r="FD124" s="130"/>
      <c r="FE124" s="130"/>
      <c r="FF124" s="130"/>
      <c r="FG124" s="130"/>
      <c r="FH124" s="130"/>
      <c r="FI124" s="130"/>
      <c r="FJ124" s="130"/>
      <c r="FK124" s="130"/>
      <c r="FL124" s="130"/>
      <c r="FM124" s="130">
        <v>63347.5</v>
      </c>
      <c r="FN124" s="130"/>
      <c r="FO124" s="130"/>
      <c r="FP124" s="130">
        <v>17419.71</v>
      </c>
      <c r="FQ124" s="130"/>
      <c r="FR124" s="130"/>
      <c r="FS124" s="130">
        <v>71317.399999999994</v>
      </c>
      <c r="FT124" s="130"/>
      <c r="FU124" s="130"/>
      <c r="FV124" s="130">
        <v>0</v>
      </c>
      <c r="FW124" s="130"/>
      <c r="FX124" s="130"/>
      <c r="FY124" s="125">
        <v>0</v>
      </c>
      <c r="FZ124" s="130"/>
      <c r="GA124" s="130"/>
      <c r="GB124" s="130">
        <v>0</v>
      </c>
      <c r="GC124" s="130"/>
      <c r="GD124" s="130"/>
      <c r="GE124" s="130">
        <v>0</v>
      </c>
      <c r="GF124" s="130"/>
      <c r="GG124" s="130"/>
      <c r="GH124" s="130">
        <v>1372.4</v>
      </c>
      <c r="GI124" s="130"/>
      <c r="GJ124" s="130"/>
      <c r="GK124" s="130"/>
      <c r="GL124" s="130"/>
      <c r="GM124" s="130"/>
      <c r="GN124" s="130"/>
      <c r="GO124" s="130"/>
      <c r="GP124" s="130"/>
      <c r="GQ124" s="130"/>
      <c r="GR124" s="130"/>
      <c r="GS124" s="130"/>
      <c r="GT124" s="130"/>
      <c r="GU124" s="10">
        <f t="shared" si="26"/>
        <v>374300.95332482085</v>
      </c>
      <c r="GV124" s="10">
        <f t="shared" si="27"/>
        <v>828067.14</v>
      </c>
      <c r="GW124" s="10">
        <f t="shared" si="28"/>
        <v>0</v>
      </c>
      <c r="GX124" s="10">
        <f t="shared" si="29"/>
        <v>0</v>
      </c>
      <c r="GY124" s="10">
        <f t="shared" si="30"/>
        <v>318116.70999999996</v>
      </c>
      <c r="GZ124" s="10">
        <f t="shared" si="31"/>
        <v>703857.06900000002</v>
      </c>
      <c r="HA124" s="10">
        <f t="shared" si="32"/>
        <v>0</v>
      </c>
      <c r="HB124" s="10">
        <f t="shared" si="33"/>
        <v>0</v>
      </c>
      <c r="HC124" s="10">
        <f t="shared" si="34"/>
        <v>153457.00999999998</v>
      </c>
      <c r="HD124" s="54">
        <f t="shared" si="35"/>
        <v>0</v>
      </c>
      <c r="HE124" s="54"/>
      <c r="HF124" s="54">
        <v>257475.91</v>
      </c>
      <c r="HG124" s="55"/>
      <c r="HH124" s="55"/>
      <c r="HI124" s="21"/>
    </row>
    <row r="125" spans="1:217" ht="15.75" hidden="1" customHeight="1">
      <c r="A125" s="15">
        <v>2</v>
      </c>
      <c r="B125" s="16">
        <v>123</v>
      </c>
      <c r="C125" s="11">
        <v>180</v>
      </c>
      <c r="D125" t="s">
        <v>2159</v>
      </c>
      <c r="E125" s="48"/>
      <c r="F125" s="9">
        <f t="shared" si="36"/>
        <v>0</v>
      </c>
      <c r="G125" s="95"/>
      <c r="H125" s="95"/>
      <c r="I125" s="95"/>
      <c r="J125" s="18"/>
      <c r="K125" s="18"/>
      <c r="L125" s="9">
        <f t="shared" si="20"/>
        <v>0</v>
      </c>
      <c r="M125" s="9">
        <f t="shared" si="21"/>
        <v>0</v>
      </c>
      <c r="N125" s="18">
        <v>0</v>
      </c>
      <c r="O125" s="18"/>
      <c r="P125" s="18">
        <f t="shared" si="23"/>
        <v>0</v>
      </c>
      <c r="Q125" s="18">
        <f t="shared" si="37"/>
        <v>0</v>
      </c>
      <c r="R125" s="18"/>
      <c r="S125" s="18">
        <v>0</v>
      </c>
      <c r="T125" s="18"/>
      <c r="U125" s="18"/>
      <c r="V125" s="18"/>
      <c r="W125" s="130"/>
      <c r="X125" s="130"/>
      <c r="Y125" s="130">
        <v>0</v>
      </c>
      <c r="Z125" s="130"/>
      <c r="AA125" s="130"/>
      <c r="AB125" s="130">
        <v>0</v>
      </c>
      <c r="AC125" s="130"/>
      <c r="AD125" s="130"/>
      <c r="AE125" s="130">
        <v>0</v>
      </c>
      <c r="AF125" s="131"/>
      <c r="AG125" s="131"/>
      <c r="AH125" s="130">
        <v>0</v>
      </c>
      <c r="AI125" s="131"/>
      <c r="AJ125" s="131"/>
      <c r="AK125" s="130">
        <v>0</v>
      </c>
      <c r="AL125" s="131"/>
      <c r="AM125" s="131"/>
      <c r="AN125" s="130">
        <v>0</v>
      </c>
      <c r="AO125" s="131"/>
      <c r="AP125" s="130"/>
      <c r="AQ125" s="130">
        <v>0</v>
      </c>
      <c r="AR125" s="130"/>
      <c r="AS125" s="130"/>
      <c r="AT125" s="130">
        <v>0</v>
      </c>
      <c r="AU125" s="17"/>
      <c r="AV125" s="17"/>
      <c r="AW125" s="130"/>
      <c r="AX125" s="17"/>
      <c r="AY125" s="17"/>
      <c r="AZ125" s="130"/>
      <c r="BA125" s="17"/>
      <c r="BB125" s="131"/>
      <c r="BC125" s="131"/>
      <c r="BD125" s="132"/>
      <c r="BE125" s="132"/>
      <c r="BF125" s="131"/>
      <c r="BG125" s="132">
        <v>0</v>
      </c>
      <c r="BH125" s="132"/>
      <c r="BI125" s="132">
        <v>0</v>
      </c>
      <c r="BJ125" s="132">
        <v>0</v>
      </c>
      <c r="BK125" s="132"/>
      <c r="BL125" s="132">
        <v>0</v>
      </c>
      <c r="BM125" s="131">
        <v>0</v>
      </c>
      <c r="BN125" s="131"/>
      <c r="BO125" s="131">
        <v>0</v>
      </c>
      <c r="BP125" s="131">
        <v>0</v>
      </c>
      <c r="BQ125" s="131"/>
      <c r="BR125" s="131">
        <v>0</v>
      </c>
      <c r="BS125" s="131">
        <v>0</v>
      </c>
      <c r="BT125" s="131"/>
      <c r="BU125" s="131">
        <v>0</v>
      </c>
      <c r="BV125" s="131">
        <v>0</v>
      </c>
      <c r="BW125" s="131"/>
      <c r="BX125" s="131">
        <v>0</v>
      </c>
      <c r="BY125" s="131">
        <v>0</v>
      </c>
      <c r="BZ125" s="131"/>
      <c r="CA125" s="131">
        <v>0</v>
      </c>
      <c r="CB125" s="131">
        <v>0</v>
      </c>
      <c r="CC125" s="131"/>
      <c r="CD125" s="131">
        <v>0</v>
      </c>
      <c r="CE125" s="131">
        <v>0</v>
      </c>
      <c r="CF125" s="131"/>
      <c r="CG125" s="131"/>
      <c r="CH125" s="131">
        <v>0</v>
      </c>
      <c r="CI125" s="131"/>
      <c r="CJ125" s="131"/>
      <c r="CK125" s="131">
        <v>0</v>
      </c>
      <c r="CL125" s="131"/>
      <c r="CM125" s="131"/>
      <c r="CN125" s="131">
        <v>0</v>
      </c>
      <c r="CO125" s="132"/>
      <c r="CP125" s="132"/>
      <c r="CQ125" s="132">
        <v>0</v>
      </c>
      <c r="CR125" s="132"/>
      <c r="CS125" s="132">
        <v>0</v>
      </c>
      <c r="CT125" s="132">
        <v>0</v>
      </c>
      <c r="CU125" s="131"/>
      <c r="CV125" s="127">
        <v>0</v>
      </c>
      <c r="CW125" s="131">
        <v>0</v>
      </c>
      <c r="CX125" s="131"/>
      <c r="CY125" s="131">
        <v>0</v>
      </c>
      <c r="CZ125" s="131">
        <v>0</v>
      </c>
      <c r="DA125" s="131"/>
      <c r="DB125" s="131">
        <v>0</v>
      </c>
      <c r="DC125" s="131">
        <v>0</v>
      </c>
      <c r="DD125" s="131"/>
      <c r="DE125" s="131">
        <v>0</v>
      </c>
      <c r="DF125" s="131">
        <v>0</v>
      </c>
      <c r="DG125" s="131"/>
      <c r="DH125" s="131">
        <v>0</v>
      </c>
      <c r="DI125" s="131">
        <v>0</v>
      </c>
      <c r="DJ125" s="131"/>
      <c r="DK125" s="131">
        <v>0</v>
      </c>
      <c r="DL125" s="131">
        <v>0</v>
      </c>
      <c r="DM125" s="131"/>
      <c r="DN125" s="131">
        <v>0</v>
      </c>
      <c r="DO125" s="131">
        <v>0</v>
      </c>
      <c r="DP125" s="131"/>
      <c r="DQ125" s="131"/>
      <c r="DR125" s="131">
        <v>0</v>
      </c>
      <c r="DS125" s="131"/>
      <c r="DT125" s="131"/>
      <c r="DU125" s="131">
        <v>0</v>
      </c>
      <c r="DV125" s="131"/>
      <c r="DW125" s="131"/>
      <c r="DX125" s="131">
        <v>0</v>
      </c>
      <c r="DY125" s="132"/>
      <c r="DZ125" s="132"/>
      <c r="EA125" s="131"/>
      <c r="EB125" s="131"/>
      <c r="EC125" s="130">
        <v>0</v>
      </c>
      <c r="ED125" s="130"/>
      <c r="EE125" s="130"/>
      <c r="EF125" s="130">
        <v>0</v>
      </c>
      <c r="EG125" s="130"/>
      <c r="EH125" s="130"/>
      <c r="EI125" s="130">
        <v>0</v>
      </c>
      <c r="EJ125" s="130"/>
      <c r="EK125" s="130"/>
      <c r="EL125" s="130">
        <v>0</v>
      </c>
      <c r="EM125" s="130"/>
      <c r="EN125" s="130"/>
      <c r="EO125" s="130">
        <v>0</v>
      </c>
      <c r="EP125" s="130"/>
      <c r="EQ125" s="130"/>
      <c r="ER125" s="130">
        <v>0</v>
      </c>
      <c r="ES125" s="130"/>
      <c r="ET125" s="130"/>
      <c r="EU125" s="130">
        <v>0</v>
      </c>
      <c r="EV125" s="130"/>
      <c r="EW125" s="130"/>
      <c r="EX125" s="130">
        <v>0</v>
      </c>
      <c r="EY125" s="130"/>
      <c r="EZ125" s="130"/>
      <c r="FA125" s="130"/>
      <c r="FB125" s="130"/>
      <c r="FC125" s="130"/>
      <c r="FD125" s="130"/>
      <c r="FE125" s="130"/>
      <c r="FF125" s="130"/>
      <c r="FG125" s="130"/>
      <c r="FH125" s="130"/>
      <c r="FI125" s="130"/>
      <c r="FJ125" s="130"/>
      <c r="FK125" s="130"/>
      <c r="FL125" s="130"/>
      <c r="FM125" s="130">
        <v>0</v>
      </c>
      <c r="FN125" s="130"/>
      <c r="FO125" s="130"/>
      <c r="FP125" s="130">
        <v>0</v>
      </c>
      <c r="FQ125" s="130"/>
      <c r="FR125" s="130"/>
      <c r="FS125" s="130">
        <v>0</v>
      </c>
      <c r="FT125" s="130"/>
      <c r="FU125" s="130"/>
      <c r="FV125" s="130">
        <v>0</v>
      </c>
      <c r="FW125" s="130"/>
      <c r="FX125" s="130"/>
      <c r="FY125" s="125">
        <v>0</v>
      </c>
      <c r="FZ125" s="130"/>
      <c r="GA125" s="130"/>
      <c r="GB125" s="130">
        <v>0</v>
      </c>
      <c r="GC125" s="130"/>
      <c r="GD125" s="130"/>
      <c r="GE125" s="130">
        <v>0</v>
      </c>
      <c r="GF125" s="130"/>
      <c r="GG125" s="130"/>
      <c r="GH125" s="130">
        <v>0</v>
      </c>
      <c r="GI125" s="130"/>
      <c r="GJ125" s="130"/>
      <c r="GK125" s="130"/>
      <c r="GL125" s="130"/>
      <c r="GM125" s="130"/>
      <c r="GN125" s="130"/>
      <c r="GO125" s="130"/>
      <c r="GP125" s="130"/>
      <c r="GQ125" s="130"/>
      <c r="GR125" s="130"/>
      <c r="GS125" s="130"/>
      <c r="GT125" s="130"/>
      <c r="GU125" s="10">
        <f t="shared" si="26"/>
        <v>0</v>
      </c>
      <c r="GV125" s="10">
        <f t="shared" si="27"/>
        <v>0</v>
      </c>
      <c r="GW125" s="10">
        <f t="shared" si="28"/>
        <v>0</v>
      </c>
      <c r="GX125" s="10">
        <f t="shared" si="29"/>
        <v>0</v>
      </c>
      <c r="GY125" s="10">
        <f t="shared" si="30"/>
        <v>0</v>
      </c>
      <c r="GZ125" s="10">
        <f t="shared" si="31"/>
        <v>0</v>
      </c>
      <c r="HA125" s="10">
        <f t="shared" si="32"/>
        <v>0</v>
      </c>
      <c r="HB125" s="10">
        <f t="shared" si="33"/>
        <v>0</v>
      </c>
      <c r="HC125" s="10">
        <f t="shared" si="34"/>
        <v>0</v>
      </c>
      <c r="HD125" s="54">
        <f t="shared" si="35"/>
        <v>0</v>
      </c>
      <c r="HE125" s="54"/>
      <c r="HF125" s="54">
        <v>0</v>
      </c>
      <c r="HG125" s="55"/>
      <c r="HH125" s="55"/>
      <c r="HI125" s="21"/>
    </row>
    <row r="126" spans="1:217" ht="15.75" hidden="1" customHeight="1">
      <c r="A126" s="15">
        <v>2</v>
      </c>
      <c r="B126" s="16">
        <v>124</v>
      </c>
      <c r="C126" s="11">
        <v>181</v>
      </c>
      <c r="D126" s="12" t="s">
        <v>2160</v>
      </c>
      <c r="E126" s="48">
        <v>4000000</v>
      </c>
      <c r="F126" s="9">
        <f t="shared" si="36"/>
        <v>4000000</v>
      </c>
      <c r="G126" s="95"/>
      <c r="H126" s="95"/>
      <c r="I126" s="95"/>
      <c r="J126" s="18"/>
      <c r="K126" s="18"/>
      <c r="L126" s="9">
        <f t="shared" si="20"/>
        <v>0</v>
      </c>
      <c r="M126" s="9">
        <f t="shared" si="21"/>
        <v>4000000</v>
      </c>
      <c r="N126" s="18">
        <v>3733508.4777777777</v>
      </c>
      <c r="O126" s="18"/>
      <c r="P126" s="18">
        <f t="shared" si="23"/>
        <v>0</v>
      </c>
      <c r="Q126" s="18">
        <f t="shared" si="37"/>
        <v>266491.52222222229</v>
      </c>
      <c r="R126" s="18"/>
      <c r="S126" s="18">
        <v>3360157.63</v>
      </c>
      <c r="T126" s="18"/>
      <c r="U126" s="18"/>
      <c r="V126" s="18"/>
      <c r="W126" s="130"/>
      <c r="X126" s="130"/>
      <c r="Y126" s="130">
        <v>0</v>
      </c>
      <c r="Z126" s="130"/>
      <c r="AA126" s="130"/>
      <c r="AB126" s="130">
        <v>0</v>
      </c>
      <c r="AC126" s="130"/>
      <c r="AD126" s="130"/>
      <c r="AE126" s="130">
        <v>0</v>
      </c>
      <c r="AF126" s="131"/>
      <c r="AG126" s="131"/>
      <c r="AH126" s="130">
        <v>0</v>
      </c>
      <c r="AI126" s="131"/>
      <c r="AJ126" s="131"/>
      <c r="AK126" s="130">
        <v>0</v>
      </c>
      <c r="AL126" s="131"/>
      <c r="AM126" s="131"/>
      <c r="AN126" s="130">
        <v>0</v>
      </c>
      <c r="AO126" s="131"/>
      <c r="AP126" s="130"/>
      <c r="AQ126" s="130">
        <v>0</v>
      </c>
      <c r="AR126" s="130"/>
      <c r="AS126" s="130"/>
      <c r="AT126" s="130">
        <v>0</v>
      </c>
      <c r="AU126" s="17"/>
      <c r="AV126" s="17"/>
      <c r="AW126" s="130"/>
      <c r="AX126" s="17"/>
      <c r="AY126" s="17"/>
      <c r="AZ126" s="130"/>
      <c r="BA126" s="17"/>
      <c r="BB126" s="131"/>
      <c r="BC126" s="131"/>
      <c r="BD126" s="132"/>
      <c r="BE126" s="132"/>
      <c r="BF126" s="131"/>
      <c r="BG126" s="132">
        <v>0</v>
      </c>
      <c r="BH126" s="132"/>
      <c r="BI126" s="132">
        <v>38633.333333333489</v>
      </c>
      <c r="BJ126" s="132">
        <v>0</v>
      </c>
      <c r="BK126" s="132"/>
      <c r="BL126" s="132">
        <v>0</v>
      </c>
      <c r="BM126" s="131">
        <v>0</v>
      </c>
      <c r="BN126" s="131"/>
      <c r="BO126" s="131">
        <v>7711.1111111110076</v>
      </c>
      <c r="BP126" s="131">
        <v>0</v>
      </c>
      <c r="BQ126" s="131"/>
      <c r="BR126" s="131">
        <v>112252.89999999944</v>
      </c>
      <c r="BS126" s="131">
        <v>0</v>
      </c>
      <c r="BT126" s="131"/>
      <c r="BU126" s="131">
        <v>2852435.4777777782</v>
      </c>
      <c r="BV126" s="131">
        <v>0</v>
      </c>
      <c r="BW126" s="131"/>
      <c r="BX126" s="131">
        <v>6112440.4000000004</v>
      </c>
      <c r="BY126" s="131">
        <v>0</v>
      </c>
      <c r="BZ126" s="131"/>
      <c r="CA126" s="131">
        <v>1207477.222222222</v>
      </c>
      <c r="CB126" s="131">
        <v>0</v>
      </c>
      <c r="CC126" s="131"/>
      <c r="CD126" s="131">
        <v>302833.94444444589</v>
      </c>
      <c r="CE126" s="131">
        <v>0</v>
      </c>
      <c r="CF126" s="131"/>
      <c r="CG126" s="131"/>
      <c r="CH126" s="131">
        <v>0</v>
      </c>
      <c r="CI126" s="131"/>
      <c r="CJ126" s="131"/>
      <c r="CK126" s="131">
        <v>0</v>
      </c>
      <c r="CL126" s="131"/>
      <c r="CM126" s="131"/>
      <c r="CN126" s="131">
        <v>0</v>
      </c>
      <c r="CO126" s="132"/>
      <c r="CP126" s="132"/>
      <c r="CQ126" s="132">
        <v>0</v>
      </c>
      <c r="CR126" s="132"/>
      <c r="CS126" s="132">
        <v>34770</v>
      </c>
      <c r="CT126" s="132">
        <v>0</v>
      </c>
      <c r="CU126" s="131"/>
      <c r="CV126" s="127">
        <v>0</v>
      </c>
      <c r="CW126" s="131">
        <v>0</v>
      </c>
      <c r="CX126" s="131"/>
      <c r="CY126" s="131">
        <v>6940</v>
      </c>
      <c r="CZ126" s="131">
        <v>0</v>
      </c>
      <c r="DA126" s="131"/>
      <c r="DB126" s="131">
        <v>101027.60999999999</v>
      </c>
      <c r="DC126" s="131">
        <v>0</v>
      </c>
      <c r="DD126" s="131"/>
      <c r="DE126" s="131">
        <v>2567191.9300000002</v>
      </c>
      <c r="DF126" s="131">
        <v>0</v>
      </c>
      <c r="DG126" s="131"/>
      <c r="DH126" s="131">
        <v>5501196.3600000003</v>
      </c>
      <c r="DI126" s="131">
        <v>0</v>
      </c>
      <c r="DJ126" s="131"/>
      <c r="DK126" s="131">
        <v>1086729.5</v>
      </c>
      <c r="DL126" s="131">
        <v>0</v>
      </c>
      <c r="DM126" s="131"/>
      <c r="DN126" s="131">
        <v>272550.55000000075</v>
      </c>
      <c r="DO126" s="131">
        <v>0</v>
      </c>
      <c r="DP126" s="131"/>
      <c r="DQ126" s="131"/>
      <c r="DR126" s="131">
        <v>0</v>
      </c>
      <c r="DS126" s="131"/>
      <c r="DT126" s="131"/>
      <c r="DU126" s="131">
        <v>0</v>
      </c>
      <c r="DV126" s="131"/>
      <c r="DW126" s="131"/>
      <c r="DX126" s="131">
        <v>0</v>
      </c>
      <c r="DY126" s="132"/>
      <c r="DZ126" s="132"/>
      <c r="EA126" s="131"/>
      <c r="EB126" s="131"/>
      <c r="EC126" s="130">
        <v>0</v>
      </c>
      <c r="ED126" s="130"/>
      <c r="EE126" s="130"/>
      <c r="EF126" s="130">
        <v>0</v>
      </c>
      <c r="EG126" s="130"/>
      <c r="EH126" s="130"/>
      <c r="EI126" s="130">
        <v>0</v>
      </c>
      <c r="EJ126" s="130"/>
      <c r="EK126" s="130"/>
      <c r="EL126" s="130">
        <v>0</v>
      </c>
      <c r="EM126" s="130"/>
      <c r="EN126" s="130"/>
      <c r="EO126" s="130">
        <v>0</v>
      </c>
      <c r="EP126" s="130"/>
      <c r="EQ126" s="130"/>
      <c r="ER126" s="130">
        <v>0</v>
      </c>
      <c r="ES126" s="130"/>
      <c r="ET126" s="130"/>
      <c r="EU126" s="130">
        <v>0</v>
      </c>
      <c r="EV126" s="130"/>
      <c r="EW126" s="130"/>
      <c r="EX126" s="130">
        <v>0</v>
      </c>
      <c r="EY126" s="130"/>
      <c r="EZ126" s="130"/>
      <c r="FA126" s="130"/>
      <c r="FB126" s="130"/>
      <c r="FC126" s="130"/>
      <c r="FD126" s="130"/>
      <c r="FE126" s="130"/>
      <c r="FF126" s="130"/>
      <c r="FG126" s="130"/>
      <c r="FH126" s="130"/>
      <c r="FI126" s="130"/>
      <c r="FJ126" s="130"/>
      <c r="FK126" s="130"/>
      <c r="FL126" s="130"/>
      <c r="FM126" s="130">
        <v>16973.27</v>
      </c>
      <c r="FN126" s="130"/>
      <c r="FO126" s="130"/>
      <c r="FP126" s="130">
        <v>304109.83</v>
      </c>
      <c r="FQ126" s="130"/>
      <c r="FR126" s="130"/>
      <c r="FS126" s="130">
        <v>80909.739999999991</v>
      </c>
      <c r="FT126" s="130"/>
      <c r="FU126" s="130"/>
      <c r="FV126" s="130">
        <v>209188.55</v>
      </c>
      <c r="FW126" s="130"/>
      <c r="FX126" s="130"/>
      <c r="FY126" s="130">
        <v>5221596.76</v>
      </c>
      <c r="FZ126" s="130"/>
      <c r="GA126" s="130"/>
      <c r="GB126" s="130">
        <v>2950712.0599999996</v>
      </c>
      <c r="GC126" s="130"/>
      <c r="GD126" s="130"/>
      <c r="GE126" s="130">
        <v>1016893.41</v>
      </c>
      <c r="GF126" s="130"/>
      <c r="GG126" s="130"/>
      <c r="GH126" s="130">
        <v>770609.84</v>
      </c>
      <c r="GI126" s="130"/>
      <c r="GJ126" s="130"/>
      <c r="GK126" s="130"/>
      <c r="GL126" s="130"/>
      <c r="GM126" s="130"/>
      <c r="GN126" s="130"/>
      <c r="GO126" s="130"/>
      <c r="GP126" s="130"/>
      <c r="GQ126" s="130"/>
      <c r="GR126" s="130"/>
      <c r="GS126" s="130"/>
      <c r="GT126" s="130"/>
      <c r="GU126" s="10">
        <f t="shared" si="26"/>
        <v>10633784.38888889</v>
      </c>
      <c r="GV126" s="10">
        <f t="shared" si="27"/>
        <v>0</v>
      </c>
      <c r="GW126" s="10">
        <f t="shared" si="28"/>
        <v>0</v>
      </c>
      <c r="GX126" s="10">
        <f t="shared" si="29"/>
        <v>0</v>
      </c>
      <c r="GY126" s="10">
        <f t="shared" si="30"/>
        <v>9570405.9500000011</v>
      </c>
      <c r="GZ126" s="10">
        <f t="shared" si="31"/>
        <v>0</v>
      </c>
      <c r="HA126" s="10">
        <f t="shared" si="32"/>
        <v>0</v>
      </c>
      <c r="HB126" s="10">
        <f t="shared" si="33"/>
        <v>0</v>
      </c>
      <c r="HC126" s="10">
        <f t="shared" si="34"/>
        <v>10570993.459999999</v>
      </c>
      <c r="HD126" s="54">
        <f t="shared" si="35"/>
        <v>0</v>
      </c>
      <c r="HE126" s="54"/>
      <c r="HF126" s="54">
        <v>151906.38999999998</v>
      </c>
      <c r="HG126" s="55"/>
      <c r="HH126" s="55"/>
      <c r="HI126" s="21"/>
    </row>
    <row r="127" spans="1:217" ht="15.75" hidden="1" customHeight="1">
      <c r="A127" s="15">
        <v>1</v>
      </c>
      <c r="B127" s="16">
        <v>125</v>
      </c>
      <c r="C127" s="11">
        <v>182</v>
      </c>
      <c r="D127" s="135" t="s">
        <v>2162</v>
      </c>
      <c r="E127" s="48">
        <v>5331005.13</v>
      </c>
      <c r="F127" s="9">
        <f t="shared" si="36"/>
        <v>5331005.13</v>
      </c>
      <c r="G127" s="95"/>
      <c r="H127" s="95"/>
      <c r="I127" s="95"/>
      <c r="J127" s="18"/>
      <c r="K127" s="18"/>
      <c r="L127" s="9">
        <f t="shared" si="20"/>
        <v>0</v>
      </c>
      <c r="M127" s="9">
        <f t="shared" si="21"/>
        <v>5331005.13</v>
      </c>
      <c r="N127" s="18">
        <v>3057286.944444445</v>
      </c>
      <c r="O127" s="18"/>
      <c r="P127" s="18">
        <f t="shared" si="23"/>
        <v>648926.59666667006</v>
      </c>
      <c r="Q127" s="18">
        <f t="shared" si="37"/>
        <v>1624791.588888885</v>
      </c>
      <c r="R127" s="18"/>
      <c r="S127" s="18">
        <v>2751558.25</v>
      </c>
      <c r="T127" s="18"/>
      <c r="U127" s="18"/>
      <c r="V127" s="18"/>
      <c r="W127" s="130"/>
      <c r="X127" s="130"/>
      <c r="Y127" s="130">
        <v>1105252.5100000007</v>
      </c>
      <c r="Z127" s="130"/>
      <c r="AA127" s="130"/>
      <c r="AB127" s="130">
        <v>0</v>
      </c>
      <c r="AC127" s="130"/>
      <c r="AD127" s="130"/>
      <c r="AE127" s="130">
        <v>0</v>
      </c>
      <c r="AF127" s="131"/>
      <c r="AG127" s="131"/>
      <c r="AH127" s="130">
        <v>0</v>
      </c>
      <c r="AI127" s="131"/>
      <c r="AJ127" s="131"/>
      <c r="AK127" s="130">
        <v>0</v>
      </c>
      <c r="AL127" s="131"/>
      <c r="AM127" s="131"/>
      <c r="AN127" s="130">
        <v>0</v>
      </c>
      <c r="AO127" s="131"/>
      <c r="AP127" s="130"/>
      <c r="AQ127" s="130">
        <v>0</v>
      </c>
      <c r="AR127" s="130"/>
      <c r="AS127" s="130"/>
      <c r="AT127" s="130">
        <v>0</v>
      </c>
      <c r="AU127" s="17"/>
      <c r="AV127" s="17"/>
      <c r="AW127" s="130"/>
      <c r="AX127" s="17"/>
      <c r="AY127" s="17"/>
      <c r="AZ127" s="130"/>
      <c r="BA127" s="17"/>
      <c r="BB127" s="131"/>
      <c r="BC127" s="131"/>
      <c r="BD127" s="132"/>
      <c r="BE127" s="132"/>
      <c r="BF127" s="131"/>
      <c r="BG127" s="132">
        <v>0</v>
      </c>
      <c r="BH127" s="132"/>
      <c r="BI127" s="132">
        <v>122363.53333333321</v>
      </c>
      <c r="BJ127" s="132">
        <v>0</v>
      </c>
      <c r="BK127" s="132"/>
      <c r="BL127" s="132">
        <v>781114.03333333321</v>
      </c>
      <c r="BM127" s="131">
        <v>0</v>
      </c>
      <c r="BN127" s="131"/>
      <c r="BO127" s="131">
        <v>721314.02222222276</v>
      </c>
      <c r="BP127" s="131">
        <v>0</v>
      </c>
      <c r="BQ127" s="131"/>
      <c r="BR127" s="131">
        <v>0</v>
      </c>
      <c r="BS127" s="131">
        <v>0</v>
      </c>
      <c r="BT127" s="131"/>
      <c r="BU127" s="131">
        <v>0</v>
      </c>
      <c r="BV127" s="131">
        <v>0</v>
      </c>
      <c r="BW127" s="131"/>
      <c r="BX127" s="131">
        <v>0</v>
      </c>
      <c r="BY127" s="131">
        <v>0</v>
      </c>
      <c r="BZ127" s="131"/>
      <c r="CA127" s="131">
        <v>0</v>
      </c>
      <c r="CB127" s="131">
        <v>0</v>
      </c>
      <c r="CC127" s="131"/>
      <c r="CD127" s="131">
        <v>6250</v>
      </c>
      <c r="CE127" s="131">
        <v>648926.59666667006</v>
      </c>
      <c r="CF127" s="131"/>
      <c r="CG127" s="131"/>
      <c r="CH127" s="131">
        <v>0</v>
      </c>
      <c r="CI127" s="131"/>
      <c r="CJ127" s="131"/>
      <c r="CK127" s="131">
        <v>0</v>
      </c>
      <c r="CL127" s="131"/>
      <c r="CM127" s="131"/>
      <c r="CN127" s="131">
        <v>0</v>
      </c>
      <c r="CO127" s="132"/>
      <c r="CP127" s="132"/>
      <c r="CQ127" s="132">
        <v>0</v>
      </c>
      <c r="CR127" s="132"/>
      <c r="CS127" s="132">
        <v>110127.18000000017</v>
      </c>
      <c r="CT127" s="132">
        <v>0</v>
      </c>
      <c r="CU127" s="131"/>
      <c r="CV127" s="127">
        <v>703002.62999999989</v>
      </c>
      <c r="CW127" s="131">
        <v>0</v>
      </c>
      <c r="CX127" s="131"/>
      <c r="CY127" s="131">
        <v>649182.62000000011</v>
      </c>
      <c r="CZ127" s="131">
        <v>0</v>
      </c>
      <c r="DA127" s="131"/>
      <c r="DB127" s="131">
        <v>0</v>
      </c>
      <c r="DC127" s="131">
        <v>0</v>
      </c>
      <c r="DD127" s="131"/>
      <c r="DE127" s="131">
        <v>0</v>
      </c>
      <c r="DF127" s="131">
        <v>0</v>
      </c>
      <c r="DG127" s="131"/>
      <c r="DH127" s="131">
        <v>0</v>
      </c>
      <c r="DI127" s="131">
        <v>0</v>
      </c>
      <c r="DJ127" s="131"/>
      <c r="DK127" s="131">
        <v>0</v>
      </c>
      <c r="DL127" s="131">
        <v>0</v>
      </c>
      <c r="DM127" s="131"/>
      <c r="DN127" s="131">
        <v>5625</v>
      </c>
      <c r="DO127" s="131">
        <v>0</v>
      </c>
      <c r="DP127" s="131"/>
      <c r="DQ127" s="131"/>
      <c r="DR127" s="131">
        <v>0</v>
      </c>
      <c r="DS127" s="131"/>
      <c r="DT127" s="131"/>
      <c r="DU127" s="131">
        <v>0</v>
      </c>
      <c r="DV127" s="131"/>
      <c r="DW127" s="131"/>
      <c r="DX127" s="131">
        <v>0</v>
      </c>
      <c r="DY127" s="132"/>
      <c r="DZ127" s="132"/>
      <c r="EA127" s="131"/>
      <c r="EB127" s="131"/>
      <c r="EC127" s="130">
        <v>0</v>
      </c>
      <c r="ED127" s="130"/>
      <c r="EE127" s="130"/>
      <c r="EF127" s="130">
        <v>0</v>
      </c>
      <c r="EG127" s="130"/>
      <c r="EH127" s="130"/>
      <c r="EI127" s="130">
        <v>0</v>
      </c>
      <c r="EJ127" s="130"/>
      <c r="EK127" s="130"/>
      <c r="EL127" s="130">
        <v>0</v>
      </c>
      <c r="EM127" s="130"/>
      <c r="EN127" s="130"/>
      <c r="EO127" s="130">
        <v>0</v>
      </c>
      <c r="EP127" s="130"/>
      <c r="EQ127" s="130"/>
      <c r="ER127" s="130">
        <v>0</v>
      </c>
      <c r="ES127" s="130"/>
      <c r="ET127" s="130"/>
      <c r="EU127" s="130">
        <v>0</v>
      </c>
      <c r="EV127" s="130"/>
      <c r="EW127" s="130"/>
      <c r="EX127" s="130">
        <v>0</v>
      </c>
      <c r="EY127" s="130"/>
      <c r="EZ127" s="130"/>
      <c r="FA127" s="130"/>
      <c r="FB127" s="130"/>
      <c r="FC127" s="130"/>
      <c r="FD127" s="130"/>
      <c r="FE127" s="130"/>
      <c r="FF127" s="130"/>
      <c r="FG127" s="130"/>
      <c r="FH127" s="130"/>
      <c r="FI127" s="130"/>
      <c r="FJ127" s="130"/>
      <c r="FK127" s="130"/>
      <c r="FL127" s="130"/>
      <c r="FM127" s="130">
        <v>1140367.1800000002</v>
      </c>
      <c r="FN127" s="130"/>
      <c r="FO127" s="130"/>
      <c r="FP127" s="130">
        <v>623621.97</v>
      </c>
      <c r="FQ127" s="130"/>
      <c r="FR127" s="130"/>
      <c r="FS127" s="130">
        <v>385762.73</v>
      </c>
      <c r="FT127" s="130"/>
      <c r="FU127" s="130"/>
      <c r="FV127" s="130">
        <v>433832.25</v>
      </c>
      <c r="FW127" s="130"/>
      <c r="FX127" s="130"/>
      <c r="FY127" s="130">
        <v>154386.66999999998</v>
      </c>
      <c r="FZ127" s="130"/>
      <c r="GA127" s="130"/>
      <c r="GB127" s="130">
        <v>329321.22000000003</v>
      </c>
      <c r="GC127" s="130"/>
      <c r="GD127" s="130"/>
      <c r="GE127" s="130">
        <v>0</v>
      </c>
      <c r="GF127" s="130"/>
      <c r="GG127" s="130"/>
      <c r="GH127" s="130">
        <v>340428.23</v>
      </c>
      <c r="GI127" s="130"/>
      <c r="GJ127" s="130"/>
      <c r="GK127" s="130"/>
      <c r="GL127" s="130"/>
      <c r="GM127" s="130"/>
      <c r="GN127" s="130"/>
      <c r="GO127" s="130"/>
      <c r="GP127" s="130"/>
      <c r="GQ127" s="130"/>
      <c r="GR127" s="130"/>
      <c r="GS127" s="130"/>
      <c r="GT127" s="130"/>
      <c r="GU127" s="10">
        <f t="shared" si="26"/>
        <v>1631041.5888888892</v>
      </c>
      <c r="GV127" s="10">
        <f t="shared" si="27"/>
        <v>648926.59666667006</v>
      </c>
      <c r="GW127" s="10">
        <f t="shared" si="28"/>
        <v>1105252.5100000007</v>
      </c>
      <c r="GX127" s="10">
        <f t="shared" si="29"/>
        <v>0</v>
      </c>
      <c r="GY127" s="10">
        <f t="shared" si="30"/>
        <v>1467937.4300000002</v>
      </c>
      <c r="GZ127" s="10">
        <f t="shared" si="31"/>
        <v>0</v>
      </c>
      <c r="HA127" s="10">
        <f t="shared" si="32"/>
        <v>0</v>
      </c>
      <c r="HB127" s="10">
        <f t="shared" si="33"/>
        <v>0</v>
      </c>
      <c r="HC127" s="10">
        <f t="shared" si="34"/>
        <v>3407720.25</v>
      </c>
      <c r="HD127" s="54">
        <f t="shared" si="35"/>
        <v>0</v>
      </c>
      <c r="HE127" s="54"/>
      <c r="HF127" s="54">
        <v>142195.89000000001</v>
      </c>
      <c r="HG127" s="55"/>
      <c r="HH127" s="55"/>
      <c r="HI127" s="21"/>
    </row>
    <row r="128" spans="1:217" ht="15.75" hidden="1" customHeight="1">
      <c r="A128" s="15">
        <v>1</v>
      </c>
      <c r="B128" s="16">
        <v>126</v>
      </c>
      <c r="C128" s="11">
        <v>183</v>
      </c>
      <c r="D128" s="136" t="s">
        <v>2163</v>
      </c>
      <c r="E128" s="48">
        <v>142857142</v>
      </c>
      <c r="F128" s="9">
        <f t="shared" si="36"/>
        <v>142857142</v>
      </c>
      <c r="G128" s="95"/>
      <c r="H128" s="95"/>
      <c r="I128" s="95"/>
      <c r="J128" s="18"/>
      <c r="K128" s="18"/>
      <c r="L128" s="9">
        <f t="shared" si="20"/>
        <v>129279169</v>
      </c>
      <c r="M128" s="9">
        <f t="shared" si="21"/>
        <v>13577973</v>
      </c>
      <c r="N128" s="18">
        <v>12956228.112757992</v>
      </c>
      <c r="O128" s="18"/>
      <c r="P128" s="18">
        <f t="shared" si="23"/>
        <v>116738334.80541709</v>
      </c>
      <c r="Q128" s="18">
        <f t="shared" si="37"/>
        <v>13162579.081824914</v>
      </c>
      <c r="R128" s="18"/>
      <c r="S128" s="18">
        <v>11673560.899999999</v>
      </c>
      <c r="T128" s="18"/>
      <c r="U128" s="18"/>
      <c r="V128" s="18"/>
      <c r="W128" s="130">
        <v>10169130</v>
      </c>
      <c r="X128" s="130"/>
      <c r="Y128" s="130">
        <v>23601514.100000001</v>
      </c>
      <c r="Z128" s="130">
        <v>26384050</v>
      </c>
      <c r="AA128" s="130"/>
      <c r="AB128" s="130">
        <v>22333274</v>
      </c>
      <c r="AC128" s="130">
        <v>21161785</v>
      </c>
      <c r="AD128" s="130"/>
      <c r="AE128" s="130">
        <v>8145935</v>
      </c>
      <c r="AF128" s="131">
        <v>23658428</v>
      </c>
      <c r="AG128" s="131"/>
      <c r="AH128" s="130">
        <v>0</v>
      </c>
      <c r="AI128" s="131">
        <v>20757630</v>
      </c>
      <c r="AJ128" s="131"/>
      <c r="AK128" s="130">
        <v>0</v>
      </c>
      <c r="AL128" s="131">
        <v>18676223</v>
      </c>
      <c r="AM128" s="131"/>
      <c r="AN128" s="130">
        <v>0</v>
      </c>
      <c r="AO128" s="131">
        <v>5084852</v>
      </c>
      <c r="AP128" s="130"/>
      <c r="AQ128" s="130">
        <v>0</v>
      </c>
      <c r="AR128" s="130">
        <v>3387071</v>
      </c>
      <c r="AS128" s="130"/>
      <c r="AT128" s="130">
        <v>0</v>
      </c>
      <c r="AU128" s="17"/>
      <c r="AV128" s="17"/>
      <c r="AW128" s="130"/>
      <c r="AX128" s="17"/>
      <c r="AY128" s="17"/>
      <c r="AZ128" s="130"/>
      <c r="BA128" s="17"/>
      <c r="BB128" s="131"/>
      <c r="BC128" s="131"/>
      <c r="BD128" s="132"/>
      <c r="BE128" s="132"/>
      <c r="BF128" s="131"/>
      <c r="BG128" s="132">
        <v>16490278.339110216</v>
      </c>
      <c r="BH128" s="132"/>
      <c r="BI128" s="132">
        <v>3513753.4636485428</v>
      </c>
      <c r="BJ128" s="132">
        <v>17224794.499971714</v>
      </c>
      <c r="BK128" s="132"/>
      <c r="BL128" s="132">
        <v>2138514.2440831997</v>
      </c>
      <c r="BM128" s="131">
        <v>22070121.467339251</v>
      </c>
      <c r="BN128" s="131"/>
      <c r="BO128" s="131">
        <v>6384387.6140321083</v>
      </c>
      <c r="BP128" s="131">
        <v>16581592.277773075</v>
      </c>
      <c r="BQ128" s="131"/>
      <c r="BR128" s="131">
        <v>3125749.1252970658</v>
      </c>
      <c r="BS128" s="131">
        <v>15709000.533561682</v>
      </c>
      <c r="BT128" s="131"/>
      <c r="BU128" s="131">
        <v>3415247.7868596613</v>
      </c>
      <c r="BV128" s="131">
        <v>13178547.687661178</v>
      </c>
      <c r="BW128" s="131"/>
      <c r="BX128" s="131">
        <v>1578770.6078164317</v>
      </c>
      <c r="BY128" s="131">
        <v>2450000</v>
      </c>
      <c r="BZ128" s="131"/>
      <c r="CA128" s="131">
        <v>220005.86015538499</v>
      </c>
      <c r="CB128" s="131">
        <v>1200000</v>
      </c>
      <c r="CC128" s="131"/>
      <c r="CD128" s="131">
        <v>169993.61820200086</v>
      </c>
      <c r="CE128" s="131">
        <v>1650000</v>
      </c>
      <c r="CF128" s="131"/>
      <c r="CG128" s="131"/>
      <c r="CH128" s="131">
        <v>684000</v>
      </c>
      <c r="CI128" s="131"/>
      <c r="CJ128" s="131"/>
      <c r="CK128" s="131">
        <v>3800000</v>
      </c>
      <c r="CL128" s="131"/>
      <c r="CM128" s="131"/>
      <c r="CN128" s="131">
        <v>5700000</v>
      </c>
      <c r="CO128" s="132"/>
      <c r="CP128" s="132"/>
      <c r="CQ128" s="132">
        <v>14857739.982209716</v>
      </c>
      <c r="CR128" s="132"/>
      <c r="CS128" s="132">
        <v>3165891.6999999993</v>
      </c>
      <c r="CT128" s="132">
        <v>15519539.007452846</v>
      </c>
      <c r="CU128" s="131"/>
      <c r="CV128" s="127">
        <v>1926801.2300000004</v>
      </c>
      <c r="CW128" s="131">
        <v>19885178.369597178</v>
      </c>
      <c r="CX128" s="131"/>
      <c r="CY128" s="131">
        <v>5752332.9299999997</v>
      </c>
      <c r="CZ128" s="131">
        <v>14940013.836507641</v>
      </c>
      <c r="DA128" s="131"/>
      <c r="DB128" s="131">
        <v>2816299.8100000005</v>
      </c>
      <c r="DC128" s="131">
        <v>14153808.717375901</v>
      </c>
      <c r="DD128" s="131"/>
      <c r="DE128" s="131">
        <v>3077138.09</v>
      </c>
      <c r="DF128" s="131">
        <v>11873870.826184371</v>
      </c>
      <c r="DG128" s="131"/>
      <c r="DH128" s="131">
        <v>1422473.8499999996</v>
      </c>
      <c r="DI128" s="131">
        <v>2207450</v>
      </c>
      <c r="DJ128" s="131"/>
      <c r="DK128" s="131">
        <v>198225.28000000119</v>
      </c>
      <c r="DL128" s="131">
        <v>1081200</v>
      </c>
      <c r="DM128" s="131"/>
      <c r="DN128" s="131">
        <v>153164.25</v>
      </c>
      <c r="DO128" s="131">
        <v>1486650</v>
      </c>
      <c r="DP128" s="131"/>
      <c r="DQ128" s="131"/>
      <c r="DR128" s="131">
        <v>616284</v>
      </c>
      <c r="DS128" s="131"/>
      <c r="DT128" s="131"/>
      <c r="DU128" s="131">
        <v>3423800</v>
      </c>
      <c r="DV128" s="131"/>
      <c r="DW128" s="131"/>
      <c r="DX128" s="131">
        <v>5124004.3000000045</v>
      </c>
      <c r="DY128" s="132"/>
      <c r="DZ128" s="132"/>
      <c r="EA128" s="131">
        <v>25530524</v>
      </c>
      <c r="EB128" s="131"/>
      <c r="EC128" s="130">
        <v>0</v>
      </c>
      <c r="ED128" s="130">
        <v>19234311</v>
      </c>
      <c r="EE128" s="130"/>
      <c r="EF128" s="130">
        <v>0</v>
      </c>
      <c r="EG128" s="130">
        <v>26742277</v>
      </c>
      <c r="EH128" s="130"/>
      <c r="EI128" s="130">
        <v>22733360.899999999</v>
      </c>
      <c r="EJ128" s="130">
        <v>15553912</v>
      </c>
      <c r="EK128" s="130"/>
      <c r="EL128" s="130">
        <v>0</v>
      </c>
      <c r="EM128" s="130">
        <v>13713944</v>
      </c>
      <c r="EN128" s="130"/>
      <c r="EO128" s="130">
        <v>0</v>
      </c>
      <c r="EP128" s="130">
        <v>13051858</v>
      </c>
      <c r="EQ128" s="130"/>
      <c r="ER128" s="130">
        <v>14018583.050000001</v>
      </c>
      <c r="ES128" s="130">
        <v>10052024</v>
      </c>
      <c r="ET128" s="130"/>
      <c r="EU128" s="130">
        <v>0</v>
      </c>
      <c r="EV128" s="130">
        <v>2267366</v>
      </c>
      <c r="EW128" s="130"/>
      <c r="EX128" s="130">
        <v>0</v>
      </c>
      <c r="EY128" s="130">
        <v>284497</v>
      </c>
      <c r="EZ128" s="130"/>
      <c r="FA128" s="130"/>
      <c r="FB128" s="130">
        <v>7500000</v>
      </c>
      <c r="FC128" s="130"/>
      <c r="FD128" s="130"/>
      <c r="FE128" s="130"/>
      <c r="FF128" s="130"/>
      <c r="FG128" s="130"/>
      <c r="FH128" s="130"/>
      <c r="FI128" s="130"/>
      <c r="FJ128" s="130"/>
      <c r="FK128" s="130">
        <v>10136650</v>
      </c>
      <c r="FL128" s="130"/>
      <c r="FM128" s="130">
        <v>2525166.5700000003</v>
      </c>
      <c r="FN128" s="130">
        <v>13298669</v>
      </c>
      <c r="FO128" s="130"/>
      <c r="FP128" s="130">
        <v>1855946.9300000002</v>
      </c>
      <c r="FQ128" s="130">
        <v>17125143</v>
      </c>
      <c r="FR128" s="130"/>
      <c r="FS128" s="130">
        <v>9861243.7200000007</v>
      </c>
      <c r="FT128" s="130">
        <v>22468522</v>
      </c>
      <c r="FU128" s="130"/>
      <c r="FV128" s="130">
        <v>1767591.4100000001</v>
      </c>
      <c r="FW128" s="130">
        <v>7097080</v>
      </c>
      <c r="FX128" s="130"/>
      <c r="FY128" s="130">
        <v>290622.39</v>
      </c>
      <c r="FZ128" s="130">
        <v>4443240</v>
      </c>
      <c r="GA128" s="130"/>
      <c r="GB128" s="130">
        <v>134675.12</v>
      </c>
      <c r="GC128" s="130">
        <v>5344554</v>
      </c>
      <c r="GD128" s="130"/>
      <c r="GE128" s="130">
        <v>168689.93</v>
      </c>
      <c r="GF128" s="130">
        <v>2512334</v>
      </c>
      <c r="GG128" s="130"/>
      <c r="GH128" s="130">
        <v>469779.62999999995</v>
      </c>
      <c r="GI128" s="130">
        <v>1796220</v>
      </c>
      <c r="GJ128" s="130"/>
      <c r="GK128" s="130"/>
      <c r="GL128" s="130">
        <v>1240856</v>
      </c>
      <c r="GM128" s="130"/>
      <c r="GN128" s="130"/>
      <c r="GO128" s="130"/>
      <c r="GP128" s="130"/>
      <c r="GQ128" s="130"/>
      <c r="GR128" s="130"/>
      <c r="GS128" s="130"/>
      <c r="GT128" s="130"/>
      <c r="GU128" s="10">
        <f t="shared" si="26"/>
        <v>20546422.320094395</v>
      </c>
      <c r="GV128" s="10">
        <f t="shared" si="27"/>
        <v>11834000</v>
      </c>
      <c r="GW128" s="10">
        <f t="shared" si="28"/>
        <v>54080723.100000001</v>
      </c>
      <c r="GX128" s="10">
        <f t="shared" si="29"/>
        <v>3387071</v>
      </c>
      <c r="GY128" s="10">
        <f t="shared" si="30"/>
        <v>18512327.140000001</v>
      </c>
      <c r="GZ128" s="10">
        <f t="shared" si="31"/>
        <v>10650738.300000004</v>
      </c>
      <c r="HA128" s="10">
        <f t="shared" si="32"/>
        <v>36751943.950000003</v>
      </c>
      <c r="HB128" s="10">
        <f t="shared" si="33"/>
        <v>10051863</v>
      </c>
      <c r="HC128" s="10">
        <f t="shared" si="34"/>
        <v>17073715.699999999</v>
      </c>
      <c r="HD128" s="54">
        <f t="shared" si="35"/>
        <v>5549410</v>
      </c>
      <c r="HE128" s="54"/>
      <c r="HF128" s="54">
        <v>6291717.0199999996</v>
      </c>
      <c r="HG128" s="55"/>
      <c r="HH128" s="55"/>
      <c r="HI128" s="21"/>
    </row>
    <row r="129" spans="1:217" ht="15.75" hidden="1" customHeight="1">
      <c r="A129" s="15">
        <v>1</v>
      </c>
      <c r="B129" s="16">
        <v>127</v>
      </c>
      <c r="C129" s="11">
        <v>184</v>
      </c>
      <c r="D129" s="136" t="s">
        <v>2164</v>
      </c>
      <c r="E129" s="48">
        <v>244570060</v>
      </c>
      <c r="F129" s="9">
        <f t="shared" si="36"/>
        <v>244570060</v>
      </c>
      <c r="G129" s="95"/>
      <c r="H129" s="95"/>
      <c r="I129" s="95"/>
      <c r="J129" s="18"/>
      <c r="K129" s="18"/>
      <c r="L129" s="9">
        <f t="shared" si="20"/>
        <v>195100002</v>
      </c>
      <c r="M129" s="9">
        <f t="shared" si="21"/>
        <v>49470058</v>
      </c>
      <c r="N129" s="18">
        <v>33842052.86666666</v>
      </c>
      <c r="O129" s="18"/>
      <c r="P129" s="18">
        <f t="shared" si="23"/>
        <v>215804578.37809804</v>
      </c>
      <c r="Q129" s="18">
        <f t="shared" si="37"/>
        <v>-5076571.2447647154</v>
      </c>
      <c r="R129" s="18"/>
      <c r="S129" s="18">
        <v>30457847.579999994</v>
      </c>
      <c r="T129" s="18"/>
      <c r="U129" s="18"/>
      <c r="V129" s="18"/>
      <c r="W129" s="130">
        <v>26714286</v>
      </c>
      <c r="X129" s="130"/>
      <c r="Y129" s="130">
        <v>10061971.039999999</v>
      </c>
      <c r="Z129" s="130">
        <v>26614286</v>
      </c>
      <c r="AA129" s="130"/>
      <c r="AB129" s="130">
        <v>38816091.840000004</v>
      </c>
      <c r="AC129" s="130">
        <v>22714286</v>
      </c>
      <c r="AD129" s="130"/>
      <c r="AE129" s="130">
        <v>40629535.489999995</v>
      </c>
      <c r="AF129" s="131">
        <v>34914286</v>
      </c>
      <c r="AG129" s="131"/>
      <c r="AH129" s="130">
        <v>18454228.050000001</v>
      </c>
      <c r="AI129" s="131">
        <v>34714286</v>
      </c>
      <c r="AJ129" s="131"/>
      <c r="AK129" s="130">
        <v>0</v>
      </c>
      <c r="AL129" s="131">
        <v>29714286</v>
      </c>
      <c r="AM129" s="131"/>
      <c r="AN129" s="130">
        <v>0</v>
      </c>
      <c r="AO129" s="131">
        <v>19714286</v>
      </c>
      <c r="AP129" s="130"/>
      <c r="AQ129" s="130">
        <v>0</v>
      </c>
      <c r="AR129" s="130"/>
      <c r="AS129" s="130"/>
      <c r="AT129" s="130">
        <v>0</v>
      </c>
      <c r="AU129" s="17"/>
      <c r="AV129" s="17"/>
      <c r="AW129" s="130"/>
      <c r="AX129" s="17"/>
      <c r="AY129" s="17"/>
      <c r="AZ129" s="130"/>
      <c r="BA129" s="17"/>
      <c r="BB129" s="131"/>
      <c r="BC129" s="131"/>
      <c r="BD129" s="132"/>
      <c r="BE129" s="132"/>
      <c r="BF129" s="131"/>
      <c r="BG129" s="132">
        <v>10812096.199805368</v>
      </c>
      <c r="BH129" s="132"/>
      <c r="BI129" s="132">
        <v>1814666.599999994</v>
      </c>
      <c r="BJ129" s="132">
        <v>11806311.942316206</v>
      </c>
      <c r="BK129" s="132"/>
      <c r="BL129" s="132">
        <v>8642370.6333333403</v>
      </c>
      <c r="BM129" s="131">
        <v>12339861.548843682</v>
      </c>
      <c r="BN129" s="131"/>
      <c r="BO129" s="131">
        <v>51693914.233333349</v>
      </c>
      <c r="BP129" s="131">
        <v>11184927.103246933</v>
      </c>
      <c r="BQ129" s="131"/>
      <c r="BR129" s="131">
        <v>40605767.722222209</v>
      </c>
      <c r="BS129" s="131">
        <v>11184927.103246933</v>
      </c>
      <c r="BT129" s="131"/>
      <c r="BU129" s="131">
        <v>14325297.588888913</v>
      </c>
      <c r="BV129" s="131">
        <v>9942157.4251083843</v>
      </c>
      <c r="BW129" s="131"/>
      <c r="BX129" s="131">
        <v>7630588.5222221911</v>
      </c>
      <c r="BY129" s="131">
        <v>58128290</v>
      </c>
      <c r="BZ129" s="131"/>
      <c r="CA129" s="131">
        <v>6852615.3444444537</v>
      </c>
      <c r="CB129" s="131">
        <v>22898290</v>
      </c>
      <c r="CC129" s="131"/>
      <c r="CD129" s="131">
        <v>6089133.5888888985</v>
      </c>
      <c r="CE129" s="131">
        <v>30714234</v>
      </c>
      <c r="CF129" s="131"/>
      <c r="CG129" s="131"/>
      <c r="CH129" s="131">
        <v>15753475.210000001</v>
      </c>
      <c r="CI129" s="131"/>
      <c r="CJ129" s="131"/>
      <c r="CK129" s="131">
        <v>11040007.845530501</v>
      </c>
      <c r="CL129" s="131"/>
      <c r="CM129" s="131"/>
      <c r="CN129" s="131">
        <v>10000000</v>
      </c>
      <c r="CO129" s="132"/>
      <c r="CP129" s="132"/>
      <c r="CQ129" s="132">
        <v>9730886.5798248313</v>
      </c>
      <c r="CR129" s="132"/>
      <c r="CS129" s="132">
        <v>1633199.9400000013</v>
      </c>
      <c r="CT129" s="132">
        <v>10625680.748084586</v>
      </c>
      <c r="CU129" s="131"/>
      <c r="CV129" s="127">
        <v>7778133.5699999984</v>
      </c>
      <c r="CW129" s="131">
        <v>11105875.393959314</v>
      </c>
      <c r="CX129" s="131"/>
      <c r="CY129" s="131">
        <v>46524522.810000002</v>
      </c>
      <c r="CZ129" s="131">
        <v>10066434.392922239</v>
      </c>
      <c r="DA129" s="131"/>
      <c r="DB129" s="131">
        <v>36545190.95000001</v>
      </c>
      <c r="DC129" s="131">
        <v>10066434.392922239</v>
      </c>
      <c r="DD129" s="131"/>
      <c r="DE129" s="131">
        <v>12892767.829999998</v>
      </c>
      <c r="DF129" s="131">
        <v>8947941.6825975459</v>
      </c>
      <c r="DG129" s="131"/>
      <c r="DH129" s="131">
        <v>6867529.6700000018</v>
      </c>
      <c r="DI129" s="131">
        <v>52315461.000000007</v>
      </c>
      <c r="DJ129" s="131"/>
      <c r="DK129" s="131">
        <v>6167353.8100000024</v>
      </c>
      <c r="DL129" s="131">
        <v>20608461.000000004</v>
      </c>
      <c r="DM129" s="131"/>
      <c r="DN129" s="131">
        <v>5480220.2300000042</v>
      </c>
      <c r="DO129" s="131">
        <v>27642810.600000005</v>
      </c>
      <c r="DP129" s="131"/>
      <c r="DQ129" s="131"/>
      <c r="DR129" s="131">
        <v>14178127.689000003</v>
      </c>
      <c r="DS129" s="131"/>
      <c r="DT129" s="131"/>
      <c r="DU129" s="131">
        <v>9936007.0609774515</v>
      </c>
      <c r="DV129" s="131"/>
      <c r="DW129" s="131"/>
      <c r="DX129" s="131">
        <v>9000000.0000000019</v>
      </c>
      <c r="DY129" s="132"/>
      <c r="DZ129" s="132"/>
      <c r="EA129" s="131">
        <v>21628612</v>
      </c>
      <c r="EB129" s="131"/>
      <c r="EC129" s="130">
        <v>22327120.91</v>
      </c>
      <c r="ED129" s="130">
        <v>26714286</v>
      </c>
      <c r="EE129" s="130"/>
      <c r="EF129" s="130">
        <v>0</v>
      </c>
      <c r="EG129" s="130">
        <v>40614286</v>
      </c>
      <c r="EH129" s="130"/>
      <c r="EI129" s="130">
        <v>38474799.510000005</v>
      </c>
      <c r="EJ129" s="130">
        <v>37714286</v>
      </c>
      <c r="EK129" s="130"/>
      <c r="EL129" s="130">
        <v>24953771.092259727</v>
      </c>
      <c r="EM129" s="130">
        <v>34914286</v>
      </c>
      <c r="EN129" s="130"/>
      <c r="EO129" s="130">
        <v>14525353.17</v>
      </c>
      <c r="EP129" s="130">
        <v>34714286</v>
      </c>
      <c r="EQ129" s="130"/>
      <c r="ER129" s="130">
        <v>0</v>
      </c>
      <c r="ES129" s="130">
        <v>29714286</v>
      </c>
      <c r="ET129" s="130"/>
      <c r="EU129" s="130">
        <v>0</v>
      </c>
      <c r="EV129" s="130">
        <v>19714286</v>
      </c>
      <c r="EW129" s="130"/>
      <c r="EX129" s="130">
        <v>0</v>
      </c>
      <c r="EY129" s="130"/>
      <c r="EZ129" s="130"/>
      <c r="FA129" s="130"/>
      <c r="FB129" s="130"/>
      <c r="FC129" s="130"/>
      <c r="FD129" s="130"/>
      <c r="FE129" s="130"/>
      <c r="FF129" s="130"/>
      <c r="FG129" s="130"/>
      <c r="FH129" s="130"/>
      <c r="FI129" s="130"/>
      <c r="FJ129" s="130"/>
      <c r="FK129" s="130">
        <v>37612460</v>
      </c>
      <c r="FL129" s="130"/>
      <c r="FM129" s="130">
        <v>1653848.7800000003</v>
      </c>
      <c r="FN129" s="130">
        <v>48214286</v>
      </c>
      <c r="FO129" s="130"/>
      <c r="FP129" s="130">
        <v>42843745.190000005</v>
      </c>
      <c r="FQ129" s="130">
        <v>46319286</v>
      </c>
      <c r="FR129" s="130"/>
      <c r="FS129" s="130">
        <v>50053129.689999998</v>
      </c>
      <c r="FT129" s="130">
        <v>51274287</v>
      </c>
      <c r="FU129" s="130"/>
      <c r="FV129" s="130">
        <v>1679735.71</v>
      </c>
      <c r="FW129" s="130">
        <v>6914286</v>
      </c>
      <c r="FX129" s="130"/>
      <c r="FY129" s="130">
        <v>5399659.5299999993</v>
      </c>
      <c r="FZ129" s="130">
        <v>0</v>
      </c>
      <c r="GA129" s="130"/>
      <c r="GB129" s="130">
        <v>27890107.599999998</v>
      </c>
      <c r="GC129" s="130">
        <v>0</v>
      </c>
      <c r="GD129" s="130"/>
      <c r="GE129" s="130">
        <v>3519245.4400000004</v>
      </c>
      <c r="GF129" s="130">
        <v>0</v>
      </c>
      <c r="GG129" s="130"/>
      <c r="GH129" s="130">
        <v>15209776.229999999</v>
      </c>
      <c r="GI129" s="130">
        <v>0</v>
      </c>
      <c r="GJ129" s="130"/>
      <c r="GK129" s="130"/>
      <c r="GL129" s="130">
        <v>0</v>
      </c>
      <c r="GM129" s="130"/>
      <c r="GN129" s="130"/>
      <c r="GO129" s="130">
        <v>3800000</v>
      </c>
      <c r="GP129" s="130"/>
      <c r="GQ129" s="130"/>
      <c r="GR129" s="125">
        <v>0</v>
      </c>
      <c r="GS129" s="130"/>
      <c r="GT129" s="130"/>
      <c r="GU129" s="10">
        <f t="shared" si="26"/>
        <v>137654354.23333335</v>
      </c>
      <c r="GV129" s="10">
        <f t="shared" si="27"/>
        <v>67507717.055530503</v>
      </c>
      <c r="GW129" s="10">
        <f t="shared" si="28"/>
        <v>107961826.42</v>
      </c>
      <c r="GX129" s="10">
        <f t="shared" si="29"/>
        <v>0</v>
      </c>
      <c r="GY129" s="10">
        <f t="shared" si="30"/>
        <v>123888918.81000002</v>
      </c>
      <c r="GZ129" s="10">
        <f t="shared" si="31"/>
        <v>60756945.349977456</v>
      </c>
      <c r="HA129" s="10">
        <f t="shared" si="32"/>
        <v>100281044.68225972</v>
      </c>
      <c r="HB129" s="10">
        <f t="shared" si="33"/>
        <v>19714286</v>
      </c>
      <c r="HC129" s="10">
        <f t="shared" si="34"/>
        <v>148249248.16999999</v>
      </c>
      <c r="HD129" s="54">
        <f t="shared" si="35"/>
        <v>3800000</v>
      </c>
      <c r="HE129" s="54"/>
      <c r="HF129" s="54">
        <v>17590617.379999999</v>
      </c>
      <c r="HG129" s="55"/>
      <c r="HH129" s="55"/>
      <c r="HI129" s="21"/>
    </row>
    <row r="130" spans="1:217" ht="15.75" hidden="1" customHeight="1">
      <c r="A130" s="15">
        <v>1</v>
      </c>
      <c r="B130" s="16">
        <v>128</v>
      </c>
      <c r="C130" s="11">
        <v>185</v>
      </c>
      <c r="D130" s="136" t="s">
        <v>2165</v>
      </c>
      <c r="E130" s="48">
        <v>90188424</v>
      </c>
      <c r="F130" s="9">
        <f t="shared" si="36"/>
        <v>90188424</v>
      </c>
      <c r="G130" s="95"/>
      <c r="H130" s="95"/>
      <c r="I130" s="95"/>
      <c r="J130" s="18"/>
      <c r="K130" s="18"/>
      <c r="L130" s="9">
        <f t="shared" si="20"/>
        <v>94466581</v>
      </c>
      <c r="M130" s="9">
        <f t="shared" si="21"/>
        <v>-4278157</v>
      </c>
      <c r="N130" s="18">
        <v>3874541.263168436</v>
      </c>
      <c r="O130" s="18"/>
      <c r="P130" s="18">
        <f t="shared" si="23"/>
        <v>115325032.37755418</v>
      </c>
      <c r="Q130" s="18">
        <f t="shared" si="37"/>
        <v>-29011149.640722618</v>
      </c>
      <c r="R130" s="18"/>
      <c r="S130" s="18">
        <v>3651270.8200000003</v>
      </c>
      <c r="T130" s="18"/>
      <c r="U130" s="18"/>
      <c r="V130" s="18"/>
      <c r="W130" s="130">
        <v>15743617</v>
      </c>
      <c r="X130" s="130"/>
      <c r="Y130" s="130">
        <v>2138801.7828571415</v>
      </c>
      <c r="Z130" s="130">
        <v>19952494</v>
      </c>
      <c r="AA130" s="130"/>
      <c r="AB130" s="130">
        <v>4909563.9175009532</v>
      </c>
      <c r="AC130" s="130">
        <v>16495242</v>
      </c>
      <c r="AD130" s="130"/>
      <c r="AE130" s="130">
        <v>3284925.6634514276</v>
      </c>
      <c r="AF130" s="131">
        <v>12184079</v>
      </c>
      <c r="AG130" s="131"/>
      <c r="AH130" s="130">
        <v>3808329.2952380981</v>
      </c>
      <c r="AI130" s="131">
        <v>14312745</v>
      </c>
      <c r="AJ130" s="131"/>
      <c r="AK130" s="130">
        <v>1440674.7619047612</v>
      </c>
      <c r="AL130" s="131">
        <v>7244544</v>
      </c>
      <c r="AM130" s="131"/>
      <c r="AN130" s="130">
        <v>9754360.3809523769</v>
      </c>
      <c r="AO130" s="131">
        <v>4766082</v>
      </c>
      <c r="AP130" s="130"/>
      <c r="AQ130" s="130">
        <v>4969954.9809523821</v>
      </c>
      <c r="AR130" s="130">
        <v>2799372</v>
      </c>
      <c r="AS130" s="130"/>
      <c r="AT130" s="130">
        <v>5902964.2285714224</v>
      </c>
      <c r="AU130" s="17">
        <v>968406</v>
      </c>
      <c r="AV130" s="17"/>
      <c r="AW130" s="130"/>
      <c r="AX130" s="17"/>
      <c r="AY130" s="17"/>
      <c r="AZ130" s="130"/>
      <c r="BA130" s="17"/>
      <c r="BB130" s="131"/>
      <c r="BC130" s="131"/>
      <c r="BD130" s="132"/>
      <c r="BE130" s="132"/>
      <c r="BF130" s="131"/>
      <c r="BG130" s="132">
        <v>11000000</v>
      </c>
      <c r="BH130" s="132"/>
      <c r="BI130" s="132">
        <v>1488393.729784546</v>
      </c>
      <c r="BJ130" s="132">
        <v>9000000</v>
      </c>
      <c r="BK130" s="132"/>
      <c r="BL130" s="132">
        <v>3967561.1650855117</v>
      </c>
      <c r="BM130" s="131">
        <v>10700000</v>
      </c>
      <c r="BN130" s="131"/>
      <c r="BO130" s="131">
        <v>5665445.0024765078</v>
      </c>
      <c r="BP130" s="131">
        <v>9800000</v>
      </c>
      <c r="BQ130" s="131"/>
      <c r="BR130" s="131">
        <v>4734307.7899106648</v>
      </c>
      <c r="BS130" s="131">
        <v>7000000</v>
      </c>
      <c r="BT130" s="131"/>
      <c r="BU130" s="131">
        <v>1669045.8588565215</v>
      </c>
      <c r="BV130" s="131">
        <v>11200000</v>
      </c>
      <c r="BW130" s="131"/>
      <c r="BX130" s="131">
        <v>4108105.8114897944</v>
      </c>
      <c r="BY130" s="131">
        <v>6470000</v>
      </c>
      <c r="BZ130" s="131"/>
      <c r="CA130" s="131">
        <v>2123147.9188221246</v>
      </c>
      <c r="CB130" s="131">
        <v>8794544</v>
      </c>
      <c r="CC130" s="131"/>
      <c r="CD130" s="131">
        <v>3721760.3289560974</v>
      </c>
      <c r="CE130" s="131">
        <v>9460460</v>
      </c>
      <c r="CF130" s="131"/>
      <c r="CG130" s="131"/>
      <c r="CH130" s="131">
        <v>12752882.377554178</v>
      </c>
      <c r="CI130" s="131"/>
      <c r="CJ130" s="131"/>
      <c r="CK130" s="131">
        <v>10376012</v>
      </c>
      <c r="CL130" s="131"/>
      <c r="CM130" s="131"/>
      <c r="CN130" s="131">
        <v>8771134</v>
      </c>
      <c r="CO130" s="132"/>
      <c r="CP130" s="132"/>
      <c r="CQ130" s="132">
        <v>10366124.99182822</v>
      </c>
      <c r="CR130" s="132"/>
      <c r="CS130" s="132">
        <v>1402625.04</v>
      </c>
      <c r="CT130" s="132">
        <v>8481374.993313998</v>
      </c>
      <c r="CU130" s="131"/>
      <c r="CV130" s="127">
        <v>3738930.45</v>
      </c>
      <c r="CW130" s="131">
        <v>10083412.492051087</v>
      </c>
      <c r="CX130" s="131"/>
      <c r="CY130" s="131">
        <v>5338973.7300000004</v>
      </c>
      <c r="CZ130" s="131">
        <v>9235274.9927196875</v>
      </c>
      <c r="DA130" s="131"/>
      <c r="DB130" s="131">
        <v>4461493.2999999989</v>
      </c>
      <c r="DC130" s="131">
        <v>6596624.994799776</v>
      </c>
      <c r="DD130" s="131"/>
      <c r="DE130" s="131">
        <v>1572867.0899999999</v>
      </c>
      <c r="DF130" s="131">
        <v>10554599.991679642</v>
      </c>
      <c r="DG130" s="131"/>
      <c r="DH130" s="131">
        <v>3871376.2300000004</v>
      </c>
      <c r="DI130" s="131">
        <v>6097166.2500000009</v>
      </c>
      <c r="DJ130" s="131"/>
      <c r="DK130" s="131">
        <v>2000801.5199999996</v>
      </c>
      <c r="DL130" s="131">
        <v>8287758.4020000016</v>
      </c>
      <c r="DM130" s="131"/>
      <c r="DN130" s="131">
        <v>3507293.8900000006</v>
      </c>
      <c r="DO130" s="131">
        <v>8915300.9925000016</v>
      </c>
      <c r="DP130" s="131"/>
      <c r="DQ130" s="131"/>
      <c r="DR130" s="131">
        <v>12017997.530547621</v>
      </c>
      <c r="DS130" s="131"/>
      <c r="DT130" s="131"/>
      <c r="DU130" s="131">
        <v>9778094.3085000012</v>
      </c>
      <c r="DV130" s="131"/>
      <c r="DW130" s="131"/>
      <c r="DX130" s="131">
        <v>8265697.4032500014</v>
      </c>
      <c r="DY130" s="132"/>
      <c r="DZ130" s="132"/>
      <c r="EA130" s="131"/>
      <c r="EB130" s="131"/>
      <c r="EC130" s="130">
        <v>0</v>
      </c>
      <c r="ED130" s="130">
        <v>3112790</v>
      </c>
      <c r="EE130" s="130"/>
      <c r="EF130" s="130">
        <v>0</v>
      </c>
      <c r="EG130" s="130">
        <v>5123410</v>
      </c>
      <c r="EH130" s="130"/>
      <c r="EI130" s="130">
        <v>2167633.67</v>
      </c>
      <c r="EJ130" s="130">
        <v>13382074</v>
      </c>
      <c r="EK130" s="130"/>
      <c r="EL130" s="130">
        <v>3494854.7800000003</v>
      </c>
      <c r="EM130" s="130">
        <v>16959620</v>
      </c>
      <c r="EN130" s="130"/>
      <c r="EO130" s="130">
        <v>4074938.81</v>
      </c>
      <c r="EP130" s="130">
        <v>14020955</v>
      </c>
      <c r="EQ130" s="130"/>
      <c r="ER130" s="130">
        <v>2726488.3</v>
      </c>
      <c r="ES130" s="130">
        <v>10356467</v>
      </c>
      <c r="ET130" s="130"/>
      <c r="EU130" s="130">
        <v>3120690.89</v>
      </c>
      <c r="EV130" s="130">
        <v>12165833</v>
      </c>
      <c r="EW130" s="130"/>
      <c r="EX130" s="130">
        <v>0</v>
      </c>
      <c r="EY130" s="130">
        <v>6157862</v>
      </c>
      <c r="EZ130" s="130"/>
      <c r="FA130" s="130"/>
      <c r="FB130" s="130">
        <v>4051170</v>
      </c>
      <c r="FC130" s="130"/>
      <c r="FD130" s="130"/>
      <c r="FE130" s="130">
        <v>2379466</v>
      </c>
      <c r="FF130" s="130"/>
      <c r="FG130" s="130"/>
      <c r="FH130" s="130">
        <v>823145</v>
      </c>
      <c r="FI130" s="130"/>
      <c r="FJ130" s="130"/>
      <c r="FK130" s="130">
        <v>10993739</v>
      </c>
      <c r="FL130" s="130"/>
      <c r="FM130" s="130">
        <v>2478786.4700000002</v>
      </c>
      <c r="FN130" s="130">
        <v>12276683</v>
      </c>
      <c r="FO130" s="130"/>
      <c r="FP130" s="130">
        <v>3594052.29</v>
      </c>
      <c r="FQ130" s="130">
        <v>12921151</v>
      </c>
      <c r="FR130" s="130"/>
      <c r="FS130" s="130">
        <v>4747754.49</v>
      </c>
      <c r="FT130" s="130">
        <v>13449852</v>
      </c>
      <c r="FU130" s="130"/>
      <c r="FV130" s="130">
        <v>499976.93</v>
      </c>
      <c r="FW130" s="130">
        <v>15434701</v>
      </c>
      <c r="FX130" s="130"/>
      <c r="FY130" s="130">
        <v>2955559.5500000003</v>
      </c>
      <c r="FZ130" s="130">
        <v>9139109</v>
      </c>
      <c r="GA130" s="130"/>
      <c r="GB130" s="130">
        <v>656661.01</v>
      </c>
      <c r="GC130" s="130">
        <v>8532346</v>
      </c>
      <c r="GD130" s="130"/>
      <c r="GE130" s="130">
        <v>4073569.7300000004</v>
      </c>
      <c r="GF130" s="130">
        <v>5474640</v>
      </c>
      <c r="GG130" s="130"/>
      <c r="GH130" s="130">
        <v>4869726.5200000014</v>
      </c>
      <c r="GI130" s="130">
        <v>3458577</v>
      </c>
      <c r="GJ130" s="130"/>
      <c r="GK130" s="130"/>
      <c r="GL130" s="130">
        <v>2997326</v>
      </c>
      <c r="GM130" s="130"/>
      <c r="GN130" s="130"/>
      <c r="GO130" s="130">
        <v>1756564</v>
      </c>
      <c r="GP130" s="130"/>
      <c r="GQ130" s="130"/>
      <c r="GR130" s="130">
        <v>878282</v>
      </c>
      <c r="GS130" s="130"/>
      <c r="GT130" s="130"/>
      <c r="GU130" s="10">
        <f t="shared" si="26"/>
        <v>27477767.605381768</v>
      </c>
      <c r="GV130" s="10">
        <f t="shared" si="27"/>
        <v>41360488.377554178</v>
      </c>
      <c r="GW130" s="10">
        <f t="shared" si="28"/>
        <v>36209575.011428565</v>
      </c>
      <c r="GX130" s="10">
        <f t="shared" si="29"/>
        <v>3767778</v>
      </c>
      <c r="GY130" s="10">
        <f t="shared" si="30"/>
        <v>25894361.25</v>
      </c>
      <c r="GZ130" s="10">
        <f t="shared" si="31"/>
        <v>38977090.234797627</v>
      </c>
      <c r="HA130" s="10">
        <f t="shared" si="32"/>
        <v>15584606.449999999</v>
      </c>
      <c r="HB130" s="10">
        <f t="shared" si="33"/>
        <v>25577476</v>
      </c>
      <c r="HC130" s="10">
        <f t="shared" si="34"/>
        <v>23876086.990000002</v>
      </c>
      <c r="HD130" s="54">
        <f t="shared" si="35"/>
        <v>14565389</v>
      </c>
      <c r="HE130" s="54"/>
      <c r="HF130" s="54">
        <v>638191.98</v>
      </c>
      <c r="HG130" s="55"/>
      <c r="HH130" s="55"/>
      <c r="HI130" s="21"/>
    </row>
    <row r="131" spans="1:217" ht="15.75" hidden="1" customHeight="1">
      <c r="A131" s="15">
        <v>2</v>
      </c>
      <c r="B131" s="16">
        <v>129</v>
      </c>
      <c r="C131" s="11">
        <v>186</v>
      </c>
      <c r="D131" s="136" t="s">
        <v>2167</v>
      </c>
      <c r="E131" s="48">
        <v>1250000</v>
      </c>
      <c r="F131" s="9">
        <f t="shared" si="36"/>
        <v>1250000</v>
      </c>
      <c r="G131" s="95"/>
      <c r="H131" s="95"/>
      <c r="I131" s="95"/>
      <c r="J131" s="18"/>
      <c r="K131" s="18"/>
      <c r="L131" s="9">
        <f t="shared" ref="L131:L145" si="38">W131+Z131+AC131+AF131+AI131+AL131+AO131+AR131+AU131+AX131+BA131+BD131</f>
        <v>0</v>
      </c>
      <c r="M131" s="9">
        <f t="shared" ref="M131:M145" si="39">F131-J131-L131</f>
        <v>1250000</v>
      </c>
      <c r="N131" s="18">
        <v>357360.83258426969</v>
      </c>
      <c r="O131" s="18"/>
      <c r="P131" s="18">
        <f t="shared" si="23"/>
        <v>0</v>
      </c>
      <c r="Q131" s="18">
        <f t="shared" si="37"/>
        <v>892639.16741573031</v>
      </c>
      <c r="R131" s="18"/>
      <c r="S131" s="18">
        <v>318051.141</v>
      </c>
      <c r="T131" s="18"/>
      <c r="U131" s="18"/>
      <c r="V131" s="18"/>
      <c r="W131" s="130"/>
      <c r="X131" s="130"/>
      <c r="Y131" s="130">
        <v>0</v>
      </c>
      <c r="Z131" s="130"/>
      <c r="AA131" s="130"/>
      <c r="AB131" s="130">
        <v>0</v>
      </c>
      <c r="AC131" s="130"/>
      <c r="AD131" s="130"/>
      <c r="AE131" s="130">
        <v>0</v>
      </c>
      <c r="AF131" s="131"/>
      <c r="AG131" s="131"/>
      <c r="AH131" s="130">
        <v>0</v>
      </c>
      <c r="AI131" s="131"/>
      <c r="AJ131" s="131"/>
      <c r="AK131" s="130">
        <v>0</v>
      </c>
      <c r="AL131" s="131"/>
      <c r="AM131" s="131"/>
      <c r="AN131" s="130">
        <v>0</v>
      </c>
      <c r="AO131" s="131"/>
      <c r="AP131" s="130"/>
      <c r="AQ131" s="130">
        <v>0</v>
      </c>
      <c r="AR131" s="130"/>
      <c r="AS131" s="130"/>
      <c r="AT131" s="130">
        <v>0</v>
      </c>
      <c r="AU131" s="17"/>
      <c r="AV131" s="17"/>
      <c r="AW131" s="130"/>
      <c r="AX131" s="17"/>
      <c r="AY131" s="17"/>
      <c r="AZ131" s="130"/>
      <c r="BA131" s="17"/>
      <c r="BB131" s="131"/>
      <c r="BC131" s="131"/>
      <c r="BD131" s="132"/>
      <c r="BE131" s="132"/>
      <c r="BF131" s="131"/>
      <c r="BG131" s="132">
        <v>0</v>
      </c>
      <c r="BH131" s="132"/>
      <c r="BI131" s="132">
        <v>37786.516853932582</v>
      </c>
      <c r="BJ131" s="132"/>
      <c r="BK131" s="132"/>
      <c r="BL131" s="132">
        <v>10884.404494382034</v>
      </c>
      <c r="BM131" s="131"/>
      <c r="BN131" s="131"/>
      <c r="BO131" s="131">
        <v>0</v>
      </c>
      <c r="BP131" s="131"/>
      <c r="BQ131" s="131"/>
      <c r="BR131" s="131">
        <v>0</v>
      </c>
      <c r="BS131" s="131"/>
      <c r="BT131" s="131"/>
      <c r="BU131" s="131">
        <v>0</v>
      </c>
      <c r="BV131" s="131"/>
      <c r="BW131" s="131"/>
      <c r="BX131" s="131">
        <v>19590.786516853899</v>
      </c>
      <c r="BY131" s="131">
        <v>0</v>
      </c>
      <c r="BZ131" s="131"/>
      <c r="CA131" s="131">
        <v>0</v>
      </c>
      <c r="CB131" s="131">
        <v>0</v>
      </c>
      <c r="CC131" s="131"/>
      <c r="CD131" s="131">
        <v>0</v>
      </c>
      <c r="CE131" s="131">
        <v>0</v>
      </c>
      <c r="CF131" s="131"/>
      <c r="CG131" s="131"/>
      <c r="CH131" s="131">
        <v>0</v>
      </c>
      <c r="CI131" s="131"/>
      <c r="CJ131" s="131"/>
      <c r="CK131" s="131">
        <v>0</v>
      </c>
      <c r="CL131" s="131"/>
      <c r="CM131" s="131"/>
      <c r="CN131" s="131">
        <v>0</v>
      </c>
      <c r="CO131" s="132"/>
      <c r="CP131" s="132"/>
      <c r="CQ131" s="132">
        <v>0</v>
      </c>
      <c r="CR131" s="132"/>
      <c r="CS131" s="132">
        <v>33630</v>
      </c>
      <c r="CT131" s="132">
        <v>0</v>
      </c>
      <c r="CU131" s="131"/>
      <c r="CV131" s="127">
        <v>9687.1200000000026</v>
      </c>
      <c r="CW131" s="131">
        <v>0</v>
      </c>
      <c r="CX131" s="131"/>
      <c r="CY131" s="131">
        <v>0</v>
      </c>
      <c r="CZ131" s="131">
        <v>0</v>
      </c>
      <c r="DA131" s="131"/>
      <c r="DB131" s="131">
        <v>0</v>
      </c>
      <c r="DC131" s="131">
        <v>0</v>
      </c>
      <c r="DD131" s="131"/>
      <c r="DE131" s="131">
        <v>0</v>
      </c>
      <c r="DF131" s="131">
        <v>0</v>
      </c>
      <c r="DG131" s="131"/>
      <c r="DH131" s="131">
        <v>17435.799999999996</v>
      </c>
      <c r="DI131" s="131">
        <v>0</v>
      </c>
      <c r="DJ131" s="131"/>
      <c r="DK131" s="131">
        <v>0</v>
      </c>
      <c r="DL131" s="131">
        <v>0</v>
      </c>
      <c r="DM131" s="131"/>
      <c r="DN131" s="131">
        <v>0</v>
      </c>
      <c r="DO131" s="131">
        <v>0</v>
      </c>
      <c r="DP131" s="131"/>
      <c r="DQ131" s="131"/>
      <c r="DR131" s="131">
        <v>0</v>
      </c>
      <c r="DS131" s="131"/>
      <c r="DT131" s="131"/>
      <c r="DU131" s="131">
        <v>0</v>
      </c>
      <c r="DV131" s="131"/>
      <c r="DW131" s="131"/>
      <c r="DX131" s="131">
        <v>0</v>
      </c>
      <c r="DY131" s="132"/>
      <c r="DZ131" s="132"/>
      <c r="EA131" s="131"/>
      <c r="EB131" s="131"/>
      <c r="EC131" s="130">
        <v>0</v>
      </c>
      <c r="ED131" s="130">
        <v>0</v>
      </c>
      <c r="EE131" s="130"/>
      <c r="EF131" s="130">
        <v>0</v>
      </c>
      <c r="EG131" s="130">
        <v>0</v>
      </c>
      <c r="EH131" s="130"/>
      <c r="EI131" s="130">
        <v>0</v>
      </c>
      <c r="EJ131" s="130">
        <v>0</v>
      </c>
      <c r="EK131" s="130"/>
      <c r="EL131" s="130">
        <v>0</v>
      </c>
      <c r="EM131" s="130">
        <v>0</v>
      </c>
      <c r="EN131" s="130"/>
      <c r="EO131" s="130">
        <v>0</v>
      </c>
      <c r="EP131" s="130">
        <v>0</v>
      </c>
      <c r="EQ131" s="130"/>
      <c r="ER131" s="130">
        <v>0</v>
      </c>
      <c r="ES131" s="130">
        <v>0</v>
      </c>
      <c r="ET131" s="130"/>
      <c r="EU131" s="130">
        <v>0</v>
      </c>
      <c r="EV131" s="130">
        <v>0</v>
      </c>
      <c r="EW131" s="130"/>
      <c r="EX131" s="130">
        <v>0</v>
      </c>
      <c r="EY131" s="130">
        <v>0</v>
      </c>
      <c r="EZ131" s="130"/>
      <c r="FA131" s="130"/>
      <c r="FB131" s="130">
        <v>0</v>
      </c>
      <c r="FC131" s="130"/>
      <c r="FD131" s="130"/>
      <c r="FE131" s="130">
        <v>234111.33393258427</v>
      </c>
      <c r="FF131" s="130"/>
      <c r="FG131" s="130"/>
      <c r="FH131" s="130">
        <v>240000</v>
      </c>
      <c r="FI131" s="130"/>
      <c r="FJ131" s="130"/>
      <c r="FK131" s="130">
        <v>0</v>
      </c>
      <c r="FL131" s="130"/>
      <c r="FM131" s="130">
        <v>0</v>
      </c>
      <c r="FN131" s="130">
        <v>0</v>
      </c>
      <c r="FO131" s="130"/>
      <c r="FP131" s="130">
        <v>34477</v>
      </c>
      <c r="FQ131" s="130">
        <v>0</v>
      </c>
      <c r="FR131" s="130"/>
      <c r="FS131" s="130">
        <v>0</v>
      </c>
      <c r="FT131" s="130">
        <v>0</v>
      </c>
      <c r="FU131" s="130"/>
      <c r="FV131" s="130">
        <v>0</v>
      </c>
      <c r="FW131" s="130">
        <v>0</v>
      </c>
      <c r="FX131" s="130"/>
      <c r="FY131" s="125">
        <v>0</v>
      </c>
      <c r="FZ131" s="130">
        <v>0</v>
      </c>
      <c r="GA131" s="130"/>
      <c r="GB131" s="130">
        <v>0</v>
      </c>
      <c r="GC131" s="130">
        <v>0</v>
      </c>
      <c r="GD131" s="130"/>
      <c r="GE131" s="130">
        <v>0</v>
      </c>
      <c r="GF131" s="130">
        <v>0</v>
      </c>
      <c r="GG131" s="130"/>
      <c r="GH131" s="130">
        <v>88.81</v>
      </c>
      <c r="GI131" s="130">
        <v>0</v>
      </c>
      <c r="GJ131" s="130"/>
      <c r="GK131" s="130"/>
      <c r="GL131" s="130">
        <v>175583.50044943817</v>
      </c>
      <c r="GM131" s="130"/>
      <c r="GN131" s="130"/>
      <c r="GO131" s="130">
        <v>180000</v>
      </c>
      <c r="GP131" s="130"/>
      <c r="GQ131" s="130"/>
      <c r="GR131" s="130">
        <v>180000</v>
      </c>
      <c r="GS131" s="130"/>
      <c r="GT131" s="130"/>
      <c r="GU131" s="10">
        <f t="shared" si="26"/>
        <v>68261.707865168515</v>
      </c>
      <c r="GV131" s="10">
        <f t="shared" si="27"/>
        <v>0</v>
      </c>
      <c r="GW131" s="10">
        <f t="shared" si="28"/>
        <v>0</v>
      </c>
      <c r="GX131" s="10">
        <f t="shared" si="29"/>
        <v>0</v>
      </c>
      <c r="GY131" s="10">
        <f t="shared" si="30"/>
        <v>60752.92</v>
      </c>
      <c r="GZ131" s="10">
        <f t="shared" si="31"/>
        <v>0</v>
      </c>
      <c r="HA131" s="10">
        <f t="shared" si="32"/>
        <v>0</v>
      </c>
      <c r="HB131" s="10">
        <f t="shared" si="33"/>
        <v>474111.33393258427</v>
      </c>
      <c r="HC131" s="10">
        <f t="shared" si="34"/>
        <v>34565.81</v>
      </c>
      <c r="HD131" s="54">
        <f t="shared" si="35"/>
        <v>535583.50044943811</v>
      </c>
      <c r="HE131" s="54"/>
      <c r="HF131" s="54">
        <v>0</v>
      </c>
      <c r="HG131" s="118"/>
      <c r="HH131" s="118"/>
      <c r="HI131" s="21"/>
    </row>
    <row r="132" spans="1:217" ht="15.75" hidden="1" customHeight="1">
      <c r="A132" s="15">
        <v>1</v>
      </c>
      <c r="B132" s="16">
        <v>130</v>
      </c>
      <c r="C132" s="11">
        <v>187</v>
      </c>
      <c r="D132" s="136" t="s">
        <v>2168</v>
      </c>
      <c r="E132" s="48">
        <v>399562505</v>
      </c>
      <c r="F132" s="9">
        <f t="shared" si="36"/>
        <v>399562505</v>
      </c>
      <c r="G132" s="95"/>
      <c r="H132" s="95"/>
      <c r="I132" s="95"/>
      <c r="J132" s="18"/>
      <c r="K132" s="18"/>
      <c r="L132" s="9">
        <f t="shared" si="38"/>
        <v>390997640</v>
      </c>
      <c r="M132" s="9">
        <f t="shared" si="39"/>
        <v>8564865</v>
      </c>
      <c r="N132" s="18">
        <v>15755936.542722136</v>
      </c>
      <c r="O132" s="18"/>
      <c r="P132" s="18">
        <f t="shared" ref="P132:P145" si="40">BG132+BJ132+BM132+BP132+BS132+BV132+BY132+CB132+CE132+CH132+CK132+CN132</f>
        <v>276845182.19999999</v>
      </c>
      <c r="Q132" s="18">
        <f t="shared" si="37"/>
        <v>106961386.25727791</v>
      </c>
      <c r="R132" s="18"/>
      <c r="S132" s="18">
        <v>14889360.024</v>
      </c>
      <c r="T132" s="18"/>
      <c r="U132" s="18"/>
      <c r="V132" s="18"/>
      <c r="W132" s="130">
        <v>11123035</v>
      </c>
      <c r="X132" s="130"/>
      <c r="Y132" s="130">
        <v>11426647.209999997</v>
      </c>
      <c r="Z132" s="130">
        <v>11041959</v>
      </c>
      <c r="AA132" s="130"/>
      <c r="AB132" s="130">
        <v>8374674.1799999997</v>
      </c>
      <c r="AC132" s="130">
        <v>15773054</v>
      </c>
      <c r="AD132" s="130"/>
      <c r="AE132" s="130">
        <v>13210447.270000003</v>
      </c>
      <c r="AF132" s="131">
        <v>16090776</v>
      </c>
      <c r="AG132" s="131"/>
      <c r="AH132" s="130">
        <v>6910722.7699999958</v>
      </c>
      <c r="AI132" s="131">
        <v>23356365</v>
      </c>
      <c r="AJ132" s="131"/>
      <c r="AK132" s="130">
        <v>7955142.8700000048</v>
      </c>
      <c r="AL132" s="131">
        <v>24046221</v>
      </c>
      <c r="AM132" s="131"/>
      <c r="AN132" s="130">
        <v>18889361.340000004</v>
      </c>
      <c r="AO132" s="131">
        <v>40801141</v>
      </c>
      <c r="AP132" s="130"/>
      <c r="AQ132" s="130">
        <v>6563319.9699999988</v>
      </c>
      <c r="AR132" s="130">
        <v>111453111</v>
      </c>
      <c r="AS132" s="130"/>
      <c r="AT132" s="130">
        <v>12422424.049999997</v>
      </c>
      <c r="AU132" s="17">
        <v>88581967</v>
      </c>
      <c r="AV132" s="17"/>
      <c r="AW132" s="130"/>
      <c r="AX132" s="17">
        <v>48730011</v>
      </c>
      <c r="AY132" s="17"/>
      <c r="AZ132" s="130"/>
      <c r="BA132" s="17"/>
      <c r="BB132" s="131"/>
      <c r="BC132" s="131"/>
      <c r="BD132" s="132"/>
      <c r="BE132" s="132"/>
      <c r="BF132" s="131"/>
      <c r="BG132" s="132">
        <v>16000000</v>
      </c>
      <c r="BH132" s="132"/>
      <c r="BI132" s="132">
        <v>9991714.0059539601</v>
      </c>
      <c r="BJ132" s="132">
        <v>18000000</v>
      </c>
      <c r="BK132" s="132"/>
      <c r="BL132" s="132">
        <v>6138275.8978376314</v>
      </c>
      <c r="BM132" s="131">
        <v>22500000</v>
      </c>
      <c r="BN132" s="131"/>
      <c r="BO132" s="131">
        <v>9557546.9474941865</v>
      </c>
      <c r="BP132" s="131">
        <v>25700000</v>
      </c>
      <c r="BQ132" s="131"/>
      <c r="BR132" s="131">
        <v>6927469.0623290688</v>
      </c>
      <c r="BS132" s="131">
        <v>22000000</v>
      </c>
      <c r="BT132" s="131"/>
      <c r="BU132" s="131">
        <v>15534653.480156414</v>
      </c>
      <c r="BV132" s="131">
        <v>23900000</v>
      </c>
      <c r="BW132" s="131"/>
      <c r="BX132" s="131">
        <v>8520164.1841414869</v>
      </c>
      <c r="BY132" s="131">
        <v>5381680</v>
      </c>
      <c r="BZ132" s="131"/>
      <c r="CA132" s="131">
        <v>27758657.883597866</v>
      </c>
      <c r="CB132" s="131">
        <v>24200322</v>
      </c>
      <c r="CC132" s="131"/>
      <c r="CD132" s="131">
        <v>22640039.037037045</v>
      </c>
      <c r="CE132" s="131">
        <v>26080425</v>
      </c>
      <c r="CF132" s="131"/>
      <c r="CG132" s="131"/>
      <c r="CH132" s="131">
        <v>28598321</v>
      </c>
      <c r="CI132" s="131"/>
      <c r="CJ132" s="131"/>
      <c r="CK132" s="131">
        <v>29948386.199999999</v>
      </c>
      <c r="CL132" s="131"/>
      <c r="CM132" s="131"/>
      <c r="CN132" s="131">
        <v>34536048</v>
      </c>
      <c r="CO132" s="132"/>
      <c r="CP132" s="132"/>
      <c r="CQ132" s="132">
        <v>15119999.990990145</v>
      </c>
      <c r="CR132" s="132"/>
      <c r="CS132" s="132">
        <v>9442169.7300000004</v>
      </c>
      <c r="CT132" s="132">
        <v>17009999.989863914</v>
      </c>
      <c r="CU132" s="131"/>
      <c r="CV132" s="127">
        <v>5800670.7199999988</v>
      </c>
      <c r="CW132" s="131">
        <v>21262499.987329893</v>
      </c>
      <c r="CX132" s="131"/>
      <c r="CY132" s="131">
        <v>9031881.8599999994</v>
      </c>
      <c r="CZ132" s="131">
        <v>24286499.985527921</v>
      </c>
      <c r="DA132" s="131"/>
      <c r="DB132" s="131">
        <v>6546458.2600000016</v>
      </c>
      <c r="DC132" s="131">
        <v>20789999.98761145</v>
      </c>
      <c r="DD132" s="131"/>
      <c r="DE132" s="131">
        <v>14680247.530000001</v>
      </c>
      <c r="DF132" s="131">
        <v>22585499.986541528</v>
      </c>
      <c r="DG132" s="131"/>
      <c r="DH132" s="131">
        <v>8051555.1899999976</v>
      </c>
      <c r="DI132" s="131">
        <v>5085687.6000000024</v>
      </c>
      <c r="DJ132" s="131"/>
      <c r="DK132" s="131">
        <v>26231931.699999996</v>
      </c>
      <c r="DL132" s="131">
        <v>22869304.29000001</v>
      </c>
      <c r="DM132" s="131"/>
      <c r="DN132" s="131">
        <v>21394836.890000001</v>
      </c>
      <c r="DO132" s="131">
        <v>24646001.625000011</v>
      </c>
      <c r="DP132" s="131"/>
      <c r="DQ132" s="131"/>
      <c r="DR132" s="131">
        <v>27025413.34500001</v>
      </c>
      <c r="DS132" s="131"/>
      <c r="DT132" s="131"/>
      <c r="DU132" s="131">
        <v>28301224.95900001</v>
      </c>
      <c r="DV132" s="131"/>
      <c r="DW132" s="131"/>
      <c r="DX132" s="131">
        <v>32636565.360000014</v>
      </c>
      <c r="DY132" s="132"/>
      <c r="DZ132" s="132"/>
      <c r="EA132" s="131">
        <v>10160136</v>
      </c>
      <c r="EB132" s="131"/>
      <c r="EC132" s="130">
        <v>0</v>
      </c>
      <c r="ED132" s="130">
        <v>8759390</v>
      </c>
      <c r="EE132" s="130"/>
      <c r="EF132" s="130">
        <v>13338534.970000001</v>
      </c>
      <c r="EG132" s="130">
        <v>8695543</v>
      </c>
      <c r="EH132" s="130"/>
      <c r="EI132" s="130">
        <v>0</v>
      </c>
      <c r="EJ132" s="130">
        <v>12421280</v>
      </c>
      <c r="EK132" s="130"/>
      <c r="EL132" s="130">
        <v>0</v>
      </c>
      <c r="EM132" s="130">
        <v>22671486</v>
      </c>
      <c r="EN132" s="130"/>
      <c r="EO132" s="130">
        <v>20378544</v>
      </c>
      <c r="EP132" s="130">
        <v>28393138</v>
      </c>
      <c r="EQ132" s="130"/>
      <c r="ER132" s="130">
        <v>5949568.7400000002</v>
      </c>
      <c r="ES132" s="130">
        <v>18936399</v>
      </c>
      <c r="ET132" s="130"/>
      <c r="EU132" s="130">
        <v>6395645.7300000004</v>
      </c>
      <c r="EV132" s="130">
        <v>32130898</v>
      </c>
      <c r="EW132" s="130"/>
      <c r="EX132" s="130">
        <v>139967361.34</v>
      </c>
      <c r="EY132" s="130">
        <v>67769325</v>
      </c>
      <c r="EZ132" s="130"/>
      <c r="FA132" s="130"/>
      <c r="FB132" s="130">
        <v>69758299</v>
      </c>
      <c r="FC132" s="130"/>
      <c r="FD132" s="130"/>
      <c r="FE132" s="130">
        <v>38374884</v>
      </c>
      <c r="FF132" s="130"/>
      <c r="FG132" s="130"/>
      <c r="FH132" s="130"/>
      <c r="FI132" s="130"/>
      <c r="FJ132" s="130"/>
      <c r="FK132" s="130">
        <v>50046347</v>
      </c>
      <c r="FL132" s="130"/>
      <c r="FM132" s="130">
        <v>11404964.639999999</v>
      </c>
      <c r="FN132" s="130">
        <v>24612661</v>
      </c>
      <c r="FO132" s="130"/>
      <c r="FP132" s="130">
        <v>2980730.38</v>
      </c>
      <c r="FQ132" s="130">
        <v>24660687</v>
      </c>
      <c r="FR132" s="130"/>
      <c r="FS132" s="130">
        <v>44059551.519999996</v>
      </c>
      <c r="FT132" s="130">
        <v>20432264</v>
      </c>
      <c r="FU132" s="130"/>
      <c r="FV132" s="130">
        <v>7120985.6999999983</v>
      </c>
      <c r="FW132" s="130">
        <v>21919517</v>
      </c>
      <c r="FX132" s="130"/>
      <c r="FY132" s="130">
        <v>27373439.540000003</v>
      </c>
      <c r="FZ132" s="130">
        <v>22060180</v>
      </c>
      <c r="GA132" s="130"/>
      <c r="GB132" s="130">
        <v>6019609</v>
      </c>
      <c r="GC132" s="130">
        <v>34649290</v>
      </c>
      <c r="GD132" s="130"/>
      <c r="GE132" s="130">
        <v>43571838.62999998</v>
      </c>
      <c r="GF132" s="130">
        <v>50349656</v>
      </c>
      <c r="GG132" s="130"/>
      <c r="GH132" s="130">
        <v>46723156.380000018</v>
      </c>
      <c r="GI132" s="130">
        <v>51575873</v>
      </c>
      <c r="GJ132" s="130"/>
      <c r="GK132" s="130"/>
      <c r="GL132" s="130">
        <v>42484866</v>
      </c>
      <c r="GM132" s="130"/>
      <c r="GN132" s="130"/>
      <c r="GO132" s="130">
        <v>9241860</v>
      </c>
      <c r="GP132" s="130"/>
      <c r="GQ132" s="130"/>
      <c r="GR132" s="130">
        <v>4088740</v>
      </c>
      <c r="GS132" s="130"/>
      <c r="GT132" s="130"/>
      <c r="GU132" s="10">
        <f t="shared" ref="GU132:GU151" si="41">BI132+BL132+BO132+BR132+BU132+BX132+CA132+CD132+CG132+CJ132+CM132+CP132</f>
        <v>107068520.49854766</v>
      </c>
      <c r="GV132" s="10">
        <f t="shared" ref="GV132:GV150" si="42">CE132+CH132+CK132+CN132</f>
        <v>119163180.2</v>
      </c>
      <c r="GW132" s="10">
        <f t="shared" ref="GW132:GW151" si="43">Y132+AB132+AE132+AH132+AK132+AN132+AQ132+AT132+AW132+AZ132+BC132+BF132</f>
        <v>85752739.659999996</v>
      </c>
      <c r="GX132" s="10">
        <f t="shared" ref="GX132:GX147" si="44">AR132+AU132+AX132+BA132+BD132</f>
        <v>248765089</v>
      </c>
      <c r="GY132" s="10">
        <f t="shared" ref="GY132:GY151" si="45">CS132+CV132+CY132+DB132+DH132+DE132+DK132+DN132+DQ132+DT132+DW132+DZ132</f>
        <v>101179751.88</v>
      </c>
      <c r="GZ132" s="10">
        <f t="shared" ref="GZ132:GZ150" si="46">DO132+DR132+DU132+DX132</f>
        <v>112609205.28900005</v>
      </c>
      <c r="HA132" s="10">
        <f t="shared" ref="HA132:HA151" si="47">EC132+EF132+EI132+EL132+EO132+ER132+EU132+EX132+FA132+FD132+FG132+FJ132</f>
        <v>186029654.78</v>
      </c>
      <c r="HB132" s="10">
        <f t="shared" ref="HB132:HB151" si="48">EV132+EY132+FB132+FE132+FH132</f>
        <v>208033406</v>
      </c>
      <c r="HC132" s="10">
        <f t="shared" ref="HC132:HC151" si="49">FM132+FP132+FS132+FV132+FY132+GB132+GE132+GH132+GK132+GN132+GQ132+GT132</f>
        <v>189254275.78999999</v>
      </c>
      <c r="HD132" s="54">
        <f t="shared" ref="HD132:HD147" si="50">GF132+GI132+GL132+GO132+GR132</f>
        <v>157740995</v>
      </c>
      <c r="HE132" s="54"/>
      <c r="HF132" s="54">
        <v>42241872.019999996</v>
      </c>
      <c r="HG132" s="118"/>
      <c r="HH132" s="118"/>
      <c r="HI132" s="21"/>
    </row>
    <row r="133" spans="1:217" ht="15.75" hidden="1" customHeight="1">
      <c r="A133" s="15">
        <v>2</v>
      </c>
      <c r="B133" s="16">
        <v>131</v>
      </c>
      <c r="C133" s="11">
        <v>188</v>
      </c>
      <c r="D133" s="136" t="s">
        <v>2169</v>
      </c>
      <c r="E133" s="48">
        <v>189000000</v>
      </c>
      <c r="F133" s="9">
        <f t="shared" ref="F133:F145" si="51">E133</f>
        <v>189000000</v>
      </c>
      <c r="G133" s="95"/>
      <c r="H133" s="95"/>
      <c r="I133" s="95"/>
      <c r="J133" s="18"/>
      <c r="K133" s="18"/>
      <c r="L133" s="9">
        <f t="shared" si="38"/>
        <v>172551047.60190001</v>
      </c>
      <c r="M133" s="9">
        <f t="shared" si="39"/>
        <v>16448952.398099989</v>
      </c>
      <c r="N133" s="18">
        <v>26419.935483870966</v>
      </c>
      <c r="O133" s="18"/>
      <c r="P133" s="18">
        <f t="shared" si="40"/>
        <v>67200000</v>
      </c>
      <c r="Q133" s="18">
        <f t="shared" si="37"/>
        <v>121773580.06451613</v>
      </c>
      <c r="R133" s="18"/>
      <c r="S133" s="18">
        <v>24570.54</v>
      </c>
      <c r="T133" s="18"/>
      <c r="U133" s="18"/>
      <c r="V133" s="18"/>
      <c r="W133" s="130">
        <v>6144042.8569999998</v>
      </c>
      <c r="X133" s="130"/>
      <c r="Y133" s="130">
        <v>439200</v>
      </c>
      <c r="Z133" s="130">
        <v>14715785.710000001</v>
      </c>
      <c r="AA133" s="130"/>
      <c r="AB133" s="130">
        <v>0</v>
      </c>
      <c r="AC133" s="130">
        <v>20519490.48</v>
      </c>
      <c r="AD133" s="130"/>
      <c r="AE133" s="130">
        <v>6812368.7800000003</v>
      </c>
      <c r="AF133" s="131">
        <v>27072824.760000002</v>
      </c>
      <c r="AG133" s="131"/>
      <c r="AH133" s="130">
        <v>25897246.59</v>
      </c>
      <c r="AI133" s="131">
        <v>24242425.710000001</v>
      </c>
      <c r="AJ133" s="131"/>
      <c r="AK133" s="130">
        <v>40922116.560000002</v>
      </c>
      <c r="AL133" s="131">
        <v>23059500.949999999</v>
      </c>
      <c r="AM133" s="131"/>
      <c r="AN133" s="130">
        <v>27162560.570000008</v>
      </c>
      <c r="AO133" s="131">
        <v>21474741.899999999</v>
      </c>
      <c r="AP133" s="130"/>
      <c r="AQ133" s="130">
        <v>21491578.349999994</v>
      </c>
      <c r="AR133" s="130">
        <v>24329013.329999998</v>
      </c>
      <c r="AS133" s="130"/>
      <c r="AT133" s="130">
        <v>19998884.51000002</v>
      </c>
      <c r="AU133" s="17">
        <v>8347345.7139999997</v>
      </c>
      <c r="AV133" s="17"/>
      <c r="AW133" s="130"/>
      <c r="AX133" s="17">
        <v>1765851.429</v>
      </c>
      <c r="AY133" s="17"/>
      <c r="AZ133" s="130"/>
      <c r="BA133" s="17">
        <v>880024.76190000004</v>
      </c>
      <c r="BB133" s="131"/>
      <c r="BC133" s="131"/>
      <c r="BD133" s="132"/>
      <c r="BE133" s="132"/>
      <c r="BF133" s="131"/>
      <c r="BG133" s="132">
        <v>5000000</v>
      </c>
      <c r="BH133" s="132"/>
      <c r="BI133" s="132">
        <v>73889.956989247308</v>
      </c>
      <c r="BJ133" s="132">
        <v>8600000</v>
      </c>
      <c r="BK133" s="132"/>
      <c r="BL133" s="132">
        <v>97886.34408602152</v>
      </c>
      <c r="BM133" s="131">
        <v>9200000</v>
      </c>
      <c r="BN133" s="131"/>
      <c r="BO133" s="131">
        <v>242764.13978494616</v>
      </c>
      <c r="BP133" s="131">
        <v>12500000</v>
      </c>
      <c r="BQ133" s="131"/>
      <c r="BR133" s="131">
        <v>0</v>
      </c>
      <c r="BS133" s="131">
        <v>15200000</v>
      </c>
      <c r="BT133" s="131"/>
      <c r="BU133" s="131">
        <v>30.623655913979746</v>
      </c>
      <c r="BV133" s="131">
        <v>16700000</v>
      </c>
      <c r="BW133" s="131"/>
      <c r="BX133" s="131">
        <v>30.623655913979746</v>
      </c>
      <c r="BY133" s="131">
        <v>0</v>
      </c>
      <c r="BZ133" s="131"/>
      <c r="CA133" s="131">
        <v>5558.9677419355139</v>
      </c>
      <c r="CB133" s="131">
        <v>0</v>
      </c>
      <c r="CC133" s="131"/>
      <c r="CD133" s="131">
        <v>-446580.59139784949</v>
      </c>
      <c r="CE133" s="131">
        <v>0</v>
      </c>
      <c r="CF133" s="131"/>
      <c r="CG133" s="131"/>
      <c r="CH133" s="131">
        <v>0</v>
      </c>
      <c r="CI133" s="131"/>
      <c r="CJ133" s="131"/>
      <c r="CK133" s="131">
        <v>0</v>
      </c>
      <c r="CL133" s="131"/>
      <c r="CM133" s="131"/>
      <c r="CN133" s="131">
        <v>0</v>
      </c>
      <c r="CO133" s="132"/>
      <c r="CP133" s="132"/>
      <c r="CQ133" s="132">
        <v>4650000</v>
      </c>
      <c r="CR133" s="132"/>
      <c r="CS133" s="132">
        <v>68717.66</v>
      </c>
      <c r="CT133" s="132">
        <v>7997999.9999999991</v>
      </c>
      <c r="CU133" s="131"/>
      <c r="CV133" s="127">
        <v>91034.300000000017</v>
      </c>
      <c r="CW133" s="131">
        <v>8556000</v>
      </c>
      <c r="CX133" s="131"/>
      <c r="CY133" s="131">
        <v>225770.64999999997</v>
      </c>
      <c r="CZ133" s="131">
        <v>11625000</v>
      </c>
      <c r="DA133" s="131"/>
      <c r="DB133" s="131">
        <v>0</v>
      </c>
      <c r="DC133" s="131">
        <v>14135999.999999998</v>
      </c>
      <c r="DD133" s="131"/>
      <c r="DE133" s="131">
        <v>28.479999999981374</v>
      </c>
      <c r="DF133" s="131">
        <v>15530999.999999998</v>
      </c>
      <c r="DG133" s="131"/>
      <c r="DH133" s="131">
        <v>28.479999999981374</v>
      </c>
      <c r="DI133" s="131">
        <v>0</v>
      </c>
      <c r="DJ133" s="131"/>
      <c r="DK133" s="131">
        <v>5169.8400000000256</v>
      </c>
      <c r="DL133" s="131">
        <v>0</v>
      </c>
      <c r="DM133" s="131"/>
      <c r="DN133" s="131">
        <v>-415319.95</v>
      </c>
      <c r="DO133" s="131">
        <v>0</v>
      </c>
      <c r="DP133" s="131"/>
      <c r="DQ133" s="131"/>
      <c r="DR133" s="131">
        <v>0</v>
      </c>
      <c r="DS133" s="131"/>
      <c r="DT133" s="131"/>
      <c r="DU133" s="131">
        <v>0</v>
      </c>
      <c r="DV133" s="131"/>
      <c r="DW133" s="131"/>
      <c r="DX133" s="131">
        <v>0</v>
      </c>
      <c r="DY133" s="132"/>
      <c r="DZ133" s="132"/>
      <c r="EA133" s="131">
        <v>0</v>
      </c>
      <c r="EB133" s="131"/>
      <c r="EC133" s="130">
        <v>0</v>
      </c>
      <c r="ED133" s="130">
        <v>0</v>
      </c>
      <c r="EE133" s="130"/>
      <c r="EF133" s="130">
        <v>0</v>
      </c>
      <c r="EG133" s="130">
        <v>0</v>
      </c>
      <c r="EH133" s="130"/>
      <c r="EI133" s="130">
        <v>0</v>
      </c>
      <c r="EJ133" s="130">
        <v>0</v>
      </c>
      <c r="EK133" s="130"/>
      <c r="EL133" s="130">
        <v>57750000</v>
      </c>
      <c r="EM133" s="130">
        <v>0</v>
      </c>
      <c r="EN133" s="130"/>
      <c r="EO133" s="130">
        <v>0</v>
      </c>
      <c r="EP133" s="130">
        <v>0</v>
      </c>
      <c r="EQ133" s="130"/>
      <c r="ER133" s="130">
        <v>10729515</v>
      </c>
      <c r="ES133" s="130">
        <v>0</v>
      </c>
      <c r="ET133" s="130"/>
      <c r="EU133" s="130">
        <v>3863139</v>
      </c>
      <c r="EV133" s="130">
        <v>74541214</v>
      </c>
      <c r="EW133" s="130"/>
      <c r="EX133" s="130">
        <v>21808950</v>
      </c>
      <c r="EY133" s="130">
        <v>0</v>
      </c>
      <c r="EZ133" s="130"/>
      <c r="FA133" s="130"/>
      <c r="FB133" s="130">
        <v>0</v>
      </c>
      <c r="FC133" s="130"/>
      <c r="FD133" s="130"/>
      <c r="FE133" s="130">
        <v>0</v>
      </c>
      <c r="FF133" s="130"/>
      <c r="FG133" s="130"/>
      <c r="FH133" s="130">
        <v>24125454</v>
      </c>
      <c r="FI133" s="130"/>
      <c r="FJ133" s="130"/>
      <c r="FK133" s="130">
        <v>9036512</v>
      </c>
      <c r="FL133" s="130"/>
      <c r="FM133" s="130">
        <v>39155</v>
      </c>
      <c r="FN133" s="130">
        <v>13118327</v>
      </c>
      <c r="FO133" s="130"/>
      <c r="FP133" s="130">
        <v>219792.61</v>
      </c>
      <c r="FQ133" s="130">
        <v>14102072</v>
      </c>
      <c r="FR133" s="130"/>
      <c r="FS133" s="130">
        <v>416164.39</v>
      </c>
      <c r="FT133" s="130">
        <v>15722088</v>
      </c>
      <c r="FU133" s="130"/>
      <c r="FV133" s="130">
        <v>0</v>
      </c>
      <c r="FW133" s="130">
        <v>14985716</v>
      </c>
      <c r="FX133" s="130"/>
      <c r="FY133" s="125">
        <v>0</v>
      </c>
      <c r="FZ133" s="130">
        <v>13049737</v>
      </c>
      <c r="GA133" s="130"/>
      <c r="GB133" s="130">
        <v>1911.37</v>
      </c>
      <c r="GC133" s="130">
        <v>11971737</v>
      </c>
      <c r="GD133" s="130"/>
      <c r="GE133" s="130">
        <v>0</v>
      </c>
      <c r="GF133" s="130">
        <v>11695718</v>
      </c>
      <c r="GG133" s="130"/>
      <c r="GH133" s="130">
        <v>5006.07</v>
      </c>
      <c r="GI133" s="130">
        <v>10521438</v>
      </c>
      <c r="GJ133" s="130"/>
      <c r="GK133" s="130"/>
      <c r="GL133" s="130">
        <v>9621711</v>
      </c>
      <c r="GM133" s="130"/>
      <c r="GN133" s="130"/>
      <c r="GO133" s="130">
        <v>7731818</v>
      </c>
      <c r="GP133" s="130"/>
      <c r="GQ133" s="130"/>
      <c r="GR133" s="130">
        <v>3421212</v>
      </c>
      <c r="GS133" s="130"/>
      <c r="GT133" s="130"/>
      <c r="GU133" s="10">
        <f t="shared" si="41"/>
        <v>-26419.935483871028</v>
      </c>
      <c r="GV133" s="10">
        <f t="shared" si="42"/>
        <v>0</v>
      </c>
      <c r="GW133" s="10">
        <f t="shared" si="43"/>
        <v>142723955.36000001</v>
      </c>
      <c r="GX133" s="10">
        <f t="shared" si="44"/>
        <v>35322235.234899998</v>
      </c>
      <c r="GY133" s="10">
        <f t="shared" si="45"/>
        <v>-24570.540000000037</v>
      </c>
      <c r="GZ133" s="10">
        <f t="shared" si="46"/>
        <v>0</v>
      </c>
      <c r="HA133" s="10">
        <f t="shared" si="47"/>
        <v>94151604</v>
      </c>
      <c r="HB133" s="10">
        <f t="shared" si="48"/>
        <v>98666668</v>
      </c>
      <c r="HC133" s="10">
        <f t="shared" si="49"/>
        <v>682029.44</v>
      </c>
      <c r="HD133" s="54">
        <f t="shared" si="50"/>
        <v>42991897</v>
      </c>
      <c r="HE133" s="54"/>
      <c r="HF133" s="54">
        <v>0</v>
      </c>
      <c r="HG133" s="118"/>
      <c r="HH133" s="118"/>
      <c r="HI133" s="21"/>
    </row>
    <row r="134" spans="1:217" ht="15.75" hidden="1" customHeight="1">
      <c r="A134" s="15">
        <v>2</v>
      </c>
      <c r="B134" s="16">
        <v>132</v>
      </c>
      <c r="C134" s="11">
        <v>189</v>
      </c>
      <c r="D134" s="136" t="s">
        <v>2170</v>
      </c>
      <c r="E134" s="48">
        <v>80500000</v>
      </c>
      <c r="F134" s="9">
        <f t="shared" si="51"/>
        <v>80500000</v>
      </c>
      <c r="G134" s="95"/>
      <c r="H134" s="95"/>
      <c r="I134" s="95"/>
      <c r="J134" s="18"/>
      <c r="K134" s="18"/>
      <c r="L134" s="9">
        <f t="shared" si="38"/>
        <v>67280349.881100014</v>
      </c>
      <c r="M134" s="9">
        <f t="shared" si="39"/>
        <v>13219650.118899986</v>
      </c>
      <c r="N134" s="18">
        <v>2489493.3225806449</v>
      </c>
      <c r="O134" s="18"/>
      <c r="P134" s="18">
        <f t="shared" si="40"/>
        <v>91334465.243000016</v>
      </c>
      <c r="Q134" s="18">
        <f t="shared" si="37"/>
        <v>-13323958.565580666</v>
      </c>
      <c r="R134" s="18"/>
      <c r="S134" s="18">
        <v>2315228.79</v>
      </c>
      <c r="T134" s="18"/>
      <c r="U134" s="18"/>
      <c r="V134" s="18"/>
      <c r="W134" s="130">
        <v>9808797.1429999992</v>
      </c>
      <c r="X134" s="130"/>
      <c r="Y134" s="130">
        <v>0</v>
      </c>
      <c r="Z134" s="130">
        <v>17077317.140000001</v>
      </c>
      <c r="AA134" s="130"/>
      <c r="AB134" s="130">
        <v>3988667.49</v>
      </c>
      <c r="AC134" s="130">
        <v>16032317.140000001</v>
      </c>
      <c r="AD134" s="130"/>
      <c r="AE134" s="130">
        <v>66980</v>
      </c>
      <c r="AF134" s="131">
        <v>10734983.810000001</v>
      </c>
      <c r="AG134" s="131"/>
      <c r="AH134" s="130">
        <v>0</v>
      </c>
      <c r="AI134" s="131">
        <v>7618200</v>
      </c>
      <c r="AJ134" s="131"/>
      <c r="AK134" s="130">
        <v>235000</v>
      </c>
      <c r="AL134" s="131">
        <v>4482943.8099999996</v>
      </c>
      <c r="AM134" s="131"/>
      <c r="AN134" s="130">
        <v>0</v>
      </c>
      <c r="AO134" s="131">
        <v>1044200</v>
      </c>
      <c r="AP134" s="130"/>
      <c r="AQ134" s="130">
        <v>0</v>
      </c>
      <c r="AR134" s="130">
        <v>361535.1</v>
      </c>
      <c r="AS134" s="130"/>
      <c r="AT134" s="130">
        <v>0</v>
      </c>
      <c r="AU134" s="17">
        <v>120055.7381</v>
      </c>
      <c r="AV134" s="17"/>
      <c r="AW134" s="130"/>
      <c r="AX134" s="17"/>
      <c r="AY134" s="17"/>
      <c r="AZ134" s="130"/>
      <c r="BA134" s="17"/>
      <c r="BB134" s="131"/>
      <c r="BC134" s="131"/>
      <c r="BD134" s="132"/>
      <c r="BE134" s="132"/>
      <c r="BF134" s="131"/>
      <c r="BG134" s="132">
        <v>9808797.1429999992</v>
      </c>
      <c r="BH134" s="132">
        <f t="shared" ref="BH134:CP134" si="52">X134</f>
        <v>0</v>
      </c>
      <c r="BI134" s="132">
        <v>3424327.655913977</v>
      </c>
      <c r="BJ134" s="132">
        <v>17077317.140000001</v>
      </c>
      <c r="BK134" s="132">
        <f t="shared" si="52"/>
        <v>0</v>
      </c>
      <c r="BL134" s="132">
        <v>6689856.817204304</v>
      </c>
      <c r="BM134" s="132">
        <v>16032317.140000001</v>
      </c>
      <c r="BN134" s="132">
        <f t="shared" si="52"/>
        <v>0</v>
      </c>
      <c r="BO134" s="132">
        <v>4395077.3333333321</v>
      </c>
      <c r="BP134" s="132">
        <v>10734983.810000001</v>
      </c>
      <c r="BQ134" s="132">
        <f t="shared" si="52"/>
        <v>0</v>
      </c>
      <c r="BR134" s="132">
        <v>828594.04301075637</v>
      </c>
      <c r="BS134" s="132">
        <v>7618200</v>
      </c>
      <c r="BT134" s="132">
        <f t="shared" si="52"/>
        <v>0</v>
      </c>
      <c r="BU134" s="132">
        <v>1535738.3978494573</v>
      </c>
      <c r="BV134" s="132">
        <v>4482943.8099999996</v>
      </c>
      <c r="BW134" s="132">
        <f t="shared" si="52"/>
        <v>0</v>
      </c>
      <c r="BX134" s="132">
        <v>1205913.7096774243</v>
      </c>
      <c r="BY134" s="132">
        <v>3106900</v>
      </c>
      <c r="BZ134" s="132">
        <f t="shared" si="52"/>
        <v>0</v>
      </c>
      <c r="CA134" s="132">
        <v>1444682.5698924698</v>
      </c>
      <c r="CB134" s="132">
        <v>1214112</v>
      </c>
      <c r="CC134" s="132">
        <f t="shared" si="52"/>
        <v>0</v>
      </c>
      <c r="CD134" s="132">
        <v>1892617.0215053782</v>
      </c>
      <c r="CE134" s="132">
        <v>9541245</v>
      </c>
      <c r="CF134" s="132">
        <f t="shared" si="52"/>
        <v>0</v>
      </c>
      <c r="CG134" s="132">
        <f t="shared" si="52"/>
        <v>0</v>
      </c>
      <c r="CH134" s="132">
        <v>6595353.1999999993</v>
      </c>
      <c r="CI134" s="132">
        <f t="shared" si="52"/>
        <v>0</v>
      </c>
      <c r="CJ134" s="132">
        <f t="shared" si="52"/>
        <v>0</v>
      </c>
      <c r="CK134" s="132">
        <v>3510152</v>
      </c>
      <c r="CL134" s="132">
        <f t="shared" si="52"/>
        <v>0</v>
      </c>
      <c r="CM134" s="132">
        <f t="shared" si="52"/>
        <v>0</v>
      </c>
      <c r="CN134" s="132">
        <v>1612144</v>
      </c>
      <c r="CO134" s="132">
        <f t="shared" si="52"/>
        <v>0</v>
      </c>
      <c r="CP134" s="132">
        <f t="shared" si="52"/>
        <v>0</v>
      </c>
      <c r="CQ134" s="132">
        <v>9122181.3429899979</v>
      </c>
      <c r="CR134" s="132">
        <f t="shared" ref="CR134:DZ134" si="53">BH134*(1-7%)</f>
        <v>0</v>
      </c>
      <c r="CS134" s="132">
        <v>3184624.7199999997</v>
      </c>
      <c r="CT134" s="132">
        <v>15881904.940199999</v>
      </c>
      <c r="CU134" s="132">
        <f t="shared" si="53"/>
        <v>0</v>
      </c>
      <c r="CV134" s="132">
        <v>6221566.8400000008</v>
      </c>
      <c r="CW134" s="132">
        <v>14910054.940199999</v>
      </c>
      <c r="CX134" s="132">
        <f t="shared" si="53"/>
        <v>0</v>
      </c>
      <c r="CY134" s="132">
        <v>4087421.92</v>
      </c>
      <c r="CZ134" s="132">
        <v>9983534.9432999995</v>
      </c>
      <c r="DA134" s="132">
        <f t="shared" si="53"/>
        <v>0</v>
      </c>
      <c r="DB134" s="132">
        <v>770592.46000000089</v>
      </c>
      <c r="DC134" s="132">
        <v>7084925.9999999991</v>
      </c>
      <c r="DD134" s="132">
        <f t="shared" si="53"/>
        <v>0</v>
      </c>
      <c r="DE134" s="132">
        <v>1428236.7100000009</v>
      </c>
      <c r="DF134" s="132">
        <v>4169137.7432999993</v>
      </c>
      <c r="DG134" s="132">
        <f t="shared" si="53"/>
        <v>0</v>
      </c>
      <c r="DH134" s="132">
        <v>1121499.75</v>
      </c>
      <c r="DI134" s="132">
        <v>2889417</v>
      </c>
      <c r="DJ134" s="132">
        <f t="shared" si="53"/>
        <v>0</v>
      </c>
      <c r="DK134" s="132">
        <v>1343554.7899999991</v>
      </c>
      <c r="DL134" s="132">
        <v>1129124.1599999999</v>
      </c>
      <c r="DM134" s="132">
        <f t="shared" si="53"/>
        <v>0</v>
      </c>
      <c r="DN134" s="132">
        <v>1760133.8300000019</v>
      </c>
      <c r="DO134" s="132">
        <v>8873357.8499999996</v>
      </c>
      <c r="DP134" s="132">
        <f t="shared" si="53"/>
        <v>0</v>
      </c>
      <c r="DQ134" s="132">
        <f t="shared" si="53"/>
        <v>0</v>
      </c>
      <c r="DR134" s="132">
        <v>6133678.4759999989</v>
      </c>
      <c r="DS134" s="132">
        <f t="shared" si="53"/>
        <v>0</v>
      </c>
      <c r="DT134" s="132">
        <f t="shared" si="53"/>
        <v>0</v>
      </c>
      <c r="DU134" s="132">
        <v>3264441.36</v>
      </c>
      <c r="DV134" s="132">
        <f t="shared" si="53"/>
        <v>0</v>
      </c>
      <c r="DW134" s="132">
        <f t="shared" si="53"/>
        <v>0</v>
      </c>
      <c r="DX134" s="132">
        <v>1499293.92</v>
      </c>
      <c r="DY134" s="132">
        <f t="shared" si="53"/>
        <v>0</v>
      </c>
      <c r="DZ134" s="132">
        <f t="shared" si="53"/>
        <v>0</v>
      </c>
      <c r="EA134" s="131">
        <v>0</v>
      </c>
      <c r="EB134" s="131"/>
      <c r="EC134" s="130">
        <v>0</v>
      </c>
      <c r="ED134" s="130">
        <v>0</v>
      </c>
      <c r="EE134" s="130"/>
      <c r="EF134" s="130">
        <v>0</v>
      </c>
      <c r="EG134" s="130">
        <v>0</v>
      </c>
      <c r="EH134" s="130"/>
      <c r="EI134" s="130">
        <v>0</v>
      </c>
      <c r="EJ134" s="130">
        <v>0</v>
      </c>
      <c r="EK134" s="130"/>
      <c r="EL134" s="130">
        <v>0</v>
      </c>
      <c r="EM134" s="130">
        <v>32454655</v>
      </c>
      <c r="EN134" s="130"/>
      <c r="EO134" s="130">
        <v>0</v>
      </c>
      <c r="EP134" s="130">
        <v>0</v>
      </c>
      <c r="EQ134" s="130"/>
      <c r="ER134" s="130">
        <v>0</v>
      </c>
      <c r="ES134" s="130">
        <v>0</v>
      </c>
      <c r="ET134" s="130"/>
      <c r="EU134" s="130">
        <v>0</v>
      </c>
      <c r="EV134" s="130">
        <v>8561112</v>
      </c>
      <c r="EW134" s="130"/>
      <c r="EX134" s="130">
        <v>0</v>
      </c>
      <c r="EY134" s="130">
        <v>0</v>
      </c>
      <c r="EZ134" s="130"/>
      <c r="FA134" s="130"/>
      <c r="FB134" s="130">
        <v>22541454</v>
      </c>
      <c r="FC134" s="130"/>
      <c r="FD134" s="130"/>
      <c r="FE134" s="130">
        <v>0</v>
      </c>
      <c r="FF134" s="130"/>
      <c r="FG134" s="130"/>
      <c r="FH134" s="130">
        <v>0</v>
      </c>
      <c r="FI134" s="130"/>
      <c r="FJ134" s="130"/>
      <c r="FK134" s="130">
        <v>5412454</v>
      </c>
      <c r="FL134" s="130"/>
      <c r="FM134" s="130">
        <v>2397905.79</v>
      </c>
      <c r="FN134" s="130">
        <v>6512121</v>
      </c>
      <c r="FO134" s="130"/>
      <c r="FP134" s="130">
        <v>2209474.5099999998</v>
      </c>
      <c r="FQ134" s="130">
        <v>6745756</v>
      </c>
      <c r="FR134" s="130"/>
      <c r="FS134" s="130">
        <v>476445.62</v>
      </c>
      <c r="FT134" s="130">
        <v>8845555</v>
      </c>
      <c r="FU134" s="130"/>
      <c r="FV134" s="130">
        <v>557042.59</v>
      </c>
      <c r="FW134" s="130">
        <v>19585245</v>
      </c>
      <c r="FX134" s="130"/>
      <c r="FY134" s="130">
        <v>2117300.9299999997</v>
      </c>
      <c r="FZ134" s="130">
        <v>8545665</v>
      </c>
      <c r="GA134" s="130"/>
      <c r="GB134" s="130">
        <v>2717333.57</v>
      </c>
      <c r="GC134" s="130">
        <v>2545445</v>
      </c>
      <c r="GD134" s="130"/>
      <c r="GE134" s="130">
        <v>794855.22000000009</v>
      </c>
      <c r="GF134" s="130">
        <v>744566</v>
      </c>
      <c r="GG134" s="130"/>
      <c r="GH134" s="130">
        <v>872254.36</v>
      </c>
      <c r="GI134" s="130">
        <v>684853</v>
      </c>
      <c r="GJ134" s="130"/>
      <c r="GK134" s="130"/>
      <c r="GL134" s="130">
        <v>794946</v>
      </c>
      <c r="GM134" s="130"/>
      <c r="GN134" s="130"/>
      <c r="GO134" s="130">
        <v>421453</v>
      </c>
      <c r="GP134" s="130"/>
      <c r="GQ134" s="130"/>
      <c r="GR134" s="130">
        <v>384588</v>
      </c>
      <c r="GS134" s="130"/>
      <c r="GT134" s="130"/>
      <c r="GU134" s="10">
        <f t="shared" si="41"/>
        <v>21416807.548387099</v>
      </c>
      <c r="GV134" s="10">
        <f t="shared" si="42"/>
        <v>21258894.199999999</v>
      </c>
      <c r="GW134" s="10">
        <f t="shared" si="43"/>
        <v>4290647.49</v>
      </c>
      <c r="GX134" s="10">
        <f t="shared" si="44"/>
        <v>481590.83809999999</v>
      </c>
      <c r="GY134" s="10">
        <f t="shared" si="45"/>
        <v>19917631.020000003</v>
      </c>
      <c r="GZ134" s="10">
        <f t="shared" si="46"/>
        <v>19770771.605999999</v>
      </c>
      <c r="HA134" s="10">
        <f t="shared" si="47"/>
        <v>0</v>
      </c>
      <c r="HB134" s="10">
        <f t="shared" si="48"/>
        <v>31102566</v>
      </c>
      <c r="HC134" s="10">
        <f t="shared" si="49"/>
        <v>12142612.59</v>
      </c>
      <c r="HD134" s="54">
        <f t="shared" si="50"/>
        <v>3030406</v>
      </c>
      <c r="HE134" s="54"/>
      <c r="HF134" s="54">
        <v>2388315.6399999997</v>
      </c>
      <c r="HG134" s="118"/>
      <c r="HH134" s="118"/>
      <c r="HI134" s="21"/>
    </row>
    <row r="135" spans="1:217" ht="15.75" hidden="1" customHeight="1">
      <c r="A135" s="15">
        <v>2</v>
      </c>
      <c r="B135" s="16">
        <v>133</v>
      </c>
      <c r="C135" s="11">
        <v>190</v>
      </c>
      <c r="D135" s="136" t="s">
        <v>2171</v>
      </c>
      <c r="E135" s="48">
        <v>97000000</v>
      </c>
      <c r="F135" s="9">
        <f t="shared" si="51"/>
        <v>97000000</v>
      </c>
      <c r="G135" s="95"/>
      <c r="H135" s="95"/>
      <c r="I135" s="95"/>
      <c r="J135" s="18"/>
      <c r="K135" s="18"/>
      <c r="L135" s="9">
        <f t="shared" si="38"/>
        <v>80935981.427999988</v>
      </c>
      <c r="M135" s="9">
        <f t="shared" si="39"/>
        <v>16064018.572000012</v>
      </c>
      <c r="N135" s="18">
        <v>0</v>
      </c>
      <c r="O135" s="18"/>
      <c r="P135" s="18">
        <f t="shared" si="40"/>
        <v>54354542</v>
      </c>
      <c r="Q135" s="18">
        <f t="shared" si="37"/>
        <v>42645458</v>
      </c>
      <c r="R135" s="18"/>
      <c r="S135" s="18">
        <v>0</v>
      </c>
      <c r="T135" s="18"/>
      <c r="U135" s="18"/>
      <c r="V135" s="18"/>
      <c r="W135" s="130">
        <v>17572800.949999999</v>
      </c>
      <c r="X135" s="130"/>
      <c r="Y135" s="130">
        <v>0</v>
      </c>
      <c r="Z135" s="130">
        <v>16622997.140000001</v>
      </c>
      <c r="AA135" s="130"/>
      <c r="AB135" s="130">
        <v>0</v>
      </c>
      <c r="AC135" s="130">
        <v>20118814.289999999</v>
      </c>
      <c r="AD135" s="130"/>
      <c r="AE135" s="130">
        <v>0</v>
      </c>
      <c r="AF135" s="131">
        <v>14750203.810000001</v>
      </c>
      <c r="AG135" s="131"/>
      <c r="AH135" s="130">
        <v>0</v>
      </c>
      <c r="AI135" s="131">
        <v>8134804.7620000001</v>
      </c>
      <c r="AJ135" s="131"/>
      <c r="AK135" s="130">
        <v>0</v>
      </c>
      <c r="AL135" s="131">
        <v>3736360.4759999998</v>
      </c>
      <c r="AM135" s="131"/>
      <c r="AN135" s="130">
        <v>0</v>
      </c>
      <c r="AO135" s="131"/>
      <c r="AP135" s="130"/>
      <c r="AQ135" s="130">
        <v>0</v>
      </c>
      <c r="AR135" s="130"/>
      <c r="AS135" s="130"/>
      <c r="AT135" s="130">
        <v>0</v>
      </c>
      <c r="AU135" s="17"/>
      <c r="AV135" s="17"/>
      <c r="AW135" s="130"/>
      <c r="AX135" s="17"/>
      <c r="AY135" s="17"/>
      <c r="AZ135" s="130"/>
      <c r="BA135" s="17"/>
      <c r="BB135" s="131"/>
      <c r="BC135" s="131"/>
      <c r="BD135" s="132"/>
      <c r="BE135" s="132"/>
      <c r="BF135" s="131"/>
      <c r="BG135" s="132">
        <v>8870908.4000000004</v>
      </c>
      <c r="BH135" s="132"/>
      <c r="BI135" s="132">
        <v>0</v>
      </c>
      <c r="BJ135" s="132">
        <v>14870908.4</v>
      </c>
      <c r="BK135" s="132"/>
      <c r="BL135" s="132">
        <v>0</v>
      </c>
      <c r="BM135" s="131">
        <v>16870908.399999999</v>
      </c>
      <c r="BN135" s="131"/>
      <c r="BO135" s="131">
        <v>0</v>
      </c>
      <c r="BP135" s="131">
        <v>7870908.4000000004</v>
      </c>
      <c r="BQ135" s="131"/>
      <c r="BR135" s="131">
        <v>0</v>
      </c>
      <c r="BS135" s="131">
        <v>5870908.4000000004</v>
      </c>
      <c r="BT135" s="131"/>
      <c r="BU135" s="131">
        <v>0</v>
      </c>
      <c r="BV135" s="131"/>
      <c r="BW135" s="131"/>
      <c r="BX135" s="131">
        <v>0</v>
      </c>
      <c r="BY135" s="131">
        <v>0</v>
      </c>
      <c r="BZ135" s="131"/>
      <c r="CA135" s="131">
        <v>0</v>
      </c>
      <c r="CB135" s="131">
        <v>0</v>
      </c>
      <c r="CC135" s="131"/>
      <c r="CD135" s="131">
        <v>0</v>
      </c>
      <c r="CE135" s="131">
        <v>0</v>
      </c>
      <c r="CF135" s="131"/>
      <c r="CG135" s="131"/>
      <c r="CH135" s="131">
        <v>0</v>
      </c>
      <c r="CI135" s="131"/>
      <c r="CJ135" s="131"/>
      <c r="CK135" s="131">
        <v>0</v>
      </c>
      <c r="CL135" s="131"/>
      <c r="CM135" s="131"/>
      <c r="CN135" s="131">
        <v>0</v>
      </c>
      <c r="CO135" s="132"/>
      <c r="CP135" s="132"/>
      <c r="CQ135" s="132">
        <v>8249944.8119999999</v>
      </c>
      <c r="CR135" s="132"/>
      <c r="CS135" s="132">
        <v>0</v>
      </c>
      <c r="CT135" s="132">
        <v>13829944.811999999</v>
      </c>
      <c r="CU135" s="131"/>
      <c r="CV135" s="127">
        <v>0</v>
      </c>
      <c r="CW135" s="131">
        <v>15689944.811999997</v>
      </c>
      <c r="CX135" s="131"/>
      <c r="CY135" s="131">
        <v>0</v>
      </c>
      <c r="CZ135" s="131">
        <v>7319944.8119999999</v>
      </c>
      <c r="DA135" s="131"/>
      <c r="DB135" s="131">
        <v>0</v>
      </c>
      <c r="DC135" s="131">
        <v>5459944.8119999999</v>
      </c>
      <c r="DD135" s="131"/>
      <c r="DE135" s="131">
        <v>0</v>
      </c>
      <c r="DF135" s="131">
        <v>0</v>
      </c>
      <c r="DG135" s="131"/>
      <c r="DH135" s="131">
        <v>0</v>
      </c>
      <c r="DI135" s="131">
        <v>0</v>
      </c>
      <c r="DJ135" s="131"/>
      <c r="DK135" s="131">
        <v>0</v>
      </c>
      <c r="DL135" s="131">
        <v>0</v>
      </c>
      <c r="DM135" s="131"/>
      <c r="DN135" s="131">
        <v>0</v>
      </c>
      <c r="DO135" s="131">
        <v>0</v>
      </c>
      <c r="DP135" s="131"/>
      <c r="DQ135" s="131"/>
      <c r="DR135" s="131">
        <v>0</v>
      </c>
      <c r="DS135" s="131"/>
      <c r="DT135" s="131"/>
      <c r="DU135" s="131">
        <v>0</v>
      </c>
      <c r="DV135" s="131"/>
      <c r="DW135" s="131"/>
      <c r="DX135" s="131">
        <v>0</v>
      </c>
      <c r="DY135" s="132"/>
      <c r="DZ135" s="132"/>
      <c r="EA135" s="131">
        <v>0</v>
      </c>
      <c r="EB135" s="131"/>
      <c r="EC135" s="130">
        <v>0</v>
      </c>
      <c r="ED135" s="130">
        <v>0</v>
      </c>
      <c r="EE135" s="130"/>
      <c r="EF135" s="130">
        <v>0</v>
      </c>
      <c r="EG135" s="130">
        <v>0</v>
      </c>
      <c r="EH135" s="130"/>
      <c r="EI135" s="130">
        <v>0</v>
      </c>
      <c r="EJ135" s="130">
        <v>0</v>
      </c>
      <c r="EK135" s="130"/>
      <c r="EL135" s="130">
        <v>0</v>
      </c>
      <c r="EM135" s="130">
        <v>0</v>
      </c>
      <c r="EN135" s="130"/>
      <c r="EO135" s="130">
        <v>0</v>
      </c>
      <c r="EP135" s="130">
        <v>29774745</v>
      </c>
      <c r="EQ135" s="130"/>
      <c r="ER135" s="130">
        <v>0</v>
      </c>
      <c r="ES135" s="130">
        <v>0</v>
      </c>
      <c r="ET135" s="130"/>
      <c r="EU135" s="130">
        <v>0</v>
      </c>
      <c r="EV135" s="130">
        <v>0</v>
      </c>
      <c r="EW135" s="130"/>
      <c r="EX135" s="130">
        <v>0</v>
      </c>
      <c r="EY135" s="130">
        <v>32846567</v>
      </c>
      <c r="EZ135" s="130"/>
      <c r="FA135" s="130"/>
      <c r="FB135" s="130">
        <v>0</v>
      </c>
      <c r="FC135" s="130"/>
      <c r="FD135" s="130"/>
      <c r="FE135" s="130">
        <v>11541455</v>
      </c>
      <c r="FF135" s="130"/>
      <c r="FG135" s="130"/>
      <c r="FH135" s="130">
        <v>0</v>
      </c>
      <c r="FI135" s="130"/>
      <c r="FJ135" s="130"/>
      <c r="FK135" s="130">
        <v>12845445</v>
      </c>
      <c r="FL135" s="130"/>
      <c r="FM135" s="130">
        <v>0</v>
      </c>
      <c r="FN135" s="130">
        <v>15455656</v>
      </c>
      <c r="FO135" s="130"/>
      <c r="FP135" s="130">
        <v>0</v>
      </c>
      <c r="FQ135" s="130">
        <v>11875656</v>
      </c>
      <c r="FR135" s="130"/>
      <c r="FS135" s="130">
        <v>0</v>
      </c>
      <c r="FT135" s="130">
        <v>5545465</v>
      </c>
      <c r="FU135" s="130"/>
      <c r="FV135" s="130">
        <v>0</v>
      </c>
      <c r="FW135" s="130">
        <v>4121245</v>
      </c>
      <c r="FX135" s="130"/>
      <c r="FY135" s="125">
        <v>0</v>
      </c>
      <c r="FZ135" s="130">
        <v>1456564</v>
      </c>
      <c r="GA135" s="130"/>
      <c r="GB135" s="130">
        <v>0</v>
      </c>
      <c r="GC135" s="130">
        <v>423546</v>
      </c>
      <c r="GD135" s="130"/>
      <c r="GE135" s="130">
        <v>0</v>
      </c>
      <c r="GF135" s="130">
        <v>315456</v>
      </c>
      <c r="GG135" s="130"/>
      <c r="GH135" s="130">
        <v>0</v>
      </c>
      <c r="GI135" s="130">
        <v>294656</v>
      </c>
      <c r="GJ135" s="130"/>
      <c r="GK135" s="130"/>
      <c r="GL135" s="130">
        <v>154955</v>
      </c>
      <c r="GM135" s="130"/>
      <c r="GN135" s="130"/>
      <c r="GO135" s="130">
        <v>144141</v>
      </c>
      <c r="GP135" s="130"/>
      <c r="GQ135" s="130"/>
      <c r="GR135" s="130">
        <v>0</v>
      </c>
      <c r="GS135" s="130"/>
      <c r="GT135" s="130"/>
      <c r="GU135" s="10">
        <f t="shared" si="41"/>
        <v>0</v>
      </c>
      <c r="GV135" s="10">
        <f t="shared" si="42"/>
        <v>0</v>
      </c>
      <c r="GW135" s="10">
        <f t="shared" si="43"/>
        <v>0</v>
      </c>
      <c r="GX135" s="10">
        <f t="shared" si="44"/>
        <v>0</v>
      </c>
      <c r="GY135" s="10">
        <f t="shared" si="45"/>
        <v>0</v>
      </c>
      <c r="GZ135" s="10">
        <f t="shared" si="46"/>
        <v>0</v>
      </c>
      <c r="HA135" s="10">
        <f t="shared" si="47"/>
        <v>0</v>
      </c>
      <c r="HB135" s="10">
        <f t="shared" si="48"/>
        <v>44388022</v>
      </c>
      <c r="HC135" s="10">
        <f t="shared" si="49"/>
        <v>0</v>
      </c>
      <c r="HD135" s="54">
        <f t="shared" si="50"/>
        <v>909208</v>
      </c>
      <c r="HE135" s="54"/>
      <c r="HF135" s="54">
        <v>0</v>
      </c>
      <c r="HG135" s="118"/>
      <c r="HH135" s="118"/>
      <c r="HI135" s="21"/>
    </row>
    <row r="136" spans="1:217" ht="15.75" hidden="1" customHeight="1">
      <c r="A136" s="15">
        <v>2</v>
      </c>
      <c r="B136" s="16">
        <v>134</v>
      </c>
      <c r="C136" s="11">
        <v>191</v>
      </c>
      <c r="D136" s="136" t="s">
        <v>2172</v>
      </c>
      <c r="E136" s="48">
        <v>12967470.476190476</v>
      </c>
      <c r="F136" s="9">
        <f t="shared" si="51"/>
        <v>12967470.476190476</v>
      </c>
      <c r="G136" s="95"/>
      <c r="H136" s="95"/>
      <c r="I136" s="95"/>
      <c r="J136" s="18"/>
      <c r="K136" s="18"/>
      <c r="L136" s="9">
        <f t="shared" si="38"/>
        <v>0</v>
      </c>
      <c r="M136" s="9">
        <f t="shared" si="39"/>
        <v>12967470.476190476</v>
      </c>
      <c r="N136" s="18">
        <v>112727.43333333332</v>
      </c>
      <c r="O136" s="18"/>
      <c r="P136" s="18">
        <f t="shared" si="40"/>
        <v>8739833</v>
      </c>
      <c r="Q136" s="18">
        <f t="shared" si="37"/>
        <v>4114910.0428571422</v>
      </c>
      <c r="R136" s="18"/>
      <c r="S136" s="18">
        <v>101454.69</v>
      </c>
      <c r="T136" s="18"/>
      <c r="U136" s="18"/>
      <c r="V136" s="18"/>
      <c r="W136" s="130"/>
      <c r="X136" s="130"/>
      <c r="Y136" s="130">
        <v>0</v>
      </c>
      <c r="Z136" s="130"/>
      <c r="AA136" s="130"/>
      <c r="AB136" s="130">
        <v>0</v>
      </c>
      <c r="AC136" s="130"/>
      <c r="AD136" s="130"/>
      <c r="AE136" s="130">
        <v>0</v>
      </c>
      <c r="AF136" s="131"/>
      <c r="AG136" s="131"/>
      <c r="AH136" s="130">
        <v>0</v>
      </c>
      <c r="AI136" s="131"/>
      <c r="AJ136" s="131"/>
      <c r="AK136" s="130">
        <v>0</v>
      </c>
      <c r="AL136" s="131"/>
      <c r="AM136" s="131"/>
      <c r="AN136" s="130">
        <v>0</v>
      </c>
      <c r="AO136" s="131"/>
      <c r="AP136" s="130"/>
      <c r="AQ136" s="130">
        <v>0</v>
      </c>
      <c r="AR136" s="130"/>
      <c r="AS136" s="130"/>
      <c r="AT136" s="130">
        <v>0</v>
      </c>
      <c r="AU136" s="17"/>
      <c r="AV136" s="17"/>
      <c r="AW136" s="130"/>
      <c r="AX136" s="17"/>
      <c r="AY136" s="17"/>
      <c r="AZ136" s="130"/>
      <c r="BA136" s="17"/>
      <c r="BB136" s="131"/>
      <c r="BC136" s="131"/>
      <c r="BD136" s="132"/>
      <c r="BE136" s="132"/>
      <c r="BF136" s="131"/>
      <c r="BG136" s="132">
        <v>1500000</v>
      </c>
      <c r="BH136" s="132"/>
      <c r="BI136" s="132">
        <v>-29491.555555555547</v>
      </c>
      <c r="BJ136" s="132">
        <v>860000</v>
      </c>
      <c r="BK136" s="132"/>
      <c r="BL136" s="132">
        <v>208.44444444443798</v>
      </c>
      <c r="BM136" s="131">
        <v>1300000</v>
      </c>
      <c r="BN136" s="131"/>
      <c r="BO136" s="131">
        <v>208.44444444443798</v>
      </c>
      <c r="BP136" s="131">
        <v>1800000</v>
      </c>
      <c r="BQ136" s="131"/>
      <c r="BR136" s="131">
        <v>0</v>
      </c>
      <c r="BS136" s="131">
        <v>2100000</v>
      </c>
      <c r="BT136" s="131"/>
      <c r="BU136" s="131">
        <v>0</v>
      </c>
      <c r="BV136" s="131">
        <v>1179833</v>
      </c>
      <c r="BW136" s="131"/>
      <c r="BX136" s="131">
        <v>2.9103830456733704E-11</v>
      </c>
      <c r="BY136" s="131">
        <v>0</v>
      </c>
      <c r="BZ136" s="131"/>
      <c r="CA136" s="131">
        <v>0</v>
      </c>
      <c r="CB136" s="131">
        <v>0</v>
      </c>
      <c r="CC136" s="131"/>
      <c r="CD136" s="131">
        <v>0</v>
      </c>
      <c r="CE136" s="131">
        <v>0</v>
      </c>
      <c r="CF136" s="131"/>
      <c r="CG136" s="131"/>
      <c r="CH136" s="131">
        <v>0</v>
      </c>
      <c r="CI136" s="131"/>
      <c r="CJ136" s="131"/>
      <c r="CK136" s="131">
        <v>0</v>
      </c>
      <c r="CL136" s="131"/>
      <c r="CM136" s="131"/>
      <c r="CN136" s="131">
        <v>0</v>
      </c>
      <c r="CO136" s="132"/>
      <c r="CP136" s="132"/>
      <c r="CQ136" s="132">
        <v>1350000.0000000002</v>
      </c>
      <c r="CR136" s="132"/>
      <c r="CS136" s="132">
        <v>-26542.399999999994</v>
      </c>
      <c r="CT136" s="132">
        <v>774000.00000000012</v>
      </c>
      <c r="CU136" s="131"/>
      <c r="CV136" s="127">
        <v>187.59999999999127</v>
      </c>
      <c r="CW136" s="131">
        <v>1170000.0000000002</v>
      </c>
      <c r="CX136" s="131"/>
      <c r="CY136" s="131">
        <v>187.59999999999854</v>
      </c>
      <c r="CZ136" s="131">
        <v>1620000.0000000002</v>
      </c>
      <c r="DA136" s="131"/>
      <c r="DB136" s="131">
        <v>0</v>
      </c>
      <c r="DC136" s="131">
        <v>1890000.0000000002</v>
      </c>
      <c r="DD136" s="131"/>
      <c r="DE136" s="131">
        <v>0</v>
      </c>
      <c r="DF136" s="131">
        <v>1061849.7000000002</v>
      </c>
      <c r="DG136" s="131"/>
      <c r="DH136" s="131">
        <v>0</v>
      </c>
      <c r="DI136" s="131">
        <v>0</v>
      </c>
      <c r="DJ136" s="131"/>
      <c r="DK136" s="131">
        <v>0</v>
      </c>
      <c r="DL136" s="131">
        <v>0</v>
      </c>
      <c r="DM136" s="131"/>
      <c r="DN136" s="131">
        <v>0</v>
      </c>
      <c r="DO136" s="131">
        <v>0</v>
      </c>
      <c r="DP136" s="131"/>
      <c r="DQ136" s="131"/>
      <c r="DR136" s="131">
        <v>0</v>
      </c>
      <c r="DS136" s="131"/>
      <c r="DT136" s="131"/>
      <c r="DU136" s="131">
        <v>0</v>
      </c>
      <c r="DV136" s="131"/>
      <c r="DW136" s="131"/>
      <c r="DX136" s="131">
        <v>0</v>
      </c>
      <c r="DY136" s="132"/>
      <c r="DZ136" s="132"/>
      <c r="EA136" s="131"/>
      <c r="EB136" s="131"/>
      <c r="EC136" s="130">
        <v>0</v>
      </c>
      <c r="ED136" s="130">
        <v>1200000</v>
      </c>
      <c r="EE136" s="130"/>
      <c r="EF136" s="130">
        <v>0</v>
      </c>
      <c r="EG136" s="130">
        <v>688000</v>
      </c>
      <c r="EH136" s="130"/>
      <c r="EI136" s="130">
        <v>0</v>
      </c>
      <c r="EJ136" s="130">
        <v>1040000</v>
      </c>
      <c r="EK136" s="130"/>
      <c r="EL136" s="130">
        <v>0</v>
      </c>
      <c r="EM136" s="130">
        <v>1440000</v>
      </c>
      <c r="EN136" s="130"/>
      <c r="EO136" s="130">
        <v>0</v>
      </c>
      <c r="EP136" s="130">
        <v>1680000</v>
      </c>
      <c r="EQ136" s="130"/>
      <c r="ER136" s="130">
        <v>0</v>
      </c>
      <c r="ES136" s="130">
        <v>943866.4</v>
      </c>
      <c r="ET136" s="130"/>
      <c r="EU136" s="130">
        <v>0</v>
      </c>
      <c r="EV136" s="130">
        <v>0</v>
      </c>
      <c r="EW136" s="130"/>
      <c r="EX136" s="130">
        <v>0</v>
      </c>
      <c r="EY136" s="130">
        <v>0</v>
      </c>
      <c r="EZ136" s="130"/>
      <c r="FA136" s="130"/>
      <c r="FB136" s="130">
        <v>0</v>
      </c>
      <c r="FC136" s="130"/>
      <c r="FD136" s="130"/>
      <c r="FE136" s="130">
        <v>0</v>
      </c>
      <c r="FF136" s="130"/>
      <c r="FG136" s="130"/>
      <c r="FH136" s="130">
        <v>0</v>
      </c>
      <c r="FI136" s="130"/>
      <c r="FJ136" s="130"/>
      <c r="FK136" s="130">
        <v>900000</v>
      </c>
      <c r="FL136" s="130"/>
      <c r="FM136" s="130">
        <v>8670</v>
      </c>
      <c r="FN136" s="130">
        <v>516000</v>
      </c>
      <c r="FO136" s="130"/>
      <c r="FP136" s="130">
        <v>632</v>
      </c>
      <c r="FQ136" s="130">
        <v>780000</v>
      </c>
      <c r="FR136" s="130"/>
      <c r="FS136" s="130">
        <v>0</v>
      </c>
      <c r="FT136" s="130">
        <v>1080000</v>
      </c>
      <c r="FU136" s="130"/>
      <c r="FV136" s="130">
        <v>0</v>
      </c>
      <c r="FW136" s="130">
        <v>1260000</v>
      </c>
      <c r="FX136" s="130"/>
      <c r="FY136" s="125">
        <v>0</v>
      </c>
      <c r="FZ136" s="130">
        <v>707899.79999999993</v>
      </c>
      <c r="GA136" s="130"/>
      <c r="GB136" s="130">
        <v>0</v>
      </c>
      <c r="GC136" s="130">
        <v>0</v>
      </c>
      <c r="GD136" s="130"/>
      <c r="GE136" s="130">
        <v>0</v>
      </c>
      <c r="GF136" s="130">
        <v>0</v>
      </c>
      <c r="GG136" s="130"/>
      <c r="GH136" s="130">
        <v>0</v>
      </c>
      <c r="GI136" s="130">
        <v>0</v>
      </c>
      <c r="GJ136" s="130"/>
      <c r="GK136" s="130"/>
      <c r="GL136" s="130">
        <v>0</v>
      </c>
      <c r="GM136" s="130"/>
      <c r="GN136" s="130"/>
      <c r="GO136" s="130">
        <v>0</v>
      </c>
      <c r="GP136" s="130"/>
      <c r="GQ136" s="130"/>
      <c r="GR136" s="130">
        <v>0</v>
      </c>
      <c r="GS136" s="130"/>
      <c r="GT136" s="130"/>
      <c r="GU136" s="10">
        <f t="shared" si="41"/>
        <v>-29074.666666666642</v>
      </c>
      <c r="GV136" s="10">
        <f t="shared" si="42"/>
        <v>0</v>
      </c>
      <c r="GW136" s="10">
        <f t="shared" si="43"/>
        <v>0</v>
      </c>
      <c r="GX136" s="10">
        <f t="shared" si="44"/>
        <v>0</v>
      </c>
      <c r="GY136" s="10">
        <f t="shared" si="45"/>
        <v>-26167.200000000004</v>
      </c>
      <c r="GZ136" s="10">
        <f t="shared" si="46"/>
        <v>0</v>
      </c>
      <c r="HA136" s="10">
        <f t="shared" si="47"/>
        <v>0</v>
      </c>
      <c r="HB136" s="10">
        <f t="shared" si="48"/>
        <v>0</v>
      </c>
      <c r="HC136" s="10">
        <f t="shared" si="49"/>
        <v>9302</v>
      </c>
      <c r="HD136" s="54">
        <f t="shared" si="50"/>
        <v>0</v>
      </c>
      <c r="HE136" s="54"/>
      <c r="HF136" s="54">
        <v>0</v>
      </c>
      <c r="HG136" s="118"/>
      <c r="HH136" s="118"/>
      <c r="HI136" s="21"/>
    </row>
    <row r="137" spans="1:217" ht="15.75" hidden="1" customHeight="1">
      <c r="A137" s="15">
        <v>1</v>
      </c>
      <c r="B137" s="16">
        <v>135</v>
      </c>
      <c r="C137" s="11">
        <v>192</v>
      </c>
      <c r="D137" s="136" t="s">
        <v>2173</v>
      </c>
      <c r="E137" s="48">
        <v>666564349.51999998</v>
      </c>
      <c r="F137" s="9">
        <f t="shared" si="51"/>
        <v>666564349.51999998</v>
      </c>
      <c r="G137" s="95"/>
      <c r="H137" s="95"/>
      <c r="I137" s="95"/>
      <c r="J137" s="18"/>
      <c r="K137" s="18"/>
      <c r="L137" s="9">
        <f t="shared" si="38"/>
        <v>202342410</v>
      </c>
      <c r="M137" s="9">
        <f t="shared" si="39"/>
        <v>464221939.51999998</v>
      </c>
      <c r="N137" s="18">
        <v>0</v>
      </c>
      <c r="O137" s="18"/>
      <c r="P137" s="18">
        <f t="shared" si="40"/>
        <v>272411691.32999998</v>
      </c>
      <c r="Q137" s="18">
        <f t="shared" si="37"/>
        <v>394152658.19</v>
      </c>
      <c r="R137" s="18"/>
      <c r="S137" s="18">
        <v>0</v>
      </c>
      <c r="T137" s="18"/>
      <c r="U137" s="18"/>
      <c r="V137" s="18"/>
      <c r="W137" s="130"/>
      <c r="X137" s="130"/>
      <c r="Y137" s="130">
        <v>0</v>
      </c>
      <c r="Z137" s="130"/>
      <c r="AA137" s="130"/>
      <c r="AB137" s="130">
        <v>0</v>
      </c>
      <c r="AC137" s="130">
        <v>2362926</v>
      </c>
      <c r="AD137" s="130"/>
      <c r="AE137" s="130">
        <v>0</v>
      </c>
      <c r="AF137" s="131">
        <v>7625060</v>
      </c>
      <c r="AG137" s="131"/>
      <c r="AH137" s="130">
        <v>0</v>
      </c>
      <c r="AI137" s="131">
        <v>12350911</v>
      </c>
      <c r="AJ137" s="131"/>
      <c r="AK137" s="130">
        <v>0</v>
      </c>
      <c r="AL137" s="131">
        <v>17076763</v>
      </c>
      <c r="AM137" s="131"/>
      <c r="AN137" s="130">
        <v>0</v>
      </c>
      <c r="AO137" s="131">
        <v>21802615</v>
      </c>
      <c r="AP137" s="130"/>
      <c r="AQ137" s="130">
        <v>0</v>
      </c>
      <c r="AR137" s="130">
        <v>26528466</v>
      </c>
      <c r="AS137" s="130"/>
      <c r="AT137" s="130">
        <v>0</v>
      </c>
      <c r="AU137" s="17">
        <v>29427674</v>
      </c>
      <c r="AV137" s="17"/>
      <c r="AW137" s="130"/>
      <c r="AX137" s="17">
        <v>29963956</v>
      </c>
      <c r="AY137" s="17"/>
      <c r="AZ137" s="130"/>
      <c r="BA137" s="17">
        <v>27995511</v>
      </c>
      <c r="BB137" s="131"/>
      <c r="BC137" s="131"/>
      <c r="BD137" s="132">
        <v>27208528</v>
      </c>
      <c r="BE137" s="132"/>
      <c r="BF137" s="131"/>
      <c r="BG137" s="132">
        <v>5000000</v>
      </c>
      <c r="BH137" s="132"/>
      <c r="BI137" s="132">
        <v>0</v>
      </c>
      <c r="BJ137" s="132">
        <v>10000000</v>
      </c>
      <c r="BK137" s="132"/>
      <c r="BL137" s="132">
        <v>345227.06061927608</v>
      </c>
      <c r="BM137" s="131">
        <v>12500000</v>
      </c>
      <c r="BN137" s="131"/>
      <c r="BO137" s="131">
        <v>412046.23855211533</v>
      </c>
      <c r="BP137" s="131">
        <v>20000000</v>
      </c>
      <c r="BQ137" s="131"/>
      <c r="BR137" s="131">
        <v>3798686.3715656349</v>
      </c>
      <c r="BS137" s="131">
        <v>20000000</v>
      </c>
      <c r="BT137" s="131"/>
      <c r="BU137" s="131">
        <v>21091033.449629307</v>
      </c>
      <c r="BV137" s="131">
        <v>20000000</v>
      </c>
      <c r="BW137" s="131"/>
      <c r="BX137" s="131">
        <v>43370053.406515375</v>
      </c>
      <c r="BY137" s="131">
        <v>38175816</v>
      </c>
      <c r="BZ137" s="131"/>
      <c r="CA137" s="131">
        <v>24510974.688172057</v>
      </c>
      <c r="CB137" s="131">
        <v>30852133</v>
      </c>
      <c r="CC137" s="131"/>
      <c r="CD137" s="131">
        <v>14323521.666666657</v>
      </c>
      <c r="CE137" s="131">
        <v>34351494</v>
      </c>
      <c r="CF137" s="131"/>
      <c r="CG137" s="131"/>
      <c r="CH137" s="131">
        <v>31293002</v>
      </c>
      <c r="CI137" s="131"/>
      <c r="CJ137" s="131"/>
      <c r="CK137" s="131">
        <v>26817226</v>
      </c>
      <c r="CL137" s="131"/>
      <c r="CM137" s="131"/>
      <c r="CN137" s="131">
        <v>23422020.329999998</v>
      </c>
      <c r="CO137" s="132"/>
      <c r="CP137" s="132"/>
      <c r="CQ137" s="132">
        <v>4585999.9999999991</v>
      </c>
      <c r="CR137" s="132"/>
      <c r="CS137" s="132">
        <v>0</v>
      </c>
      <c r="CT137" s="132">
        <v>9171999.9999999981</v>
      </c>
      <c r="CU137" s="131"/>
      <c r="CV137" s="127">
        <v>316642.26</v>
      </c>
      <c r="CW137" s="131">
        <v>11464999.999999998</v>
      </c>
      <c r="CX137" s="131"/>
      <c r="CY137" s="131">
        <v>377928.81000000006</v>
      </c>
      <c r="CZ137" s="131">
        <v>18343999.999999996</v>
      </c>
      <c r="DA137" s="131"/>
      <c r="DB137" s="131">
        <v>3484155.1399999997</v>
      </c>
      <c r="DC137" s="131">
        <v>18343999.999999996</v>
      </c>
      <c r="DD137" s="131"/>
      <c r="DE137" s="131">
        <v>19344695.879999999</v>
      </c>
      <c r="DF137" s="131">
        <v>18343999.999999996</v>
      </c>
      <c r="DG137" s="131"/>
      <c r="DH137" s="131">
        <v>40662431.179999992</v>
      </c>
      <c r="DI137" s="131">
        <v>35503508.879999995</v>
      </c>
      <c r="DJ137" s="131"/>
      <c r="DK137" s="131">
        <v>22795206.459999993</v>
      </c>
      <c r="DL137" s="131">
        <v>28692483.689999998</v>
      </c>
      <c r="DM137" s="131"/>
      <c r="DN137" s="131">
        <v>13320875.150000006</v>
      </c>
      <c r="DO137" s="131">
        <v>31946889.419999998</v>
      </c>
      <c r="DP137" s="131"/>
      <c r="DQ137" s="131"/>
      <c r="DR137" s="131">
        <v>29102491.859999999</v>
      </c>
      <c r="DS137" s="131"/>
      <c r="DT137" s="131"/>
      <c r="DU137" s="131">
        <v>24940020.18</v>
      </c>
      <c r="DV137" s="131"/>
      <c r="DW137" s="131"/>
      <c r="DX137" s="131">
        <v>21782478.906899996</v>
      </c>
      <c r="DY137" s="132"/>
      <c r="DZ137" s="132"/>
      <c r="EA137" s="131"/>
      <c r="EB137" s="131"/>
      <c r="EC137" s="130">
        <v>0</v>
      </c>
      <c r="ED137" s="130"/>
      <c r="EE137" s="130"/>
      <c r="EF137" s="130">
        <v>0</v>
      </c>
      <c r="EG137" s="130">
        <v>20000000</v>
      </c>
      <c r="EH137" s="130"/>
      <c r="EI137" s="130">
        <v>0</v>
      </c>
      <c r="EJ137" s="130"/>
      <c r="EK137" s="130"/>
      <c r="EL137" s="130">
        <v>0</v>
      </c>
      <c r="EM137" s="130">
        <v>2232927</v>
      </c>
      <c r="EN137" s="130"/>
      <c r="EO137" s="130">
        <v>0</v>
      </c>
      <c r="EP137" s="130">
        <v>7205558</v>
      </c>
      <c r="EQ137" s="130"/>
      <c r="ER137" s="130">
        <v>0</v>
      </c>
      <c r="ES137" s="130">
        <v>11671412</v>
      </c>
      <c r="ET137" s="130"/>
      <c r="EU137" s="130">
        <v>0</v>
      </c>
      <c r="EV137" s="130">
        <v>16137266</v>
      </c>
      <c r="EW137" s="130"/>
      <c r="EX137" s="130">
        <v>0</v>
      </c>
      <c r="EY137" s="130">
        <v>20603119</v>
      </c>
      <c r="EZ137" s="130"/>
      <c r="FA137" s="130"/>
      <c r="FB137" s="130">
        <v>25068973</v>
      </c>
      <c r="FC137" s="130"/>
      <c r="FD137" s="130"/>
      <c r="FE137" s="130">
        <v>27808678</v>
      </c>
      <c r="FF137" s="130"/>
      <c r="FG137" s="130"/>
      <c r="FH137" s="130">
        <v>28315456</v>
      </c>
      <c r="FI137" s="130"/>
      <c r="FJ137" s="130"/>
      <c r="FK137" s="130"/>
      <c r="FL137" s="130"/>
      <c r="FM137" s="130">
        <v>0</v>
      </c>
      <c r="FN137" s="130"/>
      <c r="FO137" s="130"/>
      <c r="FP137" s="130">
        <v>0</v>
      </c>
      <c r="FQ137" s="130">
        <v>5184380</v>
      </c>
      <c r="FR137" s="130"/>
      <c r="FS137" s="130">
        <v>6246809.0800000001</v>
      </c>
      <c r="FT137" s="130">
        <v>10556987</v>
      </c>
      <c r="FU137" s="130"/>
      <c r="FV137" s="130">
        <v>48344630.210000001</v>
      </c>
      <c r="FW137" s="130">
        <v>2178630</v>
      </c>
      <c r="FX137" s="130"/>
      <c r="FY137" s="130">
        <v>8885913.8899999987</v>
      </c>
      <c r="FZ137" s="130">
        <v>4001599</v>
      </c>
      <c r="GA137" s="130"/>
      <c r="GB137" s="130">
        <v>7607875.2100000009</v>
      </c>
      <c r="GC137" s="130">
        <v>8752275</v>
      </c>
      <c r="GD137" s="130"/>
      <c r="GE137" s="130">
        <v>8492707.6499999985</v>
      </c>
      <c r="GF137" s="130">
        <v>13288438</v>
      </c>
      <c r="GG137" s="130"/>
      <c r="GH137" s="130">
        <v>12451311.009999998</v>
      </c>
      <c r="GI137" s="130">
        <v>17682067</v>
      </c>
      <c r="GJ137" s="130"/>
      <c r="GK137" s="130"/>
      <c r="GL137" s="130">
        <v>21891315</v>
      </c>
      <c r="GM137" s="130"/>
      <c r="GN137" s="130"/>
      <c r="GO137" s="130">
        <v>24983291</v>
      </c>
      <c r="GP137" s="130"/>
      <c r="GQ137" s="130"/>
      <c r="GR137" s="130">
        <v>26443314</v>
      </c>
      <c r="GS137" s="130"/>
      <c r="GT137" s="130"/>
      <c r="GU137" s="10">
        <f t="shared" si="41"/>
        <v>107851542.88172042</v>
      </c>
      <c r="GV137" s="10">
        <f t="shared" si="42"/>
        <v>115883742.33</v>
      </c>
      <c r="GW137" s="10">
        <f t="shared" si="43"/>
        <v>0</v>
      </c>
      <c r="GX137" s="10">
        <f t="shared" si="44"/>
        <v>141124135</v>
      </c>
      <c r="GY137" s="10">
        <f t="shared" si="45"/>
        <v>100301934.88</v>
      </c>
      <c r="GZ137" s="10">
        <f t="shared" si="46"/>
        <v>107771880.3669</v>
      </c>
      <c r="HA137" s="10">
        <f t="shared" si="47"/>
        <v>0</v>
      </c>
      <c r="HB137" s="10">
        <f t="shared" si="48"/>
        <v>117933492</v>
      </c>
      <c r="HC137" s="10">
        <f t="shared" si="49"/>
        <v>92029247.049999982</v>
      </c>
      <c r="HD137" s="54">
        <f t="shared" si="50"/>
        <v>104288425</v>
      </c>
      <c r="HE137" s="54"/>
      <c r="HF137" s="54">
        <v>20734030.469999999</v>
      </c>
      <c r="HG137" s="118"/>
      <c r="HH137" s="118"/>
      <c r="HI137" s="21"/>
    </row>
    <row r="138" spans="1:217" ht="15.75" hidden="1" customHeight="1">
      <c r="A138" s="15">
        <v>1</v>
      </c>
      <c r="B138" s="16">
        <v>136</v>
      </c>
      <c r="C138" s="11">
        <v>193</v>
      </c>
      <c r="D138" s="136" t="s">
        <v>2174</v>
      </c>
      <c r="E138" s="48">
        <v>412678626</v>
      </c>
      <c r="F138" s="9">
        <f t="shared" si="51"/>
        <v>412678626</v>
      </c>
      <c r="G138" s="95"/>
      <c r="H138" s="95"/>
      <c r="I138" s="95"/>
      <c r="J138" s="18"/>
      <c r="K138" s="18"/>
      <c r="L138" s="9">
        <f t="shared" si="38"/>
        <v>343968750.01999998</v>
      </c>
      <c r="M138" s="9">
        <f t="shared" si="39"/>
        <v>68709875.980000019</v>
      </c>
      <c r="N138" s="18">
        <v>469123.04705882358</v>
      </c>
      <c r="O138" s="18"/>
      <c r="P138" s="18">
        <f t="shared" si="40"/>
        <v>385341018.27422798</v>
      </c>
      <c r="Q138" s="18">
        <f t="shared" si="37"/>
        <v>26868484.678713202</v>
      </c>
      <c r="R138" s="18"/>
      <c r="S138" s="18">
        <v>398754.59</v>
      </c>
      <c r="T138" s="18"/>
      <c r="U138" s="18"/>
      <c r="V138" s="18"/>
      <c r="W138" s="130">
        <v>42496475.149999999</v>
      </c>
      <c r="X138" s="130"/>
      <c r="Y138" s="130">
        <v>23827408.969000001</v>
      </c>
      <c r="Z138" s="130">
        <v>40497016.909999996</v>
      </c>
      <c r="AA138" s="130"/>
      <c r="AB138" s="130">
        <v>31327285.452</v>
      </c>
      <c r="AC138" s="130">
        <v>44555218.310000002</v>
      </c>
      <c r="AD138" s="130"/>
      <c r="AE138" s="130">
        <v>38504879.524999999</v>
      </c>
      <c r="AF138" s="131">
        <v>38366340.960000001</v>
      </c>
      <c r="AG138" s="131"/>
      <c r="AH138" s="130">
        <v>37862274.579000004</v>
      </c>
      <c r="AI138" s="131">
        <v>50639922.859999999</v>
      </c>
      <c r="AJ138" s="131"/>
      <c r="AK138" s="130">
        <v>40682680.607999995</v>
      </c>
      <c r="AL138" s="131">
        <v>50639922.859999999</v>
      </c>
      <c r="AM138" s="131"/>
      <c r="AN138" s="130">
        <v>39889969.7095</v>
      </c>
      <c r="AO138" s="131">
        <v>29785634.649999999</v>
      </c>
      <c r="AP138" s="130"/>
      <c r="AQ138" s="130">
        <v>29706594.272999998</v>
      </c>
      <c r="AR138" s="130">
        <v>18490181.129999999</v>
      </c>
      <c r="AS138" s="130"/>
      <c r="AT138" s="130">
        <v>46973447.927499995</v>
      </c>
      <c r="AU138" s="17">
        <v>18490181.129999999</v>
      </c>
      <c r="AV138" s="17"/>
      <c r="AW138" s="130"/>
      <c r="AX138" s="17">
        <v>4430730.76</v>
      </c>
      <c r="AY138" s="17"/>
      <c r="AZ138" s="130"/>
      <c r="BA138" s="17">
        <v>3341192.67</v>
      </c>
      <c r="BB138" s="131"/>
      <c r="BC138" s="131"/>
      <c r="BD138" s="132">
        <v>2235932.63</v>
      </c>
      <c r="BE138" s="132"/>
      <c r="BF138" s="131"/>
      <c r="BG138" s="132">
        <v>4000000</v>
      </c>
      <c r="BH138" s="132"/>
      <c r="BI138" s="132">
        <v>3503325.3447262645</v>
      </c>
      <c r="BJ138" s="132">
        <v>17000000</v>
      </c>
      <c r="BK138" s="132"/>
      <c r="BL138" s="132">
        <v>5055636.2950880509</v>
      </c>
      <c r="BM138" s="131">
        <v>20000000</v>
      </c>
      <c r="BN138" s="131"/>
      <c r="BO138" s="131">
        <v>11414161.027175987</v>
      </c>
      <c r="BP138" s="131">
        <v>28900000</v>
      </c>
      <c r="BQ138" s="131"/>
      <c r="BR138" s="131">
        <v>7058835.9152227379</v>
      </c>
      <c r="BS138" s="131">
        <v>38700000</v>
      </c>
      <c r="BT138" s="131"/>
      <c r="BU138" s="131">
        <v>65092251.012713283</v>
      </c>
      <c r="BV138" s="131">
        <v>38700000</v>
      </c>
      <c r="BW138" s="131"/>
      <c r="BX138" s="131">
        <v>19166699.363460287</v>
      </c>
      <c r="BY138" s="131">
        <v>59981712</v>
      </c>
      <c r="BZ138" s="131"/>
      <c r="CA138" s="131">
        <v>8372355.6055953056</v>
      </c>
      <c r="CB138" s="131">
        <v>32443754</v>
      </c>
      <c r="CC138" s="131"/>
      <c r="CD138" s="131">
        <v>36282311.270161897</v>
      </c>
      <c r="CE138" s="131">
        <v>42638139</v>
      </c>
      <c r="CF138" s="131"/>
      <c r="CG138" s="131"/>
      <c r="CH138" s="131">
        <v>39062818</v>
      </c>
      <c r="CI138" s="131"/>
      <c r="CJ138" s="131"/>
      <c r="CK138" s="131">
        <v>29694292</v>
      </c>
      <c r="CL138" s="131"/>
      <c r="CM138" s="131"/>
      <c r="CN138" s="131">
        <v>34220303.274227999</v>
      </c>
      <c r="CO138" s="132"/>
      <c r="CP138" s="132"/>
      <c r="CQ138" s="132">
        <v>3400000</v>
      </c>
      <c r="CR138" s="132"/>
      <c r="CS138" s="132">
        <v>2860903.06</v>
      </c>
      <c r="CT138" s="132">
        <v>14450000</v>
      </c>
      <c r="CU138" s="131"/>
      <c r="CV138" s="127">
        <v>4128558.9900000007</v>
      </c>
      <c r="CW138" s="131">
        <v>17000000</v>
      </c>
      <c r="CX138" s="131"/>
      <c r="CY138" s="131">
        <v>9321089.25</v>
      </c>
      <c r="CZ138" s="131">
        <v>24565000</v>
      </c>
      <c r="DA138" s="131"/>
      <c r="DB138" s="131">
        <v>5764421.879999999</v>
      </c>
      <c r="DC138" s="131">
        <v>32895000</v>
      </c>
      <c r="DD138" s="131"/>
      <c r="DE138" s="131">
        <v>53155959.490000002</v>
      </c>
      <c r="DF138" s="131">
        <v>32895000</v>
      </c>
      <c r="DG138" s="131"/>
      <c r="DH138" s="131">
        <v>15652014.049999997</v>
      </c>
      <c r="DI138" s="131">
        <v>48982569.957850493</v>
      </c>
      <c r="DJ138" s="131"/>
      <c r="DK138" s="131">
        <v>6837075.5100000054</v>
      </c>
      <c r="DL138" s="131">
        <v>26494382.987939585</v>
      </c>
      <c r="DM138" s="131"/>
      <c r="DN138" s="131">
        <v>29629045.100000009</v>
      </c>
      <c r="DO138" s="131">
        <v>34819373.385675512</v>
      </c>
      <c r="DP138" s="131"/>
      <c r="DQ138" s="131"/>
      <c r="DR138" s="131">
        <v>31899676.612027701</v>
      </c>
      <c r="DS138" s="131"/>
      <c r="DT138" s="131"/>
      <c r="DU138" s="131">
        <v>24249103.380691104</v>
      </c>
      <c r="DV138" s="131"/>
      <c r="DW138" s="131"/>
      <c r="DX138" s="131">
        <v>27945157.669203125</v>
      </c>
      <c r="DY138" s="132"/>
      <c r="DZ138" s="132"/>
      <c r="EA138" s="131">
        <v>51595312.5</v>
      </c>
      <c r="EB138" s="131"/>
      <c r="EC138" s="130">
        <v>0</v>
      </c>
      <c r="ED138" s="130"/>
      <c r="EE138" s="130"/>
      <c r="EF138" s="130">
        <v>0</v>
      </c>
      <c r="EG138" s="130">
        <v>31872356.359999999</v>
      </c>
      <c r="EH138" s="130"/>
      <c r="EI138" s="130">
        <v>85381367.719999999</v>
      </c>
      <c r="EJ138" s="130">
        <v>30372762.68</v>
      </c>
      <c r="EK138" s="130"/>
      <c r="EL138" s="130">
        <v>19448762.449999999</v>
      </c>
      <c r="EM138" s="130">
        <v>33416413.739999998</v>
      </c>
      <c r="EN138" s="130"/>
      <c r="EO138" s="130">
        <v>28493360.539999999</v>
      </c>
      <c r="EP138" s="130">
        <v>28774755.719999999</v>
      </c>
      <c r="EQ138" s="130"/>
      <c r="ER138" s="130">
        <v>67099524.789999999</v>
      </c>
      <c r="ES138" s="130">
        <v>37979942.140000001</v>
      </c>
      <c r="ET138" s="130"/>
      <c r="EU138" s="130">
        <v>30104833.539999999</v>
      </c>
      <c r="EV138" s="130">
        <v>37979942.140000001</v>
      </c>
      <c r="EW138" s="130"/>
      <c r="EX138" s="130">
        <v>23809772.84</v>
      </c>
      <c r="EY138" s="130">
        <v>22339225.98</v>
      </c>
      <c r="EZ138" s="130"/>
      <c r="FA138" s="130"/>
      <c r="FB138" s="130">
        <v>13867635.84</v>
      </c>
      <c r="FC138" s="130"/>
      <c r="FD138" s="130"/>
      <c r="FE138" s="130">
        <v>13867635.84</v>
      </c>
      <c r="FF138" s="130"/>
      <c r="FG138" s="130"/>
      <c r="FH138" s="130">
        <v>3323048.07</v>
      </c>
      <c r="FI138" s="130"/>
      <c r="FJ138" s="130"/>
      <c r="FK138" s="130">
        <v>36122003.880000003</v>
      </c>
      <c r="FL138" s="130"/>
      <c r="FM138" s="130">
        <v>6573518.5800000001</v>
      </c>
      <c r="FN138" s="130">
        <v>34422464.369999997</v>
      </c>
      <c r="FO138" s="130"/>
      <c r="FP138" s="130">
        <v>6973657.959999999</v>
      </c>
      <c r="FQ138" s="130">
        <v>37871935.57</v>
      </c>
      <c r="FR138" s="130"/>
      <c r="FS138" s="130">
        <v>18598654.960000001</v>
      </c>
      <c r="FT138" s="130">
        <v>32611389.82</v>
      </c>
      <c r="FU138" s="130"/>
      <c r="FV138" s="130">
        <v>13022912.520000001</v>
      </c>
      <c r="FW138" s="130">
        <v>43043934.43</v>
      </c>
      <c r="FX138" s="130"/>
      <c r="FY138" s="130">
        <v>18299641.100000001</v>
      </c>
      <c r="FZ138" s="130">
        <v>43043934.43</v>
      </c>
      <c r="GA138" s="130"/>
      <c r="GB138" s="130">
        <v>20232410.5</v>
      </c>
      <c r="GC138" s="130">
        <v>25317789.449999999</v>
      </c>
      <c r="GD138" s="130"/>
      <c r="GE138" s="130">
        <v>22531935</v>
      </c>
      <c r="GF138" s="130">
        <v>15716653.960000001</v>
      </c>
      <c r="GG138" s="130"/>
      <c r="GH138" s="130">
        <v>19437681.589999996</v>
      </c>
      <c r="GI138" s="130">
        <v>15716653.960000001</v>
      </c>
      <c r="GJ138" s="130"/>
      <c r="GK138" s="130"/>
      <c r="GL138" s="130">
        <v>3766121.14</v>
      </c>
      <c r="GM138" s="130"/>
      <c r="GN138" s="130"/>
      <c r="GO138" s="130">
        <v>2840013.77</v>
      </c>
      <c r="GP138" s="130"/>
      <c r="GQ138" s="130"/>
      <c r="GR138" s="130">
        <v>1900542.73</v>
      </c>
      <c r="GS138" s="130"/>
      <c r="GT138" s="130"/>
      <c r="GU138" s="10">
        <f t="shared" si="41"/>
        <v>155945575.83414382</v>
      </c>
      <c r="GV138" s="10">
        <f t="shared" si="42"/>
        <v>145615552.27422801</v>
      </c>
      <c r="GW138" s="10">
        <f t="shared" si="43"/>
        <v>288774541.04300004</v>
      </c>
      <c r="GX138" s="10">
        <f t="shared" si="44"/>
        <v>46988218.32</v>
      </c>
      <c r="GY138" s="10">
        <f t="shared" si="45"/>
        <v>127349067.33000001</v>
      </c>
      <c r="GZ138" s="10">
        <f t="shared" si="46"/>
        <v>118913311.04759744</v>
      </c>
      <c r="HA138" s="10">
        <f t="shared" si="47"/>
        <v>254337621.88</v>
      </c>
      <c r="HB138" s="10">
        <f t="shared" si="48"/>
        <v>91377487.870000005</v>
      </c>
      <c r="HC138" s="10">
        <f t="shared" si="49"/>
        <v>125670412.21000001</v>
      </c>
      <c r="HD138" s="54">
        <f t="shared" si="50"/>
        <v>39939985.560000002</v>
      </c>
      <c r="HE138" s="54"/>
      <c r="HF138" s="54">
        <v>71963639.979999974</v>
      </c>
      <c r="HG138" s="118"/>
      <c r="HH138" s="118"/>
      <c r="HI138" s="21"/>
    </row>
    <row r="139" spans="1:217" ht="15.75" hidden="1" customHeight="1">
      <c r="A139" s="15"/>
      <c r="B139" s="16">
        <v>137</v>
      </c>
      <c r="C139" s="11">
        <v>194</v>
      </c>
      <c r="D139" s="136" t="s">
        <v>2175</v>
      </c>
      <c r="E139" s="48">
        <v>1960330</v>
      </c>
      <c r="F139" s="9">
        <f t="shared" si="51"/>
        <v>1960330</v>
      </c>
      <c r="G139" s="95"/>
      <c r="H139" s="95"/>
      <c r="I139" s="95"/>
      <c r="J139" s="18"/>
      <c r="K139" s="18"/>
      <c r="L139" s="9">
        <f t="shared" si="38"/>
        <v>0</v>
      </c>
      <c r="M139" s="9">
        <f t="shared" si="39"/>
        <v>1960330</v>
      </c>
      <c r="N139" s="18">
        <v>256356.29859657091</v>
      </c>
      <c r="O139" s="18"/>
      <c r="P139" s="18">
        <f t="shared" si="40"/>
        <v>0</v>
      </c>
      <c r="Q139" s="18">
        <f t="shared" si="37"/>
        <v>1703973.701403429</v>
      </c>
      <c r="R139" s="18"/>
      <c r="S139" s="18">
        <v>238411.24</v>
      </c>
      <c r="T139" s="18"/>
      <c r="U139" s="18"/>
      <c r="V139" s="18"/>
      <c r="W139" s="130"/>
      <c r="X139" s="130"/>
      <c r="Y139" s="130">
        <v>0</v>
      </c>
      <c r="Z139" s="130"/>
      <c r="AA139" s="130"/>
      <c r="AB139" s="130">
        <v>0</v>
      </c>
      <c r="AC139" s="130"/>
      <c r="AD139" s="130"/>
      <c r="AE139" s="130">
        <v>0</v>
      </c>
      <c r="AF139" s="131"/>
      <c r="AG139" s="131"/>
      <c r="AH139" s="130">
        <v>0</v>
      </c>
      <c r="AI139" s="131"/>
      <c r="AJ139" s="131"/>
      <c r="AK139" s="130">
        <v>0</v>
      </c>
      <c r="AL139" s="131"/>
      <c r="AM139" s="131"/>
      <c r="AN139" s="130">
        <v>0</v>
      </c>
      <c r="AO139" s="131"/>
      <c r="AP139" s="130"/>
      <c r="AQ139" s="130">
        <v>0</v>
      </c>
      <c r="AR139" s="130"/>
      <c r="AS139" s="130"/>
      <c r="AT139" s="130">
        <v>0</v>
      </c>
      <c r="AU139" s="17"/>
      <c r="AV139" s="17"/>
      <c r="AW139" s="130"/>
      <c r="AX139" s="17"/>
      <c r="AY139" s="17"/>
      <c r="AZ139" s="130"/>
      <c r="BA139" s="17"/>
      <c r="BB139" s="131"/>
      <c r="BC139" s="131"/>
      <c r="BD139" s="132"/>
      <c r="BE139" s="132"/>
      <c r="BF139" s="131"/>
      <c r="BG139" s="132"/>
      <c r="BH139" s="132"/>
      <c r="BI139" s="132">
        <v>414932.00053540495</v>
      </c>
      <c r="BJ139" s="132"/>
      <c r="BK139" s="132"/>
      <c r="BL139" s="132">
        <v>947726.41409380478</v>
      </c>
      <c r="BM139" s="131"/>
      <c r="BN139" s="131"/>
      <c r="BO139" s="131">
        <v>341315.28677421925</v>
      </c>
      <c r="BP139" s="131"/>
      <c r="BQ139" s="131"/>
      <c r="BR139" s="131">
        <v>0</v>
      </c>
      <c r="BS139" s="131"/>
      <c r="BT139" s="131"/>
      <c r="BU139" s="131">
        <v>1358563.4086021504</v>
      </c>
      <c r="BV139" s="131"/>
      <c r="BW139" s="131"/>
      <c r="BX139" s="131">
        <v>735633.44086021511</v>
      </c>
      <c r="BY139" s="131">
        <v>0</v>
      </c>
      <c r="BZ139" s="131"/>
      <c r="CA139" s="131">
        <v>16949.709677419625</v>
      </c>
      <c r="CB139" s="131">
        <v>0</v>
      </c>
      <c r="CC139" s="131"/>
      <c r="CD139" s="131">
        <v>-527.3870967742987</v>
      </c>
      <c r="CE139" s="131">
        <v>0</v>
      </c>
      <c r="CF139" s="131"/>
      <c r="CG139" s="131"/>
      <c r="CH139" s="131">
        <v>0</v>
      </c>
      <c r="CI139" s="131"/>
      <c r="CJ139" s="131"/>
      <c r="CK139" s="131">
        <v>0</v>
      </c>
      <c r="CL139" s="131"/>
      <c r="CM139" s="131"/>
      <c r="CN139" s="131">
        <v>0</v>
      </c>
      <c r="CO139" s="132"/>
      <c r="CP139" s="132"/>
      <c r="CQ139" s="132">
        <v>0</v>
      </c>
      <c r="CR139" s="132"/>
      <c r="CS139" s="132">
        <v>385886.57000000007</v>
      </c>
      <c r="CT139" s="132">
        <v>0</v>
      </c>
      <c r="CU139" s="131"/>
      <c r="CV139" s="127">
        <v>881385.12999999989</v>
      </c>
      <c r="CW139" s="131">
        <v>0</v>
      </c>
      <c r="CX139" s="131"/>
      <c r="CY139" s="131">
        <v>342918.65000000014</v>
      </c>
      <c r="CZ139" s="131">
        <v>0</v>
      </c>
      <c r="DA139" s="131"/>
      <c r="DB139" s="131">
        <v>594060.54</v>
      </c>
      <c r="DC139" s="131">
        <v>0</v>
      </c>
      <c r="DD139" s="131"/>
      <c r="DE139" s="131">
        <v>643908.73999999976</v>
      </c>
      <c r="DF139" s="131">
        <v>0</v>
      </c>
      <c r="DG139" s="131"/>
      <c r="DH139" s="131">
        <v>684139.10000000009</v>
      </c>
      <c r="DI139" s="131">
        <v>0</v>
      </c>
      <c r="DJ139" s="131"/>
      <c r="DK139" s="131">
        <v>15763.229999999981</v>
      </c>
      <c r="DL139" s="131">
        <v>0</v>
      </c>
      <c r="DM139" s="131"/>
      <c r="DN139" s="131">
        <v>-490.47000000020489</v>
      </c>
      <c r="DO139" s="131">
        <v>0</v>
      </c>
      <c r="DP139" s="131"/>
      <c r="DQ139" s="131"/>
      <c r="DR139" s="131">
        <v>0</v>
      </c>
      <c r="DS139" s="131"/>
      <c r="DT139" s="131"/>
      <c r="DU139" s="131">
        <v>0</v>
      </c>
      <c r="DV139" s="131"/>
      <c r="DW139" s="131"/>
      <c r="DX139" s="131">
        <v>0</v>
      </c>
      <c r="DY139" s="132"/>
      <c r="DZ139" s="132"/>
      <c r="EA139" s="131"/>
      <c r="EB139" s="131"/>
      <c r="EC139" s="130">
        <v>0</v>
      </c>
      <c r="ED139" s="130">
        <v>0</v>
      </c>
      <c r="EE139" s="130"/>
      <c r="EF139" s="130">
        <v>0</v>
      </c>
      <c r="EG139" s="130">
        <v>0</v>
      </c>
      <c r="EH139" s="130"/>
      <c r="EI139" s="130">
        <v>674665.8</v>
      </c>
      <c r="EJ139" s="130">
        <v>0</v>
      </c>
      <c r="EK139" s="130"/>
      <c r="EL139" s="130">
        <v>0</v>
      </c>
      <c r="EM139" s="130">
        <v>0</v>
      </c>
      <c r="EN139" s="130"/>
      <c r="EO139" s="130">
        <v>750000</v>
      </c>
      <c r="EP139" s="130">
        <v>0</v>
      </c>
      <c r="EQ139" s="130"/>
      <c r="ER139" s="130">
        <v>0</v>
      </c>
      <c r="ES139" s="130">
        <v>0</v>
      </c>
      <c r="ET139" s="130"/>
      <c r="EU139" s="130">
        <v>429372.81</v>
      </c>
      <c r="EV139" s="130">
        <v>0</v>
      </c>
      <c r="EW139" s="130"/>
      <c r="EX139" s="130">
        <v>0</v>
      </c>
      <c r="EY139" s="130">
        <v>0</v>
      </c>
      <c r="EZ139" s="130"/>
      <c r="FA139" s="130"/>
      <c r="FB139" s="130">
        <v>204476.84416841148</v>
      </c>
      <c r="FC139" s="130"/>
      <c r="FD139" s="130"/>
      <c r="FE139" s="130">
        <v>272635.7922245487</v>
      </c>
      <c r="FF139" s="130"/>
      <c r="FG139" s="130"/>
      <c r="FH139" s="130">
        <v>477112.63639296015</v>
      </c>
      <c r="FI139" s="130"/>
      <c r="FJ139" s="130"/>
      <c r="FK139" s="130">
        <v>0</v>
      </c>
      <c r="FL139" s="130"/>
      <c r="FM139" s="130">
        <v>7966896.75</v>
      </c>
      <c r="FN139" s="130">
        <v>0</v>
      </c>
      <c r="FO139" s="130"/>
      <c r="FP139" s="130">
        <v>510622.86</v>
      </c>
      <c r="FQ139" s="130">
        <v>0</v>
      </c>
      <c r="FR139" s="130"/>
      <c r="FS139" s="130">
        <v>460351.98</v>
      </c>
      <c r="FT139" s="130">
        <v>0</v>
      </c>
      <c r="FU139" s="130"/>
      <c r="FV139" s="130">
        <v>605556.40999999992</v>
      </c>
      <c r="FW139" s="130">
        <v>0</v>
      </c>
      <c r="FX139" s="130"/>
      <c r="FY139" s="130">
        <v>1213228.54</v>
      </c>
      <c r="FZ139" s="130">
        <v>0</v>
      </c>
      <c r="GA139" s="130"/>
      <c r="GB139" s="130">
        <v>329206.09999999998</v>
      </c>
      <c r="GC139" s="130">
        <v>0</v>
      </c>
      <c r="GD139" s="130"/>
      <c r="GE139" s="130">
        <v>269476.27</v>
      </c>
      <c r="GF139" s="130">
        <v>0</v>
      </c>
      <c r="GG139" s="130"/>
      <c r="GH139" s="130">
        <v>28413.760000000002</v>
      </c>
      <c r="GI139" s="130">
        <v>153357.63312630859</v>
      </c>
      <c r="GJ139" s="130"/>
      <c r="GK139" s="130"/>
      <c r="GL139" s="130">
        <v>204476.84416841148</v>
      </c>
      <c r="GM139" s="130"/>
      <c r="GN139" s="130"/>
      <c r="GO139" s="130">
        <v>357834.47729472007</v>
      </c>
      <c r="GP139" s="130"/>
      <c r="GQ139" s="130"/>
      <c r="GR139" s="130">
        <v>306715.26625261718</v>
      </c>
      <c r="GS139" s="130"/>
      <c r="GT139" s="130"/>
      <c r="GU139" s="10">
        <f t="shared" si="41"/>
        <v>3814592.8734464399</v>
      </c>
      <c r="GV139" s="10">
        <f t="shared" si="42"/>
        <v>0</v>
      </c>
      <c r="GW139" s="10">
        <f t="shared" si="43"/>
        <v>0</v>
      </c>
      <c r="GX139" s="10">
        <f t="shared" si="44"/>
        <v>0</v>
      </c>
      <c r="GY139" s="10">
        <f t="shared" si="45"/>
        <v>3547571.4899999998</v>
      </c>
      <c r="GZ139" s="10">
        <f t="shared" si="46"/>
        <v>0</v>
      </c>
      <c r="HA139" s="10">
        <f t="shared" si="47"/>
        <v>1854038.61</v>
      </c>
      <c r="HB139" s="10">
        <f t="shared" si="48"/>
        <v>954225.27278592042</v>
      </c>
      <c r="HC139" s="10">
        <f t="shared" si="49"/>
        <v>11383752.669999998</v>
      </c>
      <c r="HD139" s="54">
        <f t="shared" si="50"/>
        <v>1022384.2208420574</v>
      </c>
      <c r="HE139" s="54"/>
      <c r="HF139" s="54">
        <v>1207.1500000000001</v>
      </c>
      <c r="HG139" s="118"/>
      <c r="HH139" s="118"/>
      <c r="HI139" s="21"/>
    </row>
    <row r="140" spans="1:217" ht="15.75" hidden="1" customHeight="1">
      <c r="A140" s="15">
        <v>2</v>
      </c>
      <c r="B140" s="16">
        <v>138</v>
      </c>
      <c r="C140" s="11">
        <v>195</v>
      </c>
      <c r="D140" s="136" t="s">
        <v>2176</v>
      </c>
      <c r="E140" s="48">
        <v>336571181</v>
      </c>
      <c r="F140" s="9">
        <f t="shared" si="51"/>
        <v>336571181</v>
      </c>
      <c r="G140" s="95"/>
      <c r="H140" s="95"/>
      <c r="I140" s="95"/>
      <c r="J140" s="18"/>
      <c r="K140" s="18"/>
      <c r="L140" s="9">
        <f t="shared" si="38"/>
        <v>174470085</v>
      </c>
      <c r="M140" s="9">
        <f t="shared" si="39"/>
        <v>162101096</v>
      </c>
      <c r="N140" s="18">
        <v>0</v>
      </c>
      <c r="O140" s="18"/>
      <c r="P140" s="18">
        <f t="shared" si="40"/>
        <v>162838015.25999999</v>
      </c>
      <c r="Q140" s="18">
        <f t="shared" si="37"/>
        <v>173733165.74000001</v>
      </c>
      <c r="R140" s="18"/>
      <c r="S140" s="18">
        <v>0</v>
      </c>
      <c r="T140" s="18"/>
      <c r="U140" s="18"/>
      <c r="V140" s="18"/>
      <c r="W140" s="130"/>
      <c r="X140" s="130"/>
      <c r="Y140" s="130">
        <v>0</v>
      </c>
      <c r="Z140" s="130">
        <v>4000000</v>
      </c>
      <c r="AA140" s="130">
        <f t="shared" ref="AA140:BF140" si="54">BK140</f>
        <v>0</v>
      </c>
      <c r="AB140" s="130">
        <v>0</v>
      </c>
      <c r="AC140" s="130">
        <v>7000000</v>
      </c>
      <c r="AD140" s="130">
        <f t="shared" si="54"/>
        <v>0</v>
      </c>
      <c r="AE140" s="130">
        <v>0</v>
      </c>
      <c r="AF140" s="130">
        <v>21000000</v>
      </c>
      <c r="AG140" s="130"/>
      <c r="AH140" s="130">
        <v>0</v>
      </c>
      <c r="AI140" s="130">
        <v>17000000</v>
      </c>
      <c r="AJ140" s="130">
        <f t="shared" si="54"/>
        <v>0</v>
      </c>
      <c r="AK140" s="130">
        <v>0</v>
      </c>
      <c r="AL140" s="130">
        <v>19000000</v>
      </c>
      <c r="AM140" s="130">
        <f t="shared" si="54"/>
        <v>0</v>
      </c>
      <c r="AN140" s="130">
        <v>0</v>
      </c>
      <c r="AO140" s="130">
        <v>23000000</v>
      </c>
      <c r="AP140" s="130">
        <f t="shared" si="54"/>
        <v>0</v>
      </c>
      <c r="AQ140" s="130">
        <v>3588471.67</v>
      </c>
      <c r="AR140" s="130">
        <f t="shared" si="54"/>
        <v>18420963</v>
      </c>
      <c r="AS140" s="130">
        <f t="shared" si="54"/>
        <v>0</v>
      </c>
      <c r="AT140" s="130">
        <v>0</v>
      </c>
      <c r="AU140" s="130">
        <f t="shared" si="54"/>
        <v>16049122</v>
      </c>
      <c r="AV140" s="130">
        <f t="shared" si="54"/>
        <v>0</v>
      </c>
      <c r="AW140" s="130">
        <f t="shared" si="54"/>
        <v>0</v>
      </c>
      <c r="AX140" s="130">
        <v>19000000</v>
      </c>
      <c r="AY140" s="130">
        <f t="shared" si="54"/>
        <v>0</v>
      </c>
      <c r="AZ140" s="130">
        <f t="shared" si="54"/>
        <v>0</v>
      </c>
      <c r="BA140" s="130">
        <v>13000000</v>
      </c>
      <c r="BB140" s="130">
        <f t="shared" si="54"/>
        <v>0</v>
      </c>
      <c r="BC140" s="130">
        <f t="shared" si="54"/>
        <v>0</v>
      </c>
      <c r="BD140" s="130">
        <v>17000000</v>
      </c>
      <c r="BE140" s="130">
        <f t="shared" si="54"/>
        <v>0</v>
      </c>
      <c r="BF140" s="130">
        <f t="shared" si="54"/>
        <v>0</v>
      </c>
      <c r="BG140" s="132"/>
      <c r="BH140" s="132"/>
      <c r="BI140" s="132">
        <v>0</v>
      </c>
      <c r="BJ140" s="132">
        <v>4000000</v>
      </c>
      <c r="BK140" s="132"/>
      <c r="BL140" s="132">
        <v>0</v>
      </c>
      <c r="BM140" s="131">
        <v>7000000</v>
      </c>
      <c r="BN140" s="131"/>
      <c r="BO140" s="131">
        <v>1795472.1367736806</v>
      </c>
      <c r="BP140" s="131">
        <v>21000000</v>
      </c>
      <c r="BQ140" s="131"/>
      <c r="BR140" s="131">
        <v>1442035.2457437993</v>
      </c>
      <c r="BS140" s="131">
        <v>17000000</v>
      </c>
      <c r="BT140" s="131"/>
      <c r="BU140" s="131">
        <v>2151056.5491711083</v>
      </c>
      <c r="BV140" s="131">
        <v>19000000</v>
      </c>
      <c r="BW140" s="131"/>
      <c r="BX140" s="131">
        <v>2250244.4336960278</v>
      </c>
      <c r="BY140" s="131">
        <v>9476160</v>
      </c>
      <c r="BZ140" s="131"/>
      <c r="CA140" s="131">
        <v>2047934.0705128219</v>
      </c>
      <c r="CB140" s="131">
        <v>18420963</v>
      </c>
      <c r="CC140" s="131"/>
      <c r="CD140" s="131">
        <v>8619791.1217948738</v>
      </c>
      <c r="CE140" s="131">
        <v>16049122</v>
      </c>
      <c r="CF140" s="131"/>
      <c r="CG140" s="131"/>
      <c r="CH140" s="131">
        <v>16961604</v>
      </c>
      <c r="CI140" s="131"/>
      <c r="CJ140" s="131"/>
      <c r="CK140" s="131">
        <v>20213051.259999998</v>
      </c>
      <c r="CL140" s="131"/>
      <c r="CM140" s="131"/>
      <c r="CN140" s="131">
        <v>13717115</v>
      </c>
      <c r="CO140" s="132"/>
      <c r="CP140" s="132"/>
      <c r="CQ140" s="132">
        <v>0</v>
      </c>
      <c r="CR140" s="132"/>
      <c r="CS140" s="132">
        <v>0</v>
      </c>
      <c r="CT140" s="132">
        <v>3744000</v>
      </c>
      <c r="CU140" s="132">
        <f t="shared" ref="CU140:DZ140" si="55">BK140*(1-6.4%)</f>
        <v>0</v>
      </c>
      <c r="CV140" s="132">
        <v>0</v>
      </c>
      <c r="CW140" s="132">
        <v>6552000</v>
      </c>
      <c r="CX140" s="132">
        <f t="shared" si="55"/>
        <v>0</v>
      </c>
      <c r="CY140" s="132">
        <v>1680561.92</v>
      </c>
      <c r="CZ140" s="132">
        <v>19656000</v>
      </c>
      <c r="DA140" s="132">
        <f t="shared" si="55"/>
        <v>0</v>
      </c>
      <c r="DB140" s="132">
        <v>1349744.9900000002</v>
      </c>
      <c r="DC140" s="132">
        <v>15911999.999999998</v>
      </c>
      <c r="DD140" s="132">
        <f t="shared" si="55"/>
        <v>0</v>
      </c>
      <c r="DE140" s="132">
        <v>2013388.9299999997</v>
      </c>
      <c r="DF140" s="132">
        <v>17784000</v>
      </c>
      <c r="DG140" s="132">
        <f t="shared" si="55"/>
        <v>0</v>
      </c>
      <c r="DH140" s="132">
        <v>2106228.79</v>
      </c>
      <c r="DI140" s="132">
        <v>8869685.7599999979</v>
      </c>
      <c r="DJ140" s="132">
        <f t="shared" si="55"/>
        <v>0</v>
      </c>
      <c r="DK140" s="132">
        <v>1916866.29</v>
      </c>
      <c r="DL140" s="132">
        <v>17242021.367999997</v>
      </c>
      <c r="DM140" s="132">
        <f t="shared" si="55"/>
        <v>0</v>
      </c>
      <c r="DN140" s="132">
        <v>8068124.4900000002</v>
      </c>
      <c r="DO140" s="132">
        <v>15021978.191999998</v>
      </c>
      <c r="DP140" s="132">
        <f t="shared" si="55"/>
        <v>0</v>
      </c>
      <c r="DQ140" s="132">
        <f t="shared" si="55"/>
        <v>0</v>
      </c>
      <c r="DR140" s="132">
        <v>15876061.343999997</v>
      </c>
      <c r="DS140" s="132">
        <f t="shared" si="55"/>
        <v>0</v>
      </c>
      <c r="DT140" s="132">
        <f t="shared" si="55"/>
        <v>0</v>
      </c>
      <c r="DU140" s="132">
        <v>18919415.979359996</v>
      </c>
      <c r="DV140" s="132">
        <f t="shared" si="55"/>
        <v>0</v>
      </c>
      <c r="DW140" s="132">
        <f t="shared" si="55"/>
        <v>0</v>
      </c>
      <c r="DX140" s="132">
        <v>12839219.639999997</v>
      </c>
      <c r="DY140" s="132">
        <f t="shared" si="55"/>
        <v>0</v>
      </c>
      <c r="DZ140" s="132">
        <f t="shared" si="55"/>
        <v>0</v>
      </c>
      <c r="EA140" s="131"/>
      <c r="EB140" s="131"/>
      <c r="EC140" s="130">
        <v>0</v>
      </c>
      <c r="ED140" s="130">
        <v>0</v>
      </c>
      <c r="EE140" s="130"/>
      <c r="EF140" s="130">
        <v>0</v>
      </c>
      <c r="EG140" s="130">
        <v>3200000</v>
      </c>
      <c r="EH140" s="130"/>
      <c r="EI140" s="130">
        <v>0</v>
      </c>
      <c r="EJ140" s="130">
        <v>5600000</v>
      </c>
      <c r="EK140" s="130"/>
      <c r="EL140" s="130">
        <v>5721710</v>
      </c>
      <c r="EM140" s="130">
        <v>16800000</v>
      </c>
      <c r="EN140" s="130"/>
      <c r="EO140" s="130">
        <v>61592526.280000001</v>
      </c>
      <c r="EP140" s="130">
        <v>13600000</v>
      </c>
      <c r="EQ140" s="130"/>
      <c r="ER140" s="130">
        <v>0</v>
      </c>
      <c r="ES140" s="130">
        <v>15200000</v>
      </c>
      <c r="ET140" s="130"/>
      <c r="EU140" s="130">
        <v>0</v>
      </c>
      <c r="EV140" s="130">
        <v>18400000</v>
      </c>
      <c r="EW140" s="130"/>
      <c r="EX140" s="130">
        <v>0</v>
      </c>
      <c r="EY140" s="130">
        <v>14400000</v>
      </c>
      <c r="EZ140" s="130"/>
      <c r="FA140" s="130"/>
      <c r="FB140" s="130">
        <v>17600000</v>
      </c>
      <c r="FC140" s="130"/>
      <c r="FD140" s="130"/>
      <c r="FE140" s="130">
        <v>15200000</v>
      </c>
      <c r="FF140" s="130"/>
      <c r="FG140" s="130"/>
      <c r="FH140" s="130">
        <v>10400000</v>
      </c>
      <c r="FI140" s="130"/>
      <c r="FJ140" s="130"/>
      <c r="FK140" s="130">
        <v>0</v>
      </c>
      <c r="FL140" s="130"/>
      <c r="FM140" s="130">
        <v>66460.05</v>
      </c>
      <c r="FN140" s="130">
        <v>2400000</v>
      </c>
      <c r="FO140" s="130"/>
      <c r="FP140" s="130">
        <v>388415</v>
      </c>
      <c r="FQ140" s="130">
        <v>4200000</v>
      </c>
      <c r="FR140" s="130"/>
      <c r="FS140" s="130">
        <v>921374.89</v>
      </c>
      <c r="FT140" s="130">
        <v>12600000</v>
      </c>
      <c r="FU140" s="130"/>
      <c r="FV140" s="130">
        <v>1570510.24</v>
      </c>
      <c r="FW140" s="130">
        <v>10200000</v>
      </c>
      <c r="FX140" s="130"/>
      <c r="FY140" s="130">
        <v>6594644.9099999992</v>
      </c>
      <c r="FZ140" s="130">
        <v>11400000</v>
      </c>
      <c r="GA140" s="130"/>
      <c r="GB140" s="130">
        <v>2145019.1100000003</v>
      </c>
      <c r="GC140" s="130">
        <v>13800000</v>
      </c>
      <c r="GD140" s="130"/>
      <c r="GE140" s="130">
        <v>15685766.77</v>
      </c>
      <c r="GF140" s="130">
        <v>10800000</v>
      </c>
      <c r="GG140" s="130"/>
      <c r="GH140" s="130">
        <v>2703291.2700000005</v>
      </c>
      <c r="GI140" s="130">
        <v>13200000</v>
      </c>
      <c r="GJ140" s="130"/>
      <c r="GK140" s="130"/>
      <c r="GL140" s="130">
        <v>11400000</v>
      </c>
      <c r="GM140" s="130"/>
      <c r="GN140" s="130"/>
      <c r="GO140" s="130">
        <v>7800000</v>
      </c>
      <c r="GP140" s="130"/>
      <c r="GQ140" s="130"/>
      <c r="GR140" s="130">
        <v>10200000</v>
      </c>
      <c r="GS140" s="130"/>
      <c r="GT140" s="130"/>
      <c r="GU140" s="10">
        <f t="shared" si="41"/>
        <v>18306533.557692312</v>
      </c>
      <c r="GV140" s="10">
        <f t="shared" si="42"/>
        <v>66940892.259999998</v>
      </c>
      <c r="GW140" s="10">
        <f t="shared" si="43"/>
        <v>3588471.67</v>
      </c>
      <c r="GX140" s="10">
        <f t="shared" si="44"/>
        <v>83470085</v>
      </c>
      <c r="GY140" s="10">
        <f t="shared" si="45"/>
        <v>17134915.41</v>
      </c>
      <c r="GZ140" s="10">
        <f t="shared" si="46"/>
        <v>62656675.155359983</v>
      </c>
      <c r="HA140" s="10">
        <f t="shared" si="47"/>
        <v>67314236.280000001</v>
      </c>
      <c r="HB140" s="10">
        <f t="shared" si="48"/>
        <v>76000000</v>
      </c>
      <c r="HC140" s="10">
        <f t="shared" si="49"/>
        <v>30075482.239999998</v>
      </c>
      <c r="HD140" s="54">
        <f t="shared" si="50"/>
        <v>53400000</v>
      </c>
      <c r="HE140" s="54"/>
      <c r="HF140" s="54">
        <v>605595.3899999999</v>
      </c>
      <c r="HG140" s="118"/>
      <c r="HH140" s="118"/>
      <c r="HI140" s="21"/>
    </row>
    <row r="141" spans="1:217" ht="15.75" hidden="1" customHeight="1">
      <c r="A141" s="15">
        <v>1</v>
      </c>
      <c r="B141" s="16">
        <v>139</v>
      </c>
      <c r="C141" s="11"/>
      <c r="D141" s="136" t="s">
        <v>2189</v>
      </c>
      <c r="E141" s="48">
        <v>21611431</v>
      </c>
      <c r="F141" s="9">
        <f t="shared" si="51"/>
        <v>21611431</v>
      </c>
      <c r="G141" s="95"/>
      <c r="H141" s="95"/>
      <c r="I141" s="95"/>
      <c r="J141" s="18"/>
      <c r="K141" s="18"/>
      <c r="L141" s="9">
        <f t="shared" si="38"/>
        <v>16856916.180000003</v>
      </c>
      <c r="M141" s="9">
        <f t="shared" si="39"/>
        <v>4754514.8199999966</v>
      </c>
      <c r="N141" s="18"/>
      <c r="O141" s="18"/>
      <c r="P141" s="18">
        <f t="shared" si="40"/>
        <v>10939488.24</v>
      </c>
      <c r="Q141" s="18">
        <f t="shared" si="37"/>
        <v>10671942.76</v>
      </c>
      <c r="R141" s="18"/>
      <c r="S141" s="18"/>
      <c r="T141" s="18"/>
      <c r="U141" s="18"/>
      <c r="V141" s="18"/>
      <c r="W141" s="130">
        <v>0</v>
      </c>
      <c r="X141" s="130"/>
      <c r="Y141" s="130">
        <v>0</v>
      </c>
      <c r="Z141" s="130">
        <v>1620857.325</v>
      </c>
      <c r="AA141" s="130"/>
      <c r="AB141" s="130">
        <v>0</v>
      </c>
      <c r="AC141" s="130">
        <v>1728914.48</v>
      </c>
      <c r="AD141" s="130"/>
      <c r="AE141" s="130">
        <v>0</v>
      </c>
      <c r="AF141" s="130">
        <v>1728914.48</v>
      </c>
      <c r="AG141" s="130"/>
      <c r="AH141" s="130">
        <v>0</v>
      </c>
      <c r="AI141" s="130">
        <v>1836971.6350000002</v>
      </c>
      <c r="AJ141" s="130"/>
      <c r="AK141" s="130">
        <v>0</v>
      </c>
      <c r="AL141" s="130">
        <v>1945028.79</v>
      </c>
      <c r="AM141" s="130"/>
      <c r="AN141" s="130">
        <v>0</v>
      </c>
      <c r="AO141" s="130">
        <v>2053085.9450000001</v>
      </c>
      <c r="AP141" s="130"/>
      <c r="AQ141" s="130">
        <v>0</v>
      </c>
      <c r="AR141" s="130"/>
      <c r="AS141" s="130"/>
      <c r="AT141" s="130">
        <v>0</v>
      </c>
      <c r="AU141" s="130"/>
      <c r="AV141" s="130"/>
      <c r="AW141" s="130"/>
      <c r="AX141" s="130">
        <v>2485314.5649999999</v>
      </c>
      <c r="AY141" s="130"/>
      <c r="AZ141" s="130"/>
      <c r="BA141" s="130">
        <v>1945028.79</v>
      </c>
      <c r="BB141" s="137"/>
      <c r="BC141" s="137"/>
      <c r="BD141" s="137">
        <v>1512800.1700000002</v>
      </c>
      <c r="BE141" s="137"/>
      <c r="BF141" s="137"/>
      <c r="BG141" s="132"/>
      <c r="BH141" s="132"/>
      <c r="BI141" s="132">
        <v>15011.221179449209</v>
      </c>
      <c r="BJ141" s="132">
        <v>1620857.325</v>
      </c>
      <c r="BK141" s="132"/>
      <c r="BL141" s="132">
        <v>3371474.4907682412</v>
      </c>
      <c r="BM141" s="131">
        <v>1728914.48</v>
      </c>
      <c r="BN141" s="131"/>
      <c r="BO141" s="131">
        <v>3846173.7947405134</v>
      </c>
      <c r="BP141" s="131">
        <v>1728914.48</v>
      </c>
      <c r="BQ141" s="131"/>
      <c r="BR141" s="131">
        <v>4705375.4475466348</v>
      </c>
      <c r="BS141" s="131">
        <v>1836971.6350000002</v>
      </c>
      <c r="BT141" s="131"/>
      <c r="BU141" s="131">
        <v>3705980.8980535604</v>
      </c>
      <c r="BV141" s="131">
        <v>1945028.79</v>
      </c>
      <c r="BW141" s="131"/>
      <c r="BX141" s="131">
        <v>4251318.6151672192</v>
      </c>
      <c r="BY141" s="131">
        <v>2078801.5299999998</v>
      </c>
      <c r="BZ141" s="131"/>
      <c r="CA141" s="131">
        <v>82489.306846998632</v>
      </c>
      <c r="CB141" s="131">
        <v>0</v>
      </c>
      <c r="CC141" s="131"/>
      <c r="CD141" s="131">
        <v>823893.15300084651</v>
      </c>
      <c r="CE141" s="131">
        <v>0</v>
      </c>
      <c r="CF141" s="131"/>
      <c r="CG141" s="131"/>
      <c r="CH141" s="131">
        <v>0</v>
      </c>
      <c r="CI141" s="131"/>
      <c r="CJ141" s="131"/>
      <c r="CK141" s="131">
        <v>0</v>
      </c>
      <c r="CL141" s="131"/>
      <c r="CM141" s="131"/>
      <c r="CN141" s="131">
        <v>0</v>
      </c>
      <c r="CO141" s="132"/>
      <c r="CP141" s="132"/>
      <c r="CQ141" s="132">
        <v>0</v>
      </c>
      <c r="CR141" s="132"/>
      <c r="CS141" s="132">
        <v>14206.62</v>
      </c>
      <c r="CT141" s="132">
        <v>1533979.3723800001</v>
      </c>
      <c r="CU141" s="132"/>
      <c r="CV141" s="131">
        <v>3190763.52</v>
      </c>
      <c r="CW141" s="131">
        <v>1636244.6638720001</v>
      </c>
      <c r="CX141" s="132"/>
      <c r="CY141" s="132">
        <v>3640018.9499999997</v>
      </c>
      <c r="CZ141" s="132">
        <v>1636244.6638720001</v>
      </c>
      <c r="DA141" s="132"/>
      <c r="DB141" s="132">
        <v>4453167.41</v>
      </c>
      <c r="DC141" s="132">
        <v>1738509.9553640003</v>
      </c>
      <c r="DD141" s="132"/>
      <c r="DE141" s="131">
        <v>3507340.3900000006</v>
      </c>
      <c r="DF141" s="132">
        <v>1840775.246856</v>
      </c>
      <c r="DG141" s="132"/>
      <c r="DH141" s="132">
        <v>4023447.6499999985</v>
      </c>
      <c r="DI141" s="132">
        <v>1967377.7679920001</v>
      </c>
      <c r="DJ141" s="132"/>
      <c r="DK141" s="132">
        <v>78067.879999998957</v>
      </c>
      <c r="DL141" s="132">
        <v>0</v>
      </c>
      <c r="DM141" s="132"/>
      <c r="DN141" s="132">
        <v>779732.48000000045</v>
      </c>
      <c r="DO141" s="132">
        <v>0</v>
      </c>
      <c r="DP141" s="132"/>
      <c r="DQ141" s="132"/>
      <c r="DR141" s="132">
        <v>0</v>
      </c>
      <c r="DS141" s="132"/>
      <c r="DT141" s="132"/>
      <c r="DU141" s="132">
        <v>0</v>
      </c>
      <c r="DV141" s="132"/>
      <c r="DW141" s="132"/>
      <c r="DX141" s="132">
        <v>0</v>
      </c>
      <c r="DY141" s="132"/>
      <c r="DZ141" s="132"/>
      <c r="EA141" s="131"/>
      <c r="EB141" s="131"/>
      <c r="EC141" s="130">
        <v>0</v>
      </c>
      <c r="ED141" s="130">
        <v>0</v>
      </c>
      <c r="EE141" s="130"/>
      <c r="EF141" s="130">
        <v>8608452.25</v>
      </c>
      <c r="EG141" s="130">
        <v>1296685.8600000001</v>
      </c>
      <c r="EH141" s="130"/>
      <c r="EI141" s="130">
        <v>2814358.19</v>
      </c>
      <c r="EJ141" s="130">
        <v>1383131.584</v>
      </c>
      <c r="EK141" s="130"/>
      <c r="EL141" s="130">
        <v>3101692.62</v>
      </c>
      <c r="EM141" s="130">
        <v>1383131.584</v>
      </c>
      <c r="EN141" s="130"/>
      <c r="EO141" s="130">
        <v>6601183.1799999997</v>
      </c>
      <c r="EP141" s="130">
        <v>1469577.3080000002</v>
      </c>
      <c r="EQ141" s="130"/>
      <c r="ER141" s="130">
        <v>1402420.19</v>
      </c>
      <c r="ES141" s="130">
        <v>1556023.0320000001</v>
      </c>
      <c r="ET141" s="130"/>
      <c r="EU141" s="130">
        <v>0</v>
      </c>
      <c r="EV141" s="130">
        <v>1642468.7560000001</v>
      </c>
      <c r="EW141" s="130"/>
      <c r="EX141" s="130">
        <v>1248201.56</v>
      </c>
      <c r="EY141" s="130">
        <v>1728914.4800000002</v>
      </c>
      <c r="EZ141" s="130"/>
      <c r="FA141" s="130"/>
      <c r="FB141" s="130">
        <v>2074697.3759999999</v>
      </c>
      <c r="FC141" s="130"/>
      <c r="FD141" s="130"/>
      <c r="FE141" s="130">
        <v>1988251.652</v>
      </c>
      <c r="FF141" s="130"/>
      <c r="FG141" s="130"/>
      <c r="FH141" s="130">
        <v>1556023.0320000001</v>
      </c>
      <c r="FI141" s="130"/>
      <c r="FJ141" s="130"/>
      <c r="FK141" s="130">
        <v>0</v>
      </c>
      <c r="FL141" s="130"/>
      <c r="FM141" s="130">
        <v>296595</v>
      </c>
      <c r="FN141" s="130">
        <v>972514.3949999999</v>
      </c>
      <c r="FO141" s="130"/>
      <c r="FP141" s="130">
        <v>4593746.47</v>
      </c>
      <c r="FQ141" s="130">
        <v>1037348.688</v>
      </c>
      <c r="FR141" s="130"/>
      <c r="FS141" s="130">
        <v>4187179.54</v>
      </c>
      <c r="FT141" s="130">
        <v>1037348.688</v>
      </c>
      <c r="FU141" s="130"/>
      <c r="FV141" s="130">
        <v>4089583.15</v>
      </c>
      <c r="FW141" s="130">
        <v>1102182.9810000001</v>
      </c>
      <c r="FX141" s="130"/>
      <c r="FY141" s="130">
        <v>2442697.27</v>
      </c>
      <c r="FZ141" s="130">
        <v>1167017.274</v>
      </c>
      <c r="GA141" s="130"/>
      <c r="GB141" s="130">
        <v>2150105.0499999998</v>
      </c>
      <c r="GC141" s="130">
        <v>1231851.567</v>
      </c>
      <c r="GD141" s="130"/>
      <c r="GE141" s="130">
        <v>1738248.9100000004</v>
      </c>
      <c r="GF141" s="130">
        <v>1296685.8600000001</v>
      </c>
      <c r="GG141" s="130"/>
      <c r="GH141" s="130">
        <v>710093.62000000011</v>
      </c>
      <c r="GI141" s="130">
        <v>1556023.0319999999</v>
      </c>
      <c r="GJ141" s="130"/>
      <c r="GK141" s="130"/>
      <c r="GL141" s="130">
        <v>1491188.7389999998</v>
      </c>
      <c r="GM141" s="130"/>
      <c r="GN141" s="130"/>
      <c r="GO141" s="130">
        <v>1167017.274</v>
      </c>
      <c r="GP141" s="130"/>
      <c r="GQ141" s="130"/>
      <c r="GR141" s="130">
        <v>907680.10200000007</v>
      </c>
      <c r="GS141" s="130"/>
      <c r="GT141" s="130"/>
      <c r="GU141" s="10">
        <f t="shared" si="41"/>
        <v>20801716.927303463</v>
      </c>
      <c r="GV141" s="10">
        <f t="shared" si="42"/>
        <v>0</v>
      </c>
      <c r="GW141" s="10">
        <f t="shared" ref="GW141:GW145" si="56">Y141+AB141+AE141+AH141+AK141+AN141+AQ141+AT141+AW141+AZ141+BC141+BF141</f>
        <v>0</v>
      </c>
      <c r="GX141" s="10">
        <f t="shared" si="44"/>
        <v>5943143.5250000004</v>
      </c>
      <c r="GY141" s="10">
        <f t="shared" si="45"/>
        <v>19686744.899999999</v>
      </c>
      <c r="GZ141" s="10">
        <f t="shared" si="46"/>
        <v>0</v>
      </c>
      <c r="HA141" s="10">
        <f t="shared" ref="HA141:HA145" si="57">EC141+EF141+EI141+EL141+EO141+ER141+EU141+EX141+FA141+FD141+FG141+FJ141</f>
        <v>23776307.989999998</v>
      </c>
      <c r="HB141" s="10">
        <f t="shared" si="48"/>
        <v>8990355.2960000001</v>
      </c>
      <c r="HC141" s="10">
        <f t="shared" ref="HC141:HC145" si="58">FM141+FP141+FS141+FV141+FY141+GB141+GE141+GH141+GK141+GN141+GQ141+GT141</f>
        <v>20208249.010000002</v>
      </c>
      <c r="HD141" s="54">
        <f t="shared" si="50"/>
        <v>6418595.0070000002</v>
      </c>
      <c r="HE141" s="54"/>
      <c r="HF141" s="54">
        <v>602339.63</v>
      </c>
      <c r="HG141" s="118"/>
      <c r="HH141" s="118"/>
      <c r="HI141" s="21"/>
    </row>
    <row r="142" spans="1:217" ht="15.75" hidden="1" customHeight="1">
      <c r="A142" s="15">
        <v>1</v>
      </c>
      <c r="B142" s="16">
        <v>140</v>
      </c>
      <c r="C142" s="11"/>
      <c r="D142" s="136" t="s">
        <v>2190</v>
      </c>
      <c r="E142" s="48">
        <v>165237637</v>
      </c>
      <c r="F142" s="9">
        <f t="shared" si="51"/>
        <v>165237637</v>
      </c>
      <c r="G142" s="95"/>
      <c r="H142" s="95"/>
      <c r="I142" s="95"/>
      <c r="J142" s="18"/>
      <c r="K142" s="18"/>
      <c r="L142" s="9">
        <f t="shared" si="38"/>
        <v>61600000</v>
      </c>
      <c r="M142" s="9">
        <f t="shared" si="39"/>
        <v>103637637</v>
      </c>
      <c r="N142" s="18"/>
      <c r="O142" s="18"/>
      <c r="P142" s="18">
        <f t="shared" si="40"/>
        <v>153329866.22</v>
      </c>
      <c r="Q142" s="18">
        <f t="shared" si="37"/>
        <v>11907770.780000001</v>
      </c>
      <c r="R142" s="18"/>
      <c r="S142" s="18"/>
      <c r="T142" s="18"/>
      <c r="U142" s="18"/>
      <c r="V142" s="18"/>
      <c r="W142" s="130">
        <v>0</v>
      </c>
      <c r="X142" s="130"/>
      <c r="Y142" s="130">
        <v>0</v>
      </c>
      <c r="Z142" s="130">
        <v>6400000</v>
      </c>
      <c r="AA142" s="130"/>
      <c r="AB142" s="130">
        <v>0</v>
      </c>
      <c r="AC142" s="130">
        <v>7200000</v>
      </c>
      <c r="AD142" s="130"/>
      <c r="AE142" s="130">
        <v>0</v>
      </c>
      <c r="AF142" s="130">
        <v>8800000</v>
      </c>
      <c r="AG142" s="130"/>
      <c r="AH142" s="130">
        <v>0</v>
      </c>
      <c r="AI142" s="130">
        <v>9200000</v>
      </c>
      <c r="AJ142" s="130"/>
      <c r="AK142" s="130">
        <v>0</v>
      </c>
      <c r="AL142" s="130">
        <v>10000000</v>
      </c>
      <c r="AM142" s="130"/>
      <c r="AN142" s="130">
        <v>0</v>
      </c>
      <c r="AO142" s="130">
        <v>10400000</v>
      </c>
      <c r="AP142" s="130"/>
      <c r="AQ142" s="130">
        <v>0</v>
      </c>
      <c r="AR142" s="130"/>
      <c r="AS142" s="130"/>
      <c r="AT142" s="130">
        <v>0</v>
      </c>
      <c r="AU142" s="130"/>
      <c r="AV142" s="130"/>
      <c r="AW142" s="130"/>
      <c r="AX142" s="130">
        <v>9600000</v>
      </c>
      <c r="AY142" s="130"/>
      <c r="AZ142" s="130"/>
      <c r="BA142" s="130">
        <v>0</v>
      </c>
      <c r="BB142" s="137"/>
      <c r="BC142" s="137"/>
      <c r="BD142" s="137">
        <v>0</v>
      </c>
      <c r="BE142" s="137"/>
      <c r="BF142" s="137"/>
      <c r="BG142" s="132"/>
      <c r="BH142" s="132"/>
      <c r="BI142" s="132"/>
      <c r="BJ142" s="132">
        <v>6400000</v>
      </c>
      <c r="BK142" s="132"/>
      <c r="BL142" s="132"/>
      <c r="BM142" s="131">
        <v>7200000</v>
      </c>
      <c r="BN142" s="131"/>
      <c r="BO142" s="131"/>
      <c r="BP142" s="131">
        <v>8800000</v>
      </c>
      <c r="BQ142" s="131"/>
      <c r="BR142" s="131"/>
      <c r="BS142" s="131">
        <v>9200000</v>
      </c>
      <c r="BT142" s="131"/>
      <c r="BU142" s="131"/>
      <c r="BV142" s="131">
        <v>10000000</v>
      </c>
      <c r="BW142" s="131"/>
      <c r="BX142" s="131">
        <v>706800.44444444438</v>
      </c>
      <c r="BY142" s="131">
        <v>13000000</v>
      </c>
      <c r="BZ142" s="131"/>
      <c r="CA142" s="131">
        <v>2378120.3555555553</v>
      </c>
      <c r="CB142" s="131">
        <v>15000000</v>
      </c>
      <c r="CC142" s="131"/>
      <c r="CD142" s="131">
        <v>1824397.0888888882</v>
      </c>
      <c r="CE142" s="131">
        <v>19500000</v>
      </c>
      <c r="CF142" s="131"/>
      <c r="CG142" s="131"/>
      <c r="CH142" s="131">
        <v>21200000</v>
      </c>
      <c r="CI142" s="131"/>
      <c r="CJ142" s="131"/>
      <c r="CK142" s="131">
        <v>21700000</v>
      </c>
      <c r="CL142" s="131"/>
      <c r="CM142" s="131"/>
      <c r="CN142" s="131">
        <v>21329866.219999999</v>
      </c>
      <c r="CO142" s="132"/>
      <c r="CP142" s="132"/>
      <c r="CQ142" s="132">
        <v>0</v>
      </c>
      <c r="CR142" s="132"/>
      <c r="CS142" s="132"/>
      <c r="CT142" s="132">
        <v>5696000</v>
      </c>
      <c r="CU142" s="132"/>
      <c r="CV142" s="131"/>
      <c r="CW142" s="131">
        <v>6408000</v>
      </c>
      <c r="CX142" s="132"/>
      <c r="CY142" s="132"/>
      <c r="CZ142" s="132">
        <v>7832000</v>
      </c>
      <c r="DA142" s="132"/>
      <c r="DB142" s="132"/>
      <c r="DC142" s="132">
        <v>8188000</v>
      </c>
      <c r="DD142" s="132"/>
      <c r="DE142" s="132"/>
      <c r="DF142" s="132">
        <v>8900000</v>
      </c>
      <c r="DG142" s="132"/>
      <c r="DH142" s="132">
        <v>636120.4</v>
      </c>
      <c r="DI142" s="132">
        <v>11700000.000000002</v>
      </c>
      <c r="DJ142" s="132"/>
      <c r="DK142" s="132">
        <v>2140308.3199999998</v>
      </c>
      <c r="DL142" s="132">
        <v>13500000.000000002</v>
      </c>
      <c r="DM142" s="132"/>
      <c r="DN142" s="132">
        <v>1641957.38</v>
      </c>
      <c r="DO142" s="132">
        <v>17550000.000000004</v>
      </c>
      <c r="DP142" s="132"/>
      <c r="DQ142" s="132"/>
      <c r="DR142" s="132">
        <v>19080000.000000004</v>
      </c>
      <c r="DS142" s="132"/>
      <c r="DT142" s="132"/>
      <c r="DU142" s="132">
        <v>19530000.000000004</v>
      </c>
      <c r="DV142" s="132"/>
      <c r="DW142" s="132"/>
      <c r="DX142" s="132">
        <v>19196879.598000001</v>
      </c>
      <c r="DY142" s="132"/>
      <c r="DZ142" s="132"/>
      <c r="EA142" s="131"/>
      <c r="EB142" s="131"/>
      <c r="EC142" s="130">
        <v>0</v>
      </c>
      <c r="ED142" s="130">
        <v>0</v>
      </c>
      <c r="EE142" s="130"/>
      <c r="EF142" s="130">
        <v>0</v>
      </c>
      <c r="EG142" s="130">
        <v>5120000</v>
      </c>
      <c r="EH142" s="130"/>
      <c r="EI142" s="130">
        <v>15000000</v>
      </c>
      <c r="EJ142" s="130">
        <v>5760000</v>
      </c>
      <c r="EK142" s="130"/>
      <c r="EL142" s="130">
        <v>0</v>
      </c>
      <c r="EM142" s="130">
        <v>7040000</v>
      </c>
      <c r="EN142" s="130"/>
      <c r="EO142" s="130">
        <v>0</v>
      </c>
      <c r="EP142" s="130">
        <v>7360000</v>
      </c>
      <c r="EQ142" s="130"/>
      <c r="ER142" s="130">
        <v>26309409.25</v>
      </c>
      <c r="ES142" s="130">
        <v>8000000</v>
      </c>
      <c r="ET142" s="130"/>
      <c r="EU142" s="130">
        <v>0</v>
      </c>
      <c r="EV142" s="130">
        <v>8320000</v>
      </c>
      <c r="EW142" s="130"/>
      <c r="EX142" s="130">
        <v>0</v>
      </c>
      <c r="EY142" s="130">
        <v>7680000</v>
      </c>
      <c r="EZ142" s="130"/>
      <c r="FA142" s="130"/>
      <c r="FB142" s="130">
        <v>7040000</v>
      </c>
      <c r="FC142" s="130"/>
      <c r="FD142" s="130"/>
      <c r="FE142" s="130">
        <v>7680000</v>
      </c>
      <c r="FF142" s="130"/>
      <c r="FG142" s="130"/>
      <c r="FH142" s="130">
        <v>0</v>
      </c>
      <c r="FI142" s="130"/>
      <c r="FJ142" s="130"/>
      <c r="FK142" s="130">
        <v>0</v>
      </c>
      <c r="FL142" s="130"/>
      <c r="FM142" s="130">
        <v>0</v>
      </c>
      <c r="FN142" s="130">
        <v>3840000</v>
      </c>
      <c r="FO142" s="130"/>
      <c r="FP142" s="130">
        <v>0</v>
      </c>
      <c r="FQ142" s="130">
        <v>4320000</v>
      </c>
      <c r="FR142" s="130"/>
      <c r="FS142" s="130">
        <v>5500000</v>
      </c>
      <c r="FT142" s="130">
        <v>5280000</v>
      </c>
      <c r="FU142" s="130"/>
      <c r="FV142" s="130">
        <v>300000</v>
      </c>
      <c r="FW142" s="130">
        <v>5520000</v>
      </c>
      <c r="FX142" s="130"/>
      <c r="FY142" s="130">
        <v>120000</v>
      </c>
      <c r="FZ142" s="130">
        <v>6000000</v>
      </c>
      <c r="GA142" s="130"/>
      <c r="GB142" s="130">
        <v>5235497.4800000004</v>
      </c>
      <c r="GC142" s="130">
        <v>6240000</v>
      </c>
      <c r="GD142" s="130"/>
      <c r="GE142" s="130">
        <v>1605061.1</v>
      </c>
      <c r="GF142" s="130">
        <v>5760000</v>
      </c>
      <c r="GG142" s="130"/>
      <c r="GH142" s="130">
        <v>2381372.6799999997</v>
      </c>
      <c r="GI142" s="130">
        <v>5280000</v>
      </c>
      <c r="GJ142" s="130"/>
      <c r="GK142" s="130"/>
      <c r="GL142" s="130">
        <v>5760000</v>
      </c>
      <c r="GM142" s="130"/>
      <c r="GN142" s="130"/>
      <c r="GO142" s="130">
        <v>0</v>
      </c>
      <c r="GP142" s="130"/>
      <c r="GQ142" s="130"/>
      <c r="GR142" s="130">
        <v>0</v>
      </c>
      <c r="GS142" s="130"/>
      <c r="GT142" s="130"/>
      <c r="GU142" s="10">
        <f t="shared" si="41"/>
        <v>4909317.8888888881</v>
      </c>
      <c r="GV142" s="10">
        <f t="shared" si="42"/>
        <v>83729866.219999999</v>
      </c>
      <c r="GW142" s="10">
        <f t="shared" si="56"/>
        <v>0</v>
      </c>
      <c r="GX142" s="10">
        <f t="shared" si="44"/>
        <v>9600000</v>
      </c>
      <c r="GY142" s="10">
        <f t="shared" si="45"/>
        <v>4418386.0999999996</v>
      </c>
      <c r="GZ142" s="10">
        <f t="shared" si="46"/>
        <v>75356879.59800002</v>
      </c>
      <c r="HA142" s="10">
        <f t="shared" si="57"/>
        <v>41309409.25</v>
      </c>
      <c r="HB142" s="10">
        <f t="shared" si="48"/>
        <v>30720000</v>
      </c>
      <c r="HC142" s="10">
        <f t="shared" si="58"/>
        <v>15141931.26</v>
      </c>
      <c r="HD142" s="54">
        <f t="shared" si="50"/>
        <v>16800000</v>
      </c>
      <c r="HE142" s="54"/>
      <c r="HF142" s="54">
        <v>0</v>
      </c>
      <c r="HG142" s="118"/>
      <c r="HH142" s="118"/>
      <c r="HI142" s="21"/>
    </row>
    <row r="143" spans="1:217" ht="15.75" hidden="1" customHeight="1">
      <c r="A143" s="15"/>
      <c r="B143" s="16">
        <v>141</v>
      </c>
      <c r="C143" s="11"/>
      <c r="D143" s="136" t="s">
        <v>2191</v>
      </c>
      <c r="E143" s="48">
        <v>907798874.43999994</v>
      </c>
      <c r="F143" s="9">
        <f t="shared" si="51"/>
        <v>907798874.43999994</v>
      </c>
      <c r="G143" s="95"/>
      <c r="H143" s="95"/>
      <c r="I143" s="95"/>
      <c r="J143" s="18"/>
      <c r="K143" s="18"/>
      <c r="L143" s="9">
        <f t="shared" si="38"/>
        <v>0</v>
      </c>
      <c r="M143" s="9">
        <f t="shared" si="39"/>
        <v>907798874.43999994</v>
      </c>
      <c r="N143" s="18"/>
      <c r="O143" s="18"/>
      <c r="P143" s="18">
        <f t="shared" si="40"/>
        <v>0</v>
      </c>
      <c r="Q143" s="18">
        <f t="shared" si="37"/>
        <v>907798874.43999994</v>
      </c>
      <c r="R143" s="18"/>
      <c r="S143" s="18"/>
      <c r="T143" s="18"/>
      <c r="U143" s="18"/>
      <c r="V143" s="18"/>
      <c r="W143" s="130">
        <v>0</v>
      </c>
      <c r="X143" s="130"/>
      <c r="Y143" s="130">
        <v>0</v>
      </c>
      <c r="Z143" s="130">
        <v>0</v>
      </c>
      <c r="AA143" s="130"/>
      <c r="AB143" s="130">
        <v>0</v>
      </c>
      <c r="AC143" s="130">
        <v>0</v>
      </c>
      <c r="AD143" s="130"/>
      <c r="AE143" s="130">
        <v>0</v>
      </c>
      <c r="AF143" s="130">
        <v>0</v>
      </c>
      <c r="AG143" s="130"/>
      <c r="AH143" s="130">
        <v>0</v>
      </c>
      <c r="AI143" s="130">
        <v>0</v>
      </c>
      <c r="AJ143" s="130"/>
      <c r="AK143" s="130">
        <v>0</v>
      </c>
      <c r="AL143" s="130">
        <v>0</v>
      </c>
      <c r="AM143" s="130"/>
      <c r="AN143" s="130">
        <v>0</v>
      </c>
      <c r="AO143" s="130">
        <v>0</v>
      </c>
      <c r="AP143" s="130"/>
      <c r="AQ143" s="130">
        <v>0</v>
      </c>
      <c r="AR143" s="130"/>
      <c r="AS143" s="130"/>
      <c r="AT143" s="130">
        <v>0</v>
      </c>
      <c r="AU143" s="130"/>
      <c r="AV143" s="130"/>
      <c r="AW143" s="130"/>
      <c r="AX143" s="130">
        <v>0</v>
      </c>
      <c r="AY143" s="130"/>
      <c r="AZ143" s="130"/>
      <c r="BA143" s="130">
        <v>0</v>
      </c>
      <c r="BB143" s="137"/>
      <c r="BC143" s="137"/>
      <c r="BD143" s="137">
        <v>0</v>
      </c>
      <c r="BE143" s="137"/>
      <c r="BF143" s="137"/>
      <c r="BG143" s="132"/>
      <c r="BH143" s="132"/>
      <c r="BI143" s="132"/>
      <c r="BJ143" s="132"/>
      <c r="BK143" s="132"/>
      <c r="BL143" s="132"/>
      <c r="BM143" s="131"/>
      <c r="BN143" s="131"/>
      <c r="BO143" s="131"/>
      <c r="BP143" s="131"/>
      <c r="BQ143" s="131"/>
      <c r="BR143" s="131"/>
      <c r="BS143" s="131"/>
      <c r="BT143" s="131"/>
      <c r="BU143" s="131"/>
      <c r="BV143" s="131"/>
      <c r="BW143" s="131"/>
      <c r="BX143" s="131"/>
      <c r="BY143" s="131">
        <v>0</v>
      </c>
      <c r="BZ143" s="131"/>
      <c r="CA143" s="131"/>
      <c r="CB143" s="131">
        <v>0</v>
      </c>
      <c r="CC143" s="131"/>
      <c r="CD143" s="131"/>
      <c r="CE143" s="131">
        <v>0</v>
      </c>
      <c r="CF143" s="131"/>
      <c r="CG143" s="131"/>
      <c r="CH143" s="131">
        <v>0</v>
      </c>
      <c r="CI143" s="131"/>
      <c r="CJ143" s="131"/>
      <c r="CK143" s="131">
        <v>0</v>
      </c>
      <c r="CL143" s="131"/>
      <c r="CM143" s="131"/>
      <c r="CN143" s="131">
        <v>0</v>
      </c>
      <c r="CO143" s="132"/>
      <c r="CP143" s="132"/>
      <c r="CQ143" s="132">
        <v>0</v>
      </c>
      <c r="CR143" s="132"/>
      <c r="CS143" s="132"/>
      <c r="CT143" s="132">
        <v>0</v>
      </c>
      <c r="CU143" s="132"/>
      <c r="CV143" s="131"/>
      <c r="CW143" s="131">
        <v>0</v>
      </c>
      <c r="CX143" s="132"/>
      <c r="CY143" s="132"/>
      <c r="CZ143" s="132">
        <v>0</v>
      </c>
      <c r="DA143" s="132"/>
      <c r="DB143" s="132"/>
      <c r="DC143" s="132">
        <v>0</v>
      </c>
      <c r="DD143" s="132"/>
      <c r="DE143" s="132"/>
      <c r="DF143" s="132">
        <v>0</v>
      </c>
      <c r="DG143" s="132"/>
      <c r="DH143" s="132"/>
      <c r="DI143" s="132">
        <v>0</v>
      </c>
      <c r="DJ143" s="132"/>
      <c r="DK143" s="132"/>
      <c r="DL143" s="132">
        <v>0</v>
      </c>
      <c r="DM143" s="132"/>
      <c r="DN143" s="132"/>
      <c r="DO143" s="132">
        <v>0</v>
      </c>
      <c r="DP143" s="132"/>
      <c r="DQ143" s="132"/>
      <c r="DR143" s="132">
        <v>0</v>
      </c>
      <c r="DS143" s="132"/>
      <c r="DT143" s="132"/>
      <c r="DU143" s="132">
        <v>0</v>
      </c>
      <c r="DV143" s="132"/>
      <c r="DW143" s="132"/>
      <c r="DX143" s="132">
        <v>0</v>
      </c>
      <c r="DY143" s="132"/>
      <c r="DZ143" s="132"/>
      <c r="EA143" s="131"/>
      <c r="EB143" s="131"/>
      <c r="EC143" s="130">
        <v>0</v>
      </c>
      <c r="ED143" s="130">
        <v>0</v>
      </c>
      <c r="EE143" s="130"/>
      <c r="EF143" s="130">
        <v>0</v>
      </c>
      <c r="EG143" s="130">
        <v>0</v>
      </c>
      <c r="EH143" s="130"/>
      <c r="EI143" s="130">
        <v>0</v>
      </c>
      <c r="EJ143" s="130">
        <v>0</v>
      </c>
      <c r="EK143" s="130"/>
      <c r="EL143" s="130">
        <v>0</v>
      </c>
      <c r="EM143" s="130">
        <v>0</v>
      </c>
      <c r="EN143" s="130"/>
      <c r="EO143" s="130">
        <v>0</v>
      </c>
      <c r="EP143" s="130">
        <v>0</v>
      </c>
      <c r="EQ143" s="130"/>
      <c r="ER143" s="130">
        <v>0</v>
      </c>
      <c r="ES143" s="130">
        <v>0</v>
      </c>
      <c r="ET143" s="130"/>
      <c r="EU143" s="130">
        <v>0</v>
      </c>
      <c r="EV143" s="130">
        <v>0</v>
      </c>
      <c r="EW143" s="130"/>
      <c r="EX143" s="130">
        <v>0</v>
      </c>
      <c r="EY143" s="130">
        <v>0</v>
      </c>
      <c r="EZ143" s="130"/>
      <c r="FA143" s="130"/>
      <c r="FB143" s="130">
        <v>0</v>
      </c>
      <c r="FC143" s="130"/>
      <c r="FD143" s="130"/>
      <c r="FE143" s="130">
        <v>0</v>
      </c>
      <c r="FF143" s="130"/>
      <c r="FG143" s="130"/>
      <c r="FH143" s="130">
        <v>0</v>
      </c>
      <c r="FI143" s="130"/>
      <c r="FJ143" s="130"/>
      <c r="FK143" s="130">
        <v>0</v>
      </c>
      <c r="FL143" s="130"/>
      <c r="FM143" s="130">
        <v>0</v>
      </c>
      <c r="FN143" s="130">
        <v>0</v>
      </c>
      <c r="FO143" s="130"/>
      <c r="FP143" s="130">
        <v>0</v>
      </c>
      <c r="FQ143" s="130">
        <v>0</v>
      </c>
      <c r="FR143" s="130"/>
      <c r="FS143" s="130">
        <v>0</v>
      </c>
      <c r="FT143" s="130">
        <v>0</v>
      </c>
      <c r="FU143" s="130"/>
      <c r="FV143" s="130">
        <v>0</v>
      </c>
      <c r="FW143" s="130">
        <v>0</v>
      </c>
      <c r="FX143" s="130"/>
      <c r="FY143" s="125">
        <v>0</v>
      </c>
      <c r="FZ143" s="130">
        <v>0</v>
      </c>
      <c r="GA143" s="130"/>
      <c r="GB143" s="130">
        <v>0</v>
      </c>
      <c r="GC143" s="130">
        <v>0</v>
      </c>
      <c r="GD143" s="130"/>
      <c r="GE143" s="130">
        <v>0</v>
      </c>
      <c r="GF143" s="130">
        <v>0</v>
      </c>
      <c r="GG143" s="130"/>
      <c r="GH143" s="130">
        <v>177201</v>
      </c>
      <c r="GI143" s="130">
        <v>0</v>
      </c>
      <c r="GJ143" s="130"/>
      <c r="GK143" s="130"/>
      <c r="GL143" s="130">
        <v>0</v>
      </c>
      <c r="GM143" s="130"/>
      <c r="GN143" s="130"/>
      <c r="GO143" s="130">
        <v>0</v>
      </c>
      <c r="GP143" s="130"/>
      <c r="GQ143" s="130"/>
      <c r="GR143" s="130">
        <v>0</v>
      </c>
      <c r="GS143" s="130"/>
      <c r="GT143" s="130"/>
      <c r="GU143" s="10">
        <f t="shared" si="41"/>
        <v>0</v>
      </c>
      <c r="GV143" s="10">
        <f t="shared" si="42"/>
        <v>0</v>
      </c>
      <c r="GW143" s="10">
        <f t="shared" si="56"/>
        <v>0</v>
      </c>
      <c r="GX143" s="10">
        <f t="shared" si="44"/>
        <v>0</v>
      </c>
      <c r="GY143" s="10">
        <f t="shared" si="45"/>
        <v>0</v>
      </c>
      <c r="GZ143" s="10">
        <f t="shared" si="46"/>
        <v>0</v>
      </c>
      <c r="HA143" s="10">
        <f t="shared" si="57"/>
        <v>0</v>
      </c>
      <c r="HB143" s="10">
        <f t="shared" si="48"/>
        <v>0</v>
      </c>
      <c r="HC143" s="10">
        <f t="shared" si="58"/>
        <v>177201</v>
      </c>
      <c r="HD143" s="54">
        <f t="shared" si="50"/>
        <v>0</v>
      </c>
      <c r="HE143" s="54"/>
      <c r="HF143" s="54">
        <v>0</v>
      </c>
      <c r="HG143" s="118"/>
      <c r="HH143" s="118"/>
      <c r="HI143" s="21"/>
    </row>
    <row r="144" spans="1:217" ht="15.75" hidden="1" customHeight="1">
      <c r="A144" s="15">
        <v>1</v>
      </c>
      <c r="B144" s="16">
        <v>142</v>
      </c>
      <c r="C144" s="11"/>
      <c r="D144" s="136" t="s">
        <v>2192</v>
      </c>
      <c r="E144" s="48">
        <v>280648718.27999997</v>
      </c>
      <c r="F144" s="9">
        <f t="shared" si="51"/>
        <v>280648718.27999997</v>
      </c>
      <c r="G144" s="95"/>
      <c r="H144" s="95"/>
      <c r="I144" s="95"/>
      <c r="J144" s="18"/>
      <c r="K144" s="18"/>
      <c r="L144" s="9">
        <f t="shared" si="38"/>
        <v>235744923.35519996</v>
      </c>
      <c r="M144" s="9">
        <f t="shared" si="39"/>
        <v>44903794.924800009</v>
      </c>
      <c r="N144" s="18"/>
      <c r="O144" s="18"/>
      <c r="P144" s="18">
        <f t="shared" si="40"/>
        <v>165582743.78519997</v>
      </c>
      <c r="Q144" s="18">
        <f t="shared" si="37"/>
        <v>115065974.4948</v>
      </c>
      <c r="R144" s="18"/>
      <c r="S144" s="18"/>
      <c r="T144" s="18"/>
      <c r="U144" s="18"/>
      <c r="V144" s="18"/>
      <c r="W144" s="130">
        <v>14032435.913999999</v>
      </c>
      <c r="X144" s="130"/>
      <c r="Y144" s="130">
        <v>0</v>
      </c>
      <c r="Z144" s="130">
        <v>30871359.010799997</v>
      </c>
      <c r="AA144" s="130"/>
      <c r="AB144" s="130">
        <v>0</v>
      </c>
      <c r="AC144" s="130">
        <v>36484333.376399994</v>
      </c>
      <c r="AD144" s="130"/>
      <c r="AE144" s="130">
        <v>0</v>
      </c>
      <c r="AF144" s="130">
        <v>19645410.279599998</v>
      </c>
      <c r="AG144" s="130"/>
      <c r="AH144" s="130">
        <v>0</v>
      </c>
      <c r="AI144" s="130">
        <v>30871359.010799997</v>
      </c>
      <c r="AJ144" s="130"/>
      <c r="AK144" s="130">
        <v>11747881.200000001</v>
      </c>
      <c r="AL144" s="130">
        <v>33677846.193599999</v>
      </c>
      <c r="AM144" s="130"/>
      <c r="AN144" s="130">
        <v>11248294.2994</v>
      </c>
      <c r="AO144" s="130">
        <v>70162179.569999993</v>
      </c>
      <c r="AP144" s="130"/>
      <c r="AQ144" s="130">
        <v>10276081.304347826</v>
      </c>
      <c r="AR144" s="130"/>
      <c r="AS144" s="130"/>
      <c r="AT144" s="130">
        <v>36792211.739130437</v>
      </c>
      <c r="AU144" s="130"/>
      <c r="AV144" s="130"/>
      <c r="AW144" s="130"/>
      <c r="AX144" s="130">
        <v>0</v>
      </c>
      <c r="AY144" s="130"/>
      <c r="AZ144" s="130"/>
      <c r="BA144" s="130">
        <v>0</v>
      </c>
      <c r="BB144" s="137"/>
      <c r="BC144" s="137"/>
      <c r="BD144" s="137">
        <v>0</v>
      </c>
      <c r="BE144" s="137"/>
      <c r="BF144" s="137"/>
      <c r="BG144" s="132">
        <v>14032435.913999999</v>
      </c>
      <c r="BH144" s="132"/>
      <c r="BI144" s="132"/>
      <c r="BJ144" s="132">
        <v>30871359.010799997</v>
      </c>
      <c r="BK144" s="132"/>
      <c r="BL144" s="132"/>
      <c r="BM144" s="131">
        <v>36484333.376399994</v>
      </c>
      <c r="BN144" s="131"/>
      <c r="BO144" s="131"/>
      <c r="BP144" s="131">
        <v>19645410.279599998</v>
      </c>
      <c r="BQ144" s="131"/>
      <c r="BR144" s="131"/>
      <c r="BS144" s="131">
        <v>30871359.010799997</v>
      </c>
      <c r="BT144" s="131"/>
      <c r="BU144" s="131"/>
      <c r="BV144" s="131">
        <v>33677846.193599999</v>
      </c>
      <c r="BW144" s="131"/>
      <c r="BX144" s="131"/>
      <c r="BY144" s="131">
        <v>0</v>
      </c>
      <c r="BZ144" s="131"/>
      <c r="CA144" s="131"/>
      <c r="CB144" s="131">
        <v>0</v>
      </c>
      <c r="CC144" s="131"/>
      <c r="CD144" s="131"/>
      <c r="CE144" s="131">
        <v>0</v>
      </c>
      <c r="CF144" s="131"/>
      <c r="CG144" s="131"/>
      <c r="CH144" s="131">
        <v>0</v>
      </c>
      <c r="CI144" s="131"/>
      <c r="CJ144" s="131"/>
      <c r="CK144" s="131">
        <v>0</v>
      </c>
      <c r="CL144" s="131"/>
      <c r="CM144" s="131"/>
      <c r="CN144" s="131">
        <v>0</v>
      </c>
      <c r="CO144" s="132"/>
      <c r="CP144" s="132"/>
      <c r="CQ144" s="132">
        <v>12255929.527287599</v>
      </c>
      <c r="CR144" s="132"/>
      <c r="CS144" s="132"/>
      <c r="CT144" s="132">
        <v>26963044.960032716</v>
      </c>
      <c r="CU144" s="132"/>
      <c r="CV144" s="131"/>
      <c r="CW144" s="131">
        <v>31865416.770947754</v>
      </c>
      <c r="CX144" s="132"/>
      <c r="CY144" s="132"/>
      <c r="CZ144" s="132">
        <v>17158301.338202637</v>
      </c>
      <c r="DA144" s="132"/>
      <c r="DB144" s="132"/>
      <c r="DC144" s="132">
        <v>26963044.960032716</v>
      </c>
      <c r="DD144" s="132"/>
      <c r="DE144" s="132"/>
      <c r="DF144" s="132">
        <v>29414230.865490239</v>
      </c>
      <c r="DG144" s="132"/>
      <c r="DH144" s="132"/>
      <c r="DI144" s="132">
        <v>0</v>
      </c>
      <c r="DJ144" s="132"/>
      <c r="DK144" s="132"/>
      <c r="DL144" s="132">
        <v>0</v>
      </c>
      <c r="DM144" s="132"/>
      <c r="DN144" s="132"/>
      <c r="DO144" s="132">
        <v>0</v>
      </c>
      <c r="DP144" s="132"/>
      <c r="DQ144" s="132"/>
      <c r="DR144" s="132">
        <v>0</v>
      </c>
      <c r="DS144" s="132"/>
      <c r="DT144" s="132"/>
      <c r="DU144" s="132">
        <v>0</v>
      </c>
      <c r="DV144" s="132"/>
      <c r="DW144" s="132"/>
      <c r="DX144" s="132">
        <v>0</v>
      </c>
      <c r="DY144" s="132"/>
      <c r="DZ144" s="132"/>
      <c r="EA144" s="131"/>
      <c r="EB144" s="131"/>
      <c r="EC144" s="130">
        <v>0</v>
      </c>
      <c r="ED144" s="130">
        <v>11225948.7312</v>
      </c>
      <c r="EE144" s="130"/>
      <c r="EF144" s="130">
        <v>0</v>
      </c>
      <c r="EG144" s="130">
        <v>24697087.208639998</v>
      </c>
      <c r="EH144" s="130"/>
      <c r="EI144" s="130">
        <v>0</v>
      </c>
      <c r="EJ144" s="130">
        <v>29187466.701119997</v>
      </c>
      <c r="EK144" s="130"/>
      <c r="EL144" s="130">
        <v>0</v>
      </c>
      <c r="EM144" s="130">
        <v>15716328.223679999</v>
      </c>
      <c r="EN144" s="130"/>
      <c r="EO144" s="130">
        <v>0</v>
      </c>
      <c r="EP144" s="130">
        <v>24697087.208639998</v>
      </c>
      <c r="EQ144" s="130"/>
      <c r="ER144" s="130">
        <v>0</v>
      </c>
      <c r="ES144" s="130">
        <v>26942276.954879999</v>
      </c>
      <c r="ET144" s="130"/>
      <c r="EU144" s="130">
        <v>0</v>
      </c>
      <c r="EV144" s="130">
        <v>56129743.655999996</v>
      </c>
      <c r="EW144" s="130"/>
      <c r="EX144" s="130">
        <v>0</v>
      </c>
      <c r="EY144" s="130">
        <v>31432656.447359998</v>
      </c>
      <c r="EZ144" s="130"/>
      <c r="FA144" s="130"/>
      <c r="FB144" s="130">
        <v>4490379.4924799772</v>
      </c>
      <c r="FC144" s="130"/>
      <c r="FD144" s="130"/>
      <c r="FE144" s="130">
        <v>0</v>
      </c>
      <c r="FF144" s="130"/>
      <c r="FG144" s="130"/>
      <c r="FH144" s="130">
        <v>0</v>
      </c>
      <c r="FI144" s="130"/>
      <c r="FJ144" s="130"/>
      <c r="FK144" s="130">
        <v>8419461.5483999997</v>
      </c>
      <c r="FL144" s="130"/>
      <c r="FM144" s="130">
        <v>0</v>
      </c>
      <c r="FN144" s="130">
        <v>18522815.406479996</v>
      </c>
      <c r="FO144" s="130"/>
      <c r="FP144" s="130">
        <v>71160.56</v>
      </c>
      <c r="FQ144" s="130">
        <v>21890600.025839996</v>
      </c>
      <c r="FR144" s="130"/>
      <c r="FS144" s="130">
        <v>1619693.47</v>
      </c>
      <c r="FT144" s="130">
        <v>11787246.167759998</v>
      </c>
      <c r="FU144" s="130"/>
      <c r="FV144" s="130">
        <v>277905.40000000002</v>
      </c>
      <c r="FW144" s="130">
        <v>18522815.406479996</v>
      </c>
      <c r="FX144" s="130"/>
      <c r="FY144" s="130">
        <v>6158045.3900000006</v>
      </c>
      <c r="FZ144" s="130">
        <v>20206707.716159999</v>
      </c>
      <c r="GA144" s="130"/>
      <c r="GB144" s="130">
        <v>1419097.2200000002</v>
      </c>
      <c r="GC144" s="130">
        <v>42097307.741999991</v>
      </c>
      <c r="GD144" s="130"/>
      <c r="GE144" s="130">
        <v>337870</v>
      </c>
      <c r="GF144" s="130">
        <v>23574492.335519996</v>
      </c>
      <c r="GG144" s="130"/>
      <c r="GH144" s="130">
        <v>2188.44</v>
      </c>
      <c r="GI144" s="130">
        <v>3367784.6193599827</v>
      </c>
      <c r="GJ144" s="130"/>
      <c r="GK144" s="130"/>
      <c r="GL144" s="130">
        <v>0</v>
      </c>
      <c r="GM144" s="130"/>
      <c r="GN144" s="130"/>
      <c r="GO144" s="130">
        <v>0</v>
      </c>
      <c r="GP144" s="130"/>
      <c r="GQ144" s="130"/>
      <c r="GR144" s="130">
        <v>0</v>
      </c>
      <c r="GS144" s="130"/>
      <c r="GT144" s="130"/>
      <c r="GU144" s="10">
        <f t="shared" si="41"/>
        <v>0</v>
      </c>
      <c r="GV144" s="10">
        <f t="shared" si="42"/>
        <v>0</v>
      </c>
      <c r="GW144" s="10">
        <f t="shared" si="56"/>
        <v>70064468.54287827</v>
      </c>
      <c r="GX144" s="10">
        <f t="shared" si="44"/>
        <v>0</v>
      </c>
      <c r="GY144" s="10">
        <f t="shared" si="45"/>
        <v>0</v>
      </c>
      <c r="GZ144" s="10">
        <f t="shared" si="46"/>
        <v>0</v>
      </c>
      <c r="HA144" s="10">
        <f t="shared" si="57"/>
        <v>0</v>
      </c>
      <c r="HB144" s="10">
        <f t="shared" si="48"/>
        <v>92052779.595839977</v>
      </c>
      <c r="HC144" s="10">
        <f t="shared" si="58"/>
        <v>9885960.4800000004</v>
      </c>
      <c r="HD144" s="54">
        <f t="shared" si="50"/>
        <v>26942276.954879977</v>
      </c>
      <c r="HE144" s="54"/>
      <c r="HF144" s="54">
        <v>3693.6</v>
      </c>
      <c r="HG144" s="118"/>
      <c r="HH144" s="118"/>
      <c r="HI144" s="21"/>
    </row>
    <row r="145" spans="1:217" ht="15.75" hidden="1" customHeight="1">
      <c r="A145" s="15">
        <v>1</v>
      </c>
      <c r="B145" s="16">
        <v>143</v>
      </c>
      <c r="C145" s="11"/>
      <c r="D145" s="136" t="s">
        <v>2193</v>
      </c>
      <c r="E145" s="48">
        <v>7718399.9999999991</v>
      </c>
      <c r="F145" s="9">
        <f t="shared" si="51"/>
        <v>7718399.9999999991</v>
      </c>
      <c r="G145" s="95"/>
      <c r="H145" s="95"/>
      <c r="I145" s="95"/>
      <c r="J145" s="18"/>
      <c r="K145" s="18"/>
      <c r="L145" s="9">
        <f t="shared" si="38"/>
        <v>7718399.9999999991</v>
      </c>
      <c r="M145" s="9">
        <f t="shared" si="39"/>
        <v>0</v>
      </c>
      <c r="N145" s="18"/>
      <c r="O145" s="18"/>
      <c r="P145" s="18">
        <f t="shared" si="40"/>
        <v>7718399.9999999991</v>
      </c>
      <c r="Q145" s="18">
        <f t="shared" si="37"/>
        <v>0</v>
      </c>
      <c r="R145" s="18"/>
      <c r="S145" s="18"/>
      <c r="T145" s="18"/>
      <c r="U145" s="18"/>
      <c r="V145" s="18"/>
      <c r="W145" s="130">
        <v>0</v>
      </c>
      <c r="X145" s="130"/>
      <c r="Y145" s="130">
        <v>0</v>
      </c>
      <c r="Z145" s="130">
        <v>0</v>
      </c>
      <c r="AA145" s="130"/>
      <c r="AB145" s="130">
        <v>0</v>
      </c>
      <c r="AC145" s="130">
        <v>3087360</v>
      </c>
      <c r="AD145" s="130"/>
      <c r="AE145" s="130">
        <v>0</v>
      </c>
      <c r="AF145" s="130">
        <v>4631039.9999999991</v>
      </c>
      <c r="AG145" s="130"/>
      <c r="AH145" s="130">
        <v>0</v>
      </c>
      <c r="AI145" s="130">
        <v>0</v>
      </c>
      <c r="AJ145" s="130"/>
      <c r="AK145" s="130"/>
      <c r="AL145" s="130">
        <v>0</v>
      </c>
      <c r="AM145" s="130"/>
      <c r="AN145" s="130">
        <v>0</v>
      </c>
      <c r="AO145" s="130">
        <v>0</v>
      </c>
      <c r="AP145" s="130"/>
      <c r="AQ145" s="130">
        <v>0</v>
      </c>
      <c r="AR145" s="130"/>
      <c r="AS145" s="130"/>
      <c r="AT145" s="130"/>
      <c r="AU145" s="130"/>
      <c r="AV145" s="130"/>
      <c r="AW145" s="130"/>
      <c r="AX145" s="130">
        <v>0</v>
      </c>
      <c r="AY145" s="130"/>
      <c r="AZ145" s="130"/>
      <c r="BA145" s="130">
        <v>0</v>
      </c>
      <c r="BB145" s="137"/>
      <c r="BC145" s="137"/>
      <c r="BD145" s="137">
        <v>0</v>
      </c>
      <c r="BE145" s="137"/>
      <c r="BF145" s="137"/>
      <c r="BG145" s="132"/>
      <c r="BH145" s="132"/>
      <c r="BI145" s="132"/>
      <c r="BJ145" s="132"/>
      <c r="BK145" s="132"/>
      <c r="BL145" s="132"/>
      <c r="BM145" s="131">
        <v>3087360</v>
      </c>
      <c r="BN145" s="131"/>
      <c r="BO145" s="131"/>
      <c r="BP145" s="131">
        <v>4631039.9999999991</v>
      </c>
      <c r="BQ145" s="131"/>
      <c r="BR145" s="131"/>
      <c r="BS145" s="131"/>
      <c r="BT145" s="131"/>
      <c r="BU145" s="131"/>
      <c r="BV145" s="131"/>
      <c r="BW145" s="131"/>
      <c r="BX145" s="131"/>
      <c r="BY145" s="131">
        <v>0</v>
      </c>
      <c r="BZ145" s="131"/>
      <c r="CA145" s="131"/>
      <c r="CB145" s="131">
        <v>0</v>
      </c>
      <c r="CC145" s="131"/>
      <c r="CD145" s="131"/>
      <c r="CE145" s="131">
        <v>0</v>
      </c>
      <c r="CF145" s="131"/>
      <c r="CG145" s="131"/>
      <c r="CH145" s="131">
        <v>0</v>
      </c>
      <c r="CI145" s="131"/>
      <c r="CJ145" s="131"/>
      <c r="CK145" s="131">
        <v>0</v>
      </c>
      <c r="CL145" s="131"/>
      <c r="CM145" s="131"/>
      <c r="CN145" s="131">
        <v>0</v>
      </c>
      <c r="CO145" s="132"/>
      <c r="CP145" s="132"/>
      <c r="CQ145" s="132">
        <v>0</v>
      </c>
      <c r="CR145" s="132"/>
      <c r="CS145" s="132"/>
      <c r="CT145" s="132">
        <v>0</v>
      </c>
      <c r="CU145" s="132"/>
      <c r="CV145" s="131"/>
      <c r="CW145" s="131">
        <v>1698048.0000000002</v>
      </c>
      <c r="CX145" s="132"/>
      <c r="CY145" s="132"/>
      <c r="CZ145" s="132">
        <v>2547071.9999999995</v>
      </c>
      <c r="DA145" s="132"/>
      <c r="DB145" s="132"/>
      <c r="DC145" s="132">
        <v>0</v>
      </c>
      <c r="DD145" s="132"/>
      <c r="DE145" s="132"/>
      <c r="DF145" s="132">
        <v>0</v>
      </c>
      <c r="DG145" s="132"/>
      <c r="DH145" s="132"/>
      <c r="DI145" s="132">
        <v>0</v>
      </c>
      <c r="DJ145" s="132"/>
      <c r="DK145" s="132"/>
      <c r="DL145" s="132">
        <v>0</v>
      </c>
      <c r="DM145" s="132"/>
      <c r="DN145" s="132"/>
      <c r="DO145" s="132">
        <v>0</v>
      </c>
      <c r="DP145" s="132"/>
      <c r="DQ145" s="132"/>
      <c r="DR145" s="132">
        <v>0</v>
      </c>
      <c r="DS145" s="132"/>
      <c r="DT145" s="132"/>
      <c r="DU145" s="132">
        <v>0</v>
      </c>
      <c r="DV145" s="132"/>
      <c r="DW145" s="132"/>
      <c r="DX145" s="132">
        <v>0</v>
      </c>
      <c r="DY145" s="132"/>
      <c r="DZ145" s="132"/>
      <c r="EA145" s="131"/>
      <c r="EB145" s="131"/>
      <c r="EC145" s="130">
        <v>0</v>
      </c>
      <c r="ED145" s="130">
        <v>0</v>
      </c>
      <c r="EE145" s="130"/>
      <c r="EF145" s="130">
        <v>0</v>
      </c>
      <c r="EG145" s="130">
        <v>0</v>
      </c>
      <c r="EH145" s="130"/>
      <c r="EI145" s="130">
        <v>0</v>
      </c>
      <c r="EJ145" s="130">
        <v>2469888</v>
      </c>
      <c r="EK145" s="130"/>
      <c r="EL145" s="130">
        <v>0</v>
      </c>
      <c r="EM145" s="130">
        <v>3704831.9999999995</v>
      </c>
      <c r="EN145" s="130"/>
      <c r="EO145" s="130">
        <v>0</v>
      </c>
      <c r="EP145" s="130">
        <v>0</v>
      </c>
      <c r="EQ145" s="130"/>
      <c r="ER145" s="130">
        <v>0</v>
      </c>
      <c r="ES145" s="130">
        <v>0</v>
      </c>
      <c r="ET145" s="130"/>
      <c r="EU145" s="130">
        <v>0</v>
      </c>
      <c r="EV145" s="130">
        <v>0</v>
      </c>
      <c r="EW145" s="130"/>
      <c r="EX145" s="130">
        <v>0</v>
      </c>
      <c r="EY145" s="130">
        <v>0</v>
      </c>
      <c r="EZ145" s="130"/>
      <c r="FA145" s="130"/>
      <c r="FB145" s="130">
        <v>0</v>
      </c>
      <c r="FC145" s="130"/>
      <c r="FD145" s="130"/>
      <c r="FE145" s="130">
        <v>0</v>
      </c>
      <c r="FF145" s="130"/>
      <c r="FG145" s="130"/>
      <c r="FH145" s="130">
        <v>0</v>
      </c>
      <c r="FI145" s="130"/>
      <c r="FJ145" s="130"/>
      <c r="FK145" s="130">
        <v>0</v>
      </c>
      <c r="FL145" s="130"/>
      <c r="FM145" s="130">
        <v>0</v>
      </c>
      <c r="FN145" s="130">
        <v>0</v>
      </c>
      <c r="FO145" s="130"/>
      <c r="FP145" s="130">
        <v>0</v>
      </c>
      <c r="FQ145" s="130">
        <v>1852416</v>
      </c>
      <c r="FR145" s="130"/>
      <c r="FS145" s="130">
        <v>0</v>
      </c>
      <c r="FT145" s="130">
        <v>2778623.9999999995</v>
      </c>
      <c r="FU145" s="130"/>
      <c r="FV145" s="130">
        <v>0</v>
      </c>
      <c r="FW145" s="130">
        <v>0</v>
      </c>
      <c r="FX145" s="130"/>
      <c r="FY145" s="125">
        <v>0</v>
      </c>
      <c r="FZ145" s="130">
        <v>0</v>
      </c>
      <c r="GA145" s="130"/>
      <c r="GB145" s="130">
        <v>0</v>
      </c>
      <c r="GC145" s="130">
        <v>0</v>
      </c>
      <c r="GD145" s="130"/>
      <c r="GE145" s="130">
        <v>0</v>
      </c>
      <c r="GF145" s="130">
        <v>0</v>
      </c>
      <c r="GG145" s="130"/>
      <c r="GH145" s="130">
        <v>0</v>
      </c>
      <c r="GI145" s="130">
        <v>0</v>
      </c>
      <c r="GJ145" s="130"/>
      <c r="GK145" s="130"/>
      <c r="GL145" s="130">
        <v>0</v>
      </c>
      <c r="GM145" s="130"/>
      <c r="GN145" s="130"/>
      <c r="GO145" s="130">
        <v>0</v>
      </c>
      <c r="GP145" s="130"/>
      <c r="GQ145" s="130"/>
      <c r="GR145" s="130">
        <v>0</v>
      </c>
      <c r="GS145" s="130"/>
      <c r="GT145" s="130"/>
      <c r="GU145" s="10">
        <f t="shared" si="41"/>
        <v>0</v>
      </c>
      <c r="GV145" s="10">
        <f t="shared" si="42"/>
        <v>0</v>
      </c>
      <c r="GW145" s="10">
        <f t="shared" si="56"/>
        <v>0</v>
      </c>
      <c r="GX145" s="10">
        <f t="shared" si="44"/>
        <v>0</v>
      </c>
      <c r="GY145" s="10">
        <f t="shared" si="45"/>
        <v>0</v>
      </c>
      <c r="GZ145" s="10">
        <f t="shared" si="46"/>
        <v>0</v>
      </c>
      <c r="HA145" s="10">
        <f t="shared" si="57"/>
        <v>0</v>
      </c>
      <c r="HB145" s="10">
        <f t="shared" si="48"/>
        <v>0</v>
      </c>
      <c r="HC145" s="10">
        <f t="shared" si="58"/>
        <v>0</v>
      </c>
      <c r="HD145" s="54">
        <f t="shared" si="50"/>
        <v>0</v>
      </c>
      <c r="HE145" s="54"/>
      <c r="HF145" s="54">
        <v>0</v>
      </c>
      <c r="HG145" s="118"/>
      <c r="HH145" s="118"/>
      <c r="HI145" s="21"/>
    </row>
    <row r="146" spans="1:217" ht="15.75" hidden="1" customHeight="1">
      <c r="A146" s="15"/>
      <c r="B146" s="16">
        <v>144</v>
      </c>
      <c r="C146" s="11" t="s">
        <v>2209</v>
      </c>
      <c r="D146" s="136" t="s">
        <v>2207</v>
      </c>
      <c r="E146" s="48"/>
      <c r="F146" s="9"/>
      <c r="G146" s="95"/>
      <c r="H146" s="95"/>
      <c r="I146" s="95"/>
      <c r="J146" s="18"/>
      <c r="K146" s="18"/>
      <c r="L146" s="18"/>
      <c r="M146" s="9"/>
      <c r="N146" s="18"/>
      <c r="O146" s="18"/>
      <c r="P146" s="18"/>
      <c r="Q146" s="18"/>
      <c r="R146" s="18"/>
      <c r="S146" s="18"/>
      <c r="T146" s="18"/>
      <c r="U146" s="18"/>
      <c r="V146" s="18"/>
      <c r="W146" s="130"/>
      <c r="X146" s="130"/>
      <c r="Y146" s="130"/>
      <c r="Z146" s="130"/>
      <c r="AA146" s="130"/>
      <c r="AB146" s="130"/>
      <c r="AC146" s="130"/>
      <c r="AD146" s="130"/>
      <c r="AE146" s="130"/>
      <c r="AF146" s="130"/>
      <c r="AG146" s="130"/>
      <c r="AH146" s="130"/>
      <c r="AI146" s="130"/>
      <c r="AJ146" s="130"/>
      <c r="AK146" s="130"/>
      <c r="AL146" s="130"/>
      <c r="AM146" s="130"/>
      <c r="AN146" s="130"/>
      <c r="AO146" s="130"/>
      <c r="AP146" s="130"/>
      <c r="AQ146" s="130">
        <v>0</v>
      </c>
      <c r="AR146" s="130"/>
      <c r="AS146" s="130"/>
      <c r="AT146" s="130"/>
      <c r="AU146" s="130"/>
      <c r="AV146" s="130"/>
      <c r="AW146" s="130"/>
      <c r="AX146" s="130"/>
      <c r="AY146" s="130"/>
      <c r="AZ146" s="130"/>
      <c r="BA146" s="130"/>
      <c r="BB146" s="137"/>
      <c r="BC146" s="137"/>
      <c r="BD146" s="137"/>
      <c r="BE146" s="137"/>
      <c r="BF146" s="137"/>
      <c r="BG146" s="132"/>
      <c r="BH146" s="132"/>
      <c r="BI146" s="132"/>
      <c r="BJ146" s="132"/>
      <c r="BK146" s="132"/>
      <c r="BL146" s="132"/>
      <c r="BM146" s="131"/>
      <c r="BN146" s="131"/>
      <c r="BO146" s="131"/>
      <c r="BP146" s="131"/>
      <c r="BQ146" s="131"/>
      <c r="BR146" s="131"/>
      <c r="BS146" s="131"/>
      <c r="BT146" s="131"/>
      <c r="BU146" s="131"/>
      <c r="BV146" s="131"/>
      <c r="BW146" s="131"/>
      <c r="BX146" s="131"/>
      <c r="BY146" s="131"/>
      <c r="BZ146" s="131"/>
      <c r="CA146" s="131">
        <v>1057876.64097945</v>
      </c>
      <c r="CB146" s="131"/>
      <c r="CC146" s="131"/>
      <c r="CD146" s="131">
        <v>10502527.563998265</v>
      </c>
      <c r="CE146" s="131"/>
      <c r="CF146" s="131"/>
      <c r="CG146" s="131"/>
      <c r="CH146" s="131"/>
      <c r="CI146" s="131"/>
      <c r="CJ146" s="131"/>
      <c r="CK146" s="131"/>
      <c r="CL146" s="131"/>
      <c r="CM146" s="131"/>
      <c r="CN146" s="131"/>
      <c r="CO146" s="132"/>
      <c r="CP146" s="132"/>
      <c r="CQ146" s="132"/>
      <c r="CR146" s="132"/>
      <c r="CS146" s="132"/>
      <c r="CT146" s="132"/>
      <c r="CU146" s="132"/>
      <c r="CV146" s="131"/>
      <c r="CW146" s="131"/>
      <c r="CX146" s="132"/>
      <c r="CY146" s="132"/>
      <c r="CZ146" s="132"/>
      <c r="DA146" s="132"/>
      <c r="DB146" s="132"/>
      <c r="DC146" s="132"/>
      <c r="DD146" s="132"/>
      <c r="DE146" s="132"/>
      <c r="DF146" s="132"/>
      <c r="DG146" s="132"/>
      <c r="DH146" s="132"/>
      <c r="DI146" s="132"/>
      <c r="DJ146" s="132"/>
      <c r="DK146" s="132">
        <v>952088.96</v>
      </c>
      <c r="DL146" s="132"/>
      <c r="DM146" s="132"/>
      <c r="DN146" s="132">
        <v>9452274.6400000006</v>
      </c>
      <c r="DO146" s="132"/>
      <c r="DP146" s="132"/>
      <c r="DQ146" s="132"/>
      <c r="DR146" s="132"/>
      <c r="DS146" s="132"/>
      <c r="DT146" s="132"/>
      <c r="DU146" s="132"/>
      <c r="DV146" s="132"/>
      <c r="DW146" s="132"/>
      <c r="DX146" s="132"/>
      <c r="DY146" s="132"/>
      <c r="DZ146" s="132"/>
      <c r="EA146" s="131"/>
      <c r="EB146" s="131"/>
      <c r="EC146" s="130"/>
      <c r="ED146" s="130"/>
      <c r="EE146" s="130"/>
      <c r="EF146" s="130"/>
      <c r="EG146" s="130"/>
      <c r="EH146" s="130"/>
      <c r="EI146" s="130"/>
      <c r="EJ146" s="130"/>
      <c r="EK146" s="130"/>
      <c r="EL146" s="130"/>
      <c r="EM146" s="130"/>
      <c r="EN146" s="130"/>
      <c r="EO146" s="130"/>
      <c r="EP146" s="130"/>
      <c r="EQ146" s="130"/>
      <c r="ER146" s="130"/>
      <c r="ES146" s="130"/>
      <c r="ET146" s="130"/>
      <c r="EU146" s="130">
        <v>8894097.5</v>
      </c>
      <c r="EV146" s="130"/>
      <c r="EW146" s="130"/>
      <c r="EX146" s="130">
        <v>14914132</v>
      </c>
      <c r="EY146" s="130"/>
      <c r="EZ146" s="130"/>
      <c r="FA146" s="130"/>
      <c r="FB146" s="130"/>
      <c r="FC146" s="130"/>
      <c r="FD146" s="130"/>
      <c r="FE146" s="130"/>
      <c r="FF146" s="130"/>
      <c r="FG146" s="130"/>
      <c r="FH146" s="130"/>
      <c r="FI146" s="130"/>
      <c r="FJ146" s="130"/>
      <c r="FK146" s="130"/>
      <c r="FL146" s="130"/>
      <c r="FM146" s="130"/>
      <c r="FN146" s="130"/>
      <c r="FO146" s="130"/>
      <c r="FP146" s="130"/>
      <c r="FQ146" s="130"/>
      <c r="FR146" s="130"/>
      <c r="FS146" s="130"/>
      <c r="FT146" s="130"/>
      <c r="FU146" s="130"/>
      <c r="FV146" s="130"/>
      <c r="FW146" s="130"/>
      <c r="FX146" s="130"/>
      <c r="FY146" s="125"/>
      <c r="FZ146" s="130"/>
      <c r="GA146" s="130"/>
      <c r="GB146" s="130"/>
      <c r="GC146" s="130"/>
      <c r="GD146" s="130"/>
      <c r="GE146" s="130">
        <v>13299593.289999999</v>
      </c>
      <c r="GF146" s="130"/>
      <c r="GG146" s="130"/>
      <c r="GH146" s="130">
        <v>10124817.969999999</v>
      </c>
      <c r="GI146" s="130"/>
      <c r="GJ146" s="130"/>
      <c r="GK146" s="130"/>
      <c r="GL146" s="130"/>
      <c r="GM146" s="130"/>
      <c r="GN146" s="130"/>
      <c r="GO146" s="130"/>
      <c r="GP146" s="130"/>
      <c r="GQ146" s="130"/>
      <c r="GR146" s="130"/>
      <c r="GS146" s="130"/>
      <c r="GT146" s="130"/>
      <c r="GU146" s="10">
        <f t="shared" si="41"/>
        <v>11560404.204977715</v>
      </c>
      <c r="GV146" s="10">
        <f t="shared" si="42"/>
        <v>0</v>
      </c>
      <c r="GW146" s="10">
        <f t="shared" ref="GW146:GW147" si="59">Y146+AB146+AE146+AH146+AK146+AN146+AQ146+AT146+AW146+AZ146+BC146+BF146</f>
        <v>0</v>
      </c>
      <c r="GX146" s="10">
        <f t="shared" si="44"/>
        <v>0</v>
      </c>
      <c r="GY146" s="10">
        <f t="shared" si="45"/>
        <v>10404363.600000001</v>
      </c>
      <c r="GZ146" s="10">
        <f t="shared" si="46"/>
        <v>0</v>
      </c>
      <c r="HA146" s="10">
        <f t="shared" ref="HA146:HA147" si="60">EC146+EF146+EI146+EL146+EO146+ER146+EU146+EX146+FA146+FD146+FG146+FJ146</f>
        <v>23808229.5</v>
      </c>
      <c r="HB146" s="10">
        <f t="shared" si="48"/>
        <v>0</v>
      </c>
      <c r="HC146" s="10">
        <f t="shared" ref="HC146:HC147" si="61">FM146+FP146+FS146+FV146+FY146+GB146+GE146+GH146+GK146+GN146+GQ146+GT146</f>
        <v>23424411.259999998</v>
      </c>
      <c r="HD146" s="54">
        <f t="shared" si="50"/>
        <v>0</v>
      </c>
      <c r="HE146" s="54"/>
      <c r="HF146" s="54">
        <v>386414.88</v>
      </c>
      <c r="HG146" s="151"/>
      <c r="HH146" s="151"/>
      <c r="HI146" s="21"/>
    </row>
    <row r="147" spans="1:217" ht="15.75" hidden="1" customHeight="1">
      <c r="A147" s="15"/>
      <c r="B147" s="16">
        <v>145</v>
      </c>
      <c r="C147" s="11" t="s">
        <v>2210</v>
      </c>
      <c r="D147" s="136" t="s">
        <v>2208</v>
      </c>
      <c r="E147" s="48"/>
      <c r="F147" s="9"/>
      <c r="G147" s="95"/>
      <c r="H147" s="95"/>
      <c r="I147" s="95"/>
      <c r="J147" s="18"/>
      <c r="K147" s="18"/>
      <c r="L147" s="18"/>
      <c r="M147" s="9"/>
      <c r="N147" s="18"/>
      <c r="O147" s="18"/>
      <c r="P147" s="18"/>
      <c r="Q147" s="18"/>
      <c r="R147" s="18"/>
      <c r="S147" s="18"/>
      <c r="T147" s="18"/>
      <c r="U147" s="18"/>
      <c r="V147" s="18"/>
      <c r="W147" s="130"/>
      <c r="X147" s="130"/>
      <c r="Y147" s="130"/>
      <c r="Z147" s="130"/>
      <c r="AA147" s="130"/>
      <c r="AB147" s="130"/>
      <c r="AC147" s="130"/>
      <c r="AD147" s="130"/>
      <c r="AE147" s="130"/>
      <c r="AF147" s="130"/>
      <c r="AG147" s="130"/>
      <c r="AH147" s="130"/>
      <c r="AI147" s="130"/>
      <c r="AJ147" s="130"/>
      <c r="AK147" s="130"/>
      <c r="AL147" s="130"/>
      <c r="AM147" s="130"/>
      <c r="AN147" s="130"/>
      <c r="AO147" s="130"/>
      <c r="AP147" s="130"/>
      <c r="AQ147" s="130">
        <v>0</v>
      </c>
      <c r="AR147" s="130"/>
      <c r="AS147" s="130"/>
      <c r="AT147" s="130"/>
      <c r="AU147" s="130"/>
      <c r="AV147" s="130"/>
      <c r="AW147" s="130"/>
      <c r="AX147" s="130"/>
      <c r="AY147" s="130"/>
      <c r="AZ147" s="130"/>
      <c r="BA147" s="130"/>
      <c r="BB147" s="137"/>
      <c r="BC147" s="137"/>
      <c r="BD147" s="137"/>
      <c r="BE147" s="137"/>
      <c r="BF147" s="137"/>
      <c r="BG147" s="132"/>
      <c r="BH147" s="132"/>
      <c r="BI147" s="132"/>
      <c r="BJ147" s="132"/>
      <c r="BK147" s="132"/>
      <c r="BL147" s="132"/>
      <c r="BM147" s="131"/>
      <c r="BN147" s="131"/>
      <c r="BO147" s="131"/>
      <c r="BP147" s="131"/>
      <c r="BQ147" s="131"/>
      <c r="BR147" s="131"/>
      <c r="BS147" s="131"/>
      <c r="BT147" s="131"/>
      <c r="BU147" s="131"/>
      <c r="BV147" s="131"/>
      <c r="BW147" s="131"/>
      <c r="BX147" s="131"/>
      <c r="BY147" s="131"/>
      <c r="BZ147" s="131"/>
      <c r="CA147" s="131">
        <v>36184.314416908092</v>
      </c>
      <c r="CB147" s="131"/>
      <c r="CC147" s="131"/>
      <c r="CD147" s="131">
        <v>42225.449702869038</v>
      </c>
      <c r="CE147" s="131"/>
      <c r="CF147" s="131"/>
      <c r="CG147" s="131"/>
      <c r="CH147" s="131"/>
      <c r="CI147" s="131"/>
      <c r="CJ147" s="131"/>
      <c r="CK147" s="131"/>
      <c r="CL147" s="131"/>
      <c r="CM147" s="131"/>
      <c r="CN147" s="131"/>
      <c r="CO147" s="132"/>
      <c r="CP147" s="132"/>
      <c r="CQ147" s="132"/>
      <c r="CR147" s="132"/>
      <c r="CS147" s="132"/>
      <c r="CT147" s="132"/>
      <c r="CU147" s="132"/>
      <c r="CV147" s="131"/>
      <c r="CW147" s="131"/>
      <c r="CX147" s="132"/>
      <c r="CY147" s="132"/>
      <c r="CZ147" s="132"/>
      <c r="DA147" s="132"/>
      <c r="DB147" s="132"/>
      <c r="DC147" s="132"/>
      <c r="DD147" s="132"/>
      <c r="DE147" s="132"/>
      <c r="DF147" s="132"/>
      <c r="DG147" s="132"/>
      <c r="DH147" s="132"/>
      <c r="DI147" s="132"/>
      <c r="DJ147" s="132"/>
      <c r="DK147" s="132">
        <v>33470.49</v>
      </c>
      <c r="DL147" s="132"/>
      <c r="DM147" s="132"/>
      <c r="DN147" s="132">
        <v>39058.54</v>
      </c>
      <c r="DO147" s="132"/>
      <c r="DP147" s="132"/>
      <c r="DQ147" s="132"/>
      <c r="DR147" s="132"/>
      <c r="DS147" s="132"/>
      <c r="DT147" s="132"/>
      <c r="DU147" s="132"/>
      <c r="DV147" s="132"/>
      <c r="DW147" s="132"/>
      <c r="DX147" s="132"/>
      <c r="DY147" s="132"/>
      <c r="DZ147" s="132"/>
      <c r="EA147" s="131"/>
      <c r="EB147" s="131"/>
      <c r="EC147" s="130"/>
      <c r="ED147" s="130"/>
      <c r="EE147" s="130"/>
      <c r="EF147" s="130"/>
      <c r="EG147" s="130"/>
      <c r="EH147" s="130"/>
      <c r="EI147" s="130"/>
      <c r="EJ147" s="130"/>
      <c r="EK147" s="130"/>
      <c r="EL147" s="130"/>
      <c r="EM147" s="130"/>
      <c r="EN147" s="130"/>
      <c r="EO147" s="130"/>
      <c r="EP147" s="130"/>
      <c r="EQ147" s="130"/>
      <c r="ER147" s="130"/>
      <c r="ES147" s="130"/>
      <c r="ET147" s="130"/>
      <c r="EU147" s="130">
        <v>0</v>
      </c>
      <c r="EV147" s="130"/>
      <c r="EW147" s="130"/>
      <c r="EX147" s="130">
        <v>0</v>
      </c>
      <c r="EY147" s="130"/>
      <c r="EZ147" s="130"/>
      <c r="FA147" s="130"/>
      <c r="FB147" s="130"/>
      <c r="FC147" s="130"/>
      <c r="FD147" s="130"/>
      <c r="FE147" s="130"/>
      <c r="FF147" s="130"/>
      <c r="FG147" s="130"/>
      <c r="FH147" s="130"/>
      <c r="FI147" s="130"/>
      <c r="FJ147" s="130"/>
      <c r="FK147" s="130"/>
      <c r="FL147" s="130"/>
      <c r="FM147" s="130"/>
      <c r="FN147" s="130"/>
      <c r="FO147" s="130"/>
      <c r="FP147" s="130"/>
      <c r="FQ147" s="130"/>
      <c r="FR147" s="130"/>
      <c r="FS147" s="130"/>
      <c r="FT147" s="130"/>
      <c r="FU147" s="130"/>
      <c r="FV147" s="130"/>
      <c r="FW147" s="130"/>
      <c r="FX147" s="130"/>
      <c r="FY147" s="125"/>
      <c r="FZ147" s="130"/>
      <c r="GA147" s="130"/>
      <c r="GB147" s="130"/>
      <c r="GC147" s="130"/>
      <c r="GD147" s="130"/>
      <c r="GE147" s="130">
        <v>0</v>
      </c>
      <c r="GF147" s="130"/>
      <c r="GG147" s="130"/>
      <c r="GH147" s="130">
        <v>0</v>
      </c>
      <c r="GI147" s="130"/>
      <c r="GJ147" s="130"/>
      <c r="GK147" s="130"/>
      <c r="GL147" s="130"/>
      <c r="GM147" s="130"/>
      <c r="GN147" s="130"/>
      <c r="GO147" s="130"/>
      <c r="GP147" s="130"/>
      <c r="GQ147" s="130"/>
      <c r="GR147" s="130"/>
      <c r="GS147" s="130"/>
      <c r="GT147" s="130"/>
      <c r="GU147" s="10">
        <f t="shared" si="41"/>
        <v>78409.76411977713</v>
      </c>
      <c r="GV147" s="10">
        <f t="shared" si="42"/>
        <v>0</v>
      </c>
      <c r="GW147" s="10">
        <f t="shared" si="59"/>
        <v>0</v>
      </c>
      <c r="GX147" s="10">
        <f t="shared" si="44"/>
        <v>0</v>
      </c>
      <c r="GY147" s="10">
        <f t="shared" si="45"/>
        <v>72529.03</v>
      </c>
      <c r="GZ147" s="10">
        <f t="shared" si="46"/>
        <v>0</v>
      </c>
      <c r="HA147" s="10">
        <f t="shared" si="60"/>
        <v>0</v>
      </c>
      <c r="HB147" s="10">
        <f t="shared" si="48"/>
        <v>0</v>
      </c>
      <c r="HC147" s="10">
        <f t="shared" si="61"/>
        <v>0</v>
      </c>
      <c r="HD147" s="54">
        <f t="shared" si="50"/>
        <v>0</v>
      </c>
      <c r="HE147" s="54"/>
      <c r="HF147" s="54">
        <v>13881</v>
      </c>
      <c r="HG147" s="151"/>
      <c r="HH147" s="151"/>
      <c r="HI147" s="21"/>
    </row>
    <row r="148" spans="1:217" ht="15.75" hidden="1" customHeight="1">
      <c r="A148" s="15"/>
      <c r="B148" s="16">
        <v>146</v>
      </c>
      <c r="C148" s="11" t="s">
        <v>2214</v>
      </c>
      <c r="D148" s="136" t="s">
        <v>2211</v>
      </c>
      <c r="E148" s="48"/>
      <c r="F148" s="9"/>
      <c r="G148" s="95"/>
      <c r="H148" s="95"/>
      <c r="I148" s="95"/>
      <c r="J148" s="18"/>
      <c r="K148" s="18"/>
      <c r="L148" s="18"/>
      <c r="M148" s="9"/>
      <c r="N148" s="18"/>
      <c r="O148" s="18"/>
      <c r="P148" s="18"/>
      <c r="Q148" s="18"/>
      <c r="R148" s="18"/>
      <c r="S148" s="18"/>
      <c r="T148" s="18"/>
      <c r="U148" s="18"/>
      <c r="V148" s="18"/>
      <c r="W148" s="130"/>
      <c r="X148" s="130"/>
      <c r="Y148" s="130"/>
      <c r="Z148" s="130"/>
      <c r="AA148" s="130"/>
      <c r="AB148" s="130"/>
      <c r="AC148" s="130"/>
      <c r="AD148" s="130"/>
      <c r="AE148" s="130"/>
      <c r="AF148" s="130"/>
      <c r="AG148" s="130"/>
      <c r="AH148" s="130"/>
      <c r="AI148" s="130"/>
      <c r="AJ148" s="130"/>
      <c r="AK148" s="130"/>
      <c r="AL148" s="130"/>
      <c r="AM148" s="130"/>
      <c r="AN148" s="130"/>
      <c r="AO148" s="130"/>
      <c r="AP148" s="130"/>
      <c r="AQ148" s="130"/>
      <c r="AR148" s="130"/>
      <c r="AS148" s="130"/>
      <c r="AT148" s="130">
        <v>2063224.77</v>
      </c>
      <c r="AU148" s="130"/>
      <c r="AV148" s="130"/>
      <c r="AW148" s="130"/>
      <c r="AX148" s="130"/>
      <c r="AY148" s="130"/>
      <c r="AZ148" s="130"/>
      <c r="BA148" s="130"/>
      <c r="BB148" s="137"/>
      <c r="BC148" s="137"/>
      <c r="BD148" s="137"/>
      <c r="BE148" s="137"/>
      <c r="BF148" s="137"/>
      <c r="BG148" s="132"/>
      <c r="BH148" s="132"/>
      <c r="BI148" s="132"/>
      <c r="BJ148" s="132"/>
      <c r="BK148" s="132"/>
      <c r="BL148" s="132"/>
      <c r="BM148" s="131"/>
      <c r="BN148" s="131"/>
      <c r="BO148" s="131"/>
      <c r="BP148" s="131"/>
      <c r="BQ148" s="131"/>
      <c r="BR148" s="131"/>
      <c r="BS148" s="131"/>
      <c r="BT148" s="131"/>
      <c r="BU148" s="131"/>
      <c r="BV148" s="131"/>
      <c r="BW148" s="131"/>
      <c r="BX148" s="131"/>
      <c r="BY148" s="131"/>
      <c r="BZ148" s="131"/>
      <c r="CA148" s="131"/>
      <c r="CB148" s="131"/>
      <c r="CC148" s="131"/>
      <c r="CD148" s="131">
        <v>317965.46678060247</v>
      </c>
      <c r="CE148" s="131"/>
      <c r="CF148" s="131"/>
      <c r="CG148" s="131"/>
      <c r="CH148" s="131"/>
      <c r="CI148" s="131"/>
      <c r="CJ148" s="131"/>
      <c r="CK148" s="131"/>
      <c r="CL148" s="131"/>
      <c r="CM148" s="131"/>
      <c r="CN148" s="131"/>
      <c r="CO148" s="132"/>
      <c r="CP148" s="132"/>
      <c r="CQ148" s="132"/>
      <c r="CR148" s="132"/>
      <c r="CS148" s="132"/>
      <c r="CT148" s="132"/>
      <c r="CU148" s="132"/>
      <c r="CV148" s="131"/>
      <c r="CW148" s="131"/>
      <c r="CX148" s="132"/>
      <c r="CY148" s="132"/>
      <c r="CZ148" s="132"/>
      <c r="DA148" s="132"/>
      <c r="DB148" s="132"/>
      <c r="DC148" s="132"/>
      <c r="DD148" s="132"/>
      <c r="DE148" s="132"/>
      <c r="DF148" s="132"/>
      <c r="DG148" s="132"/>
      <c r="DH148" s="132"/>
      <c r="DI148" s="132"/>
      <c r="DJ148" s="132"/>
      <c r="DK148" s="132"/>
      <c r="DL148" s="132"/>
      <c r="DM148" s="132"/>
      <c r="DN148" s="132">
        <v>297679.27</v>
      </c>
      <c r="DO148" s="132"/>
      <c r="DP148" s="132"/>
      <c r="DQ148" s="132"/>
      <c r="DR148" s="132"/>
      <c r="DS148" s="132"/>
      <c r="DT148" s="132"/>
      <c r="DU148" s="132"/>
      <c r="DV148" s="132"/>
      <c r="DW148" s="132"/>
      <c r="DX148" s="132"/>
      <c r="DY148" s="132"/>
      <c r="DZ148" s="132"/>
      <c r="EA148" s="131"/>
      <c r="EB148" s="131"/>
      <c r="EC148" s="130"/>
      <c r="ED148" s="130"/>
      <c r="EE148" s="130"/>
      <c r="EF148" s="130"/>
      <c r="EG148" s="130"/>
      <c r="EH148" s="130"/>
      <c r="EI148" s="130"/>
      <c r="EJ148" s="130"/>
      <c r="EK148" s="130"/>
      <c r="EL148" s="130"/>
      <c r="EM148" s="130"/>
      <c r="EN148" s="130"/>
      <c r="EO148" s="130"/>
      <c r="EP148" s="130"/>
      <c r="EQ148" s="130"/>
      <c r="ER148" s="130"/>
      <c r="ES148" s="130"/>
      <c r="ET148" s="130"/>
      <c r="EU148" s="130"/>
      <c r="EV148" s="130"/>
      <c r="EW148" s="130"/>
      <c r="EX148" s="130"/>
      <c r="EY148" s="130"/>
      <c r="EZ148" s="130"/>
      <c r="FA148" s="130"/>
      <c r="FB148" s="130"/>
      <c r="FC148" s="130"/>
      <c r="FD148" s="130"/>
      <c r="FE148" s="130"/>
      <c r="FF148" s="130"/>
      <c r="FG148" s="130"/>
      <c r="FH148" s="130"/>
      <c r="FI148" s="130"/>
      <c r="FJ148" s="130"/>
      <c r="FK148" s="130"/>
      <c r="FL148" s="130"/>
      <c r="FM148" s="130"/>
      <c r="FN148" s="130"/>
      <c r="FO148" s="130"/>
      <c r="FP148" s="130"/>
      <c r="FQ148" s="130"/>
      <c r="FR148" s="130"/>
      <c r="FS148" s="130"/>
      <c r="FT148" s="130"/>
      <c r="FU148" s="130"/>
      <c r="FV148" s="130"/>
      <c r="FW148" s="130"/>
      <c r="FX148" s="130"/>
      <c r="FY148" s="125"/>
      <c r="FZ148" s="130"/>
      <c r="GA148" s="130"/>
      <c r="GB148" s="130"/>
      <c r="GC148" s="130"/>
      <c r="GD148" s="130"/>
      <c r="GE148" s="130"/>
      <c r="GF148" s="130"/>
      <c r="GG148" s="130"/>
      <c r="GH148" s="130">
        <v>291921</v>
      </c>
      <c r="GI148" s="130"/>
      <c r="GJ148" s="130"/>
      <c r="GK148" s="130"/>
      <c r="GL148" s="130"/>
      <c r="GM148" s="130"/>
      <c r="GN148" s="130"/>
      <c r="GO148" s="130"/>
      <c r="GP148" s="130"/>
      <c r="GQ148" s="130"/>
      <c r="GR148" s="130"/>
      <c r="GS148" s="130"/>
      <c r="GT148" s="130"/>
      <c r="GU148" s="10">
        <f t="shared" si="41"/>
        <v>317965.46678060247</v>
      </c>
      <c r="GV148" s="10">
        <f t="shared" si="42"/>
        <v>0</v>
      </c>
      <c r="GW148" s="10"/>
      <c r="GX148" s="10"/>
      <c r="GY148" s="10">
        <f t="shared" si="45"/>
        <v>297679.27</v>
      </c>
      <c r="GZ148" s="10">
        <f t="shared" si="46"/>
        <v>0</v>
      </c>
      <c r="HA148" s="10"/>
      <c r="HB148" s="10"/>
      <c r="HC148" s="10"/>
      <c r="HD148" s="54"/>
      <c r="HE148" s="54"/>
      <c r="HF148" s="54">
        <v>0</v>
      </c>
      <c r="HG148" s="151"/>
      <c r="HH148" s="151"/>
      <c r="HI148" s="21"/>
    </row>
    <row r="149" spans="1:217" ht="15.75" hidden="1" customHeight="1">
      <c r="A149" s="15"/>
      <c r="B149" s="16">
        <v>147</v>
      </c>
      <c r="C149" s="11" t="s">
        <v>2215</v>
      </c>
      <c r="D149" s="136" t="s">
        <v>2212</v>
      </c>
      <c r="E149" s="48"/>
      <c r="F149" s="9"/>
      <c r="G149" s="95"/>
      <c r="H149" s="95"/>
      <c r="I149" s="95"/>
      <c r="J149" s="18"/>
      <c r="K149" s="18"/>
      <c r="L149" s="18"/>
      <c r="M149" s="9"/>
      <c r="N149" s="18"/>
      <c r="O149" s="18"/>
      <c r="P149" s="18"/>
      <c r="Q149" s="18"/>
      <c r="R149" s="18"/>
      <c r="S149" s="18"/>
      <c r="T149" s="18"/>
      <c r="U149" s="18"/>
      <c r="V149" s="18"/>
      <c r="W149" s="130"/>
      <c r="X149" s="130"/>
      <c r="Y149" s="130"/>
      <c r="Z149" s="130"/>
      <c r="AA149" s="130"/>
      <c r="AB149" s="130"/>
      <c r="AC149" s="130"/>
      <c r="AD149" s="130"/>
      <c r="AE149" s="130"/>
      <c r="AF149" s="130"/>
      <c r="AG149" s="130"/>
      <c r="AH149" s="130"/>
      <c r="AI149" s="130"/>
      <c r="AJ149" s="130"/>
      <c r="AK149" s="130"/>
      <c r="AL149" s="130"/>
      <c r="AM149" s="130"/>
      <c r="AN149" s="130"/>
      <c r="AO149" s="130"/>
      <c r="AP149" s="130"/>
      <c r="AQ149" s="130"/>
      <c r="AR149" s="130"/>
      <c r="AS149" s="130"/>
      <c r="AT149" s="130"/>
      <c r="AU149" s="130"/>
      <c r="AV149" s="130"/>
      <c r="AW149" s="130"/>
      <c r="AX149" s="130"/>
      <c r="AY149" s="130"/>
      <c r="AZ149" s="130"/>
      <c r="BA149" s="130"/>
      <c r="BB149" s="137"/>
      <c r="BC149" s="137"/>
      <c r="BD149" s="137"/>
      <c r="BE149" s="137"/>
      <c r="BF149" s="137"/>
      <c r="BG149" s="132"/>
      <c r="BH149" s="132"/>
      <c r="BI149" s="132"/>
      <c r="BJ149" s="132"/>
      <c r="BK149" s="132"/>
      <c r="BL149" s="132"/>
      <c r="BM149" s="131"/>
      <c r="BN149" s="131"/>
      <c r="BO149" s="131"/>
      <c r="BP149" s="131"/>
      <c r="BQ149" s="131"/>
      <c r="BR149" s="131"/>
      <c r="BS149" s="131"/>
      <c r="BT149" s="131"/>
      <c r="BU149" s="131"/>
      <c r="BV149" s="131"/>
      <c r="BW149" s="131"/>
      <c r="BX149" s="131"/>
      <c r="BY149" s="131"/>
      <c r="BZ149" s="131"/>
      <c r="CA149" s="131"/>
      <c r="CB149" s="131"/>
      <c r="CC149" s="131"/>
      <c r="CD149" s="131">
        <v>707233.37868632923</v>
      </c>
      <c r="CE149" s="131"/>
      <c r="CF149" s="131"/>
      <c r="CG149" s="131"/>
      <c r="CH149" s="131"/>
      <c r="CI149" s="131"/>
      <c r="CJ149" s="131"/>
      <c r="CK149" s="131"/>
      <c r="CL149" s="131"/>
      <c r="CM149" s="131"/>
      <c r="CN149" s="131"/>
      <c r="CO149" s="132"/>
      <c r="CP149" s="132"/>
      <c r="CQ149" s="132"/>
      <c r="CR149" s="132"/>
      <c r="CS149" s="132"/>
      <c r="CT149" s="132"/>
      <c r="CU149" s="132"/>
      <c r="CV149" s="131"/>
      <c r="CW149" s="131"/>
      <c r="CX149" s="132"/>
      <c r="CY149" s="132"/>
      <c r="CZ149" s="132"/>
      <c r="DA149" s="132"/>
      <c r="DB149" s="132"/>
      <c r="DC149" s="132"/>
      <c r="DD149" s="132"/>
      <c r="DE149" s="132"/>
      <c r="DF149" s="132"/>
      <c r="DG149" s="132"/>
      <c r="DH149" s="132"/>
      <c r="DI149" s="132"/>
      <c r="DJ149" s="132"/>
      <c r="DK149" s="132"/>
      <c r="DL149" s="132"/>
      <c r="DM149" s="132"/>
      <c r="DN149" s="132">
        <v>633663.42200000002</v>
      </c>
      <c r="DO149" s="132"/>
      <c r="DP149" s="132"/>
      <c r="DQ149" s="132"/>
      <c r="DR149" s="132"/>
      <c r="DS149" s="132"/>
      <c r="DT149" s="132"/>
      <c r="DU149" s="132"/>
      <c r="DV149" s="132"/>
      <c r="DW149" s="132"/>
      <c r="DX149" s="132"/>
      <c r="DY149" s="132"/>
      <c r="DZ149" s="132"/>
      <c r="EA149" s="131"/>
      <c r="EB149" s="131"/>
      <c r="EC149" s="130"/>
      <c r="ED149" s="130"/>
      <c r="EE149" s="130"/>
      <c r="EF149" s="130"/>
      <c r="EG149" s="130"/>
      <c r="EH149" s="130"/>
      <c r="EI149" s="130"/>
      <c r="EJ149" s="130"/>
      <c r="EK149" s="130"/>
      <c r="EL149" s="130"/>
      <c r="EM149" s="130"/>
      <c r="EN149" s="130"/>
      <c r="EO149" s="130"/>
      <c r="EP149" s="130"/>
      <c r="EQ149" s="130"/>
      <c r="ER149" s="130"/>
      <c r="ES149" s="130"/>
      <c r="ET149" s="130"/>
      <c r="EU149" s="130"/>
      <c r="EV149" s="130"/>
      <c r="EW149" s="130"/>
      <c r="EX149" s="130"/>
      <c r="EY149" s="130"/>
      <c r="EZ149" s="130"/>
      <c r="FA149" s="130"/>
      <c r="FB149" s="130"/>
      <c r="FC149" s="130"/>
      <c r="FD149" s="130"/>
      <c r="FE149" s="130"/>
      <c r="FF149" s="130"/>
      <c r="FG149" s="130"/>
      <c r="FH149" s="130"/>
      <c r="FI149" s="130"/>
      <c r="FJ149" s="130"/>
      <c r="FK149" s="130"/>
      <c r="FL149" s="130"/>
      <c r="FM149" s="130"/>
      <c r="FN149" s="130"/>
      <c r="FO149" s="130"/>
      <c r="FP149" s="130"/>
      <c r="FQ149" s="130"/>
      <c r="FR149" s="130"/>
      <c r="FS149" s="130"/>
      <c r="FT149" s="130"/>
      <c r="FU149" s="130"/>
      <c r="FV149" s="130"/>
      <c r="FW149" s="130"/>
      <c r="FX149" s="130"/>
      <c r="FY149" s="125"/>
      <c r="FZ149" s="130"/>
      <c r="GA149" s="130"/>
      <c r="GB149" s="130"/>
      <c r="GC149" s="130"/>
      <c r="GD149" s="130"/>
      <c r="GE149" s="130"/>
      <c r="GF149" s="130"/>
      <c r="GG149" s="130"/>
      <c r="GH149" s="130">
        <v>220716.69999999998</v>
      </c>
      <c r="GI149" s="130"/>
      <c r="GJ149" s="130"/>
      <c r="GK149" s="130"/>
      <c r="GL149" s="130"/>
      <c r="GM149" s="130"/>
      <c r="GN149" s="130"/>
      <c r="GO149" s="130"/>
      <c r="GP149" s="130"/>
      <c r="GQ149" s="130"/>
      <c r="GR149" s="130"/>
      <c r="GS149" s="130"/>
      <c r="GT149" s="130"/>
      <c r="GU149" s="10">
        <f t="shared" si="41"/>
        <v>707233.37868632923</v>
      </c>
      <c r="GV149" s="10">
        <f t="shared" si="42"/>
        <v>0</v>
      </c>
      <c r="GW149" s="10"/>
      <c r="GX149" s="10"/>
      <c r="GY149" s="10">
        <f t="shared" si="45"/>
        <v>633663.42200000002</v>
      </c>
      <c r="GZ149" s="10">
        <f t="shared" si="46"/>
        <v>0</v>
      </c>
      <c r="HA149" s="10"/>
      <c r="HB149" s="10"/>
      <c r="HC149" s="10"/>
      <c r="HD149" s="54"/>
      <c r="HE149" s="54"/>
      <c r="HF149" s="54">
        <v>122377.54000000001</v>
      </c>
      <c r="HG149" s="151"/>
      <c r="HH149" s="151"/>
      <c r="HI149" s="21"/>
    </row>
    <row r="150" spans="1:217" ht="15.75" hidden="1" customHeight="1">
      <c r="A150" s="15"/>
      <c r="B150" s="16">
        <v>148</v>
      </c>
      <c r="C150" s="11" t="s">
        <v>2216</v>
      </c>
      <c r="D150" s="136" t="s">
        <v>2213</v>
      </c>
      <c r="E150" s="48"/>
      <c r="F150" s="9"/>
      <c r="G150" s="95"/>
      <c r="H150" s="95"/>
      <c r="I150" s="95"/>
      <c r="J150" s="18"/>
      <c r="K150" s="18"/>
      <c r="L150" s="18"/>
      <c r="M150" s="9"/>
      <c r="N150" s="18"/>
      <c r="O150" s="18"/>
      <c r="P150" s="18"/>
      <c r="Q150" s="18"/>
      <c r="R150" s="18"/>
      <c r="S150" s="18"/>
      <c r="T150" s="18"/>
      <c r="U150" s="18"/>
      <c r="V150" s="18"/>
      <c r="W150" s="130"/>
      <c r="X150" s="130"/>
      <c r="Y150" s="130"/>
      <c r="Z150" s="130"/>
      <c r="AA150" s="130"/>
      <c r="AB150" s="130"/>
      <c r="AC150" s="130"/>
      <c r="AD150" s="130"/>
      <c r="AE150" s="130"/>
      <c r="AF150" s="130"/>
      <c r="AG150" s="130"/>
      <c r="AH150" s="130"/>
      <c r="AI150" s="130"/>
      <c r="AJ150" s="130"/>
      <c r="AK150" s="130"/>
      <c r="AL150" s="130"/>
      <c r="AM150" s="130"/>
      <c r="AN150" s="130"/>
      <c r="AO150" s="130"/>
      <c r="AP150" s="130"/>
      <c r="AQ150" s="130"/>
      <c r="AR150" s="130"/>
      <c r="AS150" s="130"/>
      <c r="AT150" s="130"/>
      <c r="AU150" s="130"/>
      <c r="AV150" s="130"/>
      <c r="AW150" s="130"/>
      <c r="AX150" s="130"/>
      <c r="AY150" s="130"/>
      <c r="AZ150" s="130"/>
      <c r="BA150" s="130"/>
      <c r="BB150" s="137"/>
      <c r="BC150" s="137"/>
      <c r="BD150" s="137"/>
      <c r="BE150" s="137"/>
      <c r="BF150" s="137"/>
      <c r="BG150" s="132"/>
      <c r="BH150" s="132"/>
      <c r="BI150" s="132"/>
      <c r="BJ150" s="132"/>
      <c r="BK150" s="132"/>
      <c r="BL150" s="132"/>
      <c r="BM150" s="131"/>
      <c r="BN150" s="131"/>
      <c r="BO150" s="131"/>
      <c r="BP150" s="131"/>
      <c r="BQ150" s="131"/>
      <c r="BR150" s="131"/>
      <c r="BS150" s="131"/>
      <c r="BT150" s="131"/>
      <c r="BU150" s="131"/>
      <c r="BV150" s="131"/>
      <c r="BW150" s="131"/>
      <c r="BX150" s="131"/>
      <c r="BY150" s="131"/>
      <c r="BZ150" s="131"/>
      <c r="CA150" s="131"/>
      <c r="CB150" s="131"/>
      <c r="CC150" s="131"/>
      <c r="CD150" s="131">
        <v>138325.5632183908</v>
      </c>
      <c r="CE150" s="131"/>
      <c r="CF150" s="131"/>
      <c r="CG150" s="131"/>
      <c r="CH150" s="131"/>
      <c r="CI150" s="131"/>
      <c r="CJ150" s="131"/>
      <c r="CK150" s="131"/>
      <c r="CL150" s="131"/>
      <c r="CM150" s="131"/>
      <c r="CN150" s="131"/>
      <c r="CO150" s="132"/>
      <c r="CP150" s="132"/>
      <c r="CQ150" s="132"/>
      <c r="CR150" s="132"/>
      <c r="CS150" s="132"/>
      <c r="CT150" s="132"/>
      <c r="CU150" s="132"/>
      <c r="CV150" s="131"/>
      <c r="CW150" s="131"/>
      <c r="CX150" s="132"/>
      <c r="CY150" s="132"/>
      <c r="CZ150" s="132"/>
      <c r="DA150" s="132"/>
      <c r="DB150" s="132"/>
      <c r="DC150" s="132"/>
      <c r="DD150" s="132"/>
      <c r="DE150" s="132"/>
      <c r="DF150" s="132"/>
      <c r="DG150" s="132"/>
      <c r="DH150" s="132"/>
      <c r="DI150" s="132"/>
      <c r="DJ150" s="132"/>
      <c r="DK150" s="132"/>
      <c r="DL150" s="132"/>
      <c r="DM150" s="132"/>
      <c r="DN150" s="132">
        <v>120343.24</v>
      </c>
      <c r="DO150" s="132"/>
      <c r="DP150" s="132"/>
      <c r="DQ150" s="132"/>
      <c r="DR150" s="132"/>
      <c r="DS150" s="132"/>
      <c r="DT150" s="132"/>
      <c r="DU150" s="132"/>
      <c r="DV150" s="132"/>
      <c r="DW150" s="132"/>
      <c r="DX150" s="132"/>
      <c r="DY150" s="132"/>
      <c r="DZ150" s="132"/>
      <c r="EA150" s="131"/>
      <c r="EB150" s="131"/>
      <c r="EC150" s="130"/>
      <c r="ED150" s="130"/>
      <c r="EE150" s="130"/>
      <c r="EF150" s="130"/>
      <c r="EG150" s="130"/>
      <c r="EH150" s="130"/>
      <c r="EI150" s="130"/>
      <c r="EJ150" s="130"/>
      <c r="EK150" s="130"/>
      <c r="EL150" s="130"/>
      <c r="EM150" s="130"/>
      <c r="EN150" s="130"/>
      <c r="EO150" s="130"/>
      <c r="EP150" s="130"/>
      <c r="EQ150" s="130"/>
      <c r="ER150" s="130"/>
      <c r="ES150" s="130"/>
      <c r="ET150" s="130"/>
      <c r="EU150" s="130"/>
      <c r="EV150" s="130"/>
      <c r="EW150" s="130"/>
      <c r="EX150" s="130"/>
      <c r="EY150" s="130"/>
      <c r="EZ150" s="130"/>
      <c r="FA150" s="130"/>
      <c r="FB150" s="130"/>
      <c r="FC150" s="130"/>
      <c r="FD150" s="130"/>
      <c r="FE150" s="130"/>
      <c r="FF150" s="130"/>
      <c r="FG150" s="130"/>
      <c r="FH150" s="130"/>
      <c r="FI150" s="130"/>
      <c r="FJ150" s="130"/>
      <c r="FK150" s="130"/>
      <c r="FL150" s="130"/>
      <c r="FM150" s="130"/>
      <c r="FN150" s="130"/>
      <c r="FO150" s="130"/>
      <c r="FP150" s="130"/>
      <c r="FQ150" s="130"/>
      <c r="FR150" s="130"/>
      <c r="FS150" s="130"/>
      <c r="FT150" s="130"/>
      <c r="FU150" s="130"/>
      <c r="FV150" s="130"/>
      <c r="FW150" s="130"/>
      <c r="FX150" s="130"/>
      <c r="FY150" s="125"/>
      <c r="FZ150" s="130"/>
      <c r="GA150" s="130"/>
      <c r="GB150" s="130"/>
      <c r="GC150" s="130"/>
      <c r="GD150" s="130"/>
      <c r="GE150" s="130"/>
      <c r="GF150" s="130"/>
      <c r="GG150" s="130"/>
      <c r="GH150" s="130"/>
      <c r="GI150" s="130"/>
      <c r="GJ150" s="130"/>
      <c r="GK150" s="130"/>
      <c r="GL150" s="130"/>
      <c r="GM150" s="130"/>
      <c r="GN150" s="130"/>
      <c r="GO150" s="130"/>
      <c r="GP150" s="130"/>
      <c r="GQ150" s="130"/>
      <c r="GR150" s="130"/>
      <c r="GS150" s="130"/>
      <c r="GT150" s="130"/>
      <c r="GU150" s="10">
        <f t="shared" si="41"/>
        <v>138325.5632183908</v>
      </c>
      <c r="GV150" s="10">
        <f t="shared" si="42"/>
        <v>0</v>
      </c>
      <c r="GW150" s="10"/>
      <c r="GX150" s="10"/>
      <c r="GY150" s="10">
        <f t="shared" si="45"/>
        <v>120343.24</v>
      </c>
      <c r="GZ150" s="10">
        <f t="shared" si="46"/>
        <v>0</v>
      </c>
      <c r="HA150" s="10"/>
      <c r="HB150" s="10"/>
      <c r="HC150" s="10"/>
      <c r="HD150" s="54"/>
      <c r="HE150" s="54"/>
      <c r="HF150" s="54">
        <v>0</v>
      </c>
      <c r="HG150" s="151"/>
      <c r="HH150" s="151"/>
      <c r="HI150" s="21"/>
    </row>
    <row r="151" spans="1:217" ht="15" hidden="1" thickBot="1">
      <c r="A151" s="15">
        <v>0</v>
      </c>
      <c r="B151" s="16">
        <v>0</v>
      </c>
      <c r="C151" s="16">
        <v>1000</v>
      </c>
      <c r="D151" s="12" t="s">
        <v>1985</v>
      </c>
      <c r="E151" s="48">
        <v>0</v>
      </c>
      <c r="F151" s="9">
        <f t="shared" ref="F151" si="62">E151</f>
        <v>0</v>
      </c>
      <c r="G151" s="95"/>
      <c r="H151" s="95"/>
      <c r="I151" s="95"/>
      <c r="J151" s="18"/>
      <c r="K151" s="18"/>
      <c r="L151" s="18"/>
      <c r="M151" s="9">
        <f>F151-J151-L151</f>
        <v>0</v>
      </c>
      <c r="N151" s="18"/>
      <c r="O151" s="18">
        <v>0</v>
      </c>
      <c r="P151" s="18">
        <f t="shared" ref="P151" si="63">BG151+BJ151+BM151+BP151+BS151+BV151+BY151+CB151+CE151+CH151+CK151+CN151</f>
        <v>0</v>
      </c>
      <c r="Q151" s="18">
        <f t="shared" ref="Q151" si="64">E151-N151-P151</f>
        <v>0</v>
      </c>
      <c r="R151" s="18"/>
      <c r="S151" s="18"/>
      <c r="T151" s="18"/>
      <c r="U151" s="18">
        <f t="shared" ref="U151" si="65">CQ151+CT151+CW151+CZ151+DC151+DF151+DI151+DL151+DO151+DR151+DU151+DX151</f>
        <v>0</v>
      </c>
      <c r="V151" s="18">
        <f t="shared" ref="V151" si="66">R151-S151-U151</f>
        <v>0</v>
      </c>
      <c r="W151" s="130"/>
      <c r="X151" s="130"/>
      <c r="Y151" s="130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31"/>
      <c r="BC151" s="131"/>
      <c r="BD151" s="132"/>
      <c r="BE151" s="132"/>
      <c r="BF151" s="131"/>
      <c r="BG151" s="132"/>
      <c r="BH151" s="132"/>
      <c r="BI151" s="132"/>
      <c r="BJ151" s="132"/>
      <c r="BK151" s="132"/>
      <c r="BL151" s="132"/>
      <c r="BM151" s="132"/>
      <c r="BN151" s="132"/>
      <c r="BO151" s="132"/>
      <c r="BP151" s="132"/>
      <c r="BQ151" s="132"/>
      <c r="BR151" s="132"/>
      <c r="BS151" s="132"/>
      <c r="BT151" s="132"/>
      <c r="BU151" s="132"/>
      <c r="BV151" s="132"/>
      <c r="BW151" s="132"/>
      <c r="BX151" s="132"/>
      <c r="BY151" s="132"/>
      <c r="BZ151" s="132"/>
      <c r="CA151" s="132"/>
      <c r="CB151" s="132"/>
      <c r="CC151" s="132"/>
      <c r="CD151" s="132"/>
      <c r="CE151" s="132"/>
      <c r="CF151" s="132"/>
      <c r="CG151" s="132"/>
      <c r="CH151" s="132"/>
      <c r="CI151" s="132"/>
      <c r="CJ151" s="132"/>
      <c r="CK151" s="132"/>
      <c r="CL151" s="132"/>
      <c r="CM151" s="132"/>
      <c r="CN151" s="132"/>
      <c r="CO151" s="132"/>
      <c r="CP151" s="132"/>
      <c r="CQ151" s="132"/>
      <c r="CR151" s="132"/>
      <c r="CS151" s="132"/>
      <c r="CT151" s="132"/>
      <c r="CU151" s="132"/>
      <c r="CV151" s="127"/>
      <c r="CW151" s="131"/>
      <c r="CX151" s="132"/>
      <c r="CY151" s="132"/>
      <c r="CZ151" s="132"/>
      <c r="DA151" s="132"/>
      <c r="DB151" s="132"/>
      <c r="DC151" s="132"/>
      <c r="DD151" s="132"/>
      <c r="DE151" s="132"/>
      <c r="DF151" s="132"/>
      <c r="DG151" s="132"/>
      <c r="DH151" s="132"/>
      <c r="DI151" s="132"/>
      <c r="DJ151" s="132"/>
      <c r="DK151" s="132"/>
      <c r="DL151" s="132"/>
      <c r="DM151" s="132"/>
      <c r="DN151" s="132"/>
      <c r="DO151" s="132"/>
      <c r="DP151" s="132"/>
      <c r="DQ151" s="132"/>
      <c r="DR151" s="132"/>
      <c r="DS151" s="132"/>
      <c r="DT151" s="132"/>
      <c r="DU151" s="132"/>
      <c r="DV151" s="132"/>
      <c r="DW151" s="132"/>
      <c r="DX151" s="132"/>
      <c r="DY151" s="132"/>
      <c r="DZ151" s="132"/>
      <c r="EA151" s="131"/>
      <c r="EB151" s="131"/>
      <c r="EC151" s="17"/>
      <c r="ED151" s="17"/>
      <c r="EE151" s="17"/>
      <c r="EF151" s="17"/>
      <c r="EG151" s="17"/>
      <c r="EH151" s="17"/>
      <c r="EI151" s="17"/>
      <c r="EJ151" s="17"/>
      <c r="EK151" s="17"/>
      <c r="EL151" s="17"/>
      <c r="EM151" s="17"/>
      <c r="EN151" s="17"/>
      <c r="EO151" s="17"/>
      <c r="EP151" s="17"/>
      <c r="EQ151" s="17"/>
      <c r="ER151" s="17"/>
      <c r="ES151" s="17"/>
      <c r="ET151" s="17"/>
      <c r="EU151" s="17"/>
      <c r="EV151" s="17"/>
      <c r="EW151" s="17"/>
      <c r="EX151" s="17"/>
      <c r="EY151" s="17"/>
      <c r="EZ151" s="17"/>
      <c r="FA151" s="17"/>
      <c r="FB151" s="17"/>
      <c r="FC151" s="17"/>
      <c r="FD151" s="17"/>
      <c r="FE151" s="17"/>
      <c r="FF151" s="17"/>
      <c r="FG151" s="17"/>
      <c r="FH151" s="17"/>
      <c r="FI151" s="17"/>
      <c r="FJ151" s="17"/>
      <c r="FK151" s="17"/>
      <c r="FL151" s="17"/>
      <c r="FM151" s="17"/>
      <c r="FN151" s="17"/>
      <c r="FO151" s="17"/>
      <c r="FP151" s="17"/>
      <c r="FQ151" s="17"/>
      <c r="FR151" s="17"/>
      <c r="FS151" s="17"/>
      <c r="FT151" s="17"/>
      <c r="FU151" s="17"/>
      <c r="FV151" s="17"/>
      <c r="FW151" s="17"/>
      <c r="FX151" s="17"/>
      <c r="FY151" s="125">
        <v>0</v>
      </c>
      <c r="FZ151" s="17"/>
      <c r="GA151" s="17"/>
      <c r="GB151" s="17"/>
      <c r="GC151" s="17"/>
      <c r="GD151" s="17"/>
      <c r="GE151" s="17"/>
      <c r="GF151" s="17"/>
      <c r="GG151" s="17"/>
      <c r="GH151" s="17"/>
      <c r="GI151" s="17"/>
      <c r="GJ151" s="17"/>
      <c r="GK151" s="17"/>
      <c r="GL151" s="17"/>
      <c r="GM151" s="17"/>
      <c r="GN151" s="17"/>
      <c r="GO151" s="17"/>
      <c r="GP151" s="17"/>
      <c r="GQ151" s="17"/>
      <c r="GR151" s="17"/>
      <c r="GS151" s="17"/>
      <c r="GT151" s="17"/>
      <c r="GU151" s="10">
        <f t="shared" si="41"/>
        <v>0</v>
      </c>
      <c r="GV151" s="10">
        <f t="shared" ref="GV151" si="67">BY151+CB151+CE151+CH151+CK151+CN151</f>
        <v>0</v>
      </c>
      <c r="GW151" s="10">
        <f t="shared" si="43"/>
        <v>0</v>
      </c>
      <c r="GX151" s="10">
        <f t="shared" ref="GX151" si="68">AO151+AR151+AU151+AX151+BA151+BD151</f>
        <v>0</v>
      </c>
      <c r="GY151" s="10">
        <f t="shared" si="45"/>
        <v>0</v>
      </c>
      <c r="GZ151" s="10">
        <f t="shared" ref="GZ151" si="69">DI151+DL151+DO151+DR151+DU151+DX151</f>
        <v>0</v>
      </c>
      <c r="HA151" s="10">
        <f t="shared" si="47"/>
        <v>0</v>
      </c>
      <c r="HB151" s="10">
        <f t="shared" si="48"/>
        <v>0</v>
      </c>
      <c r="HC151" s="10">
        <f t="shared" si="49"/>
        <v>0</v>
      </c>
      <c r="HD151" s="54">
        <f t="shared" ref="HD151" si="70">GC151+GF151+GI151+GL151+GO151+GR151</f>
        <v>0</v>
      </c>
      <c r="HE151" s="54">
        <v>2764005001.0900002</v>
      </c>
      <c r="HF151" s="54">
        <v>6208314.2499999814</v>
      </c>
      <c r="HG151" s="55"/>
      <c r="HH151" s="55"/>
      <c r="HI151" s="21"/>
    </row>
    <row r="152" spans="1:217" ht="15" thickBot="1">
      <c r="A152" s="49" t="s">
        <v>45</v>
      </c>
      <c r="B152" s="50"/>
      <c r="C152" s="50"/>
      <c r="D152" s="50" t="s">
        <v>46</v>
      </c>
      <c r="E152" s="51">
        <f t="shared" ref="E152:BP152" si="71">SUBTOTAL(9,E3:E151)</f>
        <v>583362277.33333337</v>
      </c>
      <c r="F152" s="51">
        <f t="shared" si="71"/>
        <v>583362277.33333337</v>
      </c>
      <c r="G152" s="97">
        <f t="shared" si="71"/>
        <v>0</v>
      </c>
      <c r="H152" s="97">
        <f t="shared" si="71"/>
        <v>0</v>
      </c>
      <c r="I152" s="97">
        <f t="shared" si="71"/>
        <v>0</v>
      </c>
      <c r="J152" s="51">
        <f t="shared" si="71"/>
        <v>0</v>
      </c>
      <c r="K152" s="51">
        <f t="shared" si="71"/>
        <v>144921040</v>
      </c>
      <c r="L152" s="51">
        <f t="shared" si="71"/>
        <v>351007099.04000002</v>
      </c>
      <c r="M152" s="51">
        <f t="shared" si="71"/>
        <v>232355178.29333335</v>
      </c>
      <c r="N152" s="51">
        <f t="shared" si="71"/>
        <v>63527371.749462374</v>
      </c>
      <c r="O152" s="51">
        <f t="shared" si="71"/>
        <v>156791666.66666666</v>
      </c>
      <c r="P152" s="51">
        <f t="shared" si="71"/>
        <v>225443143.69</v>
      </c>
      <c r="Q152" s="51">
        <f t="shared" si="71"/>
        <v>294391761.89387101</v>
      </c>
      <c r="R152" s="51">
        <f t="shared" si="71"/>
        <v>276000000</v>
      </c>
      <c r="S152" s="51">
        <f t="shared" si="71"/>
        <v>59080455.726999998</v>
      </c>
      <c r="T152" s="51">
        <f t="shared" si="71"/>
        <v>216919544.273</v>
      </c>
      <c r="U152" s="51">
        <f t="shared" si="71"/>
        <v>209662123.63170004</v>
      </c>
      <c r="V152" s="51">
        <f t="shared" si="71"/>
        <v>7257420.641299963</v>
      </c>
      <c r="W152" s="52">
        <f t="shared" si="71"/>
        <v>28206020</v>
      </c>
      <c r="X152" s="52">
        <f t="shared" si="71"/>
        <v>0</v>
      </c>
      <c r="Y152" s="52">
        <f t="shared" si="71"/>
        <v>0</v>
      </c>
      <c r="Z152" s="52">
        <f t="shared" si="71"/>
        <v>37162144.759999998</v>
      </c>
      <c r="AA152" s="52">
        <f t="shared" si="71"/>
        <v>0</v>
      </c>
      <c r="AB152" s="52">
        <f t="shared" si="71"/>
        <v>0</v>
      </c>
      <c r="AC152" s="52">
        <f t="shared" si="71"/>
        <v>38712857.140000001</v>
      </c>
      <c r="AD152" s="52">
        <f t="shared" si="71"/>
        <v>0</v>
      </c>
      <c r="AE152" s="52">
        <f t="shared" si="71"/>
        <v>0</v>
      </c>
      <c r="AF152" s="52">
        <f t="shared" si="71"/>
        <v>30400119.050000001</v>
      </c>
      <c r="AG152" s="52">
        <f t="shared" si="71"/>
        <v>0</v>
      </c>
      <c r="AH152" s="52">
        <f t="shared" si="71"/>
        <v>0</v>
      </c>
      <c r="AI152" s="52">
        <f t="shared" si="71"/>
        <v>31630781.899999999</v>
      </c>
      <c r="AJ152" s="52">
        <f t="shared" si="71"/>
        <v>0</v>
      </c>
      <c r="AK152" s="52">
        <f t="shared" si="71"/>
        <v>0</v>
      </c>
      <c r="AL152" s="52">
        <f t="shared" si="71"/>
        <v>32619245.710000001</v>
      </c>
      <c r="AM152" s="52">
        <f t="shared" si="71"/>
        <v>0</v>
      </c>
      <c r="AN152" s="52">
        <f t="shared" si="71"/>
        <v>0</v>
      </c>
      <c r="AO152" s="52">
        <f t="shared" si="71"/>
        <v>29744886.670000002</v>
      </c>
      <c r="AP152" s="52">
        <f t="shared" si="71"/>
        <v>0</v>
      </c>
      <c r="AQ152" s="52">
        <f t="shared" si="71"/>
        <v>4673472.9800000004</v>
      </c>
      <c r="AR152" s="52">
        <f t="shared" si="71"/>
        <v>28728747.620000001</v>
      </c>
      <c r="AS152" s="52">
        <f t="shared" si="71"/>
        <v>0</v>
      </c>
      <c r="AT152" s="52">
        <f t="shared" si="71"/>
        <v>0</v>
      </c>
      <c r="AU152" s="52">
        <f t="shared" si="71"/>
        <v>22443280.949999999</v>
      </c>
      <c r="AV152" s="52">
        <f t="shared" si="71"/>
        <v>0</v>
      </c>
      <c r="AW152" s="52">
        <f t="shared" si="71"/>
        <v>0</v>
      </c>
      <c r="AX152" s="52">
        <f t="shared" si="71"/>
        <v>25281095.239999998</v>
      </c>
      <c r="AY152" s="52">
        <f t="shared" si="71"/>
        <v>0</v>
      </c>
      <c r="AZ152" s="52">
        <f t="shared" si="71"/>
        <v>0</v>
      </c>
      <c r="BA152" s="52">
        <f t="shared" si="71"/>
        <v>26811096.190000001</v>
      </c>
      <c r="BB152" s="52">
        <f t="shared" si="71"/>
        <v>0</v>
      </c>
      <c r="BC152" s="52">
        <f t="shared" si="71"/>
        <v>0</v>
      </c>
      <c r="BD152" s="52">
        <f t="shared" si="71"/>
        <v>19266823.809999999</v>
      </c>
      <c r="BE152" s="52">
        <f t="shared" si="71"/>
        <v>0</v>
      </c>
      <c r="BF152" s="52">
        <f t="shared" si="71"/>
        <v>0</v>
      </c>
      <c r="BG152" s="52">
        <f t="shared" si="71"/>
        <v>19616321</v>
      </c>
      <c r="BH152" s="52">
        <f t="shared" si="71"/>
        <v>0</v>
      </c>
      <c r="BI152" s="52">
        <f t="shared" si="71"/>
        <v>12419848.741935484</v>
      </c>
      <c r="BJ152" s="52">
        <f t="shared" si="71"/>
        <v>29020252</v>
      </c>
      <c r="BK152" s="52">
        <f t="shared" si="71"/>
        <v>0</v>
      </c>
      <c r="BL152" s="52">
        <f t="shared" si="71"/>
        <v>10636546.139784947</v>
      </c>
      <c r="BM152" s="52">
        <f t="shared" si="71"/>
        <v>20648500</v>
      </c>
      <c r="BN152" s="52">
        <f t="shared" si="71"/>
        <v>0</v>
      </c>
      <c r="BO152" s="52">
        <f t="shared" si="71"/>
        <v>8633534.2473118305</v>
      </c>
      <c r="BP152" s="52">
        <f t="shared" si="71"/>
        <v>21920125</v>
      </c>
      <c r="BQ152" s="52">
        <f t="shared" ref="BQ152:EB152" si="72">SUBTOTAL(9,BQ3:BQ151)</f>
        <v>0</v>
      </c>
      <c r="BR152" s="52">
        <f t="shared" si="72"/>
        <v>26872028.344086021</v>
      </c>
      <c r="BS152" s="52">
        <f t="shared" si="72"/>
        <v>23212321</v>
      </c>
      <c r="BT152" s="52">
        <f t="shared" si="72"/>
        <v>0</v>
      </c>
      <c r="BU152" s="52">
        <f t="shared" si="72"/>
        <v>7390585.3440860361</v>
      </c>
      <c r="BV152" s="52">
        <f t="shared" si="72"/>
        <v>24250208</v>
      </c>
      <c r="BW152" s="52">
        <f t="shared" si="72"/>
        <v>0</v>
      </c>
      <c r="BX152" s="52">
        <f t="shared" si="72"/>
        <v>13745076.924731143</v>
      </c>
      <c r="BY152" s="52">
        <f t="shared" si="72"/>
        <v>10003268</v>
      </c>
      <c r="BZ152" s="52">
        <f t="shared" si="72"/>
        <v>0</v>
      </c>
      <c r="CA152" s="52">
        <f t="shared" si="72"/>
        <v>7386682.290322572</v>
      </c>
      <c r="CB152" s="52">
        <f t="shared" si="72"/>
        <v>12414552</v>
      </c>
      <c r="CC152" s="52">
        <f t="shared" si="72"/>
        <v>0</v>
      </c>
      <c r="CD152" s="52">
        <f t="shared" si="72"/>
        <v>11008636.064516127</v>
      </c>
      <c r="CE152" s="52">
        <f t="shared" si="72"/>
        <v>14541244</v>
      </c>
      <c r="CF152" s="52">
        <f t="shared" si="72"/>
        <v>0</v>
      </c>
      <c r="CG152" s="52">
        <f t="shared" si="72"/>
        <v>0</v>
      </c>
      <c r="CH152" s="52">
        <f t="shared" si="72"/>
        <v>16454147</v>
      </c>
      <c r="CI152" s="52">
        <f t="shared" si="72"/>
        <v>0</v>
      </c>
      <c r="CJ152" s="52">
        <f t="shared" si="72"/>
        <v>0</v>
      </c>
      <c r="CK152" s="52">
        <f t="shared" si="72"/>
        <v>16214547</v>
      </c>
      <c r="CL152" s="52">
        <f t="shared" si="72"/>
        <v>0</v>
      </c>
      <c r="CM152" s="52">
        <f t="shared" si="72"/>
        <v>0</v>
      </c>
      <c r="CN152" s="52">
        <f t="shared" si="72"/>
        <v>17147658.690000001</v>
      </c>
      <c r="CO152" s="52">
        <f t="shared" si="72"/>
        <v>0</v>
      </c>
      <c r="CP152" s="52">
        <f t="shared" si="72"/>
        <v>0</v>
      </c>
      <c r="CQ152" s="52">
        <f t="shared" si="72"/>
        <v>18243178.529999997</v>
      </c>
      <c r="CR152" s="52">
        <f t="shared" si="72"/>
        <v>0</v>
      </c>
      <c r="CS152" s="52">
        <f t="shared" si="72"/>
        <v>11550459.329999998</v>
      </c>
      <c r="CT152" s="52">
        <f t="shared" si="72"/>
        <v>26988834.359999996</v>
      </c>
      <c r="CU152" s="52">
        <f t="shared" si="72"/>
        <v>0</v>
      </c>
      <c r="CV152" s="52">
        <f t="shared" si="72"/>
        <v>9891987.9100000039</v>
      </c>
      <c r="CW152" s="52">
        <f t="shared" si="72"/>
        <v>19203104.999999996</v>
      </c>
      <c r="CX152" s="52">
        <f t="shared" si="72"/>
        <v>0</v>
      </c>
      <c r="CY152" s="52">
        <f t="shared" si="72"/>
        <v>8029186.8500000015</v>
      </c>
      <c r="CZ152" s="52">
        <f t="shared" si="72"/>
        <v>20385716.249999996</v>
      </c>
      <c r="DA152" s="52">
        <f t="shared" si="72"/>
        <v>0</v>
      </c>
      <c r="DB152" s="52">
        <f t="shared" si="72"/>
        <v>24990986.359999999</v>
      </c>
      <c r="DC152" s="52">
        <f t="shared" si="72"/>
        <v>21587458.529999997</v>
      </c>
      <c r="DD152" s="52">
        <f t="shared" si="72"/>
        <v>0</v>
      </c>
      <c r="DE152" s="52">
        <f>SUBTOTAL(9,DE3:DE151)</f>
        <v>6873244.3699999973</v>
      </c>
      <c r="DF152" s="52">
        <f t="shared" si="72"/>
        <v>22552693.439999998</v>
      </c>
      <c r="DG152" s="52">
        <f t="shared" si="72"/>
        <v>0</v>
      </c>
      <c r="DH152" s="52">
        <f t="shared" si="72"/>
        <v>12782921.539999999</v>
      </c>
      <c r="DI152" s="52">
        <f t="shared" si="72"/>
        <v>9303039.2400000021</v>
      </c>
      <c r="DJ152" s="52">
        <f t="shared" si="72"/>
        <v>0</v>
      </c>
      <c r="DK152" s="52">
        <f t="shared" si="72"/>
        <v>6869614.5300000012</v>
      </c>
      <c r="DL152" s="52">
        <f t="shared" si="72"/>
        <v>11545533.360000003</v>
      </c>
      <c r="DM152" s="52">
        <f t="shared" si="72"/>
        <v>0</v>
      </c>
      <c r="DN152" s="52">
        <f t="shared" si="72"/>
        <v>10238031.540000007</v>
      </c>
      <c r="DO152" s="52">
        <f t="shared" si="72"/>
        <v>13523356.920000004</v>
      </c>
      <c r="DP152" s="52">
        <f t="shared" si="72"/>
        <v>0</v>
      </c>
      <c r="DQ152" s="52">
        <f t="shared" si="72"/>
        <v>0</v>
      </c>
      <c r="DR152" s="52">
        <f t="shared" si="72"/>
        <v>15302356.710000005</v>
      </c>
      <c r="DS152" s="52">
        <f t="shared" si="72"/>
        <v>0</v>
      </c>
      <c r="DT152" s="52">
        <f t="shared" si="72"/>
        <v>0</v>
      </c>
      <c r="DU152" s="52">
        <f t="shared" si="72"/>
        <v>15079528.710000005</v>
      </c>
      <c r="DV152" s="52">
        <f t="shared" si="72"/>
        <v>0</v>
      </c>
      <c r="DW152" s="52">
        <f t="shared" si="72"/>
        <v>0</v>
      </c>
      <c r="DX152" s="52">
        <f t="shared" si="72"/>
        <v>15947322.581700006</v>
      </c>
      <c r="DY152" s="52">
        <f t="shared" si="72"/>
        <v>0</v>
      </c>
      <c r="DZ152" s="52">
        <f t="shared" si="72"/>
        <v>0</v>
      </c>
      <c r="EA152" s="52">
        <f t="shared" si="72"/>
        <v>0</v>
      </c>
      <c r="EB152" s="52">
        <f t="shared" si="72"/>
        <v>0</v>
      </c>
      <c r="EC152" s="52">
        <f t="shared" ref="EC152:GN152" si="73">SUBTOTAL(9,EC3:EC151)</f>
        <v>0</v>
      </c>
      <c r="ED152" s="52">
        <f t="shared" si="73"/>
        <v>0</v>
      </c>
      <c r="EE152" s="52">
        <f t="shared" si="73"/>
        <v>0</v>
      </c>
      <c r="EF152" s="52">
        <f t="shared" si="73"/>
        <v>0</v>
      </c>
      <c r="EG152" s="52">
        <f t="shared" si="73"/>
        <v>0</v>
      </c>
      <c r="EH152" s="52">
        <f t="shared" si="73"/>
        <v>0</v>
      </c>
      <c r="EI152" s="52">
        <f t="shared" si="73"/>
        <v>15425224.75</v>
      </c>
      <c r="EJ152" s="52">
        <f t="shared" si="73"/>
        <v>84541455</v>
      </c>
      <c r="EK152" s="52">
        <f t="shared" si="73"/>
        <v>0</v>
      </c>
      <c r="EL152" s="52">
        <f t="shared" si="73"/>
        <v>0</v>
      </c>
      <c r="EM152" s="52">
        <f t="shared" si="73"/>
        <v>0</v>
      </c>
      <c r="EN152" s="52">
        <f t="shared" si="73"/>
        <v>0</v>
      </c>
      <c r="EO152" s="52">
        <f t="shared" si="73"/>
        <v>3115862.55</v>
      </c>
      <c r="EP152" s="52">
        <f t="shared" si="73"/>
        <v>21454143</v>
      </c>
      <c r="EQ152" s="52">
        <f t="shared" si="73"/>
        <v>0</v>
      </c>
      <c r="ER152" s="52">
        <f t="shared" si="73"/>
        <v>0</v>
      </c>
      <c r="ES152" s="52">
        <f t="shared" si="73"/>
        <v>0</v>
      </c>
      <c r="ET152" s="52">
        <f t="shared" si="73"/>
        <v>0</v>
      </c>
      <c r="EU152" s="52">
        <f t="shared" si="73"/>
        <v>0</v>
      </c>
      <c r="EV152" s="52">
        <f t="shared" si="73"/>
        <v>0</v>
      </c>
      <c r="EW152" s="52">
        <f t="shared" si="73"/>
        <v>0</v>
      </c>
      <c r="EX152" s="52">
        <f t="shared" si="73"/>
        <v>7741398.9500000002</v>
      </c>
      <c r="EY152" s="52">
        <f t="shared" si="73"/>
        <v>35458898</v>
      </c>
      <c r="EZ152" s="52">
        <f t="shared" si="73"/>
        <v>0</v>
      </c>
      <c r="FA152" s="52">
        <f t="shared" si="73"/>
        <v>0</v>
      </c>
      <c r="FB152" s="52">
        <f t="shared" si="73"/>
        <v>0</v>
      </c>
      <c r="FC152" s="52">
        <f t="shared" si="73"/>
        <v>0</v>
      </c>
      <c r="FD152" s="52">
        <f t="shared" si="73"/>
        <v>0</v>
      </c>
      <c r="FE152" s="52">
        <f t="shared" si="73"/>
        <v>0</v>
      </c>
      <c r="FF152" s="52">
        <f t="shared" si="73"/>
        <v>0</v>
      </c>
      <c r="FG152" s="52">
        <f t="shared" si="73"/>
        <v>0</v>
      </c>
      <c r="FH152" s="52">
        <f t="shared" si="73"/>
        <v>64784545</v>
      </c>
      <c r="FI152" s="52">
        <f t="shared" si="73"/>
        <v>0</v>
      </c>
      <c r="FJ152" s="52">
        <f t="shared" si="73"/>
        <v>0</v>
      </c>
      <c r="FK152" s="52">
        <f t="shared" si="73"/>
        <v>29784541</v>
      </c>
      <c r="FL152" s="52">
        <f t="shared" si="73"/>
        <v>0</v>
      </c>
      <c r="FM152" s="52">
        <f t="shared" si="73"/>
        <v>11492201.580000002</v>
      </c>
      <c r="FN152" s="52">
        <f t="shared" si="73"/>
        <v>35847546</v>
      </c>
      <c r="FO152" s="52">
        <f t="shared" si="73"/>
        <v>0</v>
      </c>
      <c r="FP152" s="52">
        <f t="shared" si="73"/>
        <v>6901446.9400000004</v>
      </c>
      <c r="FQ152" s="52">
        <f t="shared" si="73"/>
        <v>28541144</v>
      </c>
      <c r="FR152" s="52">
        <f t="shared" si="73"/>
        <v>0</v>
      </c>
      <c r="FS152" s="52">
        <f t="shared" si="73"/>
        <v>8399601.2100000009</v>
      </c>
      <c r="FT152" s="52">
        <f t="shared" si="73"/>
        <v>29755645</v>
      </c>
      <c r="FU152" s="52">
        <f t="shared" si="73"/>
        <v>0</v>
      </c>
      <c r="FV152" s="52">
        <f t="shared" si="73"/>
        <v>7993085.5</v>
      </c>
      <c r="FW152" s="52">
        <f t="shared" si="73"/>
        <v>31755664</v>
      </c>
      <c r="FX152" s="52">
        <f t="shared" si="73"/>
        <v>0</v>
      </c>
      <c r="FY152" s="52">
        <f t="shared" si="73"/>
        <v>9490260.089999998</v>
      </c>
      <c r="FZ152" s="52">
        <f t="shared" si="73"/>
        <v>30846563</v>
      </c>
      <c r="GA152" s="52">
        <f t="shared" si="73"/>
        <v>0</v>
      </c>
      <c r="GB152" s="52">
        <f t="shared" si="73"/>
        <v>3379961.1199999996</v>
      </c>
      <c r="GC152" s="52">
        <f t="shared" si="73"/>
        <v>28456465</v>
      </c>
      <c r="GD152" s="52">
        <f t="shared" si="73"/>
        <v>0</v>
      </c>
      <c r="GE152" s="52">
        <f t="shared" si="73"/>
        <v>20884879.129999999</v>
      </c>
      <c r="GF152" s="52">
        <f t="shared" si="73"/>
        <v>24656465</v>
      </c>
      <c r="GG152" s="52">
        <f t="shared" si="73"/>
        <v>0</v>
      </c>
      <c r="GH152" s="52">
        <f t="shared" si="73"/>
        <v>10197141.289999997</v>
      </c>
      <c r="GI152" s="52">
        <f t="shared" si="73"/>
        <v>35879565</v>
      </c>
      <c r="GJ152" s="52">
        <f t="shared" si="73"/>
        <v>0</v>
      </c>
      <c r="GK152" s="52">
        <f t="shared" si="73"/>
        <v>0</v>
      </c>
      <c r="GL152" s="52">
        <f t="shared" si="73"/>
        <v>21254546</v>
      </c>
      <c r="GM152" s="52">
        <f t="shared" si="73"/>
        <v>0</v>
      </c>
      <c r="GN152" s="52">
        <f t="shared" si="73"/>
        <v>0</v>
      </c>
      <c r="GO152" s="52">
        <f t="shared" ref="GO152:HD152" si="74">SUBTOTAL(9,GO3:GO151)</f>
        <v>25845656</v>
      </c>
      <c r="GP152" s="52">
        <f t="shared" si="74"/>
        <v>0</v>
      </c>
      <c r="GQ152" s="52">
        <f t="shared" si="74"/>
        <v>0</v>
      </c>
      <c r="GR152" s="52">
        <f t="shared" si="74"/>
        <v>25454565</v>
      </c>
      <c r="GS152" s="52">
        <f t="shared" si="74"/>
        <v>0</v>
      </c>
      <c r="GT152" s="52">
        <f t="shared" si="74"/>
        <v>0</v>
      </c>
      <c r="GU152" s="52">
        <f t="shared" si="74"/>
        <v>98092938.096774161</v>
      </c>
      <c r="GV152" s="52">
        <f t="shared" si="74"/>
        <v>64357596.689999998</v>
      </c>
      <c r="GW152" s="52">
        <f t="shared" si="74"/>
        <v>4673472.9800000004</v>
      </c>
      <c r="GX152" s="52">
        <f t="shared" si="74"/>
        <v>122531043.81</v>
      </c>
      <c r="GY152" s="52">
        <f t="shared" si="74"/>
        <v>91226432.430000022</v>
      </c>
      <c r="GZ152" s="52">
        <f t="shared" si="74"/>
        <v>59852564.921700023</v>
      </c>
      <c r="HA152" s="52">
        <f t="shared" si="74"/>
        <v>26282486.25</v>
      </c>
      <c r="HB152" s="52">
        <f t="shared" si="74"/>
        <v>100243443</v>
      </c>
      <c r="HC152" s="52">
        <f t="shared" si="74"/>
        <v>78738576.859999985</v>
      </c>
      <c r="HD152" s="53">
        <f t="shared" si="74"/>
        <v>133090797</v>
      </c>
      <c r="HE152" s="63">
        <f>SUM(HE3:HE151)</f>
        <v>16507924421.800001</v>
      </c>
      <c r="HF152" s="63">
        <f>SUM(HF3:HF151)</f>
        <v>1108800504.1600001</v>
      </c>
      <c r="HG152" s="53"/>
      <c r="HH152" s="53"/>
      <c r="HI152" s="21"/>
    </row>
    <row r="153" spans="1:217">
      <c r="BI153" s="58"/>
    </row>
    <row r="154" spans="1:217">
      <c r="AE154" s="121"/>
      <c r="BI154" s="58"/>
      <c r="BR154" s="58"/>
      <c r="BS154" s="58"/>
      <c r="FT154" s="58"/>
      <c r="FU154" s="58"/>
      <c r="FV154" s="58"/>
      <c r="FW154" s="58"/>
      <c r="FX154" s="58"/>
      <c r="FY154" s="58"/>
      <c r="FZ154" s="58"/>
      <c r="GA154" s="58"/>
      <c r="GB154" s="58"/>
      <c r="GC154" s="58"/>
      <c r="GD154" s="58"/>
      <c r="GE154" s="58"/>
      <c r="GF154" s="58"/>
      <c r="GG154" s="58"/>
      <c r="GH154" s="58"/>
      <c r="GI154" s="58"/>
      <c r="GJ154" s="58"/>
      <c r="GK154" s="58"/>
      <c r="GL154" s="58"/>
      <c r="GM154" s="58"/>
      <c r="GN154" s="58"/>
      <c r="GO154" s="58"/>
      <c r="GP154" s="58"/>
      <c r="GQ154" s="58"/>
      <c r="GR154" s="58"/>
      <c r="GS154" s="58"/>
      <c r="GT154" s="58"/>
      <c r="GU154" s="58"/>
      <c r="GV154" s="58"/>
      <c r="GW154" s="58"/>
    </row>
    <row r="155" spans="1:217">
      <c r="Z155" t="s">
        <v>2194</v>
      </c>
    </row>
    <row r="156" spans="1:217">
      <c r="AE156" s="121"/>
      <c r="GZ156" s="58"/>
    </row>
    <row r="158" spans="1:217">
      <c r="AH158" s="121"/>
    </row>
    <row r="159" spans="1:217">
      <c r="AE159" s="121"/>
    </row>
    <row r="160" spans="1:217">
      <c r="AE160" s="121"/>
      <c r="AH160" s="25"/>
    </row>
    <row r="162" spans="4:31">
      <c r="AE162" s="121"/>
    </row>
    <row r="163" spans="4:31">
      <c r="D163">
        <v>3</v>
      </c>
      <c r="AE163" s="121"/>
    </row>
    <row r="164" spans="4:31">
      <c r="AE164" s="121"/>
    </row>
  </sheetData>
  <autoFilter ref="A2:HH151" xr:uid="{00000000-0001-0000-0100-000000000000}">
    <filterColumn colId="2">
      <filters>
        <filter val="167"/>
      </filters>
    </filterColumn>
  </autoFilter>
  <pageMargins left="0.7" right="0.7" top="0.75" bottom="0.75" header="0.3" footer="0.3"/>
  <pageSetup paperSize="9" scale="102" orientation="portrait" r:id="rId1"/>
  <colBreaks count="2" manualBreakCount="2">
    <brk id="10" max="1048575" man="1"/>
    <brk id="13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5AF2F5-98ED-4034-9FE7-CF4911132730}">
  <dimension ref="A1:J31"/>
  <sheetViews>
    <sheetView zoomScale="80" zoomScaleNormal="80" workbookViewId="0">
      <pane ySplit="2" topLeftCell="A21" activePane="bottomLeft" state="frozen"/>
      <selection pane="bottomLeft" activeCell="F38" sqref="F38"/>
    </sheetView>
  </sheetViews>
  <sheetFormatPr defaultRowHeight="14.4"/>
  <cols>
    <col min="1" max="1" width="9.6640625" bestFit="1" customWidth="1"/>
    <col min="2" max="2" width="5.6640625" bestFit="1" customWidth="1"/>
    <col min="3" max="3" width="6.6640625" bestFit="1" customWidth="1"/>
    <col min="4" max="4" width="34.44140625" bestFit="1" customWidth="1"/>
    <col min="5" max="10" width="19" style="21" bestFit="1" customWidth="1"/>
  </cols>
  <sheetData>
    <row r="1" spans="1:10" ht="15" thickBot="1"/>
    <row r="2" spans="1:10" ht="28.8">
      <c r="A2" s="1" t="s">
        <v>0</v>
      </c>
      <c r="B2" s="2" t="s">
        <v>1</v>
      </c>
      <c r="C2" s="2" t="s">
        <v>2</v>
      </c>
      <c r="D2" s="2" t="s">
        <v>3</v>
      </c>
      <c r="E2" s="133" t="s">
        <v>2201</v>
      </c>
      <c r="F2" s="133" t="s">
        <v>2202</v>
      </c>
      <c r="G2" s="133" t="s">
        <v>2203</v>
      </c>
      <c r="H2" s="133" t="s">
        <v>2132</v>
      </c>
      <c r="I2" s="133" t="s">
        <v>2205</v>
      </c>
      <c r="J2" s="133" t="s">
        <v>2204</v>
      </c>
    </row>
    <row r="3" spans="1:10">
      <c r="A3" s="5">
        <v>1</v>
      </c>
      <c r="B3" s="6">
        <v>1</v>
      </c>
      <c r="C3" s="7">
        <v>137</v>
      </c>
      <c r="D3" s="111" t="s">
        <v>7</v>
      </c>
      <c r="E3" s="146">
        <f>All!W3+All!Z3+All!AC3+All!AF3+All!AI3+All!AL3+All!AO3+All!AR3+All!AU3+All!AX3+All!BA3+All!BD3</f>
        <v>291831149</v>
      </c>
      <c r="F3" s="146">
        <f>All!GW3</f>
        <v>188070830.99238086</v>
      </c>
      <c r="G3" s="146">
        <f>E3-F3</f>
        <v>103760318.00761914</v>
      </c>
      <c r="H3" s="146">
        <f>All!BG3+All!BJ3+All!BM3+All!BP3+All!BS3+All!BV3+All!BY3+All!CB3+All!CE3+All!CH3+All!CK3+All!CN3</f>
        <v>292542859.74214172</v>
      </c>
      <c r="I3" s="146">
        <f>All!GU3</f>
        <v>152183836.61015606</v>
      </c>
      <c r="J3" s="146">
        <f>H3-I3</f>
        <v>140359023.13198566</v>
      </c>
    </row>
    <row r="4" spans="1:10">
      <c r="A4" s="5">
        <v>1</v>
      </c>
      <c r="B4" s="6">
        <v>3</v>
      </c>
      <c r="C4" s="7">
        <v>92</v>
      </c>
      <c r="D4" s="111" t="s">
        <v>9</v>
      </c>
      <c r="E4" s="146">
        <f>All!W5+All!Z5+All!AC5+All!AF5+All!AI5+All!AL5+All!AO5+All!AR5+All!AU5+All!AX5+All!BA5+All!BD5</f>
        <v>24651609.458384991</v>
      </c>
      <c r="F4" s="146">
        <f>All!GW5</f>
        <v>0</v>
      </c>
      <c r="G4" s="146">
        <f t="shared" ref="G4:G13" si="0">E4-F4</f>
        <v>24651609.458384991</v>
      </c>
      <c r="H4" s="146">
        <f>All!BG5+All!BJ5+All!BM5+All!BP5+All!BS5+All!BV5+All!BY5+All!CB5+All!CE5+All!CH5+All!CK5+All!CN5</f>
        <v>10397867.712366581</v>
      </c>
      <c r="I4" s="146">
        <f>All!GU5</f>
        <v>18505519.43500185</v>
      </c>
      <c r="J4" s="146">
        <f t="shared" ref="J4:J13" si="1">H4-I4</f>
        <v>-8107651.7226352692</v>
      </c>
    </row>
    <row r="5" spans="1:10">
      <c r="A5" s="5">
        <v>1</v>
      </c>
      <c r="B5" s="6">
        <v>4</v>
      </c>
      <c r="C5" s="7">
        <v>113</v>
      </c>
      <c r="D5" s="111" t="s">
        <v>10</v>
      </c>
      <c r="E5" s="146">
        <f>All!W6+All!Z6+All!AC6+All!AF6+All!AI6+All!AL6+All!AO6+All!AR6+All!AU6+All!AX6+All!BA6+All!BD6</f>
        <v>0</v>
      </c>
      <c r="F5" s="146">
        <f>All!GW6</f>
        <v>0</v>
      </c>
      <c r="G5" s="146">
        <f t="shared" si="0"/>
        <v>0</v>
      </c>
      <c r="H5" s="146">
        <f>All!BG6+All!BJ6+All!BM6+All!BP6+All!BS6+All!BV6+All!BY6+All!CB6+All!CE6+All!CH6+All!CK6+All!CN6</f>
        <v>4258804.4510287046</v>
      </c>
      <c r="I5" s="146">
        <f>All!GU6</f>
        <v>4223794.1223249435</v>
      </c>
      <c r="J5" s="146">
        <f t="shared" si="1"/>
        <v>35010.328703761101</v>
      </c>
    </row>
    <row r="6" spans="1:10">
      <c r="A6" s="5">
        <v>1</v>
      </c>
      <c r="B6" s="6">
        <v>5</v>
      </c>
      <c r="C6" s="7">
        <v>141</v>
      </c>
      <c r="D6" s="111" t="s">
        <v>11</v>
      </c>
      <c r="E6" s="146">
        <f>All!W7+All!Z7+All!AC7+All!AF7+All!AI7+All!AL7+All!AO7+All!AR7+All!AU7+All!AX7+All!BA7+All!BD7</f>
        <v>0</v>
      </c>
      <c r="F6" s="146">
        <f>All!GW7</f>
        <v>7106851.2999999523</v>
      </c>
      <c r="G6" s="146">
        <f t="shared" si="0"/>
        <v>-7106851.2999999523</v>
      </c>
      <c r="H6" s="146">
        <f>All!BG7+All!BJ7+All!BM7+All!BP7+All!BS7+All!BV7+All!BY7+All!CB7+All!CE7+All!CH7+All!CK7+All!CN7</f>
        <v>25965633.091891766</v>
      </c>
      <c r="I6" s="146">
        <f>All!GU7</f>
        <v>35888277.145946026</v>
      </c>
      <c r="J6" s="146">
        <f t="shared" si="1"/>
        <v>-9922644.0540542603</v>
      </c>
    </row>
    <row r="7" spans="1:10">
      <c r="A7" s="5">
        <v>1</v>
      </c>
      <c r="B7" s="6">
        <v>6</v>
      </c>
      <c r="C7" s="7">
        <v>138</v>
      </c>
      <c r="D7" s="111" t="s">
        <v>12</v>
      </c>
      <c r="E7" s="146">
        <f>All!W8+All!Z8+All!AC8+All!AF8+All!AI8+All!AL8+All!AO8+All!AR8+All!AU8+All!AX8+All!BA8+All!BD8</f>
        <v>550000000</v>
      </c>
      <c r="F7" s="146">
        <f>All!GW8</f>
        <v>310719334.79999983</v>
      </c>
      <c r="G7" s="146">
        <f t="shared" si="0"/>
        <v>239280665.20000017</v>
      </c>
      <c r="H7" s="146">
        <f>All!BG8+All!BJ8+All!BM8+All!BP8+All!BS8+All!BV8+All!BY8+All!CB8+All!CE8+All!CH8+All!CK8+All!CN8</f>
        <v>668245975.76744199</v>
      </c>
      <c r="I7" s="146">
        <f>All!GU8</f>
        <v>357786067.53375232</v>
      </c>
      <c r="J7" s="146">
        <f t="shared" si="1"/>
        <v>310459908.23368967</v>
      </c>
    </row>
    <row r="8" spans="1:10">
      <c r="A8" s="5">
        <v>1</v>
      </c>
      <c r="B8" s="6">
        <v>8</v>
      </c>
      <c r="C8" s="7">
        <v>123</v>
      </c>
      <c r="D8" s="111" t="s">
        <v>2004</v>
      </c>
      <c r="E8" s="146">
        <f>All!W10+All!Z10+All!AC10+All!AF10+All!AI10+All!AL10+All!AO10+All!AR10+All!AU10+All!AX10+All!BA10+All!BD10</f>
        <v>170936569.02733076</v>
      </c>
      <c r="F8" s="146">
        <f>All!GW10</f>
        <v>124198001.49000011</v>
      </c>
      <c r="G8" s="146">
        <f t="shared" si="0"/>
        <v>46738567.537330642</v>
      </c>
      <c r="H8" s="146">
        <f>All!BG10+All!BJ10+All!BM10+All!BP10+All!BS10+All!BV10+All!BY10+All!CB10+All!CE10+All!CH10+All!CK10+All!CN10</f>
        <v>177903680.23204175</v>
      </c>
      <c r="I8" s="146">
        <f>All!GU10</f>
        <v>142019086.65384614</v>
      </c>
      <c r="J8" s="146">
        <f t="shared" si="1"/>
        <v>35884593.578195602</v>
      </c>
    </row>
    <row r="9" spans="1:10">
      <c r="A9" s="5">
        <v>1</v>
      </c>
      <c r="B9" s="6">
        <v>11</v>
      </c>
      <c r="C9" s="7">
        <v>63</v>
      </c>
      <c r="D9" s="111" t="s">
        <v>17</v>
      </c>
      <c r="E9" s="146">
        <f>All!W13+All!Z13+All!AC13+All!AF13+All!AI13+All!AL13+All!AO13+All!AR13+All!AU13+All!AX13+All!BA13+All!BD13</f>
        <v>0</v>
      </c>
      <c r="F9" s="146">
        <f>All!GW13</f>
        <v>0</v>
      </c>
      <c r="G9" s="146">
        <f t="shared" si="0"/>
        <v>0</v>
      </c>
      <c r="H9" s="146">
        <f>All!BG13+All!BJ13+All!BM13+All!BP13+All!BS13+All!BV13+All!BY13+All!CB13+All!CE13+All!CH13+All!CK13+All!CN13</f>
        <v>39501377.305074573</v>
      </c>
      <c r="I9" s="146">
        <f>All!GU13</f>
        <v>4971659.6603416204</v>
      </c>
      <c r="J9" s="146">
        <f t="shared" si="1"/>
        <v>34529717.644732952</v>
      </c>
    </row>
    <row r="10" spans="1:10">
      <c r="A10" s="15">
        <v>1</v>
      </c>
      <c r="B10" s="16">
        <v>39</v>
      </c>
      <c r="C10" s="11">
        <v>144</v>
      </c>
      <c r="D10" s="136" t="s">
        <v>1984</v>
      </c>
      <c r="E10" s="147">
        <f>All!W41+All!Z41+All!AC41+All!AF41+All!AI41+All!AL41+All!AO41+All!AR41+All!AU41+All!AX41+All!BA41+All!BD41</f>
        <v>143825749</v>
      </c>
      <c r="F10" s="147">
        <f>All!GW41</f>
        <v>106653430.34999998</v>
      </c>
      <c r="G10" s="147">
        <f t="shared" si="0"/>
        <v>37172318.650000021</v>
      </c>
      <c r="H10" s="147">
        <f>All!BG41+All!BJ41+All!BM41+All!BP41+All!BS41+All!BV41+All!BY41+All!CB41+All!CE41+All!CH41+All!CK41+All!CN41</f>
        <v>129841543.91</v>
      </c>
      <c r="I10" s="147">
        <f>All!GU41</f>
        <v>200468495.80247664</v>
      </c>
      <c r="J10" s="147">
        <f t="shared" si="1"/>
        <v>-70626951.892476648</v>
      </c>
    </row>
    <row r="11" spans="1:10">
      <c r="A11" s="15">
        <v>1</v>
      </c>
      <c r="B11" s="16">
        <v>40</v>
      </c>
      <c r="C11" s="11">
        <v>147</v>
      </c>
      <c r="D11" s="136" t="s">
        <v>2001</v>
      </c>
      <c r="E11" s="147">
        <f>All!W42+All!Z42+All!AC42+All!AF42+All!AI42+All!AL42+All!AO42+All!AR42+All!AU42+All!AX42+All!BA42+All!BD42</f>
        <v>160169672</v>
      </c>
      <c r="F11" s="147">
        <f>All!GW42</f>
        <v>207551516.63</v>
      </c>
      <c r="G11" s="147">
        <f t="shared" si="0"/>
        <v>-47381844.629999995</v>
      </c>
      <c r="H11" s="147">
        <f>All!BG42+All!BJ42+All!BM42+All!BP42+All!BS42+All!BV42+All!BY42+All!CB42+All!CE42+All!CH42+All!CK42+All!CN42</f>
        <v>119050746.44215648</v>
      </c>
      <c r="I11" s="147">
        <f>All!GU42</f>
        <v>169975645.02942437</v>
      </c>
      <c r="J11" s="147">
        <f t="shared" si="1"/>
        <v>-50924898.587267891</v>
      </c>
    </row>
    <row r="12" spans="1:10">
      <c r="A12" s="15">
        <v>1</v>
      </c>
      <c r="B12" s="16">
        <v>42</v>
      </c>
      <c r="C12" s="11">
        <v>145</v>
      </c>
      <c r="D12" s="136" t="s">
        <v>2003</v>
      </c>
      <c r="E12" s="147">
        <f>All!W44+All!Z44+All!AC44+All!AF44+All!AI44+All!AL44+All!AO44+All!AR44+All!AU44+All!AX44+All!BA44+All!BD44</f>
        <v>341289042</v>
      </c>
      <c r="F12" s="147">
        <f>All!GW44</f>
        <v>108325955.45000005</v>
      </c>
      <c r="G12" s="147">
        <f t="shared" si="0"/>
        <v>232963086.54999995</v>
      </c>
      <c r="H12" s="147">
        <f>All!BG44+All!BJ44+All!BM44+All!BP44+All!BS44+All!BV44+All!BY44+All!CB44+All!CE44+All!CH44+All!CK44+All!CN44</f>
        <v>354767424.48450279</v>
      </c>
      <c r="I12" s="147">
        <f>All!GU44</f>
        <v>371775910.22422612</v>
      </c>
      <c r="J12" s="147">
        <f t="shared" si="1"/>
        <v>-17008485.739723325</v>
      </c>
    </row>
    <row r="13" spans="1:10">
      <c r="A13" s="15">
        <v>1</v>
      </c>
      <c r="B13" s="16">
        <v>47</v>
      </c>
      <c r="C13" s="11">
        <v>151</v>
      </c>
      <c r="D13" s="136" t="s">
        <v>2066</v>
      </c>
      <c r="E13" s="147">
        <f>All!W49+All!Z49+All!AC49+All!AF49+All!AI49+All!AL49+All!AO49+All!AR49+All!AU49+All!AX49+All!BA49+All!BD49</f>
        <v>591327368</v>
      </c>
      <c r="F13" s="147">
        <f>All!GW49</f>
        <v>74423090.459047675</v>
      </c>
      <c r="G13" s="147">
        <f t="shared" si="0"/>
        <v>516904277.54095232</v>
      </c>
      <c r="H13" s="147">
        <f>All!BG49+All!BJ49+All!BM49+All!BP49+All!BS49+All!BV49+All!BY49+All!CB49+All!CE49+All!CH49+All!CK49+All!CN49</f>
        <v>275039797.70999998</v>
      </c>
      <c r="I13" s="147">
        <f>All!GU49</f>
        <v>60853086.916147947</v>
      </c>
      <c r="J13" s="147">
        <f t="shared" si="1"/>
        <v>214186710.79385203</v>
      </c>
    </row>
    <row r="14" spans="1:10">
      <c r="A14" s="15">
        <v>1</v>
      </c>
      <c r="B14" s="16">
        <v>98</v>
      </c>
      <c r="C14" s="11">
        <v>159</v>
      </c>
      <c r="D14" s="136" t="s">
        <v>2079</v>
      </c>
      <c r="E14" s="147">
        <f>All!W100+All!Z100+All!AC100+All!AF100+All!AI100+All!AL100+All!AO100+All!AR100+All!AU100+All!AX100+All!BA100+All!BD100</f>
        <v>337372000</v>
      </c>
      <c r="F14" s="147">
        <f>All!GW100</f>
        <v>49322801.570000008</v>
      </c>
      <c r="G14" s="147">
        <f t="shared" ref="G14:G23" si="2">E14-F14</f>
        <v>288049198.43000001</v>
      </c>
      <c r="H14" s="147">
        <f>All!BG100+All!BJ100+All!BM100+All!BP100+All!BS100+All!BV100+All!BY100+All!CB100+All!CE100+All!CH100+All!CK100+All!CN100</f>
        <v>398895097.30101496</v>
      </c>
      <c r="I14" s="147">
        <f>All!GU100</f>
        <v>55009360.624355696</v>
      </c>
      <c r="J14" s="147">
        <f t="shared" ref="J14:J23" si="3">H14-I14</f>
        <v>343885736.67665929</v>
      </c>
    </row>
    <row r="15" spans="1:10">
      <c r="A15" s="15">
        <v>1</v>
      </c>
      <c r="B15" s="16">
        <v>105</v>
      </c>
      <c r="C15" s="11">
        <v>164</v>
      </c>
      <c r="D15" s="136" t="s">
        <v>2087</v>
      </c>
      <c r="E15" s="147">
        <f>All!W107+All!Z107+All!AC107+All!AF107+All!AI107+All!AL107+All!AO107+All!AR107+All!AU107+All!AX107+All!BA107+All!BD107</f>
        <v>50767761</v>
      </c>
      <c r="F15" s="147">
        <f>All!GW107</f>
        <v>94976849.095800966</v>
      </c>
      <c r="G15" s="147">
        <f t="shared" si="2"/>
        <v>-44209088.095800966</v>
      </c>
      <c r="H15" s="147">
        <f>All!BG107+All!BJ107+All!BM107+All!BP107+All!BS107+All!BV107+All!BY107+All!CB107+All!CE107+All!CH107+All!CK107+All!CN107</f>
        <v>48501768.307063319</v>
      </c>
      <c r="I15" s="147">
        <f>All!GU107</f>
        <v>76323076.743508071</v>
      </c>
      <c r="J15" s="147">
        <f t="shared" si="3"/>
        <v>-27821308.436444752</v>
      </c>
    </row>
    <row r="16" spans="1:10">
      <c r="A16" s="15">
        <v>1</v>
      </c>
      <c r="B16" s="16">
        <v>110</v>
      </c>
      <c r="C16" s="11">
        <v>126</v>
      </c>
      <c r="D16" s="136" t="s">
        <v>2092</v>
      </c>
      <c r="E16" s="147">
        <f>All!W112+All!Z112+All!AC112+All!AF112+All!AI112+All!AL112+All!AO112+All!AR112+All!AU112+All!AX112+All!BA112+All!BD112</f>
        <v>256868628.69425279</v>
      </c>
      <c r="F16" s="147">
        <f>All!GW112</f>
        <v>155505798.84999996</v>
      </c>
      <c r="G16" s="147">
        <f t="shared" si="2"/>
        <v>101362829.84425282</v>
      </c>
      <c r="H16" s="147">
        <f>All!BG112+All!BJ112+All!BM112+All!BP112+All!BS112+All!BV112+All!BY112+All!CB112+All!CE112+All!CH112+All!CK112+All!CN112</f>
        <v>297252204.65759194</v>
      </c>
      <c r="I16" s="147">
        <f>All!GU112</f>
        <v>133874131.05846733</v>
      </c>
      <c r="J16" s="147">
        <f t="shared" si="3"/>
        <v>163378073.59912461</v>
      </c>
    </row>
    <row r="17" spans="1:10">
      <c r="A17" s="15">
        <v>1</v>
      </c>
      <c r="B17" s="16">
        <v>111</v>
      </c>
      <c r="C17" s="11">
        <v>173</v>
      </c>
      <c r="D17" s="136" t="s">
        <v>2099</v>
      </c>
      <c r="E17" s="147">
        <f>All!W113+All!Z113+All!AC113+All!AF113+All!AI113+All!AL113+All!AO113+All!AR113+All!AU113+All!AX113+All!BA113+All!BD113</f>
        <v>13598081</v>
      </c>
      <c r="F17" s="147">
        <f>All!GW113</f>
        <v>4884926.0500000007</v>
      </c>
      <c r="G17" s="147">
        <f t="shared" si="2"/>
        <v>8713154.9499999993</v>
      </c>
      <c r="H17" s="147">
        <f>All!BG113+All!BJ113+All!BM113+All!BP113+All!BS113+All!BV113+All!BY113+All!CB113+All!CE113+All!CH113+All!CK113+All!CN113</f>
        <v>39262251.980551824</v>
      </c>
      <c r="I17" s="147">
        <f>All!GU113</f>
        <v>12906185.719713256</v>
      </c>
      <c r="J17" s="147">
        <f t="shared" si="3"/>
        <v>26356066.260838568</v>
      </c>
    </row>
    <row r="18" spans="1:10">
      <c r="A18" s="15">
        <v>1</v>
      </c>
      <c r="B18" s="16">
        <v>112</v>
      </c>
      <c r="C18" s="11">
        <v>172</v>
      </c>
      <c r="D18" s="136" t="s">
        <v>2100</v>
      </c>
      <c r="E18" s="147">
        <f>All!W114+All!Z114+All!AC114+All!AF114+All!AI114+All!AL114+All!AO114+All!AR114+All!AU114+All!AX114+All!BA114+All!BD114</f>
        <v>214724975</v>
      </c>
      <c r="F18" s="147">
        <f>All!GW114</f>
        <v>139366194.38000003</v>
      </c>
      <c r="G18" s="147">
        <f t="shared" si="2"/>
        <v>75358780.619999975</v>
      </c>
      <c r="H18" s="147">
        <f>All!BG114+All!BJ114+All!BM114+All!BP114+All!BS114+All!BV114+All!BY114+All!CB114+All!CE114+All!CH114+All!CK114+All!CN114</f>
        <v>248135842.00454754</v>
      </c>
      <c r="I18" s="147">
        <f>All!GU114</f>
        <v>211577345.60177767</v>
      </c>
      <c r="J18" s="147">
        <f t="shared" si="3"/>
        <v>36558496.402769864</v>
      </c>
    </row>
    <row r="19" spans="1:10">
      <c r="A19" s="15">
        <v>1</v>
      </c>
      <c r="B19" s="16">
        <v>113</v>
      </c>
      <c r="C19" s="11">
        <v>170</v>
      </c>
      <c r="D19" s="136" t="s">
        <v>2101</v>
      </c>
      <c r="E19" s="147">
        <f>All!W115+All!Z115+All!AC115+All!AF115+All!AI115+All!AL115+All!AO115+All!AR115+All!AU115+All!AX115+All!BA115+All!BD115</f>
        <v>625310083</v>
      </c>
      <c r="F19" s="147">
        <f>All!GW115</f>
        <v>176830875.12</v>
      </c>
      <c r="G19" s="147">
        <f t="shared" si="2"/>
        <v>448479207.88</v>
      </c>
      <c r="H19" s="147">
        <f>All!BG115+All!BJ115+All!BM115+All!BP115+All!BS115+All!BV115+All!BY115+All!CB115+All!CE115+All!CH115+All!CK115+All!CN115</f>
        <v>560533774.25</v>
      </c>
      <c r="I19" s="147">
        <f>All!GU115</f>
        <v>223843879.35789478</v>
      </c>
      <c r="J19" s="147">
        <f t="shared" si="3"/>
        <v>336689894.89210522</v>
      </c>
    </row>
    <row r="20" spans="1:10">
      <c r="A20" s="15">
        <v>1</v>
      </c>
      <c r="B20" s="16">
        <v>118</v>
      </c>
      <c r="C20" s="11">
        <v>176</v>
      </c>
      <c r="D20" s="136" t="s">
        <v>2112</v>
      </c>
      <c r="E20" s="147">
        <f>All!W120+All!Z120+All!AC120+All!AF120+All!AI120+All!AL120+All!AO120+All!AR120+All!AU120+All!AX120+All!BA120+All!BD120</f>
        <v>27350237</v>
      </c>
      <c r="F20" s="147">
        <f>All!GW120</f>
        <v>149835094.67000002</v>
      </c>
      <c r="G20" s="147">
        <f t="shared" si="2"/>
        <v>-122484857.67000002</v>
      </c>
      <c r="H20" s="147">
        <f>All!BG120+All!BJ120+All!BM120+All!BP120+All!BS120+All!BV120+All!BY120+All!CB120+All!CE120+All!CH120+All!CK120+All!CN120</f>
        <v>74716323.359999999</v>
      </c>
      <c r="I20" s="147">
        <f>All!GU120</f>
        <v>113387335.11356515</v>
      </c>
      <c r="J20" s="147">
        <f t="shared" si="3"/>
        <v>-38671011.753565148</v>
      </c>
    </row>
    <row r="21" spans="1:10">
      <c r="A21" s="15">
        <v>1</v>
      </c>
      <c r="B21" s="16">
        <v>126</v>
      </c>
      <c r="C21" s="11">
        <v>183</v>
      </c>
      <c r="D21" s="136" t="s">
        <v>2163</v>
      </c>
      <c r="E21" s="147">
        <f>All!W128+All!Z128+All!AC128+All!AF128+All!AI128+All!AL128+All!AO128+All!AR128+All!AU128+All!AX128+All!BA128+All!BD128</f>
        <v>129279169</v>
      </c>
      <c r="F21" s="147">
        <f>All!GW128</f>
        <v>54080723.100000001</v>
      </c>
      <c r="G21" s="147">
        <f t="shared" si="2"/>
        <v>75198445.900000006</v>
      </c>
      <c r="H21" s="147">
        <f>All!BG128+All!BJ128+All!BM128+All!BP128+All!BS128+All!BV128+All!BY128+All!CB128+All!CE128+All!CH128+All!CK128+All!CN128</f>
        <v>116738334.80541709</v>
      </c>
      <c r="I21" s="147">
        <f>All!GU128</f>
        <v>20546422.320094395</v>
      </c>
      <c r="J21" s="147">
        <f t="shared" si="3"/>
        <v>96191912.485322699</v>
      </c>
    </row>
    <row r="22" spans="1:10">
      <c r="A22" s="15">
        <v>1</v>
      </c>
      <c r="B22" s="16">
        <v>127</v>
      </c>
      <c r="C22" s="11">
        <v>184</v>
      </c>
      <c r="D22" s="136" t="s">
        <v>2164</v>
      </c>
      <c r="E22" s="147">
        <f>All!W129+All!Z129+All!AC129+All!AF129+All!AI129+All!AL129+All!AO129+All!AR129+All!AU129+All!AX129+All!BA129+All!BD129</f>
        <v>195100002</v>
      </c>
      <c r="F22" s="147">
        <f>All!GW129</f>
        <v>107961826.42</v>
      </c>
      <c r="G22" s="147">
        <f t="shared" si="2"/>
        <v>87138175.579999998</v>
      </c>
      <c r="H22" s="147">
        <f>All!BG129+All!BJ129+All!BM129+All!BP129+All!BS129+All!BV129+All!BY129+All!CB129+All!CE129+All!CH129+All!CK129+All!CN129</f>
        <v>215804578.37809804</v>
      </c>
      <c r="I22" s="147">
        <f>All!GU129</f>
        <v>137654354.23333335</v>
      </c>
      <c r="J22" s="147">
        <f t="shared" si="3"/>
        <v>78150224.144764692</v>
      </c>
    </row>
    <row r="23" spans="1:10">
      <c r="A23" s="15">
        <v>1</v>
      </c>
      <c r="B23" s="16">
        <v>128</v>
      </c>
      <c r="C23" s="11">
        <v>185</v>
      </c>
      <c r="D23" s="136" t="s">
        <v>2165</v>
      </c>
      <c r="E23" s="147">
        <f>All!W130+All!Z130+All!AC130+All!AF130+All!AI130+All!AL130+All!AO130+All!AR130+All!AU130+All!AX130+All!BA130+All!BD130</f>
        <v>94466581</v>
      </c>
      <c r="F23" s="147">
        <f>All!GW130</f>
        <v>36209575.011428565</v>
      </c>
      <c r="G23" s="147">
        <f t="shared" si="2"/>
        <v>58257005.988571435</v>
      </c>
      <c r="H23" s="147">
        <f>All!BG130+All!BJ130+All!BM130+All!BP130+All!BS130+All!BV130+All!BY130+All!CB130+All!CE130+All!CH130+All!CK130+All!CN130</f>
        <v>115325032.37755418</v>
      </c>
      <c r="I23" s="147">
        <f>All!GU130</f>
        <v>27477767.605381768</v>
      </c>
      <c r="J23" s="147">
        <f t="shared" si="3"/>
        <v>87847264.772172406</v>
      </c>
    </row>
    <row r="24" spans="1:10">
      <c r="A24" s="15">
        <v>1</v>
      </c>
      <c r="B24" s="16">
        <v>130</v>
      </c>
      <c r="C24" s="11">
        <v>187</v>
      </c>
      <c r="D24" s="136" t="s">
        <v>2168</v>
      </c>
      <c r="E24" s="147">
        <f>All!W132+All!Z132+All!AC132+All!AF132+All!AI132+All!AL132+All!AO132+All!AR132+All!AU132+All!AX132+All!BA132+All!BD132</f>
        <v>390997640</v>
      </c>
      <c r="F24" s="147">
        <f>All!GW132</f>
        <v>85752739.659999996</v>
      </c>
      <c r="G24" s="147">
        <f t="shared" ref="G24:G30" si="4">E24-F24</f>
        <v>305244900.34000003</v>
      </c>
      <c r="H24" s="147">
        <f>All!BG132+All!BJ132+All!BM132+All!BP132+All!BS132+All!BV132+All!BY132+All!CB132+All!CE132+All!CH132+All!CK132+All!CN132</f>
        <v>276845182.19999999</v>
      </c>
      <c r="I24" s="147">
        <f>All!GU132</f>
        <v>107068520.49854766</v>
      </c>
      <c r="J24" s="147">
        <f t="shared" ref="J24:J30" si="5">H24-I24</f>
        <v>169776661.70145231</v>
      </c>
    </row>
    <row r="25" spans="1:10">
      <c r="A25" s="15">
        <v>1</v>
      </c>
      <c r="B25" s="16">
        <v>135</v>
      </c>
      <c r="C25" s="11">
        <v>192</v>
      </c>
      <c r="D25" s="136" t="s">
        <v>2173</v>
      </c>
      <c r="E25" s="147">
        <f>All!W137+All!Z137+All!AC137+All!AF137+All!AI137+All!AL137+All!AO137+All!AR137+All!AU137+All!AX137+All!BA137+All!BD137</f>
        <v>202342410</v>
      </c>
      <c r="F25" s="147">
        <f>All!GW137</f>
        <v>0</v>
      </c>
      <c r="G25" s="147">
        <f t="shared" si="4"/>
        <v>202342410</v>
      </c>
      <c r="H25" s="147">
        <f>All!BG137+All!BJ137+All!BM137+All!BP137+All!BS137+All!BV137+All!BY137+All!CB137+All!CE137+All!CH137+All!CK137+All!CN137</f>
        <v>272411691.32999998</v>
      </c>
      <c r="I25" s="147">
        <f>All!GU137</f>
        <v>107851542.88172042</v>
      </c>
      <c r="J25" s="147">
        <f t="shared" si="5"/>
        <v>164560148.44827956</v>
      </c>
    </row>
    <row r="26" spans="1:10">
      <c r="A26" s="15">
        <v>1</v>
      </c>
      <c r="B26" s="16">
        <v>136</v>
      </c>
      <c r="C26" s="11">
        <v>193</v>
      </c>
      <c r="D26" s="136" t="s">
        <v>2174</v>
      </c>
      <c r="E26" s="147">
        <f>All!W138+All!Z138+All!AC138+All!AF138+All!AI138+All!AL138+All!AO138+All!AR138+All!AU138+All!AX138+All!BA138+All!BD138</f>
        <v>343968750.01999998</v>
      </c>
      <c r="F26" s="147">
        <f>All!GW138</f>
        <v>288774541.04300004</v>
      </c>
      <c r="G26" s="147">
        <f t="shared" si="4"/>
        <v>55194208.976999938</v>
      </c>
      <c r="H26" s="147">
        <f>All!BG138+All!BJ138+All!BM138+All!BP138+All!BS138+All!BV138+All!BY138+All!CB138+All!CE138+All!CH138+All!CK138+All!CN138</f>
        <v>385341018.27422798</v>
      </c>
      <c r="I26" s="147">
        <f>All!GU138</f>
        <v>155945575.83414382</v>
      </c>
      <c r="J26" s="147">
        <f t="shared" si="5"/>
        <v>229395442.44008416</v>
      </c>
    </row>
    <row r="27" spans="1:10">
      <c r="A27" s="15">
        <v>1</v>
      </c>
      <c r="B27" s="16">
        <v>139</v>
      </c>
      <c r="C27" s="11"/>
      <c r="D27" s="136" t="s">
        <v>2189</v>
      </c>
      <c r="E27" s="147">
        <f>All!W141+All!Z141+All!AC141+All!AF141+All!AI141+All!AL141+All!AO141+All!AR141+All!AU141+All!AX141+All!BA141+All!BD141</f>
        <v>16856916.180000003</v>
      </c>
      <c r="F27" s="147">
        <f>All!GW141</f>
        <v>0</v>
      </c>
      <c r="G27" s="147">
        <f t="shared" si="4"/>
        <v>16856916.180000003</v>
      </c>
      <c r="H27" s="147">
        <f>All!BG141+All!BJ141+All!BM141+All!BP141+All!BS141+All!BV141+All!BY141+All!CB141+All!CE141+All!CH141+All!CK141+All!CN141</f>
        <v>10939488.24</v>
      </c>
      <c r="I27" s="147">
        <f>All!GU141</f>
        <v>20801716.927303463</v>
      </c>
      <c r="J27" s="147">
        <f t="shared" si="5"/>
        <v>-9862228.687303463</v>
      </c>
    </row>
    <row r="28" spans="1:10">
      <c r="A28" s="15">
        <v>1</v>
      </c>
      <c r="B28" s="16">
        <v>140</v>
      </c>
      <c r="C28" s="11"/>
      <c r="D28" s="136" t="s">
        <v>2190</v>
      </c>
      <c r="E28" s="147">
        <f>All!W142+All!Z142+All!AC142+All!AF142+All!AI142+All!AL142+All!AO142+All!AR142+All!AU142+All!AX142+All!BA142+All!BD142</f>
        <v>61600000</v>
      </c>
      <c r="F28" s="147">
        <f>All!GW142</f>
        <v>0</v>
      </c>
      <c r="G28" s="147">
        <f t="shared" si="4"/>
        <v>61600000</v>
      </c>
      <c r="H28" s="147">
        <f>All!BG142+All!BJ142+All!BM142+All!BP142+All!BS142+All!BV142+All!BY142+All!CB142+All!CE142+All!CH142+All!CK142+All!CN142</f>
        <v>153329866.22</v>
      </c>
      <c r="I28" s="147">
        <f>All!GU142</f>
        <v>4909317.8888888881</v>
      </c>
      <c r="J28" s="147">
        <f t="shared" si="5"/>
        <v>148420548.3311111</v>
      </c>
    </row>
    <row r="29" spans="1:10">
      <c r="A29" s="15">
        <v>1</v>
      </c>
      <c r="B29" s="16">
        <v>142</v>
      </c>
      <c r="C29" s="11"/>
      <c r="D29" s="136" t="s">
        <v>2192</v>
      </c>
      <c r="E29" s="147">
        <f>All!W144+All!Z144+All!AC144+All!AF144+All!AI144+All!AL144+All!AO144+All!AR144+All!AU144+All!AX144+All!BA144+All!BD144</f>
        <v>235744923.35519996</v>
      </c>
      <c r="F29" s="147">
        <f>All!GW144</f>
        <v>70064468.54287827</v>
      </c>
      <c r="G29" s="147">
        <f t="shared" si="4"/>
        <v>165680454.81232169</v>
      </c>
      <c r="H29" s="147">
        <f>All!BG144+All!BJ144+All!BM144+All!BP144+All!BS144+All!BV144+All!BY144+All!CB144+All!CE144+All!CH144+All!CK144+All!CN144</f>
        <v>165582743.78519997</v>
      </c>
      <c r="I29" s="147">
        <f>All!GU144</f>
        <v>0</v>
      </c>
      <c r="J29" s="147">
        <f t="shared" si="5"/>
        <v>165582743.78519997</v>
      </c>
    </row>
    <row r="30" spans="1:10" ht="15" thickBot="1">
      <c r="A30" s="15">
        <v>1</v>
      </c>
      <c r="B30" s="16">
        <v>143</v>
      </c>
      <c r="C30" s="11"/>
      <c r="D30" s="136" t="s">
        <v>2193</v>
      </c>
      <c r="E30" s="147">
        <f>All!W145+All!Z145+All!AC145+All!AF145+All!AI145+All!AL145+All!AO145+All!AR145+All!AU145+All!AX145+All!BA145+All!BD145</f>
        <v>7718399.9999999991</v>
      </c>
      <c r="F30" s="147">
        <f>All!GW145</f>
        <v>0</v>
      </c>
      <c r="G30" s="147">
        <f t="shared" si="4"/>
        <v>7718399.9999999991</v>
      </c>
      <c r="H30" s="147">
        <f>All!BG145+All!BJ145+All!BM145+All!BP145+All!BS145+All!BV145+All!BY145+All!CB145+All!CE145+All!CH145+All!CK145+All!CN145</f>
        <v>7718399.9999999991</v>
      </c>
      <c r="I30" s="147">
        <f>All!GU145</f>
        <v>0</v>
      </c>
      <c r="J30" s="147">
        <f t="shared" si="5"/>
        <v>7718399.9999999991</v>
      </c>
    </row>
    <row r="31" spans="1:10" ht="16.2" thickBot="1">
      <c r="A31" s="15" t="s">
        <v>2206</v>
      </c>
      <c r="B31" s="16" t="s">
        <v>2206</v>
      </c>
      <c r="C31" s="11" t="s">
        <v>2206</v>
      </c>
      <c r="D31" s="136" t="s">
        <v>2206</v>
      </c>
      <c r="E31" s="148">
        <f t="shared" ref="E31:J31" si="6">SUM(E3:E30)</f>
        <v>5478097715.7351685</v>
      </c>
      <c r="F31" s="149">
        <f t="shared" si="6"/>
        <v>2540615424.9845362</v>
      </c>
      <c r="G31" s="149">
        <f t="shared" si="6"/>
        <v>2937482290.7506318</v>
      </c>
      <c r="H31" s="149">
        <f t="shared" si="6"/>
        <v>5484849308.3199129</v>
      </c>
      <c r="I31" s="149">
        <f t="shared" si="6"/>
        <v>2927827911.5423398</v>
      </c>
      <c r="J31" s="150">
        <f t="shared" si="6"/>
        <v>2557021396.7775731</v>
      </c>
    </row>
  </sheetData>
  <autoFilter ref="A2:J31" xr:uid="{BC5AF2F5-98ED-4034-9FE7-CF491113273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C08BF-33F3-4B7B-A906-7969E7CD98F0}">
  <dimension ref="A1:J32"/>
  <sheetViews>
    <sheetView zoomScale="80" zoomScaleNormal="80" workbookViewId="0">
      <pane ySplit="2" topLeftCell="A3" activePane="bottomLeft" state="frozen"/>
      <selection pane="bottomLeft" activeCell="E32" sqref="E32"/>
    </sheetView>
  </sheetViews>
  <sheetFormatPr defaultRowHeight="14.4"/>
  <cols>
    <col min="1" max="1" width="9.6640625" bestFit="1" customWidth="1"/>
    <col min="2" max="2" width="5.6640625" bestFit="1" customWidth="1"/>
    <col min="3" max="3" width="6.6640625" bestFit="1" customWidth="1"/>
    <col min="4" max="4" width="34.44140625" bestFit="1" customWidth="1"/>
    <col min="5" max="10" width="19" style="21" bestFit="1" customWidth="1"/>
  </cols>
  <sheetData>
    <row r="1" spans="1:10" ht="15" thickBot="1"/>
    <row r="2" spans="1:10" ht="28.8">
      <c r="A2" s="1" t="s">
        <v>0</v>
      </c>
      <c r="B2" s="2" t="s">
        <v>1</v>
      </c>
      <c r="C2" s="2" t="s">
        <v>2</v>
      </c>
      <c r="D2" s="2" t="s">
        <v>3</v>
      </c>
      <c r="E2" s="133" t="s">
        <v>2201</v>
      </c>
      <c r="F2" s="133" t="s">
        <v>2202</v>
      </c>
      <c r="G2" s="133" t="s">
        <v>2203</v>
      </c>
      <c r="H2" s="133" t="s">
        <v>2132</v>
      </c>
      <c r="I2" s="133" t="s">
        <v>2205</v>
      </c>
      <c r="J2" s="133" t="s">
        <v>2204</v>
      </c>
    </row>
    <row r="3" spans="1:10">
      <c r="A3" s="5">
        <v>2</v>
      </c>
      <c r="B3" s="6">
        <v>18</v>
      </c>
      <c r="C3" s="11">
        <v>134</v>
      </c>
      <c r="D3" s="136" t="s">
        <v>24</v>
      </c>
      <c r="E3" s="146">
        <f>All!W20+All!Z20+All!AC20+All!AF20+All!AI20+All!AL20+All!AO20+All!AR20+All!AU20+All!AX20+All!BA20+All!BD20</f>
        <v>92675960.900000006</v>
      </c>
      <c r="F3" s="146">
        <f>All!GW20</f>
        <v>0</v>
      </c>
      <c r="G3" s="146">
        <f t="shared" ref="G3:G15" si="0">E3-F3</f>
        <v>92675960.900000006</v>
      </c>
      <c r="H3" s="146">
        <f>All!BG20+All!BJ20+All!BM20+All!BP20+All!BS20+All!BV20+All!BY20+All!CB20+All!CE20+All!CH20+All!CK20+All!CN20</f>
        <v>115133177.81962979</v>
      </c>
      <c r="I3" s="146">
        <f>All!GU20</f>
        <v>95194490.085107803</v>
      </c>
      <c r="J3" s="146">
        <f t="shared" ref="J3:J15" si="1">H3-I3</f>
        <v>19938687.734521985</v>
      </c>
    </row>
    <row r="4" spans="1:10">
      <c r="A4" s="5">
        <v>2</v>
      </c>
      <c r="B4" s="6">
        <v>19</v>
      </c>
      <c r="C4" s="7">
        <v>60</v>
      </c>
      <c r="D4" s="111" t="s">
        <v>25</v>
      </c>
      <c r="E4" s="146">
        <f>All!W21+All!Z21+All!AC21+All!AF21+All!AI21+All!AL21+All!AO21+All!AR21+All!AU21+All!AX21+All!BA21+All!BD21</f>
        <v>88923039</v>
      </c>
      <c r="F4" s="146">
        <f>All!GW21</f>
        <v>1447648.1549999523</v>
      </c>
      <c r="G4" s="146">
        <f t="shared" si="0"/>
        <v>87475390.845000044</v>
      </c>
      <c r="H4" s="146">
        <f>All!BG21+All!BJ21+All!BM21+All!BP21+All!BS21+All!BV21+All!BY21+All!CB21+All!CE21+All!CH21+All!CK21+All!CN21</f>
        <v>140309225.3895179</v>
      </c>
      <c r="I4" s="146">
        <f>All!GU21</f>
        <v>100172397.09708977</v>
      </c>
      <c r="J4" s="146">
        <f t="shared" si="1"/>
        <v>40136828.292428136</v>
      </c>
    </row>
    <row r="5" spans="1:10">
      <c r="A5" s="5">
        <v>2</v>
      </c>
      <c r="B5" s="6">
        <v>20</v>
      </c>
      <c r="C5" s="7">
        <v>99</v>
      </c>
      <c r="D5" s="111" t="s">
        <v>26</v>
      </c>
      <c r="E5" s="146">
        <f>All!W22+All!Z22+All!AC22+All!AF22+All!AI22+All!AL22+All!AO22+All!AR22+All!AU22+All!AX22+All!BA22+All!BD22</f>
        <v>92318122</v>
      </c>
      <c r="F5" s="146">
        <f>All!GW22</f>
        <v>41123625.177903049</v>
      </c>
      <c r="G5" s="146">
        <f t="shared" si="0"/>
        <v>51194496.822096951</v>
      </c>
      <c r="H5" s="146">
        <f>All!BG22+All!BJ22+All!BM22+All!BP22+All!BS22+All!BV22+All!BY22+All!CB22+All!CE22+All!CH22+All!CK22+All!CN22</f>
        <v>181965068.19415236</v>
      </c>
      <c r="I5" s="146">
        <f>All!GU22</f>
        <v>58331541.961412549</v>
      </c>
      <c r="J5" s="146">
        <f t="shared" si="1"/>
        <v>123633526.23273981</v>
      </c>
    </row>
    <row r="6" spans="1:10">
      <c r="A6" s="5">
        <v>2</v>
      </c>
      <c r="B6" s="6">
        <v>21</v>
      </c>
      <c r="C6" s="7">
        <v>88</v>
      </c>
      <c r="D6" s="111" t="s">
        <v>27</v>
      </c>
      <c r="E6" s="146">
        <f>All!W23+All!Z23+All!AC23+All!AF23+All!AI23+All!AL23+All!AO23+All!AR23+All!AU23+All!AX23+All!BA23+All!BD23</f>
        <v>384698481</v>
      </c>
      <c r="F6" s="146">
        <f>All!GW23</f>
        <v>13495875.880000001</v>
      </c>
      <c r="G6" s="146">
        <f t="shared" si="0"/>
        <v>371202605.12</v>
      </c>
      <c r="H6" s="146">
        <f>All!BG23+All!BJ23+All!BM23+All!BP23+All!BS23+All!BV23+All!BY23+All!CB23+All!CE23+All!CH23+All!CK23+All!CN23</f>
        <v>244607464.27615258</v>
      </c>
      <c r="I6" s="146">
        <f>All!GU23</f>
        <v>119356913.1038022</v>
      </c>
      <c r="J6" s="146">
        <f t="shared" si="1"/>
        <v>125250551.17235038</v>
      </c>
    </row>
    <row r="7" spans="1:10">
      <c r="A7" s="5">
        <v>2</v>
      </c>
      <c r="B7" s="6">
        <v>22</v>
      </c>
      <c r="C7" s="7">
        <v>133</v>
      </c>
      <c r="D7" s="111" t="s">
        <v>29</v>
      </c>
      <c r="E7" s="146">
        <f>All!W24+All!Z24+All!AC24+All!AF24+All!AI24+All!AL24+All!AO24+All!AR24+All!AU24+All!AX24+All!BA24+All!BD24</f>
        <v>363536278</v>
      </c>
      <c r="F7" s="146">
        <f>All!GW24</f>
        <v>8390640.5990867615</v>
      </c>
      <c r="G7" s="146">
        <f t="shared" si="0"/>
        <v>355145637.40091324</v>
      </c>
      <c r="H7" s="146">
        <f>All!BG24+All!BJ24+All!BM24+All!BP24+All!BS24+All!BV24+All!BY24+All!CB24+All!CE24+All!CH24+All!CK24+All!CN24</f>
        <v>149287464.27500829</v>
      </c>
      <c r="I7" s="146">
        <f>All!GU24</f>
        <v>100974540.0804686</v>
      </c>
      <c r="J7" s="146">
        <f t="shared" si="1"/>
        <v>48312924.194539696</v>
      </c>
    </row>
    <row r="8" spans="1:10">
      <c r="A8" s="5">
        <v>2</v>
      </c>
      <c r="B8" s="6">
        <v>23</v>
      </c>
      <c r="C8" s="7">
        <v>140</v>
      </c>
      <c r="D8" s="111" t="s">
        <v>30</v>
      </c>
      <c r="E8" s="146">
        <f>All!W25+All!Z25+All!AC25+All!AF25+All!AI25+All!AL25+All!AO25+All!AR25+All!AU25+All!AX25+All!BA25+All!BD25</f>
        <v>308577106</v>
      </c>
      <c r="F8" s="146">
        <f>All!GW25</f>
        <v>32314265.836169899</v>
      </c>
      <c r="G8" s="146">
        <f t="shared" si="0"/>
        <v>276262840.1638301</v>
      </c>
      <c r="H8" s="146">
        <f>All!BG25+All!BJ25+All!BM25+All!BP25+All!BS25+All!BV25+All!BY25+All!CB25+All!CE25+All!CH25+All!CK25+All!CN25</f>
        <v>284342907.89959526</v>
      </c>
      <c r="I8" s="146">
        <f>All!GU25</f>
        <v>57471708.216572523</v>
      </c>
      <c r="J8" s="146">
        <f t="shared" si="1"/>
        <v>226871199.68302274</v>
      </c>
    </row>
    <row r="9" spans="1:10">
      <c r="A9" s="5">
        <v>2</v>
      </c>
      <c r="B9" s="6">
        <v>24</v>
      </c>
      <c r="C9" s="7">
        <v>45</v>
      </c>
      <c r="D9" s="111" t="s">
        <v>31</v>
      </c>
      <c r="E9" s="146">
        <f>All!W26+All!Z26+All!AC26+All!AF26+All!AI26+All!AL26+All!AO26+All!AR26+All!AU26+All!AX26+All!BA26+All!BD26</f>
        <v>0</v>
      </c>
      <c r="F9" s="146">
        <f>All!GW26</f>
        <v>0</v>
      </c>
      <c r="G9" s="146">
        <f t="shared" si="0"/>
        <v>0</v>
      </c>
      <c r="H9" s="146">
        <f>All!BG26+All!BJ26+All!BM26+All!BP26+All!BS26+All!BV26+All!BY26+All!CB26+All!CE26+All!CH26+All!CK26+All!CN26</f>
        <v>3010012.6940450668</v>
      </c>
      <c r="I9" s="146">
        <f>All!GU26</f>
        <v>5652150.0935499668</v>
      </c>
      <c r="J9" s="146">
        <f t="shared" si="1"/>
        <v>-2642137.3995049</v>
      </c>
    </row>
    <row r="10" spans="1:10">
      <c r="A10" s="5">
        <v>2</v>
      </c>
      <c r="B10" s="6">
        <v>26</v>
      </c>
      <c r="C10" s="7">
        <v>122</v>
      </c>
      <c r="D10" s="111" t="s">
        <v>34</v>
      </c>
      <c r="E10" s="146">
        <f>All!W28+All!Z28+All!AC28+All!AF28+All!AI28+All!AL28+All!AO28+All!AR28+All!AU28+All!AX28+All!BA28+All!BD28</f>
        <v>8199953.0529999994</v>
      </c>
      <c r="F10" s="146">
        <f>All!GW28</f>
        <v>7542016.5190000003</v>
      </c>
      <c r="G10" s="146">
        <f t="shared" si="0"/>
        <v>657936.53399999905</v>
      </c>
      <c r="H10" s="146">
        <f>All!BG28+All!BJ28+All!BM28+All!BP28+All!BS28+All!BV28+All!BY28+All!CB28+All!CE28+All!CH28+All!CK28+All!CN28</f>
        <v>49178733.799999997</v>
      </c>
      <c r="I10" s="146">
        <f>All!GU28</f>
        <v>11968869.482088447</v>
      </c>
      <c r="J10" s="146">
        <f t="shared" si="1"/>
        <v>37209864.31791155</v>
      </c>
    </row>
    <row r="11" spans="1:10">
      <c r="A11" s="5">
        <v>2</v>
      </c>
      <c r="B11" s="6">
        <v>34</v>
      </c>
      <c r="C11" s="14">
        <v>124</v>
      </c>
      <c r="D11" s="111" t="s">
        <v>42</v>
      </c>
      <c r="E11" s="146">
        <f>All!W36+All!Z36+All!AC36+All!AF36+All!AI36+All!AL36+All!AO36+All!AR36+All!AU36+All!AX36+All!BA36+All!BD36</f>
        <v>0</v>
      </c>
      <c r="F11" s="146">
        <f>All!GW36</f>
        <v>0</v>
      </c>
      <c r="G11" s="146">
        <f t="shared" si="0"/>
        <v>0</v>
      </c>
      <c r="H11" s="146">
        <f>All!BG36+All!BJ36+All!BM36+All!BP36+All!BS36+All!BV36+All!BY36+All!CB36+All!CE36+All!CH36+All!CK36+All!CN36</f>
        <v>33634235.373506419</v>
      </c>
      <c r="I11" s="146">
        <f>All!GU36</f>
        <v>1484257.5000000298</v>
      </c>
      <c r="J11" s="146">
        <f t="shared" si="1"/>
        <v>32149977.87350639</v>
      </c>
    </row>
    <row r="12" spans="1:10">
      <c r="A12" s="15">
        <v>2</v>
      </c>
      <c r="B12" s="16">
        <v>37</v>
      </c>
      <c r="C12" s="11">
        <v>143</v>
      </c>
      <c r="D12" s="136" t="s">
        <v>1980</v>
      </c>
      <c r="E12" s="147">
        <f>All!W39+All!Z39+All!AC39+All!AF39+All!AI39+All!AL39+All!AO39+All!AR39+All!AU39+All!AX39+All!BA39+All!BD39</f>
        <v>26575159.995999999</v>
      </c>
      <c r="F12" s="147">
        <f>All!GW39</f>
        <v>2885266.1700000167</v>
      </c>
      <c r="G12" s="147">
        <f t="shared" si="0"/>
        <v>23689893.825999983</v>
      </c>
      <c r="H12" s="147">
        <f>All!BG39+All!BJ39+All!BM39+All!BP39+All!BS39+All!BV39+All!BY39+All!CB39+All!CE39+All!CH39+All!CK39+All!CN39</f>
        <v>32469923.121808738</v>
      </c>
      <c r="I12" s="147">
        <f>All!GU39</f>
        <v>22463955.327874482</v>
      </c>
      <c r="J12" s="147">
        <f t="shared" si="1"/>
        <v>10005967.793934256</v>
      </c>
    </row>
    <row r="13" spans="1:10">
      <c r="A13" s="15">
        <v>2</v>
      </c>
      <c r="B13" s="16">
        <v>38</v>
      </c>
      <c r="C13" s="11">
        <v>139</v>
      </c>
      <c r="D13" s="136" t="s">
        <v>1982</v>
      </c>
      <c r="E13" s="147">
        <f>All!W40+All!Z40+All!AC40+All!AF40+All!AI40+All!AL40+All!AO40+All!AR40+All!AU40+All!AX40+All!BA40+All!BD40</f>
        <v>284656373</v>
      </c>
      <c r="F13" s="147">
        <f>All!GW40</f>
        <v>71927043</v>
      </c>
      <c r="G13" s="147">
        <f t="shared" si="0"/>
        <v>212729330</v>
      </c>
      <c r="H13" s="147">
        <f>All!BG40+All!BJ40+All!BM40+All!BP40+All!BS40+All!BV40+All!BY40+All!CB40+All!CE40+All!CH40+All!CK40+All!CN40</f>
        <v>229043967.63999999</v>
      </c>
      <c r="I13" s="147">
        <f>All!GU40</f>
        <v>97762099.698409677</v>
      </c>
      <c r="J13" s="147">
        <f t="shared" si="1"/>
        <v>131281867.94159031</v>
      </c>
    </row>
    <row r="14" spans="1:10">
      <c r="A14" s="15">
        <v>2</v>
      </c>
      <c r="B14" s="16">
        <v>46</v>
      </c>
      <c r="C14" s="11">
        <v>150</v>
      </c>
      <c r="D14" s="136" t="s">
        <v>2065</v>
      </c>
      <c r="E14" s="147">
        <f>All!W48+All!Z48+All!AC48+All!AF48+All!AI48+All!AL48+All!AO48+All!AR48+All!AU48+All!AX48+All!BA48+All!BD48</f>
        <v>417527457</v>
      </c>
      <c r="F14" s="147">
        <f>All!GW48</f>
        <v>325580946.26029921</v>
      </c>
      <c r="G14" s="147">
        <f t="shared" si="0"/>
        <v>91946510.739700794</v>
      </c>
      <c r="H14" s="147">
        <f>All!BG48+All!BJ48+All!BM48+All!BP48+All!BS48+All!BV48+All!BY48+All!CB48+All!CE48+All!CH48+All!CK48+All!CN48</f>
        <v>435174912.28101498</v>
      </c>
      <c r="I14" s="147">
        <f>All!GU48</f>
        <v>421009703.63730597</v>
      </c>
      <c r="J14" s="147">
        <f t="shared" si="1"/>
        <v>14165208.643709004</v>
      </c>
    </row>
    <row r="15" spans="1:10">
      <c r="A15" s="15">
        <v>2</v>
      </c>
      <c r="B15" s="16">
        <v>48</v>
      </c>
      <c r="C15" s="11">
        <v>152</v>
      </c>
      <c r="D15" s="136" t="s">
        <v>2068</v>
      </c>
      <c r="E15" s="147">
        <f>All!W50+All!Z50+All!AC50+All!AF50+All!AI50+All!AL50+All!AO50+All!AR50+All!AU50+All!AX50+All!BA50+All!BD50</f>
        <v>164202637.03200001</v>
      </c>
      <c r="F15" s="147">
        <f>All!GW50</f>
        <v>66127179</v>
      </c>
      <c r="G15" s="147">
        <f t="shared" si="0"/>
        <v>98075458.032000005</v>
      </c>
      <c r="H15" s="147">
        <f>All!BG50+All!BJ50+All!BM50+All!BP50+All!BS50+All!BV50+All!BY50+All!CB50+All!CE50+All!CH50+All!CK50+All!CN50</f>
        <v>171091827.86726284</v>
      </c>
      <c r="I15" s="147">
        <f>All!GU50</f>
        <v>194190790.5625</v>
      </c>
      <c r="J15" s="147">
        <f t="shared" si="1"/>
        <v>-23098962.69523716</v>
      </c>
    </row>
    <row r="16" spans="1:10">
      <c r="A16" s="15">
        <v>2</v>
      </c>
      <c r="B16" s="16">
        <v>97</v>
      </c>
      <c r="C16" s="11">
        <v>158</v>
      </c>
      <c r="D16" s="136" t="s">
        <v>2078</v>
      </c>
      <c r="E16" s="147">
        <f>All!W99+All!Z99+All!AC99+All!AF99+All!AI99+All!AL99+All!AO99+All!AR99+All!AU99+All!AX99+All!BA99+All!BD99</f>
        <v>123647251</v>
      </c>
      <c r="F16" s="147">
        <f>All!GW99</f>
        <v>9799657.5979999993</v>
      </c>
      <c r="G16" s="147">
        <f t="shared" ref="G16:G26" si="2">E16-F16</f>
        <v>113847593.402</v>
      </c>
      <c r="H16" s="147">
        <f>All!BG99+All!BJ99+All!BM99+All!BP99+All!BS99+All!BV99+All!BY99+All!CB99+All!CE99+All!CH99+All!CK99+All!CN99</f>
        <v>181913351.46664581</v>
      </c>
      <c r="I16" s="147">
        <f>All!GU99</f>
        <v>80910987.742926061</v>
      </c>
      <c r="J16" s="147">
        <f t="shared" ref="J16:J26" si="3">H16-I16</f>
        <v>101002363.72371975</v>
      </c>
    </row>
    <row r="17" spans="1:10">
      <c r="A17" s="15">
        <v>2</v>
      </c>
      <c r="B17" s="16">
        <v>99</v>
      </c>
      <c r="C17" s="11">
        <v>160</v>
      </c>
      <c r="D17" s="136" t="s">
        <v>2080</v>
      </c>
      <c r="E17" s="147">
        <f>All!W101+All!Z101+All!AC101+All!AF101+All!AI101+All!AL101+All!AO101+All!AR101+All!AU101+All!AX101+All!BA101+All!BD101</f>
        <v>414036816</v>
      </c>
      <c r="F17" s="147">
        <f>All!GW101</f>
        <v>48825958.660000004</v>
      </c>
      <c r="G17" s="147">
        <f t="shared" si="2"/>
        <v>365210857.33999997</v>
      </c>
      <c r="H17" s="147">
        <f>All!BG101+All!BJ101+All!BM101+All!BP101+All!BS101+All!BV101+All!BY101+All!CB101+All!CE101+All!CH101+All!CK101+All!CN101</f>
        <v>277445240.05000001</v>
      </c>
      <c r="I17" s="147">
        <f>All!GU101</f>
        <v>77814709.258213043</v>
      </c>
      <c r="J17" s="147">
        <f t="shared" si="3"/>
        <v>199630530.79178697</v>
      </c>
    </row>
    <row r="18" spans="1:10">
      <c r="A18" s="15">
        <v>2</v>
      </c>
      <c r="B18" s="16">
        <v>102</v>
      </c>
      <c r="C18" s="11">
        <v>157</v>
      </c>
      <c r="D18" s="136" t="s">
        <v>2083</v>
      </c>
      <c r="E18" s="147">
        <f>All!W104+All!Z104+All!AC104+All!AF104+All!AI104+All!AL104+All!AO104+All!AR104+All!AU104+All!AX104+All!BA104+All!BD104</f>
        <v>255357160.273</v>
      </c>
      <c r="F18" s="147">
        <f>All!GW104</f>
        <v>0</v>
      </c>
      <c r="G18" s="147">
        <f t="shared" si="2"/>
        <v>255357160.273</v>
      </c>
      <c r="H18" s="147">
        <f>All!BG104+All!BJ104+All!BM104+All!BP104+All!BS104+All!BV104+All!BY104+All!CB104+All!CE104+All!CH104+All!CK104+All!CN104</f>
        <v>225898878.69</v>
      </c>
      <c r="I18" s="147">
        <f>All!GU104</f>
        <v>85077543.301075205</v>
      </c>
      <c r="J18" s="147">
        <f t="shared" si="3"/>
        <v>140821335.38892478</v>
      </c>
    </row>
    <row r="19" spans="1:10">
      <c r="A19" s="15">
        <v>2</v>
      </c>
      <c r="B19" s="16">
        <v>108</v>
      </c>
      <c r="C19" s="11">
        <v>167</v>
      </c>
      <c r="D19" s="136" t="s">
        <v>2090</v>
      </c>
      <c r="E19" s="147">
        <f>All!W110+All!Z110+All!AC110+All!AF110+All!AI110+All!AL110+All!AO110+All!AR110+All!AU110+All!AX110+All!BA110+All!BD110</f>
        <v>351007099.04000002</v>
      </c>
      <c r="F19" s="147">
        <f>All!GW110</f>
        <v>4673472.9800000004</v>
      </c>
      <c r="G19" s="147">
        <f t="shared" si="2"/>
        <v>346333626.06</v>
      </c>
      <c r="H19" s="147">
        <f>All!BG110+All!BJ110+All!BM110+All!BP110+All!BS110+All!BV110+All!BY110+All!CB110+All!CE110+All!CH110+All!CK110+All!CN110</f>
        <v>225443143.69</v>
      </c>
      <c r="I19" s="147">
        <f>All!GU110</f>
        <v>98092938.096774161</v>
      </c>
      <c r="J19" s="147">
        <f t="shared" si="3"/>
        <v>127350205.59322584</v>
      </c>
    </row>
    <row r="20" spans="1:10">
      <c r="A20" s="15">
        <v>2</v>
      </c>
      <c r="B20" s="16">
        <v>109</v>
      </c>
      <c r="C20" s="11">
        <v>168</v>
      </c>
      <c r="D20" s="136" t="s">
        <v>2091</v>
      </c>
      <c r="E20" s="147">
        <f>All!W111+All!Z111+All!AC111+All!AF111+All!AI111+All!AL111+All!AO111+All!AR111+All!AU111+All!AX111+All!BA111+All!BD111</f>
        <v>80605361.696999997</v>
      </c>
      <c r="F20" s="147">
        <f>All!GW111</f>
        <v>16754554.500000015</v>
      </c>
      <c r="G20" s="147">
        <f t="shared" si="2"/>
        <v>63850807.196999982</v>
      </c>
      <c r="H20" s="147">
        <f>All!BG111+All!BJ111+All!BM111+All!BP111+All!BS111+All!BV111+All!BY111+All!CB111+All!CE111+All!CH111+All!CK111+All!CN111</f>
        <v>114754277.94994321</v>
      </c>
      <c r="I20" s="147">
        <f>All!GU111</f>
        <v>75597122.318606824</v>
      </c>
      <c r="J20" s="147">
        <f t="shared" si="3"/>
        <v>39157155.631336391</v>
      </c>
    </row>
    <row r="21" spans="1:10">
      <c r="A21" s="15">
        <v>2</v>
      </c>
      <c r="B21" s="16">
        <v>114</v>
      </c>
      <c r="C21" s="11">
        <v>169</v>
      </c>
      <c r="D21" s="136" t="s">
        <v>2102</v>
      </c>
      <c r="E21" s="147">
        <f>All!W116+All!Z116+All!AC116+All!AF116+All!AI116+All!AL116+All!AO116+All!AR116+All!AU116+All!AX116+All!BA116+All!BD116</f>
        <v>250119</v>
      </c>
      <c r="F21" s="147">
        <f>All!GW116</f>
        <v>130201.15</v>
      </c>
      <c r="G21" s="147">
        <f t="shared" si="2"/>
        <v>119917.85</v>
      </c>
      <c r="H21" s="147">
        <f>All!BG116+All!BJ116+All!BM116+All!BP116+All!BS116+All!BV116+All!BY116+All!CB116+All!CE116+All!CH116+All!CK116+All!CN116</f>
        <v>9212346.7145740017</v>
      </c>
      <c r="I21" s="147">
        <f>All!GU116</f>
        <v>8160937.2691249326</v>
      </c>
      <c r="J21" s="147">
        <f t="shared" si="3"/>
        <v>1051409.4454490691</v>
      </c>
    </row>
    <row r="22" spans="1:10">
      <c r="A22" s="15">
        <v>2</v>
      </c>
      <c r="B22" s="16">
        <v>116</v>
      </c>
      <c r="C22" s="11">
        <v>174</v>
      </c>
      <c r="D22" s="136" t="s">
        <v>2109</v>
      </c>
      <c r="E22" s="147">
        <f>All!W118+All!Z118+All!AC118+All!AF118+All!AI118+All!AL118+All!AO118+All!AR118+All!AU118+All!AX118+All!BA118+All!BD118</f>
        <v>2117664</v>
      </c>
      <c r="F22" s="147">
        <f>All!GW118</f>
        <v>0</v>
      </c>
      <c r="G22" s="147">
        <f t="shared" si="2"/>
        <v>2117664</v>
      </c>
      <c r="H22" s="147">
        <f>All!BG118+All!BJ118+All!BM118+All!BP118+All!BS118+All!BV118+All!BY118+All!CB118+All!CE118+All!CH118+All!CK118+All!CN118</f>
        <v>6150355.2826086953</v>
      </c>
      <c r="I22" s="147">
        <f>All!GU118</f>
        <v>3662583.1956521757</v>
      </c>
      <c r="J22" s="147">
        <f t="shared" si="3"/>
        <v>2487772.0869565196</v>
      </c>
    </row>
    <row r="23" spans="1:10">
      <c r="A23" s="15">
        <v>2</v>
      </c>
      <c r="B23" s="16">
        <v>117</v>
      </c>
      <c r="C23" s="11">
        <v>175</v>
      </c>
      <c r="D23" s="136" t="s">
        <v>2110</v>
      </c>
      <c r="E23" s="147">
        <f>All!W119+All!Z119+All!AC119+All!AF119+All!AI119+All!AL119+All!AO119+All!AR119+All!AU119+All!AX119+All!BA119+All!BD119</f>
        <v>26564223</v>
      </c>
      <c r="F23" s="147">
        <f>All!GW119</f>
        <v>0</v>
      </c>
      <c r="G23" s="147">
        <f t="shared" si="2"/>
        <v>26564223</v>
      </c>
      <c r="H23" s="147">
        <f>All!BG119+All!BJ119+All!BM119+All!BP119+All!BS119+All!BV119+All!BY119+All!CB119+All!CE119+All!CH119+All!CK119+All!CN119</f>
        <v>61069884.342567623</v>
      </c>
      <c r="I23" s="147">
        <f>All!GU119</f>
        <v>9931058.6081252284</v>
      </c>
      <c r="J23" s="147">
        <f t="shared" si="3"/>
        <v>51138825.734442398</v>
      </c>
    </row>
    <row r="24" spans="1:10">
      <c r="A24" s="15">
        <v>2</v>
      </c>
      <c r="B24" s="16">
        <v>119</v>
      </c>
      <c r="C24" s="11">
        <v>179</v>
      </c>
      <c r="D24" s="136" t="s">
        <v>2113</v>
      </c>
      <c r="E24" s="147">
        <f>All!W121+All!Z121+All!AC121+All!AF121+All!AI121+All!AL121+All!AO121+All!AR121+All!AU121+All!AX121+All!BA121+All!BD121</f>
        <v>481372</v>
      </c>
      <c r="F24" s="147">
        <f>All!GW121</f>
        <v>0</v>
      </c>
      <c r="G24" s="147">
        <f t="shared" si="2"/>
        <v>481372</v>
      </c>
      <c r="H24" s="147">
        <f>All!BG121+All!BJ121+All!BM121+All!BP121+All!BS121+All!BV121+All!BY121+All!CB121+All!CE121+All!CH121+All!CK121+All!CN121</f>
        <v>9020405.2124999985</v>
      </c>
      <c r="I24" s="147">
        <f>All!GU121</f>
        <v>1706380.5222222237</v>
      </c>
      <c r="J24" s="147">
        <f t="shared" si="3"/>
        <v>7314024.6902777748</v>
      </c>
    </row>
    <row r="25" spans="1:10">
      <c r="A25" s="15">
        <v>2</v>
      </c>
      <c r="B25" s="16">
        <v>120</v>
      </c>
      <c r="C25" s="11">
        <v>178</v>
      </c>
      <c r="D25" s="136" t="s">
        <v>2114</v>
      </c>
      <c r="E25" s="147">
        <f>All!W122+All!Z122+All!AC122+All!AF122+All!AI122+All!AL122+All!AO122+All!AR122+All!AU122+All!AX122+All!BA122+All!BD122</f>
        <v>0</v>
      </c>
      <c r="F25" s="147">
        <f>All!GW122</f>
        <v>0</v>
      </c>
      <c r="G25" s="147">
        <f t="shared" si="2"/>
        <v>0</v>
      </c>
      <c r="H25" s="147">
        <f>All!BG122+All!BJ122+All!BM122+All!BP122+All!BS122+All!BV122+All!BY122+All!CB122+All!CE122+All!CH122+All!CK122+All!CN122</f>
        <v>2722294.782539682</v>
      </c>
      <c r="I25" s="147">
        <f>All!GU122</f>
        <v>19288.022222222295</v>
      </c>
      <c r="J25" s="147">
        <f t="shared" si="3"/>
        <v>2703006.7603174597</v>
      </c>
    </row>
    <row r="26" spans="1:10">
      <c r="A26" s="15">
        <v>2</v>
      </c>
      <c r="B26" s="16">
        <v>129</v>
      </c>
      <c r="C26" s="11">
        <v>186</v>
      </c>
      <c r="D26" s="136" t="s">
        <v>2167</v>
      </c>
      <c r="E26" s="147">
        <f>All!W131+All!Z131+All!AC131+All!AF131+All!AI131+All!AL131+All!AO131+All!AR131+All!AU131+All!AX131+All!BA131+All!BD131</f>
        <v>0</v>
      </c>
      <c r="F26" s="147">
        <f>All!GW131</f>
        <v>0</v>
      </c>
      <c r="G26" s="147">
        <f t="shared" si="2"/>
        <v>0</v>
      </c>
      <c r="H26" s="147">
        <f>All!BG131+All!BJ131+All!BM131+All!BP131+All!BS131+All!BV131+All!BY131+All!CB131+All!CE131+All!CH131+All!CK131+All!CN131</f>
        <v>0</v>
      </c>
      <c r="I26" s="147">
        <f>All!GU131</f>
        <v>68261.707865168515</v>
      </c>
      <c r="J26" s="147">
        <f t="shared" si="3"/>
        <v>-68261.707865168515</v>
      </c>
    </row>
    <row r="27" spans="1:10">
      <c r="A27" s="15">
        <v>2</v>
      </c>
      <c r="B27" s="16">
        <v>131</v>
      </c>
      <c r="C27" s="11">
        <v>188</v>
      </c>
      <c r="D27" s="136" t="s">
        <v>2169</v>
      </c>
      <c r="E27" s="147">
        <f>All!W133+All!Z133+All!AC133+All!AF133+All!AI133+All!AL133+All!AO133+All!AR133+All!AU133+All!AX133+All!BA133+All!BD133</f>
        <v>172551047.60190001</v>
      </c>
      <c r="F27" s="147">
        <f>All!GW133</f>
        <v>142723955.36000001</v>
      </c>
      <c r="G27" s="147">
        <f t="shared" ref="G27:G31" si="4">E27-F27</f>
        <v>29827092.241899997</v>
      </c>
      <c r="H27" s="147">
        <f>All!BG133+All!BJ133+All!BM133+All!BP133+All!BS133+All!BV133+All!BY133+All!CB133+All!CE133+All!CH133+All!CK133+All!CN133</f>
        <v>67200000</v>
      </c>
      <c r="I27" s="147">
        <f>All!GU133</f>
        <v>-26419.935483871028</v>
      </c>
      <c r="J27" s="147">
        <f t="shared" ref="J27:J31" si="5">H27-I27</f>
        <v>67226419.935483873</v>
      </c>
    </row>
    <row r="28" spans="1:10">
      <c r="A28" s="15">
        <v>2</v>
      </c>
      <c r="B28" s="16">
        <v>132</v>
      </c>
      <c r="C28" s="11">
        <v>189</v>
      </c>
      <c r="D28" s="136" t="s">
        <v>2170</v>
      </c>
      <c r="E28" s="147">
        <f>All!W134+All!Z134+All!AC134+All!AF134+All!AI134+All!AL134+All!AO134+All!AR134+All!AU134+All!AX134+All!BA134+All!BD134</f>
        <v>67280349.881100014</v>
      </c>
      <c r="F28" s="147">
        <f>All!GW134</f>
        <v>4290647.49</v>
      </c>
      <c r="G28" s="147">
        <f t="shared" si="4"/>
        <v>62989702.391100012</v>
      </c>
      <c r="H28" s="147">
        <f>All!BG134+All!BJ134+All!BM134+All!BP134+All!BS134+All!BV134+All!BY134+All!CB134+All!CE134+All!CH134+All!CK134+All!CN134</f>
        <v>91334465.243000016</v>
      </c>
      <c r="I28" s="147">
        <f>All!GU134</f>
        <v>21416807.548387099</v>
      </c>
      <c r="J28" s="147">
        <f t="shared" si="5"/>
        <v>69917657.69461292</v>
      </c>
    </row>
    <row r="29" spans="1:10">
      <c r="A29" s="15">
        <v>2</v>
      </c>
      <c r="B29" s="16">
        <v>133</v>
      </c>
      <c r="C29" s="11">
        <v>190</v>
      </c>
      <c r="D29" s="136" t="s">
        <v>2171</v>
      </c>
      <c r="E29" s="147">
        <f>All!W135+All!Z135+All!AC135+All!AF135+All!AI135+All!AL135+All!AO135+All!AR135+All!AU135+All!AX135+All!BA135+All!BD135</f>
        <v>80935981.427999988</v>
      </c>
      <c r="F29" s="147">
        <f>All!GW135</f>
        <v>0</v>
      </c>
      <c r="G29" s="147">
        <f t="shared" si="4"/>
        <v>80935981.427999988</v>
      </c>
      <c r="H29" s="147">
        <f>All!BG135+All!BJ135+All!BM135+All!BP135+All!BS135+All!BV135+All!BY135+All!CB135+All!CE135+All!CH135+All!CK135+All!CN135</f>
        <v>54354542</v>
      </c>
      <c r="I29" s="147">
        <f>All!GU135</f>
        <v>0</v>
      </c>
      <c r="J29" s="147">
        <f t="shared" si="5"/>
        <v>54354542</v>
      </c>
    </row>
    <row r="30" spans="1:10">
      <c r="A30" s="15">
        <v>2</v>
      </c>
      <c r="B30" s="16">
        <v>134</v>
      </c>
      <c r="C30" s="11">
        <v>191</v>
      </c>
      <c r="D30" s="136" t="s">
        <v>2172</v>
      </c>
      <c r="E30" s="147">
        <f>All!W136+All!Z136+All!AC136+All!AF136+All!AI136+All!AL136+All!AO136+All!AR136+All!AU136+All!AX136+All!BA136+All!BD136</f>
        <v>0</v>
      </c>
      <c r="F30" s="147">
        <f>All!GW136</f>
        <v>0</v>
      </c>
      <c r="G30" s="147">
        <f t="shared" si="4"/>
        <v>0</v>
      </c>
      <c r="H30" s="147">
        <f>All!BG136+All!BJ136+All!BM136+All!BP136+All!BS136+All!BV136+All!BY136+All!CB136+All!CE136+All!CH136+All!CK136+All!CN136</f>
        <v>8739833</v>
      </c>
      <c r="I30" s="147">
        <f>All!GU136</f>
        <v>-29074.666666666642</v>
      </c>
      <c r="J30" s="147">
        <f t="shared" si="5"/>
        <v>8768907.666666666</v>
      </c>
    </row>
    <row r="31" spans="1:10" ht="15" thickBot="1">
      <c r="A31" s="15">
        <v>2</v>
      </c>
      <c r="B31" s="16">
        <v>138</v>
      </c>
      <c r="C31" s="11">
        <v>195</v>
      </c>
      <c r="D31" s="136" t="s">
        <v>2176</v>
      </c>
      <c r="E31" s="147">
        <f>All!W140+All!Z140+All!AC140+All!AF140+All!AI140+All!AL140+All!AO140+All!AR140+All!AU140+All!AX140+All!BA140+All!BD140</f>
        <v>174470085</v>
      </c>
      <c r="F31" s="147">
        <f>All!GW140</f>
        <v>3588471.67</v>
      </c>
      <c r="G31" s="147">
        <f t="shared" si="4"/>
        <v>170881613.33000001</v>
      </c>
      <c r="H31" s="147">
        <f>All!BG140+All!BJ140+All!BM140+All!BP140+All!BS140+All!BV140+All!BY140+All!CB140+All!CE140+All!CH140+All!CK140+All!CN140</f>
        <v>162838015.25999999</v>
      </c>
      <c r="I31" s="147">
        <f>All!GU140</f>
        <v>18306533.557692312</v>
      </c>
      <c r="J31" s="147">
        <f t="shared" si="5"/>
        <v>144531481.70230767</v>
      </c>
    </row>
    <row r="32" spans="1:10" ht="16.2" thickBot="1">
      <c r="A32" s="15" t="s">
        <v>2206</v>
      </c>
      <c r="B32" s="16" t="s">
        <v>2206</v>
      </c>
      <c r="C32" s="11" t="s">
        <v>2206</v>
      </c>
      <c r="D32" s="136" t="s">
        <v>2206</v>
      </c>
      <c r="E32" s="148">
        <f t="shared" ref="E32:J32" si="6">SUM(E3:E31)</f>
        <v>3981195096.902</v>
      </c>
      <c r="F32" s="149">
        <f t="shared" si="6"/>
        <v>801621426.00545883</v>
      </c>
      <c r="G32" s="149">
        <f t="shared" si="6"/>
        <v>3179573670.8965406</v>
      </c>
      <c r="H32" s="149">
        <f t="shared" si="6"/>
        <v>3567345954.3160734</v>
      </c>
      <c r="I32" s="149">
        <f t="shared" si="6"/>
        <v>1766743073.3929181</v>
      </c>
      <c r="J32" s="150">
        <f t="shared" si="6"/>
        <v>1800602880.9231558</v>
      </c>
    </row>
  </sheetData>
  <autoFilter ref="A2:J32" xr:uid="{BC5AF2F5-98ED-4034-9FE7-CF491113273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5B318-3AEC-4FFD-A863-2696B666C1E3}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theme="4"/>
  </sheetPr>
  <dimension ref="A1:AT143"/>
  <sheetViews>
    <sheetView zoomScale="70" zoomScaleNormal="70" workbookViewId="0">
      <pane xSplit="5" ySplit="1" topLeftCell="F116" activePane="bottomRight" state="frozen"/>
      <selection pane="topRight" activeCell="E1" sqref="E1"/>
      <selection pane="bottomLeft" activeCell="A2" sqref="A2"/>
      <selection pane="bottomRight" activeCell="AQ2" sqref="AQ2:AT142"/>
    </sheetView>
  </sheetViews>
  <sheetFormatPr defaultRowHeight="14.4"/>
  <cols>
    <col min="1" max="1" width="4.5546875" bestFit="1" customWidth="1"/>
    <col min="2" max="2" width="11" bestFit="1" customWidth="1"/>
    <col min="3" max="3" width="6.6640625" customWidth="1"/>
    <col min="4" max="4" width="12.44140625" customWidth="1"/>
    <col min="5" max="5" width="40.44140625" bestFit="1" customWidth="1"/>
    <col min="6" max="6" width="19.6640625" bestFit="1" customWidth="1"/>
    <col min="7" max="7" width="17" customWidth="1"/>
    <col min="8" max="9" width="17.88671875" customWidth="1"/>
    <col min="10" max="10" width="18.33203125" customWidth="1"/>
    <col min="11" max="14" width="16" customWidth="1"/>
    <col min="15" max="15" width="17.5546875" customWidth="1"/>
    <col min="16" max="20" width="16" customWidth="1"/>
    <col min="21" max="21" width="17.33203125" customWidth="1"/>
    <col min="22" max="24" width="16" customWidth="1"/>
    <col min="25" max="25" width="18.6640625" customWidth="1"/>
    <col min="26" max="26" width="17.44140625" customWidth="1"/>
    <col min="27" max="27" width="16.5546875" customWidth="1"/>
    <col min="28" max="28" width="20.5546875" bestFit="1" customWidth="1"/>
    <col min="29" max="29" width="16" customWidth="1"/>
    <col min="30" max="31" width="20" bestFit="1" customWidth="1"/>
    <col min="32" max="33" width="16" customWidth="1"/>
    <col min="34" max="34" width="21.44140625" bestFit="1" customWidth="1"/>
    <col min="35" max="35" width="23" bestFit="1" customWidth="1"/>
    <col min="36" max="36" width="11.88671875" bestFit="1" customWidth="1"/>
    <col min="37" max="37" width="11.88671875" customWidth="1"/>
    <col min="38" max="38" width="16.44140625" customWidth="1"/>
    <col min="39" max="39" width="16.88671875" bestFit="1" customWidth="1"/>
    <col min="41" max="42" width="18.109375" bestFit="1" customWidth="1"/>
    <col min="43" max="43" width="12.44140625" bestFit="1" customWidth="1"/>
    <col min="44" max="46" width="14.88671875" bestFit="1" customWidth="1"/>
  </cols>
  <sheetData>
    <row r="1" spans="1:46" ht="60.75" customHeight="1" thickTop="1" thickBot="1">
      <c r="A1" s="75" t="s">
        <v>2015</v>
      </c>
      <c r="B1" s="75" t="s">
        <v>2051</v>
      </c>
      <c r="C1" s="75" t="s">
        <v>1</v>
      </c>
      <c r="D1" s="75" t="s">
        <v>2016</v>
      </c>
      <c r="E1" s="75" t="s">
        <v>3</v>
      </c>
      <c r="F1" s="75" t="s">
        <v>2042</v>
      </c>
      <c r="G1" s="75" t="s">
        <v>2043</v>
      </c>
      <c r="H1" s="75" t="s">
        <v>2044</v>
      </c>
      <c r="I1" s="75" t="s">
        <v>2045</v>
      </c>
      <c r="J1" s="75" t="s">
        <v>2046</v>
      </c>
      <c r="K1" s="75" t="s">
        <v>2017</v>
      </c>
      <c r="L1" s="75" t="s">
        <v>2018</v>
      </c>
      <c r="M1" s="75" t="s">
        <v>2019</v>
      </c>
      <c r="N1" s="75" t="s">
        <v>2020</v>
      </c>
      <c r="O1" s="75" t="s">
        <v>2021</v>
      </c>
      <c r="P1" s="75" t="s">
        <v>2116</v>
      </c>
      <c r="Q1" s="75" t="s">
        <v>2117</v>
      </c>
      <c r="R1" s="75" t="s">
        <v>2022</v>
      </c>
      <c r="S1" s="75" t="s">
        <v>2118</v>
      </c>
      <c r="T1" s="75" t="s">
        <v>2119</v>
      </c>
      <c r="U1" s="75" t="s">
        <v>2023</v>
      </c>
      <c r="V1" s="75" t="s">
        <v>2120</v>
      </c>
      <c r="W1" s="75" t="s">
        <v>2121</v>
      </c>
      <c r="X1" s="75" t="s">
        <v>2024</v>
      </c>
      <c r="Y1" s="75" t="s">
        <v>2122</v>
      </c>
      <c r="Z1" s="75" t="s">
        <v>2123</v>
      </c>
      <c r="AA1" s="75" t="s">
        <v>2025</v>
      </c>
      <c r="AB1" s="75" t="s">
        <v>2124</v>
      </c>
      <c r="AC1" s="75" t="s">
        <v>2125</v>
      </c>
      <c r="AD1" s="75" t="s">
        <v>2067</v>
      </c>
      <c r="AE1" s="75" t="s">
        <v>2026</v>
      </c>
      <c r="AF1" s="75" t="s">
        <v>2027</v>
      </c>
      <c r="AG1" s="75" t="s">
        <v>2028</v>
      </c>
      <c r="AH1" s="75" t="s">
        <v>2029</v>
      </c>
      <c r="AI1" s="75" t="s">
        <v>2030</v>
      </c>
      <c r="AL1" s="75" t="s">
        <v>2111</v>
      </c>
      <c r="AM1" s="100" t="s">
        <v>2009</v>
      </c>
      <c r="AO1" t="s">
        <v>2199</v>
      </c>
      <c r="AP1" t="s">
        <v>2200</v>
      </c>
      <c r="AQ1" t="s">
        <v>2195</v>
      </c>
      <c r="AR1" t="s">
        <v>2196</v>
      </c>
      <c r="AS1" t="s">
        <v>2198</v>
      </c>
      <c r="AT1" t="s">
        <v>2197</v>
      </c>
    </row>
    <row r="2" spans="1:46" ht="15" thickTop="1">
      <c r="A2" s="70">
        <v>1</v>
      </c>
      <c r="B2" s="70">
        <v>1</v>
      </c>
      <c r="C2" s="71">
        <v>1</v>
      </c>
      <c r="D2" s="72">
        <v>137</v>
      </c>
      <c r="E2" s="73" t="s">
        <v>7</v>
      </c>
      <c r="F2" s="74">
        <v>0</v>
      </c>
      <c r="G2" s="74">
        <v>0</v>
      </c>
      <c r="H2" s="74">
        <v>91380773</v>
      </c>
      <c r="I2" s="74">
        <v>9787286.7899999991</v>
      </c>
      <c r="J2" s="10">
        <f t="shared" ref="J2:J65" si="0">F2+G2+H2+AL2+I2</f>
        <v>219396197.80999997</v>
      </c>
      <c r="K2" s="74"/>
      <c r="L2" s="74"/>
      <c r="M2" s="74"/>
      <c r="N2" s="74"/>
      <c r="O2" s="74">
        <f>SUMIFS(All!$E:$E,All!$D:$D,E2)</f>
        <v>952143211</v>
      </c>
      <c r="P2" s="74">
        <v>400308746</v>
      </c>
      <c r="Q2" s="74">
        <f>SUMIFS(All!$GU:$GU,All!$D:$D,E2,All!$B:$B,C2)</f>
        <v>152183836.61015606</v>
      </c>
      <c r="R2" s="74">
        <f t="shared" ref="R2:R65" si="1">P2+Q2</f>
        <v>552492582.61015606</v>
      </c>
      <c r="S2" s="74">
        <f>SUMIFS(All!$P:$P,All!$D:$D,E2)</f>
        <v>292542859.74214172</v>
      </c>
      <c r="T2" s="74">
        <f>SUMIFS(All!$Q:$Q,All!$D:$D,E2)</f>
        <v>-34648602.584246993</v>
      </c>
      <c r="U2" s="74">
        <f>SUMIFS(All!$R:$R,All!$D:$D,E2,All!$B:$B,C2)</f>
        <v>813724055.04500008</v>
      </c>
      <c r="V2" s="74">
        <v>372086979</v>
      </c>
      <c r="W2" s="74">
        <f>SUMIFS(All!$GY:$GY,All!$D:$D,E2,All!$B:$B,C2)</f>
        <v>182664120.34999999</v>
      </c>
      <c r="X2" s="74">
        <f t="shared" ref="X2:X34" si="2">V2+W2</f>
        <v>554751099.35000002</v>
      </c>
      <c r="Y2" s="74">
        <v>393741113</v>
      </c>
      <c r="Z2" s="74">
        <f>SUMIFS(All!$HC:$HC,All!$D:$D,E2)</f>
        <v>233751135.02999997</v>
      </c>
      <c r="AA2" s="74">
        <f t="shared" ref="AA2:AA65" si="3">Y2+Z2</f>
        <v>627492248.02999997</v>
      </c>
      <c r="AB2" s="74">
        <v>0</v>
      </c>
      <c r="AC2" s="74"/>
      <c r="AD2" s="74">
        <f>AB2+AC2</f>
        <v>0</v>
      </c>
      <c r="AE2" s="99">
        <f>AM2</f>
        <v>76653279.089999899</v>
      </c>
      <c r="AF2" s="74"/>
      <c r="AG2" s="74"/>
      <c r="AH2" s="74">
        <f>O2-J2-AD2</f>
        <v>732747013.19000006</v>
      </c>
      <c r="AI2" s="74">
        <f>U2-AA2-AD2</f>
        <v>186231807.0150001</v>
      </c>
      <c r="AL2" s="74">
        <f>SUMIFS(All!HA:HA,All!D:D,E2)</f>
        <v>118228138.02</v>
      </c>
      <c r="AM2">
        <v>76653279.089999899</v>
      </c>
      <c r="AO2" s="35">
        <f>SUMIFS(All!J:J,All!B:B,Summary!C2)</f>
        <v>396693905.26666665</v>
      </c>
      <c r="AP2" s="35">
        <f>SUMIFS(All!L:L,All!B:B,Summary!C2)</f>
        <v>291831149</v>
      </c>
      <c r="AQ2">
        <f>SUMIFS(All!L:L,All!B:B,Summary!C2)</f>
        <v>291831149</v>
      </c>
      <c r="AR2">
        <f>SUMIFS(All!P:P,All!B:B,Summary!C2)</f>
        <v>292542859.74214172</v>
      </c>
      <c r="AS2">
        <f>SUMIFS(All!M:M,All!B:B,Summary!C2)</f>
        <v>263618156.73333335</v>
      </c>
      <c r="AT2">
        <f>SUMIFS(All!Q:Q,All!B:B,Summary!C2)</f>
        <v>-34648602.584246993</v>
      </c>
    </row>
    <row r="3" spans="1:46">
      <c r="A3" s="64">
        <v>1</v>
      </c>
      <c r="B3" s="64">
        <v>2</v>
      </c>
      <c r="C3" s="64">
        <v>2</v>
      </c>
      <c r="D3" s="65">
        <v>94</v>
      </c>
      <c r="E3" s="19" t="s">
        <v>8</v>
      </c>
      <c r="F3" s="10">
        <v>0</v>
      </c>
      <c r="G3" s="10">
        <v>455711918.32999998</v>
      </c>
      <c r="H3" s="10">
        <v>763742685.53000009</v>
      </c>
      <c r="I3" s="74">
        <v>174909421</v>
      </c>
      <c r="J3" s="10">
        <f t="shared" si="0"/>
        <v>1394364024.8600001</v>
      </c>
      <c r="K3" s="10">
        <v>2</v>
      </c>
      <c r="L3" s="10">
        <v>0.15</v>
      </c>
      <c r="M3" s="10">
        <v>0.1</v>
      </c>
      <c r="N3" s="10"/>
      <c r="O3" s="74">
        <f>SUMIFS(All!$E:$E,All!$D:$D,E3)</f>
        <v>1611128362.4600101</v>
      </c>
      <c r="P3" s="10">
        <v>1578136340</v>
      </c>
      <c r="Q3" s="74">
        <f>SUMIFS(All!$GU:$GU,All!$D:$D,E3,All!$B:$B,C3)</f>
        <v>0</v>
      </c>
      <c r="R3" s="10">
        <f t="shared" si="1"/>
        <v>1578136340</v>
      </c>
      <c r="S3" s="74">
        <f>SUMIFS(All!$P:$P,All!$D:$D,E3)</f>
        <v>0</v>
      </c>
      <c r="T3" s="74">
        <f>SUMIFS(All!$Q:$Q,All!$D:$D,E3)</f>
        <v>0</v>
      </c>
      <c r="U3" s="74">
        <f>SUMIFS(All!$R:$R,All!$D:$D,E3,All!$B:$B,C3)</f>
        <v>1191147145</v>
      </c>
      <c r="V3" s="10">
        <v>1161573676</v>
      </c>
      <c r="W3" s="74">
        <f>SUMIFS(All!$GY:$GY,All!$D:$D,E3,All!$B:$B,C3)</f>
        <v>0</v>
      </c>
      <c r="X3" s="10">
        <f t="shared" si="2"/>
        <v>1161573676</v>
      </c>
      <c r="Y3" s="10">
        <v>1116231178</v>
      </c>
      <c r="Z3" s="74">
        <f>SUMIFS(All!$HC:$HC,All!$D:$D,E3)</f>
        <v>14529858.460000001</v>
      </c>
      <c r="AA3" s="74">
        <f t="shared" si="3"/>
        <v>1130761036.46</v>
      </c>
      <c r="AB3" s="10">
        <v>0</v>
      </c>
      <c r="AC3" s="10"/>
      <c r="AD3" s="74">
        <f>AB3+AC3</f>
        <v>0</v>
      </c>
      <c r="AE3" s="99">
        <f t="shared" ref="AE3:AE66" si="4">AM3</f>
        <v>11729912.219999999</v>
      </c>
      <c r="AF3" s="10"/>
      <c r="AG3" s="10"/>
      <c r="AH3" s="74">
        <f t="shared" ref="AH3:AH66" si="5">O3-J3-AD3</f>
        <v>216764337.60000992</v>
      </c>
      <c r="AI3" s="74">
        <f t="shared" ref="AI3:AI66" si="6">U3-AA3-AD3</f>
        <v>60386108.539999962</v>
      </c>
      <c r="AL3" s="74">
        <f>SUMIFS(All!HA:HA,All!D:D,E3)</f>
        <v>0</v>
      </c>
      <c r="AM3">
        <v>11729912.219999999</v>
      </c>
      <c r="AO3" s="35">
        <f>SUMIFS(All!J:J,All!B:B,Summary!C3)+SUMIFS(All!L:L,All!B:B,Summary!C3)</f>
        <v>1595304469.5999999</v>
      </c>
      <c r="AP3" s="35">
        <f>SUMIFS(All!N:N,All!B:B,Summary!C3)+SUMIFS(All!P:P,All!B:B,Summary!C3)</f>
        <v>1611128362.4600101</v>
      </c>
      <c r="AQ3">
        <f>SUMIFS(All!L:L,All!B:B,Summary!C3)</f>
        <v>0</v>
      </c>
      <c r="AR3">
        <f>SUMIFS(All!P:P,All!B:B,Summary!C3)</f>
        <v>0</v>
      </c>
      <c r="AS3">
        <f>SUMIFS(All!M:M,All!B:B,Summary!C3)</f>
        <v>15823892.860010147</v>
      </c>
      <c r="AT3">
        <f>SUMIFS(All!Q:Q,All!B:B,Summary!C3)</f>
        <v>0</v>
      </c>
    </row>
    <row r="4" spans="1:46">
      <c r="A4" s="64">
        <v>1</v>
      </c>
      <c r="B4" s="64">
        <v>3</v>
      </c>
      <c r="C4" s="64">
        <v>3</v>
      </c>
      <c r="D4" s="65">
        <v>92</v>
      </c>
      <c r="E4" s="19" t="s">
        <v>9</v>
      </c>
      <c r="F4" s="10">
        <v>122000000</v>
      </c>
      <c r="G4" s="10">
        <v>253999428.58999997</v>
      </c>
      <c r="H4" s="10">
        <v>307177115.27999997</v>
      </c>
      <c r="I4" s="74">
        <v>269463102.73000002</v>
      </c>
      <c r="J4" s="10">
        <f t="shared" si="0"/>
        <v>954870834.5999999</v>
      </c>
      <c r="K4" s="10">
        <v>1</v>
      </c>
      <c r="L4" s="10" t="s">
        <v>2036</v>
      </c>
      <c r="M4" s="10">
        <v>0.05</v>
      </c>
      <c r="N4" s="10"/>
      <c r="O4" s="74">
        <f>SUMIFS(All!$E:$E,All!$D:$D,E4)</f>
        <v>1145187121</v>
      </c>
      <c r="P4" s="10">
        <v>1094258060</v>
      </c>
      <c r="Q4" s="74">
        <f>SUMIFS(All!$GU:$GU,All!$D:$D,E4,All!$B:$B,C4)</f>
        <v>18505519.43500185</v>
      </c>
      <c r="R4" s="10">
        <f t="shared" si="1"/>
        <v>1112763579.4350019</v>
      </c>
      <c r="S4" s="74">
        <f>SUMIFS(All!$P:$P,All!$D:$D,E4)</f>
        <v>10397867.712366581</v>
      </c>
      <c r="T4" s="74">
        <f>SUMIFS(All!$Q:$Q,All!$D:$D,E4)</f>
        <v>20581469.104511499</v>
      </c>
      <c r="U4" s="74">
        <f>SUMIFS(All!$R:$R,All!$D:$D,E4,All!$B:$B,C4)</f>
        <v>1069487525.4666698</v>
      </c>
      <c r="V4" s="10">
        <v>1028602576</v>
      </c>
      <c r="W4" s="74">
        <f>SUMIFS(All!$GY:$GY,All!$D:$D,E4,All!$B:$B,C4)</f>
        <v>-1015187.8199999998</v>
      </c>
      <c r="X4" s="10">
        <f t="shared" si="2"/>
        <v>1027587388.1799999</v>
      </c>
      <c r="Y4" s="10">
        <v>876633006.36000013</v>
      </c>
      <c r="Z4" s="74">
        <f>SUMIFS(All!$HC:$HC,All!$D:$D,E4)</f>
        <v>13761218.819999998</v>
      </c>
      <c r="AA4" s="74">
        <f t="shared" si="3"/>
        <v>890394225.18000019</v>
      </c>
      <c r="AB4" s="10">
        <v>0</v>
      </c>
      <c r="AC4" s="10"/>
      <c r="AD4" s="74">
        <f>AB4+AC4</f>
        <v>0</v>
      </c>
      <c r="AE4" s="99">
        <f t="shared" si="4"/>
        <v>17755345.109999996</v>
      </c>
      <c r="AF4" s="10"/>
      <c r="AG4" s="10"/>
      <c r="AH4" s="74">
        <f t="shared" si="5"/>
        <v>190316286.4000001</v>
      </c>
      <c r="AI4" s="74">
        <f t="shared" si="6"/>
        <v>179093300.28666961</v>
      </c>
      <c r="AL4" s="74">
        <f>SUMIFS(All!HA:HA,All!D:D,E4)</f>
        <v>2231188</v>
      </c>
      <c r="AM4">
        <v>17755345.109999996</v>
      </c>
      <c r="AO4" s="35">
        <f>SUMIFS(All!J:J,All!B:B,Summary!C4)+SUMIFS(All!L:L,All!B:B,Summary!C4)</f>
        <v>1119645669.0107658</v>
      </c>
      <c r="AP4" s="35">
        <f>SUMIFS(All!N:N,All!B:B,Summary!C4)+SUMIFS(All!P:P,All!B:B,Summary!C4)</f>
        <v>1124605651.8954885</v>
      </c>
      <c r="AQ4">
        <f>SUMIFS(All!L:L,All!B:B,Summary!C4)</f>
        <v>24651609.458384991</v>
      </c>
      <c r="AR4">
        <f>SUMIFS(All!P:P,All!B:B,Summary!C4)</f>
        <v>10397867.712366581</v>
      </c>
      <c r="AS4">
        <f>SUMIFS(All!M:M,All!B:B,Summary!C4)</f>
        <v>25541451.989234209</v>
      </c>
      <c r="AT4">
        <f>SUMIFS(All!Q:Q,All!B:B,Summary!C4)</f>
        <v>20581469.104511499</v>
      </c>
    </row>
    <row r="5" spans="1:46">
      <c r="A5" s="64">
        <v>1</v>
      </c>
      <c r="B5" s="64">
        <v>1</v>
      </c>
      <c r="C5" s="64">
        <v>4</v>
      </c>
      <c r="D5" s="65">
        <v>113</v>
      </c>
      <c r="E5" s="19" t="s">
        <v>10</v>
      </c>
      <c r="F5" s="10">
        <v>0</v>
      </c>
      <c r="G5" s="10">
        <v>0</v>
      </c>
      <c r="H5" s="10">
        <v>393535552.73704296</v>
      </c>
      <c r="I5" s="74">
        <v>224279272.19431055</v>
      </c>
      <c r="J5" s="10">
        <f t="shared" si="0"/>
        <v>617814824.93135357</v>
      </c>
      <c r="K5" s="10">
        <v>1</v>
      </c>
      <c r="L5" s="10" t="s">
        <v>2038</v>
      </c>
      <c r="M5" s="10">
        <v>0.05</v>
      </c>
      <c r="N5" s="10"/>
      <c r="O5" s="74">
        <f>SUMIFS(All!$E:$E,All!$D:$D,E5)</f>
        <v>637419839.06349492</v>
      </c>
      <c r="P5" s="10">
        <v>597166230</v>
      </c>
      <c r="Q5" s="74">
        <f>SUMIFS(All!$GU:$GU,All!$D:$D,E5,All!$B:$B,C5)</f>
        <v>4223794.1223249435</v>
      </c>
      <c r="R5" s="10">
        <f t="shared" si="1"/>
        <v>601390024.12232494</v>
      </c>
      <c r="S5" s="74">
        <f>SUMIFS(All!$P:$P,All!$D:$D,E5)</f>
        <v>4258804.4510287046</v>
      </c>
      <c r="T5" s="74">
        <f>SUMIFS(All!$Q:$Q,All!$D:$D,E5)</f>
        <v>4223794.1223249435</v>
      </c>
      <c r="U5" s="74">
        <f>SUMIFS(All!$R:$R,All!$D:$D,E5,All!$B:$B,C5)</f>
        <v>483988351</v>
      </c>
      <c r="V5" s="10">
        <v>468347052</v>
      </c>
      <c r="W5" s="74">
        <f>SUMIFS(All!$GY:$GY,All!$D:$D,E5,All!$B:$B,C5)</f>
        <v>164049.42000000001</v>
      </c>
      <c r="X5" s="10">
        <f t="shared" si="2"/>
        <v>468511101.42000002</v>
      </c>
      <c r="Y5" s="10">
        <v>450132967</v>
      </c>
      <c r="Z5" s="74">
        <f>SUMIFS(All!$HC:$HC,All!$D:$D,E5)</f>
        <v>942915.17999999993</v>
      </c>
      <c r="AA5" s="74">
        <f t="shared" si="3"/>
        <v>451075882.18000001</v>
      </c>
      <c r="AB5" s="10">
        <v>0</v>
      </c>
      <c r="AC5" s="10"/>
      <c r="AD5" s="74">
        <f t="shared" ref="AD5:AD73" si="7">AB5+AC5</f>
        <v>0</v>
      </c>
      <c r="AE5" s="99">
        <f t="shared" si="4"/>
        <v>9702876.4199999999</v>
      </c>
      <c r="AF5" s="10"/>
      <c r="AG5" s="10"/>
      <c r="AH5" s="74">
        <f t="shared" si="5"/>
        <v>19605014.132141352</v>
      </c>
      <c r="AI5" s="74">
        <f t="shared" si="6"/>
        <v>32912468.819999993</v>
      </c>
      <c r="AL5" s="74">
        <f>SUMIFS(All!HA:HA,All!D:D,E5)</f>
        <v>0</v>
      </c>
      <c r="AM5">
        <v>9702876.4199999999</v>
      </c>
      <c r="AO5" s="35">
        <f>SUMIFS(All!J:J,All!B:B,Summary!C5)+SUMIFS(All!L:L,All!B:B,Summary!C5)</f>
        <v>632393693.58746898</v>
      </c>
      <c r="AP5" s="35">
        <f>SUMIFS(All!N:N,All!B:B,Summary!C5)+SUMIFS(All!P:P,All!B:B,Summary!C5)</f>
        <v>633196044.94116998</v>
      </c>
      <c r="AQ5">
        <f>SUMIFS(All!L:L,All!B:B,Summary!C5)</f>
        <v>0</v>
      </c>
      <c r="AR5">
        <f>SUMIFS(All!P:P,All!B:B,Summary!C5)</f>
        <v>4258804.4510287046</v>
      </c>
      <c r="AS5">
        <f>SUMIFS(All!M:M,All!B:B,Summary!C5)</f>
        <v>5026145.476025939</v>
      </c>
      <c r="AT5">
        <f>SUMIFS(All!Q:Q,All!B:B,Summary!C5)</f>
        <v>4223794.1223249435</v>
      </c>
    </row>
    <row r="6" spans="1:46">
      <c r="A6" s="64" t="s">
        <v>1992</v>
      </c>
      <c r="B6" s="64">
        <v>1</v>
      </c>
      <c r="C6" s="64">
        <v>5</v>
      </c>
      <c r="D6" s="65">
        <v>141</v>
      </c>
      <c r="E6" s="19" t="s">
        <v>11</v>
      </c>
      <c r="F6" s="10">
        <v>0</v>
      </c>
      <c r="G6" s="10">
        <v>0</v>
      </c>
      <c r="H6" s="10">
        <v>103231218.3</v>
      </c>
      <c r="I6" s="74">
        <v>72370671.609999999</v>
      </c>
      <c r="J6" s="10">
        <f t="shared" si="0"/>
        <v>182504870.59999999</v>
      </c>
      <c r="K6" s="10"/>
      <c r="L6" s="10"/>
      <c r="M6" s="10"/>
      <c r="N6" s="10"/>
      <c r="O6" s="74">
        <f>SUMIFS(All!$E:$E,All!$D:$D,E6)</f>
        <v>307464594</v>
      </c>
      <c r="P6" s="10">
        <v>138552638</v>
      </c>
      <c r="Q6" s="74">
        <f>SUMIFS(All!$GU:$GU,All!$D:$D,E6,All!$B:$B,C6)</f>
        <v>35888277.145946026</v>
      </c>
      <c r="R6" s="10">
        <f t="shared" si="1"/>
        <v>174440915.14594603</v>
      </c>
      <c r="S6" s="74">
        <f>SUMIFS(All!$P:$P,All!$D:$D,E6)</f>
        <v>25965633.091891766</v>
      </c>
      <c r="T6" s="74">
        <f>SUMIFS(All!$Q:$Q,All!$D:$D,E6)</f>
        <v>-23112291.081080973</v>
      </c>
      <c r="U6" s="74">
        <f>SUMIFS(All!$R:$R,All!$D:$D,E6,All!$B:$B,C6)</f>
        <v>254629602.35793334</v>
      </c>
      <c r="V6" s="10">
        <v>127834988</v>
      </c>
      <c r="W6" s="74">
        <f>SUMIFS(All!$GY:$GY,All!$D:$D,E6,All!$B:$B,C6)</f>
        <v>33196656.359999999</v>
      </c>
      <c r="X6" s="10">
        <f t="shared" si="2"/>
        <v>161031644.36000001</v>
      </c>
      <c r="Y6" s="10">
        <v>124582439.70000002</v>
      </c>
      <c r="Z6" s="74">
        <f>SUMIFS(All!$HC:$HC,All!$D:$D,E6)</f>
        <v>20550435.600000001</v>
      </c>
      <c r="AA6" s="74">
        <f t="shared" si="3"/>
        <v>145132875.30000001</v>
      </c>
      <c r="AB6" s="10">
        <v>0</v>
      </c>
      <c r="AC6" s="10"/>
      <c r="AD6" s="74">
        <f t="shared" si="7"/>
        <v>0</v>
      </c>
      <c r="AE6" s="99">
        <f t="shared" si="4"/>
        <v>7531152.04</v>
      </c>
      <c r="AF6" s="10"/>
      <c r="AG6" s="10"/>
      <c r="AH6" s="74">
        <f t="shared" si="5"/>
        <v>124959723.40000001</v>
      </c>
      <c r="AI6" s="74">
        <f t="shared" si="6"/>
        <v>109496727.05793333</v>
      </c>
      <c r="AL6" s="74">
        <f>SUMIFS(All!HA:HA,All!D:D,E6)</f>
        <v>6902980.6899999995</v>
      </c>
      <c r="AM6">
        <v>7531152.04</v>
      </c>
      <c r="AO6" s="35">
        <f>SUMIFS(All!J:J,All!B:B,Summary!C6)+SUMIFS(All!L:L,All!B:B,Summary!C6)</f>
        <v>115277059.09999999</v>
      </c>
      <c r="AP6" s="35">
        <f>SUMIFS(All!N:N,All!B:B,Summary!C6)+SUMIFS(All!P:P,All!B:B,Summary!C6)</f>
        <v>330576885.08108097</v>
      </c>
      <c r="AQ6">
        <f>SUMIFS(All!L:L,All!B:B,Summary!C6)</f>
        <v>0</v>
      </c>
      <c r="AR6">
        <f>SUMIFS(All!P:P,All!B:B,Summary!C6)</f>
        <v>25965633.091891766</v>
      </c>
      <c r="AS6">
        <f>SUMIFS(All!M:M,All!B:B,Summary!C6)</f>
        <v>192187534.90000001</v>
      </c>
      <c r="AT6">
        <f>SUMIFS(All!Q:Q,All!B:B,Summary!C6)</f>
        <v>-23112291.081080973</v>
      </c>
    </row>
    <row r="7" spans="1:46">
      <c r="A7" s="64">
        <v>1</v>
      </c>
      <c r="B7" s="64">
        <v>3</v>
      </c>
      <c r="C7" s="64">
        <v>6</v>
      </c>
      <c r="D7" s="65">
        <v>138</v>
      </c>
      <c r="E7" s="19" t="s">
        <v>12</v>
      </c>
      <c r="F7" s="10">
        <v>0</v>
      </c>
      <c r="G7" s="10">
        <v>0</v>
      </c>
      <c r="H7" s="10">
        <v>0</v>
      </c>
      <c r="I7" s="74">
        <v>584827238.99000001</v>
      </c>
      <c r="J7" s="10">
        <f t="shared" si="0"/>
        <v>1013491091.3</v>
      </c>
      <c r="K7" s="10"/>
      <c r="L7" s="10"/>
      <c r="M7" s="10"/>
      <c r="N7" s="10"/>
      <c r="O7" s="74">
        <f>SUMIFS(All!$E:$E,All!$D:$D,E7)</f>
        <v>1462000000</v>
      </c>
      <c r="P7" s="10">
        <v>402352410</v>
      </c>
      <c r="Q7" s="74">
        <f>SUMIFS(All!$GU:$GU,All!$D:$D,E7,All!$B:$B,C7)</f>
        <v>357786067.53375232</v>
      </c>
      <c r="R7" s="10">
        <f t="shared" si="1"/>
        <v>760138477.53375232</v>
      </c>
      <c r="S7" s="74">
        <f>SUMIFS(All!$P:$P,All!$D:$D,E7)</f>
        <v>668245975.76744199</v>
      </c>
      <c r="T7" s="74">
        <f>SUMIFS(All!$Q:$Q,All!$D:$D,E7)</f>
        <v>-65397576.675550103</v>
      </c>
      <c r="U7" s="74">
        <f>SUMIFS(All!$R:$R,All!$D:$D,E7,All!$B:$B,C7)</f>
        <v>1352350000</v>
      </c>
      <c r="V7" s="10">
        <v>372175979</v>
      </c>
      <c r="W7" s="74">
        <f>SUMIFS(All!$GY:$GY,All!$D:$D,E7,All!$B:$B,C7)</f>
        <v>251851164.01999995</v>
      </c>
      <c r="X7" s="10">
        <f t="shared" si="2"/>
        <v>624027143.01999998</v>
      </c>
      <c r="Y7" s="10">
        <v>342258220.27999991</v>
      </c>
      <c r="Z7" s="74">
        <f>SUMIFS(All!$HC:$HC,All!$D:$D,E7)</f>
        <v>358288208.24000007</v>
      </c>
      <c r="AA7" s="74">
        <f t="shared" si="3"/>
        <v>700546428.51999998</v>
      </c>
      <c r="AB7" s="10">
        <v>0</v>
      </c>
      <c r="AC7" s="10"/>
      <c r="AD7" s="74">
        <f t="shared" si="7"/>
        <v>0</v>
      </c>
      <c r="AE7" s="99">
        <f t="shared" si="4"/>
        <v>105769559.1800001</v>
      </c>
      <c r="AF7" s="10"/>
      <c r="AG7" s="10"/>
      <c r="AH7" s="74">
        <f t="shared" si="5"/>
        <v>448508908.70000005</v>
      </c>
      <c r="AI7" s="74">
        <f t="shared" si="6"/>
        <v>651803571.48000002</v>
      </c>
      <c r="AL7" s="74">
        <f>SUMIFS(All!HA:HA,All!D:D,E7)</f>
        <v>428663852.31</v>
      </c>
      <c r="AM7">
        <v>105769559.1800001</v>
      </c>
      <c r="AO7" s="35">
        <f>SUMIFS(All!J:J,All!B:B,Summary!C7)+SUMIFS(All!L:L,All!B:B,Summary!C7)</f>
        <v>1009952624.79</v>
      </c>
      <c r="AP7" s="35">
        <f>SUMIFS(All!N:N,All!B:B,Summary!C7)+SUMIFS(All!P:P,All!B:B,Summary!C7)</f>
        <v>1527397576.67555</v>
      </c>
      <c r="AQ7">
        <f>SUMIFS(All!L:L,All!B:B,Summary!C7)</f>
        <v>550000000</v>
      </c>
      <c r="AR7">
        <f>SUMIFS(All!P:P,All!B:B,Summary!C7)</f>
        <v>668245975.76744199</v>
      </c>
      <c r="AS7">
        <f>SUMIFS(All!M:M,All!B:B,Summary!C7)</f>
        <v>452047375.21000004</v>
      </c>
      <c r="AT7">
        <f>SUMIFS(All!Q:Q,All!B:B,Summary!C7)</f>
        <v>-65397576.675550103</v>
      </c>
    </row>
    <row r="8" spans="1:46">
      <c r="A8" s="64">
        <v>1</v>
      </c>
      <c r="B8" s="64">
        <v>3</v>
      </c>
      <c r="C8" s="64">
        <v>7</v>
      </c>
      <c r="D8" s="65">
        <v>125</v>
      </c>
      <c r="E8" s="19" t="s">
        <v>13</v>
      </c>
      <c r="F8" s="10">
        <v>0</v>
      </c>
      <c r="G8" s="10">
        <v>0</v>
      </c>
      <c r="H8" s="10">
        <v>48669825.724320002</v>
      </c>
      <c r="I8" s="74">
        <v>155432750.14503765</v>
      </c>
      <c r="J8" s="10">
        <f t="shared" si="0"/>
        <v>215544707.71935767</v>
      </c>
      <c r="K8" s="10"/>
      <c r="L8" s="10"/>
      <c r="M8" s="10"/>
      <c r="N8" s="10"/>
      <c r="O8" s="74">
        <f>SUMIFS(All!$E:$E,All!$D:$D,E8)</f>
        <v>211394745</v>
      </c>
      <c r="P8" s="10">
        <v>198606545</v>
      </c>
      <c r="Q8" s="74">
        <f>SUMIFS(All!$GU:$GU,All!$D:$D,E8,All!$B:$B,C8)</f>
        <v>0</v>
      </c>
      <c r="R8" s="10">
        <f t="shared" si="1"/>
        <v>198606545</v>
      </c>
      <c r="S8" s="74">
        <f>SUMIFS(All!$P:$P,All!$D:$D,E8)</f>
        <v>0</v>
      </c>
      <c r="T8" s="74">
        <f>SUMIFS(All!$Q:$Q,All!$D:$D,E8)</f>
        <v>0</v>
      </c>
      <c r="U8" s="74">
        <f>SUMIFS(All!$R:$R,All!$D:$D,E8,All!$B:$B,C8)</f>
        <v>194483165</v>
      </c>
      <c r="V8" s="10">
        <v>182718021</v>
      </c>
      <c r="W8" s="74">
        <f>SUMIFS(All!$GY:$GY,All!$D:$D,E8,All!$B:$B,C8)</f>
        <v>0</v>
      </c>
      <c r="X8" s="10">
        <f t="shared" si="2"/>
        <v>182718021</v>
      </c>
      <c r="Y8" s="10">
        <v>156024281.54999995</v>
      </c>
      <c r="Z8" s="74">
        <f>SUMIFS(All!$HC:$HC,All!$D:$D,E8)</f>
        <v>4332055.1500000004</v>
      </c>
      <c r="AA8" s="74">
        <f t="shared" si="3"/>
        <v>160356336.69999996</v>
      </c>
      <c r="AB8" s="10">
        <v>0</v>
      </c>
      <c r="AC8" s="10"/>
      <c r="AD8" s="74">
        <f t="shared" si="7"/>
        <v>0</v>
      </c>
      <c r="AE8" s="99">
        <f t="shared" si="4"/>
        <v>4351348.6999999993</v>
      </c>
      <c r="AF8" s="10"/>
      <c r="AG8" s="10"/>
      <c r="AH8" s="74">
        <f t="shared" si="5"/>
        <v>-4149962.7193576694</v>
      </c>
      <c r="AI8" s="74">
        <f t="shared" si="6"/>
        <v>34126828.300000042</v>
      </c>
      <c r="AL8" s="74">
        <f>SUMIFS(All!HA:HA,All!D:D,E8)</f>
        <v>11442131.85</v>
      </c>
      <c r="AM8">
        <v>4351348.6999999993</v>
      </c>
      <c r="AO8" s="35">
        <f>SUMIFS(All!J:J,All!B:B,Summary!C8)+SUMIFS(All!L:L,All!B:B,Summary!C8)</f>
        <v>210755454.68000001</v>
      </c>
      <c r="AP8" s="35">
        <f>SUMIFS(All!N:N,All!B:B,Summary!C8)+SUMIFS(All!P:P,All!B:B,Summary!C8)</f>
        <v>211394745</v>
      </c>
      <c r="AQ8">
        <f>SUMIFS(All!L:L,All!B:B,Summary!C8)</f>
        <v>0</v>
      </c>
      <c r="AR8">
        <f>SUMIFS(All!P:P,All!B:B,Summary!C8)</f>
        <v>0</v>
      </c>
      <c r="AS8">
        <f>SUMIFS(All!M:M,All!B:B,Summary!C8)</f>
        <v>639290.31999999285</v>
      </c>
      <c r="AT8">
        <f>SUMIFS(All!Q:Q,All!B:B,Summary!C8)</f>
        <v>0</v>
      </c>
    </row>
    <row r="9" spans="1:46">
      <c r="A9" s="64">
        <v>1</v>
      </c>
      <c r="B9" s="64">
        <v>1</v>
      </c>
      <c r="C9" s="64">
        <v>8</v>
      </c>
      <c r="D9" s="65">
        <v>123</v>
      </c>
      <c r="E9" s="19" t="s">
        <v>2004</v>
      </c>
      <c r="F9" s="10">
        <v>0</v>
      </c>
      <c r="G9" s="10">
        <v>0</v>
      </c>
      <c r="H9" s="10">
        <v>81338243.689999998</v>
      </c>
      <c r="I9" s="74">
        <v>262813654.68000001</v>
      </c>
      <c r="J9" s="10">
        <f t="shared" si="0"/>
        <v>428045182.28000003</v>
      </c>
      <c r="K9" s="10"/>
      <c r="L9" s="10">
        <v>0.1</v>
      </c>
      <c r="M9" s="10">
        <v>0.05</v>
      </c>
      <c r="N9" s="10"/>
      <c r="O9" s="74">
        <f>SUMIFS(All!$E:$E,All!$D:$D,E9)</f>
        <v>850000000</v>
      </c>
      <c r="P9" s="10">
        <v>269961035</v>
      </c>
      <c r="Q9" s="74">
        <f>SUMIFS(All!$GU:$GU,All!$D:$D,E9,All!$B:$B,C9)</f>
        <v>142019086.65384614</v>
      </c>
      <c r="R9" s="10">
        <f t="shared" si="1"/>
        <v>411980121.65384614</v>
      </c>
      <c r="S9" s="74">
        <f>SUMIFS(All!$P:$P,All!$D:$D,E9)</f>
        <v>177903680.23204175</v>
      </c>
      <c r="T9" s="74">
        <f>SUMIFS(All!$Q:$Q,All!$D:$D,E9)</f>
        <v>22264908.383342832</v>
      </c>
      <c r="U9" s="74">
        <f>SUMIFS(All!$R:$R,All!$D:$D,E9,All!$B:$B,C9)</f>
        <v>444535721</v>
      </c>
      <c r="V9" s="10">
        <v>210569607</v>
      </c>
      <c r="W9" s="74">
        <f>SUMIFS(All!$GY:$GY,All!$D:$D,E9,All!$B:$B,C9)</f>
        <v>110774887.58999999</v>
      </c>
      <c r="X9" s="10">
        <f t="shared" si="2"/>
        <v>321344494.58999997</v>
      </c>
      <c r="Y9" s="10">
        <v>209834977</v>
      </c>
      <c r="Z9" s="74">
        <f>SUMIFS(All!$HC:$HC,All!$D:$D,E9)</f>
        <v>108118702.64</v>
      </c>
      <c r="AA9" s="74">
        <f t="shared" si="3"/>
        <v>317953679.63999999</v>
      </c>
      <c r="AB9" s="10">
        <v>0</v>
      </c>
      <c r="AC9" s="10"/>
      <c r="AD9" s="74">
        <f>AB9+AC9</f>
        <v>0</v>
      </c>
      <c r="AE9" s="99">
        <f t="shared" si="4"/>
        <v>20518361.399999991</v>
      </c>
      <c r="AF9" s="10"/>
      <c r="AG9" s="10"/>
      <c r="AH9" s="74">
        <f t="shared" si="5"/>
        <v>421954817.71999997</v>
      </c>
      <c r="AI9" s="74">
        <f t="shared" si="6"/>
        <v>126582041.36000001</v>
      </c>
      <c r="AL9" s="74">
        <f>SUMIFS(All!HA:HA,All!D:D,E9)</f>
        <v>83893283.910000011</v>
      </c>
      <c r="AM9">
        <v>20518361.399999991</v>
      </c>
      <c r="AO9" s="35">
        <f>SUMIFS(All!J:J,All!B:B,Summary!C9)+SUMIFS(All!L:L,All!B:B,Summary!C9)</f>
        <v>531717248.98733073</v>
      </c>
      <c r="AP9" s="35">
        <f>SUMIFS(All!N:N,All!B:B,Summary!C9)+SUMIFS(All!P:P,All!B:B,Summary!C9)</f>
        <v>827735091.61665714</v>
      </c>
      <c r="AQ9">
        <f>SUMIFS(All!L:L,All!B:B,Summary!C9)</f>
        <v>170936569.02733076</v>
      </c>
      <c r="AR9">
        <f>SUMIFS(All!P:P,All!B:B,Summary!C9)</f>
        <v>177903680.23204175</v>
      </c>
      <c r="AS9">
        <f>SUMIFS(All!M:M,All!B:B,Summary!C9)</f>
        <v>318282751.01266927</v>
      </c>
      <c r="AT9">
        <f>SUMIFS(All!Q:Q,All!B:B,Summary!C9)</f>
        <v>22264908.383342832</v>
      </c>
    </row>
    <row r="10" spans="1:46">
      <c r="A10" s="64" t="s">
        <v>1992</v>
      </c>
      <c r="B10" s="64">
        <f>1</f>
        <v>1</v>
      </c>
      <c r="C10" s="64">
        <v>9</v>
      </c>
      <c r="D10" s="65">
        <v>142</v>
      </c>
      <c r="E10" s="19" t="s">
        <v>15</v>
      </c>
      <c r="F10" s="10">
        <v>0</v>
      </c>
      <c r="G10" s="10">
        <v>0</v>
      </c>
      <c r="H10" s="10"/>
      <c r="I10" s="74">
        <v>44903319.259999998</v>
      </c>
      <c r="J10" s="10">
        <f t="shared" si="0"/>
        <v>44903319.259999998</v>
      </c>
      <c r="K10" s="10"/>
      <c r="L10" s="10"/>
      <c r="M10" s="10"/>
      <c r="N10" s="10"/>
      <c r="O10" s="74">
        <f>SUMIFS(All!$E:$E,All!$D:$D,E10)</f>
        <v>48853931</v>
      </c>
      <c r="P10" s="10">
        <v>44634344</v>
      </c>
      <c r="Q10" s="74">
        <f>SUMIFS(All!$GU:$GU,All!$D:$D,E10,All!$B:$B,C10)</f>
        <v>0</v>
      </c>
      <c r="R10" s="10">
        <f t="shared" si="1"/>
        <v>44634344</v>
      </c>
      <c r="S10" s="74">
        <f>SUMIFS(All!$P:$P,All!$D:$D,E10)</f>
        <v>0</v>
      </c>
      <c r="T10" s="74">
        <f>SUMIFS(All!$Q:$Q,All!$D:$D,E10)</f>
        <v>0</v>
      </c>
      <c r="U10" s="74">
        <f>SUMIFS(All!$R:$R,All!$D:$D,E10,All!$B:$B,C10)</f>
        <v>33733263</v>
      </c>
      <c r="V10" s="10">
        <v>30579052</v>
      </c>
      <c r="W10" s="74">
        <f>SUMIFS(All!$GY:$GY,All!$D:$D,E10,All!$B:$B,C10)</f>
        <v>0</v>
      </c>
      <c r="X10" s="10">
        <f t="shared" si="2"/>
        <v>30579052</v>
      </c>
      <c r="Y10" s="10">
        <v>56045419</v>
      </c>
      <c r="Z10" s="74">
        <f>SUMIFS(All!$HC:$HC,All!$D:$D,E10)</f>
        <v>6346872.29</v>
      </c>
      <c r="AA10" s="74">
        <f t="shared" si="3"/>
        <v>62392291.289999999</v>
      </c>
      <c r="AB10" s="10">
        <v>0</v>
      </c>
      <c r="AC10" s="10"/>
      <c r="AD10" s="74">
        <f t="shared" si="7"/>
        <v>0</v>
      </c>
      <c r="AE10" s="99">
        <f t="shared" si="4"/>
        <v>2972429.3699999996</v>
      </c>
      <c r="AF10" s="10"/>
      <c r="AG10" s="10"/>
      <c r="AH10" s="74">
        <f t="shared" si="5"/>
        <v>3950611.7400000021</v>
      </c>
      <c r="AI10" s="74">
        <f t="shared" si="6"/>
        <v>-28659028.289999999</v>
      </c>
      <c r="AL10" s="74">
        <f>SUMIFS(All!HA:HA,All!D:D,E10)</f>
        <v>0</v>
      </c>
      <c r="AM10">
        <v>2972429.3699999996</v>
      </c>
      <c r="AO10" s="35">
        <f>SUMIFS(All!J:J,All!B:B,Summary!C10)+SUMIFS(All!L:L,All!B:B,Summary!C10)</f>
        <v>47309802.299999997</v>
      </c>
      <c r="AP10" s="35">
        <f>SUMIFS(All!N:N,All!B:B,Summary!C10)+SUMIFS(All!P:P,All!B:B,Summary!C10)</f>
        <v>48853931</v>
      </c>
      <c r="AQ10">
        <f>SUMIFS(All!L:L,All!B:B,Summary!C10)</f>
        <v>0</v>
      </c>
      <c r="AR10">
        <f>SUMIFS(All!P:P,All!B:B,Summary!C10)</f>
        <v>0</v>
      </c>
      <c r="AS10">
        <f>SUMIFS(All!M:M,All!B:B,Summary!C10)</f>
        <v>1544128.700000003</v>
      </c>
      <c r="AT10">
        <f>SUMIFS(All!Q:Q,All!B:B,Summary!C10)</f>
        <v>0</v>
      </c>
    </row>
    <row r="11" spans="1:46">
      <c r="A11" s="64">
        <v>1</v>
      </c>
      <c r="B11" s="64">
        <f>1</f>
        <v>1</v>
      </c>
      <c r="C11" s="64">
        <v>10</v>
      </c>
      <c r="D11" s="65">
        <v>119</v>
      </c>
      <c r="E11" s="19" t="s">
        <v>16</v>
      </c>
      <c r="F11" s="10">
        <v>0</v>
      </c>
      <c r="G11" s="10">
        <v>31397824.800000001</v>
      </c>
      <c r="H11" s="10">
        <v>408093287.05000001</v>
      </c>
      <c r="I11" s="74">
        <v>76803442.060000002</v>
      </c>
      <c r="J11" s="10">
        <f t="shared" si="0"/>
        <v>516294553.91000003</v>
      </c>
      <c r="K11" s="10">
        <v>1</v>
      </c>
      <c r="L11" s="10">
        <v>0.3</v>
      </c>
      <c r="M11" s="10">
        <v>0.05</v>
      </c>
      <c r="N11" s="10"/>
      <c r="O11" s="74">
        <f>SUMIFS(All!$E:$E,All!$D:$D,E11)</f>
        <v>608748209</v>
      </c>
      <c r="P11" s="10">
        <v>576890737</v>
      </c>
      <c r="Q11" s="74">
        <f>SUMIFS(All!$GU:$GU,All!$D:$D,E11,All!$B:$B,C11)</f>
        <v>-801195.38257491589</v>
      </c>
      <c r="R11" s="10">
        <f t="shared" si="1"/>
        <v>576089541.61742508</v>
      </c>
      <c r="S11" s="74">
        <f>SUMIFS(All!$P:$P,All!$D:$D,E11)</f>
        <v>4157538.6079713106</v>
      </c>
      <c r="T11" s="74">
        <f>SUMIFS(All!$Q:$Q,All!$D:$D,E11)</f>
        <v>-801195.09257483482</v>
      </c>
      <c r="U11" s="74">
        <f>SUMIFS(All!$R:$R,All!$D:$D,E11,All!$B:$B,C11)</f>
        <v>523771761</v>
      </c>
      <c r="V11" s="10">
        <v>505838014</v>
      </c>
      <c r="W11" s="74">
        <f>SUMIFS(All!$GY:$GY,All!$D:$D,E11,All!$B:$B,C11)</f>
        <v>-3500000</v>
      </c>
      <c r="X11" s="10">
        <f t="shared" si="2"/>
        <v>502338014</v>
      </c>
      <c r="Y11" s="10">
        <v>360476419</v>
      </c>
      <c r="Z11" s="74">
        <f>SUMIFS(All!$HC:$HC,All!$D:$D,E11)</f>
        <v>8603165.879999999</v>
      </c>
      <c r="AA11" s="74">
        <f t="shared" si="3"/>
        <v>369079584.88</v>
      </c>
      <c r="AB11" s="10">
        <v>0</v>
      </c>
      <c r="AC11" s="10"/>
      <c r="AD11" s="74">
        <f t="shared" si="7"/>
        <v>0</v>
      </c>
      <c r="AE11" s="99">
        <f t="shared" si="4"/>
        <v>10989198.690000001</v>
      </c>
      <c r="AF11" s="10"/>
      <c r="AG11" s="10"/>
      <c r="AH11" s="74">
        <f t="shared" si="5"/>
        <v>92453655.089999974</v>
      </c>
      <c r="AI11" s="74">
        <f t="shared" si="6"/>
        <v>154692176.12</v>
      </c>
      <c r="AL11" s="74">
        <f>SUMIFS(All!HA:HA,All!D:D,E11)</f>
        <v>0</v>
      </c>
      <c r="AM11">
        <v>10989198.690000001</v>
      </c>
      <c r="AO11" s="35">
        <f>SUMIFS(All!J:J,All!B:B,Summary!C11)+SUMIFS(All!L:L,All!B:B,Summary!C11)</f>
        <v>560807663.01999998</v>
      </c>
      <c r="AP11" s="35">
        <f>SUMIFS(All!N:N,All!B:B,Summary!C11)+SUMIFS(All!P:P,All!B:B,Summary!C11)</f>
        <v>609549404.09257483</v>
      </c>
      <c r="AQ11">
        <f>SUMIFS(All!L:L,All!B:B,Summary!C11)</f>
        <v>0</v>
      </c>
      <c r="AR11">
        <f>SUMIFS(All!P:P,All!B:B,Summary!C11)</f>
        <v>4157538.6079713106</v>
      </c>
      <c r="AS11">
        <f>SUMIFS(All!M:M,All!B:B,Summary!C11)</f>
        <v>47940545.980000019</v>
      </c>
      <c r="AT11">
        <f>SUMIFS(All!Q:Q,All!B:B,Summary!C11)</f>
        <v>-801195.09257483482</v>
      </c>
    </row>
    <row r="12" spans="1:46">
      <c r="A12" s="64">
        <v>1</v>
      </c>
      <c r="B12" s="64">
        <f>1</f>
        <v>1</v>
      </c>
      <c r="C12" s="64">
        <v>11</v>
      </c>
      <c r="D12" s="65">
        <v>63</v>
      </c>
      <c r="E12" s="19" t="s">
        <v>17</v>
      </c>
      <c r="F12" s="10">
        <v>190944774.90000001</v>
      </c>
      <c r="G12" s="10">
        <v>125881606.40000001</v>
      </c>
      <c r="H12" s="10">
        <v>119714027.64999999</v>
      </c>
      <c r="I12" s="74">
        <v>53672311.444212183</v>
      </c>
      <c r="J12" s="10">
        <f t="shared" si="0"/>
        <v>506212720.39421219</v>
      </c>
      <c r="K12" s="10">
        <v>1</v>
      </c>
      <c r="L12" s="10"/>
      <c r="M12" s="10"/>
      <c r="N12" s="10"/>
      <c r="O12" s="74">
        <f>SUMIFS(All!$E:$E,All!$D:$D,E12)</f>
        <v>558284383</v>
      </c>
      <c r="P12" s="10">
        <v>515987747</v>
      </c>
      <c r="Q12" s="74">
        <f>SUMIFS(All!$GU:$GU,All!$D:$D,E12,All!$B:$B,C12)</f>
        <v>4971659.6603416204</v>
      </c>
      <c r="R12" s="10">
        <f t="shared" si="1"/>
        <v>520959406.66034162</v>
      </c>
      <c r="S12" s="74">
        <f>SUMIFS(All!$P:$P,All!$D:$D,E12)</f>
        <v>39501377.305074573</v>
      </c>
      <c r="T12" s="74">
        <f>SUMIFS(All!$Q:$Q,All!$D:$D,E12)</f>
        <v>-7077167.4854918122</v>
      </c>
      <c r="U12" s="74">
        <f>SUMIFS(All!$R:$R,All!$D:$D,E12,All!$B:$B,C12)</f>
        <v>532547472.94369996</v>
      </c>
      <c r="V12" s="10">
        <v>492200712</v>
      </c>
      <c r="W12" s="74">
        <f>SUMIFS(All!$GY:$GY,All!$D:$D,E12,All!$B:$B,C12)</f>
        <v>4742466.1500000004</v>
      </c>
      <c r="X12" s="10">
        <f t="shared" si="2"/>
        <v>496943178.14999998</v>
      </c>
      <c r="Y12" s="10">
        <v>443717327.37000012</v>
      </c>
      <c r="Z12" s="74">
        <f>SUMIFS(All!$HC:$HC,All!$D:$D,E12)</f>
        <v>10414950.029999999</v>
      </c>
      <c r="AA12" s="74">
        <f t="shared" si="3"/>
        <v>454132277.4000001</v>
      </c>
      <c r="AB12" s="10">
        <v>0</v>
      </c>
      <c r="AC12" s="10"/>
      <c r="AD12" s="74">
        <f t="shared" si="7"/>
        <v>0</v>
      </c>
      <c r="AE12" s="99">
        <f t="shared" si="4"/>
        <v>5246330.7</v>
      </c>
      <c r="AF12" s="10"/>
      <c r="AG12" s="10"/>
      <c r="AH12" s="74">
        <f t="shared" si="5"/>
        <v>52071662.605787814</v>
      </c>
      <c r="AI12" s="74">
        <f t="shared" si="6"/>
        <v>78415195.543699861</v>
      </c>
      <c r="AL12" s="74">
        <f>SUMIFS(All!HA:HA,All!D:D,E12)</f>
        <v>16000000</v>
      </c>
      <c r="AM12">
        <v>5246330.7</v>
      </c>
      <c r="AO12" s="35">
        <f>SUMIFS(All!J:J,All!B:B,Summary!C12)+SUMIFS(All!L:L,All!B:B,Summary!C12)</f>
        <v>549626655.26999998</v>
      </c>
      <c r="AP12" s="35">
        <f>SUMIFS(All!N:N,All!B:B,Summary!C12)+SUMIFS(All!P:P,All!B:B,Summary!C12)</f>
        <v>565361550.48549175</v>
      </c>
      <c r="AQ12">
        <f>SUMIFS(All!L:L,All!B:B,Summary!C12)</f>
        <v>0</v>
      </c>
      <c r="AR12">
        <f>SUMIFS(All!P:P,All!B:B,Summary!C12)</f>
        <v>39501377.305074573</v>
      </c>
      <c r="AS12">
        <f>SUMIFS(All!M:M,All!B:B,Summary!C12)</f>
        <v>8657727.7300000191</v>
      </c>
      <c r="AT12">
        <f>SUMIFS(All!Q:Q,All!B:B,Summary!C12)</f>
        <v>-7077167.4854918122</v>
      </c>
    </row>
    <row r="13" spans="1:46">
      <c r="A13" s="64">
        <v>1</v>
      </c>
      <c r="B13" s="64">
        <f>3</f>
        <v>3</v>
      </c>
      <c r="C13" s="64">
        <v>12</v>
      </c>
      <c r="D13" s="65">
        <v>98</v>
      </c>
      <c r="E13" s="19" t="s">
        <v>18</v>
      </c>
      <c r="F13" s="10">
        <v>0</v>
      </c>
      <c r="G13" s="10">
        <v>45164020.189999998</v>
      </c>
      <c r="H13" s="10">
        <v>77477537.460000008</v>
      </c>
      <c r="I13" s="74">
        <v>50174567.299999997</v>
      </c>
      <c r="J13" s="10">
        <f t="shared" si="0"/>
        <v>172816124.94999999</v>
      </c>
      <c r="K13" s="10">
        <v>1</v>
      </c>
      <c r="L13" s="10">
        <v>0.1</v>
      </c>
      <c r="M13" s="10">
        <v>0.05</v>
      </c>
      <c r="N13" s="10"/>
      <c r="O13" s="74">
        <f>SUMIFS(All!$E:$E,All!$D:$D,E13)</f>
        <v>174061650</v>
      </c>
      <c r="P13" s="10">
        <v>166520547</v>
      </c>
      <c r="Q13" s="74">
        <f>SUMIFS(All!$GU:$GU,All!$D:$D,E13,All!$B:$B,C13)</f>
        <v>0</v>
      </c>
      <c r="R13" s="10">
        <f t="shared" si="1"/>
        <v>166520547</v>
      </c>
      <c r="S13" s="74">
        <f>SUMIFS(All!$P:$P,All!$D:$D,E13)</f>
        <v>0</v>
      </c>
      <c r="T13" s="74">
        <f>SUMIFS(All!$Q:$Q,All!$D:$D,E13)</f>
        <v>0</v>
      </c>
      <c r="U13" s="74">
        <f>SUMIFS(All!$R:$R,All!$D:$D,E13,All!$B:$B,C13)</f>
        <v>135124477.80000001</v>
      </c>
      <c r="V13" s="10">
        <v>133217943</v>
      </c>
      <c r="W13" s="74">
        <f>SUMIFS(All!$GY:$GY,All!$D:$D,E13,All!$B:$B,C13)</f>
        <v>0</v>
      </c>
      <c r="X13" s="10">
        <f t="shared" si="2"/>
        <v>133217943</v>
      </c>
      <c r="Y13" s="10">
        <v>125621609.45000002</v>
      </c>
      <c r="Z13" s="74">
        <f>SUMIFS(All!$HC:$HC,All!$D:$D,E13)</f>
        <v>12945535.429999998</v>
      </c>
      <c r="AA13" s="74">
        <f t="shared" si="3"/>
        <v>138567144.88000003</v>
      </c>
      <c r="AB13" s="10">
        <v>0</v>
      </c>
      <c r="AC13" s="10"/>
      <c r="AD13" s="74">
        <f t="shared" si="7"/>
        <v>0</v>
      </c>
      <c r="AE13" s="99">
        <f t="shared" si="4"/>
        <v>4320916.2600000016</v>
      </c>
      <c r="AF13" s="10"/>
      <c r="AG13" s="10"/>
      <c r="AH13" s="74">
        <f t="shared" si="5"/>
        <v>1245525.0500000119</v>
      </c>
      <c r="AI13" s="74">
        <f t="shared" si="6"/>
        <v>-3442667.0800000131</v>
      </c>
      <c r="AL13" s="74">
        <f>SUMIFS(All!HA:HA,All!D:D,E13)</f>
        <v>0</v>
      </c>
      <c r="AM13">
        <v>4320916.2600000016</v>
      </c>
      <c r="AO13" s="35">
        <f>SUMIFS(All!J:J,All!B:B,Summary!C13)+SUMIFS(All!L:L,All!B:B,Summary!C13)</f>
        <v>175173914.41999999</v>
      </c>
      <c r="AP13" s="35">
        <f>SUMIFS(All!N:N,All!B:B,Summary!C13)+SUMIFS(All!P:P,All!B:B,Summary!C13)</f>
        <v>174061650</v>
      </c>
      <c r="AQ13">
        <f>SUMIFS(All!L:L,All!B:B,Summary!C13)</f>
        <v>0</v>
      </c>
      <c r="AR13">
        <f>SUMIFS(All!P:P,All!B:B,Summary!C13)</f>
        <v>0</v>
      </c>
      <c r="AS13">
        <f>SUMIFS(All!M:M,All!B:B,Summary!C13)</f>
        <v>-1112264.4199999869</v>
      </c>
      <c r="AT13">
        <f>SUMIFS(All!Q:Q,All!B:B,Summary!C13)</f>
        <v>0</v>
      </c>
    </row>
    <row r="14" spans="1:46">
      <c r="A14" s="64">
        <v>1</v>
      </c>
      <c r="B14" s="64">
        <f>1</f>
        <v>1</v>
      </c>
      <c r="C14" s="64">
        <v>13</v>
      </c>
      <c r="D14" s="65">
        <v>111</v>
      </c>
      <c r="E14" s="19" t="s">
        <v>19</v>
      </c>
      <c r="F14" s="10">
        <v>0</v>
      </c>
      <c r="G14" s="10">
        <v>44970605</v>
      </c>
      <c r="H14" s="10">
        <v>80918110.409999996</v>
      </c>
      <c r="I14" s="74">
        <v>2754557</v>
      </c>
      <c r="J14" s="10">
        <f t="shared" si="0"/>
        <v>128643272.41</v>
      </c>
      <c r="K14" s="10">
        <v>1</v>
      </c>
      <c r="L14" s="10">
        <v>0.25</v>
      </c>
      <c r="M14" s="10">
        <v>0.1</v>
      </c>
      <c r="N14" s="10"/>
      <c r="O14" s="74">
        <f>SUMIFS(All!$E:$E,All!$D:$D,E14)</f>
        <v>0</v>
      </c>
      <c r="P14" s="10">
        <v>0</v>
      </c>
      <c r="Q14" s="74">
        <v>0</v>
      </c>
      <c r="R14" s="10">
        <f t="shared" si="1"/>
        <v>0</v>
      </c>
      <c r="S14" s="74">
        <f>SUMIFS(All!$P:$P,All!$D:$D,E14)</f>
        <v>0</v>
      </c>
      <c r="T14" s="74">
        <f>SUMIFS(All!$Q:$Q,All!$D:$D,E14)</f>
        <v>0</v>
      </c>
      <c r="U14" s="74">
        <f>SUMIFS(All!$R:$R,All!$D:$D,E14,All!$B:$B,C14)</f>
        <v>0</v>
      </c>
      <c r="V14" s="10">
        <v>0</v>
      </c>
      <c r="W14" s="74">
        <f>SUMIFS(All!$GY:$GY,All!$D:$D,E14,All!$B:$B,C14)</f>
        <v>0</v>
      </c>
      <c r="X14" s="10">
        <f t="shared" si="2"/>
        <v>0</v>
      </c>
      <c r="Y14" s="10">
        <v>85695623</v>
      </c>
      <c r="Z14" s="74">
        <f>SUMIFS(All!$HC:$HC,All!$D:$D,E14)</f>
        <v>30436.87</v>
      </c>
      <c r="AA14" s="74">
        <f t="shared" si="3"/>
        <v>85726059.870000005</v>
      </c>
      <c r="AB14" s="10">
        <v>0</v>
      </c>
      <c r="AC14" s="10"/>
      <c r="AD14" s="74">
        <f t="shared" si="7"/>
        <v>0</v>
      </c>
      <c r="AE14" s="99">
        <f t="shared" si="4"/>
        <v>724354.4</v>
      </c>
      <c r="AF14" s="10"/>
      <c r="AG14" s="10"/>
      <c r="AH14" s="74">
        <f t="shared" si="5"/>
        <v>-128643272.41</v>
      </c>
      <c r="AI14" s="74">
        <f t="shared" si="6"/>
        <v>-85726059.870000005</v>
      </c>
      <c r="AL14" s="74">
        <f>SUMIFS(All!HA:HA,All!D:D,E14)</f>
        <v>0</v>
      </c>
      <c r="AM14">
        <v>724354.4</v>
      </c>
      <c r="AO14" s="35">
        <f>SUMIFS(All!J:J,All!B:B,Summary!C14)+SUMIFS(All!L:L,All!B:B,Summary!C14)</f>
        <v>125813738</v>
      </c>
      <c r="AP14" s="35">
        <f>SUMIFS(All!N:N,All!B:B,Summary!C14)+SUMIFS(All!P:P,All!B:B,Summary!C14)</f>
        <v>0</v>
      </c>
      <c r="AQ14">
        <f>SUMIFS(All!L:L,All!B:B,Summary!C14)</f>
        <v>0</v>
      </c>
      <c r="AR14">
        <f>SUMIFS(All!P:P,All!B:B,Summary!C14)</f>
        <v>0</v>
      </c>
      <c r="AS14">
        <f>SUMIFS(All!M:M,All!B:B,Summary!C14)</f>
        <v>-125813738</v>
      </c>
      <c r="AT14">
        <f>SUMIFS(All!Q:Q,All!B:B,Summary!C14)</f>
        <v>0</v>
      </c>
    </row>
    <row r="15" spans="1:46">
      <c r="A15" s="64">
        <v>1</v>
      </c>
      <c r="B15" s="64">
        <f>1</f>
        <v>1</v>
      </c>
      <c r="C15" s="64">
        <v>14</v>
      </c>
      <c r="D15" s="65">
        <v>112</v>
      </c>
      <c r="E15" s="19" t="s">
        <v>20</v>
      </c>
      <c r="F15" s="10">
        <v>0</v>
      </c>
      <c r="G15" s="10">
        <v>25047060.149999999</v>
      </c>
      <c r="H15" s="10">
        <v>127084696.958</v>
      </c>
      <c r="I15" s="74">
        <v>38710085.659999996</v>
      </c>
      <c r="J15" s="10">
        <f t="shared" si="0"/>
        <v>190841842.76800001</v>
      </c>
      <c r="K15" s="10">
        <v>1</v>
      </c>
      <c r="L15" s="10">
        <v>0.1</v>
      </c>
      <c r="M15" s="10">
        <v>0.05</v>
      </c>
      <c r="N15" s="10"/>
      <c r="O15" s="74">
        <f>SUMIFS(All!$E:$E,All!$D:$D,E15)</f>
        <v>0</v>
      </c>
      <c r="P15" s="10">
        <v>0</v>
      </c>
      <c r="Q15" s="74">
        <v>0</v>
      </c>
      <c r="R15" s="10">
        <f t="shared" si="1"/>
        <v>0</v>
      </c>
      <c r="S15" s="74">
        <f>SUMIFS(All!$P:$P,All!$D:$D,E15)</f>
        <v>0</v>
      </c>
      <c r="T15" s="74">
        <f>SUMIFS(All!$Q:$Q,All!$D:$D,E15)</f>
        <v>0</v>
      </c>
      <c r="U15" s="74">
        <f>SUMIFS(All!$R:$R,All!$D:$D,E15,All!$B:$B,C15)</f>
        <v>0</v>
      </c>
      <c r="V15" s="10">
        <v>0</v>
      </c>
      <c r="W15" s="74">
        <f>SUMIFS(All!$GY:$GY,All!$D:$D,E15,All!$B:$B,C15)</f>
        <v>0</v>
      </c>
      <c r="X15" s="10">
        <f t="shared" si="2"/>
        <v>0</v>
      </c>
      <c r="Y15" s="10">
        <v>207979816.58999997</v>
      </c>
      <c r="Z15" s="74">
        <f>SUMIFS(All!$HC:$HC,All!$D:$D,E15)</f>
        <v>0</v>
      </c>
      <c r="AA15" s="74">
        <f t="shared" si="3"/>
        <v>207979816.58999997</v>
      </c>
      <c r="AB15" s="10">
        <v>0</v>
      </c>
      <c r="AC15" s="10"/>
      <c r="AD15" s="74">
        <f t="shared" si="7"/>
        <v>0</v>
      </c>
      <c r="AE15" s="99">
        <f t="shared" si="4"/>
        <v>1643776.6500000004</v>
      </c>
      <c r="AF15" s="10"/>
      <c r="AG15" s="10"/>
      <c r="AH15" s="74">
        <f t="shared" si="5"/>
        <v>-190841842.76800001</v>
      </c>
      <c r="AI15" s="74">
        <f t="shared" si="6"/>
        <v>-207979816.58999997</v>
      </c>
      <c r="AL15" s="74">
        <f>SUMIFS(All!HA:HA,All!D:D,E15)</f>
        <v>0</v>
      </c>
      <c r="AM15">
        <v>1643776.6500000004</v>
      </c>
      <c r="AO15" s="35">
        <f>SUMIFS(All!J:J,All!B:B,Summary!C15)+SUMIFS(All!L:L,All!B:B,Summary!C15)</f>
        <v>196469398.74000001</v>
      </c>
      <c r="AP15" s="35">
        <f>SUMIFS(All!N:N,All!B:B,Summary!C15)+SUMIFS(All!P:P,All!B:B,Summary!C15)</f>
        <v>0</v>
      </c>
      <c r="AQ15">
        <f>SUMIFS(All!L:L,All!B:B,Summary!C15)</f>
        <v>0</v>
      </c>
      <c r="AR15">
        <f>SUMIFS(All!P:P,All!B:B,Summary!C15)</f>
        <v>0</v>
      </c>
      <c r="AS15">
        <f>SUMIFS(All!M:M,All!B:B,Summary!C15)</f>
        <v>-196469398.74000001</v>
      </c>
      <c r="AT15">
        <f>SUMIFS(All!Q:Q,All!B:B,Summary!C15)</f>
        <v>0</v>
      </c>
    </row>
    <row r="16" spans="1:46">
      <c r="A16" s="64">
        <v>1</v>
      </c>
      <c r="B16" s="64">
        <f>1</f>
        <v>1</v>
      </c>
      <c r="C16" s="64">
        <v>15</v>
      </c>
      <c r="D16" s="65">
        <v>107</v>
      </c>
      <c r="E16" s="19" t="s">
        <v>21</v>
      </c>
      <c r="F16" s="10">
        <v>0</v>
      </c>
      <c r="G16" s="10">
        <v>19820457.870000001</v>
      </c>
      <c r="H16" s="10">
        <v>18143213.849999998</v>
      </c>
      <c r="I16" s="74">
        <v>23283797.920000002</v>
      </c>
      <c r="J16" s="10">
        <f t="shared" si="0"/>
        <v>61247469.640000001</v>
      </c>
      <c r="K16" s="10">
        <v>1</v>
      </c>
      <c r="L16" s="10">
        <v>0.25</v>
      </c>
      <c r="M16" s="10">
        <v>0.05</v>
      </c>
      <c r="N16" s="10"/>
      <c r="O16" s="74">
        <f>SUMIFS(All!$E:$E,All!$D:$D,E16)</f>
        <v>61162019</v>
      </c>
      <c r="P16" s="10">
        <v>61013961</v>
      </c>
      <c r="Q16" s="74">
        <f>SUMIFS(All!$GU:$GU,All!$D:$D,E16,All!$B:$B,C16)</f>
        <v>0</v>
      </c>
      <c r="R16" s="10">
        <f t="shared" si="1"/>
        <v>61013961</v>
      </c>
      <c r="S16" s="74">
        <f>SUMIFS(All!$P:$P,All!$D:$D,E16)</f>
        <v>0</v>
      </c>
      <c r="T16" s="74">
        <f>SUMIFS(All!$Q:$Q,All!$D:$D,E16)</f>
        <v>-334.02018763870001</v>
      </c>
      <c r="U16" s="74">
        <f>SUMIFS(All!$R:$R,All!$D:$D,E16,All!$B:$B,C16)</f>
        <v>59384224</v>
      </c>
      <c r="V16" s="10">
        <v>59240470</v>
      </c>
      <c r="W16" s="74">
        <f>SUMIFS(All!$GY:$GY,All!$D:$D,E16,All!$B:$B,C16)</f>
        <v>0</v>
      </c>
      <c r="X16" s="10">
        <f t="shared" si="2"/>
        <v>59240470</v>
      </c>
      <c r="Y16" s="10">
        <v>60612850</v>
      </c>
      <c r="Z16" s="74">
        <f>SUMIFS(All!$HC:$HC,All!$D:$D,E16)</f>
        <v>343394.64</v>
      </c>
      <c r="AA16" s="74">
        <f t="shared" si="3"/>
        <v>60956244.640000001</v>
      </c>
      <c r="AB16" s="10">
        <v>0</v>
      </c>
      <c r="AC16" s="10"/>
      <c r="AD16" s="74">
        <f t="shared" si="7"/>
        <v>0</v>
      </c>
      <c r="AE16" s="99">
        <f t="shared" si="4"/>
        <v>1154446.47</v>
      </c>
      <c r="AF16" s="10"/>
      <c r="AG16" s="10"/>
      <c r="AH16" s="74">
        <f t="shared" si="5"/>
        <v>-85450.640000000596</v>
      </c>
      <c r="AI16" s="74">
        <f t="shared" si="6"/>
        <v>-1572020.6400000006</v>
      </c>
      <c r="AL16" s="74">
        <f>SUMIFS(All!HA:HA,All!D:D,E16)</f>
        <v>0</v>
      </c>
      <c r="AM16">
        <v>1154446.47</v>
      </c>
      <c r="AO16" s="35">
        <f>SUMIFS(All!J:J,All!B:B,Summary!C16)+SUMIFS(All!L:L,All!B:B,Summary!C16)</f>
        <v>56611222.829999998</v>
      </c>
      <c r="AP16" s="35">
        <f>SUMIFS(All!N:N,All!B:B,Summary!C16)+SUMIFS(All!P:P,All!B:B,Summary!C16)</f>
        <v>61162353.020187639</v>
      </c>
      <c r="AQ16">
        <f>SUMIFS(All!L:L,All!B:B,Summary!C16)</f>
        <v>0</v>
      </c>
      <c r="AR16">
        <f>SUMIFS(All!P:P,All!B:B,Summary!C16)</f>
        <v>0</v>
      </c>
      <c r="AS16">
        <f>SUMIFS(All!M:M,All!B:B,Summary!C16)</f>
        <v>4550796.1700000018</v>
      </c>
      <c r="AT16">
        <f>SUMIFS(All!Q:Q,All!B:B,Summary!C16)</f>
        <v>-334.02018763870001</v>
      </c>
    </row>
    <row r="17" spans="1:46">
      <c r="A17" s="64">
        <v>1</v>
      </c>
      <c r="B17" s="64">
        <f>3</f>
        <v>3</v>
      </c>
      <c r="C17" s="64">
        <v>16</v>
      </c>
      <c r="D17" s="65">
        <v>81</v>
      </c>
      <c r="E17" s="19" t="s">
        <v>22</v>
      </c>
      <c r="F17" s="10">
        <v>84108508.229999989</v>
      </c>
      <c r="G17" s="10">
        <v>41103526.969999991</v>
      </c>
      <c r="H17" s="10"/>
      <c r="I17" s="74">
        <v>0</v>
      </c>
      <c r="J17" s="10">
        <f t="shared" si="0"/>
        <v>125212035.19999999</v>
      </c>
      <c r="K17" s="10">
        <v>1</v>
      </c>
      <c r="L17" s="10"/>
      <c r="M17" s="10"/>
      <c r="N17" s="10"/>
      <c r="O17" s="74">
        <f>SUMIFS(All!$E:$E,All!$D:$D,E17)</f>
        <v>250270773</v>
      </c>
      <c r="P17" s="10">
        <v>235935910</v>
      </c>
      <c r="Q17" s="74">
        <f>SUMIFS(All!$GU:$GU,All!$D:$D,E17,All!$B:$B,C17)</f>
        <v>0</v>
      </c>
      <c r="R17" s="10">
        <f t="shared" si="1"/>
        <v>235935910</v>
      </c>
      <c r="S17" s="74">
        <f>SUMIFS(All!$P:$P,All!$D:$D,E17)</f>
        <v>0</v>
      </c>
      <c r="T17" s="74">
        <f>SUMIFS(All!$Q:$Q,All!$D:$D,E17)</f>
        <v>0</v>
      </c>
      <c r="U17" s="74">
        <f>SUMIFS(All!$R:$R,All!$D:$D,E17,All!$B:$B,C17)</f>
        <v>229915091.64300004</v>
      </c>
      <c r="V17" s="10">
        <v>219160903</v>
      </c>
      <c r="W17" s="74">
        <f>SUMIFS(All!$GY:$GY,All!$D:$D,E17,All!$B:$B,C17)</f>
        <v>0</v>
      </c>
      <c r="X17" s="10">
        <f t="shared" si="2"/>
        <v>219160903</v>
      </c>
      <c r="Y17" s="10">
        <v>119591537</v>
      </c>
      <c r="Z17" s="74">
        <f>SUMIFS(All!$HC:$HC,All!$D:$D,E17)</f>
        <v>0</v>
      </c>
      <c r="AA17" s="74">
        <f t="shared" si="3"/>
        <v>119591537</v>
      </c>
      <c r="AB17" s="10">
        <v>0</v>
      </c>
      <c r="AC17" s="10"/>
      <c r="AD17" s="74">
        <f t="shared" si="7"/>
        <v>0</v>
      </c>
      <c r="AE17" s="99">
        <f t="shared" si="4"/>
        <v>757997.13000000082</v>
      </c>
      <c r="AF17" s="10"/>
      <c r="AG17" s="10"/>
      <c r="AH17" s="74">
        <f t="shared" si="5"/>
        <v>125058737.80000001</v>
      </c>
      <c r="AI17" s="74">
        <f t="shared" si="6"/>
        <v>110323554.64300004</v>
      </c>
      <c r="AL17" s="74">
        <f>SUMIFS(All!HA:HA,All!D:D,E17)</f>
        <v>0</v>
      </c>
      <c r="AM17">
        <v>757997.13000000082</v>
      </c>
      <c r="AO17" s="35">
        <f>SUMIFS(All!J:J,All!B:B,Summary!C17)+SUMIFS(All!L:L,All!B:B,Summary!C17)</f>
        <v>245977347.13161686</v>
      </c>
      <c r="AP17" s="35">
        <f>SUMIFS(All!N:N,All!B:B,Summary!C17)+SUMIFS(All!P:P,All!B:B,Summary!C17)</f>
        <v>250270773</v>
      </c>
      <c r="AQ17">
        <f>SUMIFS(All!L:L,All!B:B,Summary!C17)</f>
        <v>0</v>
      </c>
      <c r="AR17">
        <f>SUMIFS(All!P:P,All!B:B,Summary!C17)</f>
        <v>0</v>
      </c>
      <c r="AS17">
        <f>SUMIFS(All!M:M,All!B:B,Summary!C17)</f>
        <v>4293425.8683831394</v>
      </c>
      <c r="AT17">
        <f>SUMIFS(All!Q:Q,All!B:B,Summary!C17)</f>
        <v>0</v>
      </c>
    </row>
    <row r="18" spans="1:46">
      <c r="A18" s="64">
        <v>1</v>
      </c>
      <c r="B18" s="64">
        <v>4</v>
      </c>
      <c r="C18" s="64">
        <v>17</v>
      </c>
      <c r="D18" s="65">
        <v>95</v>
      </c>
      <c r="E18" s="19" t="s">
        <v>23</v>
      </c>
      <c r="F18" s="10">
        <v>0</v>
      </c>
      <c r="G18" s="10">
        <v>33219413.600000001</v>
      </c>
      <c r="H18" s="10">
        <v>8669860.3900000006</v>
      </c>
      <c r="I18" s="74">
        <v>9911492.3500000015</v>
      </c>
      <c r="J18" s="10">
        <f t="shared" si="0"/>
        <v>51800766.340000004</v>
      </c>
      <c r="K18" s="10">
        <v>1</v>
      </c>
      <c r="L18" s="10">
        <v>0.3</v>
      </c>
      <c r="M18" s="10">
        <v>0.05</v>
      </c>
      <c r="N18" s="10"/>
      <c r="O18" s="74">
        <f>SUMIFS(All!$E:$E,All!$D:$D,E18)</f>
        <v>0</v>
      </c>
      <c r="P18" s="10">
        <v>0</v>
      </c>
      <c r="Q18" s="74">
        <f>SUMIFS(All!$GU:$GU,All!$D:$D,E18,All!$B:$B,C18)</f>
        <v>0</v>
      </c>
      <c r="R18" s="10">
        <f t="shared" si="1"/>
        <v>0</v>
      </c>
      <c r="S18" s="74">
        <f>SUMIFS(All!$P:$P,All!$D:$D,E18)</f>
        <v>0</v>
      </c>
      <c r="T18" s="74">
        <f>SUMIFS(All!$Q:$Q,All!$D:$D,E18)</f>
        <v>0</v>
      </c>
      <c r="U18" s="74">
        <f>SUMIFS(All!$R:$R,All!$D:$D,E18,All!$B:$B,C18)</f>
        <v>0</v>
      </c>
      <c r="V18" s="10">
        <v>0</v>
      </c>
      <c r="W18" s="74">
        <f>SUMIFS(All!$GY:$GY,All!$D:$D,E18,All!$B:$B,C18)</f>
        <v>0</v>
      </c>
      <c r="X18" s="10">
        <f t="shared" si="2"/>
        <v>0</v>
      </c>
      <c r="Y18" s="10">
        <v>37483669</v>
      </c>
      <c r="Z18" s="74">
        <f>SUMIFS(All!$HC:$HC,All!$D:$D,E18)</f>
        <v>923417.64</v>
      </c>
      <c r="AA18" s="74">
        <f t="shared" si="3"/>
        <v>38407086.640000001</v>
      </c>
      <c r="AB18" s="10">
        <v>0</v>
      </c>
      <c r="AC18" s="10"/>
      <c r="AD18" s="74">
        <f t="shared" si="7"/>
        <v>0</v>
      </c>
      <c r="AE18" s="99">
        <f t="shared" si="4"/>
        <v>1150048.68</v>
      </c>
      <c r="AF18" s="10"/>
      <c r="AG18" s="10"/>
      <c r="AH18" s="74">
        <f t="shared" si="5"/>
        <v>-51800766.340000004</v>
      </c>
      <c r="AI18" s="74">
        <f t="shared" si="6"/>
        <v>-38407086.640000001</v>
      </c>
      <c r="AL18" s="74">
        <f>SUMIFS(All!HA:HA,All!D:D,E18)</f>
        <v>0</v>
      </c>
      <c r="AM18">
        <v>1150048.68</v>
      </c>
      <c r="AO18" s="35">
        <f>SUMIFS(All!J:J,All!B:B,Summary!C18)+SUMIFS(All!L:L,All!B:B,Summary!C18)</f>
        <v>50455724.133333333</v>
      </c>
      <c r="AP18" s="35">
        <f>SUMIFS(All!N:N,All!B:B,Summary!C18)+SUMIFS(All!P:P,All!B:B,Summary!C18)</f>
        <v>0</v>
      </c>
      <c r="AQ18">
        <f>SUMIFS(All!L:L,All!B:B,Summary!C18)</f>
        <v>0</v>
      </c>
      <c r="AR18">
        <f>SUMIFS(All!P:P,All!B:B,Summary!C18)</f>
        <v>0</v>
      </c>
      <c r="AS18">
        <f>SUMIFS(All!M:M,All!B:B,Summary!C18)</f>
        <v>-50455724.133333333</v>
      </c>
      <c r="AT18">
        <f>SUMIFS(All!Q:Q,All!B:B,Summary!C18)</f>
        <v>0</v>
      </c>
    </row>
    <row r="19" spans="1:46">
      <c r="A19" s="64">
        <v>2</v>
      </c>
      <c r="B19" s="64">
        <f>5</f>
        <v>5</v>
      </c>
      <c r="C19" s="64">
        <v>18</v>
      </c>
      <c r="D19" s="65">
        <v>134</v>
      </c>
      <c r="E19" s="19" t="s">
        <v>24</v>
      </c>
      <c r="F19" s="10">
        <v>0</v>
      </c>
      <c r="G19" s="10">
        <v>0</v>
      </c>
      <c r="H19" s="10">
        <v>144582383</v>
      </c>
      <c r="I19" s="74">
        <v>130776807.13</v>
      </c>
      <c r="J19" s="10">
        <f t="shared" si="0"/>
        <v>445940780.33999997</v>
      </c>
      <c r="K19" s="10"/>
      <c r="L19" s="10"/>
      <c r="M19" s="10"/>
      <c r="N19" s="10"/>
      <c r="O19" s="74">
        <f>SUMIFS(All!$E:$E,All!$D:$D,E19)</f>
        <v>1021589871</v>
      </c>
      <c r="P19" s="10">
        <v>301300697</v>
      </c>
      <c r="Q19" s="74">
        <f>SUMIFS(All!$GU:$GU,All!$D:$D,E19,All!$B:$B,C19)</f>
        <v>95194490.085107803</v>
      </c>
      <c r="R19" s="10">
        <f t="shared" si="1"/>
        <v>396495187.0851078</v>
      </c>
      <c r="S19" s="74">
        <f>SUMIFS(All!$P:$P,All!$D:$D,E19)</f>
        <v>115133177.81962979</v>
      </c>
      <c r="T19" s="74">
        <f>SUMIFS(All!$Q:$Q,All!$D:$D,E19)</f>
        <v>85121700.964801311</v>
      </c>
      <c r="U19" s="74">
        <f>SUMIFS(All!$R:$R,All!$D:$D,E19,All!$B:$B,C19)</f>
        <v>850960000</v>
      </c>
      <c r="V19" s="10">
        <v>268157620</v>
      </c>
      <c r="W19" s="74">
        <f>SUMIFS(All!$GY:$GY,All!$D:$D,E19,All!$B:$B,C19)</f>
        <v>39763317.869999997</v>
      </c>
      <c r="X19" s="10">
        <f t="shared" si="2"/>
        <v>307920937.87</v>
      </c>
      <c r="Y19" s="10">
        <v>365156465.07000005</v>
      </c>
      <c r="Z19" s="74">
        <f>SUMIFS(All!$HC:$HC,All!$D:$D,E19)</f>
        <v>71495153.449999988</v>
      </c>
      <c r="AA19" s="74">
        <f t="shared" si="3"/>
        <v>436651618.52000004</v>
      </c>
      <c r="AB19" s="10">
        <v>0</v>
      </c>
      <c r="AC19" s="10"/>
      <c r="AD19" s="74">
        <f t="shared" si="7"/>
        <v>0</v>
      </c>
      <c r="AE19" s="99">
        <f t="shared" si="4"/>
        <v>55508202.210000001</v>
      </c>
      <c r="AF19" s="10"/>
      <c r="AG19" s="10"/>
      <c r="AH19" s="74">
        <f t="shared" si="5"/>
        <v>575649090.66000009</v>
      </c>
      <c r="AI19" s="74">
        <f t="shared" si="6"/>
        <v>414308381.47999996</v>
      </c>
      <c r="AJ19" s="101">
        <f>AH19-700000000</f>
        <v>-124350909.33999991</v>
      </c>
      <c r="AK19" s="101">
        <f>AI19-700000000</f>
        <v>-285691618.52000004</v>
      </c>
      <c r="AL19" s="74">
        <f>SUMIFS(All!HA:HA,All!D:D,E19)</f>
        <v>170581590.20999998</v>
      </c>
      <c r="AM19">
        <v>55508202.210000001</v>
      </c>
      <c r="AO19" s="35">
        <f>SUMIFS(All!J:J,All!B:B,Summary!C19)+SUMIFS(All!L:L,All!B:B,Summary!C19)</f>
        <v>499063631.89999998</v>
      </c>
      <c r="AP19" s="35">
        <f>SUMIFS(All!N:N,All!B:B,Summary!C19)+SUMIFS(All!P:P,All!B:B,Summary!C19)</f>
        <v>936468170.03519869</v>
      </c>
      <c r="AQ19">
        <f>SUMIFS(All!L:L,All!B:B,Summary!C19)</f>
        <v>92675960.900000006</v>
      </c>
      <c r="AR19">
        <f>SUMIFS(All!P:P,All!B:B,Summary!C19)</f>
        <v>115133177.81962979</v>
      </c>
      <c r="AS19">
        <f>SUMIFS(All!M:M,All!B:B,Summary!C19)</f>
        <v>522526239.10000002</v>
      </c>
      <c r="AT19">
        <f>SUMIFS(All!Q:Q,All!B:B,Summary!C19)</f>
        <v>85121700.964801311</v>
      </c>
    </row>
    <row r="20" spans="1:46">
      <c r="A20" s="64">
        <v>2</v>
      </c>
      <c r="B20" s="64">
        <f>5</f>
        <v>5</v>
      </c>
      <c r="C20" s="64">
        <v>19</v>
      </c>
      <c r="D20" s="65">
        <v>60</v>
      </c>
      <c r="E20" s="19" t="s">
        <v>25</v>
      </c>
      <c r="F20" s="10">
        <v>639035274</v>
      </c>
      <c r="G20" s="10">
        <v>651222970.70000005</v>
      </c>
      <c r="H20" s="10">
        <v>324134771</v>
      </c>
      <c r="I20" s="74">
        <v>102002548</v>
      </c>
      <c r="J20" s="10">
        <f t="shared" si="0"/>
        <v>1933964543.78</v>
      </c>
      <c r="K20" s="10"/>
      <c r="L20" s="10"/>
      <c r="M20" s="10"/>
      <c r="N20" s="10"/>
      <c r="O20" s="74">
        <f>SUMIFS(All!$E:$E,All!$D:$D,E20)</f>
        <v>2740570200</v>
      </c>
      <c r="P20" s="10">
        <v>2477343951</v>
      </c>
      <c r="Q20" s="74">
        <f>SUMIFS(All!$GU:$GU,All!$D:$D,E20,All!$B:$B,C20)</f>
        <v>100172397.09708977</v>
      </c>
      <c r="R20" s="10">
        <f t="shared" si="1"/>
        <v>2577516348.0970898</v>
      </c>
      <c r="S20" s="74">
        <f>SUMIFS(All!$P:$P,All!$D:$D,E20)</f>
        <v>140309225.3895179</v>
      </c>
      <c r="T20" s="74">
        <f>SUMIFS(All!$Q:$Q,All!$D:$D,E20)</f>
        <v>5594690.3015760183</v>
      </c>
      <c r="U20" s="74">
        <f>SUMIFS(All!$R:$R,All!$D:$D,E20,All!$B:$B,C20)</f>
        <v>2692610221.5</v>
      </c>
      <c r="V20" s="10">
        <v>2438986712</v>
      </c>
      <c r="W20" s="74">
        <f>SUMIFS(All!$GY:$GY,All!$D:$D,E20,All!$B:$B,C20)</f>
        <v>102461638.17</v>
      </c>
      <c r="X20" s="10">
        <f t="shared" si="2"/>
        <v>2541448350.1700001</v>
      </c>
      <c r="Y20" s="10">
        <v>1626207542.5200014</v>
      </c>
      <c r="Z20" s="74">
        <f>SUMIFS(All!$HC:$HC,All!$D:$D,E20)</f>
        <v>36224701.700000003</v>
      </c>
      <c r="AA20" s="74">
        <f t="shared" si="3"/>
        <v>1662432244.2200015</v>
      </c>
      <c r="AB20" s="10">
        <v>415598700.91900003</v>
      </c>
      <c r="AC20" s="10"/>
      <c r="AD20" s="74">
        <f t="shared" si="7"/>
        <v>415598700.91900003</v>
      </c>
      <c r="AE20" s="99">
        <f t="shared" si="4"/>
        <v>148890233.60000005</v>
      </c>
      <c r="AF20" s="10"/>
      <c r="AG20" s="10"/>
      <c r="AH20" s="74">
        <f t="shared" si="5"/>
        <v>391006955.301</v>
      </c>
      <c r="AI20" s="74">
        <f t="shared" si="6"/>
        <v>614579276.36099851</v>
      </c>
      <c r="AL20" s="74">
        <f>SUMIFS(All!HA:HA,All!D:D,E20)</f>
        <v>217568980.08000001</v>
      </c>
      <c r="AM20">
        <v>148890233.60000005</v>
      </c>
      <c r="AO20" s="35">
        <f>SUMIFS(All!J:J,All!B:B,Summary!C20)+SUMIFS(All!L:L,All!B:B,Summary!C20)</f>
        <v>2643022043.4558902</v>
      </c>
      <c r="AP20" s="35">
        <f>SUMIFS(All!N:N,All!B:B,Summary!C20)+SUMIFS(All!P:P,All!B:B,Summary!C20)</f>
        <v>2734975509.6984239</v>
      </c>
      <c r="AQ20">
        <f>SUMIFS(All!L:L,All!B:B,Summary!C20)</f>
        <v>88923039</v>
      </c>
      <c r="AR20">
        <f>SUMIFS(All!P:P,All!B:B,Summary!C20)</f>
        <v>140309225.3895179</v>
      </c>
      <c r="AS20">
        <f>SUMIFS(All!M:M,All!B:B,Summary!C20)</f>
        <v>97548156.544109821</v>
      </c>
      <c r="AT20">
        <f>SUMIFS(All!Q:Q,All!B:B,Summary!C20)</f>
        <v>5594690.3015760183</v>
      </c>
    </row>
    <row r="21" spans="1:46">
      <c r="A21" s="64">
        <v>2</v>
      </c>
      <c r="B21" s="64">
        <f>5</f>
        <v>5</v>
      </c>
      <c r="C21" s="64">
        <v>20</v>
      </c>
      <c r="D21" s="65">
        <v>99</v>
      </c>
      <c r="E21" s="19" t="s">
        <v>26</v>
      </c>
      <c r="F21" s="10">
        <v>0</v>
      </c>
      <c r="G21" s="10">
        <v>109000000</v>
      </c>
      <c r="H21" s="10">
        <v>264959005</v>
      </c>
      <c r="I21" s="74">
        <v>149521716.90000001</v>
      </c>
      <c r="J21" s="10">
        <f t="shared" si="0"/>
        <v>639410501.89999998</v>
      </c>
      <c r="K21" s="10"/>
      <c r="L21" s="10"/>
      <c r="M21" s="10"/>
      <c r="N21" s="10"/>
      <c r="O21" s="74">
        <f>SUMIFS(All!$E:$E,All!$D:$D,E21)</f>
        <v>1165356801.5</v>
      </c>
      <c r="P21" s="10">
        <v>803215841</v>
      </c>
      <c r="Q21" s="74">
        <f>SUMIFS(All!$GU:$GU,All!$D:$D,E21,All!$B:$B,C21)</f>
        <v>58331541.961412549</v>
      </c>
      <c r="R21" s="10">
        <f t="shared" si="1"/>
        <v>861547382.96141255</v>
      </c>
      <c r="S21" s="74">
        <f>SUMIFS(All!$P:$P,All!$D:$D,E21)</f>
        <v>181965068.19415236</v>
      </c>
      <c r="T21" s="74">
        <f>SUMIFS(All!$Q:$Q,All!$D:$D,E21)</f>
        <v>-47054220.180162549</v>
      </c>
      <c r="U21" s="74">
        <f>SUMIFS(All!$R:$R,All!$D:$D,E21,All!$B:$B,C21)</f>
        <v>998400000</v>
      </c>
      <c r="V21" s="10">
        <v>763055049</v>
      </c>
      <c r="W21" s="74">
        <f>SUMIFS(All!$GY:$GY,All!$D:$D,E21,All!$B:$B,C21)</f>
        <v>61733825.470000006</v>
      </c>
      <c r="X21" s="10">
        <f t="shared" si="2"/>
        <v>824788874.47000003</v>
      </c>
      <c r="Y21" s="10">
        <v>553391083.1500001</v>
      </c>
      <c r="Z21" s="74">
        <f>SUMIFS(All!$HC:$HC,All!$D:$D,E21)</f>
        <v>84319232.849999994</v>
      </c>
      <c r="AA21" s="74">
        <f t="shared" si="3"/>
        <v>637710316.00000012</v>
      </c>
      <c r="AB21" s="10">
        <v>78456505</v>
      </c>
      <c r="AC21" s="10"/>
      <c r="AD21" s="74">
        <f t="shared" si="7"/>
        <v>78456505</v>
      </c>
      <c r="AE21" s="99">
        <f t="shared" si="4"/>
        <v>58452662.070000015</v>
      </c>
      <c r="AF21" s="10"/>
      <c r="AG21" s="10"/>
      <c r="AH21" s="74">
        <f t="shared" si="5"/>
        <v>447489794.60000002</v>
      </c>
      <c r="AI21" s="74">
        <f t="shared" si="6"/>
        <v>282233178.99999988</v>
      </c>
      <c r="AL21" s="74">
        <f>SUMIFS(All!HA:HA,All!D:D,E21)</f>
        <v>115929780</v>
      </c>
      <c r="AM21">
        <v>58452662.070000015</v>
      </c>
      <c r="AO21" s="35">
        <f>SUMIFS(All!J:J,All!B:B,Summary!C21)+SUMIFS(All!L:L,All!B:B,Summary!C21)</f>
        <v>885196252.76768804</v>
      </c>
      <c r="AP21" s="35">
        <f>SUMIFS(All!N:N,All!B:B,Summary!C21)+SUMIFS(All!P:P,All!B:B,Summary!C21)</f>
        <v>1212411021.6801624</v>
      </c>
      <c r="AQ21">
        <f>SUMIFS(All!L:L,All!B:B,Summary!C21)</f>
        <v>92318122</v>
      </c>
      <c r="AR21">
        <f>SUMIFS(All!P:P,All!B:B,Summary!C21)</f>
        <v>181965068.19415236</v>
      </c>
      <c r="AS21">
        <f>SUMIFS(All!M:M,All!B:B,Summary!C21)</f>
        <v>280160548.73231196</v>
      </c>
      <c r="AT21">
        <f>SUMIFS(All!Q:Q,All!B:B,Summary!C21)</f>
        <v>-47054220.180162549</v>
      </c>
    </row>
    <row r="22" spans="1:46">
      <c r="A22" s="64">
        <v>2</v>
      </c>
      <c r="B22" s="64">
        <f>7</f>
        <v>7</v>
      </c>
      <c r="C22" s="64">
        <v>21</v>
      </c>
      <c r="D22" s="65">
        <v>88</v>
      </c>
      <c r="E22" s="19" t="s">
        <v>27</v>
      </c>
      <c r="F22" s="10">
        <v>143792500</v>
      </c>
      <c r="G22" s="10">
        <v>430911450.34000003</v>
      </c>
      <c r="H22" s="10">
        <v>688282127.75999999</v>
      </c>
      <c r="I22" s="74">
        <v>303482233.32999998</v>
      </c>
      <c r="J22" s="10">
        <f t="shared" si="0"/>
        <v>1653619989.9099998</v>
      </c>
      <c r="K22" s="10">
        <v>1</v>
      </c>
      <c r="L22" s="10"/>
      <c r="M22" s="10"/>
      <c r="N22" s="10"/>
      <c r="O22" s="74">
        <f>SUMIFS(All!$E:$E,All!$D:$D,E22)</f>
        <v>2873373384.4670801</v>
      </c>
      <c r="P22" s="10">
        <v>1442550992</v>
      </c>
      <c r="Q22" s="74">
        <f>SUMIFS(All!$GU:$GU,All!$D:$D,E22,All!$B:$B,C22)</f>
        <v>119356913.1038022</v>
      </c>
      <c r="R22" s="10">
        <f t="shared" si="1"/>
        <v>1561907905.1038022</v>
      </c>
      <c r="S22" s="74">
        <f>SUMIFS(All!$P:$P,All!$D:$D,E22)</f>
        <v>244607464.27615258</v>
      </c>
      <c r="T22" s="74">
        <f>SUMIFS(All!$Q:$Q,All!$D:$D,E22)</f>
        <v>906715373.07437897</v>
      </c>
      <c r="U22" s="74">
        <f>SUMIFS(All!$R:$R,All!$D:$D,E22,All!$B:$B,C22)</f>
        <v>2739090142.4249997</v>
      </c>
      <c r="V22" s="10">
        <v>1399274462</v>
      </c>
      <c r="W22" s="74">
        <f>SUMIFS(All!$GY:$GY,All!$D:$D,E22,All!$B:$B,C22)</f>
        <v>140584152.66</v>
      </c>
      <c r="X22" s="10">
        <f t="shared" si="2"/>
        <v>1539858614.6600001</v>
      </c>
      <c r="Y22" s="10">
        <v>856251811.39999926</v>
      </c>
      <c r="Z22" s="74">
        <f>SUMIFS(All!$HC:$HC,All!$D:$D,E22)</f>
        <v>180747547.40000001</v>
      </c>
      <c r="AA22" s="74">
        <f t="shared" si="3"/>
        <v>1036999358.7999992</v>
      </c>
      <c r="AB22" s="10">
        <v>0</v>
      </c>
      <c r="AC22" s="10"/>
      <c r="AD22" s="74">
        <f t="shared" si="7"/>
        <v>0</v>
      </c>
      <c r="AE22" s="99">
        <f t="shared" si="4"/>
        <v>54548785.029999986</v>
      </c>
      <c r="AF22" s="10"/>
      <c r="AG22" s="10"/>
      <c r="AH22" s="74">
        <f t="shared" si="5"/>
        <v>1219753394.5570803</v>
      </c>
      <c r="AI22" s="74">
        <f t="shared" si="6"/>
        <v>1702090783.6250005</v>
      </c>
      <c r="AL22" s="74">
        <f>SUMIFS(All!HA:HA,All!D:D,E22)</f>
        <v>87151678.479999989</v>
      </c>
      <c r="AM22">
        <v>54548785.029999986</v>
      </c>
      <c r="AO22" s="35">
        <f>SUMIFS(All!J:J,All!B:B,Summary!C22)+SUMIFS(All!L:L,All!B:B,Summary!C22)</f>
        <v>1855302328</v>
      </c>
      <c r="AP22" s="35">
        <f>SUMIFS(All!N:N,All!B:B,Summary!C22)+SUMIFS(All!P:P,All!B:B,Summary!C22)</f>
        <v>1966658011.3927011</v>
      </c>
      <c r="AQ22">
        <f>SUMIFS(All!L:L,All!B:B,Summary!C22)</f>
        <v>384698481</v>
      </c>
      <c r="AR22">
        <f>SUMIFS(All!P:P,All!B:B,Summary!C22)</f>
        <v>244607464.27615258</v>
      </c>
      <c r="AS22">
        <f>SUMIFS(All!M:M,All!B:B,Summary!C22)</f>
        <v>1018071056.4670801</v>
      </c>
      <c r="AT22">
        <f>SUMIFS(All!Q:Q,All!B:B,Summary!C22)</f>
        <v>906715373.07437897</v>
      </c>
    </row>
    <row r="23" spans="1:46">
      <c r="A23" s="64">
        <v>2</v>
      </c>
      <c r="B23" s="64">
        <f>7</f>
        <v>7</v>
      </c>
      <c r="C23" s="64">
        <v>22</v>
      </c>
      <c r="D23" s="65">
        <v>133</v>
      </c>
      <c r="E23" s="19" t="s">
        <v>29</v>
      </c>
      <c r="F23" s="10">
        <v>0</v>
      </c>
      <c r="G23" s="10">
        <v>0</v>
      </c>
      <c r="H23" s="10"/>
      <c r="I23" s="74">
        <v>235505719.84</v>
      </c>
      <c r="J23" s="10">
        <f t="shared" si="0"/>
        <v>312616477.00999999</v>
      </c>
      <c r="K23" s="10"/>
      <c r="L23" s="10"/>
      <c r="M23" s="10"/>
      <c r="N23" s="10"/>
      <c r="O23" s="74">
        <f>SUMIFS(All!$E:$E,All!$D:$D,E23)</f>
        <v>1178424708</v>
      </c>
      <c r="P23" s="10">
        <v>339516468</v>
      </c>
      <c r="Q23" s="74">
        <f>SUMIFS(All!$GU:$GU,All!$D:$D,E23,All!$B:$B,C23)</f>
        <v>100974540.0804686</v>
      </c>
      <c r="R23" s="10">
        <f t="shared" si="1"/>
        <v>440491008.0804686</v>
      </c>
      <c r="S23" s="74">
        <f>SUMIFS(All!$P:$P,All!$D:$D,E23)</f>
        <v>149287464.27500829</v>
      </c>
      <c r="T23" s="74">
        <f>SUMIFS(All!$Q:$Q,All!$D:$D,E23)</f>
        <v>548530240.05385768</v>
      </c>
      <c r="U23" s="74">
        <f>SUMIFS(All!$R:$R,All!$D:$D,E23,All!$B:$B,C23)</f>
        <v>960000000</v>
      </c>
      <c r="V23" s="10">
        <v>321046772</v>
      </c>
      <c r="W23" s="74">
        <f>SUMIFS(All!$GY:$GY,All!$D:$D,E23,All!$B:$B,C23)</f>
        <v>97916711.019999996</v>
      </c>
      <c r="X23" s="10">
        <f t="shared" si="2"/>
        <v>418963483.01999998</v>
      </c>
      <c r="Y23" s="10">
        <v>285041668.17999989</v>
      </c>
      <c r="Z23" s="74">
        <f>SUMIFS(All!$HC:$HC,All!$D:$D,E23)</f>
        <v>81987448.359999985</v>
      </c>
      <c r="AA23" s="74">
        <f t="shared" si="3"/>
        <v>367029116.53999984</v>
      </c>
      <c r="AB23" s="10">
        <v>0</v>
      </c>
      <c r="AC23" s="10"/>
      <c r="AD23" s="74">
        <f t="shared" si="7"/>
        <v>0</v>
      </c>
      <c r="AE23" s="99">
        <f t="shared" si="4"/>
        <v>48823351.569999993</v>
      </c>
      <c r="AF23" s="10"/>
      <c r="AG23" s="10"/>
      <c r="AH23" s="74">
        <f t="shared" si="5"/>
        <v>865808230.99000001</v>
      </c>
      <c r="AI23" s="74">
        <f t="shared" si="6"/>
        <v>592970883.46000016</v>
      </c>
      <c r="AL23" s="74">
        <f>SUMIFS(All!HA:HA,All!D:D,E23)</f>
        <v>77110757.170000002</v>
      </c>
      <c r="AM23">
        <v>48823351.569999993</v>
      </c>
      <c r="AO23" s="35">
        <f>SUMIFS(All!J:J,All!B:B,Summary!C23)+SUMIFS(All!L:L,All!B:B,Summary!C23)</f>
        <v>607838381.59000003</v>
      </c>
      <c r="AP23" s="35">
        <f>SUMIFS(All!N:N,All!B:B,Summary!C23)+SUMIFS(All!P:P,All!B:B,Summary!C23)</f>
        <v>629894467.94614232</v>
      </c>
      <c r="AQ23">
        <f>SUMIFS(All!L:L,All!B:B,Summary!C23)</f>
        <v>363536278</v>
      </c>
      <c r="AR23">
        <f>SUMIFS(All!P:P,All!B:B,Summary!C23)</f>
        <v>149287464.27500829</v>
      </c>
      <c r="AS23">
        <f>SUMIFS(All!M:M,All!B:B,Summary!C23)</f>
        <v>570586326.40999997</v>
      </c>
      <c r="AT23">
        <f>SUMIFS(All!Q:Q,All!B:B,Summary!C23)</f>
        <v>548530240.05385768</v>
      </c>
    </row>
    <row r="24" spans="1:46">
      <c r="A24" s="5">
        <v>2</v>
      </c>
      <c r="B24" s="77">
        <f>7</f>
        <v>7</v>
      </c>
      <c r="C24" s="6">
        <v>23</v>
      </c>
      <c r="D24" s="7">
        <v>140</v>
      </c>
      <c r="E24" s="8" t="s">
        <v>30</v>
      </c>
      <c r="F24" s="10">
        <v>0</v>
      </c>
      <c r="G24" s="10"/>
      <c r="H24" s="10"/>
      <c r="I24" s="74">
        <v>108355236.12999998</v>
      </c>
      <c r="J24" s="10">
        <f t="shared" si="0"/>
        <v>189918725.19999999</v>
      </c>
      <c r="K24" s="10"/>
      <c r="L24" s="10"/>
      <c r="M24" s="10"/>
      <c r="N24" s="10"/>
      <c r="O24" s="74">
        <f>SUMIFS(All!$E:$E,All!$D:$D,E24)</f>
        <v>651431108</v>
      </c>
      <c r="P24" s="10">
        <v>197010004</v>
      </c>
      <c r="Q24" s="74">
        <f>SUMIFS(All!$GU:$GU,All!$D:$D,E24,All!$B:$B,C24)</f>
        <v>57471708.216572523</v>
      </c>
      <c r="R24" s="10">
        <f t="shared" si="1"/>
        <v>254481712.21657252</v>
      </c>
      <c r="S24" s="74">
        <f>SUMIFS(All!$P:$P,All!$D:$D,E24)</f>
        <v>284342907.89959526</v>
      </c>
      <c r="T24" s="74">
        <f>SUMIFS(All!$Q:$Q,All!$D:$D,E24)</f>
        <v>-16170982.614239693</v>
      </c>
      <c r="U24" s="74">
        <f>SUMIFS(All!$R:$R,All!$D:$D,E24,All!$B:$B,C24)</f>
        <v>397375000</v>
      </c>
      <c r="V24" s="10">
        <v>184204354</v>
      </c>
      <c r="W24" s="74">
        <f>SUMIFS(All!$GY:$GY,All!$D:$D,E24,All!$B:$B,C24)</f>
        <v>58124193.160000004</v>
      </c>
      <c r="X24" s="10">
        <f t="shared" si="2"/>
        <v>242328547.16</v>
      </c>
      <c r="Y24" s="10">
        <v>197974471</v>
      </c>
      <c r="Z24" s="74">
        <f>SUMIFS(All!$HC:$HC,All!$D:$D,E24)</f>
        <v>51713992.43</v>
      </c>
      <c r="AA24" s="74">
        <f t="shared" si="3"/>
        <v>249688463.43000001</v>
      </c>
      <c r="AB24" s="10">
        <v>0</v>
      </c>
      <c r="AC24" s="10"/>
      <c r="AD24" s="74">
        <f t="shared" si="7"/>
        <v>0</v>
      </c>
      <c r="AE24" s="99">
        <f t="shared" si="4"/>
        <v>28656006.550000001</v>
      </c>
      <c r="AF24" s="10"/>
      <c r="AG24" s="10"/>
      <c r="AH24" s="74">
        <f t="shared" si="5"/>
        <v>461512382.80000001</v>
      </c>
      <c r="AI24" s="74">
        <f t="shared" si="6"/>
        <v>147686536.56999999</v>
      </c>
      <c r="AL24" s="74">
        <f>SUMIFS(All!HA:HA,All!D:D,E24)</f>
        <v>81563489.069999993</v>
      </c>
      <c r="AM24">
        <v>28656006.550000001</v>
      </c>
      <c r="AO24" s="35">
        <f>SUMIFS(All!J:J,All!B:B,Summary!C24)+SUMIFS(All!L:L,All!B:B,Summary!C24)</f>
        <v>414775692.49599999</v>
      </c>
      <c r="AP24" s="35">
        <f>SUMIFS(All!N:N,All!B:B,Summary!C24)+SUMIFS(All!P:P,All!B:B,Summary!C24)</f>
        <v>667602090.61423969</v>
      </c>
      <c r="AQ24">
        <f>SUMIFS(All!L:L,All!B:B,Summary!C24)</f>
        <v>308577106</v>
      </c>
      <c r="AR24">
        <f>SUMIFS(All!P:P,All!B:B,Summary!C24)</f>
        <v>284342907.89959526</v>
      </c>
      <c r="AS24">
        <f>SUMIFS(All!M:M,All!B:B,Summary!C24)</f>
        <v>236655415.50400007</v>
      </c>
      <c r="AT24">
        <f>SUMIFS(All!Q:Q,All!B:B,Summary!C24)</f>
        <v>-16170982.614239693</v>
      </c>
    </row>
    <row r="25" spans="1:46">
      <c r="A25" s="64">
        <v>2</v>
      </c>
      <c r="B25" s="64">
        <f>5</f>
        <v>5</v>
      </c>
      <c r="C25" s="64">
        <v>24</v>
      </c>
      <c r="D25" s="65">
        <v>45</v>
      </c>
      <c r="E25" s="19" t="s">
        <v>31</v>
      </c>
      <c r="F25" s="10">
        <v>580458928.10000002</v>
      </c>
      <c r="G25" s="10">
        <v>393575592.64999998</v>
      </c>
      <c r="H25" s="10">
        <v>56812205</v>
      </c>
      <c r="I25" s="74">
        <v>23995420</v>
      </c>
      <c r="J25" s="10">
        <f t="shared" si="0"/>
        <v>1069734275.75</v>
      </c>
      <c r="K25" s="10"/>
      <c r="L25" s="10"/>
      <c r="M25" s="10"/>
      <c r="N25" s="10"/>
      <c r="O25" s="74">
        <f>SUMIFS(All!$E:$E,All!$D:$D,E25)</f>
        <v>1316334942</v>
      </c>
      <c r="P25" s="10">
        <v>1319192246</v>
      </c>
      <c r="Q25" s="74">
        <f>SUMIFS(All!$GU:$GU,All!$D:$D,E25,All!$B:$B,C25)</f>
        <v>5652150.0935499668</v>
      </c>
      <c r="R25" s="10">
        <f t="shared" si="1"/>
        <v>1324844396.09355</v>
      </c>
      <c r="S25" s="74">
        <f>SUMIFS(All!$P:$P,All!$D:$D,E25)</f>
        <v>3010012.6940450668</v>
      </c>
      <c r="T25" s="74">
        <f>SUMIFS(All!$Q:$Q,All!$D:$D,E25)</f>
        <v>5233823.4508392811</v>
      </c>
      <c r="U25" s="74">
        <f>SUMIFS(All!$R:$R,All!$D:$D,E25,All!$B:$B,C25)</f>
        <v>1311314436.5929999</v>
      </c>
      <c r="V25" s="10">
        <v>1295561490</v>
      </c>
      <c r="W25" s="74">
        <f>SUMIFS(All!$GY:$GY,All!$D:$D,E25,All!$B:$B,C25)</f>
        <v>16086313.560000002</v>
      </c>
      <c r="X25" s="10">
        <f t="shared" si="2"/>
        <v>1311647803.5599999</v>
      </c>
      <c r="Y25" s="10">
        <v>853551892</v>
      </c>
      <c r="Z25" s="74">
        <f>SUMIFS(All!$HC:$HC,All!$D:$D,E25)</f>
        <v>6047324.4699999988</v>
      </c>
      <c r="AA25" s="74">
        <f t="shared" si="3"/>
        <v>859599216.47000003</v>
      </c>
      <c r="AB25" s="10">
        <v>153087573</v>
      </c>
      <c r="AC25" s="10"/>
      <c r="AD25" s="74">
        <f>AB25+AC25</f>
        <v>153087573</v>
      </c>
      <c r="AE25" s="99">
        <f t="shared" si="4"/>
        <v>8680640.4399999976</v>
      </c>
      <c r="AF25" s="10"/>
      <c r="AG25" s="10"/>
      <c r="AH25" s="74">
        <f>O25-J25-AD25</f>
        <v>93513093.25</v>
      </c>
      <c r="AI25" s="74">
        <f>U25-AA25-AD25</f>
        <v>298627647.12299991</v>
      </c>
      <c r="AL25" s="74">
        <f>SUMIFS(All!HA:HA,All!D:D,E25)</f>
        <v>14892130</v>
      </c>
      <c r="AM25">
        <v>8680640.4399999976</v>
      </c>
      <c r="AO25" s="35">
        <f>SUMIFS(All!J:J,All!B:B,Summary!C25)+SUMIFS(All!L:L,All!B:B,Summary!C25)</f>
        <v>1288351935.4000001</v>
      </c>
      <c r="AP25" s="35">
        <f>SUMIFS(All!N:N,All!B:B,Summary!C25)+SUMIFS(All!P:P,All!B:B,Summary!C25)</f>
        <v>1311101118.5491607</v>
      </c>
      <c r="AQ25">
        <f>SUMIFS(All!L:L,All!B:B,Summary!C25)</f>
        <v>0</v>
      </c>
      <c r="AR25">
        <f>SUMIFS(All!P:P,All!B:B,Summary!C25)</f>
        <v>3010012.6940450668</v>
      </c>
      <c r="AS25">
        <f>SUMIFS(All!M:M,All!B:B,Summary!C25)</f>
        <v>27983006.599999905</v>
      </c>
      <c r="AT25">
        <f>SUMIFS(All!Q:Q,All!B:B,Summary!C25)</f>
        <v>5233823.4508392811</v>
      </c>
    </row>
    <row r="26" spans="1:46">
      <c r="A26" s="5">
        <v>2</v>
      </c>
      <c r="B26" s="77">
        <f>5</f>
        <v>5</v>
      </c>
      <c r="C26" s="6">
        <v>25</v>
      </c>
      <c r="D26" s="7">
        <v>127</v>
      </c>
      <c r="E26" s="8" t="s">
        <v>32</v>
      </c>
      <c r="F26" s="10">
        <v>0</v>
      </c>
      <c r="G26" s="10"/>
      <c r="H26" s="10"/>
      <c r="I26" s="74">
        <v>0</v>
      </c>
      <c r="J26" s="10">
        <f t="shared" si="0"/>
        <v>4960000</v>
      </c>
      <c r="K26" s="10"/>
      <c r="L26" s="10"/>
      <c r="M26" s="10"/>
      <c r="N26" s="10"/>
      <c r="O26" s="74">
        <f>SUMIFS(All!$E:$E,All!$D:$D,E26)</f>
        <v>99199992.950000003</v>
      </c>
      <c r="P26" s="10">
        <v>58612040</v>
      </c>
      <c r="Q26" s="74">
        <f>SUMIFS(All!$GU:$GU,All!$D:$D,E26,All!$B:$B,C26)</f>
        <v>0</v>
      </c>
      <c r="R26" s="10">
        <f t="shared" si="1"/>
        <v>58612040</v>
      </c>
      <c r="S26" s="74">
        <f>SUMIFS(All!$P:$P,All!$D:$D,E26)</f>
        <v>0</v>
      </c>
      <c r="T26" s="74">
        <f>SUMIFS(All!$Q:$Q,All!$D:$D,E26)</f>
        <v>1.4901161193847656E-8</v>
      </c>
      <c r="U26" s="74">
        <f>SUMIFS(All!$R:$R,All!$D:$D,E26,All!$B:$B,C26)</f>
        <v>94462830.139999986</v>
      </c>
      <c r="V26" s="10">
        <v>54521509</v>
      </c>
      <c r="W26" s="74">
        <f>SUMIFS(All!$GY:$GY,All!$D:$D,E26,All!$B:$B,C26)</f>
        <v>0</v>
      </c>
      <c r="X26" s="10">
        <f t="shared" si="2"/>
        <v>54521509</v>
      </c>
      <c r="Y26" s="10">
        <v>20614917</v>
      </c>
      <c r="Z26" s="74">
        <f>SUMIFS(All!$HC:$HC,All!$D:$D,E26)</f>
        <v>5097845</v>
      </c>
      <c r="AA26" s="74">
        <f t="shared" si="3"/>
        <v>25712762</v>
      </c>
      <c r="AB26" s="10">
        <v>0</v>
      </c>
      <c r="AC26" s="10"/>
      <c r="AD26" s="74">
        <f t="shared" si="7"/>
        <v>0</v>
      </c>
      <c r="AE26" s="99">
        <f t="shared" si="4"/>
        <v>0</v>
      </c>
      <c r="AF26" s="10"/>
      <c r="AG26" s="10"/>
      <c r="AH26" s="74">
        <f t="shared" si="5"/>
        <v>94239992.950000003</v>
      </c>
      <c r="AI26" s="74">
        <f t="shared" si="6"/>
        <v>68750068.139999986</v>
      </c>
      <c r="AL26" s="74">
        <f>SUMIFS(All!HA:HA,All!D:D,E26)</f>
        <v>4960000</v>
      </c>
      <c r="AM26">
        <v>0</v>
      </c>
      <c r="AO26" s="35">
        <f>SUMIFS(All!J:J,All!B:B,Summary!C26)+SUMIFS(All!L:L,All!B:B,Summary!C26)</f>
        <v>54002112</v>
      </c>
      <c r="AP26" s="35">
        <f>SUMIFS(All!N:N,All!B:B,Summary!C26)+SUMIFS(All!P:P,All!B:B,Summary!C26)</f>
        <v>99199992.949999988</v>
      </c>
      <c r="AQ26">
        <f>SUMIFS(All!L:L,All!B:B,Summary!C26)</f>
        <v>0</v>
      </c>
      <c r="AR26">
        <f>SUMIFS(All!P:P,All!B:B,Summary!C26)</f>
        <v>0</v>
      </c>
      <c r="AS26">
        <f>SUMIFS(All!M:M,All!B:B,Summary!C26)</f>
        <v>45197880.950000003</v>
      </c>
      <c r="AT26">
        <f>SUMIFS(All!Q:Q,All!B:B,Summary!C26)</f>
        <v>1.4901161193847656E-8</v>
      </c>
    </row>
    <row r="27" spans="1:46">
      <c r="A27" s="64">
        <v>2</v>
      </c>
      <c r="B27" s="64">
        <f>6</f>
        <v>6</v>
      </c>
      <c r="C27" s="64">
        <v>26</v>
      </c>
      <c r="D27" s="65">
        <v>122</v>
      </c>
      <c r="E27" s="19" t="s">
        <v>34</v>
      </c>
      <c r="F27" s="10">
        <v>0</v>
      </c>
      <c r="G27" s="10">
        <v>0</v>
      </c>
      <c r="H27" s="10">
        <v>50104956.850000001</v>
      </c>
      <c r="I27" s="74">
        <v>203743928.44999996</v>
      </c>
      <c r="J27" s="10">
        <f t="shared" si="0"/>
        <v>299172549</v>
      </c>
      <c r="K27" s="10"/>
      <c r="L27" s="10"/>
      <c r="M27" s="10"/>
      <c r="N27" s="10"/>
      <c r="O27" s="74">
        <f>SUMIFS(All!$E:$E,All!$D:$D,E27)</f>
        <v>796372414.62</v>
      </c>
      <c r="P27" s="10">
        <v>494120142</v>
      </c>
      <c r="Q27" s="74">
        <f>SUMIFS(All!$GU:$GU,All!$D:$D,E27,All!$B:$B,C27)</f>
        <v>11968869.482088447</v>
      </c>
      <c r="R27" s="10">
        <f t="shared" si="1"/>
        <v>506089011.48208845</v>
      </c>
      <c r="S27" s="74">
        <f>SUMIFS(All!$P:$P,All!$D:$D,E27)</f>
        <v>49178733.799999997</v>
      </c>
      <c r="T27" s="74">
        <f>SUMIFS(All!$Q:$Q,All!$D:$D,E27)</f>
        <v>44705963.970537499</v>
      </c>
      <c r="U27" s="74">
        <f>SUMIFS(All!$R:$R,All!$D:$D,E27,All!$B:$B,C27)</f>
        <v>587985014.46000004</v>
      </c>
      <c r="V27" s="10">
        <v>471884736</v>
      </c>
      <c r="W27" s="74">
        <f>SUMIFS(All!$GY:$GY,All!$D:$D,E27,All!$B:$B,C27)</f>
        <v>14703331.549999999</v>
      </c>
      <c r="X27" s="10">
        <f t="shared" si="2"/>
        <v>486588067.55000001</v>
      </c>
      <c r="Y27" s="10">
        <v>328193686.21999997</v>
      </c>
      <c r="Z27" s="74">
        <f>SUMIFS(All!$HC:$HC,All!$D:$D,E27)</f>
        <v>18227854.710000005</v>
      </c>
      <c r="AA27" s="74">
        <f t="shared" si="3"/>
        <v>346421540.92999995</v>
      </c>
      <c r="AB27" s="10">
        <v>0</v>
      </c>
      <c r="AC27" s="10">
        <v>94754828</v>
      </c>
      <c r="AD27" s="74">
        <f t="shared" si="7"/>
        <v>94754828</v>
      </c>
      <c r="AE27" s="99">
        <f t="shared" si="4"/>
        <v>53654398.230000004</v>
      </c>
      <c r="AF27" s="10"/>
      <c r="AG27" s="10"/>
      <c r="AH27" s="74">
        <f t="shared" si="5"/>
        <v>402445037.62</v>
      </c>
      <c r="AI27" s="74">
        <f t="shared" si="6"/>
        <v>146808645.53000009</v>
      </c>
      <c r="AL27" s="74">
        <f>SUMIFS(All!HA:HA,All!D:D,E27)</f>
        <v>45323663.700000003</v>
      </c>
      <c r="AM27">
        <v>53654398.230000004</v>
      </c>
      <c r="AO27" s="35">
        <f>SUMIFS(All!J:J,All!B:B,Summary!C27)+SUMIFS(All!L:L,All!B:B,Summary!C27)</f>
        <v>454513674.43199998</v>
      </c>
      <c r="AP27" s="35">
        <f>SUMIFS(All!N:N,All!B:B,Summary!C27)+SUMIFS(All!P:P,All!B:B,Summary!C27)</f>
        <v>751666450.64946246</v>
      </c>
      <c r="AQ27">
        <f>SUMIFS(All!L:L,All!B:B,Summary!C27)</f>
        <v>8199953.0529999994</v>
      </c>
      <c r="AR27">
        <f>SUMIFS(All!P:P,All!B:B,Summary!C27)</f>
        <v>49178733.799999997</v>
      </c>
      <c r="AS27">
        <f>SUMIFS(All!M:M,All!B:B,Summary!C27)</f>
        <v>341858740.18800002</v>
      </c>
      <c r="AT27">
        <f>SUMIFS(All!Q:Q,All!B:B,Summary!C27)</f>
        <v>44705963.970537499</v>
      </c>
    </row>
    <row r="28" spans="1:46">
      <c r="A28" s="64">
        <v>2</v>
      </c>
      <c r="B28" s="64">
        <f>6</f>
        <v>6</v>
      </c>
      <c r="C28" s="64">
        <v>27</v>
      </c>
      <c r="D28" s="65">
        <v>130</v>
      </c>
      <c r="E28" s="19" t="s">
        <v>35</v>
      </c>
      <c r="F28" s="10">
        <v>0</v>
      </c>
      <c r="G28" s="10">
        <v>0</v>
      </c>
      <c r="H28" s="10">
        <v>2644030</v>
      </c>
      <c r="I28" s="74">
        <v>57466823.75</v>
      </c>
      <c r="J28" s="10">
        <f t="shared" si="0"/>
        <v>60110853.75</v>
      </c>
      <c r="K28" s="10"/>
      <c r="L28" s="10"/>
      <c r="M28" s="10"/>
      <c r="N28" s="10"/>
      <c r="O28" s="74">
        <f>SUMIFS(All!$E:$E,All!$D:$D,E28)</f>
        <v>119162685.331</v>
      </c>
      <c r="P28" s="10">
        <v>109417565</v>
      </c>
      <c r="Q28" s="74">
        <f>SUMIFS(All!$GU:$GU,All!$D:$D,E28,All!$B:$B,C28)</f>
        <v>15354588.739810705</v>
      </c>
      <c r="R28" s="10">
        <f t="shared" si="1"/>
        <v>124772153.73981071</v>
      </c>
      <c r="S28" s="74">
        <f>SUMIFS(All!$P:$P,All!$D:$D,E28)</f>
        <v>3365381.9394158423</v>
      </c>
      <c r="T28" s="74">
        <f>SUMIFS(All!$Q:$Q,All!$D:$D,E28)</f>
        <v>-3365381.9394158423</v>
      </c>
      <c r="U28" s="74">
        <f>SUMIFS(All!$R:$R,All!$D:$D,E28,All!$B:$B,C28)</f>
        <v>106857143.52500001</v>
      </c>
      <c r="V28" s="10">
        <v>100664160</v>
      </c>
      <c r="W28" s="74">
        <f>SUMIFS(All!$GY:$GY,All!$D:$D,E28,All!$B:$B,C28)</f>
        <v>924091.10999999987</v>
      </c>
      <c r="X28" s="10">
        <f t="shared" si="2"/>
        <v>101588251.11</v>
      </c>
      <c r="Y28" s="10">
        <v>74551442.850000009</v>
      </c>
      <c r="Z28" s="74">
        <f>SUMIFS(All!$HC:$HC,All!$D:$D,E28)</f>
        <v>2772670.4599999995</v>
      </c>
      <c r="AA28" s="74">
        <f t="shared" si="3"/>
        <v>77324113.310000002</v>
      </c>
      <c r="AB28" s="10">
        <v>0</v>
      </c>
      <c r="AC28" s="10">
        <v>15986631</v>
      </c>
      <c r="AD28" s="74">
        <f t="shared" si="7"/>
        <v>15986631</v>
      </c>
      <c r="AE28" s="99">
        <f t="shared" si="4"/>
        <v>11343075.52</v>
      </c>
      <c r="AF28" s="10"/>
      <c r="AG28" s="10"/>
      <c r="AH28" s="74">
        <f t="shared" si="5"/>
        <v>43065200.581</v>
      </c>
      <c r="AI28" s="74">
        <f t="shared" si="6"/>
        <v>13546399.215000004</v>
      </c>
      <c r="AL28" s="74">
        <f>SUMIFS(All!HA:HA,All!D:D,E28)</f>
        <v>0</v>
      </c>
      <c r="AM28">
        <v>11343075.52</v>
      </c>
      <c r="AO28" s="35">
        <f>SUMIFS(All!J:J,All!B:B,Summary!C28)+SUMIFS(All!L:L,All!B:B,Summary!C28)</f>
        <v>115226083</v>
      </c>
      <c r="AP28" s="35">
        <f>SUMIFS(All!N:N,All!B:B,Summary!C28)+SUMIFS(All!P:P,All!B:B,Summary!C28)</f>
        <v>122528067.27041584</v>
      </c>
      <c r="AQ28">
        <f>SUMIFS(All!L:L,All!B:B,Summary!C28)</f>
        <v>0</v>
      </c>
      <c r="AR28">
        <f>SUMIFS(All!P:P,All!B:B,Summary!C28)</f>
        <v>3365381.9394158423</v>
      </c>
      <c r="AS28">
        <f>SUMIFS(All!M:M,All!B:B,Summary!C28)</f>
        <v>3936602.3310000002</v>
      </c>
      <c r="AT28">
        <f>SUMIFS(All!Q:Q,All!B:B,Summary!C28)</f>
        <v>-3365381.9394158423</v>
      </c>
    </row>
    <row r="29" spans="1:46">
      <c r="A29" s="64">
        <v>2</v>
      </c>
      <c r="B29" s="64">
        <f>5</f>
        <v>5</v>
      </c>
      <c r="C29" s="64">
        <v>28</v>
      </c>
      <c r="D29" s="65">
        <v>121</v>
      </c>
      <c r="E29" s="19" t="s">
        <v>36</v>
      </c>
      <c r="F29" s="10">
        <v>0</v>
      </c>
      <c r="G29" s="10">
        <v>0</v>
      </c>
      <c r="H29" s="10">
        <v>58649995</v>
      </c>
      <c r="I29" s="74">
        <v>4799695</v>
      </c>
      <c r="J29" s="10">
        <f t="shared" si="0"/>
        <v>63449690</v>
      </c>
      <c r="K29" s="10"/>
      <c r="L29" s="10"/>
      <c r="M29" s="10"/>
      <c r="N29" s="10"/>
      <c r="O29" s="74">
        <f>SUMIFS(All!$E:$E,All!$D:$D,E29)</f>
        <v>0</v>
      </c>
      <c r="P29" s="10">
        <v>0</v>
      </c>
      <c r="Q29" s="74">
        <f>SUMIFS(All!$GU:$GU,All!$D:$D,E29,All!$B:$B,C29)</f>
        <v>0</v>
      </c>
      <c r="R29" s="10">
        <f t="shared" si="1"/>
        <v>0</v>
      </c>
      <c r="S29" s="74">
        <f>SUMIFS(All!$P:$P,All!$D:$D,E29)</f>
        <v>0</v>
      </c>
      <c r="T29" s="74">
        <f>SUMIFS(All!$Q:$Q,All!$D:$D,E29)</f>
        <v>0</v>
      </c>
      <c r="U29" s="74">
        <f>SUMIFS(All!$R:$R,All!$D:$D,E29,All!$B:$B,C29)</f>
        <v>0</v>
      </c>
      <c r="V29" s="10">
        <v>0</v>
      </c>
      <c r="W29" s="74">
        <f>SUMIFS(All!$GY:$GY,All!$D:$D,E29,All!$B:$B,C29)</f>
        <v>0</v>
      </c>
      <c r="X29" s="10">
        <f t="shared" si="2"/>
        <v>0</v>
      </c>
      <c r="Y29" s="10">
        <v>40395350.580000006</v>
      </c>
      <c r="Z29" s="74">
        <f>SUMIFS(All!$HC:$HC,All!$D:$D,E29)</f>
        <v>138851.4</v>
      </c>
      <c r="AA29" s="74">
        <f t="shared" si="3"/>
        <v>40534201.980000004</v>
      </c>
      <c r="AB29" s="10">
        <v>55348770</v>
      </c>
      <c r="AC29" s="10"/>
      <c r="AD29" s="74">
        <f t="shared" si="7"/>
        <v>55348770</v>
      </c>
      <c r="AE29" s="99">
        <f t="shared" si="4"/>
        <v>530647.39999999991</v>
      </c>
      <c r="AF29" s="10"/>
      <c r="AG29" s="10"/>
      <c r="AH29" s="74">
        <f t="shared" si="5"/>
        <v>-118798460</v>
      </c>
      <c r="AI29" s="74">
        <f t="shared" si="6"/>
        <v>-95882971.980000004</v>
      </c>
      <c r="AL29" s="74">
        <f>SUMIFS(All!HA:HA,All!D:D,E29)</f>
        <v>0</v>
      </c>
      <c r="AM29">
        <v>530647.39999999991</v>
      </c>
      <c r="AO29" s="35">
        <f>SUMIFS(All!J:J,All!B:B,Summary!C29)+SUMIFS(All!L:L,All!B:B,Summary!C29)</f>
        <v>132033230.067</v>
      </c>
      <c r="AP29" s="35">
        <f>SUMIFS(All!N:N,All!B:B,Summary!C29)+SUMIFS(All!P:P,All!B:B,Summary!C29)</f>
        <v>0</v>
      </c>
      <c r="AQ29">
        <f>SUMIFS(All!L:L,All!B:B,Summary!C29)</f>
        <v>0</v>
      </c>
      <c r="AR29">
        <f>SUMIFS(All!P:P,All!B:B,Summary!C29)</f>
        <v>0</v>
      </c>
      <c r="AS29">
        <f>SUMIFS(All!M:M,All!B:B,Summary!C29)</f>
        <v>-132033230.067</v>
      </c>
      <c r="AT29">
        <f>SUMIFS(All!Q:Q,All!B:B,Summary!C29)</f>
        <v>0</v>
      </c>
    </row>
    <row r="30" spans="1:46">
      <c r="A30" s="64">
        <v>2</v>
      </c>
      <c r="B30" s="64">
        <f>5</f>
        <v>5</v>
      </c>
      <c r="C30" s="64">
        <v>29</v>
      </c>
      <c r="D30" s="65">
        <v>128</v>
      </c>
      <c r="E30" s="19" t="s">
        <v>37</v>
      </c>
      <c r="F30" s="10">
        <v>0</v>
      </c>
      <c r="G30" s="10">
        <v>0</v>
      </c>
      <c r="H30" s="10">
        <v>20000000</v>
      </c>
      <c r="I30" s="74">
        <v>6904270</v>
      </c>
      <c r="J30" s="10">
        <f t="shared" si="0"/>
        <v>26904270</v>
      </c>
      <c r="K30" s="10"/>
      <c r="L30" s="10"/>
      <c r="M30" s="10"/>
      <c r="N30" s="10"/>
      <c r="O30" s="74">
        <f>SUMIFS(All!$E:$E,All!$D:$D,E30)</f>
        <v>0</v>
      </c>
      <c r="P30" s="10">
        <v>0</v>
      </c>
      <c r="Q30" s="74">
        <f>SUMIFS(All!$GU:$GU,All!$D:$D,E30,All!$B:$B,C30)</f>
        <v>0</v>
      </c>
      <c r="R30" s="10">
        <f t="shared" si="1"/>
        <v>0</v>
      </c>
      <c r="S30" s="74">
        <f>SUMIFS(All!$P:$P,All!$D:$D,E30)</f>
        <v>0</v>
      </c>
      <c r="T30" s="74">
        <f>SUMIFS(All!$Q:$Q,All!$D:$D,E30)</f>
        <v>0</v>
      </c>
      <c r="U30" s="74">
        <f>SUMIFS(All!$R:$R,All!$D:$D,E30,All!$B:$B,C30)</f>
        <v>0</v>
      </c>
      <c r="V30" s="10">
        <v>0</v>
      </c>
      <c r="W30" s="74">
        <f>SUMIFS(All!$GY:$GY,All!$D:$D,E30,All!$B:$B,C30)</f>
        <v>0</v>
      </c>
      <c r="X30" s="10">
        <f t="shared" si="2"/>
        <v>0</v>
      </c>
      <c r="Y30" s="10">
        <v>38496567</v>
      </c>
      <c r="Z30" s="74">
        <f>SUMIFS(All!$HC:$HC,All!$D:$D,E30)</f>
        <v>158094.99</v>
      </c>
      <c r="AA30" s="74">
        <f t="shared" si="3"/>
        <v>38654661.990000002</v>
      </c>
      <c r="AB30" s="10">
        <v>61465690</v>
      </c>
      <c r="AC30" s="10"/>
      <c r="AD30" s="74">
        <f t="shared" si="7"/>
        <v>61465690</v>
      </c>
      <c r="AE30" s="99">
        <f t="shared" si="4"/>
        <v>1060567.8999999999</v>
      </c>
      <c r="AF30" s="10"/>
      <c r="AG30" s="10"/>
      <c r="AH30" s="74">
        <f t="shared" si="5"/>
        <v>-88369960</v>
      </c>
      <c r="AI30" s="74">
        <f t="shared" si="6"/>
        <v>-100120351.99000001</v>
      </c>
      <c r="AL30" s="74">
        <f>SUMIFS(All!HA:HA,All!D:D,E30)</f>
        <v>0</v>
      </c>
      <c r="AM30">
        <v>1060567.8999999999</v>
      </c>
      <c r="AO30" s="35">
        <f>SUMIFS(All!J:J,All!B:B,Summary!C30)+SUMIFS(All!L:L,All!B:B,Summary!C30)</f>
        <v>131206141.075</v>
      </c>
      <c r="AP30" s="35">
        <f>SUMIFS(All!N:N,All!B:B,Summary!C30)+SUMIFS(All!P:P,All!B:B,Summary!C30)</f>
        <v>0</v>
      </c>
      <c r="AQ30">
        <f>SUMIFS(All!L:L,All!B:B,Summary!C30)</f>
        <v>0</v>
      </c>
      <c r="AR30">
        <f>SUMIFS(All!P:P,All!B:B,Summary!C30)</f>
        <v>0</v>
      </c>
      <c r="AS30">
        <f>SUMIFS(All!M:M,All!B:B,Summary!C30)</f>
        <v>-131206141.075</v>
      </c>
      <c r="AT30">
        <f>SUMIFS(All!Q:Q,All!B:B,Summary!C30)</f>
        <v>0</v>
      </c>
    </row>
    <row r="31" spans="1:46">
      <c r="A31" s="64">
        <v>2</v>
      </c>
      <c r="B31" s="64">
        <f>6</f>
        <v>6</v>
      </c>
      <c r="C31" s="64">
        <v>30</v>
      </c>
      <c r="D31" s="65">
        <v>129</v>
      </c>
      <c r="E31" s="19" t="s">
        <v>38</v>
      </c>
      <c r="F31" s="10">
        <v>0</v>
      </c>
      <c r="G31" s="10">
        <v>0</v>
      </c>
      <c r="H31" s="10">
        <v>11107315</v>
      </c>
      <c r="I31" s="74">
        <v>7076660</v>
      </c>
      <c r="J31" s="10">
        <f t="shared" si="0"/>
        <v>18183975</v>
      </c>
      <c r="K31" s="10"/>
      <c r="L31" s="10"/>
      <c r="M31" s="10"/>
      <c r="N31" s="10"/>
      <c r="O31" s="74">
        <f>SUMIFS(All!$E:$E,All!$D:$D,E31)</f>
        <v>93910355</v>
      </c>
      <c r="P31" s="10">
        <v>92211084</v>
      </c>
      <c r="Q31" s="74">
        <f>SUMIFS(All!$GU:$GU,All!$D:$D,E31,All!$B:$B,C31)</f>
        <v>0</v>
      </c>
      <c r="R31" s="10">
        <f t="shared" si="1"/>
        <v>92211084</v>
      </c>
      <c r="S31" s="74">
        <f>SUMIFS(All!$P:$P,All!$D:$D,E31)</f>
        <v>0</v>
      </c>
      <c r="T31" s="74">
        <f>SUMIFS(All!$Q:$Q,All!$D:$D,E31)</f>
        <v>0</v>
      </c>
      <c r="U31" s="74">
        <f>SUMIFS(All!$R:$R,All!$D:$D,E31,All!$B:$B,C31)</f>
        <v>84495793.145999998</v>
      </c>
      <c r="V31" s="10">
        <v>84489838</v>
      </c>
      <c r="W31" s="74">
        <f>SUMIFS(All!$GY:$GY,All!$D:$D,E31,All!$B:$B,C31)</f>
        <v>0</v>
      </c>
      <c r="X31" s="10">
        <f t="shared" si="2"/>
        <v>84489838</v>
      </c>
      <c r="Y31" s="10">
        <v>33467021.359999999</v>
      </c>
      <c r="Z31" s="74">
        <f>SUMIFS(All!$HC:$HC,All!$D:$D,E31)</f>
        <v>248800.92</v>
      </c>
      <c r="AA31" s="74">
        <f t="shared" si="3"/>
        <v>33715822.280000001</v>
      </c>
      <c r="AB31" s="10">
        <v>47274000</v>
      </c>
      <c r="AC31" s="10"/>
      <c r="AD31" s="74">
        <f t="shared" si="7"/>
        <v>47274000</v>
      </c>
      <c r="AE31" s="99">
        <f t="shared" si="4"/>
        <v>4262386.28</v>
      </c>
      <c r="AF31" s="10"/>
      <c r="AG31" s="10"/>
      <c r="AH31" s="74">
        <f t="shared" si="5"/>
        <v>28452380</v>
      </c>
      <c r="AI31" s="74">
        <f t="shared" si="6"/>
        <v>3505970.8659999967</v>
      </c>
      <c r="AL31" s="74">
        <f>SUMIFS(All!HA:HA,All!D:D,E31)</f>
        <v>0</v>
      </c>
      <c r="AM31">
        <v>4262386.28</v>
      </c>
      <c r="AO31" s="35">
        <f>SUMIFS(All!J:J,All!B:B,Summary!C31)+SUMIFS(All!L:L,All!B:B,Summary!C31)</f>
        <v>92153726</v>
      </c>
      <c r="AP31" s="35">
        <f>SUMIFS(All!N:N,All!B:B,Summary!C31)+SUMIFS(All!P:P,All!B:B,Summary!C31)</f>
        <v>93910355</v>
      </c>
      <c r="AQ31">
        <f>SUMIFS(All!L:L,All!B:B,Summary!C31)</f>
        <v>0</v>
      </c>
      <c r="AR31">
        <f>SUMIFS(All!P:P,All!B:B,Summary!C31)</f>
        <v>0</v>
      </c>
      <c r="AS31">
        <f>SUMIFS(All!M:M,All!B:B,Summary!C31)</f>
        <v>1756629</v>
      </c>
      <c r="AT31">
        <f>SUMIFS(All!Q:Q,All!B:B,Summary!C31)</f>
        <v>0</v>
      </c>
    </row>
    <row r="32" spans="1:46">
      <c r="A32" s="64"/>
      <c r="B32" s="64">
        <f>6</f>
        <v>6</v>
      </c>
      <c r="C32" s="64">
        <v>31</v>
      </c>
      <c r="D32" s="65">
        <v>131</v>
      </c>
      <c r="E32" s="19" t="s">
        <v>39</v>
      </c>
      <c r="F32" s="10">
        <v>0</v>
      </c>
      <c r="G32" s="10">
        <v>0</v>
      </c>
      <c r="H32" s="10">
        <v>0</v>
      </c>
      <c r="I32" s="74">
        <v>12050000</v>
      </c>
      <c r="J32" s="10">
        <f t="shared" si="0"/>
        <v>12050000</v>
      </c>
      <c r="K32" s="10"/>
      <c r="L32" s="10"/>
      <c r="M32" s="10"/>
      <c r="N32" s="10"/>
      <c r="O32" s="74">
        <f>SUMIFS(All!$E:$E,All!$D:$D,E32)</f>
        <v>0</v>
      </c>
      <c r="P32" s="10">
        <v>0</v>
      </c>
      <c r="Q32" s="74">
        <f>SUMIFS(All!$GU:$GU,All!$D:$D,E32,All!$B:$B,C32)</f>
        <v>0</v>
      </c>
      <c r="R32" s="10">
        <f t="shared" si="1"/>
        <v>0</v>
      </c>
      <c r="S32" s="74">
        <f>SUMIFS(All!$P:$P,All!$D:$D,E32)</f>
        <v>0</v>
      </c>
      <c r="T32" s="74">
        <f>SUMIFS(All!$Q:$Q,All!$D:$D,E32)</f>
        <v>0</v>
      </c>
      <c r="U32" s="74">
        <f>SUMIFS(All!$R:$R,All!$D:$D,E32,All!$B:$B,C32)</f>
        <v>0</v>
      </c>
      <c r="V32" s="10">
        <v>0</v>
      </c>
      <c r="W32" s="74">
        <f>SUMIFS(All!$GY:$GY,All!$D:$D,E32,All!$B:$B,C32)</f>
        <v>0</v>
      </c>
      <c r="X32" s="10">
        <f t="shared" si="2"/>
        <v>0</v>
      </c>
      <c r="Y32" s="10">
        <v>21000698.540000007</v>
      </c>
      <c r="Z32" s="74">
        <f>SUMIFS(All!$HC:$HC,All!$D:$D,E32)</f>
        <v>0</v>
      </c>
      <c r="AA32" s="74">
        <f t="shared" si="3"/>
        <v>21000698.540000007</v>
      </c>
      <c r="AB32" s="10">
        <v>0</v>
      </c>
      <c r="AC32" s="10"/>
      <c r="AD32" s="74">
        <f t="shared" si="7"/>
        <v>0</v>
      </c>
      <c r="AE32" s="99">
        <f t="shared" si="4"/>
        <v>4463.5599999999995</v>
      </c>
      <c r="AF32" s="10"/>
      <c r="AG32" s="10"/>
      <c r="AH32" s="74">
        <f t="shared" si="5"/>
        <v>-12050000</v>
      </c>
      <c r="AI32" s="74">
        <f t="shared" si="6"/>
        <v>-21000698.540000007</v>
      </c>
      <c r="AL32" s="74">
        <f>SUMIFS(All!HA:HA,All!D:D,E32)</f>
        <v>0</v>
      </c>
      <c r="AM32">
        <v>4463.5599999999995</v>
      </c>
      <c r="AO32" s="35">
        <f>SUMIFS(All!J:J,All!B:B,Summary!C32)+SUMIFS(All!L:L,All!B:B,Summary!C32)</f>
        <v>29771049.12616954</v>
      </c>
      <c r="AP32" s="35">
        <f>SUMIFS(All!N:N,All!B:B,Summary!C32)+SUMIFS(All!P:P,All!B:B,Summary!C32)</f>
        <v>0</v>
      </c>
      <c r="AQ32">
        <f>SUMIFS(All!L:L,All!B:B,Summary!C32)</f>
        <v>0</v>
      </c>
      <c r="AR32">
        <f>SUMIFS(All!P:P,All!B:B,Summary!C32)</f>
        <v>0</v>
      </c>
      <c r="AS32">
        <f>SUMIFS(All!M:M,All!B:B,Summary!C32)</f>
        <v>-29771049.12616954</v>
      </c>
      <c r="AT32">
        <f>SUMIFS(All!Q:Q,All!B:B,Summary!C32)</f>
        <v>0</v>
      </c>
    </row>
    <row r="33" spans="1:46">
      <c r="A33" s="64">
        <v>2</v>
      </c>
      <c r="B33" s="64">
        <f>5</f>
        <v>5</v>
      </c>
      <c r="C33" s="64">
        <v>32</v>
      </c>
      <c r="D33" s="65">
        <v>135</v>
      </c>
      <c r="E33" s="19" t="s">
        <v>40</v>
      </c>
      <c r="F33" s="10">
        <v>0</v>
      </c>
      <c r="G33" s="10">
        <v>0</v>
      </c>
      <c r="H33" s="10"/>
      <c r="I33" s="74">
        <v>13892380</v>
      </c>
      <c r="J33" s="10">
        <f t="shared" si="0"/>
        <v>13892380</v>
      </c>
      <c r="K33" s="10"/>
      <c r="L33" s="10"/>
      <c r="M33" s="10"/>
      <c r="N33" s="10"/>
      <c r="O33" s="74">
        <f>SUMIFS(All!$E:$E,All!$D:$D,E33)</f>
        <v>0</v>
      </c>
      <c r="P33" s="10">
        <v>0</v>
      </c>
      <c r="Q33" s="74">
        <f>SUMIFS(All!$GU:$GU,All!$D:$D,E33,All!$B:$B,C33)</f>
        <v>0</v>
      </c>
      <c r="R33" s="10">
        <f t="shared" si="1"/>
        <v>0</v>
      </c>
      <c r="S33" s="74">
        <f>SUMIFS(All!$P:$P,All!$D:$D,E33)</f>
        <v>0</v>
      </c>
      <c r="T33" s="74">
        <f>SUMIFS(All!$Q:$Q,All!$D:$D,E33)</f>
        <v>0</v>
      </c>
      <c r="U33" s="74">
        <f>SUMIFS(All!$R:$R,All!$D:$D,E33,All!$B:$B,C33)</f>
        <v>0</v>
      </c>
      <c r="V33" s="10">
        <v>0</v>
      </c>
      <c r="W33" s="74">
        <f>SUMIFS(All!$GY:$GY,All!$D:$D,E33,All!$B:$B,C33)</f>
        <v>0</v>
      </c>
      <c r="X33" s="10">
        <f t="shared" si="2"/>
        <v>0</v>
      </c>
      <c r="Y33" s="10">
        <v>37466285</v>
      </c>
      <c r="Z33" s="74">
        <f>SUMIFS(All!$HC:$HC,All!$D:$D,E33)</f>
        <v>459968.6</v>
      </c>
      <c r="AA33" s="74">
        <f t="shared" si="3"/>
        <v>37926253.600000001</v>
      </c>
      <c r="AB33" s="10">
        <v>40438750</v>
      </c>
      <c r="AC33" s="10"/>
      <c r="AD33" s="74">
        <f t="shared" si="7"/>
        <v>40438750</v>
      </c>
      <c r="AE33" s="99">
        <f t="shared" si="4"/>
        <v>487824.17</v>
      </c>
      <c r="AF33" s="10"/>
      <c r="AG33" s="10"/>
      <c r="AH33" s="74">
        <f t="shared" si="5"/>
        <v>-54331130</v>
      </c>
      <c r="AI33" s="74">
        <f t="shared" si="6"/>
        <v>-78365003.599999994</v>
      </c>
      <c r="AL33" s="74">
        <f>SUMIFS(All!HA:HA,All!D:D,E33)</f>
        <v>0</v>
      </c>
      <c r="AM33">
        <v>487824.17</v>
      </c>
      <c r="AO33" s="35">
        <f>SUMIFS(All!J:J,All!B:B,Summary!C33)+SUMIFS(All!L:L,All!B:B,Summary!C33)</f>
        <v>98586988.909999996</v>
      </c>
      <c r="AP33" s="35">
        <f>SUMIFS(All!N:N,All!B:B,Summary!C33)+SUMIFS(All!P:P,All!B:B,Summary!C33)</f>
        <v>0</v>
      </c>
      <c r="AQ33">
        <f>SUMIFS(All!L:L,All!B:B,Summary!C33)</f>
        <v>0</v>
      </c>
      <c r="AR33">
        <f>SUMIFS(All!P:P,All!B:B,Summary!C33)</f>
        <v>0</v>
      </c>
      <c r="AS33">
        <f>SUMIFS(All!M:M,All!B:B,Summary!C33)</f>
        <v>-98586988.909999996</v>
      </c>
      <c r="AT33">
        <f>SUMIFS(All!Q:Q,All!B:B,Summary!C33)</f>
        <v>0</v>
      </c>
    </row>
    <row r="34" spans="1:46">
      <c r="A34" s="64">
        <v>2</v>
      </c>
      <c r="B34" s="64">
        <f>8</f>
        <v>8</v>
      </c>
      <c r="C34" s="64">
        <v>33</v>
      </c>
      <c r="D34" s="65">
        <v>78</v>
      </c>
      <c r="E34" s="19" t="s">
        <v>41</v>
      </c>
      <c r="F34" s="10">
        <v>8500000</v>
      </c>
      <c r="G34" s="10">
        <v>0</v>
      </c>
      <c r="H34" s="10">
        <v>23532032</v>
      </c>
      <c r="I34" s="74">
        <v>11766065</v>
      </c>
      <c r="J34" s="10">
        <f t="shared" si="0"/>
        <v>46320037</v>
      </c>
      <c r="K34" s="10"/>
      <c r="L34" s="10"/>
      <c r="M34" s="10"/>
      <c r="N34" s="10"/>
      <c r="O34" s="74">
        <f>SUMIFS(All!$E:$E,All!$D:$D,E34)</f>
        <v>141426555.57142857</v>
      </c>
      <c r="P34" s="10">
        <v>130478953</v>
      </c>
      <c r="Q34" s="74">
        <f>SUMIFS(All!$GU:$GU,All!$D:$D,E34,All!$B:$B,C34)</f>
        <v>896118.6210526228</v>
      </c>
      <c r="R34" s="10">
        <f t="shared" si="1"/>
        <v>131375071.62105262</v>
      </c>
      <c r="S34" s="74">
        <f>SUMIFS(All!$P:$P,All!$D:$D,E34)</f>
        <v>3913872.5</v>
      </c>
      <c r="T34" s="74">
        <f>SUMIFS(All!$Q:$Q,All!$D:$D,E34)</f>
        <v>1442562.5282706618</v>
      </c>
      <c r="U34" s="74">
        <f>SUMIFS(All!$R:$R,All!$D:$D,E34,All!$B:$B,C34)</f>
        <v>135706190.47619048</v>
      </c>
      <c r="V34" s="10">
        <v>119949301</v>
      </c>
      <c r="W34" s="74">
        <f>SUMIFS(All!$GY:$GY,All!$D:$D,E34,All!$B:$B,C34)</f>
        <v>851312.69</v>
      </c>
      <c r="X34" s="10">
        <f t="shared" si="2"/>
        <v>120800613.69</v>
      </c>
      <c r="Y34" s="10">
        <v>92142938.74000001</v>
      </c>
      <c r="Z34" s="74">
        <f>SUMIFS(All!$HC:$HC,All!$D:$D,E34)</f>
        <v>7689434.7999999998</v>
      </c>
      <c r="AA34" s="74">
        <f t="shared" si="3"/>
        <v>99832373.540000007</v>
      </c>
      <c r="AB34" s="10">
        <v>0</v>
      </c>
      <c r="AC34" s="10"/>
      <c r="AD34" s="74">
        <f t="shared" si="7"/>
        <v>0</v>
      </c>
      <c r="AE34" s="99">
        <f t="shared" si="4"/>
        <v>10447455.039999995</v>
      </c>
      <c r="AF34" s="10"/>
      <c r="AG34" s="10"/>
      <c r="AH34" s="74">
        <f t="shared" si="5"/>
        <v>95106518.571428567</v>
      </c>
      <c r="AI34" s="74">
        <f t="shared" si="6"/>
        <v>35873816.936190471</v>
      </c>
      <c r="AL34" s="74">
        <f>SUMIFS(All!HA:HA,All!D:D,E34)</f>
        <v>2521940</v>
      </c>
      <c r="AM34">
        <v>10447455.039999995</v>
      </c>
      <c r="AO34" s="35">
        <f>SUMIFS(All!J:J,All!B:B,Summary!C34)+SUMIFS(All!L:L,All!B:B,Summary!C34)</f>
        <v>152295864.88999999</v>
      </c>
      <c r="AP34" s="35">
        <f>SUMIFS(All!N:N,All!B:B,Summary!C34)+SUMIFS(All!P:P,All!B:B,Summary!C34)</f>
        <v>139983993.04315791</v>
      </c>
      <c r="AQ34">
        <f>SUMIFS(All!L:L,All!B:B,Summary!C34)</f>
        <v>0</v>
      </c>
      <c r="AR34">
        <f>SUMIFS(All!P:P,All!B:B,Summary!C34)</f>
        <v>3913872.5</v>
      </c>
      <c r="AS34">
        <f>SUMIFS(All!M:M,All!B:B,Summary!C34)</f>
        <v>-10869309.318571419</v>
      </c>
      <c r="AT34">
        <f>SUMIFS(All!Q:Q,All!B:B,Summary!C34)</f>
        <v>1442562.5282706618</v>
      </c>
    </row>
    <row r="35" spans="1:46">
      <c r="A35" s="64">
        <v>2</v>
      </c>
      <c r="B35" s="64">
        <f>8</f>
        <v>8</v>
      </c>
      <c r="C35" s="64">
        <v>34</v>
      </c>
      <c r="D35" s="65">
        <v>124</v>
      </c>
      <c r="E35" s="19" t="s">
        <v>42</v>
      </c>
      <c r="F35" s="10">
        <v>0</v>
      </c>
      <c r="G35" s="10">
        <v>0</v>
      </c>
      <c r="H35" s="10">
        <v>0</v>
      </c>
      <c r="I35" s="74">
        <v>28938480</v>
      </c>
      <c r="J35" s="10">
        <f t="shared" si="0"/>
        <v>75118800</v>
      </c>
      <c r="K35" s="10"/>
      <c r="L35" s="10"/>
      <c r="M35" s="10"/>
      <c r="N35" s="10"/>
      <c r="O35" s="74">
        <f>SUMIFS(All!$E:$E,All!$D:$D,E35)</f>
        <v>160759162.85714287</v>
      </c>
      <c r="P35" s="10">
        <v>97883711</v>
      </c>
      <c r="Q35" s="74">
        <f>SUMIFS(All!$GU:$GU,All!$D:$D,E35,All!$B:$B,C35)</f>
        <v>1484257.5000000298</v>
      </c>
      <c r="R35" s="10">
        <f t="shared" si="1"/>
        <v>99367968.50000003</v>
      </c>
      <c r="S35" s="74">
        <f>SUMIFS(All!$P:$P,All!$D:$D,E35)</f>
        <v>33634235.373506419</v>
      </c>
      <c r="T35" s="74">
        <f>SUMIFS(All!$Q:$Q,All!$D:$D,E35)</f>
        <v>-10210459.67545443</v>
      </c>
      <c r="U35" s="74">
        <f>SUMIFS(All!$R:$R,All!$D:$D,E35,All!$B:$B,C35)</f>
        <v>164266666.66666666</v>
      </c>
      <c r="V35" s="10">
        <v>86137666</v>
      </c>
      <c r="W35" s="74">
        <f>SUMIFS(All!$GY:$GY,All!$D:$D,E35,All!$B:$B,C35)</f>
        <v>1306146.6000000001</v>
      </c>
      <c r="X35" s="10">
        <f>V35+W35</f>
        <v>87443812.599999994</v>
      </c>
      <c r="Y35" s="10">
        <v>73637379</v>
      </c>
      <c r="Z35" s="74">
        <f>SUMIFS(All!$HC:$HC,All!$D:$D,E35)</f>
        <v>14601987.790000001</v>
      </c>
      <c r="AA35" s="74">
        <f t="shared" si="3"/>
        <v>88239366.790000007</v>
      </c>
      <c r="AB35" s="10">
        <v>0</v>
      </c>
      <c r="AC35" s="10"/>
      <c r="AD35" s="74">
        <f t="shared" si="7"/>
        <v>0</v>
      </c>
      <c r="AE35" s="99">
        <f t="shared" si="4"/>
        <v>15611895.439999999</v>
      </c>
      <c r="AF35" s="10"/>
      <c r="AG35" s="10"/>
      <c r="AH35" s="74">
        <f t="shared" si="5"/>
        <v>85640362.857142866</v>
      </c>
      <c r="AI35" s="74">
        <f t="shared" si="6"/>
        <v>76027299.87666665</v>
      </c>
      <c r="AL35" s="74">
        <f>SUMIFS(All!HA:HA,All!D:D,E35)</f>
        <v>46180320</v>
      </c>
      <c r="AM35">
        <v>15611895.439999999</v>
      </c>
      <c r="AO35" s="35">
        <f>SUMIFS(All!J:J,All!B:B,Summary!C35)+SUMIFS(All!L:L,All!B:B,Summary!C35)</f>
        <v>169244881.26000002</v>
      </c>
      <c r="AP35" s="35">
        <f>SUMIFS(All!N:N,All!B:B,Summary!C35)+SUMIFS(All!P:P,All!B:B,Summary!C35)</f>
        <v>170969622.5325973</v>
      </c>
      <c r="AQ35">
        <f>SUMIFS(All!L:L,All!B:B,Summary!C35)</f>
        <v>0</v>
      </c>
      <c r="AR35">
        <f>SUMIFS(All!P:P,All!B:B,Summary!C35)</f>
        <v>33634235.373506419</v>
      </c>
      <c r="AS35">
        <f>SUMIFS(All!M:M,All!B:B,Summary!C35)</f>
        <v>-8485718.4028571546</v>
      </c>
      <c r="AT35">
        <f>SUMIFS(All!Q:Q,All!B:B,Summary!C35)</f>
        <v>-10210459.67545443</v>
      </c>
    </row>
    <row r="36" spans="1:46">
      <c r="A36" s="64">
        <v>2</v>
      </c>
      <c r="B36" s="64">
        <f>7</f>
        <v>7</v>
      </c>
      <c r="C36" s="64">
        <v>35</v>
      </c>
      <c r="D36" s="65">
        <v>52</v>
      </c>
      <c r="E36" s="19" t="s">
        <v>43</v>
      </c>
      <c r="F36" s="10">
        <v>26546978.84</v>
      </c>
      <c r="G36" s="10">
        <v>27931127.300000001</v>
      </c>
      <c r="H36" s="10">
        <v>17774569.741999999</v>
      </c>
      <c r="I36" s="74">
        <v>6362983.4199999999</v>
      </c>
      <c r="J36" s="10">
        <f t="shared" si="0"/>
        <v>78615659.302000001</v>
      </c>
      <c r="K36" s="10"/>
      <c r="L36" s="10"/>
      <c r="M36" s="10"/>
      <c r="N36" s="10"/>
      <c r="O36" s="74">
        <f>SUMIFS(All!$E:$E,All!$D:$D,E36)</f>
        <v>111577500</v>
      </c>
      <c r="P36" s="10">
        <v>107465470</v>
      </c>
      <c r="Q36" s="74">
        <f>SUMIFS(All!$GU:$GU,All!$D:$D,E36,All!$B:$B,C36)</f>
        <v>0</v>
      </c>
      <c r="R36" s="10">
        <f t="shared" si="1"/>
        <v>107465470</v>
      </c>
      <c r="S36" s="74">
        <f>SUMIFS(All!$P:$P,All!$D:$D,E36)</f>
        <v>0</v>
      </c>
      <c r="T36" s="74">
        <f>SUMIFS(All!$Q:$Q,All!$D:$D,E36)</f>
        <v>0</v>
      </c>
      <c r="U36" s="74">
        <f>SUMIFS(All!$R:$R,All!$D:$D,E36,All!$B:$B,C36)</f>
        <v>93574974.659539998</v>
      </c>
      <c r="V36" s="10">
        <v>91920583</v>
      </c>
      <c r="W36" s="74">
        <f>SUMIFS(All!$GY:$GY,All!$D:$D,E36,All!$B:$B,C36)</f>
        <v>0</v>
      </c>
      <c r="X36" s="10">
        <f>V36+W36</f>
        <v>91920583</v>
      </c>
      <c r="Y36" s="10">
        <v>69038939</v>
      </c>
      <c r="Z36" s="74">
        <f>SUMIFS(All!$HC:$HC,All!$D:$D,E36)</f>
        <v>617286.39</v>
      </c>
      <c r="AA36" s="74">
        <f t="shared" si="3"/>
        <v>69656225.390000001</v>
      </c>
      <c r="AB36" s="10">
        <v>0</v>
      </c>
      <c r="AC36" s="10"/>
      <c r="AD36" s="74">
        <f t="shared" si="7"/>
        <v>0</v>
      </c>
      <c r="AE36" s="99">
        <f t="shared" si="4"/>
        <v>1756495.7700000003</v>
      </c>
      <c r="AF36" s="10"/>
      <c r="AG36" s="10"/>
      <c r="AH36" s="74">
        <f t="shared" si="5"/>
        <v>32961840.697999999</v>
      </c>
      <c r="AI36" s="74">
        <f t="shared" si="6"/>
        <v>23918749.269539997</v>
      </c>
      <c r="AL36" s="74">
        <f>SUMIFS(All!HA:HA,All!D:D,E36)</f>
        <v>0</v>
      </c>
      <c r="AM36">
        <v>1756495.7700000003</v>
      </c>
      <c r="AO36" s="35">
        <f>SUMIFS(All!J:J,All!B:B,Summary!C36)+SUMIFS(All!L:L,All!B:B,Summary!C36)</f>
        <v>109399640</v>
      </c>
      <c r="AP36" s="35">
        <f>SUMIFS(All!N:N,All!B:B,Summary!C36)+SUMIFS(All!P:P,All!B:B,Summary!C36)</f>
        <v>111577500</v>
      </c>
      <c r="AQ36">
        <f>SUMIFS(All!L:L,All!B:B,Summary!C36)</f>
        <v>0</v>
      </c>
      <c r="AR36">
        <f>SUMIFS(All!P:P,All!B:B,Summary!C36)</f>
        <v>0</v>
      </c>
      <c r="AS36">
        <f>SUMIFS(All!M:M,All!B:B,Summary!C36)</f>
        <v>2177860</v>
      </c>
      <c r="AT36">
        <f>SUMIFS(All!Q:Q,All!B:B,Summary!C36)</f>
        <v>0</v>
      </c>
    </row>
    <row r="37" spans="1:46">
      <c r="A37" s="64">
        <v>2</v>
      </c>
      <c r="B37" s="64">
        <f>7</f>
        <v>7</v>
      </c>
      <c r="C37" s="64">
        <v>36</v>
      </c>
      <c r="D37" s="65">
        <v>51</v>
      </c>
      <c r="E37" s="19" t="s">
        <v>44</v>
      </c>
      <c r="F37" s="10">
        <v>45865391.995800003</v>
      </c>
      <c r="G37" s="10">
        <v>44146038.859999992</v>
      </c>
      <c r="H37" s="10">
        <v>5421859.2800000003</v>
      </c>
      <c r="I37" s="74">
        <v>12562380.109999999</v>
      </c>
      <c r="J37" s="10">
        <f t="shared" si="0"/>
        <v>107995670.2458</v>
      </c>
      <c r="K37" s="10"/>
      <c r="L37" s="10"/>
      <c r="M37" s="10"/>
      <c r="N37" s="10"/>
      <c r="O37" s="74">
        <f>SUMIFS(All!$E:$E,All!$D:$D,E37)</f>
        <v>113026639</v>
      </c>
      <c r="P37" s="10">
        <v>111609087</v>
      </c>
      <c r="Q37" s="74">
        <f>SUMIFS(All!$GU:$GU,All!$D:$D,E37,All!$B:$B,C37)</f>
        <v>0</v>
      </c>
      <c r="R37" s="10">
        <f t="shared" si="1"/>
        <v>111609087</v>
      </c>
      <c r="S37" s="74">
        <f>SUMIFS(All!$P:$P,All!$D:$D,E37)</f>
        <v>0</v>
      </c>
      <c r="T37" s="74">
        <f>SUMIFS(All!$Q:$Q,All!$D:$D,E37)</f>
        <v>0</v>
      </c>
      <c r="U37" s="74">
        <f>SUMIFS(All!$R:$R,All!$D:$D,E37,All!$B:$B,C37)</f>
        <v>91739438.43393895</v>
      </c>
      <c r="V37" s="10">
        <v>90588865</v>
      </c>
      <c r="W37" s="74">
        <f>SUMIFS(All!$GY:$GY,All!$D:$D,E37,All!$B:$B,C37)</f>
        <v>0</v>
      </c>
      <c r="X37" s="10">
        <f t="shared" ref="X37:X84" si="8">V37+W37</f>
        <v>90588865</v>
      </c>
      <c r="Y37" s="10">
        <v>88935742</v>
      </c>
      <c r="Z37" s="74">
        <f>SUMIFS(All!$HC:$HC,All!$D:$D,E37)</f>
        <v>132289.43000000002</v>
      </c>
      <c r="AA37" s="74">
        <f t="shared" si="3"/>
        <v>89068031.430000007</v>
      </c>
      <c r="AB37" s="10">
        <v>0</v>
      </c>
      <c r="AC37" s="10"/>
      <c r="AD37" s="74">
        <f t="shared" si="7"/>
        <v>0</v>
      </c>
      <c r="AE37" s="99">
        <f t="shared" si="4"/>
        <v>822276.69000000018</v>
      </c>
      <c r="AF37" s="10"/>
      <c r="AG37" s="10"/>
      <c r="AH37" s="74">
        <f t="shared" si="5"/>
        <v>5030968.7541999966</v>
      </c>
      <c r="AI37" s="74">
        <f t="shared" si="6"/>
        <v>2671407.0039389431</v>
      </c>
      <c r="AL37" s="74">
        <f>SUMIFS(All!HA:HA,All!D:D,E37)</f>
        <v>0</v>
      </c>
      <c r="AM37">
        <v>822276.69000000018</v>
      </c>
      <c r="AO37" s="35">
        <f>SUMIFS(All!J:J,All!B:B,Summary!C37)+SUMIFS(All!L:L,All!B:B,Summary!C37)</f>
        <v>114399640</v>
      </c>
      <c r="AP37" s="35">
        <f>SUMIFS(All!N:N,All!B:B,Summary!C37)+SUMIFS(All!P:P,All!B:B,Summary!C37)</f>
        <v>113026639</v>
      </c>
      <c r="AQ37">
        <f>SUMIFS(All!L:L,All!B:B,Summary!C37)</f>
        <v>0</v>
      </c>
      <c r="AR37">
        <f>SUMIFS(All!P:P,All!B:B,Summary!C37)</f>
        <v>0</v>
      </c>
      <c r="AS37">
        <f>SUMIFS(All!M:M,All!B:B,Summary!C37)</f>
        <v>-1373001</v>
      </c>
      <c r="AT37">
        <f>SUMIFS(All!Q:Q,All!B:B,Summary!C37)</f>
        <v>0</v>
      </c>
    </row>
    <row r="38" spans="1:46">
      <c r="A38" s="15">
        <v>2</v>
      </c>
      <c r="B38" s="78">
        <f>6</f>
        <v>6</v>
      </c>
      <c r="C38" s="16">
        <v>37</v>
      </c>
      <c r="D38" s="16">
        <v>143</v>
      </c>
      <c r="E38" s="12" t="s">
        <v>1980</v>
      </c>
      <c r="F38" s="10">
        <v>0</v>
      </c>
      <c r="G38" s="10"/>
      <c r="H38" s="10"/>
      <c r="I38" s="74">
        <v>0</v>
      </c>
      <c r="J38" s="10">
        <f t="shared" si="0"/>
        <v>49430988.349999994</v>
      </c>
      <c r="K38" s="10"/>
      <c r="L38" s="10"/>
      <c r="M38" s="10"/>
      <c r="N38" s="10"/>
      <c r="O38" s="74">
        <f>SUMIFS(All!$E:$E,All!$D:$D,E38)</f>
        <v>182323080.95238096</v>
      </c>
      <c r="P38" s="10">
        <v>39326622</v>
      </c>
      <c r="Q38" s="74">
        <f>SUMIFS(All!$GU:$GU,All!$D:$D,E38,All!$B:$B,C38)</f>
        <v>22463955.327874482</v>
      </c>
      <c r="R38" s="10">
        <f t="shared" si="1"/>
        <v>61790577.327874482</v>
      </c>
      <c r="S38" s="74">
        <f>SUMIFS(All!$P:$P,All!$D:$D,E38)</f>
        <v>32469923.121808738</v>
      </c>
      <c r="T38" s="74">
        <f>SUMIFS(All!$Q:$Q,All!$D:$D,E38)</f>
        <v>-21982802.988177806</v>
      </c>
      <c r="U38" s="74">
        <f>SUMIFS(All!$R:$R,All!$D:$D,E38,All!$B:$B,C38)</f>
        <v>231225731.64999998</v>
      </c>
      <c r="V38" s="10">
        <v>36573759</v>
      </c>
      <c r="W38" s="74">
        <f>SUMIFS(All!$GY:$GY,All!$D:$D,E38,All!$B:$B,C38)</f>
        <v>22466643.52</v>
      </c>
      <c r="X38" s="10">
        <f t="shared" si="8"/>
        <v>59040402.519999996</v>
      </c>
      <c r="Y38" s="10">
        <v>18177085</v>
      </c>
      <c r="Z38" s="74">
        <f>SUMIFS(All!$HC:$HC,All!$D:$D,E38)</f>
        <v>35842754.760000005</v>
      </c>
      <c r="AA38" s="74">
        <f t="shared" si="3"/>
        <v>54019839.760000005</v>
      </c>
      <c r="AB38" s="10">
        <v>0</v>
      </c>
      <c r="AC38" s="10">
        <v>20896396</v>
      </c>
      <c r="AD38" s="74">
        <f t="shared" si="7"/>
        <v>20896396</v>
      </c>
      <c r="AE38" s="99">
        <f t="shared" si="4"/>
        <v>10425703.149999995</v>
      </c>
      <c r="AF38" s="10"/>
      <c r="AG38" s="10"/>
      <c r="AH38" s="74">
        <f t="shared" si="5"/>
        <v>111995696.60238096</v>
      </c>
      <c r="AI38" s="74">
        <f t="shared" si="6"/>
        <v>156309495.88999999</v>
      </c>
      <c r="AL38" s="74">
        <f>SUMIFS(All!HA:HA,All!D:D,E38)</f>
        <v>49430988.349999994</v>
      </c>
      <c r="AM38">
        <v>10425703.149999995</v>
      </c>
      <c r="AO38" s="35">
        <f>SUMIFS(All!J:J,All!B:B,Summary!C38)+SUMIFS(All!L:L,All!B:B,Summary!C38)</f>
        <v>63135606.995999999</v>
      </c>
      <c r="AP38" s="35">
        <f>SUMIFS(All!N:N,All!B:B,Summary!C38)+SUMIFS(All!P:P,All!B:B,Summary!C38)</f>
        <v>204305883.94055876</v>
      </c>
      <c r="AQ38">
        <f>SUMIFS(All!L:L,All!B:B,Summary!C38)</f>
        <v>26575159.995999999</v>
      </c>
      <c r="AR38">
        <f>SUMIFS(All!P:P,All!B:B,Summary!C38)</f>
        <v>32469923.121808738</v>
      </c>
      <c r="AS38">
        <f>SUMIFS(All!M:M,All!B:B,Summary!C38)</f>
        <v>119187473.95638096</v>
      </c>
      <c r="AT38">
        <f>SUMIFS(All!Q:Q,All!B:B,Summary!C38)</f>
        <v>-21982802.988177806</v>
      </c>
    </row>
    <row r="39" spans="1:46">
      <c r="A39" s="15">
        <v>2</v>
      </c>
      <c r="B39" s="78">
        <f>7</f>
        <v>7</v>
      </c>
      <c r="C39" s="16">
        <v>38</v>
      </c>
      <c r="D39" s="16">
        <v>139</v>
      </c>
      <c r="E39" s="12" t="s">
        <v>1982</v>
      </c>
      <c r="F39" s="10">
        <v>0</v>
      </c>
      <c r="G39" s="10"/>
      <c r="H39" s="10"/>
      <c r="I39" s="74">
        <v>124836877</v>
      </c>
      <c r="J39" s="10">
        <f t="shared" si="0"/>
        <v>219821713</v>
      </c>
      <c r="K39" s="10"/>
      <c r="L39" s="10"/>
      <c r="M39" s="10"/>
      <c r="N39" s="10"/>
      <c r="O39" s="74">
        <f>SUMIFS(All!$E:$E,All!$D:$D,E39)</f>
        <v>590625262.5</v>
      </c>
      <c r="P39" s="10">
        <v>164659421</v>
      </c>
      <c r="Q39" s="74">
        <f>SUMIFS(All!$GU:$GU,All!$D:$D,E39,All!$B:$B,C39)</f>
        <v>97762099.698409677</v>
      </c>
      <c r="R39" s="10">
        <f t="shared" si="1"/>
        <v>262421520.69840968</v>
      </c>
      <c r="S39" s="74">
        <f>SUMIFS(All!$P:$P,All!$D:$D,E39)</f>
        <v>229043967.63999999</v>
      </c>
      <c r="T39" s="74">
        <f>SUMIFS(All!$Q:$Q,All!$D:$D,E39)</f>
        <v>71156754.906863332</v>
      </c>
      <c r="U39" s="74">
        <f>SUMIFS(All!$R:$R,All!$D:$D,E39,All!$B:$B,C39)</f>
        <v>213921792.69999999</v>
      </c>
      <c r="V39" s="10">
        <v>154598730</v>
      </c>
      <c r="W39" s="74">
        <f>SUMIFS(All!$GY:$GY,All!$D:$D,E39,All!$B:$B,C39)</f>
        <v>103861439.90000002</v>
      </c>
      <c r="X39" s="10">
        <f t="shared" si="8"/>
        <v>258460169.90000004</v>
      </c>
      <c r="Y39" s="10">
        <v>135130268.22999999</v>
      </c>
      <c r="Z39" s="74">
        <f>SUMIFS(All!$HC:$HC,All!$D:$D,E39)</f>
        <v>136460684.70999998</v>
      </c>
      <c r="AA39" s="74">
        <f t="shared" si="3"/>
        <v>271590952.93999994</v>
      </c>
      <c r="AB39" s="10">
        <v>0</v>
      </c>
      <c r="AC39" s="10"/>
      <c r="AD39" s="74">
        <f t="shared" si="7"/>
        <v>0</v>
      </c>
      <c r="AE39" s="99">
        <f t="shared" si="4"/>
        <v>22370119.100000005</v>
      </c>
      <c r="AF39" s="10"/>
      <c r="AG39" s="10"/>
      <c r="AH39" s="74">
        <f t="shared" si="5"/>
        <v>370803549.5</v>
      </c>
      <c r="AI39" s="74">
        <f t="shared" si="6"/>
        <v>-57669160.23999995</v>
      </c>
      <c r="AL39" s="74">
        <f>SUMIFS(All!HA:HA,All!D:D,E39)</f>
        <v>94984836</v>
      </c>
      <c r="AM39">
        <v>22370119.100000005</v>
      </c>
      <c r="AO39" s="35">
        <f>SUMIFS(All!J:J,All!B:B,Summary!C39)+SUMIFS(All!L:L,All!B:B,Summary!C39)</f>
        <v>462998281.39999998</v>
      </c>
      <c r="AP39" s="35">
        <f>SUMIFS(All!N:N,All!B:B,Summary!C39)+SUMIFS(All!P:P,All!B:B,Summary!C39)</f>
        <v>519468507.59313667</v>
      </c>
      <c r="AQ39">
        <f>SUMIFS(All!L:L,All!B:B,Summary!C39)</f>
        <v>284656373</v>
      </c>
      <c r="AR39">
        <f>SUMIFS(All!P:P,All!B:B,Summary!C39)</f>
        <v>229043967.63999999</v>
      </c>
      <c r="AS39">
        <f>SUMIFS(All!M:M,All!B:B,Summary!C39)</f>
        <v>127626981.10000002</v>
      </c>
      <c r="AT39">
        <f>SUMIFS(All!Q:Q,All!B:B,Summary!C39)</f>
        <v>71156754.906863332</v>
      </c>
    </row>
    <row r="40" spans="1:46">
      <c r="A40" s="64" t="s">
        <v>1992</v>
      </c>
      <c r="B40" s="64">
        <v>2</v>
      </c>
      <c r="C40" s="64">
        <v>39</v>
      </c>
      <c r="D40" s="65">
        <v>144</v>
      </c>
      <c r="E40" s="19" t="s">
        <v>1984</v>
      </c>
      <c r="F40" s="10">
        <v>0</v>
      </c>
      <c r="G40" s="10">
        <v>0</v>
      </c>
      <c r="H40" s="10"/>
      <c r="I40" s="74">
        <v>108953139.16000001</v>
      </c>
      <c r="J40" s="10">
        <f t="shared" si="0"/>
        <v>761411984.54999995</v>
      </c>
      <c r="K40" s="10"/>
      <c r="L40" s="10"/>
      <c r="M40" s="10"/>
      <c r="N40" s="10"/>
      <c r="O40" s="74">
        <f>SUMIFS(All!$E:$E,All!$D:$D,E40)</f>
        <v>420000000</v>
      </c>
      <c r="P40" s="10">
        <v>79548034</v>
      </c>
      <c r="Q40" s="74">
        <f>SUMIFS(All!$GU:$GU,All!$D:$D,E40,All!$B:$B,C40)</f>
        <v>200468495.80247664</v>
      </c>
      <c r="R40" s="10">
        <f t="shared" si="1"/>
        <v>280016529.80247664</v>
      </c>
      <c r="S40" s="74">
        <f>SUMIFS(All!$P:$P,All!$D:$D,E40)</f>
        <v>129841543.91</v>
      </c>
      <c r="T40" s="74">
        <f>SUMIFS(All!$Q:$Q,All!$D:$D,E40)</f>
        <v>-9474916.6509676874</v>
      </c>
      <c r="U40" s="74">
        <f>SUMIFS(All!$R:$R,All!$D:$D,E40,All!$B:$B,C40)</f>
        <v>348750000</v>
      </c>
      <c r="V40" s="10">
        <v>73979671</v>
      </c>
      <c r="W40" s="74">
        <f>SUMIFS(All!$GY:$GY,All!$D:$D,E40,All!$B:$B,C40)</f>
        <v>171432645.03999999</v>
      </c>
      <c r="X40" s="10">
        <f t="shared" si="8"/>
        <v>245412316.03999999</v>
      </c>
      <c r="Y40" s="10">
        <v>55370931.18</v>
      </c>
      <c r="Z40" s="74">
        <f>SUMIFS(All!$HC:$HC,All!$D:$D,E40)</f>
        <v>173729516.80999997</v>
      </c>
      <c r="AA40" s="74">
        <f t="shared" si="3"/>
        <v>229100447.98999998</v>
      </c>
      <c r="AB40" s="10">
        <v>0</v>
      </c>
      <c r="AC40" s="10"/>
      <c r="AD40" s="74">
        <f t="shared" si="7"/>
        <v>0</v>
      </c>
      <c r="AE40" s="99">
        <f t="shared" si="4"/>
        <v>26651460.350000013</v>
      </c>
      <c r="AF40" s="10"/>
      <c r="AG40" s="10"/>
      <c r="AH40" s="74">
        <f t="shared" si="5"/>
        <v>-341411984.54999995</v>
      </c>
      <c r="AI40" s="74">
        <f t="shared" si="6"/>
        <v>119649552.01000002</v>
      </c>
      <c r="AL40" s="74">
        <f>SUMIFS(All!HA:HA,All!D:D,E40)</f>
        <v>652458845.38999999</v>
      </c>
      <c r="AM40">
        <v>26651460.350000013</v>
      </c>
      <c r="AO40" s="35">
        <f>SUMIFS(All!J:J,All!B:B,Summary!C40)+SUMIFS(All!L:L,All!B:B,Summary!C40)</f>
        <v>233003747.02000001</v>
      </c>
      <c r="AP40" s="35">
        <f>SUMIFS(All!N:N,All!B:B,Summary!C40)+SUMIFS(All!P:P,All!B:B,Summary!C40)</f>
        <v>429474916.65096772</v>
      </c>
      <c r="AQ40">
        <f>SUMIFS(All!L:L,All!B:B,Summary!C40)</f>
        <v>143825749</v>
      </c>
      <c r="AR40">
        <f>SUMIFS(All!P:P,All!B:B,Summary!C40)</f>
        <v>129841543.91</v>
      </c>
      <c r="AS40">
        <f>SUMIFS(All!M:M,All!B:B,Summary!C40)</f>
        <v>186996252.98000002</v>
      </c>
      <c r="AT40">
        <f>SUMIFS(All!Q:Q,All!B:B,Summary!C40)</f>
        <v>-9474916.6509676874</v>
      </c>
    </row>
    <row r="41" spans="1:46">
      <c r="A41" s="15">
        <v>1</v>
      </c>
      <c r="B41" s="78"/>
      <c r="C41" s="16">
        <v>40</v>
      </c>
      <c r="D41" s="16">
        <v>147</v>
      </c>
      <c r="E41" s="59" t="s">
        <v>2001</v>
      </c>
      <c r="F41" s="10">
        <v>0</v>
      </c>
      <c r="G41" s="10"/>
      <c r="H41" s="10"/>
      <c r="I41" s="74">
        <v>109991970.32000001</v>
      </c>
      <c r="J41" s="10">
        <f t="shared" si="0"/>
        <v>339723413.16000003</v>
      </c>
      <c r="K41" s="10"/>
      <c r="L41" s="10"/>
      <c r="M41" s="10"/>
      <c r="N41" s="10"/>
      <c r="O41" s="74">
        <f>SUMIFS(All!$E:$E,All!$D:$D,E41)</f>
        <v>440260342</v>
      </c>
      <c r="P41" s="10">
        <v>74825223</v>
      </c>
      <c r="Q41" s="74">
        <f>SUMIFS(All!$GU:$GU,All!$D:$D,E41,All!$B:$B,C41)</f>
        <v>169975645.02942437</v>
      </c>
      <c r="R41" s="10">
        <f t="shared" si="1"/>
        <v>244800868.02942437</v>
      </c>
      <c r="S41" s="74">
        <f>SUMIFS(All!$P:$P,All!$D:$D,E41)</f>
        <v>119050746.44215648</v>
      </c>
      <c r="T41" s="74">
        <f>SUMIFS(All!$Q:$Q,All!$D:$D,E41)</f>
        <v>25768486.412010208</v>
      </c>
      <c r="U41" s="74">
        <f>SUMIFS(All!$R:$R,All!$D:$D,E41,All!$B:$B,C41)</f>
        <v>341862244</v>
      </c>
      <c r="V41" s="10">
        <v>70926829</v>
      </c>
      <c r="W41" s="74">
        <f>SUMIFS(All!$GY:$GY,All!$D:$D,E41,All!$B:$B,C41)</f>
        <v>167830786.76999998</v>
      </c>
      <c r="X41" s="10">
        <f t="shared" si="8"/>
        <v>238757615.76999998</v>
      </c>
      <c r="Y41" s="10">
        <v>84197663.329999983</v>
      </c>
      <c r="Z41" s="74">
        <f>SUMIFS(All!$HC:$HC,All!$D:$D,E41)</f>
        <v>181027902.87</v>
      </c>
      <c r="AA41" s="74">
        <f t="shared" si="3"/>
        <v>265225566.19999999</v>
      </c>
      <c r="AB41" s="10">
        <v>0</v>
      </c>
      <c r="AC41" s="10"/>
      <c r="AD41" s="74">
        <f t="shared" si="7"/>
        <v>0</v>
      </c>
      <c r="AE41" s="99">
        <f t="shared" si="4"/>
        <v>8768498.959999999</v>
      </c>
      <c r="AF41" s="10"/>
      <c r="AG41" s="10"/>
      <c r="AH41" s="74">
        <f t="shared" si="5"/>
        <v>100536928.83999997</v>
      </c>
      <c r="AI41" s="74">
        <f t="shared" si="6"/>
        <v>76636677.800000012</v>
      </c>
      <c r="AL41" s="74">
        <f>SUMIFS(All!HA:HA,All!D:D,E41)</f>
        <v>229731442.84</v>
      </c>
      <c r="AM41">
        <v>8768498.959999999</v>
      </c>
      <c r="AO41" s="35">
        <f>SUMIFS(All!J:J,All!B:B,Summary!C41)+SUMIFS(All!L:L,All!B:B,Summary!C41)</f>
        <v>248663274.05160281</v>
      </c>
      <c r="AP41" s="35">
        <f>SUMIFS(All!N:N,All!B:B,Summary!C41)+SUMIFS(All!P:P,All!B:B,Summary!C41)</f>
        <v>414491855.58798981</v>
      </c>
      <c r="AQ41">
        <f>SUMIFS(All!L:L,All!B:B,Summary!C41)</f>
        <v>160169672</v>
      </c>
      <c r="AR41">
        <f>SUMIFS(All!P:P,All!B:B,Summary!C41)</f>
        <v>119050746.44215648</v>
      </c>
      <c r="AS41">
        <f>SUMIFS(All!M:M,All!B:B,Summary!C41)</f>
        <v>191597067.94839716</v>
      </c>
      <c r="AT41">
        <f>SUMIFS(All!Q:Q,All!B:B,Summary!C41)</f>
        <v>25768486.412010208</v>
      </c>
    </row>
    <row r="42" spans="1:46">
      <c r="A42" s="15">
        <v>2</v>
      </c>
      <c r="B42" s="78"/>
      <c r="C42" s="16">
        <v>41</v>
      </c>
      <c r="D42" s="16">
        <v>149</v>
      </c>
      <c r="E42" s="59" t="s">
        <v>2002</v>
      </c>
      <c r="F42" s="10">
        <v>0</v>
      </c>
      <c r="G42" s="10"/>
      <c r="H42" s="10"/>
      <c r="I42" s="74">
        <v>0</v>
      </c>
      <c r="J42" s="10">
        <f t="shared" si="0"/>
        <v>0</v>
      </c>
      <c r="K42" s="10"/>
      <c r="L42" s="10"/>
      <c r="M42" s="10"/>
      <c r="N42" s="10"/>
      <c r="O42" s="74">
        <f>SUMIFS(All!$E:$E,All!$D:$D,E42)</f>
        <v>71052952.026443481</v>
      </c>
      <c r="P42" s="10">
        <v>30824754</v>
      </c>
      <c r="Q42" s="74">
        <f>SUMIFS(All!$GU:$GU,All!$D:$D,E42,All!$B:$B,C42)</f>
        <v>3800317.316098839</v>
      </c>
      <c r="R42" s="10">
        <f t="shared" si="1"/>
        <v>34625071.316098839</v>
      </c>
      <c r="S42" s="74">
        <f>SUMIFS(All!$P:$P,All!$D:$D,E42)</f>
        <v>4717542.8430404812</v>
      </c>
      <c r="T42" s="74">
        <f>SUMIFS(All!$Q:$Q,All!$D:$D,E42)</f>
        <v>-1632323.2734497935</v>
      </c>
      <c r="U42" s="74">
        <f>SUMIFS(All!$R:$R,All!$D:$D,E42,All!$B:$B,C42)</f>
        <v>66539928.5</v>
      </c>
      <c r="V42" s="10">
        <v>28667021</v>
      </c>
      <c r="W42" s="74">
        <f>SUMIFS(All!$GY:$GY,All!$D:$D,E42,All!$B:$B,C42)</f>
        <v>5752817.9500000011</v>
      </c>
      <c r="X42" s="10">
        <f t="shared" si="8"/>
        <v>34419838.950000003</v>
      </c>
      <c r="Y42" s="10">
        <v>22910837</v>
      </c>
      <c r="Z42" s="74">
        <f>SUMIFS(All!$HC:$HC,All!$D:$D,E42)</f>
        <v>8309919.6100000003</v>
      </c>
      <c r="AA42" s="74">
        <f t="shared" si="3"/>
        <v>31220756.609999999</v>
      </c>
      <c r="AB42" s="10">
        <v>0</v>
      </c>
      <c r="AC42" s="10"/>
      <c r="AD42" s="74">
        <f t="shared" si="7"/>
        <v>0</v>
      </c>
      <c r="AE42" s="99">
        <f t="shared" si="4"/>
        <v>8687782.1599999983</v>
      </c>
      <c r="AF42" s="10"/>
      <c r="AG42" s="10"/>
      <c r="AH42" s="74">
        <f t="shared" si="5"/>
        <v>71052952.026443481</v>
      </c>
      <c r="AI42" s="74">
        <f t="shared" si="6"/>
        <v>35319171.890000001</v>
      </c>
      <c r="AL42" s="74">
        <f>SUMIFS(All!HA:HA,All!D:D,E42)</f>
        <v>0</v>
      </c>
      <c r="AM42">
        <v>8687782.1599999983</v>
      </c>
      <c r="AO42" s="35">
        <f>SUMIFS(All!J:J,All!B:B,Summary!C42)+SUMIFS(All!L:L,All!B:B,Summary!C42)</f>
        <v>36716122.5</v>
      </c>
      <c r="AP42" s="35">
        <f>SUMIFS(All!N:N,All!B:B,Summary!C42)+SUMIFS(All!P:P,All!B:B,Summary!C42)</f>
        <v>72685275.299893275</v>
      </c>
      <c r="AQ42">
        <f>SUMIFS(All!L:L,All!B:B,Summary!C42)</f>
        <v>1653183</v>
      </c>
      <c r="AR42">
        <f>SUMIFS(All!P:P,All!B:B,Summary!C42)</f>
        <v>4717542.8430404812</v>
      </c>
      <c r="AS42">
        <f>SUMIFS(All!M:M,All!B:B,Summary!C42)</f>
        <v>34336829.526443481</v>
      </c>
      <c r="AT42">
        <f>SUMIFS(All!Q:Q,All!B:B,Summary!C42)</f>
        <v>-1632323.2734497935</v>
      </c>
    </row>
    <row r="43" spans="1:46">
      <c r="A43" s="15">
        <v>1</v>
      </c>
      <c r="B43" s="78">
        <v>2</v>
      </c>
      <c r="C43" s="16">
        <v>42</v>
      </c>
      <c r="D43" s="16">
        <v>145</v>
      </c>
      <c r="E43" s="59" t="s">
        <v>2003</v>
      </c>
      <c r="F43" s="10">
        <v>0</v>
      </c>
      <c r="G43" s="10"/>
      <c r="H43" s="10"/>
      <c r="I43" s="74">
        <v>185016019.19999999</v>
      </c>
      <c r="J43" s="10">
        <f t="shared" si="0"/>
        <v>392295075.35000002</v>
      </c>
      <c r="K43" s="10"/>
      <c r="L43" s="10"/>
      <c r="M43" s="10"/>
      <c r="N43" s="10"/>
      <c r="O43" s="74">
        <f>SUMIFS(All!$E:$E,All!$D:$D,E43)</f>
        <v>1154780430</v>
      </c>
      <c r="P43" s="10">
        <v>74998746</v>
      </c>
      <c r="Q43" s="74">
        <f>SUMIFS(All!$GU:$GU,All!$D:$D,E43,All!$B:$B,C43)</f>
        <v>371775910.22422612</v>
      </c>
      <c r="R43" s="10">
        <f t="shared" si="1"/>
        <v>446774656.22422612</v>
      </c>
      <c r="S43" s="74">
        <f>SUMIFS(All!$P:$P,All!$D:$D,E43)</f>
        <v>354767424.48450279</v>
      </c>
      <c r="T43" s="74">
        <f>SUMIFS(All!$Q:$Q,All!$D:$D,E43)</f>
        <v>172339332.58668005</v>
      </c>
      <c r="U43" s="74">
        <f>SUMIFS(All!$R:$R,All!$D:$D,E43,All!$B:$B,C43)</f>
        <v>835011263.18249989</v>
      </c>
      <c r="V43" s="10">
        <v>68623853</v>
      </c>
      <c r="W43" s="74">
        <f>SUMIFS(All!$GY:$GY,All!$D:$D,E43,All!$B:$B,C43)</f>
        <v>335757100.67699999</v>
      </c>
      <c r="X43" s="10">
        <f t="shared" si="8"/>
        <v>404380953.67699999</v>
      </c>
      <c r="Y43" s="10">
        <v>71013832.160000011</v>
      </c>
      <c r="Z43" s="74">
        <f>SUMIFS(All!$HC:$HC,All!$D:$D,E43)</f>
        <v>204464866.95999998</v>
      </c>
      <c r="AA43" s="74">
        <f t="shared" si="3"/>
        <v>275478699.12</v>
      </c>
      <c r="AB43" s="10">
        <v>0</v>
      </c>
      <c r="AC43" s="10"/>
      <c r="AD43" s="74">
        <f t="shared" si="7"/>
        <v>0</v>
      </c>
      <c r="AE43" s="99">
        <f t="shared" si="4"/>
        <v>6793910.0000000019</v>
      </c>
      <c r="AF43" s="10"/>
      <c r="AG43" s="10"/>
      <c r="AH43" s="74">
        <f t="shared" si="5"/>
        <v>762485354.64999998</v>
      </c>
      <c r="AI43" s="74">
        <f t="shared" si="6"/>
        <v>559532564.06249988</v>
      </c>
      <c r="AL43" s="74">
        <f>SUMIFS(All!HA:HA,All!D:D,E43)</f>
        <v>207279056.15000001</v>
      </c>
      <c r="AM43">
        <v>6793910.0000000019</v>
      </c>
      <c r="AO43" s="35">
        <f>SUMIFS(All!J:J,All!B:B,Summary!C43)+SUMIFS(All!L:L,All!B:B,Summary!C43)</f>
        <v>341289042</v>
      </c>
      <c r="AP43" s="35">
        <f>SUMIFS(All!N:N,All!B:B,Summary!C43)+SUMIFS(All!P:P,All!B:B,Summary!C43)</f>
        <v>982441097.41331995</v>
      </c>
      <c r="AQ43">
        <f>SUMIFS(All!L:L,All!B:B,Summary!C43)</f>
        <v>341289042</v>
      </c>
      <c r="AR43">
        <f>SUMIFS(All!P:P,All!B:B,Summary!C43)</f>
        <v>354767424.48450279</v>
      </c>
      <c r="AS43">
        <f>SUMIFS(All!M:M,All!B:B,Summary!C43)</f>
        <v>813491388</v>
      </c>
      <c r="AT43">
        <f>SUMIFS(All!Q:Q,All!B:B,Summary!C43)</f>
        <v>172339332.58668005</v>
      </c>
    </row>
    <row r="44" spans="1:46">
      <c r="A44" s="15"/>
      <c r="B44" s="78">
        <v>0</v>
      </c>
      <c r="C44" s="16">
        <v>43</v>
      </c>
      <c r="D44" s="16">
        <v>4</v>
      </c>
      <c r="E44" s="59" t="s">
        <v>2064</v>
      </c>
      <c r="F44" s="10">
        <v>0</v>
      </c>
      <c r="G44" s="10"/>
      <c r="H44" s="10"/>
      <c r="I44" s="74">
        <v>600000</v>
      </c>
      <c r="J44" s="10">
        <f t="shared" si="0"/>
        <v>600000</v>
      </c>
      <c r="K44" s="10"/>
      <c r="L44" s="10"/>
      <c r="M44" s="10"/>
      <c r="N44" s="10"/>
      <c r="O44" s="74">
        <f>SUMIFS(All!$E:$E,All!$D:$D,E44)</f>
        <v>0</v>
      </c>
      <c r="P44" s="10">
        <v>0</v>
      </c>
      <c r="Q44" s="74">
        <f>SUMIFS(All!$GU:$GU,All!$D:$D,E44,All!$B:$B,C44)</f>
        <v>0</v>
      </c>
      <c r="R44" s="10">
        <f t="shared" si="1"/>
        <v>0</v>
      </c>
      <c r="S44" s="74">
        <f>SUMIFS(All!$P:$P,All!$D:$D,E44)</f>
        <v>0</v>
      </c>
      <c r="T44" s="74">
        <f>SUMIFS(All!$Q:$Q,All!$D:$D,E44)</f>
        <v>0</v>
      </c>
      <c r="U44" s="74">
        <f>SUMIFS(All!$R:$R,All!$D:$D,E44,All!$B:$B,C44)</f>
        <v>0</v>
      </c>
      <c r="V44" s="10">
        <v>0</v>
      </c>
      <c r="W44" s="74">
        <f>SUMIFS(All!$GY:$GY,All!$D:$D,E44,All!$B:$B,C44)</f>
        <v>0</v>
      </c>
      <c r="X44" s="10">
        <f t="shared" si="8"/>
        <v>0</v>
      </c>
      <c r="Y44" s="10">
        <v>0</v>
      </c>
      <c r="Z44" s="74">
        <f>SUMIFS(All!$HC:$HC,All!$D:$D,E44)</f>
        <v>0</v>
      </c>
      <c r="AA44" s="74">
        <f t="shared" si="3"/>
        <v>0</v>
      </c>
      <c r="AB44" s="10">
        <v>0</v>
      </c>
      <c r="AC44" s="10"/>
      <c r="AD44" s="74">
        <f t="shared" si="7"/>
        <v>0</v>
      </c>
      <c r="AE44" s="99">
        <f t="shared" si="4"/>
        <v>0</v>
      </c>
      <c r="AF44" s="10"/>
      <c r="AG44" s="10"/>
      <c r="AH44" s="74">
        <f t="shared" si="5"/>
        <v>-600000</v>
      </c>
      <c r="AI44" s="74">
        <f t="shared" si="6"/>
        <v>0</v>
      </c>
      <c r="AL44" s="74">
        <f>SUMIFS(All!HA:HA,All!D:D,E44)</f>
        <v>0</v>
      </c>
      <c r="AM44">
        <v>0</v>
      </c>
      <c r="AO44" s="35">
        <f>SUMIFS(All!J:J,All!B:B,Summary!C44)+SUMIFS(All!L:L,All!B:B,Summary!C44)</f>
        <v>0</v>
      </c>
      <c r="AP44" s="35">
        <f>SUMIFS(All!N:N,All!B:B,Summary!C44)+SUMIFS(All!P:P,All!B:B,Summary!C44)</f>
        <v>0</v>
      </c>
      <c r="AQ44">
        <f>SUMIFS(All!L:L,All!B:B,Summary!C44)</f>
        <v>0</v>
      </c>
      <c r="AR44">
        <f>SUMIFS(All!P:P,All!B:B,Summary!C44)</f>
        <v>0</v>
      </c>
      <c r="AS44">
        <f>SUMIFS(All!M:M,All!B:B,Summary!C44)</f>
        <v>0</v>
      </c>
      <c r="AT44">
        <f>SUMIFS(All!Q:Q,All!B:B,Summary!C44)</f>
        <v>0</v>
      </c>
    </row>
    <row r="45" spans="1:46">
      <c r="A45" s="15">
        <v>2</v>
      </c>
      <c r="B45" s="78"/>
      <c r="C45" s="16">
        <v>44</v>
      </c>
      <c r="D45" s="16">
        <v>146</v>
      </c>
      <c r="E45" s="59" t="s">
        <v>2062</v>
      </c>
      <c r="F45" s="10">
        <v>0</v>
      </c>
      <c r="G45" s="10"/>
      <c r="H45" s="10"/>
      <c r="I45" s="74">
        <v>0</v>
      </c>
      <c r="J45" s="10">
        <f t="shared" si="0"/>
        <v>0</v>
      </c>
      <c r="K45" s="10"/>
      <c r="L45" s="10"/>
      <c r="M45" s="10"/>
      <c r="N45" s="10"/>
      <c r="O45" s="74">
        <f>SUMIFS(All!$E:$E,All!$D:$D,E45)</f>
        <v>0</v>
      </c>
      <c r="P45" s="10">
        <v>0</v>
      </c>
      <c r="Q45" s="74">
        <f>SUMIFS(All!$GU:$GU,All!$D:$D,E45,All!$B:$B,C45)</f>
        <v>0</v>
      </c>
      <c r="R45" s="10">
        <f t="shared" si="1"/>
        <v>0</v>
      </c>
      <c r="S45" s="74">
        <f>SUMIFS(All!$P:$P,All!$D:$D,E45)</f>
        <v>0</v>
      </c>
      <c r="T45" s="74">
        <f>SUMIFS(All!$Q:$Q,All!$D:$D,E45)</f>
        <v>0</v>
      </c>
      <c r="U45" s="74">
        <f>SUMIFS(All!$R:$R,All!$D:$D,E45,All!$B:$B,C45)</f>
        <v>0</v>
      </c>
      <c r="V45" s="10">
        <v>0</v>
      </c>
      <c r="W45" s="74">
        <f>SUMIFS(All!$GY:$GY,All!$D:$D,E45,All!$B:$B,C45)</f>
        <v>0</v>
      </c>
      <c r="X45" s="10">
        <f t="shared" si="8"/>
        <v>0</v>
      </c>
      <c r="Y45" s="10">
        <v>236645</v>
      </c>
      <c r="Z45" s="74">
        <f>SUMIFS(All!$HC:$HC,All!$D:$D,E45)</f>
        <v>219690</v>
      </c>
      <c r="AA45" s="74">
        <f t="shared" si="3"/>
        <v>456335</v>
      </c>
      <c r="AB45" s="10">
        <v>0</v>
      </c>
      <c r="AC45" s="10"/>
      <c r="AD45" s="74">
        <f t="shared" si="7"/>
        <v>0</v>
      </c>
      <c r="AE45" s="99">
        <f t="shared" si="4"/>
        <v>11245.61</v>
      </c>
      <c r="AF45" s="10"/>
      <c r="AG45" s="10"/>
      <c r="AH45" s="74">
        <f t="shared" si="5"/>
        <v>0</v>
      </c>
      <c r="AI45" s="74">
        <f t="shared" si="6"/>
        <v>-456335</v>
      </c>
      <c r="AL45" s="74">
        <f>SUMIFS(All!HA:HA,All!D:D,E45)</f>
        <v>0</v>
      </c>
      <c r="AM45">
        <v>11245.61</v>
      </c>
      <c r="AO45" s="35">
        <f>SUMIFS(All!J:J,All!B:B,Summary!C45)+SUMIFS(All!L:L,All!B:B,Summary!C45)</f>
        <v>0</v>
      </c>
      <c r="AP45" s="35">
        <f>SUMIFS(All!N:N,All!B:B,Summary!C45)+SUMIFS(All!P:P,All!B:B,Summary!C45)</f>
        <v>0</v>
      </c>
      <c r="AQ45">
        <f>SUMIFS(All!L:L,All!B:B,Summary!C45)</f>
        <v>0</v>
      </c>
      <c r="AR45">
        <f>SUMIFS(All!P:P,All!B:B,Summary!C45)</f>
        <v>0</v>
      </c>
      <c r="AS45">
        <f>SUMIFS(All!M:M,All!B:B,Summary!C45)</f>
        <v>0</v>
      </c>
      <c r="AT45">
        <f>SUMIFS(All!Q:Q,All!B:B,Summary!C45)</f>
        <v>0</v>
      </c>
    </row>
    <row r="46" spans="1:46">
      <c r="A46" s="15">
        <v>2</v>
      </c>
      <c r="B46" s="78"/>
      <c r="C46" s="16">
        <v>45</v>
      </c>
      <c r="D46" s="16">
        <v>148</v>
      </c>
      <c r="E46" s="59" t="s">
        <v>2063</v>
      </c>
      <c r="F46" s="10">
        <v>0</v>
      </c>
      <c r="G46" s="10"/>
      <c r="H46" s="10"/>
      <c r="I46" s="74">
        <v>0</v>
      </c>
      <c r="J46" s="10">
        <f t="shared" si="0"/>
        <v>0</v>
      </c>
      <c r="K46" s="10"/>
      <c r="L46" s="10"/>
      <c r="M46" s="10"/>
      <c r="N46" s="10"/>
      <c r="O46" s="74">
        <f>SUMIFS(All!$E:$E,All!$D:$D,E46)</f>
        <v>0</v>
      </c>
      <c r="P46" s="10">
        <v>0</v>
      </c>
      <c r="Q46" s="74">
        <f>SUMIFS(All!$GU:$GU,All!$D:$D,E46,All!$B:$B,C46)</f>
        <v>0</v>
      </c>
      <c r="R46" s="10">
        <f t="shared" si="1"/>
        <v>0</v>
      </c>
      <c r="S46" s="74">
        <f>SUMIFS(All!$P:$P,All!$D:$D,E46)</f>
        <v>0</v>
      </c>
      <c r="T46" s="74">
        <f>SUMIFS(All!$Q:$Q,All!$D:$D,E46)</f>
        <v>0</v>
      </c>
      <c r="U46" s="74">
        <f>SUMIFS(All!$R:$R,All!$D:$D,E46,All!$B:$B,C46)</f>
        <v>0</v>
      </c>
      <c r="V46" s="10">
        <v>0</v>
      </c>
      <c r="W46" s="74">
        <f>SUMIFS(All!$GY:$GY,All!$D:$D,E46,All!$B:$B,C46)</f>
        <v>0</v>
      </c>
      <c r="X46" s="10">
        <f t="shared" si="8"/>
        <v>0</v>
      </c>
      <c r="Y46" s="10">
        <v>899856.97000000009</v>
      </c>
      <c r="Z46" s="74">
        <f>SUMIFS(All!$HC:$HC,All!$D:$D,E46)</f>
        <v>281799.84999999998</v>
      </c>
      <c r="AA46" s="74">
        <f t="shared" si="3"/>
        <v>1181656.82</v>
      </c>
      <c r="AB46" s="10">
        <v>0</v>
      </c>
      <c r="AC46" s="10"/>
      <c r="AD46" s="74">
        <f t="shared" si="7"/>
        <v>0</v>
      </c>
      <c r="AE46" s="99">
        <f t="shared" si="4"/>
        <v>559835.29</v>
      </c>
      <c r="AF46" s="10"/>
      <c r="AG46" s="10"/>
      <c r="AH46" s="74">
        <f t="shared" si="5"/>
        <v>0</v>
      </c>
      <c r="AI46" s="74">
        <f t="shared" si="6"/>
        <v>-1181656.82</v>
      </c>
      <c r="AL46" s="74">
        <f>SUMIFS(All!HA:HA,All!D:D,E46)</f>
        <v>0</v>
      </c>
      <c r="AM46">
        <v>559835.29</v>
      </c>
      <c r="AO46" s="35">
        <f>SUMIFS(All!J:J,All!B:B,Summary!C46)+SUMIFS(All!L:L,All!B:B,Summary!C46)</f>
        <v>0</v>
      </c>
      <c r="AP46" s="35">
        <f>SUMIFS(All!N:N,All!B:B,Summary!C46)+SUMIFS(All!P:P,All!B:B,Summary!C46)</f>
        <v>0</v>
      </c>
      <c r="AQ46">
        <f>SUMIFS(All!L:L,All!B:B,Summary!C46)</f>
        <v>0</v>
      </c>
      <c r="AR46">
        <f>SUMIFS(All!P:P,All!B:B,Summary!C46)</f>
        <v>0</v>
      </c>
      <c r="AS46">
        <f>SUMIFS(All!M:M,All!B:B,Summary!C46)</f>
        <v>0</v>
      </c>
      <c r="AT46">
        <f>SUMIFS(All!Q:Q,All!B:B,Summary!C46)</f>
        <v>0</v>
      </c>
    </row>
    <row r="47" spans="1:46">
      <c r="A47" s="15">
        <v>2</v>
      </c>
      <c r="B47" s="78"/>
      <c r="C47" s="16">
        <v>46</v>
      </c>
      <c r="D47" s="16">
        <v>150</v>
      </c>
      <c r="E47" s="59" t="s">
        <v>2065</v>
      </c>
      <c r="F47" s="10">
        <v>0</v>
      </c>
      <c r="G47" s="10"/>
      <c r="H47" s="10"/>
      <c r="I47" s="74">
        <v>0</v>
      </c>
      <c r="J47" s="10">
        <f t="shared" si="0"/>
        <v>521114040</v>
      </c>
      <c r="K47" s="10"/>
      <c r="L47" s="10"/>
      <c r="M47" s="10"/>
      <c r="N47" s="10"/>
      <c r="O47" s="74">
        <f>SUMIFS(All!$E:$E,All!$D:$D,E47)</f>
        <v>1196035850.1799998</v>
      </c>
      <c r="P47" s="10">
        <v>178364089</v>
      </c>
      <c r="Q47" s="74">
        <f>SUMIFS(All!$GU:$GU,All!$D:$D,E47,All!$B:$B,C47)</f>
        <v>421009703.63730597</v>
      </c>
      <c r="R47" s="10">
        <f t="shared" si="1"/>
        <v>599373792.63730597</v>
      </c>
      <c r="S47" s="74">
        <f>SUMIFS(All!$P:$P,All!$D:$D,E47)</f>
        <v>435174912.28101498</v>
      </c>
      <c r="T47" s="74">
        <f>SUMIFS(All!$Q:$Q,All!$D:$D,E47)</f>
        <v>66309546.199502885</v>
      </c>
      <c r="U47" s="74">
        <f>SUMIFS(All!$R:$R,All!$D:$D,E47,All!$B:$B,C47)</f>
        <v>561948581.75999999</v>
      </c>
      <c r="V47" s="10">
        <v>168554064</v>
      </c>
      <c r="W47" s="74">
        <f>SUMIFS(All!$GY:$GY,All!$D:$D,E47,All!$B:$B,C47)</f>
        <v>406274364.00999999</v>
      </c>
      <c r="X47" s="10">
        <f t="shared" si="8"/>
        <v>574828428.00999999</v>
      </c>
      <c r="Y47" s="10">
        <v>49873181</v>
      </c>
      <c r="Z47" s="74">
        <f>SUMIFS(All!$HC:$HC,All!$D:$D,E47)</f>
        <v>459774083.91999996</v>
      </c>
      <c r="AA47" s="74">
        <f t="shared" si="3"/>
        <v>509647264.91999996</v>
      </c>
      <c r="AB47" s="10">
        <v>130056442</v>
      </c>
      <c r="AC47" s="10">
        <v>5278272</v>
      </c>
      <c r="AD47" s="74">
        <f>AB47+AC47</f>
        <v>135334714</v>
      </c>
      <c r="AE47" s="99">
        <f t="shared" si="4"/>
        <v>117248636.50000009</v>
      </c>
      <c r="AF47" s="10"/>
      <c r="AG47" s="10"/>
      <c r="AH47" s="74">
        <f t="shared" si="5"/>
        <v>539587096.17999983</v>
      </c>
      <c r="AI47" s="74">
        <f t="shared" si="6"/>
        <v>-83033397.159999967</v>
      </c>
      <c r="AL47" s="74">
        <f>SUMIFS(All!HA:HA,All!D:D,E47)</f>
        <v>521114040</v>
      </c>
      <c r="AM47">
        <v>117248636.50000009</v>
      </c>
      <c r="AO47" s="35">
        <f>SUMIFS(All!J:J,All!B:B,Summary!C47)+SUMIFS(All!L:L,All!B:B,Summary!C47)</f>
        <v>629197247.5</v>
      </c>
      <c r="AP47" s="35">
        <f>SUMIFS(All!N:N,All!B:B,Summary!C47)+SUMIFS(All!P:P,All!B:B,Summary!C47)</f>
        <v>1129726303.9804969</v>
      </c>
      <c r="AQ47">
        <f>SUMIFS(All!L:L,All!B:B,Summary!C47)</f>
        <v>417527457</v>
      </c>
      <c r="AR47">
        <f>SUMIFS(All!P:P,All!B:B,Summary!C47)</f>
        <v>435174912.28101498</v>
      </c>
      <c r="AS47">
        <f>SUMIFS(All!M:M,All!B:B,Summary!C47)</f>
        <v>566838602.67999983</v>
      </c>
      <c r="AT47">
        <f>SUMIFS(All!Q:Q,All!B:B,Summary!C47)</f>
        <v>66309546.199502885</v>
      </c>
    </row>
    <row r="48" spans="1:46">
      <c r="A48" s="15">
        <v>1</v>
      </c>
      <c r="B48" s="78"/>
      <c r="C48" s="16">
        <v>47</v>
      </c>
      <c r="D48" s="16">
        <v>151</v>
      </c>
      <c r="E48" s="59" t="s">
        <v>2066</v>
      </c>
      <c r="F48" s="10">
        <v>0</v>
      </c>
      <c r="G48" s="10"/>
      <c r="H48" s="10"/>
      <c r="I48" s="74">
        <v>512902642</v>
      </c>
      <c r="J48" s="10">
        <f t="shared" si="0"/>
        <v>624373416.50606537</v>
      </c>
      <c r="K48" s="10"/>
      <c r="L48" s="10"/>
      <c r="M48" s="10"/>
      <c r="N48" s="10"/>
      <c r="O48" s="74">
        <f>SUMIFS(All!$E:$E,All!$D:$D,E48)</f>
        <v>946341608</v>
      </c>
      <c r="P48" s="10">
        <v>89892424</v>
      </c>
      <c r="Q48" s="74">
        <f>SUMIFS(All!$GU:$GU,All!$D:$D,E48,All!$B:$B,C48)</f>
        <v>60853086.916147947</v>
      </c>
      <c r="R48" s="10">
        <f t="shared" si="1"/>
        <v>150745510.91614795</v>
      </c>
      <c r="S48" s="74">
        <f>SUMIFS(All!$P:$P,All!$D:$D,E48)</f>
        <v>275039797.70999998</v>
      </c>
      <c r="T48" s="74">
        <f>SUMIFS(All!$Q:$Q,All!$D:$D,E48)</f>
        <v>333870801.81410259</v>
      </c>
      <c r="U48" s="74">
        <f>SUMIFS(All!$R:$R,All!$D:$D,E48,All!$B:$B,C48)</f>
        <v>795230467</v>
      </c>
      <c r="V48" s="10">
        <v>86296727</v>
      </c>
      <c r="W48" s="74">
        <f>SUMIFS(All!$GY:$GY,All!$D:$D,E48,All!$B:$B,C48)</f>
        <v>91592771.469999999</v>
      </c>
      <c r="X48" s="10">
        <f t="shared" si="8"/>
        <v>177889498.47</v>
      </c>
      <c r="Y48" s="10">
        <v>60655650.24000001</v>
      </c>
      <c r="Z48" s="74">
        <f>SUMIFS(All!$HC:$HC,All!$D:$D,E48)</f>
        <v>43136060.159999996</v>
      </c>
      <c r="AA48" s="74">
        <f t="shared" si="3"/>
        <v>103791710.40000001</v>
      </c>
      <c r="AB48" s="10">
        <v>0</v>
      </c>
      <c r="AC48" s="10"/>
      <c r="AD48" s="74">
        <f t="shared" si="7"/>
        <v>0</v>
      </c>
      <c r="AE48" s="99">
        <f t="shared" si="4"/>
        <v>26584409.659999996</v>
      </c>
      <c r="AF48" s="10"/>
      <c r="AG48" s="10"/>
      <c r="AH48" s="74">
        <f t="shared" si="5"/>
        <v>321968191.49393463</v>
      </c>
      <c r="AI48" s="74">
        <f t="shared" si="6"/>
        <v>691438756.60000002</v>
      </c>
      <c r="AL48" s="74">
        <f>SUMIFS(All!HA:HA,All!D:D,E48)</f>
        <v>111470774.50606532</v>
      </c>
      <c r="AM48">
        <v>26584409.659999996</v>
      </c>
      <c r="AO48" s="35">
        <f>SUMIFS(All!J:J,All!B:B,Summary!C48)+SUMIFS(All!L:L,All!B:B,Summary!C48)</f>
        <v>676320238.28356385</v>
      </c>
      <c r="AP48" s="35">
        <f>SUMIFS(All!N:N,All!B:B,Summary!C48)+SUMIFS(All!P:P,All!B:B,Summary!C48)</f>
        <v>612470806.18589735</v>
      </c>
      <c r="AQ48">
        <f>SUMIFS(All!L:L,All!B:B,Summary!C48)</f>
        <v>591327368</v>
      </c>
      <c r="AR48">
        <f>SUMIFS(All!P:P,All!B:B,Summary!C48)</f>
        <v>275039797.70999998</v>
      </c>
      <c r="AS48">
        <f>SUMIFS(All!M:M,All!B:B,Summary!C48)</f>
        <v>270021369.71643615</v>
      </c>
      <c r="AT48">
        <f>SUMIFS(All!Q:Q,All!B:B,Summary!C48)</f>
        <v>333870801.81410259</v>
      </c>
    </row>
    <row r="49" spans="1:46">
      <c r="A49" s="15">
        <v>2</v>
      </c>
      <c r="B49" s="78"/>
      <c r="C49" s="16">
        <v>48</v>
      </c>
      <c r="D49" s="16">
        <v>152</v>
      </c>
      <c r="E49" s="59" t="s">
        <v>2068</v>
      </c>
      <c r="F49" s="10">
        <v>0</v>
      </c>
      <c r="G49" s="10"/>
      <c r="H49" s="10"/>
      <c r="I49" s="74">
        <v>0</v>
      </c>
      <c r="J49" s="10">
        <f t="shared" si="0"/>
        <v>9261106.1500000004</v>
      </c>
      <c r="K49" s="10"/>
      <c r="L49" s="10"/>
      <c r="M49" s="10"/>
      <c r="N49" s="10"/>
      <c r="O49" s="74">
        <f>SUMIFS(All!$E:$E,All!$D:$D,E49)</f>
        <v>366245749.52380949</v>
      </c>
      <c r="P49" s="10">
        <v>36760726</v>
      </c>
      <c r="Q49" s="74">
        <f>SUMIFS(All!$GU:$GU,All!$D:$D,E49,All!$B:$B,C49)</f>
        <v>194190790.5625</v>
      </c>
      <c r="R49" s="10">
        <f t="shared" si="1"/>
        <v>230951516.5625</v>
      </c>
      <c r="S49" s="74">
        <f>SUMIFS(All!$P:$P,All!$D:$D,E49)</f>
        <v>171091827.86726284</v>
      </c>
      <c r="T49" s="74">
        <f>SUMIFS(All!$Q:$Q,All!$D:$D,E49)</f>
        <v>-29644199.780953348</v>
      </c>
      <c r="U49" s="74">
        <f>SUMIFS(All!$R:$R,All!$D:$D,E49,All!$B:$B,C49)</f>
        <v>323000000</v>
      </c>
      <c r="V49" s="10">
        <v>33819868</v>
      </c>
      <c r="W49" s="74">
        <f>SUMIFS(All!$GY:$GY,All!$D:$D,E49,All!$B:$B,C49)</f>
        <v>192996343.02000004</v>
      </c>
      <c r="X49" s="10">
        <f t="shared" si="8"/>
        <v>226816211.02000004</v>
      </c>
      <c r="Y49" s="10">
        <v>13007009.049999999</v>
      </c>
      <c r="Z49" s="74">
        <f>SUMIFS(All!$HC:$HC,All!$D:$D,E49)</f>
        <v>145237173.32999998</v>
      </c>
      <c r="AA49" s="74">
        <f t="shared" si="3"/>
        <v>158244182.38</v>
      </c>
      <c r="AB49" s="10">
        <v>0</v>
      </c>
      <c r="AC49" s="10">
        <v>21155062</v>
      </c>
      <c r="AD49" s="74">
        <f t="shared" si="7"/>
        <v>21155062</v>
      </c>
      <c r="AE49" s="99">
        <f t="shared" si="4"/>
        <v>0</v>
      </c>
      <c r="AF49" s="10"/>
      <c r="AG49" s="10"/>
      <c r="AH49" s="74">
        <f>O49-J49-AD49</f>
        <v>335829581.37380952</v>
      </c>
      <c r="AI49" s="74">
        <f t="shared" si="6"/>
        <v>143600755.62</v>
      </c>
      <c r="AL49" s="74">
        <f>SUMIFS(All!HA:HA,All!D:D,E49)</f>
        <v>9261106.1500000004</v>
      </c>
      <c r="AM49">
        <v>0</v>
      </c>
      <c r="AO49" s="35">
        <f>SUMIFS(All!J:J,All!B:B,Summary!C49)+SUMIFS(All!L:L,All!B:B,Summary!C49)</f>
        <v>164202637.03200001</v>
      </c>
      <c r="AP49" s="35">
        <f>SUMIFS(All!N:N,All!B:B,Summary!C49)+SUMIFS(All!P:P,All!B:B,Summary!C49)</f>
        <v>395889949.30476284</v>
      </c>
      <c r="AQ49">
        <f>SUMIFS(All!L:L,All!B:B,Summary!C49)</f>
        <v>164202637.03200001</v>
      </c>
      <c r="AR49">
        <f>SUMIFS(All!P:P,All!B:B,Summary!C49)</f>
        <v>171091827.86726284</v>
      </c>
      <c r="AS49">
        <f>SUMIFS(All!M:M,All!B:B,Summary!C49)</f>
        <v>202043112.49180949</v>
      </c>
      <c r="AT49">
        <f>SUMIFS(All!Q:Q,All!B:B,Summary!C49)</f>
        <v>-29644199.780953348</v>
      </c>
    </row>
    <row r="50" spans="1:46">
      <c r="A50" s="15">
        <v>2</v>
      </c>
      <c r="B50" s="78"/>
      <c r="C50" s="16">
        <v>49</v>
      </c>
      <c r="D50" s="16">
        <v>153</v>
      </c>
      <c r="E50" s="59" t="s">
        <v>2069</v>
      </c>
      <c r="F50" s="10">
        <v>0</v>
      </c>
      <c r="G50" s="10"/>
      <c r="H50" s="10"/>
      <c r="I50" s="74">
        <v>24797381.050000001</v>
      </c>
      <c r="J50" s="10">
        <f t="shared" si="0"/>
        <v>25547381.050000001</v>
      </c>
      <c r="K50" s="10"/>
      <c r="L50" s="10"/>
      <c r="M50" s="10"/>
      <c r="N50" s="10"/>
      <c r="O50" s="74">
        <f>SUMIFS(All!$E:$E,All!$D:$D,E50)</f>
        <v>54091681</v>
      </c>
      <c r="P50" s="10">
        <v>34834183</v>
      </c>
      <c r="Q50" s="74">
        <f>SUMIFS(All!$GU:$GU,All!$D:$D,E50,All!$B:$B,C50)</f>
        <v>0</v>
      </c>
      <c r="R50" s="10">
        <f t="shared" si="1"/>
        <v>34834183</v>
      </c>
      <c r="S50" s="74">
        <f>SUMIFS(All!$P:$P,All!$D:$D,E50)</f>
        <v>0</v>
      </c>
      <c r="T50" s="74">
        <f>SUMIFS(All!$Q:$Q,All!$D:$D,E50)</f>
        <v>0</v>
      </c>
      <c r="U50" s="74">
        <f>SUMIFS(All!$R:$R,All!$D:$D,E50,All!$B:$B,C50)</f>
        <v>37864176.699999996</v>
      </c>
      <c r="V50" s="10">
        <v>31104726</v>
      </c>
      <c r="W50" s="74">
        <f>SUMIFS(All!$GY:$GY,All!$D:$D,E50,All!$B:$B,C50)</f>
        <v>0</v>
      </c>
      <c r="X50" s="10">
        <f t="shared" si="8"/>
        <v>31104726</v>
      </c>
      <c r="Y50" s="10">
        <v>3018693</v>
      </c>
      <c r="Z50" s="74">
        <f>SUMIFS(All!$HC:$HC,All!$D:$D,E50)</f>
        <v>312718.31</v>
      </c>
      <c r="AA50" s="74">
        <f t="shared" si="3"/>
        <v>3331411.31</v>
      </c>
      <c r="AB50" s="10">
        <v>0</v>
      </c>
      <c r="AC50" s="10"/>
      <c r="AD50" s="74">
        <f t="shared" si="7"/>
        <v>0</v>
      </c>
      <c r="AE50" s="99">
        <f t="shared" si="4"/>
        <v>2519175.7899999996</v>
      </c>
      <c r="AF50" s="10"/>
      <c r="AG50" s="10"/>
      <c r="AH50" s="74">
        <f t="shared" si="5"/>
        <v>28544299.949999999</v>
      </c>
      <c r="AI50" s="74">
        <f t="shared" si="6"/>
        <v>34532765.389999993</v>
      </c>
      <c r="AL50" s="74">
        <f>SUMIFS(All!HA:HA,All!D:D,E50)</f>
        <v>750000</v>
      </c>
      <c r="AM50">
        <v>2519175.7899999996</v>
      </c>
      <c r="AO50" s="35">
        <f>SUMIFS(All!J:J,All!B:B,Summary!C50)+SUMIFS(All!L:L,All!B:B,Summary!C50)</f>
        <v>40790118</v>
      </c>
      <c r="AP50" s="35">
        <f>SUMIFS(All!N:N,All!B:B,Summary!C50)+SUMIFS(All!P:P,All!B:B,Summary!C50)</f>
        <v>54091681</v>
      </c>
      <c r="AQ50">
        <f>SUMIFS(All!L:L,All!B:B,Summary!C50)</f>
        <v>0</v>
      </c>
      <c r="AR50">
        <f>SUMIFS(All!P:P,All!B:B,Summary!C50)</f>
        <v>0</v>
      </c>
      <c r="AS50">
        <f>SUMIFS(All!M:M,All!B:B,Summary!C50)</f>
        <v>13301563</v>
      </c>
      <c r="AT50">
        <f>SUMIFS(All!Q:Q,All!B:B,Summary!C50)</f>
        <v>0</v>
      </c>
    </row>
    <row r="51" spans="1:46">
      <c r="A51" s="64">
        <v>1</v>
      </c>
      <c r="B51" s="64">
        <v>4</v>
      </c>
      <c r="C51" s="64">
        <v>50</v>
      </c>
      <c r="D51" s="65">
        <v>72</v>
      </c>
      <c r="E51" s="19" t="s">
        <v>66</v>
      </c>
      <c r="F51" s="10">
        <v>219418650.18000001</v>
      </c>
      <c r="G51" s="10">
        <v>80516527.030000001</v>
      </c>
      <c r="H51" s="10">
        <v>42024927.609999999</v>
      </c>
      <c r="I51" s="74">
        <v>0</v>
      </c>
      <c r="J51" s="10">
        <f t="shared" si="0"/>
        <v>341960104.82000005</v>
      </c>
      <c r="K51" s="10">
        <v>2</v>
      </c>
      <c r="L51" s="10"/>
      <c r="M51" s="10"/>
      <c r="N51" s="10"/>
      <c r="O51" s="74">
        <f>SUMIFS(All!$E:$E,All!$D:$D,E51)</f>
        <v>0</v>
      </c>
      <c r="P51" s="10">
        <v>0</v>
      </c>
      <c r="Q51" s="74">
        <f>SUMIFS(All!$GU:$GU,All!$D:$D,E51,All!$B:$B,C51)</f>
        <v>0</v>
      </c>
      <c r="R51" s="10">
        <f t="shared" si="1"/>
        <v>0</v>
      </c>
      <c r="S51" s="74">
        <f>SUMIFS(All!$P:$P,All!$D:$D,E51)</f>
        <v>0</v>
      </c>
      <c r="T51" s="74">
        <f>SUMIFS(All!$Q:$Q,All!$D:$D,E51)</f>
        <v>0</v>
      </c>
      <c r="U51" s="74">
        <f>SUMIFS(All!$R:$R,All!$D:$D,E51,All!$B:$B,C51)</f>
        <v>0</v>
      </c>
      <c r="V51" s="10">
        <v>0</v>
      </c>
      <c r="W51" s="74">
        <f>SUMIFS(All!$GY:$GY,All!$D:$D,E51,All!$B:$B,C51)</f>
        <v>0</v>
      </c>
      <c r="X51" s="10">
        <f t="shared" si="8"/>
        <v>0</v>
      </c>
      <c r="Y51" s="10">
        <v>315498507.33999985</v>
      </c>
      <c r="Z51" s="74">
        <f>SUMIFS(All!$HC:$HC,All!$D:$D,E51)</f>
        <v>332849.21999999997</v>
      </c>
      <c r="AA51" s="74">
        <f t="shared" si="3"/>
        <v>315831356.55999988</v>
      </c>
      <c r="AB51" s="10">
        <v>0</v>
      </c>
      <c r="AC51" s="10"/>
      <c r="AD51" s="74">
        <f t="shared" si="7"/>
        <v>0</v>
      </c>
      <c r="AE51" s="99">
        <f t="shared" si="4"/>
        <v>859364.75999999989</v>
      </c>
      <c r="AF51" s="10"/>
      <c r="AG51" s="10"/>
      <c r="AH51" s="74">
        <f t="shared" si="5"/>
        <v>-341960104.82000005</v>
      </c>
      <c r="AI51" s="74">
        <f t="shared" si="6"/>
        <v>-315831356.55999988</v>
      </c>
      <c r="AL51" s="74">
        <f>SUMIFS(All!HA:HA,All!D:D,E51)</f>
        <v>0</v>
      </c>
      <c r="AM51">
        <v>859364.75999999989</v>
      </c>
      <c r="AO51" s="35">
        <f>SUMIFS(All!J:J,All!B:B,Summary!C51)+SUMIFS(All!L:L,All!B:B,Summary!C51)</f>
        <v>0</v>
      </c>
      <c r="AP51" s="35">
        <f>SUMIFS(All!N:N,All!B:B,Summary!C51)+SUMIFS(All!P:P,All!B:B,Summary!C51)</f>
        <v>0</v>
      </c>
      <c r="AQ51">
        <f>SUMIFS(All!L:L,All!B:B,Summary!C51)</f>
        <v>0</v>
      </c>
      <c r="AR51">
        <f>SUMIFS(All!P:P,All!B:B,Summary!C51)</f>
        <v>0</v>
      </c>
      <c r="AS51">
        <f>SUMIFS(All!M:M,All!B:B,Summary!C51)</f>
        <v>0</v>
      </c>
      <c r="AT51">
        <f>SUMIFS(All!Q:Q,All!B:B,Summary!C51)</f>
        <v>0</v>
      </c>
    </row>
    <row r="52" spans="1:46">
      <c r="A52" s="64">
        <v>1</v>
      </c>
      <c r="B52" s="64">
        <v>2</v>
      </c>
      <c r="C52" s="64">
        <v>51</v>
      </c>
      <c r="D52" s="65">
        <v>69</v>
      </c>
      <c r="E52" s="20" t="s">
        <v>67</v>
      </c>
      <c r="F52" s="10">
        <v>352686135.52999997</v>
      </c>
      <c r="G52" s="10">
        <f>22841436.87+51674595.38</f>
        <v>74516032.25</v>
      </c>
      <c r="H52" s="10">
        <v>5291976.1500000004</v>
      </c>
      <c r="I52" s="74">
        <v>302594.27</v>
      </c>
      <c r="J52" s="10">
        <f t="shared" si="0"/>
        <v>432796738.19999993</v>
      </c>
      <c r="K52" s="10">
        <v>1</v>
      </c>
      <c r="L52" s="10"/>
      <c r="M52" s="10"/>
      <c r="N52" s="10"/>
      <c r="O52" s="74">
        <f>SUMIFS(All!$E:$E,All!$D:$D,E52)</f>
        <v>413868391</v>
      </c>
      <c r="P52" s="10">
        <v>0</v>
      </c>
      <c r="Q52" s="74">
        <f>SUMIFS(All!$GU:$GU,All!$D:$D,E52,All!$B:$B,C52)</f>
        <v>0</v>
      </c>
      <c r="R52" s="10">
        <f t="shared" si="1"/>
        <v>0</v>
      </c>
      <c r="S52" s="74">
        <f>SUMIFS(All!$P:$P,All!$D:$D,E52)</f>
        <v>0</v>
      </c>
      <c r="T52" s="74">
        <f>SUMIFS(All!$Q:$Q,All!$D:$D,E52)</f>
        <v>0</v>
      </c>
      <c r="U52" s="74">
        <f>SUMIFS(All!$R:$R,All!$D:$D,E52,All!$B:$B,C52)</f>
        <v>0</v>
      </c>
      <c r="V52" s="10">
        <v>0</v>
      </c>
      <c r="W52" s="74">
        <f>SUMIFS(All!$GY:$GY,All!$D:$D,E52,All!$B:$B,C52)</f>
        <v>0</v>
      </c>
      <c r="X52" s="10">
        <f t="shared" si="8"/>
        <v>0</v>
      </c>
      <c r="Y52" s="10">
        <v>281479987.9000001</v>
      </c>
      <c r="Z52" s="74">
        <f>SUMIFS(All!$HC:$HC,All!$D:$D,E52)</f>
        <v>1090138.6099999999</v>
      </c>
      <c r="AA52" s="74">
        <f t="shared" si="3"/>
        <v>282570126.51000011</v>
      </c>
      <c r="AB52" s="10">
        <v>0</v>
      </c>
      <c r="AC52" s="10"/>
      <c r="AD52" s="74">
        <f t="shared" si="7"/>
        <v>0</v>
      </c>
      <c r="AE52" s="99">
        <f t="shared" si="4"/>
        <v>383021.11000000004</v>
      </c>
      <c r="AF52" s="10"/>
      <c r="AG52" s="10"/>
      <c r="AH52" s="74">
        <f t="shared" si="5"/>
        <v>-18928347.199999928</v>
      </c>
      <c r="AI52" s="74">
        <f t="shared" si="6"/>
        <v>-282570126.51000011</v>
      </c>
      <c r="AL52" s="74">
        <f>SUMIFS(All!HA:HA,All!D:D,E52)</f>
        <v>0</v>
      </c>
      <c r="AM52">
        <v>383021.11000000004</v>
      </c>
      <c r="AO52" s="35">
        <f>SUMIFS(All!J:J,All!B:B,Summary!C52)+SUMIFS(All!L:L,All!B:B,Summary!C52)</f>
        <v>61827524.350000001</v>
      </c>
      <c r="AP52" s="35">
        <f>SUMIFS(All!N:N,All!B:B,Summary!C52)+SUMIFS(All!P:P,All!B:B,Summary!C52)</f>
        <v>413868391</v>
      </c>
      <c r="AQ52">
        <f>SUMIFS(All!L:L,All!B:B,Summary!C52)</f>
        <v>0</v>
      </c>
      <c r="AR52">
        <f>SUMIFS(All!P:P,All!B:B,Summary!C52)</f>
        <v>0</v>
      </c>
      <c r="AS52">
        <f>SUMIFS(All!M:M,All!B:B,Summary!C52)</f>
        <v>352040866.64999998</v>
      </c>
      <c r="AT52">
        <f>SUMIFS(All!Q:Q,All!B:B,Summary!C52)</f>
        <v>0</v>
      </c>
    </row>
    <row r="53" spans="1:46">
      <c r="A53" s="64">
        <v>1</v>
      </c>
      <c r="B53" s="64">
        <v>1</v>
      </c>
      <c r="C53" s="64">
        <v>52</v>
      </c>
      <c r="D53" s="65">
        <v>32</v>
      </c>
      <c r="E53" s="20" t="s">
        <v>68</v>
      </c>
      <c r="F53" s="10">
        <v>114397173.53</v>
      </c>
      <c r="G53" s="10">
        <v>12280194.83</v>
      </c>
      <c r="H53" s="10">
        <v>6516540.6600000001</v>
      </c>
      <c r="I53" s="74">
        <v>4028521</v>
      </c>
      <c r="J53" s="10">
        <f t="shared" si="0"/>
        <v>137222430.01999998</v>
      </c>
      <c r="K53" s="10">
        <v>1</v>
      </c>
      <c r="L53" s="10"/>
      <c r="M53" s="10"/>
      <c r="N53" s="10"/>
      <c r="O53" s="74">
        <f>SUMIFS(All!$E:$E,All!$D:$D,E53)</f>
        <v>0</v>
      </c>
      <c r="P53" s="10">
        <v>0</v>
      </c>
      <c r="Q53" s="74">
        <f>SUMIFS(All!$GU:$GU,All!$D:$D,E53,All!$B:$B,C53)</f>
        <v>0</v>
      </c>
      <c r="R53" s="10">
        <f t="shared" si="1"/>
        <v>0</v>
      </c>
      <c r="S53" s="74">
        <f>SUMIFS(All!$P:$P,All!$D:$D,E53)</f>
        <v>0</v>
      </c>
      <c r="T53" s="74">
        <f>SUMIFS(All!$Q:$Q,All!$D:$D,E53)</f>
        <v>0</v>
      </c>
      <c r="U53" s="74">
        <f>SUMIFS(All!$R:$R,All!$D:$D,E53,All!$B:$B,C53)</f>
        <v>0</v>
      </c>
      <c r="V53" s="10">
        <v>0</v>
      </c>
      <c r="W53" s="74">
        <f>SUMIFS(All!$GY:$GY,All!$D:$D,E53,All!$B:$B,C53)</f>
        <v>0</v>
      </c>
      <c r="X53" s="10">
        <f t="shared" si="8"/>
        <v>0</v>
      </c>
      <c r="Y53" s="10">
        <v>81857895.370000005</v>
      </c>
      <c r="Z53" s="74">
        <f>SUMIFS(All!$HC:$HC,All!$D:$D,E53)</f>
        <v>435971.17</v>
      </c>
      <c r="AA53" s="74">
        <f t="shared" si="3"/>
        <v>82293866.540000007</v>
      </c>
      <c r="AB53" s="10">
        <v>0</v>
      </c>
      <c r="AC53" s="10"/>
      <c r="AD53" s="74">
        <f t="shared" si="7"/>
        <v>0</v>
      </c>
      <c r="AE53" s="99">
        <f t="shared" si="4"/>
        <v>1410983.8300000005</v>
      </c>
      <c r="AF53" s="10"/>
      <c r="AG53" s="10"/>
      <c r="AH53" s="74">
        <f t="shared" si="5"/>
        <v>-137222430.01999998</v>
      </c>
      <c r="AI53" s="74">
        <f t="shared" si="6"/>
        <v>-82293866.540000007</v>
      </c>
      <c r="AL53" s="74">
        <f>SUMIFS(All!HA:HA,All!D:D,E53)</f>
        <v>0</v>
      </c>
      <c r="AM53">
        <v>1410983.8300000005</v>
      </c>
      <c r="AO53" s="35">
        <f>SUMIFS(All!J:J,All!B:B,Summary!C53)+SUMIFS(All!L:L,All!B:B,Summary!C53)</f>
        <v>0</v>
      </c>
      <c r="AP53" s="35">
        <f>SUMIFS(All!N:N,All!B:B,Summary!C53)+SUMIFS(All!P:P,All!B:B,Summary!C53)</f>
        <v>0</v>
      </c>
      <c r="AQ53">
        <f>SUMIFS(All!L:L,All!B:B,Summary!C53)</f>
        <v>0</v>
      </c>
      <c r="AR53">
        <f>SUMIFS(All!P:P,All!B:B,Summary!C53)</f>
        <v>0</v>
      </c>
      <c r="AS53">
        <f>SUMIFS(All!M:M,All!B:B,Summary!C53)</f>
        <v>0</v>
      </c>
      <c r="AT53">
        <f>SUMIFS(All!Q:Q,All!B:B,Summary!C53)</f>
        <v>0</v>
      </c>
    </row>
    <row r="54" spans="1:46">
      <c r="A54" s="64">
        <v>1</v>
      </c>
      <c r="B54" s="64">
        <f>1</f>
        <v>1</v>
      </c>
      <c r="C54" s="64">
        <v>53</v>
      </c>
      <c r="D54" s="65">
        <v>85</v>
      </c>
      <c r="E54" s="20" t="s">
        <v>69</v>
      </c>
      <c r="F54" s="10">
        <v>28580045.300000001</v>
      </c>
      <c r="G54" s="10">
        <v>225454482.81</v>
      </c>
      <c r="H54" s="10">
        <v>13436974.92</v>
      </c>
      <c r="I54" s="74">
        <v>3369001.08</v>
      </c>
      <c r="J54" s="10">
        <f t="shared" si="0"/>
        <v>270840504.11000001</v>
      </c>
      <c r="K54" s="10">
        <v>1</v>
      </c>
      <c r="L54" s="10"/>
      <c r="M54" s="10"/>
      <c r="N54" s="10"/>
      <c r="O54" s="74">
        <f>SUMIFS(All!$E:$E,All!$D:$D,E54)</f>
        <v>0</v>
      </c>
      <c r="P54" s="10">
        <v>0</v>
      </c>
      <c r="Q54" s="74">
        <f>SUMIFS(All!$GU:$GU,All!$D:$D,E54,All!$B:$B,C54)</f>
        <v>0</v>
      </c>
      <c r="R54" s="10">
        <f t="shared" si="1"/>
        <v>0</v>
      </c>
      <c r="S54" s="74">
        <f>SUMIFS(All!$P:$P,All!$D:$D,E54)</f>
        <v>0</v>
      </c>
      <c r="T54" s="74">
        <f>SUMIFS(All!$Q:$Q,All!$D:$D,E54)</f>
        <v>0</v>
      </c>
      <c r="U54" s="74">
        <f>SUMIFS(All!$R:$R,All!$D:$D,E54,All!$B:$B,C54)</f>
        <v>0</v>
      </c>
      <c r="V54" s="10">
        <v>0</v>
      </c>
      <c r="W54" s="74">
        <f>SUMIFS(All!$GY:$GY,All!$D:$D,E54,All!$B:$B,C54)</f>
        <v>0</v>
      </c>
      <c r="X54" s="10">
        <f t="shared" si="8"/>
        <v>0</v>
      </c>
      <c r="Y54" s="10">
        <v>264939666.98000014</v>
      </c>
      <c r="Z54" s="74">
        <f>SUMIFS(All!$HC:$HC,All!$D:$D,E54)</f>
        <v>170152.88</v>
      </c>
      <c r="AA54" s="74">
        <f t="shared" si="3"/>
        <v>265109819.86000013</v>
      </c>
      <c r="AB54" s="10">
        <v>0</v>
      </c>
      <c r="AC54" s="10"/>
      <c r="AD54" s="74">
        <f t="shared" si="7"/>
        <v>0</v>
      </c>
      <c r="AE54" s="99">
        <f t="shared" si="4"/>
        <v>428053.21</v>
      </c>
      <c r="AF54" s="10"/>
      <c r="AG54" s="10"/>
      <c r="AH54" s="74">
        <f t="shared" si="5"/>
        <v>-270840504.11000001</v>
      </c>
      <c r="AI54" s="74">
        <f t="shared" si="6"/>
        <v>-265109819.86000013</v>
      </c>
      <c r="AL54" s="74">
        <f>SUMIFS(All!HA:HA,All!D:D,E54)</f>
        <v>0</v>
      </c>
      <c r="AM54">
        <v>428053.21</v>
      </c>
      <c r="AO54" s="35">
        <f>SUMIFS(All!J:J,All!B:B,Summary!C54)+SUMIFS(All!L:L,All!B:B,Summary!C54)</f>
        <v>0</v>
      </c>
      <c r="AP54" s="35">
        <f>SUMIFS(All!N:N,All!B:B,Summary!C54)+SUMIFS(All!P:P,All!B:B,Summary!C54)</f>
        <v>0</v>
      </c>
      <c r="AQ54">
        <f>SUMIFS(All!L:L,All!B:B,Summary!C54)</f>
        <v>0</v>
      </c>
      <c r="AR54">
        <f>SUMIFS(All!P:P,All!B:B,Summary!C54)</f>
        <v>0</v>
      </c>
      <c r="AS54">
        <f>SUMIFS(All!M:M,All!B:B,Summary!C54)</f>
        <v>0</v>
      </c>
      <c r="AT54">
        <f>SUMIFS(All!Q:Q,All!B:B,Summary!C54)</f>
        <v>0</v>
      </c>
    </row>
    <row r="55" spans="1:46">
      <c r="A55" s="64">
        <v>1</v>
      </c>
      <c r="B55" s="64">
        <f>1</f>
        <v>1</v>
      </c>
      <c r="C55" s="64">
        <v>54</v>
      </c>
      <c r="D55" s="65">
        <v>93</v>
      </c>
      <c r="E55" s="20" t="s">
        <v>70</v>
      </c>
      <c r="F55" s="10">
        <v>24600000</v>
      </c>
      <c r="G55" s="10">
        <v>114603518.28</v>
      </c>
      <c r="H55" s="10">
        <v>34879515.909999996</v>
      </c>
      <c r="I55" s="74">
        <v>11076717.24</v>
      </c>
      <c r="J55" s="10">
        <f t="shared" si="0"/>
        <v>185159751.43000001</v>
      </c>
      <c r="K55" s="10">
        <v>1</v>
      </c>
      <c r="L55" s="10" t="s">
        <v>2037</v>
      </c>
      <c r="M55" s="76">
        <v>0.05</v>
      </c>
      <c r="N55" s="10"/>
      <c r="O55" s="74">
        <f>SUMIFS(All!$E:$E,All!$D:$D,E55)</f>
        <v>0</v>
      </c>
      <c r="P55" s="10">
        <v>0</v>
      </c>
      <c r="Q55" s="74">
        <f>SUMIFS(All!$GU:$GU,All!$D:$D,E55,All!$B:$B,C55)</f>
        <v>0</v>
      </c>
      <c r="R55" s="10">
        <f t="shared" si="1"/>
        <v>0</v>
      </c>
      <c r="S55" s="74">
        <f>SUMIFS(All!$P:$P,All!$D:$D,E55)</f>
        <v>0</v>
      </c>
      <c r="T55" s="74">
        <f>SUMIFS(All!$Q:$Q,All!$D:$D,E55)</f>
        <v>0</v>
      </c>
      <c r="U55" s="74">
        <f>SUMIFS(All!$R:$R,All!$D:$D,E55,All!$B:$B,C55)</f>
        <v>0</v>
      </c>
      <c r="V55" s="10">
        <v>0</v>
      </c>
      <c r="W55" s="74">
        <f>SUMIFS(All!$GY:$GY,All!$D:$D,E55,All!$B:$B,C55)</f>
        <v>0</v>
      </c>
      <c r="X55" s="10">
        <f t="shared" si="8"/>
        <v>0</v>
      </c>
      <c r="Y55" s="10">
        <v>177723043.26999986</v>
      </c>
      <c r="Z55" s="74">
        <f>SUMIFS(All!$HC:$HC,All!$D:$D,E55)</f>
        <v>148870.76</v>
      </c>
      <c r="AA55" s="74">
        <f t="shared" si="3"/>
        <v>177871914.02999985</v>
      </c>
      <c r="AB55" s="10">
        <v>0</v>
      </c>
      <c r="AC55" s="10"/>
      <c r="AD55" s="74">
        <f t="shared" si="7"/>
        <v>0</v>
      </c>
      <c r="AE55" s="99">
        <f t="shared" si="4"/>
        <v>896176.73999999976</v>
      </c>
      <c r="AF55" s="10"/>
      <c r="AG55" s="10"/>
      <c r="AH55" s="74">
        <f t="shared" si="5"/>
        <v>-185159751.43000001</v>
      </c>
      <c r="AI55" s="74">
        <f t="shared" si="6"/>
        <v>-177871914.02999985</v>
      </c>
      <c r="AL55" s="74">
        <f>SUMIFS(All!HA:HA,All!D:D,E55)</f>
        <v>0</v>
      </c>
      <c r="AM55">
        <v>896176.73999999976</v>
      </c>
      <c r="AO55" s="35">
        <f>SUMIFS(All!J:J,All!B:B,Summary!C55)+SUMIFS(All!L:L,All!B:B,Summary!C55)</f>
        <v>150533.34000000358</v>
      </c>
      <c r="AP55" s="35">
        <f>SUMIFS(All!N:N,All!B:B,Summary!C55)+SUMIFS(All!P:P,All!B:B,Summary!C55)</f>
        <v>0</v>
      </c>
      <c r="AQ55">
        <f>SUMIFS(All!L:L,All!B:B,Summary!C55)</f>
        <v>0</v>
      </c>
      <c r="AR55">
        <f>SUMIFS(All!P:P,All!B:B,Summary!C55)</f>
        <v>0</v>
      </c>
      <c r="AS55">
        <f>SUMIFS(All!M:M,All!B:B,Summary!C55)</f>
        <v>-150533.34000000358</v>
      </c>
      <c r="AT55">
        <f>SUMIFS(All!Q:Q,All!B:B,Summary!C55)</f>
        <v>0</v>
      </c>
    </row>
    <row r="56" spans="1:46">
      <c r="A56" s="64">
        <v>1</v>
      </c>
      <c r="B56" s="64">
        <f>4</f>
        <v>4</v>
      </c>
      <c r="C56" s="64">
        <v>55</v>
      </c>
      <c r="D56" s="65">
        <v>76</v>
      </c>
      <c r="E56" s="20" t="s">
        <v>71</v>
      </c>
      <c r="F56" s="10">
        <v>32752780.810000002</v>
      </c>
      <c r="G56" s="10">
        <v>6000000</v>
      </c>
      <c r="H56" s="10"/>
      <c r="I56" s="74">
        <v>1999731.73</v>
      </c>
      <c r="J56" s="10">
        <f t="shared" si="0"/>
        <v>40752512.539999999</v>
      </c>
      <c r="K56" s="10">
        <v>1</v>
      </c>
      <c r="L56" s="10"/>
      <c r="M56" s="10"/>
      <c r="N56" s="10"/>
      <c r="O56" s="74">
        <f>SUMIFS(All!$E:$E,All!$D:$D,E56)</f>
        <v>0</v>
      </c>
      <c r="P56" s="10">
        <v>0</v>
      </c>
      <c r="Q56" s="74">
        <f>SUMIFS(All!$GU:$GU,All!$D:$D,E56,All!$B:$B,C56)</f>
        <v>0</v>
      </c>
      <c r="R56" s="10">
        <f t="shared" si="1"/>
        <v>0</v>
      </c>
      <c r="S56" s="74">
        <f>SUMIFS(All!$P:$P,All!$D:$D,E56)</f>
        <v>0</v>
      </c>
      <c r="T56" s="74">
        <f>SUMIFS(All!$Q:$Q,All!$D:$D,E56)</f>
        <v>0</v>
      </c>
      <c r="U56" s="74">
        <f>SUMIFS(All!$R:$R,All!$D:$D,E56,All!$B:$B,C56)</f>
        <v>0</v>
      </c>
      <c r="V56" s="10">
        <v>0</v>
      </c>
      <c r="W56" s="74">
        <f>SUMIFS(All!$GY:$GY,All!$D:$D,E56,All!$B:$B,C56)</f>
        <v>0</v>
      </c>
      <c r="X56" s="10">
        <f t="shared" si="8"/>
        <v>0</v>
      </c>
      <c r="Y56" s="10">
        <v>43533067</v>
      </c>
      <c r="Z56" s="74">
        <f>SUMIFS(All!$HC:$HC,All!$D:$D,E56)</f>
        <v>0</v>
      </c>
      <c r="AA56" s="74">
        <f t="shared" si="3"/>
        <v>43533067</v>
      </c>
      <c r="AB56" s="10">
        <v>67880103.150000006</v>
      </c>
      <c r="AC56" s="10"/>
      <c r="AD56" s="74">
        <f t="shared" si="7"/>
        <v>67880103.150000006</v>
      </c>
      <c r="AE56" s="99">
        <f t="shared" si="4"/>
        <v>120768.53</v>
      </c>
      <c r="AF56" s="10"/>
      <c r="AG56" s="10"/>
      <c r="AH56" s="74">
        <f t="shared" si="5"/>
        <v>-108632615.69</v>
      </c>
      <c r="AI56" s="74">
        <f t="shared" si="6"/>
        <v>-111413170.15000001</v>
      </c>
      <c r="AL56" s="74">
        <f>SUMIFS(All!HA:HA,All!D:D,E56)</f>
        <v>0</v>
      </c>
      <c r="AM56">
        <v>120768.53</v>
      </c>
      <c r="AO56" s="35">
        <f>SUMIFS(All!J:J,All!B:B,Summary!C56)+SUMIFS(All!L:L,All!B:B,Summary!C56)</f>
        <v>0</v>
      </c>
      <c r="AP56" s="35">
        <f>SUMIFS(All!N:N,All!B:B,Summary!C56)+SUMIFS(All!P:P,All!B:B,Summary!C56)</f>
        <v>0</v>
      </c>
      <c r="AQ56">
        <f>SUMIFS(All!L:L,All!B:B,Summary!C56)</f>
        <v>0</v>
      </c>
      <c r="AR56">
        <f>SUMIFS(All!P:P,All!B:B,Summary!C56)</f>
        <v>0</v>
      </c>
      <c r="AS56">
        <f>SUMIFS(All!M:M,All!B:B,Summary!C56)</f>
        <v>0</v>
      </c>
      <c r="AT56">
        <f>SUMIFS(All!Q:Q,All!B:B,Summary!C56)</f>
        <v>0</v>
      </c>
    </row>
    <row r="57" spans="1:46">
      <c r="A57" s="64">
        <v>1</v>
      </c>
      <c r="B57" s="64">
        <f>2</f>
        <v>2</v>
      </c>
      <c r="C57" s="64">
        <v>56</v>
      </c>
      <c r="D57" s="65">
        <v>96</v>
      </c>
      <c r="E57" s="20" t="s">
        <v>72</v>
      </c>
      <c r="F57" s="10">
        <v>14901742.08</v>
      </c>
      <c r="G57" s="10">
        <v>14920097.51</v>
      </c>
      <c r="H57" s="10">
        <v>536537.43999999994</v>
      </c>
      <c r="I57" s="74">
        <v>1648328.44</v>
      </c>
      <c r="J57" s="10">
        <f t="shared" si="0"/>
        <v>32006705.470000003</v>
      </c>
      <c r="K57" s="10">
        <v>1</v>
      </c>
      <c r="L57" s="10"/>
      <c r="M57" s="10"/>
      <c r="N57" s="10"/>
      <c r="O57" s="74">
        <f>SUMIFS(All!$E:$E,All!$D:$D,E57)</f>
        <v>0</v>
      </c>
      <c r="P57" s="10">
        <v>0</v>
      </c>
      <c r="Q57" s="74">
        <f>SUMIFS(All!$GU:$GU,All!$D:$D,E57,All!$B:$B,C57)</f>
        <v>0</v>
      </c>
      <c r="R57" s="10">
        <f t="shared" si="1"/>
        <v>0</v>
      </c>
      <c r="S57" s="74">
        <f>SUMIFS(All!$P:$P,All!$D:$D,E57)</f>
        <v>0</v>
      </c>
      <c r="T57" s="74">
        <f>SUMIFS(All!$Q:$Q,All!$D:$D,E57)</f>
        <v>0</v>
      </c>
      <c r="U57" s="74">
        <f>SUMIFS(All!$R:$R,All!$D:$D,E57,All!$B:$B,C57)</f>
        <v>0</v>
      </c>
      <c r="V57" s="10">
        <v>0</v>
      </c>
      <c r="W57" s="74">
        <f>SUMIFS(All!$GY:$GY,All!$D:$D,E57,All!$B:$B,C57)</f>
        <v>0</v>
      </c>
      <c r="X57" s="10">
        <f t="shared" si="8"/>
        <v>0</v>
      </c>
      <c r="Y57" s="10">
        <v>2871944</v>
      </c>
      <c r="Z57" s="74">
        <f>SUMIFS(All!$HC:$HC,All!$D:$D,E57)</f>
        <v>0</v>
      </c>
      <c r="AA57" s="74">
        <f t="shared" si="3"/>
        <v>2871944</v>
      </c>
      <c r="AB57" s="10">
        <v>0</v>
      </c>
      <c r="AC57" s="10"/>
      <c r="AD57" s="74">
        <f t="shared" si="7"/>
        <v>0</v>
      </c>
      <c r="AE57" s="99">
        <f t="shared" si="4"/>
        <v>19.41</v>
      </c>
      <c r="AF57" s="10"/>
      <c r="AG57" s="10"/>
      <c r="AH57" s="74">
        <f t="shared" si="5"/>
        <v>-32006705.470000003</v>
      </c>
      <c r="AI57" s="74">
        <f t="shared" si="6"/>
        <v>-2871944</v>
      </c>
      <c r="AL57" s="74">
        <f>SUMIFS(All!HA:HA,All!D:D,E57)</f>
        <v>0</v>
      </c>
      <c r="AM57">
        <v>19.41</v>
      </c>
      <c r="AO57" s="35">
        <f>SUMIFS(All!J:J,All!B:B,Summary!C57)+SUMIFS(All!L:L,All!B:B,Summary!C57)</f>
        <v>35578645</v>
      </c>
      <c r="AP57" s="35">
        <f>SUMIFS(All!N:N,All!B:B,Summary!C57)+SUMIFS(All!P:P,All!B:B,Summary!C57)</f>
        <v>0</v>
      </c>
      <c r="AQ57">
        <f>SUMIFS(All!L:L,All!B:B,Summary!C57)</f>
        <v>0</v>
      </c>
      <c r="AR57">
        <f>SUMIFS(All!P:P,All!B:B,Summary!C57)</f>
        <v>0</v>
      </c>
      <c r="AS57">
        <f>SUMIFS(All!M:M,All!B:B,Summary!C57)</f>
        <v>-35578645</v>
      </c>
      <c r="AT57">
        <f>SUMIFS(All!Q:Q,All!B:B,Summary!C57)</f>
        <v>0</v>
      </c>
    </row>
    <row r="58" spans="1:46">
      <c r="A58" s="64">
        <v>1</v>
      </c>
      <c r="B58" s="64">
        <f>4</f>
        <v>4</v>
      </c>
      <c r="C58" s="64">
        <v>57</v>
      </c>
      <c r="D58" s="65">
        <v>65</v>
      </c>
      <c r="E58" s="19" t="s">
        <v>73</v>
      </c>
      <c r="F58" s="10">
        <v>55267731.440000005</v>
      </c>
      <c r="G58" s="10">
        <v>45335800.260000005</v>
      </c>
      <c r="H58" s="10">
        <v>972238.28</v>
      </c>
      <c r="I58" s="74">
        <v>0</v>
      </c>
      <c r="J58" s="10">
        <f t="shared" si="0"/>
        <v>101575769.98000002</v>
      </c>
      <c r="K58" s="10">
        <v>1</v>
      </c>
      <c r="L58" s="10"/>
      <c r="M58" s="10"/>
      <c r="N58" s="10"/>
      <c r="O58" s="74">
        <f>SUMIFS(All!$E:$E,All!$D:$D,E58)</f>
        <v>0</v>
      </c>
      <c r="P58" s="10">
        <v>0</v>
      </c>
      <c r="Q58" s="74">
        <f>SUMIFS(All!$GU:$GU,All!$D:$D,E58,All!$B:$B,C58)</f>
        <v>0</v>
      </c>
      <c r="R58" s="10">
        <f t="shared" si="1"/>
        <v>0</v>
      </c>
      <c r="S58" s="74">
        <f>SUMIFS(All!$P:$P,All!$D:$D,E58)</f>
        <v>0</v>
      </c>
      <c r="T58" s="74">
        <f>SUMIFS(All!$Q:$Q,All!$D:$D,E58)</f>
        <v>0</v>
      </c>
      <c r="U58" s="74">
        <f>SUMIFS(All!$R:$R,All!$D:$D,E58,All!$B:$B,C58)</f>
        <v>0</v>
      </c>
      <c r="V58" s="10">
        <v>0</v>
      </c>
      <c r="W58" s="74">
        <f>SUMIFS(All!$GY:$GY,All!$D:$D,E58,All!$B:$B,C58)</f>
        <v>0</v>
      </c>
      <c r="X58" s="10">
        <f t="shared" si="8"/>
        <v>0</v>
      </c>
      <c r="Y58" s="10">
        <v>82125984.450000063</v>
      </c>
      <c r="Z58" s="74">
        <f>SUMIFS(All!$HC:$HC,All!$D:$D,E58)</f>
        <v>20977.1</v>
      </c>
      <c r="AA58" s="74">
        <f t="shared" si="3"/>
        <v>82146961.550000057</v>
      </c>
      <c r="AB58" s="10">
        <v>0</v>
      </c>
      <c r="AC58" s="10"/>
      <c r="AD58" s="74">
        <f t="shared" si="7"/>
        <v>0</v>
      </c>
      <c r="AE58" s="99">
        <f t="shared" si="4"/>
        <v>284263.87000000005</v>
      </c>
      <c r="AF58" s="10"/>
      <c r="AG58" s="10"/>
      <c r="AH58" s="74">
        <f t="shared" si="5"/>
        <v>-101575769.98000002</v>
      </c>
      <c r="AI58" s="74">
        <f t="shared" si="6"/>
        <v>-82146961.550000057</v>
      </c>
      <c r="AL58" s="74">
        <f>SUMIFS(All!HA:HA,All!D:D,E58)</f>
        <v>0</v>
      </c>
      <c r="AM58">
        <v>284263.87000000005</v>
      </c>
      <c r="AO58" s="35">
        <f>SUMIFS(All!J:J,All!B:B,Summary!C58)+SUMIFS(All!L:L,All!B:B,Summary!C58)</f>
        <v>0</v>
      </c>
      <c r="AP58" s="35">
        <f>SUMIFS(All!N:N,All!B:B,Summary!C58)+SUMIFS(All!P:P,All!B:B,Summary!C58)</f>
        <v>0</v>
      </c>
      <c r="AQ58">
        <f>SUMIFS(All!L:L,All!B:B,Summary!C58)</f>
        <v>0</v>
      </c>
      <c r="AR58">
        <f>SUMIFS(All!P:P,All!B:B,Summary!C58)</f>
        <v>0</v>
      </c>
      <c r="AS58">
        <f>SUMIFS(All!M:M,All!B:B,Summary!C58)</f>
        <v>0</v>
      </c>
      <c r="AT58">
        <f>SUMIFS(All!Q:Q,All!B:B,Summary!C58)</f>
        <v>0</v>
      </c>
    </row>
    <row r="59" spans="1:46">
      <c r="A59" s="64">
        <v>1</v>
      </c>
      <c r="B59" s="64">
        <f>1</f>
        <v>1</v>
      </c>
      <c r="C59" s="64">
        <v>58</v>
      </c>
      <c r="D59" s="65">
        <v>71</v>
      </c>
      <c r="E59" s="19" t="s">
        <v>74</v>
      </c>
      <c r="F59" s="10">
        <v>30516470.920000006</v>
      </c>
      <c r="G59" s="10">
        <v>15314322.91</v>
      </c>
      <c r="H59" s="10">
        <v>2769293.95</v>
      </c>
      <c r="I59" s="74">
        <v>0</v>
      </c>
      <c r="J59" s="10">
        <f t="shared" si="0"/>
        <v>48600087.780000009</v>
      </c>
      <c r="K59" s="10">
        <v>1</v>
      </c>
      <c r="L59" s="10"/>
      <c r="M59" s="10"/>
      <c r="N59" s="10"/>
      <c r="O59" s="74">
        <f>SUMIFS(All!$E:$E,All!$D:$D,E59)</f>
        <v>0</v>
      </c>
      <c r="P59" s="10">
        <v>0</v>
      </c>
      <c r="Q59" s="74">
        <f>SUMIFS(All!$GU:$GU,All!$D:$D,E59,All!$B:$B,C59)</f>
        <v>0</v>
      </c>
      <c r="R59" s="10">
        <f t="shared" si="1"/>
        <v>0</v>
      </c>
      <c r="S59" s="74">
        <f>SUMIFS(All!$P:$P,All!$D:$D,E59)</f>
        <v>0</v>
      </c>
      <c r="T59" s="74">
        <f>SUMIFS(All!$Q:$Q,All!$D:$D,E59)</f>
        <v>0</v>
      </c>
      <c r="U59" s="74">
        <f>SUMIFS(All!$R:$R,All!$D:$D,E59,All!$B:$B,C59)</f>
        <v>0</v>
      </c>
      <c r="V59" s="10">
        <v>0</v>
      </c>
      <c r="W59" s="74">
        <f>SUMIFS(All!$GY:$GY,All!$D:$D,E59,All!$B:$B,C59)</f>
        <v>0</v>
      </c>
      <c r="X59" s="10">
        <f t="shared" si="8"/>
        <v>0</v>
      </c>
      <c r="Y59" s="10">
        <v>34969418</v>
      </c>
      <c r="Z59" s="74">
        <f>SUMIFS(All!$HC:$HC,All!$D:$D,E59)</f>
        <v>0</v>
      </c>
      <c r="AA59" s="74">
        <f t="shared" si="3"/>
        <v>34969418</v>
      </c>
      <c r="AB59" s="10">
        <v>0</v>
      </c>
      <c r="AC59" s="10"/>
      <c r="AD59" s="74">
        <f t="shared" si="7"/>
        <v>0</v>
      </c>
      <c r="AE59" s="99">
        <f t="shared" si="4"/>
        <v>0</v>
      </c>
      <c r="AF59" s="10"/>
      <c r="AG59" s="10"/>
      <c r="AH59" s="74">
        <f t="shared" si="5"/>
        <v>-48600087.780000009</v>
      </c>
      <c r="AI59" s="74">
        <f t="shared" si="6"/>
        <v>-34969418</v>
      </c>
      <c r="AL59" s="74">
        <f>SUMIFS(All!HA:HA,All!D:D,E59)</f>
        <v>0</v>
      </c>
      <c r="AM59">
        <v>0</v>
      </c>
      <c r="AO59" s="35">
        <f>SUMIFS(All!J:J,All!B:B,Summary!C59)+SUMIFS(All!L:L,All!B:B,Summary!C59)</f>
        <v>0</v>
      </c>
      <c r="AP59" s="35">
        <f>SUMIFS(All!N:N,All!B:B,Summary!C59)+SUMIFS(All!P:P,All!B:B,Summary!C59)</f>
        <v>0</v>
      </c>
      <c r="AQ59">
        <f>SUMIFS(All!L:L,All!B:B,Summary!C59)</f>
        <v>0</v>
      </c>
      <c r="AR59">
        <f>SUMIFS(All!P:P,All!B:B,Summary!C59)</f>
        <v>0</v>
      </c>
      <c r="AS59">
        <f>SUMIFS(All!M:M,All!B:B,Summary!C59)</f>
        <v>0</v>
      </c>
      <c r="AT59">
        <f>SUMIFS(All!Q:Q,All!B:B,Summary!C59)</f>
        <v>0</v>
      </c>
    </row>
    <row r="60" spans="1:46">
      <c r="A60" s="64">
        <v>1</v>
      </c>
      <c r="B60" s="64">
        <f>1</f>
        <v>1</v>
      </c>
      <c r="C60" s="64">
        <v>59</v>
      </c>
      <c r="D60" s="65">
        <v>37</v>
      </c>
      <c r="E60" s="19" t="s">
        <v>75</v>
      </c>
      <c r="F60" s="10">
        <v>0</v>
      </c>
      <c r="G60" s="10">
        <v>0</v>
      </c>
      <c r="H60" s="10">
        <v>2417869</v>
      </c>
      <c r="I60" s="74">
        <v>0</v>
      </c>
      <c r="J60" s="10">
        <f t="shared" si="0"/>
        <v>2417869</v>
      </c>
      <c r="K60" s="10"/>
      <c r="L60" s="10"/>
      <c r="M60" s="10"/>
      <c r="N60" s="10"/>
      <c r="O60" s="74">
        <f>SUMIFS(All!$E:$E,All!$D:$D,E60)</f>
        <v>0</v>
      </c>
      <c r="P60" s="10">
        <v>0</v>
      </c>
      <c r="Q60" s="74">
        <f>SUMIFS(All!$GU:$GU,All!$D:$D,E60,All!$B:$B,C60)</f>
        <v>0</v>
      </c>
      <c r="R60" s="10">
        <f t="shared" si="1"/>
        <v>0</v>
      </c>
      <c r="S60" s="74">
        <f>SUMIFS(All!$P:$P,All!$D:$D,E60)</f>
        <v>0</v>
      </c>
      <c r="T60" s="74">
        <f>SUMIFS(All!$Q:$Q,All!$D:$D,E60)</f>
        <v>0</v>
      </c>
      <c r="U60" s="74">
        <f>SUMIFS(All!$R:$R,All!$D:$D,E60,All!$B:$B,C60)</f>
        <v>0</v>
      </c>
      <c r="V60" s="10">
        <v>0</v>
      </c>
      <c r="W60" s="74">
        <f>SUMIFS(All!$GY:$GY,All!$D:$D,E60,All!$B:$B,C60)</f>
        <v>0</v>
      </c>
      <c r="X60" s="10">
        <f t="shared" si="8"/>
        <v>0</v>
      </c>
      <c r="Y60" s="10">
        <v>19817596.689999998</v>
      </c>
      <c r="Z60" s="74">
        <f>SUMIFS(All!$HC:$HC,All!$D:$D,E60)</f>
        <v>0</v>
      </c>
      <c r="AA60" s="74">
        <f t="shared" si="3"/>
        <v>19817596.689999998</v>
      </c>
      <c r="AB60" s="10">
        <v>0</v>
      </c>
      <c r="AC60" s="10"/>
      <c r="AD60" s="74">
        <f t="shared" si="7"/>
        <v>0</v>
      </c>
      <c r="AE60" s="99">
        <f t="shared" si="4"/>
        <v>439135.32999999996</v>
      </c>
      <c r="AF60" s="10"/>
      <c r="AG60" s="10"/>
      <c r="AH60" s="74">
        <f t="shared" si="5"/>
        <v>-2417869</v>
      </c>
      <c r="AI60" s="74">
        <f t="shared" si="6"/>
        <v>-19817596.689999998</v>
      </c>
      <c r="AL60" s="74">
        <f>SUMIFS(All!HA:HA,All!D:D,E60)</f>
        <v>0</v>
      </c>
      <c r="AM60">
        <v>439135.32999999996</v>
      </c>
      <c r="AO60" s="35">
        <f>SUMIFS(All!J:J,All!B:B,Summary!C60)+SUMIFS(All!L:L,All!B:B,Summary!C60)</f>
        <v>0</v>
      </c>
      <c r="AP60" s="35">
        <f>SUMIFS(All!N:N,All!B:B,Summary!C60)+SUMIFS(All!P:P,All!B:B,Summary!C60)</f>
        <v>0</v>
      </c>
      <c r="AQ60">
        <f>SUMIFS(All!L:L,All!B:B,Summary!C60)</f>
        <v>0</v>
      </c>
      <c r="AR60">
        <f>SUMIFS(All!P:P,All!B:B,Summary!C60)</f>
        <v>0</v>
      </c>
      <c r="AS60">
        <f>SUMIFS(All!M:M,All!B:B,Summary!C60)</f>
        <v>0</v>
      </c>
      <c r="AT60">
        <f>SUMIFS(All!Q:Q,All!B:B,Summary!C60)</f>
        <v>0</v>
      </c>
    </row>
    <row r="61" spans="1:46">
      <c r="A61" s="64">
        <v>1</v>
      </c>
      <c r="B61" s="64">
        <f>4</f>
        <v>4</v>
      </c>
      <c r="C61" s="64">
        <v>60</v>
      </c>
      <c r="D61" s="65">
        <v>34</v>
      </c>
      <c r="E61" s="19" t="s">
        <v>76</v>
      </c>
      <c r="F61" s="10">
        <v>298835760.14999998</v>
      </c>
      <c r="G61" s="10">
        <v>12066157.199999999</v>
      </c>
      <c r="H61" s="10">
        <v>6215109.9199999999</v>
      </c>
      <c r="I61" s="74">
        <v>343200</v>
      </c>
      <c r="J61" s="10">
        <f t="shared" si="0"/>
        <v>317460227.26999998</v>
      </c>
      <c r="K61" s="10">
        <v>2</v>
      </c>
      <c r="L61" s="10"/>
      <c r="M61" s="10"/>
      <c r="N61" s="10"/>
      <c r="O61" s="74">
        <f>SUMIFS(All!$E:$E,All!$D:$D,E61)</f>
        <v>0</v>
      </c>
      <c r="P61" s="10">
        <v>0</v>
      </c>
      <c r="Q61" s="74">
        <f>SUMIFS(All!$GU:$GU,All!$D:$D,E61,All!$B:$B,C61)</f>
        <v>0</v>
      </c>
      <c r="R61" s="10">
        <f t="shared" si="1"/>
        <v>0</v>
      </c>
      <c r="S61" s="74">
        <f>SUMIFS(All!$P:$P,All!$D:$D,E61)</f>
        <v>0</v>
      </c>
      <c r="T61" s="74">
        <f>SUMIFS(All!$Q:$Q,All!$D:$D,E61)</f>
        <v>0</v>
      </c>
      <c r="U61" s="74">
        <f>SUMIFS(All!$R:$R,All!$D:$D,E61,All!$B:$B,C61)</f>
        <v>0</v>
      </c>
      <c r="V61" s="10">
        <v>0</v>
      </c>
      <c r="W61" s="74">
        <f>SUMIFS(All!$GY:$GY,All!$D:$D,E61,All!$B:$B,C61)</f>
        <v>0</v>
      </c>
      <c r="X61" s="10">
        <f t="shared" si="8"/>
        <v>0</v>
      </c>
      <c r="Y61" s="10">
        <v>89480302</v>
      </c>
      <c r="Z61" s="74">
        <f>SUMIFS(All!$HC:$HC,All!$D:$D,E61)</f>
        <v>0</v>
      </c>
      <c r="AA61" s="74">
        <f t="shared" si="3"/>
        <v>89480302</v>
      </c>
      <c r="AB61" s="10">
        <v>0</v>
      </c>
      <c r="AC61" s="10"/>
      <c r="AD61" s="74">
        <f t="shared" si="7"/>
        <v>0</v>
      </c>
      <c r="AE61" s="99">
        <f t="shared" si="4"/>
        <v>245459.4</v>
      </c>
      <c r="AF61" s="10"/>
      <c r="AG61" s="10"/>
      <c r="AH61" s="74">
        <f t="shared" si="5"/>
        <v>-317460227.26999998</v>
      </c>
      <c r="AI61" s="74">
        <f t="shared" si="6"/>
        <v>-89480302</v>
      </c>
      <c r="AL61" s="74">
        <f>SUMIFS(All!HA:HA,All!D:D,E61)</f>
        <v>0</v>
      </c>
      <c r="AM61">
        <v>245459.4</v>
      </c>
      <c r="AO61" s="35">
        <f>SUMIFS(All!J:J,All!B:B,Summary!C61)+SUMIFS(All!L:L,All!B:B,Summary!C61)</f>
        <v>0</v>
      </c>
      <c r="AP61" s="35">
        <f>SUMIFS(All!N:N,All!B:B,Summary!C61)+SUMIFS(All!P:P,All!B:B,Summary!C61)</f>
        <v>0</v>
      </c>
      <c r="AQ61">
        <f>SUMIFS(All!L:L,All!B:B,Summary!C61)</f>
        <v>0</v>
      </c>
      <c r="AR61">
        <f>SUMIFS(All!P:P,All!B:B,Summary!C61)</f>
        <v>0</v>
      </c>
      <c r="AS61">
        <f>SUMIFS(All!M:M,All!B:B,Summary!C61)</f>
        <v>0</v>
      </c>
      <c r="AT61">
        <f>SUMIFS(All!Q:Q,All!B:B,Summary!C61)</f>
        <v>0</v>
      </c>
    </row>
    <row r="62" spans="1:46">
      <c r="A62" s="64">
        <v>1</v>
      </c>
      <c r="B62" s="64">
        <f>4</f>
        <v>4</v>
      </c>
      <c r="C62" s="64">
        <v>61</v>
      </c>
      <c r="D62" s="65">
        <v>41</v>
      </c>
      <c r="E62" s="19" t="s">
        <v>77</v>
      </c>
      <c r="F62" s="10">
        <v>0</v>
      </c>
      <c r="G62" s="10">
        <v>0</v>
      </c>
      <c r="H62" s="10">
        <v>1416810.93</v>
      </c>
      <c r="I62" s="74">
        <v>0</v>
      </c>
      <c r="J62" s="10">
        <f t="shared" si="0"/>
        <v>1416810.93</v>
      </c>
      <c r="K62" s="10"/>
      <c r="L62" s="10"/>
      <c r="M62" s="10"/>
      <c r="N62" s="10"/>
      <c r="O62" s="74">
        <f>SUMIFS(All!$E:$E,All!$D:$D,E62)</f>
        <v>0</v>
      </c>
      <c r="P62" s="10">
        <v>0</v>
      </c>
      <c r="Q62" s="74">
        <f>SUMIFS(All!$GU:$GU,All!$D:$D,E62,All!$B:$B,C62)</f>
        <v>0</v>
      </c>
      <c r="R62" s="10">
        <f t="shared" si="1"/>
        <v>0</v>
      </c>
      <c r="S62" s="74">
        <f>SUMIFS(All!$P:$P,All!$D:$D,E62)</f>
        <v>0</v>
      </c>
      <c r="T62" s="74">
        <f>SUMIFS(All!$Q:$Q,All!$D:$D,E62)</f>
        <v>0</v>
      </c>
      <c r="U62" s="74">
        <f>SUMIFS(All!$R:$R,All!$D:$D,E62,All!$B:$B,C62)</f>
        <v>0</v>
      </c>
      <c r="V62" s="10">
        <v>0</v>
      </c>
      <c r="W62" s="74">
        <f>SUMIFS(All!$GY:$GY,All!$D:$D,E62,All!$B:$B,C62)</f>
        <v>0</v>
      </c>
      <c r="X62" s="10">
        <f t="shared" si="8"/>
        <v>0</v>
      </c>
      <c r="Y62" s="10">
        <v>22008340</v>
      </c>
      <c r="Z62" s="74">
        <f>SUMIFS(All!$HC:$HC,All!$D:$D,E62)</f>
        <v>0</v>
      </c>
      <c r="AA62" s="74">
        <f t="shared" si="3"/>
        <v>22008340</v>
      </c>
      <c r="AB62" s="10">
        <v>0</v>
      </c>
      <c r="AC62" s="10"/>
      <c r="AD62" s="74">
        <f t="shared" si="7"/>
        <v>0</v>
      </c>
      <c r="AE62" s="99">
        <f t="shared" si="4"/>
        <v>11236.999999999998</v>
      </c>
      <c r="AF62" s="10"/>
      <c r="AG62" s="10"/>
      <c r="AH62" s="74">
        <f t="shared" si="5"/>
        <v>-1416810.93</v>
      </c>
      <c r="AI62" s="74">
        <f t="shared" si="6"/>
        <v>-22008340</v>
      </c>
      <c r="AL62" s="74">
        <f>SUMIFS(All!HA:HA,All!D:D,E62)</f>
        <v>0</v>
      </c>
      <c r="AM62">
        <v>11236.999999999998</v>
      </c>
      <c r="AO62" s="35">
        <f>SUMIFS(All!J:J,All!B:B,Summary!C62)+SUMIFS(All!L:L,All!B:B,Summary!C62)</f>
        <v>0</v>
      </c>
      <c r="AP62" s="35">
        <f>SUMIFS(All!N:N,All!B:B,Summary!C62)+SUMIFS(All!P:P,All!B:B,Summary!C62)</f>
        <v>0</v>
      </c>
      <c r="AQ62">
        <f>SUMIFS(All!L:L,All!B:B,Summary!C62)</f>
        <v>0</v>
      </c>
      <c r="AR62">
        <f>SUMIFS(All!P:P,All!B:B,Summary!C62)</f>
        <v>0</v>
      </c>
      <c r="AS62">
        <f>SUMIFS(All!M:M,All!B:B,Summary!C62)</f>
        <v>0</v>
      </c>
      <c r="AT62">
        <f>SUMIFS(All!Q:Q,All!B:B,Summary!C62)</f>
        <v>0</v>
      </c>
    </row>
    <row r="63" spans="1:46">
      <c r="A63" s="64">
        <v>2</v>
      </c>
      <c r="B63" s="64">
        <f>5</f>
        <v>5</v>
      </c>
      <c r="C63" s="64">
        <v>62</v>
      </c>
      <c r="D63" s="65">
        <v>109</v>
      </c>
      <c r="E63" s="19" t="s">
        <v>87</v>
      </c>
      <c r="F63" s="10">
        <v>0</v>
      </c>
      <c r="G63" s="10">
        <v>0</v>
      </c>
      <c r="H63" s="10">
        <v>12052992</v>
      </c>
      <c r="I63" s="74">
        <v>0</v>
      </c>
      <c r="J63" s="10">
        <f t="shared" si="0"/>
        <v>12052992</v>
      </c>
      <c r="K63" s="10"/>
      <c r="L63" s="10"/>
      <c r="M63" s="10"/>
      <c r="N63" s="10"/>
      <c r="O63" s="74">
        <f>SUMIFS(All!$E:$E,All!$D:$D,E63)</f>
        <v>0</v>
      </c>
      <c r="P63" s="10">
        <v>0</v>
      </c>
      <c r="Q63" s="74">
        <f>SUMIFS(All!$GU:$GU,All!$D:$D,E63,All!$B:$B,C63)</f>
        <v>0</v>
      </c>
      <c r="R63" s="10">
        <f t="shared" si="1"/>
        <v>0</v>
      </c>
      <c r="S63" s="74">
        <f>SUMIFS(All!$P:$P,All!$D:$D,E63)</f>
        <v>0</v>
      </c>
      <c r="T63" s="74">
        <f>SUMIFS(All!$Q:$Q,All!$D:$D,E63)</f>
        <v>0</v>
      </c>
      <c r="U63" s="74">
        <f>SUMIFS(All!$R:$R,All!$D:$D,E63,All!$B:$B,C63)</f>
        <v>0</v>
      </c>
      <c r="V63" s="10">
        <v>0</v>
      </c>
      <c r="W63" s="74">
        <f>SUMIFS(All!$GY:$GY,All!$D:$D,E63,All!$B:$B,C63)</f>
        <v>0</v>
      </c>
      <c r="X63" s="10">
        <f t="shared" si="8"/>
        <v>0</v>
      </c>
      <c r="Y63" s="10">
        <v>42408381</v>
      </c>
      <c r="Z63" s="74">
        <f>SUMIFS(All!$HC:$HC,All!$D:$D,E63)</f>
        <v>0</v>
      </c>
      <c r="AA63" s="74">
        <f t="shared" si="3"/>
        <v>42408381</v>
      </c>
      <c r="AB63" s="10">
        <v>0</v>
      </c>
      <c r="AC63" s="10"/>
      <c r="AD63" s="74">
        <f t="shared" si="7"/>
        <v>0</v>
      </c>
      <c r="AE63" s="99">
        <f t="shared" si="4"/>
        <v>1046702.6300000001</v>
      </c>
      <c r="AF63" s="10"/>
      <c r="AG63" s="10"/>
      <c r="AH63" s="74">
        <f t="shared" si="5"/>
        <v>-12052992</v>
      </c>
      <c r="AI63" s="74">
        <f t="shared" si="6"/>
        <v>-42408381</v>
      </c>
      <c r="AL63" s="74">
        <f>SUMIFS(All!HA:HA,All!D:D,E63)</f>
        <v>0</v>
      </c>
      <c r="AM63">
        <v>1046702.6300000001</v>
      </c>
      <c r="AO63" s="35">
        <f>SUMIFS(All!J:J,All!B:B,Summary!C63)+SUMIFS(All!L:L,All!B:B,Summary!C63)</f>
        <v>0</v>
      </c>
      <c r="AP63" s="35">
        <f>SUMIFS(All!N:N,All!B:B,Summary!C63)+SUMIFS(All!P:P,All!B:B,Summary!C63)</f>
        <v>0</v>
      </c>
      <c r="AQ63">
        <f>SUMIFS(All!L:L,All!B:B,Summary!C63)</f>
        <v>0</v>
      </c>
      <c r="AR63">
        <f>SUMIFS(All!P:P,All!B:B,Summary!C63)</f>
        <v>0</v>
      </c>
      <c r="AS63">
        <f>SUMIFS(All!M:M,All!B:B,Summary!C63)</f>
        <v>0</v>
      </c>
      <c r="AT63">
        <f>SUMIFS(All!Q:Q,All!B:B,Summary!C63)</f>
        <v>0</v>
      </c>
    </row>
    <row r="64" spans="1:46">
      <c r="A64" s="64">
        <v>2</v>
      </c>
      <c r="B64" s="64">
        <f>7</f>
        <v>7</v>
      </c>
      <c r="C64" s="64">
        <v>63</v>
      </c>
      <c r="D64" s="65">
        <v>61</v>
      </c>
      <c r="E64" s="19" t="s">
        <v>93</v>
      </c>
      <c r="F64" s="10">
        <v>80653069.865800008</v>
      </c>
      <c r="G64" s="10">
        <v>24530115.199999999</v>
      </c>
      <c r="H64" s="10">
        <v>1680617.87</v>
      </c>
      <c r="I64" s="74">
        <v>11990602.15</v>
      </c>
      <c r="J64" s="10">
        <f t="shared" si="0"/>
        <v>118854405.08580002</v>
      </c>
      <c r="K64" s="10"/>
      <c r="L64" s="10"/>
      <c r="M64" s="10"/>
      <c r="N64" s="10"/>
      <c r="O64" s="74">
        <f>SUMIFS(All!$E:$E,All!$D:$D,E64)</f>
        <v>120156139.33</v>
      </c>
      <c r="P64" s="10">
        <v>0</v>
      </c>
      <c r="Q64" s="74">
        <f>SUMIFS(All!$GU:$GU,All!$D:$D,E64,All!$B:$B,C64)</f>
        <v>3726190.6700000018</v>
      </c>
      <c r="R64" s="10">
        <f t="shared" si="1"/>
        <v>3726190.6700000018</v>
      </c>
      <c r="S64" s="74">
        <f>SUMIFS(All!$P:$P,All!$D:$D,E64)</f>
        <v>0</v>
      </c>
      <c r="T64" s="74">
        <f>SUMIFS(All!$Q:$Q,All!$D:$D,E64)</f>
        <v>0</v>
      </c>
      <c r="U64" s="74">
        <f>SUMIFS(All!$R:$R,All!$D:$D,E64,All!$B:$B,C64)</f>
        <v>0</v>
      </c>
      <c r="V64" s="10">
        <v>0</v>
      </c>
      <c r="W64" s="74">
        <f>SUMIFS(All!$GY:$GY,All!$D:$D,E64,All!$B:$B,C64)</f>
        <v>0</v>
      </c>
      <c r="X64" s="10">
        <f t="shared" si="8"/>
        <v>0</v>
      </c>
      <c r="Y64" s="10">
        <v>78268436.35999997</v>
      </c>
      <c r="Z64" s="74">
        <f>SUMIFS(All!$HC:$HC,All!$D:$D,E64)</f>
        <v>144528.39000000001</v>
      </c>
      <c r="AA64" s="74">
        <f t="shared" si="3"/>
        <v>78412964.74999997</v>
      </c>
      <c r="AB64" s="10">
        <v>0</v>
      </c>
      <c r="AC64" s="10"/>
      <c r="AD64" s="74">
        <f t="shared" si="7"/>
        <v>0</v>
      </c>
      <c r="AE64" s="99">
        <f t="shared" si="4"/>
        <v>110176.03999999998</v>
      </c>
      <c r="AF64" s="10"/>
      <c r="AG64" s="10"/>
      <c r="AH64" s="74">
        <f t="shared" si="5"/>
        <v>1301734.2441999763</v>
      </c>
      <c r="AI64" s="74">
        <f t="shared" si="6"/>
        <v>-78412964.74999997</v>
      </c>
      <c r="AL64" s="74">
        <f>SUMIFS(All!HA:HA,All!D:D,E64)</f>
        <v>0</v>
      </c>
      <c r="AM64">
        <v>110176.03999999998</v>
      </c>
      <c r="AO64" s="35">
        <f>SUMIFS(All!J:J,All!B:B,Summary!C64)+SUMIFS(All!L:L,All!B:B,Summary!C64)</f>
        <v>0</v>
      </c>
      <c r="AP64" s="35">
        <f>SUMIFS(All!N:N,All!B:B,Summary!C64)+SUMIFS(All!P:P,All!B:B,Summary!C64)</f>
        <v>120156139.33</v>
      </c>
      <c r="AQ64">
        <f>SUMIFS(All!L:L,All!B:B,Summary!C64)</f>
        <v>0</v>
      </c>
      <c r="AR64">
        <f>SUMIFS(All!P:P,All!B:B,Summary!C64)</f>
        <v>0</v>
      </c>
      <c r="AS64">
        <f>SUMIFS(All!M:M,All!B:B,Summary!C64)</f>
        <v>120156139.33</v>
      </c>
      <c r="AT64">
        <f>SUMIFS(All!Q:Q,All!B:B,Summary!C64)</f>
        <v>0</v>
      </c>
    </row>
    <row r="65" spans="1:46">
      <c r="A65" s="64">
        <v>2</v>
      </c>
      <c r="B65" s="64">
        <f>5</f>
        <v>5</v>
      </c>
      <c r="C65" s="64">
        <v>64</v>
      </c>
      <c r="D65" s="65">
        <v>84</v>
      </c>
      <c r="E65" s="19" t="s">
        <v>94</v>
      </c>
      <c r="F65" s="10">
        <v>0</v>
      </c>
      <c r="G65" s="10">
        <v>36610645.5</v>
      </c>
      <c r="H65" s="10">
        <v>12996907</v>
      </c>
      <c r="I65" s="74">
        <v>0</v>
      </c>
      <c r="J65" s="10">
        <f t="shared" si="0"/>
        <v>49607552.5</v>
      </c>
      <c r="K65" s="10"/>
      <c r="L65" s="10"/>
      <c r="M65" s="10"/>
      <c r="N65" s="10"/>
      <c r="O65" s="74">
        <f>SUMIFS(All!$E:$E,All!$D:$D,E65)</f>
        <v>0</v>
      </c>
      <c r="P65" s="10">
        <v>0</v>
      </c>
      <c r="Q65" s="74">
        <f>SUMIFS(All!$GU:$GU,All!$D:$D,E65,All!$B:$B,C65)</f>
        <v>0</v>
      </c>
      <c r="R65" s="10">
        <f t="shared" si="1"/>
        <v>0</v>
      </c>
      <c r="S65" s="74">
        <f>SUMIFS(All!$P:$P,All!$D:$D,E65)</f>
        <v>0</v>
      </c>
      <c r="T65" s="74">
        <f>SUMIFS(All!$Q:$Q,All!$D:$D,E65)</f>
        <v>0</v>
      </c>
      <c r="U65" s="74">
        <f>SUMIFS(All!$R:$R,All!$D:$D,E65,All!$B:$B,C65)</f>
        <v>0</v>
      </c>
      <c r="V65" s="10">
        <v>0</v>
      </c>
      <c r="W65" s="74">
        <f>SUMIFS(All!$GY:$GY,All!$D:$D,E65,All!$B:$B,C65)</f>
        <v>0</v>
      </c>
      <c r="X65" s="10">
        <f t="shared" si="8"/>
        <v>0</v>
      </c>
      <c r="Y65" s="10">
        <v>42249179</v>
      </c>
      <c r="Z65" s="74">
        <f>SUMIFS(All!$HC:$HC,All!$D:$D,E65)</f>
        <v>41291</v>
      </c>
      <c r="AA65" s="74">
        <f t="shared" si="3"/>
        <v>42290470</v>
      </c>
      <c r="AB65" s="10">
        <v>0</v>
      </c>
      <c r="AC65" s="10"/>
      <c r="AD65" s="74">
        <f t="shared" si="7"/>
        <v>0</v>
      </c>
      <c r="AE65" s="99">
        <f t="shared" si="4"/>
        <v>11100</v>
      </c>
      <c r="AF65" s="10"/>
      <c r="AG65" s="10"/>
      <c r="AH65" s="74">
        <f t="shared" si="5"/>
        <v>-49607552.5</v>
      </c>
      <c r="AI65" s="74">
        <f t="shared" si="6"/>
        <v>-42290470</v>
      </c>
      <c r="AL65" s="74">
        <f>SUMIFS(All!HA:HA,All!D:D,E65)</f>
        <v>0</v>
      </c>
      <c r="AM65">
        <v>11100</v>
      </c>
      <c r="AO65" s="35">
        <f>SUMIFS(All!J:J,All!B:B,Summary!C65)+SUMIFS(All!L:L,All!B:B,Summary!C65)</f>
        <v>0</v>
      </c>
      <c r="AP65" s="35">
        <f>SUMIFS(All!N:N,All!B:B,Summary!C65)+SUMIFS(All!P:P,All!B:B,Summary!C65)</f>
        <v>0</v>
      </c>
      <c r="AQ65">
        <f>SUMIFS(All!L:L,All!B:B,Summary!C65)</f>
        <v>0</v>
      </c>
      <c r="AR65">
        <f>SUMIFS(All!P:P,All!B:B,Summary!C65)</f>
        <v>0</v>
      </c>
      <c r="AS65">
        <f>SUMIFS(All!M:M,All!B:B,Summary!C65)</f>
        <v>0</v>
      </c>
      <c r="AT65">
        <f>SUMIFS(All!Q:Q,All!B:B,Summary!C65)</f>
        <v>0</v>
      </c>
    </row>
    <row r="66" spans="1:46">
      <c r="A66" s="64">
        <v>2</v>
      </c>
      <c r="B66" s="64">
        <f>5</f>
        <v>5</v>
      </c>
      <c r="C66" s="64">
        <v>65</v>
      </c>
      <c r="D66" s="65">
        <v>80</v>
      </c>
      <c r="E66" s="20" t="s">
        <v>95</v>
      </c>
      <c r="F66" s="10">
        <v>0</v>
      </c>
      <c r="G66" s="10">
        <v>60663084</v>
      </c>
      <c r="H66" s="10"/>
      <c r="I66" s="74">
        <v>1715135</v>
      </c>
      <c r="J66" s="10">
        <f t="shared" ref="J66:J139" si="9">F66+G66+H66+AL66+I66</f>
        <v>62378219</v>
      </c>
      <c r="K66" s="10"/>
      <c r="L66" s="10"/>
      <c r="M66" s="10"/>
      <c r="N66" s="10"/>
      <c r="O66" s="74">
        <f>SUMIFS(All!$E:$E,All!$D:$D,E66)</f>
        <v>0</v>
      </c>
      <c r="P66" s="10">
        <v>0</v>
      </c>
      <c r="Q66" s="74">
        <f>SUMIFS(All!$GU:$GU,All!$D:$D,E66,All!$B:$B,C66)</f>
        <v>0</v>
      </c>
      <c r="R66" s="10">
        <f t="shared" ref="R66:R139" si="10">P66+Q66</f>
        <v>0</v>
      </c>
      <c r="S66" s="74">
        <f>SUMIFS(All!$P:$P,All!$D:$D,E66)</f>
        <v>0</v>
      </c>
      <c r="T66" s="74">
        <f>SUMIFS(All!$Q:$Q,All!$D:$D,E66)</f>
        <v>0</v>
      </c>
      <c r="U66" s="74">
        <f>SUMIFS(All!$R:$R,All!$D:$D,E66,All!$B:$B,C66)</f>
        <v>0</v>
      </c>
      <c r="V66" s="10">
        <v>0</v>
      </c>
      <c r="W66" s="74">
        <f>SUMIFS(All!$GY:$GY,All!$D:$D,E66,All!$B:$B,C66)</f>
        <v>0</v>
      </c>
      <c r="X66" s="10">
        <f t="shared" si="8"/>
        <v>0</v>
      </c>
      <c r="Y66" s="10">
        <v>43158924.309999995</v>
      </c>
      <c r="Z66" s="74">
        <f>SUMIFS(All!$HC:$HC,All!$D:$D,E66)</f>
        <v>131755</v>
      </c>
      <c r="AA66" s="74">
        <f t="shared" ref="AA66:AA142" si="11">Y66+Z66</f>
        <v>43290679.309999995</v>
      </c>
      <c r="AB66" s="10">
        <v>11574459</v>
      </c>
      <c r="AC66" s="10"/>
      <c r="AD66" s="74">
        <f t="shared" si="7"/>
        <v>11574459</v>
      </c>
      <c r="AE66" s="99">
        <f t="shared" si="4"/>
        <v>535111.46</v>
      </c>
      <c r="AF66" s="10"/>
      <c r="AG66" s="10"/>
      <c r="AH66" s="74">
        <f t="shared" si="5"/>
        <v>-73952678</v>
      </c>
      <c r="AI66" s="74">
        <f t="shared" si="6"/>
        <v>-54865138.309999995</v>
      </c>
      <c r="AL66" s="74">
        <f>SUMIFS(All!HA:HA,All!D:D,E66)</f>
        <v>0</v>
      </c>
      <c r="AM66">
        <v>535111.46</v>
      </c>
      <c r="AO66" s="35">
        <f>SUMIFS(All!J:J,All!B:B,Summary!C66)+SUMIFS(All!L:L,All!B:B,Summary!C66)</f>
        <v>0</v>
      </c>
      <c r="AP66" s="35">
        <f>SUMIFS(All!N:N,All!B:B,Summary!C66)+SUMIFS(All!P:P,All!B:B,Summary!C66)</f>
        <v>0</v>
      </c>
      <c r="AQ66">
        <f>SUMIFS(All!L:L,All!B:B,Summary!C66)</f>
        <v>0</v>
      </c>
      <c r="AR66">
        <f>SUMIFS(All!P:P,All!B:B,Summary!C66)</f>
        <v>0</v>
      </c>
      <c r="AS66">
        <f>SUMIFS(All!M:M,All!B:B,Summary!C66)</f>
        <v>0</v>
      </c>
      <c r="AT66">
        <f>SUMIFS(All!Q:Q,All!B:B,Summary!C66)</f>
        <v>0</v>
      </c>
    </row>
    <row r="67" spans="1:46">
      <c r="A67" s="64">
        <v>2</v>
      </c>
      <c r="B67" s="64">
        <f>5</f>
        <v>5</v>
      </c>
      <c r="C67" s="64">
        <v>66</v>
      </c>
      <c r="D67" s="65">
        <v>70</v>
      </c>
      <c r="E67" s="20" t="s">
        <v>96</v>
      </c>
      <c r="F67" s="10">
        <v>0</v>
      </c>
      <c r="G67" s="10">
        <v>50000000</v>
      </c>
      <c r="H67" s="10"/>
      <c r="I67" s="74">
        <v>0</v>
      </c>
      <c r="J67" s="10">
        <f t="shared" si="9"/>
        <v>50000000</v>
      </c>
      <c r="K67" s="10"/>
      <c r="L67" s="10"/>
      <c r="M67" s="10"/>
      <c r="N67" s="10"/>
      <c r="O67" s="74">
        <f>SUMIFS(All!$E:$E,All!$D:$D,E67)</f>
        <v>175475889</v>
      </c>
      <c r="P67" s="10">
        <v>0</v>
      </c>
      <c r="Q67" s="74">
        <f>SUMIFS(All!$GU:$GU,All!$D:$D,E67,All!$B:$B,C67)</f>
        <v>0</v>
      </c>
      <c r="R67" s="10">
        <f t="shared" si="10"/>
        <v>0</v>
      </c>
      <c r="S67" s="74">
        <f>SUMIFS(All!$P:$P,All!$D:$D,E67)</f>
        <v>0</v>
      </c>
      <c r="T67" s="74">
        <f>SUMIFS(All!$Q:$Q,All!$D:$D,E67)</f>
        <v>0</v>
      </c>
      <c r="U67" s="74">
        <f>SUMIFS(All!$R:$R,All!$D:$D,E67,All!$B:$B,C67)</f>
        <v>0</v>
      </c>
      <c r="V67" s="10">
        <v>0</v>
      </c>
      <c r="W67" s="74">
        <f>SUMIFS(All!$GY:$GY,All!$D:$D,E67,All!$B:$B,C67)</f>
        <v>0</v>
      </c>
      <c r="X67" s="10">
        <f t="shared" si="8"/>
        <v>0</v>
      </c>
      <c r="Y67" s="10">
        <v>138284533</v>
      </c>
      <c r="Z67" s="74">
        <f>SUMIFS(All!$HC:$HC,All!$D:$D,E67)</f>
        <v>101848</v>
      </c>
      <c r="AA67" s="74">
        <f t="shared" si="11"/>
        <v>138386381</v>
      </c>
      <c r="AB67" s="10">
        <v>16646710</v>
      </c>
      <c r="AC67" s="10"/>
      <c r="AD67" s="74">
        <f t="shared" si="7"/>
        <v>16646710</v>
      </c>
      <c r="AE67" s="99">
        <f t="shared" ref="AE67:AE140" si="12">AM67</f>
        <v>852217.11</v>
      </c>
      <c r="AF67" s="10"/>
      <c r="AG67" s="10"/>
      <c r="AH67" s="74">
        <f t="shared" ref="AH67:AH142" si="13">O67-J67-AD67</f>
        <v>108829179</v>
      </c>
      <c r="AI67" s="74">
        <f t="shared" ref="AI67:AI142" si="14">U67-AA67-AD67</f>
        <v>-155033091</v>
      </c>
      <c r="AL67" s="74">
        <f>SUMIFS(All!HA:HA,All!D:D,E67)</f>
        <v>0</v>
      </c>
      <c r="AM67">
        <v>852217.11</v>
      </c>
      <c r="AO67" s="35">
        <f>SUMIFS(All!J:J,All!B:B,Summary!C67)+SUMIFS(All!L:L,All!B:B,Summary!C67)</f>
        <v>0</v>
      </c>
      <c r="AP67" s="35">
        <f>SUMIFS(All!N:N,All!B:B,Summary!C67)+SUMIFS(All!P:P,All!B:B,Summary!C67)</f>
        <v>175475889</v>
      </c>
      <c r="AQ67">
        <f>SUMIFS(All!L:L,All!B:B,Summary!C67)</f>
        <v>0</v>
      </c>
      <c r="AR67">
        <f>SUMIFS(All!P:P,All!B:B,Summary!C67)</f>
        <v>0</v>
      </c>
      <c r="AS67">
        <f>SUMIFS(All!M:M,All!B:B,Summary!C67)</f>
        <v>175475889</v>
      </c>
      <c r="AT67">
        <f>SUMIFS(All!Q:Q,All!B:B,Summary!C67)</f>
        <v>0</v>
      </c>
    </row>
    <row r="68" spans="1:46">
      <c r="A68" s="64">
        <v>2</v>
      </c>
      <c r="B68" s="64">
        <f>9</f>
        <v>9</v>
      </c>
      <c r="C68" s="64">
        <v>67</v>
      </c>
      <c r="D68" s="65">
        <v>120</v>
      </c>
      <c r="E68" s="19" t="s">
        <v>97</v>
      </c>
      <c r="F68" s="10">
        <v>0</v>
      </c>
      <c r="G68" s="10">
        <v>0</v>
      </c>
      <c r="H68" s="10"/>
      <c r="I68" s="74">
        <v>1861075</v>
      </c>
      <c r="J68" s="10">
        <f t="shared" si="9"/>
        <v>1861075</v>
      </c>
      <c r="K68" s="10"/>
      <c r="L68" s="10"/>
      <c r="M68" s="10"/>
      <c r="N68" s="10"/>
      <c r="O68" s="74">
        <f>SUMIFS(All!$E:$E,All!$D:$D,E68)</f>
        <v>0</v>
      </c>
      <c r="P68" s="10">
        <v>0</v>
      </c>
      <c r="Q68" s="74">
        <f>SUMIFS(All!$GU:$GU,All!$D:$D,E68,All!$B:$B,C68)</f>
        <v>0</v>
      </c>
      <c r="R68" s="10">
        <f t="shared" si="10"/>
        <v>0</v>
      </c>
      <c r="S68" s="74">
        <f>SUMIFS(All!$P:$P,All!$D:$D,E68)</f>
        <v>0</v>
      </c>
      <c r="T68" s="74">
        <f>SUMIFS(All!$Q:$Q,All!$D:$D,E68)</f>
        <v>0</v>
      </c>
      <c r="U68" s="74">
        <f>SUMIFS(All!$R:$R,All!$D:$D,E68,All!$B:$B,C68)</f>
        <v>0</v>
      </c>
      <c r="V68" s="10">
        <v>0</v>
      </c>
      <c r="W68" s="74">
        <f>SUMIFS(All!$GY:$GY,All!$D:$D,E68,All!$B:$B,C68)</f>
        <v>0</v>
      </c>
      <c r="X68" s="10">
        <f t="shared" si="8"/>
        <v>0</v>
      </c>
      <c r="Y68" s="10">
        <v>2271893.5100000002</v>
      </c>
      <c r="Z68" s="74">
        <f>SUMIFS(All!$HC:$HC,All!$D:$D,E68)</f>
        <v>7468.73</v>
      </c>
      <c r="AA68" s="74">
        <f t="shared" si="11"/>
        <v>2279362.2400000002</v>
      </c>
      <c r="AB68" s="10">
        <v>0</v>
      </c>
      <c r="AC68" s="10"/>
      <c r="AD68" s="74">
        <f t="shared" si="7"/>
        <v>0</v>
      </c>
      <c r="AE68" s="99">
        <f t="shared" si="12"/>
        <v>6327</v>
      </c>
      <c r="AF68" s="10"/>
      <c r="AG68" s="10"/>
      <c r="AH68" s="74">
        <f t="shared" si="13"/>
        <v>-1861075</v>
      </c>
      <c r="AI68" s="74">
        <f t="shared" si="14"/>
        <v>-2279362.2400000002</v>
      </c>
      <c r="AL68" s="74">
        <f>SUMIFS(All!HA:HA,All!D:D,E68)</f>
        <v>0</v>
      </c>
      <c r="AM68">
        <v>6327</v>
      </c>
      <c r="AO68" s="35">
        <f>SUMIFS(All!J:J,All!B:B,Summary!C68)+SUMIFS(All!L:L,All!B:B,Summary!C68)</f>
        <v>16944035.899999999</v>
      </c>
      <c r="AP68" s="35">
        <f>SUMIFS(All!N:N,All!B:B,Summary!C68)+SUMIFS(All!P:P,All!B:B,Summary!C68)</f>
        <v>0</v>
      </c>
      <c r="AQ68">
        <f>SUMIFS(All!L:L,All!B:B,Summary!C68)</f>
        <v>0</v>
      </c>
      <c r="AR68">
        <f>SUMIFS(All!P:P,All!B:B,Summary!C68)</f>
        <v>0</v>
      </c>
      <c r="AS68">
        <f>SUMIFS(All!M:M,All!B:B,Summary!C68)</f>
        <v>-16944035.899999999</v>
      </c>
      <c r="AT68">
        <f>SUMIFS(All!Q:Q,All!B:B,Summary!C68)</f>
        <v>0</v>
      </c>
    </row>
    <row r="69" spans="1:46">
      <c r="A69" s="64">
        <v>2</v>
      </c>
      <c r="B69" s="64">
        <f>8</f>
        <v>8</v>
      </c>
      <c r="C69" s="64">
        <v>68</v>
      </c>
      <c r="D69" s="65">
        <v>108</v>
      </c>
      <c r="E69" s="19" t="s">
        <v>98</v>
      </c>
      <c r="F69" s="10">
        <v>0</v>
      </c>
      <c r="G69" s="10">
        <v>0</v>
      </c>
      <c r="H69" s="10">
        <v>5993105</v>
      </c>
      <c r="I69" s="74">
        <v>2033350</v>
      </c>
      <c r="J69" s="10">
        <f t="shared" si="9"/>
        <v>8026455</v>
      </c>
      <c r="K69" s="10"/>
      <c r="L69" s="10"/>
      <c r="M69" s="10"/>
      <c r="N69" s="10"/>
      <c r="O69" s="74">
        <f>SUMIFS(All!$E:$E,All!$D:$D,E69)</f>
        <v>0</v>
      </c>
      <c r="P69" s="10">
        <v>0</v>
      </c>
      <c r="Q69" s="74">
        <f>SUMIFS(All!$GU:$GU,All!$D:$D,E69,All!$B:$B,C69)</f>
        <v>0</v>
      </c>
      <c r="R69" s="10">
        <f t="shared" si="10"/>
        <v>0</v>
      </c>
      <c r="S69" s="74">
        <f>SUMIFS(All!$P:$P,All!$D:$D,E69)</f>
        <v>0</v>
      </c>
      <c r="T69" s="74">
        <f>SUMIFS(All!$Q:$Q,All!$D:$D,E69)</f>
        <v>0</v>
      </c>
      <c r="U69" s="74">
        <f>SUMIFS(All!$R:$R,All!$D:$D,E69,All!$B:$B,C69)</f>
        <v>0</v>
      </c>
      <c r="V69" s="10">
        <v>0</v>
      </c>
      <c r="W69" s="74">
        <f>SUMIFS(All!$GY:$GY,All!$D:$D,E69,All!$B:$B,C69)</f>
        <v>0</v>
      </c>
      <c r="X69" s="10">
        <f t="shared" si="8"/>
        <v>0</v>
      </c>
      <c r="Y69" s="10">
        <v>11517166</v>
      </c>
      <c r="Z69" s="74">
        <f>SUMIFS(All!$HC:$HC,All!$D:$D,E69)</f>
        <v>0</v>
      </c>
      <c r="AA69" s="74">
        <f t="shared" si="11"/>
        <v>11517166</v>
      </c>
      <c r="AB69" s="10">
        <v>0</v>
      </c>
      <c r="AC69" s="10"/>
      <c r="AD69" s="74">
        <f t="shared" si="7"/>
        <v>0</v>
      </c>
      <c r="AE69" s="99">
        <f t="shared" si="12"/>
        <v>25000</v>
      </c>
      <c r="AF69" s="10"/>
      <c r="AG69" s="10"/>
      <c r="AH69" s="74">
        <f t="shared" si="13"/>
        <v>-8026455</v>
      </c>
      <c r="AI69" s="74">
        <f t="shared" si="14"/>
        <v>-11517166</v>
      </c>
      <c r="AL69" s="74">
        <f>SUMIFS(All!HA:HA,All!D:D,E69)</f>
        <v>0</v>
      </c>
      <c r="AM69">
        <v>25000</v>
      </c>
      <c r="AO69" s="35">
        <f>SUMIFS(All!J:J,All!B:B,Summary!C69)+SUMIFS(All!L:L,All!B:B,Summary!C69)</f>
        <v>14220552.5</v>
      </c>
      <c r="AP69" s="35">
        <f>SUMIFS(All!N:N,All!B:B,Summary!C69)+SUMIFS(All!P:P,All!B:B,Summary!C69)</f>
        <v>0</v>
      </c>
      <c r="AQ69">
        <f>SUMIFS(All!L:L,All!B:B,Summary!C69)</f>
        <v>0</v>
      </c>
      <c r="AR69">
        <f>SUMIFS(All!P:P,All!B:B,Summary!C69)</f>
        <v>0</v>
      </c>
      <c r="AS69">
        <f>SUMIFS(All!M:M,All!B:B,Summary!C69)</f>
        <v>-14220552.5</v>
      </c>
      <c r="AT69">
        <f>SUMIFS(All!Q:Q,All!B:B,Summary!C69)</f>
        <v>0</v>
      </c>
    </row>
    <row r="70" spans="1:46">
      <c r="A70" s="64">
        <v>1</v>
      </c>
      <c r="B70" s="64">
        <f>1</f>
        <v>1</v>
      </c>
      <c r="C70" s="64">
        <v>69</v>
      </c>
      <c r="D70" s="65">
        <v>106</v>
      </c>
      <c r="E70" s="19" t="s">
        <v>99</v>
      </c>
      <c r="F70" s="10">
        <v>0</v>
      </c>
      <c r="G70" s="10">
        <v>505797</v>
      </c>
      <c r="H70" s="10">
        <v>264423.21000000002</v>
      </c>
      <c r="I70" s="74">
        <v>128110.86</v>
      </c>
      <c r="J70" s="10">
        <f t="shared" si="9"/>
        <v>898331.07</v>
      </c>
      <c r="K70" s="10">
        <v>1</v>
      </c>
      <c r="L70" s="10"/>
      <c r="M70" s="10"/>
      <c r="N70" s="10"/>
      <c r="O70" s="74">
        <f>SUMIFS(All!$E:$E,All!$D:$D,E70)</f>
        <v>0</v>
      </c>
      <c r="P70" s="10">
        <v>0</v>
      </c>
      <c r="Q70" s="74">
        <f>SUMIFS(All!$GU:$GU,All!$D:$D,E70,All!$B:$B,C70)</f>
        <v>0</v>
      </c>
      <c r="R70" s="10">
        <f t="shared" si="10"/>
        <v>0</v>
      </c>
      <c r="S70" s="74">
        <f>SUMIFS(All!$P:$P,All!$D:$D,E70)</f>
        <v>0</v>
      </c>
      <c r="T70" s="74">
        <f>SUMIFS(All!$Q:$Q,All!$D:$D,E70)</f>
        <v>0</v>
      </c>
      <c r="U70" s="74">
        <f>SUMIFS(All!$R:$R,All!$D:$D,E70,All!$B:$B,C70)</f>
        <v>0</v>
      </c>
      <c r="V70" s="10">
        <v>0</v>
      </c>
      <c r="W70" s="74">
        <f>SUMIFS(All!$GY:$GY,All!$D:$D,E70,All!$B:$B,C70)</f>
        <v>0</v>
      </c>
      <c r="X70" s="10">
        <f t="shared" si="8"/>
        <v>0</v>
      </c>
      <c r="Y70" s="10">
        <v>2307401</v>
      </c>
      <c r="Z70" s="74">
        <f>SUMIFS(All!$HC:$HC,All!$D:$D,E70)</f>
        <v>0</v>
      </c>
      <c r="AA70" s="74">
        <f t="shared" si="11"/>
        <v>2307401</v>
      </c>
      <c r="AB70" s="10">
        <v>36812875</v>
      </c>
      <c r="AC70" s="10"/>
      <c r="AD70" s="74">
        <f>AB70+AC70</f>
        <v>36812875</v>
      </c>
      <c r="AE70" s="99">
        <f t="shared" si="12"/>
        <v>0</v>
      </c>
      <c r="AF70" s="10"/>
      <c r="AG70" s="10"/>
      <c r="AH70" s="74">
        <f t="shared" si="13"/>
        <v>-37711206.07</v>
      </c>
      <c r="AI70" s="74">
        <f t="shared" si="14"/>
        <v>-39120276</v>
      </c>
      <c r="AL70" s="74">
        <f>SUMIFS(All!HA:HA,All!D:D,E70)</f>
        <v>0</v>
      </c>
      <c r="AM70">
        <v>0</v>
      </c>
      <c r="AO70" s="35">
        <f>SUMIFS(All!J:J,All!B:B,Summary!C70)+SUMIFS(All!L:L,All!B:B,Summary!C70)</f>
        <v>0</v>
      </c>
      <c r="AP70" s="35">
        <f>SUMIFS(All!N:N,All!B:B,Summary!C70)+SUMIFS(All!P:P,All!B:B,Summary!C70)</f>
        <v>0</v>
      </c>
      <c r="AQ70">
        <f>SUMIFS(All!L:L,All!B:B,Summary!C70)</f>
        <v>0</v>
      </c>
      <c r="AR70">
        <f>SUMIFS(All!P:P,All!B:B,Summary!C70)</f>
        <v>0</v>
      </c>
      <c r="AS70">
        <f>SUMIFS(All!M:M,All!B:B,Summary!C70)</f>
        <v>0</v>
      </c>
      <c r="AT70">
        <f>SUMIFS(All!Q:Q,All!B:B,Summary!C70)</f>
        <v>0</v>
      </c>
    </row>
    <row r="71" spans="1:46">
      <c r="A71" s="64">
        <v>2</v>
      </c>
      <c r="B71" s="64">
        <f>9</f>
        <v>9</v>
      </c>
      <c r="C71" s="64">
        <v>70</v>
      </c>
      <c r="D71" s="65">
        <v>68</v>
      </c>
      <c r="E71" s="19" t="s">
        <v>100</v>
      </c>
      <c r="F71" s="10">
        <v>36317233.799999997</v>
      </c>
      <c r="G71" s="10">
        <v>33591934.049999997</v>
      </c>
      <c r="H71" s="10">
        <v>6097437</v>
      </c>
      <c r="I71" s="74">
        <v>1050255</v>
      </c>
      <c r="J71" s="10">
        <f t="shared" si="9"/>
        <v>77056859.849999994</v>
      </c>
      <c r="K71" s="10"/>
      <c r="L71" s="10"/>
      <c r="M71" s="10"/>
      <c r="N71" s="10"/>
      <c r="O71" s="74">
        <f>SUMIFS(All!$E:$E,All!$D:$D,E71)</f>
        <v>95593679.876680702</v>
      </c>
      <c r="P71" s="10">
        <v>0</v>
      </c>
      <c r="Q71" s="74">
        <f>SUMIFS(All!$GU:$GU,All!$D:$D,E71,All!$B:$B,C71)</f>
        <v>0</v>
      </c>
      <c r="R71" s="10">
        <f t="shared" si="10"/>
        <v>0</v>
      </c>
      <c r="S71" s="74">
        <f>SUMIFS(All!$P:$P,All!$D:$D,E71)</f>
        <v>0</v>
      </c>
      <c r="T71" s="74">
        <f>SUMIFS(All!$Q:$Q,All!$D:$D,E71)</f>
        <v>0</v>
      </c>
      <c r="U71" s="74">
        <f>SUMIFS(All!$R:$R,All!$D:$D,E71,All!$B:$B,C71)</f>
        <v>0</v>
      </c>
      <c r="V71" s="10">
        <v>0</v>
      </c>
      <c r="W71" s="74">
        <f>SUMIFS(All!$GY:$GY,All!$D:$D,E71,All!$B:$B,C71)</f>
        <v>0</v>
      </c>
      <c r="X71" s="10">
        <f t="shared" si="8"/>
        <v>0</v>
      </c>
      <c r="Y71" s="10">
        <v>41255572</v>
      </c>
      <c r="Z71" s="74">
        <f>SUMIFS(All!$HC:$HC,All!$D:$D,E71)</f>
        <v>1134998.71</v>
      </c>
      <c r="AA71" s="74">
        <f t="shared" si="11"/>
        <v>42390570.710000001</v>
      </c>
      <c r="AB71" s="10">
        <v>0</v>
      </c>
      <c r="AC71" s="10"/>
      <c r="AD71" s="74">
        <f t="shared" si="7"/>
        <v>0</v>
      </c>
      <c r="AE71" s="99">
        <f t="shared" si="12"/>
        <v>19563.409999999996</v>
      </c>
      <c r="AF71" s="10"/>
      <c r="AG71" s="10"/>
      <c r="AH71" s="74">
        <f t="shared" si="13"/>
        <v>18536820.026680708</v>
      </c>
      <c r="AI71" s="74">
        <f t="shared" si="14"/>
        <v>-42390570.710000001</v>
      </c>
      <c r="AL71" s="74">
        <f>SUMIFS(All!HA:HA,All!D:D,E71)</f>
        <v>0</v>
      </c>
      <c r="AM71">
        <v>19563.409999999996</v>
      </c>
      <c r="AO71" s="35">
        <f>SUMIFS(All!J:J,All!B:B,Summary!C71)+SUMIFS(All!L:L,All!B:B,Summary!C71)</f>
        <v>0</v>
      </c>
      <c r="AP71" s="35">
        <f>SUMIFS(All!N:N,All!B:B,Summary!C71)+SUMIFS(All!P:P,All!B:B,Summary!C71)</f>
        <v>95593679.876680702</v>
      </c>
      <c r="AQ71">
        <f>SUMIFS(All!L:L,All!B:B,Summary!C71)</f>
        <v>0</v>
      </c>
      <c r="AR71">
        <f>SUMIFS(All!P:P,All!B:B,Summary!C71)</f>
        <v>0</v>
      </c>
      <c r="AS71">
        <f>SUMIFS(All!M:M,All!B:B,Summary!C71)</f>
        <v>95593679.876680702</v>
      </c>
      <c r="AT71">
        <f>SUMIFS(All!Q:Q,All!B:B,Summary!C71)</f>
        <v>0</v>
      </c>
    </row>
    <row r="72" spans="1:46">
      <c r="A72" s="64">
        <v>2</v>
      </c>
      <c r="B72" s="64">
        <f>9</f>
        <v>9</v>
      </c>
      <c r="C72" s="64">
        <v>71</v>
      </c>
      <c r="D72" s="65">
        <v>103</v>
      </c>
      <c r="E72" s="19" t="s">
        <v>101</v>
      </c>
      <c r="F72" s="10">
        <v>0</v>
      </c>
      <c r="G72" s="10">
        <v>0</v>
      </c>
      <c r="H72" s="10">
        <v>1343575</v>
      </c>
      <c r="I72" s="74">
        <v>115495</v>
      </c>
      <c r="J72" s="10">
        <f t="shared" si="9"/>
        <v>1459070</v>
      </c>
      <c r="K72" s="10"/>
      <c r="L72" s="10"/>
      <c r="M72" s="10"/>
      <c r="N72" s="10"/>
      <c r="O72" s="74">
        <f>SUMIFS(All!$E:$E,All!$D:$D,E72)</f>
        <v>0</v>
      </c>
      <c r="P72" s="10">
        <v>0</v>
      </c>
      <c r="Q72" s="74">
        <f>SUMIFS(All!$GU:$GU,All!$D:$D,E72,All!$B:$B,C72)</f>
        <v>0</v>
      </c>
      <c r="R72" s="10">
        <f t="shared" si="10"/>
        <v>0</v>
      </c>
      <c r="S72" s="74">
        <f>SUMIFS(All!$P:$P,All!$D:$D,E72)</f>
        <v>0</v>
      </c>
      <c r="T72" s="74">
        <f>SUMIFS(All!$Q:$Q,All!$D:$D,E72)</f>
        <v>0</v>
      </c>
      <c r="U72" s="74">
        <f>SUMIFS(All!$R:$R,All!$D:$D,E72,All!$B:$B,C72)</f>
        <v>0</v>
      </c>
      <c r="V72" s="10">
        <v>0</v>
      </c>
      <c r="W72" s="74">
        <f>SUMIFS(All!$GY:$GY,All!$D:$D,E72,All!$B:$B,C72)</f>
        <v>0</v>
      </c>
      <c r="X72" s="10">
        <f t="shared" si="8"/>
        <v>0</v>
      </c>
      <c r="Y72" s="10">
        <v>317942</v>
      </c>
      <c r="Z72" s="74">
        <f>SUMIFS(All!$HC:$HC,All!$D:$D,E72)</f>
        <v>0</v>
      </c>
      <c r="AA72" s="74">
        <f t="shared" si="11"/>
        <v>317942</v>
      </c>
      <c r="AB72" s="10">
        <v>0</v>
      </c>
      <c r="AC72" s="10"/>
      <c r="AD72" s="74">
        <f t="shared" si="7"/>
        <v>0</v>
      </c>
      <c r="AE72" s="99">
        <f t="shared" si="12"/>
        <v>0</v>
      </c>
      <c r="AF72" s="10"/>
      <c r="AG72" s="10"/>
      <c r="AH72" s="74">
        <f t="shared" si="13"/>
        <v>-1459070</v>
      </c>
      <c r="AI72" s="74">
        <f t="shared" si="14"/>
        <v>-317942</v>
      </c>
      <c r="AL72" s="74">
        <f>SUMIFS(All!HA:HA,All!D:D,E72)</f>
        <v>0</v>
      </c>
      <c r="AM72">
        <v>0</v>
      </c>
      <c r="AO72" s="35">
        <f>SUMIFS(All!J:J,All!B:B,Summary!C72)+SUMIFS(All!L:L,All!B:B,Summary!C72)</f>
        <v>0</v>
      </c>
      <c r="AP72" s="35">
        <f>SUMIFS(All!N:N,All!B:B,Summary!C72)+SUMIFS(All!P:P,All!B:B,Summary!C72)</f>
        <v>0</v>
      </c>
      <c r="AQ72">
        <f>SUMIFS(All!L:L,All!B:B,Summary!C72)</f>
        <v>0</v>
      </c>
      <c r="AR72">
        <f>SUMIFS(All!P:P,All!B:B,Summary!C72)</f>
        <v>0</v>
      </c>
      <c r="AS72">
        <f>SUMIFS(All!M:M,All!B:B,Summary!C72)</f>
        <v>0</v>
      </c>
      <c r="AT72">
        <f>SUMIFS(All!Q:Q,All!B:B,Summary!C72)</f>
        <v>0</v>
      </c>
    </row>
    <row r="73" spans="1:46">
      <c r="A73" s="64">
        <v>2</v>
      </c>
      <c r="B73" s="64">
        <f>9</f>
        <v>9</v>
      </c>
      <c r="C73" s="64">
        <v>72</v>
      </c>
      <c r="D73" s="65">
        <v>118</v>
      </c>
      <c r="E73" s="19" t="s">
        <v>102</v>
      </c>
      <c r="F73" s="10">
        <v>0</v>
      </c>
      <c r="G73" s="10">
        <v>0</v>
      </c>
      <c r="H73" s="10"/>
      <c r="I73" s="74">
        <v>0</v>
      </c>
      <c r="J73" s="10">
        <f t="shared" si="9"/>
        <v>0</v>
      </c>
      <c r="K73" s="10"/>
      <c r="L73" s="10"/>
      <c r="M73" s="10"/>
      <c r="N73" s="10"/>
      <c r="O73" s="74">
        <f>SUMIFS(All!$E:$E,All!$D:$D,E73)</f>
        <v>0</v>
      </c>
      <c r="P73" s="10">
        <v>0</v>
      </c>
      <c r="Q73" s="74">
        <f>SUMIFS(All!$GU:$GU,All!$D:$D,E73,All!$B:$B,C73)</f>
        <v>0</v>
      </c>
      <c r="R73" s="10">
        <f t="shared" si="10"/>
        <v>0</v>
      </c>
      <c r="S73" s="74">
        <f>SUMIFS(All!$P:$P,All!$D:$D,E73)</f>
        <v>0</v>
      </c>
      <c r="T73" s="74">
        <f>SUMIFS(All!$Q:$Q,All!$D:$D,E73)</f>
        <v>0</v>
      </c>
      <c r="U73" s="74">
        <f>SUMIFS(All!$R:$R,All!$D:$D,E73,All!$B:$B,C73)</f>
        <v>0</v>
      </c>
      <c r="V73" s="10">
        <v>0</v>
      </c>
      <c r="W73" s="74">
        <f>SUMIFS(All!$GY:$GY,All!$D:$D,E73,All!$B:$B,C73)</f>
        <v>0</v>
      </c>
      <c r="X73" s="10">
        <f t="shared" si="8"/>
        <v>0</v>
      </c>
      <c r="Y73" s="10">
        <v>474096</v>
      </c>
      <c r="Z73" s="74">
        <f>SUMIFS(All!$HC:$HC,All!$D:$D,E73)</f>
        <v>0</v>
      </c>
      <c r="AA73" s="74">
        <f t="shared" si="11"/>
        <v>474096</v>
      </c>
      <c r="AB73" s="10">
        <v>5479500</v>
      </c>
      <c r="AC73" s="10"/>
      <c r="AD73" s="74">
        <f t="shared" si="7"/>
        <v>5479500</v>
      </c>
      <c r="AE73" s="99">
        <f t="shared" si="12"/>
        <v>0</v>
      </c>
      <c r="AF73" s="10"/>
      <c r="AG73" s="10"/>
      <c r="AH73" s="74">
        <f t="shared" si="13"/>
        <v>-5479500</v>
      </c>
      <c r="AI73" s="74">
        <f t="shared" si="14"/>
        <v>-5953596</v>
      </c>
      <c r="AL73" s="74">
        <f>SUMIFS(All!HA:HA,All!D:D,E73)</f>
        <v>0</v>
      </c>
      <c r="AM73">
        <v>0</v>
      </c>
      <c r="AO73" s="35">
        <f>SUMIFS(All!J:J,All!B:B,Summary!C73)+SUMIFS(All!L:L,All!B:B,Summary!C73)</f>
        <v>0</v>
      </c>
      <c r="AP73" s="35">
        <f>SUMIFS(All!N:N,All!B:B,Summary!C73)+SUMIFS(All!P:P,All!B:B,Summary!C73)</f>
        <v>0</v>
      </c>
      <c r="AQ73">
        <f>SUMIFS(All!L:L,All!B:B,Summary!C73)</f>
        <v>0</v>
      </c>
      <c r="AR73">
        <f>SUMIFS(All!P:P,All!B:B,Summary!C73)</f>
        <v>0</v>
      </c>
      <c r="AS73">
        <f>SUMIFS(All!M:M,All!B:B,Summary!C73)</f>
        <v>0</v>
      </c>
      <c r="AT73">
        <f>SUMIFS(All!Q:Q,All!B:B,Summary!C73)</f>
        <v>0</v>
      </c>
    </row>
    <row r="74" spans="1:46">
      <c r="A74" s="64">
        <v>2</v>
      </c>
      <c r="B74" s="64">
        <f>5</f>
        <v>5</v>
      </c>
      <c r="C74" s="64">
        <v>73</v>
      </c>
      <c r="D74" s="65">
        <v>110</v>
      </c>
      <c r="E74" s="19" t="s">
        <v>103</v>
      </c>
      <c r="F74" s="10">
        <v>0</v>
      </c>
      <c r="G74" s="10">
        <v>0</v>
      </c>
      <c r="H74" s="10">
        <v>1311260</v>
      </c>
      <c r="I74" s="74">
        <v>0</v>
      </c>
      <c r="J74" s="10">
        <f t="shared" si="9"/>
        <v>1311260</v>
      </c>
      <c r="K74" s="10"/>
      <c r="L74" s="10"/>
      <c r="M74" s="10"/>
      <c r="N74" s="10"/>
      <c r="O74" s="74">
        <f>SUMIFS(All!$E:$E,All!$D:$D,E74)</f>
        <v>0</v>
      </c>
      <c r="P74" s="10">
        <v>0</v>
      </c>
      <c r="Q74" s="74">
        <f>SUMIFS(All!$GU:$GU,All!$D:$D,E74,All!$B:$B,C74)</f>
        <v>0</v>
      </c>
      <c r="R74" s="10">
        <f t="shared" si="10"/>
        <v>0</v>
      </c>
      <c r="S74" s="74">
        <f>SUMIFS(All!$P:$P,All!$D:$D,E74)</f>
        <v>0</v>
      </c>
      <c r="T74" s="74">
        <f>SUMIFS(All!$Q:$Q,All!$D:$D,E74)</f>
        <v>0</v>
      </c>
      <c r="U74" s="74">
        <f>SUMIFS(All!$R:$R,All!$D:$D,E74,All!$B:$B,C74)</f>
        <v>0</v>
      </c>
      <c r="V74" s="10">
        <v>0</v>
      </c>
      <c r="W74" s="74">
        <f>SUMIFS(All!$GY:$GY,All!$D:$D,E74,All!$B:$B,C74)</f>
        <v>0</v>
      </c>
      <c r="X74" s="10">
        <f t="shared" si="8"/>
        <v>0</v>
      </c>
      <c r="Y74" s="10">
        <v>911689.62999999989</v>
      </c>
      <c r="Z74" s="74">
        <f>SUMIFS(All!$HC:$HC,All!$D:$D,E74)</f>
        <v>0</v>
      </c>
      <c r="AA74" s="74">
        <f t="shared" si="11"/>
        <v>911689.62999999989</v>
      </c>
      <c r="AB74" s="10">
        <v>10878900</v>
      </c>
      <c r="AC74" s="10"/>
      <c r="AD74" s="74">
        <f t="shared" ref="AD74:AD142" si="15">AB74+AC74</f>
        <v>10878900</v>
      </c>
      <c r="AE74" s="99">
        <f t="shared" si="12"/>
        <v>1341.9</v>
      </c>
      <c r="AF74" s="10"/>
      <c r="AG74" s="10"/>
      <c r="AH74" s="74">
        <f t="shared" si="13"/>
        <v>-12190160</v>
      </c>
      <c r="AI74" s="74">
        <f t="shared" si="14"/>
        <v>-11790589.629999999</v>
      </c>
      <c r="AL74" s="74">
        <f>SUMIFS(All!HA:HA,All!D:D,E74)</f>
        <v>0</v>
      </c>
      <c r="AM74">
        <v>1341.9</v>
      </c>
      <c r="AO74" s="35">
        <f>SUMIFS(All!J:J,All!B:B,Summary!C74)+SUMIFS(All!L:L,All!B:B,Summary!C74)</f>
        <v>0</v>
      </c>
      <c r="AP74" s="35">
        <f>SUMIFS(All!N:N,All!B:B,Summary!C74)+SUMIFS(All!P:P,All!B:B,Summary!C74)</f>
        <v>0</v>
      </c>
      <c r="AQ74">
        <f>SUMIFS(All!L:L,All!B:B,Summary!C74)</f>
        <v>0</v>
      </c>
      <c r="AR74">
        <f>SUMIFS(All!P:P,All!B:B,Summary!C74)</f>
        <v>0</v>
      </c>
      <c r="AS74">
        <f>SUMIFS(All!M:M,All!B:B,Summary!C74)</f>
        <v>0</v>
      </c>
      <c r="AT74">
        <f>SUMIFS(All!Q:Q,All!B:B,Summary!C74)</f>
        <v>0</v>
      </c>
    </row>
    <row r="75" spans="1:46">
      <c r="A75" s="64">
        <v>2</v>
      </c>
      <c r="B75" s="64">
        <f>5</f>
        <v>5</v>
      </c>
      <c r="C75" s="64">
        <v>74</v>
      </c>
      <c r="D75" s="65">
        <v>101</v>
      </c>
      <c r="E75" s="19" t="s">
        <v>104</v>
      </c>
      <c r="F75" s="10">
        <v>0</v>
      </c>
      <c r="G75" s="10">
        <v>0</v>
      </c>
      <c r="H75" s="10"/>
      <c r="I75" s="74">
        <v>0</v>
      </c>
      <c r="J75" s="10">
        <f t="shared" si="9"/>
        <v>0</v>
      </c>
      <c r="K75" s="10"/>
      <c r="L75" s="10"/>
      <c r="M75" s="10"/>
      <c r="N75" s="10"/>
      <c r="O75" s="74">
        <f>SUMIFS(All!$E:$E,All!$D:$D,E75)</f>
        <v>0</v>
      </c>
      <c r="P75" s="10">
        <v>0</v>
      </c>
      <c r="Q75" s="74">
        <f>SUMIFS(All!$GU:$GU,All!$D:$D,E75,All!$B:$B,C75)</f>
        <v>0</v>
      </c>
      <c r="R75" s="10">
        <f t="shared" si="10"/>
        <v>0</v>
      </c>
      <c r="S75" s="74">
        <f>SUMIFS(All!$P:$P,All!$D:$D,E75)</f>
        <v>0</v>
      </c>
      <c r="T75" s="74">
        <f>SUMIFS(All!$Q:$Q,All!$D:$D,E75)</f>
        <v>0</v>
      </c>
      <c r="U75" s="74">
        <f>SUMIFS(All!$R:$R,All!$D:$D,E75,All!$B:$B,C75)</f>
        <v>0</v>
      </c>
      <c r="V75" s="10">
        <v>0</v>
      </c>
      <c r="W75" s="74">
        <f>SUMIFS(All!$GY:$GY,All!$D:$D,E75,All!$B:$B,C75)</f>
        <v>0</v>
      </c>
      <c r="X75" s="10">
        <f t="shared" si="8"/>
        <v>0</v>
      </c>
      <c r="Y75" s="10">
        <v>829189</v>
      </c>
      <c r="Z75" s="74">
        <f>SUMIFS(All!$HC:$HC,All!$D:$D,E75)</f>
        <v>0</v>
      </c>
      <c r="AA75" s="74">
        <f t="shared" si="11"/>
        <v>829189</v>
      </c>
      <c r="AB75" s="10">
        <v>0</v>
      </c>
      <c r="AC75" s="10"/>
      <c r="AD75" s="74">
        <f t="shared" si="15"/>
        <v>0</v>
      </c>
      <c r="AE75" s="99">
        <f t="shared" si="12"/>
        <v>63026.25</v>
      </c>
      <c r="AF75" s="10"/>
      <c r="AG75" s="10"/>
      <c r="AH75" s="74">
        <f t="shared" si="13"/>
        <v>0</v>
      </c>
      <c r="AI75" s="74">
        <f t="shared" si="14"/>
        <v>-829189</v>
      </c>
      <c r="AL75" s="74">
        <f>SUMIFS(All!HA:HA,All!D:D,E75)</f>
        <v>0</v>
      </c>
      <c r="AM75">
        <v>63026.25</v>
      </c>
      <c r="AO75" s="35">
        <f>SUMIFS(All!J:J,All!B:B,Summary!C75)+SUMIFS(All!L:L,All!B:B,Summary!C75)</f>
        <v>0</v>
      </c>
      <c r="AP75" s="35">
        <f>SUMIFS(All!N:N,All!B:B,Summary!C75)+SUMIFS(All!P:P,All!B:B,Summary!C75)</f>
        <v>0</v>
      </c>
      <c r="AQ75">
        <f>SUMIFS(All!L:L,All!B:B,Summary!C75)</f>
        <v>0</v>
      </c>
      <c r="AR75">
        <f>SUMIFS(All!P:P,All!B:B,Summary!C75)</f>
        <v>0</v>
      </c>
      <c r="AS75">
        <f>SUMIFS(All!M:M,All!B:B,Summary!C75)</f>
        <v>0</v>
      </c>
      <c r="AT75">
        <f>SUMIFS(All!Q:Q,All!B:B,Summary!C75)</f>
        <v>0</v>
      </c>
    </row>
    <row r="76" spans="1:46">
      <c r="A76" s="64">
        <v>2</v>
      </c>
      <c r="B76" s="64">
        <f>9</f>
        <v>9</v>
      </c>
      <c r="C76" s="64">
        <v>75</v>
      </c>
      <c r="D76" s="65">
        <v>104</v>
      </c>
      <c r="E76" s="19" t="s">
        <v>105</v>
      </c>
      <c r="F76" s="10">
        <v>0</v>
      </c>
      <c r="G76" s="10">
        <v>0</v>
      </c>
      <c r="H76" s="10">
        <v>2119060</v>
      </c>
      <c r="I76" s="74">
        <v>0</v>
      </c>
      <c r="J76" s="10">
        <f t="shared" si="9"/>
        <v>2119060</v>
      </c>
      <c r="K76" s="10"/>
      <c r="L76" s="10"/>
      <c r="M76" s="10"/>
      <c r="N76" s="10"/>
      <c r="O76" s="74">
        <f>SUMIFS(All!$E:$E,All!$D:$D,E76)</f>
        <v>0</v>
      </c>
      <c r="P76" s="10">
        <v>0</v>
      </c>
      <c r="Q76" s="74">
        <f>SUMIFS(All!$GU:$GU,All!$D:$D,E76,All!$B:$B,C76)</f>
        <v>0</v>
      </c>
      <c r="R76" s="10">
        <f t="shared" si="10"/>
        <v>0</v>
      </c>
      <c r="S76" s="74">
        <f>SUMIFS(All!$P:$P,All!$D:$D,E76)</f>
        <v>0</v>
      </c>
      <c r="T76" s="74">
        <f>SUMIFS(All!$Q:$Q,All!$D:$D,E76)</f>
        <v>0</v>
      </c>
      <c r="U76" s="74">
        <f>SUMIFS(All!$R:$R,All!$D:$D,E76,All!$B:$B,C76)</f>
        <v>0</v>
      </c>
      <c r="V76" s="10">
        <v>0</v>
      </c>
      <c r="W76" s="74">
        <f>SUMIFS(All!$GY:$GY,All!$D:$D,E76,All!$B:$B,C76)</f>
        <v>0</v>
      </c>
      <c r="X76" s="10">
        <f t="shared" si="8"/>
        <v>0</v>
      </c>
      <c r="Y76" s="10">
        <v>2239213</v>
      </c>
      <c r="Z76" s="74">
        <f>SUMIFS(All!$HC:$HC,All!$D:$D,E76)</f>
        <v>0</v>
      </c>
      <c r="AA76" s="74">
        <f t="shared" si="11"/>
        <v>2239213</v>
      </c>
      <c r="AB76" s="10">
        <v>0</v>
      </c>
      <c r="AC76" s="10"/>
      <c r="AD76" s="74">
        <f t="shared" si="15"/>
        <v>0</v>
      </c>
      <c r="AE76" s="99">
        <f t="shared" si="12"/>
        <v>6562.5</v>
      </c>
      <c r="AF76" s="10"/>
      <c r="AG76" s="10"/>
      <c r="AH76" s="74">
        <f t="shared" si="13"/>
        <v>-2119060</v>
      </c>
      <c r="AI76" s="74">
        <f t="shared" si="14"/>
        <v>-2239213</v>
      </c>
      <c r="AL76" s="74">
        <f>SUMIFS(All!HA:HA,All!D:D,E76)</f>
        <v>0</v>
      </c>
      <c r="AM76">
        <v>6562.5</v>
      </c>
      <c r="AO76" s="35">
        <f>SUMIFS(All!J:J,All!B:B,Summary!C76)+SUMIFS(All!L:L,All!B:B,Summary!C76)</f>
        <v>0</v>
      </c>
      <c r="AP76" s="35">
        <f>SUMIFS(All!N:N,All!B:B,Summary!C76)+SUMIFS(All!P:P,All!B:B,Summary!C76)</f>
        <v>0</v>
      </c>
      <c r="AQ76">
        <f>SUMIFS(All!L:L,All!B:B,Summary!C76)</f>
        <v>0</v>
      </c>
      <c r="AR76">
        <f>SUMIFS(All!P:P,All!B:B,Summary!C76)</f>
        <v>0</v>
      </c>
      <c r="AS76">
        <f>SUMIFS(All!M:M,All!B:B,Summary!C76)</f>
        <v>0</v>
      </c>
      <c r="AT76">
        <f>SUMIFS(All!Q:Q,All!B:B,Summary!C76)</f>
        <v>0</v>
      </c>
    </row>
    <row r="77" spans="1:46">
      <c r="A77" s="64">
        <v>1</v>
      </c>
      <c r="B77" s="64">
        <f>4</f>
        <v>4</v>
      </c>
      <c r="C77" s="64">
        <v>76</v>
      </c>
      <c r="D77" s="65">
        <v>13</v>
      </c>
      <c r="E77" s="19" t="s">
        <v>111</v>
      </c>
      <c r="F77" s="10">
        <v>0</v>
      </c>
      <c r="G77" s="10">
        <v>0</v>
      </c>
      <c r="H77" s="10">
        <v>4000000</v>
      </c>
      <c r="I77" s="74">
        <v>0</v>
      </c>
      <c r="J77" s="10">
        <f t="shared" si="9"/>
        <v>4000000</v>
      </c>
      <c r="K77" s="10"/>
      <c r="L77" s="10"/>
      <c r="M77" s="10"/>
      <c r="N77" s="10"/>
      <c r="O77" s="74">
        <f>SUMIFS(All!$E:$E,All!$D:$D,E77)</f>
        <v>0</v>
      </c>
      <c r="P77" s="10">
        <v>0</v>
      </c>
      <c r="Q77" s="74">
        <f>SUMIFS(All!$GU:$GU,All!$D:$D,E77,All!$B:$B,C77)</f>
        <v>0</v>
      </c>
      <c r="R77" s="10">
        <f t="shared" si="10"/>
        <v>0</v>
      </c>
      <c r="S77" s="74">
        <f>SUMIFS(All!$P:$P,All!$D:$D,E77)</f>
        <v>0</v>
      </c>
      <c r="T77" s="74">
        <f>SUMIFS(All!$Q:$Q,All!$D:$D,E77)</f>
        <v>0</v>
      </c>
      <c r="U77" s="74">
        <f>SUMIFS(All!$R:$R,All!$D:$D,E77,All!$B:$B,C77)</f>
        <v>0</v>
      </c>
      <c r="V77" s="10">
        <v>0</v>
      </c>
      <c r="W77" s="74">
        <f>SUMIFS(All!$GY:$GY,All!$D:$D,E77,All!$B:$B,C77)</f>
        <v>0</v>
      </c>
      <c r="X77" s="10">
        <f t="shared" si="8"/>
        <v>0</v>
      </c>
      <c r="Y77" s="10">
        <v>0</v>
      </c>
      <c r="Z77" s="74">
        <f>SUMIFS(All!$HC:$HC,All!$D:$D,E77)</f>
        <v>0</v>
      </c>
      <c r="AA77" s="74">
        <f t="shared" si="11"/>
        <v>0</v>
      </c>
      <c r="AB77" s="10">
        <v>0</v>
      </c>
      <c r="AC77" s="10"/>
      <c r="AD77" s="74">
        <f t="shared" si="15"/>
        <v>0</v>
      </c>
      <c r="AE77" s="99">
        <f t="shared" si="12"/>
        <v>0</v>
      </c>
      <c r="AF77" s="10"/>
      <c r="AG77" s="10"/>
      <c r="AH77" s="74">
        <f t="shared" si="13"/>
        <v>-4000000</v>
      </c>
      <c r="AI77" s="74">
        <f t="shared" si="14"/>
        <v>0</v>
      </c>
      <c r="AL77" s="74">
        <f>SUMIFS(All!HA:HA,All!D:D,E77)</f>
        <v>0</v>
      </c>
      <c r="AM77">
        <v>0</v>
      </c>
      <c r="AO77" s="35">
        <f>SUMIFS(All!J:J,All!B:B,Summary!C77)+SUMIFS(All!L:L,All!B:B,Summary!C77)</f>
        <v>0</v>
      </c>
      <c r="AP77" s="35">
        <f>SUMIFS(All!N:N,All!B:B,Summary!C77)+SUMIFS(All!P:P,All!B:B,Summary!C77)</f>
        <v>0</v>
      </c>
      <c r="AQ77">
        <f>SUMIFS(All!L:L,All!B:B,Summary!C77)</f>
        <v>0</v>
      </c>
      <c r="AR77">
        <f>SUMIFS(All!P:P,All!B:B,Summary!C77)</f>
        <v>0</v>
      </c>
      <c r="AS77">
        <f>SUMIFS(All!M:M,All!B:B,Summary!C77)</f>
        <v>0</v>
      </c>
      <c r="AT77">
        <f>SUMIFS(All!Q:Q,All!B:B,Summary!C77)</f>
        <v>0</v>
      </c>
    </row>
    <row r="78" spans="1:46">
      <c r="A78" s="64">
        <v>1</v>
      </c>
      <c r="B78" s="64">
        <f>4</f>
        <v>4</v>
      </c>
      <c r="C78" s="64">
        <v>77</v>
      </c>
      <c r="D78" s="65">
        <v>73</v>
      </c>
      <c r="E78" s="19" t="s">
        <v>112</v>
      </c>
      <c r="F78" s="10">
        <v>0</v>
      </c>
      <c r="G78" s="10"/>
      <c r="H78" s="10">
        <v>1421729.26</v>
      </c>
      <c r="I78" s="74">
        <v>0</v>
      </c>
      <c r="J78" s="10">
        <f t="shared" si="9"/>
        <v>1421729.26</v>
      </c>
      <c r="K78" s="10"/>
      <c r="L78" s="10"/>
      <c r="M78" s="10"/>
      <c r="N78" s="10"/>
      <c r="O78" s="74">
        <f>SUMIFS(All!$E:$E,All!$D:$D,E78)</f>
        <v>0</v>
      </c>
      <c r="P78" s="10">
        <v>0</v>
      </c>
      <c r="Q78" s="74">
        <f>SUMIFS(All!$GU:$GU,All!$D:$D,E78,All!$B:$B,C78)</f>
        <v>0</v>
      </c>
      <c r="R78" s="10">
        <f t="shared" si="10"/>
        <v>0</v>
      </c>
      <c r="S78" s="74">
        <f>SUMIFS(All!$P:$P,All!$D:$D,E78)</f>
        <v>0</v>
      </c>
      <c r="T78" s="74">
        <f>SUMIFS(All!$Q:$Q,All!$D:$D,E78)</f>
        <v>0</v>
      </c>
      <c r="U78" s="74">
        <f>SUMIFS(All!$R:$R,All!$D:$D,E78,All!$B:$B,C78)</f>
        <v>0</v>
      </c>
      <c r="V78" s="10">
        <v>0</v>
      </c>
      <c r="W78" s="74">
        <f>SUMIFS(All!$GY:$GY,All!$D:$D,E78,All!$B:$B,C78)</f>
        <v>0</v>
      </c>
      <c r="X78" s="10">
        <f t="shared" si="8"/>
        <v>0</v>
      </c>
      <c r="Y78" s="10">
        <v>3530952</v>
      </c>
      <c r="Z78" s="74">
        <f>SUMIFS(All!$HC:$HC,All!$D:$D,E78)</f>
        <v>0</v>
      </c>
      <c r="AA78" s="74">
        <f t="shared" si="11"/>
        <v>3530952</v>
      </c>
      <c r="AB78" s="10">
        <v>0</v>
      </c>
      <c r="AC78" s="10"/>
      <c r="AD78" s="74">
        <f t="shared" si="15"/>
        <v>0</v>
      </c>
      <c r="AE78" s="99">
        <f t="shared" si="12"/>
        <v>45920</v>
      </c>
      <c r="AF78" s="10"/>
      <c r="AG78" s="10"/>
      <c r="AH78" s="74">
        <f t="shared" si="13"/>
        <v>-1421729.26</v>
      </c>
      <c r="AI78" s="74">
        <f t="shared" si="14"/>
        <v>-3530952</v>
      </c>
      <c r="AL78" s="74">
        <f>SUMIFS(All!HA:HA,All!D:D,E78)</f>
        <v>0</v>
      </c>
      <c r="AM78">
        <v>45920</v>
      </c>
      <c r="AO78" s="35">
        <f>SUMIFS(All!J:J,All!B:B,Summary!C78)+SUMIFS(All!L:L,All!B:B,Summary!C78)</f>
        <v>0</v>
      </c>
      <c r="AP78" s="35">
        <f>SUMIFS(All!N:N,All!B:B,Summary!C78)+SUMIFS(All!P:P,All!B:B,Summary!C78)</f>
        <v>0</v>
      </c>
      <c r="AQ78">
        <f>SUMIFS(All!L:L,All!B:B,Summary!C78)</f>
        <v>0</v>
      </c>
      <c r="AR78">
        <f>SUMIFS(All!P:P,All!B:B,Summary!C78)</f>
        <v>0</v>
      </c>
      <c r="AS78">
        <f>SUMIFS(All!M:M,All!B:B,Summary!C78)</f>
        <v>0</v>
      </c>
      <c r="AT78">
        <f>SUMIFS(All!Q:Q,All!B:B,Summary!C78)</f>
        <v>0</v>
      </c>
    </row>
    <row r="79" spans="1:46">
      <c r="A79" s="64">
        <v>1</v>
      </c>
      <c r="B79" s="64">
        <f>1</f>
        <v>1</v>
      </c>
      <c r="C79" s="64">
        <v>78</v>
      </c>
      <c r="D79" s="65">
        <v>58</v>
      </c>
      <c r="E79" s="19" t="s">
        <v>113</v>
      </c>
      <c r="F79" s="10">
        <v>53313756.190000005</v>
      </c>
      <c r="G79" s="10">
        <v>2236343.58</v>
      </c>
      <c r="H79" s="10"/>
      <c r="I79" s="74">
        <v>0</v>
      </c>
      <c r="J79" s="10">
        <f t="shared" si="9"/>
        <v>55550099.770000003</v>
      </c>
      <c r="K79" s="10">
        <v>1</v>
      </c>
      <c r="L79" s="10"/>
      <c r="M79" s="10"/>
      <c r="N79" s="10"/>
      <c r="O79" s="74">
        <f>SUMIFS(All!$E:$E,All!$D:$D,E79)</f>
        <v>0</v>
      </c>
      <c r="P79" s="10">
        <v>0</v>
      </c>
      <c r="Q79" s="74">
        <f>SUMIFS(All!$GU:$GU,All!$D:$D,E79,All!$B:$B,C79)</f>
        <v>0</v>
      </c>
      <c r="R79" s="10">
        <f t="shared" si="10"/>
        <v>0</v>
      </c>
      <c r="S79" s="74">
        <f>SUMIFS(All!$P:$P,All!$D:$D,E79)</f>
        <v>0</v>
      </c>
      <c r="T79" s="74">
        <f>SUMIFS(All!$Q:$Q,All!$D:$D,E79)</f>
        <v>0</v>
      </c>
      <c r="U79" s="74">
        <f>SUMIFS(All!$R:$R,All!$D:$D,E79,All!$B:$B,C79)</f>
        <v>0</v>
      </c>
      <c r="V79" s="10">
        <v>0</v>
      </c>
      <c r="W79" s="74">
        <f>SUMIFS(All!$GY:$GY,All!$D:$D,E79,All!$B:$B,C79)</f>
        <v>0</v>
      </c>
      <c r="X79" s="10">
        <f t="shared" si="8"/>
        <v>0</v>
      </c>
      <c r="Y79" s="10">
        <v>12820142</v>
      </c>
      <c r="Z79" s="74">
        <f>SUMIFS(All!$HC:$HC,All!$D:$D,E79)</f>
        <v>0</v>
      </c>
      <c r="AA79" s="74">
        <f t="shared" si="11"/>
        <v>12820142</v>
      </c>
      <c r="AB79" s="10">
        <v>0</v>
      </c>
      <c r="AC79" s="10"/>
      <c r="AD79" s="74">
        <f t="shared" si="15"/>
        <v>0</v>
      </c>
      <c r="AE79" s="99">
        <f t="shared" si="12"/>
        <v>23213.34</v>
      </c>
      <c r="AF79" s="10"/>
      <c r="AG79" s="10"/>
      <c r="AH79" s="74">
        <f t="shared" si="13"/>
        <v>-55550099.770000003</v>
      </c>
      <c r="AI79" s="74">
        <f t="shared" si="14"/>
        <v>-12820142</v>
      </c>
      <c r="AL79" s="74">
        <f>SUMIFS(All!HA:HA,All!D:D,E79)</f>
        <v>0</v>
      </c>
      <c r="AM79">
        <v>23213.34</v>
      </c>
      <c r="AO79" s="35">
        <f>SUMIFS(All!J:J,All!B:B,Summary!C79)+SUMIFS(All!L:L,All!B:B,Summary!C79)</f>
        <v>0</v>
      </c>
      <c r="AP79" s="35">
        <f>SUMIFS(All!N:N,All!B:B,Summary!C79)+SUMIFS(All!P:P,All!B:B,Summary!C79)</f>
        <v>0</v>
      </c>
      <c r="AQ79">
        <f>SUMIFS(All!L:L,All!B:B,Summary!C79)</f>
        <v>0</v>
      </c>
      <c r="AR79">
        <f>SUMIFS(All!P:P,All!B:B,Summary!C79)</f>
        <v>0</v>
      </c>
      <c r="AS79">
        <f>SUMIFS(All!M:M,All!B:B,Summary!C79)</f>
        <v>0</v>
      </c>
      <c r="AT79">
        <f>SUMIFS(All!Q:Q,All!B:B,Summary!C79)</f>
        <v>0</v>
      </c>
    </row>
    <row r="80" spans="1:46">
      <c r="A80" s="64">
        <v>1</v>
      </c>
      <c r="B80" s="64">
        <f>4</f>
        <v>4</v>
      </c>
      <c r="C80" s="64">
        <v>79</v>
      </c>
      <c r="D80" s="65">
        <v>83</v>
      </c>
      <c r="E80" s="19" t="s">
        <v>114</v>
      </c>
      <c r="F80" s="10">
        <v>116428434.08</v>
      </c>
      <c r="G80" s="10">
        <v>134381579.26859999</v>
      </c>
      <c r="H80" s="10"/>
      <c r="I80" s="74">
        <v>0</v>
      </c>
      <c r="J80" s="10">
        <f t="shared" si="9"/>
        <v>250810013.34859997</v>
      </c>
      <c r="K80" s="10">
        <v>2</v>
      </c>
      <c r="L80" s="10"/>
      <c r="M80" s="10"/>
      <c r="N80" s="10"/>
      <c r="O80" s="74">
        <f>SUMIFS(All!$E:$E,All!$D:$D,E80)</f>
        <v>0</v>
      </c>
      <c r="P80" s="10">
        <v>0</v>
      </c>
      <c r="Q80" s="74">
        <f>SUMIFS(All!$GU:$GU,All!$D:$D,E80,All!$B:$B,C80)</f>
        <v>0</v>
      </c>
      <c r="R80" s="10">
        <f t="shared" si="10"/>
        <v>0</v>
      </c>
      <c r="S80" s="74">
        <f>SUMIFS(All!$P:$P,All!$D:$D,E80)</f>
        <v>0</v>
      </c>
      <c r="T80" s="74">
        <f>SUMIFS(All!$Q:$Q,All!$D:$D,E80)</f>
        <v>0</v>
      </c>
      <c r="U80" s="74">
        <f>SUMIFS(All!$R:$R,All!$D:$D,E80,All!$B:$B,C80)</f>
        <v>0</v>
      </c>
      <c r="V80" s="10">
        <v>0</v>
      </c>
      <c r="W80" s="74">
        <f>SUMIFS(All!$GY:$GY,All!$D:$D,E80,All!$B:$B,C80)</f>
        <v>0</v>
      </c>
      <c r="X80" s="10">
        <f t="shared" si="8"/>
        <v>0</v>
      </c>
      <c r="Y80" s="10">
        <v>201860477</v>
      </c>
      <c r="Z80" s="74">
        <f>SUMIFS(All!$HC:$HC,All!$D:$D,E80)</f>
        <v>125781.58</v>
      </c>
      <c r="AA80" s="74">
        <f t="shared" si="11"/>
        <v>201986258.58000001</v>
      </c>
      <c r="AB80" s="10">
        <v>0</v>
      </c>
      <c r="AC80" s="10"/>
      <c r="AD80" s="74">
        <f t="shared" si="15"/>
        <v>0</v>
      </c>
      <c r="AE80" s="99">
        <f t="shared" si="12"/>
        <v>1498440.2</v>
      </c>
      <c r="AF80" s="10"/>
      <c r="AG80" s="10"/>
      <c r="AH80" s="74">
        <f t="shared" si="13"/>
        <v>-250810013.34859997</v>
      </c>
      <c r="AI80" s="74">
        <f t="shared" si="14"/>
        <v>-201986258.58000001</v>
      </c>
      <c r="AL80" s="74">
        <f>SUMIFS(All!HA:HA,All!D:D,E80)</f>
        <v>0</v>
      </c>
      <c r="AM80">
        <v>1498440.2</v>
      </c>
      <c r="AO80" s="35">
        <f>SUMIFS(All!J:J,All!B:B,Summary!C80)+SUMIFS(All!L:L,All!B:B,Summary!C80)</f>
        <v>0</v>
      </c>
      <c r="AP80" s="35">
        <f>SUMIFS(All!N:N,All!B:B,Summary!C80)+SUMIFS(All!P:P,All!B:B,Summary!C80)</f>
        <v>0</v>
      </c>
      <c r="AQ80">
        <f>SUMIFS(All!L:L,All!B:B,Summary!C80)</f>
        <v>0</v>
      </c>
      <c r="AR80">
        <f>SUMIFS(All!P:P,All!B:B,Summary!C80)</f>
        <v>0</v>
      </c>
      <c r="AS80">
        <f>SUMIFS(All!M:M,All!B:B,Summary!C80)</f>
        <v>0</v>
      </c>
      <c r="AT80">
        <f>SUMIFS(All!Q:Q,All!B:B,Summary!C80)</f>
        <v>0</v>
      </c>
    </row>
    <row r="81" spans="1:46">
      <c r="A81" s="64">
        <v>2</v>
      </c>
      <c r="B81" s="64">
        <f>9</f>
        <v>9</v>
      </c>
      <c r="C81" s="64">
        <v>80</v>
      </c>
      <c r="D81" s="65">
        <v>46</v>
      </c>
      <c r="E81" s="19" t="s">
        <v>115</v>
      </c>
      <c r="F81" s="10">
        <v>18306518.350000001</v>
      </c>
      <c r="G81" s="10">
        <v>1178671.7</v>
      </c>
      <c r="H81" s="10"/>
      <c r="I81" s="74">
        <v>0</v>
      </c>
      <c r="J81" s="10">
        <f t="shared" si="9"/>
        <v>19485190.050000001</v>
      </c>
      <c r="K81" s="10"/>
      <c r="L81" s="10"/>
      <c r="M81" s="10"/>
      <c r="N81" s="10"/>
      <c r="O81" s="74">
        <f>SUMIFS(All!$E:$E,All!$D:$D,E81)</f>
        <v>0</v>
      </c>
      <c r="P81" s="10">
        <v>0</v>
      </c>
      <c r="Q81" s="74">
        <f>SUMIFS(All!$GU:$GU,All!$D:$D,E81,All!$B:$B,C81)</f>
        <v>0</v>
      </c>
      <c r="R81" s="10">
        <f t="shared" si="10"/>
        <v>0</v>
      </c>
      <c r="S81" s="74">
        <f>SUMIFS(All!$P:$P,All!$D:$D,E81)</f>
        <v>0</v>
      </c>
      <c r="T81" s="74">
        <f>SUMIFS(All!$Q:$Q,All!$D:$D,E81)</f>
        <v>0</v>
      </c>
      <c r="U81" s="74">
        <f>SUMIFS(All!$R:$R,All!$D:$D,E81,All!$B:$B,C81)</f>
        <v>0</v>
      </c>
      <c r="V81" s="10">
        <v>0</v>
      </c>
      <c r="W81" s="74">
        <f>SUMIFS(All!$GY:$GY,All!$D:$D,E81,All!$B:$B,C81)</f>
        <v>0</v>
      </c>
      <c r="X81" s="10">
        <f t="shared" si="8"/>
        <v>0</v>
      </c>
      <c r="Y81" s="10">
        <v>23216824</v>
      </c>
      <c r="Z81" s="74">
        <f>SUMIFS(All!$HC:$HC,All!$D:$D,E81)</f>
        <v>0</v>
      </c>
      <c r="AA81" s="74">
        <f t="shared" si="11"/>
        <v>23216824</v>
      </c>
      <c r="AB81" s="10">
        <v>17968875</v>
      </c>
      <c r="AC81" s="10"/>
      <c r="AD81" s="74">
        <f t="shared" si="15"/>
        <v>17968875</v>
      </c>
      <c r="AE81" s="99">
        <f t="shared" si="12"/>
        <v>25567.29</v>
      </c>
      <c r="AF81" s="10"/>
      <c r="AG81" s="10"/>
      <c r="AH81" s="74">
        <f t="shared" si="13"/>
        <v>-37454065.049999997</v>
      </c>
      <c r="AI81" s="74">
        <f t="shared" si="14"/>
        <v>-41185699</v>
      </c>
      <c r="AL81" s="74">
        <f>SUMIFS(All!HA:HA,All!D:D,E81)</f>
        <v>0</v>
      </c>
      <c r="AM81">
        <v>25567.29</v>
      </c>
      <c r="AO81" s="35">
        <f>SUMIFS(All!J:J,All!B:B,Summary!C81)+SUMIFS(All!L:L,All!B:B,Summary!C81)</f>
        <v>0</v>
      </c>
      <c r="AP81" s="35">
        <f>SUMIFS(All!N:N,All!B:B,Summary!C81)+SUMIFS(All!P:P,All!B:B,Summary!C81)</f>
        <v>0</v>
      </c>
      <c r="AQ81">
        <f>SUMIFS(All!L:L,All!B:B,Summary!C81)</f>
        <v>0</v>
      </c>
      <c r="AR81">
        <f>SUMIFS(All!P:P,All!B:B,Summary!C81)</f>
        <v>0</v>
      </c>
      <c r="AS81">
        <f>SUMIFS(All!M:M,All!B:B,Summary!C81)</f>
        <v>0</v>
      </c>
      <c r="AT81">
        <f>SUMIFS(All!Q:Q,All!B:B,Summary!C81)</f>
        <v>0</v>
      </c>
    </row>
    <row r="82" spans="1:46">
      <c r="A82" s="64">
        <v>2</v>
      </c>
      <c r="B82" s="64">
        <f>5</f>
        <v>5</v>
      </c>
      <c r="C82" s="64">
        <v>81</v>
      </c>
      <c r="D82" s="65">
        <v>100</v>
      </c>
      <c r="E82" s="19" t="s">
        <v>116</v>
      </c>
      <c r="F82" s="10">
        <v>0</v>
      </c>
      <c r="G82" s="10">
        <v>0</v>
      </c>
      <c r="H82" s="10"/>
      <c r="I82" s="74">
        <v>0</v>
      </c>
      <c r="J82" s="10">
        <f t="shared" si="9"/>
        <v>0</v>
      </c>
      <c r="K82" s="10"/>
      <c r="L82" s="10"/>
      <c r="M82" s="10"/>
      <c r="N82" s="10"/>
      <c r="O82" s="74">
        <f>SUMIFS(All!$E:$E,All!$D:$D,E82)</f>
        <v>0</v>
      </c>
      <c r="P82" s="10">
        <v>0</v>
      </c>
      <c r="Q82" s="74">
        <f>SUMIFS(All!$GU:$GU,All!$D:$D,E82,All!$B:$B,C82)</f>
        <v>0</v>
      </c>
      <c r="R82" s="10">
        <f t="shared" si="10"/>
        <v>0</v>
      </c>
      <c r="S82" s="74">
        <f>SUMIFS(All!$P:$P,All!$D:$D,E82)</f>
        <v>0</v>
      </c>
      <c r="T82" s="74">
        <f>SUMIFS(All!$Q:$Q,All!$D:$D,E82)</f>
        <v>0</v>
      </c>
      <c r="U82" s="74">
        <f>SUMIFS(All!$R:$R,All!$D:$D,E82,All!$B:$B,C82)</f>
        <v>0</v>
      </c>
      <c r="V82" s="10">
        <v>0</v>
      </c>
      <c r="W82" s="74">
        <f>SUMIFS(All!$GY:$GY,All!$D:$D,E82,All!$B:$B,C82)</f>
        <v>0</v>
      </c>
      <c r="X82" s="10">
        <f t="shared" si="8"/>
        <v>0</v>
      </c>
      <c r="Y82" s="10">
        <v>1913664</v>
      </c>
      <c r="Z82" s="74">
        <f>SUMIFS(All!$HC:$HC,All!$D:$D,E82)</f>
        <v>0</v>
      </c>
      <c r="AA82" s="74">
        <f t="shared" si="11"/>
        <v>1913664</v>
      </c>
      <c r="AB82" s="10">
        <v>0</v>
      </c>
      <c r="AC82" s="10"/>
      <c r="AD82" s="74">
        <f t="shared" si="15"/>
        <v>0</v>
      </c>
      <c r="AE82" s="99">
        <f t="shared" si="12"/>
        <v>10568500</v>
      </c>
      <c r="AF82" s="10"/>
      <c r="AG82" s="10"/>
      <c r="AH82" s="74">
        <f t="shared" si="13"/>
        <v>0</v>
      </c>
      <c r="AI82" s="74">
        <f t="shared" si="14"/>
        <v>-1913664</v>
      </c>
      <c r="AL82" s="74">
        <f>SUMIFS(All!HA:HA,All!D:D,E82)</f>
        <v>0</v>
      </c>
      <c r="AM82">
        <v>10568500</v>
      </c>
      <c r="AO82" s="35">
        <f>SUMIFS(All!J:J,All!B:B,Summary!C82)+SUMIFS(All!L:L,All!B:B,Summary!C82)</f>
        <v>0</v>
      </c>
      <c r="AP82" s="35">
        <f>SUMIFS(All!N:N,All!B:B,Summary!C82)+SUMIFS(All!P:P,All!B:B,Summary!C82)</f>
        <v>0</v>
      </c>
      <c r="AQ82">
        <f>SUMIFS(All!L:L,All!B:B,Summary!C82)</f>
        <v>0</v>
      </c>
      <c r="AR82">
        <f>SUMIFS(All!P:P,All!B:B,Summary!C82)</f>
        <v>0</v>
      </c>
      <c r="AS82">
        <f>SUMIFS(All!M:M,All!B:B,Summary!C82)</f>
        <v>0</v>
      </c>
      <c r="AT82">
        <f>SUMIFS(All!Q:Q,All!B:B,Summary!C82)</f>
        <v>0</v>
      </c>
    </row>
    <row r="83" spans="1:46">
      <c r="A83" s="64">
        <v>2</v>
      </c>
      <c r="B83" s="64">
        <f>5</f>
        <v>5</v>
      </c>
      <c r="C83" s="64">
        <v>82</v>
      </c>
      <c r="D83" s="65">
        <v>89</v>
      </c>
      <c r="E83" s="19" t="s">
        <v>117</v>
      </c>
      <c r="F83" s="10">
        <v>0</v>
      </c>
      <c r="G83" s="10">
        <v>23384020.699999999</v>
      </c>
      <c r="H83" s="10"/>
      <c r="I83" s="74">
        <v>0</v>
      </c>
      <c r="J83" s="10">
        <f t="shared" si="9"/>
        <v>23384020.699999999</v>
      </c>
      <c r="K83" s="10"/>
      <c r="L83" s="10"/>
      <c r="M83" s="10"/>
      <c r="N83" s="10"/>
      <c r="O83" s="74">
        <f>SUMIFS(All!$E:$E,All!$D:$D,E83)</f>
        <v>0</v>
      </c>
      <c r="P83" s="10">
        <v>0</v>
      </c>
      <c r="Q83" s="74">
        <f>SUMIFS(All!$GU:$GU,All!$D:$D,E83,All!$B:$B,C83)</f>
        <v>0</v>
      </c>
      <c r="R83" s="10">
        <f t="shared" si="10"/>
        <v>0</v>
      </c>
      <c r="S83" s="74">
        <f>SUMIFS(All!$P:$P,All!$D:$D,E83)</f>
        <v>0</v>
      </c>
      <c r="T83" s="74">
        <f>SUMIFS(All!$Q:$Q,All!$D:$D,E83)</f>
        <v>0</v>
      </c>
      <c r="U83" s="74">
        <f>SUMIFS(All!$R:$R,All!$D:$D,E83,All!$B:$B,C83)</f>
        <v>0</v>
      </c>
      <c r="V83" s="10">
        <v>0</v>
      </c>
      <c r="W83" s="74">
        <f>SUMIFS(All!$GY:$GY,All!$D:$D,E83,All!$B:$B,C83)</f>
        <v>0</v>
      </c>
      <c r="X83" s="10">
        <f t="shared" si="8"/>
        <v>0</v>
      </c>
      <c r="Y83" s="10">
        <v>21959138.219999995</v>
      </c>
      <c r="Z83" s="74">
        <f>SUMIFS(All!$HC:$HC,All!$D:$D,E83)</f>
        <v>0</v>
      </c>
      <c r="AA83" s="74">
        <f t="shared" si="11"/>
        <v>21959138.219999995</v>
      </c>
      <c r="AB83" s="10">
        <v>0</v>
      </c>
      <c r="AC83" s="10"/>
      <c r="AD83" s="74">
        <f t="shared" si="15"/>
        <v>0</v>
      </c>
      <c r="AE83" s="99">
        <f t="shared" si="12"/>
        <v>184235.5</v>
      </c>
      <c r="AF83" s="10"/>
      <c r="AG83" s="10"/>
      <c r="AH83" s="74">
        <f t="shared" si="13"/>
        <v>-23384020.699999999</v>
      </c>
      <c r="AI83" s="74">
        <f t="shared" si="14"/>
        <v>-21959138.219999995</v>
      </c>
      <c r="AL83" s="74">
        <f>SUMIFS(All!HA:HA,All!D:D,E83)</f>
        <v>0</v>
      </c>
      <c r="AM83">
        <v>184235.5</v>
      </c>
      <c r="AO83" s="35">
        <f>SUMIFS(All!J:J,All!B:B,Summary!C83)+SUMIFS(All!L:L,All!B:B,Summary!C83)</f>
        <v>0</v>
      </c>
      <c r="AP83" s="35">
        <f>SUMIFS(All!N:N,All!B:B,Summary!C83)+SUMIFS(All!P:P,All!B:B,Summary!C83)</f>
        <v>0</v>
      </c>
      <c r="AQ83">
        <f>SUMIFS(All!L:L,All!B:B,Summary!C83)</f>
        <v>0</v>
      </c>
      <c r="AR83">
        <f>SUMIFS(All!P:P,All!B:B,Summary!C83)</f>
        <v>0</v>
      </c>
      <c r="AS83">
        <f>SUMIFS(All!M:M,All!B:B,Summary!C83)</f>
        <v>0</v>
      </c>
      <c r="AT83">
        <f>SUMIFS(All!Q:Q,All!B:B,Summary!C83)</f>
        <v>0</v>
      </c>
    </row>
    <row r="84" spans="1:46">
      <c r="A84" s="64">
        <v>2</v>
      </c>
      <c r="B84" s="64">
        <f>5</f>
        <v>5</v>
      </c>
      <c r="C84" s="64">
        <v>83</v>
      </c>
      <c r="D84" s="65">
        <v>59</v>
      </c>
      <c r="E84" s="19" t="s">
        <v>118</v>
      </c>
      <c r="F84" s="10">
        <v>57115820.499999993</v>
      </c>
      <c r="G84" s="10">
        <v>30348254.449999999</v>
      </c>
      <c r="H84" s="10"/>
      <c r="I84" s="74">
        <v>0</v>
      </c>
      <c r="J84" s="10">
        <f t="shared" si="9"/>
        <v>87464074.949999988</v>
      </c>
      <c r="K84" s="10"/>
      <c r="L84" s="10"/>
      <c r="M84" s="10"/>
      <c r="N84" s="10"/>
      <c r="O84" s="74">
        <f>SUMIFS(All!$E:$E,All!$D:$D,E84)</f>
        <v>0</v>
      </c>
      <c r="P84" s="10">
        <v>0</v>
      </c>
      <c r="Q84" s="74">
        <f>SUMIFS(All!$GU:$GU,All!$D:$D,E84,All!$B:$B,C84)</f>
        <v>0</v>
      </c>
      <c r="R84" s="10">
        <f t="shared" si="10"/>
        <v>0</v>
      </c>
      <c r="S84" s="74">
        <f>SUMIFS(All!$P:$P,All!$D:$D,E84)</f>
        <v>0</v>
      </c>
      <c r="T84" s="74">
        <f>SUMIFS(All!$Q:$Q,All!$D:$D,E84)</f>
        <v>0</v>
      </c>
      <c r="U84" s="74">
        <f>SUMIFS(All!$R:$R,All!$D:$D,E84,All!$B:$B,C84)</f>
        <v>0</v>
      </c>
      <c r="V84" s="10">
        <v>0</v>
      </c>
      <c r="W84" s="74">
        <f>SUMIFS(All!$GY:$GY,All!$D:$D,E84,All!$B:$B,C84)</f>
        <v>0</v>
      </c>
      <c r="X84" s="10">
        <f t="shared" si="8"/>
        <v>0</v>
      </c>
      <c r="Y84" s="10">
        <v>72306461</v>
      </c>
      <c r="Z84" s="74">
        <f>SUMIFS(All!$HC:$HC,All!$D:$D,E84)</f>
        <v>0</v>
      </c>
      <c r="AA84" s="74">
        <f t="shared" si="11"/>
        <v>72306461</v>
      </c>
      <c r="AB84" s="10">
        <v>0</v>
      </c>
      <c r="AC84" s="10"/>
      <c r="AD84" s="74">
        <f t="shared" si="15"/>
        <v>0</v>
      </c>
      <c r="AE84" s="99">
        <f t="shared" si="12"/>
        <v>6067496.5800000001</v>
      </c>
      <c r="AF84" s="10"/>
      <c r="AG84" s="10"/>
      <c r="AH84" s="74">
        <f t="shared" si="13"/>
        <v>-87464074.949999988</v>
      </c>
      <c r="AI84" s="74">
        <f t="shared" si="14"/>
        <v>-72306461</v>
      </c>
      <c r="AL84" s="74">
        <f>SUMIFS(All!HA:HA,All!D:D,E84)</f>
        <v>0</v>
      </c>
      <c r="AM84">
        <v>6067496.5800000001</v>
      </c>
      <c r="AO84" s="35">
        <f>SUMIFS(All!J:J,All!B:B,Summary!C84)+SUMIFS(All!L:L,All!B:B,Summary!C84)</f>
        <v>0</v>
      </c>
      <c r="AP84" s="35">
        <f>SUMIFS(All!N:N,All!B:B,Summary!C84)+SUMIFS(All!P:P,All!B:B,Summary!C84)</f>
        <v>0</v>
      </c>
      <c r="AQ84">
        <f>SUMIFS(All!L:L,All!B:B,Summary!C84)</f>
        <v>0</v>
      </c>
      <c r="AR84">
        <f>SUMIFS(All!P:P,All!B:B,Summary!C84)</f>
        <v>0</v>
      </c>
      <c r="AS84">
        <f>SUMIFS(All!M:M,All!B:B,Summary!C84)</f>
        <v>0</v>
      </c>
      <c r="AT84">
        <f>SUMIFS(All!Q:Q,All!B:B,Summary!C84)</f>
        <v>0</v>
      </c>
    </row>
    <row r="85" spans="1:46">
      <c r="A85" s="15">
        <v>2</v>
      </c>
      <c r="B85" s="78">
        <f>9</f>
        <v>9</v>
      </c>
      <c r="C85" s="16">
        <v>84</v>
      </c>
      <c r="D85" s="16">
        <v>2</v>
      </c>
      <c r="E85" s="12" t="s">
        <v>119</v>
      </c>
      <c r="F85" s="10">
        <v>0</v>
      </c>
      <c r="G85" s="10"/>
      <c r="H85" s="10"/>
      <c r="I85" s="74">
        <v>0</v>
      </c>
      <c r="J85" s="10">
        <f t="shared" si="9"/>
        <v>0</v>
      </c>
      <c r="K85" s="10"/>
      <c r="L85" s="10"/>
      <c r="M85" s="10"/>
      <c r="N85" s="10"/>
      <c r="O85" s="74">
        <f>SUMIFS(All!$E:$E,All!$D:$D,E85)</f>
        <v>0</v>
      </c>
      <c r="P85" s="10">
        <v>0</v>
      </c>
      <c r="Q85" s="74">
        <f>SUMIFS(All!$GU:$GU,All!$D:$D,E85,All!$B:$B,C85)</f>
        <v>0</v>
      </c>
      <c r="R85" s="10">
        <f t="shared" si="10"/>
        <v>0</v>
      </c>
      <c r="S85" s="74">
        <f>SUMIFS(All!$P:$P,All!$D:$D,E85)</f>
        <v>0</v>
      </c>
      <c r="T85" s="74">
        <f>SUMIFS(All!$Q:$Q,All!$D:$D,E85)</f>
        <v>0</v>
      </c>
      <c r="U85" s="74">
        <f>SUMIFS(All!$R:$R,All!$D:$D,E85,All!$B:$B,C85)</f>
        <v>0</v>
      </c>
      <c r="V85" s="10" t="s">
        <v>2161</v>
      </c>
      <c r="W85" s="74">
        <f>SUMIFS(All!$GY:$GY,All!$D:$D,E85,All!$B:$B,C85)</f>
        <v>0</v>
      </c>
      <c r="X85" s="10"/>
      <c r="Y85" s="10">
        <v>0</v>
      </c>
      <c r="Z85" s="74">
        <f>SUMIFS(All!$HC:$HC,All!$D:$D,E85)</f>
        <v>0</v>
      </c>
      <c r="AA85" s="74">
        <f t="shared" si="11"/>
        <v>0</v>
      </c>
      <c r="AB85" s="10">
        <v>0</v>
      </c>
      <c r="AC85" s="10"/>
      <c r="AD85" s="74">
        <f t="shared" si="15"/>
        <v>0</v>
      </c>
      <c r="AE85" s="99">
        <f t="shared" si="12"/>
        <v>0</v>
      </c>
      <c r="AF85" s="10"/>
      <c r="AG85" s="10"/>
      <c r="AH85" s="74">
        <f t="shared" si="13"/>
        <v>0</v>
      </c>
      <c r="AI85" s="74">
        <f t="shared" si="14"/>
        <v>0</v>
      </c>
      <c r="AL85" s="74">
        <f>SUMIFS(All!HA:HA,All!D:D,E85)</f>
        <v>0</v>
      </c>
      <c r="AM85">
        <v>0</v>
      </c>
      <c r="AO85" s="35">
        <f>SUMIFS(All!J:J,All!B:B,Summary!C85)+SUMIFS(All!L:L,All!B:B,Summary!C85)</f>
        <v>0</v>
      </c>
      <c r="AP85" s="35">
        <f>SUMIFS(All!N:N,All!B:B,Summary!C85)+SUMIFS(All!P:P,All!B:B,Summary!C85)</f>
        <v>0</v>
      </c>
      <c r="AQ85">
        <f>SUMIFS(All!L:L,All!B:B,Summary!C85)</f>
        <v>0</v>
      </c>
      <c r="AR85">
        <f>SUMIFS(All!P:P,All!B:B,Summary!C85)</f>
        <v>0</v>
      </c>
      <c r="AS85">
        <f>SUMIFS(All!M:M,All!B:B,Summary!C85)</f>
        <v>0</v>
      </c>
      <c r="AT85">
        <f>SUMIFS(All!Q:Q,All!B:B,Summary!C85)</f>
        <v>0</v>
      </c>
    </row>
    <row r="86" spans="1:46">
      <c r="A86" s="64"/>
      <c r="B86" s="64">
        <f>10</f>
        <v>10</v>
      </c>
      <c r="C86" s="64">
        <v>85</v>
      </c>
      <c r="D86" s="65">
        <v>35</v>
      </c>
      <c r="E86" s="19" t="s">
        <v>120</v>
      </c>
      <c r="F86" s="10">
        <v>0</v>
      </c>
      <c r="G86" s="10">
        <v>0</v>
      </c>
      <c r="H86" s="10">
        <v>0</v>
      </c>
      <c r="I86" s="74">
        <v>4326586.5</v>
      </c>
      <c r="J86" s="10">
        <f t="shared" si="9"/>
        <v>4326586.5</v>
      </c>
      <c r="K86" s="10"/>
      <c r="L86" s="10"/>
      <c r="M86" s="10"/>
      <c r="N86" s="10"/>
      <c r="O86" s="74">
        <f>SUMIFS(All!$E:$E,All!$D:$D,E86)</f>
        <v>0</v>
      </c>
      <c r="P86" s="10">
        <v>0</v>
      </c>
      <c r="Q86" s="74">
        <f>SUMIFS(All!$GU:$GU,All!$D:$D,E86,All!$B:$B,C86)</f>
        <v>0</v>
      </c>
      <c r="R86" s="10">
        <f t="shared" si="10"/>
        <v>0</v>
      </c>
      <c r="S86" s="74">
        <f>SUMIFS(All!$P:$P,All!$D:$D,E86)</f>
        <v>0</v>
      </c>
      <c r="T86" s="74">
        <f>SUMIFS(All!$Q:$Q,All!$D:$D,E86)</f>
        <v>0</v>
      </c>
      <c r="U86" s="74">
        <f>SUMIFS(All!$R:$R,All!$D:$D,E86,All!$B:$B,C86)</f>
        <v>0</v>
      </c>
      <c r="V86" s="10">
        <v>0</v>
      </c>
      <c r="W86" s="74">
        <f>SUMIFS(All!$GY:$GY,All!$D:$D,E86,All!$B:$B,C86)</f>
        <v>0</v>
      </c>
      <c r="X86" s="10">
        <f>V86+W86</f>
        <v>0</v>
      </c>
      <c r="Y86" s="10">
        <v>14970247</v>
      </c>
      <c r="Z86" s="74">
        <f>SUMIFS(All!$HC:$HC,All!$D:$D,E86)</f>
        <v>27200.880000000001</v>
      </c>
      <c r="AA86" s="74">
        <f t="shared" si="11"/>
        <v>14997447.880000001</v>
      </c>
      <c r="AB86" s="10">
        <v>0</v>
      </c>
      <c r="AC86" s="10"/>
      <c r="AD86" s="74">
        <f t="shared" si="15"/>
        <v>0</v>
      </c>
      <c r="AE86" s="99">
        <f t="shared" si="12"/>
        <v>346882.67000000004</v>
      </c>
      <c r="AF86" s="10"/>
      <c r="AG86" s="10"/>
      <c r="AH86" s="74">
        <f t="shared" si="13"/>
        <v>-4326586.5</v>
      </c>
      <c r="AI86" s="74">
        <f t="shared" si="14"/>
        <v>-14997447.880000001</v>
      </c>
      <c r="AL86" s="74">
        <f>SUMIFS(All!HA:HA,All!D:D,E86)</f>
        <v>0</v>
      </c>
      <c r="AM86">
        <v>346882.67000000004</v>
      </c>
      <c r="AO86" s="35">
        <f>SUMIFS(All!J:J,All!B:B,Summary!C86)+SUMIFS(All!L:L,All!B:B,Summary!C86)</f>
        <v>0</v>
      </c>
      <c r="AP86" s="35">
        <f>SUMIFS(All!N:N,All!B:B,Summary!C86)+SUMIFS(All!P:P,All!B:B,Summary!C86)</f>
        <v>0</v>
      </c>
      <c r="AQ86">
        <f>SUMIFS(All!L:L,All!B:B,Summary!C86)</f>
        <v>0</v>
      </c>
      <c r="AR86">
        <f>SUMIFS(All!P:P,All!B:B,Summary!C86)</f>
        <v>0</v>
      </c>
      <c r="AS86">
        <f>SUMIFS(All!M:M,All!B:B,Summary!C86)</f>
        <v>0</v>
      </c>
      <c r="AT86">
        <f>SUMIFS(All!Q:Q,All!B:B,Summary!C86)</f>
        <v>0</v>
      </c>
    </row>
    <row r="87" spans="1:46">
      <c r="A87" s="64">
        <v>2</v>
      </c>
      <c r="B87" s="64">
        <f>5</f>
        <v>5</v>
      </c>
      <c r="C87" s="64">
        <v>86</v>
      </c>
      <c r="D87" s="65">
        <v>86</v>
      </c>
      <c r="E87" s="19" t="s">
        <v>121</v>
      </c>
      <c r="F87" s="10">
        <v>0</v>
      </c>
      <c r="G87" s="10">
        <v>0</v>
      </c>
      <c r="H87" s="10"/>
      <c r="I87" s="74">
        <v>1622665</v>
      </c>
      <c r="J87" s="10">
        <f t="shared" si="9"/>
        <v>1622665</v>
      </c>
      <c r="K87" s="10"/>
      <c r="L87" s="10"/>
      <c r="M87" s="10"/>
      <c r="N87" s="10"/>
      <c r="O87" s="74">
        <f>SUMIFS(All!$E:$E,All!$D:$D,E87)</f>
        <v>0</v>
      </c>
      <c r="P87" s="10">
        <v>0</v>
      </c>
      <c r="Q87" s="74">
        <f>SUMIFS(All!$GU:$GU,All!$D:$D,E87,All!$B:$B,C87)</f>
        <v>0</v>
      </c>
      <c r="R87" s="10">
        <f t="shared" si="10"/>
        <v>0</v>
      </c>
      <c r="S87" s="74">
        <f>SUMIFS(All!$P:$P,All!$D:$D,E87)</f>
        <v>0</v>
      </c>
      <c r="T87" s="74">
        <f>SUMIFS(All!$Q:$Q,All!$D:$D,E87)</f>
        <v>0</v>
      </c>
      <c r="U87" s="74">
        <f>SUMIFS(All!$R:$R,All!$D:$D,E87,All!$B:$B,C87)</f>
        <v>0</v>
      </c>
      <c r="V87" s="10">
        <v>0</v>
      </c>
      <c r="W87" s="74">
        <f>SUMIFS(All!$GY:$GY,All!$D:$D,E87,All!$B:$B,C87)</f>
        <v>0</v>
      </c>
      <c r="X87" s="10">
        <f>V87+W87</f>
        <v>0</v>
      </c>
      <c r="Y87" s="10">
        <v>26081254.049999993</v>
      </c>
      <c r="Z87" s="74">
        <f>SUMIFS(All!$HC:$HC,All!$D:$D,E87)</f>
        <v>22695</v>
      </c>
      <c r="AA87" s="74">
        <f t="shared" si="11"/>
        <v>26103949.049999993</v>
      </c>
      <c r="AB87" s="10">
        <v>0</v>
      </c>
      <c r="AC87" s="10"/>
      <c r="AD87" s="74">
        <f t="shared" si="15"/>
        <v>0</v>
      </c>
      <c r="AE87" s="99">
        <f t="shared" si="12"/>
        <v>0</v>
      </c>
      <c r="AF87" s="10"/>
      <c r="AG87" s="10"/>
      <c r="AH87" s="74">
        <f t="shared" si="13"/>
        <v>-1622665</v>
      </c>
      <c r="AI87" s="74">
        <f t="shared" si="14"/>
        <v>-26103949.049999993</v>
      </c>
      <c r="AL87" s="74">
        <f>SUMIFS(All!HA:HA,All!D:D,E87)</f>
        <v>0</v>
      </c>
      <c r="AM87">
        <v>0</v>
      </c>
      <c r="AO87" s="35">
        <f>SUMIFS(All!J:J,All!B:B,Summary!C87)+SUMIFS(All!L:L,All!B:B,Summary!C87)</f>
        <v>0</v>
      </c>
      <c r="AP87" s="35">
        <f>SUMIFS(All!N:N,All!B:B,Summary!C87)+SUMIFS(All!P:P,All!B:B,Summary!C87)</f>
        <v>0</v>
      </c>
      <c r="AQ87">
        <f>SUMIFS(All!L:L,All!B:B,Summary!C87)</f>
        <v>0</v>
      </c>
      <c r="AR87">
        <f>SUMIFS(All!P:P,All!B:B,Summary!C87)</f>
        <v>0</v>
      </c>
      <c r="AS87">
        <f>SUMIFS(All!M:M,All!B:B,Summary!C87)</f>
        <v>0</v>
      </c>
      <c r="AT87">
        <f>SUMIFS(All!Q:Q,All!B:B,Summary!C87)</f>
        <v>0</v>
      </c>
    </row>
    <row r="88" spans="1:46">
      <c r="A88" s="15">
        <v>2</v>
      </c>
      <c r="B88" s="78">
        <f>9</f>
        <v>9</v>
      </c>
      <c r="C88" s="16">
        <v>87</v>
      </c>
      <c r="D88" s="16">
        <v>136</v>
      </c>
      <c r="E88" s="12" t="s">
        <v>122</v>
      </c>
      <c r="F88" s="10">
        <v>0</v>
      </c>
      <c r="G88" s="10"/>
      <c r="H88" s="10"/>
      <c r="I88" s="74">
        <v>0</v>
      </c>
      <c r="J88" s="10">
        <f t="shared" si="9"/>
        <v>0</v>
      </c>
      <c r="K88" s="10"/>
      <c r="L88" s="10"/>
      <c r="M88" s="10"/>
      <c r="N88" s="10"/>
      <c r="O88" s="74">
        <f>SUMIFS(All!$E:$E,All!$D:$D,E88)</f>
        <v>0</v>
      </c>
      <c r="P88" s="10">
        <v>0</v>
      </c>
      <c r="Q88" s="74">
        <f>SUMIFS(All!$GU:$GU,All!$D:$D,E88,All!$B:$B,C88)</f>
        <v>0</v>
      </c>
      <c r="R88" s="10">
        <f t="shared" si="10"/>
        <v>0</v>
      </c>
      <c r="S88" s="74">
        <f>SUMIFS(All!$P:$P,All!$D:$D,E88)</f>
        <v>0</v>
      </c>
      <c r="T88" s="74">
        <f>SUMIFS(All!$Q:$Q,All!$D:$D,E88)</f>
        <v>0</v>
      </c>
      <c r="U88" s="74">
        <f>SUMIFS(All!$R:$R,All!$D:$D,E88,All!$B:$B,C88)</f>
        <v>0</v>
      </c>
      <c r="V88" s="10" t="s">
        <v>2161</v>
      </c>
      <c r="W88" s="74">
        <f>SUMIFS(All!$GY:$GY,All!$D:$D,E88,All!$B:$B,C88)</f>
        <v>0</v>
      </c>
      <c r="X88" s="10"/>
      <c r="Y88" s="10">
        <v>1785083.8599999996</v>
      </c>
      <c r="Z88" s="74">
        <f>SUMIFS(All!$HC:$HC,All!$D:$D,E88)</f>
        <v>0</v>
      </c>
      <c r="AA88" s="74">
        <f t="shared" si="11"/>
        <v>1785083.8599999996</v>
      </c>
      <c r="AB88" s="10">
        <v>316400</v>
      </c>
      <c r="AC88" s="10"/>
      <c r="AD88" s="74">
        <f t="shared" si="15"/>
        <v>316400</v>
      </c>
      <c r="AE88" s="99">
        <f t="shared" si="12"/>
        <v>81.289999999999992</v>
      </c>
      <c r="AF88" s="10"/>
      <c r="AG88" s="10"/>
      <c r="AH88" s="74">
        <f t="shared" si="13"/>
        <v>-316400</v>
      </c>
      <c r="AI88" s="74">
        <f t="shared" si="14"/>
        <v>-2101483.8599999994</v>
      </c>
      <c r="AL88" s="74">
        <f>SUMIFS(All!HA:HA,All!D:D,E88)</f>
        <v>0</v>
      </c>
      <c r="AM88">
        <v>81.289999999999992</v>
      </c>
      <c r="AO88" s="35">
        <f>SUMIFS(All!J:J,All!B:B,Summary!C88)+SUMIFS(All!L:L,All!B:B,Summary!C88)</f>
        <v>0</v>
      </c>
      <c r="AP88" s="35">
        <f>SUMIFS(All!N:N,All!B:B,Summary!C88)+SUMIFS(All!P:P,All!B:B,Summary!C88)</f>
        <v>0</v>
      </c>
      <c r="AQ88">
        <f>SUMIFS(All!L:L,All!B:B,Summary!C88)</f>
        <v>0</v>
      </c>
      <c r="AR88">
        <f>SUMIFS(All!P:P,All!B:B,Summary!C88)</f>
        <v>0</v>
      </c>
      <c r="AS88">
        <f>SUMIFS(All!M:M,All!B:B,Summary!C88)</f>
        <v>0</v>
      </c>
      <c r="AT88">
        <f>SUMIFS(All!Q:Q,All!B:B,Summary!C88)</f>
        <v>0</v>
      </c>
    </row>
    <row r="89" spans="1:46">
      <c r="A89" s="64">
        <v>2</v>
      </c>
      <c r="B89" s="64">
        <f>7</f>
        <v>7</v>
      </c>
      <c r="C89" s="64">
        <v>88</v>
      </c>
      <c r="D89" s="65">
        <v>40</v>
      </c>
      <c r="E89" s="19" t="s">
        <v>123</v>
      </c>
      <c r="F89" s="10">
        <v>156912827.88</v>
      </c>
      <c r="G89" s="10">
        <v>9343209.1099999994</v>
      </c>
      <c r="H89" s="10"/>
      <c r="I89" s="74">
        <v>0</v>
      </c>
      <c r="J89" s="10">
        <f t="shared" si="9"/>
        <v>166256036.99000001</v>
      </c>
      <c r="K89" s="10"/>
      <c r="L89" s="10"/>
      <c r="M89" s="10"/>
      <c r="N89" s="10"/>
      <c r="O89" s="74">
        <f>SUMIFS(All!$E:$E,All!$D:$D,E89)</f>
        <v>131791643</v>
      </c>
      <c r="P89" s="10">
        <v>0</v>
      </c>
      <c r="Q89" s="74">
        <f>SUMIFS(All!$GU:$GU,All!$D:$D,E89,All!$B:$B,C89)</f>
        <v>0</v>
      </c>
      <c r="R89" s="10">
        <f t="shared" si="10"/>
        <v>0</v>
      </c>
      <c r="S89" s="74">
        <f>SUMIFS(All!$P:$P,All!$D:$D,E89)</f>
        <v>0</v>
      </c>
      <c r="T89" s="74">
        <f>SUMIFS(All!$Q:$Q,All!$D:$D,E89)</f>
        <v>0</v>
      </c>
      <c r="U89" s="74">
        <f>SUMIFS(All!$R:$R,All!$D:$D,E89,All!$B:$B,C89)</f>
        <v>0</v>
      </c>
      <c r="V89" s="10">
        <v>0</v>
      </c>
      <c r="W89" s="74">
        <f>SUMIFS(All!$GY:$GY,All!$D:$D,E89,All!$B:$B,C89)</f>
        <v>0</v>
      </c>
      <c r="X89" s="10">
        <f t="shared" ref="X89:X142" si="16">V89+W89</f>
        <v>0</v>
      </c>
      <c r="Y89" s="10">
        <v>12323416</v>
      </c>
      <c r="Z89" s="74">
        <f>SUMIFS(All!$HC:$HC,All!$D:$D,E89)</f>
        <v>328548.67</v>
      </c>
      <c r="AA89" s="74">
        <f t="shared" si="11"/>
        <v>12651964.67</v>
      </c>
      <c r="AB89" s="10">
        <v>0</v>
      </c>
      <c r="AC89" s="10"/>
      <c r="AD89" s="74">
        <f t="shared" si="15"/>
        <v>0</v>
      </c>
      <c r="AE89" s="99">
        <f t="shared" si="12"/>
        <v>28121.45</v>
      </c>
      <c r="AF89" s="10"/>
      <c r="AG89" s="10"/>
      <c r="AH89" s="74">
        <f t="shared" si="13"/>
        <v>-34464393.99000001</v>
      </c>
      <c r="AI89" s="74">
        <f t="shared" si="14"/>
        <v>-12651964.67</v>
      </c>
      <c r="AL89" s="74">
        <f>SUMIFS(All!HA:HA,All!D:D,E89)</f>
        <v>0</v>
      </c>
      <c r="AM89">
        <v>28121.45</v>
      </c>
      <c r="AO89" s="35">
        <f>SUMIFS(All!J:J,All!B:B,Summary!C89)+SUMIFS(All!L:L,All!B:B,Summary!C89)</f>
        <v>0</v>
      </c>
      <c r="AP89" s="35">
        <f>SUMIFS(All!N:N,All!B:B,Summary!C89)+SUMIFS(All!P:P,All!B:B,Summary!C89)</f>
        <v>131791643</v>
      </c>
      <c r="AQ89">
        <f>SUMIFS(All!L:L,All!B:B,Summary!C89)</f>
        <v>0</v>
      </c>
      <c r="AR89">
        <f>SUMIFS(All!P:P,All!B:B,Summary!C89)</f>
        <v>0</v>
      </c>
      <c r="AS89">
        <f>SUMIFS(All!M:M,All!B:B,Summary!C89)</f>
        <v>131791643</v>
      </c>
      <c r="AT89">
        <f>SUMIFS(All!Q:Q,All!B:B,Summary!C89)</f>
        <v>0</v>
      </c>
    </row>
    <row r="90" spans="1:46">
      <c r="A90" s="64">
        <v>2</v>
      </c>
      <c r="B90" s="64">
        <f>5</f>
        <v>5</v>
      </c>
      <c r="C90" s="64">
        <v>90</v>
      </c>
      <c r="D90" s="65">
        <v>97</v>
      </c>
      <c r="E90" s="19" t="s">
        <v>284</v>
      </c>
      <c r="F90" s="10">
        <v>0</v>
      </c>
      <c r="G90" s="10">
        <v>0</v>
      </c>
      <c r="H90" s="10"/>
      <c r="I90" s="74">
        <v>4381600</v>
      </c>
      <c r="J90" s="10">
        <f>F90+G90+H90+AL90+I90</f>
        <v>4381600</v>
      </c>
      <c r="K90" s="10"/>
      <c r="L90" s="10"/>
      <c r="M90" s="10"/>
      <c r="N90" s="10"/>
      <c r="O90" s="74">
        <f>SUMIFS(All!$E:$E,All!$D:$D,E90)</f>
        <v>0</v>
      </c>
      <c r="P90" s="10">
        <v>0</v>
      </c>
      <c r="Q90" s="74">
        <f>SUMIFS(All!$GU:$GU,All!$D:$D,E90,All!$B:$B,C90)</f>
        <v>0</v>
      </c>
      <c r="R90" s="10">
        <f t="shared" si="10"/>
        <v>0</v>
      </c>
      <c r="S90" s="74">
        <f>SUMIFS(All!$P:$P,All!$D:$D,E90)</f>
        <v>0</v>
      </c>
      <c r="T90" s="74">
        <f>SUMIFS(All!$Q:$Q,All!$D:$D,E90)</f>
        <v>0</v>
      </c>
      <c r="U90" s="74">
        <f>SUMIFS(All!$R:$R,All!$D:$D,E90,All!$B:$B,C90)</f>
        <v>0</v>
      </c>
      <c r="V90" s="10">
        <v>0</v>
      </c>
      <c r="W90" s="74">
        <f>SUMIFS(All!$GY:$GY,All!$D:$D,E90,All!$B:$B,C90)</f>
        <v>0</v>
      </c>
      <c r="X90" s="10">
        <f t="shared" si="16"/>
        <v>0</v>
      </c>
      <c r="Y90" s="10">
        <v>3283</v>
      </c>
      <c r="Z90" s="74">
        <f>SUMIFS(All!$HC:$HC,All!$D:$D,E90)</f>
        <v>0</v>
      </c>
      <c r="AA90" s="74">
        <f t="shared" si="11"/>
        <v>3283</v>
      </c>
      <c r="AB90" s="10">
        <v>37659862.5</v>
      </c>
      <c r="AC90" s="10"/>
      <c r="AD90" s="74">
        <f t="shared" si="15"/>
        <v>37659862.5</v>
      </c>
      <c r="AE90" s="99">
        <f t="shared" si="12"/>
        <v>0</v>
      </c>
      <c r="AF90" s="10"/>
      <c r="AG90" s="10"/>
      <c r="AH90" s="74">
        <f t="shared" si="13"/>
        <v>-42041462.5</v>
      </c>
      <c r="AI90" s="74">
        <f t="shared" si="14"/>
        <v>-37663145.5</v>
      </c>
      <c r="AL90" s="74">
        <f>SUMIFS(All!HA:HA,All!D:D,E90)</f>
        <v>0</v>
      </c>
      <c r="AM90">
        <v>0</v>
      </c>
      <c r="AO90" s="35">
        <f>SUMIFS(All!J:J,All!B:B,Summary!C90)+SUMIFS(All!L:L,All!B:B,Summary!C90)</f>
        <v>0</v>
      </c>
      <c r="AP90" s="35">
        <f>SUMIFS(All!N:N,All!B:B,Summary!C90)+SUMIFS(All!P:P,All!B:B,Summary!C90)</f>
        <v>0</v>
      </c>
      <c r="AQ90">
        <f>SUMIFS(All!L:L,All!B:B,Summary!C90)</f>
        <v>0</v>
      </c>
      <c r="AR90">
        <f>SUMIFS(All!P:P,All!B:B,Summary!C90)</f>
        <v>0</v>
      </c>
      <c r="AS90">
        <f>SUMIFS(All!M:M,All!B:B,Summary!C90)</f>
        <v>0</v>
      </c>
      <c r="AT90">
        <f>SUMIFS(All!Q:Q,All!B:B,Summary!C90)</f>
        <v>0</v>
      </c>
    </row>
    <row r="91" spans="1:46">
      <c r="A91" s="64">
        <v>2</v>
      </c>
      <c r="B91" s="64">
        <f>9</f>
        <v>9</v>
      </c>
      <c r="C91" s="64">
        <v>92</v>
      </c>
      <c r="D91" s="65">
        <v>66</v>
      </c>
      <c r="E91" s="19" t="s">
        <v>283</v>
      </c>
      <c r="F91" s="10">
        <v>0</v>
      </c>
      <c r="G91" s="10">
        <v>0</v>
      </c>
      <c r="H91" s="10">
        <v>0</v>
      </c>
      <c r="I91" s="74">
        <v>138370</v>
      </c>
      <c r="J91" s="10">
        <f t="shared" si="9"/>
        <v>138370</v>
      </c>
      <c r="K91" s="10"/>
      <c r="L91" s="10"/>
      <c r="M91" s="10"/>
      <c r="N91" s="10"/>
      <c r="O91" s="74">
        <f>SUMIFS(All!$E:$E,All!$D:$D,E91)</f>
        <v>0</v>
      </c>
      <c r="P91" s="10">
        <v>0</v>
      </c>
      <c r="Q91" s="74">
        <f>SUMIFS(All!$GU:$GU,All!$D:$D,E91,All!$B:$B,C91)</f>
        <v>0</v>
      </c>
      <c r="R91" s="10">
        <f t="shared" si="10"/>
        <v>0</v>
      </c>
      <c r="S91" s="74">
        <f>SUMIFS(All!$P:$P,All!$D:$D,E91)</f>
        <v>0</v>
      </c>
      <c r="T91" s="74">
        <f>SUMIFS(All!$Q:$Q,All!$D:$D,E91)</f>
        <v>0</v>
      </c>
      <c r="U91" s="74">
        <f>SUMIFS(All!$R:$R,All!$D:$D,E91,All!$B:$B,C91)</f>
        <v>0</v>
      </c>
      <c r="V91" s="10">
        <v>0</v>
      </c>
      <c r="W91" s="74">
        <f>SUMIFS(All!$GY:$GY,All!$D:$D,E91,All!$B:$B,C91)</f>
        <v>0</v>
      </c>
      <c r="X91" s="10">
        <f t="shared" si="16"/>
        <v>0</v>
      </c>
      <c r="Y91" s="10">
        <v>132843</v>
      </c>
      <c r="Z91" s="74">
        <f>SUMIFS(All!$HC:$HC,All!$D:$D,E91)</f>
        <v>0</v>
      </c>
      <c r="AA91" s="74">
        <f t="shared" si="11"/>
        <v>132843</v>
      </c>
      <c r="AB91" s="10">
        <v>97454895</v>
      </c>
      <c r="AC91" s="10"/>
      <c r="AD91" s="74">
        <f t="shared" si="15"/>
        <v>97454895</v>
      </c>
      <c r="AE91" s="99">
        <f t="shared" si="12"/>
        <v>0</v>
      </c>
      <c r="AF91" s="10"/>
      <c r="AG91" s="10"/>
      <c r="AH91" s="74">
        <f t="shared" si="13"/>
        <v>-97593265</v>
      </c>
      <c r="AI91" s="74">
        <f t="shared" si="14"/>
        <v>-97587738</v>
      </c>
      <c r="AL91" s="74">
        <f>SUMIFS(All!HA:HA,All!D:D,E91)</f>
        <v>0</v>
      </c>
      <c r="AM91">
        <v>0</v>
      </c>
      <c r="AO91" s="35">
        <f>SUMIFS(All!J:J,All!B:B,Summary!C91)+SUMIFS(All!L:L,All!B:B,Summary!C91)</f>
        <v>0</v>
      </c>
      <c r="AP91" s="35">
        <f>SUMIFS(All!N:N,All!B:B,Summary!C91)+SUMIFS(All!P:P,All!B:B,Summary!C91)</f>
        <v>0</v>
      </c>
      <c r="AQ91">
        <f>SUMIFS(All!L:L,All!B:B,Summary!C91)</f>
        <v>0</v>
      </c>
      <c r="AR91">
        <f>SUMIFS(All!P:P,All!B:B,Summary!C91)</f>
        <v>0</v>
      </c>
      <c r="AS91">
        <f>SUMIFS(All!M:M,All!B:B,Summary!C91)</f>
        <v>0</v>
      </c>
      <c r="AT91">
        <f>SUMIFS(All!Q:Q,All!B:B,Summary!C91)</f>
        <v>0</v>
      </c>
    </row>
    <row r="92" spans="1:46">
      <c r="A92" s="64">
        <v>2</v>
      </c>
      <c r="B92" s="64">
        <f>9</f>
        <v>9</v>
      </c>
      <c r="C92" s="64">
        <v>93</v>
      </c>
      <c r="D92" s="65">
        <v>53</v>
      </c>
      <c r="E92" s="19" t="s">
        <v>2005</v>
      </c>
      <c r="F92" s="10">
        <v>5500870.8499999996</v>
      </c>
      <c r="G92" s="10">
        <v>1257449.1000000001</v>
      </c>
      <c r="H92" s="10"/>
      <c r="I92" s="74">
        <v>0</v>
      </c>
      <c r="J92" s="10">
        <f t="shared" si="9"/>
        <v>6758319.9499999993</v>
      </c>
      <c r="K92" s="10"/>
      <c r="L92" s="10"/>
      <c r="M92" s="10"/>
      <c r="N92" s="10"/>
      <c r="O92" s="74">
        <f>SUMIFS(All!$E:$E,All!$D:$D,E92)</f>
        <v>0</v>
      </c>
      <c r="P92" s="10">
        <v>0</v>
      </c>
      <c r="Q92" s="74">
        <f>SUMIFS(All!$GU:$GU,All!$D:$D,E92,All!$B:$B,C92)</f>
        <v>0</v>
      </c>
      <c r="R92" s="10">
        <f t="shared" si="10"/>
        <v>0</v>
      </c>
      <c r="S92" s="74">
        <f>SUMIFS(All!$P:$P,All!$D:$D,E92)</f>
        <v>0</v>
      </c>
      <c r="T92" s="74">
        <f>SUMIFS(All!$Q:$Q,All!$D:$D,E92)</f>
        <v>0</v>
      </c>
      <c r="U92" s="74">
        <f>SUMIFS(All!$R:$R,All!$D:$D,E92,All!$B:$B,C92)</f>
        <v>0</v>
      </c>
      <c r="V92" s="10">
        <v>0</v>
      </c>
      <c r="W92" s="74">
        <f>SUMIFS(All!$GY:$GY,All!$D:$D,E92,All!$B:$B,C92)</f>
        <v>0</v>
      </c>
      <c r="X92" s="10">
        <f t="shared" si="16"/>
        <v>0</v>
      </c>
      <c r="Y92" s="10">
        <v>0</v>
      </c>
      <c r="Z92" s="74">
        <f>SUMIFS(All!$HC:$HC,All!$D:$D,E92)</f>
        <v>0</v>
      </c>
      <c r="AA92" s="74">
        <f t="shared" si="11"/>
        <v>0</v>
      </c>
      <c r="AB92" s="10">
        <v>0</v>
      </c>
      <c r="AC92" s="10"/>
      <c r="AD92" s="74">
        <f t="shared" si="15"/>
        <v>0</v>
      </c>
      <c r="AE92" s="99">
        <f t="shared" si="12"/>
        <v>0</v>
      </c>
      <c r="AF92" s="10"/>
      <c r="AG92" s="10"/>
      <c r="AH92" s="74">
        <f t="shared" si="13"/>
        <v>-6758319.9499999993</v>
      </c>
      <c r="AI92" s="74">
        <f t="shared" si="14"/>
        <v>0</v>
      </c>
      <c r="AL92" s="74">
        <f>SUMIFS(All!HA:HA,All!D:D,E92)</f>
        <v>0</v>
      </c>
      <c r="AM92">
        <v>0</v>
      </c>
      <c r="AO92" s="35">
        <f>SUMIFS(All!J:J,All!B:B,Summary!C92)+SUMIFS(All!L:L,All!B:B,Summary!C92)</f>
        <v>0</v>
      </c>
      <c r="AP92" s="35">
        <f>SUMIFS(All!N:N,All!B:B,Summary!C92)+SUMIFS(All!P:P,All!B:B,Summary!C92)</f>
        <v>0</v>
      </c>
      <c r="AQ92">
        <f>SUMIFS(All!L:L,All!B:B,Summary!C92)</f>
        <v>0</v>
      </c>
      <c r="AR92">
        <f>SUMIFS(All!P:P,All!B:B,Summary!C92)</f>
        <v>0</v>
      </c>
      <c r="AS92">
        <f>SUMIFS(All!M:M,All!B:B,Summary!C92)</f>
        <v>0</v>
      </c>
      <c r="AT92">
        <f>SUMIFS(All!Q:Q,All!B:B,Summary!C92)</f>
        <v>0</v>
      </c>
    </row>
    <row r="93" spans="1:46">
      <c r="A93" s="64"/>
      <c r="B93" s="64"/>
      <c r="C93" s="64">
        <v>94</v>
      </c>
      <c r="D93" s="65">
        <v>154</v>
      </c>
      <c r="E93" s="19" t="s">
        <v>2075</v>
      </c>
      <c r="F93" s="10">
        <v>0</v>
      </c>
      <c r="G93" s="10"/>
      <c r="H93" s="10"/>
      <c r="I93" s="74"/>
      <c r="J93" s="10">
        <f t="shared" si="9"/>
        <v>0</v>
      </c>
      <c r="K93" s="10"/>
      <c r="L93" s="10"/>
      <c r="M93" s="10"/>
      <c r="N93" s="10"/>
      <c r="O93" s="74">
        <f>SUMIFS(All!$E:$E,All!$D:$D,E93)</f>
        <v>1403211.67</v>
      </c>
      <c r="P93" s="10">
        <v>1546297</v>
      </c>
      <c r="Q93" s="74">
        <f>SUMIFS(All!$GU:$GU,All!$D:$D,E93,All!$B:$B,C93)</f>
        <v>0</v>
      </c>
      <c r="R93" s="10">
        <f t="shared" si="10"/>
        <v>1546297</v>
      </c>
      <c r="S93" s="74">
        <f>SUMIFS(All!$P:$P,All!$D:$D,E93)</f>
        <v>0</v>
      </c>
      <c r="T93" s="74">
        <f>SUMIFS(All!$Q:$Q,All!$D:$D,E93)</f>
        <v>2.3283064365386963E-10</v>
      </c>
      <c r="U93" s="74">
        <f>SUMIFS(All!$R:$R,All!$D:$D,E93,All!$B:$B,C93)</f>
        <v>1493072.7</v>
      </c>
      <c r="V93" s="10">
        <v>1391668</v>
      </c>
      <c r="W93" s="74">
        <f>SUMIFS(All!$GY:$GY,All!$D:$D,E93,All!$B:$B,C93)</f>
        <v>0</v>
      </c>
      <c r="X93" s="10">
        <f t="shared" si="16"/>
        <v>1391668</v>
      </c>
      <c r="Y93" s="10">
        <v>1519013.16</v>
      </c>
      <c r="Z93" s="74">
        <f>SUMIFS(All!$HC:$HC,All!$D:$D,E93)</f>
        <v>22678.03</v>
      </c>
      <c r="AA93" s="74">
        <f t="shared" si="11"/>
        <v>1541691.19</v>
      </c>
      <c r="AB93" s="10">
        <v>0</v>
      </c>
      <c r="AC93" s="10"/>
      <c r="AD93" s="74">
        <f t="shared" si="15"/>
        <v>0</v>
      </c>
      <c r="AE93" s="99">
        <f t="shared" si="12"/>
        <v>282083.34999999998</v>
      </c>
      <c r="AF93" s="10"/>
      <c r="AG93" s="10"/>
      <c r="AH93" s="74">
        <f t="shared" si="13"/>
        <v>1403211.67</v>
      </c>
      <c r="AI93" s="74">
        <f t="shared" si="14"/>
        <v>-48618.489999999991</v>
      </c>
      <c r="AL93" s="74">
        <f>SUMIFS(All!HA:HA,All!D:D,E93)</f>
        <v>0</v>
      </c>
      <c r="AM93">
        <v>282083.34999999998</v>
      </c>
      <c r="AO93" s="35">
        <f>SUMIFS(All!J:J,All!B:B,Summary!C93)+SUMIFS(All!L:L,All!B:B,Summary!C93)</f>
        <v>0</v>
      </c>
      <c r="AP93" s="35">
        <f>SUMIFS(All!N:N,All!B:B,Summary!C93)+SUMIFS(All!P:P,All!B:B,Summary!C93)</f>
        <v>1403211.6699999997</v>
      </c>
      <c r="AQ93">
        <f>SUMIFS(All!L:L,All!B:B,Summary!C93)</f>
        <v>0</v>
      </c>
      <c r="AR93">
        <f>SUMIFS(All!P:P,All!B:B,Summary!C93)</f>
        <v>0</v>
      </c>
      <c r="AS93">
        <f>SUMIFS(All!M:M,All!B:B,Summary!C93)</f>
        <v>1403211.67</v>
      </c>
      <c r="AT93">
        <f>SUMIFS(All!Q:Q,All!B:B,Summary!C93)</f>
        <v>2.3283064365386963E-10</v>
      </c>
    </row>
    <row r="94" spans="1:46">
      <c r="A94" s="64"/>
      <c r="B94" s="64"/>
      <c r="C94" s="64">
        <v>95</v>
      </c>
      <c r="D94" s="65">
        <v>155</v>
      </c>
      <c r="E94" s="19" t="s">
        <v>2076</v>
      </c>
      <c r="F94" s="10">
        <v>0</v>
      </c>
      <c r="G94" s="10"/>
      <c r="H94" s="10"/>
      <c r="I94" s="74"/>
      <c r="J94" s="10">
        <f t="shared" si="9"/>
        <v>0</v>
      </c>
      <c r="K94" s="10"/>
      <c r="L94" s="10"/>
      <c r="M94" s="10"/>
      <c r="N94" s="10"/>
      <c r="O94" s="74">
        <f>SUMIFS(All!$E:$E,All!$D:$D,E94)</f>
        <v>0</v>
      </c>
      <c r="P94" s="10">
        <v>0</v>
      </c>
      <c r="Q94" s="74">
        <f>SUMIFS(All!$GU:$GU,All!$D:$D,E94,All!$B:$B,C94)</f>
        <v>0</v>
      </c>
      <c r="R94" s="10">
        <f t="shared" si="10"/>
        <v>0</v>
      </c>
      <c r="S94" s="74">
        <f>SUMIFS(All!$P:$P,All!$D:$D,E94)</f>
        <v>0</v>
      </c>
      <c r="T94" s="74">
        <f>SUMIFS(All!$Q:$Q,All!$D:$D,E94)</f>
        <v>0</v>
      </c>
      <c r="U94" s="74">
        <f>SUMIFS(All!$R:$R,All!$D:$D,E94,All!$B:$B,C94)</f>
        <v>0</v>
      </c>
      <c r="V94" s="10">
        <v>0</v>
      </c>
      <c r="W94" s="74">
        <f>SUMIFS(All!$GY:$GY,All!$D:$D,E94,All!$B:$B,C94)</f>
        <v>0</v>
      </c>
      <c r="X94" s="10">
        <f t="shared" si="16"/>
        <v>0</v>
      </c>
      <c r="Y94" s="10">
        <v>310562.96999999997</v>
      </c>
      <c r="Z94" s="74">
        <f>SUMIFS(All!$HC:$HC,All!$D:$D,E94)</f>
        <v>84297.31</v>
      </c>
      <c r="AA94" s="74">
        <f t="shared" si="11"/>
        <v>394860.27999999997</v>
      </c>
      <c r="AB94" s="10">
        <v>0</v>
      </c>
      <c r="AC94" s="10"/>
      <c r="AD94" s="74">
        <f t="shared" si="15"/>
        <v>0</v>
      </c>
      <c r="AE94" s="99">
        <f t="shared" si="12"/>
        <v>1438.99</v>
      </c>
      <c r="AF94" s="10"/>
      <c r="AG94" s="10"/>
      <c r="AH94" s="74">
        <f t="shared" si="13"/>
        <v>0</v>
      </c>
      <c r="AI94" s="74">
        <f t="shared" si="14"/>
        <v>-394860.27999999997</v>
      </c>
      <c r="AL94" s="74">
        <f>SUMIFS(All!HA:HA,All!D:D,E94)</f>
        <v>0</v>
      </c>
      <c r="AM94">
        <v>1438.99</v>
      </c>
      <c r="AO94" s="35">
        <f>SUMIFS(All!J:J,All!B:B,Summary!C94)+SUMIFS(All!L:L,All!B:B,Summary!C94)</f>
        <v>0</v>
      </c>
      <c r="AP94" s="35">
        <f>SUMIFS(All!N:N,All!B:B,Summary!C94)+SUMIFS(All!P:P,All!B:B,Summary!C94)</f>
        <v>0</v>
      </c>
      <c r="AQ94">
        <f>SUMIFS(All!L:L,All!B:B,Summary!C94)</f>
        <v>0</v>
      </c>
      <c r="AR94">
        <f>SUMIFS(All!P:P,All!B:B,Summary!C94)</f>
        <v>0</v>
      </c>
      <c r="AS94">
        <f>SUMIFS(All!M:M,All!B:B,Summary!C94)</f>
        <v>0</v>
      </c>
      <c r="AT94">
        <f>SUMIFS(All!Q:Q,All!B:B,Summary!C94)</f>
        <v>0</v>
      </c>
    </row>
    <row r="95" spans="1:46">
      <c r="A95" s="64"/>
      <c r="B95" s="64"/>
      <c r="C95" s="64">
        <v>96</v>
      </c>
      <c r="D95" s="65">
        <v>156</v>
      </c>
      <c r="E95" s="19" t="s">
        <v>2077</v>
      </c>
      <c r="F95" s="10">
        <v>0</v>
      </c>
      <c r="G95" s="10"/>
      <c r="H95" s="10"/>
      <c r="I95" s="74"/>
      <c r="J95" s="10">
        <f t="shared" si="9"/>
        <v>0</v>
      </c>
      <c r="K95" s="10"/>
      <c r="L95" s="10"/>
      <c r="M95" s="10"/>
      <c r="N95" s="10"/>
      <c r="O95" s="74">
        <f>SUMIFS(All!$E:$E,All!$D:$D,E95)</f>
        <v>0</v>
      </c>
      <c r="P95" s="10">
        <v>0</v>
      </c>
      <c r="Q95" s="74">
        <f>SUMIFS(All!$GU:$GU,All!$D:$D,E95,All!$B:$B,C95)</f>
        <v>0</v>
      </c>
      <c r="R95" s="10">
        <f t="shared" si="10"/>
        <v>0</v>
      </c>
      <c r="S95" s="74">
        <f>SUMIFS(All!$P:$P,All!$D:$D,E95)</f>
        <v>0</v>
      </c>
      <c r="T95" s="74">
        <f>SUMIFS(All!$Q:$Q,All!$D:$D,E95)</f>
        <v>0</v>
      </c>
      <c r="U95" s="74">
        <f>SUMIFS(All!$R:$R,All!$D:$D,E95,All!$B:$B,C95)</f>
        <v>0</v>
      </c>
      <c r="V95" s="10">
        <v>0</v>
      </c>
      <c r="W95" s="74">
        <f>SUMIFS(All!$GY:$GY,All!$D:$D,E95,All!$B:$B,C95)</f>
        <v>0</v>
      </c>
      <c r="X95" s="10">
        <f t="shared" si="16"/>
        <v>0</v>
      </c>
      <c r="Y95" s="10">
        <v>274556.02</v>
      </c>
      <c r="Z95" s="74">
        <f>SUMIFS(All!$HC:$HC,All!$D:$D,E95)</f>
        <v>1554.55</v>
      </c>
      <c r="AA95" s="74">
        <f t="shared" si="11"/>
        <v>276110.57</v>
      </c>
      <c r="AB95" s="10">
        <v>0</v>
      </c>
      <c r="AC95" s="10"/>
      <c r="AD95" s="74">
        <f t="shared" si="15"/>
        <v>0</v>
      </c>
      <c r="AE95" s="99">
        <f t="shared" si="12"/>
        <v>4176308.52</v>
      </c>
      <c r="AF95" s="10"/>
      <c r="AG95" s="10"/>
      <c r="AH95" s="74">
        <f t="shared" si="13"/>
        <v>0</v>
      </c>
      <c r="AI95" s="74">
        <f t="shared" si="14"/>
        <v>-276110.57</v>
      </c>
      <c r="AL95" s="74">
        <f>SUMIFS(All!HA:HA,All!D:D,E95)</f>
        <v>0</v>
      </c>
      <c r="AM95">
        <v>4176308.52</v>
      </c>
      <c r="AO95" s="35">
        <f>SUMIFS(All!J:J,All!B:B,Summary!C95)+SUMIFS(All!L:L,All!B:B,Summary!C95)</f>
        <v>0</v>
      </c>
      <c r="AP95" s="35">
        <f>SUMIFS(All!N:N,All!B:B,Summary!C95)+SUMIFS(All!P:P,All!B:B,Summary!C95)</f>
        <v>0</v>
      </c>
      <c r="AQ95">
        <f>SUMIFS(All!L:L,All!B:B,Summary!C95)</f>
        <v>0</v>
      </c>
      <c r="AR95">
        <f>SUMIFS(All!P:P,All!B:B,Summary!C95)</f>
        <v>0</v>
      </c>
      <c r="AS95">
        <f>SUMIFS(All!M:M,All!B:B,Summary!C95)</f>
        <v>0</v>
      </c>
      <c r="AT95">
        <f>SUMIFS(All!Q:Q,All!B:B,Summary!C95)</f>
        <v>0</v>
      </c>
    </row>
    <row r="96" spans="1:46">
      <c r="A96" s="64"/>
      <c r="B96" s="64"/>
      <c r="C96" s="64">
        <v>97</v>
      </c>
      <c r="D96" s="65">
        <v>158</v>
      </c>
      <c r="E96" s="19" t="s">
        <v>2078</v>
      </c>
      <c r="F96" s="10">
        <v>0</v>
      </c>
      <c r="G96" s="10"/>
      <c r="H96" s="10"/>
      <c r="I96" s="74"/>
      <c r="J96" s="10">
        <f t="shared" si="9"/>
        <v>32854770</v>
      </c>
      <c r="K96" s="10"/>
      <c r="L96" s="10"/>
      <c r="M96" s="10"/>
      <c r="N96" s="10"/>
      <c r="O96" s="74">
        <f>SUMIFS(All!$E:$E,All!$D:$D,E96)</f>
        <v>312773042.4285714</v>
      </c>
      <c r="P96" s="10">
        <v>32150836</v>
      </c>
      <c r="Q96" s="74">
        <f>SUMIFS(All!$GU:$GU,All!$D:$D,E96,All!$B:$B,C96)</f>
        <v>80910987.742926061</v>
      </c>
      <c r="R96" s="10">
        <f t="shared" si="10"/>
        <v>113061823.74292606</v>
      </c>
      <c r="S96" s="74">
        <f>SUMIFS(All!$P:$P,All!$D:$D,E96)</f>
        <v>181913351.46664581</v>
      </c>
      <c r="T96" s="74">
        <f>SUMIFS(All!$Q:$Q,All!$D:$D,E96)</f>
        <v>-34895726.016797811</v>
      </c>
      <c r="U96" s="74">
        <f>SUMIFS(All!$R:$R,All!$D:$D,E96,All!$B:$B,C96)</f>
        <v>611000000</v>
      </c>
      <c r="V96" s="10">
        <v>30221786</v>
      </c>
      <c r="W96" s="74">
        <f>SUMIFS(All!$GY:$GY,All!$D:$D,E96,All!$B:$B,C96)</f>
        <v>83456320.620000005</v>
      </c>
      <c r="X96" s="10">
        <f t="shared" si="16"/>
        <v>113678106.62</v>
      </c>
      <c r="Y96" s="10">
        <v>5508242.2599999988</v>
      </c>
      <c r="Z96" s="74">
        <f>SUMIFS(All!$HC:$HC,All!$D:$D,E96)</f>
        <v>56016547.649999999</v>
      </c>
      <c r="AA96" s="74">
        <f t="shared" si="11"/>
        <v>61524789.909999996</v>
      </c>
      <c r="AB96" s="10">
        <v>0</v>
      </c>
      <c r="AC96" s="10"/>
      <c r="AD96" s="74">
        <f t="shared" si="15"/>
        <v>0</v>
      </c>
      <c r="AE96" s="99">
        <f t="shared" si="12"/>
        <v>64273644.81000001</v>
      </c>
      <c r="AF96" s="10"/>
      <c r="AG96" s="10"/>
      <c r="AH96" s="74">
        <f t="shared" si="13"/>
        <v>279918272.4285714</v>
      </c>
      <c r="AI96" s="74">
        <f t="shared" si="14"/>
        <v>549475210.09000003</v>
      </c>
      <c r="AL96" s="74">
        <f>SUMIFS(All!HA:HA,All!D:D,E96)</f>
        <v>32854770</v>
      </c>
      <c r="AM96">
        <v>64273644.81000001</v>
      </c>
      <c r="AO96" s="35">
        <f>SUMIFS(All!J:J,All!B:B,Summary!C96)+SUMIFS(All!L:L,All!B:B,Summary!C96)</f>
        <v>123647251</v>
      </c>
      <c r="AP96" s="35">
        <f>SUMIFS(All!N:N,All!B:B,Summary!C96)+SUMIFS(All!P:P,All!B:B,Summary!C96)</f>
        <v>347668768.44536924</v>
      </c>
      <c r="AQ96">
        <f>SUMIFS(All!L:L,All!B:B,Summary!C96)</f>
        <v>123647251</v>
      </c>
      <c r="AR96">
        <f>SUMIFS(All!P:P,All!B:B,Summary!C96)</f>
        <v>181913351.46664581</v>
      </c>
      <c r="AS96">
        <f>SUMIFS(All!M:M,All!B:B,Summary!C96)</f>
        <v>189125791.4285714</v>
      </c>
      <c r="AT96">
        <f>SUMIFS(All!Q:Q,All!B:B,Summary!C96)</f>
        <v>-34895726.016797811</v>
      </c>
    </row>
    <row r="97" spans="1:46">
      <c r="A97" s="64"/>
      <c r="B97" s="64"/>
      <c r="C97" s="64">
        <v>98</v>
      </c>
      <c r="D97" s="65">
        <v>159</v>
      </c>
      <c r="E97" s="19" t="s">
        <v>2079</v>
      </c>
      <c r="F97" s="10">
        <v>0</v>
      </c>
      <c r="G97" s="10"/>
      <c r="H97" s="10"/>
      <c r="I97" s="74"/>
      <c r="J97" s="10">
        <f t="shared" si="9"/>
        <v>88794978.609999999</v>
      </c>
      <c r="K97" s="10"/>
      <c r="L97" s="10"/>
      <c r="M97" s="10"/>
      <c r="N97" s="10"/>
      <c r="O97" s="74">
        <f>SUMIFS(All!$E:$E,All!$D:$D,E97)</f>
        <v>420476403</v>
      </c>
      <c r="P97" s="10">
        <v>4606851</v>
      </c>
      <c r="Q97" s="74">
        <f>SUMIFS(All!$GU:$GU,All!$D:$D,E97,All!$B:$B,C97)</f>
        <v>55009360.624355696</v>
      </c>
      <c r="R97" s="10">
        <f t="shared" si="10"/>
        <v>59616211.624355696</v>
      </c>
      <c r="S97" s="74">
        <f>SUMIFS(All!$P:$P,All!$D:$D,E97)</f>
        <v>398895097.30101496</v>
      </c>
      <c r="T97" s="74">
        <f>SUMIFS(All!$Q:$Q,All!$D:$D,E97)</f>
        <v>-43020074.73851496</v>
      </c>
      <c r="U97" s="74">
        <f>SUMIFS(All!$R:$R,All!$D:$D,E97,All!$B:$B,C97)</f>
        <v>375053632</v>
      </c>
      <c r="V97" s="10">
        <v>4238303</v>
      </c>
      <c r="W97" s="74">
        <f>SUMIFS(All!$GY:$GY,All!$D:$D,E97,All!$B:$B,C97)</f>
        <v>54005093.609999999</v>
      </c>
      <c r="X97" s="10">
        <f t="shared" si="16"/>
        <v>58243396.609999999</v>
      </c>
      <c r="Y97" s="10">
        <v>5305103.76</v>
      </c>
      <c r="Z97" s="74">
        <f>SUMIFS(All!$HC:$HC,All!$D:$D,E97)</f>
        <v>95844980.919999987</v>
      </c>
      <c r="AA97" s="74">
        <f t="shared" si="11"/>
        <v>101150084.67999999</v>
      </c>
      <c r="AB97" s="10">
        <v>0</v>
      </c>
      <c r="AC97" s="10"/>
      <c r="AD97" s="74">
        <f t="shared" si="15"/>
        <v>0</v>
      </c>
      <c r="AE97" s="99">
        <f t="shared" si="12"/>
        <v>858831.90999999992</v>
      </c>
      <c r="AF97" s="10"/>
      <c r="AG97" s="10"/>
      <c r="AH97" s="74">
        <f t="shared" si="13"/>
        <v>331681424.38999999</v>
      </c>
      <c r="AI97" s="74">
        <f t="shared" si="14"/>
        <v>273903547.31999999</v>
      </c>
      <c r="AL97" s="74">
        <f>SUMIFS(All!HA:HA,All!D:D,E97)</f>
        <v>88794978.609999999</v>
      </c>
      <c r="AM97">
        <v>858831.90999999992</v>
      </c>
      <c r="AO97" s="35">
        <f>SUMIFS(All!J:J,All!B:B,Summary!C97)+SUMIFS(All!L:L,All!B:B,Summary!C97)</f>
        <v>337372000</v>
      </c>
      <c r="AP97" s="35">
        <f>SUMIFS(All!N:N,All!B:B,Summary!C97)+SUMIFS(All!P:P,All!B:B,Summary!C97)</f>
        <v>463496477.73851496</v>
      </c>
      <c r="AQ97">
        <f>SUMIFS(All!L:L,All!B:B,Summary!C97)</f>
        <v>337372000</v>
      </c>
      <c r="AR97">
        <f>SUMIFS(All!P:P,All!B:B,Summary!C97)</f>
        <v>398895097.30101496</v>
      </c>
      <c r="AS97">
        <f>SUMIFS(All!M:M,All!B:B,Summary!C97)</f>
        <v>83104403</v>
      </c>
      <c r="AT97">
        <f>SUMIFS(All!Q:Q,All!B:B,Summary!C97)</f>
        <v>-43020074.73851496</v>
      </c>
    </row>
    <row r="98" spans="1:46">
      <c r="A98" s="64"/>
      <c r="B98" s="64"/>
      <c r="C98" s="64">
        <v>99</v>
      </c>
      <c r="D98" s="65">
        <v>160</v>
      </c>
      <c r="E98" s="19" t="s">
        <v>2080</v>
      </c>
      <c r="F98" s="10">
        <v>0</v>
      </c>
      <c r="G98" s="10"/>
      <c r="H98" s="10"/>
      <c r="I98" s="74"/>
      <c r="J98" s="10">
        <f t="shared" si="9"/>
        <v>103808480</v>
      </c>
      <c r="K98" s="10"/>
      <c r="L98" s="10"/>
      <c r="M98" s="10"/>
      <c r="N98" s="10"/>
      <c r="O98" s="74">
        <f>SUMIFS(All!$E:$E,All!$D:$D,E98)</f>
        <v>803202543.80952406</v>
      </c>
      <c r="P98" s="10">
        <v>37435351</v>
      </c>
      <c r="Q98" s="74">
        <f>SUMIFS(All!$GU:$GU,All!$D:$D,E98,All!$B:$B,C98)</f>
        <v>77814709.258213043</v>
      </c>
      <c r="R98" s="10">
        <f t="shared" si="10"/>
        <v>115250060.25821304</v>
      </c>
      <c r="S98" s="74">
        <f>SUMIFS(All!$P:$P,All!$D:$D,E98)</f>
        <v>277445240.05000001</v>
      </c>
      <c r="T98" s="74">
        <f>SUMIFS(All!$Q:$Q,All!$D:$D,E98)</f>
        <v>315671656.28562897</v>
      </c>
      <c r="U98" s="74">
        <f>SUMIFS(All!$R:$R,All!$D:$D,E98,All!$B:$B,C98)</f>
        <v>628262509.95539999</v>
      </c>
      <c r="V98" s="10">
        <v>33317462</v>
      </c>
      <c r="W98" s="74">
        <f>SUMIFS(All!$GY:$GY,All!$D:$D,E98,All!$B:$B,C98)</f>
        <v>73766112.060000002</v>
      </c>
      <c r="X98" s="10">
        <f t="shared" si="16"/>
        <v>107083574.06</v>
      </c>
      <c r="Y98" s="10">
        <v>15709058.349999998</v>
      </c>
      <c r="Z98" s="74">
        <f>SUMIFS(All!$HC:$HC,All!$D:$D,E98)</f>
        <v>106421808.21000001</v>
      </c>
      <c r="AA98" s="74">
        <f t="shared" si="11"/>
        <v>122130866.56</v>
      </c>
      <c r="AB98" s="10">
        <v>0</v>
      </c>
      <c r="AC98" s="10"/>
      <c r="AD98" s="74">
        <f t="shared" si="15"/>
        <v>0</v>
      </c>
      <c r="AE98" s="99">
        <f t="shared" si="12"/>
        <v>11850646.379999997</v>
      </c>
      <c r="AF98" s="10"/>
      <c r="AG98" s="10"/>
      <c r="AH98" s="74">
        <f t="shared" si="13"/>
        <v>699394063.80952406</v>
      </c>
      <c r="AI98" s="74">
        <f t="shared" si="14"/>
        <v>506131643.39539999</v>
      </c>
      <c r="AL98" s="74">
        <f>SUMIFS(All!HA:HA,All!D:D,E98)</f>
        <v>103808480</v>
      </c>
      <c r="AM98">
        <v>11850646.379999997</v>
      </c>
      <c r="AO98" s="35">
        <f>SUMIFS(All!J:J,All!B:B,Summary!C98)+SUMIFS(All!L:L,All!B:B,Summary!C98)</f>
        <v>414036816</v>
      </c>
      <c r="AP98" s="35">
        <f>SUMIFS(All!N:N,All!B:B,Summary!C98)+SUMIFS(All!P:P,All!B:B,Summary!C98)</f>
        <v>487530887.52389514</v>
      </c>
      <c r="AQ98">
        <f>SUMIFS(All!L:L,All!B:B,Summary!C98)</f>
        <v>414036816</v>
      </c>
      <c r="AR98">
        <f>SUMIFS(All!P:P,All!B:B,Summary!C98)</f>
        <v>277445240.05000001</v>
      </c>
      <c r="AS98">
        <f>SUMIFS(All!M:M,All!B:B,Summary!C98)</f>
        <v>389165727.80952406</v>
      </c>
      <c r="AT98">
        <f>SUMIFS(All!Q:Q,All!B:B,Summary!C98)</f>
        <v>315671656.28562897</v>
      </c>
    </row>
    <row r="99" spans="1:46">
      <c r="A99" s="64"/>
      <c r="B99" s="64"/>
      <c r="C99" s="64">
        <v>100</v>
      </c>
      <c r="D99" s="65">
        <v>161</v>
      </c>
      <c r="E99" s="19" t="s">
        <v>2081</v>
      </c>
      <c r="F99" s="10">
        <v>0</v>
      </c>
      <c r="G99" s="10"/>
      <c r="H99" s="10"/>
      <c r="I99" s="74"/>
      <c r="J99" s="10">
        <f t="shared" si="9"/>
        <v>0</v>
      </c>
      <c r="K99" s="10"/>
      <c r="L99" s="10"/>
      <c r="M99" s="10"/>
      <c r="N99" s="10"/>
      <c r="O99" s="74">
        <f>SUMIFS(All!$E:$E,All!$D:$D,E99)</f>
        <v>11187822</v>
      </c>
      <c r="P99" s="10">
        <v>8890409</v>
      </c>
      <c r="Q99" s="74">
        <f>SUMIFS(All!$GU:$GU,All!$D:$D,E99,All!$B:$B,C99)</f>
        <v>0</v>
      </c>
      <c r="R99" s="10">
        <f t="shared" si="10"/>
        <v>8890409</v>
      </c>
      <c r="S99" s="74">
        <f>SUMIFS(All!$P:$P,All!$D:$D,E99)</f>
        <v>0</v>
      </c>
      <c r="T99" s="74">
        <f>SUMIFS(All!$Q:$Q,All!$D:$D,E99)</f>
        <v>1.862645149230957E-9</v>
      </c>
      <c r="U99" s="74">
        <f>SUMIFS(All!$R:$R,All!$D:$D,E99,All!$B:$B,C99)</f>
        <v>10628430.9</v>
      </c>
      <c r="V99" s="10">
        <v>8445889</v>
      </c>
      <c r="W99" s="74">
        <f>SUMIFS(All!$GY:$GY,All!$D:$D,E99,All!$B:$B,C99)</f>
        <v>0</v>
      </c>
      <c r="X99" s="10">
        <f t="shared" si="16"/>
        <v>8445889</v>
      </c>
      <c r="Y99" s="10">
        <v>7158445.9299999988</v>
      </c>
      <c r="Z99" s="74">
        <f>SUMIFS(All!$HC:$HC,All!$D:$D,E99)</f>
        <v>100064.23</v>
      </c>
      <c r="AA99" s="74">
        <f t="shared" si="11"/>
        <v>7258510.1599999992</v>
      </c>
      <c r="AB99" s="10">
        <v>0</v>
      </c>
      <c r="AC99" s="10"/>
      <c r="AD99" s="74">
        <f t="shared" si="15"/>
        <v>0</v>
      </c>
      <c r="AE99" s="99">
        <f t="shared" si="12"/>
        <v>606506.74</v>
      </c>
      <c r="AF99" s="10"/>
      <c r="AG99" s="10"/>
      <c r="AH99" s="74">
        <f t="shared" si="13"/>
        <v>11187822</v>
      </c>
      <c r="AI99" s="74">
        <f t="shared" si="14"/>
        <v>3369920.7400000012</v>
      </c>
      <c r="AL99" s="74">
        <f>SUMIFS(All!HA:HA,All!D:D,E99)</f>
        <v>0</v>
      </c>
      <c r="AM99">
        <v>606506.74</v>
      </c>
      <c r="AO99" s="35">
        <f>SUMIFS(All!J:J,All!B:B,Summary!C99)+SUMIFS(All!L:L,All!B:B,Summary!C99)</f>
        <v>0</v>
      </c>
      <c r="AP99" s="35">
        <f>SUMIFS(All!N:N,All!B:B,Summary!C99)+SUMIFS(All!P:P,All!B:B,Summary!C99)</f>
        <v>11187821.999999998</v>
      </c>
      <c r="AQ99">
        <f>SUMIFS(All!L:L,All!B:B,Summary!C99)</f>
        <v>0</v>
      </c>
      <c r="AR99">
        <f>SUMIFS(All!P:P,All!B:B,Summary!C99)</f>
        <v>0</v>
      </c>
      <c r="AS99">
        <f>SUMIFS(All!M:M,All!B:B,Summary!C99)</f>
        <v>11187822</v>
      </c>
      <c r="AT99">
        <f>SUMIFS(All!Q:Q,All!B:B,Summary!C99)</f>
        <v>1.862645149230957E-9</v>
      </c>
    </row>
    <row r="100" spans="1:46">
      <c r="A100" s="64"/>
      <c r="B100" s="64"/>
      <c r="C100" s="64">
        <v>101</v>
      </c>
      <c r="D100" s="65"/>
      <c r="E100" s="19" t="s">
        <v>2082</v>
      </c>
      <c r="F100" s="10">
        <v>0</v>
      </c>
      <c r="G100" s="10"/>
      <c r="H100" s="10"/>
      <c r="I100" s="74"/>
      <c r="J100" s="10">
        <f t="shared" si="9"/>
        <v>0</v>
      </c>
      <c r="K100" s="10"/>
      <c r="L100" s="10"/>
      <c r="M100" s="10"/>
      <c r="N100" s="10"/>
      <c r="O100" s="74">
        <f>SUMIFS(All!$E:$E,All!$D:$D,E100)</f>
        <v>0</v>
      </c>
      <c r="P100" s="10">
        <v>0</v>
      </c>
      <c r="Q100" s="74">
        <f>SUMIFS(All!$GU:$GU,All!$D:$D,E100,All!$B:$B,C100)</f>
        <v>0</v>
      </c>
      <c r="R100" s="10">
        <f t="shared" si="10"/>
        <v>0</v>
      </c>
      <c r="S100" s="74">
        <f>SUMIFS(All!$P:$P,All!$D:$D,E100)</f>
        <v>0</v>
      </c>
      <c r="T100" s="74">
        <f>SUMIFS(All!$Q:$Q,All!$D:$D,E100)</f>
        <v>0</v>
      </c>
      <c r="U100" s="74">
        <f>SUMIFS(All!$R:$R,All!$D:$D,E100,All!$B:$B,C100)</f>
        <v>0</v>
      </c>
      <c r="V100" s="10">
        <v>0</v>
      </c>
      <c r="W100" s="74">
        <f>SUMIFS(All!$GY:$GY,All!$D:$D,E100,All!$B:$B,C100)</f>
        <v>0</v>
      </c>
      <c r="X100" s="10">
        <f t="shared" si="16"/>
        <v>0</v>
      </c>
      <c r="Y100" s="10">
        <v>4975804.8200000012</v>
      </c>
      <c r="Z100" s="74">
        <f>SUMIFS(All!$HC:$HC,All!$D:$D,E100)</f>
        <v>32856518.999999993</v>
      </c>
      <c r="AA100" s="74">
        <f t="shared" si="11"/>
        <v>37832323.819999993</v>
      </c>
      <c r="AB100" s="10">
        <v>0</v>
      </c>
      <c r="AC100" s="10"/>
      <c r="AD100" s="74">
        <f t="shared" si="15"/>
        <v>0</v>
      </c>
      <c r="AE100" s="99">
        <f t="shared" si="12"/>
        <v>2699633.4299999997</v>
      </c>
      <c r="AF100" s="10"/>
      <c r="AG100" s="10"/>
      <c r="AH100" s="74">
        <f t="shared" si="13"/>
        <v>0</v>
      </c>
      <c r="AI100" s="74">
        <f t="shared" si="14"/>
        <v>-37832323.819999993</v>
      </c>
      <c r="AL100" s="74">
        <f>SUMIFS(All!HA:HA,All!D:D,E100)</f>
        <v>0</v>
      </c>
      <c r="AM100">
        <v>2699633.4299999997</v>
      </c>
      <c r="AO100" s="35">
        <f>SUMIFS(All!J:J,All!B:B,Summary!C100)+SUMIFS(All!L:L,All!B:B,Summary!C100)</f>
        <v>0</v>
      </c>
      <c r="AP100" s="35">
        <f>SUMIFS(All!N:N,All!B:B,Summary!C100)+SUMIFS(All!P:P,All!B:B,Summary!C100)</f>
        <v>0</v>
      </c>
      <c r="AQ100">
        <f>SUMIFS(All!L:L,All!B:B,Summary!C100)</f>
        <v>0</v>
      </c>
      <c r="AR100">
        <f>SUMIFS(All!P:P,All!B:B,Summary!C100)</f>
        <v>0</v>
      </c>
      <c r="AS100">
        <f>SUMIFS(All!M:M,All!B:B,Summary!C100)</f>
        <v>0</v>
      </c>
      <c r="AT100">
        <f>SUMIFS(All!Q:Q,All!B:B,Summary!C100)</f>
        <v>0</v>
      </c>
    </row>
    <row r="101" spans="1:46">
      <c r="A101" s="64"/>
      <c r="B101" s="64"/>
      <c r="C101" s="64">
        <v>102</v>
      </c>
      <c r="D101" s="65">
        <v>157</v>
      </c>
      <c r="E101" s="19" t="s">
        <v>2083</v>
      </c>
      <c r="F101" s="10">
        <v>0</v>
      </c>
      <c r="G101" s="10"/>
      <c r="H101" s="10"/>
      <c r="I101" s="74"/>
      <c r="J101" s="10">
        <f t="shared" si="9"/>
        <v>724954</v>
      </c>
      <c r="K101" s="10"/>
      <c r="L101" s="10"/>
      <c r="M101" s="10"/>
      <c r="N101" s="10"/>
      <c r="O101" s="74">
        <f>SUMIFS(All!$E:$E,All!$D:$D,E101)</f>
        <v>336195666.66666663</v>
      </c>
      <c r="P101" s="10">
        <v>3483556</v>
      </c>
      <c r="Q101" s="74">
        <f>SUMIFS(All!$GU:$GU,All!$D:$D,E101,All!$B:$B,C101)</f>
        <v>85077543.301075205</v>
      </c>
      <c r="R101" s="10">
        <f t="shared" si="10"/>
        <v>88561099.301075205</v>
      </c>
      <c r="S101" s="74">
        <f>SUMIFS(All!$P:$P,All!$D:$D,E101)</f>
        <v>225898878.69</v>
      </c>
      <c r="T101" s="74">
        <f>SUMIFS(All!$Q:$Q,All!$D:$D,E101)</f>
        <v>26201828.336881697</v>
      </c>
      <c r="U101" s="74">
        <f>SUMIFS(All!$R:$R,All!$D:$D,E101,All!$B:$B,C101)</f>
        <v>379546569</v>
      </c>
      <c r="V101" s="10">
        <v>3204872</v>
      </c>
      <c r="W101" s="74">
        <f>SUMIFS(All!$GY:$GY,All!$D:$D,E101,All!$B:$B,C101)</f>
        <v>79122115.269999996</v>
      </c>
      <c r="X101" s="10">
        <f t="shared" si="16"/>
        <v>82326987.269999996</v>
      </c>
      <c r="Y101" s="10">
        <v>2339156</v>
      </c>
      <c r="Z101" s="74">
        <f>SUMIFS(All!$HC:$HC,All!$D:$D,E101)</f>
        <v>70197570.219999999</v>
      </c>
      <c r="AA101" s="74">
        <f t="shared" si="11"/>
        <v>72536726.219999999</v>
      </c>
      <c r="AB101" s="10">
        <v>0</v>
      </c>
      <c r="AC101" s="10">
        <v>5590778</v>
      </c>
      <c r="AD101" s="74">
        <f t="shared" si="15"/>
        <v>5590778</v>
      </c>
      <c r="AE101" s="99">
        <f t="shared" si="12"/>
        <v>2897018.3500000006</v>
      </c>
      <c r="AF101" s="10"/>
      <c r="AG101" s="10"/>
      <c r="AH101" s="74">
        <f t="shared" si="13"/>
        <v>329879934.66666663</v>
      </c>
      <c r="AI101" s="74">
        <f t="shared" si="14"/>
        <v>301419064.77999997</v>
      </c>
      <c r="AL101" s="74">
        <f>SUMIFS(All!HA:HA,All!D:D,E101)</f>
        <v>724954</v>
      </c>
      <c r="AM101">
        <v>2897018.3500000006</v>
      </c>
      <c r="AO101" s="35">
        <f>SUMIFS(All!J:J,All!B:B,Summary!C101)+SUMIFS(All!L:L,All!B:B,Summary!C101)</f>
        <v>255357160.273</v>
      </c>
      <c r="AP101" s="35">
        <f>SUMIFS(All!N:N,All!B:B,Summary!C101)+SUMIFS(All!P:P,All!B:B,Summary!C101)</f>
        <v>309993838.32978493</v>
      </c>
      <c r="AQ101">
        <f>SUMIFS(All!L:L,All!B:B,Summary!C101)</f>
        <v>255357160.273</v>
      </c>
      <c r="AR101">
        <f>SUMIFS(All!P:P,All!B:B,Summary!C101)</f>
        <v>225898878.69</v>
      </c>
      <c r="AS101">
        <f>SUMIFS(All!M:M,All!B:B,Summary!C101)</f>
        <v>80838506.393666625</v>
      </c>
      <c r="AT101">
        <f>SUMIFS(All!Q:Q,All!B:B,Summary!C101)</f>
        <v>26201828.336881697</v>
      </c>
    </row>
    <row r="102" spans="1:46">
      <c r="A102" s="64"/>
      <c r="B102" s="64"/>
      <c r="C102" s="64">
        <v>103</v>
      </c>
      <c r="D102" s="65">
        <v>162</v>
      </c>
      <c r="E102" s="19" t="s">
        <v>2085</v>
      </c>
      <c r="F102" s="10">
        <v>0</v>
      </c>
      <c r="G102" s="10"/>
      <c r="H102" s="10"/>
      <c r="I102" s="74"/>
      <c r="J102" s="10">
        <f t="shared" si="9"/>
        <v>2256420</v>
      </c>
      <c r="K102" s="10"/>
      <c r="L102" s="10"/>
      <c r="M102" s="10"/>
      <c r="N102" s="10"/>
      <c r="O102" s="74">
        <f>SUMIFS(All!$E:$E,All!$D:$D,E102)</f>
        <v>0</v>
      </c>
      <c r="P102" s="10">
        <v>0</v>
      </c>
      <c r="Q102" s="74">
        <f>SUMIFS(All!$GU:$GU,All!$D:$D,E102,All!$B:$B,C102)</f>
        <v>0</v>
      </c>
      <c r="R102" s="10">
        <f t="shared" si="10"/>
        <v>0</v>
      </c>
      <c r="S102" s="74">
        <f>SUMIFS(All!$P:$P,All!$D:$D,E102)</f>
        <v>0</v>
      </c>
      <c r="T102" s="74">
        <f>SUMIFS(All!$Q:$Q,All!$D:$D,E102)</f>
        <v>0</v>
      </c>
      <c r="U102" s="74">
        <f>SUMIFS(All!$R:$R,All!$D:$D,E102,All!$B:$B,C102)</f>
        <v>0</v>
      </c>
      <c r="V102" s="10">
        <v>0</v>
      </c>
      <c r="W102" s="74">
        <f>SUMIFS(All!$GY:$GY,All!$D:$D,E102,All!$B:$B,C102)</f>
        <v>0</v>
      </c>
      <c r="X102" s="10">
        <f t="shared" si="16"/>
        <v>0</v>
      </c>
      <c r="Y102" s="10">
        <v>230993.94999999998</v>
      </c>
      <c r="Z102" s="74">
        <f>SUMIFS(All!$HC:$HC,All!$D:$D,E102)</f>
        <v>2576.6</v>
      </c>
      <c r="AA102" s="74">
        <f t="shared" si="11"/>
        <v>233570.55</v>
      </c>
      <c r="AB102" s="10">
        <v>0</v>
      </c>
      <c r="AC102" s="10"/>
      <c r="AD102" s="74">
        <f t="shared" si="15"/>
        <v>0</v>
      </c>
      <c r="AE102" s="99">
        <f t="shared" si="12"/>
        <v>34332.97</v>
      </c>
      <c r="AF102" s="10"/>
      <c r="AG102" s="10"/>
      <c r="AH102" s="74">
        <f t="shared" si="13"/>
        <v>-2256420</v>
      </c>
      <c r="AI102" s="74">
        <f t="shared" si="14"/>
        <v>-233570.55</v>
      </c>
      <c r="AL102" s="74">
        <f>SUMIFS(All!HA:HA,All!D:D,E102)</f>
        <v>2256420</v>
      </c>
      <c r="AM102">
        <v>34332.97</v>
      </c>
      <c r="AO102" s="35">
        <f>SUMIFS(All!J:J,All!B:B,Summary!C102)+SUMIFS(All!L:L,All!B:B,Summary!C102)</f>
        <v>0</v>
      </c>
      <c r="AP102" s="35">
        <f>SUMIFS(All!N:N,All!B:B,Summary!C102)+SUMIFS(All!P:P,All!B:B,Summary!C102)</f>
        <v>0</v>
      </c>
      <c r="AQ102">
        <f>SUMIFS(All!L:L,All!B:B,Summary!C102)</f>
        <v>0</v>
      </c>
      <c r="AR102">
        <f>SUMIFS(All!P:P,All!B:B,Summary!C102)</f>
        <v>0</v>
      </c>
      <c r="AS102">
        <f>SUMIFS(All!M:M,All!B:B,Summary!C102)</f>
        <v>0</v>
      </c>
      <c r="AT102">
        <f>SUMIFS(All!Q:Q,All!B:B,Summary!C102)</f>
        <v>0</v>
      </c>
    </row>
    <row r="103" spans="1:46">
      <c r="A103" s="64"/>
      <c r="B103" s="64"/>
      <c r="C103" s="64">
        <v>104</v>
      </c>
      <c r="D103" s="65">
        <v>163</v>
      </c>
      <c r="E103" s="19" t="s">
        <v>2086</v>
      </c>
      <c r="F103" s="10">
        <v>0</v>
      </c>
      <c r="G103" s="10"/>
      <c r="H103" s="10"/>
      <c r="I103" s="74"/>
      <c r="J103" s="10">
        <f t="shared" si="9"/>
        <v>0</v>
      </c>
      <c r="K103" s="10"/>
      <c r="L103" s="10"/>
      <c r="M103" s="10"/>
      <c r="N103" s="10"/>
      <c r="O103" s="74">
        <f>SUMIFS(All!$E:$E,All!$D:$D,E103)</f>
        <v>0</v>
      </c>
      <c r="P103" s="10">
        <v>0</v>
      </c>
      <c r="Q103" s="74">
        <f>SUMIFS(All!$GU:$GU,All!$D:$D,E103,All!$B:$B,C103)</f>
        <v>0</v>
      </c>
      <c r="R103" s="10">
        <f t="shared" si="10"/>
        <v>0</v>
      </c>
      <c r="S103" s="74">
        <f>SUMIFS(All!$P:$P,All!$D:$D,E103)</f>
        <v>0</v>
      </c>
      <c r="T103" s="74">
        <f>SUMIFS(All!$Q:$Q,All!$D:$D,E103)</f>
        <v>0</v>
      </c>
      <c r="U103" s="74">
        <f>SUMIFS(All!$R:$R,All!$D:$D,E103,All!$B:$B,C103)</f>
        <v>0</v>
      </c>
      <c r="V103" s="10">
        <v>0</v>
      </c>
      <c r="W103" s="74">
        <f>SUMIFS(All!$GY:$GY,All!$D:$D,E103,All!$B:$B,C103)</f>
        <v>0</v>
      </c>
      <c r="X103" s="10">
        <f t="shared" si="16"/>
        <v>0</v>
      </c>
      <c r="Y103" s="10">
        <v>80230</v>
      </c>
      <c r="Z103" s="74">
        <f>SUMIFS(All!$HC:$HC,All!$D:$D,E103)</f>
        <v>0</v>
      </c>
      <c r="AA103" s="74">
        <f t="shared" si="11"/>
        <v>80230</v>
      </c>
      <c r="AB103" s="10">
        <v>0</v>
      </c>
      <c r="AC103" s="10"/>
      <c r="AD103" s="74">
        <f t="shared" si="15"/>
        <v>0</v>
      </c>
      <c r="AE103" s="99">
        <f t="shared" si="12"/>
        <v>0</v>
      </c>
      <c r="AF103" s="10"/>
      <c r="AG103" s="10"/>
      <c r="AH103" s="74">
        <f t="shared" si="13"/>
        <v>0</v>
      </c>
      <c r="AI103" s="74">
        <f t="shared" si="14"/>
        <v>-80230</v>
      </c>
      <c r="AL103" s="74">
        <f>SUMIFS(All!HA:HA,All!D:D,E103)</f>
        <v>0</v>
      </c>
      <c r="AM103">
        <v>0</v>
      </c>
      <c r="AO103" s="35">
        <f>SUMIFS(All!J:J,All!B:B,Summary!C103)+SUMIFS(All!L:L,All!B:B,Summary!C103)</f>
        <v>0</v>
      </c>
      <c r="AP103" s="35">
        <f>SUMIFS(All!N:N,All!B:B,Summary!C103)+SUMIFS(All!P:P,All!B:B,Summary!C103)</f>
        <v>0</v>
      </c>
      <c r="AQ103">
        <f>SUMIFS(All!L:L,All!B:B,Summary!C103)</f>
        <v>0</v>
      </c>
      <c r="AR103">
        <f>SUMIFS(All!P:P,All!B:B,Summary!C103)</f>
        <v>0</v>
      </c>
      <c r="AS103">
        <f>SUMIFS(All!M:M,All!B:B,Summary!C103)</f>
        <v>0</v>
      </c>
      <c r="AT103">
        <f>SUMIFS(All!Q:Q,All!B:B,Summary!C103)</f>
        <v>0</v>
      </c>
    </row>
    <row r="104" spans="1:46">
      <c r="A104" s="64"/>
      <c r="B104" s="64"/>
      <c r="C104" s="64">
        <v>105</v>
      </c>
      <c r="D104" s="65">
        <v>164</v>
      </c>
      <c r="E104" s="19" t="s">
        <v>2087</v>
      </c>
      <c r="F104" s="10">
        <v>0</v>
      </c>
      <c r="G104" s="10"/>
      <c r="H104" s="10"/>
      <c r="I104" s="74"/>
      <c r="J104" s="10">
        <f t="shared" si="9"/>
        <v>3409611.34</v>
      </c>
      <c r="K104" s="10"/>
      <c r="L104" s="10"/>
      <c r="M104" s="10"/>
      <c r="N104" s="10"/>
      <c r="O104" s="74">
        <f>SUMIFS(All!$E:$E,All!$D:$D,E104)</f>
        <v>202172836</v>
      </c>
      <c r="P104" s="10">
        <v>1413628</v>
      </c>
      <c r="Q104" s="74">
        <f>SUMIFS(All!$GU:$GU,All!$D:$D,E104,All!$B:$B,C104)</f>
        <v>76323076.743508071</v>
      </c>
      <c r="R104" s="10">
        <f t="shared" si="10"/>
        <v>77736704.743508071</v>
      </c>
      <c r="S104" s="74">
        <f>SUMIFS(All!$P:$P,All!$D:$D,E104)</f>
        <v>48501768.307063319</v>
      </c>
      <c r="T104" s="74">
        <f>SUMIFS(All!$Q:$Q,All!$D:$D,E104)</f>
        <v>16916706.687701069</v>
      </c>
      <c r="U104" s="74">
        <f>SUMIFS(All!$R:$R,All!$D:$D,E104,All!$B:$B,C104)</f>
        <v>165235472</v>
      </c>
      <c r="V104" s="10">
        <v>1331787</v>
      </c>
      <c r="W104" s="74">
        <f>SUMIFS(All!$GY:$GY,All!$D:$D,E104,All!$B:$B,C104)</f>
        <v>81411635.799999997</v>
      </c>
      <c r="X104" s="10">
        <f t="shared" si="16"/>
        <v>82743422.799999997</v>
      </c>
      <c r="Y104" s="10">
        <v>23051113.050000001</v>
      </c>
      <c r="Z104" s="74">
        <f>SUMIFS(All!$HC:$HC,All!$D:$D,E104)</f>
        <v>52505033.149999999</v>
      </c>
      <c r="AA104" s="74">
        <f t="shared" si="11"/>
        <v>75556146.200000003</v>
      </c>
      <c r="AB104" s="10">
        <v>0</v>
      </c>
      <c r="AC104" s="10"/>
      <c r="AD104" s="74">
        <f t="shared" si="15"/>
        <v>0</v>
      </c>
      <c r="AE104" s="99">
        <f t="shared" si="12"/>
        <v>0</v>
      </c>
      <c r="AF104" s="10"/>
      <c r="AG104" s="10"/>
      <c r="AH104" s="74">
        <f t="shared" si="13"/>
        <v>198763224.66</v>
      </c>
      <c r="AI104" s="74">
        <f t="shared" si="14"/>
        <v>89679325.799999997</v>
      </c>
      <c r="AL104" s="74">
        <f>SUMIFS(All!HA:HA,All!D:D,E104)</f>
        <v>3409611.34</v>
      </c>
      <c r="AM104">
        <v>0</v>
      </c>
      <c r="AO104" s="35">
        <f>SUMIFS(All!J:J,All!B:B,Summary!C104)+SUMIFS(All!L:L,All!B:B,Summary!C104)</f>
        <v>50767761</v>
      </c>
      <c r="AP104" s="35">
        <f>SUMIFS(All!N:N,All!B:B,Summary!C104)+SUMIFS(All!P:P,All!B:B,Summary!C104)</f>
        <v>185256129.31229892</v>
      </c>
      <c r="AQ104">
        <f>SUMIFS(All!L:L,All!B:B,Summary!C104)</f>
        <v>50767761</v>
      </c>
      <c r="AR104">
        <f>SUMIFS(All!P:P,All!B:B,Summary!C104)</f>
        <v>48501768.307063319</v>
      </c>
      <c r="AS104">
        <f>SUMIFS(All!M:M,All!B:B,Summary!C104)</f>
        <v>151405075</v>
      </c>
      <c r="AT104">
        <f>SUMIFS(All!Q:Q,All!B:B,Summary!C104)</f>
        <v>16916706.687701069</v>
      </c>
    </row>
    <row r="105" spans="1:46">
      <c r="A105" s="64"/>
      <c r="B105" s="64"/>
      <c r="C105" s="64">
        <v>106</v>
      </c>
      <c r="D105" s="65">
        <v>165</v>
      </c>
      <c r="E105" s="19" t="s">
        <v>2088</v>
      </c>
      <c r="F105" s="10">
        <v>0</v>
      </c>
      <c r="G105" s="10"/>
      <c r="H105" s="10"/>
      <c r="I105" s="74"/>
      <c r="J105" s="10">
        <f t="shared" si="9"/>
        <v>0</v>
      </c>
      <c r="K105" s="10"/>
      <c r="L105" s="10"/>
      <c r="M105" s="10"/>
      <c r="N105" s="10"/>
      <c r="O105" s="74">
        <f>SUMIFS(All!$E:$E,All!$D:$D,E105)</f>
        <v>0</v>
      </c>
      <c r="P105" s="10">
        <v>305429</v>
      </c>
      <c r="Q105" s="74">
        <f>SUMIFS(All!$GU:$GU,All!$D:$D,E105,All!$B:$B,C105)</f>
        <v>0</v>
      </c>
      <c r="R105" s="10">
        <f t="shared" si="10"/>
        <v>305429</v>
      </c>
      <c r="S105" s="74">
        <f>SUMIFS(All!$P:$P,All!$D:$D,E105)</f>
        <v>0</v>
      </c>
      <c r="T105" s="74">
        <f>SUMIFS(All!$Q:$Q,All!$D:$D,E105)</f>
        <v>0</v>
      </c>
      <c r="U105" s="74">
        <f>SUMIFS(All!$R:$R,All!$D:$D,E105,All!$B:$B,C105)</f>
        <v>644000000</v>
      </c>
      <c r="V105" s="10">
        <v>280995</v>
      </c>
      <c r="W105" s="74">
        <f>SUMIFS(All!$GY:$GY,All!$D:$D,E105,All!$B:$B,C105)</f>
        <v>0</v>
      </c>
      <c r="X105" s="10">
        <f t="shared" si="16"/>
        <v>280995</v>
      </c>
      <c r="Y105" s="10">
        <v>374505.05</v>
      </c>
      <c r="Z105" s="74">
        <f>SUMIFS(All!$HC:$HC,All!$D:$D,E105)</f>
        <v>0</v>
      </c>
      <c r="AA105" s="74">
        <f t="shared" si="11"/>
        <v>374505.05</v>
      </c>
      <c r="AB105" s="10">
        <v>0</v>
      </c>
      <c r="AC105" s="10"/>
      <c r="AD105" s="74">
        <f t="shared" si="15"/>
        <v>0</v>
      </c>
      <c r="AE105" s="99">
        <f t="shared" si="12"/>
        <v>0</v>
      </c>
      <c r="AF105" s="10"/>
      <c r="AG105" s="10"/>
      <c r="AH105" s="74">
        <f t="shared" si="13"/>
        <v>0</v>
      </c>
      <c r="AI105" s="74">
        <f t="shared" si="14"/>
        <v>643625494.95000005</v>
      </c>
      <c r="AL105" s="74">
        <f>SUMIFS(All!HA:HA,All!D:D,E105)</f>
        <v>0</v>
      </c>
      <c r="AM105">
        <v>0</v>
      </c>
      <c r="AO105" s="35">
        <f>SUMIFS(All!J:J,All!B:B,Summary!C105)+SUMIFS(All!L:L,All!B:B,Summary!C105)</f>
        <v>0</v>
      </c>
      <c r="AP105" s="35">
        <f>SUMIFS(All!N:N,All!B:B,Summary!C105)+SUMIFS(All!P:P,All!B:B,Summary!C105)</f>
        <v>0</v>
      </c>
      <c r="AQ105">
        <f>SUMIFS(All!L:L,All!B:B,Summary!C105)</f>
        <v>0</v>
      </c>
      <c r="AR105">
        <f>SUMIFS(All!P:P,All!B:B,Summary!C105)</f>
        <v>0</v>
      </c>
      <c r="AS105">
        <f>SUMIFS(All!M:M,All!B:B,Summary!C105)</f>
        <v>0</v>
      </c>
      <c r="AT105">
        <f>SUMIFS(All!Q:Q,All!B:B,Summary!C105)</f>
        <v>0</v>
      </c>
    </row>
    <row r="106" spans="1:46">
      <c r="A106" s="64"/>
      <c r="B106" s="64"/>
      <c r="C106" s="64">
        <v>107</v>
      </c>
      <c r="D106" s="65">
        <v>166</v>
      </c>
      <c r="E106" s="19" t="s">
        <v>2089</v>
      </c>
      <c r="F106" s="10">
        <v>0</v>
      </c>
      <c r="G106" s="10"/>
      <c r="H106" s="10"/>
      <c r="I106" s="74"/>
      <c r="J106" s="10">
        <f t="shared" si="9"/>
        <v>23236930</v>
      </c>
      <c r="K106" s="10"/>
      <c r="L106" s="10"/>
      <c r="M106" s="10"/>
      <c r="N106" s="10"/>
      <c r="O106" s="74">
        <f>SUMIFS(All!$E:$E,All!$D:$D,E106)</f>
        <v>284814771.4285714</v>
      </c>
      <c r="P106" s="10">
        <v>8907677</v>
      </c>
      <c r="Q106" s="74">
        <f>SUMIFS(All!$GU:$GU,All!$D:$D,E106,All!$B:$B,C106)</f>
        <v>825663.8106546402</v>
      </c>
      <c r="R106" s="10">
        <f t="shared" si="10"/>
        <v>9733340.8106546402</v>
      </c>
      <c r="S106" s="74">
        <f>SUMIFS(All!$P:$P,All!$D:$D,E106)</f>
        <v>0</v>
      </c>
      <c r="T106" s="74">
        <f>SUMIFS(All!$Q:$Q,All!$D:$D,E106)</f>
        <v>825634.88018429279</v>
      </c>
      <c r="U106" s="74">
        <f>SUMIFS(All!$R:$R,All!$D:$D,E106,All!$B:$B,C106)</f>
        <v>236401652.75</v>
      </c>
      <c r="V106" s="10">
        <v>8105986</v>
      </c>
      <c r="W106" s="74">
        <f>SUMIFS(All!$GY:$GY,All!$D:$D,E106,All!$B:$B,C106)</f>
        <v>1699802.0599999998</v>
      </c>
      <c r="X106" s="10">
        <f t="shared" si="16"/>
        <v>9805788.0600000005</v>
      </c>
      <c r="Y106" s="10">
        <v>1746214</v>
      </c>
      <c r="Z106" s="74">
        <f>SUMIFS(All!$HC:$HC,All!$D:$D,E106)</f>
        <v>12409637.41</v>
      </c>
      <c r="AA106" s="74">
        <f t="shared" si="11"/>
        <v>14155851.41</v>
      </c>
      <c r="AB106" s="10">
        <v>13242890</v>
      </c>
      <c r="AC106" s="10">
        <f>67101050+1168458</f>
        <v>68269508</v>
      </c>
      <c r="AD106" s="74">
        <f t="shared" si="15"/>
        <v>81512398</v>
      </c>
      <c r="AE106" s="99">
        <f t="shared" si="12"/>
        <v>86945829.270000011</v>
      </c>
      <c r="AF106" s="10"/>
      <c r="AG106" s="10"/>
      <c r="AH106" s="74">
        <f t="shared" si="13"/>
        <v>180065443.4285714</v>
      </c>
      <c r="AI106" s="74">
        <f t="shared" si="14"/>
        <v>140733403.34</v>
      </c>
      <c r="AL106" s="74">
        <f>SUMIFS(All!HA:HA,All!D:D,E106)</f>
        <v>23236930</v>
      </c>
      <c r="AM106">
        <v>86945829.270000011</v>
      </c>
      <c r="AO106" s="35">
        <f>SUMIFS(All!J:J,All!B:B,Summary!C106)+SUMIFS(All!L:L,All!B:B,Summary!C106)</f>
        <v>0</v>
      </c>
      <c r="AP106" s="35">
        <f>SUMIFS(All!N:N,All!B:B,Summary!C106)+SUMIFS(All!P:P,All!B:B,Summary!C106)</f>
        <v>283989136.54838711</v>
      </c>
      <c r="AQ106">
        <f>SUMIFS(All!L:L,All!B:B,Summary!C106)</f>
        <v>0</v>
      </c>
      <c r="AR106">
        <f>SUMIFS(All!P:P,All!B:B,Summary!C106)</f>
        <v>0</v>
      </c>
      <c r="AS106">
        <f>SUMIFS(All!M:M,All!B:B,Summary!C106)</f>
        <v>284814771.4285714</v>
      </c>
      <c r="AT106">
        <f>SUMIFS(All!Q:Q,All!B:B,Summary!C106)</f>
        <v>825634.88018429279</v>
      </c>
    </row>
    <row r="107" spans="1:46">
      <c r="A107" s="64"/>
      <c r="B107" s="64"/>
      <c r="C107" s="64">
        <v>108</v>
      </c>
      <c r="D107" s="65">
        <v>167</v>
      </c>
      <c r="E107" s="19" t="s">
        <v>2090</v>
      </c>
      <c r="F107" s="10">
        <v>0</v>
      </c>
      <c r="G107" s="10"/>
      <c r="H107" s="10"/>
      <c r="I107" s="74"/>
      <c r="J107" s="10">
        <f t="shared" si="9"/>
        <v>26282486.25</v>
      </c>
      <c r="K107" s="10"/>
      <c r="L107" s="10"/>
      <c r="M107" s="10"/>
      <c r="N107" s="10"/>
      <c r="O107" s="74">
        <f>SUMIFS(All!$E:$E,All!$D:$D,E107)</f>
        <v>583362277.33333337</v>
      </c>
      <c r="P107" s="10">
        <v>507817</v>
      </c>
      <c r="Q107" s="74">
        <f>SUMIFS(All!$GU:$GU,All!$D:$D,E107,All!$B:$B,C107)</f>
        <v>98092938.096774161</v>
      </c>
      <c r="R107" s="10">
        <f t="shared" si="10"/>
        <v>98600755.096774161</v>
      </c>
      <c r="S107" s="74">
        <f>SUMIFS(All!$P:$P,All!$D:$D,E107)</f>
        <v>225443143.69</v>
      </c>
      <c r="T107" s="74">
        <f>SUMIFS(All!$Q:$Q,All!$D:$D,E107)</f>
        <v>294391761.89387101</v>
      </c>
      <c r="U107" s="74">
        <f>SUMIFS(All!$R:$R,All!$D:$D,E107,All!$B:$B,C107)</f>
        <v>276000000</v>
      </c>
      <c r="V107" s="10">
        <v>467192</v>
      </c>
      <c r="W107" s="74">
        <f>SUMIFS(All!$GY:$GY,All!$D:$D,E107,All!$B:$B,C107)</f>
        <v>91226432.430000022</v>
      </c>
      <c r="X107" s="10">
        <f t="shared" si="16"/>
        <v>91693624.430000022</v>
      </c>
      <c r="Y107" s="10">
        <v>568079</v>
      </c>
      <c r="Z107" s="74">
        <f>SUMIFS(All!$HC:$HC,All!$D:$D,E107)</f>
        <v>78738576.859999985</v>
      </c>
      <c r="AA107" s="74">
        <f t="shared" si="11"/>
        <v>79306655.859999985</v>
      </c>
      <c r="AB107" s="10">
        <v>0</v>
      </c>
      <c r="AC107" s="10"/>
      <c r="AD107" s="74">
        <f t="shared" si="15"/>
        <v>0</v>
      </c>
      <c r="AE107" s="99">
        <f t="shared" si="12"/>
        <v>614253.77</v>
      </c>
      <c r="AF107" s="10"/>
      <c r="AG107" s="10"/>
      <c r="AH107" s="74">
        <f t="shared" si="13"/>
        <v>557079791.08333337</v>
      </c>
      <c r="AI107" s="74">
        <f t="shared" si="14"/>
        <v>196693344.14000002</v>
      </c>
      <c r="AL107" s="74">
        <f>SUMIFS(All!HA:HA,All!D:D,E107)</f>
        <v>26282486.25</v>
      </c>
      <c r="AM107">
        <v>614253.77</v>
      </c>
      <c r="AO107" s="35">
        <f>SUMIFS(All!J:J,All!B:B,Summary!C107)+SUMIFS(All!L:L,All!B:B,Summary!C107)</f>
        <v>351007099.04000002</v>
      </c>
      <c r="AP107" s="35">
        <f>SUMIFS(All!N:N,All!B:B,Summary!C107)+SUMIFS(All!P:P,All!B:B,Summary!C107)</f>
        <v>288970515.43946236</v>
      </c>
      <c r="AQ107">
        <f>SUMIFS(All!L:L,All!B:B,Summary!C107)</f>
        <v>351007099.04000002</v>
      </c>
      <c r="AR107">
        <f>SUMIFS(All!P:P,All!B:B,Summary!C107)</f>
        <v>225443143.69</v>
      </c>
      <c r="AS107">
        <f>SUMIFS(All!M:M,All!B:B,Summary!C107)</f>
        <v>232355178.29333335</v>
      </c>
      <c r="AT107">
        <f>SUMIFS(All!Q:Q,All!B:B,Summary!C107)</f>
        <v>294391761.89387101</v>
      </c>
    </row>
    <row r="108" spans="1:46">
      <c r="A108" s="64"/>
      <c r="B108" s="64"/>
      <c r="C108" s="64">
        <v>109</v>
      </c>
      <c r="D108" s="65">
        <v>168</v>
      </c>
      <c r="E108" s="19" t="s">
        <v>2091</v>
      </c>
      <c r="F108" s="10">
        <v>0</v>
      </c>
      <c r="G108" s="10"/>
      <c r="H108" s="10"/>
      <c r="I108" s="74"/>
      <c r="J108" s="10">
        <f t="shared" si="9"/>
        <v>13032482.800000001</v>
      </c>
      <c r="K108" s="10"/>
      <c r="L108" s="10"/>
      <c r="M108" s="10"/>
      <c r="N108" s="10"/>
      <c r="O108" s="74">
        <f>SUMIFS(All!$E:$E,All!$D:$D,E108)</f>
        <v>136262391.42857143</v>
      </c>
      <c r="P108" s="10">
        <v>12439</v>
      </c>
      <c r="Q108" s="74">
        <f>SUMIFS(All!$GU:$GU,All!$D:$D,E108,All!$B:$B,C108)</f>
        <v>75597122.318606824</v>
      </c>
      <c r="R108" s="10">
        <f t="shared" si="10"/>
        <v>75609561.318606824</v>
      </c>
      <c r="S108" s="74">
        <f>SUMIFS(All!$P:$P,All!$D:$D,E108)</f>
        <v>114754277.94994321</v>
      </c>
      <c r="T108" s="74">
        <f>SUMIFS(All!$Q:$Q,All!$D:$D,E108)</f>
        <v>-30268653.890937001</v>
      </c>
      <c r="U108" s="74">
        <f>SUMIFS(All!$R:$R,All!$D:$D,E108,All!$B:$B,C108)</f>
        <v>32200000</v>
      </c>
      <c r="V108" s="10">
        <v>11444</v>
      </c>
      <c r="W108" s="74">
        <f>SUMIFS(All!$GY:$GY,All!$D:$D,E108,All!$B:$B,C108)</f>
        <v>70823091.430000007</v>
      </c>
      <c r="X108" s="10">
        <f t="shared" si="16"/>
        <v>70834535.430000007</v>
      </c>
      <c r="Y108" s="10">
        <v>3485500</v>
      </c>
      <c r="Z108" s="74">
        <f>SUMIFS(All!$HC:$HC,All!$D:$D,E108)</f>
        <v>49940011.389999993</v>
      </c>
      <c r="AA108" s="74">
        <f t="shared" si="11"/>
        <v>53425511.389999993</v>
      </c>
      <c r="AB108" s="10">
        <v>0</v>
      </c>
      <c r="AC108" s="10"/>
      <c r="AD108" s="74">
        <f t="shared" si="15"/>
        <v>0</v>
      </c>
      <c r="AE108" s="99">
        <f t="shared" si="12"/>
        <v>554360.4</v>
      </c>
      <c r="AF108" s="10"/>
      <c r="AG108" s="10"/>
      <c r="AH108" s="74">
        <f t="shared" si="13"/>
        <v>123229908.62857144</v>
      </c>
      <c r="AI108" s="74">
        <f t="shared" si="14"/>
        <v>-21225511.389999993</v>
      </c>
      <c r="AL108" s="74">
        <f>SUMIFS(All!HA:HA,All!D:D,E108)</f>
        <v>13032482.800000001</v>
      </c>
      <c r="AM108">
        <v>554360.4</v>
      </c>
      <c r="AO108" s="35">
        <f>SUMIFS(All!J:J,All!B:B,Summary!C108)+SUMIFS(All!L:L,All!B:B,Summary!C108)</f>
        <v>80605361.696999997</v>
      </c>
      <c r="AP108" s="35">
        <f>SUMIFS(All!N:N,All!B:B,Summary!C108)+SUMIFS(All!P:P,All!B:B,Summary!C108)</f>
        <v>166531045.31950843</v>
      </c>
      <c r="AQ108">
        <f>SUMIFS(All!L:L,All!B:B,Summary!C108)</f>
        <v>80605361.696999997</v>
      </c>
      <c r="AR108">
        <f>SUMIFS(All!P:P,All!B:B,Summary!C108)</f>
        <v>114754277.94994321</v>
      </c>
      <c r="AS108">
        <f>SUMIFS(All!M:M,All!B:B,Summary!C108)</f>
        <v>55657029.731571436</v>
      </c>
      <c r="AT108">
        <f>SUMIFS(All!Q:Q,All!B:B,Summary!C108)</f>
        <v>-30268653.890937001</v>
      </c>
    </row>
    <row r="109" spans="1:46">
      <c r="A109" s="64"/>
      <c r="B109" s="64"/>
      <c r="C109" s="64">
        <v>110</v>
      </c>
      <c r="D109" s="65">
        <v>126</v>
      </c>
      <c r="E109" s="19" t="s">
        <v>2092</v>
      </c>
      <c r="F109" s="10">
        <v>0</v>
      </c>
      <c r="G109" s="10"/>
      <c r="H109" s="10"/>
      <c r="I109" s="74"/>
      <c r="J109" s="10">
        <f t="shared" si="9"/>
        <v>80884885</v>
      </c>
      <c r="K109" s="10"/>
      <c r="L109" s="10"/>
      <c r="M109" s="10"/>
      <c r="N109" s="10"/>
      <c r="O109" s="74">
        <f>SUMIFS(All!$E:$E,All!$D:$D,E109)</f>
        <v>573740474.58186901</v>
      </c>
      <c r="P109" s="10">
        <v>5192503</v>
      </c>
      <c r="Q109" s="74">
        <f>SUMIFS(All!$GU:$GU,All!$D:$D,E109,All!$B:$B,C109)</f>
        <v>133874131.05846733</v>
      </c>
      <c r="R109" s="10">
        <f t="shared" si="10"/>
        <v>139066634.05846733</v>
      </c>
      <c r="S109" s="74">
        <f>SUMIFS(All!$P:$P,All!$D:$D,E109)</f>
        <v>297252204.65759194</v>
      </c>
      <c r="T109" s="74">
        <f>SUMIFS(All!$Q:$Q,All!$D:$D,E109)</f>
        <v>-31588390.773639619</v>
      </c>
      <c r="U109" s="74">
        <f>SUMIFS(All!$R:$R,All!$D:$D,E109,All!$B:$B,C109)</f>
        <v>545053450.85277557</v>
      </c>
      <c r="V109" s="10">
        <v>4932878</v>
      </c>
      <c r="W109" s="74">
        <f>SUMIFS(All!$GY:$GY,All!$D:$D,E109,All!$B:$B,C109)</f>
        <v>148406951.48000002</v>
      </c>
      <c r="X109" s="10">
        <f t="shared" si="16"/>
        <v>153339829.48000002</v>
      </c>
      <c r="Y109" s="10">
        <v>19208690.84</v>
      </c>
      <c r="Z109" s="74">
        <f>SUMIFS(All!$HC:$HC,All!$D:$D,E109)</f>
        <v>149285546.16</v>
      </c>
      <c r="AA109" s="74">
        <f t="shared" si="11"/>
        <v>168494237</v>
      </c>
      <c r="AB109" s="10">
        <v>0</v>
      </c>
      <c r="AC109" s="10"/>
      <c r="AD109" s="74">
        <f t="shared" si="15"/>
        <v>0</v>
      </c>
      <c r="AE109" s="99">
        <f t="shared" si="12"/>
        <v>0</v>
      </c>
      <c r="AF109" s="10"/>
      <c r="AG109" s="10"/>
      <c r="AH109" s="74">
        <f t="shared" si="13"/>
        <v>492855589.58186901</v>
      </c>
      <c r="AI109" s="74">
        <f t="shared" si="14"/>
        <v>376559213.85277557</v>
      </c>
      <c r="AL109" s="74">
        <f>SUMIFS(All!HA:HA,All!D:D,E109)</f>
        <v>80884885</v>
      </c>
      <c r="AM109">
        <v>0</v>
      </c>
      <c r="AO109" s="35">
        <f>SUMIFS(All!J:J,All!B:B,Summary!C109)+SUMIFS(All!L:L,All!B:B,Summary!C109)</f>
        <v>256868628.69425279</v>
      </c>
      <c r="AP109" s="35">
        <f>SUMIFS(All!N:N,All!B:B,Summary!C109)+SUMIFS(All!P:P,All!B:B,Summary!C109)</f>
        <v>605328865.35550857</v>
      </c>
      <c r="AQ109">
        <f>SUMIFS(All!L:L,All!B:B,Summary!C109)</f>
        <v>256868628.69425279</v>
      </c>
      <c r="AR109">
        <f>SUMIFS(All!P:P,All!B:B,Summary!C109)</f>
        <v>297252204.65759194</v>
      </c>
      <c r="AS109">
        <f>SUMIFS(All!M:M,All!B:B,Summary!C109)</f>
        <v>316871845.88761622</v>
      </c>
      <c r="AT109">
        <f>SUMIFS(All!Q:Q,All!B:B,Summary!C109)</f>
        <v>-31588390.773639619</v>
      </c>
    </row>
    <row r="110" spans="1:46">
      <c r="A110" s="64"/>
      <c r="B110" s="64"/>
      <c r="C110" s="64">
        <v>111</v>
      </c>
      <c r="D110" s="65">
        <v>173</v>
      </c>
      <c r="E110" s="19" t="s">
        <v>2099</v>
      </c>
      <c r="F110" s="10">
        <v>0</v>
      </c>
      <c r="G110" s="10"/>
      <c r="H110" s="10"/>
      <c r="I110" s="74"/>
      <c r="J110" s="10">
        <f t="shared" si="9"/>
        <v>4588552.22</v>
      </c>
      <c r="K110" s="10"/>
      <c r="L110" s="10"/>
      <c r="M110" s="10"/>
      <c r="N110" s="10"/>
      <c r="O110" s="74">
        <f>SUMIFS(All!$E:$E,All!$D:$D,E110)</f>
        <v>50000000</v>
      </c>
      <c r="P110" s="10">
        <v>0</v>
      </c>
      <c r="Q110" s="74">
        <f>SUMIFS(All!$GU:$GU,All!$D:$D,E110,All!$B:$B,C110)</f>
        <v>12906185.719713256</v>
      </c>
      <c r="R110" s="10">
        <f t="shared" si="10"/>
        <v>12906185.719713256</v>
      </c>
      <c r="S110" s="74">
        <f>SUMIFS(All!$P:$P,All!$D:$D,E110)</f>
        <v>39262251.980551824</v>
      </c>
      <c r="T110" s="74">
        <f>SUMIFS(All!$Q:$Q,All!$D:$D,E110)</f>
        <v>-11412359.23861634</v>
      </c>
      <c r="U110" s="74">
        <f>SUMIFS(All!$R:$R,All!$D:$D,E110,All!$B:$B,C110)</f>
        <v>46500000</v>
      </c>
      <c r="V110" s="10">
        <v>0</v>
      </c>
      <c r="W110" s="74">
        <f>SUMIFS(All!$GY:$GY,All!$D:$D,E110,All!$B:$B,C110)</f>
        <v>10951063.93</v>
      </c>
      <c r="X110" s="10">
        <f t="shared" si="16"/>
        <v>10951063.93</v>
      </c>
      <c r="Y110" s="10">
        <v>0</v>
      </c>
      <c r="Z110" s="74">
        <f>SUMIFS(All!$HC:$HC,All!$D:$D,E110)</f>
        <v>6377162.8800000008</v>
      </c>
      <c r="AA110" s="74">
        <f t="shared" si="11"/>
        <v>6377162.8800000008</v>
      </c>
      <c r="AB110" s="10">
        <v>0</v>
      </c>
      <c r="AC110" s="10"/>
      <c r="AD110" s="74">
        <f t="shared" si="15"/>
        <v>0</v>
      </c>
      <c r="AE110" s="99">
        <f t="shared" si="12"/>
        <v>969938.5</v>
      </c>
      <c r="AF110" s="10"/>
      <c r="AG110" s="10"/>
      <c r="AH110" s="74">
        <f t="shared" si="13"/>
        <v>45411447.780000001</v>
      </c>
      <c r="AI110" s="74">
        <f t="shared" si="14"/>
        <v>40122837.119999997</v>
      </c>
      <c r="AL110" s="74">
        <f>SUMIFS(All!HA:HA,All!D:D,E110)</f>
        <v>4588552.22</v>
      </c>
      <c r="AM110">
        <v>969938.5</v>
      </c>
      <c r="AO110" s="35">
        <f>SUMIFS(All!J:J,All!B:B,Summary!C110)+SUMIFS(All!L:L,All!B:B,Summary!C110)</f>
        <v>13598081</v>
      </c>
      <c r="AP110" s="35">
        <f>SUMIFS(All!N:N,All!B:B,Summary!C110)+SUMIFS(All!P:P,All!B:B,Summary!C110)</f>
        <v>61412359.23861634</v>
      </c>
      <c r="AQ110">
        <f>SUMIFS(All!L:L,All!B:B,Summary!C110)</f>
        <v>13598081</v>
      </c>
      <c r="AR110">
        <f>SUMIFS(All!P:P,All!B:B,Summary!C110)</f>
        <v>39262251.980551824</v>
      </c>
      <c r="AS110">
        <f>SUMIFS(All!M:M,All!B:B,Summary!C110)</f>
        <v>36401919</v>
      </c>
      <c r="AT110">
        <f>SUMIFS(All!Q:Q,All!B:B,Summary!C110)</f>
        <v>-11412359.23861634</v>
      </c>
    </row>
    <row r="111" spans="1:46">
      <c r="A111" s="64"/>
      <c r="B111" s="64"/>
      <c r="C111" s="64">
        <v>112</v>
      </c>
      <c r="D111" s="65">
        <v>172</v>
      </c>
      <c r="E111" s="19" t="s">
        <v>2100</v>
      </c>
      <c r="F111" s="10">
        <v>0</v>
      </c>
      <c r="G111" s="10"/>
      <c r="H111" s="10"/>
      <c r="I111" s="74"/>
      <c r="J111" s="10">
        <f t="shared" si="9"/>
        <v>22286048.939999998</v>
      </c>
      <c r="K111" s="10"/>
      <c r="L111" s="10"/>
      <c r="M111" s="10"/>
      <c r="N111" s="10"/>
      <c r="O111" s="74">
        <f>SUMIFS(All!$E:$E,All!$D:$D,E111)</f>
        <v>388375223</v>
      </c>
      <c r="P111" s="10">
        <v>0</v>
      </c>
      <c r="Q111" s="74">
        <f>SUMIFS(All!$GU:$GU,All!$D:$D,E111,All!$B:$B,C111)</f>
        <v>211577345.60177767</v>
      </c>
      <c r="R111" s="10">
        <f t="shared" si="10"/>
        <v>211577345.60177767</v>
      </c>
      <c r="S111" s="74">
        <f>SUMIFS(All!$P:$P,All!$D:$D,E111)</f>
        <v>248135842.00454754</v>
      </c>
      <c r="T111" s="74">
        <f>SUMIFS(All!$Q:$Q,All!$D:$D,E111)</f>
        <v>8262977.2194524407</v>
      </c>
      <c r="U111" s="74">
        <f>SUMIFS(All!$R:$R,All!$D:$D,E111,All!$B:$B,C111)</f>
        <v>407812500</v>
      </c>
      <c r="V111" s="10">
        <v>0</v>
      </c>
      <c r="W111" s="74">
        <f>SUMIFS(All!$GY:$GY,All!$D:$D,E111,All!$B:$B,C111)</f>
        <v>185470495.89999998</v>
      </c>
      <c r="X111" s="10">
        <f t="shared" si="16"/>
        <v>185470495.89999998</v>
      </c>
      <c r="Y111" s="10">
        <v>0</v>
      </c>
      <c r="Z111" s="74">
        <f>SUMIFS(All!$HC:$HC,All!$D:$D,E111)</f>
        <v>149562423.03999999</v>
      </c>
      <c r="AA111" s="74">
        <f t="shared" si="11"/>
        <v>149562423.03999999</v>
      </c>
      <c r="AB111" s="10">
        <v>0</v>
      </c>
      <c r="AC111" s="10"/>
      <c r="AD111" s="74">
        <f t="shared" si="15"/>
        <v>0</v>
      </c>
      <c r="AE111" s="99">
        <f t="shared" si="12"/>
        <v>1900276.78</v>
      </c>
      <c r="AF111" s="10"/>
      <c r="AG111" s="10"/>
      <c r="AH111" s="74">
        <f t="shared" si="13"/>
        <v>366089174.06</v>
      </c>
      <c r="AI111" s="74">
        <f t="shared" si="14"/>
        <v>258250076.96000001</v>
      </c>
      <c r="AL111" s="74">
        <f>SUMIFS(All!HA:HA,All!D:D,E111)</f>
        <v>22286048.939999998</v>
      </c>
      <c r="AM111">
        <v>1900276.78</v>
      </c>
      <c r="AO111" s="35">
        <f>SUMIFS(All!J:J,All!B:B,Summary!C111)+SUMIFS(All!L:L,All!B:B,Summary!C111)</f>
        <v>214724975</v>
      </c>
      <c r="AP111" s="35">
        <f>SUMIFS(All!N:N,All!B:B,Summary!C111)+SUMIFS(All!P:P,All!B:B,Summary!C111)</f>
        <v>380112245.78054756</v>
      </c>
      <c r="AQ111">
        <f>SUMIFS(All!L:L,All!B:B,Summary!C111)</f>
        <v>214724975</v>
      </c>
      <c r="AR111">
        <f>SUMIFS(All!P:P,All!B:B,Summary!C111)</f>
        <v>248135842.00454754</v>
      </c>
      <c r="AS111">
        <f>SUMIFS(All!M:M,All!B:B,Summary!C111)</f>
        <v>173650248</v>
      </c>
      <c r="AT111">
        <f>SUMIFS(All!Q:Q,All!B:B,Summary!C111)</f>
        <v>8262977.2194524407</v>
      </c>
    </row>
    <row r="112" spans="1:46">
      <c r="A112" s="64"/>
      <c r="B112" s="64"/>
      <c r="C112" s="64">
        <v>113</v>
      </c>
      <c r="D112" s="65">
        <v>170</v>
      </c>
      <c r="E112" s="19" t="s">
        <v>2101</v>
      </c>
      <c r="F112" s="10">
        <v>0</v>
      </c>
      <c r="G112" s="10"/>
      <c r="H112" s="10"/>
      <c r="I112" s="74"/>
      <c r="J112" s="10">
        <f t="shared" si="9"/>
        <v>249555346.19</v>
      </c>
      <c r="K112" s="10"/>
      <c r="L112" s="10"/>
      <c r="M112" s="10"/>
      <c r="N112" s="10"/>
      <c r="O112" s="74">
        <f>SUMIFS(All!$E:$E,All!$D:$D,E112)</f>
        <v>948571429</v>
      </c>
      <c r="P112" s="10">
        <v>0</v>
      </c>
      <c r="Q112" s="74">
        <f>SUMIFS(All!$GU:$GU,All!$D:$D,E112,All!$B:$B,C112)</f>
        <v>223843879.35789478</v>
      </c>
      <c r="R112" s="10">
        <f t="shared" si="10"/>
        <v>223843879.35789478</v>
      </c>
      <c r="S112" s="74">
        <f>SUMIFS(All!$P:$P,All!$D:$D,E112)</f>
        <v>560533774.25</v>
      </c>
      <c r="T112" s="74">
        <f>SUMIFS(All!$Q:$Q,All!$D:$D,E112)</f>
        <v>153032021.42789471</v>
      </c>
      <c r="U112" s="74">
        <f>SUMIFS(All!$R:$R,All!$D:$D,E112,All!$B:$B,C112)</f>
        <v>884069486.10646498</v>
      </c>
      <c r="V112" s="10">
        <v>0</v>
      </c>
      <c r="W112" s="74">
        <f>SUMIFS(All!$GY:$GY,All!$D:$D,E112,All!$B:$B,C112)</f>
        <v>212651685.39000002</v>
      </c>
      <c r="X112" s="10">
        <f t="shared" si="16"/>
        <v>212651685.39000002</v>
      </c>
      <c r="Y112" s="10">
        <v>0</v>
      </c>
      <c r="Z112" s="74">
        <f>SUMIFS(All!$HC:$HC,All!$D:$D,E112)</f>
        <v>228392194.35999998</v>
      </c>
      <c r="AA112" s="74">
        <f t="shared" si="11"/>
        <v>228392194.35999998</v>
      </c>
      <c r="AB112" s="10">
        <v>0</v>
      </c>
      <c r="AC112" s="10"/>
      <c r="AD112" s="74">
        <f t="shared" si="15"/>
        <v>0</v>
      </c>
      <c r="AE112" s="99">
        <f t="shared" si="12"/>
        <v>363972.79</v>
      </c>
      <c r="AF112" s="10"/>
      <c r="AG112" s="10"/>
      <c r="AH112" s="74">
        <f t="shared" si="13"/>
        <v>699016082.80999994</v>
      </c>
      <c r="AI112" s="74">
        <f t="shared" si="14"/>
        <v>655677291.74646497</v>
      </c>
      <c r="AL112" s="74">
        <f>SUMIFS(All!HA:HA,All!D:D,E112)</f>
        <v>249555346.19</v>
      </c>
      <c r="AM112">
        <v>363972.79</v>
      </c>
      <c r="AO112" s="35">
        <f>SUMIFS(All!J:J,All!B:B,Summary!C112)+SUMIFS(All!L:L,All!B:B,Summary!C112)</f>
        <v>625310083</v>
      </c>
      <c r="AP112" s="35">
        <f>SUMIFS(All!N:N,All!B:B,Summary!C112)+SUMIFS(All!P:P,All!B:B,Summary!C112)</f>
        <v>795539407.57210529</v>
      </c>
      <c r="AQ112">
        <f>SUMIFS(All!L:L,All!B:B,Summary!C112)</f>
        <v>625310083</v>
      </c>
      <c r="AR112">
        <f>SUMIFS(All!P:P,All!B:B,Summary!C112)</f>
        <v>560533774.25</v>
      </c>
      <c r="AS112">
        <f>SUMIFS(All!M:M,All!B:B,Summary!C112)</f>
        <v>323261346</v>
      </c>
      <c r="AT112">
        <f>SUMIFS(All!Q:Q,All!B:B,Summary!C112)</f>
        <v>153032021.42789471</v>
      </c>
    </row>
    <row r="113" spans="1:46">
      <c r="A113" s="64"/>
      <c r="B113" s="64"/>
      <c r="C113" s="64">
        <v>114</v>
      </c>
      <c r="D113" s="65">
        <v>169</v>
      </c>
      <c r="E113" s="19" t="s">
        <v>2102</v>
      </c>
      <c r="F113" s="10">
        <v>0</v>
      </c>
      <c r="G113" s="10"/>
      <c r="H113" s="10"/>
      <c r="I113" s="74"/>
      <c r="J113" s="10">
        <f t="shared" si="9"/>
        <v>22689003.350000001</v>
      </c>
      <c r="K113" s="10"/>
      <c r="L113" s="10"/>
      <c r="M113" s="10"/>
      <c r="N113" s="10"/>
      <c r="O113" s="74">
        <f>SUMIFS(All!$E:$E,All!$D:$D,E113)</f>
        <v>41932924.761904761</v>
      </c>
      <c r="P113" s="10">
        <v>0</v>
      </c>
      <c r="Q113" s="74">
        <f>SUMIFS(All!$GU:$GU,All!$D:$D,E113,All!$B:$B,C113)</f>
        <v>8160937.2691249326</v>
      </c>
      <c r="R113" s="10">
        <f t="shared" si="10"/>
        <v>8160937.2691249326</v>
      </c>
      <c r="S113" s="74">
        <f>SUMIFS(All!$P:$P,All!$D:$D,E113)</f>
        <v>9212346.7145740017</v>
      </c>
      <c r="T113" s="74">
        <f>SUMIFS(All!$Q:$Q,All!$D:$D,E113)</f>
        <v>-2068108.1265822798</v>
      </c>
      <c r="U113" s="74">
        <f>SUMIFS(All!$R:$R,All!$D:$D,E113,All!$B:$B,C113)</f>
        <v>18400000</v>
      </c>
      <c r="V113" s="10">
        <v>0</v>
      </c>
      <c r="W113" s="74">
        <f>SUMIFS(All!$GY:$GY,All!$D:$D,E113,All!$B:$B,C113)</f>
        <v>1924611.24</v>
      </c>
      <c r="X113" s="10">
        <f t="shared" si="16"/>
        <v>1924611.24</v>
      </c>
      <c r="Y113" s="10">
        <v>0</v>
      </c>
      <c r="Z113" s="74">
        <f>SUMIFS(All!$HC:$HC,All!$D:$D,E113)</f>
        <v>1653778.51</v>
      </c>
      <c r="AA113" s="74">
        <f t="shared" si="11"/>
        <v>1653778.51</v>
      </c>
      <c r="AB113" s="10">
        <v>0</v>
      </c>
      <c r="AC113" s="10"/>
      <c r="AD113" s="74">
        <f t="shared" si="15"/>
        <v>0</v>
      </c>
      <c r="AE113" s="99">
        <f t="shared" si="12"/>
        <v>2879322.99</v>
      </c>
      <c r="AF113" s="10"/>
      <c r="AG113" s="10"/>
      <c r="AH113" s="74">
        <f t="shared" si="13"/>
        <v>19243921.41190476</v>
      </c>
      <c r="AI113" s="74">
        <f t="shared" si="14"/>
        <v>16746221.49</v>
      </c>
      <c r="AL113" s="74">
        <f>SUMIFS(All!HA:HA,All!D:D,E113)</f>
        <v>22689003.350000001</v>
      </c>
      <c r="AM113">
        <v>2879322.99</v>
      </c>
      <c r="AO113" s="35">
        <f>SUMIFS(All!J:J,All!B:B,Summary!C113)+SUMIFS(All!L:L,All!B:B,Summary!C113)</f>
        <v>250119</v>
      </c>
      <c r="AP113" s="35">
        <f>SUMIFS(All!N:N,All!B:B,Summary!C113)+SUMIFS(All!P:P,All!B:B,Summary!C113)</f>
        <v>44001032.888487041</v>
      </c>
      <c r="AQ113">
        <f>SUMIFS(All!L:L,All!B:B,Summary!C113)</f>
        <v>250119</v>
      </c>
      <c r="AR113">
        <f>SUMIFS(All!P:P,All!B:B,Summary!C113)</f>
        <v>9212346.7145740017</v>
      </c>
      <c r="AS113">
        <f>SUMIFS(All!M:M,All!B:B,Summary!C113)</f>
        <v>41682805.761904761</v>
      </c>
      <c r="AT113">
        <f>SUMIFS(All!Q:Q,All!B:B,Summary!C113)</f>
        <v>-2068108.1265822798</v>
      </c>
    </row>
    <row r="114" spans="1:46">
      <c r="A114" s="64"/>
      <c r="B114" s="64"/>
      <c r="C114" s="64">
        <v>115</v>
      </c>
      <c r="D114" s="65">
        <v>171</v>
      </c>
      <c r="E114" s="19" t="s">
        <v>2103</v>
      </c>
      <c r="F114" s="10">
        <v>0</v>
      </c>
      <c r="G114" s="10"/>
      <c r="H114" s="10"/>
      <c r="I114" s="74"/>
      <c r="J114" s="10">
        <f t="shared" si="9"/>
        <v>7073739.2100000009</v>
      </c>
      <c r="K114" s="10"/>
      <c r="L114" s="10"/>
      <c r="M114" s="10"/>
      <c r="N114" s="10"/>
      <c r="O114" s="74">
        <f>SUMIFS(All!$E:$E,All!$D:$D,E114)</f>
        <v>71569048</v>
      </c>
      <c r="P114" s="10">
        <v>0</v>
      </c>
      <c r="Q114" s="74">
        <f>SUMIFS(All!$GU:$GU,All!$D:$D,E114,All!$B:$B,C114)</f>
        <v>1909531.8011234254</v>
      </c>
      <c r="R114" s="10">
        <f t="shared" si="10"/>
        <v>1909531.8011234254</v>
      </c>
      <c r="S114" s="74">
        <f>SUMIFS(All!$P:$P,All!$D:$D,E114)</f>
        <v>18793491.809999999</v>
      </c>
      <c r="T114" s="74">
        <f>SUMIFS(All!$Q:$Q,All!$D:$D,E114)</f>
        <v>1765118.1751300506</v>
      </c>
      <c r="U114" s="74">
        <f>SUMIFS(All!$R:$R,All!$D:$D,E114,All!$B:$B,C114)</f>
        <v>68706287</v>
      </c>
      <c r="V114" s="10">
        <v>0</v>
      </c>
      <c r="W114" s="74">
        <f>SUMIFS(All!$GY:$GY,All!$D:$D,E114,All!$B:$B,C114)</f>
        <v>1833150.23</v>
      </c>
      <c r="X114" s="10">
        <f t="shared" si="16"/>
        <v>1833150.23</v>
      </c>
      <c r="Y114" s="10">
        <v>0</v>
      </c>
      <c r="Z114" s="74">
        <f>SUMIFS(All!$HC:$HC,All!$D:$D,E114)</f>
        <v>4841851.3200000012</v>
      </c>
      <c r="AA114" s="74">
        <f t="shared" si="11"/>
        <v>4841851.3200000012</v>
      </c>
      <c r="AB114" s="10">
        <v>0</v>
      </c>
      <c r="AC114" s="10"/>
      <c r="AD114" s="74">
        <f t="shared" si="15"/>
        <v>0</v>
      </c>
      <c r="AE114" s="99">
        <f t="shared" si="12"/>
        <v>896802.7</v>
      </c>
      <c r="AF114" s="10"/>
      <c r="AG114" s="10"/>
      <c r="AH114" s="74">
        <f t="shared" si="13"/>
        <v>64495308.789999999</v>
      </c>
      <c r="AI114" s="74">
        <f t="shared" si="14"/>
        <v>63864435.68</v>
      </c>
      <c r="AL114" s="74">
        <f>SUMIFS(All!HA:HA,All!D:D,E114)</f>
        <v>7073739.2100000009</v>
      </c>
      <c r="AM114">
        <v>896802.7</v>
      </c>
      <c r="AO114" s="35">
        <f>SUMIFS(All!J:J,All!B:B,Summary!C114)+SUMIFS(All!L:L,All!B:B,Summary!C114)</f>
        <v>1310241.4095238096</v>
      </c>
      <c r="AP114" s="35">
        <f>SUMIFS(All!N:N,All!B:B,Summary!C114)+SUMIFS(All!P:P,All!B:B,Summary!C114)</f>
        <v>69803929.824869946</v>
      </c>
      <c r="AQ114">
        <f>SUMIFS(All!L:L,All!B:B,Summary!C114)</f>
        <v>0</v>
      </c>
      <c r="AR114">
        <f>SUMIFS(All!P:P,All!B:B,Summary!C114)</f>
        <v>18793491.809999999</v>
      </c>
      <c r="AS114">
        <f>SUMIFS(All!M:M,All!B:B,Summary!C114)</f>
        <v>70258806.590476185</v>
      </c>
      <c r="AT114">
        <f>SUMIFS(All!Q:Q,All!B:B,Summary!C114)</f>
        <v>1765118.1751300506</v>
      </c>
    </row>
    <row r="115" spans="1:46">
      <c r="A115" s="64"/>
      <c r="B115" s="64"/>
      <c r="C115" s="64">
        <v>116</v>
      </c>
      <c r="D115" s="65">
        <v>174</v>
      </c>
      <c r="E115" s="19" t="s">
        <v>2109</v>
      </c>
      <c r="F115" s="10">
        <v>0</v>
      </c>
      <c r="G115" s="10"/>
      <c r="H115" s="10"/>
      <c r="I115" s="74"/>
      <c r="J115" s="10">
        <f t="shared" si="9"/>
        <v>0</v>
      </c>
      <c r="K115" s="10"/>
      <c r="L115" s="10"/>
      <c r="M115" s="10"/>
      <c r="N115" s="10"/>
      <c r="O115" s="74">
        <f>SUMIFS(All!$E:$E,All!$D:$D,E115)</f>
        <v>11588673.428571399</v>
      </c>
      <c r="P115" s="10">
        <v>0</v>
      </c>
      <c r="Q115" s="74">
        <f>SUMIFS(All!$GU:$GU,All!$D:$D,E115,All!$B:$B,C115)</f>
        <v>3662583.1956521757</v>
      </c>
      <c r="R115" s="10">
        <f t="shared" si="10"/>
        <v>3662583.1956521757</v>
      </c>
      <c r="S115" s="74">
        <f>SUMIFS(All!$P:$P,All!$D:$D,E115)</f>
        <v>6150355.2826086953</v>
      </c>
      <c r="T115" s="74">
        <f>SUMIFS(All!$Q:$Q,All!$D:$D,E115)</f>
        <v>-805237.40838512219</v>
      </c>
      <c r="U115" s="74">
        <f>SUMIFS(All!$R:$R,All!$D:$D,E115,All!$B:$B,C115)</f>
        <v>35000000</v>
      </c>
      <c r="V115" s="10">
        <v>0</v>
      </c>
      <c r="W115" s="74">
        <f>SUMIFS(All!$GY:$GY,All!$D:$D,E115,All!$B:$B,C115)</f>
        <v>3369576.54</v>
      </c>
      <c r="X115" s="10">
        <f t="shared" si="16"/>
        <v>3369576.54</v>
      </c>
      <c r="Y115" s="10">
        <v>0</v>
      </c>
      <c r="Z115" s="74">
        <f>SUMIFS(All!$HC:$HC,All!$D:$D,E115)</f>
        <v>3727991.34</v>
      </c>
      <c r="AA115" s="74">
        <f t="shared" si="11"/>
        <v>3727991.34</v>
      </c>
      <c r="AB115" s="10">
        <v>0</v>
      </c>
      <c r="AC115" s="10"/>
      <c r="AD115" s="74">
        <f t="shared" si="15"/>
        <v>0</v>
      </c>
      <c r="AE115" s="99">
        <f t="shared" si="12"/>
        <v>452964.56</v>
      </c>
      <c r="AF115" s="10"/>
      <c r="AG115" s="10"/>
      <c r="AH115" s="74">
        <f t="shared" si="13"/>
        <v>11588673.428571399</v>
      </c>
      <c r="AI115" s="74">
        <f t="shared" si="14"/>
        <v>31272008.66</v>
      </c>
      <c r="AL115" s="74">
        <f>SUMIFS(All!HA:HA,All!D:D,E115)</f>
        <v>0</v>
      </c>
      <c r="AM115">
        <v>452964.56</v>
      </c>
      <c r="AO115" s="35">
        <f>SUMIFS(All!J:J,All!B:B,Summary!C115)+SUMIFS(All!L:L,All!B:B,Summary!C115)</f>
        <v>2117664</v>
      </c>
      <c r="AP115" s="35">
        <f>SUMIFS(All!N:N,All!B:B,Summary!C115)+SUMIFS(All!P:P,All!B:B,Summary!C115)</f>
        <v>12393910.836956521</v>
      </c>
      <c r="AQ115">
        <f>SUMIFS(All!L:L,All!B:B,Summary!C115)</f>
        <v>2117664</v>
      </c>
      <c r="AR115">
        <f>SUMIFS(All!P:P,All!B:B,Summary!C115)</f>
        <v>6150355.2826086953</v>
      </c>
      <c r="AS115">
        <f>SUMIFS(All!M:M,All!B:B,Summary!C115)</f>
        <v>9471009.4285713993</v>
      </c>
      <c r="AT115">
        <f>SUMIFS(All!Q:Q,All!B:B,Summary!C115)</f>
        <v>-805237.40838512219</v>
      </c>
    </row>
    <row r="116" spans="1:46">
      <c r="A116" s="64"/>
      <c r="B116" s="64"/>
      <c r="C116" s="64">
        <v>117</v>
      </c>
      <c r="D116" s="65">
        <v>175</v>
      </c>
      <c r="E116" s="19" t="s">
        <v>2110</v>
      </c>
      <c r="F116" s="10">
        <v>0</v>
      </c>
      <c r="G116" s="10"/>
      <c r="H116" s="10"/>
      <c r="I116" s="74"/>
      <c r="J116" s="10">
        <f t="shared" si="9"/>
        <v>9648518.5999999996</v>
      </c>
      <c r="K116" s="10"/>
      <c r="L116" s="10"/>
      <c r="M116" s="10"/>
      <c r="N116" s="10"/>
      <c r="O116" s="74">
        <f>SUMIFS(All!$E:$E,All!$D:$D,E116)</f>
        <v>56233741</v>
      </c>
      <c r="P116" s="10">
        <v>0</v>
      </c>
      <c r="Q116" s="74">
        <f>SUMIFS(All!$GU:$GU,All!$D:$D,E116,All!$B:$B,C116)</f>
        <v>9931058.6081252284</v>
      </c>
      <c r="R116" s="10">
        <f t="shared" si="10"/>
        <v>9931058.6081252284</v>
      </c>
      <c r="S116" s="74">
        <f>SUMIFS(All!$P:$P,All!$D:$D,E116)</f>
        <v>61069884.342567623</v>
      </c>
      <c r="T116" s="74">
        <f>SUMIFS(All!$Q:$Q,All!$D:$D,E116)</f>
        <v>-22303613.370806038</v>
      </c>
      <c r="U116" s="74">
        <f>SUMIFS(All!$R:$R,All!$D:$D,E116,All!$B:$B,C116)</f>
        <v>49485692</v>
      </c>
      <c r="V116" s="10">
        <v>0</v>
      </c>
      <c r="W116" s="74">
        <f>SUMIFS(All!$GY:$GY,All!$D:$D,E116,All!$B:$B,C116)</f>
        <v>8739331.5999999996</v>
      </c>
      <c r="X116" s="10">
        <f t="shared" si="16"/>
        <v>8739331.5999999996</v>
      </c>
      <c r="Y116" s="10">
        <v>0</v>
      </c>
      <c r="Z116" s="74">
        <f>SUMIFS(All!$HC:$HC,All!$D:$D,E116)</f>
        <v>10995107.729999999</v>
      </c>
      <c r="AA116" s="74">
        <f t="shared" si="11"/>
        <v>10995107.729999999</v>
      </c>
      <c r="AB116" s="10">
        <v>0</v>
      </c>
      <c r="AC116" s="10"/>
      <c r="AD116" s="74">
        <f t="shared" si="15"/>
        <v>0</v>
      </c>
      <c r="AE116" s="99">
        <f t="shared" si="12"/>
        <v>25063.5</v>
      </c>
      <c r="AF116" s="10"/>
      <c r="AG116" s="10"/>
      <c r="AH116" s="74">
        <f t="shared" si="13"/>
        <v>46585222.399999999</v>
      </c>
      <c r="AI116" s="74">
        <f t="shared" si="14"/>
        <v>38490584.270000003</v>
      </c>
      <c r="AL116" s="74">
        <f>SUMIFS(All!HA:HA,All!D:D,E116)</f>
        <v>9648518.5999999996</v>
      </c>
      <c r="AM116">
        <v>25063.5</v>
      </c>
      <c r="AO116" s="35">
        <f>SUMIFS(All!J:J,All!B:B,Summary!C116)+SUMIFS(All!L:L,All!B:B,Summary!C116)</f>
        <v>26564223</v>
      </c>
      <c r="AP116" s="35">
        <f>SUMIFS(All!N:N,All!B:B,Summary!C116)+SUMIFS(All!P:P,All!B:B,Summary!C116)</f>
        <v>78537354.370806038</v>
      </c>
      <c r="AQ116">
        <f>SUMIFS(All!L:L,All!B:B,Summary!C116)</f>
        <v>26564223</v>
      </c>
      <c r="AR116">
        <f>SUMIFS(All!P:P,All!B:B,Summary!C116)</f>
        <v>61069884.342567623</v>
      </c>
      <c r="AS116">
        <f>SUMIFS(All!M:M,All!B:B,Summary!C116)</f>
        <v>29669518</v>
      </c>
      <c r="AT116">
        <f>SUMIFS(All!Q:Q,All!B:B,Summary!C116)</f>
        <v>-22303613.370806038</v>
      </c>
    </row>
    <row r="117" spans="1:46">
      <c r="A117" s="64"/>
      <c r="B117" s="64"/>
      <c r="C117" s="64">
        <v>118</v>
      </c>
      <c r="D117" s="65">
        <v>176</v>
      </c>
      <c r="E117" s="19" t="s">
        <v>2112</v>
      </c>
      <c r="F117" s="10">
        <v>0</v>
      </c>
      <c r="G117" s="10"/>
      <c r="H117" s="10"/>
      <c r="I117" s="74"/>
      <c r="J117" s="10">
        <f t="shared" si="9"/>
        <v>118479500</v>
      </c>
      <c r="K117" s="10"/>
      <c r="L117" s="10"/>
      <c r="M117" s="10"/>
      <c r="N117" s="10"/>
      <c r="O117" s="74">
        <f>SUMIFS(All!$E:$E,All!$D:$D,E117)</f>
        <v>147053342</v>
      </c>
      <c r="P117" s="10">
        <v>0</v>
      </c>
      <c r="Q117" s="74">
        <f>SUMIFS(All!$GU:$GU,All!$D:$D,E117,All!$B:$B,C117)</f>
        <v>113387335.11356515</v>
      </c>
      <c r="R117" s="10">
        <f t="shared" si="10"/>
        <v>113387335.11356515</v>
      </c>
      <c r="S117" s="74">
        <f>SUMIFS(All!$P:$P,All!$D:$D,E117)</f>
        <v>74716323.359999999</v>
      </c>
      <c r="T117" s="74">
        <f>SUMIFS(All!$Q:$Q,All!$D:$D,E117)</f>
        <v>20914150.84652172</v>
      </c>
      <c r="U117" s="74">
        <f>SUMIFS(All!$R:$R,All!$D:$D,E117,All!$B:$B,C117)</f>
        <v>155697388</v>
      </c>
      <c r="V117" s="10">
        <v>0</v>
      </c>
      <c r="W117" s="74">
        <f>SUMIFS(All!$GY:$GY,All!$D:$D,E117,All!$B:$B,C117)</f>
        <v>105621394.05</v>
      </c>
      <c r="X117" s="10">
        <f t="shared" si="16"/>
        <v>105621394.05</v>
      </c>
      <c r="Y117" s="10">
        <v>0</v>
      </c>
      <c r="Z117" s="74">
        <f>SUMIFS(All!$HC:$HC,All!$D:$D,E117)</f>
        <v>47844231.539999999</v>
      </c>
      <c r="AA117" s="74">
        <f t="shared" si="11"/>
        <v>47844231.539999999</v>
      </c>
      <c r="AB117" s="10">
        <v>0</v>
      </c>
      <c r="AC117" s="10"/>
      <c r="AD117" s="74">
        <f t="shared" si="15"/>
        <v>0</v>
      </c>
      <c r="AE117" s="99">
        <f t="shared" si="12"/>
        <v>0</v>
      </c>
      <c r="AF117" s="10"/>
      <c r="AG117" s="10"/>
      <c r="AH117" s="74">
        <f t="shared" si="13"/>
        <v>28573842</v>
      </c>
      <c r="AI117" s="74">
        <f t="shared" si="14"/>
        <v>107853156.46000001</v>
      </c>
      <c r="AL117" s="74">
        <f>SUMIFS(All!HA:HA,All!D:D,E117)</f>
        <v>118479500</v>
      </c>
      <c r="AM117">
        <v>0</v>
      </c>
      <c r="AO117" s="35">
        <f>SUMIFS(All!J:J,All!B:B,Summary!C117)+SUMIFS(All!L:L,All!B:B,Summary!C117)</f>
        <v>27350237</v>
      </c>
      <c r="AP117" s="35">
        <f>SUMIFS(All!N:N,All!B:B,Summary!C117)+SUMIFS(All!P:P,All!B:B,Summary!C117)</f>
        <v>126139191.15347826</v>
      </c>
      <c r="AQ117">
        <f>SUMIFS(All!L:L,All!B:B,Summary!C117)</f>
        <v>27350237</v>
      </c>
      <c r="AR117">
        <f>SUMIFS(All!P:P,All!B:B,Summary!C117)</f>
        <v>74716323.359999999</v>
      </c>
      <c r="AS117">
        <f>SUMIFS(All!M:M,All!B:B,Summary!C117)</f>
        <v>119703105</v>
      </c>
      <c r="AT117">
        <f>SUMIFS(All!Q:Q,All!B:B,Summary!C117)</f>
        <v>20914150.84652172</v>
      </c>
    </row>
    <row r="118" spans="1:46">
      <c r="A118" s="64"/>
      <c r="B118" s="64"/>
      <c r="C118" s="64">
        <v>119</v>
      </c>
      <c r="D118" s="65">
        <v>179</v>
      </c>
      <c r="E118" s="19" t="s">
        <v>2113</v>
      </c>
      <c r="F118" s="10">
        <v>0</v>
      </c>
      <c r="G118" s="10"/>
      <c r="H118" s="10"/>
      <c r="I118" s="74"/>
      <c r="J118" s="10">
        <f t="shared" si="9"/>
        <v>4902130</v>
      </c>
      <c r="K118" s="10"/>
      <c r="L118" s="10"/>
      <c r="M118" s="10"/>
      <c r="N118" s="10"/>
      <c r="O118" s="74">
        <f>SUMIFS(All!$E:$E,All!$D:$D,E118)</f>
        <v>11196893.066666666</v>
      </c>
      <c r="P118" s="10">
        <v>0</v>
      </c>
      <c r="Q118" s="74">
        <f>SUMIFS(All!$GU:$GU,All!$D:$D,E118,All!$B:$B,C118)</f>
        <v>1706380.5222222237</v>
      </c>
      <c r="R118" s="10">
        <f t="shared" si="10"/>
        <v>1706380.5222222237</v>
      </c>
      <c r="S118" s="74">
        <f>SUMIFS(All!$P:$P,All!$D:$D,E118)</f>
        <v>9020405.2124999985</v>
      </c>
      <c r="T118" s="74">
        <f>SUMIFS(All!$Q:$Q,All!$D:$D,E118)</f>
        <v>-814317.3347222209</v>
      </c>
      <c r="U118" s="74">
        <f>SUMIFS(All!$R:$R,All!$D:$D,E118,All!$B:$B,C118)</f>
        <v>0</v>
      </c>
      <c r="V118" s="10">
        <v>0</v>
      </c>
      <c r="W118" s="74">
        <f>SUMIFS(All!$GY:$GY,All!$D:$D,E118,All!$B:$B,C118)</f>
        <v>1535742.47</v>
      </c>
      <c r="X118" s="10">
        <f t="shared" si="16"/>
        <v>1535742.47</v>
      </c>
      <c r="Y118" s="10">
        <v>0</v>
      </c>
      <c r="Z118" s="74">
        <f>SUMIFS(All!$HC:$HC,All!$D:$D,E118)</f>
        <v>1643495.7400000002</v>
      </c>
      <c r="AA118" s="74">
        <f t="shared" si="11"/>
        <v>1643495.7400000002</v>
      </c>
      <c r="AB118" s="10">
        <v>0</v>
      </c>
      <c r="AC118" s="10"/>
      <c r="AD118" s="74">
        <f t="shared" si="15"/>
        <v>0</v>
      </c>
      <c r="AE118" s="99">
        <f t="shared" si="12"/>
        <v>0</v>
      </c>
      <c r="AF118" s="10"/>
      <c r="AG118" s="10"/>
      <c r="AH118" s="74">
        <f t="shared" si="13"/>
        <v>6294763.0666666664</v>
      </c>
      <c r="AI118" s="74">
        <f t="shared" si="14"/>
        <v>-1643495.7400000002</v>
      </c>
      <c r="AL118" s="74">
        <f>SUMIFS(All!HA:HA,All!D:D,E118)</f>
        <v>4902130</v>
      </c>
      <c r="AM118">
        <v>0</v>
      </c>
      <c r="AO118" s="35">
        <f>SUMIFS(All!J:J,All!B:B,Summary!C118)+SUMIFS(All!L:L,All!B:B,Summary!C118)</f>
        <v>481372</v>
      </c>
      <c r="AP118" s="35">
        <f>SUMIFS(All!N:N,All!B:B,Summary!C118)+SUMIFS(All!P:P,All!B:B,Summary!C118)</f>
        <v>12011210.401388887</v>
      </c>
      <c r="AQ118">
        <f>SUMIFS(All!L:L,All!B:B,Summary!C118)</f>
        <v>481372</v>
      </c>
      <c r="AR118">
        <f>SUMIFS(All!P:P,All!B:B,Summary!C118)</f>
        <v>9020405.2124999985</v>
      </c>
      <c r="AS118">
        <f>SUMIFS(All!M:M,All!B:B,Summary!C118)</f>
        <v>10715521.066666666</v>
      </c>
      <c r="AT118">
        <f>SUMIFS(All!Q:Q,All!B:B,Summary!C118)</f>
        <v>-814317.3347222209</v>
      </c>
    </row>
    <row r="119" spans="1:46">
      <c r="A119" s="64"/>
      <c r="B119" s="64"/>
      <c r="C119" s="64">
        <v>120</v>
      </c>
      <c r="D119" s="65">
        <v>178</v>
      </c>
      <c r="E119" s="19" t="s">
        <v>2114</v>
      </c>
      <c r="F119" s="10">
        <v>0</v>
      </c>
      <c r="G119" s="10"/>
      <c r="H119" s="10"/>
      <c r="I119" s="74"/>
      <c r="J119" s="10">
        <f t="shared" si="9"/>
        <v>0</v>
      </c>
      <c r="K119" s="10"/>
      <c r="L119" s="10"/>
      <c r="M119" s="10"/>
      <c r="N119" s="10"/>
      <c r="O119" s="74">
        <f>SUMIFS(All!$E:$E,All!$D:$D,E119)</f>
        <v>5648468.5714285709</v>
      </c>
      <c r="P119" s="10">
        <v>0</v>
      </c>
      <c r="Q119" s="74">
        <f>SUMIFS(All!$GU:$GU,All!$D:$D,E119,All!$B:$B,C119)</f>
        <v>19288.022222222295</v>
      </c>
      <c r="R119" s="10">
        <f t="shared" si="10"/>
        <v>19288.022222222295</v>
      </c>
      <c r="S119" s="74">
        <f>SUMIFS(All!$P:$P,All!$D:$D,E119)</f>
        <v>2722294.782539682</v>
      </c>
      <c r="T119" s="74">
        <f>SUMIFS(All!$Q:$Q,All!$D:$D,E119)</f>
        <v>0</v>
      </c>
      <c r="U119" s="74">
        <f>SUMIFS(All!$R:$R,All!$D:$D,E119,All!$B:$B,C119)</f>
        <v>0</v>
      </c>
      <c r="V119" s="10">
        <v>0</v>
      </c>
      <c r="W119" s="74">
        <f>SUMIFS(All!$GY:$GY,All!$D:$D,E119,All!$B:$B,C119)</f>
        <v>17359.219999999998</v>
      </c>
      <c r="X119" s="10">
        <f t="shared" si="16"/>
        <v>17359.219999999998</v>
      </c>
      <c r="Y119" s="10">
        <v>0</v>
      </c>
      <c r="Z119" s="74">
        <f>SUMIFS(All!$HC:$HC,All!$D:$D,E119)</f>
        <v>547926.78</v>
      </c>
      <c r="AA119" s="74">
        <f t="shared" si="11"/>
        <v>547926.78</v>
      </c>
      <c r="AB119" s="10">
        <v>0</v>
      </c>
      <c r="AC119" s="10"/>
      <c r="AD119" s="74">
        <f t="shared" si="15"/>
        <v>0</v>
      </c>
      <c r="AE119" s="99">
        <f t="shared" si="12"/>
        <v>0</v>
      </c>
      <c r="AF119" s="10"/>
      <c r="AG119" s="10"/>
      <c r="AH119" s="74">
        <f t="shared" si="13"/>
        <v>5648468.5714285709</v>
      </c>
      <c r="AI119" s="74">
        <f t="shared" si="14"/>
        <v>-547926.78</v>
      </c>
      <c r="AL119" s="74">
        <f>SUMIFS(All!HA:HA,All!D:D,E119)</f>
        <v>0</v>
      </c>
      <c r="AM119">
        <v>0</v>
      </c>
      <c r="AO119" s="35">
        <f>SUMIFS(All!J:J,All!B:B,Summary!C119)+SUMIFS(All!L:L,All!B:B,Summary!C119)</f>
        <v>0</v>
      </c>
      <c r="AP119" s="35">
        <f>SUMIFS(All!N:N,All!B:B,Summary!C119)+SUMIFS(All!P:P,All!B:B,Summary!C119)</f>
        <v>5648468.5714285709</v>
      </c>
      <c r="AQ119">
        <f>SUMIFS(All!L:L,All!B:B,Summary!C119)</f>
        <v>0</v>
      </c>
      <c r="AR119">
        <f>SUMIFS(All!P:P,All!B:B,Summary!C119)</f>
        <v>2722294.782539682</v>
      </c>
      <c r="AS119">
        <f>SUMIFS(All!M:M,All!B:B,Summary!C119)</f>
        <v>5648468.5714285709</v>
      </c>
      <c r="AT119">
        <f>SUMIFS(All!Q:Q,All!B:B,Summary!C119)</f>
        <v>0</v>
      </c>
    </row>
    <row r="120" spans="1:46">
      <c r="A120" s="64"/>
      <c r="B120" s="64"/>
      <c r="C120" s="64">
        <v>121</v>
      </c>
      <c r="D120" s="65">
        <v>68</v>
      </c>
      <c r="E120" s="19" t="s">
        <v>2157</v>
      </c>
      <c r="F120" s="10">
        <v>0</v>
      </c>
      <c r="G120" s="10"/>
      <c r="H120" s="10"/>
      <c r="I120" s="74"/>
      <c r="J120" s="10">
        <f t="shared" ref="J120:J123" si="17">F120+G120+H120+AL120+I120</f>
        <v>0</v>
      </c>
      <c r="K120" s="10"/>
      <c r="L120" s="10"/>
      <c r="M120" s="10"/>
      <c r="N120" s="10"/>
      <c r="O120" s="74">
        <f>SUMIFS(All!$E:$E,All!$D:$D,E120)</f>
        <v>0</v>
      </c>
      <c r="P120" s="10">
        <v>0</v>
      </c>
      <c r="Q120" s="74">
        <f>SUMIFS(All!$GU:$GU,All!$D:$D,E120,All!$B:$B,C120)</f>
        <v>0</v>
      </c>
      <c r="R120" s="10">
        <f t="shared" ref="R120:R123" si="18">P120+Q120</f>
        <v>0</v>
      </c>
      <c r="S120" s="74">
        <f>SUMIFS(All!$P:$P,All!$D:$D,E120)</f>
        <v>0</v>
      </c>
      <c r="T120" s="74">
        <f>SUMIFS(All!$Q:$Q,All!$D:$D,E120)</f>
        <v>0</v>
      </c>
      <c r="U120" s="74">
        <f>SUMIFS(All!$R:$R,All!$D:$D,E120,All!$B:$B,C120)</f>
        <v>0</v>
      </c>
      <c r="V120" s="10">
        <v>0</v>
      </c>
      <c r="W120" s="74">
        <f>SUMIFS(All!$GY:$GY,All!$D:$D,E120,All!$B:$B,C120)</f>
        <v>0</v>
      </c>
      <c r="X120" s="10">
        <f t="shared" ref="X120:X123" si="19">V120+W120</f>
        <v>0</v>
      </c>
      <c r="Y120" s="10">
        <v>0</v>
      </c>
      <c r="Z120" s="74">
        <f>SUMIFS(All!$HC:$HC,All!$D:$D,E120)</f>
        <v>0</v>
      </c>
      <c r="AA120" s="74">
        <f t="shared" ref="AA120:AA123" si="20">Y120+Z120</f>
        <v>0</v>
      </c>
      <c r="AB120" s="10">
        <v>0</v>
      </c>
      <c r="AC120" s="10"/>
      <c r="AD120" s="74">
        <f t="shared" ref="AD120:AD123" si="21">AB120+AC120</f>
        <v>0</v>
      </c>
      <c r="AE120" s="99">
        <f t="shared" ref="AE120:AE123" si="22">AM120</f>
        <v>0</v>
      </c>
      <c r="AF120" s="10"/>
      <c r="AG120" s="10"/>
      <c r="AH120" s="74">
        <f t="shared" ref="AH120:AH123" si="23">O120-J120-AD120</f>
        <v>0</v>
      </c>
      <c r="AI120" s="74">
        <f t="shared" ref="AI120:AI123" si="24">U120-AA120-AD120</f>
        <v>0</v>
      </c>
      <c r="AL120" s="74">
        <f>SUMIFS(All!HA:HA,All!D:D,E120)</f>
        <v>0</v>
      </c>
      <c r="AM120">
        <v>0</v>
      </c>
      <c r="AO120" s="35">
        <f>SUMIFS(All!J:J,All!B:B,Summary!C120)+SUMIFS(All!L:L,All!B:B,Summary!C120)</f>
        <v>0</v>
      </c>
      <c r="AP120" s="35">
        <f>SUMIFS(All!N:N,All!B:B,Summary!C120)+SUMIFS(All!P:P,All!B:B,Summary!C120)</f>
        <v>0</v>
      </c>
      <c r="AQ120">
        <f>SUMIFS(All!L:L,All!B:B,Summary!C120)</f>
        <v>0</v>
      </c>
      <c r="AR120">
        <f>SUMIFS(All!P:P,All!B:B,Summary!C120)</f>
        <v>0</v>
      </c>
      <c r="AS120">
        <f>SUMIFS(All!M:M,All!B:B,Summary!C120)</f>
        <v>0</v>
      </c>
      <c r="AT120">
        <f>SUMIFS(All!Q:Q,All!B:B,Summary!C120)</f>
        <v>0</v>
      </c>
    </row>
    <row r="121" spans="1:46">
      <c r="A121" s="64"/>
      <c r="B121" s="64"/>
      <c r="C121" s="64">
        <v>122</v>
      </c>
      <c r="D121" s="65">
        <v>177</v>
      </c>
      <c r="E121" s="19" t="s">
        <v>2158</v>
      </c>
      <c r="F121" s="10">
        <v>0</v>
      </c>
      <c r="G121" s="10"/>
      <c r="H121" s="10"/>
      <c r="I121" s="74"/>
      <c r="J121" s="10">
        <f t="shared" si="17"/>
        <v>0</v>
      </c>
      <c r="K121" s="10"/>
      <c r="L121" s="10"/>
      <c r="M121" s="10"/>
      <c r="N121" s="10"/>
      <c r="O121" s="74">
        <f>SUMIFS(All!$E:$E,All!$D:$D,E121)</f>
        <v>7061113.0999999996</v>
      </c>
      <c r="P121" s="10">
        <v>0</v>
      </c>
      <c r="Q121" s="74">
        <f>SUMIFS(All!$GU:$GU,All!$D:$D,E121,All!$B:$B,C121)</f>
        <v>374300.95332482085</v>
      </c>
      <c r="R121" s="10">
        <f t="shared" si="18"/>
        <v>374300.95332482085</v>
      </c>
      <c r="S121" s="74">
        <f>SUMIFS(All!$P:$P,All!$D:$D,E121)</f>
        <v>1561186.5100000002</v>
      </c>
      <c r="T121" s="74">
        <f>SUMIFS(All!$Q:$Q,All!$D:$D,E121)</f>
        <v>374300.95508952672</v>
      </c>
      <c r="U121" s="74">
        <f>SUMIFS(All!$R:$R,All!$D:$D,E121,All!$B:$B,C121)</f>
        <v>0</v>
      </c>
      <c r="V121" s="10">
        <v>0</v>
      </c>
      <c r="W121" s="74">
        <f>SUMIFS(All!$GY:$GY,All!$D:$D,E121,All!$B:$B,C121)</f>
        <v>318116.70999999996</v>
      </c>
      <c r="X121" s="10">
        <f t="shared" si="19"/>
        <v>318116.70999999996</v>
      </c>
      <c r="Y121" s="10">
        <v>0</v>
      </c>
      <c r="Z121" s="74">
        <f>SUMIFS(All!$HC:$HC,All!$D:$D,E121)</f>
        <v>153457.00999999998</v>
      </c>
      <c r="AA121" s="74">
        <f t="shared" si="20"/>
        <v>153457.00999999998</v>
      </c>
      <c r="AB121" s="10">
        <v>0</v>
      </c>
      <c r="AC121" s="10"/>
      <c r="AD121" s="74">
        <f t="shared" si="21"/>
        <v>0</v>
      </c>
      <c r="AE121" s="99">
        <f t="shared" si="22"/>
        <v>0</v>
      </c>
      <c r="AF121" s="10"/>
      <c r="AG121" s="10"/>
      <c r="AH121" s="74">
        <f t="shared" si="23"/>
        <v>7061113.0999999996</v>
      </c>
      <c r="AI121" s="74">
        <f t="shared" si="24"/>
        <v>-153457.00999999998</v>
      </c>
      <c r="AL121" s="74">
        <f>SUMIFS(All!HA:HA,All!D:D,E121)</f>
        <v>0</v>
      </c>
      <c r="AM121">
        <v>0</v>
      </c>
      <c r="AO121" s="35">
        <f>SUMIFS(All!J:J,All!B:B,Summary!C121)+SUMIFS(All!L:L,All!B:B,Summary!C121)</f>
        <v>0</v>
      </c>
      <c r="AP121" s="35">
        <f>SUMIFS(All!N:N,All!B:B,Summary!C121)+SUMIFS(All!P:P,All!B:B,Summary!C121)</f>
        <v>6686812.1449104734</v>
      </c>
      <c r="AQ121">
        <f>SUMIFS(All!L:L,All!B:B,Summary!C121)</f>
        <v>0</v>
      </c>
      <c r="AR121">
        <f>SUMIFS(All!P:P,All!B:B,Summary!C121)</f>
        <v>1561186.5100000002</v>
      </c>
      <c r="AS121">
        <f>SUMIFS(All!M:M,All!B:B,Summary!C121)</f>
        <v>7061113.0999999996</v>
      </c>
      <c r="AT121">
        <f>SUMIFS(All!Q:Q,All!B:B,Summary!C121)</f>
        <v>374300.95508952672</v>
      </c>
    </row>
    <row r="122" spans="1:46">
      <c r="A122" s="64"/>
      <c r="B122" s="64"/>
      <c r="C122" s="64">
        <v>123</v>
      </c>
      <c r="D122" s="65">
        <v>180</v>
      </c>
      <c r="E122" s="19" t="s">
        <v>2159</v>
      </c>
      <c r="F122" s="10">
        <v>0</v>
      </c>
      <c r="G122" s="10"/>
      <c r="H122" s="10"/>
      <c r="I122" s="74"/>
      <c r="J122" s="10">
        <f t="shared" si="17"/>
        <v>0</v>
      </c>
      <c r="K122" s="10"/>
      <c r="L122" s="10"/>
      <c r="M122" s="10"/>
      <c r="N122" s="10"/>
      <c r="O122" s="74">
        <f>SUMIFS(All!$E:$E,All!$D:$D,E122)</f>
        <v>0</v>
      </c>
      <c r="P122" s="10">
        <v>0</v>
      </c>
      <c r="Q122" s="74">
        <f>SUMIFS(All!$GU:$GU,All!$D:$D,E122,All!$B:$B,C122)</f>
        <v>0</v>
      </c>
      <c r="R122" s="10">
        <f t="shared" si="18"/>
        <v>0</v>
      </c>
      <c r="S122" s="74">
        <f>SUMIFS(All!$P:$P,All!$D:$D,E122)</f>
        <v>0</v>
      </c>
      <c r="T122" s="74">
        <f>SUMIFS(All!$Q:$Q,All!$D:$D,E122)</f>
        <v>0</v>
      </c>
      <c r="U122" s="74">
        <f>SUMIFS(All!$R:$R,All!$D:$D,E122,All!$B:$B,C122)</f>
        <v>0</v>
      </c>
      <c r="V122" s="10">
        <v>0</v>
      </c>
      <c r="W122" s="74">
        <f>SUMIFS(All!$GY:$GY,All!$D:$D,E122,All!$B:$B,C122)</f>
        <v>0</v>
      </c>
      <c r="X122" s="10">
        <f t="shared" si="19"/>
        <v>0</v>
      </c>
      <c r="Y122" s="10">
        <v>0</v>
      </c>
      <c r="Z122" s="74">
        <f>SUMIFS(All!$HC:$HC,All!$D:$D,E122)</f>
        <v>0</v>
      </c>
      <c r="AA122" s="74">
        <f t="shared" si="20"/>
        <v>0</v>
      </c>
      <c r="AB122" s="10">
        <v>0</v>
      </c>
      <c r="AC122" s="10"/>
      <c r="AD122" s="74">
        <f t="shared" si="21"/>
        <v>0</v>
      </c>
      <c r="AE122" s="99">
        <f t="shared" si="22"/>
        <v>0</v>
      </c>
      <c r="AF122" s="10"/>
      <c r="AG122" s="10"/>
      <c r="AH122" s="74">
        <f t="shared" si="23"/>
        <v>0</v>
      </c>
      <c r="AI122" s="74">
        <f t="shared" si="24"/>
        <v>0</v>
      </c>
      <c r="AL122" s="74">
        <f>SUMIFS(All!HA:HA,All!D:D,E122)</f>
        <v>0</v>
      </c>
      <c r="AM122">
        <v>0</v>
      </c>
      <c r="AO122" s="35">
        <f>SUMIFS(All!J:J,All!B:B,Summary!C122)+SUMIFS(All!L:L,All!B:B,Summary!C122)</f>
        <v>0</v>
      </c>
      <c r="AP122" s="35">
        <f>SUMIFS(All!N:N,All!B:B,Summary!C122)+SUMIFS(All!P:P,All!B:B,Summary!C122)</f>
        <v>0</v>
      </c>
      <c r="AQ122">
        <f>SUMIFS(All!L:L,All!B:B,Summary!C122)</f>
        <v>0</v>
      </c>
      <c r="AR122">
        <f>SUMIFS(All!P:P,All!B:B,Summary!C122)</f>
        <v>0</v>
      </c>
      <c r="AS122">
        <f>SUMIFS(All!M:M,All!B:B,Summary!C122)</f>
        <v>0</v>
      </c>
      <c r="AT122">
        <f>SUMIFS(All!Q:Q,All!B:B,Summary!C122)</f>
        <v>0</v>
      </c>
    </row>
    <row r="123" spans="1:46">
      <c r="A123" s="64"/>
      <c r="B123" s="64"/>
      <c r="C123" s="64">
        <v>124</v>
      </c>
      <c r="D123" s="65">
        <v>181</v>
      </c>
      <c r="E123" s="19" t="s">
        <v>2160</v>
      </c>
      <c r="F123" s="10">
        <v>0</v>
      </c>
      <c r="G123" s="10"/>
      <c r="H123" s="10"/>
      <c r="I123" s="74"/>
      <c r="J123" s="10">
        <f t="shared" si="17"/>
        <v>0</v>
      </c>
      <c r="K123" s="10"/>
      <c r="L123" s="10"/>
      <c r="M123" s="10"/>
      <c r="N123" s="10"/>
      <c r="O123" s="74">
        <f>SUMIFS(All!$E:$E,All!$D:$D,E123)</f>
        <v>4000000</v>
      </c>
      <c r="P123" s="10">
        <v>0</v>
      </c>
      <c r="Q123" s="74">
        <f>SUMIFS(All!$GU:$GU,All!$D:$D,E123,All!$B:$B,C123)</f>
        <v>10633784.38888889</v>
      </c>
      <c r="R123" s="10">
        <f t="shared" si="18"/>
        <v>10633784.38888889</v>
      </c>
      <c r="S123" s="74">
        <f>SUMIFS(All!$P:$P,All!$D:$D,E123)</f>
        <v>0</v>
      </c>
      <c r="T123" s="74">
        <f>SUMIFS(All!$Q:$Q,All!$D:$D,E123)</f>
        <v>266491.52222222229</v>
      </c>
      <c r="U123" s="74">
        <f>SUMIFS(All!$R:$R,All!$D:$D,E123,All!$B:$B,C123)</f>
        <v>0</v>
      </c>
      <c r="V123" s="10">
        <v>0</v>
      </c>
      <c r="W123" s="74">
        <f>SUMIFS(All!$GY:$GY,All!$D:$D,E123,All!$B:$B,C123)</f>
        <v>9570405.9500000011</v>
      </c>
      <c r="X123" s="10">
        <f t="shared" si="19"/>
        <v>9570405.9500000011</v>
      </c>
      <c r="Y123" s="10">
        <v>0</v>
      </c>
      <c r="Z123" s="74">
        <f>SUMIFS(All!$HC:$HC,All!$D:$D,E123)</f>
        <v>10570993.459999999</v>
      </c>
      <c r="AA123" s="74">
        <f t="shared" si="20"/>
        <v>10570993.459999999</v>
      </c>
      <c r="AB123" s="10">
        <v>0</v>
      </c>
      <c r="AC123" s="10"/>
      <c r="AD123" s="74">
        <f t="shared" si="21"/>
        <v>0</v>
      </c>
      <c r="AE123" s="99">
        <f t="shared" si="22"/>
        <v>0</v>
      </c>
      <c r="AF123" s="10"/>
      <c r="AG123" s="10"/>
      <c r="AH123" s="74">
        <f t="shared" si="23"/>
        <v>4000000</v>
      </c>
      <c r="AI123" s="74">
        <f t="shared" si="24"/>
        <v>-10570993.459999999</v>
      </c>
      <c r="AL123" s="74">
        <f>SUMIFS(All!HA:HA,All!D:D,E123)</f>
        <v>0</v>
      </c>
      <c r="AM123">
        <v>0</v>
      </c>
      <c r="AO123" s="35">
        <f>SUMIFS(All!J:J,All!B:B,Summary!C123)+SUMIFS(All!L:L,All!B:B,Summary!C123)</f>
        <v>0</v>
      </c>
      <c r="AP123" s="35">
        <f>SUMIFS(All!N:N,All!B:B,Summary!C123)+SUMIFS(All!P:P,All!B:B,Summary!C123)</f>
        <v>3733508.4777777777</v>
      </c>
      <c r="AQ123">
        <f>SUMIFS(All!L:L,All!B:B,Summary!C123)</f>
        <v>0</v>
      </c>
      <c r="AR123">
        <f>SUMIFS(All!P:P,All!B:B,Summary!C123)</f>
        <v>0</v>
      </c>
      <c r="AS123">
        <f>SUMIFS(All!M:M,All!B:B,Summary!C123)</f>
        <v>4000000</v>
      </c>
      <c r="AT123">
        <f>SUMIFS(All!Q:Q,All!B:B,Summary!C123)</f>
        <v>266491.52222222229</v>
      </c>
    </row>
    <row r="124" spans="1:46">
      <c r="A124" s="64"/>
      <c r="B124" s="64"/>
      <c r="C124" s="64">
        <v>125</v>
      </c>
      <c r="D124" s="65">
        <v>182</v>
      </c>
      <c r="E124" s="19" t="s">
        <v>2162</v>
      </c>
      <c r="F124" s="10">
        <v>0</v>
      </c>
      <c r="G124" s="10"/>
      <c r="H124" s="10"/>
      <c r="I124" s="74"/>
      <c r="J124" s="10">
        <f t="shared" ref="J124:J129" si="25">F124+G124+H124+AL124+I124</f>
        <v>0</v>
      </c>
      <c r="K124" s="10"/>
      <c r="L124" s="10"/>
      <c r="M124" s="10"/>
      <c r="N124" s="10"/>
      <c r="O124" s="74">
        <f>SUMIFS(All!$E:$E,All!$D:$D,E124)</f>
        <v>5331005.13</v>
      </c>
      <c r="P124" s="10">
        <v>0</v>
      </c>
      <c r="Q124" s="74">
        <f>SUMIFS(All!$GU:$GU,All!$D:$D,E124,All!$B:$B,C124)</f>
        <v>1631041.5888888892</v>
      </c>
      <c r="R124" s="10">
        <f t="shared" ref="R124:R129" si="26">P124+Q124</f>
        <v>1631041.5888888892</v>
      </c>
      <c r="S124" s="74">
        <f>SUMIFS(All!$P:$P,All!$D:$D,E124)</f>
        <v>648926.59666667006</v>
      </c>
      <c r="T124" s="74">
        <f>SUMIFS(All!$Q:$Q,All!$D:$D,E124)</f>
        <v>1624791.588888885</v>
      </c>
      <c r="U124" s="74">
        <f>SUMIFS(All!$R:$R,All!$D:$D,E124,All!$B:$B,C124)</f>
        <v>0</v>
      </c>
      <c r="V124" s="10">
        <v>0</v>
      </c>
      <c r="W124" s="74">
        <f>SUMIFS(All!$GY:$GY,All!$D:$D,E124,All!$B:$B,C124)</f>
        <v>1467937.4300000002</v>
      </c>
      <c r="X124" s="10">
        <f t="shared" ref="X124:X129" si="27">V124+W124</f>
        <v>1467937.4300000002</v>
      </c>
      <c r="Y124" s="10">
        <v>0</v>
      </c>
      <c r="Z124" s="74">
        <f>SUMIFS(All!$HC:$HC,All!$D:$D,E124)</f>
        <v>3407720.25</v>
      </c>
      <c r="AA124" s="74">
        <f t="shared" ref="AA124:AA129" si="28">Y124+Z124</f>
        <v>3407720.25</v>
      </c>
      <c r="AB124" s="10">
        <v>0</v>
      </c>
      <c r="AC124" s="10"/>
      <c r="AD124" s="74">
        <f t="shared" ref="AD124:AD129" si="29">AB124+AC124</f>
        <v>0</v>
      </c>
      <c r="AE124" s="99">
        <f t="shared" ref="AE124:AE129" si="30">AM124</f>
        <v>0</v>
      </c>
      <c r="AF124" s="10"/>
      <c r="AG124" s="10"/>
      <c r="AH124" s="74">
        <f t="shared" ref="AH124:AH129" si="31">O124-J124-AD124</f>
        <v>5331005.13</v>
      </c>
      <c r="AI124" s="74">
        <f t="shared" ref="AI124:AI129" si="32">U124-AA124-AD124</f>
        <v>-3407720.25</v>
      </c>
      <c r="AL124" s="74"/>
      <c r="AO124" s="35">
        <f>SUMIFS(All!J:J,All!B:B,Summary!C124)+SUMIFS(All!L:L,All!B:B,Summary!C124)</f>
        <v>0</v>
      </c>
      <c r="AP124" s="35">
        <f>SUMIFS(All!N:N,All!B:B,Summary!C124)+SUMIFS(All!P:P,All!B:B,Summary!C124)</f>
        <v>3706213.5411111149</v>
      </c>
      <c r="AQ124">
        <f>SUMIFS(All!L:L,All!B:B,Summary!C124)</f>
        <v>0</v>
      </c>
      <c r="AR124">
        <f>SUMIFS(All!P:P,All!B:B,Summary!C124)</f>
        <v>648926.59666667006</v>
      </c>
      <c r="AS124">
        <f>SUMIFS(All!M:M,All!B:B,Summary!C124)</f>
        <v>5331005.13</v>
      </c>
      <c r="AT124">
        <f>SUMIFS(All!Q:Q,All!B:B,Summary!C124)</f>
        <v>1624791.588888885</v>
      </c>
    </row>
    <row r="125" spans="1:46">
      <c r="A125" s="64"/>
      <c r="B125" s="64"/>
      <c r="C125" s="64">
        <v>126</v>
      </c>
      <c r="D125" s="65">
        <v>183</v>
      </c>
      <c r="E125" s="19" t="s">
        <v>2163</v>
      </c>
      <c r="F125" s="10">
        <v>0</v>
      </c>
      <c r="G125" s="10"/>
      <c r="H125" s="10"/>
      <c r="I125" s="74"/>
      <c r="J125" s="10">
        <f t="shared" si="25"/>
        <v>0</v>
      </c>
      <c r="K125" s="10"/>
      <c r="L125" s="10"/>
      <c r="M125" s="10"/>
      <c r="N125" s="10"/>
      <c r="O125" s="74">
        <f>SUMIFS(All!$E:$E,All!$D:$D,E125)</f>
        <v>142857142</v>
      </c>
      <c r="P125" s="10">
        <v>0</v>
      </c>
      <c r="Q125" s="74">
        <f>SUMIFS(All!$GU:$GU,All!$D:$D,E125,All!$B:$B,C125)</f>
        <v>20546422.320094395</v>
      </c>
      <c r="R125" s="10">
        <f t="shared" si="26"/>
        <v>20546422.320094395</v>
      </c>
      <c r="S125" s="74">
        <f>SUMIFS(All!$P:$P,All!$D:$D,E125)</f>
        <v>116738334.80541709</v>
      </c>
      <c r="T125" s="74">
        <f>SUMIFS(All!$Q:$Q,All!$D:$D,E125)</f>
        <v>13162579.081824914</v>
      </c>
      <c r="U125" s="74">
        <f>SUMIFS(All!$R:$R,All!$D:$D,E125,All!$B:$B,C125)</f>
        <v>0</v>
      </c>
      <c r="V125" s="10">
        <v>0</v>
      </c>
      <c r="W125" s="74">
        <f>SUMIFS(All!$GY:$GY,All!$D:$D,E125,All!$B:$B,C125)</f>
        <v>18512327.140000001</v>
      </c>
      <c r="X125" s="10">
        <f t="shared" si="27"/>
        <v>18512327.140000001</v>
      </c>
      <c r="Y125" s="10">
        <v>0</v>
      </c>
      <c r="Z125" s="74">
        <f>SUMIFS(All!$HC:$HC,All!$D:$D,E125)</f>
        <v>17073715.699999999</v>
      </c>
      <c r="AA125" s="74">
        <f t="shared" si="28"/>
        <v>17073715.699999999</v>
      </c>
      <c r="AB125" s="10">
        <v>0</v>
      </c>
      <c r="AC125" s="10"/>
      <c r="AD125" s="74">
        <f t="shared" si="29"/>
        <v>0</v>
      </c>
      <c r="AE125" s="99">
        <f t="shared" si="30"/>
        <v>0</v>
      </c>
      <c r="AF125" s="10"/>
      <c r="AG125" s="10"/>
      <c r="AH125" s="74">
        <f t="shared" si="31"/>
        <v>142857142</v>
      </c>
      <c r="AI125" s="74">
        <f t="shared" si="32"/>
        <v>-17073715.699999999</v>
      </c>
      <c r="AL125" s="74"/>
      <c r="AO125" s="35">
        <f>SUMIFS(All!J:J,All!B:B,Summary!C125)+SUMIFS(All!L:L,All!B:B,Summary!C125)</f>
        <v>129279169</v>
      </c>
      <c r="AP125" s="35">
        <f>SUMIFS(All!N:N,All!B:B,Summary!C125)+SUMIFS(All!P:P,All!B:B,Summary!C125)</f>
        <v>129694562.91817509</v>
      </c>
      <c r="AQ125">
        <f>SUMIFS(All!L:L,All!B:B,Summary!C125)</f>
        <v>129279169</v>
      </c>
      <c r="AR125">
        <f>SUMIFS(All!P:P,All!B:B,Summary!C125)</f>
        <v>116738334.80541709</v>
      </c>
      <c r="AS125">
        <f>SUMIFS(All!M:M,All!B:B,Summary!C125)</f>
        <v>13577973</v>
      </c>
      <c r="AT125">
        <f>SUMIFS(All!Q:Q,All!B:B,Summary!C125)</f>
        <v>13162579.081824914</v>
      </c>
    </row>
    <row r="126" spans="1:46">
      <c r="A126" s="64"/>
      <c r="B126" s="64"/>
      <c r="C126" s="64">
        <v>127</v>
      </c>
      <c r="D126" s="65">
        <v>184</v>
      </c>
      <c r="E126" s="19" t="s">
        <v>2164</v>
      </c>
      <c r="F126" s="10">
        <v>0</v>
      </c>
      <c r="G126" s="10"/>
      <c r="H126" s="10"/>
      <c r="I126" s="74"/>
      <c r="J126" s="10">
        <f t="shared" si="25"/>
        <v>0</v>
      </c>
      <c r="K126" s="10"/>
      <c r="L126" s="10"/>
      <c r="M126" s="10"/>
      <c r="N126" s="10"/>
      <c r="O126" s="74">
        <f>SUMIFS(All!$E:$E,All!$D:$D,E126)</f>
        <v>244570060</v>
      </c>
      <c r="P126" s="10">
        <v>0</v>
      </c>
      <c r="Q126" s="74">
        <f>SUMIFS(All!$GU:$GU,All!$D:$D,E126,All!$B:$B,C126)</f>
        <v>137654354.23333335</v>
      </c>
      <c r="R126" s="10">
        <f t="shared" si="26"/>
        <v>137654354.23333335</v>
      </c>
      <c r="S126" s="74">
        <f>SUMIFS(All!$P:$P,All!$D:$D,E126)</f>
        <v>215804578.37809804</v>
      </c>
      <c r="T126" s="74">
        <f>SUMIFS(All!$Q:$Q,All!$D:$D,E126)</f>
        <v>-5076571.2447647154</v>
      </c>
      <c r="U126" s="74">
        <f>SUMIFS(All!$R:$R,All!$D:$D,E126,All!$B:$B,C126)</f>
        <v>0</v>
      </c>
      <c r="V126" s="10">
        <v>0</v>
      </c>
      <c r="W126" s="74">
        <f>SUMIFS(All!$GY:$GY,All!$D:$D,E126,All!$B:$B,C126)</f>
        <v>123888918.81000002</v>
      </c>
      <c r="X126" s="10">
        <f t="shared" si="27"/>
        <v>123888918.81000002</v>
      </c>
      <c r="Y126" s="10">
        <v>0</v>
      </c>
      <c r="Z126" s="74">
        <f>SUMIFS(All!$HC:$HC,All!$D:$D,E126)</f>
        <v>148249248.16999999</v>
      </c>
      <c r="AA126" s="74">
        <f t="shared" si="28"/>
        <v>148249248.16999999</v>
      </c>
      <c r="AB126" s="10">
        <v>0</v>
      </c>
      <c r="AC126" s="10"/>
      <c r="AD126" s="74">
        <f t="shared" si="29"/>
        <v>0</v>
      </c>
      <c r="AE126" s="99">
        <f t="shared" si="30"/>
        <v>0</v>
      </c>
      <c r="AF126" s="10"/>
      <c r="AG126" s="10"/>
      <c r="AH126" s="74">
        <f t="shared" si="31"/>
        <v>244570060</v>
      </c>
      <c r="AI126" s="74">
        <f t="shared" si="32"/>
        <v>-148249248.16999999</v>
      </c>
      <c r="AL126" s="74"/>
      <c r="AO126" s="35">
        <f>SUMIFS(All!J:J,All!B:B,Summary!C126)+SUMIFS(All!L:L,All!B:B,Summary!C126)</f>
        <v>195100002</v>
      </c>
      <c r="AP126" s="35">
        <f>SUMIFS(All!N:N,All!B:B,Summary!C126)+SUMIFS(All!P:P,All!B:B,Summary!C126)</f>
        <v>249646631.24476469</v>
      </c>
      <c r="AQ126">
        <f>SUMIFS(All!L:L,All!B:B,Summary!C126)</f>
        <v>195100002</v>
      </c>
      <c r="AR126">
        <f>SUMIFS(All!P:P,All!B:B,Summary!C126)</f>
        <v>215804578.37809804</v>
      </c>
      <c r="AS126">
        <f>SUMIFS(All!M:M,All!B:B,Summary!C126)</f>
        <v>49470058</v>
      </c>
      <c r="AT126">
        <f>SUMIFS(All!Q:Q,All!B:B,Summary!C126)</f>
        <v>-5076571.2447647154</v>
      </c>
    </row>
    <row r="127" spans="1:46">
      <c r="A127" s="64"/>
      <c r="B127" s="64"/>
      <c r="C127" s="64">
        <v>128</v>
      </c>
      <c r="D127" s="65">
        <v>185</v>
      </c>
      <c r="E127" s="19" t="s">
        <v>2165</v>
      </c>
      <c r="F127" s="10">
        <v>0</v>
      </c>
      <c r="G127" s="10"/>
      <c r="H127" s="10"/>
      <c r="I127" s="74"/>
      <c r="J127" s="10">
        <f t="shared" si="25"/>
        <v>0</v>
      </c>
      <c r="K127" s="10"/>
      <c r="L127" s="10"/>
      <c r="M127" s="10"/>
      <c r="N127" s="10"/>
      <c r="O127" s="74">
        <f>SUMIFS(All!$E:$E,All!$D:$D,E127)</f>
        <v>90188424</v>
      </c>
      <c r="P127" s="10">
        <v>0</v>
      </c>
      <c r="Q127" s="74">
        <f>SUMIFS(All!$GU:$GU,All!$D:$D,E127,All!$B:$B,C127)</f>
        <v>27477767.605381768</v>
      </c>
      <c r="R127" s="10">
        <f t="shared" si="26"/>
        <v>27477767.605381768</v>
      </c>
      <c r="S127" s="74">
        <f>SUMIFS(All!$P:$P,All!$D:$D,E127)</f>
        <v>115325032.37755418</v>
      </c>
      <c r="T127" s="74">
        <f>SUMIFS(All!$Q:$Q,All!$D:$D,E127)</f>
        <v>-29011149.640722618</v>
      </c>
      <c r="U127" s="74">
        <f>SUMIFS(All!$R:$R,All!$D:$D,E127,All!$B:$B,C127)</f>
        <v>0</v>
      </c>
      <c r="V127" s="10">
        <v>0</v>
      </c>
      <c r="W127" s="74">
        <f>SUMIFS(All!$GY:$GY,All!$D:$D,E127,All!$B:$B,C127)</f>
        <v>25894361.25</v>
      </c>
      <c r="X127" s="10">
        <f t="shared" si="27"/>
        <v>25894361.25</v>
      </c>
      <c r="Y127" s="10">
        <v>0</v>
      </c>
      <c r="Z127" s="74">
        <f>SUMIFS(All!$HC:$HC,All!$D:$D,E127)</f>
        <v>23876086.990000002</v>
      </c>
      <c r="AA127" s="74">
        <f t="shared" si="28"/>
        <v>23876086.990000002</v>
      </c>
      <c r="AB127" s="10">
        <v>0</v>
      </c>
      <c r="AC127" s="10"/>
      <c r="AD127" s="74">
        <f t="shared" si="29"/>
        <v>0</v>
      </c>
      <c r="AE127" s="99">
        <f t="shared" si="30"/>
        <v>0</v>
      </c>
      <c r="AF127" s="10"/>
      <c r="AG127" s="10"/>
      <c r="AH127" s="74">
        <f t="shared" si="31"/>
        <v>90188424</v>
      </c>
      <c r="AI127" s="74">
        <f t="shared" si="32"/>
        <v>-23876086.990000002</v>
      </c>
      <c r="AL127" s="74"/>
      <c r="AO127" s="35">
        <f>SUMIFS(All!J:J,All!B:B,Summary!C127)+SUMIFS(All!L:L,All!B:B,Summary!C127)</f>
        <v>94466581</v>
      </c>
      <c r="AP127" s="35">
        <f>SUMIFS(All!N:N,All!B:B,Summary!C127)+SUMIFS(All!P:P,All!B:B,Summary!C127)</f>
        <v>119199573.64072262</v>
      </c>
      <c r="AQ127">
        <f>SUMIFS(All!L:L,All!B:B,Summary!C127)</f>
        <v>94466581</v>
      </c>
      <c r="AR127">
        <f>SUMIFS(All!P:P,All!B:B,Summary!C127)</f>
        <v>115325032.37755418</v>
      </c>
      <c r="AS127">
        <f>SUMIFS(All!M:M,All!B:B,Summary!C127)</f>
        <v>-4278157</v>
      </c>
      <c r="AT127">
        <f>SUMIFS(All!Q:Q,All!B:B,Summary!C127)</f>
        <v>-29011149.640722618</v>
      </c>
    </row>
    <row r="128" spans="1:46">
      <c r="A128" s="119"/>
      <c r="B128" s="119"/>
      <c r="C128" s="119">
        <v>129</v>
      </c>
      <c r="D128" s="120">
        <v>186</v>
      </c>
      <c r="E128" s="113" t="s">
        <v>2167</v>
      </c>
      <c r="F128" s="10">
        <v>0</v>
      </c>
      <c r="G128" s="10"/>
      <c r="H128" s="10"/>
      <c r="I128" s="74"/>
      <c r="J128" s="10">
        <f t="shared" si="25"/>
        <v>0</v>
      </c>
      <c r="K128" s="10"/>
      <c r="L128" s="10"/>
      <c r="M128" s="10"/>
      <c r="N128" s="10"/>
      <c r="O128" s="74">
        <f>SUMIFS(All!$E:$E,All!$D:$D,E128)</f>
        <v>1250000</v>
      </c>
      <c r="P128" s="10">
        <v>0</v>
      </c>
      <c r="Q128" s="74">
        <f>SUMIFS(All!$GU:$GU,All!$D:$D,E128,All!$B:$B,C128)</f>
        <v>68261.707865168515</v>
      </c>
      <c r="R128" s="10">
        <f t="shared" si="26"/>
        <v>68261.707865168515</v>
      </c>
      <c r="S128" s="74">
        <f>SUMIFS(All!$P:$P,All!$D:$D,E128)</f>
        <v>0</v>
      </c>
      <c r="T128" s="74">
        <f>SUMIFS(All!$Q:$Q,All!$D:$D,E128)</f>
        <v>892639.16741573031</v>
      </c>
      <c r="U128" s="74">
        <f>SUMIFS(All!$R:$R,All!$D:$D,E128,All!$B:$B,C128)</f>
        <v>0</v>
      </c>
      <c r="V128" s="10">
        <v>0</v>
      </c>
      <c r="W128" s="74">
        <f>SUMIFS(All!$GY:$GY,All!$D:$D,E128,All!$B:$B,C128)</f>
        <v>60752.92</v>
      </c>
      <c r="X128" s="10">
        <f t="shared" si="27"/>
        <v>60752.92</v>
      </c>
      <c r="Y128" s="10">
        <v>0</v>
      </c>
      <c r="Z128" s="74">
        <f>SUMIFS(All!$HC:$HC,All!$D:$D,E128)</f>
        <v>34565.81</v>
      </c>
      <c r="AA128" s="74">
        <f t="shared" si="28"/>
        <v>34565.81</v>
      </c>
      <c r="AB128" s="10">
        <v>0</v>
      </c>
      <c r="AC128" s="10"/>
      <c r="AD128" s="74">
        <f t="shared" si="29"/>
        <v>0</v>
      </c>
      <c r="AE128" s="99">
        <f t="shared" si="30"/>
        <v>0</v>
      </c>
      <c r="AF128" s="10"/>
      <c r="AG128" s="10"/>
      <c r="AH128" s="74">
        <f t="shared" si="31"/>
        <v>1250000</v>
      </c>
      <c r="AI128" s="74">
        <f t="shared" si="32"/>
        <v>-34565.81</v>
      </c>
      <c r="AL128" s="74"/>
      <c r="AO128" s="35">
        <f>SUMIFS(All!J:J,All!B:B,Summary!C128)+SUMIFS(All!L:L,All!B:B,Summary!C128)</f>
        <v>0</v>
      </c>
      <c r="AP128" s="35">
        <f>SUMIFS(All!N:N,All!B:B,Summary!C128)+SUMIFS(All!P:P,All!B:B,Summary!C128)</f>
        <v>357360.83258426969</v>
      </c>
      <c r="AQ128">
        <f>SUMIFS(All!L:L,All!B:B,Summary!C128)</f>
        <v>0</v>
      </c>
      <c r="AR128">
        <f>SUMIFS(All!P:P,All!B:B,Summary!C128)</f>
        <v>0</v>
      </c>
      <c r="AS128">
        <f>SUMIFS(All!M:M,All!B:B,Summary!C128)</f>
        <v>1250000</v>
      </c>
      <c r="AT128">
        <f>SUMIFS(All!Q:Q,All!B:B,Summary!C128)</f>
        <v>892639.16741573031</v>
      </c>
    </row>
    <row r="129" spans="1:46">
      <c r="A129" s="119"/>
      <c r="B129" s="119"/>
      <c r="C129" s="119">
        <v>130</v>
      </c>
      <c r="D129" s="120">
        <v>187</v>
      </c>
      <c r="E129" s="113" t="s">
        <v>2168</v>
      </c>
      <c r="F129" s="10">
        <v>0</v>
      </c>
      <c r="G129" s="10"/>
      <c r="H129" s="10"/>
      <c r="I129" s="74"/>
      <c r="J129" s="10">
        <f t="shared" si="25"/>
        <v>0</v>
      </c>
      <c r="K129" s="10"/>
      <c r="L129" s="10"/>
      <c r="M129" s="10"/>
      <c r="N129" s="10"/>
      <c r="O129" s="74">
        <f>SUMIFS(All!$E:$E,All!$D:$D,E129)</f>
        <v>399562505</v>
      </c>
      <c r="P129" s="10">
        <v>0</v>
      </c>
      <c r="Q129" s="74">
        <f>SUMIFS(All!$GU:$GU,All!$D:$D,E129,All!$B:$B,C129)</f>
        <v>107068520.49854766</v>
      </c>
      <c r="R129" s="10">
        <f t="shared" si="26"/>
        <v>107068520.49854766</v>
      </c>
      <c r="S129" s="74">
        <f>SUMIFS(All!$P:$P,All!$D:$D,E129)</f>
        <v>276845182.19999999</v>
      </c>
      <c r="T129" s="74">
        <f>SUMIFS(All!$Q:$Q,All!$D:$D,E129)</f>
        <v>106961386.25727791</v>
      </c>
      <c r="U129" s="74">
        <f>SUMIFS(All!$R:$R,All!$D:$D,E129,All!$B:$B,C129)</f>
        <v>0</v>
      </c>
      <c r="V129" s="10">
        <v>0</v>
      </c>
      <c r="W129" s="74">
        <f>SUMIFS(All!$GY:$GY,All!$D:$D,E129,All!$B:$B,C129)</f>
        <v>101179751.88</v>
      </c>
      <c r="X129" s="10">
        <f t="shared" si="27"/>
        <v>101179751.88</v>
      </c>
      <c r="Y129" s="10">
        <v>0</v>
      </c>
      <c r="Z129" s="74">
        <f>SUMIFS(All!$HC:$HC,All!$D:$D,E129)</f>
        <v>189254275.78999999</v>
      </c>
      <c r="AA129" s="74">
        <f t="shared" si="28"/>
        <v>189254275.78999999</v>
      </c>
      <c r="AB129" s="10">
        <v>0</v>
      </c>
      <c r="AC129" s="10"/>
      <c r="AD129" s="74">
        <f t="shared" si="29"/>
        <v>0</v>
      </c>
      <c r="AE129" s="99">
        <f t="shared" si="30"/>
        <v>0</v>
      </c>
      <c r="AF129" s="10"/>
      <c r="AG129" s="10"/>
      <c r="AH129" s="74">
        <f t="shared" si="31"/>
        <v>399562505</v>
      </c>
      <c r="AI129" s="74">
        <f t="shared" si="32"/>
        <v>-189254275.78999999</v>
      </c>
      <c r="AL129" s="74"/>
      <c r="AO129" s="35">
        <f>SUMIFS(All!J:J,All!B:B,Summary!C129)+SUMIFS(All!L:L,All!B:B,Summary!C129)</f>
        <v>390997640</v>
      </c>
      <c r="AP129" s="35">
        <f>SUMIFS(All!N:N,All!B:B,Summary!C129)+SUMIFS(All!P:P,All!B:B,Summary!C129)</f>
        <v>292601118.74272215</v>
      </c>
      <c r="AQ129">
        <f>SUMIFS(All!L:L,All!B:B,Summary!C129)</f>
        <v>390997640</v>
      </c>
      <c r="AR129">
        <f>SUMIFS(All!P:P,All!B:B,Summary!C129)</f>
        <v>276845182.19999999</v>
      </c>
      <c r="AS129">
        <f>SUMIFS(All!M:M,All!B:B,Summary!C129)</f>
        <v>8564865</v>
      </c>
      <c r="AT129">
        <f>SUMIFS(All!Q:Q,All!B:B,Summary!C129)</f>
        <v>106961386.25727791</v>
      </c>
    </row>
    <row r="130" spans="1:46">
      <c r="A130" s="64"/>
      <c r="B130" s="64"/>
      <c r="C130" s="64"/>
      <c r="D130" s="65"/>
      <c r="E130" s="19"/>
      <c r="F130" s="10">
        <v>0</v>
      </c>
      <c r="G130" s="10"/>
      <c r="H130" s="10"/>
      <c r="I130" s="74"/>
      <c r="J130" s="10">
        <f t="shared" si="9"/>
        <v>0</v>
      </c>
      <c r="K130" s="10"/>
      <c r="L130" s="10"/>
      <c r="M130" s="10"/>
      <c r="N130" s="10"/>
      <c r="O130" s="74">
        <f>SUMIFS(All!$E:$E,All!$D:$D,E130)</f>
        <v>0</v>
      </c>
      <c r="P130" s="10">
        <v>0</v>
      </c>
      <c r="Q130" s="74">
        <f>SUMIFS(All!$GU:$GU,All!$D:$D,E130,All!$B:$B,C130)</f>
        <v>0</v>
      </c>
      <c r="R130" s="10">
        <f t="shared" si="10"/>
        <v>0</v>
      </c>
      <c r="S130" s="74">
        <f>SUMIFS(All!$P:$P,All!$D:$D,E130)</f>
        <v>0</v>
      </c>
      <c r="T130" s="74">
        <f>SUMIFS(All!$Q:$Q,All!$D:$D,E130)</f>
        <v>0</v>
      </c>
      <c r="U130" s="74">
        <f>SUMIFS(All!$R:$R,All!$D:$D,E130,All!$B:$B,C130)</f>
        <v>0</v>
      </c>
      <c r="V130" s="10">
        <v>0</v>
      </c>
      <c r="W130" s="74">
        <f>SUMIFS(All!$GY:$GY,All!$D:$D,E130,All!$B:$B,C130)</f>
        <v>0</v>
      </c>
      <c r="X130" s="10">
        <f t="shared" si="16"/>
        <v>0</v>
      </c>
      <c r="Y130" s="10">
        <v>0</v>
      </c>
      <c r="Z130" s="74">
        <f>SUMIFS(All!$HC:$HC,All!$D:$D,E130)</f>
        <v>0</v>
      </c>
      <c r="AA130" s="74">
        <f t="shared" si="11"/>
        <v>0</v>
      </c>
      <c r="AB130" s="10">
        <v>0</v>
      </c>
      <c r="AC130" s="10"/>
      <c r="AD130" s="74">
        <f t="shared" si="15"/>
        <v>0</v>
      </c>
      <c r="AE130" s="99">
        <f t="shared" si="12"/>
        <v>0</v>
      </c>
      <c r="AF130" s="10"/>
      <c r="AG130" s="10"/>
      <c r="AH130" s="74">
        <f t="shared" si="13"/>
        <v>0</v>
      </c>
      <c r="AI130" s="74">
        <f t="shared" si="14"/>
        <v>0</v>
      </c>
      <c r="AL130" s="74">
        <f>SUMIFS(All!HA:HA,All!D:D,E130)</f>
        <v>0</v>
      </c>
      <c r="AM130">
        <v>0</v>
      </c>
      <c r="AO130" s="35">
        <f>SUMIFS(All!J:J,All!B:B,Summary!C130)+SUMIFS(All!L:L,All!B:B,Summary!C130)</f>
        <v>0</v>
      </c>
      <c r="AP130" s="35">
        <f>SUMIFS(All!N:N,All!B:B,Summary!C130)+SUMIFS(All!P:P,All!B:B,Summary!C130)</f>
        <v>0</v>
      </c>
      <c r="AQ130">
        <f>SUMIFS(All!L:L,All!B:B,Summary!C130)</f>
        <v>0</v>
      </c>
      <c r="AR130">
        <f>SUMIFS(All!P:P,All!B:B,Summary!C130)</f>
        <v>0</v>
      </c>
      <c r="AS130">
        <f>SUMIFS(All!M:M,All!B:B,Summary!C130)</f>
        <v>0</v>
      </c>
      <c r="AT130">
        <f>SUMIFS(All!Q:Q,All!B:B,Summary!C130)</f>
        <v>0</v>
      </c>
    </row>
    <row r="131" spans="1:46">
      <c r="A131" s="64">
        <v>2</v>
      </c>
      <c r="B131" s="64">
        <f>5</f>
        <v>5</v>
      </c>
      <c r="C131" s="64"/>
      <c r="D131" s="65">
        <v>23</v>
      </c>
      <c r="E131" s="19" t="s">
        <v>971</v>
      </c>
      <c r="F131" s="10">
        <v>0</v>
      </c>
      <c r="G131" s="10">
        <v>0</v>
      </c>
      <c r="H131" s="10">
        <v>3250000</v>
      </c>
      <c r="I131" s="74"/>
      <c r="J131" s="10">
        <f t="shared" si="9"/>
        <v>3250000</v>
      </c>
      <c r="K131" s="10"/>
      <c r="L131" s="10"/>
      <c r="M131" s="10"/>
      <c r="N131" s="10"/>
      <c r="O131" s="74">
        <f>SUMIFS(All!$E:$E,All!$D:$D,E131)</f>
        <v>0</v>
      </c>
      <c r="P131" s="10">
        <v>0</v>
      </c>
      <c r="Q131" s="74">
        <f>SUMIFS(All!$GU:$GU,All!$D:$D,E131,All!$B:$B,C131)</f>
        <v>0</v>
      </c>
      <c r="R131" s="10">
        <f t="shared" si="10"/>
        <v>0</v>
      </c>
      <c r="S131" s="74">
        <f>SUMIFS(All!$P:$P,All!$D:$D,E131)</f>
        <v>0</v>
      </c>
      <c r="T131" s="74">
        <f>SUMIFS(All!$Q:$Q,All!$D:$D,E131)</f>
        <v>0</v>
      </c>
      <c r="U131" s="74">
        <f>SUMIFS(All!$R:$R,All!$D:$D,E131,All!$B:$B,C131)</f>
        <v>0</v>
      </c>
      <c r="V131" s="10">
        <v>0</v>
      </c>
      <c r="W131" s="74">
        <f>SUMIFS(All!$GY:$GY,All!$D:$D,E131,All!$B:$B,C131)</f>
        <v>0</v>
      </c>
      <c r="X131" s="10">
        <f t="shared" si="16"/>
        <v>0</v>
      </c>
      <c r="Y131" s="10">
        <v>0</v>
      </c>
      <c r="Z131" s="74">
        <f>SUMIFS(All!$HC:$HC,All!$D:$D,E131)</f>
        <v>0</v>
      </c>
      <c r="AA131" s="74">
        <f t="shared" si="11"/>
        <v>0</v>
      </c>
      <c r="AB131" s="10">
        <v>0</v>
      </c>
      <c r="AC131" s="10"/>
      <c r="AD131" s="74">
        <f t="shared" si="15"/>
        <v>0</v>
      </c>
      <c r="AE131" s="99">
        <f t="shared" si="12"/>
        <v>0</v>
      </c>
      <c r="AF131" s="10"/>
      <c r="AG131" s="10"/>
      <c r="AH131" s="74">
        <f t="shared" si="13"/>
        <v>-3250000</v>
      </c>
      <c r="AI131" s="74">
        <f t="shared" si="14"/>
        <v>0</v>
      </c>
      <c r="AL131" s="74">
        <f>SUMIFS(All!HA:HA,All!D:D,E131)</f>
        <v>0</v>
      </c>
      <c r="AM131">
        <v>0</v>
      </c>
      <c r="AO131" s="35">
        <f>SUMIFS(All!J:J,All!B:B,Summary!C131)+SUMIFS(All!L:L,All!B:B,Summary!C131)</f>
        <v>0</v>
      </c>
      <c r="AP131" s="35">
        <f>SUMIFS(All!N:N,All!B:B,Summary!C131)+SUMIFS(All!P:P,All!B:B,Summary!C131)</f>
        <v>0</v>
      </c>
      <c r="AQ131">
        <f>SUMIFS(All!L:L,All!B:B,Summary!C131)</f>
        <v>0</v>
      </c>
      <c r="AR131">
        <f>SUMIFS(All!P:P,All!B:B,Summary!C131)</f>
        <v>0</v>
      </c>
      <c r="AS131">
        <f>SUMIFS(All!M:M,All!B:B,Summary!C131)</f>
        <v>0</v>
      </c>
      <c r="AT131">
        <f>SUMIFS(All!Q:Q,All!B:B,Summary!C131)</f>
        <v>0</v>
      </c>
    </row>
    <row r="132" spans="1:46">
      <c r="A132" s="64">
        <v>1</v>
      </c>
      <c r="B132" s="64">
        <f>4</f>
        <v>4</v>
      </c>
      <c r="C132" s="64"/>
      <c r="D132" s="65">
        <v>31</v>
      </c>
      <c r="E132" s="19" t="s">
        <v>2031</v>
      </c>
      <c r="F132" s="10">
        <v>0</v>
      </c>
      <c r="G132" s="10">
        <v>0</v>
      </c>
      <c r="H132" s="10">
        <v>780036</v>
      </c>
      <c r="I132" s="74"/>
      <c r="J132" s="10">
        <f t="shared" si="9"/>
        <v>780036</v>
      </c>
      <c r="K132" s="10"/>
      <c r="L132" s="10"/>
      <c r="M132" s="10"/>
      <c r="N132" s="10"/>
      <c r="O132" s="74">
        <f>SUMIFS(All!$E:$E,All!$D:$D,E132)</f>
        <v>0</v>
      </c>
      <c r="P132" s="10">
        <v>0</v>
      </c>
      <c r="Q132" s="74">
        <f>SUMIFS(All!$GU:$GU,All!$D:$D,E132,All!$B:$B,C132)</f>
        <v>0</v>
      </c>
      <c r="R132" s="10">
        <f t="shared" si="10"/>
        <v>0</v>
      </c>
      <c r="S132" s="74">
        <f>SUMIFS(All!$P:$P,All!$D:$D,E132)</f>
        <v>0</v>
      </c>
      <c r="T132" s="74">
        <f>SUMIFS(All!$Q:$Q,All!$D:$D,E132)</f>
        <v>0</v>
      </c>
      <c r="U132" s="74">
        <f>SUMIFS(All!$R:$R,All!$D:$D,E132,All!$B:$B,C132)</f>
        <v>0</v>
      </c>
      <c r="V132" s="10">
        <v>0</v>
      </c>
      <c r="W132" s="74">
        <f>SUMIFS(All!$GY:$GY,All!$D:$D,E132,All!$B:$B,C132)</f>
        <v>0</v>
      </c>
      <c r="X132" s="10">
        <f t="shared" si="16"/>
        <v>0</v>
      </c>
      <c r="Y132" s="10">
        <v>0</v>
      </c>
      <c r="Z132" s="74">
        <f>SUMIFS(All!$HC:$HC,All!$D:$D,E132)</f>
        <v>0</v>
      </c>
      <c r="AA132" s="74">
        <f t="shared" si="11"/>
        <v>0</v>
      </c>
      <c r="AB132" s="10">
        <v>0</v>
      </c>
      <c r="AC132" s="10"/>
      <c r="AD132" s="74">
        <f t="shared" si="15"/>
        <v>0</v>
      </c>
      <c r="AE132" s="99">
        <f t="shared" si="12"/>
        <v>0</v>
      </c>
      <c r="AF132" s="10"/>
      <c r="AG132" s="10"/>
      <c r="AH132" s="74">
        <f t="shared" si="13"/>
        <v>-780036</v>
      </c>
      <c r="AI132" s="74">
        <f t="shared" si="14"/>
        <v>0</v>
      </c>
      <c r="AL132" s="74">
        <f>SUMIFS(All!HA:HA,All!D:D,E132)</f>
        <v>0</v>
      </c>
      <c r="AM132">
        <v>0</v>
      </c>
      <c r="AO132" s="35">
        <f>SUMIFS(All!J:J,All!B:B,Summary!C132)+SUMIFS(All!L:L,All!B:B,Summary!C132)</f>
        <v>0</v>
      </c>
      <c r="AP132" s="35">
        <f>SUMIFS(All!N:N,All!B:B,Summary!C132)+SUMIFS(All!P:P,All!B:B,Summary!C132)</f>
        <v>0</v>
      </c>
      <c r="AQ132">
        <f>SUMIFS(All!L:L,All!B:B,Summary!C132)</f>
        <v>0</v>
      </c>
      <c r="AR132">
        <f>SUMIFS(All!P:P,All!B:B,Summary!C132)</f>
        <v>0</v>
      </c>
      <c r="AS132">
        <f>SUMIFS(All!M:M,All!B:B,Summary!C132)</f>
        <v>0</v>
      </c>
      <c r="AT132">
        <f>SUMIFS(All!Q:Q,All!B:B,Summary!C132)</f>
        <v>0</v>
      </c>
    </row>
    <row r="133" spans="1:46">
      <c r="A133" s="64">
        <v>1</v>
      </c>
      <c r="B133" s="64">
        <f>4</f>
        <v>4</v>
      </c>
      <c r="C133" s="64">
        <v>89</v>
      </c>
      <c r="D133" s="65">
        <v>47</v>
      </c>
      <c r="E133" s="19" t="s">
        <v>2032</v>
      </c>
      <c r="F133" s="10">
        <v>263379938.24000001</v>
      </c>
      <c r="G133" s="10">
        <v>10152661.359999999</v>
      </c>
      <c r="H133" s="10"/>
      <c r="I133" s="74"/>
      <c r="J133" s="10">
        <f t="shared" si="9"/>
        <v>273532599.60000002</v>
      </c>
      <c r="K133" s="10">
        <v>2</v>
      </c>
      <c r="L133" s="10"/>
      <c r="M133" s="10"/>
      <c r="N133" s="10"/>
      <c r="O133" s="74">
        <f>SUMIFS(All!$E:$E,All!$D:$D,E133)</f>
        <v>0</v>
      </c>
      <c r="P133" s="10">
        <v>0</v>
      </c>
      <c r="Q133" s="74">
        <f>SUMIFS(All!$GU:$GU,All!$D:$D,E133,All!$B:$B,C133)</f>
        <v>0</v>
      </c>
      <c r="R133" s="10">
        <f t="shared" si="10"/>
        <v>0</v>
      </c>
      <c r="S133" s="74">
        <f>SUMIFS(All!$P:$P,All!$D:$D,E133)</f>
        <v>0</v>
      </c>
      <c r="T133" s="74">
        <f>SUMIFS(All!$Q:$Q,All!$D:$D,E133)</f>
        <v>0</v>
      </c>
      <c r="U133" s="74">
        <f>SUMIFS(All!$R:$R,All!$D:$D,E133,All!$B:$B,C133)</f>
        <v>0</v>
      </c>
      <c r="V133" s="10">
        <v>0</v>
      </c>
      <c r="W133" s="74">
        <f>SUMIFS(All!$GY:$GY,All!$D:$D,E133,All!$B:$B,C133)</f>
        <v>0</v>
      </c>
      <c r="X133" s="10">
        <f t="shared" si="16"/>
        <v>0</v>
      </c>
      <c r="Y133" s="10">
        <v>0</v>
      </c>
      <c r="Z133" s="74">
        <v>40537516.269999988</v>
      </c>
      <c r="AA133" s="74">
        <f t="shared" si="11"/>
        <v>40537516.269999988</v>
      </c>
      <c r="AB133" s="10">
        <v>0</v>
      </c>
      <c r="AC133" s="10"/>
      <c r="AD133" s="74">
        <f t="shared" si="15"/>
        <v>0</v>
      </c>
      <c r="AE133" s="99">
        <f t="shared" si="12"/>
        <v>0</v>
      </c>
      <c r="AF133" s="10"/>
      <c r="AG133" s="10"/>
      <c r="AH133" s="74">
        <f t="shared" si="13"/>
        <v>-273532599.60000002</v>
      </c>
      <c r="AI133" s="74">
        <f t="shared" si="14"/>
        <v>-40537516.269999988</v>
      </c>
      <c r="AL133" s="74">
        <f>SUMIFS(All!HA:HA,All!D:D,E133)</f>
        <v>0</v>
      </c>
      <c r="AM133">
        <v>0</v>
      </c>
      <c r="AO133" s="35">
        <f>SUMIFS(All!J:J,All!B:B,Summary!C133)+SUMIFS(All!L:L,All!B:B,Summary!C133)</f>
        <v>0</v>
      </c>
      <c r="AP133" s="35">
        <f>SUMIFS(All!N:N,All!B:B,Summary!C133)+SUMIFS(All!P:P,All!B:B,Summary!C133)</f>
        <v>0</v>
      </c>
      <c r="AQ133">
        <f>SUMIFS(All!L:L,All!B:B,Summary!C133)</f>
        <v>0</v>
      </c>
      <c r="AR133">
        <f>SUMIFS(All!P:P,All!B:B,Summary!C133)</f>
        <v>0</v>
      </c>
      <c r="AS133">
        <f>SUMIFS(All!M:M,All!B:B,Summary!C133)</f>
        <v>0</v>
      </c>
      <c r="AT133">
        <f>SUMIFS(All!Q:Q,All!B:B,Summary!C133)</f>
        <v>0</v>
      </c>
    </row>
    <row r="134" spans="1:46">
      <c r="A134" s="64">
        <v>2</v>
      </c>
      <c r="B134" s="64">
        <f>9</f>
        <v>9</v>
      </c>
      <c r="C134" s="64"/>
      <c r="D134" s="65">
        <v>64</v>
      </c>
      <c r="E134" s="19" t="s">
        <v>2033</v>
      </c>
      <c r="F134" s="10">
        <v>2238312.5</v>
      </c>
      <c r="G134" s="10">
        <v>0</v>
      </c>
      <c r="H134" s="10"/>
      <c r="I134" s="74"/>
      <c r="J134" s="10">
        <f t="shared" si="9"/>
        <v>2238312.5</v>
      </c>
      <c r="K134" s="10"/>
      <c r="L134" s="10"/>
      <c r="M134" s="10"/>
      <c r="N134" s="10"/>
      <c r="O134" s="74">
        <f>SUMIFS(All!$E:$E,All!$D:$D,E134)</f>
        <v>0</v>
      </c>
      <c r="P134" s="10">
        <v>0</v>
      </c>
      <c r="Q134" s="74">
        <f>SUMIFS(All!$GU:$GU,All!$D:$D,E134,All!$B:$B,C134)</f>
        <v>0</v>
      </c>
      <c r="R134" s="10">
        <f t="shared" si="10"/>
        <v>0</v>
      </c>
      <c r="S134" s="74">
        <f>SUMIFS(All!$P:$P,All!$D:$D,E134)</f>
        <v>0</v>
      </c>
      <c r="T134" s="74">
        <f>SUMIFS(All!$Q:$Q,All!$D:$D,E134)</f>
        <v>0</v>
      </c>
      <c r="U134" s="74">
        <f>SUMIFS(All!$R:$R,All!$D:$D,E134,All!$B:$B,C134)</f>
        <v>0</v>
      </c>
      <c r="V134" s="10">
        <v>0</v>
      </c>
      <c r="W134" s="74">
        <f>SUMIFS(All!$GY:$GY,All!$D:$D,E134,All!$B:$B,C134)</f>
        <v>0</v>
      </c>
      <c r="X134" s="10">
        <f t="shared" si="16"/>
        <v>0</v>
      </c>
      <c r="Y134" s="10">
        <v>0</v>
      </c>
      <c r="Z134" s="74">
        <f>SUMIFS(All!$HC:$HC,All!$D:$D,E134)</f>
        <v>0</v>
      </c>
      <c r="AA134" s="74">
        <f t="shared" si="11"/>
        <v>0</v>
      </c>
      <c r="AB134" s="10">
        <v>0</v>
      </c>
      <c r="AC134" s="10"/>
      <c r="AD134" s="74">
        <f t="shared" si="15"/>
        <v>0</v>
      </c>
      <c r="AE134" s="99">
        <f t="shared" si="12"/>
        <v>0</v>
      </c>
      <c r="AF134" s="10"/>
      <c r="AG134" s="10"/>
      <c r="AH134" s="74">
        <f t="shared" si="13"/>
        <v>-2238312.5</v>
      </c>
      <c r="AI134" s="74">
        <f t="shared" si="14"/>
        <v>0</v>
      </c>
      <c r="AL134" s="74">
        <f>SUMIFS(All!HA:HA,All!D:D,E134)</f>
        <v>0</v>
      </c>
      <c r="AM134">
        <v>0</v>
      </c>
      <c r="AO134" s="35">
        <f>SUMIFS(All!J:J,All!B:B,Summary!C134)+SUMIFS(All!L:L,All!B:B,Summary!C134)</f>
        <v>0</v>
      </c>
      <c r="AP134" s="35">
        <f>SUMIFS(All!N:N,All!B:B,Summary!C134)+SUMIFS(All!P:P,All!B:B,Summary!C134)</f>
        <v>0</v>
      </c>
      <c r="AQ134">
        <f>SUMIFS(All!L:L,All!B:B,Summary!C134)</f>
        <v>0</v>
      </c>
      <c r="AR134">
        <f>SUMIFS(All!P:P,All!B:B,Summary!C134)</f>
        <v>0</v>
      </c>
      <c r="AS134">
        <f>SUMIFS(All!M:M,All!B:B,Summary!C134)</f>
        <v>0</v>
      </c>
      <c r="AT134">
        <f>SUMIFS(All!Q:Q,All!B:B,Summary!C134)</f>
        <v>0</v>
      </c>
    </row>
    <row r="135" spans="1:46">
      <c r="A135" s="64">
        <v>2</v>
      </c>
      <c r="B135" s="64">
        <f>5</f>
        <v>5</v>
      </c>
      <c r="C135" s="64"/>
      <c r="D135" s="65">
        <v>74</v>
      </c>
      <c r="E135" s="19" t="s">
        <v>1024</v>
      </c>
      <c r="F135" s="10">
        <v>20930199.449999999</v>
      </c>
      <c r="G135" s="10">
        <v>0</v>
      </c>
      <c r="H135" s="10">
        <v>1702965</v>
      </c>
      <c r="I135" s="74"/>
      <c r="J135" s="10">
        <f t="shared" si="9"/>
        <v>22633164.449999999</v>
      </c>
      <c r="K135" s="10"/>
      <c r="L135" s="10"/>
      <c r="M135" s="10"/>
      <c r="N135" s="10"/>
      <c r="O135" s="74">
        <f>SUMIFS(All!$E:$E,All!$D:$D,E135)</f>
        <v>0</v>
      </c>
      <c r="P135" s="10">
        <v>0</v>
      </c>
      <c r="Q135" s="74">
        <f>SUMIFS(All!$GU:$GU,All!$D:$D,E135,All!$B:$B,C135)</f>
        <v>0</v>
      </c>
      <c r="R135" s="10">
        <f t="shared" si="10"/>
        <v>0</v>
      </c>
      <c r="S135" s="74">
        <f>SUMIFS(All!$P:$P,All!$D:$D,E135)</f>
        <v>0</v>
      </c>
      <c r="T135" s="74">
        <f>SUMIFS(All!$Q:$Q,All!$D:$D,E135)</f>
        <v>0</v>
      </c>
      <c r="U135" s="74">
        <f>SUMIFS(All!$R:$R,All!$D:$D,E135,All!$B:$B,C135)</f>
        <v>0</v>
      </c>
      <c r="V135" s="10">
        <v>0</v>
      </c>
      <c r="W135" s="74">
        <f>SUMIFS(All!$GY:$GY,All!$D:$D,E135,All!$B:$B,C135)</f>
        <v>0</v>
      </c>
      <c r="X135" s="10">
        <f t="shared" si="16"/>
        <v>0</v>
      </c>
      <c r="Y135" s="10">
        <v>0</v>
      </c>
      <c r="Z135" s="74">
        <f>SUMIFS(All!$HC:$HC,All!$D:$D,E135)</f>
        <v>0</v>
      </c>
      <c r="AA135" s="74">
        <f t="shared" si="11"/>
        <v>0</v>
      </c>
      <c r="AB135" s="10">
        <v>0</v>
      </c>
      <c r="AC135" s="10"/>
      <c r="AD135" s="74">
        <f t="shared" si="15"/>
        <v>0</v>
      </c>
      <c r="AE135" s="99">
        <f t="shared" si="12"/>
        <v>0</v>
      </c>
      <c r="AF135" s="10"/>
      <c r="AG135" s="10"/>
      <c r="AH135" s="74">
        <f t="shared" si="13"/>
        <v>-22633164.449999999</v>
      </c>
      <c r="AI135" s="74">
        <f t="shared" si="14"/>
        <v>0</v>
      </c>
      <c r="AL135" s="74">
        <f>SUMIFS(All!HA:HA,All!D:D,E135)</f>
        <v>0</v>
      </c>
      <c r="AM135">
        <v>0</v>
      </c>
      <c r="AO135" s="35">
        <f>SUMIFS(All!J:J,All!B:B,Summary!C135)+SUMIFS(All!L:L,All!B:B,Summary!C135)</f>
        <v>0</v>
      </c>
      <c r="AP135" s="35">
        <f>SUMIFS(All!N:N,All!B:B,Summary!C135)+SUMIFS(All!P:P,All!B:B,Summary!C135)</f>
        <v>0</v>
      </c>
      <c r="AQ135">
        <f>SUMIFS(All!L:L,All!B:B,Summary!C135)</f>
        <v>0</v>
      </c>
      <c r="AR135">
        <f>SUMIFS(All!P:P,All!B:B,Summary!C135)</f>
        <v>0</v>
      </c>
      <c r="AS135">
        <f>SUMIFS(All!M:M,All!B:B,Summary!C135)</f>
        <v>0</v>
      </c>
      <c r="AT135">
        <f>SUMIFS(All!Q:Q,All!B:B,Summary!C135)</f>
        <v>0</v>
      </c>
    </row>
    <row r="136" spans="1:46">
      <c r="A136" s="64">
        <v>2</v>
      </c>
      <c r="B136" s="64">
        <f>5</f>
        <v>5</v>
      </c>
      <c r="C136" s="64"/>
      <c r="D136" s="65">
        <v>75</v>
      </c>
      <c r="E136" s="19" t="s">
        <v>2034</v>
      </c>
      <c r="F136" s="10">
        <v>0</v>
      </c>
      <c r="G136" s="10"/>
      <c r="H136" s="10">
        <v>664967</v>
      </c>
      <c r="I136" s="74"/>
      <c r="J136" s="10">
        <f t="shared" si="9"/>
        <v>664967</v>
      </c>
      <c r="K136" s="10"/>
      <c r="L136" s="10"/>
      <c r="M136" s="10"/>
      <c r="N136" s="10"/>
      <c r="O136" s="74">
        <f>SUMIFS(All!$E:$E,All!$D:$D,E136)</f>
        <v>0</v>
      </c>
      <c r="P136" s="10">
        <v>0</v>
      </c>
      <c r="Q136" s="74">
        <f>SUMIFS(All!$GU:$GU,All!$D:$D,E136,All!$B:$B,C136)</f>
        <v>0</v>
      </c>
      <c r="R136" s="10">
        <f t="shared" si="10"/>
        <v>0</v>
      </c>
      <c r="S136" s="74">
        <f>SUMIFS(All!$P:$P,All!$D:$D,E136)</f>
        <v>0</v>
      </c>
      <c r="T136" s="74">
        <f>SUMIFS(All!$Q:$Q,All!$D:$D,E136)</f>
        <v>0</v>
      </c>
      <c r="U136" s="74">
        <f>SUMIFS(All!$R:$R,All!$D:$D,E136,All!$B:$B,C136)</f>
        <v>0</v>
      </c>
      <c r="V136" s="10">
        <v>0</v>
      </c>
      <c r="W136" s="74">
        <f>SUMIFS(All!$GY:$GY,All!$D:$D,E136,All!$B:$B,C136)</f>
        <v>0</v>
      </c>
      <c r="X136" s="10">
        <f t="shared" si="16"/>
        <v>0</v>
      </c>
      <c r="Y136" s="10">
        <v>0</v>
      </c>
      <c r="Z136" s="74">
        <f>SUMIFS(All!$HC:$HC,All!$D:$D,E136)</f>
        <v>0</v>
      </c>
      <c r="AA136" s="74">
        <f t="shared" si="11"/>
        <v>0</v>
      </c>
      <c r="AB136" s="10">
        <v>0</v>
      </c>
      <c r="AC136" s="10"/>
      <c r="AD136" s="74">
        <f t="shared" si="15"/>
        <v>0</v>
      </c>
      <c r="AE136" s="99">
        <f t="shared" si="12"/>
        <v>0</v>
      </c>
      <c r="AF136" s="10"/>
      <c r="AG136" s="10"/>
      <c r="AH136" s="74">
        <f t="shared" si="13"/>
        <v>-664967</v>
      </c>
      <c r="AI136" s="74">
        <f t="shared" si="14"/>
        <v>0</v>
      </c>
      <c r="AL136" s="74">
        <f>SUMIFS(All!HA:HA,All!D:D,E136)</f>
        <v>0</v>
      </c>
      <c r="AM136">
        <v>0</v>
      </c>
      <c r="AO136" s="35">
        <f>SUMIFS(All!J:J,All!B:B,Summary!C136)+SUMIFS(All!L:L,All!B:B,Summary!C136)</f>
        <v>0</v>
      </c>
      <c r="AP136" s="35">
        <f>SUMIFS(All!N:N,All!B:B,Summary!C136)+SUMIFS(All!P:P,All!B:B,Summary!C136)</f>
        <v>0</v>
      </c>
      <c r="AQ136">
        <f>SUMIFS(All!L:L,All!B:B,Summary!C136)</f>
        <v>0</v>
      </c>
      <c r="AR136">
        <f>SUMIFS(All!P:P,All!B:B,Summary!C136)</f>
        <v>0</v>
      </c>
      <c r="AS136">
        <f>SUMIFS(All!M:M,All!B:B,Summary!C136)</f>
        <v>0</v>
      </c>
      <c r="AT136">
        <f>SUMIFS(All!Q:Q,All!B:B,Summary!C136)</f>
        <v>0</v>
      </c>
    </row>
    <row r="137" spans="1:46">
      <c r="A137" s="64">
        <v>2</v>
      </c>
      <c r="B137" s="79">
        <f>5</f>
        <v>5</v>
      </c>
      <c r="C137" s="69"/>
      <c r="D137" s="65">
        <v>79</v>
      </c>
      <c r="E137" s="19" t="s">
        <v>1019</v>
      </c>
      <c r="F137" s="10">
        <v>0</v>
      </c>
      <c r="G137" s="10">
        <v>24075766.199999999</v>
      </c>
      <c r="H137" s="10"/>
      <c r="I137" s="74"/>
      <c r="J137" s="10">
        <f t="shared" si="9"/>
        <v>24075766.199999999</v>
      </c>
      <c r="K137" s="10"/>
      <c r="L137" s="10"/>
      <c r="M137" s="10"/>
      <c r="N137" s="10"/>
      <c r="O137" s="74">
        <f>SUMIFS(All!$E:$E,All!$D:$D,E137)</f>
        <v>0</v>
      </c>
      <c r="P137" s="10">
        <v>0</v>
      </c>
      <c r="Q137" s="74">
        <f>SUMIFS(All!$GU:$GU,All!$D:$D,E137,All!$B:$B,C137)</f>
        <v>0</v>
      </c>
      <c r="R137" s="10">
        <f t="shared" si="10"/>
        <v>0</v>
      </c>
      <c r="S137" s="74">
        <f>SUMIFS(All!$P:$P,All!$D:$D,E137)</f>
        <v>0</v>
      </c>
      <c r="T137" s="74">
        <f>SUMIFS(All!$Q:$Q,All!$D:$D,E137)</f>
        <v>0</v>
      </c>
      <c r="U137" s="74">
        <f>SUMIFS(All!$R:$R,All!$D:$D,E137,All!$B:$B,C137)</f>
        <v>0</v>
      </c>
      <c r="V137" s="10">
        <v>0</v>
      </c>
      <c r="W137" s="74">
        <f>SUMIFS(All!$GY:$GY,All!$D:$D,E137,All!$B:$B,C137)</f>
        <v>0</v>
      </c>
      <c r="X137" s="10">
        <f t="shared" si="16"/>
        <v>0</v>
      </c>
      <c r="Y137" s="10">
        <v>0</v>
      </c>
      <c r="Z137" s="74">
        <f>SUMIFS(All!$HC:$HC,All!$D:$D,E137)</f>
        <v>0</v>
      </c>
      <c r="AA137" s="74">
        <f t="shared" si="11"/>
        <v>0</v>
      </c>
      <c r="AB137" s="10">
        <v>0</v>
      </c>
      <c r="AC137" s="10"/>
      <c r="AD137" s="74">
        <f t="shared" si="15"/>
        <v>0</v>
      </c>
      <c r="AE137" s="99">
        <f t="shared" si="12"/>
        <v>0</v>
      </c>
      <c r="AF137" s="10"/>
      <c r="AG137" s="10"/>
      <c r="AH137" s="74">
        <f t="shared" si="13"/>
        <v>-24075766.199999999</v>
      </c>
      <c r="AI137" s="74">
        <f t="shared" si="14"/>
        <v>0</v>
      </c>
      <c r="AL137" s="74">
        <f>SUMIFS(All!HA:HA,All!D:D,E137)</f>
        <v>0</v>
      </c>
      <c r="AM137">
        <v>0</v>
      </c>
      <c r="AO137" s="35">
        <f>SUMIFS(All!J:J,All!B:B,Summary!C137)+SUMIFS(All!L:L,All!B:B,Summary!C137)</f>
        <v>0</v>
      </c>
      <c r="AP137" s="35">
        <f>SUMIFS(All!N:N,All!B:B,Summary!C137)+SUMIFS(All!P:P,All!B:B,Summary!C137)</f>
        <v>0</v>
      </c>
      <c r="AQ137">
        <f>SUMIFS(All!L:L,All!B:B,Summary!C137)</f>
        <v>0</v>
      </c>
      <c r="AR137">
        <f>SUMIFS(All!P:P,All!B:B,Summary!C137)</f>
        <v>0</v>
      </c>
      <c r="AS137">
        <f>SUMIFS(All!M:M,All!B:B,Summary!C137)</f>
        <v>0</v>
      </c>
      <c r="AT137">
        <f>SUMIFS(All!Q:Q,All!B:B,Summary!C137)</f>
        <v>0</v>
      </c>
    </row>
    <row r="138" spans="1:46">
      <c r="A138" s="64">
        <v>2</v>
      </c>
      <c r="B138" s="64">
        <f>5</f>
        <v>5</v>
      </c>
      <c r="C138" s="64"/>
      <c r="D138" s="65">
        <v>90</v>
      </c>
      <c r="E138" s="19" t="s">
        <v>1054</v>
      </c>
      <c r="F138" s="10">
        <v>0</v>
      </c>
      <c r="G138" s="10">
        <v>7796719.4000000004</v>
      </c>
      <c r="H138" s="10"/>
      <c r="I138" s="74"/>
      <c r="J138" s="10">
        <f t="shared" si="9"/>
        <v>7796719.4000000004</v>
      </c>
      <c r="K138" s="10"/>
      <c r="L138" s="10"/>
      <c r="M138" s="10"/>
      <c r="N138" s="10"/>
      <c r="O138" s="74">
        <f>SUMIFS(All!$E:$E,All!$D:$D,E138)</f>
        <v>0</v>
      </c>
      <c r="P138" s="10">
        <v>0</v>
      </c>
      <c r="Q138" s="74">
        <f>SUMIFS(All!$GU:$GU,All!$D:$D,E138,All!$B:$B,C138)</f>
        <v>0</v>
      </c>
      <c r="R138" s="10">
        <f t="shared" si="10"/>
        <v>0</v>
      </c>
      <c r="S138" s="74">
        <f>SUMIFS(All!$P:$P,All!$D:$D,E138)</f>
        <v>0</v>
      </c>
      <c r="T138" s="74">
        <f>SUMIFS(All!$Q:$Q,All!$D:$D,E138)</f>
        <v>0</v>
      </c>
      <c r="U138" s="74">
        <f>SUMIFS(All!$R:$R,All!$D:$D,E138,All!$B:$B,C138)</f>
        <v>0</v>
      </c>
      <c r="V138" s="10">
        <v>0</v>
      </c>
      <c r="W138" s="74">
        <f>SUMIFS(All!$GY:$GY,All!$D:$D,E138,All!$B:$B,C138)</f>
        <v>0</v>
      </c>
      <c r="X138" s="10">
        <f t="shared" si="16"/>
        <v>0</v>
      </c>
      <c r="Y138" s="10">
        <v>0</v>
      </c>
      <c r="Z138" s="74">
        <f>SUMIFS(All!$HC:$HC,All!$D:$D,E138)</f>
        <v>0</v>
      </c>
      <c r="AA138" s="74">
        <f t="shared" si="11"/>
        <v>0</v>
      </c>
      <c r="AB138" s="10">
        <v>0</v>
      </c>
      <c r="AC138" s="10"/>
      <c r="AD138" s="74">
        <f t="shared" si="15"/>
        <v>0</v>
      </c>
      <c r="AE138" s="99">
        <f t="shared" si="12"/>
        <v>0</v>
      </c>
      <c r="AF138" s="10"/>
      <c r="AG138" s="10"/>
      <c r="AH138" s="74">
        <f t="shared" si="13"/>
        <v>-7796719.4000000004</v>
      </c>
      <c r="AI138" s="74">
        <f t="shared" si="14"/>
        <v>0</v>
      </c>
      <c r="AL138" s="74">
        <f>SUMIFS(All!HA:HA,All!D:D,E138)</f>
        <v>0</v>
      </c>
      <c r="AM138">
        <v>0</v>
      </c>
      <c r="AO138" s="35">
        <f>SUMIFS(All!J:J,All!B:B,Summary!C138)+SUMIFS(All!L:L,All!B:B,Summary!C138)</f>
        <v>0</v>
      </c>
      <c r="AP138" s="35">
        <f>SUMIFS(All!N:N,All!B:B,Summary!C138)+SUMIFS(All!P:P,All!B:B,Summary!C138)</f>
        <v>0</v>
      </c>
      <c r="AQ138">
        <f>SUMIFS(All!L:L,All!B:B,Summary!C138)</f>
        <v>0</v>
      </c>
      <c r="AR138">
        <f>SUMIFS(All!P:P,All!B:B,Summary!C138)</f>
        <v>0</v>
      </c>
      <c r="AS138">
        <f>SUMIFS(All!M:M,All!B:B,Summary!C138)</f>
        <v>0</v>
      </c>
      <c r="AT138">
        <f>SUMIFS(All!Q:Q,All!B:B,Summary!C138)</f>
        <v>0</v>
      </c>
    </row>
    <row r="139" spans="1:46">
      <c r="A139" s="64">
        <v>2</v>
      </c>
      <c r="B139" s="64">
        <f>9</f>
        <v>9</v>
      </c>
      <c r="C139" s="64"/>
      <c r="D139" s="65">
        <v>91</v>
      </c>
      <c r="E139" s="19" t="s">
        <v>2035</v>
      </c>
      <c r="F139" s="10">
        <v>0</v>
      </c>
      <c r="G139" s="10">
        <v>0</v>
      </c>
      <c r="H139" s="10">
        <v>677590</v>
      </c>
      <c r="I139" s="74"/>
      <c r="J139" s="10">
        <f t="shared" si="9"/>
        <v>677590</v>
      </c>
      <c r="K139" s="10"/>
      <c r="L139" s="10"/>
      <c r="M139" s="10"/>
      <c r="N139" s="10"/>
      <c r="O139" s="74">
        <f>SUMIFS(All!$E:$E,All!$D:$D,E139)</f>
        <v>0</v>
      </c>
      <c r="P139" s="10">
        <v>0</v>
      </c>
      <c r="Q139" s="74">
        <f>SUMIFS(All!$GU:$GU,All!$D:$D,E139,All!$B:$B,C139)</f>
        <v>0</v>
      </c>
      <c r="R139" s="10">
        <f t="shared" si="10"/>
        <v>0</v>
      </c>
      <c r="S139" s="74">
        <f>SUMIFS(All!$P:$P,All!$D:$D,E139)</f>
        <v>0</v>
      </c>
      <c r="T139" s="74">
        <f>SUMIFS(All!$Q:$Q,All!$D:$D,E139)</f>
        <v>0</v>
      </c>
      <c r="U139" s="74">
        <f>SUMIFS(All!$R:$R,All!$D:$D,E139,All!$B:$B,C139)</f>
        <v>0</v>
      </c>
      <c r="V139" s="10">
        <v>0</v>
      </c>
      <c r="W139" s="74">
        <f>SUMIFS(All!$GY:$GY,All!$D:$D,E139,All!$B:$B,C139)</f>
        <v>0</v>
      </c>
      <c r="X139" s="10">
        <f t="shared" si="16"/>
        <v>0</v>
      </c>
      <c r="Y139" s="10">
        <v>0</v>
      </c>
      <c r="Z139" s="74">
        <f>SUMIFS(All!$HC:$HC,All!$D:$D,E139)</f>
        <v>0</v>
      </c>
      <c r="AA139" s="74">
        <f t="shared" si="11"/>
        <v>0</v>
      </c>
      <c r="AB139" s="10">
        <v>0</v>
      </c>
      <c r="AC139" s="10"/>
      <c r="AD139" s="74">
        <f t="shared" si="15"/>
        <v>0</v>
      </c>
      <c r="AE139" s="99">
        <f t="shared" si="12"/>
        <v>0</v>
      </c>
      <c r="AF139" s="10"/>
      <c r="AG139" s="10"/>
      <c r="AH139" s="74">
        <f t="shared" si="13"/>
        <v>-677590</v>
      </c>
      <c r="AI139" s="74">
        <f t="shared" si="14"/>
        <v>0</v>
      </c>
      <c r="AL139" s="74">
        <f>SUMIFS(All!HA:HA,All!D:D,E139)</f>
        <v>0</v>
      </c>
      <c r="AM139">
        <v>0</v>
      </c>
      <c r="AO139" s="35">
        <f>SUMIFS(All!J:J,All!B:B,Summary!C139)+SUMIFS(All!L:L,All!B:B,Summary!C139)</f>
        <v>0</v>
      </c>
      <c r="AP139" s="35">
        <f>SUMIFS(All!N:N,All!B:B,Summary!C139)+SUMIFS(All!P:P,All!B:B,Summary!C139)</f>
        <v>0</v>
      </c>
      <c r="AQ139">
        <f>SUMIFS(All!L:L,All!B:B,Summary!C139)</f>
        <v>0</v>
      </c>
      <c r="AR139">
        <f>SUMIFS(All!P:P,All!B:B,Summary!C139)</f>
        <v>0</v>
      </c>
      <c r="AS139">
        <f>SUMIFS(All!M:M,All!B:B,Summary!C139)</f>
        <v>0</v>
      </c>
      <c r="AT139">
        <f>SUMIFS(All!Q:Q,All!B:B,Summary!C139)</f>
        <v>0</v>
      </c>
    </row>
    <row r="140" spans="1:46">
      <c r="A140" s="64">
        <v>2</v>
      </c>
      <c r="B140" s="64">
        <f>5</f>
        <v>5</v>
      </c>
      <c r="C140" s="64">
        <v>91</v>
      </c>
      <c r="D140" s="65">
        <v>105</v>
      </c>
      <c r="E140" s="19" t="s">
        <v>298</v>
      </c>
      <c r="F140" s="10">
        <v>0</v>
      </c>
      <c r="G140" s="10">
        <v>0</v>
      </c>
      <c r="H140" s="10"/>
      <c r="I140" s="74"/>
      <c r="J140" s="10">
        <f t="shared" ref="J140:J142" si="33">F140+G140+H140+AL140+I140</f>
        <v>0</v>
      </c>
      <c r="K140" s="10"/>
      <c r="L140" s="10"/>
      <c r="M140" s="10"/>
      <c r="N140" s="10"/>
      <c r="O140" s="74">
        <f>SUMIFS(All!$E:$E,All!$D:$D,E140)</f>
        <v>0</v>
      </c>
      <c r="P140" s="10">
        <v>0</v>
      </c>
      <c r="Q140" s="74">
        <f>SUMIFS(All!$GU:$GU,All!$D:$D,E140,All!$B:$B,C140)</f>
        <v>0</v>
      </c>
      <c r="R140" s="10">
        <f t="shared" ref="R140:R142" si="34">P140+Q140</f>
        <v>0</v>
      </c>
      <c r="S140" s="74">
        <f>SUMIFS(All!$P:$P,All!$D:$D,E140)</f>
        <v>0</v>
      </c>
      <c r="T140" s="74">
        <f>SUMIFS(All!$Q:$Q,All!$D:$D,E140)</f>
        <v>0</v>
      </c>
      <c r="U140" s="74">
        <f>SUMIFS(All!$R:$R,All!$D:$D,E140,All!$B:$B,C140)</f>
        <v>0</v>
      </c>
      <c r="V140" s="10">
        <v>0</v>
      </c>
      <c r="W140" s="74">
        <f>SUMIFS(All!$GY:$GY,All!$D:$D,E140,All!$B:$B,C140)</f>
        <v>0</v>
      </c>
      <c r="X140" s="10">
        <f t="shared" si="16"/>
        <v>0</v>
      </c>
      <c r="Y140" s="10">
        <v>0</v>
      </c>
      <c r="Z140" s="74">
        <v>2495765.4300000002</v>
      </c>
      <c r="AA140" s="74">
        <f t="shared" si="11"/>
        <v>2495765.4300000002</v>
      </c>
      <c r="AB140" s="10"/>
      <c r="AC140" s="10"/>
      <c r="AD140" s="74">
        <f t="shared" si="15"/>
        <v>0</v>
      </c>
      <c r="AE140" s="99">
        <f t="shared" si="12"/>
        <v>0</v>
      </c>
      <c r="AF140" s="10"/>
      <c r="AG140" s="10"/>
      <c r="AH140" s="74">
        <f t="shared" si="13"/>
        <v>0</v>
      </c>
      <c r="AI140" s="74">
        <f t="shared" si="14"/>
        <v>-2495765.4300000002</v>
      </c>
      <c r="AL140" s="74">
        <f>SUMIFS(All!HA:HA,All!D:D,E140)</f>
        <v>0</v>
      </c>
      <c r="AM140">
        <v>0</v>
      </c>
      <c r="AO140" s="35">
        <f>SUMIFS(All!J:J,All!B:B,Summary!C140)+SUMIFS(All!L:L,All!B:B,Summary!C140)</f>
        <v>0</v>
      </c>
      <c r="AP140" s="35">
        <f>SUMIFS(All!N:N,All!B:B,Summary!C140)+SUMIFS(All!P:P,All!B:B,Summary!C140)</f>
        <v>0</v>
      </c>
      <c r="AQ140">
        <f>SUMIFS(All!L:L,All!B:B,Summary!C140)</f>
        <v>0</v>
      </c>
      <c r="AR140">
        <f>SUMIFS(All!P:P,All!B:B,Summary!C140)</f>
        <v>0</v>
      </c>
      <c r="AS140">
        <f>SUMIFS(All!M:M,All!B:B,Summary!C140)</f>
        <v>0</v>
      </c>
      <c r="AT140">
        <f>SUMIFS(All!Q:Q,All!B:B,Summary!C140)</f>
        <v>0</v>
      </c>
    </row>
    <row r="141" spans="1:46">
      <c r="A141" s="64">
        <v>2</v>
      </c>
      <c r="B141" s="64">
        <f>9</f>
        <v>9</v>
      </c>
      <c r="C141" s="64"/>
      <c r="D141" s="65">
        <v>114</v>
      </c>
      <c r="E141" s="19" t="s">
        <v>2039</v>
      </c>
      <c r="F141" s="10">
        <v>0</v>
      </c>
      <c r="G141" s="10">
        <v>0</v>
      </c>
      <c r="H141" s="10"/>
      <c r="I141" s="74"/>
      <c r="J141" s="10">
        <f t="shared" si="33"/>
        <v>0</v>
      </c>
      <c r="K141" s="10"/>
      <c r="L141" s="10"/>
      <c r="M141" s="10"/>
      <c r="N141" s="10"/>
      <c r="O141" s="74">
        <f>SUMIFS(All!$E:$E,All!$D:$D,E141)</f>
        <v>0</v>
      </c>
      <c r="P141" s="10">
        <v>0</v>
      </c>
      <c r="Q141" s="74">
        <f>SUMIFS(All!$GU:$GU,All!$D:$D,E141,All!$B:$B,C141)</f>
        <v>0</v>
      </c>
      <c r="R141" s="10">
        <f t="shared" si="34"/>
        <v>0</v>
      </c>
      <c r="S141" s="74">
        <f>SUMIFS(All!$P:$P,All!$D:$D,E141)</f>
        <v>0</v>
      </c>
      <c r="T141" s="74">
        <f>SUMIFS(All!$Q:$Q,All!$D:$D,E141)</f>
        <v>0</v>
      </c>
      <c r="U141" s="74">
        <f>SUMIFS(All!$R:$R,All!$D:$D,E141,All!$B:$B,C141)</f>
        <v>0</v>
      </c>
      <c r="V141" s="10">
        <v>0</v>
      </c>
      <c r="W141" s="74">
        <f>SUMIFS(All!$GY:$GY,All!$D:$D,E141,All!$B:$B,C141)</f>
        <v>0</v>
      </c>
      <c r="X141" s="10">
        <f t="shared" si="16"/>
        <v>0</v>
      </c>
      <c r="Y141" s="10">
        <v>0</v>
      </c>
      <c r="Z141" s="74">
        <f>SUMIFS(All!$HC:$HC,All!$D:$D,E141)</f>
        <v>0</v>
      </c>
      <c r="AA141" s="74">
        <f t="shared" si="11"/>
        <v>0</v>
      </c>
      <c r="AB141" s="10"/>
      <c r="AC141" s="10"/>
      <c r="AD141" s="74">
        <f t="shared" si="15"/>
        <v>0</v>
      </c>
      <c r="AE141" s="99">
        <f t="shared" ref="AE141:AE142" si="35">AM141</f>
        <v>0</v>
      </c>
      <c r="AF141" s="10"/>
      <c r="AG141" s="10"/>
      <c r="AH141" s="74">
        <f t="shared" si="13"/>
        <v>0</v>
      </c>
      <c r="AI141" s="74">
        <f t="shared" si="14"/>
        <v>0</v>
      </c>
      <c r="AL141" s="74">
        <f>SUMIFS(All!HA:HA,All!D:D,E141)</f>
        <v>0</v>
      </c>
      <c r="AM141">
        <v>0</v>
      </c>
      <c r="AO141" s="35">
        <f>SUMIFS(All!J:J,All!B:B,Summary!C141)+SUMIFS(All!L:L,All!B:B,Summary!C141)</f>
        <v>0</v>
      </c>
      <c r="AP141" s="35">
        <f>SUMIFS(All!N:N,All!B:B,Summary!C141)+SUMIFS(All!P:P,All!B:B,Summary!C141)</f>
        <v>0</v>
      </c>
      <c r="AQ141">
        <f>SUMIFS(All!L:L,All!B:B,Summary!C141)</f>
        <v>0</v>
      </c>
      <c r="AR141">
        <f>SUMIFS(All!P:P,All!B:B,Summary!C141)</f>
        <v>0</v>
      </c>
      <c r="AS141">
        <f>SUMIFS(All!M:M,All!B:B,Summary!C141)</f>
        <v>0</v>
      </c>
      <c r="AT141">
        <f>SUMIFS(All!Q:Q,All!B:B,Summary!C141)</f>
        <v>0</v>
      </c>
    </row>
    <row r="142" spans="1:46">
      <c r="A142" s="19"/>
      <c r="B142" s="19"/>
      <c r="C142" s="64"/>
      <c r="D142" s="65"/>
      <c r="E142" s="19" t="s">
        <v>2040</v>
      </c>
      <c r="F142" s="10">
        <v>0</v>
      </c>
      <c r="G142" s="10">
        <v>0</v>
      </c>
      <c r="H142" s="10">
        <v>3610465.7</v>
      </c>
      <c r="I142" s="74"/>
      <c r="J142" s="10">
        <f t="shared" si="33"/>
        <v>3610465.7</v>
      </c>
      <c r="K142" s="10"/>
      <c r="L142" s="10"/>
      <c r="M142" s="10"/>
      <c r="N142" s="10"/>
      <c r="O142" s="74">
        <f>SUMIFS(All!$E:$E,All!$D:$D,E142)</f>
        <v>0</v>
      </c>
      <c r="P142" s="10">
        <v>0</v>
      </c>
      <c r="Q142" s="74">
        <f>SUMIFS(All!$GU:$GU,All!$D:$D,E142,All!$B:$B,C142)</f>
        <v>0</v>
      </c>
      <c r="R142" s="10">
        <f t="shared" si="34"/>
        <v>0</v>
      </c>
      <c r="S142" s="74">
        <f>SUMIFS(All!$P:$P,All!$D:$D,E142)</f>
        <v>0</v>
      </c>
      <c r="T142" s="74">
        <f>SUMIFS(All!$Q:$Q,All!$D:$D,E142)</f>
        <v>0</v>
      </c>
      <c r="U142" s="74">
        <f>SUMIFS(All!$R:$R,All!$D:$D,E142,All!$B:$B,C142)</f>
        <v>0</v>
      </c>
      <c r="V142" s="10">
        <v>0</v>
      </c>
      <c r="W142" s="74">
        <f>SUMIFS(All!$GY:$GY,All!$D:$D,E142,All!$B:$B,C142)</f>
        <v>0</v>
      </c>
      <c r="X142" s="10">
        <f t="shared" si="16"/>
        <v>0</v>
      </c>
      <c r="Y142" s="10">
        <v>0</v>
      </c>
      <c r="Z142" s="74">
        <f>SUMIFS(All!$HC:$HC,All!$D:$D,E142)</f>
        <v>0</v>
      </c>
      <c r="AA142" s="74">
        <f t="shared" si="11"/>
        <v>0</v>
      </c>
      <c r="AB142" s="10"/>
      <c r="AC142" s="10"/>
      <c r="AD142" s="74">
        <f t="shared" si="15"/>
        <v>0</v>
      </c>
      <c r="AE142" s="99">
        <f t="shared" si="35"/>
        <v>0</v>
      </c>
      <c r="AF142" s="10"/>
      <c r="AG142" s="10"/>
      <c r="AH142" s="74">
        <f t="shared" si="13"/>
        <v>-3610465.7</v>
      </c>
      <c r="AI142" s="74">
        <f t="shared" si="14"/>
        <v>0</v>
      </c>
      <c r="AL142" s="74">
        <f>SUMIFS(All!HA:HA,All!D:D,E142)</f>
        <v>0</v>
      </c>
      <c r="AM142">
        <v>0</v>
      </c>
      <c r="AO142" s="35">
        <f>SUMIFS(All!J:J,All!B:B,Summary!C142)+SUMIFS(All!L:L,All!B:B,Summary!C142)</f>
        <v>0</v>
      </c>
      <c r="AP142" s="35">
        <f>SUMIFS(All!N:N,All!B:B,Summary!C142)+SUMIFS(All!P:P,All!B:B,Summary!C142)</f>
        <v>0</v>
      </c>
      <c r="AQ142">
        <f>SUMIFS(All!L:L,All!B:B,Summary!C142)</f>
        <v>0</v>
      </c>
      <c r="AR142">
        <f>SUMIFS(All!P:P,All!B:B,Summary!C142)</f>
        <v>0</v>
      </c>
      <c r="AS142">
        <f>SUMIFS(All!M:M,All!B:B,Summary!C142)</f>
        <v>0</v>
      </c>
      <c r="AT142">
        <f>SUMIFS(All!Q:Q,All!B:B,Summary!C142)</f>
        <v>0</v>
      </c>
    </row>
    <row r="143" spans="1:46" ht="19.5" customHeight="1">
      <c r="A143" s="66"/>
      <c r="B143" s="66"/>
      <c r="C143" s="66"/>
      <c r="D143" s="67" t="s">
        <v>2041</v>
      </c>
      <c r="E143" s="66"/>
      <c r="F143" s="68">
        <f t="shared" ref="F143:J143" si="36">SUM(F2:F142)</f>
        <v>3824305827.7116003</v>
      </c>
      <c r="G143" s="68">
        <f t="shared" si="36"/>
        <v>3784166425.4486003</v>
      </c>
      <c r="H143" s="68">
        <f t="shared" si="36"/>
        <v>4473626322.4713612</v>
      </c>
      <c r="I143" s="68">
        <f t="shared" si="36"/>
        <v>4592529685.1935587</v>
      </c>
      <c r="J143" s="68">
        <f t="shared" si="36"/>
        <v>20896764090.211185</v>
      </c>
      <c r="K143" s="68"/>
      <c r="L143" s="68"/>
      <c r="M143" s="68"/>
      <c r="N143" s="68"/>
      <c r="O143" s="68"/>
      <c r="P143" s="68"/>
      <c r="Q143" s="68"/>
      <c r="R143" s="68"/>
      <c r="S143" s="68"/>
      <c r="T143" s="68"/>
      <c r="U143" s="68"/>
      <c r="V143" s="68"/>
      <c r="W143" s="68"/>
      <c r="X143" s="68"/>
      <c r="Y143" s="68">
        <f>SUM(Y2:Y142)</f>
        <v>13644218429.17</v>
      </c>
      <c r="Z143" s="68">
        <f>SUM(Z2:Z142)</f>
        <v>4345291943.8500013</v>
      </c>
      <c r="AA143" s="68"/>
      <c r="AB143" s="68">
        <f>SUM(AB2:AB142)</f>
        <v>1297641900.569</v>
      </c>
      <c r="AC143" s="68">
        <f>SUM(AC2:AC142)</f>
        <v>231931475</v>
      </c>
      <c r="AD143" s="98">
        <f>SUM(AD2:AD142)</f>
        <v>1529573375.5690002</v>
      </c>
      <c r="AE143" s="98">
        <f>SUM(AE2:AE142)</f>
        <v>1226960777.0700002</v>
      </c>
      <c r="AF143" s="98">
        <f t="shared" ref="AF143:AI143" si="37">SUM(AF2:AF142)</f>
        <v>0</v>
      </c>
      <c r="AG143" s="98">
        <f t="shared" si="37"/>
        <v>0</v>
      </c>
      <c r="AH143" s="98">
        <f t="shared" si="37"/>
        <v>11685521822.834961</v>
      </c>
      <c r="AI143" s="98">
        <f t="shared" si="37"/>
        <v>8434476287.4497824</v>
      </c>
      <c r="AL143" s="68">
        <f>SUM(AL2:AL142)</f>
        <v>4222135829.386066</v>
      </c>
      <c r="AM143" s="68">
        <f>SUM(AM2:AM142)</f>
        <v>1226960777.0700002</v>
      </c>
    </row>
  </sheetData>
  <sheetProtection sort="0" autoFilter="0"/>
  <autoFilter ref="A1:AI143" xr:uid="{00000000-0009-0000-0000-000002000000}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Z299"/>
  <sheetViews>
    <sheetView topLeftCell="A137" workbookViewId="0">
      <selection activeCell="C146" sqref="C146:H149"/>
    </sheetView>
  </sheetViews>
  <sheetFormatPr defaultColWidth="9.109375" defaultRowHeight="14.4"/>
  <cols>
    <col min="1" max="1" width="6.88671875" customWidth="1"/>
    <col min="2" max="2" width="30.33203125" bestFit="1" customWidth="1"/>
    <col min="3" max="3" width="15.44140625" bestFit="1" customWidth="1"/>
    <col min="4" max="6" width="15.33203125" bestFit="1" customWidth="1"/>
    <col min="7" max="7" width="17.33203125" style="21" bestFit="1" customWidth="1"/>
    <col min="8" max="8" width="13.6640625" bestFit="1" customWidth="1"/>
    <col min="9" max="9" width="9.109375" style="37"/>
    <col min="10" max="10" width="14.6640625" style="21" hidden="1" customWidth="1"/>
    <col min="11" max="11" width="20.88671875" hidden="1" customWidth="1"/>
    <col min="12" max="12" width="9.88671875" hidden="1" customWidth="1"/>
    <col min="13" max="14" width="9.109375" hidden="1" customWidth="1"/>
    <col min="15" max="15" width="15.33203125" style="21" bestFit="1" customWidth="1"/>
    <col min="16" max="16" width="19" bestFit="1" customWidth="1"/>
    <col min="17" max="17" width="16.88671875" bestFit="1" customWidth="1"/>
    <col min="18" max="18" width="19.5546875" style="82" bestFit="1" customWidth="1"/>
    <col min="20" max="21" width="15.33203125" bestFit="1" customWidth="1"/>
    <col min="22" max="22" width="15.33203125" style="21" bestFit="1" customWidth="1"/>
    <col min="24" max="25" width="16.88671875" bestFit="1" customWidth="1"/>
    <col min="26" max="26" width="27.5546875" bestFit="1" customWidth="1"/>
  </cols>
  <sheetData>
    <row r="1" spans="1:26" ht="43.2">
      <c r="A1" s="115" t="s">
        <v>1</v>
      </c>
      <c r="B1" s="115" t="s">
        <v>3</v>
      </c>
      <c r="C1" s="115" t="s">
        <v>1902</v>
      </c>
      <c r="D1" s="115" t="s">
        <v>1903</v>
      </c>
      <c r="E1" s="115" t="s">
        <v>278</v>
      </c>
      <c r="F1" s="115" t="s">
        <v>279</v>
      </c>
      <c r="G1" s="116" t="s">
        <v>1904</v>
      </c>
      <c r="H1" s="115" t="s">
        <v>1905</v>
      </c>
      <c r="I1" s="36" t="s">
        <v>1906</v>
      </c>
      <c r="J1" s="56"/>
      <c r="O1" s="21" t="s">
        <v>2000</v>
      </c>
      <c r="P1" t="s">
        <v>2072</v>
      </c>
      <c r="Q1" t="s">
        <v>2073</v>
      </c>
      <c r="R1" s="104" t="s">
        <v>2074</v>
      </c>
      <c r="S1" t="s">
        <v>277</v>
      </c>
      <c r="T1" s="115" t="s">
        <v>2132</v>
      </c>
      <c r="U1" s="115" t="s">
        <v>2133</v>
      </c>
      <c r="V1" s="116" t="s">
        <v>2134</v>
      </c>
      <c r="W1" s="36" t="s">
        <v>2135</v>
      </c>
      <c r="X1" t="s">
        <v>2136</v>
      </c>
      <c r="Y1" t="s">
        <v>2137</v>
      </c>
      <c r="Z1" s="104" t="s">
        <v>2138</v>
      </c>
    </row>
    <row r="2" spans="1:26">
      <c r="A2" s="113">
        <v>1</v>
      </c>
      <c r="B2" s="113" t="s">
        <v>7</v>
      </c>
      <c r="C2" s="117">
        <f>All!GU3</f>
        <v>152183836.61015606</v>
      </c>
      <c r="D2" s="117">
        <f>All!GY3</f>
        <v>182664120.34999999</v>
      </c>
      <c r="E2" s="117">
        <f>All!HA3</f>
        <v>118228138.02</v>
      </c>
      <c r="F2" s="117">
        <f>All!HC3</f>
        <v>233751135.02999997</v>
      </c>
      <c r="G2" s="117">
        <f>(C2-D2)</f>
        <v>-30480283.739843935</v>
      </c>
      <c r="H2" s="113" t="s">
        <v>1907</v>
      </c>
      <c r="I2" s="37">
        <f>G2/(SUM($G$2:$G$299))</f>
        <v>-6.2700991676495954E-2</v>
      </c>
      <c r="J2" s="57"/>
      <c r="K2" s="25"/>
      <c r="O2">
        <f>All!GW3</f>
        <v>188070830.99238086</v>
      </c>
      <c r="P2" s="35">
        <f>SUM($C$2:$C$150)</f>
        <v>4749538258.6937551</v>
      </c>
      <c r="Q2" s="35">
        <f>SUM($C$2:$C$299)</f>
        <v>7509262080.5650463</v>
      </c>
      <c r="R2" s="82">
        <f>G2/SUM($G$2:$G$150)</f>
        <v>-9.0316895290997512E-2</v>
      </c>
      <c r="S2" t="s">
        <v>271</v>
      </c>
      <c r="T2">
        <f>All!BG3+All!BJ3+All!BM3+All!BP3+All!BS3+All!BV3+All!BY3+All!CB3+All!CE3+All!CH3+All!CK3+All!CN3</f>
        <v>292542859.74214172</v>
      </c>
      <c r="U2">
        <f>All!CQ3+All!CT3+All!CW3+All!CZ3+All!DC3+All!DF3+All!DI3+All!DL3+All!DO3+All!DR3+All!DU3+All!DX3</f>
        <v>284996869.48309994</v>
      </c>
      <c r="V2" s="117">
        <f>(T2-U2)</f>
        <v>7545990.2590417862</v>
      </c>
      <c r="W2" s="37">
        <f>V2/(SUM($V$2:$V$299))</f>
        <v>6.3204251004122577E-3</v>
      </c>
      <c r="X2" s="35">
        <f>SUM($T$2:$T$150)</f>
        <v>9089353203.4430771</v>
      </c>
      <c r="Y2" s="35">
        <v>8049949623.3884783</v>
      </c>
      <c r="Z2" s="37">
        <f>V2/SUM($V$2:$V$150)</f>
        <v>1.2640850200824519E-2</v>
      </c>
    </row>
    <row r="3" spans="1:26">
      <c r="A3" s="113">
        <v>2</v>
      </c>
      <c r="B3" s="113" t="s">
        <v>8</v>
      </c>
      <c r="C3" s="117">
        <f>All!GU4</f>
        <v>0</v>
      </c>
      <c r="D3" s="117">
        <f>All!GY4</f>
        <v>0</v>
      </c>
      <c r="E3" s="117">
        <f>All!HA4</f>
        <v>0</v>
      </c>
      <c r="F3" s="117">
        <f>All!HC4</f>
        <v>14529858.460000001</v>
      </c>
      <c r="G3" s="117">
        <f t="shared" ref="G3:G66" si="0">(C3-D3)</f>
        <v>0</v>
      </c>
      <c r="H3" s="113" t="s">
        <v>1907</v>
      </c>
      <c r="I3" s="37">
        <f t="shared" ref="I3:I66" si="1">G3/(SUM($G$2:$G$299))</f>
        <v>0</v>
      </c>
      <c r="J3" s="57"/>
      <c r="K3" s="25"/>
      <c r="L3" s="25"/>
      <c r="O3">
        <f>All!GW4</f>
        <v>0</v>
      </c>
      <c r="P3" s="35">
        <f t="shared" ref="P3:P66" si="2">SUM($C$2:$C$150)</f>
        <v>4749538258.6937551</v>
      </c>
      <c r="Q3" s="35">
        <f t="shared" ref="Q3:Q66" si="3">SUM($C$2:$C$299)</f>
        <v>7509262080.5650463</v>
      </c>
      <c r="R3" s="82">
        <f t="shared" ref="R3:R66" si="4">G3/SUM($G$2:$G$150)</f>
        <v>0</v>
      </c>
      <c r="S3" t="s">
        <v>271</v>
      </c>
      <c r="T3">
        <f>All!BG4+All!BJ4+All!BM4+All!BP4+All!BS4+All!BV4+All!BY4+All!CB4+All!CE4+All!CH4+All!CK4+All!CN4</f>
        <v>0</v>
      </c>
      <c r="U3">
        <f>All!CQ4+All!CT4+All!CW4+All!CZ4+All!DC4+All!DF4+All!DI4+All!DL4+All!DO4+All!DR4+All!DU4+All!DX4</f>
        <v>0</v>
      </c>
      <c r="V3" s="117">
        <f t="shared" ref="V3:V66" si="5">(T3-U3)</f>
        <v>0</v>
      </c>
      <c r="W3" s="37">
        <f t="shared" ref="W3:W66" si="6">V3/(SUM($V$2:$V$299))</f>
        <v>0</v>
      </c>
      <c r="X3" s="35">
        <f t="shared" ref="X3:X66" si="7">SUM($T$2:$T$150)</f>
        <v>9089353203.4430771</v>
      </c>
      <c r="Y3" s="35">
        <v>8049949623.3884783</v>
      </c>
      <c r="Z3" s="37">
        <f t="shared" ref="Z3:Z66" si="8">V3/SUM($V$2:$V$150)</f>
        <v>0</v>
      </c>
    </row>
    <row r="4" spans="1:26">
      <c r="A4" s="113">
        <v>3</v>
      </c>
      <c r="B4" s="113" t="s">
        <v>9</v>
      </c>
      <c r="C4" s="117">
        <f>All!GU5</f>
        <v>18505519.43500185</v>
      </c>
      <c r="D4" s="117">
        <f>All!GY5</f>
        <v>-1015187.8199999998</v>
      </c>
      <c r="E4" s="117">
        <f>All!HA5</f>
        <v>2231188</v>
      </c>
      <c r="F4" s="117">
        <f>All!HC5</f>
        <v>13761218.819999998</v>
      </c>
      <c r="G4" s="117">
        <f t="shared" si="0"/>
        <v>19520707.25500185</v>
      </c>
      <c r="H4" s="113" t="s">
        <v>1907</v>
      </c>
      <c r="I4" s="37">
        <f t="shared" si="1"/>
        <v>4.0156046891230555E-2</v>
      </c>
      <c r="J4" s="57"/>
      <c r="K4" s="25"/>
      <c r="L4" s="25"/>
      <c r="O4">
        <f>All!GW5</f>
        <v>0</v>
      </c>
      <c r="P4" s="35">
        <f t="shared" si="2"/>
        <v>4749538258.6937551</v>
      </c>
      <c r="Q4" s="35">
        <f t="shared" si="3"/>
        <v>7509262080.5650463</v>
      </c>
      <c r="R4" s="82">
        <f t="shared" si="4"/>
        <v>5.7842298588958112E-2</v>
      </c>
      <c r="S4" t="s">
        <v>271</v>
      </c>
      <c r="T4">
        <f>All!BG5+All!BJ5+All!BM5+All!BP5+All!BS5+All!BV5+All!BY5+All!CB5+All!CE5+All!CH5+All!CK5+All!CN5</f>
        <v>10397867.712366581</v>
      </c>
      <c r="U4">
        <f>All!CQ5+All!CT5+All!CW5+All!CZ5+All!DC5+All!DF5+All!DI5+All!DL5+All!DO5+All!DR5+All!DU5+All!DX5</f>
        <v>9753199.9141998515</v>
      </c>
      <c r="V4" s="117">
        <f t="shared" si="5"/>
        <v>644667.79816672951</v>
      </c>
      <c r="W4" s="37">
        <f t="shared" si="6"/>
        <v>5.3996551719348541E-4</v>
      </c>
      <c r="X4" s="35">
        <f t="shared" si="7"/>
        <v>9089353203.4430771</v>
      </c>
      <c r="Y4" s="35">
        <v>8049949623.3884783</v>
      </c>
      <c r="Z4" s="37">
        <f t="shared" si="8"/>
        <v>1.079931034386971E-3</v>
      </c>
    </row>
    <row r="5" spans="1:26">
      <c r="A5" s="113">
        <v>4</v>
      </c>
      <c r="B5" s="113" t="s">
        <v>10</v>
      </c>
      <c r="C5" s="117">
        <f>All!GU6</f>
        <v>4223794.1223249435</v>
      </c>
      <c r="D5" s="117">
        <f>All!GY6</f>
        <v>164049.42000000001</v>
      </c>
      <c r="E5" s="117">
        <f>All!HA6</f>
        <v>0</v>
      </c>
      <c r="F5" s="117">
        <f>All!HC6</f>
        <v>942915.17999999993</v>
      </c>
      <c r="G5" s="117">
        <f t="shared" si="0"/>
        <v>4059744.7023249436</v>
      </c>
      <c r="H5" s="113" t="s">
        <v>1907</v>
      </c>
      <c r="I5" s="37">
        <f t="shared" si="1"/>
        <v>8.3513008265217095E-3</v>
      </c>
      <c r="J5" s="57"/>
      <c r="K5" s="25"/>
      <c r="L5" s="25"/>
      <c r="O5">
        <f>All!GW6</f>
        <v>0</v>
      </c>
      <c r="P5" s="35">
        <f t="shared" si="2"/>
        <v>4749538258.6937551</v>
      </c>
      <c r="Q5" s="35">
        <f t="shared" si="3"/>
        <v>7509262080.5650463</v>
      </c>
      <c r="R5" s="82">
        <f t="shared" si="4"/>
        <v>1.2029531625020929E-2</v>
      </c>
      <c r="S5" t="s">
        <v>271</v>
      </c>
      <c r="T5">
        <f>All!BG6+All!BJ6+All!BM6+All!BP6+All!BS6+All!BV6+All!BY6+All!CB6+All!CE6+All!CH6+All!CK6+All!CN6</f>
        <v>4258804.4510287046</v>
      </c>
      <c r="U5">
        <f>All!CQ6+All!CT6+All!CW6+All!CZ6+All!DC6+All!DF6+All!DI6+All!DL6+All!DO6+All!DR6+All!DU6+All!DX6</f>
        <v>3142997.6848591841</v>
      </c>
      <c r="V5" s="117">
        <f t="shared" si="5"/>
        <v>1115806.7661695206</v>
      </c>
      <c r="W5" s="37">
        <f t="shared" si="6"/>
        <v>9.3458550170500776E-4</v>
      </c>
      <c r="X5" s="35">
        <f t="shared" si="7"/>
        <v>9089353203.4430771</v>
      </c>
      <c r="Y5" s="35">
        <v>8049949623.3884783</v>
      </c>
      <c r="Z5" s="37">
        <f t="shared" si="8"/>
        <v>1.8691710034100157E-3</v>
      </c>
    </row>
    <row r="6" spans="1:26">
      <c r="A6" s="113">
        <v>5</v>
      </c>
      <c r="B6" s="113" t="s">
        <v>11</v>
      </c>
      <c r="C6" s="117">
        <f>All!GU7</f>
        <v>35888277.145946026</v>
      </c>
      <c r="D6" s="117">
        <f>All!GY7</f>
        <v>33196656.359999999</v>
      </c>
      <c r="E6" s="117">
        <f>All!HA7</f>
        <v>6902980.6899999995</v>
      </c>
      <c r="F6" s="117">
        <f>All!HC7</f>
        <v>20550435.600000001</v>
      </c>
      <c r="G6" s="117">
        <f t="shared" si="0"/>
        <v>2691620.7859460264</v>
      </c>
      <c r="H6" s="113" t="s">
        <v>1907</v>
      </c>
      <c r="I6" s="37">
        <f t="shared" si="1"/>
        <v>5.536933118351261E-3</v>
      </c>
      <c r="J6" s="57"/>
      <c r="K6" s="25"/>
      <c r="L6" s="25"/>
      <c r="O6">
        <f>All!GW7</f>
        <v>7106851.2999999523</v>
      </c>
      <c r="P6" s="35">
        <f t="shared" si="2"/>
        <v>4749538258.6937551</v>
      </c>
      <c r="Q6" s="35">
        <f t="shared" si="3"/>
        <v>7509262080.5650463</v>
      </c>
      <c r="R6" s="82">
        <f t="shared" si="4"/>
        <v>7.9756092417729053E-3</v>
      </c>
      <c r="S6" t="s">
        <v>271</v>
      </c>
      <c r="T6">
        <f>All!BG7+All!BJ7+All!BM7+All!BP7+All!BS7+All!BV7+All!BY7+All!CB7+All!CE7+All!CH7+All!CK7+All!CN7</f>
        <v>25965633.091891766</v>
      </c>
      <c r="U6">
        <f>All!CQ7+All!CT7+All!CW7+All!CZ7+All!DC7+All!DF7+All!DI7+All!DL7+All!DO7+All!DR7+All!DU7+All!DX7</f>
        <v>24018210.60999988</v>
      </c>
      <c r="V6" s="117">
        <f t="shared" si="5"/>
        <v>1947422.4818918854</v>
      </c>
      <c r="W6" s="37">
        <f t="shared" si="6"/>
        <v>1.631136207856646E-3</v>
      </c>
      <c r="X6" s="35">
        <f t="shared" si="7"/>
        <v>9089353203.4430771</v>
      </c>
      <c r="Y6" s="35">
        <v>8049949623.3884783</v>
      </c>
      <c r="Z6" s="37">
        <f t="shared" si="8"/>
        <v>3.2622724157132924E-3</v>
      </c>
    </row>
    <row r="7" spans="1:26">
      <c r="A7" s="113">
        <v>6</v>
      </c>
      <c r="B7" s="113" t="s">
        <v>12</v>
      </c>
      <c r="C7" s="117">
        <f>All!GU8</f>
        <v>357786067.53375232</v>
      </c>
      <c r="D7" s="117">
        <f>All!GY8</f>
        <v>251851164.01999995</v>
      </c>
      <c r="E7" s="117">
        <f>All!HA8</f>
        <v>428663852.31</v>
      </c>
      <c r="F7" s="117">
        <f>All!HC8</f>
        <v>358288208.24000007</v>
      </c>
      <c r="G7" s="117">
        <f t="shared" si="0"/>
        <v>105934903.51375237</v>
      </c>
      <c r="H7" s="113" t="s">
        <v>1907</v>
      </c>
      <c r="I7" s="37">
        <f t="shared" si="1"/>
        <v>0.21791869000167646</v>
      </c>
      <c r="J7" s="57"/>
      <c r="K7" s="25"/>
      <c r="L7" s="25"/>
      <c r="O7">
        <f>All!GW8</f>
        <v>310719334.79999983</v>
      </c>
      <c r="P7" s="35">
        <f t="shared" si="2"/>
        <v>4749538258.6937551</v>
      </c>
      <c r="Q7" s="35">
        <f t="shared" si="3"/>
        <v>7509262080.5650463</v>
      </c>
      <c r="R7" s="82">
        <f t="shared" si="4"/>
        <v>0.31389837673349974</v>
      </c>
      <c r="S7" t="s">
        <v>271</v>
      </c>
      <c r="T7">
        <f>All!BG8+All!BJ8+All!BM8+All!BP8+All!BS8+All!BV8+All!BY8+All!CB8+All!CE8+All!CH8+All!CK8+All!CN8</f>
        <v>668245975.76744199</v>
      </c>
      <c r="U7">
        <f>All!CQ8+All!CT8+All!CW8+All!CZ8+All!DC8+All!DF8+All!DI8+All!DL8+All!DO8+All!DR8+All!DU8+All!DX8</f>
        <v>588692103.59500027</v>
      </c>
      <c r="V7" s="117">
        <f t="shared" si="5"/>
        <v>79553872.172441721</v>
      </c>
      <c r="W7" s="37">
        <f t="shared" si="6"/>
        <v>6.6633307657825921E-2</v>
      </c>
      <c r="X7" s="35">
        <f t="shared" si="7"/>
        <v>9089353203.4430771</v>
      </c>
      <c r="Y7" s="35">
        <v>8049949623.3884783</v>
      </c>
      <c r="Z7" s="37">
        <f t="shared" si="8"/>
        <v>0.13326661531565187</v>
      </c>
    </row>
    <row r="8" spans="1:26">
      <c r="A8" s="113">
        <v>7</v>
      </c>
      <c r="B8" s="113" t="s">
        <v>13</v>
      </c>
      <c r="C8" s="117">
        <f>All!GU9</f>
        <v>0</v>
      </c>
      <c r="D8" s="117">
        <f>All!GY9</f>
        <v>0</v>
      </c>
      <c r="E8" s="117">
        <f>All!HA9</f>
        <v>11442131.85</v>
      </c>
      <c r="F8" s="117">
        <f>All!HC9</f>
        <v>4332055.1500000004</v>
      </c>
      <c r="G8" s="117">
        <f t="shared" si="0"/>
        <v>0</v>
      </c>
      <c r="H8" s="113" t="s">
        <v>1907</v>
      </c>
      <c r="I8" s="37">
        <f t="shared" si="1"/>
        <v>0</v>
      </c>
      <c r="J8" s="57"/>
      <c r="K8" s="25"/>
      <c r="L8" s="25"/>
      <c r="O8">
        <f>All!GW9</f>
        <v>0</v>
      </c>
      <c r="P8" s="35">
        <f t="shared" si="2"/>
        <v>4749538258.6937551</v>
      </c>
      <c r="Q8" s="35">
        <f t="shared" si="3"/>
        <v>7509262080.5650463</v>
      </c>
      <c r="R8" s="82">
        <f t="shared" si="4"/>
        <v>0</v>
      </c>
      <c r="S8" t="s">
        <v>271</v>
      </c>
      <c r="T8">
        <f>All!BG9+All!BJ9+All!BM9+All!BP9+All!BS9+All!BV9+All!BY9+All!CB9+All!CE9+All!CH9+All!CK9+All!CN9</f>
        <v>0</v>
      </c>
      <c r="U8">
        <f>All!CQ9+All!CT9+All!CW9+All!CZ9+All!DC9+All!DF9+All!DI9+All!DL9+All!DO9+All!DR9+All!DU9+All!DX9</f>
        <v>0</v>
      </c>
      <c r="V8" s="117">
        <f t="shared" si="5"/>
        <v>0</v>
      </c>
      <c r="W8" s="37">
        <f t="shared" si="6"/>
        <v>0</v>
      </c>
      <c r="X8" s="35">
        <f t="shared" si="7"/>
        <v>9089353203.4430771</v>
      </c>
      <c r="Y8" s="35">
        <v>8049949623.3884783</v>
      </c>
      <c r="Z8" s="37">
        <f t="shared" si="8"/>
        <v>0</v>
      </c>
    </row>
    <row r="9" spans="1:26">
      <c r="A9" s="113">
        <v>8</v>
      </c>
      <c r="B9" s="113" t="s">
        <v>2004</v>
      </c>
      <c r="C9" s="117">
        <f>All!GU10</f>
        <v>142019086.65384614</v>
      </c>
      <c r="D9" s="117">
        <f>All!GY10</f>
        <v>110774887.58999999</v>
      </c>
      <c r="E9" s="117">
        <f>All!HA10</f>
        <v>83893283.910000011</v>
      </c>
      <c r="F9" s="117">
        <f>All!HC10</f>
        <v>108118702.64</v>
      </c>
      <c r="G9" s="117">
        <f t="shared" si="0"/>
        <v>31244199.063846156</v>
      </c>
      <c r="H9" s="113" t="s">
        <v>1907</v>
      </c>
      <c r="I9" s="37">
        <f t="shared" si="1"/>
        <v>6.4272441889382206E-2</v>
      </c>
      <c r="J9" s="57"/>
      <c r="K9" s="25"/>
      <c r="L9" s="25"/>
      <c r="O9">
        <f>All!GW10</f>
        <v>124198001.49000011</v>
      </c>
      <c r="P9" s="35">
        <f t="shared" si="2"/>
        <v>4749538258.6937551</v>
      </c>
      <c r="Q9" s="35">
        <f t="shared" si="3"/>
        <v>7509262080.5650463</v>
      </c>
      <c r="R9" s="82">
        <f t="shared" si="4"/>
        <v>9.2580471999074779E-2</v>
      </c>
      <c r="S9" t="s">
        <v>271</v>
      </c>
      <c r="T9">
        <f>All!BG10+All!BJ10+All!BM10+All!BP10+All!BS10+All!BV10+All!BY10+All!CB10+All!CE10+All!CH10+All!CK10+All!CN10</f>
        <v>177903680.23204175</v>
      </c>
      <c r="U9">
        <f>All!CQ10+All!CT10+All!CW10+All!CZ10+All!DC10+All!DF10+All!DI10+All!DL10+All!DO10+All!DR10+All!DU10+All!DX10</f>
        <v>138764870.58099255</v>
      </c>
      <c r="V9" s="117">
        <f t="shared" si="5"/>
        <v>39138809.651049197</v>
      </c>
      <c r="W9" s="37">
        <f t="shared" si="6"/>
        <v>3.2782167273849784E-2</v>
      </c>
      <c r="X9" s="35">
        <f t="shared" si="7"/>
        <v>9089353203.4430771</v>
      </c>
      <c r="Y9" s="35">
        <v>8049949623.3884783</v>
      </c>
      <c r="Z9" s="37">
        <f t="shared" si="8"/>
        <v>6.5564334547699568E-2</v>
      </c>
    </row>
    <row r="10" spans="1:26">
      <c r="A10" s="113">
        <v>9</v>
      </c>
      <c r="B10" s="113" t="s">
        <v>15</v>
      </c>
      <c r="C10" s="117">
        <f>All!GU11</f>
        <v>0</v>
      </c>
      <c r="D10" s="117">
        <f>All!GY11</f>
        <v>0</v>
      </c>
      <c r="E10" s="117">
        <f>All!HA11</f>
        <v>0</v>
      </c>
      <c r="F10" s="117">
        <f>All!HC11</f>
        <v>6346872.29</v>
      </c>
      <c r="G10" s="117">
        <f t="shared" si="0"/>
        <v>0</v>
      </c>
      <c r="H10" s="113" t="s">
        <v>1907</v>
      </c>
      <c r="I10" s="37">
        <f t="shared" si="1"/>
        <v>0</v>
      </c>
      <c r="J10" s="57"/>
      <c r="K10" s="25"/>
      <c r="L10" s="25"/>
      <c r="O10">
        <f>All!GW11</f>
        <v>39745.759999997914</v>
      </c>
      <c r="P10" s="35">
        <f t="shared" si="2"/>
        <v>4749538258.6937551</v>
      </c>
      <c r="Q10" s="35">
        <f t="shared" si="3"/>
        <v>7509262080.5650463</v>
      </c>
      <c r="R10" s="82">
        <f t="shared" si="4"/>
        <v>0</v>
      </c>
      <c r="S10" t="s">
        <v>271</v>
      </c>
      <c r="T10">
        <f>All!BG11+All!BJ11+All!BM11+All!BP11+All!BS11+All!BV11+All!BY11+All!CB11+All!CE11+All!CH11+All!CK11+All!CN11</f>
        <v>0</v>
      </c>
      <c r="U10">
        <f>All!CQ11+All!CT11+All!CW11+All!CZ11+All!DC11+All!DF11+All!DI11+All!DL11+All!DO11+All!DR11+All!DU11+All!DX11</f>
        <v>0</v>
      </c>
      <c r="V10" s="117">
        <f t="shared" si="5"/>
        <v>0</v>
      </c>
      <c r="W10" s="37">
        <f t="shared" si="6"/>
        <v>0</v>
      </c>
      <c r="X10" s="35">
        <f t="shared" si="7"/>
        <v>9089353203.4430771</v>
      </c>
      <c r="Y10" s="35">
        <v>8049949623.3884783</v>
      </c>
      <c r="Z10" s="37">
        <f t="shared" si="8"/>
        <v>0</v>
      </c>
    </row>
    <row r="11" spans="1:26">
      <c r="A11" s="113">
        <v>10</v>
      </c>
      <c r="B11" s="113" t="s">
        <v>16</v>
      </c>
      <c r="C11" s="117">
        <f>All!GU12</f>
        <v>-801195.38257491589</v>
      </c>
      <c r="D11" s="117">
        <f>All!GY12</f>
        <v>-3500000</v>
      </c>
      <c r="E11" s="117">
        <f>All!HA12</f>
        <v>0</v>
      </c>
      <c r="F11" s="117">
        <f>All!HC12</f>
        <v>8603165.879999999</v>
      </c>
      <c r="G11" s="117">
        <f t="shared" si="0"/>
        <v>2698804.6174250841</v>
      </c>
      <c r="H11" s="113" t="s">
        <v>1907</v>
      </c>
      <c r="I11" s="37">
        <f t="shared" si="1"/>
        <v>5.5517109780857145E-3</v>
      </c>
      <c r="J11" s="57"/>
      <c r="K11" s="25"/>
      <c r="L11" s="25"/>
      <c r="O11">
        <f>All!GW12</f>
        <v>0</v>
      </c>
      <c r="P11" s="35">
        <f t="shared" si="2"/>
        <v>4749538258.6937551</v>
      </c>
      <c r="Q11" s="35">
        <f t="shared" si="3"/>
        <v>7509262080.5650463</v>
      </c>
      <c r="R11" s="82">
        <f t="shared" si="4"/>
        <v>7.9968958334929851E-3</v>
      </c>
      <c r="S11" t="s">
        <v>271</v>
      </c>
      <c r="T11">
        <f>All!BG12+All!BJ12+All!BM12+All!BP12+All!BS12+All!BV12+All!BY12+All!CB12+All!CE12+All!CH12+All!CK12+All!CN12</f>
        <v>4157538.6079713106</v>
      </c>
      <c r="U11">
        <f>All!CQ12+All!CT12+All!CW12+All!CZ12+All!DC12+All!DF12+All!DI12+All!DL12+All!DO12+All!DR12+All!DU12+All!DX12</f>
        <v>3504389.2926590177</v>
      </c>
      <c r="V11" s="117">
        <f t="shared" si="5"/>
        <v>653149.31531229289</v>
      </c>
      <c r="W11" s="37">
        <f t="shared" si="6"/>
        <v>5.4706952767006429E-4</v>
      </c>
      <c r="X11" s="35">
        <f t="shared" si="7"/>
        <v>9089353203.4430771</v>
      </c>
      <c r="Y11" s="35">
        <v>8049949623.3884783</v>
      </c>
      <c r="Z11" s="37">
        <f t="shared" si="8"/>
        <v>1.0941390553401288E-3</v>
      </c>
    </row>
    <row r="12" spans="1:26">
      <c r="A12" s="113">
        <v>11</v>
      </c>
      <c r="B12" s="113" t="s">
        <v>17</v>
      </c>
      <c r="C12" s="117">
        <f>All!GU13</f>
        <v>4971659.6603416204</v>
      </c>
      <c r="D12" s="117">
        <f>All!GY13</f>
        <v>4742466.1500000004</v>
      </c>
      <c r="E12" s="117">
        <f>All!HA13</f>
        <v>16000000</v>
      </c>
      <c r="F12" s="117">
        <f>All!HC13</f>
        <v>10414950.029999999</v>
      </c>
      <c r="G12" s="117">
        <f t="shared" si="0"/>
        <v>229193.51034162007</v>
      </c>
      <c r="H12" s="113" t="s">
        <v>1907</v>
      </c>
      <c r="I12" s="37">
        <f t="shared" si="1"/>
        <v>4.7147397008812726E-4</v>
      </c>
      <c r="J12" s="57"/>
      <c r="K12" s="25"/>
      <c r="L12" s="25"/>
      <c r="O12">
        <f>All!GW13</f>
        <v>0</v>
      </c>
      <c r="P12" s="35">
        <f t="shared" si="2"/>
        <v>4749538258.6937551</v>
      </c>
      <c r="Q12" s="35">
        <f t="shared" si="3"/>
        <v>7509262080.5650463</v>
      </c>
      <c r="R12" s="82">
        <f t="shared" si="4"/>
        <v>6.7912905442678285E-4</v>
      </c>
      <c r="S12" t="s">
        <v>271</v>
      </c>
      <c r="T12">
        <f>All!BG13+All!BJ13+All!BM13+All!BP13+All!BS13+All!BV13+All!BY13+All!CB13+All!CE13+All!CH13+All!CK13+All!CN13</f>
        <v>39501377.305074573</v>
      </c>
      <c r="U12">
        <f>All!CQ13+All!CT13+All!CW13+All!CZ13+All!DC13+All!DF13+All!DI13+All!DL13+All!DO13+All!DR13+All!DU13+All!DX13</f>
        <v>37680363.811310634</v>
      </c>
      <c r="V12" s="117">
        <f t="shared" si="5"/>
        <v>1821013.4937639385</v>
      </c>
      <c r="W12" s="37">
        <f t="shared" si="6"/>
        <v>1.5252576532793643E-3</v>
      </c>
      <c r="X12" s="35">
        <f t="shared" si="7"/>
        <v>9089353203.4430771</v>
      </c>
      <c r="Y12" s="35">
        <v>8049949623.3884783</v>
      </c>
      <c r="Z12" s="37">
        <f t="shared" si="8"/>
        <v>3.0505153065587295E-3</v>
      </c>
    </row>
    <row r="13" spans="1:26">
      <c r="A13" s="113">
        <v>12</v>
      </c>
      <c r="B13" s="113" t="s">
        <v>18</v>
      </c>
      <c r="C13" s="117">
        <f>All!GU14</f>
        <v>0</v>
      </c>
      <c r="D13" s="117">
        <f>All!GY14</f>
        <v>0</v>
      </c>
      <c r="E13" s="117">
        <f>All!HA14</f>
        <v>0</v>
      </c>
      <c r="F13" s="117">
        <f>All!HC14</f>
        <v>12945535.429999998</v>
      </c>
      <c r="G13" s="117">
        <f t="shared" si="0"/>
        <v>0</v>
      </c>
      <c r="H13" s="113" t="s">
        <v>1907</v>
      </c>
      <c r="I13" s="37">
        <f t="shared" si="1"/>
        <v>0</v>
      </c>
      <c r="J13" s="57"/>
      <c r="K13" s="25"/>
      <c r="L13" s="25"/>
      <c r="O13">
        <f>All!GW14</f>
        <v>892946.92042002082</v>
      </c>
      <c r="P13" s="35">
        <f t="shared" si="2"/>
        <v>4749538258.6937551</v>
      </c>
      <c r="Q13" s="35">
        <f t="shared" si="3"/>
        <v>7509262080.5650463</v>
      </c>
      <c r="R13" s="82">
        <f t="shared" si="4"/>
        <v>0</v>
      </c>
      <c r="S13" t="s">
        <v>271</v>
      </c>
      <c r="T13">
        <f>All!BG14+All!BJ14+All!BM14+All!BP14+All!BS14+All!BV14+All!BY14+All!CB14+All!CE14+All!CH14+All!CK14+All!CN14</f>
        <v>0</v>
      </c>
      <c r="U13">
        <f>All!CQ14+All!CT14+All!CW14+All!CZ14+All!DC14+All!DF14+All!DI14+All!DL14+All!DO14+All!DR14+All!DU14+All!DX14</f>
        <v>0</v>
      </c>
      <c r="V13" s="117">
        <f t="shared" si="5"/>
        <v>0</v>
      </c>
      <c r="W13" s="37">
        <f t="shared" si="6"/>
        <v>0</v>
      </c>
      <c r="X13" s="35">
        <f t="shared" si="7"/>
        <v>9089353203.4430771</v>
      </c>
      <c r="Y13" s="35">
        <v>8049949623.3884783</v>
      </c>
      <c r="Z13" s="37">
        <f t="shared" si="8"/>
        <v>0</v>
      </c>
    </row>
    <row r="14" spans="1:26">
      <c r="A14" s="113">
        <v>13</v>
      </c>
      <c r="B14" s="113" t="s">
        <v>19</v>
      </c>
      <c r="C14" s="117">
        <f>All!GU15</f>
        <v>0</v>
      </c>
      <c r="D14" s="117">
        <f>All!GY15</f>
        <v>0</v>
      </c>
      <c r="E14" s="117">
        <f>All!HA15</f>
        <v>0</v>
      </c>
      <c r="F14" s="117">
        <f>All!HC15</f>
        <v>30436.87</v>
      </c>
      <c r="G14" s="117">
        <f t="shared" si="0"/>
        <v>0</v>
      </c>
      <c r="H14" s="113" t="s">
        <v>1907</v>
      </c>
      <c r="I14" s="37">
        <f t="shared" si="1"/>
        <v>0</v>
      </c>
      <c r="J14" s="57"/>
      <c r="K14" s="25"/>
      <c r="L14" s="25"/>
      <c r="O14">
        <f>All!GW15</f>
        <v>0</v>
      </c>
      <c r="P14" s="35">
        <f t="shared" si="2"/>
        <v>4749538258.6937551</v>
      </c>
      <c r="Q14" s="35">
        <f t="shared" si="3"/>
        <v>7509262080.5650463</v>
      </c>
      <c r="R14" s="82">
        <f t="shared" si="4"/>
        <v>0</v>
      </c>
      <c r="S14" t="s">
        <v>271</v>
      </c>
      <c r="T14">
        <f>All!BG15+All!BJ15+All!BM15+All!BP15+All!BS15+All!BV15+All!BY15+All!CB15+All!CE15+All!CH15+All!CK15+All!CN15</f>
        <v>0</v>
      </c>
      <c r="U14">
        <f>All!CQ15+All!CT15+All!CW15+All!CZ15+All!DC15+All!DF15+All!DI15+All!DL15+All!DO15+All!DR15+All!DU15+All!DX15</f>
        <v>0</v>
      </c>
      <c r="V14" s="117">
        <f t="shared" si="5"/>
        <v>0</v>
      </c>
      <c r="W14" s="37">
        <f t="shared" si="6"/>
        <v>0</v>
      </c>
      <c r="X14" s="35">
        <f t="shared" si="7"/>
        <v>9089353203.4430771</v>
      </c>
      <c r="Y14" s="35">
        <v>8049949623.3884783</v>
      </c>
      <c r="Z14" s="37">
        <f t="shared" si="8"/>
        <v>0</v>
      </c>
    </row>
    <row r="15" spans="1:26">
      <c r="A15" s="113">
        <v>14</v>
      </c>
      <c r="B15" s="113" t="s">
        <v>20</v>
      </c>
      <c r="C15" s="117">
        <f>All!GU16</f>
        <v>0</v>
      </c>
      <c r="D15" s="117">
        <f>All!GY16</f>
        <v>0</v>
      </c>
      <c r="E15" s="117">
        <f>All!HA16</f>
        <v>0</v>
      </c>
      <c r="F15" s="117">
        <f>All!HC16</f>
        <v>0</v>
      </c>
      <c r="G15" s="117">
        <f t="shared" si="0"/>
        <v>0</v>
      </c>
      <c r="H15" s="113" t="s">
        <v>1907</v>
      </c>
      <c r="I15" s="37">
        <f t="shared" si="1"/>
        <v>0</v>
      </c>
      <c r="J15" s="57"/>
      <c r="K15" s="25"/>
      <c r="L15" s="25"/>
      <c r="O15">
        <f>All!GW16</f>
        <v>0</v>
      </c>
      <c r="P15" s="35">
        <f t="shared" si="2"/>
        <v>4749538258.6937551</v>
      </c>
      <c r="Q15" s="35">
        <f t="shared" si="3"/>
        <v>7509262080.5650463</v>
      </c>
      <c r="R15" s="82">
        <f t="shared" si="4"/>
        <v>0</v>
      </c>
      <c r="S15" t="s">
        <v>271</v>
      </c>
      <c r="T15">
        <f>All!BG16+All!BJ16+All!BM16+All!BP16+All!BS16+All!BV16+All!BY16+All!CB16+All!CE16+All!CH16+All!CK16+All!CN16</f>
        <v>0</v>
      </c>
      <c r="U15">
        <f>All!CQ16+All!CT16+All!CW16+All!CZ16+All!DC16+All!DF16+All!DI16+All!DL16+All!DO16+All!DR16+All!DU16+All!DX16</f>
        <v>0</v>
      </c>
      <c r="V15" s="117">
        <f t="shared" si="5"/>
        <v>0</v>
      </c>
      <c r="W15" s="37">
        <f t="shared" si="6"/>
        <v>0</v>
      </c>
      <c r="X15" s="35">
        <f t="shared" si="7"/>
        <v>9089353203.4430771</v>
      </c>
      <c r="Y15" s="35">
        <v>8049949623.3884783</v>
      </c>
      <c r="Z15" s="37">
        <f t="shared" si="8"/>
        <v>0</v>
      </c>
    </row>
    <row r="16" spans="1:26">
      <c r="A16" s="113">
        <v>15</v>
      </c>
      <c r="B16" s="113" t="s">
        <v>21</v>
      </c>
      <c r="C16" s="117">
        <f>All!GU17</f>
        <v>0</v>
      </c>
      <c r="D16" s="117">
        <f>All!GY17</f>
        <v>0</v>
      </c>
      <c r="E16" s="117">
        <f>All!HA17</f>
        <v>0</v>
      </c>
      <c r="F16" s="117">
        <f>All!HC17</f>
        <v>343394.64</v>
      </c>
      <c r="G16" s="117">
        <f t="shared" si="0"/>
        <v>0</v>
      </c>
      <c r="H16" s="113" t="s">
        <v>1907</v>
      </c>
      <c r="I16" s="37">
        <f t="shared" si="1"/>
        <v>0</v>
      </c>
      <c r="J16" s="57"/>
      <c r="K16" s="25"/>
      <c r="L16" s="25"/>
      <c r="O16">
        <f>All!GW17</f>
        <v>0</v>
      </c>
      <c r="P16" s="35">
        <f t="shared" si="2"/>
        <v>4749538258.6937551</v>
      </c>
      <c r="Q16" s="35">
        <f t="shared" si="3"/>
        <v>7509262080.5650463</v>
      </c>
      <c r="R16" s="82">
        <f t="shared" si="4"/>
        <v>0</v>
      </c>
      <c r="S16" t="s">
        <v>271</v>
      </c>
      <c r="T16">
        <f>All!BG17+All!BJ17+All!BM17+All!BP17+All!BS17+All!BV17+All!BY17+All!CB17+All!CE17+All!CH17+All!CK17+All!CN17</f>
        <v>0</v>
      </c>
      <c r="U16">
        <f>All!CQ17+All!CT17+All!CW17+All!CZ17+All!DC17+All!DF17+All!DI17+All!DL17+All!DO17+All!DR17+All!DU17+All!DX17</f>
        <v>0</v>
      </c>
      <c r="V16" s="117">
        <f t="shared" si="5"/>
        <v>0</v>
      </c>
      <c r="W16" s="37">
        <f t="shared" si="6"/>
        <v>0</v>
      </c>
      <c r="X16" s="35">
        <f t="shared" si="7"/>
        <v>9089353203.4430771</v>
      </c>
      <c r="Y16" s="35">
        <v>8049949623.3884783</v>
      </c>
      <c r="Z16" s="37">
        <f t="shared" si="8"/>
        <v>0</v>
      </c>
    </row>
    <row r="17" spans="1:26">
      <c r="A17" s="113">
        <v>16</v>
      </c>
      <c r="B17" s="113" t="s">
        <v>22</v>
      </c>
      <c r="C17" s="117">
        <f>All!GU18</f>
        <v>0</v>
      </c>
      <c r="D17" s="117">
        <f>All!GY18</f>
        <v>0</v>
      </c>
      <c r="E17" s="117">
        <f>All!HA18</f>
        <v>0</v>
      </c>
      <c r="F17" s="117">
        <f>All!HC18</f>
        <v>0</v>
      </c>
      <c r="G17" s="117">
        <f t="shared" si="0"/>
        <v>0</v>
      </c>
      <c r="H17" s="113" t="s">
        <v>1907</v>
      </c>
      <c r="I17" s="37">
        <f t="shared" si="1"/>
        <v>0</v>
      </c>
      <c r="J17" s="57"/>
      <c r="K17" s="25"/>
      <c r="L17" s="25"/>
      <c r="O17">
        <f>All!GW18</f>
        <v>0</v>
      </c>
      <c r="P17" s="35">
        <f t="shared" si="2"/>
        <v>4749538258.6937551</v>
      </c>
      <c r="Q17" s="35">
        <f t="shared" si="3"/>
        <v>7509262080.5650463</v>
      </c>
      <c r="R17" s="82">
        <f t="shared" si="4"/>
        <v>0</v>
      </c>
      <c r="S17" t="s">
        <v>271</v>
      </c>
      <c r="T17">
        <f>All!BG18+All!BJ18+All!BM18+All!BP18+All!BS18+All!BV18+All!BY18+All!CB18+All!CE18+All!CH18+All!CK18+All!CN18</f>
        <v>0</v>
      </c>
      <c r="U17">
        <f>All!CQ18+All!CT18+All!CW18+All!CZ18+All!DC18+All!DF18+All!DI18+All!DL18+All!DO18+All!DR18+All!DU18+All!DX18</f>
        <v>0</v>
      </c>
      <c r="V17" s="117">
        <f t="shared" si="5"/>
        <v>0</v>
      </c>
      <c r="W17" s="37">
        <f t="shared" si="6"/>
        <v>0</v>
      </c>
      <c r="X17" s="35">
        <f t="shared" si="7"/>
        <v>9089353203.4430771</v>
      </c>
      <c r="Y17" s="35">
        <v>8049949623.3884783</v>
      </c>
      <c r="Z17" s="37">
        <f t="shared" si="8"/>
        <v>0</v>
      </c>
    </row>
    <row r="18" spans="1:26">
      <c r="A18" s="113">
        <v>17</v>
      </c>
      <c r="B18" s="113" t="s">
        <v>23</v>
      </c>
      <c r="C18" s="117">
        <f>All!GU19</f>
        <v>0</v>
      </c>
      <c r="D18" s="117">
        <f>All!GY19</f>
        <v>0</v>
      </c>
      <c r="E18" s="117">
        <f>All!HA19</f>
        <v>0</v>
      </c>
      <c r="F18" s="117">
        <f>All!HC19</f>
        <v>923417.64</v>
      </c>
      <c r="G18" s="117">
        <f t="shared" si="0"/>
        <v>0</v>
      </c>
      <c r="H18" s="113" t="s">
        <v>1907</v>
      </c>
      <c r="I18" s="37">
        <f t="shared" si="1"/>
        <v>0</v>
      </c>
      <c r="J18" s="57"/>
      <c r="K18" s="25"/>
      <c r="L18" s="25"/>
      <c r="O18">
        <f>All!GW19</f>
        <v>0</v>
      </c>
      <c r="P18" s="35">
        <f t="shared" si="2"/>
        <v>4749538258.6937551</v>
      </c>
      <c r="Q18" s="35">
        <f t="shared" si="3"/>
        <v>7509262080.5650463</v>
      </c>
      <c r="R18" s="82">
        <f t="shared" si="4"/>
        <v>0</v>
      </c>
      <c r="S18" t="s">
        <v>271</v>
      </c>
      <c r="T18">
        <f>All!BG19+All!BJ19+All!BM19+All!BP19+All!BS19+All!BV19+All!BY19+All!CB19+All!CE19+All!CH19+All!CK19+All!CN19</f>
        <v>0</v>
      </c>
      <c r="U18">
        <f>All!CQ19+All!CT19+All!CW19+All!CZ19+All!DC19+All!DF19+All!DI19+All!DL19+All!DO19+All!DR19+All!DU19+All!DX19</f>
        <v>0</v>
      </c>
      <c r="V18" s="117">
        <f t="shared" si="5"/>
        <v>0</v>
      </c>
      <c r="W18" s="37">
        <f t="shared" si="6"/>
        <v>0</v>
      </c>
      <c r="X18" s="35">
        <f t="shared" si="7"/>
        <v>9089353203.4430771</v>
      </c>
      <c r="Y18" s="35">
        <v>8049949623.3884783</v>
      </c>
      <c r="Z18" s="37">
        <f t="shared" si="8"/>
        <v>0</v>
      </c>
    </row>
    <row r="19" spans="1:26">
      <c r="A19" s="113">
        <v>18</v>
      </c>
      <c r="B19" s="113" t="s">
        <v>24</v>
      </c>
      <c r="C19" s="117">
        <f>All!GU20</f>
        <v>95194490.085107803</v>
      </c>
      <c r="D19" s="117">
        <f>All!GY20</f>
        <v>39763317.869999997</v>
      </c>
      <c r="E19" s="117">
        <f>All!HA20</f>
        <v>170581590.20999998</v>
      </c>
      <c r="F19" s="117">
        <f>All!HC20</f>
        <v>71495153.449999988</v>
      </c>
      <c r="G19" s="117">
        <f t="shared" si="0"/>
        <v>55431172.215107806</v>
      </c>
      <c r="H19" s="113" t="s">
        <v>1907</v>
      </c>
      <c r="I19" s="37">
        <f t="shared" si="1"/>
        <v>0.1140274643550836</v>
      </c>
      <c r="J19" s="57"/>
      <c r="K19" s="25"/>
      <c r="L19" s="25"/>
      <c r="O19">
        <f>All!GW20</f>
        <v>0</v>
      </c>
      <c r="P19" s="35">
        <f t="shared" si="2"/>
        <v>4749538258.6937551</v>
      </c>
      <c r="Q19" s="35">
        <f t="shared" si="3"/>
        <v>7509262080.5650463</v>
      </c>
      <c r="R19" s="82">
        <f t="shared" si="4"/>
        <v>0.16424950041606062</v>
      </c>
      <c r="S19" t="s">
        <v>271</v>
      </c>
      <c r="T19">
        <f>All!BG20+All!BJ20+All!BM20+All!BP20+All!BS20+All!BV20+All!BY20+All!CB20+All!CE20+All!CH20+All!CK20+All!CN20</f>
        <v>115133177.81962979</v>
      </c>
      <c r="U19">
        <f>All!CQ20+All!CT20+All!CW20+All!CZ20+All!DC20+All!DF20+All!DI20+All!DL20+All!DO20+All!DR20+All!DU20+All!DX20</f>
        <v>91603998.191058099</v>
      </c>
      <c r="V19" s="117">
        <f t="shared" si="5"/>
        <v>23529179.628571689</v>
      </c>
      <c r="W19" s="37">
        <f t="shared" si="6"/>
        <v>1.9707740457038107E-2</v>
      </c>
      <c r="X19" s="35">
        <f t="shared" si="7"/>
        <v>9089353203.4430771</v>
      </c>
      <c r="Y19" s="35">
        <v>8049949623.3884783</v>
      </c>
      <c r="Z19" s="37">
        <f t="shared" si="8"/>
        <v>3.941548091407622E-2</v>
      </c>
    </row>
    <row r="20" spans="1:26">
      <c r="A20" s="113">
        <v>19</v>
      </c>
      <c r="B20" s="113" t="s">
        <v>25</v>
      </c>
      <c r="C20" s="117">
        <f>All!GU21</f>
        <v>100172397.09708977</v>
      </c>
      <c r="D20" s="117">
        <f>All!GY21</f>
        <v>102461638.17</v>
      </c>
      <c r="E20" s="117">
        <f>All!HA21</f>
        <v>217568980.08000001</v>
      </c>
      <c r="F20" s="117">
        <f>All!HC21</f>
        <v>36224701.700000003</v>
      </c>
      <c r="G20" s="117">
        <f t="shared" si="0"/>
        <v>-2289241.0729102343</v>
      </c>
      <c r="H20" s="113" t="s">
        <v>1907</v>
      </c>
      <c r="I20" s="37">
        <f t="shared" si="1"/>
        <v>-4.7091978107278677E-3</v>
      </c>
      <c r="J20" s="57"/>
      <c r="K20" s="25"/>
      <c r="L20" s="25"/>
      <c r="O20">
        <f>All!GW21</f>
        <v>1447648.1549999523</v>
      </c>
      <c r="P20" s="35">
        <f t="shared" si="2"/>
        <v>4749538258.6937551</v>
      </c>
      <c r="Q20" s="35">
        <f t="shared" si="3"/>
        <v>7509262080.5650463</v>
      </c>
      <c r="R20" s="82">
        <f t="shared" si="4"/>
        <v>-6.7833077947240614E-3</v>
      </c>
      <c r="S20" t="s">
        <v>271</v>
      </c>
      <c r="T20">
        <f>All!BG21+All!BJ21+All!BM21+All!BP21+All!BS21+All!BV21+All!BY21+All!CB21+All!CE21+All!CH21+All!CK21+All!CN21</f>
        <v>140309225.3895179</v>
      </c>
      <c r="U20">
        <f>All!CQ21+All!CT21+All!CW21+All!CZ21+All!DC21+All!DF21+All!DI21+All!DL21+All!DO21+All!DR21+All!DU21+All!DX21</f>
        <v>137916199.69354093</v>
      </c>
      <c r="V20" s="117">
        <f t="shared" si="5"/>
        <v>2393025.6959769726</v>
      </c>
      <c r="W20" s="37">
        <f t="shared" si="6"/>
        <v>2.0043677709047272E-3</v>
      </c>
      <c r="X20" s="35">
        <f t="shared" si="7"/>
        <v>9089353203.4430771</v>
      </c>
      <c r="Y20" s="35">
        <v>8049949623.3884783</v>
      </c>
      <c r="Z20" s="37">
        <f t="shared" si="8"/>
        <v>4.0087355418094552E-3</v>
      </c>
    </row>
    <row r="21" spans="1:26">
      <c r="A21" s="113">
        <v>20</v>
      </c>
      <c r="B21" s="113" t="s">
        <v>26</v>
      </c>
      <c r="C21" s="117">
        <f>All!GU22</f>
        <v>58331541.961412549</v>
      </c>
      <c r="D21" s="117">
        <f>All!GY22</f>
        <v>61733825.470000006</v>
      </c>
      <c r="E21" s="117">
        <f>All!HA22</f>
        <v>115929780</v>
      </c>
      <c r="F21" s="117">
        <f>All!HC22</f>
        <v>84319232.849999994</v>
      </c>
      <c r="G21" s="117">
        <f t="shared" si="0"/>
        <v>-3402283.5085874572</v>
      </c>
      <c r="H21" s="113" t="s">
        <v>1907</v>
      </c>
      <c r="I21" s="37">
        <f t="shared" si="1"/>
        <v>-6.9988374049865026E-3</v>
      </c>
      <c r="J21" s="57"/>
      <c r="K21" s="25"/>
      <c r="L21" s="25"/>
      <c r="O21">
        <f>All!GW22</f>
        <v>41123625.177903049</v>
      </c>
      <c r="P21" s="35">
        <f t="shared" si="2"/>
        <v>4749538258.6937551</v>
      </c>
      <c r="Q21" s="35">
        <f t="shared" si="3"/>
        <v>7509262080.5650463</v>
      </c>
      <c r="R21" s="82">
        <f t="shared" si="4"/>
        <v>-1.0081391827520906E-2</v>
      </c>
      <c r="S21" t="s">
        <v>271</v>
      </c>
      <c r="T21">
        <f>All!BG22+All!BJ22+All!BM22+All!BP22+All!BS22+All!BV22+All!BY22+All!CB22+All!CE22+All!CH22+All!CK22+All!CN22</f>
        <v>181965068.19415236</v>
      </c>
      <c r="U21">
        <f>All!CQ22+All!CT22+All!CW22+All!CZ22+All!DC22+All!DF22+All!DI22+All!DL22+All!DO22+All!DR22+All!DU22+All!DX22</f>
        <v>176048398.33635613</v>
      </c>
      <c r="V21" s="117">
        <f t="shared" si="5"/>
        <v>5916669.857796222</v>
      </c>
      <c r="W21" s="37">
        <f t="shared" si="6"/>
        <v>4.9557271340576201E-3</v>
      </c>
      <c r="X21" s="35">
        <f t="shared" si="7"/>
        <v>9089353203.4430771</v>
      </c>
      <c r="Y21" s="35">
        <v>8049949623.3884783</v>
      </c>
      <c r="Z21" s="37">
        <f t="shared" si="8"/>
        <v>9.9114542681152419E-3</v>
      </c>
    </row>
    <row r="22" spans="1:26">
      <c r="A22" s="113">
        <v>21</v>
      </c>
      <c r="B22" s="113" t="s">
        <v>27</v>
      </c>
      <c r="C22" s="117">
        <f>All!GU23</f>
        <v>119356913.1038022</v>
      </c>
      <c r="D22" s="117">
        <f>All!GY23</f>
        <v>140584152.66</v>
      </c>
      <c r="E22" s="117">
        <f>All!HA23</f>
        <v>87151678.479999989</v>
      </c>
      <c r="F22" s="117">
        <f>All!HC23</f>
        <v>180747547.40000001</v>
      </c>
      <c r="G22" s="117">
        <f t="shared" si="0"/>
        <v>-21227239.556197792</v>
      </c>
      <c r="H22" s="113" t="s">
        <v>1907</v>
      </c>
      <c r="I22" s="37">
        <f t="shared" si="1"/>
        <v>-4.3666554487755513E-2</v>
      </c>
      <c r="J22" s="57"/>
      <c r="K22" s="25"/>
      <c r="L22" s="25"/>
      <c r="O22">
        <f>All!GW23</f>
        <v>13495875.880000001</v>
      </c>
      <c r="P22" s="35">
        <f t="shared" si="2"/>
        <v>4749538258.6937551</v>
      </c>
      <c r="Q22" s="35">
        <f t="shared" si="3"/>
        <v>7509262080.5650463</v>
      </c>
      <c r="R22" s="82">
        <f t="shared" si="4"/>
        <v>-6.2898967367810102E-2</v>
      </c>
      <c r="S22" t="s">
        <v>271</v>
      </c>
      <c r="T22">
        <f>All!BG23+All!BJ23+All!BM23+All!BP23+All!BS23+All!BV23+All!BY23+All!CB23+All!CE23+All!CH23+All!CK23+All!CN23</f>
        <v>244607464.27615258</v>
      </c>
      <c r="U22">
        <f>All!CQ23+All!CT23+All!CW23+All!CZ23+All!DC23+All!DF23+All!DI23+All!DL23+All!DO23+All!DR23+All!DU23+All!DX23</f>
        <v>269926901.35931027</v>
      </c>
      <c r="V22" s="117">
        <f t="shared" si="5"/>
        <v>-25319437.083157688</v>
      </c>
      <c r="W22" s="37">
        <f t="shared" si="6"/>
        <v>-2.1207237244568064E-2</v>
      </c>
      <c r="X22" s="35">
        <f t="shared" si="7"/>
        <v>9089353203.4430771</v>
      </c>
      <c r="Y22" s="35">
        <v>8049949623.3884783</v>
      </c>
      <c r="Z22" s="37">
        <f t="shared" si="8"/>
        <v>-4.2414474489136135E-2</v>
      </c>
    </row>
    <row r="23" spans="1:26">
      <c r="A23" s="113">
        <v>22</v>
      </c>
      <c r="B23" s="113" t="s">
        <v>29</v>
      </c>
      <c r="C23" s="117">
        <f>All!GU24</f>
        <v>100974540.0804686</v>
      </c>
      <c r="D23" s="117">
        <f>All!GY24</f>
        <v>97916711.019999996</v>
      </c>
      <c r="E23" s="117">
        <f>All!HA24</f>
        <v>77110757.170000002</v>
      </c>
      <c r="F23" s="117">
        <f>All!HC24</f>
        <v>81987448.359999985</v>
      </c>
      <c r="G23" s="117">
        <f t="shared" si="0"/>
        <v>3057829.0604685992</v>
      </c>
      <c r="H23" s="113" t="s">
        <v>1907</v>
      </c>
      <c r="I23" s="37">
        <f t="shared" si="1"/>
        <v>6.2902601598147324E-3</v>
      </c>
      <c r="J23" s="57"/>
      <c r="K23" s="25"/>
      <c r="L23" s="25"/>
      <c r="O23">
        <f>All!GW24</f>
        <v>8390640.5990867615</v>
      </c>
      <c r="P23" s="35">
        <f t="shared" si="2"/>
        <v>4749538258.6937551</v>
      </c>
      <c r="Q23" s="35">
        <f t="shared" si="3"/>
        <v>7509262080.5650463</v>
      </c>
      <c r="R23" s="82">
        <f t="shared" si="4"/>
        <v>9.0607301896962547E-3</v>
      </c>
      <c r="S23" t="s">
        <v>271</v>
      </c>
      <c r="T23">
        <f>All!BG24+All!BJ24+All!BM24+All!BP24+All!BS24+All!BV24+All!BY24+All!CB24+All!CE24+All!CH24+All!CK24+All!CN24</f>
        <v>149287464.27500829</v>
      </c>
      <c r="U23">
        <f>All!CQ24+All!CT24+All!CW24+All!CZ24+All!DC24+All!DF24+All!DI24+All!DL24+All!DO24+All!DR24+All!DU24+All!DX24</f>
        <v>144808569.23757282</v>
      </c>
      <c r="V23" s="117">
        <f t="shared" si="5"/>
        <v>4478895.037435472</v>
      </c>
      <c r="W23" s="37">
        <f t="shared" si="6"/>
        <v>3.7514653007667364E-3</v>
      </c>
      <c r="X23" s="35">
        <f t="shared" si="7"/>
        <v>9089353203.4430771</v>
      </c>
      <c r="Y23" s="35">
        <v>8049949623.3884783</v>
      </c>
      <c r="Z23" s="37">
        <f t="shared" si="8"/>
        <v>7.5029306015334746E-3</v>
      </c>
    </row>
    <row r="24" spans="1:26">
      <c r="A24" s="113">
        <v>23</v>
      </c>
      <c r="B24" s="113" t="s">
        <v>30</v>
      </c>
      <c r="C24" s="117">
        <f>All!GU25</f>
        <v>57471708.216572523</v>
      </c>
      <c r="D24" s="117">
        <f>All!GY25</f>
        <v>58124193.160000004</v>
      </c>
      <c r="E24" s="117">
        <f>All!HA25</f>
        <v>81563489.069999993</v>
      </c>
      <c r="F24" s="117">
        <f>All!HC25</f>
        <v>51713992.43</v>
      </c>
      <c r="G24" s="117">
        <f t="shared" si="0"/>
        <v>-652484.94342748076</v>
      </c>
      <c r="H24" s="113" t="s">
        <v>1907</v>
      </c>
      <c r="I24" s="37">
        <f t="shared" si="1"/>
        <v>-1.3422267770232667E-3</v>
      </c>
      <c r="J24" s="57"/>
      <c r="K24" s="25"/>
      <c r="L24" s="25"/>
      <c r="O24">
        <f>All!GW25</f>
        <v>32314265.836169899</v>
      </c>
      <c r="P24" s="35">
        <f t="shared" si="2"/>
        <v>4749538258.6937551</v>
      </c>
      <c r="Q24" s="35">
        <f t="shared" si="3"/>
        <v>7509262080.5650463</v>
      </c>
      <c r="R24" s="82">
        <f t="shared" si="4"/>
        <v>-1.9333945450598995E-3</v>
      </c>
      <c r="S24" t="s">
        <v>271</v>
      </c>
      <c r="T24">
        <f>All!BG25+All!BJ25+All!BM25+All!BP25+All!BS25+All!BV25+All!BY25+All!CB25+All!CE25+All!CH25+All!CK25+All!CN25</f>
        <v>284342907.89959526</v>
      </c>
      <c r="U24">
        <f>All!CQ25+All!CT25+All!CW25+All!CZ25+All!DC25+All!DF25+All!DI25+All!DL25+All!DO25+All!DR25+All!DU25+All!DX25</f>
        <v>266968348.77510294</v>
      </c>
      <c r="V24" s="117">
        <f t="shared" si="5"/>
        <v>17374559.124492317</v>
      </c>
      <c r="W24" s="37">
        <f t="shared" si="6"/>
        <v>1.4552708899598112E-2</v>
      </c>
      <c r="X24" s="35">
        <f t="shared" si="7"/>
        <v>9089353203.4430771</v>
      </c>
      <c r="Y24" s="35">
        <v>8049949623.3884783</v>
      </c>
      <c r="Z24" s="37">
        <f t="shared" si="8"/>
        <v>2.9105417799196232E-2</v>
      </c>
    </row>
    <row r="25" spans="1:26">
      <c r="A25" s="113">
        <v>24</v>
      </c>
      <c r="B25" s="113" t="s">
        <v>31</v>
      </c>
      <c r="C25" s="117">
        <f>All!GU26</f>
        <v>5652150.0935499668</v>
      </c>
      <c r="D25" s="117">
        <f>All!GY26</f>
        <v>16086313.560000002</v>
      </c>
      <c r="E25" s="117">
        <f>All!HA26</f>
        <v>14892130</v>
      </c>
      <c r="F25" s="117">
        <f>All!HC26</f>
        <v>6047324.4699999988</v>
      </c>
      <c r="G25" s="117">
        <f t="shared" si="0"/>
        <v>-10434163.466450036</v>
      </c>
      <c r="H25" s="113" t="s">
        <v>1907</v>
      </c>
      <c r="I25" s="37">
        <f t="shared" si="1"/>
        <v>-2.1464117665212775E-2</v>
      </c>
      <c r="J25" s="57"/>
      <c r="K25" s="25"/>
      <c r="L25" s="25"/>
      <c r="O25">
        <f>All!GW26</f>
        <v>0</v>
      </c>
      <c r="P25" s="35">
        <f t="shared" si="2"/>
        <v>4749538258.6937551</v>
      </c>
      <c r="Q25" s="35">
        <f t="shared" si="3"/>
        <v>7509262080.5650463</v>
      </c>
      <c r="R25" s="82">
        <f t="shared" si="4"/>
        <v>-3.0917732173753862E-2</v>
      </c>
      <c r="S25" t="s">
        <v>271</v>
      </c>
      <c r="T25">
        <f>All!BG26+All!BJ26+All!BM26+All!BP26+All!BS26+All!BV26+All!BY26+All!CB26+All!CE26+All!CH26+All!CK26+All!CN26</f>
        <v>3010012.6940450668</v>
      </c>
      <c r="U25">
        <f>All!CQ26+All!CT26+All!CW26+All!CZ26+All!DC26+All!DF26+All!DI26+All!DL26+All!DO26+All!DR26+All!DU26+All!DX26</f>
        <v>2931752.3639998948</v>
      </c>
      <c r="V25" s="117">
        <f t="shared" si="5"/>
        <v>78260.330045172013</v>
      </c>
      <c r="W25" s="37">
        <f t="shared" si="6"/>
        <v>6.554985328683204E-5</v>
      </c>
      <c r="X25" s="35">
        <f t="shared" si="7"/>
        <v>9089353203.4430771</v>
      </c>
      <c r="Y25" s="35">
        <v>8049949623.3884783</v>
      </c>
      <c r="Z25" s="37">
        <f t="shared" si="8"/>
        <v>1.3109970657366411E-4</v>
      </c>
    </row>
    <row r="26" spans="1:26">
      <c r="A26" s="113">
        <v>25</v>
      </c>
      <c r="B26" s="113" t="s">
        <v>32</v>
      </c>
      <c r="C26" s="117">
        <f>All!GU27</f>
        <v>0</v>
      </c>
      <c r="D26" s="117">
        <f>All!GY27</f>
        <v>0</v>
      </c>
      <c r="E26" s="117">
        <f>All!HA27</f>
        <v>4960000</v>
      </c>
      <c r="F26" s="117">
        <f>All!HC27</f>
        <v>5097845</v>
      </c>
      <c r="G26" s="117">
        <f t="shared" si="0"/>
        <v>0</v>
      </c>
      <c r="H26" s="113" t="s">
        <v>1907</v>
      </c>
      <c r="I26" s="37">
        <f t="shared" si="1"/>
        <v>0</v>
      </c>
      <c r="J26" s="57"/>
      <c r="K26" s="25"/>
      <c r="L26" s="25"/>
      <c r="O26">
        <f>All!GW27</f>
        <v>0</v>
      </c>
      <c r="P26" s="35">
        <f t="shared" si="2"/>
        <v>4749538258.6937551</v>
      </c>
      <c r="Q26" s="35">
        <f t="shared" si="3"/>
        <v>7509262080.5650463</v>
      </c>
      <c r="R26" s="82">
        <f t="shared" si="4"/>
        <v>0</v>
      </c>
      <c r="S26" t="s">
        <v>271</v>
      </c>
      <c r="T26">
        <f>All!BG27+All!BJ27+All!BM27+All!BP27+All!BS27+All!BV27+All!BY27+All!CB27+All!CE27+All!CH27+All!CK27+All!CN27</f>
        <v>0</v>
      </c>
      <c r="U26">
        <f>All!CQ27+All!CT27+All!CW27+All!CZ27+All!DC27+All!DF27+All!DI27+All!DL27+All!DO27+All!DR27+All!DU27+All!DX27</f>
        <v>0</v>
      </c>
      <c r="V26" s="117">
        <f t="shared" si="5"/>
        <v>0</v>
      </c>
      <c r="W26" s="37">
        <f t="shared" si="6"/>
        <v>0</v>
      </c>
      <c r="X26" s="35">
        <f t="shared" si="7"/>
        <v>9089353203.4430771</v>
      </c>
      <c r="Y26" s="35">
        <v>8049949623.3884783</v>
      </c>
      <c r="Z26" s="37">
        <f t="shared" si="8"/>
        <v>0</v>
      </c>
    </row>
    <row r="27" spans="1:26">
      <c r="A27" s="113">
        <v>26</v>
      </c>
      <c r="B27" s="113" t="s">
        <v>34</v>
      </c>
      <c r="C27" s="117">
        <f>All!GU28</f>
        <v>11968869.482088447</v>
      </c>
      <c r="D27" s="117">
        <f>All!GY28</f>
        <v>14703331.549999999</v>
      </c>
      <c r="E27" s="117">
        <f>All!HA28</f>
        <v>45323663.700000003</v>
      </c>
      <c r="F27" s="117">
        <f>All!HC28</f>
        <v>18227854.710000005</v>
      </c>
      <c r="G27" s="117">
        <f t="shared" si="0"/>
        <v>-2734462.0679115523</v>
      </c>
      <c r="H27" s="113" t="s">
        <v>1907</v>
      </c>
      <c r="I27" s="37">
        <f t="shared" si="1"/>
        <v>-5.6250619194758858E-3</v>
      </c>
      <c r="J27" s="57"/>
      <c r="K27" s="25"/>
      <c r="L27" s="25"/>
      <c r="O27">
        <f>All!GW28</f>
        <v>7542016.5190000003</v>
      </c>
      <c r="P27" s="35">
        <f t="shared" si="2"/>
        <v>4749538258.6937551</v>
      </c>
      <c r="Q27" s="35">
        <f t="shared" si="3"/>
        <v>7509262080.5650463</v>
      </c>
      <c r="R27" s="82">
        <f t="shared" si="4"/>
        <v>-8.1025533217702495E-3</v>
      </c>
      <c r="S27" t="s">
        <v>271</v>
      </c>
      <c r="T27">
        <f>All!BG28+All!BJ28+All!BM28+All!BP28+All!BS28+All!BV28+All!BY28+All!CB28+All!CE28+All!CH28+All!CK28+All!CN28</f>
        <v>49178733.799999997</v>
      </c>
      <c r="U27">
        <f>All!CQ28+All!CT28+All!CW28+All!CZ28+All!DC28+All!DF28+All!DI28+All!DL28+All!DO28+All!DR28+All!DU28+All!DX28</f>
        <v>45837250.407999992</v>
      </c>
      <c r="V27" s="117">
        <f t="shared" si="5"/>
        <v>3341483.3920000046</v>
      </c>
      <c r="W27" s="37">
        <f t="shared" si="6"/>
        <v>2.798783828020652E-3</v>
      </c>
      <c r="X27" s="35">
        <f t="shared" si="7"/>
        <v>9089353203.4430771</v>
      </c>
      <c r="Y27" s="35">
        <v>8049949623.3884783</v>
      </c>
      <c r="Z27" s="37">
        <f t="shared" si="8"/>
        <v>5.597567656041305E-3</v>
      </c>
    </row>
    <row r="28" spans="1:26">
      <c r="A28" s="113">
        <v>27</v>
      </c>
      <c r="B28" s="113" t="s">
        <v>35</v>
      </c>
      <c r="C28" s="117">
        <f>All!GU29</f>
        <v>15354588.739810705</v>
      </c>
      <c r="D28" s="117">
        <f>All!GY29</f>
        <v>924091.10999999987</v>
      </c>
      <c r="E28" s="117">
        <f>All!HA29</f>
        <v>0</v>
      </c>
      <c r="F28" s="117">
        <f>All!HC29</f>
        <v>2772670.4599999995</v>
      </c>
      <c r="G28" s="117">
        <f t="shared" si="0"/>
        <v>14430497.629810706</v>
      </c>
      <c r="H28" s="113" t="s">
        <v>1907</v>
      </c>
      <c r="I28" s="37">
        <f t="shared" si="1"/>
        <v>2.9684976672040932E-2</v>
      </c>
      <c r="J28" s="57"/>
      <c r="K28" s="25"/>
      <c r="L28" s="25"/>
      <c r="O28">
        <f>All!GW29</f>
        <v>0</v>
      </c>
      <c r="P28" s="35">
        <f t="shared" si="2"/>
        <v>4749538258.6937551</v>
      </c>
      <c r="Q28" s="35">
        <f t="shared" si="3"/>
        <v>7509262080.5650463</v>
      </c>
      <c r="R28" s="82">
        <f t="shared" si="4"/>
        <v>4.2759370436073064E-2</v>
      </c>
      <c r="S28" t="s">
        <v>271</v>
      </c>
      <c r="T28">
        <f>All!BG29+All!BJ29+All!BM29+All!BP29+All!BS29+All!BV29+All!BY29+All!CB29+All!CE29+All!CH29+All!CK29+All!CN29</f>
        <v>3365381.9394158423</v>
      </c>
      <c r="U28">
        <f>All!CQ29+All!CT29+All!CW29+All!CZ29+All!DC29+All!DF29+All!DI29+All!DL29+All!DO29+All!DR29+All!DU29+All!DX29</f>
        <v>2940355.6270000241</v>
      </c>
      <c r="V28" s="117">
        <f t="shared" si="5"/>
        <v>425026.31241581822</v>
      </c>
      <c r="W28" s="37">
        <f t="shared" si="6"/>
        <v>3.5599661291766901E-4</v>
      </c>
      <c r="X28" s="35">
        <f t="shared" si="7"/>
        <v>9089353203.4430771</v>
      </c>
      <c r="Y28" s="35">
        <v>8049949623.3884783</v>
      </c>
      <c r="Z28" s="37">
        <f t="shared" si="8"/>
        <v>7.1199322583533813E-4</v>
      </c>
    </row>
    <row r="29" spans="1:26">
      <c r="A29" s="113">
        <v>28</v>
      </c>
      <c r="B29" s="113" t="s">
        <v>36</v>
      </c>
      <c r="C29" s="117">
        <f>All!GU30</f>
        <v>0</v>
      </c>
      <c r="D29" s="117">
        <f>All!GY30</f>
        <v>0</v>
      </c>
      <c r="E29" s="117">
        <f>All!HA30</f>
        <v>0</v>
      </c>
      <c r="F29" s="117">
        <f>All!HC30</f>
        <v>138851.4</v>
      </c>
      <c r="G29" s="117">
        <f t="shared" si="0"/>
        <v>0</v>
      </c>
      <c r="H29" s="113" t="s">
        <v>1907</v>
      </c>
      <c r="I29" s="37">
        <f t="shared" si="1"/>
        <v>0</v>
      </c>
      <c r="J29" s="57"/>
      <c r="K29" s="25"/>
      <c r="L29" s="25"/>
      <c r="O29">
        <f>All!GW30</f>
        <v>0</v>
      </c>
      <c r="P29" s="35">
        <f t="shared" si="2"/>
        <v>4749538258.6937551</v>
      </c>
      <c r="Q29" s="35">
        <f t="shared" si="3"/>
        <v>7509262080.5650463</v>
      </c>
      <c r="R29" s="82">
        <f t="shared" si="4"/>
        <v>0</v>
      </c>
      <c r="S29" t="s">
        <v>271</v>
      </c>
      <c r="T29">
        <f>All!BG30+All!BJ30+All!BM30+All!BP30+All!BS30+All!BV30+All!BY30+All!CB30+All!CE30+All!CH30+All!CK30+All!CN30</f>
        <v>0</v>
      </c>
      <c r="U29">
        <f>All!CQ30+All!CT30+All!CW30+All!CZ30+All!DC30+All!DF30+All!DI30+All!DL30+All!DO30+All!DR30+All!DU30+All!DX30</f>
        <v>0</v>
      </c>
      <c r="V29" s="117">
        <f t="shared" si="5"/>
        <v>0</v>
      </c>
      <c r="W29" s="37">
        <f t="shared" si="6"/>
        <v>0</v>
      </c>
      <c r="X29" s="35">
        <f t="shared" si="7"/>
        <v>9089353203.4430771</v>
      </c>
      <c r="Y29" s="35">
        <v>8049949623.3884783</v>
      </c>
      <c r="Z29" s="37">
        <f t="shared" si="8"/>
        <v>0</v>
      </c>
    </row>
    <row r="30" spans="1:26">
      <c r="A30" s="113">
        <v>29</v>
      </c>
      <c r="B30" s="113" t="s">
        <v>37</v>
      </c>
      <c r="C30" s="117">
        <f>All!GU31</f>
        <v>0</v>
      </c>
      <c r="D30" s="117">
        <f>All!GY31</f>
        <v>0</v>
      </c>
      <c r="E30" s="117">
        <f>All!HA31</f>
        <v>0</v>
      </c>
      <c r="F30" s="117">
        <f>All!HC31</f>
        <v>158094.99</v>
      </c>
      <c r="G30" s="117">
        <f t="shared" si="0"/>
        <v>0</v>
      </c>
      <c r="H30" s="113" t="s">
        <v>1907</v>
      </c>
      <c r="I30" s="37">
        <f t="shared" si="1"/>
        <v>0</v>
      </c>
      <c r="J30" s="57"/>
      <c r="K30" s="25"/>
      <c r="L30" s="25"/>
      <c r="O30">
        <f>All!GW31</f>
        <v>0</v>
      </c>
      <c r="P30" s="35">
        <f t="shared" si="2"/>
        <v>4749538258.6937551</v>
      </c>
      <c r="Q30" s="35">
        <f t="shared" si="3"/>
        <v>7509262080.5650463</v>
      </c>
      <c r="R30" s="82">
        <f t="shared" si="4"/>
        <v>0</v>
      </c>
      <c r="S30" t="s">
        <v>271</v>
      </c>
      <c r="T30">
        <f>All!BG31+All!BJ31+All!BM31+All!BP31+All!BS31+All!BV31+All!BY31+All!CB31+All!CE31+All!CH31+All!CK31+All!CN31</f>
        <v>0</v>
      </c>
      <c r="U30">
        <f>All!CQ31+All!CT31+All!CW31+All!CZ31+All!DC31+All!DF31+All!DI31+All!DL31+All!DO31+All!DR31+All!DU31+All!DX31</f>
        <v>0</v>
      </c>
      <c r="V30" s="117">
        <f t="shared" si="5"/>
        <v>0</v>
      </c>
      <c r="W30" s="37">
        <f t="shared" si="6"/>
        <v>0</v>
      </c>
      <c r="X30" s="35">
        <f t="shared" si="7"/>
        <v>9089353203.4430771</v>
      </c>
      <c r="Y30" s="35">
        <v>8049949623.3884783</v>
      </c>
      <c r="Z30" s="37">
        <f t="shared" si="8"/>
        <v>0</v>
      </c>
    </row>
    <row r="31" spans="1:26">
      <c r="A31" s="113">
        <v>30</v>
      </c>
      <c r="B31" s="113" t="s">
        <v>38</v>
      </c>
      <c r="C31" s="117">
        <f>All!GU32</f>
        <v>0</v>
      </c>
      <c r="D31" s="117">
        <f>All!GY32</f>
        <v>0</v>
      </c>
      <c r="E31" s="117">
        <f>All!HA32</f>
        <v>0</v>
      </c>
      <c r="F31" s="117">
        <f>All!HC32</f>
        <v>248800.92</v>
      </c>
      <c r="G31" s="117">
        <f t="shared" si="0"/>
        <v>0</v>
      </c>
      <c r="H31" s="113" t="s">
        <v>1907</v>
      </c>
      <c r="I31" s="37">
        <f t="shared" si="1"/>
        <v>0</v>
      </c>
      <c r="J31" s="57"/>
      <c r="K31" s="25"/>
      <c r="L31" s="25"/>
      <c r="O31">
        <f>All!GW32</f>
        <v>0</v>
      </c>
      <c r="P31" s="35">
        <f t="shared" si="2"/>
        <v>4749538258.6937551</v>
      </c>
      <c r="Q31" s="35">
        <f t="shared" si="3"/>
        <v>7509262080.5650463</v>
      </c>
      <c r="R31" s="82">
        <f t="shared" si="4"/>
        <v>0</v>
      </c>
      <c r="S31" t="s">
        <v>271</v>
      </c>
      <c r="T31">
        <f>All!BG32+All!BJ32+All!BM32+All!BP32+All!BS32+All!BV32+All!BY32+All!CB32+All!CE32+All!CH32+All!CK32+All!CN32</f>
        <v>0</v>
      </c>
      <c r="U31">
        <f>All!CQ32+All!CT32+All!CW32+All!CZ32+All!DC32+All!DF32+All!DI32+All!DL32+All!DO32+All!DR32+All!DU32+All!DX32</f>
        <v>0</v>
      </c>
      <c r="V31" s="117">
        <f t="shared" si="5"/>
        <v>0</v>
      </c>
      <c r="W31" s="37">
        <f t="shared" si="6"/>
        <v>0</v>
      </c>
      <c r="X31" s="35">
        <f t="shared" si="7"/>
        <v>9089353203.4430771</v>
      </c>
      <c r="Y31" s="35">
        <v>8049949623.3884783</v>
      </c>
      <c r="Z31" s="37">
        <f t="shared" si="8"/>
        <v>0</v>
      </c>
    </row>
    <row r="32" spans="1:26">
      <c r="A32" s="113">
        <v>31</v>
      </c>
      <c r="B32" s="113" t="s">
        <v>39</v>
      </c>
      <c r="C32" s="117">
        <f>All!GU33</f>
        <v>0</v>
      </c>
      <c r="D32" s="117">
        <f>All!GY33</f>
        <v>0</v>
      </c>
      <c r="E32" s="117">
        <f>All!HA33</f>
        <v>0</v>
      </c>
      <c r="F32" s="117">
        <f>All!HC33</f>
        <v>0</v>
      </c>
      <c r="G32" s="117">
        <f t="shared" si="0"/>
        <v>0</v>
      </c>
      <c r="H32" s="113" t="s">
        <v>1907</v>
      </c>
      <c r="I32" s="37">
        <f t="shared" si="1"/>
        <v>0</v>
      </c>
      <c r="J32" s="57"/>
      <c r="K32" s="25"/>
      <c r="L32" s="25"/>
      <c r="O32">
        <f>All!GW33</f>
        <v>0</v>
      </c>
      <c r="P32" s="35">
        <f t="shared" si="2"/>
        <v>4749538258.6937551</v>
      </c>
      <c r="Q32" s="35">
        <f t="shared" si="3"/>
        <v>7509262080.5650463</v>
      </c>
      <c r="R32" s="82">
        <f t="shared" si="4"/>
        <v>0</v>
      </c>
      <c r="S32" t="s">
        <v>271</v>
      </c>
      <c r="T32">
        <f>All!BG33+All!BJ33+All!BM33+All!BP33+All!BS33+All!BV33+All!BY33+All!CB33+All!CE33+All!CH33+All!CK33+All!CN33</f>
        <v>0</v>
      </c>
      <c r="U32">
        <f>All!CQ33+All!CT33+All!CW33+All!CZ33+All!DC33+All!DF33+All!DI33+All!DL33+All!DO33+All!DR33+All!DU33+All!DX33</f>
        <v>0</v>
      </c>
      <c r="V32" s="117">
        <f t="shared" si="5"/>
        <v>0</v>
      </c>
      <c r="W32" s="37">
        <f t="shared" si="6"/>
        <v>0</v>
      </c>
      <c r="X32" s="35">
        <f t="shared" si="7"/>
        <v>9089353203.4430771</v>
      </c>
      <c r="Y32" s="35">
        <v>8049949623.3884783</v>
      </c>
      <c r="Z32" s="37">
        <f t="shared" si="8"/>
        <v>0</v>
      </c>
    </row>
    <row r="33" spans="1:26">
      <c r="A33" s="113">
        <v>32</v>
      </c>
      <c r="B33" s="113" t="s">
        <v>40</v>
      </c>
      <c r="C33" s="117">
        <f>All!GU34</f>
        <v>0</v>
      </c>
      <c r="D33" s="117">
        <f>All!GY34</f>
        <v>0</v>
      </c>
      <c r="E33" s="117">
        <f>All!HA34</f>
        <v>0</v>
      </c>
      <c r="F33" s="117">
        <f>All!HC34</f>
        <v>459968.6</v>
      </c>
      <c r="G33" s="117">
        <f t="shared" si="0"/>
        <v>0</v>
      </c>
      <c r="H33" s="113" t="s">
        <v>1907</v>
      </c>
      <c r="I33" s="37">
        <f t="shared" si="1"/>
        <v>0</v>
      </c>
      <c r="J33" s="57"/>
      <c r="K33" s="25"/>
      <c r="L33" s="25"/>
      <c r="O33">
        <f>All!GW34</f>
        <v>0</v>
      </c>
      <c r="P33" s="35">
        <f t="shared" si="2"/>
        <v>4749538258.6937551</v>
      </c>
      <c r="Q33" s="35">
        <f t="shared" si="3"/>
        <v>7509262080.5650463</v>
      </c>
      <c r="R33" s="82">
        <f t="shared" si="4"/>
        <v>0</v>
      </c>
      <c r="S33" t="s">
        <v>271</v>
      </c>
      <c r="T33">
        <f>All!BG34+All!BJ34+All!BM34+All!BP34+All!BS34+All!BV34+All!BY34+All!CB34+All!CE34+All!CH34+All!CK34+All!CN34</f>
        <v>0</v>
      </c>
      <c r="U33">
        <f>All!CQ34+All!CT34+All!CW34+All!CZ34+All!DC34+All!DF34+All!DI34+All!DL34+All!DO34+All!DR34+All!DU34+All!DX34</f>
        <v>0</v>
      </c>
      <c r="V33" s="117">
        <f t="shared" si="5"/>
        <v>0</v>
      </c>
      <c r="W33" s="37">
        <f t="shared" si="6"/>
        <v>0</v>
      </c>
      <c r="X33" s="35">
        <f t="shared" si="7"/>
        <v>9089353203.4430771</v>
      </c>
      <c r="Y33" s="35">
        <v>8049949623.3884783</v>
      </c>
      <c r="Z33" s="37">
        <f t="shared" si="8"/>
        <v>0</v>
      </c>
    </row>
    <row r="34" spans="1:26">
      <c r="A34" s="113">
        <v>33</v>
      </c>
      <c r="B34" s="113" t="s">
        <v>41</v>
      </c>
      <c r="C34" s="117">
        <f>All!GU35</f>
        <v>896118.6210526228</v>
      </c>
      <c r="D34" s="117">
        <f>All!GY35</f>
        <v>851312.69</v>
      </c>
      <c r="E34" s="117">
        <f>All!HA35</f>
        <v>2521940</v>
      </c>
      <c r="F34" s="117">
        <f>All!HC35</f>
        <v>7689434.7999999998</v>
      </c>
      <c r="G34" s="117">
        <f t="shared" si="0"/>
        <v>44805.931052622851</v>
      </c>
      <c r="H34" s="113" t="s">
        <v>1907</v>
      </c>
      <c r="I34" s="37">
        <f t="shared" si="1"/>
        <v>9.2170280761387087E-5</v>
      </c>
      <c r="J34" s="57"/>
      <c r="K34" s="25"/>
      <c r="L34" s="25"/>
      <c r="O34">
        <f>All!GW35</f>
        <v>0</v>
      </c>
      <c r="P34" s="35">
        <f t="shared" si="2"/>
        <v>4749538258.6937551</v>
      </c>
      <c r="Q34" s="35">
        <f t="shared" si="3"/>
        <v>7509262080.5650463</v>
      </c>
      <c r="R34" s="82">
        <f t="shared" si="4"/>
        <v>1.3276558111581779E-4</v>
      </c>
      <c r="S34" t="s">
        <v>271</v>
      </c>
      <c r="T34">
        <f>All!BG35+All!BJ35+All!BM35+All!BP35+All!BS35+All!BV35+All!BY35+All!CB35+All!CE35+All!CH35+All!CK35+All!CN35</f>
        <v>3913872.5</v>
      </c>
      <c r="U34">
        <f>All!CQ35+All!CT35+All!CW35+All!CZ35+All!DC35+All!DF35+All!DI35+All!DL35+All!DO35+All!DR35+All!DU35+All!DX35</f>
        <v>3718178.875</v>
      </c>
      <c r="V34" s="117">
        <f t="shared" si="5"/>
        <v>195693.625</v>
      </c>
      <c r="W34" s="37">
        <f t="shared" si="6"/>
        <v>1.6391048185605863E-4</v>
      </c>
      <c r="X34" s="35">
        <f t="shared" si="7"/>
        <v>9089353203.4430771</v>
      </c>
      <c r="Y34" s="35">
        <v>8049949623.3884783</v>
      </c>
      <c r="Z34" s="37">
        <f t="shared" si="8"/>
        <v>3.2782096371211731E-4</v>
      </c>
    </row>
    <row r="35" spans="1:26">
      <c r="A35" s="113">
        <v>34</v>
      </c>
      <c r="B35" s="113" t="s">
        <v>42</v>
      </c>
      <c r="C35" s="117">
        <f>All!GU36</f>
        <v>1484257.5000000298</v>
      </c>
      <c r="D35" s="117">
        <f>All!GY36</f>
        <v>1306146.6000000001</v>
      </c>
      <c r="E35" s="117">
        <f>All!HA36</f>
        <v>46180320</v>
      </c>
      <c r="F35" s="117">
        <f>All!HC36</f>
        <v>14601987.790000001</v>
      </c>
      <c r="G35" s="117">
        <f t="shared" si="0"/>
        <v>178110.90000002971</v>
      </c>
      <c r="H35" s="113" t="s">
        <v>1907</v>
      </c>
      <c r="I35" s="37">
        <f t="shared" si="1"/>
        <v>3.6639193236238053E-4</v>
      </c>
      <c r="J35" s="57"/>
      <c r="K35" s="25"/>
      <c r="L35" s="25"/>
      <c r="O35">
        <f>All!GW36</f>
        <v>0</v>
      </c>
      <c r="P35" s="35">
        <f t="shared" si="2"/>
        <v>4749538258.6937551</v>
      </c>
      <c r="Q35" s="35">
        <f t="shared" si="3"/>
        <v>7509262080.5650463</v>
      </c>
      <c r="R35" s="82">
        <f t="shared" si="4"/>
        <v>5.277648870590986E-4</v>
      </c>
      <c r="S35" t="s">
        <v>271</v>
      </c>
      <c r="T35">
        <f>All!BG36+All!BJ36+All!BM36+All!BP36+All!BS36+All!BV36+All!BY36+All!CB36+All!CE36+All!CH36+All!CK36+All!CN36</f>
        <v>33634235.373506419</v>
      </c>
      <c r="U35">
        <f>All!CQ36+All!CT36+All!CW36+All!CZ36+All!DC36+All!DF36+All!DI36+All!DL36+All!DO36+All!DR36+All!DU36+All!DX36</f>
        <v>29598127.128685653</v>
      </c>
      <c r="V35" s="117">
        <f t="shared" si="5"/>
        <v>4036108.2448207662</v>
      </c>
      <c r="W35" s="37">
        <f t="shared" si="6"/>
        <v>3.3805927363846563E-3</v>
      </c>
      <c r="X35" s="35">
        <f t="shared" si="7"/>
        <v>9089353203.4430771</v>
      </c>
      <c r="Y35" s="35">
        <v>8049949623.3884783</v>
      </c>
      <c r="Z35" s="37">
        <f t="shared" si="8"/>
        <v>6.7611854727693136E-3</v>
      </c>
    </row>
    <row r="36" spans="1:26">
      <c r="A36" s="113">
        <v>35</v>
      </c>
      <c r="B36" s="113" t="s">
        <v>43</v>
      </c>
      <c r="C36" s="117">
        <f>All!GU37</f>
        <v>0</v>
      </c>
      <c r="D36" s="117">
        <f>All!GY37</f>
        <v>0</v>
      </c>
      <c r="E36" s="117">
        <f>All!HA37</f>
        <v>0</v>
      </c>
      <c r="F36" s="117">
        <f>All!HC37</f>
        <v>617286.39</v>
      </c>
      <c r="G36" s="117">
        <f t="shared" si="0"/>
        <v>0</v>
      </c>
      <c r="H36" s="113" t="s">
        <v>1907</v>
      </c>
      <c r="I36" s="37">
        <f t="shared" si="1"/>
        <v>0</v>
      </c>
      <c r="J36" s="57"/>
      <c r="K36" s="25"/>
      <c r="L36" s="25"/>
      <c r="O36">
        <f>All!GW37</f>
        <v>0</v>
      </c>
      <c r="P36" s="35">
        <f t="shared" si="2"/>
        <v>4749538258.6937551</v>
      </c>
      <c r="Q36" s="35">
        <f t="shared" si="3"/>
        <v>7509262080.5650463</v>
      </c>
      <c r="R36" s="82">
        <f t="shared" si="4"/>
        <v>0</v>
      </c>
      <c r="S36" t="s">
        <v>271</v>
      </c>
      <c r="T36">
        <f>All!BG37+All!BJ37+All!BM37+All!BP37+All!BS37+All!BV37+All!BY37+All!CB37+All!CE37+All!CH37+All!CK37+All!CN37</f>
        <v>0</v>
      </c>
      <c r="U36">
        <f>All!CQ37+All!CT37+All!CW37+All!CZ37+All!DC37+All!DF37+All!DI37+All!DL37+All!DO37+All!DR37+All!DU37+All!DX37</f>
        <v>0</v>
      </c>
      <c r="V36" s="117">
        <f t="shared" si="5"/>
        <v>0</v>
      </c>
      <c r="W36" s="37">
        <f t="shared" si="6"/>
        <v>0</v>
      </c>
      <c r="X36" s="35">
        <f t="shared" si="7"/>
        <v>9089353203.4430771</v>
      </c>
      <c r="Y36" s="35">
        <v>8049949623.3884783</v>
      </c>
      <c r="Z36" s="37">
        <f t="shared" si="8"/>
        <v>0</v>
      </c>
    </row>
    <row r="37" spans="1:26">
      <c r="A37" s="113">
        <v>36</v>
      </c>
      <c r="B37" s="113" t="s">
        <v>44</v>
      </c>
      <c r="C37" s="117">
        <f>All!GU38</f>
        <v>0</v>
      </c>
      <c r="D37" s="117">
        <f>All!GY38</f>
        <v>0</v>
      </c>
      <c r="E37" s="117">
        <f>All!HA38</f>
        <v>0</v>
      </c>
      <c r="F37" s="117">
        <f>All!HC38</f>
        <v>132289.43000000002</v>
      </c>
      <c r="G37" s="117">
        <f t="shared" si="0"/>
        <v>0</v>
      </c>
      <c r="H37" s="113" t="s">
        <v>1907</v>
      </c>
      <c r="I37" s="37">
        <f t="shared" si="1"/>
        <v>0</v>
      </c>
      <c r="J37" s="57"/>
      <c r="K37" s="25"/>
      <c r="L37" s="25"/>
      <c r="O37">
        <f>All!GW38</f>
        <v>0</v>
      </c>
      <c r="P37" s="35">
        <f t="shared" si="2"/>
        <v>4749538258.6937551</v>
      </c>
      <c r="Q37" s="35">
        <f t="shared" si="3"/>
        <v>7509262080.5650463</v>
      </c>
      <c r="R37" s="82">
        <f t="shared" si="4"/>
        <v>0</v>
      </c>
      <c r="S37" t="s">
        <v>271</v>
      </c>
      <c r="T37">
        <f>All!BG38+All!BJ38+All!BM38+All!BP38+All!BS38+All!BV38+All!BY38+All!CB38+All!CE38+All!CH38+All!CK38+All!CN38</f>
        <v>0</v>
      </c>
      <c r="U37">
        <f>All!CQ38+All!CT38+All!CW38+All!CZ38+All!DC38+All!DF38+All!DI38+All!DL38+All!DO38+All!DR38+All!DU38+All!DX38</f>
        <v>0</v>
      </c>
      <c r="V37" s="117">
        <f t="shared" si="5"/>
        <v>0</v>
      </c>
      <c r="W37" s="37">
        <f t="shared" si="6"/>
        <v>0</v>
      </c>
      <c r="X37" s="35">
        <f t="shared" si="7"/>
        <v>9089353203.4430771</v>
      </c>
      <c r="Y37" s="35">
        <v>8049949623.3884783</v>
      </c>
      <c r="Z37" s="37">
        <f t="shared" si="8"/>
        <v>0</v>
      </c>
    </row>
    <row r="38" spans="1:26">
      <c r="A38" s="113">
        <v>37</v>
      </c>
      <c r="B38" s="113" t="s">
        <v>1980</v>
      </c>
      <c r="C38" s="117">
        <f>All!GU39</f>
        <v>22463955.327874482</v>
      </c>
      <c r="D38" s="117">
        <f>All!GY39</f>
        <v>22466643.52</v>
      </c>
      <c r="E38" s="117">
        <f>All!HA39</f>
        <v>49430988.349999994</v>
      </c>
      <c r="F38" s="117">
        <f>All!HC39</f>
        <v>35842754.760000005</v>
      </c>
      <c r="G38" s="117">
        <f t="shared" si="0"/>
        <v>-2688.192125517875</v>
      </c>
      <c r="H38" s="113" t="s">
        <v>1907</v>
      </c>
      <c r="I38" s="37">
        <f t="shared" si="1"/>
        <v>-5.5298800209850436E-6</v>
      </c>
      <c r="J38" s="57"/>
      <c r="K38" s="25"/>
      <c r="L38" s="25"/>
      <c r="O38">
        <f>All!GW39</f>
        <v>2885266.1700000167</v>
      </c>
      <c r="P38" s="35">
        <f t="shared" si="2"/>
        <v>4749538258.6937551</v>
      </c>
      <c r="Q38" s="35">
        <f t="shared" si="3"/>
        <v>7509262080.5650463</v>
      </c>
      <c r="R38" s="82">
        <f t="shared" si="4"/>
        <v>-7.965449691831677E-6</v>
      </c>
      <c r="S38" t="s">
        <v>271</v>
      </c>
      <c r="T38">
        <f>All!BG39+All!BJ39+All!BM39+All!BP39+All!BS39+All!BV39+All!BY39+All!CB39+All!CE39+All!CH39+All!CK39+All!CN39</f>
        <v>32469923.121808738</v>
      </c>
      <c r="U38">
        <f>All!CQ39+All!CT39+All!CW39+All!CZ39+All!DC39+All!DF39+All!DI39+All!DL39+All!DO39+All!DR39+All!DU39+All!DX39</f>
        <v>31273091.872285698</v>
      </c>
      <c r="V38" s="117">
        <f t="shared" si="5"/>
        <v>1196831.2495230399</v>
      </c>
      <c r="W38" s="37">
        <f t="shared" si="6"/>
        <v>1.0024505745126352E-3</v>
      </c>
      <c r="X38" s="35">
        <f t="shared" si="7"/>
        <v>9089353203.4430771</v>
      </c>
      <c r="Y38" s="35">
        <v>8049949623.3884783</v>
      </c>
      <c r="Z38" s="37">
        <f t="shared" si="8"/>
        <v>2.0049011490252708E-3</v>
      </c>
    </row>
    <row r="39" spans="1:26">
      <c r="A39" s="113">
        <v>38</v>
      </c>
      <c r="B39" s="113" t="s">
        <v>1982</v>
      </c>
      <c r="C39" s="117">
        <f>All!GU40</f>
        <v>97762099.698409677</v>
      </c>
      <c r="D39" s="117">
        <f>All!GY40</f>
        <v>103861439.90000002</v>
      </c>
      <c r="E39" s="117">
        <f>All!HA40</f>
        <v>94984836</v>
      </c>
      <c r="F39" s="117">
        <f>All!HC40</f>
        <v>136460684.70999998</v>
      </c>
      <c r="G39" s="117">
        <f t="shared" si="0"/>
        <v>-6099340.2015903443</v>
      </c>
      <c r="H39" s="113" t="s">
        <v>1907</v>
      </c>
      <c r="I39" s="37">
        <f t="shared" si="1"/>
        <v>-1.2546952727743588E-2</v>
      </c>
      <c r="J39" s="57"/>
      <c r="K39" s="25"/>
      <c r="L39" s="25"/>
      <c r="O39">
        <f>All!GW40</f>
        <v>71927043</v>
      </c>
      <c r="P39" s="35">
        <f t="shared" si="2"/>
        <v>4749538258.6937551</v>
      </c>
      <c r="Q39" s="35">
        <f t="shared" si="3"/>
        <v>7509262080.5650463</v>
      </c>
      <c r="R39" s="82">
        <f t="shared" si="4"/>
        <v>-1.8073108342200338E-2</v>
      </c>
      <c r="S39" t="s">
        <v>271</v>
      </c>
      <c r="T39">
        <f>All!BG40+All!BJ40+All!BM40+All!BP40+All!BS40+All!BV40+All!BY40+All!CB40+All!CE40+All!CH40+All!CK40+All!CN40</f>
        <v>229043967.63999999</v>
      </c>
      <c r="U39">
        <f>All!CQ40+All!CT40+All!CW40+All!CZ40+All!DC40+All!DF40+All!DI40+All!DL40+All!DO40+All!DR40+All!DU40+All!DX40</f>
        <v>217630309.96529996</v>
      </c>
      <c r="V39" s="117">
        <f t="shared" si="5"/>
        <v>11413657.674700022</v>
      </c>
      <c r="W39" s="37">
        <f t="shared" si="6"/>
        <v>9.5599339487946119E-3</v>
      </c>
      <c r="X39" s="35">
        <f t="shared" si="7"/>
        <v>9089353203.4430771</v>
      </c>
      <c r="Y39" s="35">
        <v>8049949623.3884783</v>
      </c>
      <c r="Z39" s="37">
        <f t="shared" si="8"/>
        <v>1.9119867897589227E-2</v>
      </c>
    </row>
    <row r="40" spans="1:26">
      <c r="A40" s="113">
        <v>39</v>
      </c>
      <c r="B40" s="113" t="s">
        <v>1984</v>
      </c>
      <c r="C40" s="117">
        <f>All!GU41</f>
        <v>200468495.80247664</v>
      </c>
      <c r="D40" s="117">
        <f>All!GY41</f>
        <v>171432645.03999999</v>
      </c>
      <c r="E40" s="117">
        <f>All!HA41</f>
        <v>652458845.38999999</v>
      </c>
      <c r="F40" s="117">
        <f>All!HC41</f>
        <v>173729516.80999997</v>
      </c>
      <c r="G40" s="117">
        <f t="shared" si="0"/>
        <v>29035850.762476653</v>
      </c>
      <c r="H40" s="113" t="s">
        <v>1907</v>
      </c>
      <c r="I40" s="37">
        <f t="shared" si="1"/>
        <v>5.9729648598978204E-2</v>
      </c>
      <c r="J40" s="57"/>
      <c r="K40" s="25"/>
      <c r="L40" s="25"/>
      <c r="O40">
        <f>All!GW41</f>
        <v>106653430.34999998</v>
      </c>
      <c r="P40" s="35">
        <f t="shared" si="2"/>
        <v>4749538258.6937551</v>
      </c>
      <c r="Q40" s="35">
        <f t="shared" si="3"/>
        <v>7509262080.5650463</v>
      </c>
      <c r="R40" s="82">
        <f t="shared" si="4"/>
        <v>8.603685961005629E-2</v>
      </c>
      <c r="S40" t="s">
        <v>271</v>
      </c>
      <c r="T40">
        <f>All!BG41+All!BJ41+All!BM41+All!BP41+All!BS41+All!BV41+All!BY41+All!CB41+All!CE41+All!CH41+All!CK41+All!CN41</f>
        <v>129841543.91</v>
      </c>
      <c r="U40">
        <f>All!CQ41+All!CT41+All!CW41+All!CZ41+All!DC41+All!DF41+All!DI41+All!DL41+All!DO41+All!DR41+All!DU41+All!DX41</f>
        <v>119361743.34899998</v>
      </c>
      <c r="V40" s="117">
        <f t="shared" si="5"/>
        <v>10479800.561000019</v>
      </c>
      <c r="W40" s="37">
        <f t="shared" si="6"/>
        <v>8.7777471530250742E-3</v>
      </c>
      <c r="X40" s="35">
        <f t="shared" si="7"/>
        <v>9089353203.4430771</v>
      </c>
      <c r="Y40" s="35">
        <v>8049949623.3884783</v>
      </c>
      <c r="Z40" s="37">
        <f t="shared" si="8"/>
        <v>1.7555494306050152E-2</v>
      </c>
    </row>
    <row r="41" spans="1:26">
      <c r="A41" s="113">
        <v>40</v>
      </c>
      <c r="B41" s="113" t="s">
        <v>2001</v>
      </c>
      <c r="C41" s="117">
        <f>All!GU42</f>
        <v>169975645.02942437</v>
      </c>
      <c r="D41" s="117">
        <f>All!GY42</f>
        <v>167830786.76999998</v>
      </c>
      <c r="E41" s="117">
        <f>All!HA42</f>
        <v>229731442.84</v>
      </c>
      <c r="F41" s="117">
        <f>All!HC42</f>
        <v>181027902.87</v>
      </c>
      <c r="G41" s="117">
        <f t="shared" si="0"/>
        <v>2144858.2594243884</v>
      </c>
      <c r="H41" s="113" t="s">
        <v>1907</v>
      </c>
      <c r="I41" s="37">
        <f t="shared" si="1"/>
        <v>4.4121879251285724E-3</v>
      </c>
      <c r="J41" s="57"/>
      <c r="K41" s="25"/>
      <c r="L41" s="25"/>
      <c r="O41">
        <f>All!GW42</f>
        <v>207551516.63</v>
      </c>
      <c r="P41" s="35">
        <f t="shared" si="2"/>
        <v>4749538258.6937551</v>
      </c>
      <c r="Q41" s="35">
        <f t="shared" si="3"/>
        <v>7509262080.5650463</v>
      </c>
      <c r="R41" s="82">
        <f t="shared" si="4"/>
        <v>6.3554834490348331E-3</v>
      </c>
      <c r="S41" t="s">
        <v>271</v>
      </c>
      <c r="T41">
        <f>All!BG42+All!BJ42+All!BM42+All!BP42+All!BS42+All!BV42+All!BY42+All!CB42+All!CE42+All!CH42+All!CK42+All!CN42</f>
        <v>119050746.44215648</v>
      </c>
      <c r="U41">
        <f>All!CQ42+All!CT42+All!CW42+All!CZ42+All!DC42+All!DF42+All!DI42+All!DL42+All!DO42+All!DR42+All!DU42+All!DX42</f>
        <v>114940829.2234702</v>
      </c>
      <c r="V41" s="117">
        <f t="shared" si="5"/>
        <v>4109917.2186862826</v>
      </c>
      <c r="W41" s="37">
        <f t="shared" si="6"/>
        <v>3.4424141905664064E-3</v>
      </c>
      <c r="X41" s="35">
        <f t="shared" si="7"/>
        <v>9089353203.4430771</v>
      </c>
      <c r="Y41" s="35">
        <v>8049949623.3884783</v>
      </c>
      <c r="Z41" s="37">
        <f t="shared" si="8"/>
        <v>6.8848283811328136E-3</v>
      </c>
    </row>
    <row r="42" spans="1:26">
      <c r="A42" s="113">
        <v>41</v>
      </c>
      <c r="B42" s="113" t="s">
        <v>2002</v>
      </c>
      <c r="C42" s="117">
        <f>All!GU43</f>
        <v>3800317.316098839</v>
      </c>
      <c r="D42" s="117">
        <f>All!GY43</f>
        <v>5752817.9500000011</v>
      </c>
      <c r="E42" s="117">
        <f>All!HA43</f>
        <v>0</v>
      </c>
      <c r="F42" s="117">
        <f>All!HC43</f>
        <v>8309919.6100000003</v>
      </c>
      <c r="G42" s="117">
        <f t="shared" si="0"/>
        <v>-1952500.6339011621</v>
      </c>
      <c r="H42" s="113" t="s">
        <v>1907</v>
      </c>
      <c r="I42" s="37">
        <f t="shared" si="1"/>
        <v>-4.0164890536946388E-3</v>
      </c>
      <c r="J42" s="57"/>
      <c r="K42" s="25"/>
      <c r="L42" s="25"/>
      <c r="O42">
        <f>All!GW43</f>
        <v>0</v>
      </c>
      <c r="P42" s="35">
        <f t="shared" si="2"/>
        <v>4749538258.6937551</v>
      </c>
      <c r="Q42" s="35">
        <f t="shared" si="3"/>
        <v>7509262080.5650463</v>
      </c>
      <c r="R42" s="82">
        <f t="shared" si="4"/>
        <v>-5.785503731290411E-3</v>
      </c>
      <c r="S42" t="s">
        <v>271</v>
      </c>
      <c r="T42">
        <f>All!BG43+All!BJ43+All!BM43+All!BP43+All!BS43+All!BV43+All!BY43+All!CB43+All!CE43+All!CH43+All!CK43+All!CN43</f>
        <v>4717542.8430404812</v>
      </c>
      <c r="U42">
        <f>All!CQ43+All!CT43+All!CW43+All!CZ43+All!DC43+All!DF43+All!DI43+All!DL43+All!DO43+All!DR43+All!DU43+All!DX43</f>
        <v>4778870.9000000069</v>
      </c>
      <c r="V42" s="117">
        <f t="shared" si="5"/>
        <v>-61328.056959525682</v>
      </c>
      <c r="W42" s="37">
        <f t="shared" si="6"/>
        <v>-5.1367597526652511E-5</v>
      </c>
      <c r="X42" s="35">
        <f t="shared" si="7"/>
        <v>9089353203.4430771</v>
      </c>
      <c r="Y42" s="35">
        <v>8049949623.3884783</v>
      </c>
      <c r="Z42" s="37">
        <f t="shared" si="8"/>
        <v>-1.0273519505330504E-4</v>
      </c>
    </row>
    <row r="43" spans="1:26">
      <c r="A43" s="113">
        <v>42</v>
      </c>
      <c r="B43" s="113" t="s">
        <v>2003</v>
      </c>
      <c r="C43" s="117">
        <f>All!GU44</f>
        <v>371775910.22422612</v>
      </c>
      <c r="D43" s="117">
        <f>All!GY44</f>
        <v>335757100.67699999</v>
      </c>
      <c r="E43" s="117">
        <f>All!HA44</f>
        <v>207279056.15000001</v>
      </c>
      <c r="F43" s="117">
        <f>All!HC44</f>
        <v>204464866.95999998</v>
      </c>
      <c r="G43" s="117">
        <f t="shared" si="0"/>
        <v>36018809.547226131</v>
      </c>
      <c r="H43" s="113" t="s">
        <v>1907</v>
      </c>
      <c r="I43" s="37">
        <f t="shared" si="1"/>
        <v>7.409429311400112E-2</v>
      </c>
      <c r="J43" s="57"/>
      <c r="K43" s="25"/>
      <c r="L43" s="25"/>
      <c r="O43">
        <f>All!GW44</f>
        <v>108325955.45000005</v>
      </c>
      <c r="P43" s="35">
        <f t="shared" si="2"/>
        <v>4749538258.6937551</v>
      </c>
      <c r="Q43" s="35">
        <f t="shared" si="3"/>
        <v>7509262080.5650463</v>
      </c>
      <c r="R43" s="82">
        <f t="shared" si="4"/>
        <v>0.10672824039793077</v>
      </c>
      <c r="S43" t="s">
        <v>271</v>
      </c>
      <c r="T43">
        <f>All!BG44+All!BJ44+All!BM44+All!BP44+All!BS44+All!BV44+All!BY44+All!CB44+All!CE44+All!CH44+All!CK44+All!CN44</f>
        <v>354767424.48450279</v>
      </c>
      <c r="U43">
        <f>All!CQ44+All!CT44+All!CW44+All!CZ44+All!DC44+All!DF44+All!DI44+All!DL44+All!DO44+All!DR44+All!DU44+All!DX44</f>
        <v>328138904.03084254</v>
      </c>
      <c r="V43" s="117">
        <f t="shared" si="5"/>
        <v>26628520.45366025</v>
      </c>
      <c r="W43" s="37">
        <f t="shared" si="6"/>
        <v>2.2303708762476879E-2</v>
      </c>
      <c r="X43" s="35">
        <f t="shared" si="7"/>
        <v>9089353203.4430771</v>
      </c>
      <c r="Y43" s="35">
        <v>8049949623.3884783</v>
      </c>
      <c r="Z43" s="37">
        <f t="shared" si="8"/>
        <v>4.4607417524953764E-2</v>
      </c>
    </row>
    <row r="44" spans="1:26">
      <c r="A44" s="113">
        <v>43</v>
      </c>
      <c r="B44" s="113" t="s">
        <v>2064</v>
      </c>
      <c r="C44" s="117">
        <f>All!GU45</f>
        <v>0</v>
      </c>
      <c r="D44" s="117">
        <f>All!GY45</f>
        <v>0</v>
      </c>
      <c r="E44" s="117">
        <f>All!HA45</f>
        <v>0</v>
      </c>
      <c r="F44" s="117">
        <f>All!HC45</f>
        <v>0</v>
      </c>
      <c r="G44" s="117">
        <f t="shared" si="0"/>
        <v>0</v>
      </c>
      <c r="H44" s="113" t="s">
        <v>1907</v>
      </c>
      <c r="I44" s="37">
        <f t="shared" si="1"/>
        <v>0</v>
      </c>
      <c r="J44" s="57"/>
      <c r="K44" s="25"/>
      <c r="L44" s="25"/>
      <c r="O44">
        <f>All!GW45</f>
        <v>0</v>
      </c>
      <c r="P44" s="35">
        <f t="shared" si="2"/>
        <v>4749538258.6937551</v>
      </c>
      <c r="Q44" s="35">
        <f t="shared" si="3"/>
        <v>7509262080.5650463</v>
      </c>
      <c r="R44" s="82">
        <f t="shared" si="4"/>
        <v>0</v>
      </c>
      <c r="S44" t="s">
        <v>271</v>
      </c>
      <c r="T44">
        <f>All!BG45+All!BJ45+All!BM45+All!BP45+All!BS45+All!BV45+All!BY45+All!CB45+All!CE45+All!CH45+All!CK45+All!CN45</f>
        <v>0</v>
      </c>
      <c r="U44">
        <f>All!CQ45+All!CT45+All!CW45+All!CZ45+All!DC45+All!DF45+All!DI45+All!DL45+All!DO45+All!DR45+All!DU45+All!DX45</f>
        <v>0</v>
      </c>
      <c r="V44" s="117">
        <f t="shared" si="5"/>
        <v>0</v>
      </c>
      <c r="W44" s="37">
        <f t="shared" si="6"/>
        <v>0</v>
      </c>
      <c r="X44" s="35">
        <f t="shared" si="7"/>
        <v>9089353203.4430771</v>
      </c>
      <c r="Y44" s="35">
        <v>8049949623.3884783</v>
      </c>
      <c r="Z44" s="37">
        <f t="shared" si="8"/>
        <v>0</v>
      </c>
    </row>
    <row r="45" spans="1:26">
      <c r="A45" s="113">
        <v>44</v>
      </c>
      <c r="B45" s="113" t="s">
        <v>2062</v>
      </c>
      <c r="C45" s="117">
        <f>All!GU46</f>
        <v>0</v>
      </c>
      <c r="D45" s="117">
        <f>All!GY46</f>
        <v>0</v>
      </c>
      <c r="E45" s="117">
        <f>All!HA46</f>
        <v>0</v>
      </c>
      <c r="F45" s="117">
        <f>All!HC46</f>
        <v>219690</v>
      </c>
      <c r="G45" s="117">
        <f t="shared" si="0"/>
        <v>0</v>
      </c>
      <c r="H45" s="113" t="s">
        <v>1907</v>
      </c>
      <c r="I45" s="37">
        <f t="shared" si="1"/>
        <v>0</v>
      </c>
      <c r="J45" s="57"/>
      <c r="K45" s="25"/>
      <c r="L45" s="25"/>
      <c r="O45">
        <f>All!GW46</f>
        <v>0</v>
      </c>
      <c r="P45" s="35">
        <f t="shared" si="2"/>
        <v>4749538258.6937551</v>
      </c>
      <c r="Q45" s="35">
        <f t="shared" si="3"/>
        <v>7509262080.5650463</v>
      </c>
      <c r="R45" s="82">
        <f t="shared" si="4"/>
        <v>0</v>
      </c>
      <c r="S45" t="s">
        <v>271</v>
      </c>
      <c r="T45">
        <f>All!BG46+All!BJ46+All!BM46+All!BP46+All!BS46+All!BV46+All!BY46+All!CB46+All!CE46+All!CH46+All!CK46+All!CN46</f>
        <v>0</v>
      </c>
      <c r="U45">
        <f>All!CQ46+All!CT46+All!CW46+All!CZ46+All!DC46+All!DF46+All!DI46+All!DL46+All!DO46+All!DR46+All!DU46+All!DX46</f>
        <v>0</v>
      </c>
      <c r="V45" s="117">
        <f t="shared" si="5"/>
        <v>0</v>
      </c>
      <c r="W45" s="37">
        <f t="shared" si="6"/>
        <v>0</v>
      </c>
      <c r="X45" s="35">
        <f t="shared" si="7"/>
        <v>9089353203.4430771</v>
      </c>
      <c r="Y45" s="35">
        <v>8049949623.3884783</v>
      </c>
      <c r="Z45" s="37">
        <f t="shared" si="8"/>
        <v>0</v>
      </c>
    </row>
    <row r="46" spans="1:26">
      <c r="A46" s="113">
        <v>45</v>
      </c>
      <c r="B46" s="113" t="s">
        <v>2063</v>
      </c>
      <c r="C46" s="117">
        <f>All!GU47</f>
        <v>0</v>
      </c>
      <c r="D46" s="117">
        <f>All!GY47</f>
        <v>0</v>
      </c>
      <c r="E46" s="117">
        <f>All!HA47</f>
        <v>0</v>
      </c>
      <c r="F46" s="117">
        <f>All!HC47</f>
        <v>281799.84999999998</v>
      </c>
      <c r="G46" s="117">
        <f t="shared" si="0"/>
        <v>0</v>
      </c>
      <c r="H46" s="113" t="s">
        <v>1907</v>
      </c>
      <c r="I46" s="37">
        <f t="shared" si="1"/>
        <v>0</v>
      </c>
      <c r="J46" s="57"/>
      <c r="K46" s="25"/>
      <c r="L46" s="25"/>
      <c r="O46">
        <f>All!GW47</f>
        <v>0</v>
      </c>
      <c r="P46" s="35">
        <f t="shared" si="2"/>
        <v>4749538258.6937551</v>
      </c>
      <c r="Q46" s="35">
        <f t="shared" si="3"/>
        <v>7509262080.5650463</v>
      </c>
      <c r="R46" s="82">
        <f t="shared" si="4"/>
        <v>0</v>
      </c>
      <c r="S46" t="s">
        <v>271</v>
      </c>
      <c r="T46">
        <f>All!BG47+All!BJ47+All!BM47+All!BP47+All!BS47+All!BV47+All!BY47+All!CB47+All!CE47+All!CH47+All!CK47+All!CN47</f>
        <v>0</v>
      </c>
      <c r="U46">
        <f>All!CQ47+All!CT47+All!CW47+All!CZ47+All!DC47+All!DF47+All!DI47+All!DL47+All!DO47+All!DR47+All!DU47+All!DX47</f>
        <v>0</v>
      </c>
      <c r="V46" s="117">
        <f t="shared" si="5"/>
        <v>0</v>
      </c>
      <c r="W46" s="37">
        <f t="shared" si="6"/>
        <v>0</v>
      </c>
      <c r="X46" s="35">
        <f t="shared" si="7"/>
        <v>9089353203.4430771</v>
      </c>
      <c r="Y46" s="35">
        <v>8049949623.3884783</v>
      </c>
      <c r="Z46" s="37">
        <f t="shared" si="8"/>
        <v>0</v>
      </c>
    </row>
    <row r="47" spans="1:26">
      <c r="A47" s="113">
        <v>46</v>
      </c>
      <c r="B47" s="12" t="s">
        <v>2065</v>
      </c>
      <c r="C47" s="117">
        <f>All!GU48</f>
        <v>421009703.63730597</v>
      </c>
      <c r="D47" s="117">
        <f>All!GY48</f>
        <v>406274364.00999999</v>
      </c>
      <c r="E47" s="117">
        <f>All!HA48</f>
        <v>521114040</v>
      </c>
      <c r="F47" s="117">
        <f>All!HC48</f>
        <v>459774083.91999996</v>
      </c>
      <c r="G47" s="117">
        <f t="shared" si="0"/>
        <v>14735339.627305984</v>
      </c>
      <c r="H47" s="113" t="s">
        <v>1907</v>
      </c>
      <c r="I47" s="37">
        <f t="shared" si="1"/>
        <v>3.0312067145041092E-2</v>
      </c>
      <c r="J47" s="57"/>
      <c r="K47" s="25"/>
      <c r="L47" s="25"/>
      <c r="O47">
        <f>All!GW48</f>
        <v>325580946.26029921</v>
      </c>
      <c r="P47" s="35">
        <f t="shared" si="2"/>
        <v>4749538258.6937551</v>
      </c>
      <c r="Q47" s="35">
        <f t="shared" si="3"/>
        <v>7509262080.5650463</v>
      </c>
      <c r="R47" s="82">
        <f t="shared" si="4"/>
        <v>4.3662655425250815E-2</v>
      </c>
      <c r="S47" t="s">
        <v>271</v>
      </c>
      <c r="T47">
        <f>All!BG48+All!BJ48+All!BM48+All!BP48+All!BS48+All!BV48+All!BY48+All!CB48+All!CE48+All!CH48+All!CK48+All!CN48</f>
        <v>435174912.28101498</v>
      </c>
      <c r="U47">
        <f>All!CQ48+All!CT48+All!CW48+All!CZ48+All!DC48+All!DF48+All!DI48+All!DL48+All!DO48+All!DR48+All!DU48+All!DX48</f>
        <v>419943790.35117936</v>
      </c>
      <c r="V47" s="117">
        <f t="shared" si="5"/>
        <v>15231121.929835618</v>
      </c>
      <c r="W47" s="37">
        <f t="shared" si="6"/>
        <v>1.2757393270872965E-2</v>
      </c>
      <c r="X47" s="35">
        <f t="shared" si="7"/>
        <v>9089353203.4430771</v>
      </c>
      <c r="Y47" s="35">
        <v>8049949623.3884783</v>
      </c>
      <c r="Z47" s="37">
        <f t="shared" si="8"/>
        <v>2.5514786541745937E-2</v>
      </c>
    </row>
    <row r="48" spans="1:26">
      <c r="A48" s="113">
        <v>47</v>
      </c>
      <c r="B48" s="12" t="s">
        <v>2066</v>
      </c>
      <c r="C48" s="117">
        <f>All!GU49</f>
        <v>60853086.916147947</v>
      </c>
      <c r="D48" s="117">
        <f>All!GY49</f>
        <v>91592771.469999999</v>
      </c>
      <c r="E48" s="117">
        <f>All!HA49</f>
        <v>111470774.50606532</v>
      </c>
      <c r="F48" s="117">
        <f>All!HC49</f>
        <v>43136060.159999996</v>
      </c>
      <c r="G48" s="117">
        <f t="shared" si="0"/>
        <v>-30739684.553852051</v>
      </c>
      <c r="H48" s="113" t="s">
        <v>1907</v>
      </c>
      <c r="I48" s="37">
        <f t="shared" si="1"/>
        <v>-6.3234605090951745E-2</v>
      </c>
      <c r="J48" s="57"/>
      <c r="K48" s="25"/>
      <c r="L48" s="25"/>
      <c r="O48">
        <f>All!GW49</f>
        <v>74423090.459047675</v>
      </c>
      <c r="P48" s="35">
        <f t="shared" si="2"/>
        <v>4749538258.6937551</v>
      </c>
      <c r="Q48" s="35">
        <f t="shared" si="3"/>
        <v>7509262080.5650463</v>
      </c>
      <c r="R48" s="82">
        <f t="shared" si="4"/>
        <v>-9.1085532366594849E-2</v>
      </c>
      <c r="S48" t="s">
        <v>271</v>
      </c>
      <c r="T48">
        <f>All!BG49+All!BJ49+All!BM49+All!BP49+All!BS49+All!BV49+All!BY49+All!CB49+All!CE49+All!CH49+All!CK49+All!CN49</f>
        <v>275039797.70999998</v>
      </c>
      <c r="U48">
        <f>All!CQ49+All!CT49+All!CW49+All!CZ49+All!DC49+All!DF49+All!DI49+All!DL49+All!DO49+All!DR49+All!DU49+All!DX49</f>
        <v>280500133.63</v>
      </c>
      <c r="V48" s="117">
        <f t="shared" si="5"/>
        <v>-5460335.9200000167</v>
      </c>
      <c r="W48" s="37">
        <f t="shared" si="6"/>
        <v>-4.5735076538295401E-3</v>
      </c>
      <c r="X48" s="35">
        <f t="shared" si="7"/>
        <v>9089353203.4430771</v>
      </c>
      <c r="Y48" s="35">
        <v>8049949623.3884783</v>
      </c>
      <c r="Z48" s="37">
        <f t="shared" si="8"/>
        <v>-9.1470153076590819E-3</v>
      </c>
    </row>
    <row r="49" spans="1:26">
      <c r="A49" s="113">
        <v>48</v>
      </c>
      <c r="B49" s="113" t="s">
        <v>2068</v>
      </c>
      <c r="C49" s="117">
        <f>All!GU50</f>
        <v>194190790.5625</v>
      </c>
      <c r="D49" s="117">
        <f>All!GY50</f>
        <v>192996343.02000004</v>
      </c>
      <c r="E49" s="117">
        <f>All!HA50</f>
        <v>9261106.1500000004</v>
      </c>
      <c r="F49" s="117">
        <f>All!HC50</f>
        <v>145237173.32999998</v>
      </c>
      <c r="G49" s="117">
        <f t="shared" si="0"/>
        <v>1194447.5424999595</v>
      </c>
      <c r="H49" s="113" t="s">
        <v>1907</v>
      </c>
      <c r="I49" s="37">
        <f t="shared" si="1"/>
        <v>2.457098039491035E-3</v>
      </c>
      <c r="J49" s="57"/>
      <c r="K49" s="25"/>
      <c r="L49" s="25"/>
      <c r="O49">
        <f>All!GW50</f>
        <v>66127179</v>
      </c>
      <c r="P49" s="35">
        <f t="shared" si="2"/>
        <v>4749538258.6937551</v>
      </c>
      <c r="Q49" s="35">
        <f t="shared" si="3"/>
        <v>7509262080.5650463</v>
      </c>
      <c r="R49" s="82">
        <f t="shared" si="4"/>
        <v>3.5392975520611245E-3</v>
      </c>
      <c r="S49" t="s">
        <v>271</v>
      </c>
      <c r="T49">
        <f>All!BG50+All!BJ50+All!BM50+All!BP50+All!BS50+All!BV50+All!BY50+All!CB50+All!CE50+All!CH50+All!CK50+All!CN50</f>
        <v>171091827.86726284</v>
      </c>
      <c r="U49">
        <f>All!CQ50+All!CT50+All!CW50+All!CZ50+All!DC50+All!DF50+All!DI50+All!DL50+All!DO50+All!DR50+All!DU50+All!DX50</f>
        <v>164359212.32689247</v>
      </c>
      <c r="V49" s="117">
        <f t="shared" si="5"/>
        <v>6732615.5403703749</v>
      </c>
      <c r="W49" s="37">
        <f t="shared" si="6"/>
        <v>5.6391528205055053E-3</v>
      </c>
      <c r="X49" s="35">
        <f t="shared" si="7"/>
        <v>9089353203.4430771</v>
      </c>
      <c r="Y49" s="35">
        <v>8049949623.3884783</v>
      </c>
      <c r="Z49" s="37">
        <f t="shared" si="8"/>
        <v>1.1278305641011012E-2</v>
      </c>
    </row>
    <row r="50" spans="1:26">
      <c r="A50" s="113">
        <v>49</v>
      </c>
      <c r="B50" s="113" t="s">
        <v>2069</v>
      </c>
      <c r="C50" s="117">
        <f>All!GU51</f>
        <v>0</v>
      </c>
      <c r="D50" s="117">
        <f>All!GY51</f>
        <v>0</v>
      </c>
      <c r="E50" s="117">
        <f>All!HA51</f>
        <v>750000</v>
      </c>
      <c r="F50" s="117">
        <f>All!HC51</f>
        <v>312718.31</v>
      </c>
      <c r="G50" s="117">
        <f t="shared" si="0"/>
        <v>0</v>
      </c>
      <c r="H50" s="113" t="s">
        <v>1907</v>
      </c>
      <c r="I50" s="37">
        <f t="shared" si="1"/>
        <v>0</v>
      </c>
      <c r="J50" s="57"/>
      <c r="K50" s="25"/>
      <c r="L50" s="25"/>
      <c r="O50">
        <f>All!GW51</f>
        <v>0</v>
      </c>
      <c r="P50" s="35">
        <f t="shared" si="2"/>
        <v>4749538258.6937551</v>
      </c>
      <c r="Q50" s="35">
        <f t="shared" si="3"/>
        <v>7509262080.5650463</v>
      </c>
      <c r="R50" s="82">
        <f t="shared" si="4"/>
        <v>0</v>
      </c>
      <c r="S50" t="s">
        <v>271</v>
      </c>
      <c r="T50">
        <f>All!BG51+All!BJ51+All!BM51+All!BP51+All!BS51+All!BV51+All!BY51+All!CB51+All!CE51+All!CH51+All!CK51+All!CN51</f>
        <v>0</v>
      </c>
      <c r="U50">
        <f>All!CQ51+All!CT51+All!CW51+All!CZ51+All!DC51+All!DF51+All!DI51+All!DL51+All!DO51+All!DR51+All!DU51+All!DX51</f>
        <v>0</v>
      </c>
      <c r="V50" s="117">
        <f t="shared" si="5"/>
        <v>0</v>
      </c>
      <c r="W50" s="37">
        <f t="shared" si="6"/>
        <v>0</v>
      </c>
      <c r="X50" s="35">
        <f t="shared" si="7"/>
        <v>9089353203.4430771</v>
      </c>
      <c r="Y50" s="35">
        <v>8049949623.3884783</v>
      </c>
      <c r="Z50" s="37">
        <f t="shared" si="8"/>
        <v>0</v>
      </c>
    </row>
    <row r="51" spans="1:26">
      <c r="A51" s="113">
        <v>50</v>
      </c>
      <c r="B51" s="113" t="s">
        <v>66</v>
      </c>
      <c r="C51" s="117">
        <f>All!GU52</f>
        <v>0</v>
      </c>
      <c r="D51" s="117">
        <f>All!GY52</f>
        <v>0</v>
      </c>
      <c r="E51" s="117">
        <f>All!HA52</f>
        <v>0</v>
      </c>
      <c r="F51" s="117">
        <f>All!HC52</f>
        <v>332849.21999999997</v>
      </c>
      <c r="G51" s="117">
        <f t="shared" si="0"/>
        <v>0</v>
      </c>
      <c r="H51" s="113" t="s">
        <v>1907</v>
      </c>
      <c r="I51" s="37">
        <f t="shared" si="1"/>
        <v>0</v>
      </c>
      <c r="J51" s="57"/>
      <c r="K51" s="25"/>
      <c r="L51" s="25"/>
      <c r="O51">
        <f>All!GW52</f>
        <v>0</v>
      </c>
      <c r="P51" s="35">
        <f t="shared" si="2"/>
        <v>4749538258.6937551</v>
      </c>
      <c r="Q51" s="35">
        <f t="shared" si="3"/>
        <v>7509262080.5650463</v>
      </c>
      <c r="R51" s="82">
        <f t="shared" si="4"/>
        <v>0</v>
      </c>
      <c r="S51" t="s">
        <v>271</v>
      </c>
      <c r="T51">
        <f>All!BG52+All!BJ52+All!BM52+All!BP52+All!BS52+All!BV52+All!BY52+All!CB52+All!CE52+All!CH52+All!CK52+All!CN52</f>
        <v>0</v>
      </c>
      <c r="U51">
        <f>All!CQ52+All!CT52+All!CW52+All!CZ52+All!DC52+All!DF52+All!DI52+All!DL52+All!DO52+All!DR52+All!DU52+All!DX52</f>
        <v>0</v>
      </c>
      <c r="V51" s="117">
        <f t="shared" si="5"/>
        <v>0</v>
      </c>
      <c r="W51" s="37">
        <f t="shared" si="6"/>
        <v>0</v>
      </c>
      <c r="X51" s="35">
        <f t="shared" si="7"/>
        <v>9089353203.4430771</v>
      </c>
      <c r="Y51" s="35">
        <v>8049949623.3884783</v>
      </c>
      <c r="Z51" s="37">
        <f t="shared" si="8"/>
        <v>0</v>
      </c>
    </row>
    <row r="52" spans="1:26">
      <c r="A52" s="113">
        <v>51</v>
      </c>
      <c r="B52" s="113" t="s">
        <v>67</v>
      </c>
      <c r="C52" s="117">
        <f>All!GU53</f>
        <v>0</v>
      </c>
      <c r="D52" s="117">
        <f>All!GY53</f>
        <v>0</v>
      </c>
      <c r="E52" s="117">
        <f>All!HA53</f>
        <v>0</v>
      </c>
      <c r="F52" s="117">
        <f>All!HC53</f>
        <v>1090138.6099999999</v>
      </c>
      <c r="G52" s="117">
        <f t="shared" si="0"/>
        <v>0</v>
      </c>
      <c r="H52" s="113" t="s">
        <v>1907</v>
      </c>
      <c r="I52" s="37">
        <f t="shared" si="1"/>
        <v>0</v>
      </c>
      <c r="J52" s="57"/>
      <c r="K52" s="25"/>
      <c r="L52" s="25"/>
      <c r="O52">
        <f>All!GW53</f>
        <v>0</v>
      </c>
      <c r="P52" s="35">
        <f t="shared" si="2"/>
        <v>4749538258.6937551</v>
      </c>
      <c r="Q52" s="35">
        <f t="shared" si="3"/>
        <v>7509262080.5650463</v>
      </c>
      <c r="R52" s="82">
        <f t="shared" si="4"/>
        <v>0</v>
      </c>
      <c r="S52" t="s">
        <v>271</v>
      </c>
      <c r="T52">
        <f>All!BG53+All!BJ53+All!BM53+All!BP53+All!BS53+All!BV53+All!BY53+All!CB53+All!CE53+All!CH53+All!CK53+All!CN53</f>
        <v>0</v>
      </c>
      <c r="U52">
        <f>All!CQ53+All!CT53+All!CW53+All!CZ53+All!DC53+All!DF53+All!DI53+All!DL53+All!DO53+All!DR53+All!DU53+All!DX53</f>
        <v>0</v>
      </c>
      <c r="V52" s="117">
        <f t="shared" si="5"/>
        <v>0</v>
      </c>
      <c r="W52" s="37">
        <f t="shared" si="6"/>
        <v>0</v>
      </c>
      <c r="X52" s="35">
        <f t="shared" si="7"/>
        <v>9089353203.4430771</v>
      </c>
      <c r="Y52" s="35">
        <v>8049949623.3884783</v>
      </c>
      <c r="Z52" s="37">
        <f t="shared" si="8"/>
        <v>0</v>
      </c>
    </row>
    <row r="53" spans="1:26">
      <c r="A53" s="113">
        <v>52</v>
      </c>
      <c r="B53" s="113" t="s">
        <v>68</v>
      </c>
      <c r="C53" s="117">
        <f>All!GU54</f>
        <v>0</v>
      </c>
      <c r="D53" s="117">
        <f>All!GY54</f>
        <v>0</v>
      </c>
      <c r="E53" s="117">
        <f>All!HA54</f>
        <v>0</v>
      </c>
      <c r="F53" s="117">
        <f>All!HC54</f>
        <v>435971.17</v>
      </c>
      <c r="G53" s="117">
        <f t="shared" si="0"/>
        <v>0</v>
      </c>
      <c r="H53" s="113" t="s">
        <v>1907</v>
      </c>
      <c r="I53" s="37">
        <f t="shared" si="1"/>
        <v>0</v>
      </c>
      <c r="J53" s="57"/>
      <c r="K53" s="25"/>
      <c r="L53" s="25"/>
      <c r="O53">
        <f>All!GW54</f>
        <v>0</v>
      </c>
      <c r="P53" s="35">
        <f t="shared" si="2"/>
        <v>4749538258.6937551</v>
      </c>
      <c r="Q53" s="35">
        <f t="shared" si="3"/>
        <v>7509262080.5650463</v>
      </c>
      <c r="R53" s="82">
        <f t="shared" si="4"/>
        <v>0</v>
      </c>
      <c r="S53" t="s">
        <v>271</v>
      </c>
      <c r="T53">
        <f>All!BG54+All!BJ54+All!BM54+All!BP54+All!BS54+All!BV54+All!BY54+All!CB54+All!CE54+All!CH54+All!CK54+All!CN54</f>
        <v>0</v>
      </c>
      <c r="U53">
        <f>All!CQ54+All!CT54+All!CW54+All!CZ54+All!DC54+All!DF54+All!DI54+All!DL54+All!DO54+All!DR54+All!DU54+All!DX54</f>
        <v>0</v>
      </c>
      <c r="V53" s="117">
        <f t="shared" si="5"/>
        <v>0</v>
      </c>
      <c r="W53" s="37">
        <f t="shared" si="6"/>
        <v>0</v>
      </c>
      <c r="X53" s="35">
        <f t="shared" si="7"/>
        <v>9089353203.4430771</v>
      </c>
      <c r="Y53" s="35">
        <v>8049949623.3884783</v>
      </c>
      <c r="Z53" s="37">
        <f t="shared" si="8"/>
        <v>0</v>
      </c>
    </row>
    <row r="54" spans="1:26">
      <c r="A54" s="113">
        <v>53</v>
      </c>
      <c r="B54" s="113" t="s">
        <v>69</v>
      </c>
      <c r="C54" s="117">
        <f>All!GU55</f>
        <v>0</v>
      </c>
      <c r="D54" s="117">
        <f>All!GY55</f>
        <v>0</v>
      </c>
      <c r="E54" s="117">
        <f>All!HA55</f>
        <v>0</v>
      </c>
      <c r="F54" s="117">
        <f>All!HC55</f>
        <v>170152.88</v>
      </c>
      <c r="G54" s="117">
        <f t="shared" si="0"/>
        <v>0</v>
      </c>
      <c r="H54" s="113" t="s">
        <v>1907</v>
      </c>
      <c r="I54" s="37">
        <f t="shared" si="1"/>
        <v>0</v>
      </c>
      <c r="J54" s="57"/>
      <c r="K54" s="25"/>
      <c r="L54" s="25"/>
      <c r="O54">
        <f>All!GW55</f>
        <v>0</v>
      </c>
      <c r="P54" s="35">
        <f t="shared" si="2"/>
        <v>4749538258.6937551</v>
      </c>
      <c r="Q54" s="35">
        <f t="shared" si="3"/>
        <v>7509262080.5650463</v>
      </c>
      <c r="R54" s="82">
        <f t="shared" si="4"/>
        <v>0</v>
      </c>
      <c r="S54" t="s">
        <v>271</v>
      </c>
      <c r="T54">
        <f>All!BG55+All!BJ55+All!BM55+All!BP55+All!BS55+All!BV55+All!BY55+All!CB55+All!CE55+All!CH55+All!CK55+All!CN55</f>
        <v>0</v>
      </c>
      <c r="U54">
        <f>All!CQ55+All!CT55+All!CW55+All!CZ55+All!DC55+All!DF55+All!DI55+All!DL55+All!DO55+All!DR55+All!DU55+All!DX55</f>
        <v>0</v>
      </c>
      <c r="V54" s="117">
        <f t="shared" si="5"/>
        <v>0</v>
      </c>
      <c r="W54" s="37">
        <f t="shared" si="6"/>
        <v>0</v>
      </c>
      <c r="X54" s="35">
        <f t="shared" si="7"/>
        <v>9089353203.4430771</v>
      </c>
      <c r="Y54" s="35">
        <v>8049949623.3884783</v>
      </c>
      <c r="Z54" s="37">
        <f t="shared" si="8"/>
        <v>0</v>
      </c>
    </row>
    <row r="55" spans="1:26">
      <c r="A55" s="113">
        <v>54</v>
      </c>
      <c r="B55" s="113" t="s">
        <v>70</v>
      </c>
      <c r="C55" s="117">
        <f>All!GU56</f>
        <v>0</v>
      </c>
      <c r="D55" s="117">
        <f>All!GY56</f>
        <v>0</v>
      </c>
      <c r="E55" s="117">
        <f>All!HA56</f>
        <v>0</v>
      </c>
      <c r="F55" s="117">
        <f>All!HC56</f>
        <v>148870.76</v>
      </c>
      <c r="G55" s="117">
        <f t="shared" si="0"/>
        <v>0</v>
      </c>
      <c r="H55" s="113" t="s">
        <v>1907</v>
      </c>
      <c r="I55" s="37">
        <f t="shared" si="1"/>
        <v>0</v>
      </c>
      <c r="J55" s="57"/>
      <c r="K55" s="25"/>
      <c r="L55" s="25"/>
      <c r="O55">
        <f>All!GW56</f>
        <v>0</v>
      </c>
      <c r="P55" s="35">
        <f t="shared" si="2"/>
        <v>4749538258.6937551</v>
      </c>
      <c r="Q55" s="35">
        <f t="shared" si="3"/>
        <v>7509262080.5650463</v>
      </c>
      <c r="R55" s="82">
        <f t="shared" si="4"/>
        <v>0</v>
      </c>
      <c r="S55" t="s">
        <v>271</v>
      </c>
      <c r="T55">
        <f>All!BG56+All!BJ56+All!BM56+All!BP56+All!BS56+All!BV56+All!BY56+All!CB56+All!CE56+All!CH56+All!CK56+All!CN56</f>
        <v>0</v>
      </c>
      <c r="U55">
        <f>All!CQ56+All!CT56+All!CW56+All!CZ56+All!DC56+All!DF56+All!DI56+All!DL56+All!DO56+All!DR56+All!DU56+All!DX56</f>
        <v>0</v>
      </c>
      <c r="V55" s="117">
        <f t="shared" si="5"/>
        <v>0</v>
      </c>
      <c r="W55" s="37">
        <f t="shared" si="6"/>
        <v>0</v>
      </c>
      <c r="X55" s="35">
        <f t="shared" si="7"/>
        <v>9089353203.4430771</v>
      </c>
      <c r="Y55" s="35">
        <v>8049949623.3884783</v>
      </c>
      <c r="Z55" s="37">
        <f t="shared" si="8"/>
        <v>0</v>
      </c>
    </row>
    <row r="56" spans="1:26">
      <c r="A56" s="113">
        <v>55</v>
      </c>
      <c r="B56" s="113" t="s">
        <v>71</v>
      </c>
      <c r="C56" s="117">
        <f>All!GU57</f>
        <v>0</v>
      </c>
      <c r="D56" s="117">
        <f>All!GY57</f>
        <v>0</v>
      </c>
      <c r="E56" s="117">
        <f>All!HA57</f>
        <v>0</v>
      </c>
      <c r="F56" s="117">
        <f>All!HC57</f>
        <v>0</v>
      </c>
      <c r="G56" s="117">
        <f t="shared" si="0"/>
        <v>0</v>
      </c>
      <c r="H56" s="113" t="s">
        <v>1907</v>
      </c>
      <c r="I56" s="37">
        <f t="shared" si="1"/>
        <v>0</v>
      </c>
      <c r="J56" s="57"/>
      <c r="K56" s="25"/>
      <c r="L56" s="25"/>
      <c r="O56">
        <f>All!GW57</f>
        <v>0</v>
      </c>
      <c r="P56" s="35">
        <f t="shared" si="2"/>
        <v>4749538258.6937551</v>
      </c>
      <c r="Q56" s="35">
        <f t="shared" si="3"/>
        <v>7509262080.5650463</v>
      </c>
      <c r="R56" s="82">
        <f t="shared" si="4"/>
        <v>0</v>
      </c>
      <c r="S56" t="s">
        <v>271</v>
      </c>
      <c r="T56">
        <f>All!BG57+All!BJ57+All!BM57+All!BP57+All!BS57+All!BV57+All!BY57+All!CB57+All!CE57+All!CH57+All!CK57+All!CN57</f>
        <v>0</v>
      </c>
      <c r="U56">
        <f>All!CQ57+All!CT57+All!CW57+All!CZ57+All!DC57+All!DF57+All!DI57+All!DL57+All!DO57+All!DR57+All!DU57+All!DX57</f>
        <v>0</v>
      </c>
      <c r="V56" s="117">
        <f t="shared" si="5"/>
        <v>0</v>
      </c>
      <c r="W56" s="37">
        <f t="shared" si="6"/>
        <v>0</v>
      </c>
      <c r="X56" s="35">
        <f t="shared" si="7"/>
        <v>9089353203.4430771</v>
      </c>
      <c r="Y56" s="35">
        <v>8049949623.3884783</v>
      </c>
      <c r="Z56" s="37">
        <f t="shared" si="8"/>
        <v>0</v>
      </c>
    </row>
    <row r="57" spans="1:26">
      <c r="A57" s="113">
        <v>56</v>
      </c>
      <c r="B57" s="113" t="s">
        <v>72</v>
      </c>
      <c r="C57" s="117">
        <f>All!GU58</f>
        <v>0</v>
      </c>
      <c r="D57" s="117">
        <f>All!GY58</f>
        <v>0</v>
      </c>
      <c r="E57" s="117">
        <f>All!HA58</f>
        <v>0</v>
      </c>
      <c r="F57" s="117">
        <f>All!HC58</f>
        <v>0</v>
      </c>
      <c r="G57" s="117">
        <f t="shared" si="0"/>
        <v>0</v>
      </c>
      <c r="H57" s="113" t="s">
        <v>1907</v>
      </c>
      <c r="I57" s="37">
        <f t="shared" si="1"/>
        <v>0</v>
      </c>
      <c r="J57" s="57"/>
      <c r="K57" s="25"/>
      <c r="L57" s="25"/>
      <c r="O57">
        <f>All!GW58</f>
        <v>0</v>
      </c>
      <c r="P57" s="35">
        <f t="shared" si="2"/>
        <v>4749538258.6937551</v>
      </c>
      <c r="Q57" s="35">
        <f t="shared" si="3"/>
        <v>7509262080.5650463</v>
      </c>
      <c r="R57" s="82">
        <f t="shared" si="4"/>
        <v>0</v>
      </c>
      <c r="S57" t="s">
        <v>271</v>
      </c>
      <c r="T57">
        <f>All!BG58+All!BJ58+All!BM58+All!BP58+All!BS58+All!BV58+All!BY58+All!CB58+All!CE58+All!CH58+All!CK58+All!CN58</f>
        <v>0</v>
      </c>
      <c r="U57">
        <f>All!CQ58+All!CT58+All!CW58+All!CZ58+All!DC58+All!DF58+All!DI58+All!DL58+All!DO58+All!DR58+All!DU58+All!DX58</f>
        <v>0</v>
      </c>
      <c r="V57" s="117">
        <f t="shared" si="5"/>
        <v>0</v>
      </c>
      <c r="W57" s="37">
        <f t="shared" si="6"/>
        <v>0</v>
      </c>
      <c r="X57" s="35">
        <f t="shared" si="7"/>
        <v>9089353203.4430771</v>
      </c>
      <c r="Y57" s="35">
        <v>8049949623.3884783</v>
      </c>
      <c r="Z57" s="37">
        <f t="shared" si="8"/>
        <v>0</v>
      </c>
    </row>
    <row r="58" spans="1:26">
      <c r="A58" s="113">
        <v>57</v>
      </c>
      <c r="B58" s="113" t="s">
        <v>73</v>
      </c>
      <c r="C58" s="117">
        <f>All!GU59</f>
        <v>0</v>
      </c>
      <c r="D58" s="117">
        <f>All!GY59</f>
        <v>0</v>
      </c>
      <c r="E58" s="117">
        <f>All!HA59</f>
        <v>0</v>
      </c>
      <c r="F58" s="117">
        <f>All!HC59</f>
        <v>20977.1</v>
      </c>
      <c r="G58" s="117">
        <f t="shared" si="0"/>
        <v>0</v>
      </c>
      <c r="H58" s="113" t="s">
        <v>1907</v>
      </c>
      <c r="I58" s="37">
        <f t="shared" si="1"/>
        <v>0</v>
      </c>
      <c r="J58" s="57"/>
      <c r="K58" s="25"/>
      <c r="L58" s="25"/>
      <c r="O58">
        <f>All!GW59</f>
        <v>0</v>
      </c>
      <c r="P58" s="35">
        <f t="shared" si="2"/>
        <v>4749538258.6937551</v>
      </c>
      <c r="Q58" s="35">
        <f t="shared" si="3"/>
        <v>7509262080.5650463</v>
      </c>
      <c r="R58" s="82">
        <f t="shared" si="4"/>
        <v>0</v>
      </c>
      <c r="S58" t="s">
        <v>271</v>
      </c>
      <c r="T58">
        <f>All!BG59+All!BJ59+All!BM59+All!BP59+All!BS59+All!BV59+All!BY59+All!CB59+All!CE59+All!CH59+All!CK59+All!CN59</f>
        <v>0</v>
      </c>
      <c r="U58">
        <f>All!CQ59+All!CT59+All!CW59+All!CZ59+All!DC59+All!DF59+All!DI59+All!DL59+All!DO59+All!DR59+All!DU59+All!DX59</f>
        <v>0</v>
      </c>
      <c r="V58" s="117">
        <f t="shared" si="5"/>
        <v>0</v>
      </c>
      <c r="W58" s="37">
        <f t="shared" si="6"/>
        <v>0</v>
      </c>
      <c r="X58" s="35">
        <f t="shared" si="7"/>
        <v>9089353203.4430771</v>
      </c>
      <c r="Y58" s="35">
        <v>8049949623.3884783</v>
      </c>
      <c r="Z58" s="37">
        <f t="shared" si="8"/>
        <v>0</v>
      </c>
    </row>
    <row r="59" spans="1:26">
      <c r="A59" s="113">
        <v>58</v>
      </c>
      <c r="B59" s="113" t="s">
        <v>74</v>
      </c>
      <c r="C59" s="117">
        <f>All!GU60</f>
        <v>0</v>
      </c>
      <c r="D59" s="117">
        <f>All!GY60</f>
        <v>0</v>
      </c>
      <c r="E59" s="117">
        <f>All!HA60</f>
        <v>0</v>
      </c>
      <c r="F59" s="117">
        <f>All!HC60</f>
        <v>0</v>
      </c>
      <c r="G59" s="117">
        <f t="shared" si="0"/>
        <v>0</v>
      </c>
      <c r="H59" s="113" t="s">
        <v>1907</v>
      </c>
      <c r="I59" s="37">
        <f t="shared" si="1"/>
        <v>0</v>
      </c>
      <c r="J59" s="57"/>
      <c r="K59" s="25"/>
      <c r="L59" s="25"/>
      <c r="O59">
        <f>All!GW60</f>
        <v>0</v>
      </c>
      <c r="P59" s="35">
        <f t="shared" si="2"/>
        <v>4749538258.6937551</v>
      </c>
      <c r="Q59" s="35">
        <f t="shared" si="3"/>
        <v>7509262080.5650463</v>
      </c>
      <c r="R59" s="82">
        <f t="shared" si="4"/>
        <v>0</v>
      </c>
      <c r="S59" t="s">
        <v>271</v>
      </c>
      <c r="T59">
        <f>All!BG60+All!BJ60+All!BM60+All!BP60+All!BS60+All!BV60+All!BY60+All!CB60+All!CE60+All!CH60+All!CK60+All!CN60</f>
        <v>0</v>
      </c>
      <c r="U59">
        <f>All!CQ60+All!CT60+All!CW60+All!CZ60+All!DC60+All!DF60+All!DI60+All!DL60+All!DO60+All!DR60+All!DU60+All!DX60</f>
        <v>0</v>
      </c>
      <c r="V59" s="117">
        <f t="shared" si="5"/>
        <v>0</v>
      </c>
      <c r="W59" s="37">
        <f t="shared" si="6"/>
        <v>0</v>
      </c>
      <c r="X59" s="35">
        <f t="shared" si="7"/>
        <v>9089353203.4430771</v>
      </c>
      <c r="Y59" s="35">
        <v>8049949623.3884783</v>
      </c>
      <c r="Z59" s="37">
        <f t="shared" si="8"/>
        <v>0</v>
      </c>
    </row>
    <row r="60" spans="1:26">
      <c r="A60" s="113">
        <v>59</v>
      </c>
      <c r="B60" s="113" t="s">
        <v>75</v>
      </c>
      <c r="C60" s="117">
        <f>All!GU61</f>
        <v>0</v>
      </c>
      <c r="D60" s="117">
        <f>All!GY61</f>
        <v>0</v>
      </c>
      <c r="E60" s="117">
        <f>All!HA61</f>
        <v>0</v>
      </c>
      <c r="F60" s="117">
        <f>All!HC61</f>
        <v>0</v>
      </c>
      <c r="G60" s="117">
        <f t="shared" si="0"/>
        <v>0</v>
      </c>
      <c r="H60" s="113" t="s">
        <v>1907</v>
      </c>
      <c r="I60" s="37">
        <f t="shared" si="1"/>
        <v>0</v>
      </c>
      <c r="J60" s="57"/>
      <c r="K60" s="25"/>
      <c r="L60" s="25"/>
      <c r="O60">
        <f>All!GW61</f>
        <v>0</v>
      </c>
      <c r="P60" s="35">
        <f t="shared" si="2"/>
        <v>4749538258.6937551</v>
      </c>
      <c r="Q60" s="35">
        <f t="shared" si="3"/>
        <v>7509262080.5650463</v>
      </c>
      <c r="R60" s="82">
        <f t="shared" si="4"/>
        <v>0</v>
      </c>
      <c r="S60" t="s">
        <v>271</v>
      </c>
      <c r="T60">
        <f>All!BG61+All!BJ61+All!BM61+All!BP61+All!BS61+All!BV61+All!BY61+All!CB61+All!CE61+All!CH61+All!CK61+All!CN61</f>
        <v>0</v>
      </c>
      <c r="U60">
        <f>All!CQ61+All!CT61+All!CW61+All!CZ61+All!DC61+All!DF61+All!DI61+All!DL61+All!DO61+All!DR61+All!DU61+All!DX61</f>
        <v>0</v>
      </c>
      <c r="V60" s="117">
        <f t="shared" si="5"/>
        <v>0</v>
      </c>
      <c r="W60" s="37">
        <f t="shared" si="6"/>
        <v>0</v>
      </c>
      <c r="X60" s="35">
        <f t="shared" si="7"/>
        <v>9089353203.4430771</v>
      </c>
      <c r="Y60" s="35">
        <v>8049949623.3884783</v>
      </c>
      <c r="Z60" s="37">
        <f t="shared" si="8"/>
        <v>0</v>
      </c>
    </row>
    <row r="61" spans="1:26">
      <c r="A61" s="113">
        <v>60</v>
      </c>
      <c r="B61" s="113" t="s">
        <v>76</v>
      </c>
      <c r="C61" s="117">
        <f>All!GU62</f>
        <v>0</v>
      </c>
      <c r="D61" s="117">
        <f>All!GY62</f>
        <v>0</v>
      </c>
      <c r="E61" s="117">
        <f>All!HA62</f>
        <v>0</v>
      </c>
      <c r="F61" s="117">
        <f>All!HC62</f>
        <v>0</v>
      </c>
      <c r="G61" s="117">
        <f t="shared" si="0"/>
        <v>0</v>
      </c>
      <c r="H61" s="113" t="s">
        <v>1907</v>
      </c>
      <c r="I61" s="37">
        <f t="shared" si="1"/>
        <v>0</v>
      </c>
      <c r="J61" s="57"/>
      <c r="K61" s="25"/>
      <c r="L61" s="25"/>
      <c r="O61">
        <f>All!GW62</f>
        <v>0</v>
      </c>
      <c r="P61" s="35">
        <f t="shared" si="2"/>
        <v>4749538258.6937551</v>
      </c>
      <c r="Q61" s="35">
        <f t="shared" si="3"/>
        <v>7509262080.5650463</v>
      </c>
      <c r="R61" s="82">
        <f t="shared" si="4"/>
        <v>0</v>
      </c>
      <c r="S61" t="s">
        <v>271</v>
      </c>
      <c r="T61">
        <f>All!BG62+All!BJ62+All!BM62+All!BP62+All!BS62+All!BV62+All!BY62+All!CB62+All!CE62+All!CH62+All!CK62+All!CN62</f>
        <v>0</v>
      </c>
      <c r="U61">
        <f>All!CQ62+All!CT62+All!CW62+All!CZ62+All!DC62+All!DF62+All!DI62+All!DL62+All!DO62+All!DR62+All!DU62+All!DX62</f>
        <v>0</v>
      </c>
      <c r="V61" s="117">
        <f t="shared" si="5"/>
        <v>0</v>
      </c>
      <c r="W61" s="37">
        <f t="shared" si="6"/>
        <v>0</v>
      </c>
      <c r="X61" s="35">
        <f t="shared" si="7"/>
        <v>9089353203.4430771</v>
      </c>
      <c r="Y61" s="35">
        <v>8049949623.3884783</v>
      </c>
      <c r="Z61" s="37">
        <f t="shared" si="8"/>
        <v>0</v>
      </c>
    </row>
    <row r="62" spans="1:26">
      <c r="A62" s="113">
        <v>61</v>
      </c>
      <c r="B62" s="113" t="s">
        <v>77</v>
      </c>
      <c r="C62" s="117">
        <f>All!GU63</f>
        <v>0</v>
      </c>
      <c r="D62" s="117">
        <f>All!GY63</f>
        <v>0</v>
      </c>
      <c r="E62" s="117">
        <f>All!HA63</f>
        <v>0</v>
      </c>
      <c r="F62" s="117">
        <f>All!HC63</f>
        <v>0</v>
      </c>
      <c r="G62" s="117">
        <f t="shared" si="0"/>
        <v>0</v>
      </c>
      <c r="H62" s="113" t="s">
        <v>1907</v>
      </c>
      <c r="I62" s="37">
        <f t="shared" si="1"/>
        <v>0</v>
      </c>
      <c r="J62" s="57"/>
      <c r="K62" s="25"/>
      <c r="L62" s="25"/>
      <c r="O62">
        <f>All!GW63</f>
        <v>0</v>
      </c>
      <c r="P62" s="35">
        <f t="shared" si="2"/>
        <v>4749538258.6937551</v>
      </c>
      <c r="Q62" s="35">
        <f t="shared" si="3"/>
        <v>7509262080.5650463</v>
      </c>
      <c r="R62" s="82">
        <f t="shared" si="4"/>
        <v>0</v>
      </c>
      <c r="S62" t="s">
        <v>271</v>
      </c>
      <c r="T62">
        <f>All!BG63+All!BJ63+All!BM63+All!BP63+All!BS63+All!BV63+All!BY63+All!CB63+All!CE63+All!CH63+All!CK63+All!CN63</f>
        <v>0</v>
      </c>
      <c r="U62">
        <f>All!CQ63+All!CT63+All!CW63+All!CZ63+All!DC63+All!DF63+All!DI63+All!DL63+All!DO63+All!DR63+All!DU63+All!DX63</f>
        <v>0</v>
      </c>
      <c r="V62" s="117">
        <f t="shared" si="5"/>
        <v>0</v>
      </c>
      <c r="W62" s="37">
        <f t="shared" si="6"/>
        <v>0</v>
      </c>
      <c r="X62" s="35">
        <f t="shared" si="7"/>
        <v>9089353203.4430771</v>
      </c>
      <c r="Y62" s="35">
        <v>8049949623.3884783</v>
      </c>
      <c r="Z62" s="37">
        <f t="shared" si="8"/>
        <v>0</v>
      </c>
    </row>
    <row r="63" spans="1:26">
      <c r="A63" s="113">
        <v>62</v>
      </c>
      <c r="B63" s="113" t="s">
        <v>87</v>
      </c>
      <c r="C63" s="117">
        <f>All!GU64</f>
        <v>0</v>
      </c>
      <c r="D63" s="117">
        <f>All!GY64</f>
        <v>0</v>
      </c>
      <c r="E63" s="117">
        <f>All!HA64</f>
        <v>0</v>
      </c>
      <c r="F63" s="117">
        <f>All!HC64</f>
        <v>0</v>
      </c>
      <c r="G63" s="117">
        <f t="shared" si="0"/>
        <v>0</v>
      </c>
      <c r="H63" s="113" t="s">
        <v>1907</v>
      </c>
      <c r="I63" s="37">
        <f t="shared" si="1"/>
        <v>0</v>
      </c>
      <c r="J63" s="57"/>
      <c r="K63" s="25"/>
      <c r="L63" s="25"/>
      <c r="O63">
        <f>All!GW64</f>
        <v>0</v>
      </c>
      <c r="P63" s="35">
        <f t="shared" si="2"/>
        <v>4749538258.6937551</v>
      </c>
      <c r="Q63" s="35">
        <f t="shared" si="3"/>
        <v>7509262080.5650463</v>
      </c>
      <c r="R63" s="82">
        <f t="shared" si="4"/>
        <v>0</v>
      </c>
      <c r="S63" t="s">
        <v>271</v>
      </c>
      <c r="T63">
        <f>All!BG64+All!BJ64+All!BM64+All!BP64+All!BS64+All!BV64+All!BY64+All!CB64+All!CE64+All!CH64+All!CK64+All!CN64</f>
        <v>0</v>
      </c>
      <c r="U63">
        <f>All!CQ64+All!CT64+All!CW64+All!CZ64+All!DC64+All!DF64+All!DI64+All!DL64+All!DO64+All!DR64+All!DU64+All!DX64</f>
        <v>0</v>
      </c>
      <c r="V63" s="117">
        <f t="shared" si="5"/>
        <v>0</v>
      </c>
      <c r="W63" s="37">
        <f t="shared" si="6"/>
        <v>0</v>
      </c>
      <c r="X63" s="35">
        <f t="shared" si="7"/>
        <v>9089353203.4430771</v>
      </c>
      <c r="Y63" s="35">
        <v>8049949623.3884783</v>
      </c>
      <c r="Z63" s="37">
        <f t="shared" si="8"/>
        <v>0</v>
      </c>
    </row>
    <row r="64" spans="1:26">
      <c r="A64" s="113">
        <v>63</v>
      </c>
      <c r="B64" s="113" t="s">
        <v>93</v>
      </c>
      <c r="C64" s="117">
        <f>All!GU65</f>
        <v>3726190.6700000018</v>
      </c>
      <c r="D64" s="117">
        <f>All!GY65</f>
        <v>0</v>
      </c>
      <c r="E64" s="117">
        <f>All!HA65</f>
        <v>0</v>
      </c>
      <c r="F64" s="117">
        <f>All!HC65</f>
        <v>144528.39000000001</v>
      </c>
      <c r="G64" s="117">
        <f t="shared" si="0"/>
        <v>3726190.6700000018</v>
      </c>
      <c r="H64" s="113" t="s">
        <v>1907</v>
      </c>
      <c r="I64" s="37">
        <f t="shared" si="1"/>
        <v>7.6651468266779096E-3</v>
      </c>
      <c r="J64" s="57"/>
      <c r="K64" s="25"/>
      <c r="L64" s="25"/>
      <c r="O64">
        <f>All!GW65</f>
        <v>0</v>
      </c>
      <c r="P64" s="35">
        <f t="shared" si="2"/>
        <v>4749538258.6937551</v>
      </c>
      <c r="Q64" s="35">
        <f t="shared" si="3"/>
        <v>7509262080.5650463</v>
      </c>
      <c r="R64" s="82">
        <f t="shared" si="4"/>
        <v>1.1041169283367215E-2</v>
      </c>
      <c r="S64" t="s">
        <v>271</v>
      </c>
      <c r="T64">
        <f>All!BG65+All!BJ65+All!BM65+All!BP65+All!BS65+All!BV65+All!BY65+All!CB65+All!CE65+All!CH65+All!CK65+All!CN65</f>
        <v>0</v>
      </c>
      <c r="U64">
        <f>All!CQ65+All!CT65+All!CW65+All!CZ65+All!DC65+All!DF65+All!DI65+All!DL65+All!DO65+All!DR65+All!DU65+All!DX65</f>
        <v>0</v>
      </c>
      <c r="V64" s="117">
        <f t="shared" si="5"/>
        <v>0</v>
      </c>
      <c r="W64" s="37">
        <f t="shared" si="6"/>
        <v>0</v>
      </c>
      <c r="X64" s="35">
        <f t="shared" si="7"/>
        <v>9089353203.4430771</v>
      </c>
      <c r="Y64" s="35">
        <v>8049949623.3884783</v>
      </c>
      <c r="Z64" s="37">
        <f t="shared" si="8"/>
        <v>0</v>
      </c>
    </row>
    <row r="65" spans="1:26">
      <c r="A65" s="113">
        <v>64</v>
      </c>
      <c r="B65" s="113" t="s">
        <v>94</v>
      </c>
      <c r="C65" s="117">
        <f>All!GU66</f>
        <v>0</v>
      </c>
      <c r="D65" s="117">
        <f>All!GY66</f>
        <v>0</v>
      </c>
      <c r="E65" s="117">
        <f>All!HA66</f>
        <v>0</v>
      </c>
      <c r="F65" s="117">
        <f>All!HC66</f>
        <v>41291</v>
      </c>
      <c r="G65" s="117">
        <f t="shared" si="0"/>
        <v>0</v>
      </c>
      <c r="H65" s="113" t="s">
        <v>1907</v>
      </c>
      <c r="I65" s="37">
        <f t="shared" si="1"/>
        <v>0</v>
      </c>
      <c r="J65" s="57"/>
      <c r="K65" s="25"/>
      <c r="L65" s="25"/>
      <c r="O65">
        <f>All!GW66</f>
        <v>0</v>
      </c>
      <c r="P65" s="35">
        <f t="shared" si="2"/>
        <v>4749538258.6937551</v>
      </c>
      <c r="Q65" s="35">
        <f t="shared" si="3"/>
        <v>7509262080.5650463</v>
      </c>
      <c r="R65" s="82">
        <f t="shared" si="4"/>
        <v>0</v>
      </c>
      <c r="S65" t="s">
        <v>271</v>
      </c>
      <c r="T65">
        <f>All!BG66+All!BJ66+All!BM66+All!BP66+All!BS66+All!BV66+All!BY66+All!CB66+All!CE66+All!CH66+All!CK66+All!CN66</f>
        <v>0</v>
      </c>
      <c r="U65">
        <f>All!CQ66+All!CT66+All!CW66+All!CZ66+All!DC66+All!DF66+All!DI66+All!DL66+All!DO66+All!DR66+All!DU66+All!DX66</f>
        <v>0</v>
      </c>
      <c r="V65" s="117">
        <f t="shared" si="5"/>
        <v>0</v>
      </c>
      <c r="W65" s="37">
        <f t="shared" si="6"/>
        <v>0</v>
      </c>
      <c r="X65" s="35">
        <f t="shared" si="7"/>
        <v>9089353203.4430771</v>
      </c>
      <c r="Y65" s="35">
        <v>8049949623.3884783</v>
      </c>
      <c r="Z65" s="37">
        <f t="shared" si="8"/>
        <v>0</v>
      </c>
    </row>
    <row r="66" spans="1:26">
      <c r="A66" s="113">
        <v>65</v>
      </c>
      <c r="B66" s="113" t="s">
        <v>95</v>
      </c>
      <c r="C66" s="117">
        <f>All!GU67</f>
        <v>0</v>
      </c>
      <c r="D66" s="117">
        <f>All!GY67</f>
        <v>0</v>
      </c>
      <c r="E66" s="117">
        <f>All!HA67</f>
        <v>0</v>
      </c>
      <c r="F66" s="117">
        <f>All!HC67</f>
        <v>131755</v>
      </c>
      <c r="G66" s="117">
        <f t="shared" si="0"/>
        <v>0</v>
      </c>
      <c r="H66" s="113" t="s">
        <v>1907</v>
      </c>
      <c r="I66" s="37">
        <f t="shared" si="1"/>
        <v>0</v>
      </c>
      <c r="J66" s="57"/>
      <c r="K66" s="25"/>
      <c r="L66" s="25"/>
      <c r="O66">
        <f>All!GW67</f>
        <v>0</v>
      </c>
      <c r="P66" s="35">
        <f t="shared" si="2"/>
        <v>4749538258.6937551</v>
      </c>
      <c r="Q66" s="35">
        <f t="shared" si="3"/>
        <v>7509262080.5650463</v>
      </c>
      <c r="R66" s="82">
        <f t="shared" si="4"/>
        <v>0</v>
      </c>
      <c r="S66" t="s">
        <v>271</v>
      </c>
      <c r="T66">
        <f>All!BG67+All!BJ67+All!BM67+All!BP67+All!BS67+All!BV67+All!BY67+All!CB67+All!CE67+All!CH67+All!CK67+All!CN67</f>
        <v>0</v>
      </c>
      <c r="U66">
        <f>All!CQ67+All!CT67+All!CW67+All!CZ67+All!DC67+All!DF67+All!DI67+All!DL67+All!DO67+All!DR67+All!DU67+All!DX67</f>
        <v>0</v>
      </c>
      <c r="V66" s="117">
        <f t="shared" si="5"/>
        <v>0</v>
      </c>
      <c r="W66" s="37">
        <f t="shared" si="6"/>
        <v>0</v>
      </c>
      <c r="X66" s="35">
        <f t="shared" si="7"/>
        <v>9089353203.4430771</v>
      </c>
      <c r="Y66" s="35">
        <v>8049949623.3884783</v>
      </c>
      <c r="Z66" s="37">
        <f t="shared" si="8"/>
        <v>0</v>
      </c>
    </row>
    <row r="67" spans="1:26">
      <c r="A67" s="113">
        <v>66</v>
      </c>
      <c r="B67" s="113" t="s">
        <v>96</v>
      </c>
      <c r="C67" s="117">
        <f>All!GU68</f>
        <v>0</v>
      </c>
      <c r="D67" s="117">
        <f>All!GY68</f>
        <v>0</v>
      </c>
      <c r="E67" s="117">
        <f>All!HA68</f>
        <v>0</v>
      </c>
      <c r="F67" s="117">
        <f>All!HC68</f>
        <v>101848</v>
      </c>
      <c r="G67" s="117">
        <f t="shared" ref="G67:G129" si="9">(C67-D67)</f>
        <v>0</v>
      </c>
      <c r="H67" s="113" t="s">
        <v>1907</v>
      </c>
      <c r="I67" s="37">
        <f t="shared" ref="I67:I129" si="10">G67/(SUM($G$2:$G$299))</f>
        <v>0</v>
      </c>
      <c r="J67" s="57"/>
      <c r="K67" s="25"/>
      <c r="L67" s="25"/>
      <c r="O67">
        <f>All!GW68</f>
        <v>0</v>
      </c>
      <c r="P67" s="35">
        <f t="shared" ref="P67:P150" si="11">SUM($C$2:$C$150)</f>
        <v>4749538258.6937551</v>
      </c>
      <c r="Q67" s="35">
        <f t="shared" ref="Q67:Q150" si="12">SUM($C$2:$C$299)</f>
        <v>7509262080.5650463</v>
      </c>
      <c r="R67" s="82">
        <f t="shared" ref="R67:R129" si="13">G67/SUM($G$2:$G$150)</f>
        <v>0</v>
      </c>
      <c r="S67" t="s">
        <v>271</v>
      </c>
      <c r="T67">
        <f>All!BG68+All!BJ68+All!BM68+All!BP68+All!BS68+All!BV68+All!BY68+All!CB68+All!CE68+All!CH68+All!CK68+All!CN68</f>
        <v>0</v>
      </c>
      <c r="U67">
        <f>All!CQ68+All!CT68+All!CW68+All!CZ68+All!DC68+All!DF68+All!DI68+All!DL68+All!DO68+All!DR68+All!DU68+All!DX68</f>
        <v>0</v>
      </c>
      <c r="V67" s="117">
        <f t="shared" ref="V67:V130" si="14">(T67-U67)</f>
        <v>0</v>
      </c>
      <c r="W67" s="37">
        <f t="shared" ref="W67:W129" si="15">V67/(SUM($V$2:$V$299))</f>
        <v>0</v>
      </c>
      <c r="X67" s="35">
        <f t="shared" ref="X67:X150" si="16">SUM($T$2:$T$150)</f>
        <v>9089353203.4430771</v>
      </c>
      <c r="Y67" s="35">
        <v>8049949623.3884783</v>
      </c>
      <c r="Z67" s="37">
        <f t="shared" ref="Z67:Z150" si="17">V67/SUM($V$2:$V$150)</f>
        <v>0</v>
      </c>
    </row>
    <row r="68" spans="1:26">
      <c r="A68" s="113">
        <v>67</v>
      </c>
      <c r="B68" s="113" t="s">
        <v>97</v>
      </c>
      <c r="C68" s="117">
        <f>All!GU69</f>
        <v>0</v>
      </c>
      <c r="D68" s="117">
        <f>All!GY69</f>
        <v>0</v>
      </c>
      <c r="E68" s="117">
        <f>All!HA69</f>
        <v>0</v>
      </c>
      <c r="F68" s="117">
        <f>All!HC69</f>
        <v>7468.73</v>
      </c>
      <c r="G68" s="117">
        <f t="shared" si="9"/>
        <v>0</v>
      </c>
      <c r="H68" s="113" t="s">
        <v>1907</v>
      </c>
      <c r="I68" s="37">
        <f t="shared" si="10"/>
        <v>0</v>
      </c>
      <c r="J68" s="57"/>
      <c r="K68" s="25"/>
      <c r="L68" s="25"/>
      <c r="O68">
        <f>All!GW69</f>
        <v>0</v>
      </c>
      <c r="P68" s="35">
        <f t="shared" si="11"/>
        <v>4749538258.6937551</v>
      </c>
      <c r="Q68" s="35">
        <f t="shared" si="12"/>
        <v>7509262080.5650463</v>
      </c>
      <c r="R68" s="82">
        <f t="shared" si="13"/>
        <v>0</v>
      </c>
      <c r="S68" t="s">
        <v>271</v>
      </c>
      <c r="T68">
        <f>All!BG69+All!BJ69+All!BM69+All!BP69+All!BS69+All!BV69+All!BY69+All!CB69+All!CE69+All!CH69+All!CK69+All!CN69</f>
        <v>0</v>
      </c>
      <c r="U68">
        <f>All!CQ69+All!CT69+All!CW69+All!CZ69+All!DC69+All!DF69+All!DI69+All!DL69+All!DO69+All!DR69+All!DU69+All!DX69</f>
        <v>0</v>
      </c>
      <c r="V68" s="117">
        <f t="shared" si="14"/>
        <v>0</v>
      </c>
      <c r="W68" s="37">
        <f t="shared" si="15"/>
        <v>0</v>
      </c>
      <c r="X68" s="35">
        <f t="shared" si="16"/>
        <v>9089353203.4430771</v>
      </c>
      <c r="Y68" s="35">
        <v>8049949623.3884783</v>
      </c>
      <c r="Z68" s="37">
        <f t="shared" si="17"/>
        <v>0</v>
      </c>
    </row>
    <row r="69" spans="1:26">
      <c r="A69" s="113">
        <v>68</v>
      </c>
      <c r="B69" s="113" t="s">
        <v>98</v>
      </c>
      <c r="C69" s="117">
        <f>All!GU70</f>
        <v>0</v>
      </c>
      <c r="D69" s="117">
        <f>All!GY70</f>
        <v>0</v>
      </c>
      <c r="E69" s="117">
        <f>All!HA70</f>
        <v>0</v>
      </c>
      <c r="F69" s="117">
        <f>All!HC70</f>
        <v>0</v>
      </c>
      <c r="G69" s="117">
        <f t="shared" si="9"/>
        <v>0</v>
      </c>
      <c r="H69" s="113" t="s">
        <v>1907</v>
      </c>
      <c r="I69" s="37">
        <f t="shared" si="10"/>
        <v>0</v>
      </c>
      <c r="J69" s="57"/>
      <c r="K69" s="25"/>
      <c r="L69" s="25"/>
      <c r="O69">
        <f>All!GW70</f>
        <v>0</v>
      </c>
      <c r="P69" s="35">
        <f t="shared" si="11"/>
        <v>4749538258.6937551</v>
      </c>
      <c r="Q69" s="35">
        <f t="shared" si="12"/>
        <v>7509262080.5650463</v>
      </c>
      <c r="R69" s="82">
        <f t="shared" si="13"/>
        <v>0</v>
      </c>
      <c r="S69" t="s">
        <v>271</v>
      </c>
      <c r="T69">
        <f>All!BG70+All!BJ70+All!BM70+All!BP70+All!BS70+All!BV70+All!BY70+All!CB70+All!CE70+All!CH70+All!CK70+All!CN70</f>
        <v>0</v>
      </c>
      <c r="U69">
        <f>All!CQ70+All!CT70+All!CW70+All!CZ70+All!DC70+All!DF70+All!DI70+All!DL70+All!DO70+All!DR70+All!DU70+All!DX70</f>
        <v>0</v>
      </c>
      <c r="V69" s="117">
        <f t="shared" si="14"/>
        <v>0</v>
      </c>
      <c r="W69" s="37">
        <f t="shared" si="15"/>
        <v>0</v>
      </c>
      <c r="X69" s="35">
        <f t="shared" si="16"/>
        <v>9089353203.4430771</v>
      </c>
      <c r="Y69" s="35">
        <v>8049949623.3884783</v>
      </c>
      <c r="Z69" s="37">
        <f t="shared" si="17"/>
        <v>0</v>
      </c>
    </row>
    <row r="70" spans="1:26">
      <c r="A70" s="113">
        <v>69</v>
      </c>
      <c r="B70" s="113" t="s">
        <v>99</v>
      </c>
      <c r="C70" s="117">
        <f>All!GU71</f>
        <v>0</v>
      </c>
      <c r="D70" s="117">
        <f>All!GY71</f>
        <v>0</v>
      </c>
      <c r="E70" s="117">
        <f>All!HA71</f>
        <v>0</v>
      </c>
      <c r="F70" s="117">
        <f>All!HC71</f>
        <v>0</v>
      </c>
      <c r="G70" s="117">
        <f t="shared" si="9"/>
        <v>0</v>
      </c>
      <c r="H70" s="113" t="s">
        <v>1907</v>
      </c>
      <c r="I70" s="37">
        <f t="shared" si="10"/>
        <v>0</v>
      </c>
      <c r="J70" s="57"/>
      <c r="K70" s="25"/>
      <c r="L70" s="25"/>
      <c r="O70">
        <f>All!GW71</f>
        <v>0</v>
      </c>
      <c r="P70" s="35">
        <f t="shared" si="11"/>
        <v>4749538258.6937551</v>
      </c>
      <c r="Q70" s="35">
        <f t="shared" si="12"/>
        <v>7509262080.5650463</v>
      </c>
      <c r="R70" s="82">
        <f t="shared" si="13"/>
        <v>0</v>
      </c>
      <c r="S70" t="s">
        <v>271</v>
      </c>
      <c r="T70">
        <f>All!BG71+All!BJ71+All!BM71+All!BP71+All!BS71+All!BV71+All!BY71+All!CB71+All!CE71+All!CH71+All!CK71+All!CN71</f>
        <v>0</v>
      </c>
      <c r="U70">
        <f>All!CQ71+All!CT71+All!CW71+All!CZ71+All!DC71+All!DF71+All!DI71+All!DL71+All!DO71+All!DR71+All!DU71+All!DX71</f>
        <v>0</v>
      </c>
      <c r="V70" s="117">
        <f t="shared" si="14"/>
        <v>0</v>
      </c>
      <c r="W70" s="37">
        <f t="shared" si="15"/>
        <v>0</v>
      </c>
      <c r="X70" s="35">
        <f t="shared" si="16"/>
        <v>9089353203.4430771</v>
      </c>
      <c r="Y70" s="35">
        <v>8049949623.3884783</v>
      </c>
      <c r="Z70" s="37">
        <f t="shared" si="17"/>
        <v>0</v>
      </c>
    </row>
    <row r="71" spans="1:26">
      <c r="A71" s="113">
        <v>70</v>
      </c>
      <c r="B71" s="113" t="s">
        <v>100</v>
      </c>
      <c r="C71" s="117">
        <f>All!GU72</f>
        <v>0</v>
      </c>
      <c r="D71" s="117">
        <f>All!GY72</f>
        <v>0</v>
      </c>
      <c r="E71" s="117">
        <f>All!HA72</f>
        <v>0</v>
      </c>
      <c r="F71" s="117">
        <f>All!HC72</f>
        <v>1134998.71</v>
      </c>
      <c r="G71" s="117">
        <f t="shared" si="9"/>
        <v>0</v>
      </c>
      <c r="H71" s="113" t="s">
        <v>1907</v>
      </c>
      <c r="I71" s="37">
        <f t="shared" si="10"/>
        <v>0</v>
      </c>
      <c r="J71" s="57"/>
      <c r="K71" s="25"/>
      <c r="L71" s="25"/>
      <c r="O71">
        <f>All!GW72</f>
        <v>0</v>
      </c>
      <c r="P71" s="35">
        <f t="shared" si="11"/>
        <v>4749538258.6937551</v>
      </c>
      <c r="Q71" s="35">
        <f t="shared" si="12"/>
        <v>7509262080.5650463</v>
      </c>
      <c r="R71" s="82">
        <f t="shared" si="13"/>
        <v>0</v>
      </c>
      <c r="S71" t="s">
        <v>271</v>
      </c>
      <c r="T71">
        <f>All!BG72+All!BJ72+All!BM72+All!BP72+All!BS72+All!BV72+All!BY72+All!CB72+All!CE72+All!CH72+All!CK72+All!CN72</f>
        <v>0</v>
      </c>
      <c r="U71">
        <f>All!CQ72+All!CT72+All!CW72+All!CZ72+All!DC72+All!DF72+All!DI72+All!DL72+All!DO72+All!DR72+All!DU72+All!DX72</f>
        <v>0</v>
      </c>
      <c r="V71" s="117">
        <f t="shared" si="14"/>
        <v>0</v>
      </c>
      <c r="W71" s="37">
        <f t="shared" si="15"/>
        <v>0</v>
      </c>
      <c r="X71" s="35">
        <f t="shared" si="16"/>
        <v>9089353203.4430771</v>
      </c>
      <c r="Y71" s="35">
        <v>8049949623.3884783</v>
      </c>
      <c r="Z71" s="37">
        <f t="shared" si="17"/>
        <v>0</v>
      </c>
    </row>
    <row r="72" spans="1:26">
      <c r="A72" s="113">
        <v>71</v>
      </c>
      <c r="B72" s="113" t="s">
        <v>101</v>
      </c>
      <c r="C72" s="117">
        <f>All!GU73</f>
        <v>0</v>
      </c>
      <c r="D72" s="117">
        <f>All!GY73</f>
        <v>0</v>
      </c>
      <c r="E72" s="117">
        <f>All!HA73</f>
        <v>0</v>
      </c>
      <c r="F72" s="117">
        <f>All!HC73</f>
        <v>0</v>
      </c>
      <c r="G72" s="117">
        <f t="shared" si="9"/>
        <v>0</v>
      </c>
      <c r="H72" s="113" t="s">
        <v>1907</v>
      </c>
      <c r="I72" s="37">
        <f t="shared" si="10"/>
        <v>0</v>
      </c>
      <c r="J72" s="57"/>
      <c r="K72" s="25"/>
      <c r="L72" s="25"/>
      <c r="O72">
        <f>All!GW73</f>
        <v>0</v>
      </c>
      <c r="P72" s="35">
        <f t="shared" si="11"/>
        <v>4749538258.6937551</v>
      </c>
      <c r="Q72" s="35">
        <f t="shared" si="12"/>
        <v>7509262080.5650463</v>
      </c>
      <c r="R72" s="82">
        <f t="shared" si="13"/>
        <v>0</v>
      </c>
      <c r="S72" t="s">
        <v>271</v>
      </c>
      <c r="T72">
        <f>All!BG73+All!BJ73+All!BM73+All!BP73+All!BS73+All!BV73+All!BY73+All!CB73+All!CE73+All!CH73+All!CK73+All!CN73</f>
        <v>0</v>
      </c>
      <c r="U72">
        <f>All!CQ73+All!CT73+All!CW73+All!CZ73+All!DC73+All!DF73+All!DI73+All!DL73+All!DO73+All!DR73+All!DU73+All!DX73</f>
        <v>0</v>
      </c>
      <c r="V72" s="117">
        <f t="shared" si="14"/>
        <v>0</v>
      </c>
      <c r="W72" s="37">
        <f t="shared" si="15"/>
        <v>0</v>
      </c>
      <c r="X72" s="35">
        <f t="shared" si="16"/>
        <v>9089353203.4430771</v>
      </c>
      <c r="Y72" s="35">
        <v>8049949623.3884783</v>
      </c>
      <c r="Z72" s="37">
        <f t="shared" si="17"/>
        <v>0</v>
      </c>
    </row>
    <row r="73" spans="1:26">
      <c r="A73" s="113">
        <v>72</v>
      </c>
      <c r="B73" s="113" t="s">
        <v>102</v>
      </c>
      <c r="C73" s="117">
        <f>All!GU74</f>
        <v>0</v>
      </c>
      <c r="D73" s="117">
        <f>All!GY74</f>
        <v>0</v>
      </c>
      <c r="E73" s="117">
        <f>All!HA74</f>
        <v>0</v>
      </c>
      <c r="F73" s="117">
        <f>All!HC74</f>
        <v>0</v>
      </c>
      <c r="G73" s="117">
        <f t="shared" si="9"/>
        <v>0</v>
      </c>
      <c r="H73" s="113" t="s">
        <v>1907</v>
      </c>
      <c r="I73" s="37">
        <f t="shared" si="10"/>
        <v>0</v>
      </c>
      <c r="J73" s="57"/>
      <c r="K73" s="25"/>
      <c r="L73" s="25"/>
      <c r="O73">
        <f>All!GW74</f>
        <v>0</v>
      </c>
      <c r="P73" s="35">
        <f t="shared" si="11"/>
        <v>4749538258.6937551</v>
      </c>
      <c r="Q73" s="35">
        <f t="shared" si="12"/>
        <v>7509262080.5650463</v>
      </c>
      <c r="R73" s="82">
        <f t="shared" si="13"/>
        <v>0</v>
      </c>
      <c r="S73" t="s">
        <v>271</v>
      </c>
      <c r="T73">
        <f>All!BG74+All!BJ74+All!BM74+All!BP74+All!BS74+All!BV74+All!BY74+All!CB74+All!CE74+All!CH74+All!CK74+All!CN74</f>
        <v>0</v>
      </c>
      <c r="U73">
        <f>All!CQ74+All!CT74+All!CW74+All!CZ74+All!DC74+All!DF74+All!DI74+All!DL74+All!DO74+All!DR74+All!DU74+All!DX74</f>
        <v>0</v>
      </c>
      <c r="V73" s="117">
        <f t="shared" si="14"/>
        <v>0</v>
      </c>
      <c r="W73" s="37">
        <f t="shared" si="15"/>
        <v>0</v>
      </c>
      <c r="X73" s="35">
        <f t="shared" si="16"/>
        <v>9089353203.4430771</v>
      </c>
      <c r="Y73" s="35">
        <v>8049949623.3884783</v>
      </c>
      <c r="Z73" s="37">
        <f t="shared" si="17"/>
        <v>0</v>
      </c>
    </row>
    <row r="74" spans="1:26">
      <c r="A74" s="113">
        <v>73</v>
      </c>
      <c r="B74" s="113" t="s">
        <v>103</v>
      </c>
      <c r="C74" s="117">
        <f>All!GU75</f>
        <v>0</v>
      </c>
      <c r="D74" s="117">
        <f>All!GY75</f>
        <v>0</v>
      </c>
      <c r="E74" s="117">
        <f>All!HA75</f>
        <v>0</v>
      </c>
      <c r="F74" s="117">
        <f>All!HC75</f>
        <v>0</v>
      </c>
      <c r="G74" s="117">
        <f t="shared" si="9"/>
        <v>0</v>
      </c>
      <c r="H74" s="113" t="s">
        <v>1907</v>
      </c>
      <c r="I74" s="37">
        <f t="shared" si="10"/>
        <v>0</v>
      </c>
      <c r="J74" s="57"/>
      <c r="K74" s="25"/>
      <c r="L74" s="25"/>
      <c r="O74">
        <f>All!GW75</f>
        <v>0</v>
      </c>
      <c r="P74" s="35">
        <f t="shared" si="11"/>
        <v>4749538258.6937551</v>
      </c>
      <c r="Q74" s="35">
        <f t="shared" si="12"/>
        <v>7509262080.5650463</v>
      </c>
      <c r="R74" s="82">
        <f t="shared" si="13"/>
        <v>0</v>
      </c>
      <c r="S74" t="s">
        <v>271</v>
      </c>
      <c r="T74">
        <f>All!BG75+All!BJ75+All!BM75+All!BP75+All!BS75+All!BV75+All!BY75+All!CB75+All!CE75+All!CH75+All!CK75+All!CN75</f>
        <v>0</v>
      </c>
      <c r="U74">
        <f>All!CQ75+All!CT75+All!CW75+All!CZ75+All!DC75+All!DF75+All!DI75+All!DL75+All!DO75+All!DR75+All!DU75+All!DX75</f>
        <v>0</v>
      </c>
      <c r="V74" s="117">
        <f t="shared" si="14"/>
        <v>0</v>
      </c>
      <c r="W74" s="37">
        <f t="shared" si="15"/>
        <v>0</v>
      </c>
      <c r="X74" s="35">
        <f t="shared" si="16"/>
        <v>9089353203.4430771</v>
      </c>
      <c r="Y74" s="35">
        <v>8049949623.3884783</v>
      </c>
      <c r="Z74" s="37">
        <f t="shared" si="17"/>
        <v>0</v>
      </c>
    </row>
    <row r="75" spans="1:26">
      <c r="A75" s="113">
        <v>74</v>
      </c>
      <c r="B75" s="113" t="s">
        <v>104</v>
      </c>
      <c r="C75" s="117">
        <f>All!GU76</f>
        <v>0</v>
      </c>
      <c r="D75" s="117">
        <f>All!GY76</f>
        <v>0</v>
      </c>
      <c r="E75" s="117">
        <f>All!HA76</f>
        <v>0</v>
      </c>
      <c r="F75" s="117">
        <f>All!HC76</f>
        <v>0</v>
      </c>
      <c r="G75" s="117">
        <f t="shared" si="9"/>
        <v>0</v>
      </c>
      <c r="H75" s="113" t="s">
        <v>1907</v>
      </c>
      <c r="I75" s="37">
        <f t="shared" si="10"/>
        <v>0</v>
      </c>
      <c r="J75" s="57"/>
      <c r="K75" s="25"/>
      <c r="L75" s="25"/>
      <c r="O75">
        <f>All!GW76</f>
        <v>0</v>
      </c>
      <c r="P75" s="35">
        <f t="shared" si="11"/>
        <v>4749538258.6937551</v>
      </c>
      <c r="Q75" s="35">
        <f t="shared" si="12"/>
        <v>7509262080.5650463</v>
      </c>
      <c r="R75" s="82">
        <f t="shared" si="13"/>
        <v>0</v>
      </c>
      <c r="S75" t="s">
        <v>271</v>
      </c>
      <c r="T75">
        <f>All!BG76+All!BJ76+All!BM76+All!BP76+All!BS76+All!BV76+All!BY76+All!CB76+All!CE76+All!CH76+All!CK76+All!CN76</f>
        <v>0</v>
      </c>
      <c r="U75">
        <f>All!CQ76+All!CT76+All!CW76+All!CZ76+All!DC76+All!DF76+All!DI76+All!DL76+All!DO76+All!DR76+All!DU76+All!DX76</f>
        <v>0</v>
      </c>
      <c r="V75" s="117">
        <f t="shared" si="14"/>
        <v>0</v>
      </c>
      <c r="W75" s="37">
        <f t="shared" si="15"/>
        <v>0</v>
      </c>
      <c r="X75" s="35">
        <f t="shared" si="16"/>
        <v>9089353203.4430771</v>
      </c>
      <c r="Y75" s="35">
        <v>8049949623.3884783</v>
      </c>
      <c r="Z75" s="37">
        <f t="shared" si="17"/>
        <v>0</v>
      </c>
    </row>
    <row r="76" spans="1:26">
      <c r="A76" s="113">
        <v>75</v>
      </c>
      <c r="B76" s="113" t="s">
        <v>105</v>
      </c>
      <c r="C76" s="117">
        <f>All!GU77</f>
        <v>0</v>
      </c>
      <c r="D76" s="117">
        <f>All!GY77</f>
        <v>0</v>
      </c>
      <c r="E76" s="117">
        <f>All!HA77</f>
        <v>0</v>
      </c>
      <c r="F76" s="117">
        <f>All!HC77</f>
        <v>0</v>
      </c>
      <c r="G76" s="117">
        <f t="shared" si="9"/>
        <v>0</v>
      </c>
      <c r="H76" s="113" t="s">
        <v>1907</v>
      </c>
      <c r="I76" s="37">
        <f t="shared" si="10"/>
        <v>0</v>
      </c>
      <c r="J76" s="57"/>
      <c r="K76" s="25"/>
      <c r="L76" s="25"/>
      <c r="O76">
        <f>All!GW77</f>
        <v>0</v>
      </c>
      <c r="P76" s="35">
        <f t="shared" si="11"/>
        <v>4749538258.6937551</v>
      </c>
      <c r="Q76" s="35">
        <f t="shared" si="12"/>
        <v>7509262080.5650463</v>
      </c>
      <c r="R76" s="82">
        <f t="shared" si="13"/>
        <v>0</v>
      </c>
      <c r="S76" t="s">
        <v>271</v>
      </c>
      <c r="T76">
        <f>All!BG77+All!BJ77+All!BM77+All!BP77+All!BS77+All!BV77+All!BY77+All!CB77+All!CE77+All!CH77+All!CK77+All!CN77</f>
        <v>0</v>
      </c>
      <c r="U76">
        <f>All!CQ77+All!CT77+All!CW77+All!CZ77+All!DC77+All!DF77+All!DI77+All!DL77+All!DO77+All!DR77+All!DU77+All!DX77</f>
        <v>0</v>
      </c>
      <c r="V76" s="117">
        <f t="shared" si="14"/>
        <v>0</v>
      </c>
      <c r="W76" s="37">
        <f t="shared" si="15"/>
        <v>0</v>
      </c>
      <c r="X76" s="35">
        <f t="shared" si="16"/>
        <v>9089353203.4430771</v>
      </c>
      <c r="Y76" s="35">
        <v>8049949623.3884783</v>
      </c>
      <c r="Z76" s="37">
        <f t="shared" si="17"/>
        <v>0</v>
      </c>
    </row>
    <row r="77" spans="1:26">
      <c r="A77" s="113">
        <v>76</v>
      </c>
      <c r="B77" s="113" t="s">
        <v>111</v>
      </c>
      <c r="C77" s="117">
        <f>All!GU78</f>
        <v>0</v>
      </c>
      <c r="D77" s="117">
        <f>All!GY78</f>
        <v>0</v>
      </c>
      <c r="E77" s="117">
        <f>All!HA78</f>
        <v>0</v>
      </c>
      <c r="F77" s="117">
        <f>All!HC78</f>
        <v>0</v>
      </c>
      <c r="G77" s="117">
        <f t="shared" si="9"/>
        <v>0</v>
      </c>
      <c r="H77" s="113" t="s">
        <v>1907</v>
      </c>
      <c r="I77" s="37">
        <f t="shared" si="10"/>
        <v>0</v>
      </c>
      <c r="J77" s="57"/>
      <c r="K77" s="25"/>
      <c r="L77" s="25"/>
      <c r="O77">
        <f>All!GW78</f>
        <v>0</v>
      </c>
      <c r="P77" s="35">
        <f t="shared" si="11"/>
        <v>4749538258.6937551</v>
      </c>
      <c r="Q77" s="35">
        <f t="shared" si="12"/>
        <v>7509262080.5650463</v>
      </c>
      <c r="R77" s="82">
        <f t="shared" si="13"/>
        <v>0</v>
      </c>
      <c r="S77" t="s">
        <v>271</v>
      </c>
      <c r="T77">
        <f>All!BG78+All!BJ78+All!BM78+All!BP78+All!BS78+All!BV78+All!BY78+All!CB78+All!CE78+All!CH78+All!CK78+All!CN78</f>
        <v>0</v>
      </c>
      <c r="U77">
        <f>All!CQ78+All!CT78+All!CW78+All!CZ78+All!DC78+All!DF78+All!DI78+All!DL78+All!DO78+All!DR78+All!DU78+All!DX78</f>
        <v>0</v>
      </c>
      <c r="V77" s="117">
        <f t="shared" si="14"/>
        <v>0</v>
      </c>
      <c r="W77" s="37">
        <f t="shared" si="15"/>
        <v>0</v>
      </c>
      <c r="X77" s="35">
        <f t="shared" si="16"/>
        <v>9089353203.4430771</v>
      </c>
      <c r="Y77" s="35">
        <v>8049949623.3884783</v>
      </c>
      <c r="Z77" s="37">
        <f t="shared" si="17"/>
        <v>0</v>
      </c>
    </row>
    <row r="78" spans="1:26">
      <c r="A78" s="113">
        <v>77</v>
      </c>
      <c r="B78" s="113" t="s">
        <v>112</v>
      </c>
      <c r="C78" s="117">
        <f>All!GU79</f>
        <v>0</v>
      </c>
      <c r="D78" s="117">
        <f>All!GY79</f>
        <v>0</v>
      </c>
      <c r="E78" s="117">
        <f>All!HA79</f>
        <v>0</v>
      </c>
      <c r="F78" s="117">
        <f>All!HC79</f>
        <v>0</v>
      </c>
      <c r="G78" s="117">
        <f t="shared" si="9"/>
        <v>0</v>
      </c>
      <c r="H78" s="113" t="s">
        <v>1907</v>
      </c>
      <c r="I78" s="37">
        <f t="shared" si="10"/>
        <v>0</v>
      </c>
      <c r="J78" s="57"/>
      <c r="K78" s="25"/>
      <c r="L78" s="25"/>
      <c r="O78">
        <f>All!GW79</f>
        <v>0</v>
      </c>
      <c r="P78" s="35">
        <f t="shared" si="11"/>
        <v>4749538258.6937551</v>
      </c>
      <c r="Q78" s="35">
        <f t="shared" si="12"/>
        <v>7509262080.5650463</v>
      </c>
      <c r="R78" s="82">
        <f t="shared" si="13"/>
        <v>0</v>
      </c>
      <c r="S78" t="s">
        <v>271</v>
      </c>
      <c r="T78">
        <f>All!BG79+All!BJ79+All!BM79+All!BP79+All!BS79+All!BV79+All!BY79+All!CB79+All!CE79+All!CH79+All!CK79+All!CN79</f>
        <v>0</v>
      </c>
      <c r="U78">
        <f>All!CQ79+All!CT79+All!CW79+All!CZ79+All!DC79+All!DF79+All!DI79+All!DL79+All!DO79+All!DR79+All!DU79+All!DX79</f>
        <v>0</v>
      </c>
      <c r="V78" s="117">
        <f t="shared" si="14"/>
        <v>0</v>
      </c>
      <c r="W78" s="37">
        <f t="shared" si="15"/>
        <v>0</v>
      </c>
      <c r="X78" s="35">
        <f t="shared" si="16"/>
        <v>9089353203.4430771</v>
      </c>
      <c r="Y78" s="35">
        <v>8049949623.3884783</v>
      </c>
      <c r="Z78" s="37">
        <f t="shared" si="17"/>
        <v>0</v>
      </c>
    </row>
    <row r="79" spans="1:26">
      <c r="A79" s="113">
        <v>78</v>
      </c>
      <c r="B79" s="113" t="s">
        <v>113</v>
      </c>
      <c r="C79" s="117">
        <f>All!GU80</f>
        <v>0</v>
      </c>
      <c r="D79" s="117">
        <f>All!GY80</f>
        <v>0</v>
      </c>
      <c r="E79" s="117">
        <f>All!HA80</f>
        <v>0</v>
      </c>
      <c r="F79" s="117">
        <f>All!HC80</f>
        <v>0</v>
      </c>
      <c r="G79" s="117">
        <f t="shared" si="9"/>
        <v>0</v>
      </c>
      <c r="H79" s="113" t="s">
        <v>1907</v>
      </c>
      <c r="I79" s="37">
        <f t="shared" si="10"/>
        <v>0</v>
      </c>
      <c r="J79" s="57"/>
      <c r="K79" s="25"/>
      <c r="L79" s="25"/>
      <c r="O79">
        <f>All!GW80</f>
        <v>0</v>
      </c>
      <c r="P79" s="35">
        <f t="shared" si="11"/>
        <v>4749538258.6937551</v>
      </c>
      <c r="Q79" s="35">
        <f t="shared" si="12"/>
        <v>7509262080.5650463</v>
      </c>
      <c r="R79" s="82">
        <f t="shared" si="13"/>
        <v>0</v>
      </c>
      <c r="S79" t="s">
        <v>271</v>
      </c>
      <c r="T79">
        <f>All!BG80+All!BJ80+All!BM80+All!BP80+All!BS80+All!BV80+All!BY80+All!CB80+All!CE80+All!CH80+All!CK80+All!CN80</f>
        <v>0</v>
      </c>
      <c r="U79">
        <f>All!CQ80+All!CT80+All!CW80+All!CZ80+All!DC80+All!DF80+All!DI80+All!DL80+All!DO80+All!DR80+All!DU80+All!DX80</f>
        <v>0</v>
      </c>
      <c r="V79" s="117">
        <f t="shared" si="14"/>
        <v>0</v>
      </c>
      <c r="W79" s="37">
        <f t="shared" si="15"/>
        <v>0</v>
      </c>
      <c r="X79" s="35">
        <f t="shared" si="16"/>
        <v>9089353203.4430771</v>
      </c>
      <c r="Y79" s="35">
        <v>8049949623.3884783</v>
      </c>
      <c r="Z79" s="37">
        <f t="shared" si="17"/>
        <v>0</v>
      </c>
    </row>
    <row r="80" spans="1:26">
      <c r="A80" s="113">
        <v>79</v>
      </c>
      <c r="B80" s="113" t="s">
        <v>114</v>
      </c>
      <c r="C80" s="117">
        <f>All!GU81</f>
        <v>0</v>
      </c>
      <c r="D80" s="117">
        <f>All!GY81</f>
        <v>0</v>
      </c>
      <c r="E80" s="117">
        <f>All!HA81</f>
        <v>0</v>
      </c>
      <c r="F80" s="117">
        <f>All!HC81</f>
        <v>125781.58</v>
      </c>
      <c r="G80" s="117">
        <f t="shared" si="9"/>
        <v>0</v>
      </c>
      <c r="H80" s="113" t="s">
        <v>1907</v>
      </c>
      <c r="I80" s="37">
        <f t="shared" si="10"/>
        <v>0</v>
      </c>
      <c r="J80" s="57"/>
      <c r="K80" s="25"/>
      <c r="L80" s="25"/>
      <c r="O80">
        <f>All!GW81</f>
        <v>0</v>
      </c>
      <c r="P80" s="35">
        <f t="shared" si="11"/>
        <v>4749538258.6937551</v>
      </c>
      <c r="Q80" s="35">
        <f t="shared" si="12"/>
        <v>7509262080.5650463</v>
      </c>
      <c r="R80" s="82">
        <f t="shared" si="13"/>
        <v>0</v>
      </c>
      <c r="S80" t="s">
        <v>271</v>
      </c>
      <c r="T80">
        <f>All!BG81+All!BJ81+All!BM81+All!BP81+All!BS81+All!BV81+All!BY81+All!CB81+All!CE81+All!CH81+All!CK81+All!CN81</f>
        <v>0</v>
      </c>
      <c r="U80">
        <f>All!CQ81+All!CT81+All!CW81+All!CZ81+All!DC81+All!DF81+All!DI81+All!DL81+All!DO81+All!DR81+All!DU81+All!DX81</f>
        <v>0</v>
      </c>
      <c r="V80" s="117">
        <f t="shared" si="14"/>
        <v>0</v>
      </c>
      <c r="W80" s="37">
        <f t="shared" si="15"/>
        <v>0</v>
      </c>
      <c r="X80" s="35">
        <f t="shared" si="16"/>
        <v>9089353203.4430771</v>
      </c>
      <c r="Y80" s="35">
        <v>8049949623.3884783</v>
      </c>
      <c r="Z80" s="37">
        <f t="shared" si="17"/>
        <v>0</v>
      </c>
    </row>
    <row r="81" spans="1:26">
      <c r="A81" s="113">
        <v>80</v>
      </c>
      <c r="B81" s="113" t="s">
        <v>115</v>
      </c>
      <c r="C81" s="117">
        <f>All!GU82</f>
        <v>0</v>
      </c>
      <c r="D81" s="117">
        <f>All!GY82</f>
        <v>0</v>
      </c>
      <c r="E81" s="117">
        <f>All!HA82</f>
        <v>0</v>
      </c>
      <c r="F81" s="117">
        <f>All!HC82</f>
        <v>0</v>
      </c>
      <c r="G81" s="117">
        <f t="shared" si="9"/>
        <v>0</v>
      </c>
      <c r="H81" s="113" t="s">
        <v>1907</v>
      </c>
      <c r="I81" s="37">
        <f t="shared" si="10"/>
        <v>0</v>
      </c>
      <c r="J81" s="57"/>
      <c r="K81" s="25"/>
      <c r="L81" s="25"/>
      <c r="O81">
        <f>All!GW82</f>
        <v>0</v>
      </c>
      <c r="P81" s="35">
        <f t="shared" si="11"/>
        <v>4749538258.6937551</v>
      </c>
      <c r="Q81" s="35">
        <f t="shared" si="12"/>
        <v>7509262080.5650463</v>
      </c>
      <c r="R81" s="82">
        <f t="shared" si="13"/>
        <v>0</v>
      </c>
      <c r="S81" t="s">
        <v>271</v>
      </c>
      <c r="T81">
        <f>All!BG82+All!BJ82+All!BM82+All!BP82+All!BS82+All!BV82+All!BY82+All!CB82+All!CE82+All!CH82+All!CK82+All!CN82</f>
        <v>0</v>
      </c>
      <c r="U81">
        <f>All!CQ82+All!CT82+All!CW82+All!CZ82+All!DC82+All!DF82+All!DI82+All!DL82+All!DO82+All!DR82+All!DU82+All!DX82</f>
        <v>0</v>
      </c>
      <c r="V81" s="117">
        <f t="shared" si="14"/>
        <v>0</v>
      </c>
      <c r="W81" s="37">
        <f t="shared" si="15"/>
        <v>0</v>
      </c>
      <c r="X81" s="35">
        <f t="shared" si="16"/>
        <v>9089353203.4430771</v>
      </c>
      <c r="Y81" s="35">
        <v>8049949623.3884783</v>
      </c>
      <c r="Z81" s="37">
        <f t="shared" si="17"/>
        <v>0</v>
      </c>
    </row>
    <row r="82" spans="1:26">
      <c r="A82" s="113">
        <v>81</v>
      </c>
      <c r="B82" s="113" t="s">
        <v>116</v>
      </c>
      <c r="C82" s="117">
        <f>All!GU83</f>
        <v>0</v>
      </c>
      <c r="D82" s="117">
        <f>All!GY83</f>
        <v>0</v>
      </c>
      <c r="E82" s="117">
        <f>All!HA83</f>
        <v>0</v>
      </c>
      <c r="F82" s="117">
        <f>All!HC83</f>
        <v>0</v>
      </c>
      <c r="G82" s="117">
        <f t="shared" si="9"/>
        <v>0</v>
      </c>
      <c r="H82" s="113" t="s">
        <v>1907</v>
      </c>
      <c r="I82" s="37">
        <f t="shared" si="10"/>
        <v>0</v>
      </c>
      <c r="J82" s="57"/>
      <c r="K82" s="25"/>
      <c r="L82" s="25"/>
      <c r="O82">
        <f>All!GW83</f>
        <v>0</v>
      </c>
      <c r="P82" s="35">
        <f t="shared" si="11"/>
        <v>4749538258.6937551</v>
      </c>
      <c r="Q82" s="35">
        <f t="shared" si="12"/>
        <v>7509262080.5650463</v>
      </c>
      <c r="R82" s="82">
        <f t="shared" si="13"/>
        <v>0</v>
      </c>
      <c r="S82" t="s">
        <v>271</v>
      </c>
      <c r="T82">
        <f>All!BG83+All!BJ83+All!BM83+All!BP83+All!BS83+All!BV83+All!BY83+All!CB83+All!CE83+All!CH83+All!CK83+All!CN83</f>
        <v>0</v>
      </c>
      <c r="U82">
        <f>All!CQ83+All!CT83+All!CW83+All!CZ83+All!DC83+All!DF83+All!DI83+All!DL83+All!DO83+All!DR83+All!DU83+All!DX83</f>
        <v>0</v>
      </c>
      <c r="V82" s="117">
        <f t="shared" si="14"/>
        <v>0</v>
      </c>
      <c r="W82" s="37">
        <f t="shared" si="15"/>
        <v>0</v>
      </c>
      <c r="X82" s="35">
        <f t="shared" si="16"/>
        <v>9089353203.4430771</v>
      </c>
      <c r="Y82" s="35">
        <v>8049949623.3884783</v>
      </c>
      <c r="Z82" s="37">
        <f t="shared" si="17"/>
        <v>0</v>
      </c>
    </row>
    <row r="83" spans="1:26">
      <c r="A83" s="113">
        <v>82</v>
      </c>
      <c r="B83" s="113" t="s">
        <v>117</v>
      </c>
      <c r="C83" s="117">
        <f>All!GU84</f>
        <v>0</v>
      </c>
      <c r="D83" s="117">
        <f>All!GY84</f>
        <v>0</v>
      </c>
      <c r="E83" s="117">
        <f>All!HA84</f>
        <v>0</v>
      </c>
      <c r="F83" s="117">
        <f>All!HC84</f>
        <v>0</v>
      </c>
      <c r="G83" s="117">
        <f t="shared" si="9"/>
        <v>0</v>
      </c>
      <c r="H83" s="113" t="s">
        <v>1907</v>
      </c>
      <c r="I83" s="37">
        <f t="shared" si="10"/>
        <v>0</v>
      </c>
      <c r="J83" s="57"/>
      <c r="K83" s="25"/>
      <c r="L83" s="25"/>
      <c r="O83">
        <f>All!GW84</f>
        <v>0</v>
      </c>
      <c r="P83" s="35">
        <f t="shared" si="11"/>
        <v>4749538258.6937551</v>
      </c>
      <c r="Q83" s="35">
        <f t="shared" si="12"/>
        <v>7509262080.5650463</v>
      </c>
      <c r="R83" s="82">
        <f t="shared" si="13"/>
        <v>0</v>
      </c>
      <c r="S83" t="s">
        <v>271</v>
      </c>
      <c r="T83">
        <f>All!BG84+All!BJ84+All!BM84+All!BP84+All!BS84+All!BV84+All!BY84+All!CB84+All!CE84+All!CH84+All!CK84+All!CN84</f>
        <v>0</v>
      </c>
      <c r="U83">
        <f>All!CQ84+All!CT84+All!CW84+All!CZ84+All!DC84+All!DF84+All!DI84+All!DL84+All!DO84+All!DR84+All!DU84+All!DX84</f>
        <v>0</v>
      </c>
      <c r="V83" s="117">
        <f t="shared" si="14"/>
        <v>0</v>
      </c>
      <c r="W83" s="37">
        <f t="shared" si="15"/>
        <v>0</v>
      </c>
      <c r="X83" s="35">
        <f t="shared" si="16"/>
        <v>9089353203.4430771</v>
      </c>
      <c r="Y83" s="35">
        <v>8049949623.3884783</v>
      </c>
      <c r="Z83" s="37">
        <f t="shared" si="17"/>
        <v>0</v>
      </c>
    </row>
    <row r="84" spans="1:26">
      <c r="A84" s="113">
        <v>83</v>
      </c>
      <c r="B84" s="113" t="s">
        <v>118</v>
      </c>
      <c r="C84" s="117">
        <f>All!GU85</f>
        <v>0</v>
      </c>
      <c r="D84" s="117">
        <f>All!GY85</f>
        <v>0</v>
      </c>
      <c r="E84" s="117">
        <f>All!HA85</f>
        <v>0</v>
      </c>
      <c r="F84" s="117">
        <f>All!HC85</f>
        <v>0</v>
      </c>
      <c r="G84" s="117">
        <f t="shared" si="9"/>
        <v>0</v>
      </c>
      <c r="H84" s="113" t="s">
        <v>1907</v>
      </c>
      <c r="I84" s="37">
        <f t="shared" si="10"/>
        <v>0</v>
      </c>
      <c r="J84" s="57"/>
      <c r="K84" s="25"/>
      <c r="L84" s="25"/>
      <c r="O84">
        <f>All!GW85</f>
        <v>0</v>
      </c>
      <c r="P84" s="35">
        <f t="shared" si="11"/>
        <v>4749538258.6937551</v>
      </c>
      <c r="Q84" s="35">
        <f t="shared" si="12"/>
        <v>7509262080.5650463</v>
      </c>
      <c r="R84" s="82">
        <f t="shared" si="13"/>
        <v>0</v>
      </c>
      <c r="S84" t="s">
        <v>271</v>
      </c>
      <c r="T84">
        <f>All!BG85+All!BJ85+All!BM85+All!BP85+All!BS85+All!BV85+All!BY85+All!CB85+All!CE85+All!CH85+All!CK85+All!CN85</f>
        <v>0</v>
      </c>
      <c r="U84">
        <f>All!CQ85+All!CT85+All!CW85+All!CZ85+All!DC85+All!DF85+All!DI85+All!DL85+All!DO85+All!DR85+All!DU85+All!DX85</f>
        <v>0</v>
      </c>
      <c r="V84" s="117">
        <f t="shared" si="14"/>
        <v>0</v>
      </c>
      <c r="W84" s="37">
        <f t="shared" si="15"/>
        <v>0</v>
      </c>
      <c r="X84" s="35">
        <f t="shared" si="16"/>
        <v>9089353203.4430771</v>
      </c>
      <c r="Y84" s="35">
        <v>8049949623.3884783</v>
      </c>
      <c r="Z84" s="37">
        <f t="shared" si="17"/>
        <v>0</v>
      </c>
    </row>
    <row r="85" spans="1:26">
      <c r="A85" s="113">
        <v>84</v>
      </c>
      <c r="B85" s="113" t="s">
        <v>119</v>
      </c>
      <c r="C85" s="117">
        <f>All!GU86</f>
        <v>0</v>
      </c>
      <c r="D85" s="117">
        <f>All!GY86</f>
        <v>0</v>
      </c>
      <c r="E85" s="117">
        <f>All!HA86</f>
        <v>0</v>
      </c>
      <c r="F85" s="117">
        <f>All!HC86</f>
        <v>0</v>
      </c>
      <c r="G85" s="117">
        <f t="shared" si="9"/>
        <v>0</v>
      </c>
      <c r="H85" s="113" t="s">
        <v>1907</v>
      </c>
      <c r="I85" s="37">
        <f t="shared" si="10"/>
        <v>0</v>
      </c>
      <c r="J85" s="57"/>
      <c r="K85" s="25"/>
      <c r="L85" s="25"/>
      <c r="O85">
        <f>All!GW86</f>
        <v>0</v>
      </c>
      <c r="P85" s="35">
        <f t="shared" si="11"/>
        <v>4749538258.6937551</v>
      </c>
      <c r="Q85" s="35">
        <f t="shared" si="12"/>
        <v>7509262080.5650463</v>
      </c>
      <c r="R85" s="82">
        <f t="shared" si="13"/>
        <v>0</v>
      </c>
      <c r="S85" t="s">
        <v>271</v>
      </c>
      <c r="T85">
        <f>All!BG86+All!BJ86+All!BM86+All!BP86+All!BS86+All!BV86+All!BY86+All!CB86+All!CE86+All!CH86+All!CK86+All!CN86</f>
        <v>0</v>
      </c>
      <c r="U85">
        <f>All!CQ86+All!CT86+All!CW86+All!CZ86+All!DC86+All!DF86+All!DI86+All!DL86+All!DO86+All!DR86+All!DU86+All!DX86</f>
        <v>0</v>
      </c>
      <c r="V85" s="117">
        <f t="shared" si="14"/>
        <v>0</v>
      </c>
      <c r="W85" s="37">
        <f t="shared" si="15"/>
        <v>0</v>
      </c>
      <c r="X85" s="35">
        <f t="shared" si="16"/>
        <v>9089353203.4430771</v>
      </c>
      <c r="Y85" s="35">
        <v>8049949623.3884783</v>
      </c>
      <c r="Z85" s="37">
        <f t="shared" si="17"/>
        <v>0</v>
      </c>
    </row>
    <row r="86" spans="1:26">
      <c r="A86" s="113">
        <v>85</v>
      </c>
      <c r="B86" s="113" t="s">
        <v>120</v>
      </c>
      <c r="C86" s="117">
        <f>All!GU87</f>
        <v>0</v>
      </c>
      <c r="D86" s="117">
        <f>All!GY87</f>
        <v>0</v>
      </c>
      <c r="E86" s="117">
        <f>All!HA87</f>
        <v>0</v>
      </c>
      <c r="F86" s="117">
        <f>All!HC87</f>
        <v>27200.880000000001</v>
      </c>
      <c r="G86" s="117">
        <f t="shared" si="9"/>
        <v>0</v>
      </c>
      <c r="H86" s="113" t="s">
        <v>1907</v>
      </c>
      <c r="I86" s="37">
        <f t="shared" si="10"/>
        <v>0</v>
      </c>
      <c r="J86" s="57"/>
      <c r="K86" s="25"/>
      <c r="L86" s="25"/>
      <c r="O86">
        <f>All!GW87</f>
        <v>0</v>
      </c>
      <c r="P86" s="35">
        <f t="shared" si="11"/>
        <v>4749538258.6937551</v>
      </c>
      <c r="Q86" s="35">
        <f t="shared" si="12"/>
        <v>7509262080.5650463</v>
      </c>
      <c r="R86" s="82">
        <f t="shared" si="13"/>
        <v>0</v>
      </c>
      <c r="S86" t="s">
        <v>271</v>
      </c>
      <c r="T86">
        <f>All!BG87+All!BJ87+All!BM87+All!BP87+All!BS87+All!BV87+All!BY87+All!CB87+All!CE87+All!CH87+All!CK87+All!CN87</f>
        <v>0</v>
      </c>
      <c r="U86">
        <f>All!CQ87+All!CT87+All!CW87+All!CZ87+All!DC87+All!DF87+All!DI87+All!DL87+All!DO87+All!DR87+All!DU87+All!DX87</f>
        <v>0</v>
      </c>
      <c r="V86" s="117">
        <f t="shared" si="14"/>
        <v>0</v>
      </c>
      <c r="W86" s="37">
        <f t="shared" si="15"/>
        <v>0</v>
      </c>
      <c r="X86" s="35">
        <f t="shared" si="16"/>
        <v>9089353203.4430771</v>
      </c>
      <c r="Y86" s="35">
        <v>8049949623.3884783</v>
      </c>
      <c r="Z86" s="37">
        <f t="shared" si="17"/>
        <v>0</v>
      </c>
    </row>
    <row r="87" spans="1:26">
      <c r="A87" s="113">
        <v>86</v>
      </c>
      <c r="B87" s="113" t="s">
        <v>121</v>
      </c>
      <c r="C87" s="117">
        <f>All!GU88</f>
        <v>0</v>
      </c>
      <c r="D87" s="117">
        <f>All!GY88</f>
        <v>0</v>
      </c>
      <c r="E87" s="117">
        <f>All!HA88</f>
        <v>0</v>
      </c>
      <c r="F87" s="117">
        <f>All!HC88</f>
        <v>22695</v>
      </c>
      <c r="G87" s="117">
        <f t="shared" si="9"/>
        <v>0</v>
      </c>
      <c r="H87" s="113" t="s">
        <v>1907</v>
      </c>
      <c r="I87" s="37">
        <f t="shared" si="10"/>
        <v>0</v>
      </c>
      <c r="J87" s="57"/>
      <c r="K87" s="25"/>
      <c r="L87" s="25"/>
      <c r="O87">
        <f>All!GW88</f>
        <v>0</v>
      </c>
      <c r="P87" s="35">
        <f t="shared" si="11"/>
        <v>4749538258.6937551</v>
      </c>
      <c r="Q87" s="35">
        <f t="shared" si="12"/>
        <v>7509262080.5650463</v>
      </c>
      <c r="R87" s="82">
        <f t="shared" si="13"/>
        <v>0</v>
      </c>
      <c r="S87" t="s">
        <v>271</v>
      </c>
      <c r="T87">
        <f>All!BG88+All!BJ88+All!BM88+All!BP88+All!BS88+All!BV88+All!BY88+All!CB88+All!CE88+All!CH88+All!CK88+All!CN88</f>
        <v>0</v>
      </c>
      <c r="U87">
        <f>All!CQ88+All!CT88+All!CW88+All!CZ88+All!DC88+All!DF88+All!DI88+All!DL88+All!DO88+All!DR88+All!DU88+All!DX88</f>
        <v>0</v>
      </c>
      <c r="V87" s="117">
        <f t="shared" si="14"/>
        <v>0</v>
      </c>
      <c r="W87" s="37">
        <f t="shared" si="15"/>
        <v>0</v>
      </c>
      <c r="X87" s="35">
        <f t="shared" si="16"/>
        <v>9089353203.4430771</v>
      </c>
      <c r="Y87" s="35">
        <v>8049949623.3884783</v>
      </c>
      <c r="Z87" s="37">
        <f t="shared" si="17"/>
        <v>0</v>
      </c>
    </row>
    <row r="88" spans="1:26">
      <c r="A88" s="113">
        <v>87</v>
      </c>
      <c r="B88" s="113" t="s">
        <v>122</v>
      </c>
      <c r="C88" s="117">
        <f>All!GU89</f>
        <v>0</v>
      </c>
      <c r="D88" s="117">
        <f>All!GY89</f>
        <v>0</v>
      </c>
      <c r="E88" s="117">
        <f>All!HA89</f>
        <v>0</v>
      </c>
      <c r="F88" s="117">
        <f>All!HC89</f>
        <v>0</v>
      </c>
      <c r="G88" s="117">
        <f t="shared" si="9"/>
        <v>0</v>
      </c>
      <c r="H88" s="113" t="s">
        <v>1907</v>
      </c>
      <c r="I88" s="37">
        <f t="shared" si="10"/>
        <v>0</v>
      </c>
      <c r="J88" s="57"/>
      <c r="K88" s="25"/>
      <c r="L88" s="25"/>
      <c r="O88">
        <f>All!GW89</f>
        <v>0</v>
      </c>
      <c r="P88" s="35">
        <f t="shared" si="11"/>
        <v>4749538258.6937551</v>
      </c>
      <c r="Q88" s="35">
        <f t="shared" si="12"/>
        <v>7509262080.5650463</v>
      </c>
      <c r="R88" s="82">
        <f t="shared" si="13"/>
        <v>0</v>
      </c>
      <c r="S88" t="s">
        <v>271</v>
      </c>
      <c r="T88">
        <f>All!BG89+All!BJ89+All!BM89+All!BP89+All!BS89+All!BV89+All!BY89+All!CB89+All!CE89+All!CH89+All!CK89+All!CN89</f>
        <v>0</v>
      </c>
      <c r="U88">
        <f>All!CQ89+All!CT89+All!CW89+All!CZ89+All!DC89+All!DF89+All!DI89+All!DL89+All!DO89+All!DR89+All!DU89+All!DX89</f>
        <v>0</v>
      </c>
      <c r="V88" s="117">
        <f t="shared" si="14"/>
        <v>0</v>
      </c>
      <c r="W88" s="37">
        <f t="shared" si="15"/>
        <v>0</v>
      </c>
      <c r="X88" s="35">
        <f t="shared" si="16"/>
        <v>9089353203.4430771</v>
      </c>
      <c r="Y88" s="35">
        <v>8049949623.3884783</v>
      </c>
      <c r="Z88" s="37">
        <f t="shared" si="17"/>
        <v>0</v>
      </c>
    </row>
    <row r="89" spans="1:26">
      <c r="A89" s="113">
        <v>88</v>
      </c>
      <c r="B89" s="113" t="s">
        <v>123</v>
      </c>
      <c r="C89" s="117">
        <f>All!GU90</f>
        <v>0</v>
      </c>
      <c r="D89" s="117">
        <f>All!GY90</f>
        <v>0</v>
      </c>
      <c r="E89" s="117">
        <f>All!HA90</f>
        <v>0</v>
      </c>
      <c r="F89" s="117">
        <f>All!HC90</f>
        <v>328548.67</v>
      </c>
      <c r="G89" s="117">
        <f t="shared" si="9"/>
        <v>0</v>
      </c>
      <c r="H89" s="113" t="s">
        <v>1907</v>
      </c>
      <c r="I89" s="37">
        <f t="shared" si="10"/>
        <v>0</v>
      </c>
      <c r="J89" s="57"/>
      <c r="K89" s="25"/>
      <c r="L89" s="25"/>
      <c r="O89">
        <f>All!GW90</f>
        <v>0</v>
      </c>
      <c r="P89" s="35">
        <f t="shared" si="11"/>
        <v>4749538258.6937551</v>
      </c>
      <c r="Q89" s="35">
        <f t="shared" si="12"/>
        <v>7509262080.5650463</v>
      </c>
      <c r="R89" s="82">
        <f t="shared" si="13"/>
        <v>0</v>
      </c>
      <c r="S89" t="s">
        <v>271</v>
      </c>
      <c r="T89">
        <f>All!BG90+All!BJ90+All!BM90+All!BP90+All!BS90+All!BV90+All!BY90+All!CB90+All!CE90+All!CH90+All!CK90+All!CN90</f>
        <v>0</v>
      </c>
      <c r="U89">
        <f>All!CQ90+All!CT90+All!CW90+All!CZ90+All!DC90+All!DF90+All!DI90+All!DL90+All!DO90+All!DR90+All!DU90+All!DX90</f>
        <v>0</v>
      </c>
      <c r="V89" s="117">
        <f t="shared" si="14"/>
        <v>0</v>
      </c>
      <c r="W89" s="37">
        <f t="shared" si="15"/>
        <v>0</v>
      </c>
      <c r="X89" s="35">
        <f t="shared" si="16"/>
        <v>9089353203.4430771</v>
      </c>
      <c r="Y89" s="35">
        <v>8049949623.3884783</v>
      </c>
      <c r="Z89" s="37">
        <f t="shared" si="17"/>
        <v>0</v>
      </c>
    </row>
    <row r="90" spans="1:26">
      <c r="A90" s="113">
        <v>89</v>
      </c>
      <c r="B90" s="113" t="s">
        <v>126</v>
      </c>
      <c r="C90" s="117">
        <f>All!GU91</f>
        <v>0</v>
      </c>
      <c r="D90" s="117">
        <f>All!GY91</f>
        <v>0</v>
      </c>
      <c r="E90" s="117">
        <f>All!HA91</f>
        <v>0</v>
      </c>
      <c r="F90" s="117">
        <f>All!HC91</f>
        <v>0</v>
      </c>
      <c r="G90" s="117">
        <f t="shared" si="9"/>
        <v>0</v>
      </c>
      <c r="H90" s="113" t="s">
        <v>1907</v>
      </c>
      <c r="I90" s="37">
        <f t="shared" si="10"/>
        <v>0</v>
      </c>
      <c r="J90" s="57"/>
      <c r="K90" s="25"/>
      <c r="L90" s="25"/>
      <c r="O90">
        <f>All!GW91</f>
        <v>0</v>
      </c>
      <c r="P90" s="35">
        <f t="shared" si="11"/>
        <v>4749538258.6937551</v>
      </c>
      <c r="Q90" s="35">
        <f t="shared" si="12"/>
        <v>7509262080.5650463</v>
      </c>
      <c r="R90" s="82">
        <f t="shared" si="13"/>
        <v>0</v>
      </c>
      <c r="S90" t="s">
        <v>271</v>
      </c>
      <c r="T90">
        <f>All!BG91+All!BJ91+All!BM91+All!BP91+All!BS91+All!BV91+All!BY91+All!CB91+All!CE91+All!CH91+All!CK91+All!CN91</f>
        <v>0</v>
      </c>
      <c r="U90">
        <f>All!CQ91+All!CT91+All!CW91+All!CZ91+All!DC91+All!DF91+All!DI91+All!DL91+All!DO91+All!DR91+All!DU91+All!DX91</f>
        <v>0</v>
      </c>
      <c r="V90" s="117">
        <f t="shared" si="14"/>
        <v>0</v>
      </c>
      <c r="W90" s="37">
        <f t="shared" si="15"/>
        <v>0</v>
      </c>
      <c r="X90" s="35">
        <f t="shared" si="16"/>
        <v>9089353203.4430771</v>
      </c>
      <c r="Y90" s="35">
        <v>8049949623.3884783</v>
      </c>
      <c r="Z90" s="37">
        <f t="shared" si="17"/>
        <v>0</v>
      </c>
    </row>
    <row r="91" spans="1:26">
      <c r="A91" s="113">
        <v>90</v>
      </c>
      <c r="B91" s="113" t="s">
        <v>284</v>
      </c>
      <c r="C91" s="117">
        <f>All!GU92</f>
        <v>0</v>
      </c>
      <c r="D91" s="117">
        <f>All!GY92</f>
        <v>0</v>
      </c>
      <c r="E91" s="117">
        <f>All!HA92</f>
        <v>0</v>
      </c>
      <c r="F91" s="117">
        <f>All!HC92</f>
        <v>0</v>
      </c>
      <c r="G91" s="117">
        <f t="shared" si="9"/>
        <v>0</v>
      </c>
      <c r="H91" s="113" t="s">
        <v>1907</v>
      </c>
      <c r="I91" s="37">
        <f t="shared" si="10"/>
        <v>0</v>
      </c>
      <c r="J91" s="57"/>
      <c r="K91" s="25"/>
      <c r="L91" s="25"/>
      <c r="O91">
        <f>All!GW92</f>
        <v>0</v>
      </c>
      <c r="P91" s="35">
        <f t="shared" si="11"/>
        <v>4749538258.6937551</v>
      </c>
      <c r="Q91" s="35">
        <f t="shared" si="12"/>
        <v>7509262080.5650463</v>
      </c>
      <c r="R91" s="82">
        <f t="shared" si="13"/>
        <v>0</v>
      </c>
      <c r="S91" t="s">
        <v>271</v>
      </c>
      <c r="T91">
        <f>All!BG92+All!BJ92+All!BM92+All!BP92+All!BS92+All!BV92+All!BY92+All!CB92+All!CE92+All!CH92+All!CK92+All!CN92</f>
        <v>0</v>
      </c>
      <c r="U91">
        <f>All!CQ92+All!CT92+All!CW92+All!CZ92+All!DC92+All!DF92+All!DI92+All!DL92+All!DO92+All!DR92+All!DU92+All!DX92</f>
        <v>0</v>
      </c>
      <c r="V91" s="117">
        <f t="shared" si="14"/>
        <v>0</v>
      </c>
      <c r="W91" s="37">
        <f t="shared" si="15"/>
        <v>0</v>
      </c>
      <c r="X91" s="35">
        <f t="shared" si="16"/>
        <v>9089353203.4430771</v>
      </c>
      <c r="Y91" s="35">
        <v>8049949623.3884783</v>
      </c>
      <c r="Z91" s="37">
        <f t="shared" si="17"/>
        <v>0</v>
      </c>
    </row>
    <row r="92" spans="1:26">
      <c r="A92" s="113">
        <v>91</v>
      </c>
      <c r="B92" s="113" t="s">
        <v>2006</v>
      </c>
      <c r="C92" s="117">
        <f>All!GU93</f>
        <v>0</v>
      </c>
      <c r="D92" s="117">
        <f>All!GY93</f>
        <v>0</v>
      </c>
      <c r="E92" s="117">
        <f>All!HA93</f>
        <v>0</v>
      </c>
      <c r="F92" s="117">
        <f>All!HC93</f>
        <v>0</v>
      </c>
      <c r="G92" s="117">
        <f t="shared" si="9"/>
        <v>0</v>
      </c>
      <c r="H92" s="113" t="s">
        <v>1907</v>
      </c>
      <c r="I92" s="37">
        <f t="shared" si="10"/>
        <v>0</v>
      </c>
      <c r="J92" s="57"/>
      <c r="K92" s="25"/>
      <c r="L92" s="25"/>
      <c r="O92">
        <f>All!GW93</f>
        <v>0</v>
      </c>
      <c r="P92" s="35">
        <f t="shared" si="11"/>
        <v>4749538258.6937551</v>
      </c>
      <c r="Q92" s="35">
        <f t="shared" si="12"/>
        <v>7509262080.5650463</v>
      </c>
      <c r="R92" s="82">
        <f t="shared" si="13"/>
        <v>0</v>
      </c>
      <c r="S92" t="s">
        <v>271</v>
      </c>
      <c r="T92">
        <f>All!BG93+All!BJ93+All!BM93+All!BP93+All!BS93+All!BV93+All!BY93+All!CB93+All!CE93+All!CH93+All!CK93+All!CN93</f>
        <v>0</v>
      </c>
      <c r="U92">
        <f>All!CQ93+All!CT93+All!CW93+All!CZ93+All!DC93+All!DF93+All!DI93+All!DL93+All!DO93+All!DR93+All!DU93+All!DX93</f>
        <v>0</v>
      </c>
      <c r="V92" s="117">
        <f t="shared" si="14"/>
        <v>0</v>
      </c>
      <c r="W92" s="37">
        <f t="shared" si="15"/>
        <v>0</v>
      </c>
      <c r="X92" s="35">
        <f t="shared" si="16"/>
        <v>9089353203.4430771</v>
      </c>
      <c r="Y92" s="35">
        <v>8049949623.3884783</v>
      </c>
      <c r="Z92" s="37">
        <f t="shared" si="17"/>
        <v>0</v>
      </c>
    </row>
    <row r="93" spans="1:26">
      <c r="A93" s="113">
        <v>92</v>
      </c>
      <c r="B93" s="113" t="s">
        <v>283</v>
      </c>
      <c r="C93" s="117">
        <f>All!GU94</f>
        <v>0</v>
      </c>
      <c r="D93" s="117">
        <f>All!GY94</f>
        <v>0</v>
      </c>
      <c r="E93" s="117">
        <f>All!HA94</f>
        <v>0</v>
      </c>
      <c r="F93" s="117">
        <f>All!HC94</f>
        <v>0</v>
      </c>
      <c r="G93" s="117">
        <f t="shared" si="9"/>
        <v>0</v>
      </c>
      <c r="H93" s="113" t="s">
        <v>1907</v>
      </c>
      <c r="I93" s="37">
        <f t="shared" si="10"/>
        <v>0</v>
      </c>
      <c r="J93" s="57"/>
      <c r="K93" s="25"/>
      <c r="L93" s="25"/>
      <c r="O93">
        <f>All!GW94</f>
        <v>0</v>
      </c>
      <c r="P93" s="35">
        <f t="shared" si="11"/>
        <v>4749538258.6937551</v>
      </c>
      <c r="Q93" s="35">
        <f t="shared" si="12"/>
        <v>7509262080.5650463</v>
      </c>
      <c r="R93" s="82">
        <f t="shared" si="13"/>
        <v>0</v>
      </c>
      <c r="S93" t="s">
        <v>271</v>
      </c>
      <c r="T93">
        <f>All!BG94+All!BJ94+All!BM94+All!BP94+All!BS94+All!BV94+All!BY94+All!CB94+All!CE94+All!CH94+All!CK94+All!CN94</f>
        <v>0</v>
      </c>
      <c r="U93">
        <f>All!CQ94+All!CT94+All!CW94+All!CZ94+All!DC94+All!DF94+All!DI94+All!DL94+All!DO94+All!DR94+All!DU94+All!DX94</f>
        <v>0</v>
      </c>
      <c r="V93" s="117">
        <f t="shared" si="14"/>
        <v>0</v>
      </c>
      <c r="W93" s="37">
        <f t="shared" si="15"/>
        <v>0</v>
      </c>
      <c r="X93" s="35">
        <f t="shared" si="16"/>
        <v>9089353203.4430771</v>
      </c>
      <c r="Y93" s="35">
        <v>8049949623.3884783</v>
      </c>
      <c r="Z93" s="37">
        <f t="shared" si="17"/>
        <v>0</v>
      </c>
    </row>
    <row r="94" spans="1:26">
      <c r="A94" s="113">
        <v>93</v>
      </c>
      <c r="B94" s="113" t="s">
        <v>2005</v>
      </c>
      <c r="C94" s="117">
        <f>All!GU95</f>
        <v>0</v>
      </c>
      <c r="D94" s="117">
        <f>All!GY95</f>
        <v>0</v>
      </c>
      <c r="E94" s="117">
        <f>All!HA95</f>
        <v>0</v>
      </c>
      <c r="F94" s="117">
        <f>All!HC95</f>
        <v>0</v>
      </c>
      <c r="G94" s="117">
        <f t="shared" si="9"/>
        <v>0</v>
      </c>
      <c r="H94" s="113" t="s">
        <v>1907</v>
      </c>
      <c r="I94" s="37">
        <f t="shared" si="10"/>
        <v>0</v>
      </c>
      <c r="J94" s="57"/>
      <c r="K94" s="25"/>
      <c r="L94" s="25"/>
      <c r="O94">
        <f>All!GW95</f>
        <v>0</v>
      </c>
      <c r="P94" s="35">
        <f t="shared" si="11"/>
        <v>4749538258.6937551</v>
      </c>
      <c r="Q94" s="35">
        <f t="shared" si="12"/>
        <v>7509262080.5650463</v>
      </c>
      <c r="R94" s="82">
        <f t="shared" si="13"/>
        <v>0</v>
      </c>
      <c r="S94" t="s">
        <v>271</v>
      </c>
      <c r="T94">
        <f>All!BG95+All!BJ95+All!BM95+All!BP95+All!BS95+All!BV95+All!BY95+All!CB95+All!CE95+All!CH95+All!CK95+All!CN95</f>
        <v>0</v>
      </c>
      <c r="U94">
        <f>All!CQ95+All!CT95+All!CW95+All!CZ95+All!DC95+All!DF95+All!DI95+All!DL95+All!DO95+All!DR95+All!DU95+All!DX95</f>
        <v>0</v>
      </c>
      <c r="V94" s="117">
        <f t="shared" si="14"/>
        <v>0</v>
      </c>
      <c r="W94" s="37">
        <f t="shared" si="15"/>
        <v>0</v>
      </c>
      <c r="X94" s="35">
        <f t="shared" si="16"/>
        <v>9089353203.4430771</v>
      </c>
      <c r="Y94" s="35">
        <v>8049949623.3884783</v>
      </c>
      <c r="Z94" s="37">
        <f t="shared" si="17"/>
        <v>0</v>
      </c>
    </row>
    <row r="95" spans="1:26">
      <c r="A95" s="113">
        <v>94</v>
      </c>
      <c r="B95" s="113" t="s">
        <v>2075</v>
      </c>
      <c r="C95" s="117">
        <f>All!GU96</f>
        <v>0</v>
      </c>
      <c r="D95" s="117">
        <f>All!GY96</f>
        <v>0</v>
      </c>
      <c r="E95" s="117">
        <f>All!HA96</f>
        <v>0</v>
      </c>
      <c r="F95" s="117">
        <f>All!HC96</f>
        <v>22678.03</v>
      </c>
      <c r="G95" s="117">
        <f t="shared" si="9"/>
        <v>0</v>
      </c>
      <c r="H95" s="113" t="s">
        <v>1907</v>
      </c>
      <c r="I95" s="37">
        <f t="shared" si="10"/>
        <v>0</v>
      </c>
      <c r="J95" s="57"/>
      <c r="K95" s="25"/>
      <c r="L95" s="25"/>
      <c r="O95">
        <f>All!GW96</f>
        <v>0</v>
      </c>
      <c r="P95" s="35">
        <f t="shared" si="11"/>
        <v>4749538258.6937551</v>
      </c>
      <c r="Q95" s="35">
        <f t="shared" si="12"/>
        <v>7509262080.5650463</v>
      </c>
      <c r="R95" s="82">
        <f t="shared" si="13"/>
        <v>0</v>
      </c>
      <c r="S95" t="s">
        <v>271</v>
      </c>
      <c r="T95">
        <f>All!BG96+All!BJ96+All!BM96+All!BP96+All!BS96+All!BV96+All!BY96+All!CB96+All!CE96+All!CH96+All!CK96+All!CN96</f>
        <v>0</v>
      </c>
      <c r="U95">
        <f>All!CQ96+All!CT96+All!CW96+All!CZ96+All!DC96+All!DF96+All!DI96+All!DL96+All!DO96+All!DR96+All!DU96+All!DX96</f>
        <v>0</v>
      </c>
      <c r="V95" s="117">
        <f t="shared" si="14"/>
        <v>0</v>
      </c>
      <c r="W95" s="37">
        <f t="shared" si="15"/>
        <v>0</v>
      </c>
      <c r="X95" s="35">
        <f t="shared" si="16"/>
        <v>9089353203.4430771</v>
      </c>
      <c r="Y95" s="35">
        <v>8049949623.3884783</v>
      </c>
      <c r="Z95" s="37">
        <f t="shared" si="17"/>
        <v>0</v>
      </c>
    </row>
    <row r="96" spans="1:26">
      <c r="A96" s="113">
        <v>95</v>
      </c>
      <c r="B96" s="113" t="s">
        <v>2076</v>
      </c>
      <c r="C96" s="117">
        <f>All!GU97</f>
        <v>0</v>
      </c>
      <c r="D96" s="117">
        <f>All!GY97</f>
        <v>0</v>
      </c>
      <c r="E96" s="117">
        <f>All!HA97</f>
        <v>0</v>
      </c>
      <c r="F96" s="117">
        <f>All!HC97</f>
        <v>84297.31</v>
      </c>
      <c r="G96" s="117">
        <f t="shared" si="9"/>
        <v>0</v>
      </c>
      <c r="H96" s="113" t="s">
        <v>1907</v>
      </c>
      <c r="I96" s="37">
        <f t="shared" si="10"/>
        <v>0</v>
      </c>
      <c r="J96" s="57"/>
      <c r="K96" s="25"/>
      <c r="L96" s="25"/>
      <c r="O96">
        <f>All!GW97</f>
        <v>0</v>
      </c>
      <c r="P96" s="35">
        <f t="shared" si="11"/>
        <v>4749538258.6937551</v>
      </c>
      <c r="Q96" s="35">
        <f t="shared" si="12"/>
        <v>7509262080.5650463</v>
      </c>
      <c r="R96" s="82">
        <f t="shared" si="13"/>
        <v>0</v>
      </c>
      <c r="S96" t="s">
        <v>271</v>
      </c>
      <c r="T96">
        <f>All!BG97+All!BJ97+All!BM97+All!BP97+All!BS97+All!BV97+All!BY97+All!CB97+All!CE97+All!CH97+All!CK97+All!CN97</f>
        <v>0</v>
      </c>
      <c r="U96">
        <f>All!CQ97+All!CT97+All!CW97+All!CZ97+All!DC97+All!DF97+All!DI97+All!DL97+All!DO97+All!DR97+All!DU97+All!DX97</f>
        <v>0</v>
      </c>
      <c r="V96" s="117">
        <f t="shared" si="14"/>
        <v>0</v>
      </c>
      <c r="W96" s="37">
        <f t="shared" si="15"/>
        <v>0</v>
      </c>
      <c r="X96" s="35">
        <f t="shared" si="16"/>
        <v>9089353203.4430771</v>
      </c>
      <c r="Y96" s="35">
        <v>8049949623.3884783</v>
      </c>
      <c r="Z96" s="37">
        <f t="shared" si="17"/>
        <v>0</v>
      </c>
    </row>
    <row r="97" spans="1:26">
      <c r="A97" s="113">
        <v>96</v>
      </c>
      <c r="B97" s="113" t="s">
        <v>2077</v>
      </c>
      <c r="C97" s="117">
        <f>All!GU98</f>
        <v>0</v>
      </c>
      <c r="D97" s="117">
        <f>All!GY98</f>
        <v>0</v>
      </c>
      <c r="E97" s="117">
        <f>All!HA98</f>
        <v>0</v>
      </c>
      <c r="F97" s="117">
        <f>All!HC98</f>
        <v>1554.55</v>
      </c>
      <c r="G97" s="117">
        <f t="shared" si="9"/>
        <v>0</v>
      </c>
      <c r="H97" s="113" t="s">
        <v>1907</v>
      </c>
      <c r="I97" s="37">
        <f t="shared" si="10"/>
        <v>0</v>
      </c>
      <c r="J97" s="57"/>
      <c r="K97" s="25"/>
      <c r="L97" s="25"/>
      <c r="O97">
        <f>All!GW98</f>
        <v>0</v>
      </c>
      <c r="P97" s="35">
        <f t="shared" si="11"/>
        <v>4749538258.6937551</v>
      </c>
      <c r="Q97" s="35">
        <f t="shared" si="12"/>
        <v>7509262080.5650463</v>
      </c>
      <c r="R97" s="82">
        <f t="shared" si="13"/>
        <v>0</v>
      </c>
      <c r="S97" t="s">
        <v>271</v>
      </c>
      <c r="T97">
        <f>All!BG98+All!BJ98+All!BM98+All!BP98+All!BS98+All!BV98+All!BY98+All!CB98+All!CE98+All!CH98+All!CK98+All!CN98</f>
        <v>0</v>
      </c>
      <c r="U97">
        <f>All!CQ98+All!CT98+All!CW98+All!CZ98+All!DC98+All!DF98+All!DI98+All!DL98+All!DO98+All!DR98+All!DU98+All!DX98</f>
        <v>0</v>
      </c>
      <c r="V97" s="117">
        <f t="shared" si="14"/>
        <v>0</v>
      </c>
      <c r="W97" s="37">
        <f t="shared" si="15"/>
        <v>0</v>
      </c>
      <c r="X97" s="35">
        <f t="shared" si="16"/>
        <v>9089353203.4430771</v>
      </c>
      <c r="Y97" s="35">
        <v>8049949623.3884783</v>
      </c>
      <c r="Z97" s="37">
        <f t="shared" si="17"/>
        <v>0</v>
      </c>
    </row>
    <row r="98" spans="1:26">
      <c r="A98" s="113">
        <v>97</v>
      </c>
      <c r="B98" s="113" t="s">
        <v>2078</v>
      </c>
      <c r="C98" s="117">
        <f>All!GU99</f>
        <v>80910987.742926061</v>
      </c>
      <c r="D98" s="117">
        <f>All!GY99</f>
        <v>83456320.620000005</v>
      </c>
      <c r="E98" s="117">
        <f>All!HA99</f>
        <v>32854770</v>
      </c>
      <c r="F98" s="117">
        <f>All!HC99</f>
        <v>56016547.649999999</v>
      </c>
      <c r="G98" s="117">
        <f t="shared" si="9"/>
        <v>-2545332.8770739436</v>
      </c>
      <c r="H98" s="113" t="s">
        <v>1907</v>
      </c>
      <c r="I98" s="37">
        <f t="shared" si="10"/>
        <v>-5.2360042610332339E-3</v>
      </c>
      <c r="J98" s="57"/>
      <c r="K98" s="25"/>
      <c r="L98" s="25"/>
      <c r="O98">
        <f>All!GW99</f>
        <v>9799657.5979999993</v>
      </c>
      <c r="P98" s="35">
        <f t="shared" si="11"/>
        <v>4749538258.6937551</v>
      </c>
      <c r="Q98" s="35">
        <f t="shared" si="12"/>
        <v>7509262080.5650463</v>
      </c>
      <c r="R98" s="82">
        <f t="shared" si="13"/>
        <v>-7.5421398600339232E-3</v>
      </c>
      <c r="S98" t="s">
        <v>271</v>
      </c>
      <c r="T98">
        <f>All!BG99+All!BJ99+All!BM99+All!BP99+All!BS99+All!BV99+All!BY99+All!CB99+All!CE99+All!CH99+All!CK99+All!CN99</f>
        <v>181913351.46664581</v>
      </c>
      <c r="U98">
        <f>All!CQ99+All!CT99+All!CW99+All!CZ99+All!DC99+All!DF99+All!DI99+All!DL99+All!DO99+All!DR99+All!DU99+All!DX99</f>
        <v>173764058.76774707</v>
      </c>
      <c r="V98" s="117">
        <f t="shared" si="14"/>
        <v>8149292.6988987327</v>
      </c>
      <c r="W98" s="37">
        <f t="shared" si="15"/>
        <v>6.8257435216019513E-3</v>
      </c>
      <c r="X98" s="35">
        <f t="shared" si="16"/>
        <v>9089353203.4430771</v>
      </c>
      <c r="Y98" s="35">
        <v>8049949623.3884783</v>
      </c>
      <c r="Z98" s="37">
        <f t="shared" si="17"/>
        <v>1.3651487043203906E-2</v>
      </c>
    </row>
    <row r="99" spans="1:26">
      <c r="A99" s="113">
        <v>98</v>
      </c>
      <c r="B99" s="113" t="s">
        <v>2079</v>
      </c>
      <c r="C99" s="117">
        <f>All!GU100</f>
        <v>55009360.624355696</v>
      </c>
      <c r="D99" s="117">
        <f>All!GY100</f>
        <v>54005093.609999999</v>
      </c>
      <c r="E99" s="117">
        <f>All!HA100</f>
        <v>88794978.609999999</v>
      </c>
      <c r="F99" s="117">
        <f>All!HC100</f>
        <v>95844980.919999987</v>
      </c>
      <c r="G99" s="117">
        <f t="shared" si="9"/>
        <v>1004267.0143556967</v>
      </c>
      <c r="H99" s="113" t="s">
        <v>1907</v>
      </c>
      <c r="I99" s="37">
        <f t="shared" si="10"/>
        <v>2.0658776750750287E-3</v>
      </c>
      <c r="J99" s="57"/>
      <c r="K99" s="25"/>
      <c r="L99" s="25"/>
      <c r="O99">
        <f>All!GW100</f>
        <v>49322801.570000008</v>
      </c>
      <c r="P99" s="35">
        <f t="shared" si="11"/>
        <v>4749538258.6937551</v>
      </c>
      <c r="Q99" s="35">
        <f t="shared" si="12"/>
        <v>7509262080.5650463</v>
      </c>
      <c r="R99" s="82">
        <f t="shared" si="13"/>
        <v>2.9757688463116182E-3</v>
      </c>
      <c r="S99" t="s">
        <v>271</v>
      </c>
      <c r="T99">
        <f>All!BG100+All!BJ100+All!BM100+All!BP100+All!BS100+All!BV100+All!BY100+All!CB100+All!CE100+All!CH100+All!CK100+All!CN100</f>
        <v>398895097.30101496</v>
      </c>
      <c r="U99">
        <f>All!CQ100+All!CT100+All!CW100+All!CZ100+All!DC100+All!DF100+All!DI100+All!DL100+All!DO100+All!DR100+All!DU100+All!DX100</f>
        <v>385178548.61107433</v>
      </c>
      <c r="V99" s="117">
        <f t="shared" si="14"/>
        <v>13716548.689940631</v>
      </c>
      <c r="W99" s="37">
        <f t="shared" si="15"/>
        <v>1.1488806061874824E-2</v>
      </c>
      <c r="X99" s="35">
        <f t="shared" si="16"/>
        <v>9089353203.4430771</v>
      </c>
      <c r="Y99" s="35">
        <v>8049949623.3884783</v>
      </c>
      <c r="Z99" s="37">
        <f t="shared" si="17"/>
        <v>2.2977612123749651E-2</v>
      </c>
    </row>
    <row r="100" spans="1:26">
      <c r="A100" s="113">
        <v>99</v>
      </c>
      <c r="B100" s="113" t="s">
        <v>2080</v>
      </c>
      <c r="C100" s="117">
        <f>All!GU101</f>
        <v>77814709.258213043</v>
      </c>
      <c r="D100" s="117">
        <f>All!GY101</f>
        <v>73766112.060000002</v>
      </c>
      <c r="E100" s="117">
        <f>All!HA101</f>
        <v>103808480</v>
      </c>
      <c r="F100" s="117">
        <f>All!HC101</f>
        <v>106421808.21000001</v>
      </c>
      <c r="G100" s="117">
        <f t="shared" si="9"/>
        <v>4048597.1982130408</v>
      </c>
      <c r="H100" s="113" t="s">
        <v>1907</v>
      </c>
      <c r="I100" s="37">
        <f t="shared" si="10"/>
        <v>8.3283692958148452E-3</v>
      </c>
      <c r="J100" s="57"/>
      <c r="K100" s="25"/>
      <c r="L100" s="25"/>
      <c r="O100">
        <f>All!GW101</f>
        <v>48825958.660000004</v>
      </c>
      <c r="P100" s="35">
        <f t="shared" si="11"/>
        <v>4749538258.6937551</v>
      </c>
      <c r="Q100" s="35">
        <f t="shared" si="12"/>
        <v>7509262080.5650463</v>
      </c>
      <c r="R100" s="82">
        <f t="shared" si="13"/>
        <v>1.1996500175240999E-2</v>
      </c>
      <c r="S100" t="s">
        <v>271</v>
      </c>
      <c r="T100">
        <f>All!BG101+All!BJ101+All!BM101+All!BP101+All!BS101+All!BV101+All!BY101+All!CB101+All!CE101+All!CH101+All!CK101+All!CN101</f>
        <v>277445240.05000001</v>
      </c>
      <c r="U100">
        <f>All!CQ101+All!CT101+All!CW101+All!CZ101+All!DC101+All!DF101+All!DI101+All!DL101+All!DO101+All!DR101+All!DU101+All!DX101</f>
        <v>263041419.54034138</v>
      </c>
      <c r="V100" s="117">
        <f t="shared" si="14"/>
        <v>14403820.509658635</v>
      </c>
      <c r="W100" s="37">
        <f t="shared" si="15"/>
        <v>1.2064456163589012E-2</v>
      </c>
      <c r="X100" s="35">
        <f t="shared" si="16"/>
        <v>9089353203.4430771</v>
      </c>
      <c r="Y100" s="35">
        <v>8049949623.3884783</v>
      </c>
      <c r="Z100" s="37">
        <f t="shared" si="17"/>
        <v>2.4128912327178027E-2</v>
      </c>
    </row>
    <row r="101" spans="1:26">
      <c r="A101" s="113">
        <v>100</v>
      </c>
      <c r="B101" s="113" t="s">
        <v>2081</v>
      </c>
      <c r="C101" s="117">
        <f>All!GU102</f>
        <v>0</v>
      </c>
      <c r="D101" s="117">
        <f>All!GY102</f>
        <v>0</v>
      </c>
      <c r="E101" s="117">
        <f>All!HA102</f>
        <v>0</v>
      </c>
      <c r="F101" s="117">
        <f>All!HC102</f>
        <v>100064.23</v>
      </c>
      <c r="G101" s="117">
        <f t="shared" si="9"/>
        <v>0</v>
      </c>
      <c r="H101" s="113" t="s">
        <v>1907</v>
      </c>
      <c r="I101" s="37">
        <f t="shared" si="10"/>
        <v>0</v>
      </c>
      <c r="J101" s="57"/>
      <c r="K101" s="25"/>
      <c r="L101" s="25"/>
      <c r="O101">
        <f>All!GW102</f>
        <v>0</v>
      </c>
      <c r="P101" s="35">
        <f t="shared" si="11"/>
        <v>4749538258.6937551</v>
      </c>
      <c r="Q101" s="35">
        <f t="shared" si="12"/>
        <v>7509262080.5650463</v>
      </c>
      <c r="R101" s="82">
        <f t="shared" si="13"/>
        <v>0</v>
      </c>
      <c r="S101" t="s">
        <v>271</v>
      </c>
      <c r="T101">
        <f>All!BG102+All!BJ102+All!BM102+All!BP102+All!BS102+All!BV102+All!BY102+All!CB102+All!CE102+All!CH102+All!CK102+All!CN102</f>
        <v>0</v>
      </c>
      <c r="U101">
        <f>All!CQ102+All!CT102+All!CW102+All!CZ102+All!DC102+All!DF102+All!DI102+All!DL102+All!DO102+All!DR102+All!DU102+All!DX102</f>
        <v>0</v>
      </c>
      <c r="V101" s="117">
        <f t="shared" si="14"/>
        <v>0</v>
      </c>
      <c r="W101" s="37">
        <f t="shared" si="15"/>
        <v>0</v>
      </c>
      <c r="X101" s="35">
        <f t="shared" si="16"/>
        <v>9089353203.4430771</v>
      </c>
      <c r="Y101" s="35">
        <v>8049949623.3884783</v>
      </c>
      <c r="Z101" s="37">
        <f t="shared" si="17"/>
        <v>0</v>
      </c>
    </row>
    <row r="102" spans="1:26">
      <c r="A102" s="113">
        <v>101</v>
      </c>
      <c r="B102" s="113" t="s">
        <v>2082</v>
      </c>
      <c r="C102" s="117">
        <f>All!GU103</f>
        <v>0</v>
      </c>
      <c r="D102" s="117">
        <f>All!GY103</f>
        <v>0</v>
      </c>
      <c r="E102" s="117">
        <f>All!HA103</f>
        <v>0</v>
      </c>
      <c r="F102" s="117">
        <f>All!HC103</f>
        <v>32856518.999999993</v>
      </c>
      <c r="G102" s="117">
        <f t="shared" si="9"/>
        <v>0</v>
      </c>
      <c r="H102" s="113" t="s">
        <v>1907</v>
      </c>
      <c r="I102" s="37">
        <f t="shared" si="10"/>
        <v>0</v>
      </c>
      <c r="J102" s="57"/>
      <c r="K102" s="25"/>
      <c r="L102" s="25"/>
      <c r="O102">
        <f>All!GW103</f>
        <v>0</v>
      </c>
      <c r="P102" s="35">
        <f t="shared" si="11"/>
        <v>4749538258.6937551</v>
      </c>
      <c r="Q102" s="35">
        <f t="shared" si="12"/>
        <v>7509262080.5650463</v>
      </c>
      <c r="R102" s="82">
        <f t="shared" si="13"/>
        <v>0</v>
      </c>
      <c r="S102" t="s">
        <v>271</v>
      </c>
      <c r="T102">
        <f>All!BG103+All!BJ103+All!BM103+All!BP103+All!BS103+All!BV103+All!BY103+All!CB103+All!CE103+All!CH103+All!CK103+All!CN103</f>
        <v>0</v>
      </c>
      <c r="U102">
        <f>All!CQ103+All!CT103+All!CW103+All!CZ103+All!DC103+All!DF103+All!DI103+All!DL103+All!DO103+All!DR103+All!DU103+All!DX103</f>
        <v>0</v>
      </c>
      <c r="V102" s="117">
        <f t="shared" si="14"/>
        <v>0</v>
      </c>
      <c r="W102" s="37">
        <f t="shared" si="15"/>
        <v>0</v>
      </c>
      <c r="X102" s="35">
        <f t="shared" si="16"/>
        <v>9089353203.4430771</v>
      </c>
      <c r="Y102" s="35">
        <v>8049949623.3884783</v>
      </c>
      <c r="Z102" s="37">
        <f t="shared" si="17"/>
        <v>0</v>
      </c>
    </row>
    <row r="103" spans="1:26">
      <c r="A103" s="113">
        <v>102</v>
      </c>
      <c r="B103" s="113" t="s">
        <v>2083</v>
      </c>
      <c r="C103" s="117">
        <f>All!GU104</f>
        <v>85077543.301075205</v>
      </c>
      <c r="D103" s="117">
        <f>All!GY104</f>
        <v>79122115.269999996</v>
      </c>
      <c r="E103" s="117">
        <f>All!HA104</f>
        <v>724954</v>
      </c>
      <c r="F103" s="117">
        <f>All!HC104</f>
        <v>70197570.219999999</v>
      </c>
      <c r="G103" s="117">
        <f t="shared" si="9"/>
        <v>5955428.0310752094</v>
      </c>
      <c r="H103" s="113" t="s">
        <v>1907</v>
      </c>
      <c r="I103" s="37">
        <f t="shared" si="10"/>
        <v>1.2250911001799269E-2</v>
      </c>
      <c r="J103" s="57"/>
      <c r="K103" s="25"/>
      <c r="L103" s="25"/>
      <c r="O103">
        <f>All!GW104</f>
        <v>0</v>
      </c>
      <c r="P103" s="35">
        <f t="shared" si="11"/>
        <v>4749538258.6937551</v>
      </c>
      <c r="Q103" s="35">
        <f t="shared" si="12"/>
        <v>7509262080.5650463</v>
      </c>
      <c r="R103" s="82">
        <f t="shared" si="13"/>
        <v>1.7646678570533713E-2</v>
      </c>
      <c r="S103" t="s">
        <v>271</v>
      </c>
      <c r="T103">
        <f>All!BG104+All!BJ104+All!BM104+All!BP104+All!BS104+All!BV104+All!BY104+All!CB104+All!CE104+All!CH104+All!CK104+All!CN104</f>
        <v>225898878.69</v>
      </c>
      <c r="U103">
        <f>All!CQ104+All!CT104+All!CW104+All!CZ104+All!DC104+All!DF104+All!DI104+All!DL104+All!DO104+All!DR104+All!DU104+All!DX104</f>
        <v>210085957.18170002</v>
      </c>
      <c r="V103" s="117">
        <f t="shared" si="14"/>
        <v>15812921.508299977</v>
      </c>
      <c r="W103" s="37">
        <f t="shared" si="15"/>
        <v>1.3244701169889834E-2</v>
      </c>
      <c r="X103" s="35">
        <f t="shared" si="16"/>
        <v>9089353203.4430771</v>
      </c>
      <c r="Y103" s="35">
        <v>8049949623.3884783</v>
      </c>
      <c r="Z103" s="37">
        <f t="shared" si="17"/>
        <v>2.6489402339779672E-2</v>
      </c>
    </row>
    <row r="104" spans="1:26">
      <c r="A104" s="113">
        <v>103</v>
      </c>
      <c r="B104" s="113" t="s">
        <v>2085</v>
      </c>
      <c r="C104" s="117">
        <f>All!GU105</f>
        <v>0</v>
      </c>
      <c r="D104" s="117">
        <f>All!GY105</f>
        <v>0</v>
      </c>
      <c r="E104" s="117">
        <f>All!HA105</f>
        <v>2256420</v>
      </c>
      <c r="F104" s="117">
        <f>All!HC105</f>
        <v>2576.6</v>
      </c>
      <c r="G104" s="117">
        <f t="shared" si="9"/>
        <v>0</v>
      </c>
      <c r="H104" s="113" t="s">
        <v>1907</v>
      </c>
      <c r="I104" s="37">
        <f t="shared" si="10"/>
        <v>0</v>
      </c>
      <c r="J104" s="57"/>
      <c r="K104" s="25"/>
      <c r="L104" s="25"/>
      <c r="O104">
        <f>All!GW105</f>
        <v>0</v>
      </c>
      <c r="P104" s="35">
        <f t="shared" si="11"/>
        <v>4749538258.6937551</v>
      </c>
      <c r="Q104" s="35">
        <f t="shared" si="12"/>
        <v>7509262080.5650463</v>
      </c>
      <c r="R104" s="82">
        <f t="shared" si="13"/>
        <v>0</v>
      </c>
      <c r="S104" t="s">
        <v>271</v>
      </c>
      <c r="T104">
        <f>All!BG105+All!BJ105+All!BM105+All!BP105+All!BS105+All!BV105+All!BY105+All!CB105+All!CE105+All!CH105+All!CK105+All!CN105</f>
        <v>0</v>
      </c>
      <c r="U104">
        <f>All!CQ105+All!CT105+All!CW105+All!CZ105+All!DC105+All!DF105+All!DI105+All!DL105+All!DO105+All!DR105+All!DU105+All!DX105</f>
        <v>0</v>
      </c>
      <c r="V104" s="117">
        <f t="shared" si="14"/>
        <v>0</v>
      </c>
      <c r="W104" s="37">
        <f t="shared" si="15"/>
        <v>0</v>
      </c>
      <c r="X104" s="35">
        <f t="shared" si="16"/>
        <v>9089353203.4430771</v>
      </c>
      <c r="Y104" s="35">
        <v>8049949623.3884783</v>
      </c>
      <c r="Z104" s="37">
        <f t="shared" si="17"/>
        <v>0</v>
      </c>
    </row>
    <row r="105" spans="1:26">
      <c r="A105" s="113">
        <v>104</v>
      </c>
      <c r="B105" s="113" t="s">
        <v>2086</v>
      </c>
      <c r="C105" s="117">
        <f>All!GU106</f>
        <v>0</v>
      </c>
      <c r="D105" s="117">
        <f>All!GY106</f>
        <v>0</v>
      </c>
      <c r="E105" s="117">
        <f>All!HA106</f>
        <v>0</v>
      </c>
      <c r="F105" s="117">
        <f>All!HC106</f>
        <v>0</v>
      </c>
      <c r="G105" s="117">
        <f t="shared" si="9"/>
        <v>0</v>
      </c>
      <c r="H105" s="113" t="s">
        <v>1907</v>
      </c>
      <c r="I105" s="37">
        <f t="shared" si="10"/>
        <v>0</v>
      </c>
      <c r="J105" s="57"/>
      <c r="K105" s="25"/>
      <c r="L105" s="25"/>
      <c r="O105">
        <f>All!GW106</f>
        <v>0</v>
      </c>
      <c r="P105" s="35">
        <f t="shared" si="11"/>
        <v>4749538258.6937551</v>
      </c>
      <c r="Q105" s="35">
        <f t="shared" si="12"/>
        <v>7509262080.5650463</v>
      </c>
      <c r="R105" s="82">
        <f t="shared" si="13"/>
        <v>0</v>
      </c>
      <c r="S105" t="s">
        <v>271</v>
      </c>
      <c r="T105">
        <f>All!BG106+All!BJ106+All!BM106+All!BP106+All!BS106+All!BV106+All!BY106+All!CB106+All!CE106+All!CH106+All!CK106+All!CN106</f>
        <v>0</v>
      </c>
      <c r="U105">
        <f>All!CQ106+All!CT106+All!CW106+All!CZ106+All!DC106+All!DF106+All!DI106+All!DL106+All!DO106+All!DR106+All!DU106+All!DX106</f>
        <v>0</v>
      </c>
      <c r="V105" s="117">
        <f t="shared" si="14"/>
        <v>0</v>
      </c>
      <c r="W105" s="37">
        <f t="shared" si="15"/>
        <v>0</v>
      </c>
      <c r="X105" s="35">
        <f t="shared" si="16"/>
        <v>9089353203.4430771</v>
      </c>
      <c r="Y105" s="35">
        <v>8049949623.3884783</v>
      </c>
      <c r="Z105" s="37">
        <f t="shared" si="17"/>
        <v>0</v>
      </c>
    </row>
    <row r="106" spans="1:26">
      <c r="A106" s="113">
        <v>105</v>
      </c>
      <c r="B106" s="113" t="s">
        <v>2087</v>
      </c>
      <c r="C106" s="117">
        <f>All!GU107</f>
        <v>76323076.743508071</v>
      </c>
      <c r="D106" s="117">
        <f>All!GY107</f>
        <v>81411635.799999997</v>
      </c>
      <c r="E106" s="117">
        <f>All!HA107</f>
        <v>3409611.34</v>
      </c>
      <c r="F106" s="117">
        <f>All!HC107</f>
        <v>52505033.149999999</v>
      </c>
      <c r="G106" s="117">
        <f t="shared" si="9"/>
        <v>-5088559.0564919263</v>
      </c>
      <c r="H106" s="113" t="s">
        <v>1907</v>
      </c>
      <c r="I106" s="37">
        <f t="shared" si="10"/>
        <v>-1.0467674834318718E-2</v>
      </c>
      <c r="J106" s="57"/>
      <c r="K106" s="25"/>
      <c r="L106" s="25"/>
      <c r="O106">
        <f>All!GW107</f>
        <v>94976849.095800966</v>
      </c>
      <c r="P106" s="35">
        <f t="shared" si="11"/>
        <v>4749538258.6937551</v>
      </c>
      <c r="Q106" s="35">
        <f t="shared" si="12"/>
        <v>7509262080.5650463</v>
      </c>
      <c r="R106" s="82">
        <f t="shared" si="13"/>
        <v>-1.5078037311262628E-2</v>
      </c>
      <c r="S106" t="s">
        <v>271</v>
      </c>
      <c r="T106">
        <f>All!BG107+All!BJ107+All!BM107+All!BP107+All!BS107+All!BV107+All!BY107+All!CB107+All!CE107+All!CH107+All!CK107+All!CN107</f>
        <v>48501768.307063319</v>
      </c>
      <c r="U106">
        <f>All!CQ107+All!CT107+All!CW107+All!CZ107+All!DC107+All!DF107+All!DI107+All!DL107+All!DO107+All!DR107+All!DU107+All!DX107</f>
        <v>46959489.100845471</v>
      </c>
      <c r="V106" s="117">
        <f t="shared" si="14"/>
        <v>1542279.2062178478</v>
      </c>
      <c r="W106" s="37">
        <f t="shared" si="15"/>
        <v>1.2917933726647817E-3</v>
      </c>
      <c r="X106" s="35">
        <f t="shared" si="16"/>
        <v>9089353203.4430771</v>
      </c>
      <c r="Y106" s="35">
        <v>8049949623.3884783</v>
      </c>
      <c r="Z106" s="37">
        <f t="shared" si="17"/>
        <v>2.5835867453295638E-3</v>
      </c>
    </row>
    <row r="107" spans="1:26">
      <c r="A107" s="113">
        <v>106</v>
      </c>
      <c r="B107" s="113" t="s">
        <v>2088</v>
      </c>
      <c r="C107" s="117">
        <f>All!GU108</f>
        <v>0</v>
      </c>
      <c r="D107" s="117">
        <f>All!GY108</f>
        <v>0</v>
      </c>
      <c r="E107" s="117">
        <f>All!HA108</f>
        <v>0</v>
      </c>
      <c r="F107" s="117">
        <f>All!HC108</f>
        <v>0</v>
      </c>
      <c r="G107" s="117">
        <f t="shared" si="9"/>
        <v>0</v>
      </c>
      <c r="H107" s="113" t="s">
        <v>1907</v>
      </c>
      <c r="I107" s="37">
        <f t="shared" si="10"/>
        <v>0</v>
      </c>
      <c r="J107" s="57"/>
      <c r="K107" s="25"/>
      <c r="L107" s="25"/>
      <c r="O107">
        <f>All!GW108</f>
        <v>0</v>
      </c>
      <c r="P107" s="35">
        <f t="shared" si="11"/>
        <v>4749538258.6937551</v>
      </c>
      <c r="Q107" s="35">
        <f t="shared" si="12"/>
        <v>7509262080.5650463</v>
      </c>
      <c r="R107" s="82">
        <f t="shared" si="13"/>
        <v>0</v>
      </c>
      <c r="S107" t="s">
        <v>271</v>
      </c>
      <c r="T107">
        <f>All!BG108+All!BJ108+All!BM108+All!BP108+All!BS108+All!BV108+All!BY108+All!CB108+All!CE108+All!CH108+All!CK108+All!CN108</f>
        <v>0</v>
      </c>
      <c r="U107">
        <f>All!CQ108+All!CT108+All!CW108+All!CZ108+All!DC108+All!DF108+All!DI108+All!DL108+All!DO108+All!DR108+All!DU108+All!DX108</f>
        <v>0</v>
      </c>
      <c r="V107" s="117">
        <f t="shared" si="14"/>
        <v>0</v>
      </c>
      <c r="W107" s="37">
        <f t="shared" si="15"/>
        <v>0</v>
      </c>
      <c r="X107" s="35">
        <f t="shared" si="16"/>
        <v>9089353203.4430771</v>
      </c>
      <c r="Y107" s="35">
        <v>8049949623.3884783</v>
      </c>
      <c r="Z107" s="37">
        <f t="shared" si="17"/>
        <v>0</v>
      </c>
    </row>
    <row r="108" spans="1:26">
      <c r="A108" s="113">
        <v>107</v>
      </c>
      <c r="B108" s="113" t="s">
        <v>2089</v>
      </c>
      <c r="C108" s="117">
        <f>All!GU109</f>
        <v>825663.8106546402</v>
      </c>
      <c r="D108" s="117">
        <f>All!GY109</f>
        <v>1699802.0599999998</v>
      </c>
      <c r="E108" s="117">
        <f>All!HA109</f>
        <v>23236930</v>
      </c>
      <c r="F108" s="117">
        <f>All!HC109</f>
        <v>12409637.41</v>
      </c>
      <c r="G108" s="117">
        <f t="shared" si="9"/>
        <v>-874138.24934535963</v>
      </c>
      <c r="H108" s="113" t="s">
        <v>1907</v>
      </c>
      <c r="I108" s="37">
        <f t="shared" si="10"/>
        <v>-1.7981897925924877E-3</v>
      </c>
      <c r="J108" s="57"/>
      <c r="K108" s="25"/>
      <c r="L108" s="25"/>
      <c r="O108">
        <f>All!GW109</f>
        <v>0</v>
      </c>
      <c r="P108" s="35">
        <f t="shared" si="11"/>
        <v>4749538258.6937551</v>
      </c>
      <c r="Q108" s="35">
        <f t="shared" si="12"/>
        <v>7509262080.5650463</v>
      </c>
      <c r="R108" s="82">
        <f t="shared" si="13"/>
        <v>-2.5901810301318723E-3</v>
      </c>
      <c r="S108" t="s">
        <v>271</v>
      </c>
      <c r="T108">
        <f>All!BG109+All!BJ109+All!BM109+All!BP109+All!BS109+All!BV109+All!BY109+All!CB109+All!CE109+All!CH109+All!CK109+All!CN109</f>
        <v>0</v>
      </c>
      <c r="U108">
        <f>All!CQ109+All!CT109+All!CW109+All!CZ109+All!DC109+All!DF109+All!DI109+All!DL109+All!DO109+All!DR109+All!DU109+All!DX109</f>
        <v>0</v>
      </c>
      <c r="V108" s="117">
        <f t="shared" si="14"/>
        <v>0</v>
      </c>
      <c r="W108" s="37">
        <f t="shared" si="15"/>
        <v>0</v>
      </c>
      <c r="X108" s="35">
        <f t="shared" si="16"/>
        <v>9089353203.4430771</v>
      </c>
      <c r="Y108" s="35">
        <v>8049949623.3884783</v>
      </c>
      <c r="Z108" s="37">
        <f t="shared" si="17"/>
        <v>0</v>
      </c>
    </row>
    <row r="109" spans="1:26">
      <c r="A109" s="113">
        <v>108</v>
      </c>
      <c r="B109" s="113" t="s">
        <v>2090</v>
      </c>
      <c r="C109" s="117">
        <f>All!GU110</f>
        <v>98092938.096774161</v>
      </c>
      <c r="D109" s="117">
        <f>All!GY110</f>
        <v>91226432.430000022</v>
      </c>
      <c r="E109" s="117">
        <f>All!HA110</f>
        <v>26282486.25</v>
      </c>
      <c r="F109" s="117">
        <f>All!HC110</f>
        <v>78738576.859999985</v>
      </c>
      <c r="G109" s="117">
        <f t="shared" si="9"/>
        <v>6866505.6667741388</v>
      </c>
      <c r="H109" s="113" t="s">
        <v>1907</v>
      </c>
      <c r="I109" s="37">
        <f t="shared" si="10"/>
        <v>1.4125088806053943E-2</v>
      </c>
      <c r="J109" s="57"/>
      <c r="K109" s="25"/>
      <c r="L109" s="25"/>
      <c r="O109">
        <f>All!GW110</f>
        <v>4673472.9800000004</v>
      </c>
      <c r="P109" s="35">
        <f t="shared" si="11"/>
        <v>4749538258.6937551</v>
      </c>
      <c r="Q109" s="35">
        <f t="shared" si="12"/>
        <v>7509262080.5650463</v>
      </c>
      <c r="R109" s="82">
        <f t="shared" si="13"/>
        <v>2.0346315625349762E-2</v>
      </c>
      <c r="S109" t="s">
        <v>271</v>
      </c>
      <c r="T109">
        <f>All!BG110+All!BJ110+All!BM110+All!BP110+All!BS110+All!BV110+All!BY110+All!CB110+All!CE110+All!CH110+All!CK110+All!CN110</f>
        <v>225443143.69</v>
      </c>
      <c r="U109">
        <f>All!CQ110+All!CT110+All!CW110+All!CZ110+All!DC110+All!DF110+All!DI110+All!DL110+All!DO110+All!DR110+All!DU110+All!DX110</f>
        <v>209662123.63170004</v>
      </c>
      <c r="V109" s="117">
        <f t="shared" si="14"/>
        <v>15781020.058299959</v>
      </c>
      <c r="W109" s="37">
        <f t="shared" si="15"/>
        <v>1.3217980922659451E-2</v>
      </c>
      <c r="X109" s="35">
        <f t="shared" si="16"/>
        <v>9089353203.4430771</v>
      </c>
      <c r="Y109" s="35">
        <v>8049949623.3884783</v>
      </c>
      <c r="Z109" s="37">
        <f t="shared" si="17"/>
        <v>2.6435961845318906E-2</v>
      </c>
    </row>
    <row r="110" spans="1:26">
      <c r="A110" s="113">
        <v>109</v>
      </c>
      <c r="B110" s="113" t="s">
        <v>2091</v>
      </c>
      <c r="C110" s="117">
        <f>All!GU111</f>
        <v>75597122.318606824</v>
      </c>
      <c r="D110" s="117">
        <f>All!GY111</f>
        <v>70823091.430000007</v>
      </c>
      <c r="E110" s="117">
        <f>All!HA111</f>
        <v>13032482.800000001</v>
      </c>
      <c r="F110" s="117">
        <f>All!HC111</f>
        <v>49940011.389999993</v>
      </c>
      <c r="G110" s="117">
        <f t="shared" si="9"/>
        <v>4774030.8886068165</v>
      </c>
      <c r="H110" s="113" t="s">
        <v>1907</v>
      </c>
      <c r="I110" s="37">
        <f t="shared" si="10"/>
        <v>9.8206589402111411E-3</v>
      </c>
      <c r="J110" s="57"/>
      <c r="K110" s="25"/>
      <c r="L110" s="25"/>
      <c r="O110">
        <f>All!GW111</f>
        <v>16754554.500000015</v>
      </c>
      <c r="P110" s="35">
        <f t="shared" si="11"/>
        <v>4749538258.6937551</v>
      </c>
      <c r="Q110" s="35">
        <f t="shared" si="12"/>
        <v>7509262080.5650463</v>
      </c>
      <c r="R110" s="82">
        <f t="shared" si="13"/>
        <v>1.4146050987007556E-2</v>
      </c>
      <c r="S110" t="s">
        <v>271</v>
      </c>
      <c r="T110">
        <f>All!BG111+All!BJ111+All!BM111+All!BP111+All!BS111+All!BV111+All!BY111+All!CB111+All!CE111+All!CH111+All!CK111+All!CN111</f>
        <v>114754277.94994321</v>
      </c>
      <c r="U110">
        <f>All!CQ111+All!CT111+All!CW111+All!CZ111+All!DC111+All!DF111+All!DI111+All!DL111+All!DO111+All!DR111+All!DU111+All!DX111</f>
        <v>105876622.25285707</v>
      </c>
      <c r="V110" s="117">
        <f t="shared" si="14"/>
        <v>8877655.6970861405</v>
      </c>
      <c r="W110" s="37">
        <f t="shared" si="15"/>
        <v>7.4358110697861175E-3</v>
      </c>
      <c r="X110" s="35">
        <f t="shared" si="16"/>
        <v>9089353203.4430771</v>
      </c>
      <c r="Y110" s="35">
        <v>8049949623.3884783</v>
      </c>
      <c r="Z110" s="37">
        <f t="shared" si="17"/>
        <v>1.4871622139572237E-2</v>
      </c>
    </row>
    <row r="111" spans="1:26">
      <c r="A111" s="113">
        <v>110</v>
      </c>
      <c r="B111" s="113" t="s">
        <v>2092</v>
      </c>
      <c r="C111" s="117">
        <f>All!GU112</f>
        <v>133874131.05846733</v>
      </c>
      <c r="D111" s="117">
        <f>All!GY112</f>
        <v>148406951.48000002</v>
      </c>
      <c r="E111" s="117">
        <f>All!HA112</f>
        <v>80884885</v>
      </c>
      <c r="F111" s="117">
        <f>All!HC112</f>
        <v>149285546.16</v>
      </c>
      <c r="G111" s="117">
        <f t="shared" si="9"/>
        <v>-14532820.421532691</v>
      </c>
      <c r="H111" s="113" t="s">
        <v>1907</v>
      </c>
      <c r="I111" s="37">
        <f t="shared" si="10"/>
        <v>-2.9895464886876322E-2</v>
      </c>
      <c r="J111" s="57"/>
      <c r="K111" s="25"/>
      <c r="L111" s="25"/>
      <c r="O111">
        <f>All!GW112</f>
        <v>155505798.84999996</v>
      </c>
      <c r="P111" s="35">
        <f t="shared" si="11"/>
        <v>4749538258.6937551</v>
      </c>
      <c r="Q111" s="35">
        <f t="shared" si="12"/>
        <v>7509262080.5650463</v>
      </c>
      <c r="R111" s="82">
        <f t="shared" si="13"/>
        <v>-4.3062565673516233E-2</v>
      </c>
      <c r="S111" t="s">
        <v>271</v>
      </c>
      <c r="T111">
        <f>All!BG112+All!BJ112+All!BM112+All!BP112+All!BS112+All!BV112+All!BY112+All!CB112+All!CE112+All!CH112+All!CK112+All!CN112</f>
        <v>297252204.65759194</v>
      </c>
      <c r="U111">
        <f>All!CQ112+All!CT112+All!CW112+All!CZ112+All!DC112+All!DF112+All!DI112+All!DL112+All!DO112+All!DR112+All!DU112+All!DX112</f>
        <v>293863565.98293561</v>
      </c>
      <c r="V111" s="117">
        <f t="shared" si="14"/>
        <v>3388638.6746563315</v>
      </c>
      <c r="W111" s="37">
        <f t="shared" si="15"/>
        <v>2.8382804907364518E-3</v>
      </c>
      <c r="X111" s="35">
        <f t="shared" si="16"/>
        <v>9089353203.4430771</v>
      </c>
      <c r="Y111" s="35">
        <v>8049949623.3884783</v>
      </c>
      <c r="Z111" s="37">
        <f t="shared" si="17"/>
        <v>5.6765609814729045E-3</v>
      </c>
    </row>
    <row r="112" spans="1:26">
      <c r="A112" s="113">
        <v>111</v>
      </c>
      <c r="B112" s="113" t="s">
        <v>2104</v>
      </c>
      <c r="C112" s="117">
        <f>All!GU113</f>
        <v>12906185.719713256</v>
      </c>
      <c r="D112" s="117">
        <f>All!GY113</f>
        <v>10951063.93</v>
      </c>
      <c r="E112" s="117">
        <f>All!HA113</f>
        <v>4588552.22</v>
      </c>
      <c r="F112" s="117">
        <f>All!HC113</f>
        <v>6377162.8800000008</v>
      </c>
      <c r="G112" s="117">
        <f t="shared" si="9"/>
        <v>1955121.7897132561</v>
      </c>
      <c r="H112" s="113" t="s">
        <v>1907</v>
      </c>
      <c r="I112" s="37">
        <f t="shared" si="10"/>
        <v>4.0218810333152895E-3</v>
      </c>
      <c r="J112" s="57"/>
      <c r="K112" s="25"/>
      <c r="L112" s="25"/>
      <c r="O112">
        <f>All!GW113</f>
        <v>4884926.0500000007</v>
      </c>
      <c r="P112" s="35">
        <f t="shared" si="11"/>
        <v>4749538258.6937551</v>
      </c>
      <c r="Q112" s="35">
        <f t="shared" si="12"/>
        <v>7509262080.5650463</v>
      </c>
      <c r="R112" s="82">
        <f t="shared" si="13"/>
        <v>5.7932705439960562E-3</v>
      </c>
      <c r="S112" t="s">
        <v>271</v>
      </c>
      <c r="T112">
        <f>All!BG113+All!BJ113+All!BM113+All!BP113+All!BS113+All!BV113+All!BY113+All!CB113+All!CE113+All!CH113+All!CK113+All!CN113</f>
        <v>39262251.980551824</v>
      </c>
      <c r="U112">
        <f>All!CQ113+All!CT113+All!CW113+All!CZ113+All!DC113+All!DF113+All!DI113+All!DL113+All!DO113+All!DR113+All!DU113+All!DX113</f>
        <v>35836379.68069987</v>
      </c>
      <c r="V112" s="117">
        <f t="shared" si="14"/>
        <v>3425872.299851954</v>
      </c>
      <c r="W112" s="37">
        <f t="shared" si="15"/>
        <v>2.869466899834154E-3</v>
      </c>
      <c r="X112" s="35">
        <f t="shared" si="16"/>
        <v>9089353203.4430771</v>
      </c>
      <c r="Y112" s="35">
        <v>8049949623.3884783</v>
      </c>
      <c r="Z112" s="37">
        <f t="shared" si="17"/>
        <v>5.7389337996683098E-3</v>
      </c>
    </row>
    <row r="113" spans="1:26">
      <c r="A113" s="113">
        <v>112</v>
      </c>
      <c r="B113" s="113" t="s">
        <v>2100</v>
      </c>
      <c r="C113" s="117">
        <f>All!GU114</f>
        <v>211577345.60177767</v>
      </c>
      <c r="D113" s="117">
        <f>All!GY114</f>
        <v>185470495.89999998</v>
      </c>
      <c r="E113" s="117">
        <f>All!HA114</f>
        <v>22286048.939999998</v>
      </c>
      <c r="F113" s="117">
        <f>All!HC114</f>
        <v>149562423.03999999</v>
      </c>
      <c r="G113" s="117">
        <f t="shared" si="9"/>
        <v>26106849.701777697</v>
      </c>
      <c r="H113" s="113" t="s">
        <v>1907</v>
      </c>
      <c r="I113" s="37">
        <f t="shared" si="10"/>
        <v>5.370440051746958E-2</v>
      </c>
      <c r="J113" s="57"/>
      <c r="K113" s="25"/>
      <c r="L113" s="25"/>
      <c r="O113">
        <f>All!GW114</f>
        <v>139366194.38000003</v>
      </c>
      <c r="P113" s="35">
        <f t="shared" si="11"/>
        <v>4749538258.6937551</v>
      </c>
      <c r="Q113" s="35">
        <f t="shared" si="12"/>
        <v>7509262080.5650463</v>
      </c>
      <c r="R113" s="82">
        <f t="shared" si="13"/>
        <v>7.7357862906342445E-2</v>
      </c>
      <c r="S113" t="s">
        <v>271</v>
      </c>
      <c r="T113">
        <f>All!BG114+All!BJ114+All!BM114+All!BP114+All!BS114+All!BV114+All!BY114+All!CB114+All!CE114+All!CH114+All!CK114+All!CN114</f>
        <v>248135842.00454754</v>
      </c>
      <c r="U113">
        <f>All!CQ114+All!CT114+All!CW114+All!CZ114+All!DC114+All!DF114+All!DI114+All!DL114+All!DO114+All!DR114+All!DU114+All!DX114</f>
        <v>228805204.98172334</v>
      </c>
      <c r="V113" s="117">
        <f t="shared" si="14"/>
        <v>19330637.022824198</v>
      </c>
      <c r="W113" s="37">
        <f t="shared" si="15"/>
        <v>1.619109477376016E-2</v>
      </c>
      <c r="X113" s="35">
        <f t="shared" si="16"/>
        <v>9089353203.4430771</v>
      </c>
      <c r="Y113" s="35">
        <v>8049949623.3884783</v>
      </c>
      <c r="Z113" s="37">
        <f t="shared" si="17"/>
        <v>3.2382189547520326E-2</v>
      </c>
    </row>
    <row r="114" spans="1:26">
      <c r="A114" s="113">
        <v>113</v>
      </c>
      <c r="B114" s="113" t="s">
        <v>2101</v>
      </c>
      <c r="C114" s="117">
        <f>All!GU115</f>
        <v>223843879.35789478</v>
      </c>
      <c r="D114" s="117">
        <f>All!GY115</f>
        <v>212651685.39000002</v>
      </c>
      <c r="E114" s="117">
        <f>All!HA115</f>
        <v>249555346.19</v>
      </c>
      <c r="F114" s="117">
        <f>All!HC115</f>
        <v>228392194.35999998</v>
      </c>
      <c r="G114" s="117">
        <f t="shared" si="9"/>
        <v>11192193.967894763</v>
      </c>
      <c r="H114" s="113" t="s">
        <v>1907</v>
      </c>
      <c r="I114" s="37">
        <f t="shared" si="10"/>
        <v>2.3023462209616916E-2</v>
      </c>
      <c r="J114" s="57"/>
      <c r="K114" s="25"/>
      <c r="L114" s="25"/>
      <c r="O114">
        <f>All!GW115</f>
        <v>176830875.12</v>
      </c>
      <c r="P114" s="35">
        <f t="shared" si="11"/>
        <v>4749538258.6937551</v>
      </c>
      <c r="Q114" s="35">
        <f t="shared" si="12"/>
        <v>7509262080.5650463</v>
      </c>
      <c r="R114" s="82">
        <f t="shared" si="13"/>
        <v>3.3163871416115008E-2</v>
      </c>
      <c r="S114" t="s">
        <v>271</v>
      </c>
      <c r="T114">
        <f>All!BG115+All!BJ115+All!BM115+All!BP115+All!BS115+All!BV115+All!BY115+All!CB115+All!CE115+All!CH115+All!CK115+All!CN115</f>
        <v>560533774.25</v>
      </c>
      <c r="U114">
        <f>All!CQ115+All!CT115+All!CW115+All!CZ115+All!DC115+All!DF115+All!DI115+All!DL115+All!DO115+All!DR115+All!DU115+All!DX115</f>
        <v>532507085.53749996</v>
      </c>
      <c r="V114" s="117">
        <f t="shared" si="14"/>
        <v>28026688.712500036</v>
      </c>
      <c r="W114" s="37">
        <f t="shared" si="15"/>
        <v>2.3474796645499514E-2</v>
      </c>
      <c r="X114" s="35">
        <f t="shared" si="16"/>
        <v>9089353203.4430771</v>
      </c>
      <c r="Y114" s="35">
        <v>8049949623.3884783</v>
      </c>
      <c r="Z114" s="37">
        <f t="shared" si="17"/>
        <v>4.6949593290999042E-2</v>
      </c>
    </row>
    <row r="115" spans="1:26">
      <c r="A115" s="113">
        <v>114</v>
      </c>
      <c r="B115" s="113" t="s">
        <v>2102</v>
      </c>
      <c r="C115" s="117">
        <f>All!GU116</f>
        <v>8160937.2691249326</v>
      </c>
      <c r="D115" s="117">
        <f>All!GY116</f>
        <v>1924611.24</v>
      </c>
      <c r="E115" s="117">
        <f>All!HA116</f>
        <v>22689003.350000001</v>
      </c>
      <c r="F115" s="117">
        <f>All!HC116</f>
        <v>1653778.51</v>
      </c>
      <c r="G115" s="117">
        <f t="shared" si="9"/>
        <v>6236326.0291249324</v>
      </c>
      <c r="H115" s="113" t="s">
        <v>1907</v>
      </c>
      <c r="I115" s="37">
        <f t="shared" si="10"/>
        <v>1.2828746273543698E-2</v>
      </c>
      <c r="J115" s="57"/>
      <c r="K115" s="25"/>
      <c r="L115" s="25"/>
      <c r="O115">
        <f>All!GW116</f>
        <v>130201.15</v>
      </c>
      <c r="P115" s="35">
        <f t="shared" si="11"/>
        <v>4749538258.6937551</v>
      </c>
      <c r="Q115" s="35">
        <f t="shared" si="12"/>
        <v>7509262080.5650463</v>
      </c>
      <c r="R115" s="82">
        <f t="shared" si="13"/>
        <v>1.847901449279234E-2</v>
      </c>
      <c r="S115" t="s">
        <v>271</v>
      </c>
      <c r="T115">
        <f>All!BG116+All!BJ116+All!BM116+All!BP116+All!BS116+All!BV116+All!BY116+All!CB116+All!CE116+All!CH116+All!CK116+All!CN116</f>
        <v>9212346.7145740017</v>
      </c>
      <c r="U115">
        <f>All!CQ116+All!CT116+All!CW116+All!CZ116+All!DC116+All!DF116+All!DI116+All!DL116+All!DO116+All!DR116+All!DU116+All!DX116</f>
        <v>8206504.9209523862</v>
      </c>
      <c r="V115" s="117">
        <f t="shared" si="14"/>
        <v>1005841.7936216155</v>
      </c>
      <c r="W115" s="37">
        <f t="shared" si="15"/>
        <v>8.4248024463485344E-4</v>
      </c>
      <c r="X115" s="35">
        <f t="shared" si="16"/>
        <v>9089353203.4430771</v>
      </c>
      <c r="Y115" s="35">
        <v>8049949623.3884783</v>
      </c>
      <c r="Z115" s="37">
        <f t="shared" si="17"/>
        <v>1.6849604892697071E-3</v>
      </c>
    </row>
    <row r="116" spans="1:26">
      <c r="A116" s="113">
        <v>115</v>
      </c>
      <c r="B116" s="113" t="s">
        <v>2103</v>
      </c>
      <c r="C116" s="117">
        <f>All!GU117</f>
        <v>1909531.8011234254</v>
      </c>
      <c r="D116" s="117">
        <f>All!GY117</f>
        <v>1833150.23</v>
      </c>
      <c r="E116" s="117">
        <f>All!HA117</f>
        <v>7073739.2100000009</v>
      </c>
      <c r="F116" s="117">
        <f>All!HC117</f>
        <v>4841851.3200000012</v>
      </c>
      <c r="G116" s="117">
        <f t="shared" si="9"/>
        <v>76381.571123425383</v>
      </c>
      <c r="H116" s="113" t="s">
        <v>1907</v>
      </c>
      <c r="I116" s="37">
        <f t="shared" si="10"/>
        <v>1.5712452994612775E-4</v>
      </c>
      <c r="J116" s="57"/>
      <c r="K116" s="25"/>
      <c r="L116" s="25"/>
      <c r="O116">
        <f>All!GW117</f>
        <v>3177161.7047619075</v>
      </c>
      <c r="P116" s="35">
        <f t="shared" si="11"/>
        <v>4749538258.6937551</v>
      </c>
      <c r="Q116" s="35">
        <f t="shared" si="12"/>
        <v>7509262080.5650463</v>
      </c>
      <c r="R116" s="82">
        <f t="shared" si="13"/>
        <v>2.2632815429793671E-4</v>
      </c>
      <c r="S116" t="s">
        <v>271</v>
      </c>
      <c r="T116">
        <f>All!BG117+All!BJ117+All!BM117+All!BP117+All!BS117+All!BV117+All!BY117+All!CB117+All!CE117+All!CH117+All!CK117+All!CN117</f>
        <v>18793491.809999999</v>
      </c>
      <c r="U116">
        <f>All!CQ117+All!CT117+All!CW117+All!CZ117+All!DC117+All!DF117+All!DI117+All!DL117+All!DO117+All!DR117+All!DU117+All!DX117</f>
        <v>18041752.264255974</v>
      </c>
      <c r="V116" s="117">
        <f t="shared" si="14"/>
        <v>751739.54574402422</v>
      </c>
      <c r="W116" s="37">
        <f t="shared" si="15"/>
        <v>6.2964744596640605E-4</v>
      </c>
      <c r="X116" s="35">
        <f t="shared" si="16"/>
        <v>9089353203.4430771</v>
      </c>
      <c r="Y116" s="35">
        <v>8049949623.3884783</v>
      </c>
      <c r="Z116" s="37">
        <f t="shared" si="17"/>
        <v>1.2592948919328123E-3</v>
      </c>
    </row>
    <row r="117" spans="1:26">
      <c r="A117" s="113">
        <v>116</v>
      </c>
      <c r="B117" s="113" t="s">
        <v>2109</v>
      </c>
      <c r="C117" s="117">
        <f>All!GU118</f>
        <v>3662583.1956521757</v>
      </c>
      <c r="D117" s="117">
        <f>All!GY118</f>
        <v>3369576.54</v>
      </c>
      <c r="E117" s="117">
        <f>All!HA118</f>
        <v>0</v>
      </c>
      <c r="F117" s="117">
        <f>All!HC118</f>
        <v>3727991.34</v>
      </c>
      <c r="G117" s="117">
        <f t="shared" si="9"/>
        <v>293006.65565217566</v>
      </c>
      <c r="H117" s="113" t="s">
        <v>1907</v>
      </c>
      <c r="I117" s="37">
        <f t="shared" si="10"/>
        <v>6.0274399129655383E-4</v>
      </c>
      <c r="J117" s="57"/>
      <c r="K117" s="25"/>
      <c r="L117" s="25"/>
      <c r="O117">
        <f>All!GW118</f>
        <v>0</v>
      </c>
      <c r="P117" s="35">
        <f t="shared" si="11"/>
        <v>4749538258.6937551</v>
      </c>
      <c r="Q117" s="35">
        <f t="shared" si="12"/>
        <v>7509262080.5650463</v>
      </c>
      <c r="R117" s="82">
        <f t="shared" si="13"/>
        <v>8.6821539011822904E-4</v>
      </c>
      <c r="S117" t="s">
        <v>271</v>
      </c>
      <c r="T117">
        <f>All!BG118+All!BJ118+All!BM118+All!BP118+All!BS118+All!BV118+All!BY118+All!CB118+All!CE118+All!CH118+All!CK118+All!CN118</f>
        <v>6150355.2826086953</v>
      </c>
      <c r="U117">
        <f>All!CQ118+All!CT118+All!CW118+All!CZ118+All!DC118+All!DF118+All!DI118+All!DL118+All!DO118+All!DR118+All!DU118+All!DX118</f>
        <v>5658326.8600000003</v>
      </c>
      <c r="V117" s="117">
        <f t="shared" si="14"/>
        <v>492028.42260869499</v>
      </c>
      <c r="W117" s="37">
        <f t="shared" si="15"/>
        <v>4.1211672499125938E-4</v>
      </c>
      <c r="X117" s="35">
        <f t="shared" si="16"/>
        <v>9089353203.4430771</v>
      </c>
      <c r="Y117" s="35">
        <v>8049949623.3884783</v>
      </c>
      <c r="Z117" s="37">
        <f t="shared" si="17"/>
        <v>8.2423344998251897E-4</v>
      </c>
    </row>
    <row r="118" spans="1:26">
      <c r="A118" s="113">
        <v>117</v>
      </c>
      <c r="B118" s="113" t="s">
        <v>2110</v>
      </c>
      <c r="C118" s="117">
        <f>All!GU119</f>
        <v>9931058.6081252284</v>
      </c>
      <c r="D118" s="117">
        <f>All!GY119</f>
        <v>8739331.5999999996</v>
      </c>
      <c r="E118" s="117">
        <f>All!HA119</f>
        <v>9648518.5999999996</v>
      </c>
      <c r="F118" s="117">
        <f>All!HC119</f>
        <v>10995107.729999999</v>
      </c>
      <c r="G118" s="117">
        <f t="shared" si="9"/>
        <v>1191727.0081252288</v>
      </c>
      <c r="H118" s="113" t="s">
        <v>1907</v>
      </c>
      <c r="I118" s="37">
        <f t="shared" si="10"/>
        <v>2.4515016282291996E-3</v>
      </c>
      <c r="J118" s="57"/>
      <c r="K118" s="25"/>
      <c r="L118" s="25"/>
      <c r="O118">
        <f>All!GW119</f>
        <v>0</v>
      </c>
      <c r="P118" s="35">
        <f t="shared" si="11"/>
        <v>4749538258.6937551</v>
      </c>
      <c r="Q118" s="35">
        <f t="shared" si="12"/>
        <v>7509262080.5650463</v>
      </c>
      <c r="R118" s="82">
        <f t="shared" si="13"/>
        <v>3.5312362682372832E-3</v>
      </c>
      <c r="S118" t="s">
        <v>271</v>
      </c>
      <c r="T118">
        <f>All!BG119+All!BJ119+All!BM119+All!BP119+All!BS119+All!BV119+All!BY119+All!CB119+All!CE119+All!CH119+All!CK119+All!CN119</f>
        <v>61069884.342567623</v>
      </c>
      <c r="U118">
        <f>All!CQ119+All!CT119+All!CW119+All!CZ119+All!DC119+All!DF119+All!DI119+All!DL119+All!DO119+All!DR119+All!DU119+All!DX119</f>
        <v>53741498.17736169</v>
      </c>
      <c r="V118" s="117">
        <f t="shared" si="14"/>
        <v>7328386.1652059332</v>
      </c>
      <c r="W118" s="37">
        <f t="shared" si="15"/>
        <v>6.138162689592868E-3</v>
      </c>
      <c r="X118" s="35">
        <f t="shared" si="16"/>
        <v>9089353203.4430771</v>
      </c>
      <c r="Y118" s="35">
        <v>8049949623.3884783</v>
      </c>
      <c r="Z118" s="37">
        <f t="shared" si="17"/>
        <v>1.2276325379185738E-2</v>
      </c>
    </row>
    <row r="119" spans="1:26">
      <c r="A119" s="113">
        <v>118</v>
      </c>
      <c r="B119" s="113" t="s">
        <v>2112</v>
      </c>
      <c r="C119" s="117">
        <f>All!GU120</f>
        <v>113387335.11356515</v>
      </c>
      <c r="D119" s="117">
        <f>All!GY120</f>
        <v>105621394.05</v>
      </c>
      <c r="E119" s="117">
        <f>All!HA120</f>
        <v>118479500</v>
      </c>
      <c r="F119" s="117">
        <f>All!HC120</f>
        <v>47844231.539999999</v>
      </c>
      <c r="G119" s="117">
        <f t="shared" si="9"/>
        <v>7765941.0635651499</v>
      </c>
      <c r="H119" s="113" t="s">
        <v>1907</v>
      </c>
      <c r="I119" s="37">
        <f t="shared" si="10"/>
        <v>1.5975317360652951E-2</v>
      </c>
      <c r="J119" s="57"/>
      <c r="K119" s="25"/>
      <c r="L119" s="25"/>
      <c r="O119">
        <f>All!GW120</f>
        <v>149835094.67000002</v>
      </c>
      <c r="P119" s="35">
        <f t="shared" si="11"/>
        <v>4749538258.6937551</v>
      </c>
      <c r="Q119" s="35">
        <f t="shared" si="12"/>
        <v>7509262080.5650463</v>
      </c>
      <c r="R119" s="82">
        <f t="shared" si="13"/>
        <v>2.3011455269269839E-2</v>
      </c>
      <c r="S119" t="s">
        <v>271</v>
      </c>
      <c r="T119">
        <f>All!BG120+All!BJ120+All!BM120+All!BP120+All!BS120+All!BV120+All!BY120+All!CB120+All!CE120+All!CH120+All!CK120+All!CN120</f>
        <v>74716323.359999999</v>
      </c>
      <c r="U119">
        <f>All!CQ120+All!CT120+All!CW120+All!CZ120+All!DC120+All!DF120+All!DI120+All!DL120+All!DO120+All!DR120+All!DU120+All!DX120</f>
        <v>68920479.862924621</v>
      </c>
      <c r="V119" s="117">
        <f t="shared" si="14"/>
        <v>5795843.4970753789</v>
      </c>
      <c r="W119" s="37">
        <f t="shared" si="15"/>
        <v>4.854524516922456E-3</v>
      </c>
      <c r="X119" s="35">
        <f t="shared" si="16"/>
        <v>9089353203.4430771</v>
      </c>
      <c r="Y119" s="35">
        <v>8049949623.3884783</v>
      </c>
      <c r="Z119" s="37">
        <f t="shared" si="17"/>
        <v>9.7090490338449138E-3</v>
      </c>
    </row>
    <row r="120" spans="1:26">
      <c r="A120" s="113">
        <v>119</v>
      </c>
      <c r="B120" s="113" t="s">
        <v>2113</v>
      </c>
      <c r="C120" s="117">
        <f>All!GU121</f>
        <v>1706380.5222222237</v>
      </c>
      <c r="D120" s="117">
        <f>All!GY121</f>
        <v>1535742.47</v>
      </c>
      <c r="E120" s="117">
        <f>All!HA121</f>
        <v>4902130</v>
      </c>
      <c r="F120" s="117">
        <f>All!HC121</f>
        <v>1643495.7400000002</v>
      </c>
      <c r="G120" s="117">
        <f t="shared" si="9"/>
        <v>170638.05222222372</v>
      </c>
      <c r="H120" s="113" t="s">
        <v>1907</v>
      </c>
      <c r="I120" s="37">
        <f t="shared" si="10"/>
        <v>3.5101953719981723E-4</v>
      </c>
      <c r="J120" s="57"/>
      <c r="K120" s="25"/>
      <c r="L120" s="25"/>
      <c r="O120">
        <f>All!GW121</f>
        <v>0</v>
      </c>
      <c r="P120" s="35">
        <f t="shared" si="11"/>
        <v>4749538258.6937551</v>
      </c>
      <c r="Q120" s="35">
        <f t="shared" si="12"/>
        <v>7509262080.5650463</v>
      </c>
      <c r="R120" s="82">
        <f t="shared" si="13"/>
        <v>5.0562190387579554E-4</v>
      </c>
      <c r="S120" t="s">
        <v>271</v>
      </c>
      <c r="T120">
        <f>All!BG121+All!BJ121+All!BM121+All!BP121+All!BS121+All!BV121+All!BY121+All!CB121+All!CE121+All!CH121+All!CK121+All!CN121</f>
        <v>9020405.2124999985</v>
      </c>
      <c r="U120">
        <f>All!CQ121+All!CT121+All!CW121+All!CZ121+All!DC121+All!DF121+All!DI121+All!DL121+All!DO121+All!DR121+All!DU121+All!DX121</f>
        <v>8118364.6912499983</v>
      </c>
      <c r="V120" s="117">
        <f t="shared" si="14"/>
        <v>902040.52125000022</v>
      </c>
      <c r="W120" s="37">
        <f t="shared" si="15"/>
        <v>7.5553762413966131E-4</v>
      </c>
      <c r="X120" s="35">
        <f t="shared" si="16"/>
        <v>9089353203.4430771</v>
      </c>
      <c r="Y120" s="35">
        <v>8049949623.3884783</v>
      </c>
      <c r="Z120" s="37">
        <f t="shared" si="17"/>
        <v>1.5110752482793228E-3</v>
      </c>
    </row>
    <row r="121" spans="1:26">
      <c r="A121" s="113">
        <v>120</v>
      </c>
      <c r="B121" s="113" t="s">
        <v>2114</v>
      </c>
      <c r="C121" s="117">
        <f>All!GU122</f>
        <v>19288.022222222295</v>
      </c>
      <c r="D121" s="117">
        <f>All!GY122</f>
        <v>17359.219999999998</v>
      </c>
      <c r="E121" s="117">
        <f>All!HA122</f>
        <v>0</v>
      </c>
      <c r="F121" s="117">
        <f>All!HC122</f>
        <v>547926.78</v>
      </c>
      <c r="G121" s="117">
        <f t="shared" si="9"/>
        <v>1928.8022222222971</v>
      </c>
      <c r="H121" s="113" t="s">
        <v>1907</v>
      </c>
      <c r="I121" s="37">
        <f t="shared" si="10"/>
        <v>3.9677390510337285E-6</v>
      </c>
      <c r="J121" s="57"/>
      <c r="K121" s="25"/>
      <c r="L121" s="25"/>
      <c r="O121">
        <f>All!GW122</f>
        <v>0</v>
      </c>
      <c r="P121" s="35">
        <f t="shared" si="11"/>
        <v>4749538258.6937551</v>
      </c>
      <c r="Q121" s="35">
        <f t="shared" si="12"/>
        <v>7509262080.5650463</v>
      </c>
      <c r="R121" s="82">
        <f t="shared" si="13"/>
        <v>5.7152823716590008E-6</v>
      </c>
      <c r="S121" t="s">
        <v>271</v>
      </c>
      <c r="T121">
        <f>All!BG122+All!BJ122+All!BM122+All!BP122+All!BS122+All!BV122+All!BY122+All!CB122+All!CE122+All!CH122+All!CK122+All!CN122</f>
        <v>2722294.782539682</v>
      </c>
      <c r="U121">
        <f>All!CQ122+All!CT122+All!CW122+All!CZ122+All!DC122+All!DF122+All!DI122+All!DL122+All!DO122+All!DR122+All!DU122+All!DX122</f>
        <v>2450065.3042857135</v>
      </c>
      <c r="V121" s="117">
        <f t="shared" si="14"/>
        <v>272229.47825396853</v>
      </c>
      <c r="W121" s="37">
        <f t="shared" si="15"/>
        <v>2.2801593539918029E-4</v>
      </c>
      <c r="X121" s="35">
        <f t="shared" si="16"/>
        <v>9089353203.4430771</v>
      </c>
      <c r="Y121" s="35">
        <v>8049949623.3884783</v>
      </c>
      <c r="Z121" s="37">
        <f t="shared" si="17"/>
        <v>4.5603187079836069E-4</v>
      </c>
    </row>
    <row r="122" spans="1:26">
      <c r="A122" s="113">
        <v>121</v>
      </c>
      <c r="B122" s="113" t="s">
        <v>2157</v>
      </c>
      <c r="C122" s="117">
        <f>All!GU123</f>
        <v>0</v>
      </c>
      <c r="D122" s="117">
        <f>All!GY123</f>
        <v>0</v>
      </c>
      <c r="E122" s="117">
        <f>All!HA123</f>
        <v>0</v>
      </c>
      <c r="F122" s="117">
        <f>All!HC123</f>
        <v>0</v>
      </c>
      <c r="G122" s="117">
        <f t="shared" si="9"/>
        <v>0</v>
      </c>
      <c r="H122" s="113" t="s">
        <v>1907</v>
      </c>
      <c r="I122" s="37">
        <f t="shared" si="10"/>
        <v>0</v>
      </c>
      <c r="J122" s="57"/>
      <c r="K122" s="25"/>
      <c r="L122" s="25"/>
      <c r="O122">
        <f>All!GW123</f>
        <v>0</v>
      </c>
      <c r="P122" s="35">
        <f t="shared" si="11"/>
        <v>4749538258.6937551</v>
      </c>
      <c r="Q122" s="35">
        <f t="shared" si="12"/>
        <v>7509262080.5650463</v>
      </c>
      <c r="R122" s="82">
        <f t="shared" si="13"/>
        <v>0</v>
      </c>
      <c r="S122" t="s">
        <v>271</v>
      </c>
      <c r="T122">
        <f>All!BG123+All!BJ123+All!BM123+All!BP123+All!BS123+All!BV123+All!BY123+All!CB123+All!CE123+All!CH123+All!CK123+All!CN123</f>
        <v>0</v>
      </c>
      <c r="U122">
        <f>All!CQ123+All!CT123+All!CW123+All!CZ123+All!DC123+All!DF123+All!DI123+All!DL123+All!DO123+All!DR123+All!DU123+All!DX123</f>
        <v>0</v>
      </c>
      <c r="V122" s="117">
        <f t="shared" si="14"/>
        <v>0</v>
      </c>
      <c r="W122" s="37">
        <f t="shared" si="15"/>
        <v>0</v>
      </c>
      <c r="X122" s="35">
        <f t="shared" si="16"/>
        <v>9089353203.4430771</v>
      </c>
      <c r="Y122" s="35">
        <v>8049949623.3884783</v>
      </c>
      <c r="Z122" s="37">
        <f t="shared" si="17"/>
        <v>0</v>
      </c>
    </row>
    <row r="123" spans="1:26">
      <c r="A123" s="113">
        <v>122</v>
      </c>
      <c r="B123" s="113" t="s">
        <v>2158</v>
      </c>
      <c r="C123" s="117">
        <f>All!GU124</f>
        <v>374300.95332482085</v>
      </c>
      <c r="D123" s="117">
        <f>All!GY124</f>
        <v>318116.70999999996</v>
      </c>
      <c r="E123" s="117">
        <f>All!HA124</f>
        <v>0</v>
      </c>
      <c r="F123" s="117">
        <f>All!HC124</f>
        <v>153457.00999999998</v>
      </c>
      <c r="G123" s="117">
        <f t="shared" si="9"/>
        <v>56184.243324820884</v>
      </c>
      <c r="H123" s="113" t="s">
        <v>1907</v>
      </c>
      <c r="I123" s="37">
        <f t="shared" si="10"/>
        <v>1.1557660693475734E-4</v>
      </c>
      <c r="J123" s="57"/>
      <c r="K123" s="25"/>
      <c r="L123" s="25"/>
      <c r="O123">
        <f>All!GW124</f>
        <v>0</v>
      </c>
      <c r="P123" s="35">
        <f t="shared" si="11"/>
        <v>4749538258.6937551</v>
      </c>
      <c r="Q123" s="35">
        <f t="shared" si="12"/>
        <v>7509262080.5650463</v>
      </c>
      <c r="R123" s="82">
        <f t="shared" si="13"/>
        <v>1.6648094436005914E-4</v>
      </c>
      <c r="S123" t="s">
        <v>271</v>
      </c>
      <c r="T123">
        <f>All!BG124+All!BJ124+All!BM124+All!BP124+All!BS124+All!BV124+All!BY124+All!CB124+All!CE124+All!CH124+All!CK124+All!CN124</f>
        <v>1561186.5100000002</v>
      </c>
      <c r="U123">
        <f>All!CQ124+All!CT124+All!CW124+All!CZ124+All!DC124+All!DF124+All!DI124+All!DL124+All!DO124+All!DR124+All!DU124+All!DX124</f>
        <v>1327008.5334999999</v>
      </c>
      <c r="V123" s="117">
        <f t="shared" si="14"/>
        <v>234177.97650000034</v>
      </c>
      <c r="W123" s="37">
        <f t="shared" si="15"/>
        <v>1.9614448333813545E-4</v>
      </c>
      <c r="X123" s="35">
        <f t="shared" si="16"/>
        <v>9089353203.4430771</v>
      </c>
      <c r="Y123" s="35">
        <v>8049949623.3884783</v>
      </c>
      <c r="Z123" s="37">
        <f t="shared" si="17"/>
        <v>3.9228896667627095E-4</v>
      </c>
    </row>
    <row r="124" spans="1:26">
      <c r="A124" s="113">
        <v>123</v>
      </c>
      <c r="B124" s="113" t="s">
        <v>2159</v>
      </c>
      <c r="C124" s="117">
        <f>All!GU125</f>
        <v>0</v>
      </c>
      <c r="D124" s="117">
        <f>All!GY125</f>
        <v>0</v>
      </c>
      <c r="E124" s="117">
        <f>All!HA125</f>
        <v>0</v>
      </c>
      <c r="F124" s="117">
        <f>All!HC125</f>
        <v>0</v>
      </c>
      <c r="G124" s="117">
        <f t="shared" si="9"/>
        <v>0</v>
      </c>
      <c r="H124" s="113" t="s">
        <v>1907</v>
      </c>
      <c r="I124" s="37">
        <f t="shared" si="10"/>
        <v>0</v>
      </c>
      <c r="J124" s="57"/>
      <c r="K124" s="25"/>
      <c r="L124" s="25"/>
      <c r="O124">
        <f>All!GW125</f>
        <v>0</v>
      </c>
      <c r="P124" s="35">
        <f t="shared" si="11"/>
        <v>4749538258.6937551</v>
      </c>
      <c r="Q124" s="35">
        <f t="shared" si="12"/>
        <v>7509262080.5650463</v>
      </c>
      <c r="R124" s="82">
        <f t="shared" si="13"/>
        <v>0</v>
      </c>
      <c r="S124" t="s">
        <v>271</v>
      </c>
      <c r="T124">
        <f>All!BG125+All!BJ125+All!BM125+All!BP125+All!BS125+All!BV125+All!BY125+All!CB125+All!CE125+All!CH125+All!CK125+All!CN125</f>
        <v>0</v>
      </c>
      <c r="U124">
        <f>All!CQ125+All!CT125+All!CW125+All!CZ125+All!DC125+All!DF125+All!DI125+All!DL125+All!DO125+All!DR125+All!DU125+All!DX125</f>
        <v>0</v>
      </c>
      <c r="V124" s="117">
        <f t="shared" si="14"/>
        <v>0</v>
      </c>
      <c r="W124" s="37">
        <f t="shared" si="15"/>
        <v>0</v>
      </c>
      <c r="X124" s="35">
        <f t="shared" si="16"/>
        <v>9089353203.4430771</v>
      </c>
      <c r="Y124" s="35">
        <v>8049949623.3884783</v>
      </c>
      <c r="Z124" s="37">
        <f t="shared" si="17"/>
        <v>0</v>
      </c>
    </row>
    <row r="125" spans="1:26">
      <c r="A125" s="113">
        <v>124</v>
      </c>
      <c r="B125" s="113" t="s">
        <v>2160</v>
      </c>
      <c r="C125" s="117">
        <f>All!GU126</f>
        <v>10633784.38888889</v>
      </c>
      <c r="D125" s="117">
        <f>All!GY126</f>
        <v>9570405.9500000011</v>
      </c>
      <c r="E125" s="117">
        <f>All!HA126</f>
        <v>0</v>
      </c>
      <c r="F125" s="117">
        <f>All!HC126</f>
        <v>10570993.459999999</v>
      </c>
      <c r="G125" s="117">
        <f t="shared" si="9"/>
        <v>1063378.4388888888</v>
      </c>
      <c r="H125" s="113" t="s">
        <v>1907</v>
      </c>
      <c r="I125" s="37">
        <f t="shared" si="10"/>
        <v>2.1874757864730715E-3</v>
      </c>
      <c r="J125" s="57"/>
      <c r="K125" s="25"/>
      <c r="L125" s="25"/>
      <c r="O125">
        <f>All!GW126</f>
        <v>0</v>
      </c>
      <c r="P125" s="35">
        <f t="shared" si="11"/>
        <v>4749538258.6937551</v>
      </c>
      <c r="Q125" s="35">
        <f t="shared" si="12"/>
        <v>7509262080.5650463</v>
      </c>
      <c r="R125" s="82">
        <f t="shared" si="13"/>
        <v>3.1509233949251919E-3</v>
      </c>
      <c r="S125" t="s">
        <v>271</v>
      </c>
      <c r="T125">
        <f>All!BG126+All!BJ126+All!BM126+All!BP126+All!BS126+All!BV126+All!BY126+All!CB126+All!CE126+All!CH126+All!CK126+All!CN126</f>
        <v>0</v>
      </c>
      <c r="U125">
        <f>All!CQ126+All!CT126+All!CW126+All!CZ126+All!DC126+All!DF126+All!DI126+All!DL126+All!DO126+All!DR126+All!DU126+All!DX126</f>
        <v>0</v>
      </c>
      <c r="V125" s="117">
        <f t="shared" si="14"/>
        <v>0</v>
      </c>
      <c r="W125" s="37">
        <f t="shared" si="15"/>
        <v>0</v>
      </c>
      <c r="X125" s="35">
        <f t="shared" si="16"/>
        <v>9089353203.4430771</v>
      </c>
      <c r="Y125" s="35">
        <v>8049949623.3884783</v>
      </c>
      <c r="Z125" s="37">
        <f t="shared" si="17"/>
        <v>0</v>
      </c>
    </row>
    <row r="126" spans="1:26">
      <c r="A126" s="113">
        <v>125</v>
      </c>
      <c r="B126" s="113" t="s">
        <v>2162</v>
      </c>
      <c r="C126" s="117">
        <f>All!GU127</f>
        <v>1631041.5888888892</v>
      </c>
      <c r="D126" s="117">
        <f>All!GY127</f>
        <v>1467937.4300000002</v>
      </c>
      <c r="E126" s="117">
        <f>All!HA127</f>
        <v>0</v>
      </c>
      <c r="F126" s="117">
        <f>All!HC127</f>
        <v>3407720.25</v>
      </c>
      <c r="G126" s="117">
        <f t="shared" si="9"/>
        <v>163104.15888888901</v>
      </c>
      <c r="H126" s="113" t="s">
        <v>1907</v>
      </c>
      <c r="I126" s="37">
        <f t="shared" si="10"/>
        <v>3.3552156522498523E-4</v>
      </c>
      <c r="J126" s="57"/>
      <c r="K126" s="25"/>
      <c r="L126" s="25"/>
      <c r="O126">
        <f>All!GW127</f>
        <v>1105252.5100000007</v>
      </c>
      <c r="P126" s="35">
        <f t="shared" si="11"/>
        <v>4749538258.6937551</v>
      </c>
      <c r="Q126" s="35">
        <f t="shared" si="12"/>
        <v>7509262080.5650463</v>
      </c>
      <c r="R126" s="82">
        <f t="shared" si="13"/>
        <v>4.832980350716852E-4</v>
      </c>
      <c r="S126" t="s">
        <v>271</v>
      </c>
      <c r="T126">
        <f>All!BG127+All!BJ127+All!BM127+All!BP127+All!BS127+All!BV127+All!BY127+All!CB127+All!CE127+All!CH127+All!CK127+All!CN127</f>
        <v>648926.59666667006</v>
      </c>
      <c r="U126">
        <f>All!CQ127+All!CT127+All!CW127+All!CZ127+All!DC127+All!DF127+All!DI127+All!DL127+All!DO127+All!DR127+All!DU127+All!DX127</f>
        <v>0</v>
      </c>
      <c r="V126" s="117">
        <f t="shared" si="14"/>
        <v>648926.59666667006</v>
      </c>
      <c r="W126" s="37">
        <f t="shared" si="15"/>
        <v>5.4353263244444523E-4</v>
      </c>
      <c r="X126" s="35">
        <f t="shared" si="16"/>
        <v>9089353203.4430771</v>
      </c>
      <c r="Y126" s="35">
        <v>8049949623.3884783</v>
      </c>
      <c r="Z126" s="37">
        <f t="shared" si="17"/>
        <v>1.0870652648888907E-3</v>
      </c>
    </row>
    <row r="127" spans="1:26">
      <c r="A127" s="113">
        <v>126</v>
      </c>
      <c r="B127" s="113" t="s">
        <v>2163</v>
      </c>
      <c r="C127" s="117">
        <f>All!GU128</f>
        <v>20546422.320094395</v>
      </c>
      <c r="D127" s="117">
        <f>All!GY128</f>
        <v>18512327.140000001</v>
      </c>
      <c r="E127" s="117">
        <f>All!HA128</f>
        <v>36751943.950000003</v>
      </c>
      <c r="F127" s="117">
        <f>All!HC128</f>
        <v>17073715.699999999</v>
      </c>
      <c r="G127" s="117">
        <f t="shared" si="9"/>
        <v>2034095.1800943948</v>
      </c>
      <c r="H127" s="113" t="s">
        <v>1907</v>
      </c>
      <c r="I127" s="37">
        <f t="shared" si="10"/>
        <v>4.1843371946560567E-3</v>
      </c>
      <c r="J127" s="57"/>
      <c r="K127" s="25"/>
      <c r="L127" s="25"/>
      <c r="O127">
        <f>All!GW128</f>
        <v>54080723.100000001</v>
      </c>
      <c r="P127" s="35">
        <f t="shared" si="11"/>
        <v>4749538258.6937551</v>
      </c>
      <c r="Q127" s="35">
        <f t="shared" si="12"/>
        <v>7509262080.5650463</v>
      </c>
      <c r="R127" s="82">
        <f t="shared" si="13"/>
        <v>6.0272785831175738E-3</v>
      </c>
      <c r="S127" t="s">
        <v>271</v>
      </c>
      <c r="T127">
        <f>All!BG128+All!BJ128+All!BM128+All!BP128+All!BS128+All!BV128+All!BY128+All!CB128+All!CE128+All!CH128+All!CK128+All!CN128</f>
        <v>116738334.80541709</v>
      </c>
      <c r="U127">
        <f>All!CQ128+All!CT128+All!CW128+All!CZ128+All!DC128+All!DF128+All!DI128+All!DL128+All!DO128+All!DR128+All!DU128+All!DX128</f>
        <v>105169539.03932765</v>
      </c>
      <c r="V127" s="117">
        <f t="shared" si="14"/>
        <v>11568795.766089439</v>
      </c>
      <c r="W127" s="37">
        <f t="shared" si="15"/>
        <v>9.6898756334758002E-3</v>
      </c>
      <c r="X127" s="35">
        <f t="shared" si="16"/>
        <v>9089353203.4430771</v>
      </c>
      <c r="Y127" s="35">
        <v>8049949623.3884783</v>
      </c>
      <c r="Z127" s="37">
        <f t="shared" si="17"/>
        <v>1.9379751266951607E-2</v>
      </c>
    </row>
    <row r="128" spans="1:26">
      <c r="A128" s="113">
        <v>127</v>
      </c>
      <c r="B128" s="113" t="s">
        <v>2164</v>
      </c>
      <c r="C128" s="117">
        <f>All!GU129</f>
        <v>137654354.23333335</v>
      </c>
      <c r="D128" s="117">
        <f>All!GY129</f>
        <v>123888918.81000002</v>
      </c>
      <c r="E128" s="117">
        <f>All!HA129</f>
        <v>100281044.68225972</v>
      </c>
      <c r="F128" s="117">
        <f>All!HC129</f>
        <v>148249248.16999999</v>
      </c>
      <c r="G128" s="117">
        <f t="shared" si="9"/>
        <v>13765435.423333332</v>
      </c>
      <c r="H128" s="113" t="s">
        <v>1907</v>
      </c>
      <c r="I128" s="37">
        <f t="shared" si="10"/>
        <v>2.8316877207199685E-2</v>
      </c>
      <c r="J128" s="57"/>
      <c r="K128" s="25"/>
      <c r="L128" s="25"/>
      <c r="O128">
        <f>All!GW129</f>
        <v>107961826.42</v>
      </c>
      <c r="P128" s="35">
        <f t="shared" si="11"/>
        <v>4749538258.6937551</v>
      </c>
      <c r="Q128" s="35">
        <f t="shared" si="12"/>
        <v>7509262080.5650463</v>
      </c>
      <c r="R128" s="82">
        <f t="shared" si="13"/>
        <v>4.0788707886567403E-2</v>
      </c>
      <c r="S128" t="s">
        <v>271</v>
      </c>
      <c r="T128">
        <f>All!BG129+All!BJ129+All!BM129+All!BP129+All!BS129+All!BV129+All!BY129+All!CB129+All!CE129+All!CH129+All!CK129+All!CN129</f>
        <v>215804578.37809804</v>
      </c>
      <c r="U128">
        <f>All!CQ129+All!CT129+All!CW129+All!CZ129+All!DC129+All!DF129+All!DI129+All!DL129+All!DO129+All!DR129+All!DU129+All!DX129</f>
        <v>194224120.54028824</v>
      </c>
      <c r="V128" s="117">
        <f t="shared" si="14"/>
        <v>21580457.837809801</v>
      </c>
      <c r="W128" s="37">
        <f t="shared" si="15"/>
        <v>1.807551596466038E-2</v>
      </c>
      <c r="X128" s="35">
        <f t="shared" si="16"/>
        <v>9089353203.4430771</v>
      </c>
      <c r="Y128" s="35">
        <v>8049949623.3884783</v>
      </c>
      <c r="Z128" s="37">
        <f t="shared" si="17"/>
        <v>3.6151031929320766E-2</v>
      </c>
    </row>
    <row r="129" spans="1:26">
      <c r="A129" s="113">
        <v>128</v>
      </c>
      <c r="B129" s="113" t="s">
        <v>2165</v>
      </c>
      <c r="C129" s="117">
        <f>All!GU130</f>
        <v>27477767.605381768</v>
      </c>
      <c r="D129" s="117">
        <f>All!GY130</f>
        <v>25894361.25</v>
      </c>
      <c r="E129" s="117">
        <f>All!HA130</f>
        <v>15584606.449999999</v>
      </c>
      <c r="F129" s="117">
        <f>All!HC130</f>
        <v>23876086.990000002</v>
      </c>
      <c r="G129" s="117">
        <f t="shared" si="9"/>
        <v>1583406.3553817682</v>
      </c>
      <c r="H129" s="113" t="s">
        <v>1907</v>
      </c>
      <c r="I129" s="37">
        <f t="shared" si="10"/>
        <v>3.257225213409755E-3</v>
      </c>
      <c r="J129" s="57"/>
      <c r="K129" s="25"/>
      <c r="L129" s="25"/>
      <c r="O129">
        <f>All!GW130</f>
        <v>36209575.011428565</v>
      </c>
      <c r="P129" s="35">
        <f t="shared" si="11"/>
        <v>4749538258.6937551</v>
      </c>
      <c r="Q129" s="35">
        <f t="shared" si="12"/>
        <v>7509262080.5650463</v>
      </c>
      <c r="R129" s="82">
        <f t="shared" si="13"/>
        <v>4.6918311923446476E-3</v>
      </c>
      <c r="S129" t="s">
        <v>271</v>
      </c>
      <c r="T129">
        <f>All!BG130+All!BJ130+All!BM130+All!BP130+All!BS130+All!BV130+All!BY130+All!CB130+All!CE130+All!CH130+All!CK130+All!CN130</f>
        <v>115325032.37755418</v>
      </c>
      <c r="U129">
        <f>All!CQ130+All!CT130+All!CW130+All!CZ130+All!DC130+All!DF130+All!DI130+All!DL130+All!DO130+All!DR130+All!DU130+All!DX130</f>
        <v>108679427.34319004</v>
      </c>
      <c r="V129" s="117">
        <f t="shared" si="14"/>
        <v>6645605.0343641341</v>
      </c>
      <c r="W129" s="37">
        <f t="shared" si="15"/>
        <v>5.5662739315482258E-3</v>
      </c>
      <c r="X129" s="35">
        <f t="shared" si="16"/>
        <v>9089353203.4430771</v>
      </c>
      <c r="Y129" s="35">
        <v>8049949623.3884783</v>
      </c>
      <c r="Z129" s="37">
        <f t="shared" si="17"/>
        <v>1.1132547863096455E-2</v>
      </c>
    </row>
    <row r="130" spans="1:26">
      <c r="A130" s="113">
        <v>129</v>
      </c>
      <c r="B130" s="113" t="s">
        <v>2167</v>
      </c>
      <c r="C130" s="117">
        <f>All!GU131</f>
        <v>68261.707865168515</v>
      </c>
      <c r="D130" s="117">
        <f>All!GY131</f>
        <v>60752.92</v>
      </c>
      <c r="E130" s="117">
        <f>All!HA131</f>
        <v>0</v>
      </c>
      <c r="F130" s="117">
        <f>All!HC131</f>
        <v>34565.81</v>
      </c>
      <c r="G130" s="117">
        <f t="shared" ref="G130:G131" si="18">(C130-D130)</f>
        <v>7508.7878651685169</v>
      </c>
      <c r="H130" s="113" t="s">
        <v>1907</v>
      </c>
      <c r="I130" s="37">
        <f t="shared" ref="I130:I139" si="19">G130/(SUM($G$2:$G$299))</f>
        <v>1.5446327516271201E-5</v>
      </c>
      <c r="J130" s="57"/>
      <c r="K130" s="25"/>
      <c r="L130" s="25"/>
      <c r="O130">
        <f>All!GW131</f>
        <v>0</v>
      </c>
      <c r="P130" s="35">
        <f t="shared" si="11"/>
        <v>4749538258.6937551</v>
      </c>
      <c r="Q130" s="35">
        <f t="shared" si="12"/>
        <v>7509262080.5650463</v>
      </c>
      <c r="R130" s="82">
        <f t="shared" ref="R130:R150" si="20">G130/SUM($G$2:$G$150)</f>
        <v>2.2249478160015648E-5</v>
      </c>
      <c r="S130" t="s">
        <v>271</v>
      </c>
      <c r="T130">
        <f>All!BG131+All!BJ131+All!BM131+All!BP131+All!BS131+All!BV131+All!BY131+All!CB131+All!CE131+All!CH131+All!CK131+All!CN131</f>
        <v>0</v>
      </c>
      <c r="U130">
        <f>All!CQ131+All!CT131+All!CW131+All!CZ131+All!DC131+All!DF131+All!DI131+All!DL131+All!DO131+All!DR131+All!DU131+All!DX131</f>
        <v>0</v>
      </c>
      <c r="V130" s="117">
        <f t="shared" si="14"/>
        <v>0</v>
      </c>
      <c r="W130" s="37">
        <f t="shared" ref="W130:W139" si="21">V130/(SUM($V$2:$V$299))</f>
        <v>0</v>
      </c>
      <c r="X130" s="35">
        <f t="shared" si="16"/>
        <v>9089353203.4430771</v>
      </c>
      <c r="Y130" s="35">
        <v>8049949623.3884783</v>
      </c>
      <c r="Z130" s="37">
        <f t="shared" ref="Z130:Z144" si="22">V130/SUM($V$2:$V$150)</f>
        <v>0</v>
      </c>
    </row>
    <row r="131" spans="1:26">
      <c r="A131" s="113">
        <v>130</v>
      </c>
      <c r="B131" s="113" t="s">
        <v>2168</v>
      </c>
      <c r="C131" s="117">
        <f>All!GU132</f>
        <v>107068520.49854766</v>
      </c>
      <c r="D131" s="117">
        <f>All!GY132</f>
        <v>101179751.88</v>
      </c>
      <c r="E131" s="117">
        <f>All!HA132</f>
        <v>186029654.78</v>
      </c>
      <c r="F131" s="117">
        <f>All!HC132</f>
        <v>189254275.78999999</v>
      </c>
      <c r="G131" s="117">
        <f t="shared" si="18"/>
        <v>5888768.6185476631</v>
      </c>
      <c r="H131" s="113" t="s">
        <v>1907</v>
      </c>
      <c r="I131" s="37">
        <f t="shared" si="19"/>
        <v>1.2113785924299212E-2</v>
      </c>
      <c r="J131" s="57"/>
      <c r="K131" s="25"/>
      <c r="L131" s="25"/>
      <c r="O131">
        <f>All!GW132</f>
        <v>85752739.659999996</v>
      </c>
      <c r="P131" s="35">
        <f t="shared" si="11"/>
        <v>4749538258.6937551</v>
      </c>
      <c r="Q131" s="35">
        <f t="shared" si="12"/>
        <v>7509262080.5650463</v>
      </c>
      <c r="R131" s="82">
        <f t="shared" si="20"/>
        <v>1.74491583888715E-2</v>
      </c>
      <c r="S131" t="s">
        <v>271</v>
      </c>
      <c r="T131">
        <f>All!BG132+All!BJ132+All!BM132+All!BP132+All!BS132+All!BV132+All!BY132+All!CB132+All!CE132+All!CH132+All!CK132+All!CN132</f>
        <v>276845182.19999999</v>
      </c>
      <c r="U131">
        <f>All!CQ132+All!CT132+All!CW132+All!CZ132+All!DC132+All!DF132+All!DI132+All!DL132+All!DO132+All!DR132+All!DU132+All!DX132</f>
        <v>261618697.1068649</v>
      </c>
      <c r="V131" s="117">
        <f t="shared" ref="V131:V150" si="23">(T131-U131)</f>
        <v>15226485.093135089</v>
      </c>
      <c r="W131" s="37">
        <f t="shared" si="21"/>
        <v>1.2753509515651651E-2</v>
      </c>
      <c r="X131" s="35">
        <f t="shared" si="16"/>
        <v>9089353203.4430771</v>
      </c>
      <c r="Y131" s="35">
        <v>8049949623.3884783</v>
      </c>
      <c r="Z131" s="37">
        <f t="shared" si="22"/>
        <v>2.5507019031303309E-2</v>
      </c>
    </row>
    <row r="132" spans="1:26">
      <c r="A132" s="113">
        <v>131</v>
      </c>
      <c r="B132" s="113" t="s">
        <v>2169</v>
      </c>
      <c r="C132" s="117">
        <f>All!GU133</f>
        <v>-26419.935483871028</v>
      </c>
      <c r="D132" s="117">
        <f>All!GY133</f>
        <v>-24570.540000000037</v>
      </c>
      <c r="E132" s="117">
        <f>All!HA133</f>
        <v>94151604</v>
      </c>
      <c r="F132" s="117">
        <f>All!HC133</f>
        <v>682029.44</v>
      </c>
      <c r="G132" s="117">
        <f t="shared" ref="G132:G150" si="24">(C132-D132)</f>
        <v>-1849.3954838709906</v>
      </c>
      <c r="H132" s="113" t="s">
        <v>1907</v>
      </c>
      <c r="I132" s="37">
        <f t="shared" si="19"/>
        <v>-3.8043914495835965E-6</v>
      </c>
      <c r="J132" s="57"/>
      <c r="K132" s="25"/>
      <c r="L132" s="25"/>
      <c r="O132">
        <f>All!GW133</f>
        <v>142723955.36000001</v>
      </c>
      <c r="P132" s="35">
        <f t="shared" si="11"/>
        <v>4749538258.6937551</v>
      </c>
      <c r="Q132" s="35">
        <f t="shared" si="12"/>
        <v>7509262080.5650463</v>
      </c>
      <c r="R132" s="82">
        <f t="shared" si="20"/>
        <v>-5.4799902682689125E-6</v>
      </c>
      <c r="S132" t="s">
        <v>271</v>
      </c>
      <c r="T132">
        <f>All!BG133+All!BJ133+All!BM133+All!BP133+All!BS133+All!BV133+All!BY133+All!CB133+All!CE133+All!CH133+All!CK133+All!CN133</f>
        <v>67200000</v>
      </c>
      <c r="U132">
        <f>All!CQ133+All!CT133+All!CW133+All!CZ133+All!DC133+All!DF133+All!DI133+All!DL133+All!DO133+All!DR133+All!DU133+All!DX133</f>
        <v>62496000</v>
      </c>
      <c r="V132" s="117">
        <f t="shared" si="23"/>
        <v>4704000</v>
      </c>
      <c r="W132" s="37">
        <f t="shared" si="21"/>
        <v>3.9400103434687759E-3</v>
      </c>
      <c r="X132" s="35">
        <f t="shared" si="16"/>
        <v>9089353203.4430771</v>
      </c>
      <c r="Y132" s="35">
        <v>8049949623.3884783</v>
      </c>
      <c r="Z132" s="37">
        <f t="shared" si="22"/>
        <v>7.8800206869375517E-3</v>
      </c>
    </row>
    <row r="133" spans="1:26">
      <c r="A133" s="113">
        <v>132</v>
      </c>
      <c r="B133" s="113" t="s">
        <v>2170</v>
      </c>
      <c r="C133" s="117">
        <f>All!GU134</f>
        <v>21416807.548387099</v>
      </c>
      <c r="D133" s="117">
        <f>All!GY134</f>
        <v>19917631.020000003</v>
      </c>
      <c r="E133" s="117">
        <f>All!HA134</f>
        <v>0</v>
      </c>
      <c r="F133" s="117">
        <f>All!HC134</f>
        <v>12142612.59</v>
      </c>
      <c r="G133" s="117">
        <f t="shared" si="24"/>
        <v>1499176.5283870958</v>
      </c>
      <c r="H133" s="113" t="s">
        <v>1907</v>
      </c>
      <c r="I133" s="37">
        <f t="shared" si="19"/>
        <v>3.0839560363121049E-3</v>
      </c>
      <c r="J133" s="57"/>
      <c r="K133" s="25"/>
      <c r="L133" s="25"/>
      <c r="O133">
        <f>All!GW134</f>
        <v>4290647.49</v>
      </c>
      <c r="P133" s="35">
        <f t="shared" si="11"/>
        <v>4749538258.6937551</v>
      </c>
      <c r="Q133" s="35">
        <f t="shared" si="12"/>
        <v>7509262080.5650463</v>
      </c>
      <c r="R133" s="82">
        <f t="shared" si="20"/>
        <v>4.4422476737006836E-3</v>
      </c>
      <c r="S133" t="s">
        <v>271</v>
      </c>
      <c r="T133">
        <f>All!BG134+All!BJ134+All!BM134+All!BP134+All!BS134+All!BV134+All!BY134+All!CB134+All!CE134+All!CH134+All!CK134+All!CN134</f>
        <v>91334465.243000016</v>
      </c>
      <c r="U133">
        <f>All!CQ134+All!CT134+All!CW134+All!CZ134+All!DC134+All!DF134+All!DI134+All!DL134+All!DO134+All!DR134+All!DU134+All!DX134</f>
        <v>84941052.675989985</v>
      </c>
      <c r="V133" s="117">
        <f t="shared" si="23"/>
        <v>6393412.5670100302</v>
      </c>
      <c r="W133" s="37">
        <f t="shared" si="21"/>
        <v>5.355040740663855E-3</v>
      </c>
      <c r="X133" s="35">
        <f t="shared" si="16"/>
        <v>9089353203.4430771</v>
      </c>
      <c r="Y133" s="35">
        <v>8049949623.3884783</v>
      </c>
      <c r="Z133" s="37">
        <f t="shared" si="22"/>
        <v>1.0710081481327712E-2</v>
      </c>
    </row>
    <row r="134" spans="1:26">
      <c r="A134" s="113">
        <v>133</v>
      </c>
      <c r="B134" s="113" t="s">
        <v>2171</v>
      </c>
      <c r="C134" s="117">
        <f>All!GU135</f>
        <v>0</v>
      </c>
      <c r="D134" s="117">
        <f>All!GY135</f>
        <v>0</v>
      </c>
      <c r="E134" s="117">
        <f>All!HA135</f>
        <v>0</v>
      </c>
      <c r="F134" s="117">
        <f>All!HC135</f>
        <v>0</v>
      </c>
      <c r="G134" s="117">
        <f t="shared" si="24"/>
        <v>0</v>
      </c>
      <c r="H134" s="113" t="s">
        <v>1907</v>
      </c>
      <c r="I134" s="37">
        <f t="shared" si="19"/>
        <v>0</v>
      </c>
      <c r="J134" s="57"/>
      <c r="K134" s="25"/>
      <c r="L134" s="25"/>
      <c r="O134">
        <f>All!GW135</f>
        <v>0</v>
      </c>
      <c r="P134" s="35">
        <f t="shared" si="11"/>
        <v>4749538258.6937551</v>
      </c>
      <c r="Q134" s="35">
        <f t="shared" si="12"/>
        <v>7509262080.5650463</v>
      </c>
      <c r="R134" s="82">
        <f t="shared" si="20"/>
        <v>0</v>
      </c>
      <c r="S134" t="s">
        <v>271</v>
      </c>
      <c r="T134">
        <f>All!BG135+All!BJ135+All!BM135+All!BP135+All!BS135+All!BV135+All!BY135+All!CB135+All!CE135+All!CH135+All!CK135+All!CN135</f>
        <v>54354542</v>
      </c>
      <c r="U134">
        <f>All!CQ135+All!CT135+All!CW135+All!CZ135+All!DC135+All!DF135+All!DI135+All!DL135+All!DO135+All!DR135+All!DU135+All!DX135</f>
        <v>50549724.059999995</v>
      </c>
      <c r="V134" s="117">
        <f t="shared" si="23"/>
        <v>3804817.9400000051</v>
      </c>
      <c r="W134" s="37">
        <f t="shared" si="21"/>
        <v>3.1868669299778014E-3</v>
      </c>
      <c r="X134" s="35">
        <f t="shared" si="16"/>
        <v>9089353203.4430771</v>
      </c>
      <c r="Y134" s="35">
        <v>8049949623.3884783</v>
      </c>
      <c r="Z134" s="37">
        <f t="shared" si="22"/>
        <v>6.3737338599556045E-3</v>
      </c>
    </row>
    <row r="135" spans="1:26">
      <c r="A135" s="113">
        <v>134</v>
      </c>
      <c r="B135" s="113" t="s">
        <v>2172</v>
      </c>
      <c r="C135" s="117">
        <f>All!GU136</f>
        <v>-29074.666666666642</v>
      </c>
      <c r="D135" s="117">
        <f>All!GY136</f>
        <v>-26167.200000000004</v>
      </c>
      <c r="E135" s="117">
        <f>All!HA136</f>
        <v>0</v>
      </c>
      <c r="F135" s="117">
        <f>All!HC136</f>
        <v>9302</v>
      </c>
      <c r="G135" s="117">
        <f t="shared" si="24"/>
        <v>-2907.466666666638</v>
      </c>
      <c r="H135" s="113" t="s">
        <v>1907</v>
      </c>
      <c r="I135" s="37">
        <f t="shared" si="19"/>
        <v>-5.9809496795480863E-6</v>
      </c>
      <c r="J135" s="57"/>
      <c r="K135" s="25"/>
      <c r="L135" s="25"/>
      <c r="O135">
        <f>All!GW136</f>
        <v>0</v>
      </c>
      <c r="P135" s="35">
        <f t="shared" si="11"/>
        <v>4749538258.6937551</v>
      </c>
      <c r="Q135" s="35">
        <f t="shared" si="12"/>
        <v>7509262080.5650463</v>
      </c>
      <c r="R135" s="82">
        <f t="shared" si="20"/>
        <v>-8.6151875991932901E-6</v>
      </c>
      <c r="S135" t="s">
        <v>271</v>
      </c>
      <c r="T135">
        <f>All!BG136+All!BJ136+All!BM136+All!BP136+All!BS136+All!BV136+All!BY136+All!CB136+All!CE136+All!CH136+All!CK136+All!CN136</f>
        <v>8739833</v>
      </c>
      <c r="U135">
        <f>All!CQ136+All!CT136+All!CW136+All!CZ136+All!DC136+All!DF136+All!DI136+All!DL136+All!DO136+All!DR136+All!DU136+All!DX136</f>
        <v>7865849.7000000011</v>
      </c>
      <c r="V135" s="117">
        <f t="shared" si="23"/>
        <v>873983.29999999888</v>
      </c>
      <c r="W135" s="37">
        <f t="shared" si="21"/>
        <v>7.3203725383056317E-4</v>
      </c>
      <c r="X135" s="35">
        <f t="shared" si="16"/>
        <v>9089353203.4430771</v>
      </c>
      <c r="Y135" s="35">
        <v>8049949623.3884783</v>
      </c>
      <c r="Z135" s="37">
        <f t="shared" si="22"/>
        <v>1.4640745076611268E-3</v>
      </c>
    </row>
    <row r="136" spans="1:26">
      <c r="A136" s="113">
        <v>135</v>
      </c>
      <c r="B136" s="113" t="s">
        <v>2173</v>
      </c>
      <c r="C136" s="117">
        <f>All!GU137</f>
        <v>107851542.88172042</v>
      </c>
      <c r="D136" s="117">
        <f>All!GY137</f>
        <v>100301934.88</v>
      </c>
      <c r="E136" s="117">
        <f>All!HA137</f>
        <v>0</v>
      </c>
      <c r="F136" s="117">
        <f>All!HC137</f>
        <v>92029247.049999982</v>
      </c>
      <c r="G136" s="117">
        <f t="shared" si="24"/>
        <v>7549608.0017204285</v>
      </c>
      <c r="H136" s="113" t="s">
        <v>1907</v>
      </c>
      <c r="I136" s="37">
        <f t="shared" si="19"/>
        <v>1.5530298619165795E-2</v>
      </c>
      <c r="J136" s="57"/>
      <c r="K136" s="25"/>
      <c r="L136" s="25"/>
      <c r="O136">
        <f>All!GW137</f>
        <v>0</v>
      </c>
      <c r="P136" s="35">
        <f t="shared" si="11"/>
        <v>4749538258.6937551</v>
      </c>
      <c r="Q136" s="35">
        <f t="shared" si="12"/>
        <v>7509262080.5650463</v>
      </c>
      <c r="R136" s="82">
        <f t="shared" si="20"/>
        <v>2.2370433333208602E-2</v>
      </c>
      <c r="S136" t="s">
        <v>271</v>
      </c>
      <c r="T136">
        <f>All!BG137+All!BJ137+All!BM137+All!BP137+All!BS137+All!BV137+All!BY137+All!CB137+All!CE137+All!CH137+All!CK137+All!CN137</f>
        <v>272411691.32999998</v>
      </c>
      <c r="U136">
        <f>All!CQ137+All!CT137+All!CW137+All!CZ137+All!DC137+All!DF137+All!DI137+All!DL137+All!DO137+All!DR137+All!DU137+All!DX137</f>
        <v>252222872.93689996</v>
      </c>
      <c r="V136" s="117">
        <f t="shared" si="23"/>
        <v>20188818.393100023</v>
      </c>
      <c r="W136" s="37">
        <f t="shared" si="21"/>
        <v>1.6909896532998885E-2</v>
      </c>
      <c r="X136" s="35">
        <f t="shared" si="16"/>
        <v>9089353203.4430771</v>
      </c>
      <c r="Y136" s="35">
        <v>8049949623.3884783</v>
      </c>
      <c r="Z136" s="37">
        <f t="shared" si="22"/>
        <v>3.3819793065997777E-2</v>
      </c>
    </row>
    <row r="137" spans="1:26">
      <c r="A137" s="113">
        <v>136</v>
      </c>
      <c r="B137" s="113" t="s">
        <v>2174</v>
      </c>
      <c r="C137" s="117">
        <f>All!GU138</f>
        <v>155945575.83414382</v>
      </c>
      <c r="D137" s="117">
        <f>All!GY138</f>
        <v>127349067.33000001</v>
      </c>
      <c r="E137" s="117">
        <f>All!HA138</f>
        <v>254337621.88</v>
      </c>
      <c r="F137" s="117">
        <f>All!HC138</f>
        <v>125670412.21000001</v>
      </c>
      <c r="G137" s="117">
        <f t="shared" ref="G137:G138" si="25">(C137-D137)</f>
        <v>28596508.504143804</v>
      </c>
      <c r="H137" s="113" t="s">
        <v>1907</v>
      </c>
      <c r="I137" s="37">
        <f t="shared" si="19"/>
        <v>5.882587763942998E-2</v>
      </c>
      <c r="J137" s="57"/>
      <c r="K137" s="25"/>
      <c r="L137" s="25"/>
      <c r="O137">
        <f>All!GW138</f>
        <v>288774541.04300004</v>
      </c>
      <c r="P137" s="35">
        <f t="shared" si="11"/>
        <v>4749538258.6937551</v>
      </c>
      <c r="Q137" s="35">
        <f t="shared" si="12"/>
        <v>7509262080.5650463</v>
      </c>
      <c r="R137" s="82">
        <f t="shared" si="20"/>
        <v>8.4735033515475414E-2</v>
      </c>
      <c r="S137" t="s">
        <v>271</v>
      </c>
      <c r="T137">
        <f>All!BG138+All!BJ138+All!BM138+All!BP138+All!BS138+All!BV138+All!BY138+All!CB138+All!CE138+All!CH138+All!CK138+All!CN138</f>
        <v>385341018.27422798</v>
      </c>
      <c r="U137">
        <f>All!CQ138+All!CT138+All!CW138+All!CZ138+All!DC138+All!DF138+All!DI138+All!DL138+All!DO138+All!DR138+All!DU138+All!DX138</f>
        <v>319595263.99338752</v>
      </c>
      <c r="V137" s="117">
        <f t="shared" si="23"/>
        <v>65745754.280840456</v>
      </c>
      <c r="W137" s="37">
        <f t="shared" si="21"/>
        <v>5.5067804401715117E-2</v>
      </c>
      <c r="X137" s="35">
        <f t="shared" si="16"/>
        <v>9089353203.4430771</v>
      </c>
      <c r="Y137" s="35">
        <v>8049949623.3884783</v>
      </c>
      <c r="Z137" s="37">
        <f t="shared" si="22"/>
        <v>0.11013560880343026</v>
      </c>
    </row>
    <row r="138" spans="1:26">
      <c r="A138" s="113">
        <v>137</v>
      </c>
      <c r="B138" s="113" t="s">
        <v>2175</v>
      </c>
      <c r="C138" s="117">
        <f>All!GU139</f>
        <v>3814592.8734464399</v>
      </c>
      <c r="D138" s="117">
        <f>All!GY139</f>
        <v>3547571.4899999998</v>
      </c>
      <c r="E138" s="117">
        <f>All!HA139</f>
        <v>1854038.61</v>
      </c>
      <c r="F138" s="117">
        <f>All!HC139</f>
        <v>11383752.669999998</v>
      </c>
      <c r="G138" s="117">
        <f t="shared" si="25"/>
        <v>267021.3834464401</v>
      </c>
      <c r="H138" s="113" t="s">
        <v>1907</v>
      </c>
      <c r="I138" s="37">
        <f t="shared" si="19"/>
        <v>5.4928968784617358E-4</v>
      </c>
      <c r="J138" s="57"/>
      <c r="K138" s="25"/>
      <c r="L138" s="25"/>
      <c r="O138">
        <f>All!GW139</f>
        <v>0</v>
      </c>
      <c r="P138" s="35">
        <f t="shared" si="11"/>
        <v>4749538258.6937551</v>
      </c>
      <c r="Q138" s="35">
        <f t="shared" si="12"/>
        <v>7509262080.5650463</v>
      </c>
      <c r="R138" s="82">
        <f t="shared" si="20"/>
        <v>7.9121777654793282E-4</v>
      </c>
      <c r="S138" t="s">
        <v>271</v>
      </c>
      <c r="T138">
        <f>All!BG139+All!BJ139+All!BM139+All!BP139+All!BS139+All!BV139+All!BY139+All!CB139+All!CE139+All!CH139+All!CK139+All!CN139</f>
        <v>0</v>
      </c>
      <c r="U138">
        <f>All!CQ139+All!CT139+All!CW139+All!CZ139+All!DC139+All!DF139+All!DI139+All!DL139+All!DO139+All!DR139+All!DU139+All!DX139</f>
        <v>0</v>
      </c>
      <c r="V138" s="117">
        <f t="shared" si="23"/>
        <v>0</v>
      </c>
      <c r="W138" s="37">
        <f t="shared" si="21"/>
        <v>0</v>
      </c>
      <c r="X138" s="35">
        <f t="shared" si="16"/>
        <v>9089353203.4430771</v>
      </c>
      <c r="Y138" s="35">
        <v>8049949623.3884783</v>
      </c>
      <c r="Z138" s="37">
        <f t="shared" si="22"/>
        <v>0</v>
      </c>
    </row>
    <row r="139" spans="1:26">
      <c r="A139" s="113">
        <v>138</v>
      </c>
      <c r="B139" s="113" t="s">
        <v>2176</v>
      </c>
      <c r="C139" s="117">
        <f>All!GU140</f>
        <v>18306533.557692312</v>
      </c>
      <c r="D139" s="117">
        <f>All!GY140</f>
        <v>17134915.41</v>
      </c>
      <c r="E139" s="117">
        <f>All!HA140</f>
        <v>67314236.280000001</v>
      </c>
      <c r="F139" s="117">
        <f>All!HC140</f>
        <v>30075482.239999998</v>
      </c>
      <c r="G139" s="117">
        <f t="shared" ref="G139" si="26">(C139-D139)</f>
        <v>1171618.1476923116</v>
      </c>
      <c r="H139" s="113" t="s">
        <v>1907</v>
      </c>
      <c r="I139" s="37">
        <f t="shared" si="19"/>
        <v>2.4101356914357705E-3</v>
      </c>
      <c r="J139" s="57"/>
      <c r="K139" s="25"/>
      <c r="L139" s="25"/>
      <c r="O139">
        <f>All!GW140</f>
        <v>3588471.67</v>
      </c>
      <c r="P139" s="35">
        <f t="shared" si="11"/>
        <v>4749538258.6937551</v>
      </c>
      <c r="Q139" s="35">
        <f t="shared" si="12"/>
        <v>7509262080.5650463</v>
      </c>
      <c r="R139" s="82">
        <f t="shared" si="20"/>
        <v>3.4716511981755182E-3</v>
      </c>
      <c r="S139" t="s">
        <v>271</v>
      </c>
      <c r="T139">
        <f>All!BG140+All!BJ140+All!BM140+All!BP140+All!BS140+All!BV140+All!BY140+All!CB140+All!CE140+All!CH140+All!CK140+All!CN140</f>
        <v>162838015.25999999</v>
      </c>
      <c r="U139">
        <f>All!CQ140+All!CT140+All!CW140+All!CZ140+All!DC140+All!DF140+All!DI140+All!DL140+All!DO140+All!DR140+All!DU140+All!DX140</f>
        <v>152416382.28335997</v>
      </c>
      <c r="V139" s="117">
        <f t="shared" si="23"/>
        <v>10421632.976640016</v>
      </c>
      <c r="W139" s="37">
        <f t="shared" si="21"/>
        <v>8.7290267269976504E-3</v>
      </c>
      <c r="X139" s="35">
        <f t="shared" si="16"/>
        <v>9089353203.4430771</v>
      </c>
      <c r="Y139" s="35">
        <v>8049949623.3884783</v>
      </c>
      <c r="Z139" s="37">
        <f t="shared" si="22"/>
        <v>1.7458053453995304E-2</v>
      </c>
    </row>
    <row r="140" spans="1:26">
      <c r="A140" s="113">
        <v>139</v>
      </c>
      <c r="B140" s="113" t="s">
        <v>2189</v>
      </c>
      <c r="C140" s="117">
        <f>All!GU141</f>
        <v>20801716.927303463</v>
      </c>
      <c r="D140" s="117">
        <f>All!GY141</f>
        <v>19686744.899999999</v>
      </c>
      <c r="E140" s="117">
        <f>All!HA141</f>
        <v>23776307.989999998</v>
      </c>
      <c r="F140" s="117">
        <f>All!HC141</f>
        <v>20208249.010000002</v>
      </c>
      <c r="G140" s="117">
        <f t="shared" ref="G140:G144" si="27">(C140-D140)</f>
        <v>1114972.0273034647</v>
      </c>
      <c r="H140" s="113" t="s">
        <v>1907</v>
      </c>
      <c r="I140" s="37">
        <f t="shared" ref="I140:I150" si="28">G140/(SUM($G$2:$G$299))</f>
        <v>2.2936089571926775E-3</v>
      </c>
      <c r="J140" s="57"/>
      <c r="K140" s="25"/>
      <c r="L140" s="25"/>
      <c r="O140">
        <f>All!GW141</f>
        <v>0</v>
      </c>
      <c r="P140" s="35">
        <f t="shared" si="11"/>
        <v>4749538258.6937551</v>
      </c>
      <c r="Q140" s="35">
        <f t="shared" si="12"/>
        <v>7509262080.5650463</v>
      </c>
      <c r="R140" s="82">
        <f t="shared" ref="R140:R144" si="29">G140/SUM($G$2:$G$150)</f>
        <v>3.3038016542714065E-3</v>
      </c>
      <c r="S140" t="s">
        <v>271</v>
      </c>
      <c r="T140">
        <f>All!BG141+All!BJ141+All!BM141+All!BP141+All!BS141+All!BV141+All!BY141+All!CB141+All!CE141+All!CH141+All!CK141+All!CN141</f>
        <v>10939488.24</v>
      </c>
      <c r="U140">
        <f>All!CQ141+All!CT141+All!CW141+All!CZ141+All!DC141+All!DF141+All!DI141+All!DL141+All!DO141+All!DR141+All!DU141+All!DX141</f>
        <v>10353131.670336001</v>
      </c>
      <c r="V140" s="117">
        <f t="shared" si="23"/>
        <v>586356.5696639996</v>
      </c>
      <c r="W140" s="37">
        <f t="shared" ref="W140:W150" si="30">V140/(SUM($V$2:$V$299))</f>
        <v>4.9112477666603488E-4</v>
      </c>
      <c r="X140" s="35">
        <f t="shared" si="16"/>
        <v>9089353203.4430771</v>
      </c>
      <c r="Y140" s="35">
        <v>8049949623.3884783</v>
      </c>
      <c r="Z140" s="37">
        <f t="shared" si="22"/>
        <v>9.8224955333206998E-4</v>
      </c>
    </row>
    <row r="141" spans="1:26">
      <c r="A141" s="113">
        <v>140</v>
      </c>
      <c r="B141" s="113" t="s">
        <v>2190</v>
      </c>
      <c r="C141" s="117">
        <f>All!GU142</f>
        <v>4909317.8888888881</v>
      </c>
      <c r="D141" s="117">
        <f>All!GY142</f>
        <v>4418386.0999999996</v>
      </c>
      <c r="E141" s="117">
        <f>All!HA142</f>
        <v>41309409.25</v>
      </c>
      <c r="F141" s="117">
        <f>All!HC142</f>
        <v>15141931.26</v>
      </c>
      <c r="G141" s="117">
        <f t="shared" si="27"/>
        <v>490931.78888888843</v>
      </c>
      <c r="H141" s="113" t="s">
        <v>1907</v>
      </c>
      <c r="I141" s="37">
        <f t="shared" si="28"/>
        <v>1.0098957828470357E-3</v>
      </c>
      <c r="J141" s="57"/>
      <c r="K141" s="25"/>
      <c r="L141" s="25"/>
      <c r="O141">
        <f>All!GW142</f>
        <v>0</v>
      </c>
      <c r="P141" s="35">
        <f t="shared" si="11"/>
        <v>4749538258.6937551</v>
      </c>
      <c r="Q141" s="35">
        <f t="shared" si="12"/>
        <v>7509262080.5650463</v>
      </c>
      <c r="R141" s="82">
        <f t="shared" si="29"/>
        <v>1.4546923299844209E-3</v>
      </c>
      <c r="S141" t="s">
        <v>271</v>
      </c>
      <c r="T141">
        <f>All!BG142+All!BJ142+All!BM142+All!BP142+All!BS142+All!BV142+All!BY142+All!CB142+All!CE142+All!CH142+All!CK142+All!CN142</f>
        <v>153329866.22</v>
      </c>
      <c r="U141">
        <f>All!CQ142+All!CT142+All!CW142+All!CZ142+All!DC142+All!DF142+All!DI142+All!DL142+All!DO142+All!DR142+All!DU142+All!DX142</f>
        <v>137580879.59799999</v>
      </c>
      <c r="V141" s="117">
        <f t="shared" si="23"/>
        <v>15748986.622000009</v>
      </c>
      <c r="W141" s="37">
        <f t="shared" si="30"/>
        <v>1.319115012538933E-2</v>
      </c>
      <c r="X141" s="35">
        <f t="shared" si="16"/>
        <v>9089353203.4430771</v>
      </c>
      <c r="Y141" s="35">
        <v>8049949623.3884783</v>
      </c>
      <c r="Z141" s="37">
        <f t="shared" si="22"/>
        <v>2.6382300250778663E-2</v>
      </c>
    </row>
    <row r="142" spans="1:26">
      <c r="A142" s="113">
        <v>141</v>
      </c>
      <c r="B142" s="113" t="s">
        <v>2191</v>
      </c>
      <c r="C142" s="117">
        <f>All!GU143</f>
        <v>0</v>
      </c>
      <c r="D142" s="117">
        <f>All!GY143</f>
        <v>0</v>
      </c>
      <c r="E142" s="117">
        <f>All!HA143</f>
        <v>0</v>
      </c>
      <c r="F142" s="117">
        <f>All!HC143</f>
        <v>177201</v>
      </c>
      <c r="G142" s="117">
        <f t="shared" si="27"/>
        <v>0</v>
      </c>
      <c r="H142" s="113" t="s">
        <v>1907</v>
      </c>
      <c r="I142" s="37">
        <f t="shared" si="28"/>
        <v>0</v>
      </c>
      <c r="J142" s="57"/>
      <c r="K142" s="25"/>
      <c r="L142" s="25"/>
      <c r="O142">
        <f>All!GW143</f>
        <v>0</v>
      </c>
      <c r="P142" s="35">
        <f t="shared" si="11"/>
        <v>4749538258.6937551</v>
      </c>
      <c r="Q142" s="35">
        <f t="shared" si="12"/>
        <v>7509262080.5650463</v>
      </c>
      <c r="R142" s="82">
        <f t="shared" si="29"/>
        <v>0</v>
      </c>
      <c r="S142" t="s">
        <v>271</v>
      </c>
      <c r="T142">
        <f>All!BG143+All!BJ143+All!BM143+All!BP143+All!BS143+All!BV143+All!BY143+All!CB143+All!CE143+All!CH143+All!CK143+All!CN143</f>
        <v>0</v>
      </c>
      <c r="U142">
        <f>All!CQ143+All!CT143+All!CW143+All!CZ143+All!DC143+All!DF143+All!DI143+All!DL143+All!DO143+All!DR143+All!DU143+All!DX143</f>
        <v>0</v>
      </c>
      <c r="V142" s="117">
        <f t="shared" si="23"/>
        <v>0</v>
      </c>
      <c r="W142" s="37">
        <f t="shared" si="30"/>
        <v>0</v>
      </c>
      <c r="X142" s="35">
        <f t="shared" si="16"/>
        <v>9089353203.4430771</v>
      </c>
      <c r="Y142" s="35">
        <v>8049949623.3884783</v>
      </c>
      <c r="Z142" s="37">
        <f t="shared" si="22"/>
        <v>0</v>
      </c>
    </row>
    <row r="143" spans="1:26">
      <c r="A143" s="113">
        <v>142</v>
      </c>
      <c r="B143" s="113" t="s">
        <v>2192</v>
      </c>
      <c r="C143" s="117">
        <f>All!GU144</f>
        <v>0</v>
      </c>
      <c r="D143" s="117">
        <f>All!GY144</f>
        <v>0</v>
      </c>
      <c r="E143" s="117">
        <f>All!HA144</f>
        <v>0</v>
      </c>
      <c r="F143" s="117">
        <f>All!HC144</f>
        <v>9885960.4800000004</v>
      </c>
      <c r="G143" s="117">
        <f t="shared" si="27"/>
        <v>0</v>
      </c>
      <c r="H143" s="113" t="s">
        <v>1907</v>
      </c>
      <c r="I143" s="37">
        <f t="shared" si="28"/>
        <v>0</v>
      </c>
      <c r="J143" s="57"/>
      <c r="K143" s="25"/>
      <c r="L143" s="25"/>
      <c r="O143">
        <f>All!GW144</f>
        <v>70064468.54287827</v>
      </c>
      <c r="P143" s="35">
        <f t="shared" si="11"/>
        <v>4749538258.6937551</v>
      </c>
      <c r="Q143" s="35">
        <f t="shared" si="12"/>
        <v>7509262080.5650463</v>
      </c>
      <c r="R143" s="82">
        <f t="shared" si="29"/>
        <v>0</v>
      </c>
      <c r="S143" t="s">
        <v>271</v>
      </c>
      <c r="T143">
        <f>All!BG144+All!BJ144+All!BM144+All!BP144+All!BS144+All!BV144+All!BY144+All!CB144+All!CE144+All!CH144+All!CK144+All!CN144</f>
        <v>165582743.78519997</v>
      </c>
      <c r="U143">
        <f>All!CQ144+All!CT144+All!CW144+All!CZ144+All!DC144+All!DF144+All!DI144+All!DL144+All!DO144+All!DR144+All!DU144+All!DX144</f>
        <v>144619968.42199367</v>
      </c>
      <c r="V143" s="117">
        <f t="shared" si="23"/>
        <v>20962775.363206297</v>
      </c>
      <c r="W143" s="37">
        <f t="shared" si="30"/>
        <v>1.7558153009958593E-2</v>
      </c>
      <c r="X143" s="35">
        <f t="shared" si="16"/>
        <v>9089353203.4430771</v>
      </c>
      <c r="Y143" s="35">
        <v>8049949623.3884783</v>
      </c>
      <c r="Z143" s="37">
        <f t="shared" si="22"/>
        <v>3.5116306019917193E-2</v>
      </c>
    </row>
    <row r="144" spans="1:26">
      <c r="A144" s="113">
        <v>143</v>
      </c>
      <c r="B144" s="113" t="s">
        <v>2193</v>
      </c>
      <c r="C144" s="117">
        <f>All!GU145</f>
        <v>0</v>
      </c>
      <c r="D144" s="117">
        <f>All!GY145</f>
        <v>0</v>
      </c>
      <c r="E144" s="117">
        <f>All!HA145</f>
        <v>0</v>
      </c>
      <c r="F144" s="117">
        <f>All!HC145</f>
        <v>0</v>
      </c>
      <c r="G144" s="117">
        <f t="shared" si="27"/>
        <v>0</v>
      </c>
      <c r="H144" s="113" t="s">
        <v>1907</v>
      </c>
      <c r="I144" s="37">
        <f t="shared" si="28"/>
        <v>0</v>
      </c>
      <c r="J144" s="57"/>
      <c r="K144" s="25"/>
      <c r="L144" s="25"/>
      <c r="O144">
        <f>All!GW145</f>
        <v>0</v>
      </c>
      <c r="P144" s="35">
        <f t="shared" si="11"/>
        <v>4749538258.6937551</v>
      </c>
      <c r="Q144" s="35">
        <f t="shared" si="12"/>
        <v>7509262080.5650463</v>
      </c>
      <c r="R144" s="82">
        <f t="shared" si="29"/>
        <v>0</v>
      </c>
      <c r="S144" t="s">
        <v>271</v>
      </c>
      <c r="T144">
        <f>All!BG145+All!BJ145+All!BM145+All!BP145+All!BS145+All!BV145+All!BY145+All!CB145+All!CE145+All!CH145+All!CK145+All!CN145</f>
        <v>7718399.9999999991</v>
      </c>
      <c r="U144">
        <f>All!CQ145+All!CT145+All!CW145+All!CZ145+All!DC145+All!DF145+All!DI145+All!DL145+All!DO145+All!DR145+All!DU145+All!DX145</f>
        <v>4245120</v>
      </c>
      <c r="V144" s="117">
        <f t="shared" si="23"/>
        <v>3473279.9999999991</v>
      </c>
      <c r="W144" s="37">
        <f t="shared" si="30"/>
        <v>2.9091749842183726E-3</v>
      </c>
      <c r="X144" s="35">
        <f t="shared" si="16"/>
        <v>9089353203.4430771</v>
      </c>
      <c r="Y144" s="35">
        <v>8049949623.3884783</v>
      </c>
      <c r="Z144" s="37">
        <f t="shared" si="22"/>
        <v>5.8183499684367462E-3</v>
      </c>
    </row>
    <row r="145" spans="1:26">
      <c r="A145" s="152">
        <v>144</v>
      </c>
      <c r="B145" s="152" t="s">
        <v>2207</v>
      </c>
      <c r="C145" s="117">
        <f>All!GU146</f>
        <v>11560404.204977715</v>
      </c>
      <c r="D145" s="117">
        <f>All!GY146</f>
        <v>10404363.600000001</v>
      </c>
      <c r="E145" s="117">
        <f>All!HA146</f>
        <v>23808229.5</v>
      </c>
      <c r="F145" s="117">
        <f>All!HC146</f>
        <v>23424411.259999998</v>
      </c>
      <c r="G145" s="117">
        <f t="shared" ref="G145:G146" si="31">(C145-D145)</f>
        <v>1156040.6049777139</v>
      </c>
      <c r="H145" s="113" t="s">
        <v>1907</v>
      </c>
      <c r="I145" s="37">
        <f t="shared" ref="I145:I146" si="32">G145/(SUM($G$2:$G$299))</f>
        <v>2.3780911283199928E-3</v>
      </c>
      <c r="J145" s="57"/>
      <c r="K145" s="25"/>
      <c r="L145" s="25"/>
      <c r="O145">
        <f>All!GW146</f>
        <v>0</v>
      </c>
      <c r="P145" s="35">
        <f t="shared" si="11"/>
        <v>4749538258.6937551</v>
      </c>
      <c r="Q145" s="35">
        <f t="shared" si="12"/>
        <v>7509262080.5650463</v>
      </c>
      <c r="R145" s="82">
        <f t="shared" ref="R145:R146" si="33">G145/SUM($G$2:$G$150)</f>
        <v>3.4254929896019469E-3</v>
      </c>
      <c r="S145" t="s">
        <v>271</v>
      </c>
      <c r="T145">
        <f>All!BG146+All!BJ146+All!BM146+All!BP146+All!BS146+All!BV146+All!BY146+All!CB146+All!CE146+All!CH146+All!CK146+All!CN146</f>
        <v>0</v>
      </c>
      <c r="U145">
        <f>All!CQ146+All!CT146+All!CW146+All!CZ146+All!DC146+All!DF146+All!DI146+All!DL146+All!DO146+All!DR146+All!DU146+All!DX146</f>
        <v>0</v>
      </c>
      <c r="V145" s="117">
        <f t="shared" ref="V145:V146" si="34">(T145-U145)</f>
        <v>0</v>
      </c>
      <c r="W145" s="37">
        <f t="shared" ref="W145:W146" si="35">V145/(SUM($V$2:$V$299))</f>
        <v>0</v>
      </c>
      <c r="X145" s="35"/>
      <c r="Y145" s="35"/>
      <c r="Z145" s="37"/>
    </row>
    <row r="146" spans="1:26">
      <c r="A146" s="152">
        <v>145</v>
      </c>
      <c r="B146" s="152" t="s">
        <v>2208</v>
      </c>
      <c r="C146" s="117">
        <f>All!GU147</f>
        <v>78409.76411977713</v>
      </c>
      <c r="D146" s="117">
        <f>All!GY147</f>
        <v>72529.03</v>
      </c>
      <c r="E146" s="117">
        <f>All!HA147</f>
        <v>0</v>
      </c>
      <c r="F146" s="117">
        <f>All!HC147</f>
        <v>0</v>
      </c>
      <c r="G146" s="117">
        <f t="shared" si="31"/>
        <v>5880.7341197771311</v>
      </c>
      <c r="H146" s="113" t="s">
        <v>1907</v>
      </c>
      <c r="I146" s="37">
        <f t="shared" si="32"/>
        <v>1.2097258156879601E-5</v>
      </c>
      <c r="J146" s="57"/>
      <c r="K146" s="25"/>
      <c r="L146" s="25"/>
      <c r="O146">
        <f>All!GW147</f>
        <v>0</v>
      </c>
      <c r="P146" s="35">
        <f t="shared" si="11"/>
        <v>4749538258.6937551</v>
      </c>
      <c r="Q146" s="35">
        <f t="shared" si="12"/>
        <v>7509262080.5650463</v>
      </c>
      <c r="R146" s="82">
        <f t="shared" si="33"/>
        <v>1.7425351163506822E-5</v>
      </c>
      <c r="S146" t="s">
        <v>271</v>
      </c>
      <c r="T146">
        <f>All!BG147+All!BJ147+All!BM147+All!BP147+All!BS147+All!BV147+All!BY147+All!CB147+All!CE147+All!CH147+All!CK147+All!CN147</f>
        <v>0</v>
      </c>
      <c r="U146">
        <f>All!CQ147+All!CT147+All!CW147+All!CZ147+All!DC147+All!DF147+All!DI147+All!DL147+All!DO147+All!DR147+All!DU147+All!DX147</f>
        <v>0</v>
      </c>
      <c r="V146" s="117">
        <f t="shared" si="34"/>
        <v>0</v>
      </c>
      <c r="W146" s="37">
        <f t="shared" si="35"/>
        <v>0</v>
      </c>
      <c r="X146" s="35"/>
      <c r="Y146" s="35"/>
      <c r="Z146" s="37"/>
    </row>
    <row r="147" spans="1:26">
      <c r="A147" s="152">
        <v>146</v>
      </c>
      <c r="B147" s="152" t="s">
        <v>2211</v>
      </c>
      <c r="C147" s="117">
        <f>All!GU148</f>
        <v>317965.46678060247</v>
      </c>
      <c r="D147" s="117">
        <f>All!GY148</f>
        <v>297679.27</v>
      </c>
      <c r="E147" s="117">
        <f>All!HA148</f>
        <v>0</v>
      </c>
      <c r="F147" s="117">
        <f>All!HC148</f>
        <v>0</v>
      </c>
      <c r="G147" s="117">
        <f t="shared" ref="G147:G149" si="36">(C147-D147)</f>
        <v>20286.196780602448</v>
      </c>
      <c r="H147" s="113" t="s">
        <v>1907</v>
      </c>
      <c r="J147" s="57"/>
      <c r="K147" s="25"/>
      <c r="L147" s="25"/>
      <c r="O147"/>
      <c r="P147" s="35"/>
      <c r="Q147" s="35"/>
      <c r="V147" s="153"/>
      <c r="W147" s="37"/>
      <c r="X147" s="35"/>
      <c r="Y147" s="35"/>
      <c r="Z147" s="37"/>
    </row>
    <row r="148" spans="1:26">
      <c r="A148" s="152">
        <v>147</v>
      </c>
      <c r="B148" s="152" t="s">
        <v>2212</v>
      </c>
      <c r="C148" s="117">
        <f>All!GU149</f>
        <v>707233.37868632923</v>
      </c>
      <c r="D148" s="117">
        <f>All!GY149</f>
        <v>633663.42200000002</v>
      </c>
      <c r="E148" s="117">
        <f>All!HA149</f>
        <v>0</v>
      </c>
      <c r="F148" s="117">
        <f>All!HC149</f>
        <v>0</v>
      </c>
      <c r="G148" s="117">
        <f t="shared" si="36"/>
        <v>73569.956686329213</v>
      </c>
      <c r="H148" s="113" t="s">
        <v>1907</v>
      </c>
      <c r="J148" s="57"/>
      <c r="K148" s="25"/>
      <c r="L148" s="25"/>
      <c r="O148"/>
      <c r="P148" s="35"/>
      <c r="Q148" s="35"/>
      <c r="V148" s="153"/>
      <c r="W148" s="37"/>
      <c r="X148" s="35"/>
      <c r="Y148" s="35"/>
      <c r="Z148" s="37"/>
    </row>
    <row r="149" spans="1:26">
      <c r="A149" s="152">
        <v>148</v>
      </c>
      <c r="B149" s="152" t="s">
        <v>2213</v>
      </c>
      <c r="C149" s="117">
        <f>All!GU150</f>
        <v>138325.5632183908</v>
      </c>
      <c r="D149" s="117">
        <f>All!GY150</f>
        <v>120343.24</v>
      </c>
      <c r="E149" s="117">
        <f>All!HA150</f>
        <v>0</v>
      </c>
      <c r="F149" s="117">
        <f>All!HC150</f>
        <v>0</v>
      </c>
      <c r="G149" s="117">
        <f t="shared" si="36"/>
        <v>17982.323218390797</v>
      </c>
      <c r="H149" s="113" t="s">
        <v>1907</v>
      </c>
      <c r="J149" s="57"/>
      <c r="K149" s="25"/>
      <c r="L149" s="25"/>
      <c r="O149"/>
      <c r="P149" s="35"/>
      <c r="Q149" s="35"/>
      <c r="V149" s="153"/>
      <c r="W149" s="37"/>
      <c r="X149" s="35"/>
      <c r="Y149" s="35"/>
      <c r="Z149" s="37"/>
    </row>
    <row r="150" spans="1:26">
      <c r="A150" s="113">
        <v>0</v>
      </c>
      <c r="B150" s="113" t="s">
        <v>1985</v>
      </c>
      <c r="C150" s="117">
        <f>All!GU151</f>
        <v>0</v>
      </c>
      <c r="D150" s="117">
        <f>All!GY151</f>
        <v>0</v>
      </c>
      <c r="E150" s="117">
        <f>All!HA151</f>
        <v>0</v>
      </c>
      <c r="F150" s="117">
        <f>All!HC151</f>
        <v>0</v>
      </c>
      <c r="G150" s="117">
        <f t="shared" si="24"/>
        <v>0</v>
      </c>
      <c r="H150" s="113" t="s">
        <v>1907</v>
      </c>
      <c r="I150" s="37">
        <f t="shared" si="28"/>
        <v>0</v>
      </c>
      <c r="J150" s="57"/>
      <c r="K150" s="25"/>
      <c r="L150" s="25"/>
      <c r="O150">
        <f>All!GW151</f>
        <v>0</v>
      </c>
      <c r="P150" s="35">
        <f t="shared" si="11"/>
        <v>4749538258.6937551</v>
      </c>
      <c r="Q150" s="35">
        <f t="shared" si="12"/>
        <v>7509262080.5650463</v>
      </c>
      <c r="R150" s="82">
        <f t="shared" si="20"/>
        <v>0</v>
      </c>
      <c r="S150" t="s">
        <v>271</v>
      </c>
      <c r="T150">
        <f>All!BG151+All!BJ151+All!BM151+All!BP151+All!BS151+All!BV151+All!BY151+All!CB151+All!CE151+All!CH151+All!CK151+All!CN151</f>
        <v>0</v>
      </c>
      <c r="U150">
        <f>All!CQ151+All!CT151+All!CW151+All!CZ151+All!DC151+All!DF151+All!DI151+All!DL151+All!DO151+All!DR151+All!DU151+All!DX151</f>
        <v>0</v>
      </c>
      <c r="V150" s="117">
        <f t="shared" si="23"/>
        <v>0</v>
      </c>
      <c r="W150" s="37">
        <f t="shared" si="30"/>
        <v>0</v>
      </c>
      <c r="X150" s="35">
        <f t="shared" si="16"/>
        <v>9089353203.4430771</v>
      </c>
      <c r="Y150" s="35">
        <v>8049949623.3884783</v>
      </c>
      <c r="Z150" s="37">
        <f t="shared" si="17"/>
        <v>0</v>
      </c>
    </row>
    <row r="151" spans="1:26">
      <c r="A151" s="113">
        <v>1</v>
      </c>
      <c r="B151" s="113" t="s">
        <v>7</v>
      </c>
      <c r="C151" s="117">
        <f>All!GV3</f>
        <v>82769225.512562752</v>
      </c>
      <c r="D151" s="117">
        <f>All!GZ3</f>
        <v>82355379.384999961</v>
      </c>
      <c r="E151" s="117">
        <f>All!HB3</f>
        <v>0</v>
      </c>
      <c r="F151" s="117">
        <f>All!HD3</f>
        <v>0</v>
      </c>
      <c r="G151" s="117">
        <f>(C151-D151)</f>
        <v>413846.12756279111</v>
      </c>
      <c r="H151" s="113" t="s">
        <v>1908</v>
      </c>
      <c r="I151" s="37">
        <f>G151/(SUM($G$2:$G$299))</f>
        <v>8.5132286894510094E-4</v>
      </c>
      <c r="N151" s="25"/>
      <c r="O151" s="21">
        <f>All!GX3</f>
        <v>0</v>
      </c>
      <c r="P151" s="35">
        <f t="shared" ref="P151:P182" si="37">SUM($C$151:$C$299)</f>
        <v>2759723821.8712907</v>
      </c>
      <c r="Q151" s="35">
        <f t="shared" ref="Q151:Q182" si="38">SUM($C$2:$C$299)</f>
        <v>7509262080.5650463</v>
      </c>
      <c r="R151" s="82">
        <f t="shared" ref="R151:R182" si="39">G151/SUM($G$151:$G$299)</f>
        <v>2.7842231594757882E-3</v>
      </c>
      <c r="S151" t="s">
        <v>271</v>
      </c>
      <c r="T151" s="112">
        <f>All!BG3+All!BJ3+All!BM3+All!BP3+All!BS3+All!BV3+All!BY3+All!CB3+All!CE3+All!CH3+All!CK3+All!CN3</f>
        <v>292542859.74214172</v>
      </c>
      <c r="U151" s="112">
        <f>All!CQ3+All!CT3+All!CW3+All!CZ3+All!DC3+All!DF3+All!DI3+All!DL3+All!DO3+All!DR3+All!DU3+All!DX3</f>
        <v>284996869.48309994</v>
      </c>
      <c r="V151" s="117">
        <f t="shared" ref="V151:V158" si="40">(T151-U151)</f>
        <v>7545990.2590417862</v>
      </c>
      <c r="W151" s="37">
        <f t="shared" ref="W151:W182" si="41">V151/(SUM($V$2:$V$299))</f>
        <v>6.3204251004122577E-3</v>
      </c>
      <c r="X151" s="35">
        <f t="shared" ref="X151:X182" si="42">SUM($T$2:$T$150)</f>
        <v>9089353203.4430771</v>
      </c>
      <c r="Y151" s="35">
        <v>8049949623.3884783</v>
      </c>
      <c r="Z151" s="37">
        <f t="shared" ref="Z151:Z182" si="43">V151/SUM($V$2:$V$150)</f>
        <v>1.2640850200824519E-2</v>
      </c>
    </row>
    <row r="152" spans="1:26">
      <c r="A152" s="113">
        <v>2</v>
      </c>
      <c r="B152" s="113" t="s">
        <v>8</v>
      </c>
      <c r="C152" s="117">
        <f>All!GV4</f>
        <v>0</v>
      </c>
      <c r="D152" s="117">
        <f>All!GZ4</f>
        <v>0</v>
      </c>
      <c r="E152" s="117">
        <f>All!HB4</f>
        <v>0</v>
      </c>
      <c r="F152" s="117">
        <f>All!HD4</f>
        <v>0</v>
      </c>
      <c r="G152" s="117">
        <f t="shared" ref="G152:G215" si="44">(C152-D152)</f>
        <v>0</v>
      </c>
      <c r="H152" s="113" t="s">
        <v>1908</v>
      </c>
      <c r="I152" s="37">
        <f t="shared" ref="I152:I215" si="45">G152/(SUM($G$2:$G$299))</f>
        <v>0</v>
      </c>
      <c r="N152" s="25"/>
      <c r="O152" s="21">
        <f>All!GX4</f>
        <v>0</v>
      </c>
      <c r="P152" s="35">
        <f t="shared" si="37"/>
        <v>2759723821.8712907</v>
      </c>
      <c r="Q152" s="35">
        <f t="shared" si="38"/>
        <v>7509262080.5650463</v>
      </c>
      <c r="R152" s="82">
        <f t="shared" si="39"/>
        <v>0</v>
      </c>
      <c r="S152" t="s">
        <v>271</v>
      </c>
      <c r="T152" s="112">
        <f>All!BG4+All!BJ4+All!BM4+All!BP4+All!BS4+All!BV4+All!BY4+All!CB4+All!CE4+All!CH4+All!CK4+All!CN4</f>
        <v>0</v>
      </c>
      <c r="U152" s="112">
        <f>All!CQ4+All!CT4+All!CW4+All!CZ4+All!DC4+All!DF4+All!DI4+All!DL4+All!DO4+All!DR4+All!DU4+All!DX4</f>
        <v>0</v>
      </c>
      <c r="V152" s="117">
        <f t="shared" si="40"/>
        <v>0</v>
      </c>
      <c r="W152" s="37">
        <f t="shared" si="41"/>
        <v>0</v>
      </c>
      <c r="X152" s="35">
        <f t="shared" si="42"/>
        <v>9089353203.4430771</v>
      </c>
      <c r="Y152" s="35">
        <v>8049949623.3884783</v>
      </c>
      <c r="Z152" s="37">
        <f t="shared" si="43"/>
        <v>0</v>
      </c>
    </row>
    <row r="153" spans="1:26">
      <c r="A153" s="113">
        <v>3</v>
      </c>
      <c r="B153" s="113" t="s">
        <v>9</v>
      </c>
      <c r="C153" s="117">
        <f>All!GV5</f>
        <v>10397867.712366581</v>
      </c>
      <c r="D153" s="117">
        <f>All!GZ5</f>
        <v>9753199.9141998515</v>
      </c>
      <c r="E153" s="117">
        <f>All!HB5</f>
        <v>21065949.035477094</v>
      </c>
      <c r="F153" s="117">
        <f>All!HD5</f>
        <v>18587602.090126846</v>
      </c>
      <c r="G153" s="117">
        <f t="shared" si="44"/>
        <v>644667.79816672951</v>
      </c>
      <c r="H153" s="113" t="s">
        <v>1908</v>
      </c>
      <c r="I153" s="37">
        <f t="shared" si="45"/>
        <v>1.3261461275085901E-3</v>
      </c>
      <c r="N153" s="25"/>
      <c r="O153" s="21">
        <f>All!GX5</f>
        <v>0</v>
      </c>
      <c r="P153" s="35">
        <f t="shared" si="37"/>
        <v>2759723821.8712907</v>
      </c>
      <c r="Q153" s="35">
        <f t="shared" si="38"/>
        <v>7509262080.5650463</v>
      </c>
      <c r="R153" s="82">
        <f t="shared" si="39"/>
        <v>4.3371168516050428E-3</v>
      </c>
      <c r="S153" t="s">
        <v>271</v>
      </c>
      <c r="T153" s="112">
        <f>All!BG5+All!BJ5+All!BM5+All!BP5+All!BS5+All!BV5+All!BY5+All!CB5+All!CE5+All!CH5+All!CK5+All!CN5</f>
        <v>10397867.712366581</v>
      </c>
      <c r="U153" s="112">
        <f>All!CQ5+All!CT5+All!CW5+All!CZ5+All!DC5+All!DF5+All!DI5+All!DL5+All!DO5+All!DR5+All!DU5+All!DX5</f>
        <v>9753199.9141998515</v>
      </c>
      <c r="V153" s="117">
        <f t="shared" si="40"/>
        <v>644667.79816672951</v>
      </c>
      <c r="W153" s="37">
        <f t="shared" si="41"/>
        <v>5.3996551719348541E-4</v>
      </c>
      <c r="X153" s="35">
        <f t="shared" si="42"/>
        <v>9089353203.4430771</v>
      </c>
      <c r="Y153" s="35">
        <v>8049949623.3884783</v>
      </c>
      <c r="Z153" s="37">
        <f t="shared" si="43"/>
        <v>1.079931034386971E-3</v>
      </c>
    </row>
    <row r="154" spans="1:26">
      <c r="A154" s="113">
        <v>4</v>
      </c>
      <c r="B154" s="113" t="s">
        <v>10</v>
      </c>
      <c r="C154" s="117">
        <f>All!GV6</f>
        <v>4258804.4510287046</v>
      </c>
      <c r="D154" s="117">
        <f>All!GZ6</f>
        <v>3142997.6848591841</v>
      </c>
      <c r="E154" s="117">
        <f>All!HB6</f>
        <v>5700306.241293652</v>
      </c>
      <c r="F154" s="117">
        <f>All!HD6</f>
        <v>5089559.1440121885</v>
      </c>
      <c r="G154" s="117">
        <f t="shared" si="44"/>
        <v>1115806.7661695206</v>
      </c>
      <c r="H154" s="113" t="s">
        <v>1908</v>
      </c>
      <c r="I154" s="37">
        <f t="shared" si="45"/>
        <v>2.2953260985139109E-3</v>
      </c>
      <c r="N154" s="25"/>
      <c r="O154" s="21">
        <f>All!GX6</f>
        <v>0</v>
      </c>
      <c r="P154" s="35">
        <f t="shared" si="37"/>
        <v>2759723821.8712907</v>
      </c>
      <c r="Q154" s="35">
        <f t="shared" si="38"/>
        <v>7509262080.5650463</v>
      </c>
      <c r="R154" s="82">
        <f t="shared" si="39"/>
        <v>7.5067877478148083E-3</v>
      </c>
      <c r="S154" t="s">
        <v>271</v>
      </c>
      <c r="T154" s="112">
        <f>All!BG6+All!BJ6+All!BM6+All!BP6+All!BS6+All!BV6+All!BY6+All!CB6+All!CE6+All!CH6+All!CK6+All!CN6</f>
        <v>4258804.4510287046</v>
      </c>
      <c r="U154" s="112">
        <f>All!CQ6+All!CT6+All!CW6+All!CZ6+All!DC6+All!DF6+All!DI6+All!DL6+All!DO6+All!DR6+All!DU6+All!DX6</f>
        <v>3142997.6848591841</v>
      </c>
      <c r="V154" s="117">
        <f t="shared" si="40"/>
        <v>1115806.7661695206</v>
      </c>
      <c r="W154" s="37">
        <f t="shared" si="41"/>
        <v>9.3458550170500776E-4</v>
      </c>
      <c r="X154" s="35">
        <f t="shared" si="42"/>
        <v>9089353203.4430771</v>
      </c>
      <c r="Y154" s="35">
        <v>8049949623.3884783</v>
      </c>
      <c r="Z154" s="37">
        <f t="shared" si="43"/>
        <v>1.8691710034100157E-3</v>
      </c>
    </row>
    <row r="155" spans="1:26">
      <c r="A155" s="113">
        <v>5</v>
      </c>
      <c r="B155" s="113" t="s">
        <v>11</v>
      </c>
      <c r="C155" s="117">
        <f>All!GV7</f>
        <v>20301163.804596484</v>
      </c>
      <c r="D155" s="117">
        <f>All!GZ7</f>
        <v>18778576.519251745</v>
      </c>
      <c r="E155" s="117">
        <f>All!HB7</f>
        <v>0</v>
      </c>
      <c r="F155" s="117">
        <f>All!HD7</f>
        <v>0</v>
      </c>
      <c r="G155" s="117">
        <f t="shared" si="44"/>
        <v>1522587.2853447385</v>
      </c>
      <c r="H155" s="113" t="s">
        <v>1908</v>
      </c>
      <c r="I155" s="37">
        <f t="shared" si="45"/>
        <v>3.1321143044460336E-3</v>
      </c>
      <c r="N155" s="25"/>
      <c r="O155" s="21">
        <f>All!GX7</f>
        <v>0</v>
      </c>
      <c r="P155" s="35">
        <f t="shared" si="37"/>
        <v>2759723821.8712907</v>
      </c>
      <c r="Q155" s="35">
        <f t="shared" si="38"/>
        <v>7509262080.5650463</v>
      </c>
      <c r="R155" s="82">
        <f t="shared" si="39"/>
        <v>1.0243475774790215E-2</v>
      </c>
      <c r="S155" t="s">
        <v>271</v>
      </c>
      <c r="T155" s="112">
        <f>All!BG7+All!BJ7+All!BM7+All!BP7+All!BS7+All!BV7+All!BY7+All!CB7+All!CE7+All!CH7+All!CK7+All!CN7</f>
        <v>25965633.091891766</v>
      </c>
      <c r="U155" s="112">
        <f>All!CQ7+All!CT7+All!CW7+All!CZ7+All!DC7+All!DF7+All!DI7+All!DL7+All!DO7+All!DR7+All!DU7+All!DX7</f>
        <v>24018210.60999988</v>
      </c>
      <c r="V155" s="117">
        <f t="shared" si="40"/>
        <v>1947422.4818918854</v>
      </c>
      <c r="W155" s="37">
        <f t="shared" si="41"/>
        <v>1.631136207856646E-3</v>
      </c>
      <c r="X155" s="35">
        <f t="shared" si="42"/>
        <v>9089353203.4430771</v>
      </c>
      <c r="Y155" s="35">
        <v>8049949623.3884783</v>
      </c>
      <c r="Z155" s="37">
        <f t="shared" si="43"/>
        <v>3.2622724157132924E-3</v>
      </c>
    </row>
    <row r="156" spans="1:26">
      <c r="A156" s="113">
        <v>6</v>
      </c>
      <c r="B156" s="113" t="s">
        <v>12</v>
      </c>
      <c r="C156" s="117">
        <f>All!GV8</f>
        <v>303352973.64856517</v>
      </c>
      <c r="D156" s="117">
        <f>All!GZ8</f>
        <v>260883557.33776602</v>
      </c>
      <c r="E156" s="117">
        <f>All!HB8</f>
        <v>325886737</v>
      </c>
      <c r="F156" s="117">
        <f>All!HD8</f>
        <v>314226857</v>
      </c>
      <c r="G156" s="117">
        <f t="shared" si="44"/>
        <v>42469416.310799152</v>
      </c>
      <c r="H156" s="113" t="s">
        <v>1908</v>
      </c>
      <c r="I156" s="37">
        <f t="shared" si="45"/>
        <v>8.7363836286344684E-2</v>
      </c>
      <c r="N156" s="25"/>
      <c r="O156" s="21">
        <f>All!GX8</f>
        <v>223581339.66673934</v>
      </c>
      <c r="P156" s="35">
        <f t="shared" si="37"/>
        <v>2759723821.8712907</v>
      </c>
      <c r="Q156" s="35">
        <f t="shared" si="38"/>
        <v>7509262080.5650463</v>
      </c>
      <c r="R156" s="82">
        <f t="shared" si="39"/>
        <v>0.28572052409504561</v>
      </c>
      <c r="S156" t="s">
        <v>271</v>
      </c>
      <c r="T156" s="112">
        <f>All!BG8+All!BJ8+All!BM8+All!BP8+All!BS8+All!BV8+All!BY8+All!CB8+All!CE8+All!CH8+All!CK8+All!CN8</f>
        <v>668245975.76744199</v>
      </c>
      <c r="U156" s="112">
        <f>All!CQ8+All!CT8+All!CW8+All!CZ8+All!DC8+All!DF8+All!DI8+All!DL8+All!DO8+All!DR8+All!DU8+All!DX8</f>
        <v>588692103.59500027</v>
      </c>
      <c r="V156" s="117">
        <f t="shared" si="40"/>
        <v>79553872.172441721</v>
      </c>
      <c r="W156" s="37">
        <f t="shared" si="41"/>
        <v>6.6633307657825921E-2</v>
      </c>
      <c r="X156" s="35">
        <f t="shared" si="42"/>
        <v>9089353203.4430771</v>
      </c>
      <c r="Y156" s="35">
        <v>8049949623.3884783</v>
      </c>
      <c r="Z156" s="37">
        <f t="shared" si="43"/>
        <v>0.13326661531565187</v>
      </c>
    </row>
    <row r="157" spans="1:26">
      <c r="A157" s="113">
        <v>7</v>
      </c>
      <c r="B157" s="113" t="s">
        <v>13</v>
      </c>
      <c r="C157" s="117">
        <f>All!GV9</f>
        <v>0</v>
      </c>
      <c r="D157" s="117">
        <f>All!GZ9</f>
        <v>0</v>
      </c>
      <c r="E157" s="117">
        <f>All!HB9</f>
        <v>0</v>
      </c>
      <c r="F157" s="117">
        <f>All!HD9</f>
        <v>0</v>
      </c>
      <c r="G157" s="117">
        <f t="shared" si="44"/>
        <v>0</v>
      </c>
      <c r="H157" s="113" t="s">
        <v>1908</v>
      </c>
      <c r="I157" s="37">
        <f t="shared" si="45"/>
        <v>0</v>
      </c>
      <c r="N157" s="25"/>
      <c r="O157" s="21">
        <f>All!GX9</f>
        <v>0</v>
      </c>
      <c r="P157" s="35">
        <f t="shared" si="37"/>
        <v>2759723821.8712907</v>
      </c>
      <c r="Q157" s="35">
        <f t="shared" si="38"/>
        <v>7509262080.5650463</v>
      </c>
      <c r="R157" s="82">
        <f t="shared" si="39"/>
        <v>0</v>
      </c>
      <c r="S157" t="s">
        <v>271</v>
      </c>
      <c r="T157" s="112">
        <f>All!BG9+All!BJ9+All!BM9+All!BP9+All!BS9+All!BV9+All!BY9+All!CB9+All!CE9+All!CH9+All!CK9+All!CN9</f>
        <v>0</v>
      </c>
      <c r="U157" s="112">
        <f>All!CQ9+All!CT9+All!CW9+All!CZ9+All!DC9+All!DF9+All!DI9+All!DL9+All!DO9+All!DR9+All!DU9+All!DX9</f>
        <v>0</v>
      </c>
      <c r="V157" s="117">
        <f t="shared" si="40"/>
        <v>0</v>
      </c>
      <c r="W157" s="37">
        <f t="shared" si="41"/>
        <v>0</v>
      </c>
      <c r="X157" s="35">
        <f t="shared" si="42"/>
        <v>9089353203.4430771</v>
      </c>
      <c r="Y157" s="35">
        <v>8049949623.3884783</v>
      </c>
      <c r="Z157" s="37">
        <f t="shared" si="43"/>
        <v>0</v>
      </c>
    </row>
    <row r="158" spans="1:26">
      <c r="A158" s="113">
        <v>8</v>
      </c>
      <c r="B158" s="113" t="s">
        <v>2004</v>
      </c>
      <c r="C158" s="117">
        <f>All!GV10</f>
        <v>0</v>
      </c>
      <c r="D158" s="117">
        <f>All!GZ10</f>
        <v>0</v>
      </c>
      <c r="E158" s="117">
        <f>All!HB10</f>
        <v>30782233</v>
      </c>
      <c r="F158" s="117">
        <f>All!HD10</f>
        <v>51215975</v>
      </c>
      <c r="G158" s="117">
        <f t="shared" si="44"/>
        <v>0</v>
      </c>
      <c r="H158" s="113" t="s">
        <v>1908</v>
      </c>
      <c r="I158" s="37">
        <f t="shared" si="45"/>
        <v>0</v>
      </c>
      <c r="N158" s="25"/>
      <c r="O158" s="21">
        <f>All!GX10</f>
        <v>0</v>
      </c>
      <c r="P158" s="35">
        <f t="shared" si="37"/>
        <v>2759723821.8712907</v>
      </c>
      <c r="Q158" s="35">
        <f t="shared" si="38"/>
        <v>7509262080.5650463</v>
      </c>
      <c r="R158" s="82">
        <f t="shared" si="39"/>
        <v>0</v>
      </c>
      <c r="S158" t="s">
        <v>271</v>
      </c>
      <c r="T158" s="112">
        <f>All!BG10+All!BJ10+All!BM10+All!BP10+All!BS10+All!BV10+All!BY10+All!CB10+All!CE10+All!CH10+All!CK10+All!CN10</f>
        <v>177903680.23204175</v>
      </c>
      <c r="U158" s="112">
        <f>All!CQ10+All!CT10+All!CW10+All!CZ10+All!DC10+All!DF10+All!DI10+All!DL10+All!DO10+All!DR10+All!DU10+All!DX10</f>
        <v>138764870.58099255</v>
      </c>
      <c r="V158" s="117">
        <f t="shared" si="40"/>
        <v>39138809.651049197</v>
      </c>
      <c r="W158" s="37">
        <f t="shared" si="41"/>
        <v>3.2782167273849784E-2</v>
      </c>
      <c r="X158" s="35">
        <f t="shared" si="42"/>
        <v>9089353203.4430771</v>
      </c>
      <c r="Y158" s="35">
        <v>8049949623.3884783</v>
      </c>
      <c r="Z158" s="37">
        <f t="shared" si="43"/>
        <v>6.5564334547699568E-2</v>
      </c>
    </row>
    <row r="159" spans="1:26">
      <c r="A159" s="113">
        <v>9</v>
      </c>
      <c r="B159" s="113" t="s">
        <v>15</v>
      </c>
      <c r="C159" s="117">
        <f>All!GV11</f>
        <v>0</v>
      </c>
      <c r="D159" s="117">
        <f>All!GZ11</f>
        <v>0</v>
      </c>
      <c r="E159" s="117">
        <f>All!HB11</f>
        <v>0</v>
      </c>
      <c r="F159" s="117">
        <f>All!HD11</f>
        <v>0</v>
      </c>
      <c r="G159" s="117">
        <f t="shared" si="44"/>
        <v>0</v>
      </c>
      <c r="H159" s="113" t="s">
        <v>1908</v>
      </c>
      <c r="I159" s="37">
        <f t="shared" si="45"/>
        <v>0</v>
      </c>
      <c r="N159" s="25"/>
      <c r="O159" s="21">
        <f>All!GX11</f>
        <v>0</v>
      </c>
      <c r="P159" s="35">
        <f t="shared" si="37"/>
        <v>2759723821.8712907</v>
      </c>
      <c r="Q159" s="35">
        <f t="shared" si="38"/>
        <v>7509262080.5650463</v>
      </c>
      <c r="R159" s="82">
        <f t="shared" si="39"/>
        <v>0</v>
      </c>
      <c r="S159" t="s">
        <v>271</v>
      </c>
      <c r="T159" s="112">
        <f>All!BG11+All!BJ11+All!BM11+All!BP11+All!BS11+All!BV11+All!BY11+All!CB11+All!CE11+All!CH11+All!CK11+All!CN11</f>
        <v>0</v>
      </c>
      <c r="U159" s="112">
        <f>All!CQ11+All!CT11+All!CW11+All!CZ11+All!DC11+All!DF11+All!DI11+All!DL11+All!DO11+All!DR11+All!DU11+All!DX11</f>
        <v>0</v>
      </c>
      <c r="V159" s="117">
        <f t="shared" ref="V159:V222" si="46">(T159-U159)</f>
        <v>0</v>
      </c>
      <c r="W159" s="37">
        <f t="shared" si="41"/>
        <v>0</v>
      </c>
      <c r="X159" s="35">
        <f t="shared" si="42"/>
        <v>9089353203.4430771</v>
      </c>
      <c r="Y159" s="35">
        <v>8049949623.3884783</v>
      </c>
      <c r="Z159" s="37">
        <f t="shared" si="43"/>
        <v>0</v>
      </c>
    </row>
    <row r="160" spans="1:26">
      <c r="A160" s="113">
        <v>10</v>
      </c>
      <c r="B160" s="113" t="s">
        <v>16</v>
      </c>
      <c r="C160" s="117">
        <f>All!GV12</f>
        <v>4157538.6079713106</v>
      </c>
      <c r="D160" s="117">
        <f>All!GZ12</f>
        <v>3504389.2926590177</v>
      </c>
      <c r="E160" s="117">
        <f>All!HB12</f>
        <v>0</v>
      </c>
      <c r="F160" s="117">
        <f>All!HD12</f>
        <v>0</v>
      </c>
      <c r="G160" s="117">
        <f t="shared" si="44"/>
        <v>653149.31531229289</v>
      </c>
      <c r="H160" s="113" t="s">
        <v>1908</v>
      </c>
      <c r="I160" s="37">
        <f t="shared" si="45"/>
        <v>1.3435934564274105E-3</v>
      </c>
      <c r="N160" s="25"/>
      <c r="O160" s="21">
        <f>All!GX12</f>
        <v>0</v>
      </c>
      <c r="P160" s="35">
        <f t="shared" si="37"/>
        <v>2759723821.8712907</v>
      </c>
      <c r="Q160" s="35">
        <f t="shared" si="38"/>
        <v>7509262080.5650463</v>
      </c>
      <c r="R160" s="82">
        <f t="shared" si="39"/>
        <v>4.3941777611832909E-3</v>
      </c>
      <c r="S160" t="s">
        <v>271</v>
      </c>
      <c r="T160" s="112">
        <f>All!BG12+All!BJ12+All!BM12+All!BP12+All!BS12+All!BV12+All!BY12+All!CB12+All!CE12+All!CH12+All!CK12+All!CN12</f>
        <v>4157538.6079713106</v>
      </c>
      <c r="U160" s="112">
        <f>All!CQ12+All!CT12+All!CW12+All!CZ12+All!DC12+All!DF12+All!DI12+All!DL12+All!DO12+All!DR12+All!DU12+All!DX12</f>
        <v>3504389.2926590177</v>
      </c>
      <c r="V160" s="117">
        <f t="shared" si="46"/>
        <v>653149.31531229289</v>
      </c>
      <c r="W160" s="37">
        <f t="shared" si="41"/>
        <v>5.4706952767006429E-4</v>
      </c>
      <c r="X160" s="35">
        <f t="shared" si="42"/>
        <v>9089353203.4430771</v>
      </c>
      <c r="Y160" s="35">
        <v>8049949623.3884783</v>
      </c>
      <c r="Z160" s="37">
        <f t="shared" si="43"/>
        <v>1.0941390553401288E-3</v>
      </c>
    </row>
    <row r="161" spans="1:26">
      <c r="A161" s="113">
        <v>11</v>
      </c>
      <c r="B161" s="113" t="s">
        <v>17</v>
      </c>
      <c r="C161" s="117">
        <f>All!GV13</f>
        <v>10387500</v>
      </c>
      <c r="D161" s="117">
        <f>All!GZ13</f>
        <v>9908636.2500000019</v>
      </c>
      <c r="E161" s="117">
        <f>All!HB13</f>
        <v>0</v>
      </c>
      <c r="F161" s="117">
        <f>All!HD13</f>
        <v>0</v>
      </c>
      <c r="G161" s="117">
        <f t="shared" si="44"/>
        <v>478863.74999999814</v>
      </c>
      <c r="H161" s="113" t="s">
        <v>1908</v>
      </c>
      <c r="I161" s="37">
        <f t="shared" si="45"/>
        <v>9.8507062005057512E-4</v>
      </c>
      <c r="N161" s="25"/>
      <c r="O161" s="21">
        <f>All!GX13</f>
        <v>0</v>
      </c>
      <c r="P161" s="35">
        <f t="shared" si="37"/>
        <v>2759723821.8712907</v>
      </c>
      <c r="Q161" s="35">
        <f t="shared" si="38"/>
        <v>7509262080.5650463</v>
      </c>
      <c r="R161" s="82">
        <f t="shared" si="39"/>
        <v>3.2216407359789258E-3</v>
      </c>
      <c r="S161" t="s">
        <v>271</v>
      </c>
      <c r="T161" s="112">
        <f>All!BG13+All!BJ13+All!BM13+All!BP13+All!BS13+All!BV13+All!BY13+All!CB13+All!CE13+All!CH13+All!CK13+All!CN13</f>
        <v>39501377.305074573</v>
      </c>
      <c r="U161" s="112">
        <f>All!CQ13+All!CT13+All!CW13+All!CZ13+All!DC13+All!DF13+All!DI13+All!DL13+All!DO13+All!DR13+All!DU13+All!DX13</f>
        <v>37680363.811310634</v>
      </c>
      <c r="V161" s="117">
        <f t="shared" si="46"/>
        <v>1821013.4937639385</v>
      </c>
      <c r="W161" s="37">
        <f t="shared" si="41"/>
        <v>1.5252576532793643E-3</v>
      </c>
      <c r="X161" s="35">
        <f t="shared" si="42"/>
        <v>9089353203.4430771</v>
      </c>
      <c r="Y161" s="35">
        <v>8049949623.3884783</v>
      </c>
      <c r="Z161" s="37">
        <f t="shared" si="43"/>
        <v>3.0505153065587295E-3</v>
      </c>
    </row>
    <row r="162" spans="1:26">
      <c r="A162" s="113">
        <v>12</v>
      </c>
      <c r="B162" s="113" t="s">
        <v>18</v>
      </c>
      <c r="C162" s="117">
        <f>All!GV14</f>
        <v>0</v>
      </c>
      <c r="D162" s="117">
        <f>All!GZ14</f>
        <v>0</v>
      </c>
      <c r="E162" s="117">
        <f>All!HB14</f>
        <v>0</v>
      </c>
      <c r="F162" s="117">
        <f>All!HD14</f>
        <v>0</v>
      </c>
      <c r="G162" s="117">
        <f t="shared" si="44"/>
        <v>0</v>
      </c>
      <c r="H162" s="113" t="s">
        <v>1908</v>
      </c>
      <c r="I162" s="37">
        <f t="shared" si="45"/>
        <v>0</v>
      </c>
      <c r="N162" s="25"/>
      <c r="O162" s="21">
        <f>All!GX14</f>
        <v>0</v>
      </c>
      <c r="P162" s="35">
        <f t="shared" si="37"/>
        <v>2759723821.8712907</v>
      </c>
      <c r="Q162" s="35">
        <f t="shared" si="38"/>
        <v>7509262080.5650463</v>
      </c>
      <c r="R162" s="82">
        <f t="shared" si="39"/>
        <v>0</v>
      </c>
      <c r="S162" t="s">
        <v>271</v>
      </c>
      <c r="T162" s="112">
        <f>All!BG14+All!BJ14+All!BM14+All!BP14+All!BS14+All!BV14+All!BY14+All!CB14+All!CE14+All!CH14+All!CK14+All!CN14</f>
        <v>0</v>
      </c>
      <c r="U162" s="112">
        <f>All!CQ14+All!CT14+All!CW14+All!CZ14+All!DC14+All!DF14+All!DI14+All!DL14+All!DO14+All!DR14+All!DU14+All!DX14</f>
        <v>0</v>
      </c>
      <c r="V162" s="117">
        <f t="shared" si="46"/>
        <v>0</v>
      </c>
      <c r="W162" s="37">
        <f t="shared" si="41"/>
        <v>0</v>
      </c>
      <c r="X162" s="35">
        <f t="shared" si="42"/>
        <v>9089353203.4430771</v>
      </c>
      <c r="Y162" s="35">
        <v>8049949623.3884783</v>
      </c>
      <c r="Z162" s="37">
        <f t="shared" si="43"/>
        <v>0</v>
      </c>
    </row>
    <row r="163" spans="1:26">
      <c r="A163" s="113">
        <v>13</v>
      </c>
      <c r="B163" s="113" t="s">
        <v>19</v>
      </c>
      <c r="C163" s="117">
        <f>All!GV15</f>
        <v>0</v>
      </c>
      <c r="D163" s="117">
        <f>All!GZ15</f>
        <v>0</v>
      </c>
      <c r="E163" s="117">
        <f>All!HB15</f>
        <v>0</v>
      </c>
      <c r="F163" s="117">
        <f>All!HD15</f>
        <v>0</v>
      </c>
      <c r="G163" s="117">
        <f t="shared" si="44"/>
        <v>0</v>
      </c>
      <c r="H163" s="113" t="s">
        <v>1908</v>
      </c>
      <c r="I163" s="37">
        <f t="shared" si="45"/>
        <v>0</v>
      </c>
      <c r="N163" s="25"/>
      <c r="O163" s="21">
        <f>All!GX15</f>
        <v>0</v>
      </c>
      <c r="P163" s="35">
        <f t="shared" si="37"/>
        <v>2759723821.8712907</v>
      </c>
      <c r="Q163" s="35">
        <f t="shared" si="38"/>
        <v>7509262080.5650463</v>
      </c>
      <c r="R163" s="82">
        <f t="shared" si="39"/>
        <v>0</v>
      </c>
      <c r="S163" t="s">
        <v>271</v>
      </c>
      <c r="T163" s="112">
        <f>All!BG15+All!BJ15+All!BM15+All!BP15+All!BS15+All!BV15+All!BY15+All!CB15+All!CE15+All!CH15+All!CK15+All!CN15</f>
        <v>0</v>
      </c>
      <c r="U163" s="112">
        <f>All!CQ15+All!CT15+All!CW15+All!CZ15+All!DC15+All!DF15+All!DI15+All!DL15+All!DO15+All!DR15+All!DU15+All!DX15</f>
        <v>0</v>
      </c>
      <c r="V163" s="117">
        <f t="shared" si="46"/>
        <v>0</v>
      </c>
      <c r="W163" s="37">
        <f t="shared" si="41"/>
        <v>0</v>
      </c>
      <c r="X163" s="35">
        <f t="shared" si="42"/>
        <v>9089353203.4430771</v>
      </c>
      <c r="Y163" s="35">
        <v>8049949623.3884783</v>
      </c>
      <c r="Z163" s="37">
        <f t="shared" si="43"/>
        <v>0</v>
      </c>
    </row>
    <row r="164" spans="1:26">
      <c r="A164" s="113">
        <v>14</v>
      </c>
      <c r="B164" s="113" t="s">
        <v>20</v>
      </c>
      <c r="C164" s="117">
        <f>All!GV16</f>
        <v>0</v>
      </c>
      <c r="D164" s="117">
        <f>All!GZ16</f>
        <v>0</v>
      </c>
      <c r="E164" s="117">
        <f>All!HB16</f>
        <v>0</v>
      </c>
      <c r="F164" s="117">
        <f>All!HD16</f>
        <v>0</v>
      </c>
      <c r="G164" s="117">
        <f t="shared" si="44"/>
        <v>0</v>
      </c>
      <c r="H164" s="113" t="s">
        <v>1908</v>
      </c>
      <c r="I164" s="37">
        <f t="shared" si="45"/>
        <v>0</v>
      </c>
      <c r="N164" s="25"/>
      <c r="O164" s="21">
        <f>All!GX16</f>
        <v>0</v>
      </c>
      <c r="P164" s="35">
        <f t="shared" si="37"/>
        <v>2759723821.8712907</v>
      </c>
      <c r="Q164" s="35">
        <f t="shared" si="38"/>
        <v>7509262080.5650463</v>
      </c>
      <c r="R164" s="82">
        <f t="shared" si="39"/>
        <v>0</v>
      </c>
      <c r="S164" t="s">
        <v>271</v>
      </c>
      <c r="T164" s="112">
        <f>All!BG16+All!BJ16+All!BM16+All!BP16+All!BS16+All!BV16+All!BY16+All!CB16+All!CE16+All!CH16+All!CK16+All!CN16</f>
        <v>0</v>
      </c>
      <c r="U164" s="112">
        <f>All!CQ16+All!CT16+All!CW16+All!CZ16+All!DC16+All!DF16+All!DI16+All!DL16+All!DO16+All!DR16+All!DU16+All!DX16</f>
        <v>0</v>
      </c>
      <c r="V164" s="117">
        <f t="shared" si="46"/>
        <v>0</v>
      </c>
      <c r="W164" s="37">
        <f t="shared" si="41"/>
        <v>0</v>
      </c>
      <c r="X164" s="35">
        <f t="shared" si="42"/>
        <v>9089353203.4430771</v>
      </c>
      <c r="Y164" s="35">
        <v>8049949623.3884783</v>
      </c>
      <c r="Z164" s="37">
        <f t="shared" si="43"/>
        <v>0</v>
      </c>
    </row>
    <row r="165" spans="1:26">
      <c r="A165" s="113">
        <v>15</v>
      </c>
      <c r="B165" s="113" t="s">
        <v>21</v>
      </c>
      <c r="C165" s="117">
        <f>All!GV17</f>
        <v>0</v>
      </c>
      <c r="D165" s="117">
        <f>All!GZ17</f>
        <v>0</v>
      </c>
      <c r="E165" s="117">
        <f>All!HB17</f>
        <v>0</v>
      </c>
      <c r="F165" s="117">
        <f>All!HD17</f>
        <v>0</v>
      </c>
      <c r="G165" s="117">
        <f t="shared" si="44"/>
        <v>0</v>
      </c>
      <c r="H165" s="113" t="s">
        <v>1908</v>
      </c>
      <c r="I165" s="37">
        <f t="shared" si="45"/>
        <v>0</v>
      </c>
      <c r="N165" s="25"/>
      <c r="O165" s="21">
        <f>All!GX17</f>
        <v>0</v>
      </c>
      <c r="P165" s="35">
        <f t="shared" si="37"/>
        <v>2759723821.8712907</v>
      </c>
      <c r="Q165" s="35">
        <f t="shared" si="38"/>
        <v>7509262080.5650463</v>
      </c>
      <c r="R165" s="82">
        <f t="shared" si="39"/>
        <v>0</v>
      </c>
      <c r="S165" t="s">
        <v>271</v>
      </c>
      <c r="T165" s="112">
        <f>All!BG17+All!BJ17+All!BM17+All!BP17+All!BS17+All!BV17+All!BY17+All!CB17+All!CE17+All!CH17+All!CK17+All!CN17</f>
        <v>0</v>
      </c>
      <c r="U165" s="112">
        <f>All!CQ17+All!CT17+All!CW17+All!CZ17+All!DC17+All!DF17+All!DI17+All!DL17+All!DO17+All!DR17+All!DU17+All!DX17</f>
        <v>0</v>
      </c>
      <c r="V165" s="117">
        <f t="shared" si="46"/>
        <v>0</v>
      </c>
      <c r="W165" s="37">
        <f t="shared" si="41"/>
        <v>0</v>
      </c>
      <c r="X165" s="35">
        <f t="shared" si="42"/>
        <v>9089353203.4430771</v>
      </c>
      <c r="Y165" s="35">
        <v>8049949623.3884783</v>
      </c>
      <c r="Z165" s="37">
        <f t="shared" si="43"/>
        <v>0</v>
      </c>
    </row>
    <row r="166" spans="1:26">
      <c r="A166" s="113">
        <v>16</v>
      </c>
      <c r="B166" s="113" t="s">
        <v>22</v>
      </c>
      <c r="C166" s="117">
        <f>All!GV18</f>
        <v>0</v>
      </c>
      <c r="D166" s="117">
        <f>All!GZ18</f>
        <v>0</v>
      </c>
      <c r="E166" s="117">
        <f>All!HB18</f>
        <v>0</v>
      </c>
      <c r="F166" s="117">
        <f>All!HD18</f>
        <v>0</v>
      </c>
      <c r="G166" s="117">
        <f t="shared" si="44"/>
        <v>0</v>
      </c>
      <c r="H166" s="113" t="s">
        <v>1908</v>
      </c>
      <c r="I166" s="37">
        <f t="shared" si="45"/>
        <v>0</v>
      </c>
      <c r="N166" s="25"/>
      <c r="O166" s="21">
        <f>All!GX18</f>
        <v>0</v>
      </c>
      <c r="P166" s="35">
        <f t="shared" si="37"/>
        <v>2759723821.8712907</v>
      </c>
      <c r="Q166" s="35">
        <f t="shared" si="38"/>
        <v>7509262080.5650463</v>
      </c>
      <c r="R166" s="82">
        <f t="shared" si="39"/>
        <v>0</v>
      </c>
      <c r="S166" t="s">
        <v>271</v>
      </c>
      <c r="T166" s="112">
        <f>All!BG18+All!BJ18+All!BM18+All!BP18+All!BS18+All!BV18+All!BY18+All!CB18+All!CE18+All!CH18+All!CK18+All!CN18</f>
        <v>0</v>
      </c>
      <c r="U166" s="112">
        <f>All!CQ18+All!CT18+All!CW18+All!CZ18+All!DC18+All!DF18+All!DI18+All!DL18+All!DO18+All!DR18+All!DU18+All!DX18</f>
        <v>0</v>
      </c>
      <c r="V166" s="117">
        <f t="shared" si="46"/>
        <v>0</v>
      </c>
      <c r="W166" s="37">
        <f t="shared" si="41"/>
        <v>0</v>
      </c>
      <c r="X166" s="35">
        <f t="shared" si="42"/>
        <v>9089353203.4430771</v>
      </c>
      <c r="Y166" s="35">
        <v>8049949623.3884783</v>
      </c>
      <c r="Z166" s="37">
        <f t="shared" si="43"/>
        <v>0</v>
      </c>
    </row>
    <row r="167" spans="1:26">
      <c r="A167" s="113">
        <v>17</v>
      </c>
      <c r="B167" s="113" t="s">
        <v>23</v>
      </c>
      <c r="C167" s="117">
        <f>All!GV19</f>
        <v>0</v>
      </c>
      <c r="D167" s="117">
        <f>All!GZ19</f>
        <v>0</v>
      </c>
      <c r="E167" s="117">
        <f>All!HB19</f>
        <v>0</v>
      </c>
      <c r="F167" s="117">
        <f>All!HD19</f>
        <v>0</v>
      </c>
      <c r="G167" s="117">
        <f t="shared" si="44"/>
        <v>0</v>
      </c>
      <c r="H167" s="113" t="s">
        <v>1908</v>
      </c>
      <c r="I167" s="37">
        <f t="shared" si="45"/>
        <v>0</v>
      </c>
      <c r="N167" s="25"/>
      <c r="O167" s="21">
        <f>All!GX19</f>
        <v>0</v>
      </c>
      <c r="P167" s="35">
        <f t="shared" si="37"/>
        <v>2759723821.8712907</v>
      </c>
      <c r="Q167" s="35">
        <f t="shared" si="38"/>
        <v>7509262080.5650463</v>
      </c>
      <c r="R167" s="82">
        <f t="shared" si="39"/>
        <v>0</v>
      </c>
      <c r="S167" t="s">
        <v>271</v>
      </c>
      <c r="T167" s="112">
        <f>All!BG19+All!BJ19+All!BM19+All!BP19+All!BS19+All!BV19+All!BY19+All!CB19+All!CE19+All!CH19+All!CK19+All!CN19</f>
        <v>0</v>
      </c>
      <c r="U167" s="112">
        <f>All!CQ19+All!CT19+All!CW19+All!CZ19+All!DC19+All!DF19+All!DI19+All!DL19+All!DO19+All!DR19+All!DU19+All!DX19</f>
        <v>0</v>
      </c>
      <c r="V167" s="117">
        <f t="shared" si="46"/>
        <v>0</v>
      </c>
      <c r="W167" s="37">
        <f t="shared" si="41"/>
        <v>0</v>
      </c>
      <c r="X167" s="35">
        <f t="shared" si="42"/>
        <v>9089353203.4430771</v>
      </c>
      <c r="Y167" s="35">
        <v>8049949623.3884783</v>
      </c>
      <c r="Z167" s="37">
        <f t="shared" si="43"/>
        <v>0</v>
      </c>
    </row>
    <row r="168" spans="1:26">
      <c r="A168" s="113">
        <v>18</v>
      </c>
      <c r="B168" s="113" t="s">
        <v>24</v>
      </c>
      <c r="C168" s="117">
        <f>All!GV20</f>
        <v>31672305.796878669</v>
      </c>
      <c r="D168" s="117">
        <f>All!GZ20</f>
        <v>25073639.082207214</v>
      </c>
      <c r="E168" s="117">
        <f>All!HB20</f>
        <v>0</v>
      </c>
      <c r="F168" s="117">
        <f>All!HD20</f>
        <v>0</v>
      </c>
      <c r="G168" s="117">
        <f t="shared" si="44"/>
        <v>6598666.7146714553</v>
      </c>
      <c r="H168" s="113" t="s">
        <v>1908</v>
      </c>
      <c r="I168" s="37">
        <f t="shared" si="45"/>
        <v>1.357411729772514E-2</v>
      </c>
      <c r="N168" s="25"/>
      <c r="O168" s="21">
        <f>All!GX20</f>
        <v>0</v>
      </c>
      <c r="P168" s="35">
        <f t="shared" si="37"/>
        <v>2759723821.8712907</v>
      </c>
      <c r="Q168" s="35">
        <f t="shared" si="38"/>
        <v>7509262080.5650463</v>
      </c>
      <c r="R168" s="82">
        <f t="shared" si="39"/>
        <v>4.4393699650754251E-2</v>
      </c>
      <c r="S168" t="s">
        <v>271</v>
      </c>
      <c r="T168" s="112">
        <f>All!BG20+All!BJ20+All!BM20+All!BP20+All!BS20+All!BV20+All!BY20+All!CB20+All!CE20+All!CH20+All!CK20+All!CN20</f>
        <v>115133177.81962979</v>
      </c>
      <c r="U168" s="112">
        <f>All!CQ20+All!CT20+All!CW20+All!CZ20+All!DC20+All!DF20+All!DI20+All!DL20+All!DO20+All!DR20+All!DU20+All!DX20</f>
        <v>91603998.191058099</v>
      </c>
      <c r="V168" s="117">
        <f t="shared" si="46"/>
        <v>23529179.628571689</v>
      </c>
      <c r="W168" s="37">
        <f t="shared" si="41"/>
        <v>1.9707740457038107E-2</v>
      </c>
      <c r="X168" s="35">
        <f t="shared" si="42"/>
        <v>9089353203.4430771</v>
      </c>
      <c r="Y168" s="35">
        <v>8049949623.3884783</v>
      </c>
      <c r="Z168" s="37">
        <f t="shared" si="43"/>
        <v>3.941548091407622E-2</v>
      </c>
    </row>
    <row r="169" spans="1:26">
      <c r="A169" s="113">
        <v>19</v>
      </c>
      <c r="B169" s="113" t="s">
        <v>25</v>
      </c>
      <c r="C169" s="117">
        <f>All!GV21</f>
        <v>29842248.436062351</v>
      </c>
      <c r="D169" s="117">
        <f>All!GZ21</f>
        <v>29364772.461085357</v>
      </c>
      <c r="E169" s="117">
        <f>All!HB21</f>
        <v>10471979</v>
      </c>
      <c r="F169" s="117">
        <f>All!HD21</f>
        <v>7718649</v>
      </c>
      <c r="G169" s="117">
        <f t="shared" si="44"/>
        <v>477475.9749769941</v>
      </c>
      <c r="H169" s="113" t="s">
        <v>1908</v>
      </c>
      <c r="I169" s="37">
        <f t="shared" si="45"/>
        <v>9.822158280509692E-4</v>
      </c>
      <c r="N169" s="25"/>
      <c r="O169" s="21">
        <f>All!GX21</f>
        <v>0</v>
      </c>
      <c r="P169" s="35">
        <f t="shared" si="37"/>
        <v>2759723821.8712907</v>
      </c>
      <c r="Q169" s="35">
        <f t="shared" si="38"/>
        <v>7509262080.5650463</v>
      </c>
      <c r="R169" s="82">
        <f t="shared" si="39"/>
        <v>3.2123042335886658E-3</v>
      </c>
      <c r="S169" t="s">
        <v>271</v>
      </c>
      <c r="T169" s="112">
        <f>All!BG21+All!BJ21+All!BM21+All!BP21+All!BS21+All!BV21+All!BY21+All!CB21+All!CE21+All!CH21+All!CK21+All!CN21</f>
        <v>140309225.3895179</v>
      </c>
      <c r="U169" s="112">
        <f>All!CQ21+All!CT21+All!CW21+All!CZ21+All!DC21+All!DF21+All!DI21+All!DL21+All!DO21+All!DR21+All!DU21+All!DX21</f>
        <v>137916199.69354093</v>
      </c>
      <c r="V169" s="117">
        <f t="shared" si="46"/>
        <v>2393025.6959769726</v>
      </c>
      <c r="W169" s="37">
        <f t="shared" si="41"/>
        <v>2.0043677709047272E-3</v>
      </c>
      <c r="X169" s="35">
        <f t="shared" si="42"/>
        <v>9089353203.4430771</v>
      </c>
      <c r="Y169" s="35">
        <v>8049949623.3884783</v>
      </c>
      <c r="Z169" s="37">
        <f t="shared" si="43"/>
        <v>4.0087355418094552E-3</v>
      </c>
    </row>
    <row r="170" spans="1:26">
      <c r="A170" s="113">
        <v>20</v>
      </c>
      <c r="B170" s="113" t="s">
        <v>26</v>
      </c>
      <c r="C170" s="117">
        <f>All!GV22</f>
        <v>71038906.79981637</v>
      </c>
      <c r="D170" s="117">
        <f>All!GZ22</f>
        <v>68907739.595821887</v>
      </c>
      <c r="E170" s="117">
        <f>All!HB22</f>
        <v>0</v>
      </c>
      <c r="F170" s="117">
        <f>All!HD22</f>
        <v>22500000</v>
      </c>
      <c r="G170" s="117">
        <f t="shared" si="44"/>
        <v>2131167.2039944828</v>
      </c>
      <c r="H170" s="113" t="s">
        <v>1908</v>
      </c>
      <c r="I170" s="37">
        <f t="shared" si="45"/>
        <v>4.3840240550058413E-3</v>
      </c>
      <c r="N170" s="25"/>
      <c r="O170" s="21">
        <f>All!GX22</f>
        <v>0</v>
      </c>
      <c r="P170" s="35">
        <f t="shared" si="37"/>
        <v>2759723821.8712907</v>
      </c>
      <c r="Q170" s="35">
        <f t="shared" si="38"/>
        <v>7509262080.5650463</v>
      </c>
      <c r="R170" s="82">
        <f t="shared" si="39"/>
        <v>1.4337805021931525E-2</v>
      </c>
      <c r="S170" t="s">
        <v>271</v>
      </c>
      <c r="T170" s="112">
        <f>All!BG22+All!BJ22+All!BM22+All!BP22+All!BS22+All!BV22+All!BY22+All!CB22+All!CE22+All!CH22+All!CK22+All!CN22</f>
        <v>181965068.19415236</v>
      </c>
      <c r="U170" s="112">
        <f>All!CQ22+All!CT22+All!CW22+All!CZ22+All!DC22+All!DF22+All!DI22+All!DL22+All!DO22+All!DR22+All!DU22+All!DX22</f>
        <v>176048398.33635613</v>
      </c>
      <c r="V170" s="117">
        <f t="shared" si="46"/>
        <v>5916669.857796222</v>
      </c>
      <c r="W170" s="37">
        <f t="shared" si="41"/>
        <v>4.9557271340576201E-3</v>
      </c>
      <c r="X170" s="35">
        <f t="shared" si="42"/>
        <v>9089353203.4430771</v>
      </c>
      <c r="Y170" s="35">
        <v>8049949623.3884783</v>
      </c>
      <c r="Z170" s="37">
        <f t="shared" si="43"/>
        <v>9.9114542681152419E-3</v>
      </c>
    </row>
    <row r="171" spans="1:26">
      <c r="A171" s="113">
        <v>21</v>
      </c>
      <c r="B171" s="113" t="s">
        <v>27</v>
      </c>
      <c r="C171" s="117">
        <f>All!GV23</f>
        <v>56192986.82</v>
      </c>
      <c r="D171" s="117">
        <f>All!GZ23</f>
        <v>76672841.405000001</v>
      </c>
      <c r="E171" s="117">
        <f>All!HB23</f>
        <v>134393947</v>
      </c>
      <c r="F171" s="117">
        <f>All!HD23</f>
        <v>196296501</v>
      </c>
      <c r="G171" s="117">
        <f t="shared" si="44"/>
        <v>-20479854.585000001</v>
      </c>
      <c r="H171" s="113" t="s">
        <v>1908</v>
      </c>
      <c r="I171" s="37">
        <f t="shared" si="45"/>
        <v>-4.2129108863620687E-2</v>
      </c>
      <c r="N171" s="25"/>
      <c r="O171" s="21">
        <f>All!GX23</f>
        <v>166968389</v>
      </c>
      <c r="P171" s="35">
        <f t="shared" si="37"/>
        <v>2759723821.8712907</v>
      </c>
      <c r="Q171" s="35">
        <f t="shared" si="38"/>
        <v>7509262080.5650463</v>
      </c>
      <c r="R171" s="82">
        <f t="shared" si="39"/>
        <v>-0.13778185088756675</v>
      </c>
      <c r="S171" t="s">
        <v>271</v>
      </c>
      <c r="T171" s="112">
        <f>All!BG23+All!BJ23+All!BM23+All!BP23+All!BS23+All!BV23+All!BY23+All!CB23+All!CE23+All!CH23+All!CK23+All!CN23</f>
        <v>244607464.27615258</v>
      </c>
      <c r="U171" s="112">
        <f>All!CQ23+All!CT23+All!CW23+All!CZ23+All!DC23+All!DF23+All!DI23+All!DL23+All!DO23+All!DR23+All!DU23+All!DX23</f>
        <v>269926901.35931027</v>
      </c>
      <c r="V171" s="117">
        <f t="shared" si="46"/>
        <v>-25319437.083157688</v>
      </c>
      <c r="W171" s="37">
        <f t="shared" si="41"/>
        <v>-2.1207237244568064E-2</v>
      </c>
      <c r="X171" s="35">
        <f t="shared" si="42"/>
        <v>9089353203.4430771</v>
      </c>
      <c r="Y171" s="35">
        <v>8049949623.3884783</v>
      </c>
      <c r="Z171" s="37">
        <f t="shared" si="43"/>
        <v>-4.2414474489136135E-2</v>
      </c>
    </row>
    <row r="172" spans="1:26">
      <c r="A172" s="113">
        <v>22</v>
      </c>
      <c r="B172" s="113" t="s">
        <v>29</v>
      </c>
      <c r="C172" s="117">
        <f>All!GV24</f>
        <v>0</v>
      </c>
      <c r="D172" s="117">
        <f>All!GZ24</f>
        <v>0</v>
      </c>
      <c r="E172" s="117">
        <f>All!HB24</f>
        <v>172600539</v>
      </c>
      <c r="F172" s="117">
        <f>All!HD24</f>
        <v>136552741</v>
      </c>
      <c r="G172" s="117">
        <f t="shared" si="44"/>
        <v>0</v>
      </c>
      <c r="H172" s="113" t="s">
        <v>1908</v>
      </c>
      <c r="I172" s="37">
        <f t="shared" si="45"/>
        <v>0</v>
      </c>
      <c r="N172" s="25"/>
      <c r="O172" s="21">
        <f>All!GX24</f>
        <v>270102705</v>
      </c>
      <c r="P172" s="35">
        <f t="shared" si="37"/>
        <v>2759723821.8712907</v>
      </c>
      <c r="Q172" s="35">
        <f t="shared" si="38"/>
        <v>7509262080.5650463</v>
      </c>
      <c r="R172" s="82">
        <f t="shared" si="39"/>
        <v>0</v>
      </c>
      <c r="S172" t="s">
        <v>271</v>
      </c>
      <c r="T172" s="112">
        <f>All!BG24+All!BJ24+All!BM24+All!BP24+All!BS24+All!BV24+All!BY24+All!CB24+All!CE24+All!CH24+All!CK24+All!CN24</f>
        <v>149287464.27500829</v>
      </c>
      <c r="U172" s="112">
        <f>All!CQ24+All!CT24+All!CW24+All!CZ24+All!DC24+All!DF24+All!DI24+All!DL24+All!DO24+All!DR24+All!DU24+All!DX24</f>
        <v>144808569.23757282</v>
      </c>
      <c r="V172" s="117">
        <f t="shared" si="46"/>
        <v>4478895.037435472</v>
      </c>
      <c r="W172" s="37">
        <f t="shared" si="41"/>
        <v>3.7514653007667364E-3</v>
      </c>
      <c r="X172" s="35">
        <f t="shared" si="42"/>
        <v>9089353203.4430771</v>
      </c>
      <c r="Y172" s="35">
        <v>8049949623.3884783</v>
      </c>
      <c r="Z172" s="37">
        <f t="shared" si="43"/>
        <v>7.5029306015334746E-3</v>
      </c>
    </row>
    <row r="173" spans="1:26">
      <c r="A173" s="113">
        <v>23</v>
      </c>
      <c r="B173" s="113" t="s">
        <v>30</v>
      </c>
      <c r="C173" s="117">
        <f>All!GV25</f>
        <v>71228632</v>
      </c>
      <c r="D173" s="117">
        <f>All!GZ25</f>
        <v>67311057.239999995</v>
      </c>
      <c r="E173" s="117">
        <f>All!HB25</f>
        <v>112125410</v>
      </c>
      <c r="F173" s="117">
        <f>All!HD25</f>
        <v>71309583</v>
      </c>
      <c r="G173" s="117">
        <f t="shared" si="44"/>
        <v>3917574.7600000054</v>
      </c>
      <c r="H173" s="113" t="s">
        <v>1908</v>
      </c>
      <c r="I173" s="37">
        <f t="shared" si="45"/>
        <v>8.0588430381871735E-3</v>
      </c>
      <c r="N173" s="25"/>
      <c r="O173" s="21">
        <f>All!GX25</f>
        <v>98723985</v>
      </c>
      <c r="P173" s="35">
        <f t="shared" si="37"/>
        <v>2759723821.8712907</v>
      </c>
      <c r="Q173" s="35">
        <f t="shared" si="38"/>
        <v>7509262080.5650463</v>
      </c>
      <c r="R173" s="82">
        <f t="shared" si="39"/>
        <v>2.6356178418305686E-2</v>
      </c>
      <c r="S173" t="s">
        <v>271</v>
      </c>
      <c r="T173" s="112">
        <f>All!BG25+All!BJ25+All!BM25+All!BP25+All!BS25+All!BV25+All!BY25+All!CB25+All!CE25+All!CH25+All!CK25+All!CN25</f>
        <v>284342907.89959526</v>
      </c>
      <c r="U173" s="112">
        <f>All!CQ25+All!CT25+All!CW25+All!CZ25+All!DC25+All!DF25+All!DI25+All!DL25+All!DO25+All!DR25+All!DU25+All!DX25</f>
        <v>266968348.77510294</v>
      </c>
      <c r="V173" s="117">
        <f t="shared" si="46"/>
        <v>17374559.124492317</v>
      </c>
      <c r="W173" s="37">
        <f t="shared" si="41"/>
        <v>1.4552708899598112E-2</v>
      </c>
      <c r="X173" s="35">
        <f t="shared" si="42"/>
        <v>9089353203.4430771</v>
      </c>
      <c r="Y173" s="35">
        <v>8049949623.3884783</v>
      </c>
      <c r="Z173" s="37">
        <f t="shared" si="43"/>
        <v>2.9105417799196232E-2</v>
      </c>
    </row>
    <row r="174" spans="1:26">
      <c r="A174" s="113">
        <v>24</v>
      </c>
      <c r="B174" s="113" t="s">
        <v>31</v>
      </c>
      <c r="C174" s="117">
        <f>All!GV26</f>
        <v>3010012.6940450668</v>
      </c>
      <c r="D174" s="117">
        <f>All!GZ26</f>
        <v>2931752.3639998948</v>
      </c>
      <c r="E174" s="117">
        <f>All!HB26</f>
        <v>5539857.8893622821</v>
      </c>
      <c r="F174" s="117">
        <f>All!HD26</f>
        <v>4946301.6869306089</v>
      </c>
      <c r="G174" s="117">
        <f t="shared" si="44"/>
        <v>78260.330045172013</v>
      </c>
      <c r="H174" s="113" t="s">
        <v>1908</v>
      </c>
      <c r="I174" s="37">
        <f t="shared" si="45"/>
        <v>1.6098932492376075E-4</v>
      </c>
      <c r="N174" s="25"/>
      <c r="O174" s="21">
        <f>All!GX26</f>
        <v>0</v>
      </c>
      <c r="P174" s="35">
        <f t="shared" si="37"/>
        <v>2759723821.8712907</v>
      </c>
      <c r="Q174" s="35">
        <f t="shared" si="38"/>
        <v>7509262080.5650463</v>
      </c>
      <c r="R174" s="82">
        <f t="shared" si="39"/>
        <v>5.2651023863193355E-4</v>
      </c>
      <c r="S174" t="s">
        <v>271</v>
      </c>
      <c r="T174" s="112">
        <f>All!BG26+All!BJ26+All!BM26+All!BP26+All!BS26+All!BV26+All!BY26+All!CB26+All!CE26+All!CH26+All!CK26+All!CN26</f>
        <v>3010012.6940450668</v>
      </c>
      <c r="U174" s="112">
        <f>All!CQ26+All!CT26+All!CW26+All!CZ26+All!DC26+All!DF26+All!DI26+All!DL26+All!DO26+All!DR26+All!DU26+All!DX26</f>
        <v>2931752.3639998948</v>
      </c>
      <c r="V174" s="117">
        <f t="shared" si="46"/>
        <v>78260.330045172013</v>
      </c>
      <c r="W174" s="37">
        <f t="shared" si="41"/>
        <v>6.554985328683204E-5</v>
      </c>
      <c r="X174" s="35">
        <f t="shared" si="42"/>
        <v>9089353203.4430771</v>
      </c>
      <c r="Y174" s="35">
        <v>8049949623.3884783</v>
      </c>
      <c r="Z174" s="37">
        <f t="shared" si="43"/>
        <v>1.3109970657366411E-4</v>
      </c>
    </row>
    <row r="175" spans="1:26">
      <c r="A175" s="113">
        <v>25</v>
      </c>
      <c r="B175" s="113" t="s">
        <v>32</v>
      </c>
      <c r="C175" s="117">
        <f>All!GV27</f>
        <v>0</v>
      </c>
      <c r="D175" s="117">
        <f>All!GZ27</f>
        <v>0</v>
      </c>
      <c r="E175" s="117">
        <f>All!HB27</f>
        <v>0</v>
      </c>
      <c r="F175" s="117">
        <f>All!HD27</f>
        <v>0</v>
      </c>
      <c r="G175" s="117">
        <f t="shared" si="44"/>
        <v>0</v>
      </c>
      <c r="H175" s="113" t="s">
        <v>1908</v>
      </c>
      <c r="I175" s="37">
        <f t="shared" si="45"/>
        <v>0</v>
      </c>
      <c r="N175" s="25"/>
      <c r="O175" s="21">
        <f>All!GX27</f>
        <v>0</v>
      </c>
      <c r="P175" s="35">
        <f t="shared" si="37"/>
        <v>2759723821.8712907</v>
      </c>
      <c r="Q175" s="35">
        <f t="shared" si="38"/>
        <v>7509262080.5650463</v>
      </c>
      <c r="R175" s="82">
        <f t="shared" si="39"/>
        <v>0</v>
      </c>
      <c r="S175" t="s">
        <v>271</v>
      </c>
      <c r="T175" s="112">
        <f>All!BG27+All!BJ27+All!BM27+All!BP27+All!BS27+All!BV27+All!BY27+All!CB27+All!CE27+All!CH27+All!CK27+All!CN27</f>
        <v>0</v>
      </c>
      <c r="U175" s="112">
        <f>All!CQ27+All!CT27+All!CW27+All!CZ27+All!DC27+All!DF27+All!DI27+All!DL27+All!DO27+All!DR27+All!DU27+All!DX27</f>
        <v>0</v>
      </c>
      <c r="V175" s="117">
        <f t="shared" si="46"/>
        <v>0</v>
      </c>
      <c r="W175" s="37">
        <f t="shared" si="41"/>
        <v>0</v>
      </c>
      <c r="X175" s="35">
        <f t="shared" si="42"/>
        <v>9089353203.4430771</v>
      </c>
      <c r="Y175" s="35">
        <v>8049949623.3884783</v>
      </c>
      <c r="Z175" s="37">
        <f t="shared" si="43"/>
        <v>0</v>
      </c>
    </row>
    <row r="176" spans="1:26">
      <c r="A176" s="113">
        <v>26</v>
      </c>
      <c r="B176" s="113" t="s">
        <v>34</v>
      </c>
      <c r="C176" s="117">
        <f>All!GV28</f>
        <v>16000000</v>
      </c>
      <c r="D176" s="117">
        <f>All!GZ28</f>
        <v>14959999.999999998</v>
      </c>
      <c r="E176" s="117">
        <f>All!HB28</f>
        <v>53254050</v>
      </c>
      <c r="F176" s="117">
        <f>All!HD28</f>
        <v>0</v>
      </c>
      <c r="G176" s="117">
        <f t="shared" si="44"/>
        <v>1040000.0000000019</v>
      </c>
      <c r="H176" s="113" t="s">
        <v>1908</v>
      </c>
      <c r="I176" s="37">
        <f t="shared" si="45"/>
        <v>2.1393839998383756E-3</v>
      </c>
      <c r="N176" s="25"/>
      <c r="O176" s="21">
        <f>All!GX28</f>
        <v>0</v>
      </c>
      <c r="P176" s="35">
        <f t="shared" si="37"/>
        <v>2759723821.8712907</v>
      </c>
      <c r="Q176" s="35">
        <f t="shared" si="38"/>
        <v>7509262080.5650463</v>
      </c>
      <c r="R176" s="82">
        <f t="shared" si="39"/>
        <v>6.9967842949442338E-3</v>
      </c>
      <c r="S176" t="s">
        <v>271</v>
      </c>
      <c r="T176" s="112">
        <f>All!BG28+All!BJ28+All!BM28+All!BP28+All!BS28+All!BV28+All!BY28+All!CB28+All!CE28+All!CH28+All!CK28+All!CN28</f>
        <v>49178733.799999997</v>
      </c>
      <c r="U176" s="112">
        <f>All!CQ28+All!CT28+All!CW28+All!CZ28+All!DC28+All!DF28+All!DI28+All!DL28+All!DO28+All!DR28+All!DU28+All!DX28</f>
        <v>45837250.407999992</v>
      </c>
      <c r="V176" s="117">
        <f t="shared" si="46"/>
        <v>3341483.3920000046</v>
      </c>
      <c r="W176" s="37">
        <f t="shared" si="41"/>
        <v>2.798783828020652E-3</v>
      </c>
      <c r="X176" s="35">
        <f t="shared" si="42"/>
        <v>9089353203.4430771</v>
      </c>
      <c r="Y176" s="35">
        <v>8049949623.3884783</v>
      </c>
      <c r="Z176" s="37">
        <f t="shared" si="43"/>
        <v>5.597567656041305E-3</v>
      </c>
    </row>
    <row r="177" spans="1:26">
      <c r="A177" s="113">
        <v>27</v>
      </c>
      <c r="B177" s="113" t="s">
        <v>35</v>
      </c>
      <c r="C177" s="117">
        <f>All!GV29</f>
        <v>3365381.9394158423</v>
      </c>
      <c r="D177" s="117">
        <f>All!GZ29</f>
        <v>2940355.6270000241</v>
      </c>
      <c r="E177" s="117">
        <f>All!HB29</f>
        <v>0</v>
      </c>
      <c r="F177" s="117">
        <f>All!HD29</f>
        <v>0</v>
      </c>
      <c r="G177" s="117">
        <f t="shared" si="44"/>
        <v>425026.31241581822</v>
      </c>
      <c r="H177" s="113" t="s">
        <v>1908</v>
      </c>
      <c r="I177" s="37">
        <f t="shared" si="45"/>
        <v>8.7432162720452546E-4</v>
      </c>
      <c r="N177" s="25"/>
      <c r="O177" s="21">
        <f>All!GX29</f>
        <v>0</v>
      </c>
      <c r="P177" s="35">
        <f t="shared" si="37"/>
        <v>2759723821.8712907</v>
      </c>
      <c r="Q177" s="35">
        <f t="shared" si="38"/>
        <v>7509262080.5650463</v>
      </c>
      <c r="R177" s="82">
        <f t="shared" si="39"/>
        <v>2.8594398342779359E-3</v>
      </c>
      <c r="S177" t="s">
        <v>271</v>
      </c>
      <c r="T177" s="112">
        <f>All!BG29+All!BJ29+All!BM29+All!BP29+All!BS29+All!BV29+All!BY29+All!CB29+All!CE29+All!CH29+All!CK29+All!CN29</f>
        <v>3365381.9394158423</v>
      </c>
      <c r="U177" s="112">
        <f>All!CQ29+All!CT29+All!CW29+All!CZ29+All!DC29+All!DF29+All!DI29+All!DL29+All!DO29+All!DR29+All!DU29+All!DX29</f>
        <v>2940355.6270000241</v>
      </c>
      <c r="V177" s="117">
        <f t="shared" si="46"/>
        <v>425026.31241581822</v>
      </c>
      <c r="W177" s="37">
        <f t="shared" si="41"/>
        <v>3.5599661291766901E-4</v>
      </c>
      <c r="X177" s="35">
        <f t="shared" si="42"/>
        <v>9089353203.4430771</v>
      </c>
      <c r="Y177" s="35">
        <v>8049949623.3884783</v>
      </c>
      <c r="Z177" s="37">
        <f t="shared" si="43"/>
        <v>7.1199322583533813E-4</v>
      </c>
    </row>
    <row r="178" spans="1:26">
      <c r="A178" s="113">
        <v>28</v>
      </c>
      <c r="B178" s="113" t="s">
        <v>36</v>
      </c>
      <c r="C178" s="117">
        <f>All!GV30</f>
        <v>0</v>
      </c>
      <c r="D178" s="117">
        <f>All!GZ30</f>
        <v>0</v>
      </c>
      <c r="E178" s="117">
        <f>All!HB30</f>
        <v>0</v>
      </c>
      <c r="F178" s="117">
        <f>All!HD30</f>
        <v>0</v>
      </c>
      <c r="G178" s="117">
        <f t="shared" si="44"/>
        <v>0</v>
      </c>
      <c r="H178" s="113" t="s">
        <v>1908</v>
      </c>
      <c r="I178" s="37">
        <f t="shared" si="45"/>
        <v>0</v>
      </c>
      <c r="N178" s="25"/>
      <c r="O178" s="21">
        <f>All!GX30</f>
        <v>0</v>
      </c>
      <c r="P178" s="35">
        <f t="shared" si="37"/>
        <v>2759723821.8712907</v>
      </c>
      <c r="Q178" s="35">
        <f t="shared" si="38"/>
        <v>7509262080.5650463</v>
      </c>
      <c r="R178" s="82">
        <f t="shared" si="39"/>
        <v>0</v>
      </c>
      <c r="S178" t="s">
        <v>271</v>
      </c>
      <c r="T178" s="112">
        <f>All!BG30+All!BJ30+All!BM30+All!BP30+All!BS30+All!BV30+All!BY30+All!CB30+All!CE30+All!CH30+All!CK30+All!CN30</f>
        <v>0</v>
      </c>
      <c r="U178" s="112">
        <f>All!CQ30+All!CT30+All!CW30+All!CZ30+All!DC30+All!DF30+All!DI30+All!DL30+All!DO30+All!DR30+All!DU30+All!DX30</f>
        <v>0</v>
      </c>
      <c r="V178" s="117">
        <f t="shared" si="46"/>
        <v>0</v>
      </c>
      <c r="W178" s="37">
        <f t="shared" si="41"/>
        <v>0</v>
      </c>
      <c r="X178" s="35">
        <f t="shared" si="42"/>
        <v>9089353203.4430771</v>
      </c>
      <c r="Y178" s="35">
        <v>8049949623.3884783</v>
      </c>
      <c r="Z178" s="37">
        <f t="shared" si="43"/>
        <v>0</v>
      </c>
    </row>
    <row r="179" spans="1:26" ht="15" customHeight="1">
      <c r="A179" s="113">
        <v>29</v>
      </c>
      <c r="B179" s="113" t="s">
        <v>37</v>
      </c>
      <c r="C179" s="117">
        <f>All!GV31</f>
        <v>0</v>
      </c>
      <c r="D179" s="117">
        <f>All!GZ31</f>
        <v>0</v>
      </c>
      <c r="E179" s="117">
        <f>All!HB31</f>
        <v>0</v>
      </c>
      <c r="F179" s="117">
        <f>All!HD31</f>
        <v>0</v>
      </c>
      <c r="G179" s="117">
        <f t="shared" si="44"/>
        <v>0</v>
      </c>
      <c r="H179" s="113" t="s">
        <v>1908</v>
      </c>
      <c r="I179" s="37">
        <f t="shared" si="45"/>
        <v>0</v>
      </c>
      <c r="N179" s="25"/>
      <c r="O179" s="21">
        <f>All!GX31</f>
        <v>0</v>
      </c>
      <c r="P179" s="35">
        <f t="shared" si="37"/>
        <v>2759723821.8712907</v>
      </c>
      <c r="Q179" s="35">
        <f t="shared" si="38"/>
        <v>7509262080.5650463</v>
      </c>
      <c r="R179" s="82">
        <f t="shared" si="39"/>
        <v>0</v>
      </c>
      <c r="S179" t="s">
        <v>271</v>
      </c>
      <c r="T179" s="112">
        <f>All!BG31+All!BJ31+All!BM31+All!BP31+All!BS31+All!BV31+All!BY31+All!CB31+All!CE31+All!CH31+All!CK31+All!CN31</f>
        <v>0</v>
      </c>
      <c r="U179" s="112">
        <f>All!CQ31+All!CT31+All!CW31+All!CZ31+All!DC31+All!DF31+All!DI31+All!DL31+All!DO31+All!DR31+All!DU31+All!DX31</f>
        <v>0</v>
      </c>
      <c r="V179" s="117">
        <f t="shared" si="46"/>
        <v>0</v>
      </c>
      <c r="W179" s="37">
        <f t="shared" si="41"/>
        <v>0</v>
      </c>
      <c r="X179" s="35">
        <f t="shared" si="42"/>
        <v>9089353203.4430771</v>
      </c>
      <c r="Y179" s="35">
        <v>8049949623.3884783</v>
      </c>
      <c r="Z179" s="37">
        <f t="shared" si="43"/>
        <v>0</v>
      </c>
    </row>
    <row r="180" spans="1:26">
      <c r="A180" s="113">
        <v>30</v>
      </c>
      <c r="B180" s="113" t="s">
        <v>38</v>
      </c>
      <c r="C180" s="117">
        <f>All!GV32</f>
        <v>0</v>
      </c>
      <c r="D180" s="117">
        <f>All!GZ32</f>
        <v>0</v>
      </c>
      <c r="E180" s="117">
        <f>All!HB32</f>
        <v>0</v>
      </c>
      <c r="F180" s="117">
        <f>All!HD32</f>
        <v>0</v>
      </c>
      <c r="G180" s="117">
        <f t="shared" si="44"/>
        <v>0</v>
      </c>
      <c r="H180" s="113" t="s">
        <v>1908</v>
      </c>
      <c r="I180" s="37">
        <f t="shared" si="45"/>
        <v>0</v>
      </c>
      <c r="N180" s="25"/>
      <c r="O180" s="21">
        <f>All!GX32</f>
        <v>0</v>
      </c>
      <c r="P180" s="35">
        <f t="shared" si="37"/>
        <v>2759723821.8712907</v>
      </c>
      <c r="Q180" s="35">
        <f t="shared" si="38"/>
        <v>7509262080.5650463</v>
      </c>
      <c r="R180" s="82">
        <f t="shared" si="39"/>
        <v>0</v>
      </c>
      <c r="S180" t="s">
        <v>271</v>
      </c>
      <c r="T180" s="112">
        <f>All!BG32+All!BJ32+All!BM32+All!BP32+All!BS32+All!BV32+All!BY32+All!CB32+All!CE32+All!CH32+All!CK32+All!CN32</f>
        <v>0</v>
      </c>
      <c r="U180" s="112">
        <f>All!CQ32+All!CT32+All!CW32+All!CZ32+All!DC32+All!DF32+All!DI32+All!DL32+All!DO32+All!DR32+All!DU32+All!DX32</f>
        <v>0</v>
      </c>
      <c r="V180" s="117">
        <f t="shared" si="46"/>
        <v>0</v>
      </c>
      <c r="W180" s="37">
        <f t="shared" si="41"/>
        <v>0</v>
      </c>
      <c r="X180" s="35">
        <f t="shared" si="42"/>
        <v>9089353203.4430771</v>
      </c>
      <c r="Y180" s="35">
        <v>8049949623.3884783</v>
      </c>
      <c r="Z180" s="37">
        <f t="shared" si="43"/>
        <v>0</v>
      </c>
    </row>
    <row r="181" spans="1:26">
      <c r="A181" s="113">
        <v>31</v>
      </c>
      <c r="B181" s="113" t="s">
        <v>39</v>
      </c>
      <c r="C181" s="117">
        <f>All!GV33</f>
        <v>0</v>
      </c>
      <c r="D181" s="117">
        <f>All!GZ33</f>
        <v>0</v>
      </c>
      <c r="E181" s="117">
        <f>All!HB33</f>
        <v>0</v>
      </c>
      <c r="F181" s="117">
        <f>All!HD33</f>
        <v>0</v>
      </c>
      <c r="G181" s="117">
        <f t="shared" si="44"/>
        <v>0</v>
      </c>
      <c r="H181" s="113" t="s">
        <v>1908</v>
      </c>
      <c r="I181" s="37">
        <f t="shared" si="45"/>
        <v>0</v>
      </c>
      <c r="N181" s="25"/>
      <c r="O181" s="21">
        <f>All!GX33</f>
        <v>0</v>
      </c>
      <c r="P181" s="35">
        <f t="shared" si="37"/>
        <v>2759723821.8712907</v>
      </c>
      <c r="Q181" s="35">
        <f t="shared" si="38"/>
        <v>7509262080.5650463</v>
      </c>
      <c r="R181" s="82">
        <f t="shared" si="39"/>
        <v>0</v>
      </c>
      <c r="S181" t="s">
        <v>271</v>
      </c>
      <c r="T181" s="112">
        <f>All!BG33+All!BJ33+All!BM33+All!BP33+All!BS33+All!BV33+All!BY33+All!CB33+All!CE33+All!CH33+All!CK33+All!CN33</f>
        <v>0</v>
      </c>
      <c r="U181" s="112">
        <f>All!CQ33+All!CT33+All!CW33+All!CZ33+All!DC33+All!DF33+All!DI33+All!DL33+All!DO33+All!DR33+All!DU33+All!DX33</f>
        <v>0</v>
      </c>
      <c r="V181" s="117">
        <f t="shared" si="46"/>
        <v>0</v>
      </c>
      <c r="W181" s="37">
        <f t="shared" si="41"/>
        <v>0</v>
      </c>
      <c r="X181" s="35">
        <f t="shared" si="42"/>
        <v>9089353203.4430771</v>
      </c>
      <c r="Y181" s="35">
        <v>8049949623.3884783</v>
      </c>
      <c r="Z181" s="37">
        <f t="shared" si="43"/>
        <v>0</v>
      </c>
    </row>
    <row r="182" spans="1:26">
      <c r="A182" s="113">
        <v>32</v>
      </c>
      <c r="B182" s="113" t="s">
        <v>40</v>
      </c>
      <c r="C182" s="117">
        <f>All!GV34</f>
        <v>0</v>
      </c>
      <c r="D182" s="117">
        <f>All!GZ34</f>
        <v>0</v>
      </c>
      <c r="E182" s="117">
        <f>All!HB34</f>
        <v>0</v>
      </c>
      <c r="F182" s="117">
        <f>All!HD34</f>
        <v>0</v>
      </c>
      <c r="G182" s="117">
        <f t="shared" si="44"/>
        <v>0</v>
      </c>
      <c r="H182" s="113" t="s">
        <v>1908</v>
      </c>
      <c r="I182" s="37">
        <f t="shared" si="45"/>
        <v>0</v>
      </c>
      <c r="N182" s="25"/>
      <c r="O182" s="21">
        <f>All!GX34</f>
        <v>0</v>
      </c>
      <c r="P182" s="35">
        <f t="shared" si="37"/>
        <v>2759723821.8712907</v>
      </c>
      <c r="Q182" s="35">
        <f t="shared" si="38"/>
        <v>7509262080.5650463</v>
      </c>
      <c r="R182" s="82">
        <f t="shared" si="39"/>
        <v>0</v>
      </c>
      <c r="S182" t="s">
        <v>271</v>
      </c>
      <c r="T182" s="112">
        <f>All!BG34+All!BJ34+All!BM34+All!BP34+All!BS34+All!BV34+All!BY34+All!CB34+All!CE34+All!CH34+All!CK34+All!CN34</f>
        <v>0</v>
      </c>
      <c r="U182" s="112">
        <f>All!CQ34+All!CT34+All!CW34+All!CZ34+All!DC34+All!DF34+All!DI34+All!DL34+All!DO34+All!DR34+All!DU34+All!DX34</f>
        <v>0</v>
      </c>
      <c r="V182" s="117">
        <f t="shared" si="46"/>
        <v>0</v>
      </c>
      <c r="W182" s="37">
        <f t="shared" si="41"/>
        <v>0</v>
      </c>
      <c r="X182" s="35">
        <f t="shared" si="42"/>
        <v>9089353203.4430771</v>
      </c>
      <c r="Y182" s="35">
        <v>8049949623.3884783</v>
      </c>
      <c r="Z182" s="37">
        <f t="shared" si="43"/>
        <v>0</v>
      </c>
    </row>
    <row r="183" spans="1:26">
      <c r="A183" s="113">
        <v>33</v>
      </c>
      <c r="B183" s="113" t="s">
        <v>41</v>
      </c>
      <c r="C183" s="117">
        <f>All!GV35</f>
        <v>2633872.5</v>
      </c>
      <c r="D183" s="117">
        <f>All!GZ35</f>
        <v>2502178.875</v>
      </c>
      <c r="E183" s="117">
        <f>All!HB35</f>
        <v>37984884</v>
      </c>
      <c r="F183" s="117">
        <f>All!HD35</f>
        <v>11129336.41</v>
      </c>
      <c r="G183" s="117">
        <f t="shared" si="44"/>
        <v>131693.625</v>
      </c>
      <c r="H183" s="113" t="s">
        <v>1908</v>
      </c>
      <c r="I183" s="37">
        <f t="shared" si="45"/>
        <v>2.7090695596703325E-4</v>
      </c>
      <c r="N183" s="25"/>
      <c r="O183" s="21">
        <f>All!GX35</f>
        <v>0</v>
      </c>
      <c r="P183" s="35">
        <f t="shared" ref="P183:P246" si="47">SUM($C$151:$C$299)</f>
        <v>2759723821.8712907</v>
      </c>
      <c r="Q183" s="35">
        <f t="shared" ref="Q183:Q214" si="48">SUM($C$2:$C$299)</f>
        <v>7509262080.5650463</v>
      </c>
      <c r="R183" s="82">
        <f t="shared" ref="R183:R214" si="49">G183/SUM($G$151:$G$299)</f>
        <v>8.859921991771863E-4</v>
      </c>
      <c r="S183" t="s">
        <v>271</v>
      </c>
      <c r="T183" s="112">
        <f>All!BG35+All!BJ35+All!BM35+All!BP35+All!BS35+All!BV35+All!BY35+All!CB35+All!CE35+All!CH35+All!CK35+All!CN35</f>
        <v>3913872.5</v>
      </c>
      <c r="U183" s="112">
        <f>All!CQ35+All!CT35+All!CW35+All!CZ35+All!DC35+All!DF35+All!DI35+All!DL35+All!DO35+All!DR35+All!DU35+All!DX35</f>
        <v>3718178.875</v>
      </c>
      <c r="V183" s="117">
        <f t="shared" si="46"/>
        <v>195693.625</v>
      </c>
      <c r="W183" s="37">
        <f t="shared" ref="W183:W214" si="50">V183/(SUM($V$2:$V$299))</f>
        <v>1.6391048185605863E-4</v>
      </c>
      <c r="X183" s="35">
        <f t="shared" ref="X183:X214" si="51">SUM($T$2:$T$150)</f>
        <v>9089353203.4430771</v>
      </c>
      <c r="Y183" s="35">
        <v>8049949623.3884783</v>
      </c>
      <c r="Z183" s="37">
        <f t="shared" ref="Z183:Z214" si="52">V183/SUM($V$2:$V$150)</f>
        <v>3.2782096371211731E-4</v>
      </c>
    </row>
    <row r="184" spans="1:26">
      <c r="A184" s="113">
        <v>34</v>
      </c>
      <c r="B184" s="113" t="s">
        <v>42</v>
      </c>
      <c r="C184" s="117">
        <f>All!GV36</f>
        <v>13468333.333333334</v>
      </c>
      <c r="D184" s="117">
        <f>All!GZ36</f>
        <v>11852133.333333334</v>
      </c>
      <c r="E184" s="117">
        <f>All!HB36</f>
        <v>90262552</v>
      </c>
      <c r="F184" s="117">
        <f>All!HD36</f>
        <v>14135904</v>
      </c>
      <c r="G184" s="117">
        <f t="shared" si="44"/>
        <v>1616200</v>
      </c>
      <c r="H184" s="113" t="s">
        <v>1908</v>
      </c>
      <c r="I184" s="37">
        <f t="shared" si="45"/>
        <v>3.3246850197488232E-3</v>
      </c>
      <c r="N184" s="25"/>
      <c r="O184" s="21">
        <f>All!GX36</f>
        <v>0</v>
      </c>
      <c r="P184" s="35">
        <f t="shared" si="47"/>
        <v>2759723821.8712907</v>
      </c>
      <c r="Q184" s="35">
        <f t="shared" si="48"/>
        <v>7509262080.5650463</v>
      </c>
      <c r="R184" s="82">
        <f t="shared" si="49"/>
        <v>1.0873271901431588E-2</v>
      </c>
      <c r="S184" t="s">
        <v>271</v>
      </c>
      <c r="T184" s="112">
        <f>All!BG36+All!BJ36+All!BM36+All!BP36+All!BS36+All!BV36+All!BY36+All!CB36+All!CE36+All!CH36+All!CK36+All!CN36</f>
        <v>33634235.373506419</v>
      </c>
      <c r="U184" s="112">
        <f>All!CQ36+All!CT36+All!CW36+All!CZ36+All!DC36+All!DF36+All!DI36+All!DL36+All!DO36+All!DR36+All!DU36+All!DX36</f>
        <v>29598127.128685653</v>
      </c>
      <c r="V184" s="117">
        <f t="shared" si="46"/>
        <v>4036108.2448207662</v>
      </c>
      <c r="W184" s="37">
        <f t="shared" si="50"/>
        <v>3.3805927363846563E-3</v>
      </c>
      <c r="X184" s="35">
        <f t="shared" si="51"/>
        <v>9089353203.4430771</v>
      </c>
      <c r="Y184" s="35">
        <v>8049949623.3884783</v>
      </c>
      <c r="Z184" s="37">
        <f t="shared" si="52"/>
        <v>6.7611854727693136E-3</v>
      </c>
    </row>
    <row r="185" spans="1:26">
      <c r="A185" s="113">
        <v>35</v>
      </c>
      <c r="B185" s="113" t="s">
        <v>43</v>
      </c>
      <c r="C185" s="117">
        <f>All!GV37</f>
        <v>0</v>
      </c>
      <c r="D185" s="117">
        <f>All!GZ37</f>
        <v>0</v>
      </c>
      <c r="E185" s="117">
        <f>All!HB37</f>
        <v>0</v>
      </c>
      <c r="F185" s="117">
        <f>All!HD37</f>
        <v>0</v>
      </c>
      <c r="G185" s="117">
        <f t="shared" si="44"/>
        <v>0</v>
      </c>
      <c r="H185" s="113" t="s">
        <v>1908</v>
      </c>
      <c r="I185" s="37">
        <f t="shared" si="45"/>
        <v>0</v>
      </c>
      <c r="N185" s="25"/>
      <c r="O185" s="21">
        <f>All!GX37</f>
        <v>0</v>
      </c>
      <c r="P185" s="35">
        <f t="shared" si="47"/>
        <v>2759723821.8712907</v>
      </c>
      <c r="Q185" s="35">
        <f t="shared" si="48"/>
        <v>7509262080.5650463</v>
      </c>
      <c r="R185" s="82">
        <f t="shared" si="49"/>
        <v>0</v>
      </c>
      <c r="S185" t="s">
        <v>271</v>
      </c>
      <c r="T185" s="112">
        <f>All!BG37+All!BJ37+All!BM37+All!BP37+All!BS37+All!BV37+All!BY37+All!CB37+All!CE37+All!CH37+All!CK37+All!CN37</f>
        <v>0</v>
      </c>
      <c r="U185" s="112">
        <f>All!CQ37+All!CT37+All!CW37+All!CZ37+All!DC37+All!DF37+All!DI37+All!DL37+All!DO37+All!DR37+All!DU37+All!DX37</f>
        <v>0</v>
      </c>
      <c r="V185" s="117">
        <f t="shared" si="46"/>
        <v>0</v>
      </c>
      <c r="W185" s="37">
        <f t="shared" si="50"/>
        <v>0</v>
      </c>
      <c r="X185" s="35">
        <f t="shared" si="51"/>
        <v>9089353203.4430771</v>
      </c>
      <c r="Y185" s="35">
        <v>8049949623.3884783</v>
      </c>
      <c r="Z185" s="37">
        <f t="shared" si="52"/>
        <v>0</v>
      </c>
    </row>
    <row r="186" spans="1:26">
      <c r="A186" s="113">
        <v>36</v>
      </c>
      <c r="B186" s="113" t="s">
        <v>44</v>
      </c>
      <c r="C186" s="117">
        <f>All!GV38</f>
        <v>0</v>
      </c>
      <c r="D186" s="117">
        <f>All!GZ38</f>
        <v>0</v>
      </c>
      <c r="E186" s="117">
        <f>All!HB38</f>
        <v>0</v>
      </c>
      <c r="F186" s="117">
        <f>All!HD38</f>
        <v>0</v>
      </c>
      <c r="G186" s="117">
        <f t="shared" si="44"/>
        <v>0</v>
      </c>
      <c r="H186" s="113" t="s">
        <v>1908</v>
      </c>
      <c r="I186" s="37">
        <f t="shared" si="45"/>
        <v>0</v>
      </c>
      <c r="N186" s="25"/>
      <c r="O186" s="21">
        <f>All!GX38</f>
        <v>0</v>
      </c>
      <c r="P186" s="35">
        <f t="shared" si="47"/>
        <v>2759723821.8712907</v>
      </c>
      <c r="Q186" s="35">
        <f t="shared" si="48"/>
        <v>7509262080.5650463</v>
      </c>
      <c r="R186" s="82">
        <f t="shared" si="49"/>
        <v>0</v>
      </c>
      <c r="S186" t="s">
        <v>271</v>
      </c>
      <c r="T186" s="112">
        <f>All!BG38+All!BJ38+All!BM38+All!BP38+All!BS38+All!BV38+All!BY38+All!CB38+All!CE38+All!CH38+All!CK38+All!CN38</f>
        <v>0</v>
      </c>
      <c r="U186" s="112">
        <f>All!CQ38+All!CT38+All!CW38+All!CZ38+All!DC38+All!DF38+All!DI38+All!DL38+All!DO38+All!DR38+All!DU38+All!DX38</f>
        <v>0</v>
      </c>
      <c r="V186" s="117">
        <f t="shared" si="46"/>
        <v>0</v>
      </c>
      <c r="W186" s="37">
        <f t="shared" si="50"/>
        <v>0</v>
      </c>
      <c r="X186" s="35">
        <f t="shared" si="51"/>
        <v>9089353203.4430771</v>
      </c>
      <c r="Y186" s="35">
        <v>8049949623.3884783</v>
      </c>
      <c r="Z186" s="37">
        <f t="shared" si="52"/>
        <v>0</v>
      </c>
    </row>
    <row r="187" spans="1:26">
      <c r="A187">
        <v>37</v>
      </c>
      <c r="B187" t="s">
        <v>1980</v>
      </c>
      <c r="C187" s="117">
        <f>All!GV39</f>
        <v>14428802.988177806</v>
      </c>
      <c r="D187" s="117">
        <f>All!GZ39</f>
        <v>13918577.849798772</v>
      </c>
      <c r="E187" s="117">
        <f>All!HB39</f>
        <v>0</v>
      </c>
      <c r="F187" s="117">
        <f>All!HD39</f>
        <v>103154</v>
      </c>
      <c r="G187" s="117">
        <f t="shared" si="44"/>
        <v>510225.13837903365</v>
      </c>
      <c r="H187" s="113" t="s">
        <v>1908</v>
      </c>
      <c r="I187" s="37">
        <f t="shared" si="45"/>
        <v>1.0495841320802151E-3</v>
      </c>
      <c r="O187" s="21">
        <f>All!GX39</f>
        <v>0</v>
      </c>
      <c r="P187" s="35">
        <f t="shared" si="47"/>
        <v>2759723821.8712907</v>
      </c>
      <c r="Q187" s="35">
        <f t="shared" si="48"/>
        <v>7509262080.5650463</v>
      </c>
      <c r="R187" s="82">
        <f t="shared" si="49"/>
        <v>3.4326300337463125E-3</v>
      </c>
      <c r="S187" t="s">
        <v>271</v>
      </c>
      <c r="T187" s="112">
        <f>All!BG39+All!BJ39+All!BM39+All!BP39+All!BS39+All!BV39+All!BY39+All!CB39+All!CE39+All!CH39+All!CK39+All!CN39</f>
        <v>32469923.121808738</v>
      </c>
      <c r="U187" s="112">
        <f>All!CQ39+All!CT39+All!CW39+All!CZ39+All!DC39+All!DF39+All!DI39+All!DL39+All!DO39+All!DR39+All!DU39+All!DX39</f>
        <v>31273091.872285698</v>
      </c>
      <c r="V187" s="117">
        <f t="shared" si="46"/>
        <v>1196831.2495230399</v>
      </c>
      <c r="W187" s="37">
        <f t="shared" si="50"/>
        <v>1.0024505745126352E-3</v>
      </c>
      <c r="X187" s="35">
        <f t="shared" si="51"/>
        <v>9089353203.4430771</v>
      </c>
      <c r="Y187" s="35">
        <v>8049949623.3884783</v>
      </c>
      <c r="Z187" s="37">
        <f t="shared" si="52"/>
        <v>2.0049011490252708E-3</v>
      </c>
    </row>
    <row r="188" spans="1:26">
      <c r="A188">
        <v>38</v>
      </c>
      <c r="B188" t="s">
        <v>1982</v>
      </c>
      <c r="C188" s="117">
        <f>All!GV40</f>
        <v>58094716</v>
      </c>
      <c r="D188" s="117">
        <f>All!GZ40</f>
        <v>56351874.519999996</v>
      </c>
      <c r="E188" s="117">
        <f>All!HB40</f>
        <v>105093511</v>
      </c>
      <c r="F188" s="117">
        <f>All!HD40</f>
        <v>115762771</v>
      </c>
      <c r="G188" s="117">
        <f t="shared" si="44"/>
        <v>1742841.4800000042</v>
      </c>
      <c r="H188" s="113" t="s">
        <v>1908</v>
      </c>
      <c r="I188" s="37">
        <f t="shared" si="45"/>
        <v>3.58519920823715E-3</v>
      </c>
      <c r="O188" s="21">
        <f>All!GX40</f>
        <v>23197862</v>
      </c>
      <c r="P188" s="35">
        <f t="shared" si="47"/>
        <v>2759723821.8712907</v>
      </c>
      <c r="Q188" s="35">
        <f t="shared" si="48"/>
        <v>7509262080.5650463</v>
      </c>
      <c r="R188" s="82">
        <f t="shared" si="49"/>
        <v>1.1725274899847473E-2</v>
      </c>
      <c r="S188" t="s">
        <v>271</v>
      </c>
      <c r="T188" s="112">
        <f>All!BG40+All!BJ40+All!BM40+All!BP40+All!BS40+All!BV40+All!BY40+All!CB40+All!CE40+All!CH40+All!CK40+All!CN40</f>
        <v>229043967.63999999</v>
      </c>
      <c r="U188" s="112">
        <f>All!CQ40+All!CT40+All!CW40+All!CZ40+All!DC40+All!DF40+All!DI40+All!DL40+All!DO40+All!DR40+All!DU40+All!DX40</f>
        <v>217630309.96529996</v>
      </c>
      <c r="V188" s="117">
        <f t="shared" si="46"/>
        <v>11413657.674700022</v>
      </c>
      <c r="W188" s="37">
        <f t="shared" si="50"/>
        <v>9.5599339487946119E-3</v>
      </c>
      <c r="X188" s="35">
        <f t="shared" si="51"/>
        <v>9089353203.4430771</v>
      </c>
      <c r="Y188" s="35">
        <v>8049949623.3884783</v>
      </c>
      <c r="Z188" s="37">
        <f t="shared" si="52"/>
        <v>1.9119867897589227E-2</v>
      </c>
    </row>
    <row r="189" spans="1:26">
      <c r="A189">
        <v>39</v>
      </c>
      <c r="B189" t="s">
        <v>1984</v>
      </c>
      <c r="C189" s="117">
        <f>All!GV41</f>
        <v>31751031</v>
      </c>
      <c r="D189" s="117">
        <f>All!GZ41</f>
        <v>28575927.900000002</v>
      </c>
      <c r="E189" s="117">
        <f>All!HB41</f>
        <v>16017504</v>
      </c>
      <c r="F189" s="117">
        <f>All!HD41</f>
        <v>0</v>
      </c>
      <c r="G189" s="117">
        <f t="shared" si="44"/>
        <v>3175103.0999999978</v>
      </c>
      <c r="H189" s="113" t="s">
        <v>1908</v>
      </c>
      <c r="I189" s="37">
        <f t="shared" si="45"/>
        <v>6.5315045865165467E-3</v>
      </c>
      <c r="O189" s="21">
        <f>All!GX41</f>
        <v>0</v>
      </c>
      <c r="P189" s="35">
        <f t="shared" si="47"/>
        <v>2759723821.8712907</v>
      </c>
      <c r="Q189" s="35">
        <f t="shared" si="48"/>
        <v>7509262080.5650463</v>
      </c>
      <c r="R189" s="82">
        <f t="shared" si="49"/>
        <v>2.1361068754719902E-2</v>
      </c>
      <c r="S189" t="s">
        <v>271</v>
      </c>
      <c r="T189" s="112">
        <f>All!BG41+All!BJ41+All!BM41+All!BP41+All!BS41+All!BV41+All!BY41+All!CB41+All!CE41+All!CH41+All!CK41+All!CN41</f>
        <v>129841543.91</v>
      </c>
      <c r="U189" s="112">
        <f>All!CQ41+All!CT41+All!CW41+All!CZ41+All!DC41+All!DF41+All!DI41+All!DL41+All!DO41+All!DR41+All!DU41+All!DX41</f>
        <v>119361743.34899998</v>
      </c>
      <c r="V189" s="117">
        <f t="shared" si="46"/>
        <v>10479800.561000019</v>
      </c>
      <c r="W189" s="37">
        <f t="shared" si="50"/>
        <v>8.7777471530250742E-3</v>
      </c>
      <c r="X189" s="35">
        <f t="shared" si="51"/>
        <v>9089353203.4430771</v>
      </c>
      <c r="Y189" s="35">
        <v>8049949623.3884783</v>
      </c>
      <c r="Z189" s="37">
        <f t="shared" si="52"/>
        <v>1.7555494306050152E-2</v>
      </c>
    </row>
    <row r="190" spans="1:26">
      <c r="A190">
        <v>40</v>
      </c>
      <c r="B190" t="s">
        <v>2001</v>
      </c>
      <c r="C190" s="117">
        <f>All!GV42</f>
        <v>43811721</v>
      </c>
      <c r="D190" s="117">
        <f>All!GZ42</f>
        <v>42497369.370000005</v>
      </c>
      <c r="E190" s="117">
        <f>All!HB42</f>
        <v>0</v>
      </c>
      <c r="F190" s="117">
        <f>All!HD42</f>
        <v>0</v>
      </c>
      <c r="G190" s="117">
        <f t="shared" si="44"/>
        <v>1314351.6299999952</v>
      </c>
      <c r="H190" s="113" t="s">
        <v>1908</v>
      </c>
      <c r="I190" s="37">
        <f t="shared" si="45"/>
        <v>2.7037527378687243E-3</v>
      </c>
      <c r="O190" s="21">
        <f>All!GX42</f>
        <v>0</v>
      </c>
      <c r="P190" s="35">
        <f t="shared" si="47"/>
        <v>2759723821.8712907</v>
      </c>
      <c r="Q190" s="35">
        <f t="shared" si="48"/>
        <v>7509262080.5650463</v>
      </c>
      <c r="R190" s="82">
        <f t="shared" si="49"/>
        <v>8.8425335027099081E-3</v>
      </c>
      <c r="S190" t="s">
        <v>271</v>
      </c>
      <c r="T190" s="112">
        <f>All!BG42+All!BJ42+All!BM42+All!BP42+All!BS42+All!BV42+All!BY42+All!CB42+All!CE42+All!CH42+All!CK42+All!CN42</f>
        <v>119050746.44215648</v>
      </c>
      <c r="U190" s="112">
        <f>All!CQ42+All!CT42+All!CW42+All!CZ42+All!DC42+All!DF42+All!DI42+All!DL42+All!DO42+All!DR42+All!DU42+All!DX42</f>
        <v>114940829.2234702</v>
      </c>
      <c r="V190" s="117">
        <f t="shared" si="46"/>
        <v>4109917.2186862826</v>
      </c>
      <c r="W190" s="37">
        <f t="shared" si="50"/>
        <v>3.4424141905664064E-3</v>
      </c>
      <c r="X190" s="35">
        <f t="shared" si="51"/>
        <v>9089353203.4430771</v>
      </c>
      <c r="Y190" s="35">
        <v>8049949623.3884783</v>
      </c>
      <c r="Z190" s="37">
        <f t="shared" si="52"/>
        <v>6.8848283811328136E-3</v>
      </c>
    </row>
    <row r="191" spans="1:26">
      <c r="A191">
        <v>41</v>
      </c>
      <c r="B191" t="s">
        <v>2002</v>
      </c>
      <c r="C191" s="117">
        <f>All!GV43</f>
        <v>4717542.8430404812</v>
      </c>
      <c r="D191" s="117">
        <f>All!GZ43</f>
        <v>4778870.9000000069</v>
      </c>
      <c r="E191" s="117">
        <f>All!HB43</f>
        <v>0</v>
      </c>
      <c r="F191" s="117">
        <f>All!HD43</f>
        <v>0</v>
      </c>
      <c r="G191" s="117">
        <f t="shared" si="44"/>
        <v>-61328.056959525682</v>
      </c>
      <c r="H191" s="113" t="s">
        <v>1908</v>
      </c>
      <c r="I191" s="37">
        <f t="shared" si="45"/>
        <v>-1.2615794596190918E-4</v>
      </c>
      <c r="O191" s="21">
        <f>All!GX43</f>
        <v>0</v>
      </c>
      <c r="P191" s="35">
        <f t="shared" si="47"/>
        <v>2759723821.8712907</v>
      </c>
      <c r="Q191" s="35">
        <f t="shared" si="48"/>
        <v>7509262080.5650463</v>
      </c>
      <c r="R191" s="82">
        <f t="shared" si="49"/>
        <v>-4.1259537093639806E-4</v>
      </c>
      <c r="S191" t="s">
        <v>271</v>
      </c>
      <c r="T191" s="112">
        <f>All!BG43+All!BJ43+All!BM43+All!BP43+All!BS43+All!BV43+All!BY43+All!CB43+All!CE43+All!CH43+All!CK43+All!CN43</f>
        <v>4717542.8430404812</v>
      </c>
      <c r="U191" s="112">
        <f>All!CQ43+All!CT43+All!CW43+All!CZ43+All!DC43+All!DF43+All!DI43+All!DL43+All!DO43+All!DR43+All!DU43+All!DX43</f>
        <v>4778870.9000000069</v>
      </c>
      <c r="V191" s="117">
        <f t="shared" si="46"/>
        <v>-61328.056959525682</v>
      </c>
      <c r="W191" s="37">
        <f t="shared" si="50"/>
        <v>-5.1367597526652511E-5</v>
      </c>
      <c r="X191" s="35">
        <f t="shared" si="51"/>
        <v>9089353203.4430771</v>
      </c>
      <c r="Y191" s="35">
        <v>8049949623.3884783</v>
      </c>
      <c r="Z191" s="37">
        <f t="shared" si="52"/>
        <v>-1.0273519505330504E-4</v>
      </c>
    </row>
    <row r="192" spans="1:26">
      <c r="A192">
        <v>42</v>
      </c>
      <c r="B192" t="s">
        <v>2003</v>
      </c>
      <c r="C192" s="117">
        <f>All!GV44</f>
        <v>104900763.9745028</v>
      </c>
      <c r="D192" s="117">
        <f>All!GZ44</f>
        <v>96508702.856542572</v>
      </c>
      <c r="E192" s="117">
        <f>All!HB44</f>
        <v>35000000</v>
      </c>
      <c r="F192" s="117">
        <f>All!HD44</f>
        <v>30000000</v>
      </c>
      <c r="G192" s="117">
        <f t="shared" si="44"/>
        <v>8392061.1179602295</v>
      </c>
      <c r="H192" s="113" t="s">
        <v>1908</v>
      </c>
      <c r="I192" s="37">
        <f t="shared" si="45"/>
        <v>1.7263308924451763E-2</v>
      </c>
      <c r="O192" s="21">
        <f>All!GX44</f>
        <v>0</v>
      </c>
      <c r="P192" s="35">
        <f t="shared" si="47"/>
        <v>2759723821.8712907</v>
      </c>
      <c r="Q192" s="35">
        <f t="shared" si="48"/>
        <v>7509262080.5650463</v>
      </c>
      <c r="R192" s="82">
        <f t="shared" si="49"/>
        <v>5.6459078300342483E-2</v>
      </c>
      <c r="S192" t="s">
        <v>271</v>
      </c>
      <c r="T192" s="112">
        <f>All!BG44+All!BJ44+All!BM44+All!BP44+All!BS44+All!BV44+All!BY44+All!CB44+All!CE44+All!CH44+All!CK44+All!CN44</f>
        <v>354767424.48450279</v>
      </c>
      <c r="U192" s="112">
        <f>All!CQ44+All!CT44+All!CW44+All!CZ44+All!DC44+All!DF44+All!DI44+All!DL44+All!DO44+All!DR44+All!DU44+All!DX44</f>
        <v>328138904.03084254</v>
      </c>
      <c r="V192" s="117">
        <f t="shared" si="46"/>
        <v>26628520.45366025</v>
      </c>
      <c r="W192" s="37">
        <f t="shared" si="50"/>
        <v>2.2303708762476879E-2</v>
      </c>
      <c r="X192" s="35">
        <f t="shared" si="51"/>
        <v>9089353203.4430771</v>
      </c>
      <c r="Y192" s="35">
        <v>8049949623.3884783</v>
      </c>
      <c r="Z192" s="37">
        <f t="shared" si="52"/>
        <v>4.4607417524953764E-2</v>
      </c>
    </row>
    <row r="193" spans="1:26">
      <c r="A193">
        <v>43</v>
      </c>
      <c r="B193" t="s">
        <v>2064</v>
      </c>
      <c r="C193" s="117">
        <f>All!GV45</f>
        <v>0</v>
      </c>
      <c r="D193" s="117">
        <f>All!GZ45</f>
        <v>0</v>
      </c>
      <c r="E193" s="117">
        <f>All!HB45</f>
        <v>0</v>
      </c>
      <c r="F193" s="117">
        <f>All!HD45</f>
        <v>0</v>
      </c>
      <c r="G193" s="117">
        <f t="shared" si="44"/>
        <v>0</v>
      </c>
      <c r="H193" s="113" t="s">
        <v>1908</v>
      </c>
      <c r="I193" s="37">
        <f t="shared" si="45"/>
        <v>0</v>
      </c>
      <c r="O193" s="21">
        <f>All!GX45</f>
        <v>0</v>
      </c>
      <c r="P193" s="35">
        <f t="shared" si="47"/>
        <v>2759723821.8712907</v>
      </c>
      <c r="Q193" s="35">
        <f t="shared" si="48"/>
        <v>7509262080.5650463</v>
      </c>
      <c r="R193" s="82">
        <f t="shared" si="49"/>
        <v>0</v>
      </c>
      <c r="S193" t="s">
        <v>271</v>
      </c>
      <c r="T193" s="112">
        <f>All!BG45+All!BJ45+All!BM45+All!BP45+All!BS45+All!BV45+All!BY45+All!CB45+All!CE45+All!CH45+All!CK45+All!CN45</f>
        <v>0</v>
      </c>
      <c r="U193" s="112">
        <f>All!CQ45+All!CT45+All!CW45+All!CZ45+All!DC45+All!DF45+All!DI45+All!DL45+All!DO45+All!DR45+All!DU45+All!DX45</f>
        <v>0</v>
      </c>
      <c r="V193" s="117">
        <f t="shared" si="46"/>
        <v>0</v>
      </c>
      <c r="W193" s="37">
        <f t="shared" si="50"/>
        <v>0</v>
      </c>
      <c r="X193" s="35">
        <f t="shared" si="51"/>
        <v>9089353203.4430771</v>
      </c>
      <c r="Y193" s="35">
        <v>8049949623.3884783</v>
      </c>
      <c r="Z193" s="37">
        <f t="shared" si="52"/>
        <v>0</v>
      </c>
    </row>
    <row r="194" spans="1:26">
      <c r="A194">
        <v>44</v>
      </c>
      <c r="B194" t="s">
        <v>2062</v>
      </c>
      <c r="C194" s="117">
        <f>All!GV46</f>
        <v>0</v>
      </c>
      <c r="D194" s="117">
        <f>All!GZ46</f>
        <v>0</v>
      </c>
      <c r="E194" s="117">
        <f>All!HB46</f>
        <v>0</v>
      </c>
      <c r="F194" s="117">
        <f>All!HD46</f>
        <v>0</v>
      </c>
      <c r="G194" s="117">
        <f t="shared" si="44"/>
        <v>0</v>
      </c>
      <c r="H194" s="113" t="s">
        <v>1908</v>
      </c>
      <c r="I194" s="37">
        <f t="shared" si="45"/>
        <v>0</v>
      </c>
      <c r="O194" s="21">
        <f>All!GX46</f>
        <v>0</v>
      </c>
      <c r="P194" s="35">
        <f t="shared" si="47"/>
        <v>2759723821.8712907</v>
      </c>
      <c r="Q194" s="35">
        <f t="shared" si="48"/>
        <v>7509262080.5650463</v>
      </c>
      <c r="R194" s="82">
        <f t="shared" si="49"/>
        <v>0</v>
      </c>
      <c r="S194" t="s">
        <v>271</v>
      </c>
      <c r="T194" s="112">
        <f>All!BG46+All!BJ46+All!BM46+All!BP46+All!BS46+All!BV46+All!BY46+All!CB46+All!CE46+All!CH46+All!CK46+All!CN46</f>
        <v>0</v>
      </c>
      <c r="U194" s="112">
        <f>All!CQ46+All!CT46+All!CW46+All!CZ46+All!DC46+All!DF46+All!DI46+All!DL46+All!DO46+All!DR46+All!DU46+All!DX46</f>
        <v>0</v>
      </c>
      <c r="V194" s="117">
        <f t="shared" si="46"/>
        <v>0</v>
      </c>
      <c r="W194" s="37">
        <f t="shared" si="50"/>
        <v>0</v>
      </c>
      <c r="X194" s="35">
        <f t="shared" si="51"/>
        <v>9089353203.4430771</v>
      </c>
      <c r="Y194" s="35">
        <v>8049949623.3884783</v>
      </c>
      <c r="Z194" s="37">
        <f t="shared" si="52"/>
        <v>0</v>
      </c>
    </row>
    <row r="195" spans="1:26">
      <c r="A195">
        <v>45</v>
      </c>
      <c r="B195" t="s">
        <v>2063</v>
      </c>
      <c r="C195" s="117">
        <f>All!GV47</f>
        <v>0</v>
      </c>
      <c r="D195" s="117">
        <f>All!GZ47</f>
        <v>0</v>
      </c>
      <c r="E195" s="117">
        <f>All!HB47</f>
        <v>0</v>
      </c>
      <c r="F195" s="117">
        <f>All!HD47</f>
        <v>0</v>
      </c>
      <c r="G195" s="117">
        <f t="shared" si="44"/>
        <v>0</v>
      </c>
      <c r="H195" s="113" t="s">
        <v>1908</v>
      </c>
      <c r="I195" s="37">
        <f t="shared" si="45"/>
        <v>0</v>
      </c>
      <c r="O195" s="21">
        <f>All!GX47</f>
        <v>0</v>
      </c>
      <c r="P195" s="35">
        <f t="shared" si="47"/>
        <v>2759723821.8712907</v>
      </c>
      <c r="Q195" s="35">
        <f t="shared" si="48"/>
        <v>7509262080.5650463</v>
      </c>
      <c r="R195" s="82">
        <f t="shared" si="49"/>
        <v>0</v>
      </c>
      <c r="S195" t="s">
        <v>271</v>
      </c>
      <c r="T195" s="112">
        <f>All!BG47+All!BJ47+All!BM47+All!BP47+All!BS47+All!BV47+All!BY47+All!CB47+All!CE47+All!CH47+All!CK47+All!CN47</f>
        <v>0</v>
      </c>
      <c r="U195" s="112">
        <f>All!CQ47+All!CT47+All!CW47+All!CZ47+All!DC47+All!DF47+All!DI47+All!DL47+All!DO47+All!DR47+All!DU47+All!DX47</f>
        <v>0</v>
      </c>
      <c r="V195" s="117">
        <f t="shared" si="46"/>
        <v>0</v>
      </c>
      <c r="W195" s="37">
        <f t="shared" si="50"/>
        <v>0</v>
      </c>
      <c r="X195" s="35">
        <f t="shared" si="51"/>
        <v>9089353203.4430771</v>
      </c>
      <c r="Y195" s="35">
        <v>8049949623.3884783</v>
      </c>
      <c r="Z195" s="37">
        <f t="shared" si="52"/>
        <v>0</v>
      </c>
    </row>
    <row r="196" spans="1:26">
      <c r="A196">
        <v>46</v>
      </c>
      <c r="B196" s="12" t="s">
        <v>2065</v>
      </c>
      <c r="C196" s="117">
        <f>All!GV48</f>
        <v>192483173.52999997</v>
      </c>
      <c r="D196" s="117">
        <f>All!GZ48</f>
        <v>185746262.45644999</v>
      </c>
      <c r="E196" s="117">
        <f>All!HB48</f>
        <v>75000000</v>
      </c>
      <c r="F196" s="117">
        <f>All!HD48</f>
        <v>46325445</v>
      </c>
      <c r="G196" s="117">
        <f t="shared" si="44"/>
        <v>6736911.0735499859</v>
      </c>
      <c r="H196" s="113" t="s">
        <v>1908</v>
      </c>
      <c r="I196" s="37">
        <f t="shared" si="45"/>
        <v>1.385849976835268E-2</v>
      </c>
      <c r="O196" s="21">
        <f>All!GX48</f>
        <v>100980822</v>
      </c>
      <c r="P196" s="35">
        <f t="shared" si="47"/>
        <v>2759723821.8712907</v>
      </c>
      <c r="Q196" s="35">
        <f t="shared" si="48"/>
        <v>7509262080.5650463</v>
      </c>
      <c r="R196" s="82">
        <f t="shared" si="49"/>
        <v>4.5323763072933038E-2</v>
      </c>
      <c r="S196" t="s">
        <v>271</v>
      </c>
      <c r="T196" s="112">
        <f>All!BG48+All!BJ48+All!BM48+All!BP48+All!BS48+All!BV48+All!BY48+All!CB48+All!CE48+All!CH48+All!CK48+All!CN48</f>
        <v>435174912.28101498</v>
      </c>
      <c r="U196" s="112">
        <f>All!CQ48+All!CT48+All!CW48+All!CZ48+All!DC48+All!DF48+All!DI48+All!DL48+All!DO48+All!DR48+All!DU48+All!DX48</f>
        <v>419943790.35117936</v>
      </c>
      <c r="V196" s="117">
        <f t="shared" si="46"/>
        <v>15231121.929835618</v>
      </c>
      <c r="W196" s="37">
        <f t="shared" si="50"/>
        <v>1.2757393270872965E-2</v>
      </c>
      <c r="X196" s="35">
        <f t="shared" si="51"/>
        <v>9089353203.4430771</v>
      </c>
      <c r="Y196" s="35">
        <v>8049949623.3884783</v>
      </c>
      <c r="Z196" s="37">
        <f t="shared" si="52"/>
        <v>2.5514786541745937E-2</v>
      </c>
    </row>
    <row r="197" spans="1:26">
      <c r="A197">
        <v>47</v>
      </c>
      <c r="B197" s="12" t="s">
        <v>2066</v>
      </c>
      <c r="C197" s="117">
        <f>All!GV49</f>
        <v>60492244.710000001</v>
      </c>
      <c r="D197" s="117">
        <f>All!GZ49</f>
        <v>68892209.073999971</v>
      </c>
      <c r="E197" s="117">
        <f>All!HB49</f>
        <v>256554710</v>
      </c>
      <c r="F197" s="117">
        <f>All!HD49</f>
        <v>286348602</v>
      </c>
      <c r="G197" s="117">
        <f t="shared" si="44"/>
        <v>-8399964.3639999703</v>
      </c>
      <c r="H197" s="113" t="s">
        <v>1908</v>
      </c>
      <c r="I197" s="37">
        <f t="shared" si="45"/>
        <v>-1.7279566691878884E-2</v>
      </c>
      <c r="O197" s="21">
        <f>All!GX49</f>
        <v>176741992</v>
      </c>
      <c r="P197" s="35">
        <f t="shared" si="47"/>
        <v>2759723821.8712907</v>
      </c>
      <c r="Q197" s="35">
        <f t="shared" si="48"/>
        <v>7509262080.5650463</v>
      </c>
      <c r="R197" s="82">
        <f t="shared" si="49"/>
        <v>-5.6512248788582804E-2</v>
      </c>
      <c r="S197" t="s">
        <v>271</v>
      </c>
      <c r="T197" s="112">
        <f>All!BG49+All!BJ49+All!BM49+All!BP49+All!BS49+All!BV49+All!BY49+All!CB49+All!CE49+All!CH49+All!CK49+All!CN49</f>
        <v>275039797.70999998</v>
      </c>
      <c r="U197" s="112">
        <f>All!CQ49+All!CT49+All!CW49+All!CZ49+All!DC49+All!DF49+All!DI49+All!DL49+All!DO49+All!DR49+All!DU49+All!DX49</f>
        <v>280500133.63</v>
      </c>
      <c r="V197" s="117">
        <f t="shared" si="46"/>
        <v>-5460335.9200000167</v>
      </c>
      <c r="W197" s="37">
        <f t="shared" si="50"/>
        <v>-4.5735076538295401E-3</v>
      </c>
      <c r="X197" s="35">
        <f t="shared" si="51"/>
        <v>9089353203.4430771</v>
      </c>
      <c r="Y197" s="35">
        <v>8049949623.3884783</v>
      </c>
      <c r="Z197" s="37">
        <f t="shared" si="52"/>
        <v>-9.1470153076590819E-3</v>
      </c>
    </row>
    <row r="198" spans="1:26">
      <c r="A198">
        <v>48</v>
      </c>
      <c r="B198" t="s">
        <v>2068</v>
      </c>
      <c r="C198" s="117">
        <f>All!GV50</f>
        <v>17193064.047583282</v>
      </c>
      <c r="D198" s="117">
        <f>All!GZ50</f>
        <v>16548843.119245211</v>
      </c>
      <c r="E198" s="117">
        <f>All!HB50</f>
        <v>0</v>
      </c>
      <c r="F198" s="117">
        <f>All!HD50</f>
        <v>542300</v>
      </c>
      <c r="G198" s="117">
        <f t="shared" si="44"/>
        <v>644220.92833807133</v>
      </c>
      <c r="H198" s="113" t="s">
        <v>1908</v>
      </c>
      <c r="I198" s="37">
        <f t="shared" si="45"/>
        <v>1.325226871584127E-3</v>
      </c>
      <c r="O198" s="21">
        <f>All!GX50</f>
        <v>0</v>
      </c>
      <c r="P198" s="35">
        <f t="shared" si="47"/>
        <v>2759723821.8712907</v>
      </c>
      <c r="Q198" s="35">
        <f t="shared" si="48"/>
        <v>7509262080.5650463</v>
      </c>
      <c r="R198" s="82">
        <f t="shared" si="49"/>
        <v>4.3341104556444271E-3</v>
      </c>
      <c r="S198" t="s">
        <v>271</v>
      </c>
      <c r="T198" s="112">
        <f>All!BG50+All!BJ50+All!BM50+All!BP50+All!BS50+All!BV50+All!BY50+All!CB50+All!CE50+All!CH50+All!CK50+All!CN50</f>
        <v>171091827.86726284</v>
      </c>
      <c r="U198" s="112">
        <f>All!CQ50+All!CT50+All!CW50+All!CZ50+All!DC50+All!DF50+All!DI50+All!DL50+All!DO50+All!DR50+All!DU50+All!DX50</f>
        <v>164359212.32689247</v>
      </c>
      <c r="V198" s="117">
        <f t="shared" si="46"/>
        <v>6732615.5403703749</v>
      </c>
      <c r="W198" s="37">
        <f t="shared" si="50"/>
        <v>5.6391528205055053E-3</v>
      </c>
      <c r="X198" s="35">
        <f t="shared" si="51"/>
        <v>9089353203.4430771</v>
      </c>
      <c r="Y198" s="35">
        <v>8049949623.3884783</v>
      </c>
      <c r="Z198" s="37">
        <f t="shared" si="52"/>
        <v>1.1278305641011012E-2</v>
      </c>
    </row>
    <row r="199" spans="1:26">
      <c r="A199">
        <v>49</v>
      </c>
      <c r="B199" t="s">
        <v>2069</v>
      </c>
      <c r="C199" s="117">
        <f>All!GV51</f>
        <v>0</v>
      </c>
      <c r="D199" s="117">
        <f>All!GZ51</f>
        <v>0</v>
      </c>
      <c r="E199" s="117">
        <f>All!HB51</f>
        <v>0</v>
      </c>
      <c r="F199" s="117">
        <f>All!HD51</f>
        <v>0</v>
      </c>
      <c r="G199" s="117">
        <f t="shared" si="44"/>
        <v>0</v>
      </c>
      <c r="H199" s="113" t="s">
        <v>1908</v>
      </c>
      <c r="I199" s="37">
        <f t="shared" si="45"/>
        <v>0</v>
      </c>
      <c r="O199" s="21">
        <f>All!GX51</f>
        <v>0</v>
      </c>
      <c r="P199" s="35">
        <f t="shared" si="47"/>
        <v>2759723821.8712907</v>
      </c>
      <c r="Q199" s="35">
        <f t="shared" si="48"/>
        <v>7509262080.5650463</v>
      </c>
      <c r="R199" s="82">
        <f t="shared" si="49"/>
        <v>0</v>
      </c>
      <c r="S199" t="s">
        <v>271</v>
      </c>
      <c r="T199" s="112">
        <f>All!BG51+All!BJ51+All!BM51+All!BP51+All!BS51+All!BV51+All!BY51+All!CB51+All!CE51+All!CH51+All!CK51+All!CN51</f>
        <v>0</v>
      </c>
      <c r="U199" s="112">
        <f>All!CQ51+All!CT51+All!CW51+All!CZ51+All!DC51+All!DF51+All!DI51+All!DL51+All!DO51+All!DR51+All!DU51+All!DX51</f>
        <v>0</v>
      </c>
      <c r="V199" s="117">
        <f t="shared" si="46"/>
        <v>0</v>
      </c>
      <c r="W199" s="37">
        <f t="shared" si="50"/>
        <v>0</v>
      </c>
      <c r="X199" s="35">
        <f t="shared" si="51"/>
        <v>9089353203.4430771</v>
      </c>
      <c r="Y199" s="35">
        <v>8049949623.3884783</v>
      </c>
      <c r="Z199" s="37">
        <f t="shared" si="52"/>
        <v>0</v>
      </c>
    </row>
    <row r="200" spans="1:26">
      <c r="A200">
        <v>50</v>
      </c>
      <c r="B200" t="s">
        <v>66</v>
      </c>
      <c r="C200" s="117">
        <f>All!GV52</f>
        <v>0</v>
      </c>
      <c r="D200" s="117">
        <f>All!GZ52</f>
        <v>0</v>
      </c>
      <c r="E200" s="117">
        <f>All!HB52</f>
        <v>0</v>
      </c>
      <c r="F200" s="117">
        <f>All!HD52</f>
        <v>0</v>
      </c>
      <c r="G200" s="117">
        <f t="shared" si="44"/>
        <v>0</v>
      </c>
      <c r="H200" s="113" t="s">
        <v>1908</v>
      </c>
      <c r="I200" s="37">
        <f t="shared" si="45"/>
        <v>0</v>
      </c>
      <c r="O200" s="21">
        <f>All!GX52</f>
        <v>0</v>
      </c>
      <c r="P200" s="35">
        <f t="shared" si="47"/>
        <v>2759723821.8712907</v>
      </c>
      <c r="Q200" s="35">
        <f t="shared" si="48"/>
        <v>7509262080.5650463</v>
      </c>
      <c r="R200" s="82">
        <f t="shared" si="49"/>
        <v>0</v>
      </c>
      <c r="S200" t="s">
        <v>271</v>
      </c>
      <c r="T200" s="112">
        <f>All!BG52+All!BJ52+All!BM52+All!BP52+All!BS52+All!BV52+All!BY52+All!CB52+All!CE52+All!CH52+All!CK52+All!CN52</f>
        <v>0</v>
      </c>
      <c r="U200" s="112">
        <f>All!CQ52+All!CT52+All!CW52+All!CZ52+All!DC52+All!DF52+All!DI52+All!DL52+All!DO52+All!DR52+All!DU52+All!DX52</f>
        <v>0</v>
      </c>
      <c r="V200" s="117">
        <f t="shared" si="46"/>
        <v>0</v>
      </c>
      <c r="W200" s="37">
        <f t="shared" si="50"/>
        <v>0</v>
      </c>
      <c r="X200" s="35">
        <f t="shared" si="51"/>
        <v>9089353203.4430771</v>
      </c>
      <c r="Y200" s="35">
        <v>8049949623.3884783</v>
      </c>
      <c r="Z200" s="37">
        <f t="shared" si="52"/>
        <v>0</v>
      </c>
    </row>
    <row r="201" spans="1:26">
      <c r="A201">
        <v>51</v>
      </c>
      <c r="B201" t="s">
        <v>67</v>
      </c>
      <c r="C201" s="117">
        <f>All!GV53</f>
        <v>0</v>
      </c>
      <c r="D201" s="117">
        <f>All!GZ53</f>
        <v>0</v>
      </c>
      <c r="E201" s="117">
        <f>All!HB53</f>
        <v>0</v>
      </c>
      <c r="F201" s="117">
        <f>All!HD53</f>
        <v>0</v>
      </c>
      <c r="G201" s="117">
        <f t="shared" si="44"/>
        <v>0</v>
      </c>
      <c r="H201" s="113" t="s">
        <v>1908</v>
      </c>
      <c r="I201" s="37">
        <f t="shared" si="45"/>
        <v>0</v>
      </c>
      <c r="O201" s="21">
        <f>All!GX53</f>
        <v>0</v>
      </c>
      <c r="P201" s="35">
        <f t="shared" si="47"/>
        <v>2759723821.8712907</v>
      </c>
      <c r="Q201" s="35">
        <f t="shared" si="48"/>
        <v>7509262080.5650463</v>
      </c>
      <c r="R201" s="82">
        <f t="shared" si="49"/>
        <v>0</v>
      </c>
      <c r="S201" t="s">
        <v>271</v>
      </c>
      <c r="T201" s="112">
        <f>All!BG53+All!BJ53+All!BM53+All!BP53+All!BS53+All!BV53+All!BY53+All!CB53+All!CE53+All!CH53+All!CK53+All!CN53</f>
        <v>0</v>
      </c>
      <c r="U201" s="112">
        <f>All!CQ53+All!CT53+All!CW53+All!CZ53+All!DC53+All!DF53+All!DI53+All!DL53+All!DO53+All!DR53+All!DU53+All!DX53</f>
        <v>0</v>
      </c>
      <c r="V201" s="117">
        <f t="shared" si="46"/>
        <v>0</v>
      </c>
      <c r="W201" s="37">
        <f t="shared" si="50"/>
        <v>0</v>
      </c>
      <c r="X201" s="35">
        <f t="shared" si="51"/>
        <v>9089353203.4430771</v>
      </c>
      <c r="Y201" s="35">
        <v>8049949623.3884783</v>
      </c>
      <c r="Z201" s="37">
        <f t="shared" si="52"/>
        <v>0</v>
      </c>
    </row>
    <row r="202" spans="1:26">
      <c r="A202">
        <v>52</v>
      </c>
      <c r="B202" t="s">
        <v>68</v>
      </c>
      <c r="C202" s="117">
        <f>All!GV54</f>
        <v>0</v>
      </c>
      <c r="D202" s="117">
        <f>All!GZ54</f>
        <v>0</v>
      </c>
      <c r="E202" s="117">
        <f>All!HB54</f>
        <v>0</v>
      </c>
      <c r="F202" s="117">
        <f>All!HD54</f>
        <v>0</v>
      </c>
      <c r="G202" s="117">
        <f t="shared" si="44"/>
        <v>0</v>
      </c>
      <c r="H202" s="113" t="s">
        <v>1908</v>
      </c>
      <c r="I202" s="37">
        <f t="shared" si="45"/>
        <v>0</v>
      </c>
      <c r="O202" s="21">
        <f>All!GX54</f>
        <v>0</v>
      </c>
      <c r="P202" s="35">
        <f t="shared" si="47"/>
        <v>2759723821.8712907</v>
      </c>
      <c r="Q202" s="35">
        <f t="shared" si="48"/>
        <v>7509262080.5650463</v>
      </c>
      <c r="R202" s="82">
        <f t="shared" si="49"/>
        <v>0</v>
      </c>
      <c r="S202" t="s">
        <v>271</v>
      </c>
      <c r="T202" s="112">
        <f>All!BG54+All!BJ54+All!BM54+All!BP54+All!BS54+All!BV54+All!BY54+All!CB54+All!CE54+All!CH54+All!CK54+All!CN54</f>
        <v>0</v>
      </c>
      <c r="U202" s="112">
        <f>All!CQ54+All!CT54+All!CW54+All!CZ54+All!DC54+All!DF54+All!DI54+All!DL54+All!DO54+All!DR54+All!DU54+All!DX54</f>
        <v>0</v>
      </c>
      <c r="V202" s="117">
        <f t="shared" si="46"/>
        <v>0</v>
      </c>
      <c r="W202" s="37">
        <f t="shared" si="50"/>
        <v>0</v>
      </c>
      <c r="X202" s="35">
        <f t="shared" si="51"/>
        <v>9089353203.4430771</v>
      </c>
      <c r="Y202" s="35">
        <v>8049949623.3884783</v>
      </c>
      <c r="Z202" s="37">
        <f t="shared" si="52"/>
        <v>0</v>
      </c>
    </row>
    <row r="203" spans="1:26">
      <c r="A203">
        <v>53</v>
      </c>
      <c r="B203" t="s">
        <v>69</v>
      </c>
      <c r="C203" s="117">
        <f>All!GV55</f>
        <v>0</v>
      </c>
      <c r="D203" s="117">
        <f>All!GZ55</f>
        <v>0</v>
      </c>
      <c r="E203" s="117">
        <f>All!HB55</f>
        <v>0</v>
      </c>
      <c r="F203" s="117">
        <f>All!HD55</f>
        <v>0</v>
      </c>
      <c r="G203" s="117">
        <f t="shared" si="44"/>
        <v>0</v>
      </c>
      <c r="H203" s="113" t="s">
        <v>1908</v>
      </c>
      <c r="I203" s="37">
        <f t="shared" si="45"/>
        <v>0</v>
      </c>
      <c r="O203" s="21">
        <f>All!GX55</f>
        <v>0</v>
      </c>
      <c r="P203" s="35">
        <f t="shared" si="47"/>
        <v>2759723821.8712907</v>
      </c>
      <c r="Q203" s="35">
        <f t="shared" si="48"/>
        <v>7509262080.5650463</v>
      </c>
      <c r="R203" s="82">
        <f t="shared" si="49"/>
        <v>0</v>
      </c>
      <c r="S203" t="s">
        <v>271</v>
      </c>
      <c r="T203" s="112">
        <f>All!BG55+All!BJ55+All!BM55+All!BP55+All!BS55+All!BV55+All!BY55+All!CB55+All!CE55+All!CH55+All!CK55+All!CN55</f>
        <v>0</v>
      </c>
      <c r="U203" s="112">
        <f>All!CQ55+All!CT55+All!CW55+All!CZ55+All!DC55+All!DF55+All!DI55+All!DL55+All!DO55+All!DR55+All!DU55+All!DX55</f>
        <v>0</v>
      </c>
      <c r="V203" s="117">
        <f t="shared" si="46"/>
        <v>0</v>
      </c>
      <c r="W203" s="37">
        <f t="shared" si="50"/>
        <v>0</v>
      </c>
      <c r="X203" s="35">
        <f t="shared" si="51"/>
        <v>9089353203.4430771</v>
      </c>
      <c r="Y203" s="35">
        <v>8049949623.3884783</v>
      </c>
      <c r="Z203" s="37">
        <f t="shared" si="52"/>
        <v>0</v>
      </c>
    </row>
    <row r="204" spans="1:26">
      <c r="A204">
        <v>54</v>
      </c>
      <c r="B204" t="s">
        <v>70</v>
      </c>
      <c r="C204" s="117">
        <f>All!GV56</f>
        <v>0</v>
      </c>
      <c r="D204" s="117">
        <f>All!GZ56</f>
        <v>0</v>
      </c>
      <c r="E204" s="117">
        <f>All!HB56</f>
        <v>0</v>
      </c>
      <c r="F204" s="117">
        <f>All!HD56</f>
        <v>0</v>
      </c>
      <c r="G204" s="117">
        <f t="shared" si="44"/>
        <v>0</v>
      </c>
      <c r="H204" s="113" t="s">
        <v>1908</v>
      </c>
      <c r="I204" s="37">
        <f t="shared" si="45"/>
        <v>0</v>
      </c>
      <c r="O204" s="21">
        <f>All!GX56</f>
        <v>0</v>
      </c>
      <c r="P204" s="35">
        <f t="shared" si="47"/>
        <v>2759723821.8712907</v>
      </c>
      <c r="Q204" s="35">
        <f t="shared" si="48"/>
        <v>7509262080.5650463</v>
      </c>
      <c r="R204" s="82">
        <f t="shared" si="49"/>
        <v>0</v>
      </c>
      <c r="S204" t="s">
        <v>271</v>
      </c>
      <c r="T204" s="112">
        <f>All!BG56+All!BJ56+All!BM56+All!BP56+All!BS56+All!BV56+All!BY56+All!CB56+All!CE56+All!CH56+All!CK56+All!CN56</f>
        <v>0</v>
      </c>
      <c r="U204" s="112">
        <f>All!CQ56+All!CT56+All!CW56+All!CZ56+All!DC56+All!DF56+All!DI56+All!DL56+All!DO56+All!DR56+All!DU56+All!DX56</f>
        <v>0</v>
      </c>
      <c r="V204" s="117">
        <f t="shared" si="46"/>
        <v>0</v>
      </c>
      <c r="W204" s="37">
        <f t="shared" si="50"/>
        <v>0</v>
      </c>
      <c r="X204" s="35">
        <f t="shared" si="51"/>
        <v>9089353203.4430771</v>
      </c>
      <c r="Y204" s="35">
        <v>8049949623.3884783</v>
      </c>
      <c r="Z204" s="37">
        <f t="shared" si="52"/>
        <v>0</v>
      </c>
    </row>
    <row r="205" spans="1:26">
      <c r="A205">
        <v>55</v>
      </c>
      <c r="B205" t="s">
        <v>71</v>
      </c>
      <c r="C205" s="117">
        <f>All!GV57</f>
        <v>0</v>
      </c>
      <c r="D205" s="117">
        <f>All!GZ57</f>
        <v>0</v>
      </c>
      <c r="E205" s="117">
        <f>All!HB57</f>
        <v>0</v>
      </c>
      <c r="F205" s="117">
        <f>All!HD57</f>
        <v>0</v>
      </c>
      <c r="G205" s="117">
        <f t="shared" si="44"/>
        <v>0</v>
      </c>
      <c r="H205" s="113" t="s">
        <v>1908</v>
      </c>
      <c r="I205" s="37">
        <f t="shared" si="45"/>
        <v>0</v>
      </c>
      <c r="O205" s="21">
        <f>All!GX57</f>
        <v>0</v>
      </c>
      <c r="P205" s="35">
        <f t="shared" si="47"/>
        <v>2759723821.8712907</v>
      </c>
      <c r="Q205" s="35">
        <f t="shared" si="48"/>
        <v>7509262080.5650463</v>
      </c>
      <c r="R205" s="82">
        <f t="shared" si="49"/>
        <v>0</v>
      </c>
      <c r="S205" t="s">
        <v>271</v>
      </c>
      <c r="T205" s="112">
        <f>All!BG57+All!BJ57+All!BM57+All!BP57+All!BS57+All!BV57+All!BY57+All!CB57+All!CE57+All!CH57+All!CK57+All!CN57</f>
        <v>0</v>
      </c>
      <c r="U205" s="112">
        <f>All!CQ57+All!CT57+All!CW57+All!CZ57+All!DC57+All!DF57+All!DI57+All!DL57+All!DO57+All!DR57+All!DU57+All!DX57</f>
        <v>0</v>
      </c>
      <c r="V205" s="117">
        <f t="shared" si="46"/>
        <v>0</v>
      </c>
      <c r="W205" s="37">
        <f t="shared" si="50"/>
        <v>0</v>
      </c>
      <c r="X205" s="35">
        <f t="shared" si="51"/>
        <v>9089353203.4430771</v>
      </c>
      <c r="Y205" s="35">
        <v>8049949623.3884783</v>
      </c>
      <c r="Z205" s="37">
        <f t="shared" si="52"/>
        <v>0</v>
      </c>
    </row>
    <row r="206" spans="1:26">
      <c r="A206">
        <v>56</v>
      </c>
      <c r="B206" t="s">
        <v>72</v>
      </c>
      <c r="C206" s="117">
        <f>All!GV58</f>
        <v>0</v>
      </c>
      <c r="D206" s="117">
        <f>All!GZ58</f>
        <v>0</v>
      </c>
      <c r="E206" s="117">
        <f>All!HB58</f>
        <v>0</v>
      </c>
      <c r="F206" s="117">
        <f>All!HD58</f>
        <v>0</v>
      </c>
      <c r="G206" s="117">
        <f t="shared" si="44"/>
        <v>0</v>
      </c>
      <c r="H206" s="113" t="s">
        <v>1908</v>
      </c>
      <c r="I206" s="37">
        <f t="shared" si="45"/>
        <v>0</v>
      </c>
      <c r="O206" s="21">
        <f>All!GX58</f>
        <v>0</v>
      </c>
      <c r="P206" s="35">
        <f t="shared" si="47"/>
        <v>2759723821.8712907</v>
      </c>
      <c r="Q206" s="35">
        <f t="shared" si="48"/>
        <v>7509262080.5650463</v>
      </c>
      <c r="R206" s="82">
        <f t="shared" si="49"/>
        <v>0</v>
      </c>
      <c r="S206" t="s">
        <v>271</v>
      </c>
      <c r="T206" s="112">
        <f>All!BG58+All!BJ58+All!BM58+All!BP58+All!BS58+All!BV58+All!BY58+All!CB58+All!CE58+All!CH58+All!CK58+All!CN58</f>
        <v>0</v>
      </c>
      <c r="U206" s="112">
        <f>All!CQ58+All!CT58+All!CW58+All!CZ58+All!DC58+All!DF58+All!DI58+All!DL58+All!DO58+All!DR58+All!DU58+All!DX58</f>
        <v>0</v>
      </c>
      <c r="V206" s="117">
        <f t="shared" si="46"/>
        <v>0</v>
      </c>
      <c r="W206" s="37">
        <f t="shared" si="50"/>
        <v>0</v>
      </c>
      <c r="X206" s="35">
        <f t="shared" si="51"/>
        <v>9089353203.4430771</v>
      </c>
      <c r="Y206" s="35">
        <v>8049949623.3884783</v>
      </c>
      <c r="Z206" s="37">
        <f t="shared" si="52"/>
        <v>0</v>
      </c>
    </row>
    <row r="207" spans="1:26">
      <c r="A207">
        <v>57</v>
      </c>
      <c r="B207" t="s">
        <v>73</v>
      </c>
      <c r="C207" s="117">
        <f>All!GV59</f>
        <v>0</v>
      </c>
      <c r="D207" s="117">
        <f>All!GZ59</f>
        <v>0</v>
      </c>
      <c r="E207" s="117">
        <f>All!HB59</f>
        <v>0</v>
      </c>
      <c r="F207" s="117">
        <f>All!HD59</f>
        <v>0</v>
      </c>
      <c r="G207" s="117">
        <f t="shared" si="44"/>
        <v>0</v>
      </c>
      <c r="H207" s="113" t="s">
        <v>1908</v>
      </c>
      <c r="I207" s="37">
        <f t="shared" si="45"/>
        <v>0</v>
      </c>
      <c r="O207" s="21">
        <f>All!GX59</f>
        <v>0</v>
      </c>
      <c r="P207" s="35">
        <f t="shared" si="47"/>
        <v>2759723821.8712907</v>
      </c>
      <c r="Q207" s="35">
        <f t="shared" si="48"/>
        <v>7509262080.5650463</v>
      </c>
      <c r="R207" s="82">
        <f t="shared" si="49"/>
        <v>0</v>
      </c>
      <c r="S207" t="s">
        <v>271</v>
      </c>
      <c r="T207" s="112">
        <f>All!BG59+All!BJ59+All!BM59+All!BP59+All!BS59+All!BV59+All!BY59+All!CB59+All!CE59+All!CH59+All!CK59+All!CN59</f>
        <v>0</v>
      </c>
      <c r="U207" s="112">
        <f>All!CQ59+All!CT59+All!CW59+All!CZ59+All!DC59+All!DF59+All!DI59+All!DL59+All!DO59+All!DR59+All!DU59+All!DX59</f>
        <v>0</v>
      </c>
      <c r="V207" s="117">
        <f t="shared" si="46"/>
        <v>0</v>
      </c>
      <c r="W207" s="37">
        <f t="shared" si="50"/>
        <v>0</v>
      </c>
      <c r="X207" s="35">
        <f t="shared" si="51"/>
        <v>9089353203.4430771</v>
      </c>
      <c r="Y207" s="35">
        <v>8049949623.3884783</v>
      </c>
      <c r="Z207" s="37">
        <f t="shared" si="52"/>
        <v>0</v>
      </c>
    </row>
    <row r="208" spans="1:26">
      <c r="A208">
        <v>58</v>
      </c>
      <c r="B208" t="s">
        <v>74</v>
      </c>
      <c r="C208" s="117">
        <f>All!GV60</f>
        <v>0</v>
      </c>
      <c r="D208" s="117">
        <f>All!GZ60</f>
        <v>0</v>
      </c>
      <c r="E208" s="117">
        <f>All!HB60</f>
        <v>0</v>
      </c>
      <c r="F208" s="117">
        <f>All!HD60</f>
        <v>0</v>
      </c>
      <c r="G208" s="117">
        <f t="shared" si="44"/>
        <v>0</v>
      </c>
      <c r="H208" s="113" t="s">
        <v>1908</v>
      </c>
      <c r="I208" s="37">
        <f t="shared" si="45"/>
        <v>0</v>
      </c>
      <c r="O208" s="21">
        <f>All!GX60</f>
        <v>0</v>
      </c>
      <c r="P208" s="35">
        <f t="shared" si="47"/>
        <v>2759723821.8712907</v>
      </c>
      <c r="Q208" s="35">
        <f t="shared" si="48"/>
        <v>7509262080.5650463</v>
      </c>
      <c r="R208" s="82">
        <f t="shared" si="49"/>
        <v>0</v>
      </c>
      <c r="S208" t="s">
        <v>271</v>
      </c>
      <c r="T208" s="112">
        <f>All!BG60+All!BJ60+All!BM60+All!BP60+All!BS60+All!BV60+All!BY60+All!CB60+All!CE60+All!CH60+All!CK60+All!CN60</f>
        <v>0</v>
      </c>
      <c r="U208" s="112">
        <f>All!CQ60+All!CT60+All!CW60+All!CZ60+All!DC60+All!DF60+All!DI60+All!DL60+All!DO60+All!DR60+All!DU60+All!DX60</f>
        <v>0</v>
      </c>
      <c r="V208" s="117">
        <f t="shared" si="46"/>
        <v>0</v>
      </c>
      <c r="W208" s="37">
        <f t="shared" si="50"/>
        <v>0</v>
      </c>
      <c r="X208" s="35">
        <f t="shared" si="51"/>
        <v>9089353203.4430771</v>
      </c>
      <c r="Y208" s="35">
        <v>8049949623.3884783</v>
      </c>
      <c r="Z208" s="37">
        <f t="shared" si="52"/>
        <v>0</v>
      </c>
    </row>
    <row r="209" spans="1:26">
      <c r="A209">
        <v>59</v>
      </c>
      <c r="B209" t="s">
        <v>75</v>
      </c>
      <c r="C209" s="117">
        <f>All!GV61</f>
        <v>0</v>
      </c>
      <c r="D209" s="117">
        <f>All!GZ61</f>
        <v>0</v>
      </c>
      <c r="E209" s="117">
        <f>All!HB61</f>
        <v>0</v>
      </c>
      <c r="F209" s="117">
        <f>All!HD61</f>
        <v>0</v>
      </c>
      <c r="G209" s="117">
        <f t="shared" si="44"/>
        <v>0</v>
      </c>
      <c r="H209" s="113" t="s">
        <v>1908</v>
      </c>
      <c r="I209" s="37">
        <f t="shared" si="45"/>
        <v>0</v>
      </c>
      <c r="O209" s="21">
        <f>All!GX61</f>
        <v>0</v>
      </c>
      <c r="P209" s="35">
        <f t="shared" si="47"/>
        <v>2759723821.8712907</v>
      </c>
      <c r="Q209" s="35">
        <f t="shared" si="48"/>
        <v>7509262080.5650463</v>
      </c>
      <c r="R209" s="82">
        <f t="shared" si="49"/>
        <v>0</v>
      </c>
      <c r="S209" t="s">
        <v>271</v>
      </c>
      <c r="T209" s="112">
        <f>All!BG61+All!BJ61+All!BM61+All!BP61+All!BS61+All!BV61+All!BY61+All!CB61+All!CE61+All!CH61+All!CK61+All!CN61</f>
        <v>0</v>
      </c>
      <c r="U209" s="112">
        <f>All!CQ61+All!CT61+All!CW61+All!CZ61+All!DC61+All!DF61+All!DI61+All!DL61+All!DO61+All!DR61+All!DU61+All!DX61</f>
        <v>0</v>
      </c>
      <c r="V209" s="117">
        <f t="shared" si="46"/>
        <v>0</v>
      </c>
      <c r="W209" s="37">
        <f t="shared" si="50"/>
        <v>0</v>
      </c>
      <c r="X209" s="35">
        <f t="shared" si="51"/>
        <v>9089353203.4430771</v>
      </c>
      <c r="Y209" s="35">
        <v>8049949623.3884783</v>
      </c>
      <c r="Z209" s="37">
        <f t="shared" si="52"/>
        <v>0</v>
      </c>
    </row>
    <row r="210" spans="1:26">
      <c r="A210">
        <v>60</v>
      </c>
      <c r="B210" t="s">
        <v>76</v>
      </c>
      <c r="C210" s="117">
        <f>All!GV62</f>
        <v>0</v>
      </c>
      <c r="D210" s="117">
        <f>All!GZ62</f>
        <v>0</v>
      </c>
      <c r="E210" s="117">
        <f>All!HB62</f>
        <v>0</v>
      </c>
      <c r="F210" s="117">
        <f>All!HD62</f>
        <v>0</v>
      </c>
      <c r="G210" s="117">
        <f t="shared" si="44"/>
        <v>0</v>
      </c>
      <c r="H210" s="113" t="s">
        <v>1908</v>
      </c>
      <c r="I210" s="37">
        <f t="shared" si="45"/>
        <v>0</v>
      </c>
      <c r="O210" s="21">
        <f>All!GX62</f>
        <v>0</v>
      </c>
      <c r="P210" s="35">
        <f t="shared" si="47"/>
        <v>2759723821.8712907</v>
      </c>
      <c r="Q210" s="35">
        <f t="shared" si="48"/>
        <v>7509262080.5650463</v>
      </c>
      <c r="R210" s="82">
        <f t="shared" si="49"/>
        <v>0</v>
      </c>
      <c r="S210" t="s">
        <v>271</v>
      </c>
      <c r="T210" s="112">
        <f>All!BG62+All!BJ62+All!BM62+All!BP62+All!BS62+All!BV62+All!BY62+All!CB62+All!CE62+All!CH62+All!CK62+All!CN62</f>
        <v>0</v>
      </c>
      <c r="U210" s="112">
        <f>All!CQ62+All!CT62+All!CW62+All!CZ62+All!DC62+All!DF62+All!DI62+All!DL62+All!DO62+All!DR62+All!DU62+All!DX62</f>
        <v>0</v>
      </c>
      <c r="V210" s="117">
        <f t="shared" si="46"/>
        <v>0</v>
      </c>
      <c r="W210" s="37">
        <f t="shared" si="50"/>
        <v>0</v>
      </c>
      <c r="X210" s="35">
        <f t="shared" si="51"/>
        <v>9089353203.4430771</v>
      </c>
      <c r="Y210" s="35">
        <v>8049949623.3884783</v>
      </c>
      <c r="Z210" s="37">
        <f t="shared" si="52"/>
        <v>0</v>
      </c>
    </row>
    <row r="211" spans="1:26">
      <c r="A211">
        <v>61</v>
      </c>
      <c r="B211" t="s">
        <v>77</v>
      </c>
      <c r="C211" s="117">
        <f>All!GV63</f>
        <v>0</v>
      </c>
      <c r="D211" s="117">
        <f>All!GZ63</f>
        <v>0</v>
      </c>
      <c r="E211" s="117">
        <f>All!HB63</f>
        <v>0</v>
      </c>
      <c r="F211" s="117">
        <f>All!HD63</f>
        <v>0</v>
      </c>
      <c r="G211" s="117">
        <f t="shared" si="44"/>
        <v>0</v>
      </c>
      <c r="H211" s="113" t="s">
        <v>1908</v>
      </c>
      <c r="I211" s="37">
        <f t="shared" si="45"/>
        <v>0</v>
      </c>
      <c r="O211" s="21">
        <f>All!GX63</f>
        <v>0</v>
      </c>
      <c r="P211" s="35">
        <f t="shared" si="47"/>
        <v>2759723821.8712907</v>
      </c>
      <c r="Q211" s="35">
        <f t="shared" si="48"/>
        <v>7509262080.5650463</v>
      </c>
      <c r="R211" s="82">
        <f t="shared" si="49"/>
        <v>0</v>
      </c>
      <c r="S211" t="s">
        <v>271</v>
      </c>
      <c r="T211" s="112">
        <f>All!BG63+All!BJ63+All!BM63+All!BP63+All!BS63+All!BV63+All!BY63+All!CB63+All!CE63+All!CH63+All!CK63+All!CN63</f>
        <v>0</v>
      </c>
      <c r="U211" s="112">
        <f>All!CQ63+All!CT63+All!CW63+All!CZ63+All!DC63+All!DF63+All!DI63+All!DL63+All!DO63+All!DR63+All!DU63+All!DX63</f>
        <v>0</v>
      </c>
      <c r="V211" s="117">
        <f t="shared" si="46"/>
        <v>0</v>
      </c>
      <c r="W211" s="37">
        <f t="shared" si="50"/>
        <v>0</v>
      </c>
      <c r="X211" s="35">
        <f t="shared" si="51"/>
        <v>9089353203.4430771</v>
      </c>
      <c r="Y211" s="35">
        <v>8049949623.3884783</v>
      </c>
      <c r="Z211" s="37">
        <f t="shared" si="52"/>
        <v>0</v>
      </c>
    </row>
    <row r="212" spans="1:26">
      <c r="A212">
        <v>62</v>
      </c>
      <c r="B212" t="s">
        <v>87</v>
      </c>
      <c r="C212" s="117">
        <f>All!GV64</f>
        <v>0</v>
      </c>
      <c r="D212" s="117">
        <f>All!GZ64</f>
        <v>0</v>
      </c>
      <c r="E212" s="117">
        <f>All!HB64</f>
        <v>0</v>
      </c>
      <c r="F212" s="117">
        <f>All!HD64</f>
        <v>0</v>
      </c>
      <c r="G212" s="117">
        <f t="shared" si="44"/>
        <v>0</v>
      </c>
      <c r="H212" s="113" t="s">
        <v>1908</v>
      </c>
      <c r="I212" s="37">
        <f t="shared" si="45"/>
        <v>0</v>
      </c>
      <c r="O212" s="21">
        <f>All!GX64</f>
        <v>0</v>
      </c>
      <c r="P212" s="35">
        <f t="shared" si="47"/>
        <v>2759723821.8712907</v>
      </c>
      <c r="Q212" s="35">
        <f t="shared" si="48"/>
        <v>7509262080.5650463</v>
      </c>
      <c r="R212" s="82">
        <f t="shared" si="49"/>
        <v>0</v>
      </c>
      <c r="S212" t="s">
        <v>271</v>
      </c>
      <c r="T212" s="112">
        <f>All!BG64+All!BJ64+All!BM64+All!BP64+All!BS64+All!BV64+All!BY64+All!CB64+All!CE64+All!CH64+All!CK64+All!CN64</f>
        <v>0</v>
      </c>
      <c r="U212" s="112">
        <f>All!CQ64+All!CT64+All!CW64+All!CZ64+All!DC64+All!DF64+All!DI64+All!DL64+All!DO64+All!DR64+All!DU64+All!DX64</f>
        <v>0</v>
      </c>
      <c r="V212" s="117">
        <f t="shared" si="46"/>
        <v>0</v>
      </c>
      <c r="W212" s="37">
        <f t="shared" si="50"/>
        <v>0</v>
      </c>
      <c r="X212" s="35">
        <f t="shared" si="51"/>
        <v>9089353203.4430771</v>
      </c>
      <c r="Y212" s="35">
        <v>8049949623.3884783</v>
      </c>
      <c r="Z212" s="37">
        <f t="shared" si="52"/>
        <v>0</v>
      </c>
    </row>
    <row r="213" spans="1:26">
      <c r="A213">
        <v>63</v>
      </c>
      <c r="B213" t="s">
        <v>93</v>
      </c>
      <c r="C213" s="117">
        <f>All!GV65</f>
        <v>0</v>
      </c>
      <c r="D213" s="117">
        <f>All!GZ65</f>
        <v>0</v>
      </c>
      <c r="E213" s="117">
        <f>All!HB65</f>
        <v>0</v>
      </c>
      <c r="F213" s="117">
        <f>All!HD65</f>
        <v>0</v>
      </c>
      <c r="G213" s="117">
        <f t="shared" si="44"/>
        <v>0</v>
      </c>
      <c r="H213" s="113" t="s">
        <v>1908</v>
      </c>
      <c r="I213" s="37">
        <f t="shared" si="45"/>
        <v>0</v>
      </c>
      <c r="O213" s="21">
        <f>All!GX65</f>
        <v>0</v>
      </c>
      <c r="P213" s="35">
        <f t="shared" si="47"/>
        <v>2759723821.8712907</v>
      </c>
      <c r="Q213" s="35">
        <f t="shared" si="48"/>
        <v>7509262080.5650463</v>
      </c>
      <c r="R213" s="82">
        <f t="shared" si="49"/>
        <v>0</v>
      </c>
      <c r="S213" t="s">
        <v>271</v>
      </c>
      <c r="T213" s="112">
        <f>All!BG65+All!BJ65+All!BM65+All!BP65+All!BS65+All!BV65+All!BY65+All!CB65+All!CE65+All!CH65+All!CK65+All!CN65</f>
        <v>0</v>
      </c>
      <c r="U213" s="112">
        <f>All!CQ65+All!CT65+All!CW65+All!CZ65+All!DC65+All!DF65+All!DI65+All!DL65+All!DO65+All!DR65+All!DU65+All!DX65</f>
        <v>0</v>
      </c>
      <c r="V213" s="117">
        <f t="shared" si="46"/>
        <v>0</v>
      </c>
      <c r="W213" s="37">
        <f t="shared" si="50"/>
        <v>0</v>
      </c>
      <c r="X213" s="35">
        <f t="shared" si="51"/>
        <v>9089353203.4430771</v>
      </c>
      <c r="Y213" s="35">
        <v>8049949623.3884783</v>
      </c>
      <c r="Z213" s="37">
        <f t="shared" si="52"/>
        <v>0</v>
      </c>
    </row>
    <row r="214" spans="1:26">
      <c r="A214">
        <v>64</v>
      </c>
      <c r="B214" t="s">
        <v>94</v>
      </c>
      <c r="C214" s="117">
        <f>All!GV66</f>
        <v>0</v>
      </c>
      <c r="D214" s="117">
        <f>All!GZ66</f>
        <v>0</v>
      </c>
      <c r="E214" s="117">
        <f>All!HB66</f>
        <v>0</v>
      </c>
      <c r="F214" s="117">
        <f>All!HD66</f>
        <v>0</v>
      </c>
      <c r="G214" s="117">
        <f t="shared" si="44"/>
        <v>0</v>
      </c>
      <c r="H214" s="113" t="s">
        <v>1908</v>
      </c>
      <c r="I214" s="37">
        <f t="shared" si="45"/>
        <v>0</v>
      </c>
      <c r="O214" s="21">
        <f>All!GX66</f>
        <v>0</v>
      </c>
      <c r="P214" s="35">
        <f t="shared" si="47"/>
        <v>2759723821.8712907</v>
      </c>
      <c r="Q214" s="35">
        <f t="shared" si="48"/>
        <v>7509262080.5650463</v>
      </c>
      <c r="R214" s="82">
        <f t="shared" si="49"/>
        <v>0</v>
      </c>
      <c r="S214" t="s">
        <v>271</v>
      </c>
      <c r="T214" s="112">
        <f>All!BG66+All!BJ66+All!BM66+All!BP66+All!BS66+All!BV66+All!BY66+All!CB66+All!CE66+All!CH66+All!CK66+All!CN66</f>
        <v>0</v>
      </c>
      <c r="U214" s="112">
        <f>All!CQ66+All!CT66+All!CW66+All!CZ66+All!DC66+All!DF66+All!DI66+All!DL66+All!DO66+All!DR66+All!DU66+All!DX66</f>
        <v>0</v>
      </c>
      <c r="V214" s="117">
        <f t="shared" si="46"/>
        <v>0</v>
      </c>
      <c r="W214" s="37">
        <f t="shared" si="50"/>
        <v>0</v>
      </c>
      <c r="X214" s="35">
        <f t="shared" si="51"/>
        <v>9089353203.4430771</v>
      </c>
      <c r="Y214" s="35">
        <v>8049949623.3884783</v>
      </c>
      <c r="Z214" s="37">
        <f t="shared" si="52"/>
        <v>0</v>
      </c>
    </row>
    <row r="215" spans="1:26">
      <c r="A215">
        <v>65</v>
      </c>
      <c r="B215" t="s">
        <v>95</v>
      </c>
      <c r="C215" s="117">
        <f>All!GV67</f>
        <v>0</v>
      </c>
      <c r="D215" s="117">
        <f>All!GZ67</f>
        <v>0</v>
      </c>
      <c r="E215" s="117">
        <f>All!HB67</f>
        <v>0</v>
      </c>
      <c r="F215" s="117">
        <f>All!HD67</f>
        <v>0</v>
      </c>
      <c r="G215" s="117">
        <f t="shared" si="44"/>
        <v>0</v>
      </c>
      <c r="H215" s="113" t="s">
        <v>1908</v>
      </c>
      <c r="I215" s="37">
        <f t="shared" si="45"/>
        <v>0</v>
      </c>
      <c r="O215" s="21">
        <f>All!GX67</f>
        <v>0</v>
      </c>
      <c r="P215" s="35">
        <f t="shared" si="47"/>
        <v>2759723821.8712907</v>
      </c>
      <c r="Q215" s="35">
        <f t="shared" ref="Q215:Q246" si="53">SUM($C$2:$C$299)</f>
        <v>7509262080.5650463</v>
      </c>
      <c r="R215" s="82">
        <f t="shared" ref="R215:R246" si="54">G215/SUM($G$151:$G$299)</f>
        <v>0</v>
      </c>
      <c r="S215" t="s">
        <v>271</v>
      </c>
      <c r="T215" s="112">
        <f>All!BG67+All!BJ67+All!BM67+All!BP67+All!BS67+All!BV67+All!BY67+All!CB67+All!CE67+All!CH67+All!CK67+All!CN67</f>
        <v>0</v>
      </c>
      <c r="U215" s="112">
        <f>All!CQ67+All!CT67+All!CW67+All!CZ67+All!DC67+All!DF67+All!DI67+All!DL67+All!DO67+All!DR67+All!DU67+All!DX67</f>
        <v>0</v>
      </c>
      <c r="V215" s="117">
        <f t="shared" si="46"/>
        <v>0</v>
      </c>
      <c r="W215" s="37">
        <f t="shared" ref="W215:W246" si="55">V215/(SUM($V$2:$V$299))</f>
        <v>0</v>
      </c>
      <c r="X215" s="35">
        <f t="shared" ref="X215:X246" si="56">SUM($T$2:$T$150)</f>
        <v>9089353203.4430771</v>
      </c>
      <c r="Y215" s="35">
        <v>8049949623.3884783</v>
      </c>
      <c r="Z215" s="37">
        <f t="shared" ref="Z215:Z246" si="57">V215/SUM($V$2:$V$150)</f>
        <v>0</v>
      </c>
    </row>
    <row r="216" spans="1:26">
      <c r="A216">
        <v>66</v>
      </c>
      <c r="B216" t="s">
        <v>96</v>
      </c>
      <c r="C216" s="117">
        <f>All!GV68</f>
        <v>0</v>
      </c>
      <c r="D216" s="117">
        <f>All!GZ68</f>
        <v>0</v>
      </c>
      <c r="E216" s="117">
        <f>All!HB68</f>
        <v>0</v>
      </c>
      <c r="F216" s="117">
        <f>All!HD68</f>
        <v>0</v>
      </c>
      <c r="G216" s="117">
        <f t="shared" ref="G216:G278" si="58">(C216-D216)</f>
        <v>0</v>
      </c>
      <c r="H216" s="113" t="s">
        <v>1908</v>
      </c>
      <c r="I216" s="37">
        <f t="shared" ref="I216:I278" si="59">G216/(SUM($G$2:$G$299))</f>
        <v>0</v>
      </c>
      <c r="O216" s="21">
        <f>All!GX68</f>
        <v>0</v>
      </c>
      <c r="P216" s="35">
        <f t="shared" si="47"/>
        <v>2759723821.8712907</v>
      </c>
      <c r="Q216" s="35">
        <f t="shared" si="53"/>
        <v>7509262080.5650463</v>
      </c>
      <c r="R216" s="82">
        <f t="shared" si="54"/>
        <v>0</v>
      </c>
      <c r="S216" t="s">
        <v>271</v>
      </c>
      <c r="T216" s="112">
        <f>All!BG68+All!BJ68+All!BM68+All!BP68+All!BS68+All!BV68+All!BY68+All!CB68+All!CE68+All!CH68+All!CK68+All!CN68</f>
        <v>0</v>
      </c>
      <c r="U216" s="112">
        <f>All!CQ68+All!CT68+All!CW68+All!CZ68+All!DC68+All!DF68+All!DI68+All!DL68+All!DO68+All!DR68+All!DU68+All!DX68</f>
        <v>0</v>
      </c>
      <c r="V216" s="117">
        <f t="shared" si="46"/>
        <v>0</v>
      </c>
      <c r="W216" s="37">
        <f t="shared" si="55"/>
        <v>0</v>
      </c>
      <c r="X216" s="35">
        <f t="shared" si="56"/>
        <v>9089353203.4430771</v>
      </c>
      <c r="Y216" s="35">
        <v>8049949623.3884783</v>
      </c>
      <c r="Z216" s="37">
        <f t="shared" si="57"/>
        <v>0</v>
      </c>
    </row>
    <row r="217" spans="1:26">
      <c r="A217">
        <v>67</v>
      </c>
      <c r="B217" t="s">
        <v>97</v>
      </c>
      <c r="C217" s="117">
        <f>All!GV69</f>
        <v>0</v>
      </c>
      <c r="D217" s="117">
        <f>All!GZ69</f>
        <v>0</v>
      </c>
      <c r="E217" s="117">
        <f>All!HB69</f>
        <v>0</v>
      </c>
      <c r="F217" s="117">
        <f>All!HD69</f>
        <v>0</v>
      </c>
      <c r="G217" s="117">
        <f t="shared" si="58"/>
        <v>0</v>
      </c>
      <c r="H217" s="113" t="s">
        <v>1908</v>
      </c>
      <c r="I217" s="37">
        <f t="shared" si="59"/>
        <v>0</v>
      </c>
      <c r="O217" s="21">
        <f>All!GX69</f>
        <v>0</v>
      </c>
      <c r="P217" s="35">
        <f t="shared" si="47"/>
        <v>2759723821.8712907</v>
      </c>
      <c r="Q217" s="35">
        <f t="shared" si="53"/>
        <v>7509262080.5650463</v>
      </c>
      <c r="R217" s="82">
        <f t="shared" si="54"/>
        <v>0</v>
      </c>
      <c r="S217" t="s">
        <v>271</v>
      </c>
      <c r="T217" s="112">
        <f>All!BG69+All!BJ69+All!BM69+All!BP69+All!BS69+All!BV69+All!BY69+All!CB69+All!CE69+All!CH69+All!CK69+All!CN69</f>
        <v>0</v>
      </c>
      <c r="U217" s="112">
        <f>All!CQ69+All!CT69+All!CW69+All!CZ69+All!DC69+All!DF69+All!DI69+All!DL69+All!DO69+All!DR69+All!DU69+All!DX69</f>
        <v>0</v>
      </c>
      <c r="V217" s="117">
        <f t="shared" si="46"/>
        <v>0</v>
      </c>
      <c r="W217" s="37">
        <f t="shared" si="55"/>
        <v>0</v>
      </c>
      <c r="X217" s="35">
        <f t="shared" si="56"/>
        <v>9089353203.4430771</v>
      </c>
      <c r="Y217" s="35">
        <v>8049949623.3884783</v>
      </c>
      <c r="Z217" s="37">
        <f t="shared" si="57"/>
        <v>0</v>
      </c>
    </row>
    <row r="218" spans="1:26">
      <c r="A218">
        <v>68</v>
      </c>
      <c r="B218" t="s">
        <v>98</v>
      </c>
      <c r="C218" s="117">
        <f>All!GV70</f>
        <v>0</v>
      </c>
      <c r="D218" s="117">
        <f>All!GZ70</f>
        <v>0</v>
      </c>
      <c r="E218" s="117">
        <f>All!HB70</f>
        <v>0</v>
      </c>
      <c r="F218" s="117">
        <f>All!HD70</f>
        <v>0</v>
      </c>
      <c r="G218" s="117">
        <f t="shared" si="58"/>
        <v>0</v>
      </c>
      <c r="H218" s="113" t="s">
        <v>1908</v>
      </c>
      <c r="I218" s="37">
        <f t="shared" si="59"/>
        <v>0</v>
      </c>
      <c r="O218" s="21">
        <f>All!GX70</f>
        <v>0</v>
      </c>
      <c r="P218" s="35">
        <f t="shared" si="47"/>
        <v>2759723821.8712907</v>
      </c>
      <c r="Q218" s="35">
        <f t="shared" si="53"/>
        <v>7509262080.5650463</v>
      </c>
      <c r="R218" s="82">
        <f t="shared" si="54"/>
        <v>0</v>
      </c>
      <c r="S218" t="s">
        <v>271</v>
      </c>
      <c r="T218" s="112">
        <f>All!BG70+All!BJ70+All!BM70+All!BP70+All!BS70+All!BV70+All!BY70+All!CB70+All!CE70+All!CH70+All!CK70+All!CN70</f>
        <v>0</v>
      </c>
      <c r="U218" s="112">
        <f>All!CQ70+All!CT70+All!CW70+All!CZ70+All!DC70+All!DF70+All!DI70+All!DL70+All!DO70+All!DR70+All!DU70+All!DX70</f>
        <v>0</v>
      </c>
      <c r="V218" s="117">
        <f t="shared" si="46"/>
        <v>0</v>
      </c>
      <c r="W218" s="37">
        <f t="shared" si="55"/>
        <v>0</v>
      </c>
      <c r="X218" s="35">
        <f t="shared" si="56"/>
        <v>9089353203.4430771</v>
      </c>
      <c r="Y218" s="35">
        <v>8049949623.3884783</v>
      </c>
      <c r="Z218" s="37">
        <f t="shared" si="57"/>
        <v>0</v>
      </c>
    </row>
    <row r="219" spans="1:26">
      <c r="A219">
        <v>69</v>
      </c>
      <c r="B219" t="s">
        <v>99</v>
      </c>
      <c r="C219" s="117">
        <f>All!GV71</f>
        <v>0</v>
      </c>
      <c r="D219" s="117">
        <f>All!GZ71</f>
        <v>0</v>
      </c>
      <c r="E219" s="117">
        <f>All!HB71</f>
        <v>0</v>
      </c>
      <c r="F219" s="117">
        <f>All!HD71</f>
        <v>0</v>
      </c>
      <c r="G219" s="117">
        <f t="shared" si="58"/>
        <v>0</v>
      </c>
      <c r="H219" s="113" t="s">
        <v>1908</v>
      </c>
      <c r="I219" s="37">
        <f t="shared" si="59"/>
        <v>0</v>
      </c>
      <c r="O219" s="21">
        <f>All!GX71</f>
        <v>0</v>
      </c>
      <c r="P219" s="35">
        <f t="shared" si="47"/>
        <v>2759723821.8712907</v>
      </c>
      <c r="Q219" s="35">
        <f t="shared" si="53"/>
        <v>7509262080.5650463</v>
      </c>
      <c r="R219" s="82">
        <f t="shared" si="54"/>
        <v>0</v>
      </c>
      <c r="S219" t="s">
        <v>271</v>
      </c>
      <c r="T219" s="112">
        <f>All!BG71+All!BJ71+All!BM71+All!BP71+All!BS71+All!BV71+All!BY71+All!CB71+All!CE71+All!CH71+All!CK71+All!CN71</f>
        <v>0</v>
      </c>
      <c r="U219" s="112">
        <f>All!CQ71+All!CT71+All!CW71+All!CZ71+All!DC71+All!DF71+All!DI71+All!DL71+All!DO71+All!DR71+All!DU71+All!DX71</f>
        <v>0</v>
      </c>
      <c r="V219" s="117">
        <f t="shared" si="46"/>
        <v>0</v>
      </c>
      <c r="W219" s="37">
        <f t="shared" si="55"/>
        <v>0</v>
      </c>
      <c r="X219" s="35">
        <f t="shared" si="56"/>
        <v>9089353203.4430771</v>
      </c>
      <c r="Y219" s="35">
        <v>8049949623.3884783</v>
      </c>
      <c r="Z219" s="37">
        <f t="shared" si="57"/>
        <v>0</v>
      </c>
    </row>
    <row r="220" spans="1:26">
      <c r="A220">
        <v>70</v>
      </c>
      <c r="B220" t="s">
        <v>100</v>
      </c>
      <c r="C220" s="117">
        <f>All!GV72</f>
        <v>0</v>
      </c>
      <c r="D220" s="117">
        <f>All!GZ72</f>
        <v>0</v>
      </c>
      <c r="E220" s="117">
        <f>All!HB72</f>
        <v>0</v>
      </c>
      <c r="F220" s="117">
        <f>All!HD72</f>
        <v>0</v>
      </c>
      <c r="G220" s="117">
        <f t="shared" si="58"/>
        <v>0</v>
      </c>
      <c r="H220" s="113" t="s">
        <v>1908</v>
      </c>
      <c r="I220" s="37">
        <f t="shared" si="59"/>
        <v>0</v>
      </c>
      <c r="O220" s="21">
        <f>All!GX72</f>
        <v>0</v>
      </c>
      <c r="P220" s="35">
        <f t="shared" si="47"/>
        <v>2759723821.8712907</v>
      </c>
      <c r="Q220" s="35">
        <f t="shared" si="53"/>
        <v>7509262080.5650463</v>
      </c>
      <c r="R220" s="82">
        <f t="shared" si="54"/>
        <v>0</v>
      </c>
      <c r="S220" t="s">
        <v>271</v>
      </c>
      <c r="T220" s="112">
        <f>All!BG72+All!BJ72+All!BM72+All!BP72+All!BS72+All!BV72+All!BY72+All!CB72+All!CE72+All!CH72+All!CK72+All!CN72</f>
        <v>0</v>
      </c>
      <c r="U220" s="112">
        <f>All!CQ72+All!CT72+All!CW72+All!CZ72+All!DC72+All!DF72+All!DI72+All!DL72+All!DO72+All!DR72+All!DU72+All!DX72</f>
        <v>0</v>
      </c>
      <c r="V220" s="117">
        <f t="shared" si="46"/>
        <v>0</v>
      </c>
      <c r="W220" s="37">
        <f t="shared" si="55"/>
        <v>0</v>
      </c>
      <c r="X220" s="35">
        <f t="shared" si="56"/>
        <v>9089353203.4430771</v>
      </c>
      <c r="Y220" s="35">
        <v>8049949623.3884783</v>
      </c>
      <c r="Z220" s="37">
        <f t="shared" si="57"/>
        <v>0</v>
      </c>
    </row>
    <row r="221" spans="1:26">
      <c r="A221">
        <v>71</v>
      </c>
      <c r="B221" t="s">
        <v>101</v>
      </c>
      <c r="C221" s="117">
        <f>All!GV73</f>
        <v>0</v>
      </c>
      <c r="D221" s="117">
        <f>All!GZ73</f>
        <v>0</v>
      </c>
      <c r="E221" s="117">
        <f>All!HB73</f>
        <v>0</v>
      </c>
      <c r="F221" s="117">
        <f>All!HD73</f>
        <v>0</v>
      </c>
      <c r="G221" s="117">
        <f t="shared" si="58"/>
        <v>0</v>
      </c>
      <c r="H221" s="113" t="s">
        <v>1908</v>
      </c>
      <c r="I221" s="37">
        <f t="shared" si="59"/>
        <v>0</v>
      </c>
      <c r="O221" s="21">
        <f>All!GX73</f>
        <v>0</v>
      </c>
      <c r="P221" s="35">
        <f t="shared" si="47"/>
        <v>2759723821.8712907</v>
      </c>
      <c r="Q221" s="35">
        <f t="shared" si="53"/>
        <v>7509262080.5650463</v>
      </c>
      <c r="R221" s="82">
        <f t="shared" si="54"/>
        <v>0</v>
      </c>
      <c r="S221" t="s">
        <v>271</v>
      </c>
      <c r="T221" s="112">
        <f>All!BG73+All!BJ73+All!BM73+All!BP73+All!BS73+All!BV73+All!BY73+All!CB73+All!CE73+All!CH73+All!CK73+All!CN73</f>
        <v>0</v>
      </c>
      <c r="U221" s="112">
        <f>All!CQ73+All!CT73+All!CW73+All!CZ73+All!DC73+All!DF73+All!DI73+All!DL73+All!DO73+All!DR73+All!DU73+All!DX73</f>
        <v>0</v>
      </c>
      <c r="V221" s="117">
        <f t="shared" si="46"/>
        <v>0</v>
      </c>
      <c r="W221" s="37">
        <f t="shared" si="55"/>
        <v>0</v>
      </c>
      <c r="X221" s="35">
        <f t="shared" si="56"/>
        <v>9089353203.4430771</v>
      </c>
      <c r="Y221" s="35">
        <v>8049949623.3884783</v>
      </c>
      <c r="Z221" s="37">
        <f t="shared" si="57"/>
        <v>0</v>
      </c>
    </row>
    <row r="222" spans="1:26">
      <c r="A222">
        <v>72</v>
      </c>
      <c r="B222" t="s">
        <v>102</v>
      </c>
      <c r="C222" s="117">
        <f>All!GV74</f>
        <v>0</v>
      </c>
      <c r="D222" s="117">
        <f>All!GZ74</f>
        <v>0</v>
      </c>
      <c r="E222" s="117">
        <f>All!HB74</f>
        <v>0</v>
      </c>
      <c r="F222" s="117">
        <f>All!HD74</f>
        <v>0</v>
      </c>
      <c r="G222" s="117">
        <f t="shared" si="58"/>
        <v>0</v>
      </c>
      <c r="H222" s="113" t="s">
        <v>1908</v>
      </c>
      <c r="I222" s="37">
        <f t="shared" si="59"/>
        <v>0</v>
      </c>
      <c r="O222" s="21">
        <f>All!GX74</f>
        <v>0</v>
      </c>
      <c r="P222" s="35">
        <f t="shared" si="47"/>
        <v>2759723821.8712907</v>
      </c>
      <c r="Q222" s="35">
        <f t="shared" si="53"/>
        <v>7509262080.5650463</v>
      </c>
      <c r="R222" s="82">
        <f t="shared" si="54"/>
        <v>0</v>
      </c>
      <c r="S222" t="s">
        <v>271</v>
      </c>
      <c r="T222" s="112">
        <f>All!BG74+All!BJ74+All!BM74+All!BP74+All!BS74+All!BV74+All!BY74+All!CB74+All!CE74+All!CH74+All!CK74+All!CN74</f>
        <v>0</v>
      </c>
      <c r="U222" s="112">
        <f>All!CQ74+All!CT74+All!CW74+All!CZ74+All!DC74+All!DF74+All!DI74+All!DL74+All!DO74+All!DR74+All!DU74+All!DX74</f>
        <v>0</v>
      </c>
      <c r="V222" s="117">
        <f t="shared" si="46"/>
        <v>0</v>
      </c>
      <c r="W222" s="37">
        <f t="shared" si="55"/>
        <v>0</v>
      </c>
      <c r="X222" s="35">
        <f t="shared" si="56"/>
        <v>9089353203.4430771</v>
      </c>
      <c r="Y222" s="35">
        <v>8049949623.3884783</v>
      </c>
      <c r="Z222" s="37">
        <f t="shared" si="57"/>
        <v>0</v>
      </c>
    </row>
    <row r="223" spans="1:26">
      <c r="A223">
        <v>73</v>
      </c>
      <c r="B223" t="s">
        <v>103</v>
      </c>
      <c r="C223" s="117">
        <f>All!GV75</f>
        <v>0</v>
      </c>
      <c r="D223" s="117">
        <f>All!GZ75</f>
        <v>0</v>
      </c>
      <c r="E223" s="117">
        <f>All!HB75</f>
        <v>0</v>
      </c>
      <c r="F223" s="117">
        <f>All!HD75</f>
        <v>0</v>
      </c>
      <c r="G223" s="117">
        <f t="shared" si="58"/>
        <v>0</v>
      </c>
      <c r="H223" s="113" t="s">
        <v>1908</v>
      </c>
      <c r="I223" s="37">
        <f t="shared" si="59"/>
        <v>0</v>
      </c>
      <c r="O223" s="21">
        <f>All!GX75</f>
        <v>0</v>
      </c>
      <c r="P223" s="35">
        <f t="shared" si="47"/>
        <v>2759723821.8712907</v>
      </c>
      <c r="Q223" s="35">
        <f t="shared" si="53"/>
        <v>7509262080.5650463</v>
      </c>
      <c r="R223" s="82">
        <f t="shared" si="54"/>
        <v>0</v>
      </c>
      <c r="S223" t="s">
        <v>271</v>
      </c>
      <c r="T223" s="112">
        <f>All!BG75+All!BJ75+All!BM75+All!BP75+All!BS75+All!BV75+All!BY75+All!CB75+All!CE75+All!CH75+All!CK75+All!CN75</f>
        <v>0</v>
      </c>
      <c r="U223" s="112">
        <f>All!CQ75+All!CT75+All!CW75+All!CZ75+All!DC75+All!DF75+All!DI75+All!DL75+All!DO75+All!DR75+All!DU75+All!DX75</f>
        <v>0</v>
      </c>
      <c r="V223" s="117">
        <f t="shared" ref="V223:V270" si="60">(T223-U223)</f>
        <v>0</v>
      </c>
      <c r="W223" s="37">
        <f t="shared" si="55"/>
        <v>0</v>
      </c>
      <c r="X223" s="35">
        <f t="shared" si="56"/>
        <v>9089353203.4430771</v>
      </c>
      <c r="Y223" s="35">
        <v>8049949623.3884783</v>
      </c>
      <c r="Z223" s="37">
        <f t="shared" si="57"/>
        <v>0</v>
      </c>
    </row>
    <row r="224" spans="1:26">
      <c r="A224">
        <v>74</v>
      </c>
      <c r="B224" t="s">
        <v>104</v>
      </c>
      <c r="C224" s="117">
        <f>All!GV76</f>
        <v>0</v>
      </c>
      <c r="D224" s="117">
        <f>All!GZ76</f>
        <v>0</v>
      </c>
      <c r="E224" s="117">
        <f>All!HB76</f>
        <v>0</v>
      </c>
      <c r="F224" s="117">
        <f>All!HD76</f>
        <v>0</v>
      </c>
      <c r="G224" s="117">
        <f t="shared" si="58"/>
        <v>0</v>
      </c>
      <c r="H224" s="113" t="s">
        <v>1908</v>
      </c>
      <c r="I224" s="37">
        <f t="shared" si="59"/>
        <v>0</v>
      </c>
      <c r="O224" s="21">
        <f>All!GX76</f>
        <v>0</v>
      </c>
      <c r="P224" s="35">
        <f t="shared" si="47"/>
        <v>2759723821.8712907</v>
      </c>
      <c r="Q224" s="35">
        <f t="shared" si="53"/>
        <v>7509262080.5650463</v>
      </c>
      <c r="R224" s="82">
        <f t="shared" si="54"/>
        <v>0</v>
      </c>
      <c r="S224" t="s">
        <v>271</v>
      </c>
      <c r="T224" s="112">
        <f>All!BG76+All!BJ76+All!BM76+All!BP76+All!BS76+All!BV76+All!BY76+All!CB76+All!CE76+All!CH76+All!CK76+All!CN76</f>
        <v>0</v>
      </c>
      <c r="U224" s="112">
        <f>All!CQ76+All!CT76+All!CW76+All!CZ76+All!DC76+All!DF76+All!DI76+All!DL76+All!DO76+All!DR76+All!DU76+All!DX76</f>
        <v>0</v>
      </c>
      <c r="V224" s="117">
        <f t="shared" si="60"/>
        <v>0</v>
      </c>
      <c r="W224" s="37">
        <f t="shared" si="55"/>
        <v>0</v>
      </c>
      <c r="X224" s="35">
        <f t="shared" si="56"/>
        <v>9089353203.4430771</v>
      </c>
      <c r="Y224" s="35">
        <v>8049949623.3884783</v>
      </c>
      <c r="Z224" s="37">
        <f t="shared" si="57"/>
        <v>0</v>
      </c>
    </row>
    <row r="225" spans="1:26">
      <c r="A225">
        <v>75</v>
      </c>
      <c r="B225" t="s">
        <v>105</v>
      </c>
      <c r="C225" s="117">
        <f>All!GV77</f>
        <v>0</v>
      </c>
      <c r="D225" s="117">
        <f>All!GZ77</f>
        <v>0</v>
      </c>
      <c r="E225" s="117">
        <f>All!HB77</f>
        <v>0</v>
      </c>
      <c r="F225" s="117">
        <f>All!HD77</f>
        <v>0</v>
      </c>
      <c r="G225" s="117">
        <f t="shared" si="58"/>
        <v>0</v>
      </c>
      <c r="H225" s="113" t="s">
        <v>1908</v>
      </c>
      <c r="I225" s="37">
        <f t="shared" si="59"/>
        <v>0</v>
      </c>
      <c r="O225" s="21">
        <f>All!GX77</f>
        <v>0</v>
      </c>
      <c r="P225" s="35">
        <f t="shared" si="47"/>
        <v>2759723821.8712907</v>
      </c>
      <c r="Q225" s="35">
        <f t="shared" si="53"/>
        <v>7509262080.5650463</v>
      </c>
      <c r="R225" s="82">
        <f t="shared" si="54"/>
        <v>0</v>
      </c>
      <c r="S225" t="s">
        <v>271</v>
      </c>
      <c r="T225" s="112">
        <f>All!BG77+All!BJ77+All!BM77+All!BP77+All!BS77+All!BV77+All!BY77+All!CB77+All!CE77+All!CH77+All!CK77+All!CN77</f>
        <v>0</v>
      </c>
      <c r="U225" s="112">
        <f>All!CQ77+All!CT77+All!CW77+All!CZ77+All!DC77+All!DF77+All!DI77+All!DL77+All!DO77+All!DR77+All!DU77+All!DX77</f>
        <v>0</v>
      </c>
      <c r="V225" s="117">
        <f t="shared" si="60"/>
        <v>0</v>
      </c>
      <c r="W225" s="37">
        <f t="shared" si="55"/>
        <v>0</v>
      </c>
      <c r="X225" s="35">
        <f t="shared" si="56"/>
        <v>9089353203.4430771</v>
      </c>
      <c r="Y225" s="35">
        <v>8049949623.3884783</v>
      </c>
      <c r="Z225" s="37">
        <f t="shared" si="57"/>
        <v>0</v>
      </c>
    </row>
    <row r="226" spans="1:26">
      <c r="A226">
        <v>76</v>
      </c>
      <c r="B226" t="s">
        <v>111</v>
      </c>
      <c r="C226" s="117">
        <f>All!GV78</f>
        <v>0</v>
      </c>
      <c r="D226" s="117">
        <f>All!GZ78</f>
        <v>0</v>
      </c>
      <c r="E226" s="117">
        <f>All!HB78</f>
        <v>0</v>
      </c>
      <c r="F226" s="117">
        <f>All!HD78</f>
        <v>0</v>
      </c>
      <c r="G226" s="117">
        <f t="shared" si="58"/>
        <v>0</v>
      </c>
      <c r="H226" s="113" t="s">
        <v>1908</v>
      </c>
      <c r="I226" s="37">
        <f t="shared" si="59"/>
        <v>0</v>
      </c>
      <c r="O226" s="21">
        <f>All!GX78</f>
        <v>0</v>
      </c>
      <c r="P226" s="35">
        <f t="shared" si="47"/>
        <v>2759723821.8712907</v>
      </c>
      <c r="Q226" s="35">
        <f t="shared" si="53"/>
        <v>7509262080.5650463</v>
      </c>
      <c r="R226" s="82">
        <f t="shared" si="54"/>
        <v>0</v>
      </c>
      <c r="S226" t="s">
        <v>271</v>
      </c>
      <c r="T226" s="112">
        <f>All!BG78+All!BJ78+All!BM78+All!BP78+All!BS78+All!BV78+All!BY78+All!CB78+All!CE78+All!CH78+All!CK78+All!CN78</f>
        <v>0</v>
      </c>
      <c r="U226" s="112">
        <f>All!CQ78+All!CT78+All!CW78+All!CZ78+All!DC78+All!DF78+All!DI78+All!DL78+All!DO78+All!DR78+All!DU78+All!DX78</f>
        <v>0</v>
      </c>
      <c r="V226" s="117">
        <f t="shared" si="60"/>
        <v>0</v>
      </c>
      <c r="W226" s="37">
        <f t="shared" si="55"/>
        <v>0</v>
      </c>
      <c r="X226" s="35">
        <f t="shared" si="56"/>
        <v>9089353203.4430771</v>
      </c>
      <c r="Y226" s="35">
        <v>8049949623.3884783</v>
      </c>
      <c r="Z226" s="37">
        <f t="shared" si="57"/>
        <v>0</v>
      </c>
    </row>
    <row r="227" spans="1:26">
      <c r="A227">
        <v>77</v>
      </c>
      <c r="B227" t="s">
        <v>112</v>
      </c>
      <c r="C227" s="117">
        <f>All!GV79</f>
        <v>0</v>
      </c>
      <c r="D227" s="117">
        <f>All!GZ79</f>
        <v>0</v>
      </c>
      <c r="E227" s="117">
        <f>All!HB79</f>
        <v>0</v>
      </c>
      <c r="F227" s="117">
        <f>All!HD79</f>
        <v>0</v>
      </c>
      <c r="G227" s="117">
        <f t="shared" si="58"/>
        <v>0</v>
      </c>
      <c r="H227" s="113" t="s">
        <v>1908</v>
      </c>
      <c r="I227" s="37">
        <f t="shared" si="59"/>
        <v>0</v>
      </c>
      <c r="O227" s="21">
        <f>All!GX79</f>
        <v>0</v>
      </c>
      <c r="P227" s="35">
        <f t="shared" si="47"/>
        <v>2759723821.8712907</v>
      </c>
      <c r="Q227" s="35">
        <f t="shared" si="53"/>
        <v>7509262080.5650463</v>
      </c>
      <c r="R227" s="82">
        <f t="shared" si="54"/>
        <v>0</v>
      </c>
      <c r="S227" t="s">
        <v>271</v>
      </c>
      <c r="T227" s="112">
        <f>All!BG79+All!BJ79+All!BM79+All!BP79+All!BS79+All!BV79+All!BY79+All!CB79+All!CE79+All!CH79+All!CK79+All!CN79</f>
        <v>0</v>
      </c>
      <c r="U227" s="112">
        <f>All!CQ79+All!CT79+All!CW79+All!CZ79+All!DC79+All!DF79+All!DI79+All!DL79+All!DO79+All!DR79+All!DU79+All!DX79</f>
        <v>0</v>
      </c>
      <c r="V227" s="117">
        <f t="shared" si="60"/>
        <v>0</v>
      </c>
      <c r="W227" s="37">
        <f t="shared" si="55"/>
        <v>0</v>
      </c>
      <c r="X227" s="35">
        <f t="shared" si="56"/>
        <v>9089353203.4430771</v>
      </c>
      <c r="Y227" s="35">
        <v>8049949623.3884783</v>
      </c>
      <c r="Z227" s="37">
        <f t="shared" si="57"/>
        <v>0</v>
      </c>
    </row>
    <row r="228" spans="1:26">
      <c r="A228">
        <v>78</v>
      </c>
      <c r="B228" t="s">
        <v>113</v>
      </c>
      <c r="C228" s="117">
        <f>All!GV80</f>
        <v>0</v>
      </c>
      <c r="D228" s="117">
        <f>All!GZ80</f>
        <v>0</v>
      </c>
      <c r="E228" s="117">
        <f>All!HB80</f>
        <v>0</v>
      </c>
      <c r="F228" s="117">
        <f>All!HD80</f>
        <v>0</v>
      </c>
      <c r="G228" s="117">
        <f t="shared" si="58"/>
        <v>0</v>
      </c>
      <c r="H228" s="113" t="s">
        <v>1908</v>
      </c>
      <c r="I228" s="37">
        <f t="shared" si="59"/>
        <v>0</v>
      </c>
      <c r="O228" s="21">
        <f>All!GX80</f>
        <v>0</v>
      </c>
      <c r="P228" s="35">
        <f t="shared" si="47"/>
        <v>2759723821.8712907</v>
      </c>
      <c r="Q228" s="35">
        <f t="shared" si="53"/>
        <v>7509262080.5650463</v>
      </c>
      <c r="R228" s="82">
        <f t="shared" si="54"/>
        <v>0</v>
      </c>
      <c r="S228" t="s">
        <v>271</v>
      </c>
      <c r="T228" s="112">
        <f>All!BG80+All!BJ80+All!BM80+All!BP80+All!BS80+All!BV80+All!BY80+All!CB80+All!CE80+All!CH80+All!CK80+All!CN80</f>
        <v>0</v>
      </c>
      <c r="U228" s="112">
        <f>All!CQ80+All!CT80+All!CW80+All!CZ80+All!DC80+All!DF80+All!DI80+All!DL80+All!DO80+All!DR80+All!DU80+All!DX80</f>
        <v>0</v>
      </c>
      <c r="V228" s="117">
        <f t="shared" si="60"/>
        <v>0</v>
      </c>
      <c r="W228" s="37">
        <f t="shared" si="55"/>
        <v>0</v>
      </c>
      <c r="X228" s="35">
        <f t="shared" si="56"/>
        <v>9089353203.4430771</v>
      </c>
      <c r="Y228" s="35">
        <v>8049949623.3884783</v>
      </c>
      <c r="Z228" s="37">
        <f t="shared" si="57"/>
        <v>0</v>
      </c>
    </row>
    <row r="229" spans="1:26">
      <c r="A229">
        <v>79</v>
      </c>
      <c r="B229" t="s">
        <v>114</v>
      </c>
      <c r="C229" s="117">
        <f>All!GV81</f>
        <v>0</v>
      </c>
      <c r="D229" s="117">
        <f>All!GZ81</f>
        <v>0</v>
      </c>
      <c r="E229" s="117">
        <f>All!HB81</f>
        <v>0</v>
      </c>
      <c r="F229" s="117">
        <f>All!HD81</f>
        <v>0</v>
      </c>
      <c r="G229" s="117">
        <f t="shared" si="58"/>
        <v>0</v>
      </c>
      <c r="H229" s="113" t="s">
        <v>1908</v>
      </c>
      <c r="I229" s="37">
        <f t="shared" si="59"/>
        <v>0</v>
      </c>
      <c r="O229" s="21">
        <f>All!GX81</f>
        <v>0</v>
      </c>
      <c r="P229" s="35">
        <f t="shared" si="47"/>
        <v>2759723821.8712907</v>
      </c>
      <c r="Q229" s="35">
        <f t="shared" si="53"/>
        <v>7509262080.5650463</v>
      </c>
      <c r="R229" s="82">
        <f t="shared" si="54"/>
        <v>0</v>
      </c>
      <c r="S229" t="s">
        <v>271</v>
      </c>
      <c r="T229" s="112">
        <f>All!BG81+All!BJ81+All!BM81+All!BP81+All!BS81+All!BV81+All!BY81+All!CB81+All!CE81+All!CH81+All!CK81+All!CN81</f>
        <v>0</v>
      </c>
      <c r="U229" s="112">
        <f>All!CQ81+All!CT81+All!CW81+All!CZ81+All!DC81+All!DF81+All!DI81+All!DL81+All!DO81+All!DR81+All!DU81+All!DX81</f>
        <v>0</v>
      </c>
      <c r="V229" s="117">
        <f t="shared" si="60"/>
        <v>0</v>
      </c>
      <c r="W229" s="37">
        <f t="shared" si="55"/>
        <v>0</v>
      </c>
      <c r="X229" s="35">
        <f t="shared" si="56"/>
        <v>9089353203.4430771</v>
      </c>
      <c r="Y229" s="35">
        <v>8049949623.3884783</v>
      </c>
      <c r="Z229" s="37">
        <f t="shared" si="57"/>
        <v>0</v>
      </c>
    </row>
    <row r="230" spans="1:26">
      <c r="A230">
        <v>80</v>
      </c>
      <c r="B230" t="s">
        <v>115</v>
      </c>
      <c r="C230" s="117">
        <f>All!GV82</f>
        <v>0</v>
      </c>
      <c r="D230" s="117">
        <f>All!GZ82</f>
        <v>0</v>
      </c>
      <c r="E230" s="117">
        <f>All!HB82</f>
        <v>0</v>
      </c>
      <c r="F230" s="117">
        <f>All!HD82</f>
        <v>0</v>
      </c>
      <c r="G230" s="117">
        <f t="shared" si="58"/>
        <v>0</v>
      </c>
      <c r="H230" s="113" t="s">
        <v>1908</v>
      </c>
      <c r="I230" s="37">
        <f t="shared" si="59"/>
        <v>0</v>
      </c>
      <c r="O230" s="21">
        <f>All!GX82</f>
        <v>0</v>
      </c>
      <c r="P230" s="35">
        <f t="shared" si="47"/>
        <v>2759723821.8712907</v>
      </c>
      <c r="Q230" s="35">
        <f t="shared" si="53"/>
        <v>7509262080.5650463</v>
      </c>
      <c r="R230" s="82">
        <f t="shared" si="54"/>
        <v>0</v>
      </c>
      <c r="S230" t="s">
        <v>271</v>
      </c>
      <c r="T230" s="112">
        <f>All!BG82+All!BJ82+All!BM82+All!BP82+All!BS82+All!BV82+All!BY82+All!CB82+All!CE82+All!CH82+All!CK82+All!CN82</f>
        <v>0</v>
      </c>
      <c r="U230" s="112">
        <f>All!CQ82+All!CT82+All!CW82+All!CZ82+All!DC82+All!DF82+All!DI82+All!DL82+All!DO82+All!DR82+All!DU82+All!DX82</f>
        <v>0</v>
      </c>
      <c r="V230" s="117">
        <f t="shared" si="60"/>
        <v>0</v>
      </c>
      <c r="W230" s="37">
        <f t="shared" si="55"/>
        <v>0</v>
      </c>
      <c r="X230" s="35">
        <f t="shared" si="56"/>
        <v>9089353203.4430771</v>
      </c>
      <c r="Y230" s="35">
        <v>8049949623.3884783</v>
      </c>
      <c r="Z230" s="37">
        <f t="shared" si="57"/>
        <v>0</v>
      </c>
    </row>
    <row r="231" spans="1:26">
      <c r="A231">
        <v>81</v>
      </c>
      <c r="B231" t="s">
        <v>116</v>
      </c>
      <c r="C231" s="117">
        <f>All!GV83</f>
        <v>0</v>
      </c>
      <c r="D231" s="117">
        <f>All!GZ83</f>
        <v>0</v>
      </c>
      <c r="E231" s="117">
        <f>All!HB83</f>
        <v>0</v>
      </c>
      <c r="F231" s="117">
        <f>All!HD83</f>
        <v>0</v>
      </c>
      <c r="G231" s="117">
        <f t="shared" si="58"/>
        <v>0</v>
      </c>
      <c r="H231" s="113" t="s">
        <v>1908</v>
      </c>
      <c r="I231" s="37">
        <f t="shared" si="59"/>
        <v>0</v>
      </c>
      <c r="O231" s="21">
        <f>All!GX83</f>
        <v>0</v>
      </c>
      <c r="P231" s="35">
        <f t="shared" si="47"/>
        <v>2759723821.8712907</v>
      </c>
      <c r="Q231" s="35">
        <f t="shared" si="53"/>
        <v>7509262080.5650463</v>
      </c>
      <c r="R231" s="82">
        <f t="shared" si="54"/>
        <v>0</v>
      </c>
      <c r="S231" t="s">
        <v>271</v>
      </c>
      <c r="T231" s="112">
        <f>All!BG83+All!BJ83+All!BM83+All!BP83+All!BS83+All!BV83+All!BY83+All!CB83+All!CE83+All!CH83+All!CK83+All!CN83</f>
        <v>0</v>
      </c>
      <c r="U231" s="112">
        <f>All!CQ83+All!CT83+All!CW83+All!CZ83+All!DC83+All!DF83+All!DI83+All!DL83+All!DO83+All!DR83+All!DU83+All!DX83</f>
        <v>0</v>
      </c>
      <c r="V231" s="117">
        <f t="shared" si="60"/>
        <v>0</v>
      </c>
      <c r="W231" s="37">
        <f t="shared" si="55"/>
        <v>0</v>
      </c>
      <c r="X231" s="35">
        <f t="shared" si="56"/>
        <v>9089353203.4430771</v>
      </c>
      <c r="Y231" s="35">
        <v>8049949623.3884783</v>
      </c>
      <c r="Z231" s="37">
        <f t="shared" si="57"/>
        <v>0</v>
      </c>
    </row>
    <row r="232" spans="1:26">
      <c r="A232">
        <v>82</v>
      </c>
      <c r="B232" t="s">
        <v>117</v>
      </c>
      <c r="C232" s="117">
        <f>All!GV84</f>
        <v>0</v>
      </c>
      <c r="D232" s="117">
        <f>All!GZ84</f>
        <v>0</v>
      </c>
      <c r="E232" s="117">
        <f>All!HB84</f>
        <v>0</v>
      </c>
      <c r="F232" s="117">
        <f>All!HD84</f>
        <v>0</v>
      </c>
      <c r="G232" s="117">
        <f t="shared" si="58"/>
        <v>0</v>
      </c>
      <c r="H232" s="113" t="s">
        <v>1908</v>
      </c>
      <c r="I232" s="37">
        <f t="shared" si="59"/>
        <v>0</v>
      </c>
      <c r="O232" s="21">
        <f>All!GX84</f>
        <v>0</v>
      </c>
      <c r="P232" s="35">
        <f t="shared" si="47"/>
        <v>2759723821.8712907</v>
      </c>
      <c r="Q232" s="35">
        <f t="shared" si="53"/>
        <v>7509262080.5650463</v>
      </c>
      <c r="R232" s="82">
        <f t="shared" si="54"/>
        <v>0</v>
      </c>
      <c r="S232" t="s">
        <v>271</v>
      </c>
      <c r="T232" s="112">
        <f>All!BG84+All!BJ84+All!BM84+All!BP84+All!BS84+All!BV84+All!BY84+All!CB84+All!CE84+All!CH84+All!CK84+All!CN84</f>
        <v>0</v>
      </c>
      <c r="U232" s="112">
        <f>All!CQ84+All!CT84+All!CW84+All!CZ84+All!DC84+All!DF84+All!DI84+All!DL84+All!DO84+All!DR84+All!DU84+All!DX84</f>
        <v>0</v>
      </c>
      <c r="V232" s="117">
        <f t="shared" si="60"/>
        <v>0</v>
      </c>
      <c r="W232" s="37">
        <f t="shared" si="55"/>
        <v>0</v>
      </c>
      <c r="X232" s="35">
        <f t="shared" si="56"/>
        <v>9089353203.4430771</v>
      </c>
      <c r="Y232" s="35">
        <v>8049949623.3884783</v>
      </c>
      <c r="Z232" s="37">
        <f t="shared" si="57"/>
        <v>0</v>
      </c>
    </row>
    <row r="233" spans="1:26">
      <c r="A233">
        <v>83</v>
      </c>
      <c r="B233" t="s">
        <v>118</v>
      </c>
      <c r="C233" s="117">
        <f>All!GV85</f>
        <v>0</v>
      </c>
      <c r="D233" s="117">
        <f>All!GZ85</f>
        <v>0</v>
      </c>
      <c r="E233" s="117">
        <f>All!HB85</f>
        <v>0</v>
      </c>
      <c r="F233" s="117">
        <f>All!HD85</f>
        <v>0</v>
      </c>
      <c r="G233" s="117">
        <f t="shared" si="58"/>
        <v>0</v>
      </c>
      <c r="H233" s="113" t="s">
        <v>1908</v>
      </c>
      <c r="I233" s="37">
        <f t="shared" si="59"/>
        <v>0</v>
      </c>
      <c r="O233" s="21">
        <f>All!GX85</f>
        <v>0</v>
      </c>
      <c r="P233" s="35">
        <f t="shared" si="47"/>
        <v>2759723821.8712907</v>
      </c>
      <c r="Q233" s="35">
        <f t="shared" si="53"/>
        <v>7509262080.5650463</v>
      </c>
      <c r="R233" s="82">
        <f t="shared" si="54"/>
        <v>0</v>
      </c>
      <c r="S233" t="s">
        <v>271</v>
      </c>
      <c r="T233" s="112">
        <f>All!BG85+All!BJ85+All!BM85+All!BP85+All!BS85+All!BV85+All!BY85+All!CB85+All!CE85+All!CH85+All!CK85+All!CN85</f>
        <v>0</v>
      </c>
      <c r="U233" s="112">
        <f>All!CQ85+All!CT85+All!CW85+All!CZ85+All!DC85+All!DF85+All!DI85+All!DL85+All!DO85+All!DR85+All!DU85+All!DX85</f>
        <v>0</v>
      </c>
      <c r="V233" s="117">
        <f t="shared" si="60"/>
        <v>0</v>
      </c>
      <c r="W233" s="37">
        <f t="shared" si="55"/>
        <v>0</v>
      </c>
      <c r="X233" s="35">
        <f t="shared" si="56"/>
        <v>9089353203.4430771</v>
      </c>
      <c r="Y233" s="35">
        <v>8049949623.3884783</v>
      </c>
      <c r="Z233" s="37">
        <f t="shared" si="57"/>
        <v>0</v>
      </c>
    </row>
    <row r="234" spans="1:26">
      <c r="A234">
        <v>84</v>
      </c>
      <c r="B234" t="s">
        <v>119</v>
      </c>
      <c r="C234" s="117">
        <f>All!GV86</f>
        <v>0</v>
      </c>
      <c r="D234" s="117">
        <f>All!GZ86</f>
        <v>0</v>
      </c>
      <c r="E234" s="117">
        <f>All!HB86</f>
        <v>0</v>
      </c>
      <c r="F234" s="117">
        <f>All!HD86</f>
        <v>0</v>
      </c>
      <c r="G234" s="117">
        <f t="shared" si="58"/>
        <v>0</v>
      </c>
      <c r="H234" s="113" t="s">
        <v>1908</v>
      </c>
      <c r="I234" s="37">
        <f t="shared" si="59"/>
        <v>0</v>
      </c>
      <c r="O234" s="21">
        <f>All!GX86</f>
        <v>0</v>
      </c>
      <c r="P234" s="35">
        <f t="shared" si="47"/>
        <v>2759723821.8712907</v>
      </c>
      <c r="Q234" s="35">
        <f t="shared" si="53"/>
        <v>7509262080.5650463</v>
      </c>
      <c r="R234" s="82">
        <f t="shared" si="54"/>
        <v>0</v>
      </c>
      <c r="S234" t="s">
        <v>271</v>
      </c>
      <c r="T234" s="112">
        <f>All!BG86+All!BJ86+All!BM86+All!BP86+All!BS86+All!BV86+All!BY86+All!CB86+All!CE86+All!CH86+All!CK86+All!CN86</f>
        <v>0</v>
      </c>
      <c r="U234" s="112">
        <f>All!CQ86+All!CT86+All!CW86+All!CZ86+All!DC86+All!DF86+All!DI86+All!DL86+All!DO86+All!DR86+All!DU86+All!DX86</f>
        <v>0</v>
      </c>
      <c r="V234" s="117">
        <f t="shared" si="60"/>
        <v>0</v>
      </c>
      <c r="W234" s="37">
        <f t="shared" si="55"/>
        <v>0</v>
      </c>
      <c r="X234" s="35">
        <f t="shared" si="56"/>
        <v>9089353203.4430771</v>
      </c>
      <c r="Y234" s="35">
        <v>8049949623.3884783</v>
      </c>
      <c r="Z234" s="37">
        <f t="shared" si="57"/>
        <v>0</v>
      </c>
    </row>
    <row r="235" spans="1:26">
      <c r="A235">
        <v>85</v>
      </c>
      <c r="B235" t="s">
        <v>120</v>
      </c>
      <c r="C235" s="117">
        <f>All!GV87</f>
        <v>0</v>
      </c>
      <c r="D235" s="117">
        <f>All!GZ87</f>
        <v>0</v>
      </c>
      <c r="E235" s="117">
        <f>All!HB87</f>
        <v>0</v>
      </c>
      <c r="F235" s="117">
        <f>All!HD87</f>
        <v>0</v>
      </c>
      <c r="G235" s="117">
        <f t="shared" si="58"/>
        <v>0</v>
      </c>
      <c r="H235" s="113" t="s">
        <v>1908</v>
      </c>
      <c r="I235" s="37">
        <f t="shared" si="59"/>
        <v>0</v>
      </c>
      <c r="O235" s="21">
        <f>All!GX87</f>
        <v>0</v>
      </c>
      <c r="P235" s="35">
        <f t="shared" si="47"/>
        <v>2759723821.8712907</v>
      </c>
      <c r="Q235" s="35">
        <f t="shared" si="53"/>
        <v>7509262080.5650463</v>
      </c>
      <c r="R235" s="82">
        <f t="shared" si="54"/>
        <v>0</v>
      </c>
      <c r="S235" t="s">
        <v>271</v>
      </c>
      <c r="T235" s="112">
        <f>All!BG87+All!BJ87+All!BM87+All!BP87+All!BS87+All!BV87+All!BY87+All!CB87+All!CE87+All!CH87+All!CK87+All!CN87</f>
        <v>0</v>
      </c>
      <c r="U235" s="112">
        <f>All!CQ87+All!CT87+All!CW87+All!CZ87+All!DC87+All!DF87+All!DI87+All!DL87+All!DO87+All!DR87+All!DU87+All!DX87</f>
        <v>0</v>
      </c>
      <c r="V235" s="117">
        <f t="shared" si="60"/>
        <v>0</v>
      </c>
      <c r="W235" s="37">
        <f t="shared" si="55"/>
        <v>0</v>
      </c>
      <c r="X235" s="35">
        <f t="shared" si="56"/>
        <v>9089353203.4430771</v>
      </c>
      <c r="Y235" s="35">
        <v>8049949623.3884783</v>
      </c>
      <c r="Z235" s="37">
        <f t="shared" si="57"/>
        <v>0</v>
      </c>
    </row>
    <row r="236" spans="1:26">
      <c r="A236">
        <v>86</v>
      </c>
      <c r="B236" t="s">
        <v>121</v>
      </c>
      <c r="C236" s="117">
        <f>All!GV88</f>
        <v>0</v>
      </c>
      <c r="D236" s="117">
        <f>All!GZ88</f>
        <v>0</v>
      </c>
      <c r="E236" s="117">
        <f>All!HB88</f>
        <v>0</v>
      </c>
      <c r="F236" s="117">
        <f>All!HD88</f>
        <v>0</v>
      </c>
      <c r="G236" s="117">
        <f t="shared" si="58"/>
        <v>0</v>
      </c>
      <c r="H236" s="113" t="s">
        <v>1908</v>
      </c>
      <c r="I236" s="37">
        <f t="shared" si="59"/>
        <v>0</v>
      </c>
      <c r="O236" s="21">
        <f>All!GX88</f>
        <v>0</v>
      </c>
      <c r="P236" s="35">
        <f t="shared" si="47"/>
        <v>2759723821.8712907</v>
      </c>
      <c r="Q236" s="35">
        <f t="shared" si="53"/>
        <v>7509262080.5650463</v>
      </c>
      <c r="R236" s="82">
        <f t="shared" si="54"/>
        <v>0</v>
      </c>
      <c r="S236" t="s">
        <v>271</v>
      </c>
      <c r="T236" s="112">
        <f>All!BG88+All!BJ88+All!BM88+All!BP88+All!BS88+All!BV88+All!BY88+All!CB88+All!CE88+All!CH88+All!CK88+All!CN88</f>
        <v>0</v>
      </c>
      <c r="U236" s="112">
        <f>All!CQ88+All!CT88+All!CW88+All!CZ88+All!DC88+All!DF88+All!DI88+All!DL88+All!DO88+All!DR88+All!DU88+All!DX88</f>
        <v>0</v>
      </c>
      <c r="V236" s="117">
        <f t="shared" si="60"/>
        <v>0</v>
      </c>
      <c r="W236" s="37">
        <f t="shared" si="55"/>
        <v>0</v>
      </c>
      <c r="X236" s="35">
        <f t="shared" si="56"/>
        <v>9089353203.4430771</v>
      </c>
      <c r="Y236" s="35">
        <v>8049949623.3884783</v>
      </c>
      <c r="Z236" s="37">
        <f t="shared" si="57"/>
        <v>0</v>
      </c>
    </row>
    <row r="237" spans="1:26">
      <c r="A237">
        <v>87</v>
      </c>
      <c r="B237" t="s">
        <v>122</v>
      </c>
      <c r="C237" s="117">
        <f>All!GV89</f>
        <v>0</v>
      </c>
      <c r="D237" s="117">
        <f>All!GZ89</f>
        <v>0</v>
      </c>
      <c r="E237" s="117">
        <f>All!HB89</f>
        <v>0</v>
      </c>
      <c r="F237" s="117">
        <f>All!HD89</f>
        <v>0</v>
      </c>
      <c r="G237" s="117">
        <f t="shared" si="58"/>
        <v>0</v>
      </c>
      <c r="H237" s="113" t="s">
        <v>1908</v>
      </c>
      <c r="I237" s="37">
        <f t="shared" si="59"/>
        <v>0</v>
      </c>
      <c r="O237" s="21">
        <f>All!GX89</f>
        <v>0</v>
      </c>
      <c r="P237" s="35">
        <f t="shared" si="47"/>
        <v>2759723821.8712907</v>
      </c>
      <c r="Q237" s="35">
        <f t="shared" si="53"/>
        <v>7509262080.5650463</v>
      </c>
      <c r="R237" s="82">
        <f t="shared" si="54"/>
        <v>0</v>
      </c>
      <c r="S237" t="s">
        <v>271</v>
      </c>
      <c r="T237" s="112">
        <f>All!BG89+All!BJ89+All!BM89+All!BP89+All!BS89+All!BV89+All!BY89+All!CB89+All!CE89+All!CH89+All!CK89+All!CN89</f>
        <v>0</v>
      </c>
      <c r="U237" s="112">
        <f>All!CQ89+All!CT89+All!CW89+All!CZ89+All!DC89+All!DF89+All!DI89+All!DL89+All!DO89+All!DR89+All!DU89+All!DX89</f>
        <v>0</v>
      </c>
      <c r="V237" s="117">
        <f t="shared" si="60"/>
        <v>0</v>
      </c>
      <c r="W237" s="37">
        <f t="shared" si="55"/>
        <v>0</v>
      </c>
      <c r="X237" s="35">
        <f t="shared" si="56"/>
        <v>9089353203.4430771</v>
      </c>
      <c r="Y237" s="35">
        <v>8049949623.3884783</v>
      </c>
      <c r="Z237" s="37">
        <f t="shared" si="57"/>
        <v>0</v>
      </c>
    </row>
    <row r="238" spans="1:26">
      <c r="A238">
        <v>88</v>
      </c>
      <c r="B238" t="s">
        <v>123</v>
      </c>
      <c r="C238" s="117">
        <f>All!GV90</f>
        <v>0</v>
      </c>
      <c r="D238" s="117">
        <f>All!GZ90</f>
        <v>0</v>
      </c>
      <c r="E238" s="117">
        <f>All!HB90</f>
        <v>0</v>
      </c>
      <c r="F238" s="117">
        <f>All!HD90</f>
        <v>0</v>
      </c>
      <c r="G238" s="117">
        <f t="shared" si="58"/>
        <v>0</v>
      </c>
      <c r="H238" s="113" t="s">
        <v>1908</v>
      </c>
      <c r="I238" s="37">
        <f t="shared" si="59"/>
        <v>0</v>
      </c>
      <c r="O238" s="21">
        <f>All!GX90</f>
        <v>0</v>
      </c>
      <c r="P238" s="35">
        <f t="shared" si="47"/>
        <v>2759723821.8712907</v>
      </c>
      <c r="Q238" s="35">
        <f t="shared" si="53"/>
        <v>7509262080.5650463</v>
      </c>
      <c r="R238" s="82">
        <f t="shared" si="54"/>
        <v>0</v>
      </c>
      <c r="S238" t="s">
        <v>271</v>
      </c>
      <c r="T238" s="112">
        <f>All!BG90+All!BJ90+All!BM90+All!BP90+All!BS90+All!BV90+All!BY90+All!CB90+All!CE90+All!CH90+All!CK90+All!CN90</f>
        <v>0</v>
      </c>
      <c r="U238" s="112">
        <f>All!CQ90+All!CT90+All!CW90+All!CZ90+All!DC90+All!DF90+All!DI90+All!DL90+All!DO90+All!DR90+All!DU90+All!DX90</f>
        <v>0</v>
      </c>
      <c r="V238" s="117">
        <f t="shared" si="60"/>
        <v>0</v>
      </c>
      <c r="W238" s="37">
        <f t="shared" si="55"/>
        <v>0</v>
      </c>
      <c r="X238" s="35">
        <f t="shared" si="56"/>
        <v>9089353203.4430771</v>
      </c>
      <c r="Y238" s="35">
        <v>8049949623.3884783</v>
      </c>
      <c r="Z238" s="37">
        <f t="shared" si="57"/>
        <v>0</v>
      </c>
    </row>
    <row r="239" spans="1:26">
      <c r="A239">
        <v>89</v>
      </c>
      <c r="B239" t="s">
        <v>126</v>
      </c>
      <c r="C239" s="117">
        <f>All!GV91</f>
        <v>0</v>
      </c>
      <c r="D239" s="117">
        <f>All!GZ91</f>
        <v>0</v>
      </c>
      <c r="E239" s="117">
        <f>All!HB91</f>
        <v>0</v>
      </c>
      <c r="F239" s="117">
        <f>All!HD91</f>
        <v>0</v>
      </c>
      <c r="G239" s="117">
        <f t="shared" si="58"/>
        <v>0</v>
      </c>
      <c r="H239" s="113" t="s">
        <v>1908</v>
      </c>
      <c r="I239" s="37">
        <f t="shared" si="59"/>
        <v>0</v>
      </c>
      <c r="O239" s="21">
        <f>All!GX91</f>
        <v>0</v>
      </c>
      <c r="P239" s="35">
        <f t="shared" si="47"/>
        <v>2759723821.8712907</v>
      </c>
      <c r="Q239" s="35">
        <f t="shared" si="53"/>
        <v>7509262080.5650463</v>
      </c>
      <c r="R239" s="82">
        <f t="shared" si="54"/>
        <v>0</v>
      </c>
      <c r="S239" t="s">
        <v>271</v>
      </c>
      <c r="T239" s="112">
        <f>All!BG91+All!BJ91+All!BM91+All!BP91+All!BS91+All!BV91+All!BY91+All!CB91+All!CE91+All!CH91+All!CK91+All!CN91</f>
        <v>0</v>
      </c>
      <c r="U239" s="112">
        <f>All!CQ91+All!CT91+All!CW91+All!CZ91+All!DC91+All!DF91+All!DI91+All!DL91+All!DO91+All!DR91+All!DU91+All!DX91</f>
        <v>0</v>
      </c>
      <c r="V239" s="117">
        <f t="shared" si="60"/>
        <v>0</v>
      </c>
      <c r="W239" s="37">
        <f t="shared" si="55"/>
        <v>0</v>
      </c>
      <c r="X239" s="35">
        <f t="shared" si="56"/>
        <v>9089353203.4430771</v>
      </c>
      <c r="Y239" s="35">
        <v>8049949623.3884783</v>
      </c>
      <c r="Z239" s="37">
        <f t="shared" si="57"/>
        <v>0</v>
      </c>
    </row>
    <row r="240" spans="1:26">
      <c r="A240">
        <v>90</v>
      </c>
      <c r="B240" t="s">
        <v>284</v>
      </c>
      <c r="C240" s="117">
        <f>All!GV92</f>
        <v>0</v>
      </c>
      <c r="D240" s="117">
        <f>All!GZ92</f>
        <v>0</v>
      </c>
      <c r="E240" s="117">
        <f>All!HB92</f>
        <v>0</v>
      </c>
      <c r="F240" s="117">
        <f>All!HD92</f>
        <v>0</v>
      </c>
      <c r="G240" s="117">
        <f t="shared" si="58"/>
        <v>0</v>
      </c>
      <c r="H240" s="113" t="s">
        <v>1908</v>
      </c>
      <c r="I240" s="37">
        <f t="shared" si="59"/>
        <v>0</v>
      </c>
      <c r="O240" s="21">
        <f>All!GX92</f>
        <v>0</v>
      </c>
      <c r="P240" s="35">
        <f t="shared" si="47"/>
        <v>2759723821.8712907</v>
      </c>
      <c r="Q240" s="35">
        <f t="shared" si="53"/>
        <v>7509262080.5650463</v>
      </c>
      <c r="R240" s="82">
        <f t="shared" si="54"/>
        <v>0</v>
      </c>
      <c r="S240" t="s">
        <v>271</v>
      </c>
      <c r="T240" s="112">
        <f>All!BG92+All!BJ92+All!BM92+All!BP92+All!BS92+All!BV92+All!BY92+All!CB92+All!CE92+All!CH92+All!CK92+All!CN92</f>
        <v>0</v>
      </c>
      <c r="U240" s="112">
        <f>All!CQ92+All!CT92+All!CW92+All!CZ92+All!DC92+All!DF92+All!DI92+All!DL92+All!DO92+All!DR92+All!DU92+All!DX92</f>
        <v>0</v>
      </c>
      <c r="V240" s="117">
        <f t="shared" si="60"/>
        <v>0</v>
      </c>
      <c r="W240" s="37">
        <f t="shared" si="55"/>
        <v>0</v>
      </c>
      <c r="X240" s="35">
        <f t="shared" si="56"/>
        <v>9089353203.4430771</v>
      </c>
      <c r="Y240" s="35">
        <v>8049949623.3884783</v>
      </c>
      <c r="Z240" s="37">
        <f t="shared" si="57"/>
        <v>0</v>
      </c>
    </row>
    <row r="241" spans="1:26">
      <c r="A241" s="113">
        <v>91</v>
      </c>
      <c r="B241" s="113" t="s">
        <v>2006</v>
      </c>
      <c r="C241" s="117">
        <f>All!GV93</f>
        <v>0</v>
      </c>
      <c r="D241" s="117">
        <f>All!GZ93</f>
        <v>0</v>
      </c>
      <c r="E241" s="117">
        <f>All!HB93</f>
        <v>0</v>
      </c>
      <c r="F241" s="117">
        <f>All!HD93</f>
        <v>0</v>
      </c>
      <c r="G241" s="117">
        <f t="shared" si="58"/>
        <v>0</v>
      </c>
      <c r="H241" s="113" t="s">
        <v>1908</v>
      </c>
      <c r="I241" s="37">
        <f t="shared" si="59"/>
        <v>0</v>
      </c>
      <c r="O241" s="21">
        <f>All!GX93</f>
        <v>0</v>
      </c>
      <c r="P241" s="35">
        <f t="shared" si="47"/>
        <v>2759723821.8712907</v>
      </c>
      <c r="Q241" s="35">
        <f t="shared" si="53"/>
        <v>7509262080.5650463</v>
      </c>
      <c r="R241" s="82">
        <f t="shared" si="54"/>
        <v>0</v>
      </c>
      <c r="S241" t="s">
        <v>271</v>
      </c>
      <c r="T241" s="112">
        <f>All!BG93+All!BJ93+All!BM93+All!BP93+All!BS93+All!BV93+All!BY93+All!CB93+All!CE93+All!CH93+All!CK93+All!CN93</f>
        <v>0</v>
      </c>
      <c r="U241" s="112">
        <f>All!CQ93+All!CT93+All!CW93+All!CZ93+All!DC93+All!DF93+All!DI93+All!DL93+All!DO93+All!DR93+All!DU93+All!DX93</f>
        <v>0</v>
      </c>
      <c r="V241" s="117">
        <f t="shared" si="60"/>
        <v>0</v>
      </c>
      <c r="W241" s="37">
        <f t="shared" si="55"/>
        <v>0</v>
      </c>
      <c r="X241" s="35">
        <f t="shared" si="56"/>
        <v>9089353203.4430771</v>
      </c>
      <c r="Y241" s="35">
        <v>8049949623.3884783</v>
      </c>
      <c r="Z241" s="37">
        <f t="shared" si="57"/>
        <v>0</v>
      </c>
    </row>
    <row r="242" spans="1:26">
      <c r="A242" s="113">
        <v>92</v>
      </c>
      <c r="B242" s="113" t="s">
        <v>283</v>
      </c>
      <c r="C242" s="117">
        <f>All!GV94</f>
        <v>0</v>
      </c>
      <c r="D242" s="117">
        <f>All!GZ94</f>
        <v>0</v>
      </c>
      <c r="E242" s="117">
        <f>All!HB94</f>
        <v>0</v>
      </c>
      <c r="F242" s="117">
        <f>All!HD94</f>
        <v>0</v>
      </c>
      <c r="G242" s="117">
        <f t="shared" si="58"/>
        <v>0</v>
      </c>
      <c r="H242" s="113" t="s">
        <v>1908</v>
      </c>
      <c r="I242" s="37">
        <f t="shared" si="59"/>
        <v>0</v>
      </c>
      <c r="O242" s="21">
        <f>All!GX94</f>
        <v>0</v>
      </c>
      <c r="P242" s="35">
        <f t="shared" si="47"/>
        <v>2759723821.8712907</v>
      </c>
      <c r="Q242" s="35">
        <f t="shared" si="53"/>
        <v>7509262080.5650463</v>
      </c>
      <c r="R242" s="82">
        <f t="shared" si="54"/>
        <v>0</v>
      </c>
      <c r="S242" t="s">
        <v>271</v>
      </c>
      <c r="T242" s="112">
        <f>All!BG94+All!BJ94+All!BM94+All!BP94+All!BS94+All!BV94+All!BY94+All!CB94+All!CE94+All!CH94+All!CK94+All!CN94</f>
        <v>0</v>
      </c>
      <c r="U242" s="112">
        <f>All!CQ94+All!CT94+All!CW94+All!CZ94+All!DC94+All!DF94+All!DI94+All!DL94+All!DO94+All!DR94+All!DU94+All!DX94</f>
        <v>0</v>
      </c>
      <c r="V242" s="117">
        <f t="shared" si="60"/>
        <v>0</v>
      </c>
      <c r="W242" s="37">
        <f t="shared" si="55"/>
        <v>0</v>
      </c>
      <c r="X242" s="35">
        <f t="shared" si="56"/>
        <v>9089353203.4430771</v>
      </c>
      <c r="Y242" s="35">
        <v>8049949623.3884783</v>
      </c>
      <c r="Z242" s="37">
        <f t="shared" si="57"/>
        <v>0</v>
      </c>
    </row>
    <row r="243" spans="1:26">
      <c r="A243" s="113">
        <v>93</v>
      </c>
      <c r="B243" s="113" t="s">
        <v>2005</v>
      </c>
      <c r="C243" s="117">
        <f>All!GV95</f>
        <v>0</v>
      </c>
      <c r="D243" s="117">
        <f>All!GZ95</f>
        <v>0</v>
      </c>
      <c r="E243" s="117">
        <f>All!HB95</f>
        <v>0</v>
      </c>
      <c r="F243" s="117">
        <f>All!HD95</f>
        <v>0</v>
      </c>
      <c r="G243" s="117">
        <f t="shared" si="58"/>
        <v>0</v>
      </c>
      <c r="H243" s="113" t="s">
        <v>1908</v>
      </c>
      <c r="I243" s="37">
        <f t="shared" si="59"/>
        <v>0</v>
      </c>
      <c r="O243" s="21">
        <f>All!GX95</f>
        <v>0</v>
      </c>
      <c r="P243" s="35">
        <f t="shared" si="47"/>
        <v>2759723821.8712907</v>
      </c>
      <c r="Q243" s="35">
        <f t="shared" si="53"/>
        <v>7509262080.5650463</v>
      </c>
      <c r="R243" s="82">
        <f t="shared" si="54"/>
        <v>0</v>
      </c>
      <c r="S243" t="s">
        <v>271</v>
      </c>
      <c r="T243" s="112">
        <f>All!BG95+All!BJ95+All!BM95+All!BP95+All!BS95+All!BV95+All!BY95+All!CB95+All!CE95+All!CH95+All!CK95+All!CN95</f>
        <v>0</v>
      </c>
      <c r="U243" s="112">
        <f>All!CQ95+All!CT95+All!CW95+All!CZ95+All!DC95+All!DF95+All!DI95+All!DL95+All!DO95+All!DR95+All!DU95+All!DX95</f>
        <v>0</v>
      </c>
      <c r="V243" s="117">
        <f t="shared" si="60"/>
        <v>0</v>
      </c>
      <c r="W243" s="37">
        <f t="shared" si="55"/>
        <v>0</v>
      </c>
      <c r="X243" s="35">
        <f t="shared" si="56"/>
        <v>9089353203.4430771</v>
      </c>
      <c r="Y243" s="35">
        <v>8049949623.3884783</v>
      </c>
      <c r="Z243" s="37">
        <f t="shared" si="57"/>
        <v>0</v>
      </c>
    </row>
    <row r="244" spans="1:26">
      <c r="A244" s="113">
        <v>94</v>
      </c>
      <c r="B244" s="113" t="s">
        <v>2075</v>
      </c>
      <c r="C244" s="117">
        <f>All!GV96</f>
        <v>0</v>
      </c>
      <c r="D244" s="117">
        <f>All!GZ96</f>
        <v>0</v>
      </c>
      <c r="E244" s="117">
        <f>All!HB96</f>
        <v>0</v>
      </c>
      <c r="F244" s="117">
        <f>All!HD96</f>
        <v>0</v>
      </c>
      <c r="G244" s="117">
        <f t="shared" si="58"/>
        <v>0</v>
      </c>
      <c r="H244" s="113" t="s">
        <v>1908</v>
      </c>
      <c r="I244" s="37">
        <f t="shared" si="59"/>
        <v>0</v>
      </c>
      <c r="O244" s="21">
        <f>All!GX96</f>
        <v>0</v>
      </c>
      <c r="P244" s="35">
        <f t="shared" si="47"/>
        <v>2759723821.8712907</v>
      </c>
      <c r="Q244" s="35">
        <f t="shared" si="53"/>
        <v>7509262080.5650463</v>
      </c>
      <c r="R244" s="82">
        <f t="shared" si="54"/>
        <v>0</v>
      </c>
      <c r="S244" t="s">
        <v>271</v>
      </c>
      <c r="T244" s="112">
        <f>All!BG96+All!BJ96+All!BM96+All!BP96+All!BS96+All!BV96+All!BY96+All!CB96+All!CE96+All!CH96+All!CK96+All!CN96</f>
        <v>0</v>
      </c>
      <c r="U244" s="112">
        <f>All!CQ96+All!CT96+All!CW96+All!CZ96+All!DC96+All!DF96+All!DI96+All!DL96+All!DO96+All!DR96+All!DU96+All!DX96</f>
        <v>0</v>
      </c>
      <c r="V244" s="117">
        <f t="shared" si="60"/>
        <v>0</v>
      </c>
      <c r="W244" s="37">
        <f t="shared" si="55"/>
        <v>0</v>
      </c>
      <c r="X244" s="35">
        <f t="shared" si="56"/>
        <v>9089353203.4430771</v>
      </c>
      <c r="Y244" s="35">
        <v>8049949623.3884783</v>
      </c>
      <c r="Z244" s="37">
        <f t="shared" si="57"/>
        <v>0</v>
      </c>
    </row>
    <row r="245" spans="1:26">
      <c r="A245" s="113">
        <v>95</v>
      </c>
      <c r="B245" s="113" t="s">
        <v>2076</v>
      </c>
      <c r="C245" s="117">
        <f>All!GV97</f>
        <v>0</v>
      </c>
      <c r="D245" s="117">
        <f>All!GZ97</f>
        <v>0</v>
      </c>
      <c r="E245" s="117">
        <f>All!HB97</f>
        <v>0</v>
      </c>
      <c r="F245" s="117">
        <f>All!HD97</f>
        <v>0</v>
      </c>
      <c r="G245" s="117">
        <f t="shared" si="58"/>
        <v>0</v>
      </c>
      <c r="H245" s="113" t="s">
        <v>1908</v>
      </c>
      <c r="I245" s="37">
        <f t="shared" si="59"/>
        <v>0</v>
      </c>
      <c r="O245" s="21">
        <f>All!GX97</f>
        <v>0</v>
      </c>
      <c r="P245" s="35">
        <f t="shared" si="47"/>
        <v>2759723821.8712907</v>
      </c>
      <c r="Q245" s="35">
        <f t="shared" si="53"/>
        <v>7509262080.5650463</v>
      </c>
      <c r="R245" s="82">
        <f t="shared" si="54"/>
        <v>0</v>
      </c>
      <c r="S245" t="s">
        <v>271</v>
      </c>
      <c r="T245" s="112">
        <f>All!BG97+All!BJ97+All!BM97+All!BP97+All!BS97+All!BV97+All!BY97+All!CB97+All!CE97+All!CH97+All!CK97+All!CN97</f>
        <v>0</v>
      </c>
      <c r="U245" s="112">
        <f>All!CQ97+All!CT97+All!CW97+All!CZ97+All!DC97+All!DF97+All!DI97+All!DL97+All!DO97+All!DR97+All!DU97+All!DX97</f>
        <v>0</v>
      </c>
      <c r="V245" s="117">
        <f t="shared" si="60"/>
        <v>0</v>
      </c>
      <c r="W245" s="37">
        <f t="shared" si="55"/>
        <v>0</v>
      </c>
      <c r="X245" s="35">
        <f t="shared" si="56"/>
        <v>9089353203.4430771</v>
      </c>
      <c r="Y245" s="35">
        <v>8049949623.3884783</v>
      </c>
      <c r="Z245" s="37">
        <f t="shared" si="57"/>
        <v>0</v>
      </c>
    </row>
    <row r="246" spans="1:26">
      <c r="A246">
        <v>96</v>
      </c>
      <c r="B246" t="s">
        <v>2077</v>
      </c>
      <c r="C246" s="117">
        <f>All!GV98</f>
        <v>0</v>
      </c>
      <c r="D246" s="117">
        <f>All!GZ98</f>
        <v>0</v>
      </c>
      <c r="E246" s="117">
        <f>All!HB98</f>
        <v>0</v>
      </c>
      <c r="F246" s="117">
        <f>All!HD98</f>
        <v>0</v>
      </c>
      <c r="G246" s="117">
        <f t="shared" si="58"/>
        <v>0</v>
      </c>
      <c r="H246" s="113" t="s">
        <v>1908</v>
      </c>
      <c r="I246" s="37">
        <f t="shared" si="59"/>
        <v>0</v>
      </c>
      <c r="O246" s="21">
        <f>All!GX98</f>
        <v>0</v>
      </c>
      <c r="P246" s="35">
        <f t="shared" si="47"/>
        <v>2759723821.8712907</v>
      </c>
      <c r="Q246" s="35">
        <f t="shared" si="53"/>
        <v>7509262080.5650463</v>
      </c>
      <c r="R246" s="82">
        <f t="shared" si="54"/>
        <v>0</v>
      </c>
      <c r="S246" t="s">
        <v>271</v>
      </c>
      <c r="T246" s="112">
        <f>All!BG98+All!BJ98+All!BM98+All!BP98+All!BS98+All!BV98+All!BY98+All!CB98+All!CE98+All!CH98+All!CK98+All!CN98</f>
        <v>0</v>
      </c>
      <c r="U246" s="112">
        <f>All!CQ98+All!CT98+All!CW98+All!CZ98+All!DC98+All!DF98+All!DI98+All!DL98+All!DO98+All!DR98+All!DU98+All!DX98</f>
        <v>0</v>
      </c>
      <c r="V246" s="117">
        <f t="shared" si="60"/>
        <v>0</v>
      </c>
      <c r="W246" s="37">
        <f t="shared" si="55"/>
        <v>0</v>
      </c>
      <c r="X246" s="35">
        <f t="shared" si="56"/>
        <v>9089353203.4430771</v>
      </c>
      <c r="Y246" s="35">
        <v>8049949623.3884783</v>
      </c>
      <c r="Z246" s="37">
        <f t="shared" si="57"/>
        <v>0</v>
      </c>
    </row>
    <row r="247" spans="1:26">
      <c r="A247">
        <v>97</v>
      </c>
      <c r="B247" t="s">
        <v>2078</v>
      </c>
      <c r="C247" s="117">
        <f>All!GV99</f>
        <v>79287877.969999999</v>
      </c>
      <c r="D247" s="117">
        <f>All!GZ99</f>
        <v>76909241.63090001</v>
      </c>
      <c r="E247" s="117">
        <f>All!HB99</f>
        <v>30000000</v>
      </c>
      <c r="F247" s="117">
        <f>All!HD99</f>
        <v>37709668</v>
      </c>
      <c r="G247" s="117">
        <f t="shared" si="58"/>
        <v>2378636.3390999883</v>
      </c>
      <c r="H247" s="113" t="s">
        <v>1908</v>
      </c>
      <c r="I247" s="37">
        <f t="shared" si="59"/>
        <v>4.893092812792918E-3</v>
      </c>
      <c r="O247" s="21">
        <f>All!GX99</f>
        <v>10068139</v>
      </c>
      <c r="P247" s="35">
        <f t="shared" ref="P247:P265" si="61">SUM($C$151:$C$299)</f>
        <v>2759723821.8712907</v>
      </c>
      <c r="Q247" s="35">
        <f t="shared" ref="Q247:Q270" si="62">SUM($C$2:$C$299)</f>
        <v>7509262080.5650463</v>
      </c>
      <c r="R247" s="82">
        <f t="shared" ref="R247:R265" si="63">G247/SUM($G$151:$G$299)</f>
        <v>1.6002697481536939E-2</v>
      </c>
      <c r="S247" t="s">
        <v>271</v>
      </c>
      <c r="T247" s="112">
        <f>All!BG99+All!BJ99+All!BM99+All!BP99+All!BS99+All!BV99+All!BY99+All!CB99+All!CE99+All!CH99+All!CK99+All!CN99</f>
        <v>181913351.46664581</v>
      </c>
      <c r="U247" s="112">
        <f>All!CQ99+All!CT99+All!CW99+All!CZ99+All!DC99+All!DF99+All!DI99+All!DL99+All!DO99+All!DR99+All!DU99+All!DX99</f>
        <v>173764058.76774707</v>
      </c>
      <c r="V247" s="117">
        <f t="shared" si="60"/>
        <v>8149292.6988987327</v>
      </c>
      <c r="W247" s="37">
        <f t="shared" ref="W247:W270" si="64">V247/(SUM($V$2:$V$299))</f>
        <v>6.8257435216019513E-3</v>
      </c>
      <c r="X247" s="35">
        <f t="shared" ref="X247:X270" si="65">SUM($T$2:$T$150)</f>
        <v>9089353203.4430771</v>
      </c>
      <c r="Y247" s="35">
        <v>8049949623.3884783</v>
      </c>
      <c r="Z247" s="37">
        <f t="shared" ref="Z247:Z270" si="66">V247/SUM($V$2:$V$150)</f>
        <v>1.3651487043203906E-2</v>
      </c>
    </row>
    <row r="248" spans="1:26">
      <c r="A248">
        <v>98</v>
      </c>
      <c r="B248" t="s">
        <v>2079</v>
      </c>
      <c r="C248" s="117">
        <f>All!GV100</f>
        <v>174658080.21000001</v>
      </c>
      <c r="D248" s="117">
        <f>All!GZ100</f>
        <v>169418337.8037</v>
      </c>
      <c r="E248" s="117">
        <f>All!HB100</f>
        <v>45756061.300000004</v>
      </c>
      <c r="F248" s="117">
        <f>All!HD100</f>
        <v>64517212</v>
      </c>
      <c r="G248" s="117">
        <f t="shared" si="58"/>
        <v>5239742.4063000083</v>
      </c>
      <c r="H248" s="113" t="s">
        <v>1908</v>
      </c>
      <c r="I248" s="37">
        <f t="shared" si="59"/>
        <v>1.0778674103185429E-2</v>
      </c>
      <c r="O248" s="21">
        <f>All!GX100</f>
        <v>50840069</v>
      </c>
      <c r="P248" s="35">
        <f t="shared" si="61"/>
        <v>2759723821.8712907</v>
      </c>
      <c r="Q248" s="35">
        <f t="shared" si="62"/>
        <v>7509262080.5650463</v>
      </c>
      <c r="R248" s="82">
        <f t="shared" si="63"/>
        <v>3.5251295555724177E-2</v>
      </c>
      <c r="S248" t="s">
        <v>271</v>
      </c>
      <c r="T248" s="112">
        <f>All!BG100+All!BJ100+All!BM100+All!BP100+All!BS100+All!BV100+All!BY100+All!CB100+All!CE100+All!CH100+All!CK100+All!CN100</f>
        <v>398895097.30101496</v>
      </c>
      <c r="U248" s="112">
        <f>All!CQ100+All!CT100+All!CW100+All!CZ100+All!DC100+All!DF100+All!DI100+All!DL100+All!DO100+All!DR100+All!DU100+All!DX100</f>
        <v>385178548.61107433</v>
      </c>
      <c r="V248" s="117">
        <f t="shared" si="60"/>
        <v>13716548.689940631</v>
      </c>
      <c r="W248" s="37">
        <f t="shared" si="64"/>
        <v>1.1488806061874824E-2</v>
      </c>
      <c r="X248" s="35">
        <f t="shared" si="65"/>
        <v>9089353203.4430771</v>
      </c>
      <c r="Y248" s="35">
        <v>8049949623.3884783</v>
      </c>
      <c r="Z248" s="37">
        <f t="shared" si="66"/>
        <v>2.2977612123749651E-2</v>
      </c>
    </row>
    <row r="249" spans="1:26">
      <c r="A249">
        <v>99</v>
      </c>
      <c r="B249" t="s">
        <v>2080</v>
      </c>
      <c r="C249" s="117">
        <f>All!GV101</f>
        <v>100462315.05</v>
      </c>
      <c r="D249" s="117">
        <f>All!GZ101</f>
        <v>95244826.605576009</v>
      </c>
      <c r="E249" s="117">
        <f>All!HB101</f>
        <v>100000000</v>
      </c>
      <c r="F249" s="117">
        <f>All!HD101</f>
        <v>97148629</v>
      </c>
      <c r="G249" s="117">
        <f t="shared" si="58"/>
        <v>5217488.4444239885</v>
      </c>
      <c r="H249" s="113" t="s">
        <v>1908</v>
      </c>
      <c r="I249" s="37">
        <f t="shared" si="59"/>
        <v>1.0732895478213727E-2</v>
      </c>
      <c r="O249" s="21">
        <f>All!GX101</f>
        <v>124390384</v>
      </c>
      <c r="P249" s="35">
        <f t="shared" si="61"/>
        <v>2759723821.8712907</v>
      </c>
      <c r="Q249" s="35">
        <f t="shared" si="62"/>
        <v>7509262080.5650463</v>
      </c>
      <c r="R249" s="82">
        <f t="shared" si="63"/>
        <v>3.5101578083652614E-2</v>
      </c>
      <c r="S249" t="s">
        <v>271</v>
      </c>
      <c r="T249" s="112">
        <f>All!BG101+All!BJ101+All!BM101+All!BP101+All!BS101+All!BV101+All!BY101+All!CB101+All!CE101+All!CH101+All!CK101+All!CN101</f>
        <v>277445240.05000001</v>
      </c>
      <c r="U249" s="112">
        <f>All!CQ101+All!CT101+All!CW101+All!CZ101+All!DC101+All!DF101+All!DI101+All!DL101+All!DO101+All!DR101+All!DU101+All!DX101</f>
        <v>263041419.54034138</v>
      </c>
      <c r="V249" s="117">
        <f t="shared" si="60"/>
        <v>14403820.509658635</v>
      </c>
      <c r="W249" s="37">
        <f t="shared" si="64"/>
        <v>1.2064456163589012E-2</v>
      </c>
      <c r="X249" s="35">
        <f t="shared" si="65"/>
        <v>9089353203.4430771</v>
      </c>
      <c r="Y249" s="35">
        <v>8049949623.3884783</v>
      </c>
      <c r="Z249" s="37">
        <f t="shared" si="66"/>
        <v>2.4128912327178027E-2</v>
      </c>
    </row>
    <row r="250" spans="1:26">
      <c r="A250">
        <v>100</v>
      </c>
      <c r="B250" t="s">
        <v>2081</v>
      </c>
      <c r="C250" s="117">
        <f>All!GV102</f>
        <v>0</v>
      </c>
      <c r="D250" s="117">
        <f>All!GZ102</f>
        <v>0</v>
      </c>
      <c r="E250" s="117">
        <f>All!HB102</f>
        <v>0</v>
      </c>
      <c r="F250" s="117">
        <f>All!HD102</f>
        <v>0</v>
      </c>
      <c r="G250" s="117">
        <f t="shared" si="58"/>
        <v>0</v>
      </c>
      <c r="H250" s="113" t="s">
        <v>1908</v>
      </c>
      <c r="I250" s="37">
        <f t="shared" si="59"/>
        <v>0</v>
      </c>
      <c r="O250" s="21">
        <f>All!GX102</f>
        <v>0</v>
      </c>
      <c r="P250" s="35">
        <f t="shared" si="61"/>
        <v>2759723821.8712907</v>
      </c>
      <c r="Q250" s="35">
        <f t="shared" si="62"/>
        <v>7509262080.5650463</v>
      </c>
      <c r="R250" s="82">
        <f t="shared" si="63"/>
        <v>0</v>
      </c>
      <c r="S250" t="s">
        <v>271</v>
      </c>
      <c r="T250" s="112">
        <f>All!BG102+All!BJ102+All!BM102+All!BP102+All!BS102+All!BV102+All!BY102+All!CB102+All!CE102+All!CH102+All!CK102+All!CN102</f>
        <v>0</v>
      </c>
      <c r="U250" s="112">
        <f>All!CQ102+All!CT102+All!CW102+All!CZ102+All!DC102+All!DF102+All!DI102+All!DL102+All!DO102+All!DR102+All!DU102+All!DX102</f>
        <v>0</v>
      </c>
      <c r="V250" s="117">
        <f t="shared" si="60"/>
        <v>0</v>
      </c>
      <c r="W250" s="37">
        <f t="shared" si="64"/>
        <v>0</v>
      </c>
      <c r="X250" s="35">
        <f t="shared" si="65"/>
        <v>9089353203.4430771</v>
      </c>
      <c r="Y250" s="35">
        <v>8049949623.3884783</v>
      </c>
      <c r="Z250" s="37">
        <f t="shared" si="66"/>
        <v>0</v>
      </c>
    </row>
    <row r="251" spans="1:26">
      <c r="A251">
        <v>101</v>
      </c>
      <c r="B251" t="s">
        <v>2082</v>
      </c>
      <c r="C251" s="117">
        <f>All!GV103</f>
        <v>0</v>
      </c>
      <c r="D251" s="117">
        <f>All!GZ103</f>
        <v>0</v>
      </c>
      <c r="E251" s="117">
        <f>All!HB103</f>
        <v>0</v>
      </c>
      <c r="F251" s="117">
        <f>All!HD103</f>
        <v>0</v>
      </c>
      <c r="G251" s="117">
        <f t="shared" si="58"/>
        <v>0</v>
      </c>
      <c r="H251" s="113" t="s">
        <v>1908</v>
      </c>
      <c r="I251" s="37">
        <f t="shared" si="59"/>
        <v>0</v>
      </c>
      <c r="O251" s="21">
        <f>All!GX103</f>
        <v>0</v>
      </c>
      <c r="P251" s="35">
        <f t="shared" si="61"/>
        <v>2759723821.8712907</v>
      </c>
      <c r="Q251" s="35">
        <f t="shared" si="62"/>
        <v>7509262080.5650463</v>
      </c>
      <c r="R251" s="82">
        <f t="shared" si="63"/>
        <v>0</v>
      </c>
      <c r="S251" t="s">
        <v>271</v>
      </c>
      <c r="T251" s="112">
        <f>All!BG103+All!BJ103+All!BM103+All!BP103+All!BS103+All!BV103+All!BY103+All!CB103+All!CE103+All!CH103+All!CK103+All!CN103</f>
        <v>0</v>
      </c>
      <c r="U251" s="112">
        <f>All!CQ103+All!CT103+All!CW103+All!CZ103+All!DC103+All!DF103+All!DI103+All!DL103+All!DO103+All!DR103+All!DU103+All!DX103</f>
        <v>0</v>
      </c>
      <c r="V251" s="117">
        <f t="shared" si="60"/>
        <v>0</v>
      </c>
      <c r="W251" s="37">
        <f t="shared" si="64"/>
        <v>0</v>
      </c>
      <c r="X251" s="35">
        <f t="shared" si="65"/>
        <v>9089353203.4430771</v>
      </c>
      <c r="Y251" s="35">
        <v>8049949623.3884783</v>
      </c>
      <c r="Z251" s="37">
        <f t="shared" si="66"/>
        <v>0</v>
      </c>
    </row>
    <row r="252" spans="1:26">
      <c r="A252">
        <v>102</v>
      </c>
      <c r="B252" t="s">
        <v>2083</v>
      </c>
      <c r="C252" s="117">
        <f>All!GV104</f>
        <v>21507827.689999998</v>
      </c>
      <c r="D252" s="117">
        <f>All!GZ104</f>
        <v>20002279.751700003</v>
      </c>
      <c r="E252" s="117">
        <f>All!HB104</f>
        <v>59970010</v>
      </c>
      <c r="F252" s="117">
        <f>All!HD104</f>
        <v>79104461</v>
      </c>
      <c r="G252" s="117">
        <f t="shared" si="58"/>
        <v>1505547.9382999949</v>
      </c>
      <c r="H252" s="113" t="s">
        <v>1908</v>
      </c>
      <c r="I252" s="37">
        <f t="shared" si="59"/>
        <v>3.0970626636429395E-3</v>
      </c>
      <c r="O252" s="21">
        <f>All!GX104</f>
        <v>59591741.232999995</v>
      </c>
      <c r="P252" s="35">
        <f t="shared" si="61"/>
        <v>2759723821.8712907</v>
      </c>
      <c r="Q252" s="35">
        <f t="shared" si="62"/>
        <v>7509262080.5650463</v>
      </c>
      <c r="R252" s="82">
        <f t="shared" si="63"/>
        <v>1.0128840548060632E-2</v>
      </c>
      <c r="S252" t="s">
        <v>271</v>
      </c>
      <c r="T252" s="112">
        <f>All!BG104+All!BJ104+All!BM104+All!BP104+All!BS104+All!BV104+All!BY104+All!CB104+All!CE104+All!CH104+All!CK104+All!CN104</f>
        <v>225898878.69</v>
      </c>
      <c r="U252" s="112">
        <f>All!CQ104+All!CT104+All!CW104+All!CZ104+All!DC104+All!DF104+All!DI104+All!DL104+All!DO104+All!DR104+All!DU104+All!DX104</f>
        <v>210085957.18170002</v>
      </c>
      <c r="V252" s="117">
        <f t="shared" si="60"/>
        <v>15812921.508299977</v>
      </c>
      <c r="W252" s="37">
        <f t="shared" si="64"/>
        <v>1.3244701169889834E-2</v>
      </c>
      <c r="X252" s="35">
        <f t="shared" si="65"/>
        <v>9089353203.4430771</v>
      </c>
      <c r="Y252" s="35">
        <v>8049949623.3884783</v>
      </c>
      <c r="Z252" s="37">
        <f t="shared" si="66"/>
        <v>2.6489402339779672E-2</v>
      </c>
    </row>
    <row r="253" spans="1:26">
      <c r="A253">
        <v>103</v>
      </c>
      <c r="B253" t="s">
        <v>2085</v>
      </c>
      <c r="C253" s="117">
        <f>All!GV105</f>
        <v>0</v>
      </c>
      <c r="D253" s="117">
        <f>All!GZ105</f>
        <v>0</v>
      </c>
      <c r="E253" s="117">
        <f>All!HB105</f>
        <v>0</v>
      </c>
      <c r="F253" s="117">
        <f>All!HD105</f>
        <v>0</v>
      </c>
      <c r="G253" s="117">
        <f t="shared" si="58"/>
        <v>0</v>
      </c>
      <c r="H253" s="113" t="s">
        <v>1908</v>
      </c>
      <c r="I253" s="37">
        <f t="shared" si="59"/>
        <v>0</v>
      </c>
      <c r="O253" s="21">
        <f>All!GX105</f>
        <v>0</v>
      </c>
      <c r="P253" s="35">
        <f t="shared" si="61"/>
        <v>2759723821.8712907</v>
      </c>
      <c r="Q253" s="35">
        <f t="shared" si="62"/>
        <v>7509262080.5650463</v>
      </c>
      <c r="R253" s="82">
        <f t="shared" si="63"/>
        <v>0</v>
      </c>
      <c r="S253" t="s">
        <v>271</v>
      </c>
      <c r="T253" s="112">
        <f>All!BG105+All!BJ105+All!BM105+All!BP105+All!BS105+All!BV105+All!BY105+All!CB105+All!CE105+All!CH105+All!CK105+All!CN105</f>
        <v>0</v>
      </c>
      <c r="U253" s="112">
        <f>All!CQ105+All!CT105+All!CW105+All!CZ105+All!DC105+All!DF105+All!DI105+All!DL105+All!DO105+All!DR105+All!DU105+All!DX105</f>
        <v>0</v>
      </c>
      <c r="V253" s="117">
        <f t="shared" si="60"/>
        <v>0</v>
      </c>
      <c r="W253" s="37">
        <f t="shared" si="64"/>
        <v>0</v>
      </c>
      <c r="X253" s="35">
        <f t="shared" si="65"/>
        <v>9089353203.4430771</v>
      </c>
      <c r="Y253" s="35">
        <v>8049949623.3884783</v>
      </c>
      <c r="Z253" s="37">
        <f t="shared" si="66"/>
        <v>0</v>
      </c>
    </row>
    <row r="254" spans="1:26">
      <c r="A254">
        <v>104</v>
      </c>
      <c r="B254" t="s">
        <v>2086</v>
      </c>
      <c r="C254" s="117">
        <f>All!GV106</f>
        <v>0</v>
      </c>
      <c r="D254" s="117">
        <f>All!GZ106</f>
        <v>0</v>
      </c>
      <c r="E254" s="117">
        <f>All!HB106</f>
        <v>0</v>
      </c>
      <c r="F254" s="117">
        <f>All!HD106</f>
        <v>0</v>
      </c>
      <c r="G254" s="117">
        <f t="shared" si="58"/>
        <v>0</v>
      </c>
      <c r="H254" s="113" t="s">
        <v>1908</v>
      </c>
      <c r="I254" s="37">
        <f t="shared" si="59"/>
        <v>0</v>
      </c>
      <c r="O254" s="21">
        <f>All!GX106</f>
        <v>0</v>
      </c>
      <c r="P254" s="35">
        <f t="shared" si="61"/>
        <v>2759723821.8712907</v>
      </c>
      <c r="Q254" s="35">
        <f t="shared" si="62"/>
        <v>7509262080.5650463</v>
      </c>
      <c r="R254" s="82">
        <f t="shared" si="63"/>
        <v>0</v>
      </c>
      <c r="S254" t="s">
        <v>271</v>
      </c>
      <c r="T254" s="112">
        <f>All!BG106+All!BJ106+All!BM106+All!BP106+All!BS106+All!BV106+All!BY106+All!CB106+All!CE106+All!CH106+All!CK106+All!CN106</f>
        <v>0</v>
      </c>
      <c r="U254" s="112">
        <f>All!CQ106+All!CT106+All!CW106+All!CZ106+All!DC106+All!DF106+All!DI106+All!DL106+All!DO106+All!DR106+All!DU106+All!DX106</f>
        <v>0</v>
      </c>
      <c r="V254" s="117">
        <f t="shared" si="60"/>
        <v>0</v>
      </c>
      <c r="W254" s="37">
        <f t="shared" si="64"/>
        <v>0</v>
      </c>
      <c r="X254" s="35">
        <f t="shared" si="65"/>
        <v>9089353203.4430771</v>
      </c>
      <c r="Y254" s="35">
        <v>8049949623.3884783</v>
      </c>
      <c r="Z254" s="37">
        <f t="shared" si="66"/>
        <v>0</v>
      </c>
    </row>
    <row r="255" spans="1:26">
      <c r="A255">
        <v>105</v>
      </c>
      <c r="B255" t="s">
        <v>2087</v>
      </c>
      <c r="C255" s="117">
        <f>All!GV107</f>
        <v>10000000</v>
      </c>
      <c r="D255" s="117">
        <f>All!GZ107</f>
        <v>9950000</v>
      </c>
      <c r="E255" s="117">
        <f>All!HB107</f>
        <v>0</v>
      </c>
      <c r="F255" s="117">
        <f>All!HD107</f>
        <v>0</v>
      </c>
      <c r="G255" s="117">
        <f t="shared" si="58"/>
        <v>50000</v>
      </c>
      <c r="H255" s="113" t="s">
        <v>1908</v>
      </c>
      <c r="I255" s="37">
        <f t="shared" si="59"/>
        <v>1.028549999922294E-4</v>
      </c>
      <c r="O255" s="21">
        <f>All!GX107</f>
        <v>0</v>
      </c>
      <c r="P255" s="35">
        <f t="shared" si="61"/>
        <v>2759723821.8712907</v>
      </c>
      <c r="Q255" s="35">
        <f t="shared" si="62"/>
        <v>7509262080.5650463</v>
      </c>
      <c r="R255" s="82">
        <f t="shared" si="63"/>
        <v>3.3638386033385683E-4</v>
      </c>
      <c r="S255" t="s">
        <v>271</v>
      </c>
      <c r="T255" s="112">
        <f>All!BG107+All!BJ107+All!BM107+All!BP107+All!BS107+All!BV107+All!BY107+All!CB107+All!CE107+All!CH107+All!CK107+All!CN107</f>
        <v>48501768.307063319</v>
      </c>
      <c r="U255" s="112">
        <f>All!CQ107+All!CT107+All!CW107+All!CZ107+All!DC107+All!DF107+All!DI107+All!DL107+All!DO107+All!DR107+All!DU107+All!DX107</f>
        <v>46959489.100845471</v>
      </c>
      <c r="V255" s="117">
        <f t="shared" si="60"/>
        <v>1542279.2062178478</v>
      </c>
      <c r="W255" s="37">
        <f t="shared" si="64"/>
        <v>1.2917933726647817E-3</v>
      </c>
      <c r="X255" s="35">
        <f t="shared" si="65"/>
        <v>9089353203.4430771</v>
      </c>
      <c r="Y255" s="35">
        <v>8049949623.3884783</v>
      </c>
      <c r="Z255" s="37">
        <f t="shared" si="66"/>
        <v>2.5835867453295638E-3</v>
      </c>
    </row>
    <row r="256" spans="1:26">
      <c r="A256">
        <v>106</v>
      </c>
      <c r="B256" t="s">
        <v>2088</v>
      </c>
      <c r="C256" s="117">
        <f>All!GV108</f>
        <v>0</v>
      </c>
      <c r="D256" s="117">
        <f>All!GZ108</f>
        <v>0</v>
      </c>
      <c r="E256" s="117">
        <f>All!HB108</f>
        <v>0</v>
      </c>
      <c r="F256" s="117">
        <f>All!HD108</f>
        <v>0</v>
      </c>
      <c r="G256" s="117">
        <f t="shared" si="58"/>
        <v>0</v>
      </c>
      <c r="H256" s="113" t="s">
        <v>1908</v>
      </c>
      <c r="I256" s="37">
        <f t="shared" si="59"/>
        <v>0</v>
      </c>
      <c r="O256" s="21">
        <f>All!GX108</f>
        <v>0</v>
      </c>
      <c r="P256" s="35">
        <f t="shared" si="61"/>
        <v>2759723821.8712907</v>
      </c>
      <c r="Q256" s="35">
        <f t="shared" si="62"/>
        <v>7509262080.5650463</v>
      </c>
      <c r="R256" s="82">
        <f t="shared" si="63"/>
        <v>0</v>
      </c>
      <c r="S256" t="s">
        <v>271</v>
      </c>
      <c r="T256" s="112">
        <f>All!BG108+All!BJ108+All!BM108+All!BP108+All!BS108+All!BV108+All!BY108+All!CB108+All!CE108+All!CH108+All!CK108+All!CN108</f>
        <v>0</v>
      </c>
      <c r="U256" s="112">
        <f>All!CQ108+All!CT108+All!CW108+All!CZ108+All!DC108+All!DF108+All!DI108+All!DL108+All!DO108+All!DR108+All!DU108+All!DX108</f>
        <v>0</v>
      </c>
      <c r="V256" s="117">
        <f t="shared" si="60"/>
        <v>0</v>
      </c>
      <c r="W256" s="37">
        <f t="shared" si="64"/>
        <v>0</v>
      </c>
      <c r="X256" s="35">
        <f t="shared" si="65"/>
        <v>9089353203.4430771</v>
      </c>
      <c r="Y256" s="35">
        <v>8049949623.3884783</v>
      </c>
      <c r="Z256" s="37">
        <f t="shared" si="66"/>
        <v>0</v>
      </c>
    </row>
    <row r="257" spans="1:26">
      <c r="A257">
        <v>107</v>
      </c>
      <c r="B257" t="s">
        <v>2089</v>
      </c>
      <c r="C257" s="117">
        <f>All!GV109</f>
        <v>0</v>
      </c>
      <c r="D257" s="117">
        <f>All!GZ109</f>
        <v>0</v>
      </c>
      <c r="E257" s="117">
        <f>All!HB109</f>
        <v>0</v>
      </c>
      <c r="F257" s="117">
        <f>All!HD109</f>
        <v>0</v>
      </c>
      <c r="G257" s="117">
        <f t="shared" si="58"/>
        <v>0</v>
      </c>
      <c r="H257" s="113" t="s">
        <v>1908</v>
      </c>
      <c r="I257" s="37">
        <f t="shared" si="59"/>
        <v>0</v>
      </c>
      <c r="O257" s="21">
        <f>All!GX109</f>
        <v>0</v>
      </c>
      <c r="P257" s="35">
        <f t="shared" si="61"/>
        <v>2759723821.8712907</v>
      </c>
      <c r="Q257" s="35">
        <f t="shared" si="62"/>
        <v>7509262080.5650463</v>
      </c>
      <c r="R257" s="82">
        <f t="shared" si="63"/>
        <v>0</v>
      </c>
      <c r="S257" t="s">
        <v>271</v>
      </c>
      <c r="T257" s="112">
        <f>All!BG109+All!BJ109+All!BM109+All!BP109+All!BS109+All!BV109+All!BY109+All!CB109+All!CE109+All!CH109+All!CK109+All!CN109</f>
        <v>0</v>
      </c>
      <c r="U257" s="112">
        <f>All!CQ109+All!CT109+All!CW109+All!CZ109+All!DC109+All!DF109+All!DI109+All!DL109+All!DO109+All!DR109+All!DU109+All!DX109</f>
        <v>0</v>
      </c>
      <c r="V257" s="117">
        <f t="shared" si="60"/>
        <v>0</v>
      </c>
      <c r="W257" s="37">
        <f t="shared" si="64"/>
        <v>0</v>
      </c>
      <c r="X257" s="35">
        <f t="shared" si="65"/>
        <v>9089353203.4430771</v>
      </c>
      <c r="Y257" s="35">
        <v>8049949623.3884783</v>
      </c>
      <c r="Z257" s="37">
        <f t="shared" si="66"/>
        <v>0</v>
      </c>
    </row>
    <row r="258" spans="1:26">
      <c r="A258">
        <v>108</v>
      </c>
      <c r="B258" t="s">
        <v>2090</v>
      </c>
      <c r="C258" s="117">
        <f>All!GV110</f>
        <v>64357596.689999998</v>
      </c>
      <c r="D258" s="117">
        <f>All!GZ110</f>
        <v>59852564.921700023</v>
      </c>
      <c r="E258" s="117">
        <f>All!HB110</f>
        <v>100243443</v>
      </c>
      <c r="F258" s="117">
        <f>All!HD110</f>
        <v>133090797</v>
      </c>
      <c r="G258" s="117">
        <f t="shared" si="58"/>
        <v>4505031.7682999745</v>
      </c>
      <c r="H258" s="113" t="s">
        <v>1908</v>
      </c>
      <c r="I258" s="37">
        <f t="shared" si="59"/>
        <v>9.2673008498697414E-3</v>
      </c>
      <c r="O258" s="21">
        <f>All!GX110</f>
        <v>122531043.81</v>
      </c>
      <c r="P258" s="35">
        <f t="shared" si="61"/>
        <v>2759723821.8712907</v>
      </c>
      <c r="Q258" s="35">
        <f t="shared" si="62"/>
        <v>7509262080.5650463</v>
      </c>
      <c r="R258" s="82">
        <f t="shared" si="63"/>
        <v>3.0308399542948131E-2</v>
      </c>
      <c r="S258" t="s">
        <v>271</v>
      </c>
      <c r="T258" s="112">
        <f>All!BG110+All!BJ110+All!BM110+All!BP110+All!BS110+All!BV110+All!BY110+All!CB110+All!CE110+All!CH110+All!CK110+All!CN110</f>
        <v>225443143.69</v>
      </c>
      <c r="U258" s="112">
        <f>All!CQ110+All!CT110+All!CW110+All!CZ110+All!DC110+All!DF110+All!DI110+All!DL110+All!DO110+All!DR110+All!DU110+All!DX110</f>
        <v>209662123.63170004</v>
      </c>
      <c r="V258" s="117">
        <f t="shared" si="60"/>
        <v>15781020.058299959</v>
      </c>
      <c r="W258" s="37">
        <f t="shared" si="64"/>
        <v>1.3217980922659451E-2</v>
      </c>
      <c r="X258" s="35">
        <f t="shared" si="65"/>
        <v>9089353203.4430771</v>
      </c>
      <c r="Y258" s="35">
        <v>8049949623.3884783</v>
      </c>
      <c r="Z258" s="37">
        <f t="shared" si="66"/>
        <v>2.6435961845318906E-2</v>
      </c>
    </row>
    <row r="259" spans="1:26">
      <c r="A259">
        <v>109</v>
      </c>
      <c r="B259" t="s">
        <v>2091</v>
      </c>
      <c r="C259" s="117">
        <f>All!GV111</f>
        <v>22936165.535346951</v>
      </c>
      <c r="D259" s="117">
        <f>All!GZ111</f>
        <v>21330633.947872661</v>
      </c>
      <c r="E259" s="117">
        <f>All!HB111</f>
        <v>28455656</v>
      </c>
      <c r="F259" s="117">
        <f>All!HD111</f>
        <v>709095</v>
      </c>
      <c r="G259" s="117">
        <f t="shared" si="58"/>
        <v>1605531.5874742903</v>
      </c>
      <c r="H259" s="113" t="s">
        <v>1908</v>
      </c>
      <c r="I259" s="37">
        <f t="shared" si="59"/>
        <v>3.3027390283438436E-3</v>
      </c>
      <c r="O259" s="21">
        <f>All!GX111</f>
        <v>0</v>
      </c>
      <c r="P259" s="35">
        <f t="shared" si="61"/>
        <v>2759723821.8712907</v>
      </c>
      <c r="Q259" s="35">
        <f t="shared" si="62"/>
        <v>7509262080.5650463</v>
      </c>
      <c r="R259" s="82">
        <f t="shared" si="63"/>
        <v>1.0801498265650942E-2</v>
      </c>
      <c r="S259" t="s">
        <v>271</v>
      </c>
      <c r="T259" s="112">
        <f>All!BG111+All!BJ111+All!BM111+All!BP111+All!BS111+All!BV111+All!BY111+All!CB111+All!CE111+All!CH111+All!CK111+All!CN111</f>
        <v>114754277.94994321</v>
      </c>
      <c r="U259" s="112">
        <f>All!CQ111+All!CT111+All!CW111+All!CZ111+All!DC111+All!DF111+All!DI111+All!DL111+All!DO111+All!DR111+All!DU111+All!DX111</f>
        <v>105876622.25285707</v>
      </c>
      <c r="V259" s="117">
        <f t="shared" si="60"/>
        <v>8877655.6970861405</v>
      </c>
      <c r="W259" s="37">
        <f t="shared" si="64"/>
        <v>7.4358110697861175E-3</v>
      </c>
      <c r="X259" s="35">
        <f t="shared" si="65"/>
        <v>9089353203.4430771</v>
      </c>
      <c r="Y259" s="35">
        <v>8049949623.3884783</v>
      </c>
      <c r="Z259" s="37">
        <f t="shared" si="66"/>
        <v>1.4871622139572237E-2</v>
      </c>
    </row>
    <row r="260" spans="1:26">
      <c r="A260" s="113">
        <v>110</v>
      </c>
      <c r="B260" s="113" t="s">
        <v>2092</v>
      </c>
      <c r="C260" s="117">
        <f>All!GV112</f>
        <v>87859421.044368893</v>
      </c>
      <c r="D260" s="117">
        <f>All!GZ112</f>
        <v>102135297.22886002</v>
      </c>
      <c r="E260" s="117">
        <f>All!HB112</f>
        <v>40208286</v>
      </c>
      <c r="F260" s="117">
        <f>All!HD112</f>
        <v>55091812</v>
      </c>
      <c r="G260" s="117">
        <f t="shared" si="58"/>
        <v>-14275876.184491128</v>
      </c>
      <c r="H260" s="113" t="s">
        <v>1908</v>
      </c>
      <c r="I260" s="37">
        <f t="shared" si="59"/>
        <v>-2.9366904896898059E-2</v>
      </c>
      <c r="O260" s="21">
        <f>All!GX112</f>
        <v>19790185</v>
      </c>
      <c r="P260" s="35">
        <f t="shared" si="61"/>
        <v>2759723821.8712907</v>
      </c>
      <c r="Q260" s="35">
        <f t="shared" si="62"/>
        <v>7509262080.5650463</v>
      </c>
      <c r="R260" s="82">
        <f t="shared" si="63"/>
        <v>-9.6043486811745918E-2</v>
      </c>
      <c r="S260" t="s">
        <v>271</v>
      </c>
      <c r="T260" s="112">
        <f>All!BG112+All!BJ112+All!BM112+All!BP112+All!BS112+All!BV112+All!BY112+All!CB112+All!CE112+All!CH112+All!CK112+All!CN112</f>
        <v>297252204.65759194</v>
      </c>
      <c r="U260" s="112">
        <f>All!CQ112+All!CT112+All!CW112+All!CZ112+All!DC112+All!DF112+All!DI112+All!DL112+All!DO112+All!DR112+All!DU112+All!DX112</f>
        <v>293863565.98293561</v>
      </c>
      <c r="V260" s="117">
        <f t="shared" si="60"/>
        <v>3388638.6746563315</v>
      </c>
      <c r="W260" s="37">
        <f t="shared" si="64"/>
        <v>2.8382804907364518E-3</v>
      </c>
      <c r="X260" s="35">
        <f t="shared" si="65"/>
        <v>9089353203.4430771</v>
      </c>
      <c r="Y260" s="35">
        <v>8049949623.3884783</v>
      </c>
      <c r="Z260" s="37">
        <f t="shared" si="66"/>
        <v>5.6765609814729045E-3</v>
      </c>
    </row>
    <row r="261" spans="1:26">
      <c r="A261" s="113">
        <v>111</v>
      </c>
      <c r="B261" s="113" t="s">
        <v>2104</v>
      </c>
      <c r="C261" s="117">
        <f>All!GV113</f>
        <v>10707265.133882079</v>
      </c>
      <c r="D261" s="117">
        <f>All!GZ113</f>
        <v>9636538.6204938702</v>
      </c>
      <c r="E261" s="117">
        <f>All!HB113</f>
        <v>0</v>
      </c>
      <c r="F261" s="117">
        <f>All!HD113</f>
        <v>0</v>
      </c>
      <c r="G261" s="117">
        <f t="shared" si="58"/>
        <v>1070726.513388209</v>
      </c>
      <c r="H261" s="113" t="s">
        <v>1908</v>
      </c>
      <c r="I261" s="37">
        <f t="shared" si="59"/>
        <v>2.202591510524481E-3</v>
      </c>
      <c r="O261" s="21">
        <f>All!GX113</f>
        <v>0</v>
      </c>
      <c r="P261" s="35">
        <f t="shared" si="61"/>
        <v>2759723821.8712907</v>
      </c>
      <c r="Q261" s="35">
        <f t="shared" si="62"/>
        <v>7509262080.5650463</v>
      </c>
      <c r="R261" s="82">
        <f t="shared" si="63"/>
        <v>7.203502358706735E-3</v>
      </c>
      <c r="S261" t="s">
        <v>271</v>
      </c>
      <c r="T261" s="112">
        <f>All!BG113+All!BJ113+All!BM113+All!BP113+All!BS113+All!BV113+All!BY113+All!CB113+All!CE113+All!CH113+All!CK113+All!CN113</f>
        <v>39262251.980551824</v>
      </c>
      <c r="U261" s="112">
        <f>All!CQ113+All!CT113+All!CW113+All!CZ113+All!DC113+All!DF113+All!DI113+All!DL113+All!DO113+All!DR113+All!DU113+All!DX113</f>
        <v>35836379.68069987</v>
      </c>
      <c r="V261" s="117">
        <f t="shared" si="60"/>
        <v>3425872.299851954</v>
      </c>
      <c r="W261" s="37">
        <f t="shared" si="64"/>
        <v>2.869466899834154E-3</v>
      </c>
      <c r="X261" s="35">
        <f t="shared" si="65"/>
        <v>9089353203.4430771</v>
      </c>
      <c r="Y261" s="35">
        <v>8049949623.3884783</v>
      </c>
      <c r="Z261" s="37">
        <f t="shared" si="66"/>
        <v>5.7389337996683098E-3</v>
      </c>
    </row>
    <row r="262" spans="1:26">
      <c r="A262" s="113">
        <v>112</v>
      </c>
      <c r="B262" s="113" t="s">
        <v>2100</v>
      </c>
      <c r="C262" s="117">
        <f>All!GV114</f>
        <v>64928041.26773195</v>
      </c>
      <c r="D262" s="117">
        <f>All!GZ114</f>
        <v>58435237.140958764</v>
      </c>
      <c r="E262" s="117">
        <f>All!HB114</f>
        <v>49718024</v>
      </c>
      <c r="F262" s="117">
        <f>All!HD114</f>
        <v>30837334</v>
      </c>
      <c r="G262" s="117">
        <f t="shared" si="58"/>
        <v>6492804.126773186</v>
      </c>
      <c r="H262" s="113" t="s">
        <v>1908</v>
      </c>
      <c r="I262" s="37">
        <f t="shared" si="59"/>
        <v>1.3356347368176062E-2</v>
      </c>
      <c r="O262" s="21">
        <f>All!GX114</f>
        <v>41551653</v>
      </c>
      <c r="P262" s="35">
        <f t="shared" si="61"/>
        <v>2759723821.8712907</v>
      </c>
      <c r="Q262" s="35">
        <f t="shared" si="62"/>
        <v>7509262080.5650463</v>
      </c>
      <c r="R262" s="82">
        <f t="shared" si="63"/>
        <v>4.3681490331111211E-2</v>
      </c>
      <c r="S262" t="s">
        <v>271</v>
      </c>
      <c r="T262" s="112">
        <f>All!BG114+All!BJ114+All!BM114+All!BP114+All!BS114+All!BV114+All!BY114+All!CB114+All!CE114+All!CH114+All!CK114+All!CN114</f>
        <v>248135842.00454754</v>
      </c>
      <c r="U262" s="112">
        <f>All!CQ114+All!CT114+All!CW114+All!CZ114+All!DC114+All!DF114+All!DI114+All!DL114+All!DO114+All!DR114+All!DU114+All!DX114</f>
        <v>228805204.98172334</v>
      </c>
      <c r="V262" s="117">
        <f t="shared" si="60"/>
        <v>19330637.022824198</v>
      </c>
      <c r="W262" s="37">
        <f t="shared" si="64"/>
        <v>1.619109477376016E-2</v>
      </c>
      <c r="X262" s="35">
        <f t="shared" si="65"/>
        <v>9089353203.4430771</v>
      </c>
      <c r="Y262" s="35">
        <v>8049949623.3884783</v>
      </c>
      <c r="Z262" s="37">
        <f t="shared" si="66"/>
        <v>3.2382189547520326E-2</v>
      </c>
    </row>
    <row r="263" spans="1:26">
      <c r="A263" s="113">
        <v>113</v>
      </c>
      <c r="B263" s="113" t="s">
        <v>2101</v>
      </c>
      <c r="C263" s="117">
        <f>All!GV115</f>
        <v>140903935.25</v>
      </c>
      <c r="D263" s="117">
        <f>All!GZ115</f>
        <v>133858738.48749998</v>
      </c>
      <c r="E263" s="117">
        <f>All!HB115</f>
        <v>283537289</v>
      </c>
      <c r="F263" s="117">
        <f>All!HD115</f>
        <v>261793479</v>
      </c>
      <c r="G263" s="117">
        <f t="shared" si="58"/>
        <v>7045196.7625000179</v>
      </c>
      <c r="H263" s="113" t="s">
        <v>1908</v>
      </c>
      <c r="I263" s="37">
        <f t="shared" si="59"/>
        <v>1.4492674259043879E-2</v>
      </c>
      <c r="O263" s="21">
        <f>All!GX115</f>
        <v>318528067</v>
      </c>
      <c r="P263" s="35">
        <f t="shared" si="61"/>
        <v>2759723821.8712907</v>
      </c>
      <c r="Q263" s="35">
        <f t="shared" si="62"/>
        <v>7509262080.5650463</v>
      </c>
      <c r="R263" s="82">
        <f t="shared" si="63"/>
        <v>4.7397809675626922E-2</v>
      </c>
      <c r="S263" t="s">
        <v>271</v>
      </c>
      <c r="T263" s="112">
        <f>All!BG115+All!BJ115+All!BM115+All!BP115+All!BS115+All!BV115+All!BY115+All!CB115+All!CE115+All!CH115+All!CK115+All!CN115</f>
        <v>560533774.25</v>
      </c>
      <c r="U263" s="112">
        <f>All!CQ115+All!CT115+All!CW115+All!CZ115+All!DC115+All!DF115+All!DI115+All!DL115+All!DO115+All!DR115+All!DU115+All!DX115</f>
        <v>532507085.53749996</v>
      </c>
      <c r="V263" s="117">
        <f t="shared" si="60"/>
        <v>28026688.712500036</v>
      </c>
      <c r="W263" s="37">
        <f t="shared" si="64"/>
        <v>2.3474796645499514E-2</v>
      </c>
      <c r="X263" s="35">
        <f t="shared" si="65"/>
        <v>9089353203.4430771</v>
      </c>
      <c r="Y263" s="35">
        <v>8049949623.3884783</v>
      </c>
      <c r="Z263" s="37">
        <f t="shared" si="66"/>
        <v>4.6949593290999042E-2</v>
      </c>
    </row>
    <row r="264" spans="1:26">
      <c r="A264" s="113">
        <v>114</v>
      </c>
      <c r="B264" s="113" t="s">
        <v>2102</v>
      </c>
      <c r="C264" s="117">
        <f>All!GV116</f>
        <v>2068108.1265822798</v>
      </c>
      <c r="D264" s="117">
        <f>All!GZ116</f>
        <v>1633805.4200000011</v>
      </c>
      <c r="E264" s="117">
        <f>All!HB116</f>
        <v>0</v>
      </c>
      <c r="F264" s="117">
        <f>All!HD116</f>
        <v>0</v>
      </c>
      <c r="G264" s="117">
        <f t="shared" si="58"/>
        <v>434302.70658227871</v>
      </c>
      <c r="H264" s="113" t="s">
        <v>1908</v>
      </c>
      <c r="I264" s="37">
        <f t="shared" si="59"/>
        <v>8.9340409764290969E-4</v>
      </c>
      <c r="O264" s="21">
        <f>All!GX116</f>
        <v>0</v>
      </c>
      <c r="P264" s="35">
        <f t="shared" si="61"/>
        <v>2759723821.8712907</v>
      </c>
      <c r="Q264" s="35">
        <f t="shared" si="62"/>
        <v>7509262080.5650463</v>
      </c>
      <c r="R264" s="82">
        <f t="shared" si="63"/>
        <v>2.9218484198717848E-3</v>
      </c>
      <c r="S264" t="s">
        <v>271</v>
      </c>
      <c r="T264" s="112">
        <f>All!BG116+All!BJ116+All!BM116+All!BP116+All!BS116+All!BV116+All!BY116+All!CB116+All!CE116+All!CH116+All!CK116+All!CN116</f>
        <v>9212346.7145740017</v>
      </c>
      <c r="U264" s="112">
        <f>All!CQ116+All!CT116+All!CW116+All!CZ116+All!DC116+All!DF116+All!DI116+All!DL116+All!DO116+All!DR116+All!DU116+All!DX116</f>
        <v>8206504.9209523862</v>
      </c>
      <c r="V264" s="117">
        <f t="shared" si="60"/>
        <v>1005841.7936216155</v>
      </c>
      <c r="W264" s="37">
        <f t="shared" si="64"/>
        <v>8.4248024463485344E-4</v>
      </c>
      <c r="X264" s="35">
        <f t="shared" si="65"/>
        <v>9089353203.4430771</v>
      </c>
      <c r="Y264" s="35">
        <v>8049949623.3884783</v>
      </c>
      <c r="Z264" s="37">
        <f t="shared" si="66"/>
        <v>1.6849604892697071E-3</v>
      </c>
    </row>
    <row r="265" spans="1:26">
      <c r="A265" s="113">
        <v>115</v>
      </c>
      <c r="B265" s="113" t="s">
        <v>2103</v>
      </c>
      <c r="C265" s="117">
        <f>All!GV117</f>
        <v>12883491.809999999</v>
      </c>
      <c r="D265" s="117">
        <f>All!GZ117</f>
        <v>12368152.2244264</v>
      </c>
      <c r="E265" s="117">
        <f>All!HB117</f>
        <v>0</v>
      </c>
      <c r="F265" s="117">
        <f>All!HD117</f>
        <v>0</v>
      </c>
      <c r="G265" s="117">
        <f t="shared" si="58"/>
        <v>515339.58557359874</v>
      </c>
      <c r="H265" s="113" t="s">
        <v>1908</v>
      </c>
      <c r="I265" s="37">
        <f t="shared" si="59"/>
        <v>1.06010506140336E-3</v>
      </c>
      <c r="O265" s="21">
        <f>All!GX117</f>
        <v>0</v>
      </c>
      <c r="P265" s="35">
        <f t="shared" si="61"/>
        <v>2759723821.8712907</v>
      </c>
      <c r="Q265" s="35">
        <f t="shared" si="62"/>
        <v>7509262080.5650463</v>
      </c>
      <c r="R265" s="82">
        <f t="shared" si="63"/>
        <v>3.4670383835619417E-3</v>
      </c>
      <c r="S265" t="s">
        <v>271</v>
      </c>
      <c r="T265" s="112">
        <f>All!BG117+All!BJ117+All!BM117+All!BP117+All!BS117+All!BV117+All!BY117+All!CB117+All!CE117+All!CH117+All!CK117+All!CN117</f>
        <v>18793491.809999999</v>
      </c>
      <c r="U265" s="112">
        <f>All!CQ117+All!CT117+All!CW117+All!CZ117+All!DC117+All!DF117+All!DI117+All!DL117+All!DO117+All!DR117+All!DU117+All!DX117</f>
        <v>18041752.264255974</v>
      </c>
      <c r="V265" s="117">
        <f t="shared" si="60"/>
        <v>751739.54574402422</v>
      </c>
      <c r="W265" s="37">
        <f t="shared" si="64"/>
        <v>6.2964744596640605E-4</v>
      </c>
      <c r="X265" s="35">
        <f t="shared" si="65"/>
        <v>9089353203.4430771</v>
      </c>
      <c r="Y265" s="35">
        <v>8049949623.3884783</v>
      </c>
      <c r="Z265" s="37">
        <f t="shared" si="66"/>
        <v>1.2592948919328123E-3</v>
      </c>
    </row>
    <row r="266" spans="1:26">
      <c r="A266" s="113">
        <v>116</v>
      </c>
      <c r="B266" s="113" t="s">
        <v>2109</v>
      </c>
      <c r="C266" s="117">
        <f>All!GV118</f>
        <v>1048137.2826086953</v>
      </c>
      <c r="D266" s="117">
        <f>All!GZ118</f>
        <v>964286.29999999958</v>
      </c>
      <c r="E266" s="117">
        <f>All!HB118</f>
        <v>5874144</v>
      </c>
      <c r="F266" s="117">
        <f>All!HD118</f>
        <v>446865</v>
      </c>
      <c r="G266" s="117">
        <f t="shared" si="58"/>
        <v>83850.982608695747</v>
      </c>
      <c r="H266" s="113" t="s">
        <v>1908</v>
      </c>
      <c r="I266" s="37">
        <f t="shared" si="59"/>
        <v>1.7248985631131657E-4</v>
      </c>
      <c r="J266"/>
      <c r="K266" s="35"/>
      <c r="L266" s="35"/>
      <c r="M266" s="82"/>
      <c r="O266" s="21">
        <f>All!GX118</f>
        <v>0</v>
      </c>
      <c r="P266" s="35">
        <f t="shared" ref="P266:P299" si="67">SUM($C$151:$C$299)</f>
        <v>2759723821.8712907</v>
      </c>
      <c r="Q266" s="35">
        <f t="shared" si="62"/>
        <v>7509262080.5650463</v>
      </c>
      <c r="R266" s="82">
        <f t="shared" ref="R266:R270" si="68">G266/SUM($G$151:$G$299)</f>
        <v>5.6412234445400332E-4</v>
      </c>
      <c r="S266" t="s">
        <v>271</v>
      </c>
      <c r="T266" s="112">
        <f>All!BG118+All!BJ118+All!BM118+All!BP118+All!BS118+All!BV118+All!BY118+All!CB118+All!CE118+All!CH118+All!CK118+All!CN118</f>
        <v>6150355.2826086953</v>
      </c>
      <c r="U266" s="112">
        <f>All!CQ118+All!CT118+All!CW118+All!CZ118+All!DC118+All!DF118+All!DI118+All!DL118+All!DO118+All!DR118+All!DU118+All!DX118</f>
        <v>5658326.8600000003</v>
      </c>
      <c r="V266" s="117">
        <f t="shared" si="60"/>
        <v>492028.42260869499</v>
      </c>
      <c r="W266" s="37">
        <f t="shared" si="64"/>
        <v>4.1211672499125938E-4</v>
      </c>
      <c r="X266" s="35">
        <f t="shared" si="65"/>
        <v>9089353203.4430771</v>
      </c>
      <c r="Y266" s="35">
        <v>8049949623.3884783</v>
      </c>
      <c r="Z266" s="37">
        <f t="shared" si="66"/>
        <v>8.2423344998251897E-4</v>
      </c>
    </row>
    <row r="267" spans="1:26">
      <c r="A267" s="113">
        <v>117</v>
      </c>
      <c r="B267" s="113" t="s">
        <v>2110</v>
      </c>
      <c r="C267" s="117">
        <f>All!GV119</f>
        <v>15271885.006843414</v>
      </c>
      <c r="D267" s="117">
        <f>All!GZ119</f>
        <v>13439258.806022201</v>
      </c>
      <c r="E267" s="117">
        <f>All!HB119</f>
        <v>3178706</v>
      </c>
      <c r="F267" s="117">
        <f>All!HD119</f>
        <v>4613037</v>
      </c>
      <c r="G267" s="117">
        <f t="shared" si="58"/>
        <v>1832626.2008212134</v>
      </c>
      <c r="H267" s="113" t="s">
        <v>1908</v>
      </c>
      <c r="I267" s="37">
        <f t="shared" si="59"/>
        <v>3.7698953574245063E-3</v>
      </c>
      <c r="J267"/>
      <c r="K267" s="35"/>
      <c r="L267" s="35"/>
      <c r="M267" s="82"/>
      <c r="O267" s="21">
        <f>All!GX119</f>
        <v>0</v>
      </c>
      <c r="P267" s="35">
        <f t="shared" si="67"/>
        <v>2759723821.8712907</v>
      </c>
      <c r="Q267" s="35">
        <f t="shared" si="62"/>
        <v>7509262080.5650463</v>
      </c>
      <c r="R267" s="82">
        <f t="shared" si="68"/>
        <v>1.2329317519624194E-2</v>
      </c>
      <c r="S267" t="s">
        <v>271</v>
      </c>
      <c r="T267" s="112">
        <f>All!BG119+All!BJ119+All!BM119+All!BP119+All!BS119+All!BV119+All!BY119+All!CB119+All!CE119+All!CH119+All!CK119+All!CN119</f>
        <v>61069884.342567623</v>
      </c>
      <c r="U267" s="112">
        <f>All!CQ119+All!CT119+All!CW119+All!CZ119+All!DC119+All!DF119+All!DI119+All!DL119+All!DO119+All!DR119+All!DU119+All!DX119</f>
        <v>53741498.17736169</v>
      </c>
      <c r="V267" s="117">
        <f t="shared" si="60"/>
        <v>7328386.1652059332</v>
      </c>
      <c r="W267" s="37">
        <f t="shared" si="64"/>
        <v>6.138162689592868E-3</v>
      </c>
      <c r="X267" s="35">
        <f t="shared" si="65"/>
        <v>9089353203.4430771</v>
      </c>
      <c r="Y267" s="35">
        <v>8049949623.3884783</v>
      </c>
      <c r="Z267" s="37">
        <f t="shared" si="66"/>
        <v>1.2276325379185738E-2</v>
      </c>
    </row>
    <row r="268" spans="1:26">
      <c r="A268">
        <v>118</v>
      </c>
      <c r="B268" t="s">
        <v>2112</v>
      </c>
      <c r="C268" s="117">
        <f>All!GV120</f>
        <v>13121533</v>
      </c>
      <c r="D268" s="117">
        <f>All!GZ120</f>
        <v>12175712.912841398</v>
      </c>
      <c r="E268" s="117">
        <f>All!HB120</f>
        <v>0</v>
      </c>
      <c r="F268" s="117">
        <f>All!HD120</f>
        <v>3000000</v>
      </c>
      <c r="G268" s="117">
        <f t="shared" si="58"/>
        <v>945820.08715860173</v>
      </c>
      <c r="H268" s="113" t="s">
        <v>1908</v>
      </c>
      <c r="I268" s="37">
        <f t="shared" si="59"/>
        <v>1.945646501146968E-3</v>
      </c>
      <c r="J268"/>
      <c r="K268" s="35"/>
      <c r="L268" s="35"/>
      <c r="M268" s="82"/>
      <c r="O268" s="21">
        <f>All!GX120</f>
        <v>0</v>
      </c>
      <c r="P268" s="35">
        <f t="shared" si="67"/>
        <v>2759723821.8712907</v>
      </c>
      <c r="Q268" s="35">
        <f t="shared" si="62"/>
        <v>7509262080.5650463</v>
      </c>
      <c r="R268" s="82">
        <f t="shared" si="68"/>
        <v>6.3631722419943068E-3</v>
      </c>
      <c r="S268" t="s">
        <v>271</v>
      </c>
      <c r="T268" s="112">
        <f>All!BG120+All!BJ120+All!BM120+All!BP120+All!BS120+All!BV120+All!BY120+All!CB120+All!CE120+All!CH120+All!CK120+All!CN120</f>
        <v>74716323.359999999</v>
      </c>
      <c r="U268" s="112">
        <f>All!CQ120+All!CT120+All!CW120+All!CZ120+All!DC120+All!DF120+All!DI120+All!DL120+All!DO120+All!DR120+All!DU120+All!DX120</f>
        <v>68920479.862924621</v>
      </c>
      <c r="V268" s="117">
        <f t="shared" si="60"/>
        <v>5795843.4970753789</v>
      </c>
      <c r="W268" s="37">
        <f t="shared" si="64"/>
        <v>4.854524516922456E-3</v>
      </c>
      <c r="X268" s="35">
        <f t="shared" si="65"/>
        <v>9089353203.4430771</v>
      </c>
      <c r="Y268" s="35">
        <v>8049949623.3884783</v>
      </c>
      <c r="Z268" s="37">
        <f t="shared" si="66"/>
        <v>9.7090490338449138E-3</v>
      </c>
    </row>
    <row r="269" spans="1:26">
      <c r="A269">
        <v>119</v>
      </c>
      <c r="B269" t="s">
        <v>2113</v>
      </c>
      <c r="C269" s="117">
        <f>All!GV121</f>
        <v>1000000</v>
      </c>
      <c r="D269" s="117">
        <f>All!GZ121</f>
        <v>899999.99999999988</v>
      </c>
      <c r="E269" s="117">
        <f>All!HB121</f>
        <v>4379349</v>
      </c>
      <c r="F269" s="117">
        <f>All!HD121</f>
        <v>706990</v>
      </c>
      <c r="G269" s="117">
        <f t="shared" si="58"/>
        <v>100000.00000000012</v>
      </c>
      <c r="H269" s="113" t="s">
        <v>1908</v>
      </c>
      <c r="I269" s="37">
        <f t="shared" si="59"/>
        <v>2.0570999998445905E-4</v>
      </c>
      <c r="J269"/>
      <c r="K269" s="35"/>
      <c r="L269" s="35"/>
      <c r="M269" s="82"/>
      <c r="O269" s="21">
        <f>All!GX121</f>
        <v>0</v>
      </c>
      <c r="P269" s="35">
        <f t="shared" si="67"/>
        <v>2759723821.8712907</v>
      </c>
      <c r="Q269" s="35">
        <f t="shared" si="62"/>
        <v>7509262080.5650463</v>
      </c>
      <c r="R269" s="82">
        <f t="shared" si="68"/>
        <v>6.7276772066771442E-4</v>
      </c>
      <c r="S269" t="s">
        <v>271</v>
      </c>
      <c r="T269" s="112">
        <f>All!BG121+All!BJ121+All!BM121+All!BP121+All!BS121+All!BV121+All!BY121+All!CB121+All!CE121+All!CH121+All!CK121+All!CN121</f>
        <v>9020405.2124999985</v>
      </c>
      <c r="U269" s="112">
        <f>All!CQ121+All!CT121+All!CW121+All!CZ121+All!DC121+All!DF121+All!DI121+All!DL121+All!DO121+All!DR121+All!DU121+All!DX121</f>
        <v>8118364.6912499983</v>
      </c>
      <c r="V269" s="117">
        <f t="shared" si="60"/>
        <v>902040.52125000022</v>
      </c>
      <c r="W269" s="37">
        <f t="shared" si="64"/>
        <v>7.5553762413966131E-4</v>
      </c>
      <c r="X269" s="35">
        <f t="shared" si="65"/>
        <v>9089353203.4430771</v>
      </c>
      <c r="Y269" s="35">
        <v>8049949623.3884783</v>
      </c>
      <c r="Z269" s="37">
        <f t="shared" si="66"/>
        <v>1.5110752482793228E-3</v>
      </c>
    </row>
    <row r="270" spans="1:26">
      <c r="A270">
        <v>120</v>
      </c>
      <c r="B270" t="s">
        <v>2114</v>
      </c>
      <c r="C270" s="117">
        <f>All!GV122</f>
        <v>0</v>
      </c>
      <c r="D270" s="117">
        <f>All!GZ122</f>
        <v>0</v>
      </c>
      <c r="E270" s="117">
        <f>All!HB122</f>
        <v>5687737</v>
      </c>
      <c r="F270" s="117">
        <f>All!HD122</f>
        <v>0</v>
      </c>
      <c r="G270" s="117">
        <f t="shared" si="58"/>
        <v>0</v>
      </c>
      <c r="H270" s="113" t="s">
        <v>1908</v>
      </c>
      <c r="I270" s="37">
        <f t="shared" si="59"/>
        <v>0</v>
      </c>
      <c r="J270"/>
      <c r="K270" s="35"/>
      <c r="L270" s="35"/>
      <c r="M270" s="82"/>
      <c r="O270" s="21">
        <f>All!GX122</f>
        <v>0</v>
      </c>
      <c r="P270" s="35">
        <f t="shared" si="67"/>
        <v>2759723821.8712907</v>
      </c>
      <c r="Q270" s="35">
        <f t="shared" si="62"/>
        <v>7509262080.5650463</v>
      </c>
      <c r="R270" s="82">
        <f t="shared" si="68"/>
        <v>0</v>
      </c>
      <c r="S270" t="s">
        <v>271</v>
      </c>
      <c r="T270" s="112">
        <f>All!BG122+All!BJ122+All!BM122+All!BP122+All!BS122+All!BV122+All!BY122+All!CB122+All!CE122+All!CH122+All!CK122+All!CN122</f>
        <v>2722294.782539682</v>
      </c>
      <c r="U270" s="112">
        <f>All!CQ122+All!CT122+All!CW122+All!CZ122+All!DC122+All!DF122+All!DI122+All!DL122+All!DO122+All!DR122+All!DU122+All!DX122</f>
        <v>2450065.3042857135</v>
      </c>
      <c r="V270" s="117">
        <f t="shared" si="60"/>
        <v>272229.47825396853</v>
      </c>
      <c r="W270" s="37">
        <f t="shared" si="64"/>
        <v>2.2801593539918029E-4</v>
      </c>
      <c r="X270" s="35">
        <f t="shared" si="65"/>
        <v>9089353203.4430771</v>
      </c>
      <c r="Y270" s="35">
        <v>8049949623.3884783</v>
      </c>
      <c r="Z270" s="37">
        <f t="shared" si="66"/>
        <v>4.5603187079836069E-4</v>
      </c>
    </row>
    <row r="271" spans="1:26">
      <c r="A271">
        <v>121</v>
      </c>
      <c r="B271" t="s">
        <v>2157</v>
      </c>
      <c r="C271" s="117">
        <f>All!GV123</f>
        <v>0</v>
      </c>
      <c r="D271" s="117">
        <f>All!GZ123</f>
        <v>0</v>
      </c>
      <c r="E271" s="117">
        <f>All!HB123</f>
        <v>0</v>
      </c>
      <c r="F271" s="117">
        <f>All!HD123</f>
        <v>0</v>
      </c>
      <c r="G271" s="117">
        <f t="shared" si="58"/>
        <v>0</v>
      </c>
      <c r="H271" s="113" t="s">
        <v>1908</v>
      </c>
      <c r="I271" s="37">
        <f t="shared" si="59"/>
        <v>0</v>
      </c>
      <c r="J271"/>
      <c r="K271" s="35"/>
      <c r="L271" s="35"/>
      <c r="M271" s="82"/>
      <c r="O271" s="21">
        <f>All!GX123</f>
        <v>0</v>
      </c>
      <c r="P271" s="35">
        <f t="shared" si="67"/>
        <v>2759723821.8712907</v>
      </c>
      <c r="Q271" s="35">
        <f t="shared" ref="Q271:Q299" si="69">SUM($C$2:$C$299)</f>
        <v>7509262080.5650463</v>
      </c>
      <c r="R271" s="82">
        <f t="shared" ref="R271:R278" si="70">G271/SUM($G$151:$G$299)</f>
        <v>0</v>
      </c>
      <c r="S271" t="s">
        <v>271</v>
      </c>
      <c r="T271" s="112">
        <f>All!BG123+All!BJ123+All!BM123+All!BP123+All!BS123+All!BV123+All!BY123+All!CB123+All!CE123+All!CH123+All!CK123+All!CN123</f>
        <v>0</v>
      </c>
      <c r="U271" s="112">
        <f>All!CQ123+All!CT123+All!CW123+All!CZ123+All!DC123+All!DF123+All!DI123+All!DL123+All!DO123+All!DR123+All!DU123+All!DX123</f>
        <v>0</v>
      </c>
      <c r="V271" s="117">
        <f t="shared" ref="V271:V278" si="71">(T271-U271)</f>
        <v>0</v>
      </c>
      <c r="W271" s="37">
        <f t="shared" ref="W271:W278" si="72">V271/(SUM($V$2:$V$299))</f>
        <v>0</v>
      </c>
      <c r="X271" s="35">
        <f t="shared" ref="X271:X299" si="73">SUM($T$2:$T$150)</f>
        <v>9089353203.4430771</v>
      </c>
      <c r="Y271" s="35">
        <v>8049949623.3884783</v>
      </c>
      <c r="Z271" s="37">
        <f t="shared" ref="Z271:Z278" si="74">V271/SUM($V$2:$V$150)</f>
        <v>0</v>
      </c>
    </row>
    <row r="272" spans="1:26">
      <c r="A272">
        <v>122</v>
      </c>
      <c r="B272" t="s">
        <v>2158</v>
      </c>
      <c r="C272" s="117">
        <f>All!GV124</f>
        <v>828067.14</v>
      </c>
      <c r="D272" s="117">
        <f>All!GZ124</f>
        <v>703857.06900000002</v>
      </c>
      <c r="E272" s="117">
        <f>All!HB124</f>
        <v>0</v>
      </c>
      <c r="F272" s="117">
        <f>All!HD124</f>
        <v>0</v>
      </c>
      <c r="G272" s="117">
        <f t="shared" si="58"/>
        <v>124210.071</v>
      </c>
      <c r="H272" s="113" t="s">
        <v>1908</v>
      </c>
      <c r="I272" s="37">
        <f t="shared" si="59"/>
        <v>2.5551253703479625E-4</v>
      </c>
      <c r="J272"/>
      <c r="K272" s="35"/>
      <c r="L272" s="35"/>
      <c r="M272" s="82"/>
      <c r="O272" s="21">
        <f>All!GX124</f>
        <v>0</v>
      </c>
      <c r="P272" s="35">
        <f t="shared" si="67"/>
        <v>2759723821.8712907</v>
      </c>
      <c r="Q272" s="35">
        <f t="shared" si="69"/>
        <v>7509262080.5650463</v>
      </c>
      <c r="R272" s="82">
        <f t="shared" si="70"/>
        <v>8.3564526350644874E-4</v>
      </c>
      <c r="S272" t="s">
        <v>271</v>
      </c>
      <c r="T272" s="112">
        <f>All!BG124+All!BJ124+All!BM124+All!BP124+All!BS124+All!BV124+All!BY124+All!CB124+All!CE124+All!CH124+All!CK124+All!CN124</f>
        <v>1561186.5100000002</v>
      </c>
      <c r="U272" s="112">
        <f>All!CQ124+All!CT124+All!CW124+All!CZ124+All!DC124+All!DF124+All!DI124+All!DL124+All!DO124+All!DR124+All!DU124+All!DX124</f>
        <v>1327008.5334999999</v>
      </c>
      <c r="V272" s="117">
        <f t="shared" si="71"/>
        <v>234177.97650000034</v>
      </c>
      <c r="W272" s="37">
        <f t="shared" si="72"/>
        <v>1.9614448333813545E-4</v>
      </c>
      <c r="X272" s="35">
        <f t="shared" si="73"/>
        <v>9089353203.4430771</v>
      </c>
      <c r="Y272" s="35">
        <v>8049949623.3884783</v>
      </c>
      <c r="Z272" s="37">
        <f t="shared" si="74"/>
        <v>3.9228896667627095E-4</v>
      </c>
    </row>
    <row r="273" spans="1:26">
      <c r="A273">
        <v>123</v>
      </c>
      <c r="B273" t="s">
        <v>2159</v>
      </c>
      <c r="C273" s="117">
        <f>All!GV125</f>
        <v>0</v>
      </c>
      <c r="D273" s="117">
        <f>All!GZ125</f>
        <v>0</v>
      </c>
      <c r="E273" s="117">
        <f>All!HB125</f>
        <v>0</v>
      </c>
      <c r="F273" s="117">
        <f>All!HD125</f>
        <v>0</v>
      </c>
      <c r="G273" s="117">
        <f t="shared" si="58"/>
        <v>0</v>
      </c>
      <c r="H273" s="113" t="s">
        <v>1908</v>
      </c>
      <c r="I273" s="37">
        <f t="shared" si="59"/>
        <v>0</v>
      </c>
      <c r="J273"/>
      <c r="K273" s="35"/>
      <c r="L273" s="35"/>
      <c r="M273" s="82"/>
      <c r="O273" s="21">
        <f>All!GX125</f>
        <v>0</v>
      </c>
      <c r="P273" s="35">
        <f t="shared" si="67"/>
        <v>2759723821.8712907</v>
      </c>
      <c r="Q273" s="35">
        <f t="shared" si="69"/>
        <v>7509262080.5650463</v>
      </c>
      <c r="R273" s="82">
        <f t="shared" si="70"/>
        <v>0</v>
      </c>
      <c r="S273" t="s">
        <v>271</v>
      </c>
      <c r="T273" s="112">
        <f>All!BG125+All!BJ125+All!BM125+All!BP125+All!BS125+All!BV125+All!BY125+All!CB125+All!CE125+All!CH125+All!CK125+All!CN125</f>
        <v>0</v>
      </c>
      <c r="U273" s="112">
        <f>All!CQ125+All!CT125+All!CW125+All!CZ125+All!DC125+All!DF125+All!DI125+All!DL125+All!DO125+All!DR125+All!DU125+All!DX125</f>
        <v>0</v>
      </c>
      <c r="V273" s="117">
        <f t="shared" si="71"/>
        <v>0</v>
      </c>
      <c r="W273" s="37">
        <f t="shared" si="72"/>
        <v>0</v>
      </c>
      <c r="X273" s="35">
        <f t="shared" si="73"/>
        <v>9089353203.4430771</v>
      </c>
      <c r="Y273" s="35">
        <v>8049949623.3884783</v>
      </c>
      <c r="Z273" s="37">
        <f t="shared" si="74"/>
        <v>0</v>
      </c>
    </row>
    <row r="274" spans="1:26">
      <c r="A274">
        <v>124</v>
      </c>
      <c r="B274" t="s">
        <v>2160</v>
      </c>
      <c r="C274" s="117">
        <f>All!GV126</f>
        <v>0</v>
      </c>
      <c r="D274" s="117">
        <f>All!GZ126</f>
        <v>0</v>
      </c>
      <c r="E274" s="117">
        <f>All!HB126</f>
        <v>0</v>
      </c>
      <c r="F274" s="117">
        <f>All!HD126</f>
        <v>0</v>
      </c>
      <c r="G274" s="117">
        <f t="shared" si="58"/>
        <v>0</v>
      </c>
      <c r="H274" s="113" t="s">
        <v>1908</v>
      </c>
      <c r="I274" s="37">
        <f t="shared" si="59"/>
        <v>0</v>
      </c>
      <c r="J274"/>
      <c r="K274" s="35"/>
      <c r="L274" s="35"/>
      <c r="M274" s="82"/>
      <c r="O274" s="21">
        <f>All!GX126</f>
        <v>0</v>
      </c>
      <c r="P274" s="35">
        <f t="shared" si="67"/>
        <v>2759723821.8712907</v>
      </c>
      <c r="Q274" s="35">
        <f t="shared" si="69"/>
        <v>7509262080.5650463</v>
      </c>
      <c r="R274" s="82">
        <f t="shared" si="70"/>
        <v>0</v>
      </c>
      <c r="S274" t="s">
        <v>271</v>
      </c>
      <c r="T274" s="112">
        <f>All!BG126+All!BJ126+All!BM126+All!BP126+All!BS126+All!BV126+All!BY126+All!CB126+All!CE126+All!CH126+All!CK126+All!CN126</f>
        <v>0</v>
      </c>
      <c r="U274" s="112">
        <f>All!CQ126+All!CT126+All!CW126+All!CZ126+All!DC126+All!DF126+All!DI126+All!DL126+All!DO126+All!DR126+All!DU126+All!DX126</f>
        <v>0</v>
      </c>
      <c r="V274" s="117">
        <f t="shared" si="71"/>
        <v>0</v>
      </c>
      <c r="W274" s="37">
        <f t="shared" si="72"/>
        <v>0</v>
      </c>
      <c r="X274" s="35">
        <f t="shared" si="73"/>
        <v>9089353203.4430771</v>
      </c>
      <c r="Y274" s="35">
        <v>8049949623.3884783</v>
      </c>
      <c r="Z274" s="37">
        <f t="shared" si="74"/>
        <v>0</v>
      </c>
    </row>
    <row r="275" spans="1:26">
      <c r="A275">
        <v>125</v>
      </c>
      <c r="B275" t="s">
        <v>2162</v>
      </c>
      <c r="C275" s="117">
        <f>All!GV127</f>
        <v>648926.59666667006</v>
      </c>
      <c r="D275" s="117">
        <f>All!GZ127</f>
        <v>0</v>
      </c>
      <c r="E275" s="117">
        <f>All!HB127</f>
        <v>0</v>
      </c>
      <c r="F275" s="117">
        <f>All!HD127</f>
        <v>0</v>
      </c>
      <c r="G275" s="117">
        <f t="shared" si="58"/>
        <v>648926.59666667006</v>
      </c>
      <c r="H275" s="113" t="s">
        <v>1908</v>
      </c>
      <c r="I275" s="37">
        <f t="shared" si="59"/>
        <v>1.3349069019021561E-3</v>
      </c>
      <c r="J275"/>
      <c r="K275" s="35"/>
      <c r="L275" s="35"/>
      <c r="M275" s="82"/>
      <c r="O275" s="21">
        <f>All!GX127</f>
        <v>0</v>
      </c>
      <c r="P275" s="35">
        <f t="shared" si="67"/>
        <v>2759723821.8712907</v>
      </c>
      <c r="Q275" s="35">
        <f t="shared" si="69"/>
        <v>7509262080.5650463</v>
      </c>
      <c r="R275" s="82">
        <f t="shared" si="70"/>
        <v>4.3657686732009237E-3</v>
      </c>
      <c r="S275" t="s">
        <v>271</v>
      </c>
      <c r="T275" s="112">
        <f>All!BG127+All!BJ127+All!BM127+All!BP127+All!BS127+All!BV127+All!BY127+All!CB127+All!CE127+All!CH127+All!CK127+All!CN127</f>
        <v>648926.59666667006</v>
      </c>
      <c r="U275" s="112">
        <f>All!CQ127+All!CT127+All!CW127+All!CZ127+All!DC127+All!DF127+All!DI127+All!DL127+All!DO127+All!DR127+All!DU127+All!DX127</f>
        <v>0</v>
      </c>
      <c r="V275" s="117">
        <f t="shared" si="71"/>
        <v>648926.59666667006</v>
      </c>
      <c r="W275" s="37">
        <f t="shared" si="72"/>
        <v>5.4353263244444523E-4</v>
      </c>
      <c r="X275" s="35">
        <f t="shared" si="73"/>
        <v>9089353203.4430771</v>
      </c>
      <c r="Y275" s="35">
        <v>8049949623.3884783</v>
      </c>
      <c r="Z275" s="37">
        <f t="shared" si="74"/>
        <v>1.0870652648888907E-3</v>
      </c>
    </row>
    <row r="276" spans="1:26">
      <c r="A276">
        <v>126</v>
      </c>
      <c r="B276" t="s">
        <v>2163</v>
      </c>
      <c r="C276" s="117">
        <f>All!GV128</f>
        <v>11834000</v>
      </c>
      <c r="D276" s="117">
        <f>All!GZ128</f>
        <v>10650738.300000004</v>
      </c>
      <c r="E276" s="117">
        <f>All!HB128</f>
        <v>10051863</v>
      </c>
      <c r="F276" s="117">
        <f>All!HD128</f>
        <v>5549410</v>
      </c>
      <c r="G276" s="117">
        <f t="shared" si="58"/>
        <v>1183261.6999999955</v>
      </c>
      <c r="H276" s="113" t="s">
        <v>1908</v>
      </c>
      <c r="I276" s="37">
        <f t="shared" si="59"/>
        <v>2.4340876428860978E-3</v>
      </c>
      <c r="J276"/>
      <c r="K276" s="35"/>
      <c r="L276" s="35"/>
      <c r="M276" s="82"/>
      <c r="O276" s="21">
        <f>All!GX128</f>
        <v>3387071</v>
      </c>
      <c r="P276" s="35">
        <f t="shared" si="67"/>
        <v>2759723821.8712907</v>
      </c>
      <c r="Q276" s="35">
        <f t="shared" si="69"/>
        <v>7509262080.5650463</v>
      </c>
      <c r="R276" s="82">
        <f t="shared" si="70"/>
        <v>7.9606027686240088E-3</v>
      </c>
      <c r="S276" t="s">
        <v>271</v>
      </c>
      <c r="T276" s="112">
        <f>All!BG128+All!BJ128+All!BM128+All!BP128+All!BS128+All!BV128+All!BY128+All!CB128+All!CE128+All!CH128+All!CK128+All!CN128</f>
        <v>116738334.80541709</v>
      </c>
      <c r="U276" s="112">
        <f>All!CQ128+All!CT128+All!CW128+All!CZ128+All!DC128+All!DF128+All!DI128+All!DL128+All!DO128+All!DR128+All!DU128+All!DX128</f>
        <v>105169539.03932765</v>
      </c>
      <c r="V276" s="117">
        <f t="shared" si="71"/>
        <v>11568795.766089439</v>
      </c>
      <c r="W276" s="37">
        <f t="shared" si="72"/>
        <v>9.6898756334758002E-3</v>
      </c>
      <c r="X276" s="35">
        <f t="shared" si="73"/>
        <v>9089353203.4430771</v>
      </c>
      <c r="Y276" s="35">
        <v>8049949623.3884783</v>
      </c>
      <c r="Z276" s="37">
        <f t="shared" si="74"/>
        <v>1.9379751266951607E-2</v>
      </c>
    </row>
    <row r="277" spans="1:26">
      <c r="A277">
        <v>127</v>
      </c>
      <c r="B277" t="s">
        <v>2164</v>
      </c>
      <c r="C277" s="117">
        <f>All!GV129</f>
        <v>67507717.055530503</v>
      </c>
      <c r="D277" s="117">
        <f>All!GZ129</f>
        <v>60756945.349977456</v>
      </c>
      <c r="E277" s="117">
        <f>All!HB129</f>
        <v>19714286</v>
      </c>
      <c r="F277" s="117">
        <f>All!HD129</f>
        <v>3800000</v>
      </c>
      <c r="G277" s="117">
        <f t="shared" si="58"/>
        <v>6750771.7055530474</v>
      </c>
      <c r="H277" s="113" t="s">
        <v>1908</v>
      </c>
      <c r="I277" s="37">
        <f t="shared" si="59"/>
        <v>1.3887012474444023E-2</v>
      </c>
      <c r="J277"/>
      <c r="K277" s="35"/>
      <c r="L277" s="35"/>
      <c r="M277" s="82"/>
      <c r="O277" s="21">
        <f>All!GX129</f>
        <v>0</v>
      </c>
      <c r="P277" s="35">
        <f t="shared" si="67"/>
        <v>2759723821.8712907</v>
      </c>
      <c r="Q277" s="35">
        <f t="shared" si="69"/>
        <v>7509262080.5650463</v>
      </c>
      <c r="R277" s="82">
        <f t="shared" si="70"/>
        <v>4.5417012930930173E-2</v>
      </c>
      <c r="S277" t="s">
        <v>271</v>
      </c>
      <c r="T277" s="112">
        <f>All!BG129+All!BJ129+All!BM129+All!BP129+All!BS129+All!BV129+All!BY129+All!CB129+All!CE129+All!CH129+All!CK129+All!CN129</f>
        <v>215804578.37809804</v>
      </c>
      <c r="U277" s="112">
        <f>All!CQ129+All!CT129+All!CW129+All!CZ129+All!DC129+All!DF129+All!DI129+All!DL129+All!DO129+All!DR129+All!DU129+All!DX129</f>
        <v>194224120.54028824</v>
      </c>
      <c r="V277" s="117">
        <f t="shared" si="71"/>
        <v>21580457.837809801</v>
      </c>
      <c r="W277" s="37">
        <f t="shared" si="72"/>
        <v>1.807551596466038E-2</v>
      </c>
      <c r="X277" s="35">
        <f t="shared" si="73"/>
        <v>9089353203.4430771</v>
      </c>
      <c r="Y277" s="35">
        <v>8049949623.3884783</v>
      </c>
      <c r="Z277" s="37">
        <f t="shared" si="74"/>
        <v>3.6151031929320766E-2</v>
      </c>
    </row>
    <row r="278" spans="1:26">
      <c r="A278">
        <v>128</v>
      </c>
      <c r="B278" t="s">
        <v>2165</v>
      </c>
      <c r="C278" s="117">
        <f>All!GV130</f>
        <v>41360488.377554178</v>
      </c>
      <c r="D278" s="117">
        <f>All!GZ130</f>
        <v>38977090.234797627</v>
      </c>
      <c r="E278" s="117">
        <f>All!HB130</f>
        <v>25577476</v>
      </c>
      <c r="F278" s="117">
        <f>All!HD130</f>
        <v>14565389</v>
      </c>
      <c r="G278" s="117">
        <f t="shared" si="58"/>
        <v>2383398.1427565515</v>
      </c>
      <c r="H278" s="113" t="s">
        <v>1908</v>
      </c>
      <c r="I278" s="37">
        <f t="shared" si="59"/>
        <v>4.9028883190940934E-3</v>
      </c>
      <c r="J278"/>
      <c r="K278" s="35"/>
      <c r="L278" s="35"/>
      <c r="M278" s="82"/>
      <c r="O278" s="21">
        <f>All!GX130</f>
        <v>3767778</v>
      </c>
      <c r="P278" s="35">
        <f t="shared" si="67"/>
        <v>2759723821.8712907</v>
      </c>
      <c r="Q278" s="35">
        <f t="shared" si="69"/>
        <v>7509262080.5650463</v>
      </c>
      <c r="R278" s="82">
        <f t="shared" si="70"/>
        <v>1.6034733359459871E-2</v>
      </c>
      <c r="S278" t="s">
        <v>271</v>
      </c>
      <c r="T278" s="112">
        <f>All!BG130+All!BJ130+All!BM130+All!BP130+All!BS130+All!BV130+All!BY130+All!CB130+All!CE130+All!CH130+All!CK130+All!CN130</f>
        <v>115325032.37755418</v>
      </c>
      <c r="U278" s="112">
        <f>All!CQ130+All!CT130+All!CW130+All!CZ130+All!DC130+All!DF130+All!DI130+All!DL130+All!DO130+All!DR130+All!DU130+All!DX130</f>
        <v>108679427.34319004</v>
      </c>
      <c r="V278" s="117">
        <f t="shared" si="71"/>
        <v>6645605.0343641341</v>
      </c>
      <c r="W278" s="37">
        <f t="shared" si="72"/>
        <v>5.5662739315482258E-3</v>
      </c>
      <c r="X278" s="35">
        <f t="shared" si="73"/>
        <v>9089353203.4430771</v>
      </c>
      <c r="Y278" s="35">
        <v>8049949623.3884783</v>
      </c>
      <c r="Z278" s="37">
        <f t="shared" si="74"/>
        <v>1.1132547863096455E-2</v>
      </c>
    </row>
    <row r="279" spans="1:26">
      <c r="A279" s="113">
        <v>129</v>
      </c>
      <c r="B279" s="113" t="s">
        <v>2167</v>
      </c>
      <c r="C279" s="117">
        <f>All!GV131</f>
        <v>0</v>
      </c>
      <c r="D279" s="117">
        <f>All!GZ131</f>
        <v>0</v>
      </c>
      <c r="E279" s="117">
        <f>All!HB131</f>
        <v>474111.33393258427</v>
      </c>
      <c r="F279" s="117">
        <f>All!HD131</f>
        <v>535583.50044943811</v>
      </c>
      <c r="G279" s="117">
        <f t="shared" ref="G279:G280" si="75">(C279-D279)</f>
        <v>0</v>
      </c>
      <c r="H279" s="113" t="s">
        <v>1908</v>
      </c>
      <c r="I279" s="37">
        <f t="shared" ref="I279:I288" si="76">G279/(SUM($G$2:$G$299))</f>
        <v>0</v>
      </c>
      <c r="J279"/>
      <c r="K279" s="35"/>
      <c r="L279" s="35"/>
      <c r="M279" s="82"/>
      <c r="O279" s="21">
        <f>All!GX131</f>
        <v>0</v>
      </c>
      <c r="P279" s="35">
        <f t="shared" si="67"/>
        <v>2759723821.8712907</v>
      </c>
      <c r="Q279" s="35">
        <f t="shared" si="69"/>
        <v>7509262080.5650463</v>
      </c>
      <c r="R279" s="82">
        <f t="shared" ref="R279:R299" si="77">G279/SUM($G$151:$G$299)</f>
        <v>0</v>
      </c>
      <c r="S279" t="s">
        <v>271</v>
      </c>
      <c r="T279" s="112">
        <f>All!BG131+All!BJ131+All!BM131+All!BP131+All!BS131+All!BV131+All!BY131+All!CB131+All!CE131+All!CH131+All!CK131+All!CN131</f>
        <v>0</v>
      </c>
      <c r="U279" s="112">
        <f>All!CQ131+All!CT131+All!CW131+All!CZ131+All!DC131+All!DF131+All!DI131+All!DL131+All!DO131+All!DR131+All!DU131+All!DX131</f>
        <v>0</v>
      </c>
      <c r="V279" s="117">
        <f t="shared" ref="V279:V299" si="78">(T279-U279)</f>
        <v>0</v>
      </c>
      <c r="W279" s="37">
        <f t="shared" ref="W279:W299" si="79">V279/(SUM($V$2:$V$299))</f>
        <v>0</v>
      </c>
      <c r="X279" s="35">
        <f t="shared" si="73"/>
        <v>9089353203.4430771</v>
      </c>
      <c r="Y279" s="35">
        <v>8049949623.3884783</v>
      </c>
      <c r="Z279" s="37">
        <f t="shared" ref="Z279:Z299" si="80">V279/SUM($V$2:$V$150)</f>
        <v>0</v>
      </c>
    </row>
    <row r="280" spans="1:26">
      <c r="A280" s="113">
        <v>130</v>
      </c>
      <c r="B280" s="113" t="s">
        <v>2168</v>
      </c>
      <c r="C280" s="117">
        <f>All!GV132</f>
        <v>119163180.2</v>
      </c>
      <c r="D280" s="117">
        <f>All!GZ132</f>
        <v>112609205.28900005</v>
      </c>
      <c r="E280" s="117">
        <f>All!HB132</f>
        <v>208033406</v>
      </c>
      <c r="F280" s="117">
        <f>All!HD132</f>
        <v>157740995</v>
      </c>
      <c r="G280" s="117">
        <f t="shared" si="75"/>
        <v>6553974.9109999537</v>
      </c>
      <c r="H280" s="113" t="s">
        <v>1908</v>
      </c>
      <c r="I280" s="37">
        <f t="shared" si="76"/>
        <v>1.3482181788399439E-2</v>
      </c>
      <c r="J280"/>
      <c r="K280" s="35"/>
      <c r="L280" s="35"/>
      <c r="M280" s="82"/>
      <c r="O280" s="21">
        <f>All!GX132</f>
        <v>248765089</v>
      </c>
      <c r="P280" s="35">
        <f t="shared" si="67"/>
        <v>2759723821.8712907</v>
      </c>
      <c r="Q280" s="35">
        <f t="shared" si="69"/>
        <v>7509262080.5650463</v>
      </c>
      <c r="R280" s="82">
        <f t="shared" si="77"/>
        <v>4.4093027621868203E-2</v>
      </c>
      <c r="S280" t="s">
        <v>271</v>
      </c>
      <c r="T280" s="112">
        <f>All!BG132+All!BJ132+All!BM132+All!BP132+All!BS132+All!BV132+All!BY132+All!CB132+All!CE132+All!CH132+All!CK132+All!CN132</f>
        <v>276845182.19999999</v>
      </c>
      <c r="U280" s="112">
        <f>All!CQ132+All!CT132+All!CW132+All!CZ132+All!DC132+All!DF132+All!DI132+All!DL132+All!DO132+All!DR132+All!DU132+All!DX132</f>
        <v>261618697.1068649</v>
      </c>
      <c r="V280" s="117">
        <f t="shared" si="78"/>
        <v>15226485.093135089</v>
      </c>
      <c r="W280" s="37">
        <f t="shared" si="79"/>
        <v>1.2753509515651651E-2</v>
      </c>
      <c r="X280" s="35">
        <f t="shared" si="73"/>
        <v>9089353203.4430771</v>
      </c>
      <c r="Y280" s="35">
        <v>8049949623.3884783</v>
      </c>
      <c r="Z280" s="37">
        <f t="shared" si="80"/>
        <v>2.5507019031303309E-2</v>
      </c>
    </row>
    <row r="281" spans="1:26">
      <c r="A281" s="113">
        <v>131</v>
      </c>
      <c r="B281" s="113" t="s">
        <v>2169</v>
      </c>
      <c r="C281" s="117">
        <f>All!GV133</f>
        <v>0</v>
      </c>
      <c r="D281" s="117">
        <f>All!GZ133</f>
        <v>0</v>
      </c>
      <c r="E281" s="117">
        <f>All!HB133</f>
        <v>98666668</v>
      </c>
      <c r="F281" s="117">
        <f>All!HD133</f>
        <v>42991897</v>
      </c>
      <c r="G281" s="117">
        <f t="shared" ref="G281:G299" si="81">(C281-D281)</f>
        <v>0</v>
      </c>
      <c r="H281" s="113" t="s">
        <v>1908</v>
      </c>
      <c r="I281" s="37">
        <f t="shared" si="76"/>
        <v>0</v>
      </c>
      <c r="J281"/>
      <c r="K281" s="35"/>
      <c r="L281" s="35"/>
      <c r="M281" s="82"/>
      <c r="O281" s="21">
        <f>All!GX133</f>
        <v>35322235.234899998</v>
      </c>
      <c r="P281" s="35">
        <f t="shared" si="67"/>
        <v>2759723821.8712907</v>
      </c>
      <c r="Q281" s="35">
        <f t="shared" si="69"/>
        <v>7509262080.5650463</v>
      </c>
      <c r="R281" s="82">
        <f t="shared" si="77"/>
        <v>0</v>
      </c>
      <c r="S281" t="s">
        <v>271</v>
      </c>
      <c r="T281" s="112">
        <f>All!BG133+All!BJ133+All!BM133+All!BP133+All!BS133+All!BV133+All!BY133+All!CB133+All!CE133+All!CH133+All!CK133+All!CN133</f>
        <v>67200000</v>
      </c>
      <c r="U281" s="112">
        <f>All!CQ133+All!CT133+All!CW133+All!CZ133+All!DC133+All!DF133+All!DI133+All!DL133+All!DO133+All!DR133+All!DU133+All!DX133</f>
        <v>62496000</v>
      </c>
      <c r="V281" s="117">
        <f t="shared" si="78"/>
        <v>4704000</v>
      </c>
      <c r="W281" s="37">
        <f t="shared" si="79"/>
        <v>3.9400103434687759E-3</v>
      </c>
      <c r="X281" s="35">
        <f t="shared" si="73"/>
        <v>9089353203.4430771</v>
      </c>
      <c r="Y281" s="35">
        <v>8049949623.3884783</v>
      </c>
      <c r="Z281" s="37">
        <f t="shared" si="80"/>
        <v>7.8800206869375517E-3</v>
      </c>
    </row>
    <row r="282" spans="1:26">
      <c r="A282" s="113">
        <v>132</v>
      </c>
      <c r="B282" s="113" t="s">
        <v>2170</v>
      </c>
      <c r="C282" s="117">
        <f>All!GV134</f>
        <v>21258894.199999999</v>
      </c>
      <c r="D282" s="117">
        <f>All!GZ134</f>
        <v>19770771.605999999</v>
      </c>
      <c r="E282" s="117">
        <f>All!HB134</f>
        <v>31102566</v>
      </c>
      <c r="F282" s="117">
        <f>All!HD134</f>
        <v>3030406</v>
      </c>
      <c r="G282" s="117">
        <f t="shared" si="81"/>
        <v>1488122.5940000005</v>
      </c>
      <c r="H282" s="113" t="s">
        <v>1908</v>
      </c>
      <c r="I282" s="37">
        <f t="shared" si="76"/>
        <v>3.0612169878861291E-3</v>
      </c>
      <c r="J282"/>
      <c r="K282" s="35"/>
      <c r="L282" s="35"/>
      <c r="M282" s="82"/>
      <c r="O282" s="21">
        <f>All!GX134</f>
        <v>481590.83809999999</v>
      </c>
      <c r="P282" s="35">
        <f t="shared" si="67"/>
        <v>2759723821.8712907</v>
      </c>
      <c r="Q282" s="35">
        <f t="shared" si="69"/>
        <v>7509262080.5650463</v>
      </c>
      <c r="R282" s="82">
        <f t="shared" si="77"/>
        <v>1.0011608456395057E-2</v>
      </c>
      <c r="S282" t="s">
        <v>271</v>
      </c>
      <c r="T282" s="112">
        <f>All!BG134+All!BJ134+All!BM134+All!BP134+All!BS134+All!BV134+All!BY134+All!CB134+All!CE134+All!CH134+All!CK134+All!CN134</f>
        <v>91334465.243000016</v>
      </c>
      <c r="U282" s="112">
        <f>All!CQ134+All!CT134+All!CW134+All!CZ134+All!DC134+All!DF134+All!DI134+All!DL134+All!DO134+All!DR134+All!DU134+All!DX134</f>
        <v>84941052.675989985</v>
      </c>
      <c r="V282" s="117">
        <f t="shared" si="78"/>
        <v>6393412.5670100302</v>
      </c>
      <c r="W282" s="37">
        <f t="shared" si="79"/>
        <v>5.355040740663855E-3</v>
      </c>
      <c r="X282" s="35">
        <f t="shared" si="73"/>
        <v>9089353203.4430771</v>
      </c>
      <c r="Y282" s="35">
        <v>8049949623.3884783</v>
      </c>
      <c r="Z282" s="37">
        <f t="shared" si="80"/>
        <v>1.0710081481327712E-2</v>
      </c>
    </row>
    <row r="283" spans="1:26">
      <c r="A283" s="113">
        <v>133</v>
      </c>
      <c r="B283" s="113" t="s">
        <v>2171</v>
      </c>
      <c r="C283" s="117">
        <f>All!GV135</f>
        <v>0</v>
      </c>
      <c r="D283" s="117">
        <f>All!GZ135</f>
        <v>0</v>
      </c>
      <c r="E283" s="117">
        <f>All!HB135</f>
        <v>44388022</v>
      </c>
      <c r="F283" s="117">
        <f>All!HD135</f>
        <v>909208</v>
      </c>
      <c r="G283" s="117">
        <f t="shared" si="81"/>
        <v>0</v>
      </c>
      <c r="H283" s="113" t="s">
        <v>1908</v>
      </c>
      <c r="I283" s="37">
        <f t="shared" si="76"/>
        <v>0</v>
      </c>
      <c r="J283"/>
      <c r="K283" s="35"/>
      <c r="L283" s="35"/>
      <c r="M283" s="82"/>
      <c r="O283" s="21">
        <f>All!GX135</f>
        <v>0</v>
      </c>
      <c r="P283" s="35">
        <f t="shared" si="67"/>
        <v>2759723821.8712907</v>
      </c>
      <c r="Q283" s="35">
        <f t="shared" si="69"/>
        <v>7509262080.5650463</v>
      </c>
      <c r="R283" s="82">
        <f t="shared" si="77"/>
        <v>0</v>
      </c>
      <c r="S283" t="s">
        <v>271</v>
      </c>
      <c r="T283" s="112">
        <f>All!BG135+All!BJ135+All!BM135+All!BP135+All!BS135+All!BV135+All!BY135+All!CB135+All!CE135+All!CH135+All!CK135+All!CN135</f>
        <v>54354542</v>
      </c>
      <c r="U283" s="112">
        <f>All!CQ135+All!CT135+All!CW135+All!CZ135+All!DC135+All!DF135+All!DI135+All!DL135+All!DO135+All!DR135+All!DU135+All!DX135</f>
        <v>50549724.059999995</v>
      </c>
      <c r="V283" s="117">
        <f t="shared" si="78"/>
        <v>3804817.9400000051</v>
      </c>
      <c r="W283" s="37">
        <f t="shared" si="79"/>
        <v>3.1868669299778014E-3</v>
      </c>
      <c r="X283" s="35">
        <f t="shared" si="73"/>
        <v>9089353203.4430771</v>
      </c>
      <c r="Y283" s="35">
        <v>8049949623.3884783</v>
      </c>
      <c r="Z283" s="37">
        <f t="shared" si="80"/>
        <v>6.3737338599556045E-3</v>
      </c>
    </row>
    <row r="284" spans="1:26">
      <c r="A284" s="113">
        <v>134</v>
      </c>
      <c r="B284" s="113" t="s">
        <v>2172</v>
      </c>
      <c r="C284" s="117">
        <f>All!GV136</f>
        <v>0</v>
      </c>
      <c r="D284" s="117">
        <f>All!GZ136</f>
        <v>0</v>
      </c>
      <c r="E284" s="117">
        <f>All!HB136</f>
        <v>0</v>
      </c>
      <c r="F284" s="117">
        <f>All!HD136</f>
        <v>0</v>
      </c>
      <c r="G284" s="117">
        <f t="shared" si="81"/>
        <v>0</v>
      </c>
      <c r="H284" s="113" t="s">
        <v>1908</v>
      </c>
      <c r="I284" s="37">
        <f t="shared" si="76"/>
        <v>0</v>
      </c>
      <c r="J284"/>
      <c r="K284" s="35"/>
      <c r="L284" s="35"/>
      <c r="M284" s="82"/>
      <c r="O284" s="21">
        <f>All!GX136</f>
        <v>0</v>
      </c>
      <c r="P284" s="35">
        <f t="shared" si="67"/>
        <v>2759723821.8712907</v>
      </c>
      <c r="Q284" s="35">
        <f t="shared" si="69"/>
        <v>7509262080.5650463</v>
      </c>
      <c r="R284" s="82">
        <f t="shared" si="77"/>
        <v>0</v>
      </c>
      <c r="S284" t="s">
        <v>271</v>
      </c>
      <c r="T284" s="112">
        <f>All!BG136+All!BJ136+All!BM136+All!BP136+All!BS136+All!BV136+All!BY136+All!CB136+All!CE136+All!CH136+All!CK136+All!CN136</f>
        <v>8739833</v>
      </c>
      <c r="U284" s="112">
        <f>All!CQ136+All!CT136+All!CW136+All!CZ136+All!DC136+All!DF136+All!DI136+All!DL136+All!DO136+All!DR136+All!DU136+All!DX136</f>
        <v>7865849.7000000011</v>
      </c>
      <c r="V284" s="117">
        <f t="shared" si="78"/>
        <v>873983.29999999888</v>
      </c>
      <c r="W284" s="37">
        <f t="shared" si="79"/>
        <v>7.3203725383056317E-4</v>
      </c>
      <c r="X284" s="35">
        <f t="shared" si="73"/>
        <v>9089353203.4430771</v>
      </c>
      <c r="Y284" s="35">
        <v>8049949623.3884783</v>
      </c>
      <c r="Z284" s="37">
        <f t="shared" si="80"/>
        <v>1.4640745076611268E-3</v>
      </c>
    </row>
    <row r="285" spans="1:26">
      <c r="A285" s="113">
        <v>135</v>
      </c>
      <c r="B285" s="113" t="s">
        <v>2173</v>
      </c>
      <c r="C285" s="117">
        <f>All!GV137</f>
        <v>115883742.33</v>
      </c>
      <c r="D285" s="117">
        <f>All!GZ137</f>
        <v>107771880.3669</v>
      </c>
      <c r="E285" s="117">
        <f>All!HB137</f>
        <v>117933492</v>
      </c>
      <c r="F285" s="117">
        <f>All!HD137</f>
        <v>104288425</v>
      </c>
      <c r="G285" s="117">
        <f t="shared" si="81"/>
        <v>8111861.9631000012</v>
      </c>
      <c r="H285" s="113" t="s">
        <v>1908</v>
      </c>
      <c r="I285" s="37">
        <f t="shared" si="76"/>
        <v>1.6686911243032333E-2</v>
      </c>
      <c r="J285"/>
      <c r="K285" s="35"/>
      <c r="L285" s="35"/>
      <c r="M285" s="82"/>
      <c r="O285" s="21">
        <f>All!GX137</f>
        <v>141124135</v>
      </c>
      <c r="P285" s="35">
        <f t="shared" si="67"/>
        <v>2759723821.8712907</v>
      </c>
      <c r="Q285" s="35">
        <f t="shared" si="69"/>
        <v>7509262080.5650463</v>
      </c>
      <c r="R285" s="82">
        <f t="shared" si="77"/>
        <v>5.4573988832859126E-2</v>
      </c>
      <c r="S285" t="s">
        <v>271</v>
      </c>
      <c r="T285" s="112">
        <f>All!BG137+All!BJ137+All!BM137+All!BP137+All!BS137+All!BV137+All!BY137+All!CB137+All!CE137+All!CH137+All!CK137+All!CN137</f>
        <v>272411691.32999998</v>
      </c>
      <c r="U285" s="112">
        <f>All!CQ137+All!CT137+All!CW137+All!CZ137+All!DC137+All!DF137+All!DI137+All!DL137+All!DO137+All!DR137+All!DU137+All!DX137</f>
        <v>252222872.93689996</v>
      </c>
      <c r="V285" s="117">
        <f t="shared" si="78"/>
        <v>20188818.393100023</v>
      </c>
      <c r="W285" s="37">
        <f t="shared" si="79"/>
        <v>1.6909896532998885E-2</v>
      </c>
      <c r="X285" s="35">
        <f t="shared" si="73"/>
        <v>9089353203.4430771</v>
      </c>
      <c r="Y285" s="35">
        <v>8049949623.3884783</v>
      </c>
      <c r="Z285" s="37">
        <f t="shared" si="80"/>
        <v>3.3819793065997777E-2</v>
      </c>
    </row>
    <row r="286" spans="1:26">
      <c r="A286" s="113">
        <v>136</v>
      </c>
      <c r="B286" s="113" t="s">
        <v>2174</v>
      </c>
      <c r="C286" s="117">
        <f>All!GV138</f>
        <v>145615552.27422801</v>
      </c>
      <c r="D286" s="117">
        <f>All!GZ138</f>
        <v>118913311.04759744</v>
      </c>
      <c r="E286" s="117">
        <f>All!HB138</f>
        <v>91377487.870000005</v>
      </c>
      <c r="F286" s="117">
        <f>All!HD138</f>
        <v>39939985.560000002</v>
      </c>
      <c r="G286" s="117">
        <f t="shared" ref="G286:G287" si="82">(C286-D286)</f>
        <v>26702241.226630569</v>
      </c>
      <c r="H286" s="113" t="s">
        <v>1908</v>
      </c>
      <c r="I286" s="37">
        <f t="shared" si="76"/>
        <v>5.4929180423151897E-2</v>
      </c>
      <c r="J286"/>
      <c r="K286" s="35"/>
      <c r="L286" s="35"/>
      <c r="M286" s="82"/>
      <c r="O286" s="21">
        <f>All!GX138</f>
        <v>46988218.32</v>
      </c>
      <c r="P286" s="35">
        <f t="shared" si="67"/>
        <v>2759723821.8712907</v>
      </c>
      <c r="Q286" s="35">
        <f t="shared" si="69"/>
        <v>7509262080.5650463</v>
      </c>
      <c r="R286" s="82">
        <f t="shared" si="77"/>
        <v>0.179644059667597</v>
      </c>
      <c r="S286" t="s">
        <v>271</v>
      </c>
      <c r="T286" s="112">
        <f>All!BG138+All!BJ138+All!BM138+All!BP138+All!BS138+All!BV138+All!BY138+All!CB138+All!CE138+All!CH138+All!CK138+All!CN138</f>
        <v>385341018.27422798</v>
      </c>
      <c r="U286" s="112">
        <f>All!CQ138+All!CT138+All!CW138+All!CZ138+All!DC138+All!DF138+All!DI138+All!DL138+All!DO138+All!DR138+All!DU138+All!DX138</f>
        <v>319595263.99338752</v>
      </c>
      <c r="V286" s="117">
        <f t="shared" si="78"/>
        <v>65745754.280840456</v>
      </c>
      <c r="W286" s="37">
        <f t="shared" si="79"/>
        <v>5.5067804401715117E-2</v>
      </c>
      <c r="X286" s="35">
        <f t="shared" si="73"/>
        <v>9089353203.4430771</v>
      </c>
      <c r="Y286" s="35">
        <v>8049949623.3884783</v>
      </c>
      <c r="Z286" s="37">
        <f t="shared" si="80"/>
        <v>0.11013560880343026</v>
      </c>
    </row>
    <row r="287" spans="1:26">
      <c r="A287" s="113">
        <v>137</v>
      </c>
      <c r="B287" s="113" t="s">
        <v>2175</v>
      </c>
      <c r="C287" s="117">
        <f>All!GV139</f>
        <v>0</v>
      </c>
      <c r="D287" s="117">
        <f>All!GZ139</f>
        <v>0</v>
      </c>
      <c r="E287" s="117">
        <f>All!HB139</f>
        <v>954225.27278592042</v>
      </c>
      <c r="F287" s="117">
        <f>All!HD139</f>
        <v>1022384.2208420574</v>
      </c>
      <c r="G287" s="117">
        <f t="shared" si="82"/>
        <v>0</v>
      </c>
      <c r="H287" s="113" t="s">
        <v>1908</v>
      </c>
      <c r="I287" s="37">
        <f t="shared" si="76"/>
        <v>0</v>
      </c>
      <c r="J287"/>
      <c r="K287" s="35"/>
      <c r="L287" s="35"/>
      <c r="M287" s="82"/>
      <c r="O287" s="21">
        <f>All!GX139</f>
        <v>0</v>
      </c>
      <c r="P287" s="35">
        <f t="shared" si="67"/>
        <v>2759723821.8712907</v>
      </c>
      <c r="Q287" s="35">
        <f t="shared" si="69"/>
        <v>7509262080.5650463</v>
      </c>
      <c r="R287" s="82">
        <f t="shared" si="77"/>
        <v>0</v>
      </c>
      <c r="S287" t="s">
        <v>271</v>
      </c>
      <c r="T287" s="112">
        <f>All!BG139+All!BJ139+All!BM139+All!BP139+All!BS139+All!BV139+All!BY139+All!CB139+All!CE139+All!CH139+All!CK139+All!CN139</f>
        <v>0</v>
      </c>
      <c r="U287" s="112">
        <f>All!CQ139+All!CT139+All!CW139+All!CZ139+All!DC139+All!DF139+All!DI139+All!DL139+All!DO139+All!DR139+All!DU139+All!DX139</f>
        <v>0</v>
      </c>
      <c r="V287" s="117">
        <f t="shared" si="78"/>
        <v>0</v>
      </c>
      <c r="W287" s="37">
        <f t="shared" si="79"/>
        <v>0</v>
      </c>
      <c r="X287" s="35">
        <f t="shared" si="73"/>
        <v>9089353203.4430771</v>
      </c>
      <c r="Y287" s="35">
        <v>8049949623.3884783</v>
      </c>
      <c r="Z287" s="37">
        <f t="shared" si="80"/>
        <v>0</v>
      </c>
    </row>
    <row r="288" spans="1:26">
      <c r="A288" s="113">
        <v>138</v>
      </c>
      <c r="B288" s="113" t="s">
        <v>2176</v>
      </c>
      <c r="C288" s="117">
        <f>All!GV140</f>
        <v>66940892.259999998</v>
      </c>
      <c r="D288" s="117">
        <f>All!GZ140</f>
        <v>62656675.155359983</v>
      </c>
      <c r="E288" s="117">
        <f>All!HB140</f>
        <v>76000000</v>
      </c>
      <c r="F288" s="117">
        <f>All!HD140</f>
        <v>53400000</v>
      </c>
      <c r="G288" s="117">
        <f t="shared" ref="G288" si="83">(C288-D288)</f>
        <v>4284217.1046400145</v>
      </c>
      <c r="H288" s="113" t="s">
        <v>1908</v>
      </c>
      <c r="I288" s="37">
        <f t="shared" si="76"/>
        <v>8.8130630052891557E-3</v>
      </c>
      <c r="J288"/>
      <c r="K288" s="35"/>
      <c r="L288" s="35"/>
      <c r="M288" s="82"/>
      <c r="O288" s="21">
        <f>All!GX140</f>
        <v>83470085</v>
      </c>
      <c r="P288" s="35">
        <f t="shared" si="67"/>
        <v>2759723821.8712907</v>
      </c>
      <c r="Q288" s="35">
        <f t="shared" si="69"/>
        <v>7509262080.5650463</v>
      </c>
      <c r="R288" s="82">
        <f t="shared" si="77"/>
        <v>2.8822829763342939E-2</v>
      </c>
      <c r="S288" t="s">
        <v>271</v>
      </c>
      <c r="T288" s="112">
        <f>All!BG140+All!BJ140+All!BM140+All!BP140+All!BS140+All!BV140+All!BY140+All!CB140+All!CE140+All!CH140+All!CK140+All!CN140</f>
        <v>162838015.25999999</v>
      </c>
      <c r="U288" s="112">
        <f>All!CQ140+All!CT140+All!CW140+All!CZ140+All!DC140+All!DF140+All!DI140+All!DL140+All!DO140+All!DR140+All!DU140+All!DX140</f>
        <v>152416382.28335997</v>
      </c>
      <c r="V288" s="117">
        <f t="shared" si="78"/>
        <v>10421632.976640016</v>
      </c>
      <c r="W288" s="37">
        <f t="shared" si="79"/>
        <v>8.7290267269976504E-3</v>
      </c>
      <c r="X288" s="35">
        <f t="shared" si="73"/>
        <v>9089353203.4430771</v>
      </c>
      <c r="Y288" s="35">
        <v>8049949623.3884783</v>
      </c>
      <c r="Z288" s="37">
        <f t="shared" si="80"/>
        <v>1.7458053453995304E-2</v>
      </c>
    </row>
    <row r="289" spans="1:26">
      <c r="A289" s="113">
        <v>139</v>
      </c>
      <c r="B289" s="113" t="s">
        <v>2189</v>
      </c>
      <c r="C289" s="117">
        <f>All!GV141</f>
        <v>0</v>
      </c>
      <c r="D289" s="117">
        <f>All!GZ141</f>
        <v>0</v>
      </c>
      <c r="E289" s="117">
        <f>All!HB141</f>
        <v>8990355.2960000001</v>
      </c>
      <c r="F289" s="117">
        <f>All!HD141</f>
        <v>6418595.0070000002</v>
      </c>
      <c r="G289" s="117">
        <f t="shared" ref="G289:G293" si="84">(C289-D289)</f>
        <v>0</v>
      </c>
      <c r="H289" s="113" t="s">
        <v>1908</v>
      </c>
      <c r="I289" s="37">
        <f t="shared" ref="I289:I299" si="85">G289/(SUM($G$2:$G$299))</f>
        <v>0</v>
      </c>
      <c r="J289"/>
      <c r="K289" s="35"/>
      <c r="L289" s="35"/>
      <c r="M289" s="82"/>
      <c r="O289" s="21">
        <f>All!GX141</f>
        <v>5943143.5250000004</v>
      </c>
      <c r="P289" s="35">
        <f t="shared" si="67"/>
        <v>2759723821.8712907</v>
      </c>
      <c r="Q289" s="35">
        <f t="shared" si="69"/>
        <v>7509262080.5650463</v>
      </c>
      <c r="R289" s="82">
        <f t="shared" ref="R289:R293" si="86">G289/SUM($G$151:$G$299)</f>
        <v>0</v>
      </c>
      <c r="S289" t="s">
        <v>271</v>
      </c>
      <c r="T289" s="112">
        <f>All!BG141+All!BJ141+All!BM141+All!BP141+All!BS141+All!BV141+All!BY141+All!CB141+All!CE141+All!CH141+All!CK141+All!CN141</f>
        <v>10939488.24</v>
      </c>
      <c r="U289" s="112">
        <f>All!CQ141+All!CT141+All!CW141+All!CZ141+All!DC141+All!DF141+All!DI141+All!DL141+All!DO141+All!DR141+All!DU141+All!DX141</f>
        <v>10353131.670336001</v>
      </c>
      <c r="V289" s="117">
        <f t="shared" ref="V289:V293" si="87">(T289-U289)</f>
        <v>586356.5696639996</v>
      </c>
      <c r="W289" s="37">
        <f t="shared" ref="W289:W293" si="88">V289/(SUM($V$2:$V$299))</f>
        <v>4.9112477666603488E-4</v>
      </c>
      <c r="X289" s="35">
        <f t="shared" si="73"/>
        <v>9089353203.4430771</v>
      </c>
      <c r="Y289" s="35">
        <v>8049949623.3884783</v>
      </c>
      <c r="Z289" s="37">
        <f t="shared" ref="Z289:Z293" si="89">V289/SUM($V$2:$V$150)</f>
        <v>9.8224955333206998E-4</v>
      </c>
    </row>
    <row r="290" spans="1:26">
      <c r="A290" s="113">
        <v>140</v>
      </c>
      <c r="B290" s="113" t="s">
        <v>2190</v>
      </c>
      <c r="C290" s="117">
        <f>All!GV142</f>
        <v>83729866.219999999</v>
      </c>
      <c r="D290" s="117">
        <f>All!GZ142</f>
        <v>75356879.59800002</v>
      </c>
      <c r="E290" s="117">
        <f>All!HB142</f>
        <v>30720000</v>
      </c>
      <c r="F290" s="117">
        <f>All!HD142</f>
        <v>16800000</v>
      </c>
      <c r="G290" s="117">
        <f t="shared" si="84"/>
        <v>8372986.621999979</v>
      </c>
      <c r="H290" s="113" t="s">
        <v>1908</v>
      </c>
      <c r="I290" s="37">
        <f t="shared" si="85"/>
        <v>1.7224070778814896E-2</v>
      </c>
      <c r="J290"/>
      <c r="K290" s="35"/>
      <c r="L290" s="35"/>
      <c r="M290" s="82"/>
      <c r="O290" s="21">
        <f>All!GX142</f>
        <v>9600000</v>
      </c>
      <c r="P290" s="35">
        <f t="shared" si="67"/>
        <v>2759723821.8712907</v>
      </c>
      <c r="Q290" s="35">
        <f t="shared" si="69"/>
        <v>7509262080.5650463</v>
      </c>
      <c r="R290" s="82">
        <f t="shared" si="86"/>
        <v>5.6330751248641849E-2</v>
      </c>
      <c r="S290" t="s">
        <v>271</v>
      </c>
      <c r="T290" s="112">
        <f>All!BG142+All!BJ142+All!BM142+All!BP142+All!BS142+All!BV142+All!BY142+All!CB142+All!CE142+All!CH142+All!CK142+All!CN142</f>
        <v>153329866.22</v>
      </c>
      <c r="U290" s="112">
        <f>All!CQ142+All!CT142+All!CW142+All!CZ142+All!DC142+All!DF142+All!DI142+All!DL142+All!DO142+All!DR142+All!DU142+All!DX142</f>
        <v>137580879.59799999</v>
      </c>
      <c r="V290" s="117">
        <f t="shared" si="87"/>
        <v>15748986.622000009</v>
      </c>
      <c r="W290" s="37">
        <f t="shared" si="88"/>
        <v>1.319115012538933E-2</v>
      </c>
      <c r="X290" s="35">
        <f t="shared" si="73"/>
        <v>9089353203.4430771</v>
      </c>
      <c r="Y290" s="35">
        <v>8049949623.3884783</v>
      </c>
      <c r="Z290" s="37">
        <f t="shared" si="89"/>
        <v>2.6382300250778663E-2</v>
      </c>
    </row>
    <row r="291" spans="1:26">
      <c r="A291" s="113">
        <v>141</v>
      </c>
      <c r="B291" s="113" t="s">
        <v>2191</v>
      </c>
      <c r="C291" s="117">
        <f>All!GV143</f>
        <v>0</v>
      </c>
      <c r="D291" s="117">
        <f>All!GZ143</f>
        <v>0</v>
      </c>
      <c r="E291" s="117">
        <f>All!HB143</f>
        <v>0</v>
      </c>
      <c r="F291" s="117">
        <f>All!HD143</f>
        <v>0</v>
      </c>
      <c r="G291" s="117">
        <f t="shared" si="84"/>
        <v>0</v>
      </c>
      <c r="H291" s="113" t="s">
        <v>1908</v>
      </c>
      <c r="I291" s="37">
        <f t="shared" si="85"/>
        <v>0</v>
      </c>
      <c r="J291"/>
      <c r="K291" s="35"/>
      <c r="L291" s="35"/>
      <c r="M291" s="82"/>
      <c r="O291" s="21">
        <f>All!GX143</f>
        <v>0</v>
      </c>
      <c r="P291" s="35">
        <f t="shared" si="67"/>
        <v>2759723821.8712907</v>
      </c>
      <c r="Q291" s="35">
        <f t="shared" si="69"/>
        <v>7509262080.5650463</v>
      </c>
      <c r="R291" s="82">
        <f t="shared" si="86"/>
        <v>0</v>
      </c>
      <c r="S291" t="s">
        <v>271</v>
      </c>
      <c r="T291" s="112">
        <f>All!BG143+All!BJ143+All!BM143+All!BP143+All!BS143+All!BV143+All!BY143+All!CB143+All!CE143+All!CH143+All!CK143+All!CN143</f>
        <v>0</v>
      </c>
      <c r="U291" s="112">
        <f>All!CQ143+All!CT143+All!CW143+All!CZ143+All!DC143+All!DF143+All!DI143+All!DL143+All!DO143+All!DR143+All!DU143+All!DX143</f>
        <v>0</v>
      </c>
      <c r="V291" s="117">
        <f t="shared" si="87"/>
        <v>0</v>
      </c>
      <c r="W291" s="37">
        <f t="shared" si="88"/>
        <v>0</v>
      </c>
      <c r="X291" s="35">
        <f t="shared" si="73"/>
        <v>9089353203.4430771</v>
      </c>
      <c r="Y291" s="35">
        <v>8049949623.3884783</v>
      </c>
      <c r="Z291" s="37">
        <f t="shared" si="89"/>
        <v>0</v>
      </c>
    </row>
    <row r="292" spans="1:26">
      <c r="A292" s="113">
        <v>142</v>
      </c>
      <c r="B292" s="113" t="s">
        <v>2192</v>
      </c>
      <c r="C292" s="117">
        <f>All!GV144</f>
        <v>0</v>
      </c>
      <c r="D292" s="117">
        <f>All!GZ144</f>
        <v>0</v>
      </c>
      <c r="E292" s="117">
        <f>All!HB144</f>
        <v>92052779.595839977</v>
      </c>
      <c r="F292" s="117">
        <f>All!HD144</f>
        <v>26942276.954879977</v>
      </c>
      <c r="G292" s="117">
        <f t="shared" si="84"/>
        <v>0</v>
      </c>
      <c r="H292" s="113" t="s">
        <v>1908</v>
      </c>
      <c r="I292" s="37">
        <f t="shared" si="85"/>
        <v>0</v>
      </c>
      <c r="J292"/>
      <c r="K292" s="35"/>
      <c r="L292" s="35"/>
      <c r="M292" s="82"/>
      <c r="O292" s="21">
        <f>All!GX144</f>
        <v>0</v>
      </c>
      <c r="P292" s="35">
        <f t="shared" si="67"/>
        <v>2759723821.8712907</v>
      </c>
      <c r="Q292" s="35">
        <f t="shared" si="69"/>
        <v>7509262080.5650463</v>
      </c>
      <c r="R292" s="82">
        <f t="shared" si="86"/>
        <v>0</v>
      </c>
      <c r="S292" t="s">
        <v>271</v>
      </c>
      <c r="T292" s="112">
        <f>All!BG144+All!BJ144+All!BM144+All!BP144+All!BS144+All!BV144+All!BY144+All!CB144+All!CE144+All!CH144+All!CK144+All!CN144</f>
        <v>165582743.78519997</v>
      </c>
      <c r="U292" s="112">
        <f>All!CQ144+All!CT144+All!CW144+All!CZ144+All!DC144+All!DF144+All!DI144+All!DL144+All!DO144+All!DR144+All!DU144+All!DX144</f>
        <v>144619968.42199367</v>
      </c>
      <c r="V292" s="117">
        <f t="shared" si="87"/>
        <v>20962775.363206297</v>
      </c>
      <c r="W292" s="37">
        <f t="shared" si="88"/>
        <v>1.7558153009958593E-2</v>
      </c>
      <c r="X292" s="35">
        <f t="shared" si="73"/>
        <v>9089353203.4430771</v>
      </c>
      <c r="Y292" s="35">
        <v>8049949623.3884783</v>
      </c>
      <c r="Z292" s="37">
        <f t="shared" si="89"/>
        <v>3.5116306019917193E-2</v>
      </c>
    </row>
    <row r="293" spans="1:26">
      <c r="A293" s="113">
        <v>143</v>
      </c>
      <c r="B293" s="113" t="s">
        <v>2193</v>
      </c>
      <c r="C293" s="117">
        <f>All!GV145</f>
        <v>0</v>
      </c>
      <c r="D293" s="117">
        <f>All!GZ145</f>
        <v>0</v>
      </c>
      <c r="E293" s="117">
        <f>All!HB145</f>
        <v>0</v>
      </c>
      <c r="F293" s="117">
        <f>All!HD145</f>
        <v>0</v>
      </c>
      <c r="G293" s="117">
        <f t="shared" si="84"/>
        <v>0</v>
      </c>
      <c r="H293" s="113" t="s">
        <v>1908</v>
      </c>
      <c r="I293" s="37">
        <f t="shared" si="85"/>
        <v>0</v>
      </c>
      <c r="J293"/>
      <c r="K293" s="35"/>
      <c r="L293" s="35"/>
      <c r="M293" s="82"/>
      <c r="O293" s="21">
        <f>All!GX145</f>
        <v>0</v>
      </c>
      <c r="P293" s="35">
        <f t="shared" si="67"/>
        <v>2759723821.8712907</v>
      </c>
      <c r="Q293" s="35">
        <f t="shared" si="69"/>
        <v>7509262080.5650463</v>
      </c>
      <c r="R293" s="82">
        <f t="shared" si="86"/>
        <v>0</v>
      </c>
      <c r="S293" t="s">
        <v>271</v>
      </c>
      <c r="T293" s="112">
        <f>All!BG145+All!BJ145+All!BM145+All!BP145+All!BS145+All!BV145+All!BY145+All!CB145+All!CE145+All!CH145+All!CK145+All!CN145</f>
        <v>7718399.9999999991</v>
      </c>
      <c r="U293" s="112">
        <f>All!CQ145+All!CT145+All!CW145+All!CZ145+All!DC145+All!DF145+All!DI145+All!DL145+All!DO145+All!DR145+All!DU145+All!DX145</f>
        <v>4245120</v>
      </c>
      <c r="V293" s="117">
        <f t="shared" si="87"/>
        <v>3473279.9999999991</v>
      </c>
      <c r="W293" s="37">
        <f t="shared" si="88"/>
        <v>2.9091749842183726E-3</v>
      </c>
      <c r="X293" s="35">
        <f t="shared" si="73"/>
        <v>9089353203.4430771</v>
      </c>
      <c r="Y293" s="35">
        <v>8049949623.3884783</v>
      </c>
      <c r="Z293" s="37">
        <f t="shared" si="89"/>
        <v>5.8183499684367462E-3</v>
      </c>
    </row>
    <row r="294" spans="1:26">
      <c r="A294" s="152">
        <v>144</v>
      </c>
      <c r="B294" s="152" t="s">
        <v>2207</v>
      </c>
      <c r="C294" s="117">
        <f>All!GV146</f>
        <v>0</v>
      </c>
      <c r="D294" s="117">
        <f>All!GZ146</f>
        <v>0</v>
      </c>
      <c r="E294" s="117">
        <f>All!HB146</f>
        <v>0</v>
      </c>
      <c r="F294" s="117">
        <f>All!HD146</f>
        <v>0</v>
      </c>
      <c r="G294" s="117">
        <f t="shared" ref="G294:G295" si="90">(C294-D294)</f>
        <v>0</v>
      </c>
      <c r="H294" s="113" t="s">
        <v>1908</v>
      </c>
      <c r="I294" s="37">
        <f t="shared" ref="I294:I295" si="91">G294/(SUM($G$2:$G$299))</f>
        <v>0</v>
      </c>
      <c r="J294"/>
      <c r="K294" s="35"/>
      <c r="L294" s="35"/>
      <c r="M294" s="82"/>
      <c r="O294" s="21">
        <f>All!GX146</f>
        <v>0</v>
      </c>
      <c r="P294" s="35">
        <f t="shared" si="67"/>
        <v>2759723821.8712907</v>
      </c>
      <c r="Q294" s="35">
        <f t="shared" si="69"/>
        <v>7509262080.5650463</v>
      </c>
      <c r="R294" s="82">
        <f t="shared" ref="R294:R295" si="92">G294/SUM($G$151:$G$299)</f>
        <v>0</v>
      </c>
      <c r="S294" t="s">
        <v>271</v>
      </c>
      <c r="T294" s="112">
        <f>All!BG146+All!BJ146+All!BM146+All!BP146+All!BS146+All!BV146+All!BY146+All!CB146+All!CE146+All!CH146+All!CK146+All!CN146</f>
        <v>0</v>
      </c>
      <c r="U294" s="112">
        <f>All!CQ146+All!CT146+All!CW146+All!CZ146+All!DC146+All!DF146+All!DI146+All!DL146+All!DO146+All!DR146+All!DU146+All!DX146</f>
        <v>0</v>
      </c>
      <c r="V294" s="117">
        <f t="shared" ref="V294:V295" si="93">(T294-U294)</f>
        <v>0</v>
      </c>
      <c r="W294" s="37">
        <f t="shared" ref="W294:W295" si="94">V294/(SUM($V$2:$V$299))</f>
        <v>0</v>
      </c>
      <c r="X294" s="35"/>
      <c r="Y294" s="35"/>
      <c r="Z294" s="37"/>
    </row>
    <row r="295" spans="1:26">
      <c r="A295" s="152">
        <v>145</v>
      </c>
      <c r="B295" s="152" t="s">
        <v>2208</v>
      </c>
      <c r="C295" s="117">
        <f>All!GV147</f>
        <v>0</v>
      </c>
      <c r="D295" s="117">
        <f>All!GZ147</f>
        <v>0</v>
      </c>
      <c r="E295" s="117">
        <f>All!HB147</f>
        <v>0</v>
      </c>
      <c r="F295" s="117">
        <f>All!HD147</f>
        <v>0</v>
      </c>
      <c r="G295" s="117">
        <f t="shared" si="90"/>
        <v>0</v>
      </c>
      <c r="H295" s="113" t="s">
        <v>1908</v>
      </c>
      <c r="I295" s="37">
        <f t="shared" si="91"/>
        <v>0</v>
      </c>
      <c r="J295"/>
      <c r="K295" s="35"/>
      <c r="L295" s="35"/>
      <c r="M295" s="82"/>
      <c r="O295" s="21">
        <f>All!GX147</f>
        <v>0</v>
      </c>
      <c r="P295" s="35">
        <f t="shared" si="67"/>
        <v>2759723821.8712907</v>
      </c>
      <c r="Q295" s="35">
        <f t="shared" si="69"/>
        <v>7509262080.5650463</v>
      </c>
      <c r="R295" s="82">
        <f t="shared" si="92"/>
        <v>0</v>
      </c>
      <c r="S295" t="s">
        <v>271</v>
      </c>
      <c r="T295" s="112">
        <f>All!BG147+All!BJ147+All!BM147+All!BP147+All!BS147+All!BV147+All!BY147+All!CB147+All!CE147+All!CH147+All!CK147+All!CN147</f>
        <v>0</v>
      </c>
      <c r="U295" s="112">
        <f>All!CQ147+All!CT147+All!CW147+All!CZ147+All!DC147+All!DF147+All!DI147+All!DL147+All!DO147+All!DR147+All!DU147+All!DX147</f>
        <v>0</v>
      </c>
      <c r="V295" s="117">
        <f t="shared" si="93"/>
        <v>0</v>
      </c>
      <c r="W295" s="37">
        <f t="shared" si="94"/>
        <v>0</v>
      </c>
      <c r="X295" s="35"/>
      <c r="Y295" s="35"/>
      <c r="Z295" s="37"/>
    </row>
    <row r="296" spans="1:26">
      <c r="A296" s="152">
        <v>146</v>
      </c>
      <c r="B296" s="152" t="s">
        <v>2211</v>
      </c>
      <c r="C296" s="117">
        <f>All!GV148</f>
        <v>0</v>
      </c>
      <c r="D296" s="117">
        <f>All!GZ148</f>
        <v>0</v>
      </c>
      <c r="E296" s="117">
        <f>All!HB148</f>
        <v>0</v>
      </c>
      <c r="F296" s="117">
        <f>All!HD148</f>
        <v>0</v>
      </c>
      <c r="G296" s="117">
        <f t="shared" ref="G296:G298" si="95">(C296-D296)</f>
        <v>0</v>
      </c>
      <c r="H296" s="113" t="s">
        <v>1908</v>
      </c>
      <c r="J296"/>
      <c r="K296" s="35"/>
      <c r="L296" s="35"/>
      <c r="M296" s="82"/>
      <c r="P296" s="35"/>
      <c r="Q296" s="35"/>
      <c r="T296" s="112"/>
      <c r="U296" s="112"/>
      <c r="V296" s="153"/>
      <c r="W296" s="37"/>
      <c r="X296" s="35"/>
      <c r="Y296" s="35"/>
      <c r="Z296" s="37"/>
    </row>
    <row r="297" spans="1:26">
      <c r="A297" s="152">
        <v>147</v>
      </c>
      <c r="B297" s="152" t="s">
        <v>2212</v>
      </c>
      <c r="C297" s="117">
        <f>All!GV149</f>
        <v>0</v>
      </c>
      <c r="D297" s="117">
        <f>All!GZ149</f>
        <v>0</v>
      </c>
      <c r="E297" s="117">
        <f>All!HB149</f>
        <v>0</v>
      </c>
      <c r="F297" s="117">
        <f>All!HD149</f>
        <v>0</v>
      </c>
      <c r="G297" s="117">
        <f t="shared" si="95"/>
        <v>0</v>
      </c>
      <c r="H297" s="113" t="s">
        <v>1908</v>
      </c>
      <c r="J297"/>
      <c r="K297" s="35"/>
      <c r="L297" s="35"/>
      <c r="M297" s="82"/>
      <c r="P297" s="35"/>
      <c r="Q297" s="35"/>
      <c r="T297" s="112"/>
      <c r="U297" s="112"/>
      <c r="V297" s="153"/>
      <c r="W297" s="37"/>
      <c r="X297" s="35"/>
      <c r="Y297" s="35"/>
      <c r="Z297" s="37"/>
    </row>
    <row r="298" spans="1:26">
      <c r="A298" s="152">
        <v>148</v>
      </c>
      <c r="B298" s="152" t="s">
        <v>2213</v>
      </c>
      <c r="C298" s="117">
        <f>All!GV150</f>
        <v>0</v>
      </c>
      <c r="D298" s="117">
        <f>All!GZ150</f>
        <v>0</v>
      </c>
      <c r="E298" s="117">
        <f>All!HB150</f>
        <v>0</v>
      </c>
      <c r="F298" s="117">
        <f>All!HD150</f>
        <v>0</v>
      </c>
      <c r="G298" s="117">
        <f t="shared" si="95"/>
        <v>0</v>
      </c>
      <c r="H298" s="113" t="s">
        <v>1908</v>
      </c>
      <c r="J298"/>
      <c r="K298" s="35"/>
      <c r="L298" s="35"/>
      <c r="M298" s="82"/>
      <c r="P298" s="35"/>
      <c r="Q298" s="35"/>
      <c r="T298" s="112"/>
      <c r="U298" s="112"/>
      <c r="V298" s="153"/>
      <c r="W298" s="37"/>
      <c r="X298" s="35"/>
      <c r="Y298" s="35"/>
      <c r="Z298" s="37"/>
    </row>
    <row r="299" spans="1:26">
      <c r="A299" s="113">
        <v>0</v>
      </c>
      <c r="B299" s="113" t="s">
        <v>1985</v>
      </c>
      <c r="C299" s="117">
        <f>All!GV151</f>
        <v>0</v>
      </c>
      <c r="D299" s="117">
        <f>All!GZ151</f>
        <v>0</v>
      </c>
      <c r="E299" s="117">
        <f>All!HB151</f>
        <v>0</v>
      </c>
      <c r="F299" s="117">
        <f>All!HD151</f>
        <v>0</v>
      </c>
      <c r="G299" s="117">
        <f t="shared" si="81"/>
        <v>0</v>
      </c>
      <c r="H299" s="113" t="s">
        <v>1908</v>
      </c>
      <c r="I299" s="37">
        <f t="shared" si="85"/>
        <v>0</v>
      </c>
      <c r="J299"/>
      <c r="K299" s="35"/>
      <c r="L299" s="35"/>
      <c r="M299" s="82"/>
      <c r="O299" s="21">
        <f>All!GX151</f>
        <v>0</v>
      </c>
      <c r="P299" s="35">
        <f t="shared" si="67"/>
        <v>2759723821.8712907</v>
      </c>
      <c r="Q299" s="35">
        <f t="shared" si="69"/>
        <v>7509262080.5650463</v>
      </c>
      <c r="R299" s="82">
        <f t="shared" si="77"/>
        <v>0</v>
      </c>
      <c r="S299" t="s">
        <v>271</v>
      </c>
      <c r="T299" s="112">
        <f>All!BG151+All!BJ151+All!BM151+All!BP151+All!BS151+All!BV151+All!BY151+All!CB151+All!CE151+All!CH151+All!CK151+All!CN151</f>
        <v>0</v>
      </c>
      <c r="U299" s="112">
        <f>All!CQ151+All!CT151+All!CW151+All!CZ151+All!DC151+All!DF151+All!DI151+All!DL151+All!DO151+All!DR151+All!DU151+All!DX151</f>
        <v>0</v>
      </c>
      <c r="V299" s="117">
        <f t="shared" si="78"/>
        <v>0</v>
      </c>
      <c r="W299" s="37">
        <f t="shared" si="79"/>
        <v>0</v>
      </c>
      <c r="X299" s="35">
        <f t="shared" si="73"/>
        <v>9089353203.4430771</v>
      </c>
      <c r="Y299" s="35">
        <v>8049949623.3884783</v>
      </c>
      <c r="Z299" s="37">
        <f t="shared" si="80"/>
        <v>0</v>
      </c>
    </row>
  </sheetData>
  <autoFilter ref="A1:I299" xr:uid="{00000000-0009-0000-0000-00000C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04B95-61E3-4790-B038-18957CCF704D}">
  <sheetPr filterMode="1"/>
  <dimension ref="A1:H746"/>
  <sheetViews>
    <sheetView workbookViewId="0">
      <selection activeCell="C446" sqref="C446"/>
    </sheetView>
  </sheetViews>
  <sheetFormatPr defaultRowHeight="14.4"/>
  <cols>
    <col min="1" max="1" width="35.44140625" bestFit="1" customWidth="1"/>
    <col min="2" max="4" width="15.33203125" bestFit="1" customWidth="1"/>
    <col min="5" max="5" width="17" bestFit="1" customWidth="1"/>
    <col min="6" max="6" width="15.33203125" bestFit="1" customWidth="1"/>
    <col min="7" max="7" width="18.6640625" bestFit="1" customWidth="1"/>
    <col min="8" max="8" width="17.5546875" bestFit="1" customWidth="1"/>
  </cols>
  <sheetData>
    <row r="1" spans="1:8">
      <c r="A1" s="102" t="s">
        <v>3</v>
      </c>
      <c r="B1" s="19" t="s">
        <v>2126</v>
      </c>
      <c r="C1" s="19" t="s">
        <v>2127</v>
      </c>
      <c r="D1" s="19" t="s">
        <v>2128</v>
      </c>
      <c r="E1" s="19" t="s">
        <v>2129</v>
      </c>
      <c r="F1" s="19" t="s">
        <v>271</v>
      </c>
      <c r="G1" s="19" t="s">
        <v>2130</v>
      </c>
      <c r="H1" s="19" t="s">
        <v>2131</v>
      </c>
    </row>
    <row r="2" spans="1:8" hidden="1">
      <c r="A2" s="19" t="s">
        <v>7</v>
      </c>
      <c r="B2" s="22">
        <v>132468905</v>
      </c>
      <c r="C2" s="22">
        <v>94583412.809523761</v>
      </c>
      <c r="D2" s="22">
        <v>335099825</v>
      </c>
      <c r="E2" s="22">
        <v>358941166</v>
      </c>
      <c r="F2" s="22">
        <f>All!GX3</f>
        <v>0</v>
      </c>
      <c r="G2" s="22">
        <f>All!GW3</f>
        <v>188070830.99238086</v>
      </c>
      <c r="H2" s="19" t="s">
        <v>2000</v>
      </c>
    </row>
    <row r="3" spans="1:8" hidden="1">
      <c r="A3" s="19" t="s">
        <v>8</v>
      </c>
      <c r="B3" s="22">
        <v>0</v>
      </c>
      <c r="C3" s="22">
        <v>12548237.840000153</v>
      </c>
      <c r="D3" s="22">
        <v>0</v>
      </c>
      <c r="E3" s="22">
        <v>0</v>
      </c>
      <c r="F3" s="22">
        <f>All!GX4</f>
        <v>0</v>
      </c>
      <c r="G3" s="22">
        <f>All!GW4</f>
        <v>0</v>
      </c>
      <c r="H3" s="19" t="s">
        <v>2000</v>
      </c>
    </row>
    <row r="4" spans="1:8" hidden="1">
      <c r="A4" s="103" t="s">
        <v>9</v>
      </c>
      <c r="B4" s="22">
        <v>15171220</v>
      </c>
      <c r="C4" s="22">
        <v>13875080.638095379</v>
      </c>
      <c r="D4" s="22">
        <v>0</v>
      </c>
      <c r="E4" s="22">
        <v>28883546.810000002</v>
      </c>
      <c r="F4" s="22">
        <f>All!GX5</f>
        <v>0</v>
      </c>
      <c r="G4" s="22">
        <f>All!GW5</f>
        <v>0</v>
      </c>
      <c r="H4" s="19" t="s">
        <v>2000</v>
      </c>
    </row>
    <row r="5" spans="1:8" hidden="1">
      <c r="A5" s="19" t="s">
        <v>10</v>
      </c>
      <c r="B5" s="22">
        <v>0</v>
      </c>
      <c r="C5" s="22">
        <v>0</v>
      </c>
      <c r="D5" s="22">
        <v>0</v>
      </c>
      <c r="E5" s="22">
        <v>0</v>
      </c>
      <c r="F5" s="22">
        <f>All!GX6</f>
        <v>0</v>
      </c>
      <c r="G5" s="22">
        <f>All!GW6</f>
        <v>0</v>
      </c>
      <c r="H5" s="19" t="s">
        <v>2000</v>
      </c>
    </row>
    <row r="6" spans="1:8" hidden="1">
      <c r="A6" s="103" t="s">
        <v>11</v>
      </c>
      <c r="B6" s="22">
        <v>84992693.811513752</v>
      </c>
      <c r="C6" s="22">
        <v>50548126.5</v>
      </c>
      <c r="D6" s="22">
        <v>69362008.093829691</v>
      </c>
      <c r="E6" s="22">
        <v>103806575</v>
      </c>
      <c r="F6" s="22">
        <f>All!GX7</f>
        <v>0</v>
      </c>
      <c r="G6" s="22">
        <f>All!GW7</f>
        <v>7106851.2999999523</v>
      </c>
      <c r="H6" s="19" t="s">
        <v>2000</v>
      </c>
    </row>
    <row r="7" spans="1:8" hidden="1">
      <c r="A7" s="19" t="s">
        <v>12</v>
      </c>
      <c r="B7" s="22">
        <v>133173852.66019231</v>
      </c>
      <c r="C7" s="22">
        <v>147380305.72500008</v>
      </c>
      <c r="D7" s="22">
        <v>365363890.57214165</v>
      </c>
      <c r="E7" s="22">
        <v>424371645</v>
      </c>
      <c r="F7" s="22">
        <f>All!GX8</f>
        <v>223581339.66673934</v>
      </c>
      <c r="G7" s="22">
        <f>All!GW8</f>
        <v>310719334.79999983</v>
      </c>
      <c r="H7" s="19" t="s">
        <v>2000</v>
      </c>
    </row>
    <row r="8" spans="1:8" hidden="1">
      <c r="A8" s="19" t="s">
        <v>13</v>
      </c>
      <c r="B8" s="22">
        <v>0</v>
      </c>
      <c r="C8" s="22">
        <v>0</v>
      </c>
      <c r="D8" s="22">
        <v>0</v>
      </c>
      <c r="E8" s="22">
        <v>0</v>
      </c>
      <c r="F8" s="22">
        <f>All!GX9</f>
        <v>0</v>
      </c>
      <c r="G8" s="22">
        <f>All!GW9</f>
        <v>0</v>
      </c>
      <c r="H8" s="19" t="s">
        <v>2000</v>
      </c>
    </row>
    <row r="9" spans="1:8" hidden="1">
      <c r="A9" s="19" t="s">
        <v>2004</v>
      </c>
      <c r="B9" s="22">
        <v>82724997.021096811</v>
      </c>
      <c r="C9" s="22">
        <v>96617533.040000036</v>
      </c>
      <c r="D9" s="22">
        <v>144448792.27686703</v>
      </c>
      <c r="E9" s="22">
        <v>199123254.34</v>
      </c>
      <c r="F9" s="22">
        <f>All!GX10</f>
        <v>0</v>
      </c>
      <c r="G9" s="22">
        <f>All!GW10</f>
        <v>124198001.49000011</v>
      </c>
      <c r="H9" s="19" t="s">
        <v>2000</v>
      </c>
    </row>
    <row r="10" spans="1:8" hidden="1">
      <c r="A10" s="103" t="s">
        <v>15</v>
      </c>
      <c r="B10" s="22">
        <v>0</v>
      </c>
      <c r="C10" s="22">
        <v>1389835.5400000066</v>
      </c>
      <c r="D10" s="22">
        <v>0</v>
      </c>
      <c r="E10" s="22">
        <v>608514.61999999336</v>
      </c>
      <c r="F10" s="22">
        <f>All!GX11</f>
        <v>0</v>
      </c>
      <c r="G10" s="22">
        <f>All!GW11</f>
        <v>39745.759999997914</v>
      </c>
      <c r="H10" s="19" t="s">
        <v>2000</v>
      </c>
    </row>
    <row r="11" spans="1:8" hidden="1">
      <c r="A11" s="19" t="s">
        <v>16</v>
      </c>
      <c r="B11" s="22">
        <v>0</v>
      </c>
      <c r="C11" s="22">
        <v>0</v>
      </c>
      <c r="D11" s="22">
        <v>0</v>
      </c>
      <c r="E11" s="22">
        <v>0</v>
      </c>
      <c r="F11" s="22">
        <f>All!GX12</f>
        <v>0</v>
      </c>
      <c r="G11" s="22">
        <f>All!GW12</f>
        <v>0</v>
      </c>
      <c r="H11" s="19" t="s">
        <v>2000</v>
      </c>
    </row>
    <row r="12" spans="1:8" hidden="1">
      <c r="A12" s="103" t="s">
        <v>17</v>
      </c>
      <c r="B12" s="22">
        <v>0</v>
      </c>
      <c r="C12" s="22">
        <v>0</v>
      </c>
      <c r="D12" s="22">
        <v>0</v>
      </c>
      <c r="E12" s="22">
        <v>8657727.7300000004</v>
      </c>
      <c r="F12" s="22">
        <f>All!GX13</f>
        <v>0</v>
      </c>
      <c r="G12" s="22">
        <f>All!GW13</f>
        <v>0</v>
      </c>
      <c r="H12" s="19" t="s">
        <v>2000</v>
      </c>
    </row>
    <row r="13" spans="1:8" hidden="1">
      <c r="A13" s="19" t="s">
        <v>18</v>
      </c>
      <c r="B13" s="22">
        <v>0</v>
      </c>
      <c r="C13" s="22">
        <v>0</v>
      </c>
      <c r="D13" s="22">
        <v>0</v>
      </c>
      <c r="E13" s="22">
        <v>0</v>
      </c>
      <c r="F13" s="22">
        <f>All!GX14</f>
        <v>0</v>
      </c>
      <c r="G13" s="22">
        <f>All!GW14</f>
        <v>892946.92042002082</v>
      </c>
      <c r="H13" s="19" t="s">
        <v>2000</v>
      </c>
    </row>
    <row r="14" spans="1:8" hidden="1">
      <c r="A14" s="19" t="s">
        <v>19</v>
      </c>
      <c r="B14" s="22">
        <v>0</v>
      </c>
      <c r="C14" s="22">
        <v>0</v>
      </c>
      <c r="D14" s="22">
        <v>0</v>
      </c>
      <c r="E14" s="22">
        <v>0</v>
      </c>
      <c r="F14" s="22">
        <f>All!GX15</f>
        <v>0</v>
      </c>
      <c r="G14" s="22">
        <f>All!GW15</f>
        <v>0</v>
      </c>
      <c r="H14" s="19" t="s">
        <v>2000</v>
      </c>
    </row>
    <row r="15" spans="1:8" hidden="1">
      <c r="A15" s="19" t="s">
        <v>20</v>
      </c>
      <c r="B15" s="22">
        <v>0</v>
      </c>
      <c r="C15" s="22">
        <v>0</v>
      </c>
      <c r="D15" s="22">
        <v>0</v>
      </c>
      <c r="E15" s="22">
        <v>0</v>
      </c>
      <c r="F15" s="22">
        <f>All!GX16</f>
        <v>0</v>
      </c>
      <c r="G15" s="22">
        <f>All!GW16</f>
        <v>0</v>
      </c>
      <c r="H15" s="19" t="s">
        <v>2000</v>
      </c>
    </row>
    <row r="16" spans="1:8" hidden="1">
      <c r="A16" s="19" t="s">
        <v>21</v>
      </c>
      <c r="B16" s="22">
        <v>0</v>
      </c>
      <c r="C16" s="22">
        <v>0</v>
      </c>
      <c r="D16" s="22">
        <v>0</v>
      </c>
      <c r="E16" s="22">
        <v>0</v>
      </c>
      <c r="F16" s="22">
        <f>All!GX17</f>
        <v>0</v>
      </c>
      <c r="G16" s="22">
        <f>All!GW17</f>
        <v>0</v>
      </c>
      <c r="H16" s="19" t="s">
        <v>2000</v>
      </c>
    </row>
    <row r="17" spans="1:8" hidden="1">
      <c r="A17" s="19" t="s">
        <v>22</v>
      </c>
      <c r="B17" s="22">
        <v>0</v>
      </c>
      <c r="C17" s="22">
        <v>0</v>
      </c>
      <c r="D17" s="22">
        <v>0</v>
      </c>
      <c r="E17" s="22">
        <v>0</v>
      </c>
      <c r="F17" s="22">
        <f>All!GX18</f>
        <v>0</v>
      </c>
      <c r="G17" s="22">
        <f>All!GW18</f>
        <v>0</v>
      </c>
      <c r="H17" s="19" t="s">
        <v>2000</v>
      </c>
    </row>
    <row r="18" spans="1:8" hidden="1">
      <c r="A18" s="19" t="s">
        <v>23</v>
      </c>
      <c r="B18" s="22">
        <v>0</v>
      </c>
      <c r="C18" s="22">
        <v>0</v>
      </c>
      <c r="D18" s="22">
        <v>0</v>
      </c>
      <c r="E18" s="22">
        <v>0</v>
      </c>
      <c r="F18" s="22">
        <f>All!GX19</f>
        <v>0</v>
      </c>
      <c r="G18" s="22">
        <f>All!GW19</f>
        <v>0</v>
      </c>
      <c r="H18" s="19" t="s">
        <v>2000</v>
      </c>
    </row>
    <row r="19" spans="1:8" hidden="1">
      <c r="A19" s="103" t="s">
        <v>24</v>
      </c>
      <c r="B19" s="22">
        <v>153253556.90725529</v>
      </c>
      <c r="C19" s="22">
        <v>157089667</v>
      </c>
      <c r="D19" s="22">
        <v>457591632.78359616</v>
      </c>
      <c r="E19" s="22">
        <v>401590715.94999999</v>
      </c>
      <c r="F19" s="22">
        <f>All!GX20</f>
        <v>0</v>
      </c>
      <c r="G19" s="22">
        <f>All!GW20</f>
        <v>0</v>
      </c>
      <c r="H19" s="19" t="s">
        <v>2000</v>
      </c>
    </row>
    <row r="20" spans="1:8" hidden="1">
      <c r="A20" s="103" t="s">
        <v>25</v>
      </c>
      <c r="B20" s="22">
        <v>131639395</v>
      </c>
      <c r="C20" s="22">
        <v>51648845.564024448</v>
      </c>
      <c r="D20" s="22">
        <v>107704959</v>
      </c>
      <c r="E20" s="22">
        <v>134822349.9800854</v>
      </c>
      <c r="F20" s="22">
        <f>All!GX21</f>
        <v>0</v>
      </c>
      <c r="G20" s="22">
        <f>All!GW21</f>
        <v>1447648.1549999523</v>
      </c>
      <c r="H20" s="19" t="s">
        <v>2000</v>
      </c>
    </row>
    <row r="21" spans="1:8" hidden="1">
      <c r="A21" s="103" t="s">
        <v>26</v>
      </c>
      <c r="B21" s="22">
        <v>74903206.239532202</v>
      </c>
      <c r="C21" s="22">
        <v>55441579.846999988</v>
      </c>
      <c r="D21" s="22">
        <v>188686438.62157187</v>
      </c>
      <c r="E21" s="22">
        <v>200616980.50599179</v>
      </c>
      <c r="F21" s="22">
        <f>All!GX22</f>
        <v>0</v>
      </c>
      <c r="G21" s="22">
        <f>All!GW22</f>
        <v>41123625.177903049</v>
      </c>
      <c r="H21" s="19" t="s">
        <v>2000</v>
      </c>
    </row>
    <row r="22" spans="1:8" hidden="1">
      <c r="A22" s="19" t="s">
        <v>27</v>
      </c>
      <c r="B22" s="22">
        <v>282227685.8268435</v>
      </c>
      <c r="C22" s="22">
        <v>52732020.54256589</v>
      </c>
      <c r="D22" s="22">
        <v>713496814.85065186</v>
      </c>
      <c r="E22" s="22">
        <v>751493867</v>
      </c>
      <c r="F22" s="22">
        <f>All!GX23</f>
        <v>166968389</v>
      </c>
      <c r="G22" s="22">
        <f>All!GW23</f>
        <v>13495875.880000001</v>
      </c>
      <c r="H22" s="19" t="s">
        <v>2000</v>
      </c>
    </row>
    <row r="23" spans="1:8" hidden="1">
      <c r="A23" s="19" t="s">
        <v>29</v>
      </c>
      <c r="B23" s="22">
        <v>324864139</v>
      </c>
      <c r="C23" s="22">
        <v>115462800.31999993</v>
      </c>
      <c r="D23" s="22">
        <v>520945808</v>
      </c>
      <c r="E23" s="22">
        <v>602201163</v>
      </c>
      <c r="F23" s="22">
        <f>All!GX24</f>
        <v>270102705</v>
      </c>
      <c r="G23" s="22">
        <f>All!GW24</f>
        <v>8390640.5990867615</v>
      </c>
      <c r="H23" s="19" t="s">
        <v>2000</v>
      </c>
    </row>
    <row r="24" spans="1:8" hidden="1">
      <c r="A24" s="19" t="s">
        <v>30</v>
      </c>
      <c r="B24" s="22">
        <v>156131144</v>
      </c>
      <c r="C24" s="22">
        <v>74993420.377074942</v>
      </c>
      <c r="D24" s="22">
        <v>380151937</v>
      </c>
      <c r="E24" s="22">
        <v>380538182</v>
      </c>
      <c r="F24" s="22">
        <f>All!GX25</f>
        <v>98723985</v>
      </c>
      <c r="G24" s="22">
        <f>All!GW25</f>
        <v>32314265.836169899</v>
      </c>
      <c r="H24" s="19" t="s">
        <v>2000</v>
      </c>
    </row>
    <row r="25" spans="1:8" hidden="1">
      <c r="A25" s="19" t="s">
        <v>31</v>
      </c>
      <c r="B25" s="22">
        <v>0</v>
      </c>
      <c r="C25" s="22">
        <v>0</v>
      </c>
      <c r="D25" s="22">
        <v>0</v>
      </c>
      <c r="E25" s="22">
        <v>0</v>
      </c>
      <c r="F25" s="22">
        <f>All!GX26</f>
        <v>0</v>
      </c>
      <c r="G25" s="22">
        <f>All!GW26</f>
        <v>0</v>
      </c>
      <c r="H25" s="19" t="s">
        <v>2000</v>
      </c>
    </row>
    <row r="26" spans="1:8" hidden="1">
      <c r="A26" s="19" t="s">
        <v>32</v>
      </c>
      <c r="B26" s="22">
        <v>0</v>
      </c>
      <c r="C26" s="22">
        <v>0</v>
      </c>
      <c r="D26" s="22">
        <v>0</v>
      </c>
      <c r="E26" s="22">
        <v>0</v>
      </c>
      <c r="F26" s="22">
        <f>All!GX27</f>
        <v>0</v>
      </c>
      <c r="G26" s="22">
        <f>All!GW27</f>
        <v>0</v>
      </c>
      <c r="H26" s="19" t="s">
        <v>2000</v>
      </c>
    </row>
    <row r="27" spans="1:8" hidden="1">
      <c r="A27" s="103" t="s">
        <v>34</v>
      </c>
      <c r="B27" s="22">
        <v>71397481.90476191</v>
      </c>
      <c r="C27" s="22">
        <v>132565033.042</v>
      </c>
      <c r="D27" s="22">
        <v>36351972.380952381</v>
      </c>
      <c r="E27" s="22">
        <v>103601995</v>
      </c>
      <c r="F27" s="22">
        <f>All!GX28</f>
        <v>0</v>
      </c>
      <c r="G27" s="22">
        <f>All!GW28</f>
        <v>7542016.5190000003</v>
      </c>
      <c r="H27" s="19" t="s">
        <v>2000</v>
      </c>
    </row>
    <row r="28" spans="1:8" hidden="1">
      <c r="A28" s="103" t="s">
        <v>35</v>
      </c>
      <c r="B28" s="22">
        <v>1115460.9523809524</v>
      </c>
      <c r="C28" s="22">
        <v>3831650</v>
      </c>
      <c r="D28" s="22">
        <v>1941592.3809523808</v>
      </c>
      <c r="E28" s="22">
        <v>2042558</v>
      </c>
      <c r="F28" s="22">
        <f>All!GX29</f>
        <v>0</v>
      </c>
      <c r="G28" s="22">
        <f>All!GW29</f>
        <v>0</v>
      </c>
      <c r="H28" s="19" t="s">
        <v>2000</v>
      </c>
    </row>
    <row r="29" spans="1:8" hidden="1">
      <c r="A29" s="19" t="s">
        <v>36</v>
      </c>
      <c r="B29" s="22">
        <v>0</v>
      </c>
      <c r="C29" s="22">
        <v>0</v>
      </c>
      <c r="D29" s="22">
        <v>0</v>
      </c>
      <c r="E29" s="22">
        <v>0</v>
      </c>
      <c r="F29" s="22">
        <f>All!GX30</f>
        <v>0</v>
      </c>
      <c r="G29" s="22">
        <f>All!GW30</f>
        <v>0</v>
      </c>
      <c r="H29" s="19" t="s">
        <v>2000</v>
      </c>
    </row>
    <row r="30" spans="1:8" hidden="1">
      <c r="A30" s="19" t="s">
        <v>37</v>
      </c>
      <c r="B30" s="22">
        <v>0</v>
      </c>
      <c r="C30" s="22">
        <v>0</v>
      </c>
      <c r="D30" s="22">
        <v>0</v>
      </c>
      <c r="E30" s="22">
        <v>0</v>
      </c>
      <c r="F30" s="22">
        <f>All!GX31</f>
        <v>0</v>
      </c>
      <c r="G30" s="22">
        <f>All!GW31</f>
        <v>0</v>
      </c>
      <c r="H30" s="19" t="s">
        <v>2000</v>
      </c>
    </row>
    <row r="31" spans="1:8" hidden="1">
      <c r="A31" s="19" t="s">
        <v>38</v>
      </c>
      <c r="B31" s="22">
        <v>0</v>
      </c>
      <c r="C31" s="22">
        <v>0</v>
      </c>
      <c r="D31" s="22">
        <v>0</v>
      </c>
      <c r="E31" s="22">
        <v>0</v>
      </c>
      <c r="F31" s="22">
        <f>All!GX32</f>
        <v>0</v>
      </c>
      <c r="G31" s="22">
        <f>All!GW32</f>
        <v>0</v>
      </c>
      <c r="H31" s="19" t="s">
        <v>2000</v>
      </c>
    </row>
    <row r="32" spans="1:8" hidden="1">
      <c r="A32" s="19" t="s">
        <v>39</v>
      </c>
      <c r="B32" s="22">
        <v>0</v>
      </c>
      <c r="C32" s="22">
        <v>0</v>
      </c>
      <c r="D32" s="22">
        <v>0</v>
      </c>
      <c r="E32" s="22">
        <v>0</v>
      </c>
      <c r="F32" s="22">
        <f>All!GX33</f>
        <v>0</v>
      </c>
      <c r="G32" s="22">
        <f>All!GW33</f>
        <v>0</v>
      </c>
      <c r="H32" s="19" t="s">
        <v>2000</v>
      </c>
    </row>
    <row r="33" spans="1:8" hidden="1">
      <c r="A33" s="19" t="s">
        <v>40</v>
      </c>
      <c r="B33" s="22">
        <v>0</v>
      </c>
      <c r="C33" s="22">
        <v>0</v>
      </c>
      <c r="D33" s="22">
        <v>0</v>
      </c>
      <c r="E33" s="22">
        <v>0</v>
      </c>
      <c r="F33" s="22">
        <f>All!GX34</f>
        <v>0</v>
      </c>
      <c r="G33" s="22">
        <f>All!GW34</f>
        <v>0</v>
      </c>
      <c r="H33" s="19" t="s">
        <v>2000</v>
      </c>
    </row>
    <row r="34" spans="1:8" hidden="1">
      <c r="A34" s="19" t="s">
        <v>41</v>
      </c>
      <c r="B34" s="22">
        <v>0</v>
      </c>
      <c r="C34" s="22">
        <v>70049414.320000008</v>
      </c>
      <c r="D34" s="22">
        <v>0</v>
      </c>
      <c r="E34" s="22">
        <v>0</v>
      </c>
      <c r="F34" s="22">
        <f>All!GX35</f>
        <v>0</v>
      </c>
      <c r="G34" s="22">
        <f>All!GW35</f>
        <v>0</v>
      </c>
      <c r="H34" s="19" t="s">
        <v>2000</v>
      </c>
    </row>
    <row r="35" spans="1:8" hidden="1">
      <c r="A35" s="19" t="s">
        <v>42</v>
      </c>
      <c r="B35" s="22">
        <v>0</v>
      </c>
      <c r="C35" s="22">
        <v>0</v>
      </c>
      <c r="D35" s="22">
        <v>0</v>
      </c>
      <c r="E35" s="22">
        <v>0</v>
      </c>
      <c r="F35" s="22">
        <f>All!GX36</f>
        <v>0</v>
      </c>
      <c r="G35" s="22">
        <f>All!GW36</f>
        <v>0</v>
      </c>
      <c r="H35" s="19" t="s">
        <v>2000</v>
      </c>
    </row>
    <row r="36" spans="1:8" hidden="1">
      <c r="A36" s="19" t="s">
        <v>43</v>
      </c>
      <c r="B36" s="22">
        <v>0</v>
      </c>
      <c r="C36" s="22">
        <v>0</v>
      </c>
      <c r="D36" s="22">
        <v>0</v>
      </c>
      <c r="E36" s="22">
        <v>0</v>
      </c>
      <c r="F36" s="22">
        <f>All!GX37</f>
        <v>0</v>
      </c>
      <c r="G36" s="22">
        <f>All!GW37</f>
        <v>0</v>
      </c>
      <c r="H36" s="19" t="s">
        <v>2000</v>
      </c>
    </row>
    <row r="37" spans="1:8" hidden="1">
      <c r="A37" s="19" t="s">
        <v>44</v>
      </c>
      <c r="B37" s="22">
        <v>0</v>
      </c>
      <c r="C37" s="22">
        <v>0</v>
      </c>
      <c r="D37" s="22">
        <v>0</v>
      </c>
      <c r="E37" s="22">
        <v>0</v>
      </c>
      <c r="F37" s="22">
        <f>All!GX38</f>
        <v>0</v>
      </c>
      <c r="G37" s="22">
        <f>All!GW38</f>
        <v>0</v>
      </c>
      <c r="H37" s="19" t="s">
        <v>2000</v>
      </c>
    </row>
    <row r="38" spans="1:8" hidden="1">
      <c r="A38" s="103" t="s">
        <v>1980</v>
      </c>
      <c r="B38" s="22">
        <v>54741920.24035649</v>
      </c>
      <c r="C38" s="22">
        <v>67705341.849999994</v>
      </c>
      <c r="D38" s="22">
        <v>56474263.025473721</v>
      </c>
      <c r="E38" s="22">
        <v>102522445</v>
      </c>
      <c r="F38" s="22">
        <f>All!GX39</f>
        <v>0</v>
      </c>
      <c r="G38" s="22">
        <f>All!GW39</f>
        <v>2885266.1700000167</v>
      </c>
      <c r="H38" s="19" t="s">
        <v>2000</v>
      </c>
    </row>
    <row r="39" spans="1:8" hidden="1">
      <c r="A39" s="19" t="s">
        <v>1982</v>
      </c>
      <c r="B39" s="22">
        <v>24331384.41</v>
      </c>
      <c r="C39" s="22">
        <v>28264615.899999999</v>
      </c>
      <c r="D39" s="22">
        <v>1432977.5244999998</v>
      </c>
      <c r="E39" s="22">
        <v>45907466</v>
      </c>
      <c r="F39" s="22">
        <f>All!GX40</f>
        <v>23197862</v>
      </c>
      <c r="G39" s="22">
        <f>All!GW40</f>
        <v>71927043</v>
      </c>
      <c r="H39" s="19" t="s">
        <v>2000</v>
      </c>
    </row>
    <row r="40" spans="1:8" hidden="1">
      <c r="A40" s="60" t="s">
        <v>1984</v>
      </c>
      <c r="B40" s="22">
        <v>105309655.89645462</v>
      </c>
      <c r="C40" s="22">
        <v>52338665.090000004</v>
      </c>
      <c r="D40" s="22">
        <v>196582376.75173432</v>
      </c>
      <c r="E40" s="22">
        <v>249545281.53958112</v>
      </c>
      <c r="F40" s="22">
        <f>All!GX41</f>
        <v>0</v>
      </c>
      <c r="G40" s="22">
        <f>All!GW41</f>
        <v>106653430.34999998</v>
      </c>
      <c r="H40" s="19" t="s">
        <v>2000</v>
      </c>
    </row>
    <row r="41" spans="1:8" hidden="1">
      <c r="A41" s="60" t="s">
        <v>2001</v>
      </c>
      <c r="B41" s="22">
        <v>98421748.084552497</v>
      </c>
      <c r="C41" s="22">
        <v>31833537.970000006</v>
      </c>
      <c r="D41" s="22">
        <v>133578251.91544734</v>
      </c>
      <c r="E41" s="22">
        <v>200043841.92899591</v>
      </c>
      <c r="F41" s="22">
        <f>All!GX42</f>
        <v>0</v>
      </c>
      <c r="G41" s="22">
        <f>All!GW42</f>
        <v>207551516.63</v>
      </c>
      <c r="H41" s="19" t="s">
        <v>2000</v>
      </c>
    </row>
    <row r="42" spans="1:8" hidden="1">
      <c r="A42" s="19" t="s">
        <v>2002</v>
      </c>
      <c r="B42" s="22">
        <v>15110608</v>
      </c>
      <c r="C42" s="22">
        <v>11674902.57</v>
      </c>
      <c r="D42" s="22">
        <v>26419692</v>
      </c>
      <c r="E42" s="22">
        <v>28830482</v>
      </c>
      <c r="F42" s="22">
        <f>All!GX43</f>
        <v>0</v>
      </c>
      <c r="G42" s="22">
        <f>All!GW43</f>
        <v>0</v>
      </c>
      <c r="H42" s="19" t="s">
        <v>2000</v>
      </c>
    </row>
    <row r="43" spans="1:8" hidden="1">
      <c r="A43" s="19" t="s">
        <v>2003</v>
      </c>
      <c r="B43" s="22">
        <v>216145828.05000001</v>
      </c>
      <c r="C43" s="22">
        <v>58971289.539999999</v>
      </c>
      <c r="D43" s="22">
        <v>620046620.25</v>
      </c>
      <c r="E43" s="22">
        <v>761381032</v>
      </c>
      <c r="F43" s="22">
        <f>All!GX44</f>
        <v>0</v>
      </c>
      <c r="G43" s="22">
        <f>All!GW44</f>
        <v>108325955.45000005</v>
      </c>
      <c r="H43" s="19" t="s">
        <v>2000</v>
      </c>
    </row>
    <row r="44" spans="1:8" hidden="1">
      <c r="A44" s="19" t="s">
        <v>2064</v>
      </c>
      <c r="B44" s="22">
        <v>0</v>
      </c>
      <c r="C44" s="22">
        <v>0</v>
      </c>
      <c r="D44" s="22">
        <v>0</v>
      </c>
      <c r="E44" s="22">
        <v>0</v>
      </c>
      <c r="F44" s="22">
        <f>All!GX45</f>
        <v>0</v>
      </c>
      <c r="G44" s="22">
        <f>All!GW45</f>
        <v>0</v>
      </c>
      <c r="H44" s="19" t="s">
        <v>2000</v>
      </c>
    </row>
    <row r="45" spans="1:8" hidden="1">
      <c r="A45" s="19" t="s">
        <v>2062</v>
      </c>
      <c r="B45" s="22">
        <v>0</v>
      </c>
      <c r="C45" s="22">
        <v>0</v>
      </c>
      <c r="D45" s="22">
        <v>0</v>
      </c>
      <c r="E45" s="22">
        <v>0</v>
      </c>
      <c r="F45" s="22">
        <f>All!GX46</f>
        <v>0</v>
      </c>
      <c r="G45" s="22">
        <f>All!GW46</f>
        <v>0</v>
      </c>
      <c r="H45" s="19" t="s">
        <v>2000</v>
      </c>
    </row>
    <row r="46" spans="1:8" hidden="1">
      <c r="A46" s="19" t="s">
        <v>2063</v>
      </c>
      <c r="B46" s="22">
        <v>0</v>
      </c>
      <c r="C46" s="22">
        <v>0</v>
      </c>
      <c r="D46" s="22">
        <v>0</v>
      </c>
      <c r="E46" s="22">
        <v>0</v>
      </c>
      <c r="F46" s="22">
        <f>All!GX47</f>
        <v>0</v>
      </c>
      <c r="G46" s="22">
        <f>All!GW47</f>
        <v>0</v>
      </c>
      <c r="H46" s="19" t="s">
        <v>2000</v>
      </c>
    </row>
    <row r="47" spans="1:8" hidden="1">
      <c r="A47" s="103" t="s">
        <v>2065</v>
      </c>
      <c r="B47" s="22">
        <v>109373329</v>
      </c>
      <c r="C47" s="22">
        <v>169206183.84999993</v>
      </c>
      <c r="D47" s="22">
        <v>190110412</v>
      </c>
      <c r="E47" s="22">
        <v>264704391</v>
      </c>
      <c r="F47" s="22">
        <f>All!GX48</f>
        <v>100980822</v>
      </c>
      <c r="G47" s="22">
        <f>All!GW48</f>
        <v>325580946.26029921</v>
      </c>
      <c r="H47" s="19" t="s">
        <v>2000</v>
      </c>
    </row>
    <row r="48" spans="1:8" hidden="1">
      <c r="A48" s="19" t="s">
        <v>2066</v>
      </c>
      <c r="B48" s="22">
        <v>87886361.456558719</v>
      </c>
      <c r="C48" s="22">
        <v>81619274.028571427</v>
      </c>
      <c r="D48" s="22">
        <v>248859635.52029228</v>
      </c>
      <c r="E48" s="22">
        <v>372075648</v>
      </c>
      <c r="F48" s="22">
        <f>All!GX49</f>
        <v>176741992</v>
      </c>
      <c r="G48" s="22">
        <f>All!GW49</f>
        <v>74423090.459047675</v>
      </c>
      <c r="H48" s="19" t="s">
        <v>2000</v>
      </c>
    </row>
    <row r="49" spans="1:8" hidden="1">
      <c r="A49" s="19" t="s">
        <v>2068</v>
      </c>
      <c r="B49" s="22">
        <v>61763596.190476194</v>
      </c>
      <c r="C49" s="22">
        <v>72016719</v>
      </c>
      <c r="D49" s="22">
        <v>231288672.38095236</v>
      </c>
      <c r="E49" s="22">
        <v>0</v>
      </c>
      <c r="F49" s="22">
        <f>All!GX50</f>
        <v>0</v>
      </c>
      <c r="G49" s="22">
        <f>All!GW50</f>
        <v>66127179</v>
      </c>
      <c r="H49" s="19" t="s">
        <v>2000</v>
      </c>
    </row>
    <row r="50" spans="1:8" hidden="1">
      <c r="A50" s="61" t="s">
        <v>2069</v>
      </c>
      <c r="B50" s="22">
        <v>22891260</v>
      </c>
      <c r="C50" s="22">
        <v>0</v>
      </c>
      <c r="D50" s="22">
        <v>0</v>
      </c>
      <c r="E50" s="22">
        <v>0</v>
      </c>
      <c r="F50" s="22">
        <f>All!GX51</f>
        <v>0</v>
      </c>
      <c r="G50" s="22">
        <f>All!GW51</f>
        <v>0</v>
      </c>
      <c r="H50" s="19" t="s">
        <v>2000</v>
      </c>
    </row>
    <row r="51" spans="1:8" hidden="1">
      <c r="A51" s="19" t="s">
        <v>66</v>
      </c>
      <c r="B51" s="22">
        <v>0</v>
      </c>
      <c r="C51" s="22">
        <v>0</v>
      </c>
      <c r="D51" s="22">
        <v>0</v>
      </c>
      <c r="E51" s="22">
        <v>0</v>
      </c>
      <c r="F51" s="22">
        <f>All!GX52</f>
        <v>0</v>
      </c>
      <c r="G51" s="22">
        <f>All!GW52</f>
        <v>0</v>
      </c>
      <c r="H51" s="19" t="s">
        <v>2000</v>
      </c>
    </row>
    <row r="52" spans="1:8" hidden="1">
      <c r="A52" s="19" t="s">
        <v>67</v>
      </c>
      <c r="B52" s="22">
        <v>0</v>
      </c>
      <c r="C52" s="22">
        <v>0</v>
      </c>
      <c r="D52" s="22">
        <v>0</v>
      </c>
      <c r="E52" s="22">
        <v>170347349</v>
      </c>
      <c r="F52" s="22">
        <f>All!GX53</f>
        <v>0</v>
      </c>
      <c r="G52" s="22">
        <f>All!GW53</f>
        <v>0</v>
      </c>
      <c r="H52" s="19" t="s">
        <v>2000</v>
      </c>
    </row>
    <row r="53" spans="1:8" hidden="1">
      <c r="A53" s="19" t="s">
        <v>68</v>
      </c>
      <c r="B53" s="22">
        <v>0</v>
      </c>
      <c r="C53" s="22">
        <v>0</v>
      </c>
      <c r="D53" s="22">
        <v>0</v>
      </c>
      <c r="E53" s="22">
        <v>0</v>
      </c>
      <c r="F53" s="22">
        <f>All!GX54</f>
        <v>0</v>
      </c>
      <c r="G53" s="22">
        <f>All!GW54</f>
        <v>0</v>
      </c>
      <c r="H53" s="19" t="s">
        <v>2000</v>
      </c>
    </row>
    <row r="54" spans="1:8" hidden="1">
      <c r="A54" s="19" t="s">
        <v>69</v>
      </c>
      <c r="B54" s="22">
        <v>0</v>
      </c>
      <c r="C54" s="22">
        <v>0</v>
      </c>
      <c r="D54" s="22">
        <v>0</v>
      </c>
      <c r="E54" s="22">
        <v>0</v>
      </c>
      <c r="F54" s="22">
        <f>All!GX55</f>
        <v>0</v>
      </c>
      <c r="G54" s="22">
        <f>All!GW55</f>
        <v>0</v>
      </c>
      <c r="H54" s="19" t="s">
        <v>2000</v>
      </c>
    </row>
    <row r="55" spans="1:8" hidden="1">
      <c r="A55" s="19" t="s">
        <v>70</v>
      </c>
      <c r="B55" s="22">
        <v>0</v>
      </c>
      <c r="C55" s="22">
        <v>0</v>
      </c>
      <c r="D55" s="22">
        <v>0</v>
      </c>
      <c r="E55" s="22">
        <v>0</v>
      </c>
      <c r="F55" s="22">
        <f>All!GX56</f>
        <v>0</v>
      </c>
      <c r="G55" s="22">
        <f>All!GW56</f>
        <v>0</v>
      </c>
      <c r="H55" s="19" t="s">
        <v>2000</v>
      </c>
    </row>
    <row r="56" spans="1:8" hidden="1">
      <c r="A56" s="19" t="s">
        <v>71</v>
      </c>
      <c r="B56" s="22">
        <v>0</v>
      </c>
      <c r="C56" s="22">
        <v>0</v>
      </c>
      <c r="D56" s="22">
        <v>0</v>
      </c>
      <c r="E56" s="22">
        <v>0</v>
      </c>
      <c r="F56" s="22">
        <f>All!GX57</f>
        <v>0</v>
      </c>
      <c r="G56" s="22">
        <f>All!GW57</f>
        <v>0</v>
      </c>
      <c r="H56" s="19" t="s">
        <v>2000</v>
      </c>
    </row>
    <row r="57" spans="1:8" hidden="1">
      <c r="A57" s="19" t="s">
        <v>72</v>
      </c>
      <c r="B57" s="22">
        <v>0</v>
      </c>
      <c r="C57" s="22">
        <v>0</v>
      </c>
      <c r="D57" s="22">
        <v>0</v>
      </c>
      <c r="E57" s="22">
        <v>0</v>
      </c>
      <c r="F57" s="22">
        <f>All!GX58</f>
        <v>0</v>
      </c>
      <c r="G57" s="22">
        <f>All!GW58</f>
        <v>0</v>
      </c>
      <c r="H57" s="19" t="s">
        <v>2000</v>
      </c>
    </row>
    <row r="58" spans="1:8" hidden="1">
      <c r="A58" s="19" t="s">
        <v>73</v>
      </c>
      <c r="B58" s="22">
        <v>0</v>
      </c>
      <c r="C58" s="22">
        <v>0</v>
      </c>
      <c r="D58" s="22">
        <v>0</v>
      </c>
      <c r="E58" s="22">
        <v>0</v>
      </c>
      <c r="F58" s="22">
        <f>All!GX59</f>
        <v>0</v>
      </c>
      <c r="G58" s="22">
        <f>All!GW59</f>
        <v>0</v>
      </c>
      <c r="H58" s="19" t="s">
        <v>2000</v>
      </c>
    </row>
    <row r="59" spans="1:8" hidden="1">
      <c r="A59" s="19" t="s">
        <v>74</v>
      </c>
      <c r="B59" s="22">
        <v>0</v>
      </c>
      <c r="C59" s="22">
        <v>0</v>
      </c>
      <c r="D59" s="22">
        <v>0</v>
      </c>
      <c r="E59" s="22">
        <v>0</v>
      </c>
      <c r="F59" s="22">
        <f>All!GX60</f>
        <v>0</v>
      </c>
      <c r="G59" s="22">
        <f>All!GW60</f>
        <v>0</v>
      </c>
      <c r="H59" s="19" t="s">
        <v>2000</v>
      </c>
    </row>
    <row r="60" spans="1:8" hidden="1">
      <c r="A60" s="19" t="s">
        <v>75</v>
      </c>
      <c r="B60" s="22">
        <v>0</v>
      </c>
      <c r="C60" s="22">
        <v>0</v>
      </c>
      <c r="D60" s="22">
        <v>0</v>
      </c>
      <c r="E60" s="22">
        <v>0</v>
      </c>
      <c r="F60" s="22">
        <f>All!GX61</f>
        <v>0</v>
      </c>
      <c r="G60" s="22">
        <f>All!GW61</f>
        <v>0</v>
      </c>
      <c r="H60" s="19" t="s">
        <v>2000</v>
      </c>
    </row>
    <row r="61" spans="1:8" hidden="1">
      <c r="A61" s="19" t="s">
        <v>76</v>
      </c>
      <c r="B61" s="22">
        <v>0</v>
      </c>
      <c r="C61" s="22">
        <v>0</v>
      </c>
      <c r="D61" s="22">
        <v>0</v>
      </c>
      <c r="E61" s="22">
        <v>0</v>
      </c>
      <c r="F61" s="22">
        <f>All!GX62</f>
        <v>0</v>
      </c>
      <c r="G61" s="22">
        <f>All!GW62</f>
        <v>0</v>
      </c>
      <c r="H61" s="19" t="s">
        <v>2000</v>
      </c>
    </row>
    <row r="62" spans="1:8" hidden="1">
      <c r="A62" s="19" t="s">
        <v>77</v>
      </c>
      <c r="B62" s="22">
        <v>0</v>
      </c>
      <c r="C62" s="22">
        <v>0</v>
      </c>
      <c r="D62" s="22">
        <v>0</v>
      </c>
      <c r="E62" s="22">
        <v>0</v>
      </c>
      <c r="F62" s="22">
        <f>All!GX63</f>
        <v>0</v>
      </c>
      <c r="G62" s="22">
        <f>All!GW63</f>
        <v>0</v>
      </c>
      <c r="H62" s="19" t="s">
        <v>2000</v>
      </c>
    </row>
    <row r="63" spans="1:8" hidden="1">
      <c r="A63" s="19" t="s">
        <v>87</v>
      </c>
      <c r="B63" s="22">
        <v>0</v>
      </c>
      <c r="C63" s="22">
        <v>0</v>
      </c>
      <c r="D63" s="22">
        <v>0</v>
      </c>
      <c r="E63" s="22">
        <v>0</v>
      </c>
      <c r="F63" s="22">
        <f>All!GX64</f>
        <v>0</v>
      </c>
      <c r="G63" s="22">
        <f>All!GW64</f>
        <v>0</v>
      </c>
      <c r="H63" s="19" t="s">
        <v>2000</v>
      </c>
    </row>
    <row r="64" spans="1:8" hidden="1">
      <c r="A64" s="19" t="s">
        <v>93</v>
      </c>
      <c r="B64" s="22">
        <v>0</v>
      </c>
      <c r="C64" s="22">
        <v>0</v>
      </c>
      <c r="D64" s="22">
        <v>0</v>
      </c>
      <c r="E64" s="22">
        <v>0</v>
      </c>
      <c r="F64" s="22">
        <f>All!GX65</f>
        <v>0</v>
      </c>
      <c r="G64" s="22">
        <f>All!GW65</f>
        <v>0</v>
      </c>
      <c r="H64" s="19" t="s">
        <v>2000</v>
      </c>
    </row>
    <row r="65" spans="1:8" hidden="1">
      <c r="A65" s="19" t="s">
        <v>94</v>
      </c>
      <c r="B65" s="22">
        <v>0</v>
      </c>
      <c r="C65" s="22">
        <v>0</v>
      </c>
      <c r="D65" s="22">
        <v>0</v>
      </c>
      <c r="E65" s="22">
        <v>0</v>
      </c>
      <c r="F65" s="22">
        <f>All!GX66</f>
        <v>0</v>
      </c>
      <c r="G65" s="22">
        <f>All!GW66</f>
        <v>0</v>
      </c>
      <c r="H65" s="19" t="s">
        <v>2000</v>
      </c>
    </row>
    <row r="66" spans="1:8" hidden="1">
      <c r="A66" s="19" t="s">
        <v>95</v>
      </c>
      <c r="B66" s="22">
        <v>0</v>
      </c>
      <c r="C66" s="22">
        <v>0</v>
      </c>
      <c r="D66" s="22">
        <v>0</v>
      </c>
      <c r="E66" s="22">
        <v>0</v>
      </c>
      <c r="F66" s="22">
        <f>All!GX67</f>
        <v>0</v>
      </c>
      <c r="G66" s="22">
        <f>All!GW67</f>
        <v>0</v>
      </c>
      <c r="H66" s="19" t="s">
        <v>2000</v>
      </c>
    </row>
    <row r="67" spans="1:8" hidden="1">
      <c r="A67" s="19" t="s">
        <v>96</v>
      </c>
      <c r="B67" s="22">
        <v>0</v>
      </c>
      <c r="C67" s="22">
        <v>0</v>
      </c>
      <c r="D67" s="22">
        <v>0</v>
      </c>
      <c r="E67" s="22">
        <v>0</v>
      </c>
      <c r="F67" s="22">
        <f>All!GX68</f>
        <v>0</v>
      </c>
      <c r="G67" s="22">
        <f>All!GW68</f>
        <v>0</v>
      </c>
      <c r="H67" s="19" t="s">
        <v>2000</v>
      </c>
    </row>
    <row r="68" spans="1:8" hidden="1">
      <c r="A68" s="19" t="s">
        <v>97</v>
      </c>
      <c r="B68" s="22">
        <v>0</v>
      </c>
      <c r="C68" s="22">
        <v>0</v>
      </c>
      <c r="D68" s="22">
        <v>0</v>
      </c>
      <c r="E68" s="22">
        <v>0</v>
      </c>
      <c r="F68" s="22">
        <f>All!GX69</f>
        <v>0</v>
      </c>
      <c r="G68" s="22">
        <f>All!GW69</f>
        <v>0</v>
      </c>
      <c r="H68" s="19" t="s">
        <v>2000</v>
      </c>
    </row>
    <row r="69" spans="1:8" hidden="1">
      <c r="A69" s="19" t="s">
        <v>98</v>
      </c>
      <c r="B69" s="22">
        <v>0</v>
      </c>
      <c r="C69" s="22">
        <v>0</v>
      </c>
      <c r="D69" s="22">
        <v>0</v>
      </c>
      <c r="E69" s="22">
        <v>0</v>
      </c>
      <c r="F69" s="22">
        <f>All!GX70</f>
        <v>0</v>
      </c>
      <c r="G69" s="22">
        <f>All!GW70</f>
        <v>0</v>
      </c>
      <c r="H69" s="19" t="s">
        <v>2000</v>
      </c>
    </row>
    <row r="70" spans="1:8" hidden="1">
      <c r="A70" s="19" t="s">
        <v>99</v>
      </c>
      <c r="B70" s="22">
        <v>0</v>
      </c>
      <c r="C70" s="22">
        <v>0</v>
      </c>
      <c r="D70" s="22">
        <v>0</v>
      </c>
      <c r="E70" s="22">
        <v>0</v>
      </c>
      <c r="F70" s="22">
        <f>All!GX71</f>
        <v>0</v>
      </c>
      <c r="G70" s="22">
        <f>All!GW71</f>
        <v>0</v>
      </c>
      <c r="H70" s="19" t="s">
        <v>2000</v>
      </c>
    </row>
    <row r="71" spans="1:8" hidden="1">
      <c r="A71" s="19" t="s">
        <v>100</v>
      </c>
      <c r="B71" s="22">
        <v>0</v>
      </c>
      <c r="C71" s="22">
        <v>0</v>
      </c>
      <c r="D71" s="22">
        <v>0</v>
      </c>
      <c r="E71" s="22">
        <v>0</v>
      </c>
      <c r="F71" s="22">
        <f>All!GX72</f>
        <v>0</v>
      </c>
      <c r="G71" s="22">
        <f>All!GW72</f>
        <v>0</v>
      </c>
      <c r="H71" s="19" t="s">
        <v>2000</v>
      </c>
    </row>
    <row r="72" spans="1:8" hidden="1">
      <c r="A72" s="19" t="s">
        <v>101</v>
      </c>
      <c r="B72" s="22">
        <v>0</v>
      </c>
      <c r="C72" s="22">
        <v>0</v>
      </c>
      <c r="D72" s="22">
        <v>0</v>
      </c>
      <c r="E72" s="22">
        <v>0</v>
      </c>
      <c r="F72" s="22">
        <f>All!GX73</f>
        <v>0</v>
      </c>
      <c r="G72" s="22">
        <f>All!GW73</f>
        <v>0</v>
      </c>
      <c r="H72" s="19" t="s">
        <v>2000</v>
      </c>
    </row>
    <row r="73" spans="1:8" hidden="1">
      <c r="A73" s="19" t="s">
        <v>102</v>
      </c>
      <c r="B73" s="22">
        <v>0</v>
      </c>
      <c r="C73" s="22">
        <v>0</v>
      </c>
      <c r="D73" s="22">
        <v>0</v>
      </c>
      <c r="E73" s="22">
        <v>0</v>
      </c>
      <c r="F73" s="22">
        <f>All!GX74</f>
        <v>0</v>
      </c>
      <c r="G73" s="22">
        <f>All!GW74</f>
        <v>0</v>
      </c>
      <c r="H73" s="19" t="s">
        <v>2000</v>
      </c>
    </row>
    <row r="74" spans="1:8" hidden="1">
      <c r="A74" s="19" t="s">
        <v>103</v>
      </c>
      <c r="B74" s="22">
        <v>0</v>
      </c>
      <c r="C74" s="22">
        <v>0</v>
      </c>
      <c r="D74" s="22">
        <v>0</v>
      </c>
      <c r="E74" s="22">
        <v>0</v>
      </c>
      <c r="F74" s="22">
        <f>All!GX75</f>
        <v>0</v>
      </c>
      <c r="G74" s="22">
        <f>All!GW75</f>
        <v>0</v>
      </c>
      <c r="H74" s="19" t="s">
        <v>2000</v>
      </c>
    </row>
    <row r="75" spans="1:8" hidden="1">
      <c r="A75" s="19" t="s">
        <v>104</v>
      </c>
      <c r="B75" s="22">
        <v>0</v>
      </c>
      <c r="C75" s="22">
        <v>0</v>
      </c>
      <c r="D75" s="22">
        <v>0</v>
      </c>
      <c r="E75" s="22">
        <v>0</v>
      </c>
      <c r="F75" s="22">
        <f>All!GX76</f>
        <v>0</v>
      </c>
      <c r="G75" s="22">
        <f>All!GW76</f>
        <v>0</v>
      </c>
      <c r="H75" s="19" t="s">
        <v>2000</v>
      </c>
    </row>
    <row r="76" spans="1:8" hidden="1">
      <c r="A76" s="19" t="s">
        <v>105</v>
      </c>
      <c r="B76" s="22">
        <v>0</v>
      </c>
      <c r="C76" s="22">
        <v>0</v>
      </c>
      <c r="D76" s="22">
        <v>0</v>
      </c>
      <c r="E76" s="22">
        <v>0</v>
      </c>
      <c r="F76" s="22">
        <f>All!GX77</f>
        <v>0</v>
      </c>
      <c r="G76" s="22">
        <f>All!GW77</f>
        <v>0</v>
      </c>
      <c r="H76" s="19" t="s">
        <v>2000</v>
      </c>
    </row>
    <row r="77" spans="1:8" hidden="1">
      <c r="A77" s="19" t="s">
        <v>111</v>
      </c>
      <c r="B77" s="22">
        <v>0</v>
      </c>
      <c r="C77" s="22">
        <v>0</v>
      </c>
      <c r="D77" s="22">
        <v>0</v>
      </c>
      <c r="E77" s="22">
        <v>0</v>
      </c>
      <c r="F77" s="22">
        <f>All!GX78</f>
        <v>0</v>
      </c>
      <c r="G77" s="22">
        <f>All!GW78</f>
        <v>0</v>
      </c>
      <c r="H77" s="19" t="s">
        <v>2000</v>
      </c>
    </row>
    <row r="78" spans="1:8" hidden="1">
      <c r="A78" s="19" t="s">
        <v>112</v>
      </c>
      <c r="B78" s="22">
        <v>0</v>
      </c>
      <c r="C78" s="22">
        <v>0</v>
      </c>
      <c r="D78" s="22">
        <v>0</v>
      </c>
      <c r="E78" s="22">
        <v>0</v>
      </c>
      <c r="F78" s="22">
        <f>All!GX79</f>
        <v>0</v>
      </c>
      <c r="G78" s="22">
        <f>All!GW79</f>
        <v>0</v>
      </c>
      <c r="H78" s="19" t="s">
        <v>2000</v>
      </c>
    </row>
    <row r="79" spans="1:8" hidden="1">
      <c r="A79" s="19" t="s">
        <v>113</v>
      </c>
      <c r="B79" s="22">
        <v>0</v>
      </c>
      <c r="C79" s="22">
        <v>0</v>
      </c>
      <c r="D79" s="22">
        <v>0</v>
      </c>
      <c r="E79" s="22">
        <v>0</v>
      </c>
      <c r="F79" s="22">
        <f>All!GX80</f>
        <v>0</v>
      </c>
      <c r="G79" s="22">
        <f>All!GW80</f>
        <v>0</v>
      </c>
      <c r="H79" s="19" t="s">
        <v>2000</v>
      </c>
    </row>
    <row r="80" spans="1:8" hidden="1">
      <c r="A80" s="19" t="s">
        <v>114</v>
      </c>
      <c r="B80" s="22">
        <v>0</v>
      </c>
      <c r="C80" s="22">
        <v>0</v>
      </c>
      <c r="D80" s="22">
        <v>0</v>
      </c>
      <c r="E80" s="22">
        <v>0</v>
      </c>
      <c r="F80" s="22">
        <f>All!GX81</f>
        <v>0</v>
      </c>
      <c r="G80" s="22">
        <f>All!GW81</f>
        <v>0</v>
      </c>
      <c r="H80" s="19" t="s">
        <v>2000</v>
      </c>
    </row>
    <row r="81" spans="1:8" hidden="1">
      <c r="A81" s="19" t="s">
        <v>115</v>
      </c>
      <c r="B81" s="22">
        <v>0</v>
      </c>
      <c r="C81" s="22">
        <v>0</v>
      </c>
      <c r="D81" s="22">
        <v>0</v>
      </c>
      <c r="E81" s="22">
        <v>0</v>
      </c>
      <c r="F81" s="22">
        <f>All!GX82</f>
        <v>0</v>
      </c>
      <c r="G81" s="22">
        <f>All!GW82</f>
        <v>0</v>
      </c>
      <c r="H81" s="19" t="s">
        <v>2000</v>
      </c>
    </row>
    <row r="82" spans="1:8" hidden="1">
      <c r="A82" s="19" t="s">
        <v>116</v>
      </c>
      <c r="B82" s="22">
        <v>0</v>
      </c>
      <c r="C82" s="22">
        <v>0</v>
      </c>
      <c r="D82" s="22">
        <v>0</v>
      </c>
      <c r="E82" s="22">
        <v>0</v>
      </c>
      <c r="F82" s="22">
        <f>All!GX83</f>
        <v>0</v>
      </c>
      <c r="G82" s="22">
        <f>All!GW83</f>
        <v>0</v>
      </c>
      <c r="H82" s="19" t="s">
        <v>2000</v>
      </c>
    </row>
    <row r="83" spans="1:8" hidden="1">
      <c r="A83" s="19" t="s">
        <v>117</v>
      </c>
      <c r="B83" s="22">
        <v>0</v>
      </c>
      <c r="C83" s="22">
        <v>0</v>
      </c>
      <c r="D83" s="22">
        <v>0</v>
      </c>
      <c r="E83" s="22">
        <v>0</v>
      </c>
      <c r="F83" s="22">
        <f>All!GX84</f>
        <v>0</v>
      </c>
      <c r="G83" s="22">
        <f>All!GW84</f>
        <v>0</v>
      </c>
      <c r="H83" s="19" t="s">
        <v>2000</v>
      </c>
    </row>
    <row r="84" spans="1:8" hidden="1">
      <c r="A84" s="19" t="s">
        <v>118</v>
      </c>
      <c r="B84" s="22">
        <v>0</v>
      </c>
      <c r="C84" s="22">
        <v>0</v>
      </c>
      <c r="D84" s="22">
        <v>0</v>
      </c>
      <c r="E84" s="22">
        <v>0</v>
      </c>
      <c r="F84" s="22">
        <f>All!GX85</f>
        <v>0</v>
      </c>
      <c r="G84" s="22">
        <f>All!GW85</f>
        <v>0</v>
      </c>
      <c r="H84" s="19" t="s">
        <v>2000</v>
      </c>
    </row>
    <row r="85" spans="1:8" hidden="1">
      <c r="A85" s="19" t="s">
        <v>119</v>
      </c>
      <c r="B85" s="22">
        <v>0</v>
      </c>
      <c r="C85" s="22">
        <v>0</v>
      </c>
      <c r="D85" s="22">
        <v>0</v>
      </c>
      <c r="E85" s="22">
        <v>0</v>
      </c>
      <c r="F85" s="22">
        <f>All!GX86</f>
        <v>0</v>
      </c>
      <c r="G85" s="22">
        <f>All!GW86</f>
        <v>0</v>
      </c>
      <c r="H85" s="19" t="s">
        <v>2000</v>
      </c>
    </row>
    <row r="86" spans="1:8" hidden="1">
      <c r="A86" s="19" t="s">
        <v>120</v>
      </c>
      <c r="B86" s="22">
        <v>0</v>
      </c>
      <c r="C86" s="22">
        <v>0</v>
      </c>
      <c r="D86" s="22">
        <v>0</v>
      </c>
      <c r="E86" s="22">
        <v>0</v>
      </c>
      <c r="F86" s="22">
        <f>All!GX87</f>
        <v>0</v>
      </c>
      <c r="G86" s="22">
        <f>All!GW87</f>
        <v>0</v>
      </c>
      <c r="H86" s="19" t="s">
        <v>2000</v>
      </c>
    </row>
    <row r="87" spans="1:8" hidden="1">
      <c r="A87" s="19" t="s">
        <v>121</v>
      </c>
      <c r="B87" s="22">
        <v>0</v>
      </c>
      <c r="C87" s="22">
        <v>0</v>
      </c>
      <c r="D87" s="22">
        <v>0</v>
      </c>
      <c r="E87" s="22">
        <v>0</v>
      </c>
      <c r="F87" s="22">
        <f>All!GX88</f>
        <v>0</v>
      </c>
      <c r="G87" s="22">
        <f>All!GW88</f>
        <v>0</v>
      </c>
      <c r="H87" s="19" t="s">
        <v>2000</v>
      </c>
    </row>
    <row r="88" spans="1:8" hidden="1">
      <c r="A88" s="19" t="s">
        <v>122</v>
      </c>
      <c r="B88" s="22">
        <v>0</v>
      </c>
      <c r="C88" s="22">
        <v>0</v>
      </c>
      <c r="D88" s="22">
        <v>0</v>
      </c>
      <c r="E88" s="22">
        <v>0</v>
      </c>
      <c r="F88" s="22">
        <f>All!GX89</f>
        <v>0</v>
      </c>
      <c r="G88" s="22">
        <f>All!GW89</f>
        <v>0</v>
      </c>
      <c r="H88" s="19" t="s">
        <v>2000</v>
      </c>
    </row>
    <row r="89" spans="1:8" hidden="1">
      <c r="A89" s="19" t="s">
        <v>123</v>
      </c>
      <c r="B89" s="22">
        <v>0</v>
      </c>
      <c r="C89" s="22">
        <v>0</v>
      </c>
      <c r="D89" s="22">
        <v>0</v>
      </c>
      <c r="E89" s="22">
        <v>0</v>
      </c>
      <c r="F89" s="22">
        <f>All!GX90</f>
        <v>0</v>
      </c>
      <c r="G89" s="22">
        <f>All!GW90</f>
        <v>0</v>
      </c>
      <c r="H89" s="19" t="s">
        <v>2000</v>
      </c>
    </row>
    <row r="90" spans="1:8" hidden="1">
      <c r="A90" s="19" t="s">
        <v>126</v>
      </c>
      <c r="B90" s="22">
        <v>0</v>
      </c>
      <c r="C90" s="22">
        <v>0</v>
      </c>
      <c r="D90" s="22">
        <v>0</v>
      </c>
      <c r="E90" s="22">
        <v>0</v>
      </c>
      <c r="F90" s="22">
        <f>All!GX91</f>
        <v>0</v>
      </c>
      <c r="G90" s="22">
        <f>All!GW91</f>
        <v>0</v>
      </c>
      <c r="H90" s="19" t="s">
        <v>2000</v>
      </c>
    </row>
    <row r="91" spans="1:8" hidden="1">
      <c r="A91" s="19" t="s">
        <v>284</v>
      </c>
      <c r="B91" s="22">
        <v>0</v>
      </c>
      <c r="C91" s="22">
        <v>0</v>
      </c>
      <c r="D91" s="22">
        <v>0</v>
      </c>
      <c r="E91" s="22">
        <v>0</v>
      </c>
      <c r="F91" s="22">
        <f>All!GX92</f>
        <v>0</v>
      </c>
      <c r="G91" s="22">
        <f>All!GW92</f>
        <v>0</v>
      </c>
      <c r="H91" s="19" t="s">
        <v>2000</v>
      </c>
    </row>
    <row r="92" spans="1:8" hidden="1">
      <c r="A92" s="19" t="s">
        <v>2006</v>
      </c>
      <c r="B92" s="22">
        <v>0</v>
      </c>
      <c r="C92" s="22">
        <v>0</v>
      </c>
      <c r="D92" s="22">
        <v>0</v>
      </c>
      <c r="E92" s="22">
        <v>0</v>
      </c>
      <c r="F92" s="22">
        <f>All!GX93</f>
        <v>0</v>
      </c>
      <c r="G92" s="22">
        <f>All!GW93</f>
        <v>0</v>
      </c>
      <c r="H92" s="19" t="s">
        <v>2000</v>
      </c>
    </row>
    <row r="93" spans="1:8" hidden="1">
      <c r="A93" s="19" t="s">
        <v>283</v>
      </c>
      <c r="B93" s="22">
        <v>0</v>
      </c>
      <c r="C93" s="22">
        <v>0</v>
      </c>
      <c r="D93" s="22">
        <v>0</v>
      </c>
      <c r="E93" s="22">
        <v>0</v>
      </c>
      <c r="F93" s="22">
        <f>All!GX94</f>
        <v>0</v>
      </c>
      <c r="G93" s="22">
        <f>All!GW94</f>
        <v>0</v>
      </c>
      <c r="H93" s="19" t="s">
        <v>2000</v>
      </c>
    </row>
    <row r="94" spans="1:8" hidden="1">
      <c r="A94" s="19" t="s">
        <v>2005</v>
      </c>
      <c r="B94" s="22">
        <v>0</v>
      </c>
      <c r="C94" s="22">
        <v>0</v>
      </c>
      <c r="D94" s="22">
        <v>0</v>
      </c>
      <c r="E94" s="22">
        <v>0</v>
      </c>
      <c r="F94" s="22">
        <f>All!GX95</f>
        <v>0</v>
      </c>
      <c r="G94" s="22">
        <f>All!GW95</f>
        <v>0</v>
      </c>
      <c r="H94" s="19" t="s">
        <v>2000</v>
      </c>
    </row>
    <row r="95" spans="1:8" hidden="1">
      <c r="A95" s="19" t="s">
        <v>2075</v>
      </c>
      <c r="B95" s="22">
        <v>0</v>
      </c>
      <c r="C95" s="22">
        <v>0</v>
      </c>
      <c r="D95" s="22">
        <v>0</v>
      </c>
      <c r="E95" s="22">
        <v>0</v>
      </c>
      <c r="F95" s="22">
        <f>All!GX96</f>
        <v>0</v>
      </c>
      <c r="G95" s="22">
        <f>All!GW96</f>
        <v>0</v>
      </c>
      <c r="H95" s="19" t="s">
        <v>2000</v>
      </c>
    </row>
    <row r="96" spans="1:8" hidden="1">
      <c r="A96" s="19" t="s">
        <v>2076</v>
      </c>
      <c r="B96" s="22">
        <v>0</v>
      </c>
      <c r="C96" s="22">
        <v>0</v>
      </c>
      <c r="D96" s="22">
        <v>0</v>
      </c>
      <c r="E96" s="22">
        <v>0</v>
      </c>
      <c r="F96" s="22">
        <f>All!GX97</f>
        <v>0</v>
      </c>
      <c r="G96" s="22">
        <f>All!GW97</f>
        <v>0</v>
      </c>
      <c r="H96" s="19" t="s">
        <v>2000</v>
      </c>
    </row>
    <row r="97" spans="1:8" hidden="1">
      <c r="A97" s="19" t="s">
        <v>2077</v>
      </c>
      <c r="B97" s="22">
        <v>0</v>
      </c>
      <c r="C97" s="22">
        <v>0</v>
      </c>
      <c r="D97" s="22">
        <v>0</v>
      </c>
      <c r="E97" s="22">
        <v>0</v>
      </c>
      <c r="F97" s="22">
        <f>All!GX98</f>
        <v>0</v>
      </c>
      <c r="G97" s="22">
        <f>All!GW98</f>
        <v>0</v>
      </c>
      <c r="H97" s="19" t="s">
        <v>2000</v>
      </c>
    </row>
    <row r="98" spans="1:8" hidden="1">
      <c r="A98" s="19" t="s">
        <v>2078</v>
      </c>
      <c r="B98" s="22">
        <v>67394009</v>
      </c>
      <c r="C98" s="22">
        <v>44003721.059999987</v>
      </c>
      <c r="D98" s="22">
        <v>157728597</v>
      </c>
      <c r="E98" s="22">
        <v>179625134</v>
      </c>
      <c r="F98" s="22">
        <f>All!GX99</f>
        <v>10068139</v>
      </c>
      <c r="G98" s="22">
        <f>All!GW99</f>
        <v>9799657.5979999993</v>
      </c>
      <c r="H98" s="19" t="s">
        <v>2000</v>
      </c>
    </row>
    <row r="99" spans="1:8" hidden="1">
      <c r="A99" s="60" t="s">
        <v>2079</v>
      </c>
      <c r="B99" s="22">
        <v>37802342.659999996</v>
      </c>
      <c r="C99" s="22">
        <v>0</v>
      </c>
      <c r="D99" s="22">
        <v>255319868.10999998</v>
      </c>
      <c r="E99" s="22">
        <v>292909212.05949998</v>
      </c>
      <c r="F99" s="22">
        <f>All!GX100</f>
        <v>50840069</v>
      </c>
      <c r="G99" s="22">
        <f>All!GW100</f>
        <v>49322801.570000008</v>
      </c>
      <c r="H99" s="19" t="s">
        <v>2000</v>
      </c>
    </row>
    <row r="100" spans="1:8" hidden="1">
      <c r="A100" s="103" t="s">
        <v>2080</v>
      </c>
      <c r="B100" s="22">
        <v>30368000</v>
      </c>
      <c r="C100" s="22">
        <v>9225388.8599999994</v>
      </c>
      <c r="D100" s="22">
        <v>169632000</v>
      </c>
      <c r="E100" s="22">
        <v>169632000</v>
      </c>
      <c r="F100" s="22">
        <f>All!GX101</f>
        <v>124390384</v>
      </c>
      <c r="G100" s="22">
        <f>All!GW101</f>
        <v>48825958.660000004</v>
      </c>
      <c r="H100" s="19" t="s">
        <v>2000</v>
      </c>
    </row>
    <row r="101" spans="1:8" hidden="1">
      <c r="A101" s="19" t="s">
        <v>2081</v>
      </c>
      <c r="B101" s="22">
        <v>0</v>
      </c>
      <c r="C101" s="22">
        <v>0</v>
      </c>
      <c r="D101" s="22">
        <v>0</v>
      </c>
      <c r="E101" s="22">
        <v>0</v>
      </c>
      <c r="F101" s="22">
        <f>All!GX102</f>
        <v>0</v>
      </c>
      <c r="G101" s="22">
        <f>All!GW102</f>
        <v>0</v>
      </c>
      <c r="H101" s="19" t="s">
        <v>2000</v>
      </c>
    </row>
    <row r="102" spans="1:8" hidden="1">
      <c r="A102" s="19" t="s">
        <v>2082</v>
      </c>
      <c r="B102" s="22">
        <v>0</v>
      </c>
      <c r="C102" s="22">
        <v>0</v>
      </c>
      <c r="D102" s="22">
        <v>0</v>
      </c>
      <c r="E102" s="22">
        <v>0</v>
      </c>
      <c r="F102" s="22">
        <f>All!GX103</f>
        <v>0</v>
      </c>
      <c r="G102" s="22">
        <f>All!GW103</f>
        <v>0</v>
      </c>
      <c r="H102" s="19" t="s">
        <v>2000</v>
      </c>
    </row>
    <row r="103" spans="1:8" hidden="1">
      <c r="A103" s="103" t="s">
        <v>2083</v>
      </c>
      <c r="B103" s="22">
        <v>45359704.761904761</v>
      </c>
      <c r="C103" s="22">
        <v>17242758.199999999</v>
      </c>
      <c r="D103" s="22">
        <v>298571182.57142854</v>
      </c>
      <c r="E103" s="22">
        <v>208679734</v>
      </c>
      <c r="F103" s="22">
        <f>All!GX104</f>
        <v>59591741.232999995</v>
      </c>
      <c r="G103" s="22">
        <f>All!GW104</f>
        <v>0</v>
      </c>
      <c r="H103" s="19" t="s">
        <v>2000</v>
      </c>
    </row>
    <row r="104" spans="1:8" hidden="1">
      <c r="A104" s="19" t="s">
        <v>2085</v>
      </c>
      <c r="B104" s="22">
        <v>0</v>
      </c>
      <c r="C104" s="22">
        <v>0</v>
      </c>
      <c r="D104" s="22">
        <v>0</v>
      </c>
      <c r="E104" s="22">
        <v>0</v>
      </c>
      <c r="F104" s="22">
        <f>All!GX105</f>
        <v>0</v>
      </c>
      <c r="G104" s="22">
        <f>All!GW105</f>
        <v>0</v>
      </c>
      <c r="H104" s="19" t="s">
        <v>2000</v>
      </c>
    </row>
    <row r="105" spans="1:8" hidden="1">
      <c r="A105" s="19" t="s">
        <v>2086</v>
      </c>
      <c r="B105" s="22">
        <v>0</v>
      </c>
      <c r="C105" s="22">
        <v>0</v>
      </c>
      <c r="D105" s="22">
        <v>0</v>
      </c>
      <c r="E105" s="22">
        <v>0</v>
      </c>
      <c r="F105" s="22">
        <f>All!GX106</f>
        <v>0</v>
      </c>
      <c r="G105" s="22">
        <f>All!GW106</f>
        <v>0</v>
      </c>
      <c r="H105" s="19" t="s">
        <v>2000</v>
      </c>
    </row>
    <row r="106" spans="1:8" hidden="1">
      <c r="A106" s="103" t="s">
        <v>2087</v>
      </c>
      <c r="B106" s="22">
        <v>27129341.042619683</v>
      </c>
      <c r="C106" s="22">
        <v>16994187</v>
      </c>
      <c r="D106" s="22">
        <v>152520339.73730028</v>
      </c>
      <c r="E106" s="22">
        <v>161847319.34333333</v>
      </c>
      <c r="F106" s="22">
        <f>All!GX107</f>
        <v>0</v>
      </c>
      <c r="G106" s="22">
        <f>All!GW107</f>
        <v>94976849.095800966</v>
      </c>
      <c r="H106" s="19" t="s">
        <v>2000</v>
      </c>
    </row>
    <row r="107" spans="1:8" hidden="1">
      <c r="A107" s="19" t="s">
        <v>2088</v>
      </c>
      <c r="B107" s="22">
        <v>0</v>
      </c>
      <c r="C107" s="22">
        <v>0</v>
      </c>
      <c r="D107" s="22">
        <v>0</v>
      </c>
      <c r="E107" s="22">
        <v>0</v>
      </c>
      <c r="F107" s="22">
        <f>All!GX108</f>
        <v>0</v>
      </c>
      <c r="G107" s="22">
        <f>All!GW108</f>
        <v>0</v>
      </c>
      <c r="H107" s="19" t="s">
        <v>2000</v>
      </c>
    </row>
    <row r="108" spans="1:8" hidden="1">
      <c r="A108" s="103" t="s">
        <v>2089</v>
      </c>
      <c r="B108" s="22">
        <v>170857693.33333331</v>
      </c>
      <c r="C108" s="22">
        <v>140903625</v>
      </c>
      <c r="D108" s="22">
        <v>52627382.857142858</v>
      </c>
      <c r="E108" s="22">
        <v>89527196</v>
      </c>
      <c r="F108" s="22">
        <f>All!GX109</f>
        <v>0</v>
      </c>
      <c r="G108" s="22">
        <f>All!GW109</f>
        <v>0</v>
      </c>
      <c r="H108" s="19" t="s">
        <v>2000</v>
      </c>
    </row>
    <row r="109" spans="1:8" hidden="1">
      <c r="A109" s="103" t="s">
        <v>2090</v>
      </c>
      <c r="B109" s="22">
        <v>0</v>
      </c>
      <c r="C109" s="22">
        <v>0</v>
      </c>
      <c r="D109" s="22">
        <v>144921040</v>
      </c>
      <c r="E109" s="22">
        <v>59914264</v>
      </c>
      <c r="F109" s="22">
        <f>All!GX110</f>
        <v>122531043.81</v>
      </c>
      <c r="G109" s="22">
        <f>All!GW110</f>
        <v>4673472.9800000004</v>
      </c>
      <c r="H109" s="19" t="s">
        <v>2000</v>
      </c>
    </row>
    <row r="110" spans="1:8" hidden="1">
      <c r="A110" s="103" t="s">
        <v>2091</v>
      </c>
      <c r="B110" s="22">
        <v>1309424</v>
      </c>
      <c r="C110" s="22">
        <v>62488083</v>
      </c>
      <c r="D110" s="22">
        <v>32185086</v>
      </c>
      <c r="E110" s="22">
        <v>26250342</v>
      </c>
      <c r="F110" s="22">
        <f>All!GX111</f>
        <v>0</v>
      </c>
      <c r="G110" s="22">
        <f>All!GW111</f>
        <v>16754554.500000015</v>
      </c>
      <c r="H110" s="19" t="s">
        <v>2000</v>
      </c>
    </row>
    <row r="111" spans="1:8" hidden="1">
      <c r="A111" s="19" t="s">
        <v>2092</v>
      </c>
      <c r="B111" s="22">
        <v>81844697.574375004</v>
      </c>
      <c r="C111" s="22">
        <v>102629617.69999999</v>
      </c>
      <c r="D111" s="22">
        <v>440875179.09437495</v>
      </c>
      <c r="E111" s="22">
        <v>397766982</v>
      </c>
      <c r="F111" s="22">
        <f>All!GX112</f>
        <v>19790185</v>
      </c>
      <c r="G111" s="22">
        <f>All!GW112</f>
        <v>155505798.84999996</v>
      </c>
      <c r="H111" s="19" t="s">
        <v>2000</v>
      </c>
    </row>
    <row r="112" spans="1:8" hidden="1">
      <c r="A112" s="60" t="s">
        <v>2099</v>
      </c>
      <c r="B112" s="22">
        <v>7700000</v>
      </c>
      <c r="C112" s="22">
        <v>9152588.1699999999</v>
      </c>
      <c r="D112" s="22">
        <v>42300000</v>
      </c>
      <c r="E112" s="22">
        <v>38840000</v>
      </c>
      <c r="F112" s="22">
        <f>All!GX113</f>
        <v>0</v>
      </c>
      <c r="G112" s="22">
        <f>All!GW113</f>
        <v>4884926.0500000007</v>
      </c>
      <c r="H112" s="19" t="s">
        <v>2000</v>
      </c>
    </row>
    <row r="113" spans="1:8" hidden="1">
      <c r="A113" s="60" t="s">
        <v>2100</v>
      </c>
      <c r="B113" s="22">
        <v>50000000</v>
      </c>
      <c r="C113" s="22">
        <v>26617104.529999997</v>
      </c>
      <c r="D113" s="22">
        <v>265000000</v>
      </c>
      <c r="E113" s="22">
        <v>289500000</v>
      </c>
      <c r="F113" s="22">
        <f>All!GX114</f>
        <v>41551653</v>
      </c>
      <c r="G113" s="22">
        <f>All!GW114</f>
        <v>139366194.38000003</v>
      </c>
      <c r="H113" s="19" t="s">
        <v>2000</v>
      </c>
    </row>
    <row r="114" spans="1:8" hidden="1">
      <c r="A114" s="19" t="s">
        <v>2101</v>
      </c>
      <c r="B114" s="22">
        <v>4894836.1904761903</v>
      </c>
      <c r="C114" s="22">
        <v>0</v>
      </c>
      <c r="D114" s="22">
        <v>349336083.3142857</v>
      </c>
      <c r="E114" s="22">
        <v>333467206</v>
      </c>
      <c r="F114" s="22">
        <f>All!GX115</f>
        <v>318528067</v>
      </c>
      <c r="G114" s="22">
        <f>All!GW115</f>
        <v>176830875.12</v>
      </c>
      <c r="H114" s="19" t="s">
        <v>2000</v>
      </c>
    </row>
    <row r="115" spans="1:8" hidden="1">
      <c r="A115" s="19" t="s">
        <v>2102</v>
      </c>
      <c r="B115" s="22">
        <v>2056942</v>
      </c>
      <c r="C115" s="22">
        <v>9322366</v>
      </c>
      <c r="D115" s="22">
        <v>9877183</v>
      </c>
      <c r="E115" s="22">
        <v>0</v>
      </c>
      <c r="F115" s="22">
        <f>All!GX116</f>
        <v>0</v>
      </c>
      <c r="G115" s="22">
        <f>All!GW116</f>
        <v>130201.15</v>
      </c>
      <c r="H115" s="19" t="s">
        <v>2000</v>
      </c>
    </row>
    <row r="116" spans="1:8" hidden="1">
      <c r="A116" s="19" t="s">
        <v>2103</v>
      </c>
      <c r="B116" s="22">
        <v>36807832</v>
      </c>
      <c r="C116" s="22">
        <v>4875640</v>
      </c>
      <c r="D116" s="22">
        <v>26463458</v>
      </c>
      <c r="E116" s="22">
        <v>46977327.299999997</v>
      </c>
      <c r="F116" s="22">
        <f>All!GX117</f>
        <v>0</v>
      </c>
      <c r="G116" s="22">
        <f>All!GW117</f>
        <v>3177161.7047619075</v>
      </c>
      <c r="H116" s="19" t="s">
        <v>2000</v>
      </c>
    </row>
    <row r="117" spans="1:8" hidden="1">
      <c r="A117" s="19" t="s">
        <v>2109</v>
      </c>
      <c r="B117" s="22">
        <v>0</v>
      </c>
      <c r="C117" s="22">
        <v>0</v>
      </c>
      <c r="D117" s="22">
        <v>0</v>
      </c>
      <c r="E117" s="22">
        <v>45000000</v>
      </c>
      <c r="F117" s="22">
        <f>All!GX118</f>
        <v>0</v>
      </c>
      <c r="G117" s="22">
        <f>All!GW118</f>
        <v>0</v>
      </c>
      <c r="H117" s="19" t="s">
        <v>2000</v>
      </c>
    </row>
    <row r="118" spans="1:8" hidden="1">
      <c r="A118" s="19" t="s">
        <v>2110</v>
      </c>
      <c r="B118" s="22">
        <v>0</v>
      </c>
      <c r="C118" s="22">
        <v>0</v>
      </c>
      <c r="D118" s="22">
        <v>0</v>
      </c>
      <c r="E118" s="22">
        <v>56233742</v>
      </c>
      <c r="F118" s="22">
        <f>All!GX119</f>
        <v>0</v>
      </c>
      <c r="G118" s="22">
        <f>All!GW119</f>
        <v>0</v>
      </c>
      <c r="H118" s="19" t="s">
        <v>2000</v>
      </c>
    </row>
    <row r="119" spans="1:8" hidden="1">
      <c r="A119" s="19" t="s">
        <v>2112</v>
      </c>
      <c r="B119" s="22">
        <v>0</v>
      </c>
      <c r="C119" s="22">
        <v>0</v>
      </c>
      <c r="D119" s="22">
        <v>0</v>
      </c>
      <c r="E119" s="22">
        <v>45000000</v>
      </c>
      <c r="F119" s="22">
        <f>All!GX120</f>
        <v>0</v>
      </c>
      <c r="G119" s="22">
        <f>All!GW120</f>
        <v>149835094.67000002</v>
      </c>
      <c r="H119" s="19" t="s">
        <v>2000</v>
      </c>
    </row>
    <row r="120" spans="1:8" hidden="1">
      <c r="A120" s="19" t="s">
        <v>2113</v>
      </c>
      <c r="B120" s="22">
        <v>0</v>
      </c>
      <c r="C120" s="22">
        <v>0</v>
      </c>
      <c r="D120" s="22">
        <v>0</v>
      </c>
      <c r="E120" s="22">
        <v>10000000</v>
      </c>
      <c r="F120" s="22">
        <f>All!GX121</f>
        <v>0</v>
      </c>
      <c r="G120" s="22">
        <f>All!GW121</f>
        <v>0</v>
      </c>
      <c r="H120" s="19" t="s">
        <v>2000</v>
      </c>
    </row>
    <row r="121" spans="1:8" hidden="1">
      <c r="A121" s="110" t="s">
        <v>2114</v>
      </c>
      <c r="B121" s="22">
        <v>0</v>
      </c>
      <c r="C121" s="22">
        <v>0</v>
      </c>
      <c r="D121" s="22">
        <v>0</v>
      </c>
      <c r="E121" s="22">
        <v>10000000</v>
      </c>
      <c r="F121" s="22">
        <f>All!GX122</f>
        <v>0</v>
      </c>
      <c r="G121" s="22">
        <f>All!GW122</f>
        <v>0</v>
      </c>
      <c r="H121" s="19" t="s">
        <v>2000</v>
      </c>
    </row>
    <row r="122" spans="1:8" hidden="1">
      <c r="A122" s="19" t="s">
        <v>2157</v>
      </c>
      <c r="B122" s="22">
        <v>0</v>
      </c>
      <c r="C122" s="22">
        <v>0</v>
      </c>
      <c r="D122" s="22">
        <v>0</v>
      </c>
      <c r="E122" s="22">
        <v>0</v>
      </c>
      <c r="F122" s="22">
        <f>All!GX123</f>
        <v>0</v>
      </c>
      <c r="G122" s="22">
        <f>All!GW123</f>
        <v>0</v>
      </c>
      <c r="H122" s="19" t="s">
        <v>2000</v>
      </c>
    </row>
    <row r="123" spans="1:8" hidden="1">
      <c r="A123" s="19" t="s">
        <v>2158</v>
      </c>
      <c r="B123" s="22">
        <v>0</v>
      </c>
      <c r="C123" s="22">
        <v>0</v>
      </c>
      <c r="D123" s="22">
        <v>0</v>
      </c>
      <c r="E123" s="22">
        <v>0</v>
      </c>
      <c r="F123" s="22">
        <f>All!GX124</f>
        <v>0</v>
      </c>
      <c r="G123" s="22">
        <f>All!GW124</f>
        <v>0</v>
      </c>
      <c r="H123" s="19" t="s">
        <v>2000</v>
      </c>
    </row>
    <row r="124" spans="1:8" hidden="1">
      <c r="A124" s="19" t="s">
        <v>2159</v>
      </c>
      <c r="B124" s="22">
        <v>0</v>
      </c>
      <c r="C124" s="22">
        <v>0</v>
      </c>
      <c r="D124" s="22">
        <v>0</v>
      </c>
      <c r="E124" s="22">
        <v>0</v>
      </c>
      <c r="F124" s="22">
        <f>All!GX125</f>
        <v>0</v>
      </c>
      <c r="G124" s="22">
        <f>All!GW125</f>
        <v>0</v>
      </c>
      <c r="H124" s="19" t="s">
        <v>2000</v>
      </c>
    </row>
    <row r="125" spans="1:8" hidden="1">
      <c r="A125" s="19" t="s">
        <v>2160</v>
      </c>
      <c r="B125" s="22">
        <v>0</v>
      </c>
      <c r="C125" s="22">
        <v>0</v>
      </c>
      <c r="D125" s="22">
        <v>0</v>
      </c>
      <c r="E125" s="22">
        <v>0</v>
      </c>
      <c r="F125" s="22">
        <f>All!GX126</f>
        <v>0</v>
      </c>
      <c r="G125" s="22">
        <f>All!GW126</f>
        <v>0</v>
      </c>
      <c r="H125" s="19" t="s">
        <v>2000</v>
      </c>
    </row>
    <row r="126" spans="1:8" hidden="1">
      <c r="A126" s="19" t="s">
        <v>2162</v>
      </c>
      <c r="B126" s="22">
        <v>0</v>
      </c>
      <c r="C126" s="22">
        <v>0</v>
      </c>
      <c r="D126" s="22">
        <v>0</v>
      </c>
      <c r="E126" s="22">
        <v>0</v>
      </c>
      <c r="F126" s="22">
        <f>All!GX127</f>
        <v>0</v>
      </c>
      <c r="G126" s="22">
        <f>All!GW127</f>
        <v>1105252.5100000007</v>
      </c>
      <c r="H126" s="19" t="s">
        <v>2000</v>
      </c>
    </row>
    <row r="127" spans="1:8" hidden="1">
      <c r="A127" s="19" t="s">
        <v>2163</v>
      </c>
      <c r="B127" s="22">
        <v>0</v>
      </c>
      <c r="C127" s="22">
        <v>0</v>
      </c>
      <c r="D127" s="22">
        <v>0</v>
      </c>
      <c r="E127" s="22">
        <v>0</v>
      </c>
      <c r="F127" s="22">
        <f>All!GX128</f>
        <v>3387071</v>
      </c>
      <c r="G127" s="22">
        <f>All!GW128</f>
        <v>54080723.100000001</v>
      </c>
      <c r="H127" s="19" t="s">
        <v>2000</v>
      </c>
    </row>
    <row r="128" spans="1:8" hidden="1">
      <c r="A128" s="19" t="s">
        <v>2164</v>
      </c>
      <c r="B128" s="22">
        <v>0</v>
      </c>
      <c r="C128" s="22">
        <v>0</v>
      </c>
      <c r="D128" s="22">
        <v>0</v>
      </c>
      <c r="E128" s="22">
        <v>0</v>
      </c>
      <c r="F128" s="22">
        <f>All!GX129</f>
        <v>0</v>
      </c>
      <c r="G128" s="22">
        <f>All!GW129</f>
        <v>107961826.42</v>
      </c>
      <c r="H128" s="19" t="s">
        <v>2000</v>
      </c>
    </row>
    <row r="129" spans="1:8" hidden="1">
      <c r="A129" s="19" t="s">
        <v>2165</v>
      </c>
      <c r="B129" s="22">
        <v>0</v>
      </c>
      <c r="C129" s="22">
        <v>0</v>
      </c>
      <c r="D129" s="22">
        <v>0</v>
      </c>
      <c r="E129" s="22">
        <v>0</v>
      </c>
      <c r="F129" s="22">
        <f>All!GX130</f>
        <v>3767778</v>
      </c>
      <c r="G129" s="22">
        <f>All!GW130</f>
        <v>36209575.011428565</v>
      </c>
      <c r="H129" s="19" t="s">
        <v>2000</v>
      </c>
    </row>
    <row r="130" spans="1:8" hidden="1">
      <c r="A130" s="113" t="s">
        <v>2167</v>
      </c>
      <c r="B130" s="22">
        <v>0</v>
      </c>
      <c r="C130" s="22">
        <v>0</v>
      </c>
      <c r="D130" s="22">
        <v>0</v>
      </c>
      <c r="E130" s="22">
        <v>0</v>
      </c>
      <c r="F130" s="22">
        <f>All!GX131</f>
        <v>0</v>
      </c>
      <c r="G130" s="22">
        <f>All!GW131</f>
        <v>0</v>
      </c>
      <c r="H130" s="19" t="s">
        <v>2000</v>
      </c>
    </row>
    <row r="131" spans="1:8" hidden="1">
      <c r="A131" s="113" t="s">
        <v>2168</v>
      </c>
      <c r="B131" s="22">
        <v>0</v>
      </c>
      <c r="C131" s="22">
        <v>0</v>
      </c>
      <c r="D131" s="22">
        <v>0</v>
      </c>
      <c r="E131" s="22">
        <v>0</v>
      </c>
      <c r="F131" s="22">
        <f>All!GX132</f>
        <v>248765089</v>
      </c>
      <c r="G131" s="22">
        <f>All!GW132</f>
        <v>85752739.659999996</v>
      </c>
      <c r="H131" s="19" t="s">
        <v>2000</v>
      </c>
    </row>
    <row r="132" spans="1:8" hidden="1">
      <c r="A132" s="113" t="s">
        <v>2169</v>
      </c>
      <c r="B132" s="22">
        <v>0</v>
      </c>
      <c r="C132" s="22">
        <v>0</v>
      </c>
      <c r="D132" s="22">
        <v>0</v>
      </c>
      <c r="E132" s="22">
        <v>0</v>
      </c>
      <c r="F132" s="22">
        <f>All!GX133</f>
        <v>35322235.234899998</v>
      </c>
      <c r="G132" s="22">
        <f>All!GW133</f>
        <v>142723955.36000001</v>
      </c>
      <c r="H132" s="19" t="s">
        <v>2000</v>
      </c>
    </row>
    <row r="133" spans="1:8" hidden="1">
      <c r="A133" s="113" t="s">
        <v>2170</v>
      </c>
      <c r="B133" s="22">
        <v>0</v>
      </c>
      <c r="C133" s="22">
        <v>0</v>
      </c>
      <c r="D133" s="22">
        <v>0</v>
      </c>
      <c r="E133" s="22">
        <v>0</v>
      </c>
      <c r="F133" s="22">
        <f>All!GX134</f>
        <v>481590.83809999999</v>
      </c>
      <c r="G133" s="22">
        <f>All!GW134</f>
        <v>4290647.49</v>
      </c>
      <c r="H133" s="19" t="s">
        <v>2000</v>
      </c>
    </row>
    <row r="134" spans="1:8" hidden="1">
      <c r="A134" s="113" t="s">
        <v>2171</v>
      </c>
      <c r="B134" s="22">
        <v>0</v>
      </c>
      <c r="C134" s="22">
        <v>0</v>
      </c>
      <c r="D134" s="22">
        <v>0</v>
      </c>
      <c r="E134" s="22">
        <v>0</v>
      </c>
      <c r="F134" s="22">
        <f>All!GX135</f>
        <v>0</v>
      </c>
      <c r="G134" s="22">
        <f>All!GW135</f>
        <v>0</v>
      </c>
      <c r="H134" s="19" t="s">
        <v>2000</v>
      </c>
    </row>
    <row r="135" spans="1:8" hidden="1">
      <c r="A135" s="113" t="s">
        <v>2172</v>
      </c>
      <c r="B135" s="22">
        <v>0</v>
      </c>
      <c r="C135" s="22">
        <v>0</v>
      </c>
      <c r="D135" s="22">
        <v>0</v>
      </c>
      <c r="E135" s="22">
        <v>0</v>
      </c>
      <c r="F135" s="22">
        <f>All!GX136</f>
        <v>0</v>
      </c>
      <c r="G135" s="22">
        <f>All!GW136</f>
        <v>0</v>
      </c>
      <c r="H135" s="19" t="s">
        <v>2000</v>
      </c>
    </row>
    <row r="136" spans="1:8" hidden="1">
      <c r="A136" s="113" t="s">
        <v>2173</v>
      </c>
      <c r="B136" s="22">
        <v>0</v>
      </c>
      <c r="C136" s="22">
        <v>0</v>
      </c>
      <c r="D136" s="22">
        <v>0</v>
      </c>
      <c r="E136" s="22">
        <v>0</v>
      </c>
      <c r="F136" s="22">
        <f>All!GX137</f>
        <v>141124135</v>
      </c>
      <c r="G136" s="22">
        <f>All!GW137</f>
        <v>0</v>
      </c>
      <c r="H136" s="19" t="s">
        <v>2000</v>
      </c>
    </row>
    <row r="137" spans="1:8" hidden="1">
      <c r="A137" s="113" t="s">
        <v>2174</v>
      </c>
      <c r="B137" s="22">
        <v>0</v>
      </c>
      <c r="C137" s="22">
        <v>0</v>
      </c>
      <c r="D137" s="22">
        <v>0</v>
      </c>
      <c r="E137" s="22">
        <v>0</v>
      </c>
      <c r="F137" s="22">
        <f>All!GX138</f>
        <v>46988218.32</v>
      </c>
      <c r="G137" s="22">
        <f>All!GW138</f>
        <v>288774541.04300004</v>
      </c>
      <c r="H137" s="19" t="s">
        <v>2000</v>
      </c>
    </row>
    <row r="138" spans="1:8" hidden="1">
      <c r="A138" s="113" t="s">
        <v>2175</v>
      </c>
      <c r="B138" s="22">
        <v>0</v>
      </c>
      <c r="C138" s="22">
        <v>0</v>
      </c>
      <c r="D138" s="22">
        <v>0</v>
      </c>
      <c r="E138" s="22">
        <v>0</v>
      </c>
      <c r="F138" s="22">
        <f>All!GX139</f>
        <v>0</v>
      </c>
      <c r="G138" s="22">
        <f>All!GW139</f>
        <v>0</v>
      </c>
      <c r="H138" s="19" t="s">
        <v>2000</v>
      </c>
    </row>
    <row r="139" spans="1:8" hidden="1">
      <c r="A139" s="113" t="s">
        <v>2176</v>
      </c>
      <c r="B139" s="22">
        <v>0</v>
      </c>
      <c r="C139" s="22">
        <v>0</v>
      </c>
      <c r="D139" s="22">
        <v>0</v>
      </c>
      <c r="E139" s="22">
        <v>0</v>
      </c>
      <c r="F139" s="22">
        <f>All!GX140</f>
        <v>83470085</v>
      </c>
      <c r="G139" s="22">
        <f>All!GW140</f>
        <v>3588471.67</v>
      </c>
      <c r="H139" s="19" t="s">
        <v>2000</v>
      </c>
    </row>
    <row r="140" spans="1:8" hidden="1">
      <c r="A140" s="113" t="s">
        <v>2189</v>
      </c>
      <c r="B140" s="22">
        <v>0</v>
      </c>
      <c r="C140" s="22">
        <v>0</v>
      </c>
      <c r="D140" s="22">
        <v>0</v>
      </c>
      <c r="E140" s="22">
        <v>0</v>
      </c>
      <c r="F140" s="22">
        <f>All!GX141</f>
        <v>5943143.5250000004</v>
      </c>
      <c r="G140" s="22">
        <f>All!GW141</f>
        <v>0</v>
      </c>
      <c r="H140" s="19" t="s">
        <v>2000</v>
      </c>
    </row>
    <row r="141" spans="1:8" hidden="1">
      <c r="A141" s="113" t="s">
        <v>2190</v>
      </c>
      <c r="B141" s="22">
        <v>0</v>
      </c>
      <c r="C141" s="22">
        <v>0</v>
      </c>
      <c r="D141" s="22">
        <v>0</v>
      </c>
      <c r="E141" s="22">
        <v>0</v>
      </c>
      <c r="F141" s="22">
        <f>All!GX142</f>
        <v>9600000</v>
      </c>
      <c r="G141" s="22">
        <f>All!GW142</f>
        <v>0</v>
      </c>
      <c r="H141" s="19" t="s">
        <v>2000</v>
      </c>
    </row>
    <row r="142" spans="1:8" hidden="1">
      <c r="A142" s="113" t="s">
        <v>2191</v>
      </c>
      <c r="B142" s="22">
        <v>0</v>
      </c>
      <c r="C142" s="22">
        <v>0</v>
      </c>
      <c r="D142" s="22">
        <v>0</v>
      </c>
      <c r="E142" s="22">
        <v>0</v>
      </c>
      <c r="F142" s="22">
        <f>All!GX143</f>
        <v>0</v>
      </c>
      <c r="G142" s="22">
        <f>All!GW143</f>
        <v>0</v>
      </c>
      <c r="H142" s="19" t="s">
        <v>2000</v>
      </c>
    </row>
    <row r="143" spans="1:8" hidden="1">
      <c r="A143" s="113" t="s">
        <v>2192</v>
      </c>
      <c r="B143" s="22">
        <v>0</v>
      </c>
      <c r="C143" s="22">
        <v>0</v>
      </c>
      <c r="D143" s="22">
        <v>0</v>
      </c>
      <c r="E143" s="22">
        <v>0</v>
      </c>
      <c r="F143" s="22">
        <f>All!GX144</f>
        <v>0</v>
      </c>
      <c r="G143" s="22">
        <f>All!GW144</f>
        <v>70064468.54287827</v>
      </c>
      <c r="H143" s="19" t="s">
        <v>2000</v>
      </c>
    </row>
    <row r="144" spans="1:8" hidden="1">
      <c r="A144" s="113" t="s">
        <v>2193</v>
      </c>
      <c r="B144" s="22">
        <v>0</v>
      </c>
      <c r="C144" s="22">
        <v>0</v>
      </c>
      <c r="D144" s="22">
        <v>0</v>
      </c>
      <c r="E144" s="22">
        <v>0</v>
      </c>
      <c r="F144" s="22">
        <f>All!GX145</f>
        <v>0</v>
      </c>
      <c r="G144" s="22">
        <f>All!GW145</f>
        <v>0</v>
      </c>
      <c r="H144" s="19" t="s">
        <v>2000</v>
      </c>
    </row>
    <row r="145" spans="1:8" hidden="1">
      <c r="A145" s="152" t="s">
        <v>2207</v>
      </c>
      <c r="B145" s="22">
        <v>0</v>
      </c>
      <c r="C145" s="22">
        <v>0</v>
      </c>
      <c r="D145" s="22">
        <v>0</v>
      </c>
      <c r="E145" s="22">
        <v>0</v>
      </c>
      <c r="F145" s="22">
        <f>All!GX146</f>
        <v>0</v>
      </c>
      <c r="G145" s="22">
        <f>All!GW146</f>
        <v>0</v>
      </c>
      <c r="H145" s="19" t="s">
        <v>2000</v>
      </c>
    </row>
    <row r="146" spans="1:8">
      <c r="A146" s="152" t="s">
        <v>2208</v>
      </c>
      <c r="B146" s="22">
        <v>0</v>
      </c>
      <c r="C146" s="22">
        <v>0</v>
      </c>
      <c r="D146" s="22">
        <v>0</v>
      </c>
      <c r="E146" s="22">
        <v>0</v>
      </c>
      <c r="F146" s="22">
        <f>All!GX147</f>
        <v>0</v>
      </c>
      <c r="G146" s="22">
        <f>All!GW147</f>
        <v>0</v>
      </c>
      <c r="H146" s="19" t="s">
        <v>2000</v>
      </c>
    </row>
    <row r="147" spans="1:8">
      <c r="A147" s="152" t="s">
        <v>2211</v>
      </c>
      <c r="B147" s="22">
        <v>0</v>
      </c>
      <c r="C147" s="22">
        <v>0</v>
      </c>
      <c r="D147" s="22">
        <v>0</v>
      </c>
      <c r="E147" s="22">
        <v>0</v>
      </c>
      <c r="F147" s="22">
        <f>All!GX148</f>
        <v>0</v>
      </c>
      <c r="G147" s="22">
        <f>All!GW148</f>
        <v>0</v>
      </c>
      <c r="H147" s="19" t="s">
        <v>2000</v>
      </c>
    </row>
    <row r="148" spans="1:8">
      <c r="A148" s="152" t="s">
        <v>2212</v>
      </c>
      <c r="B148" s="22">
        <v>0</v>
      </c>
      <c r="C148" s="22">
        <v>0</v>
      </c>
      <c r="D148" s="22">
        <v>0</v>
      </c>
      <c r="E148" s="22">
        <v>0</v>
      </c>
      <c r="F148" s="22">
        <f>All!GX149</f>
        <v>0</v>
      </c>
      <c r="G148" s="22">
        <f>All!GW149</f>
        <v>0</v>
      </c>
      <c r="H148" s="19" t="s">
        <v>2000</v>
      </c>
    </row>
    <row r="149" spans="1:8">
      <c r="A149" s="152" t="s">
        <v>2213</v>
      </c>
      <c r="B149" s="22">
        <v>0</v>
      </c>
      <c r="C149" s="22">
        <v>0</v>
      </c>
      <c r="D149" s="22">
        <v>0</v>
      </c>
      <c r="E149" s="22">
        <v>0</v>
      </c>
      <c r="F149" s="22">
        <f>All!GX150</f>
        <v>0</v>
      </c>
      <c r="G149" s="22">
        <f>All!GW150</f>
        <v>0</v>
      </c>
      <c r="H149" s="19" t="s">
        <v>2000</v>
      </c>
    </row>
    <row r="150" spans="1:8">
      <c r="A150" s="110" t="s">
        <v>1985</v>
      </c>
      <c r="B150" s="22">
        <v>0</v>
      </c>
      <c r="C150" s="22">
        <v>0</v>
      </c>
      <c r="D150" s="22">
        <v>0</v>
      </c>
      <c r="E150" s="22">
        <v>0</v>
      </c>
      <c r="F150" s="22">
        <f>All!GX151</f>
        <v>0</v>
      </c>
      <c r="G150" s="22">
        <f>All!GW151</f>
        <v>0</v>
      </c>
      <c r="H150" s="19" t="s">
        <v>2000</v>
      </c>
    </row>
    <row r="151" spans="1:8" hidden="1">
      <c r="A151" s="19" t="s">
        <v>7</v>
      </c>
      <c r="B151" s="22">
        <v>74397597.695853397</v>
      </c>
      <c r="C151" s="22">
        <v>94199081.149744749</v>
      </c>
      <c r="D151" s="22">
        <v>260010846.8184101</v>
      </c>
      <c r="E151" s="22">
        <v>260010846.8184101</v>
      </c>
      <c r="F151" s="22">
        <f>All!GV3</f>
        <v>82769225.512562752</v>
      </c>
      <c r="G151" s="22">
        <f>All!GU3</f>
        <v>152183836.61015606</v>
      </c>
      <c r="H151" s="19" t="s">
        <v>1902</v>
      </c>
    </row>
    <row r="152" spans="1:8" hidden="1">
      <c r="A152" s="19" t="s">
        <v>8</v>
      </c>
      <c r="B152" s="22">
        <v>30000000</v>
      </c>
      <c r="C152" s="22">
        <v>16785653.861253053</v>
      </c>
      <c r="D152" s="22">
        <v>10179084.558995008</v>
      </c>
      <c r="E152" s="22">
        <v>23393430.701972216</v>
      </c>
      <c r="F152" s="22">
        <f>All!GV4</f>
        <v>0</v>
      </c>
      <c r="G152" s="22">
        <f>All!GU4</f>
        <v>0</v>
      </c>
      <c r="H152" s="19" t="s">
        <v>1902</v>
      </c>
    </row>
    <row r="153" spans="1:8" hidden="1">
      <c r="A153" s="103" t="s">
        <v>9</v>
      </c>
      <c r="B153" s="22">
        <v>15000000</v>
      </c>
      <c r="C153" s="22">
        <v>31621359.305293657</v>
      </c>
      <c r="D153" s="22">
        <v>8901233.6975479126</v>
      </c>
      <c r="E153" s="22">
        <v>11873267.058144063</v>
      </c>
      <c r="F153" s="22">
        <f>All!GV5</f>
        <v>10397867.712366581</v>
      </c>
      <c r="G153" s="22">
        <f>All!GU5</f>
        <v>18505519.43500185</v>
      </c>
      <c r="H153" s="19" t="s">
        <v>1902</v>
      </c>
    </row>
    <row r="154" spans="1:8" hidden="1">
      <c r="A154" s="19" t="s">
        <v>10</v>
      </c>
      <c r="B154" s="22">
        <v>39069208.919753</v>
      </c>
      <c r="C154" s="22">
        <v>20006672.41413993</v>
      </c>
      <c r="D154" s="22">
        <v>0</v>
      </c>
      <c r="E154" s="22">
        <v>19062536.502571221</v>
      </c>
      <c r="F154" s="22">
        <f>All!GV6</f>
        <v>4258804.4510287046</v>
      </c>
      <c r="G154" s="22">
        <f>All!GU6</f>
        <v>4223794.1223249435</v>
      </c>
      <c r="H154" s="19" t="s">
        <v>1902</v>
      </c>
    </row>
    <row r="155" spans="1:8" hidden="1">
      <c r="A155" s="103" t="s">
        <v>11</v>
      </c>
      <c r="B155" s="22">
        <v>40873160.771763049</v>
      </c>
      <c r="C155" s="22">
        <v>50852634.900971226</v>
      </c>
      <c r="D155" s="22">
        <v>88213369.224702358</v>
      </c>
      <c r="E155" s="22">
        <v>85869972.888491571</v>
      </c>
      <c r="F155" s="22">
        <f>All!GV7</f>
        <v>20301163.804596484</v>
      </c>
      <c r="G155" s="22">
        <f>All!GU7</f>
        <v>35888277.145946026</v>
      </c>
      <c r="H155" s="19" t="s">
        <v>1902</v>
      </c>
    </row>
    <row r="156" spans="1:8" hidden="1">
      <c r="A156" s="19" t="s">
        <v>12</v>
      </c>
      <c r="B156" s="22">
        <v>82264350.194594607</v>
      </c>
      <c r="C156" s="22">
        <v>116412188.20162167</v>
      </c>
      <c r="D156" s="22">
        <v>271533877.58782935</v>
      </c>
      <c r="E156" s="22">
        <v>247485748.29189175</v>
      </c>
      <c r="F156" s="22">
        <f>All!GV8</f>
        <v>303352973.64856517</v>
      </c>
      <c r="G156" s="22">
        <f>All!GU8</f>
        <v>357786067.53375232</v>
      </c>
      <c r="H156" s="19" t="s">
        <v>1902</v>
      </c>
    </row>
    <row r="157" spans="1:8" hidden="1">
      <c r="A157" s="19" t="s">
        <v>13</v>
      </c>
      <c r="B157" s="22">
        <v>12788199.602388889</v>
      </c>
      <c r="C157" s="22">
        <v>8203935.877153581</v>
      </c>
      <c r="D157" s="22">
        <v>0</v>
      </c>
      <c r="E157" s="22">
        <v>4584263.7282397859</v>
      </c>
      <c r="F157" s="22">
        <f>All!GV9</f>
        <v>0</v>
      </c>
      <c r="G157" s="22">
        <f>All!GU9</f>
        <v>0</v>
      </c>
      <c r="H157" s="19" t="s">
        <v>1902</v>
      </c>
    </row>
    <row r="158" spans="1:8" hidden="1">
      <c r="A158" s="19" t="s">
        <v>2004</v>
      </c>
      <c r="B158" s="22">
        <v>48776599.636264034</v>
      </c>
      <c r="C158" s="22">
        <v>43580181.466082163</v>
      </c>
      <c r="D158" s="22">
        <v>166329798.90879083</v>
      </c>
      <c r="E158" s="22">
        <v>171526217.08240473</v>
      </c>
      <c r="F158" s="22">
        <f>All!GV10</f>
        <v>0</v>
      </c>
      <c r="G158" s="22">
        <f>All!GU10</f>
        <v>142019086.65384614</v>
      </c>
      <c r="H158" s="19" t="s">
        <v>1902</v>
      </c>
    </row>
    <row r="159" spans="1:8" hidden="1">
      <c r="A159" s="103" t="s">
        <v>15</v>
      </c>
      <c r="B159" s="22">
        <v>6063643.9853927419</v>
      </c>
      <c r="C159" s="22">
        <v>3525309.0510246027</v>
      </c>
      <c r="D159" s="22">
        <v>0</v>
      </c>
      <c r="E159" s="22">
        <v>2538334.9355258732</v>
      </c>
      <c r="F159" s="22">
        <f>All!GV11</f>
        <v>0</v>
      </c>
      <c r="G159" s="22">
        <f>All!GU11</f>
        <v>0</v>
      </c>
      <c r="H159" s="19" t="s">
        <v>1902</v>
      </c>
    </row>
    <row r="160" spans="1:8" hidden="1">
      <c r="A160" s="19" t="s">
        <v>16</v>
      </c>
      <c r="B160" s="22">
        <v>0</v>
      </c>
      <c r="C160" s="22">
        <v>11486287.196308408</v>
      </c>
      <c r="D160" s="22">
        <v>31857471.604384184</v>
      </c>
      <c r="E160" s="22">
        <v>20371184.409219824</v>
      </c>
      <c r="F160" s="22">
        <f>All!GV12</f>
        <v>4157538.6079713106</v>
      </c>
      <c r="G160" s="22">
        <f>All!GU12</f>
        <v>-801195.38257491589</v>
      </c>
      <c r="H160" s="19" t="s">
        <v>1902</v>
      </c>
    </row>
    <row r="161" spans="1:8" hidden="1">
      <c r="A161" s="103" t="s">
        <v>17</v>
      </c>
      <c r="B161" s="22">
        <v>7564924.2474997668</v>
      </c>
      <c r="C161" s="22">
        <v>3717929.6524714539</v>
      </c>
      <c r="D161" s="22">
        <v>13485148.52713066</v>
      </c>
      <c r="E161" s="22">
        <v>38578706.120464057</v>
      </c>
      <c r="F161" s="22">
        <f>All!GV13</f>
        <v>10387500</v>
      </c>
      <c r="G161" s="22">
        <f>All!GU13</f>
        <v>4971659.6603416204</v>
      </c>
      <c r="H161" s="19" t="s">
        <v>1902</v>
      </c>
    </row>
    <row r="162" spans="1:8" hidden="1">
      <c r="A162" s="19" t="s">
        <v>18</v>
      </c>
      <c r="B162" s="22">
        <v>6715963.1549294591</v>
      </c>
      <c r="C162" s="22">
        <v>4503827.6162012126</v>
      </c>
      <c r="D162" s="22">
        <v>0</v>
      </c>
      <c r="E162" s="22">
        <v>2212135.5432897415</v>
      </c>
      <c r="F162" s="22">
        <f>All!GV14</f>
        <v>0</v>
      </c>
      <c r="G162" s="22">
        <f>All!GU14</f>
        <v>0</v>
      </c>
      <c r="H162" s="19" t="s">
        <v>1902</v>
      </c>
    </row>
    <row r="163" spans="1:8" hidden="1">
      <c r="A163" s="19" t="s">
        <v>19</v>
      </c>
      <c r="B163" s="22">
        <v>0</v>
      </c>
      <c r="C163" s="22">
        <v>0</v>
      </c>
      <c r="D163" s="22">
        <v>0</v>
      </c>
      <c r="E163" s="22">
        <v>0</v>
      </c>
      <c r="F163" s="22">
        <f>All!GV15</f>
        <v>0</v>
      </c>
      <c r="G163" s="22">
        <f>All!GU15</f>
        <v>0</v>
      </c>
      <c r="H163" s="19" t="s">
        <v>1902</v>
      </c>
    </row>
    <row r="164" spans="1:8" hidden="1">
      <c r="A164" s="19" t="s">
        <v>20</v>
      </c>
      <c r="B164" s="22">
        <v>0</v>
      </c>
      <c r="C164" s="22">
        <v>0</v>
      </c>
      <c r="D164" s="22">
        <v>0</v>
      </c>
      <c r="E164" s="22">
        <v>0</v>
      </c>
      <c r="F164" s="22">
        <f>All!GV16</f>
        <v>0</v>
      </c>
      <c r="G164" s="22">
        <f>All!GU16</f>
        <v>0</v>
      </c>
      <c r="H164" s="19" t="s">
        <v>1902</v>
      </c>
    </row>
    <row r="165" spans="1:8" hidden="1">
      <c r="A165" s="19" t="s">
        <v>21</v>
      </c>
      <c r="B165" s="22">
        <v>0</v>
      </c>
      <c r="C165" s="22">
        <v>16530.491413854063</v>
      </c>
      <c r="D165" s="22">
        <v>0</v>
      </c>
      <c r="E165" s="22">
        <v>0</v>
      </c>
      <c r="F165" s="22">
        <f>All!GV17</f>
        <v>0</v>
      </c>
      <c r="G165" s="22">
        <f>All!GU17</f>
        <v>0</v>
      </c>
      <c r="H165" s="19" t="s">
        <v>1902</v>
      </c>
    </row>
    <row r="166" spans="1:8" hidden="1">
      <c r="A166" s="19" t="s">
        <v>22</v>
      </c>
      <c r="B166" s="22">
        <v>10041436.528571188</v>
      </c>
      <c r="C166" s="22">
        <v>14334862.528571188</v>
      </c>
      <c r="D166" s="22">
        <v>0</v>
      </c>
      <c r="E166" s="22">
        <v>0</v>
      </c>
      <c r="F166" s="22">
        <f>All!GV18</f>
        <v>0</v>
      </c>
      <c r="G166" s="22">
        <f>All!GU18</f>
        <v>0</v>
      </c>
      <c r="H166" s="19" t="s">
        <v>1902</v>
      </c>
    </row>
    <row r="167" spans="1:8" hidden="1">
      <c r="A167" s="19" t="s">
        <v>23</v>
      </c>
      <c r="B167" s="22">
        <v>0</v>
      </c>
      <c r="C167" s="22">
        <v>0</v>
      </c>
      <c r="D167" s="22">
        <v>0</v>
      </c>
      <c r="E167" s="22">
        <v>0</v>
      </c>
      <c r="F167" s="22">
        <f>All!GV19</f>
        <v>0</v>
      </c>
      <c r="G167" s="22">
        <f>All!GU19</f>
        <v>0</v>
      </c>
      <c r="H167" s="19" t="s">
        <v>1902</v>
      </c>
    </row>
    <row r="168" spans="1:8" hidden="1">
      <c r="A168" s="103" t="s">
        <v>24</v>
      </c>
      <c r="B168" s="22">
        <v>153253556.90725529</v>
      </c>
      <c r="C168" s="22">
        <v>126137661.68038309</v>
      </c>
      <c r="D168" s="22">
        <v>457591632.78359616</v>
      </c>
      <c r="E168" s="22">
        <v>484707528.01008534</v>
      </c>
      <c r="F168" s="22">
        <f>All!GV20</f>
        <v>31672305.796878669</v>
      </c>
      <c r="G168" s="22">
        <f>All!GU20</f>
        <v>95194490.085107803</v>
      </c>
      <c r="H168" s="19" t="s">
        <v>1902</v>
      </c>
    </row>
    <row r="169" spans="1:8" hidden="1">
      <c r="A169" s="103" t="s">
        <v>25</v>
      </c>
      <c r="B169" s="22">
        <v>66650667.221823186</v>
      </c>
      <c r="C169" s="22">
        <v>44778070.929693282</v>
      </c>
      <c r="D169" s="22">
        <v>196575581.42630249</v>
      </c>
      <c r="E169" s="22">
        <v>218448177.71347061</v>
      </c>
      <c r="F169" s="22">
        <f>All!GV21</f>
        <v>29842248.436062351</v>
      </c>
      <c r="G169" s="22">
        <f>All!GU21</f>
        <v>100172397.09708977</v>
      </c>
      <c r="H169" s="19" t="s">
        <v>1902</v>
      </c>
    </row>
    <row r="170" spans="1:8" hidden="1">
      <c r="A170" s="103" t="s">
        <v>26</v>
      </c>
      <c r="B170" s="22">
        <v>69642586.565134197</v>
      </c>
      <c r="C170" s="22">
        <v>70220346.756227955</v>
      </c>
      <c r="D170" s="22">
        <v>167141572.57802358</v>
      </c>
      <c r="E170" s="22">
        <v>166563812.39061406</v>
      </c>
      <c r="F170" s="22">
        <f>All!GV22</f>
        <v>71038906.79981637</v>
      </c>
      <c r="G170" s="22">
        <f>All!GU22</f>
        <v>58331541.961412549</v>
      </c>
      <c r="H170" s="19" t="s">
        <v>1902</v>
      </c>
    </row>
    <row r="171" spans="1:8" hidden="1">
      <c r="A171" s="19" t="s">
        <v>27</v>
      </c>
      <c r="B171" s="22">
        <v>68054149.1720431</v>
      </c>
      <c r="C171" s="22">
        <v>102665540.73083931</v>
      </c>
      <c r="D171" s="22">
        <v>256264997.53409559</v>
      </c>
      <c r="E171" s="22">
        <v>229015418.70251995</v>
      </c>
      <c r="F171" s="22">
        <f>All!GV23</f>
        <v>56192986.82</v>
      </c>
      <c r="G171" s="22">
        <f>All!GU23</f>
        <v>119356913.1038022</v>
      </c>
      <c r="H171" s="19" t="s">
        <v>1902</v>
      </c>
    </row>
    <row r="172" spans="1:8" hidden="1">
      <c r="A172" s="19" t="s">
        <v>29</v>
      </c>
      <c r="B172" s="22">
        <v>116806547.03600907</v>
      </c>
      <c r="C172" s="22">
        <v>31371715.093209531</v>
      </c>
      <c r="D172" s="22">
        <v>392419641.10802734</v>
      </c>
      <c r="E172" s="22">
        <v>392419641.10802734</v>
      </c>
      <c r="F172" s="22">
        <f>All!GV24</f>
        <v>0</v>
      </c>
      <c r="G172" s="22">
        <f>All!GU24</f>
        <v>100974540.0804686</v>
      </c>
      <c r="H172" s="19" t="s">
        <v>1902</v>
      </c>
    </row>
    <row r="173" spans="1:8" hidden="1">
      <c r="A173" s="19" t="s">
        <v>30</v>
      </c>
      <c r="B173" s="22">
        <v>78186986.839571401</v>
      </c>
      <c r="C173" s="22">
        <v>86397792.294973224</v>
      </c>
      <c r="D173" s="22">
        <v>234560960.51871419</v>
      </c>
      <c r="E173" s="22">
        <v>241592203.58679157</v>
      </c>
      <c r="F173" s="22">
        <f>All!GV25</f>
        <v>71228632</v>
      </c>
      <c r="G173" s="22">
        <f>All!GU25</f>
        <v>57471708.216572523</v>
      </c>
      <c r="H173" s="19" t="s">
        <v>1902</v>
      </c>
    </row>
    <row r="174" spans="1:8" hidden="1">
      <c r="A174" s="19" t="s">
        <v>31</v>
      </c>
      <c r="B174" s="22">
        <v>0</v>
      </c>
      <c r="C174" s="22">
        <v>2804930.9714008234</v>
      </c>
      <c r="D174" s="22">
        <v>16040276.965826035</v>
      </c>
      <c r="E174" s="22">
        <v>13235345.990766563</v>
      </c>
      <c r="F174" s="22">
        <f>All!GV26</f>
        <v>3010012.6940450668</v>
      </c>
      <c r="G174" s="22">
        <f>All!GU26</f>
        <v>5652150.0935499668</v>
      </c>
      <c r="H174" s="19" t="s">
        <v>1902</v>
      </c>
    </row>
    <row r="175" spans="1:8" hidden="1">
      <c r="A175" s="19" t="s">
        <v>32</v>
      </c>
      <c r="B175" s="22">
        <v>22491045.155940101</v>
      </c>
      <c r="C175" s="22">
        <v>40587952.988272801</v>
      </c>
      <c r="D175" s="22">
        <v>22491045.155940101</v>
      </c>
      <c r="E175" s="22">
        <v>4394137.3118802011</v>
      </c>
      <c r="F175" s="22">
        <f>All!GV27</f>
        <v>0</v>
      </c>
      <c r="G175" s="22">
        <f>All!GU27</f>
        <v>0</v>
      </c>
      <c r="H175" s="19" t="s">
        <v>1902</v>
      </c>
    </row>
    <row r="176" spans="1:8" hidden="1">
      <c r="A176" s="103" t="s">
        <v>34</v>
      </c>
      <c r="B176" s="22">
        <v>56264358.75976941</v>
      </c>
      <c r="C176" s="22">
        <v>83466878.874086231</v>
      </c>
      <c r="D176" s="22">
        <v>3596016.1840687096</v>
      </c>
      <c r="E176" s="22">
        <v>28583097.065913767</v>
      </c>
      <c r="F176" s="22">
        <f>All!GV28</f>
        <v>16000000</v>
      </c>
      <c r="G176" s="22">
        <f>All!GU28</f>
        <v>11968869.482088447</v>
      </c>
      <c r="H176" s="19" t="s">
        <v>1902</v>
      </c>
    </row>
    <row r="177" spans="1:8" hidden="1">
      <c r="A177" s="103" t="s">
        <v>35</v>
      </c>
      <c r="B177" s="22">
        <v>4868149.6445652395</v>
      </c>
      <c r="C177" s="22">
        <v>3604021.4016542756</v>
      </c>
      <c r="D177" s="22">
        <v>0</v>
      </c>
      <c r="E177" s="22">
        <v>1264128.2437805114</v>
      </c>
      <c r="F177" s="22">
        <f>All!GV29</f>
        <v>3365381.9394158423</v>
      </c>
      <c r="G177" s="22">
        <f>All!GU29</f>
        <v>15354588.739810705</v>
      </c>
      <c r="H177" s="19" t="s">
        <v>1902</v>
      </c>
    </row>
    <row r="178" spans="1:8" hidden="1">
      <c r="A178" s="19" t="s">
        <v>36</v>
      </c>
      <c r="B178" s="22">
        <v>0</v>
      </c>
      <c r="C178" s="22">
        <v>0</v>
      </c>
      <c r="D178" s="22">
        <v>0</v>
      </c>
      <c r="E178" s="22">
        <v>0</v>
      </c>
      <c r="F178" s="22">
        <f>All!GV30</f>
        <v>0</v>
      </c>
      <c r="G178" s="22">
        <f>All!GU30</f>
        <v>0</v>
      </c>
      <c r="H178" s="19" t="s">
        <v>1902</v>
      </c>
    </row>
    <row r="179" spans="1:8" hidden="1">
      <c r="A179" s="19" t="s">
        <v>37</v>
      </c>
      <c r="B179" s="22">
        <v>0</v>
      </c>
      <c r="C179" s="22">
        <v>0</v>
      </c>
      <c r="D179" s="22">
        <v>0</v>
      </c>
      <c r="E179" s="22">
        <v>0</v>
      </c>
      <c r="F179" s="22">
        <f>All!GV31</f>
        <v>0</v>
      </c>
      <c r="G179" s="22">
        <f>All!GU31</f>
        <v>0</v>
      </c>
      <c r="H179" s="19" t="s">
        <v>1902</v>
      </c>
    </row>
    <row r="180" spans="1:8" hidden="1">
      <c r="A180" s="19" t="s">
        <v>38</v>
      </c>
      <c r="B180" s="22">
        <v>0</v>
      </c>
      <c r="C180" s="22">
        <v>1699271.1033617449</v>
      </c>
      <c r="D180" s="22">
        <v>0</v>
      </c>
      <c r="E180" s="22">
        <v>0</v>
      </c>
      <c r="F180" s="22">
        <f>All!GV32</f>
        <v>0</v>
      </c>
      <c r="G180" s="22">
        <f>All!GU32</f>
        <v>0</v>
      </c>
      <c r="H180" s="19" t="s">
        <v>1902</v>
      </c>
    </row>
    <row r="181" spans="1:8" hidden="1">
      <c r="A181" s="19" t="s">
        <v>39</v>
      </c>
      <c r="B181" s="22">
        <v>0</v>
      </c>
      <c r="C181" s="22">
        <v>0</v>
      </c>
      <c r="D181" s="22">
        <v>0</v>
      </c>
      <c r="E181" s="22">
        <v>0</v>
      </c>
      <c r="F181" s="22">
        <f>All!GV33</f>
        <v>0</v>
      </c>
      <c r="G181" s="22">
        <f>All!GU33</f>
        <v>0</v>
      </c>
      <c r="H181" s="19" t="s">
        <v>1902</v>
      </c>
    </row>
    <row r="182" spans="1:8" hidden="1">
      <c r="A182" s="19" t="s">
        <v>40</v>
      </c>
      <c r="B182" s="22">
        <v>0</v>
      </c>
      <c r="C182" s="22">
        <v>0</v>
      </c>
      <c r="D182" s="22">
        <v>0</v>
      </c>
      <c r="E182" s="22">
        <v>0</v>
      </c>
      <c r="F182" s="22">
        <f>All!GV34</f>
        <v>0</v>
      </c>
      <c r="G182" s="22">
        <f>All!GU34</f>
        <v>0</v>
      </c>
      <c r="H182" s="19" t="s">
        <v>1902</v>
      </c>
    </row>
    <row r="183" spans="1:8" hidden="1">
      <c r="A183" s="19" t="s">
        <v>41</v>
      </c>
      <c r="B183" s="22">
        <v>13615744.91578345</v>
      </c>
      <c r="C183" s="22">
        <v>824373.31343523681</v>
      </c>
      <c r="D183" s="22">
        <v>3524350.1023721844</v>
      </c>
      <c r="E183" s="22">
        <v>16315721.707399614</v>
      </c>
      <c r="F183" s="22">
        <f>All!GV35</f>
        <v>2633872.5</v>
      </c>
      <c r="G183" s="22">
        <f>All!GU35</f>
        <v>896118.6210526228</v>
      </c>
      <c r="H183" s="19" t="s">
        <v>1902</v>
      </c>
    </row>
    <row r="184" spans="1:8" hidden="1">
      <c r="A184" s="19" t="s">
        <v>42</v>
      </c>
      <c r="B184" s="22">
        <v>19569008.542987049</v>
      </c>
      <c r="C184" s="22">
        <v>24428816.754545469</v>
      </c>
      <c r="D184" s="22">
        <v>69213947.328225061</v>
      </c>
      <c r="E184" s="22">
        <v>64354139.112121157</v>
      </c>
      <c r="F184" s="22">
        <f>All!GV36</f>
        <v>13468333.333333334</v>
      </c>
      <c r="G184" s="22">
        <f>All!GU36</f>
        <v>1484257.5000000298</v>
      </c>
      <c r="H184" s="19" t="s">
        <v>1902</v>
      </c>
    </row>
    <row r="185" spans="1:8" hidden="1">
      <c r="A185" s="19" t="s">
        <v>43</v>
      </c>
      <c r="B185" s="22">
        <v>0</v>
      </c>
      <c r="C185" s="22">
        <v>75541.446312039494</v>
      </c>
      <c r="D185" s="22">
        <v>1934169.5769294202</v>
      </c>
      <c r="E185" s="22">
        <v>1858628.1317669153</v>
      </c>
      <c r="F185" s="22">
        <f>All!GV37</f>
        <v>0</v>
      </c>
      <c r="G185" s="22">
        <f>All!GU37</f>
        <v>0</v>
      </c>
      <c r="H185" s="19" t="s">
        <v>1902</v>
      </c>
    </row>
    <row r="186" spans="1:8" hidden="1">
      <c r="A186" s="19" t="s">
        <v>44</v>
      </c>
      <c r="B186" s="22">
        <v>0</v>
      </c>
      <c r="C186" s="22">
        <v>0</v>
      </c>
      <c r="D186" s="22">
        <v>1417551.8619494885</v>
      </c>
      <c r="E186" s="22">
        <v>1417551.8619494885</v>
      </c>
      <c r="F186" s="22">
        <f>All!GV38</f>
        <v>0</v>
      </c>
      <c r="G186" s="22">
        <f>All!GU38</f>
        <v>0</v>
      </c>
      <c r="H186" s="19" t="s">
        <v>1902</v>
      </c>
    </row>
    <row r="187" spans="1:8" hidden="1">
      <c r="A187" s="103" t="s">
        <v>1980</v>
      </c>
      <c r="B187" s="22">
        <v>52658376.899450511</v>
      </c>
      <c r="C187" s="22">
        <v>47513533.87876977</v>
      </c>
      <c r="D187" s="22">
        <v>151410507.84589541</v>
      </c>
      <c r="E187" s="22">
        <v>151410507.84589541</v>
      </c>
      <c r="F187" s="22">
        <f>All!GV39</f>
        <v>14428802.988177806</v>
      </c>
      <c r="G187" s="22">
        <f>All!GU39</f>
        <v>22463955.327874482</v>
      </c>
      <c r="H187" s="19" t="s">
        <v>1902</v>
      </c>
    </row>
    <row r="188" spans="1:8" hidden="1">
      <c r="A188" s="19" t="s">
        <v>1982</v>
      </c>
      <c r="B188" s="22">
        <v>38218214.55320055</v>
      </c>
      <c r="C188" s="22">
        <v>42790825.168877244</v>
      </c>
      <c r="D188" s="22">
        <v>24965364.661632173</v>
      </c>
      <c r="E188" s="22">
        <v>20392754.046130449</v>
      </c>
      <c r="F188" s="22">
        <f>All!GV40</f>
        <v>58094716</v>
      </c>
      <c r="G188" s="22">
        <f>All!GU40</f>
        <v>97762099.698409677</v>
      </c>
      <c r="H188" s="19" t="s">
        <v>1902</v>
      </c>
    </row>
    <row r="189" spans="1:8" hidden="1">
      <c r="A189" s="60" t="s">
        <v>1984</v>
      </c>
      <c r="B189" s="22">
        <v>64033171.696114406</v>
      </c>
      <c r="C189" s="22">
        <v>52060332.461827971</v>
      </c>
      <c r="D189" s="22">
        <v>220241399.39222881</v>
      </c>
      <c r="E189" s="22">
        <v>221126491.0883432</v>
      </c>
      <c r="F189" s="22">
        <f>All!GV41</f>
        <v>31751031</v>
      </c>
      <c r="G189" s="22">
        <f>All!GU41</f>
        <v>200468495.80247664</v>
      </c>
      <c r="H189" s="19" t="s">
        <v>1902</v>
      </c>
    </row>
    <row r="190" spans="1:8" hidden="1">
      <c r="A190" s="60" t="s">
        <v>2001</v>
      </c>
      <c r="B190" s="22">
        <v>43301358</v>
      </c>
      <c r="C190" s="22">
        <v>46792297.586843163</v>
      </c>
      <c r="D190" s="22">
        <v>160392281</v>
      </c>
      <c r="E190" s="22">
        <v>161685700.70878112</v>
      </c>
      <c r="F190" s="22">
        <f>All!GV42</f>
        <v>43811721</v>
      </c>
      <c r="G190" s="22">
        <f>All!GU42</f>
        <v>169975645.02942437</v>
      </c>
      <c r="H190" s="19" t="s">
        <v>1902</v>
      </c>
    </row>
    <row r="191" spans="1:8" hidden="1">
      <c r="A191" s="19" t="s">
        <v>2002</v>
      </c>
      <c r="B191" s="22">
        <v>15516707.797281085</v>
      </c>
      <c r="C191" s="22">
        <v>11457706.78768535</v>
      </c>
      <c r="D191" s="22">
        <v>24710967.106052242</v>
      </c>
      <c r="E191" s="22">
        <v>29408704.076108612</v>
      </c>
      <c r="F191" s="22">
        <f>All!GV43</f>
        <v>4717542.8430404812</v>
      </c>
      <c r="G191" s="22">
        <f>All!GU43</f>
        <v>3800317.316098839</v>
      </c>
      <c r="H191" s="19" t="s">
        <v>1902</v>
      </c>
    </row>
    <row r="192" spans="1:8" hidden="1">
      <c r="A192" s="19" t="s">
        <v>2003</v>
      </c>
      <c r="B192" s="22">
        <v>97953559.975273192</v>
      </c>
      <c r="C192" s="22">
        <v>71366097.604185507</v>
      </c>
      <c r="D192" s="22">
        <v>338860679.92581958</v>
      </c>
      <c r="E192" s="22">
        <v>356664238.24266833</v>
      </c>
      <c r="F192" s="22">
        <f>All!GV44</f>
        <v>104900763.9745028</v>
      </c>
      <c r="G192" s="22">
        <f>All!GU44</f>
        <v>371775910.22422612</v>
      </c>
      <c r="H192" s="19" t="s">
        <v>1902</v>
      </c>
    </row>
    <row r="193" spans="1:8" hidden="1">
      <c r="A193" s="19" t="s">
        <v>2064</v>
      </c>
      <c r="B193" s="22">
        <v>0</v>
      </c>
      <c r="C193" s="22">
        <v>0</v>
      </c>
      <c r="D193" s="22">
        <v>0</v>
      </c>
      <c r="E193" s="22">
        <v>0</v>
      </c>
      <c r="F193" s="22">
        <f>All!GV45</f>
        <v>0</v>
      </c>
      <c r="G193" s="22">
        <f>All!GU45</f>
        <v>0</v>
      </c>
      <c r="H193" s="19" t="s">
        <v>1902</v>
      </c>
    </row>
    <row r="194" spans="1:8" hidden="1">
      <c r="A194" s="19" t="s">
        <v>2062</v>
      </c>
      <c r="B194" s="22">
        <v>0</v>
      </c>
      <c r="C194" s="22">
        <v>0</v>
      </c>
      <c r="D194" s="22">
        <v>0</v>
      </c>
      <c r="E194" s="22">
        <v>0</v>
      </c>
      <c r="F194" s="22">
        <f>All!GV46</f>
        <v>0</v>
      </c>
      <c r="G194" s="22">
        <f>All!GU46</f>
        <v>0</v>
      </c>
      <c r="H194" s="19" t="s">
        <v>1902</v>
      </c>
    </row>
    <row r="195" spans="1:8" hidden="1">
      <c r="A195" s="19" t="s">
        <v>2063</v>
      </c>
      <c r="B195" s="22">
        <v>0</v>
      </c>
      <c r="C195" s="22">
        <v>0</v>
      </c>
      <c r="D195" s="22">
        <v>0</v>
      </c>
      <c r="E195" s="22">
        <v>0</v>
      </c>
      <c r="F195" s="22">
        <f>All!GV47</f>
        <v>0</v>
      </c>
      <c r="G195" s="22">
        <f>All!GU47</f>
        <v>0</v>
      </c>
      <c r="H195" s="19" t="s">
        <v>1902</v>
      </c>
    </row>
    <row r="196" spans="1:8" hidden="1">
      <c r="A196" s="103" t="s">
        <v>2065</v>
      </c>
      <c r="B196" s="22">
        <v>79454579.111111075</v>
      </c>
      <c r="C196" s="22">
        <v>157743857.02188489</v>
      </c>
      <c r="D196" s="22">
        <v>238363737.33333322</v>
      </c>
      <c r="E196" s="22">
        <v>238363737.33333322</v>
      </c>
      <c r="F196" s="22">
        <f>All!GV48</f>
        <v>192483173.52999997</v>
      </c>
      <c r="G196" s="22">
        <f>All!GU48</f>
        <v>421009703.63730597</v>
      </c>
      <c r="H196" s="19" t="s">
        <v>1902</v>
      </c>
    </row>
    <row r="197" spans="1:8" hidden="1">
      <c r="A197" s="19" t="s">
        <v>2066</v>
      </c>
      <c r="B197" s="22">
        <v>75254595.933395624</v>
      </c>
      <c r="C197" s="22">
        <v>77346183.285384238</v>
      </c>
      <c r="D197" s="22">
        <v>246763787.80018687</v>
      </c>
      <c r="E197" s="22">
        <v>244672200.44653159</v>
      </c>
      <c r="F197" s="22">
        <f>All!GV49</f>
        <v>60492244.710000001</v>
      </c>
      <c r="G197" s="22">
        <f>All!GU49</f>
        <v>60853086.916147947</v>
      </c>
      <c r="H197" s="19" t="s">
        <v>1902</v>
      </c>
    </row>
    <row r="198" spans="1:8" hidden="1">
      <c r="A198" s="19" t="s">
        <v>2068</v>
      </c>
      <c r="B198" s="22">
        <v>55311910.292751759</v>
      </c>
      <c r="C198" s="22">
        <v>58833051.958466835</v>
      </c>
      <c r="D198" s="22">
        <v>165935730.87825528</v>
      </c>
      <c r="E198" s="22">
        <v>162066897.6881924</v>
      </c>
      <c r="F198" s="22">
        <f>All!GV50</f>
        <v>17193064.047583282</v>
      </c>
      <c r="G198" s="22">
        <f>All!GU50</f>
        <v>194190790.5625</v>
      </c>
      <c r="H198" s="19" t="s">
        <v>1902</v>
      </c>
    </row>
    <row r="199" spans="1:8" hidden="1">
      <c r="A199" s="61" t="s">
        <v>2069</v>
      </c>
      <c r="B199" s="22">
        <v>19165817.425482213</v>
      </c>
      <c r="C199" s="22">
        <v>12782594.711800374</v>
      </c>
      <c r="D199" s="22">
        <v>0</v>
      </c>
      <c r="E199" s="22">
        <v>6474903.7153211609</v>
      </c>
      <c r="F199" s="22">
        <f>All!GV51</f>
        <v>0</v>
      </c>
      <c r="G199" s="22">
        <f>All!GU51</f>
        <v>0</v>
      </c>
      <c r="H199" s="19" t="s">
        <v>1902</v>
      </c>
    </row>
    <row r="200" spans="1:8" hidden="1">
      <c r="A200" s="19" t="s">
        <v>66</v>
      </c>
      <c r="B200" s="22">
        <v>0</v>
      </c>
      <c r="C200" s="22">
        <v>0</v>
      </c>
      <c r="D200" s="22">
        <v>0</v>
      </c>
      <c r="E200" s="22">
        <v>0</v>
      </c>
      <c r="F200" s="22">
        <f>All!GV52</f>
        <v>0</v>
      </c>
      <c r="G200" s="22">
        <f>All!GU52</f>
        <v>0</v>
      </c>
      <c r="H200" s="19" t="s">
        <v>1902</v>
      </c>
    </row>
    <row r="201" spans="1:8" hidden="1">
      <c r="A201" s="19" t="s">
        <v>67</v>
      </c>
      <c r="B201" s="22">
        <v>0</v>
      </c>
      <c r="C201" s="22">
        <v>0</v>
      </c>
      <c r="D201" s="22">
        <v>0</v>
      </c>
      <c r="E201" s="22">
        <v>0</v>
      </c>
      <c r="F201" s="22">
        <f>All!GV53</f>
        <v>0</v>
      </c>
      <c r="G201" s="22">
        <f>All!GU53</f>
        <v>0</v>
      </c>
      <c r="H201" s="19" t="s">
        <v>1902</v>
      </c>
    </row>
    <row r="202" spans="1:8" hidden="1">
      <c r="A202" s="19" t="s">
        <v>68</v>
      </c>
      <c r="B202" s="22">
        <v>0</v>
      </c>
      <c r="C202" s="22">
        <v>0</v>
      </c>
      <c r="D202" s="22">
        <v>0</v>
      </c>
      <c r="E202" s="22">
        <v>0</v>
      </c>
      <c r="F202" s="22">
        <f>All!GV54</f>
        <v>0</v>
      </c>
      <c r="G202" s="22">
        <f>All!GU54</f>
        <v>0</v>
      </c>
      <c r="H202" s="19" t="s">
        <v>1902</v>
      </c>
    </row>
    <row r="203" spans="1:8" hidden="1">
      <c r="A203" s="19" t="s">
        <v>69</v>
      </c>
      <c r="B203" s="22">
        <v>0</v>
      </c>
      <c r="C203" s="22">
        <v>0</v>
      </c>
      <c r="D203" s="22">
        <v>0</v>
      </c>
      <c r="E203" s="22">
        <v>0</v>
      </c>
      <c r="F203" s="22">
        <f>All!GV55</f>
        <v>0</v>
      </c>
      <c r="G203" s="22">
        <f>All!GU55</f>
        <v>0</v>
      </c>
      <c r="H203" s="19" t="s">
        <v>1902</v>
      </c>
    </row>
    <row r="204" spans="1:8" hidden="1">
      <c r="A204" s="19" t="s">
        <v>70</v>
      </c>
      <c r="B204" s="22">
        <v>0</v>
      </c>
      <c r="C204" s="22">
        <v>0</v>
      </c>
      <c r="D204" s="22">
        <v>0</v>
      </c>
      <c r="E204" s="22">
        <v>0</v>
      </c>
      <c r="F204" s="22">
        <f>All!GV56</f>
        <v>0</v>
      </c>
      <c r="G204" s="22">
        <f>All!GU56</f>
        <v>0</v>
      </c>
      <c r="H204" s="19" t="s">
        <v>1902</v>
      </c>
    </row>
    <row r="205" spans="1:8" hidden="1">
      <c r="A205" s="19" t="s">
        <v>71</v>
      </c>
      <c r="B205" s="22">
        <v>0</v>
      </c>
      <c r="C205" s="22">
        <v>0</v>
      </c>
      <c r="D205" s="22">
        <v>0</v>
      </c>
      <c r="E205" s="22">
        <v>0</v>
      </c>
      <c r="F205" s="22">
        <f>All!GV57</f>
        <v>0</v>
      </c>
      <c r="G205" s="22">
        <f>All!GU57</f>
        <v>0</v>
      </c>
      <c r="H205" s="19" t="s">
        <v>1902</v>
      </c>
    </row>
    <row r="206" spans="1:8" hidden="1">
      <c r="A206" s="19" t="s">
        <v>72</v>
      </c>
      <c r="B206" s="22">
        <v>0</v>
      </c>
      <c r="C206" s="22">
        <v>0</v>
      </c>
      <c r="D206" s="22">
        <v>0</v>
      </c>
      <c r="E206" s="22">
        <v>0</v>
      </c>
      <c r="F206" s="22">
        <f>All!GV58</f>
        <v>0</v>
      </c>
      <c r="G206" s="22">
        <f>All!GU58</f>
        <v>0</v>
      </c>
      <c r="H206" s="19" t="s">
        <v>1902</v>
      </c>
    </row>
    <row r="207" spans="1:8" hidden="1">
      <c r="A207" s="19" t="s">
        <v>73</v>
      </c>
      <c r="B207" s="22">
        <v>0</v>
      </c>
      <c r="C207" s="22">
        <v>0</v>
      </c>
      <c r="D207" s="22">
        <v>0</v>
      </c>
      <c r="E207" s="22">
        <v>0</v>
      </c>
      <c r="F207" s="22">
        <f>All!GV59</f>
        <v>0</v>
      </c>
      <c r="G207" s="22">
        <f>All!GU59</f>
        <v>0</v>
      </c>
      <c r="H207" s="19" t="s">
        <v>1902</v>
      </c>
    </row>
    <row r="208" spans="1:8" hidden="1">
      <c r="A208" s="19" t="s">
        <v>74</v>
      </c>
      <c r="B208" s="22">
        <v>0</v>
      </c>
      <c r="C208" s="22">
        <v>0</v>
      </c>
      <c r="D208" s="22">
        <v>0</v>
      </c>
      <c r="E208" s="22">
        <v>0</v>
      </c>
      <c r="F208" s="22">
        <f>All!GV60</f>
        <v>0</v>
      </c>
      <c r="G208" s="22">
        <f>All!GU60</f>
        <v>0</v>
      </c>
      <c r="H208" s="19" t="s">
        <v>1902</v>
      </c>
    </row>
    <row r="209" spans="1:8" hidden="1">
      <c r="A209" s="19" t="s">
        <v>75</v>
      </c>
      <c r="B209" s="22">
        <v>0</v>
      </c>
      <c r="C209" s="22">
        <v>0</v>
      </c>
      <c r="D209" s="22">
        <v>0</v>
      </c>
      <c r="E209" s="22">
        <v>0</v>
      </c>
      <c r="F209" s="22">
        <f>All!GV61</f>
        <v>0</v>
      </c>
      <c r="G209" s="22">
        <f>All!GU61</f>
        <v>0</v>
      </c>
      <c r="H209" s="19" t="s">
        <v>1902</v>
      </c>
    </row>
    <row r="210" spans="1:8" hidden="1">
      <c r="A210" s="19" t="s">
        <v>76</v>
      </c>
      <c r="B210" s="22">
        <v>0</v>
      </c>
      <c r="C210" s="22">
        <v>0</v>
      </c>
      <c r="D210" s="22">
        <v>0</v>
      </c>
      <c r="E210" s="22">
        <v>0</v>
      </c>
      <c r="F210" s="22">
        <f>All!GV62</f>
        <v>0</v>
      </c>
      <c r="G210" s="22">
        <f>All!GU62</f>
        <v>0</v>
      </c>
      <c r="H210" s="19" t="s">
        <v>1902</v>
      </c>
    </row>
    <row r="211" spans="1:8" hidden="1">
      <c r="A211" s="19" t="s">
        <v>77</v>
      </c>
      <c r="B211" s="22">
        <v>0</v>
      </c>
      <c r="C211" s="22">
        <v>0</v>
      </c>
      <c r="D211" s="22">
        <v>0</v>
      </c>
      <c r="E211" s="22">
        <v>0</v>
      </c>
      <c r="F211" s="22">
        <f>All!GV63</f>
        <v>0</v>
      </c>
      <c r="G211" s="22">
        <f>All!GU63</f>
        <v>0</v>
      </c>
      <c r="H211" s="19" t="s">
        <v>1902</v>
      </c>
    </row>
    <row r="212" spans="1:8" hidden="1">
      <c r="A212" s="19" t="s">
        <v>87</v>
      </c>
      <c r="B212" s="22">
        <v>0</v>
      </c>
      <c r="C212" s="22">
        <v>0</v>
      </c>
      <c r="D212" s="22">
        <v>0</v>
      </c>
      <c r="E212" s="22">
        <v>0</v>
      </c>
      <c r="F212" s="22">
        <f>All!GV64</f>
        <v>0</v>
      </c>
      <c r="G212" s="22">
        <f>All!GU64</f>
        <v>0</v>
      </c>
      <c r="H212" s="19" t="s">
        <v>1902</v>
      </c>
    </row>
    <row r="213" spans="1:8" hidden="1">
      <c r="A213" s="19" t="s">
        <v>93</v>
      </c>
      <c r="B213" s="22">
        <v>0</v>
      </c>
      <c r="C213" s="22">
        <v>0</v>
      </c>
      <c r="D213" s="22">
        <v>0</v>
      </c>
      <c r="E213" s="22">
        <v>0</v>
      </c>
      <c r="F213" s="22">
        <f>All!GV65</f>
        <v>0</v>
      </c>
      <c r="G213" s="22">
        <f>All!GU65</f>
        <v>3726190.6700000018</v>
      </c>
      <c r="H213" s="19" t="s">
        <v>1902</v>
      </c>
    </row>
    <row r="214" spans="1:8" hidden="1">
      <c r="A214" s="19" t="s">
        <v>94</v>
      </c>
      <c r="B214" s="22">
        <v>0</v>
      </c>
      <c r="C214" s="22">
        <v>0</v>
      </c>
      <c r="D214" s="22">
        <v>0</v>
      </c>
      <c r="E214" s="22">
        <v>0</v>
      </c>
      <c r="F214" s="22">
        <f>All!GV66</f>
        <v>0</v>
      </c>
      <c r="G214" s="22">
        <f>All!GU66</f>
        <v>0</v>
      </c>
      <c r="H214" s="19" t="s">
        <v>1902</v>
      </c>
    </row>
    <row r="215" spans="1:8" hidden="1">
      <c r="A215" s="19" t="s">
        <v>95</v>
      </c>
      <c r="B215" s="22">
        <v>0</v>
      </c>
      <c r="C215" s="22">
        <v>0</v>
      </c>
      <c r="D215" s="22">
        <v>0</v>
      </c>
      <c r="E215" s="22">
        <v>0</v>
      </c>
      <c r="F215" s="22">
        <f>All!GV67</f>
        <v>0</v>
      </c>
      <c r="G215" s="22">
        <f>All!GU67</f>
        <v>0</v>
      </c>
      <c r="H215" s="19" t="s">
        <v>1902</v>
      </c>
    </row>
    <row r="216" spans="1:8" hidden="1">
      <c r="A216" s="19" t="s">
        <v>96</v>
      </c>
      <c r="B216" s="22">
        <v>0</v>
      </c>
      <c r="C216" s="22">
        <v>0</v>
      </c>
      <c r="D216" s="22">
        <v>0</v>
      </c>
      <c r="E216" s="22">
        <v>0</v>
      </c>
      <c r="F216" s="22">
        <f>All!GV68</f>
        <v>0</v>
      </c>
      <c r="G216" s="22">
        <f>All!GU68</f>
        <v>0</v>
      </c>
      <c r="H216" s="19" t="s">
        <v>1902</v>
      </c>
    </row>
    <row r="217" spans="1:8" hidden="1">
      <c r="A217" s="19" t="s">
        <v>97</v>
      </c>
      <c r="B217" s="22">
        <v>0</v>
      </c>
      <c r="C217" s="22">
        <v>0</v>
      </c>
      <c r="D217" s="22">
        <v>0</v>
      </c>
      <c r="E217" s="22">
        <v>0</v>
      </c>
      <c r="F217" s="22">
        <f>All!GV69</f>
        <v>0</v>
      </c>
      <c r="G217" s="22">
        <f>All!GU69</f>
        <v>0</v>
      </c>
      <c r="H217" s="19" t="s">
        <v>1902</v>
      </c>
    </row>
    <row r="218" spans="1:8" hidden="1">
      <c r="A218" s="19" t="s">
        <v>98</v>
      </c>
      <c r="B218" s="22">
        <v>0</v>
      </c>
      <c r="C218" s="22">
        <v>0</v>
      </c>
      <c r="D218" s="22">
        <v>0</v>
      </c>
      <c r="E218" s="22">
        <v>0</v>
      </c>
      <c r="F218" s="22">
        <f>All!GV70</f>
        <v>0</v>
      </c>
      <c r="G218" s="22">
        <f>All!GU70</f>
        <v>0</v>
      </c>
      <c r="H218" s="19" t="s">
        <v>1902</v>
      </c>
    </row>
    <row r="219" spans="1:8" hidden="1">
      <c r="A219" s="19" t="s">
        <v>99</v>
      </c>
      <c r="B219" s="22">
        <v>0</v>
      </c>
      <c r="C219" s="22">
        <v>0</v>
      </c>
      <c r="D219" s="22">
        <v>0</v>
      </c>
      <c r="E219" s="22">
        <v>0</v>
      </c>
      <c r="F219" s="22">
        <f>All!GV71</f>
        <v>0</v>
      </c>
      <c r="G219" s="22">
        <f>All!GU71</f>
        <v>0</v>
      </c>
      <c r="H219" s="19" t="s">
        <v>1902</v>
      </c>
    </row>
    <row r="220" spans="1:8" hidden="1">
      <c r="A220" s="19" t="s">
        <v>100</v>
      </c>
      <c r="B220" s="22">
        <v>0</v>
      </c>
      <c r="C220" s="22">
        <v>0</v>
      </c>
      <c r="D220" s="22">
        <v>0</v>
      </c>
      <c r="E220" s="22">
        <v>0</v>
      </c>
      <c r="F220" s="22">
        <f>All!GV72</f>
        <v>0</v>
      </c>
      <c r="G220" s="22">
        <f>All!GU72</f>
        <v>0</v>
      </c>
      <c r="H220" s="19" t="s">
        <v>1902</v>
      </c>
    </row>
    <row r="221" spans="1:8" hidden="1">
      <c r="A221" s="19" t="s">
        <v>101</v>
      </c>
      <c r="B221" s="22">
        <v>0</v>
      </c>
      <c r="C221" s="22">
        <v>0</v>
      </c>
      <c r="D221" s="22">
        <v>0</v>
      </c>
      <c r="E221" s="22">
        <v>0</v>
      </c>
      <c r="F221" s="22">
        <f>All!GV73</f>
        <v>0</v>
      </c>
      <c r="G221" s="22">
        <f>All!GU73</f>
        <v>0</v>
      </c>
      <c r="H221" s="19" t="s">
        <v>1902</v>
      </c>
    </row>
    <row r="222" spans="1:8" hidden="1">
      <c r="A222" s="19" t="s">
        <v>102</v>
      </c>
      <c r="B222" s="22">
        <v>0</v>
      </c>
      <c r="C222" s="22">
        <v>0</v>
      </c>
      <c r="D222" s="22">
        <v>0</v>
      </c>
      <c r="E222" s="22">
        <v>0</v>
      </c>
      <c r="F222" s="22">
        <f>All!GV74</f>
        <v>0</v>
      </c>
      <c r="G222" s="22">
        <f>All!GU74</f>
        <v>0</v>
      </c>
      <c r="H222" s="19" t="s">
        <v>1902</v>
      </c>
    </row>
    <row r="223" spans="1:8" hidden="1">
      <c r="A223" s="19" t="s">
        <v>103</v>
      </c>
      <c r="B223" s="22">
        <v>0</v>
      </c>
      <c r="C223" s="22">
        <v>0</v>
      </c>
      <c r="D223" s="22">
        <v>0</v>
      </c>
      <c r="E223" s="22">
        <v>0</v>
      </c>
      <c r="F223" s="22">
        <f>All!GV75</f>
        <v>0</v>
      </c>
      <c r="G223" s="22">
        <f>All!GU75</f>
        <v>0</v>
      </c>
      <c r="H223" s="19" t="s">
        <v>1902</v>
      </c>
    </row>
    <row r="224" spans="1:8" hidden="1">
      <c r="A224" s="19" t="s">
        <v>104</v>
      </c>
      <c r="B224" s="22">
        <v>0</v>
      </c>
      <c r="C224" s="22">
        <v>0</v>
      </c>
      <c r="D224" s="22">
        <v>0</v>
      </c>
      <c r="E224" s="22">
        <v>0</v>
      </c>
      <c r="F224" s="22">
        <f>All!GV76</f>
        <v>0</v>
      </c>
      <c r="G224" s="22">
        <f>All!GU76</f>
        <v>0</v>
      </c>
      <c r="H224" s="19" t="s">
        <v>1902</v>
      </c>
    </row>
    <row r="225" spans="1:8" hidden="1">
      <c r="A225" s="19" t="s">
        <v>105</v>
      </c>
      <c r="B225" s="22">
        <v>0</v>
      </c>
      <c r="C225" s="22">
        <v>0</v>
      </c>
      <c r="D225" s="22">
        <v>0</v>
      </c>
      <c r="E225" s="22">
        <v>0</v>
      </c>
      <c r="F225" s="22">
        <f>All!GV77</f>
        <v>0</v>
      </c>
      <c r="G225" s="22">
        <f>All!GU77</f>
        <v>0</v>
      </c>
      <c r="H225" s="19" t="s">
        <v>1902</v>
      </c>
    </row>
    <row r="226" spans="1:8" hidden="1">
      <c r="A226" s="19" t="s">
        <v>111</v>
      </c>
      <c r="B226" s="22">
        <v>0</v>
      </c>
      <c r="C226" s="22">
        <v>0</v>
      </c>
      <c r="D226" s="22">
        <v>0</v>
      </c>
      <c r="E226" s="22">
        <v>0</v>
      </c>
      <c r="F226" s="22">
        <f>All!GV78</f>
        <v>0</v>
      </c>
      <c r="G226" s="22">
        <f>All!GU78</f>
        <v>0</v>
      </c>
      <c r="H226" s="19" t="s">
        <v>1902</v>
      </c>
    </row>
    <row r="227" spans="1:8" hidden="1">
      <c r="A227" s="19" t="s">
        <v>112</v>
      </c>
      <c r="B227" s="22">
        <v>0</v>
      </c>
      <c r="C227" s="22">
        <v>0</v>
      </c>
      <c r="D227" s="22">
        <v>0</v>
      </c>
      <c r="E227" s="22">
        <v>0</v>
      </c>
      <c r="F227" s="22">
        <f>All!GV79</f>
        <v>0</v>
      </c>
      <c r="G227" s="22">
        <f>All!GU79</f>
        <v>0</v>
      </c>
      <c r="H227" s="19" t="s">
        <v>1902</v>
      </c>
    </row>
    <row r="228" spans="1:8" hidden="1">
      <c r="A228" s="19" t="s">
        <v>113</v>
      </c>
      <c r="B228" s="22">
        <v>0</v>
      </c>
      <c r="C228" s="22">
        <v>0</v>
      </c>
      <c r="D228" s="22">
        <v>0</v>
      </c>
      <c r="E228" s="22">
        <v>0</v>
      </c>
      <c r="F228" s="22">
        <f>All!GV80</f>
        <v>0</v>
      </c>
      <c r="G228" s="22">
        <f>All!GU80</f>
        <v>0</v>
      </c>
      <c r="H228" s="19" t="s">
        <v>1902</v>
      </c>
    </row>
    <row r="229" spans="1:8" hidden="1">
      <c r="A229" s="19" t="s">
        <v>114</v>
      </c>
      <c r="B229" s="22">
        <v>0</v>
      </c>
      <c r="C229" s="22">
        <v>0</v>
      </c>
      <c r="D229" s="22">
        <v>0</v>
      </c>
      <c r="E229" s="22">
        <v>0</v>
      </c>
      <c r="F229" s="22">
        <f>All!GV81</f>
        <v>0</v>
      </c>
      <c r="G229" s="22">
        <f>All!GU81</f>
        <v>0</v>
      </c>
      <c r="H229" s="19" t="s">
        <v>1902</v>
      </c>
    </row>
    <row r="230" spans="1:8" hidden="1">
      <c r="A230" s="19" t="s">
        <v>115</v>
      </c>
      <c r="B230" s="22">
        <v>0</v>
      </c>
      <c r="C230" s="22">
        <v>0</v>
      </c>
      <c r="D230" s="22">
        <v>0</v>
      </c>
      <c r="E230" s="22">
        <v>0</v>
      </c>
      <c r="F230" s="22">
        <f>All!GV82</f>
        <v>0</v>
      </c>
      <c r="G230" s="22">
        <f>All!GU82</f>
        <v>0</v>
      </c>
      <c r="H230" s="19" t="s">
        <v>1902</v>
      </c>
    </row>
    <row r="231" spans="1:8" hidden="1">
      <c r="A231" s="19" t="s">
        <v>116</v>
      </c>
      <c r="B231" s="22">
        <v>0</v>
      </c>
      <c r="C231" s="22">
        <v>0</v>
      </c>
      <c r="D231" s="22">
        <v>0</v>
      </c>
      <c r="E231" s="22">
        <v>0</v>
      </c>
      <c r="F231" s="22">
        <f>All!GV83</f>
        <v>0</v>
      </c>
      <c r="G231" s="22">
        <f>All!GU83</f>
        <v>0</v>
      </c>
      <c r="H231" s="19" t="s">
        <v>1902</v>
      </c>
    </row>
    <row r="232" spans="1:8" hidden="1">
      <c r="A232" s="19" t="s">
        <v>117</v>
      </c>
      <c r="B232" s="22">
        <v>0</v>
      </c>
      <c r="C232" s="22">
        <v>0</v>
      </c>
      <c r="D232" s="22">
        <v>0</v>
      </c>
      <c r="E232" s="22">
        <v>0</v>
      </c>
      <c r="F232" s="22">
        <f>All!GV84</f>
        <v>0</v>
      </c>
      <c r="G232" s="22">
        <f>All!GU84</f>
        <v>0</v>
      </c>
      <c r="H232" s="19" t="s">
        <v>1902</v>
      </c>
    </row>
    <row r="233" spans="1:8" hidden="1">
      <c r="A233" s="19" t="s">
        <v>118</v>
      </c>
      <c r="B233" s="22">
        <v>0</v>
      </c>
      <c r="C233" s="22">
        <v>0</v>
      </c>
      <c r="D233" s="22">
        <v>0</v>
      </c>
      <c r="E233" s="22">
        <v>0</v>
      </c>
      <c r="F233" s="22">
        <f>All!GV85</f>
        <v>0</v>
      </c>
      <c r="G233" s="22">
        <f>All!GU85</f>
        <v>0</v>
      </c>
      <c r="H233" s="19" t="s">
        <v>1902</v>
      </c>
    </row>
    <row r="234" spans="1:8" hidden="1">
      <c r="A234" s="19" t="s">
        <v>119</v>
      </c>
      <c r="B234" s="22">
        <v>0</v>
      </c>
      <c r="C234" s="22">
        <v>0</v>
      </c>
      <c r="D234" s="22">
        <v>0</v>
      </c>
      <c r="E234" s="22">
        <v>0</v>
      </c>
      <c r="F234" s="22">
        <f>All!GV86</f>
        <v>0</v>
      </c>
      <c r="G234" s="22">
        <f>All!GU86</f>
        <v>0</v>
      </c>
      <c r="H234" s="19" t="s">
        <v>1902</v>
      </c>
    </row>
    <row r="235" spans="1:8" hidden="1">
      <c r="A235" s="19" t="s">
        <v>120</v>
      </c>
      <c r="B235" s="22">
        <v>0</v>
      </c>
      <c r="C235" s="22">
        <v>0</v>
      </c>
      <c r="D235" s="22">
        <v>0</v>
      </c>
      <c r="E235" s="22">
        <v>0</v>
      </c>
      <c r="F235" s="22">
        <f>All!GV87</f>
        <v>0</v>
      </c>
      <c r="G235" s="22">
        <f>All!GU87</f>
        <v>0</v>
      </c>
      <c r="H235" s="19" t="s">
        <v>1902</v>
      </c>
    </row>
    <row r="236" spans="1:8" hidden="1">
      <c r="A236" s="19" t="s">
        <v>121</v>
      </c>
      <c r="B236" s="22">
        <v>0</v>
      </c>
      <c r="C236" s="22">
        <v>0</v>
      </c>
      <c r="D236" s="22">
        <v>0</v>
      </c>
      <c r="E236" s="22">
        <v>0</v>
      </c>
      <c r="F236" s="22">
        <f>All!GV88</f>
        <v>0</v>
      </c>
      <c r="G236" s="22">
        <f>All!GU88</f>
        <v>0</v>
      </c>
      <c r="H236" s="19" t="s">
        <v>1902</v>
      </c>
    </row>
    <row r="237" spans="1:8" hidden="1">
      <c r="A237" s="19" t="s">
        <v>122</v>
      </c>
      <c r="B237" s="22">
        <v>0</v>
      </c>
      <c r="C237" s="22">
        <v>0</v>
      </c>
      <c r="D237" s="22">
        <v>0</v>
      </c>
      <c r="E237" s="22">
        <v>0</v>
      </c>
      <c r="F237" s="22">
        <f>All!GV89</f>
        <v>0</v>
      </c>
      <c r="G237" s="22">
        <f>All!GU89</f>
        <v>0</v>
      </c>
      <c r="H237" s="19" t="s">
        <v>1902</v>
      </c>
    </row>
    <row r="238" spans="1:8" hidden="1">
      <c r="A238" s="19" t="s">
        <v>123</v>
      </c>
      <c r="B238" s="22">
        <v>0</v>
      </c>
      <c r="C238" s="22">
        <v>0</v>
      </c>
      <c r="D238" s="22">
        <v>0</v>
      </c>
      <c r="E238" s="22">
        <v>0</v>
      </c>
      <c r="F238" s="22">
        <f>All!GV90</f>
        <v>0</v>
      </c>
      <c r="G238" s="22">
        <f>All!GU90</f>
        <v>0</v>
      </c>
      <c r="H238" s="19" t="s">
        <v>1902</v>
      </c>
    </row>
    <row r="239" spans="1:8" hidden="1">
      <c r="A239" s="19" t="s">
        <v>126</v>
      </c>
      <c r="B239" s="22">
        <v>0</v>
      </c>
      <c r="C239" s="22">
        <v>0</v>
      </c>
      <c r="D239" s="22">
        <v>0</v>
      </c>
      <c r="E239" s="22">
        <v>0</v>
      </c>
      <c r="F239" s="22">
        <f>All!GV91</f>
        <v>0</v>
      </c>
      <c r="G239" s="22">
        <f>All!GU91</f>
        <v>0</v>
      </c>
      <c r="H239" s="19" t="s">
        <v>1902</v>
      </c>
    </row>
    <row r="240" spans="1:8" hidden="1">
      <c r="A240" s="19" t="s">
        <v>284</v>
      </c>
      <c r="B240" s="22">
        <v>0</v>
      </c>
      <c r="C240" s="22">
        <v>0</v>
      </c>
      <c r="D240" s="22">
        <v>0</v>
      </c>
      <c r="E240" s="22">
        <v>0</v>
      </c>
      <c r="F240" s="22">
        <f>All!GV92</f>
        <v>0</v>
      </c>
      <c r="G240" s="22">
        <f>All!GU92</f>
        <v>0</v>
      </c>
      <c r="H240" s="19" t="s">
        <v>1902</v>
      </c>
    </row>
    <row r="241" spans="1:8" hidden="1">
      <c r="A241" s="19" t="s">
        <v>2006</v>
      </c>
      <c r="B241" s="22">
        <v>0</v>
      </c>
      <c r="C241" s="22">
        <v>0</v>
      </c>
      <c r="D241" s="22">
        <v>0</v>
      </c>
      <c r="E241" s="22">
        <v>0</v>
      </c>
      <c r="F241" s="22">
        <f>All!GV93</f>
        <v>0</v>
      </c>
      <c r="G241" s="22">
        <f>All!GU93</f>
        <v>0</v>
      </c>
      <c r="H241" s="19" t="s">
        <v>1902</v>
      </c>
    </row>
    <row r="242" spans="1:8" hidden="1">
      <c r="A242" s="19" t="s">
        <v>283</v>
      </c>
      <c r="B242" s="22">
        <v>0</v>
      </c>
      <c r="C242" s="22">
        <v>0</v>
      </c>
      <c r="D242" s="22">
        <v>0</v>
      </c>
      <c r="E242" s="22">
        <v>0</v>
      </c>
      <c r="F242" s="22">
        <f>All!GV94</f>
        <v>0</v>
      </c>
      <c r="G242" s="22">
        <f>All!GU94</f>
        <v>0</v>
      </c>
      <c r="H242" s="19" t="s">
        <v>1902</v>
      </c>
    </row>
    <row r="243" spans="1:8" hidden="1">
      <c r="A243" s="19" t="s">
        <v>2005</v>
      </c>
      <c r="B243" s="22">
        <v>0</v>
      </c>
      <c r="C243" s="22">
        <v>0</v>
      </c>
      <c r="D243" s="22">
        <v>0</v>
      </c>
      <c r="E243" s="22">
        <v>0</v>
      </c>
      <c r="F243" s="22">
        <f>All!GV95</f>
        <v>0</v>
      </c>
      <c r="G243" s="22">
        <f>All!GU95</f>
        <v>0</v>
      </c>
      <c r="H243" s="19" t="s">
        <v>1902</v>
      </c>
    </row>
    <row r="244" spans="1:8" hidden="1">
      <c r="A244" s="19" t="s">
        <v>2075</v>
      </c>
      <c r="B244" s="22">
        <v>0</v>
      </c>
      <c r="C244" s="22">
        <v>-143085.82333333336</v>
      </c>
      <c r="D244" s="22">
        <v>0</v>
      </c>
      <c r="E244" s="22">
        <v>0</v>
      </c>
      <c r="F244" s="22">
        <f>All!GV96</f>
        <v>0</v>
      </c>
      <c r="G244" s="22">
        <f>All!GU96</f>
        <v>0</v>
      </c>
      <c r="H244" s="19" t="s">
        <v>1902</v>
      </c>
    </row>
    <row r="245" spans="1:8" hidden="1">
      <c r="A245" s="19" t="s">
        <v>2076</v>
      </c>
      <c r="B245" s="22">
        <v>0</v>
      </c>
      <c r="C245" s="22">
        <v>0</v>
      </c>
      <c r="D245" s="22">
        <v>0</v>
      </c>
      <c r="E245" s="22">
        <v>0</v>
      </c>
      <c r="F245" s="22">
        <f>All!GV97</f>
        <v>0</v>
      </c>
      <c r="G245" s="22">
        <f>All!GU97</f>
        <v>0</v>
      </c>
      <c r="H245" s="19" t="s">
        <v>1902</v>
      </c>
    </row>
    <row r="246" spans="1:8" hidden="1">
      <c r="A246" s="19" t="s">
        <v>2077</v>
      </c>
      <c r="B246" s="22">
        <v>0</v>
      </c>
      <c r="C246" s="22">
        <v>0</v>
      </c>
      <c r="D246" s="22">
        <v>0</v>
      </c>
      <c r="E246" s="22">
        <v>0</v>
      </c>
      <c r="F246" s="22">
        <f>All!GV98</f>
        <v>0</v>
      </c>
      <c r="G246" s="22">
        <f>All!GU98</f>
        <v>0</v>
      </c>
      <c r="H246" s="19" t="s">
        <v>1902</v>
      </c>
    </row>
    <row r="247" spans="1:8" hidden="1">
      <c r="A247" s="19" t="s">
        <v>2078</v>
      </c>
      <c r="B247" s="22">
        <v>60000000</v>
      </c>
      <c r="C247" s="22">
        <v>42770809.66361703</v>
      </c>
      <c r="D247" s="22">
        <v>180000000</v>
      </c>
      <c r="E247" s="22">
        <v>176925421</v>
      </c>
      <c r="F247" s="22">
        <f>All!GV99</f>
        <v>79287877.969999999</v>
      </c>
      <c r="G247" s="22">
        <f>All!GU99</f>
        <v>80910987.742926061</v>
      </c>
      <c r="H247" s="19" t="s">
        <v>1902</v>
      </c>
    </row>
    <row r="248" spans="1:8" hidden="1">
      <c r="A248" s="60" t="s">
        <v>2079</v>
      </c>
      <c r="B248" s="22">
        <v>0</v>
      </c>
      <c r="C248" s="22">
        <v>4527028.7438879553</v>
      </c>
      <c r="D248" s="22">
        <v>206250000</v>
      </c>
      <c r="E248" s="22">
        <v>202343154</v>
      </c>
      <c r="F248" s="22">
        <f>All!GV100</f>
        <v>174658080.21000001</v>
      </c>
      <c r="G248" s="22">
        <f>All!GU100</f>
        <v>55009360.624355696</v>
      </c>
      <c r="H248" s="19" t="s">
        <v>1902</v>
      </c>
    </row>
    <row r="249" spans="1:8" hidden="1">
      <c r="A249" s="103" t="s">
        <v>2080</v>
      </c>
      <c r="B249" s="22">
        <v>73054552.648622379</v>
      </c>
      <c r="C249" s="22">
        <v>9303897.9645455219</v>
      </c>
      <c r="D249" s="22">
        <v>219163657.94586712</v>
      </c>
      <c r="E249" s="22">
        <v>158109105.29724476</v>
      </c>
      <c r="F249" s="22">
        <f>All!GV101</f>
        <v>100462315.05</v>
      </c>
      <c r="G249" s="22">
        <f>All!GU101</f>
        <v>77814709.258213043</v>
      </c>
      <c r="H249" s="19" t="s">
        <v>1902</v>
      </c>
    </row>
    <row r="250" spans="1:8" hidden="1">
      <c r="A250" s="19" t="s">
        <v>2081</v>
      </c>
      <c r="B250" s="22">
        <v>0</v>
      </c>
      <c r="C250" s="22">
        <v>435905.99947368226</v>
      </c>
      <c r="D250" s="22">
        <v>0</v>
      </c>
      <c r="E250" s="22">
        <v>1639972.7368421052</v>
      </c>
      <c r="F250" s="22">
        <f>All!GV102</f>
        <v>0</v>
      </c>
      <c r="G250" s="22">
        <f>All!GU102</f>
        <v>0</v>
      </c>
      <c r="H250" s="19" t="s">
        <v>1902</v>
      </c>
    </row>
    <row r="251" spans="1:8" hidden="1">
      <c r="A251" s="19" t="s">
        <v>2082</v>
      </c>
      <c r="B251" s="22">
        <v>0</v>
      </c>
      <c r="C251" s="22">
        <v>0</v>
      </c>
      <c r="D251" s="22">
        <v>0</v>
      </c>
      <c r="E251" s="22">
        <v>0</v>
      </c>
      <c r="F251" s="22">
        <f>All!GV103</f>
        <v>0</v>
      </c>
      <c r="G251" s="22">
        <f>All!GU103</f>
        <v>0</v>
      </c>
      <c r="H251" s="19" t="s">
        <v>1902</v>
      </c>
    </row>
    <row r="252" spans="1:8" hidden="1">
      <c r="A252" s="103" t="s">
        <v>2083</v>
      </c>
      <c r="B252" s="22">
        <v>21147065.755642254</v>
      </c>
      <c r="C252" s="22">
        <v>18864880.753153048</v>
      </c>
      <c r="D252" s="22">
        <v>178441197.26692677</v>
      </c>
      <c r="E252" s="22">
        <v>178441197.26692677</v>
      </c>
      <c r="F252" s="22">
        <f>All!GV104</f>
        <v>21507827.689999998</v>
      </c>
      <c r="G252" s="22">
        <f>All!GU104</f>
        <v>85077543.301075205</v>
      </c>
      <c r="H252" s="19" t="s">
        <v>1902</v>
      </c>
    </row>
    <row r="253" spans="1:8" hidden="1">
      <c r="A253" s="19" t="s">
        <v>2085</v>
      </c>
      <c r="B253" s="22">
        <v>0</v>
      </c>
      <c r="C253" s="22">
        <v>0</v>
      </c>
      <c r="D253" s="22">
        <v>0</v>
      </c>
      <c r="E253" s="22">
        <v>0</v>
      </c>
      <c r="F253" s="22">
        <f>All!GV105</f>
        <v>0</v>
      </c>
      <c r="G253" s="22">
        <f>All!GU105</f>
        <v>0</v>
      </c>
      <c r="H253" s="19" t="s">
        <v>1902</v>
      </c>
    </row>
    <row r="254" spans="1:8" hidden="1">
      <c r="A254" s="19" t="s">
        <v>2086</v>
      </c>
      <c r="B254" s="22">
        <v>0</v>
      </c>
      <c r="C254" s="22">
        <v>0</v>
      </c>
      <c r="D254" s="22">
        <v>0</v>
      </c>
      <c r="E254" s="22">
        <v>0</v>
      </c>
      <c r="F254" s="22">
        <f>All!GV106</f>
        <v>0</v>
      </c>
      <c r="G254" s="22">
        <f>All!GU106</f>
        <v>0</v>
      </c>
      <c r="H254" s="19" t="s">
        <v>1902</v>
      </c>
    </row>
    <row r="255" spans="1:8" hidden="1">
      <c r="A255" s="103" t="s">
        <v>2087</v>
      </c>
      <c r="B255" s="22">
        <v>7500000</v>
      </c>
      <c r="C255" s="22">
        <v>10931642.239509974</v>
      </c>
      <c r="D255" s="22">
        <v>73500000</v>
      </c>
      <c r="E255" s="22">
        <v>74355784</v>
      </c>
      <c r="F255" s="22">
        <f>All!GV107</f>
        <v>10000000</v>
      </c>
      <c r="G255" s="22">
        <f>All!GU107</f>
        <v>76323076.743508071</v>
      </c>
      <c r="H255" s="19" t="s">
        <v>1902</v>
      </c>
    </row>
    <row r="256" spans="1:8" hidden="1">
      <c r="A256" s="19" t="s">
        <v>2088</v>
      </c>
      <c r="B256" s="22">
        <v>0</v>
      </c>
      <c r="C256" s="22">
        <v>-185000</v>
      </c>
      <c r="D256" s="22">
        <v>0</v>
      </c>
      <c r="E256" s="22">
        <v>0</v>
      </c>
      <c r="F256" s="22">
        <f>All!GV108</f>
        <v>0</v>
      </c>
      <c r="G256" s="22">
        <f>All!GU108</f>
        <v>0</v>
      </c>
      <c r="H256" s="19" t="s">
        <v>1902</v>
      </c>
    </row>
    <row r="257" spans="1:8" hidden="1">
      <c r="A257" s="103" t="s">
        <v>2089</v>
      </c>
      <c r="B257" s="22">
        <v>45000000</v>
      </c>
      <c r="C257" s="22">
        <v>102671275.23338348</v>
      </c>
      <c r="D257" s="22">
        <v>142291666.66666666</v>
      </c>
      <c r="E257" s="22">
        <v>137264892.78991327</v>
      </c>
      <c r="F257" s="22">
        <f>All!GV109</f>
        <v>0</v>
      </c>
      <c r="G257" s="22">
        <f>All!GU109</f>
        <v>825663.8106546402</v>
      </c>
      <c r="H257" s="19" t="s">
        <v>1902</v>
      </c>
    </row>
    <row r="258" spans="1:8" hidden="1">
      <c r="A258" s="103" t="s">
        <v>2090</v>
      </c>
      <c r="B258" s="22">
        <v>6000000</v>
      </c>
      <c r="C258" s="22">
        <v>1348670.2773913043</v>
      </c>
      <c r="D258" s="22">
        <v>150791666.66666666</v>
      </c>
      <c r="E258" s="22">
        <v>150791666.66666666</v>
      </c>
      <c r="F258" s="22">
        <f>All!GV110</f>
        <v>64357596.689999998</v>
      </c>
      <c r="G258" s="22">
        <f>All!GU110</f>
        <v>98092938.096774161</v>
      </c>
      <c r="H258" s="19" t="s">
        <v>1902</v>
      </c>
    </row>
    <row r="259" spans="1:8" hidden="1">
      <c r="A259" s="103" t="s">
        <v>2091</v>
      </c>
      <c r="B259" s="22">
        <v>4987561.2608695626</v>
      </c>
      <c r="C259" s="22">
        <v>347691.52173913049</v>
      </c>
      <c r="D259" s="22">
        <v>30000000</v>
      </c>
      <c r="E259" s="22">
        <v>30000000</v>
      </c>
      <c r="F259" s="22">
        <f>All!GV111</f>
        <v>22936165.535346951</v>
      </c>
      <c r="G259" s="22">
        <f>All!GU111</f>
        <v>75597122.318606824</v>
      </c>
      <c r="H259" s="19" t="s">
        <v>1902</v>
      </c>
    </row>
    <row r="260" spans="1:8" hidden="1">
      <c r="A260" s="19" t="s">
        <v>2092</v>
      </c>
      <c r="B260" s="22">
        <v>22000000</v>
      </c>
      <c r="C260" s="22">
        <v>76185770.458947361</v>
      </c>
      <c r="D260" s="22">
        <v>195000000</v>
      </c>
      <c r="E260" s="22">
        <v>195000000</v>
      </c>
      <c r="F260" s="22">
        <f>All!GV112</f>
        <v>87859421.044368893</v>
      </c>
      <c r="G260" s="22">
        <f>All!GU112</f>
        <v>133874131.05846733</v>
      </c>
      <c r="H260" s="19" t="s">
        <v>1902</v>
      </c>
    </row>
    <row r="261" spans="1:8" hidden="1">
      <c r="A261" s="60" t="s">
        <v>2099</v>
      </c>
      <c r="B261" s="22">
        <v>12500000</v>
      </c>
      <c r="C261" s="22">
        <v>4285929.6172043011</v>
      </c>
      <c r="D261" s="22">
        <v>37500000</v>
      </c>
      <c r="E261" s="22">
        <v>45714070.382473126</v>
      </c>
      <c r="F261" s="22">
        <f>All!GV113</f>
        <v>10707265.133882079</v>
      </c>
      <c r="G261" s="22">
        <f>All!GU113</f>
        <v>12906185.719713256</v>
      </c>
      <c r="H261" s="19" t="s">
        <v>1902</v>
      </c>
    </row>
    <row r="262" spans="1:8" hidden="1">
      <c r="A262" s="60" t="s">
        <v>2100</v>
      </c>
      <c r="B262" s="22">
        <v>24750000</v>
      </c>
      <c r="C262" s="22">
        <v>16449201.187333331</v>
      </c>
      <c r="D262" s="22">
        <v>288750000</v>
      </c>
      <c r="E262" s="22">
        <v>298236210</v>
      </c>
      <c r="F262" s="22">
        <f>All!GV114</f>
        <v>64928041.26773195</v>
      </c>
      <c r="G262" s="22">
        <f>All!GU114</f>
        <v>211577345.60177767</v>
      </c>
      <c r="H262" s="19" t="s">
        <v>1902</v>
      </c>
    </row>
    <row r="263" spans="1:8" hidden="1">
      <c r="A263" s="19" t="s">
        <v>2101</v>
      </c>
      <c r="B263" s="22">
        <v>2000000</v>
      </c>
      <c r="C263" s="22">
        <v>568666.12968175428</v>
      </c>
      <c r="D263" s="22">
        <v>149000000</v>
      </c>
      <c r="E263" s="22">
        <v>149000000</v>
      </c>
      <c r="F263" s="22">
        <f>All!GV115</f>
        <v>140903935.25</v>
      </c>
      <c r="G263" s="22">
        <f>All!GU115</f>
        <v>223843879.35789478</v>
      </c>
      <c r="H263" s="19" t="s">
        <v>1902</v>
      </c>
    </row>
    <row r="264" spans="1:8" hidden="1">
      <c r="A264" s="19" t="s">
        <v>2102</v>
      </c>
      <c r="B264" s="22">
        <v>2000000</v>
      </c>
      <c r="C264" s="22">
        <v>9510399.6252173912</v>
      </c>
      <c r="D264" s="22">
        <v>18000000</v>
      </c>
      <c r="E264" s="22">
        <v>10489600.37826087</v>
      </c>
      <c r="F264" s="22">
        <f>All!GV116</f>
        <v>2068108.1265822798</v>
      </c>
      <c r="G264" s="22">
        <f>All!GU116</f>
        <v>8160937.2691249326</v>
      </c>
      <c r="H264" s="19" t="s">
        <v>1902</v>
      </c>
    </row>
    <row r="265" spans="1:8" hidden="1">
      <c r="A265" s="19" t="s">
        <v>2103</v>
      </c>
      <c r="B265" s="22">
        <v>7156904.7999999998</v>
      </c>
      <c r="C265" s="22">
        <v>5342439.4349269997</v>
      </c>
      <c r="D265" s="22">
        <v>64412143.199999996</v>
      </c>
      <c r="E265" s="22">
        <v>64010621.199999996</v>
      </c>
      <c r="F265" s="22">
        <f>All!GV117</f>
        <v>12883491.809999999</v>
      </c>
      <c r="G265" s="22">
        <f>All!GU117</f>
        <v>1909531.8011234254</v>
      </c>
      <c r="H265" s="19" t="s">
        <v>1902</v>
      </c>
    </row>
    <row r="266" spans="1:8" hidden="1">
      <c r="A266" s="19" t="s">
        <v>2109</v>
      </c>
      <c r="B266" s="22">
        <v>0</v>
      </c>
      <c r="C266" s="22">
        <v>990795.23</v>
      </c>
      <c r="D266" s="22">
        <v>0</v>
      </c>
      <c r="E266" s="22">
        <v>44009285</v>
      </c>
      <c r="F266" s="22">
        <f>All!GV118</f>
        <v>1048137.2826086953</v>
      </c>
      <c r="G266" s="22">
        <f>All!GU118</f>
        <v>3662583.1956521757</v>
      </c>
      <c r="H266" s="19" t="s">
        <v>1902</v>
      </c>
    </row>
    <row r="267" spans="1:8" hidden="1">
      <c r="A267" s="19" t="s">
        <v>2110</v>
      </c>
      <c r="B267" s="22">
        <v>0</v>
      </c>
      <c r="C267" s="22">
        <v>165566.36526450736</v>
      </c>
      <c r="D267" s="22">
        <v>0</v>
      </c>
      <c r="E267" s="22">
        <v>0</v>
      </c>
      <c r="F267" s="22">
        <f>All!GV119</f>
        <v>15271885.006843414</v>
      </c>
      <c r="G267" s="22">
        <f>All!GU119</f>
        <v>9931058.6081252284</v>
      </c>
      <c r="H267" s="19" t="s">
        <v>1902</v>
      </c>
    </row>
    <row r="268" spans="1:8" hidden="1">
      <c r="A268" s="19" t="s">
        <v>2112</v>
      </c>
      <c r="B268" s="22">
        <v>0</v>
      </c>
      <c r="C268" s="22">
        <v>2339565.4572573821</v>
      </c>
      <c r="D268" s="22">
        <v>0</v>
      </c>
      <c r="E268" s="22">
        <v>45000000</v>
      </c>
      <c r="F268" s="22">
        <f>All!GV120</f>
        <v>13121533</v>
      </c>
      <c r="G268" s="22">
        <f>All!GU120</f>
        <v>113387335.11356515</v>
      </c>
      <c r="H268" s="19" t="s">
        <v>1902</v>
      </c>
    </row>
    <row r="269" spans="1:8" hidden="1">
      <c r="A269" s="19" t="s">
        <v>2113</v>
      </c>
      <c r="B269" s="22">
        <v>0</v>
      </c>
      <c r="C269" s="22">
        <v>0</v>
      </c>
      <c r="D269" s="22">
        <v>0</v>
      </c>
      <c r="E269" s="22">
        <v>10000000</v>
      </c>
      <c r="F269" s="22">
        <f>All!GV121</f>
        <v>1000000</v>
      </c>
      <c r="G269" s="22">
        <f>All!GU121</f>
        <v>1706380.5222222237</v>
      </c>
      <c r="H269" s="19" t="s">
        <v>1902</v>
      </c>
    </row>
    <row r="270" spans="1:8" hidden="1">
      <c r="A270" s="110" t="s">
        <v>2114</v>
      </c>
      <c r="B270" s="22">
        <v>0</v>
      </c>
      <c r="C270" s="22">
        <v>0</v>
      </c>
      <c r="D270" s="22">
        <v>0</v>
      </c>
      <c r="E270" s="22">
        <v>10000000</v>
      </c>
      <c r="F270" s="22">
        <f>All!GV122</f>
        <v>0</v>
      </c>
      <c r="G270" s="22">
        <f>All!GU122</f>
        <v>19288.022222222295</v>
      </c>
      <c r="H270" s="19" t="s">
        <v>1902</v>
      </c>
    </row>
    <row r="271" spans="1:8" hidden="1">
      <c r="A271" s="19" t="s">
        <v>2157</v>
      </c>
      <c r="B271" s="22">
        <v>0</v>
      </c>
      <c r="C271" s="22">
        <v>0</v>
      </c>
      <c r="D271" s="22">
        <v>0</v>
      </c>
      <c r="E271" s="22">
        <v>0</v>
      </c>
      <c r="F271" s="22">
        <f>All!GV123</f>
        <v>0</v>
      </c>
      <c r="G271" s="22">
        <f>All!GU123</f>
        <v>0</v>
      </c>
      <c r="H271" s="19" t="s">
        <v>1902</v>
      </c>
    </row>
    <row r="272" spans="1:8" hidden="1">
      <c r="A272" s="19" t="s">
        <v>2158</v>
      </c>
      <c r="B272" s="22">
        <v>0</v>
      </c>
      <c r="C272" s="22">
        <v>0</v>
      </c>
      <c r="D272" s="22">
        <v>0</v>
      </c>
      <c r="E272" s="22">
        <v>0</v>
      </c>
      <c r="F272" s="22">
        <f>All!GV124</f>
        <v>828067.14</v>
      </c>
      <c r="G272" s="22">
        <f>All!GU124</f>
        <v>374300.95332482085</v>
      </c>
      <c r="H272" s="19" t="s">
        <v>1902</v>
      </c>
    </row>
    <row r="273" spans="1:8" hidden="1">
      <c r="A273" s="19" t="s">
        <v>2159</v>
      </c>
      <c r="B273" s="22">
        <v>0</v>
      </c>
      <c r="C273" s="22">
        <v>0</v>
      </c>
      <c r="D273" s="22">
        <v>0</v>
      </c>
      <c r="E273" s="22">
        <v>0</v>
      </c>
      <c r="F273" s="22">
        <f>All!GV125</f>
        <v>0</v>
      </c>
      <c r="G273" s="22">
        <f>All!GU125</f>
        <v>0</v>
      </c>
      <c r="H273" s="19" t="s">
        <v>1902</v>
      </c>
    </row>
    <row r="274" spans="1:8" hidden="1">
      <c r="A274" s="19" t="s">
        <v>2160</v>
      </c>
      <c r="B274" s="22">
        <v>0</v>
      </c>
      <c r="C274" s="22">
        <v>0</v>
      </c>
      <c r="D274" s="22">
        <v>0</v>
      </c>
      <c r="E274" s="22">
        <v>0</v>
      </c>
      <c r="F274" s="22">
        <f>All!GV126</f>
        <v>0</v>
      </c>
      <c r="G274" s="22">
        <f>All!GU126</f>
        <v>10633784.38888889</v>
      </c>
      <c r="H274" s="19" t="s">
        <v>1902</v>
      </c>
    </row>
    <row r="275" spans="1:8" hidden="1">
      <c r="A275" s="19" t="s">
        <v>2162</v>
      </c>
      <c r="B275" s="22">
        <v>0</v>
      </c>
      <c r="C275" s="22">
        <v>0</v>
      </c>
      <c r="D275" s="22">
        <v>0</v>
      </c>
      <c r="E275" s="22">
        <v>0</v>
      </c>
      <c r="F275" s="22">
        <f>All!GV127</f>
        <v>648926.59666667006</v>
      </c>
      <c r="G275" s="22">
        <f>All!GU127</f>
        <v>1631041.5888888892</v>
      </c>
      <c r="H275" s="19" t="s">
        <v>1902</v>
      </c>
    </row>
    <row r="276" spans="1:8" hidden="1">
      <c r="A276" s="19" t="s">
        <v>2163</v>
      </c>
      <c r="B276" s="22">
        <v>0</v>
      </c>
      <c r="C276" s="22">
        <v>0</v>
      </c>
      <c r="D276" s="22">
        <v>0</v>
      </c>
      <c r="E276" s="22">
        <v>0</v>
      </c>
      <c r="F276" s="22">
        <f>All!GV128</f>
        <v>11834000</v>
      </c>
      <c r="G276" s="22">
        <f>All!GU128</f>
        <v>20546422.320094395</v>
      </c>
      <c r="H276" s="19" t="s">
        <v>1902</v>
      </c>
    </row>
    <row r="277" spans="1:8" hidden="1">
      <c r="A277" s="19" t="s">
        <v>2164</v>
      </c>
      <c r="B277" s="22">
        <v>0</v>
      </c>
      <c r="C277" s="22">
        <v>0</v>
      </c>
      <c r="D277" s="22">
        <v>0</v>
      </c>
      <c r="E277" s="22">
        <v>0</v>
      </c>
      <c r="F277" s="22">
        <f>All!GV129</f>
        <v>67507717.055530503</v>
      </c>
      <c r="G277" s="22">
        <f>All!GU129</f>
        <v>137654354.23333335</v>
      </c>
      <c r="H277" s="19" t="s">
        <v>1902</v>
      </c>
    </row>
    <row r="278" spans="1:8" hidden="1">
      <c r="A278" s="19" t="s">
        <v>2165</v>
      </c>
      <c r="B278" s="22">
        <v>0</v>
      </c>
      <c r="C278" s="22">
        <v>0</v>
      </c>
      <c r="D278" s="22">
        <v>0</v>
      </c>
      <c r="E278" s="22">
        <v>0</v>
      </c>
      <c r="F278" s="22">
        <f>All!GV130</f>
        <v>41360488.377554178</v>
      </c>
      <c r="G278" s="22">
        <f>All!GU130</f>
        <v>27477767.605381768</v>
      </c>
      <c r="H278" s="19" t="s">
        <v>1902</v>
      </c>
    </row>
    <row r="279" spans="1:8" hidden="1">
      <c r="A279" s="113" t="s">
        <v>2167</v>
      </c>
      <c r="B279" s="22">
        <v>0</v>
      </c>
      <c r="C279" s="22">
        <v>0</v>
      </c>
      <c r="D279" s="22">
        <v>0</v>
      </c>
      <c r="E279" s="22">
        <v>0</v>
      </c>
      <c r="F279" s="22">
        <f>All!GV131</f>
        <v>0</v>
      </c>
      <c r="G279" s="22">
        <f>All!GU131</f>
        <v>68261.707865168515</v>
      </c>
      <c r="H279" s="19" t="s">
        <v>1902</v>
      </c>
    </row>
    <row r="280" spans="1:8" hidden="1">
      <c r="A280" s="113" t="s">
        <v>2168</v>
      </c>
      <c r="B280" s="22">
        <v>0</v>
      </c>
      <c r="C280" s="22">
        <v>0</v>
      </c>
      <c r="D280" s="22">
        <v>0</v>
      </c>
      <c r="E280" s="22">
        <v>0</v>
      </c>
      <c r="F280" s="22">
        <f>All!GV132</f>
        <v>119163180.2</v>
      </c>
      <c r="G280" s="22">
        <f>All!GU132</f>
        <v>107068520.49854766</v>
      </c>
      <c r="H280" s="19" t="s">
        <v>1902</v>
      </c>
    </row>
    <row r="281" spans="1:8" hidden="1">
      <c r="A281" s="113" t="s">
        <v>2169</v>
      </c>
      <c r="B281" s="22">
        <v>0</v>
      </c>
      <c r="C281" s="22">
        <v>0</v>
      </c>
      <c r="D281" s="22">
        <v>0</v>
      </c>
      <c r="E281" s="22">
        <v>0</v>
      </c>
      <c r="F281" s="22">
        <f>All!GV133</f>
        <v>0</v>
      </c>
      <c r="G281" s="22">
        <f>All!GU133</f>
        <v>-26419.935483871028</v>
      </c>
      <c r="H281" s="19" t="s">
        <v>1902</v>
      </c>
    </row>
    <row r="282" spans="1:8" hidden="1">
      <c r="A282" s="113" t="s">
        <v>2170</v>
      </c>
      <c r="B282" s="22">
        <v>0</v>
      </c>
      <c r="C282" s="22">
        <v>0</v>
      </c>
      <c r="D282" s="22">
        <v>0</v>
      </c>
      <c r="E282" s="22">
        <v>0</v>
      </c>
      <c r="F282" s="22">
        <f>All!GV134</f>
        <v>21258894.199999999</v>
      </c>
      <c r="G282" s="22">
        <f>All!GU134</f>
        <v>21416807.548387099</v>
      </c>
      <c r="H282" s="19" t="s">
        <v>1902</v>
      </c>
    </row>
    <row r="283" spans="1:8" hidden="1">
      <c r="A283" s="113" t="s">
        <v>2171</v>
      </c>
      <c r="B283" s="22">
        <v>0</v>
      </c>
      <c r="C283" s="22">
        <v>0</v>
      </c>
      <c r="D283" s="22">
        <v>0</v>
      </c>
      <c r="E283" s="22">
        <v>0</v>
      </c>
      <c r="F283" s="22">
        <f>All!GV135</f>
        <v>0</v>
      </c>
      <c r="G283" s="22">
        <f>All!GU135</f>
        <v>0</v>
      </c>
      <c r="H283" s="19" t="s">
        <v>1902</v>
      </c>
    </row>
    <row r="284" spans="1:8" hidden="1">
      <c r="A284" s="113" t="s">
        <v>2172</v>
      </c>
      <c r="B284" s="22">
        <v>0</v>
      </c>
      <c r="C284" s="22">
        <v>0</v>
      </c>
      <c r="D284" s="22">
        <v>0</v>
      </c>
      <c r="E284" s="22">
        <v>0</v>
      </c>
      <c r="F284" s="22">
        <f>All!GV136</f>
        <v>0</v>
      </c>
      <c r="G284" s="22">
        <f>All!GU136</f>
        <v>-29074.666666666642</v>
      </c>
      <c r="H284" s="19" t="s">
        <v>1902</v>
      </c>
    </row>
    <row r="285" spans="1:8" hidden="1">
      <c r="A285" s="113" t="s">
        <v>2173</v>
      </c>
      <c r="B285" s="22">
        <v>0</v>
      </c>
      <c r="C285" s="22">
        <v>0</v>
      </c>
      <c r="D285" s="22">
        <v>0</v>
      </c>
      <c r="E285" s="22">
        <v>0</v>
      </c>
      <c r="F285" s="22">
        <f>All!GV137</f>
        <v>115883742.33</v>
      </c>
      <c r="G285" s="22">
        <f>All!GU137</f>
        <v>107851542.88172042</v>
      </c>
      <c r="H285" s="19" t="s">
        <v>1902</v>
      </c>
    </row>
    <row r="286" spans="1:8" hidden="1">
      <c r="A286" s="113" t="s">
        <v>2174</v>
      </c>
      <c r="B286" s="22">
        <v>0</v>
      </c>
      <c r="C286" s="22">
        <v>0</v>
      </c>
      <c r="D286" s="22">
        <v>0</v>
      </c>
      <c r="E286" s="22">
        <v>0</v>
      </c>
      <c r="F286" s="22">
        <f>All!GV138</f>
        <v>145615552.27422801</v>
      </c>
      <c r="G286" s="22">
        <f>All!GU138</f>
        <v>155945575.83414382</v>
      </c>
      <c r="H286" s="19" t="s">
        <v>1902</v>
      </c>
    </row>
    <row r="287" spans="1:8" hidden="1">
      <c r="A287" s="113" t="s">
        <v>2175</v>
      </c>
      <c r="B287" s="22">
        <v>0</v>
      </c>
      <c r="C287" s="22">
        <v>0</v>
      </c>
      <c r="D287" s="22">
        <v>0</v>
      </c>
      <c r="E287" s="22">
        <v>0</v>
      </c>
      <c r="F287" s="22">
        <f>All!GV139</f>
        <v>0</v>
      </c>
      <c r="G287" s="22">
        <f>All!GU139</f>
        <v>3814592.8734464399</v>
      </c>
      <c r="H287" s="19" t="s">
        <v>1902</v>
      </c>
    </row>
    <row r="288" spans="1:8" hidden="1">
      <c r="A288" s="113" t="s">
        <v>2176</v>
      </c>
      <c r="B288" s="22">
        <v>0</v>
      </c>
      <c r="C288" s="22">
        <v>0</v>
      </c>
      <c r="D288" s="22">
        <v>0</v>
      </c>
      <c r="E288" s="22">
        <v>0</v>
      </c>
      <c r="F288" s="22">
        <f>All!GV140</f>
        <v>66940892.259999998</v>
      </c>
      <c r="G288" s="22">
        <f>All!GU140</f>
        <v>18306533.557692312</v>
      </c>
      <c r="H288" s="19" t="s">
        <v>1902</v>
      </c>
    </row>
    <row r="289" spans="1:8" hidden="1">
      <c r="A289" s="113" t="s">
        <v>2189</v>
      </c>
      <c r="B289" s="22">
        <v>0</v>
      </c>
      <c r="C289" s="22">
        <v>0</v>
      </c>
      <c r="D289" s="22">
        <v>0</v>
      </c>
      <c r="E289" s="22">
        <v>0</v>
      </c>
      <c r="F289" s="22">
        <f>All!GV141</f>
        <v>0</v>
      </c>
      <c r="G289" s="22">
        <f>All!GU141</f>
        <v>20801716.927303463</v>
      </c>
      <c r="H289" s="19" t="s">
        <v>1902</v>
      </c>
    </row>
    <row r="290" spans="1:8" hidden="1">
      <c r="A290" s="113" t="s">
        <v>2190</v>
      </c>
      <c r="B290" s="22">
        <v>0</v>
      </c>
      <c r="C290" s="22">
        <v>0</v>
      </c>
      <c r="D290" s="22">
        <v>0</v>
      </c>
      <c r="E290" s="22">
        <v>0</v>
      </c>
      <c r="F290" s="22">
        <f>All!GV142</f>
        <v>83729866.219999999</v>
      </c>
      <c r="G290" s="22">
        <f>All!GU142</f>
        <v>4909317.8888888881</v>
      </c>
      <c r="H290" s="19" t="s">
        <v>1902</v>
      </c>
    </row>
    <row r="291" spans="1:8" hidden="1">
      <c r="A291" s="113" t="s">
        <v>2191</v>
      </c>
      <c r="B291" s="22">
        <v>0</v>
      </c>
      <c r="C291" s="22">
        <v>0</v>
      </c>
      <c r="D291" s="22">
        <v>0</v>
      </c>
      <c r="E291" s="22">
        <v>0</v>
      </c>
      <c r="F291" s="22">
        <f>All!GV143</f>
        <v>0</v>
      </c>
      <c r="G291" s="22">
        <f>All!GU143</f>
        <v>0</v>
      </c>
      <c r="H291" s="19" t="s">
        <v>1902</v>
      </c>
    </row>
    <row r="292" spans="1:8" hidden="1">
      <c r="A292" s="113" t="s">
        <v>2192</v>
      </c>
      <c r="B292" s="22">
        <v>0</v>
      </c>
      <c r="C292" s="22">
        <v>0</v>
      </c>
      <c r="D292" s="22">
        <v>0</v>
      </c>
      <c r="E292" s="22">
        <v>0</v>
      </c>
      <c r="F292" s="22">
        <f>All!GV144</f>
        <v>0</v>
      </c>
      <c r="G292" s="22">
        <f>All!GU144</f>
        <v>0</v>
      </c>
      <c r="H292" s="19" t="s">
        <v>1902</v>
      </c>
    </row>
    <row r="293" spans="1:8" hidden="1">
      <c r="A293" s="113" t="s">
        <v>2193</v>
      </c>
      <c r="B293" s="22">
        <v>0</v>
      </c>
      <c r="C293" s="22">
        <v>0</v>
      </c>
      <c r="D293" s="22">
        <v>0</v>
      </c>
      <c r="E293" s="22">
        <v>0</v>
      </c>
      <c r="F293" s="22">
        <f>All!GV145</f>
        <v>0</v>
      </c>
      <c r="G293" s="22">
        <f>All!GU145</f>
        <v>0</v>
      </c>
      <c r="H293" s="19" t="s">
        <v>1902</v>
      </c>
    </row>
    <row r="294" spans="1:8" hidden="1">
      <c r="A294" s="152" t="s">
        <v>2207</v>
      </c>
      <c r="B294" s="22">
        <v>0</v>
      </c>
      <c r="C294" s="22">
        <v>0</v>
      </c>
      <c r="D294" s="22">
        <v>0</v>
      </c>
      <c r="E294" s="22">
        <v>0</v>
      </c>
      <c r="F294" s="22">
        <f>All!GV146</f>
        <v>0</v>
      </c>
      <c r="G294" s="22">
        <f>All!GU146</f>
        <v>11560404.204977715</v>
      </c>
      <c r="H294" s="19" t="s">
        <v>1902</v>
      </c>
    </row>
    <row r="295" spans="1:8">
      <c r="A295" s="152" t="s">
        <v>2208</v>
      </c>
      <c r="B295" s="22">
        <v>0</v>
      </c>
      <c r="C295" s="22">
        <v>0</v>
      </c>
      <c r="D295" s="22">
        <v>0</v>
      </c>
      <c r="E295" s="22">
        <v>0</v>
      </c>
      <c r="F295" s="22">
        <f>All!GV147</f>
        <v>0</v>
      </c>
      <c r="G295" s="22">
        <f>All!GU147</f>
        <v>78409.76411977713</v>
      </c>
      <c r="H295" s="19" t="s">
        <v>1902</v>
      </c>
    </row>
    <row r="296" spans="1:8">
      <c r="A296" s="152" t="s">
        <v>2211</v>
      </c>
      <c r="B296" s="22">
        <v>0</v>
      </c>
      <c r="C296" s="22">
        <v>0</v>
      </c>
      <c r="D296" s="22">
        <v>0</v>
      </c>
      <c r="E296" s="22">
        <v>0</v>
      </c>
      <c r="F296" s="22">
        <f>All!GV148</f>
        <v>0</v>
      </c>
      <c r="G296" s="22">
        <f>All!GU148</f>
        <v>317965.46678060247</v>
      </c>
      <c r="H296" s="19" t="s">
        <v>1902</v>
      </c>
    </row>
    <row r="297" spans="1:8">
      <c r="A297" s="152" t="s">
        <v>2212</v>
      </c>
      <c r="B297" s="22">
        <v>0</v>
      </c>
      <c r="C297" s="22">
        <v>0</v>
      </c>
      <c r="D297" s="22">
        <v>0</v>
      </c>
      <c r="E297" s="22">
        <v>0</v>
      </c>
      <c r="F297" s="22">
        <f>All!GV149</f>
        <v>0</v>
      </c>
      <c r="G297" s="22">
        <f>All!GU149</f>
        <v>707233.37868632923</v>
      </c>
      <c r="H297" s="19" t="s">
        <v>1902</v>
      </c>
    </row>
    <row r="298" spans="1:8">
      <c r="A298" s="152" t="s">
        <v>2213</v>
      </c>
      <c r="B298" s="22">
        <v>0</v>
      </c>
      <c r="C298" s="22">
        <v>0</v>
      </c>
      <c r="D298" s="22">
        <v>0</v>
      </c>
      <c r="E298" s="22">
        <v>0</v>
      </c>
      <c r="F298" s="22">
        <f>All!GV150</f>
        <v>0</v>
      </c>
      <c r="G298" s="22">
        <f>All!GU150</f>
        <v>138325.5632183908</v>
      </c>
      <c r="H298" s="19" t="s">
        <v>1902</v>
      </c>
    </row>
    <row r="299" spans="1:8">
      <c r="A299" s="110" t="s">
        <v>1985</v>
      </c>
      <c r="B299" s="22">
        <v>0</v>
      </c>
      <c r="C299" s="22">
        <v>0</v>
      </c>
      <c r="D299" s="22">
        <v>0</v>
      </c>
      <c r="E299" s="22">
        <v>0</v>
      </c>
      <c r="F299" s="22">
        <f>All!GV151</f>
        <v>0</v>
      </c>
      <c r="G299" s="22">
        <f>All!GU151</f>
        <v>0</v>
      </c>
      <c r="H299" s="19" t="s">
        <v>1902</v>
      </c>
    </row>
    <row r="300" spans="1:8" hidden="1">
      <c r="A300" s="19" t="s">
        <v>7</v>
      </c>
      <c r="B300" s="22">
        <v>69152567.058295742</v>
      </c>
      <c r="C300" s="22">
        <v>90277838.939999998</v>
      </c>
      <c r="D300" s="22">
        <v>241680082.11771223</v>
      </c>
      <c r="E300" s="22">
        <v>243110141.77521348</v>
      </c>
      <c r="F300" s="22">
        <f>All!GZ3</f>
        <v>82355379.384999961</v>
      </c>
      <c r="G300" s="22">
        <f>All!GY3</f>
        <v>182664120.34999999</v>
      </c>
      <c r="H300" s="19" t="s">
        <v>1903</v>
      </c>
    </row>
    <row r="301" spans="1:8" hidden="1">
      <c r="A301" s="19" t="s">
        <v>8</v>
      </c>
      <c r="B301" s="22">
        <v>22081241.887687005</v>
      </c>
      <c r="C301" s="22">
        <v>12354936.1</v>
      </c>
      <c r="D301" s="22">
        <v>7492227.6114129536</v>
      </c>
      <c r="E301" s="22">
        <v>17218533.397103071</v>
      </c>
      <c r="F301" s="22">
        <f>All!GZ4</f>
        <v>0</v>
      </c>
      <c r="G301" s="22">
        <f>All!GY4</f>
        <v>0</v>
      </c>
      <c r="H301" s="19" t="s">
        <v>1903</v>
      </c>
    </row>
    <row r="302" spans="1:8" hidden="1">
      <c r="A302" s="103" t="s">
        <v>9</v>
      </c>
      <c r="B302" s="22">
        <v>14099999.995170634</v>
      </c>
      <c r="C302" s="22">
        <v>29724077.789999999</v>
      </c>
      <c r="D302" s="22">
        <v>8367159.6728292173</v>
      </c>
      <c r="E302" s="22">
        <v>11160871.034655452</v>
      </c>
      <c r="F302" s="22">
        <f>All!GZ5</f>
        <v>9753199.9141998515</v>
      </c>
      <c r="G302" s="22">
        <f>All!GY5</f>
        <v>-1015187.8199999998</v>
      </c>
      <c r="H302" s="19" t="s">
        <v>1903</v>
      </c>
    </row>
    <row r="303" spans="1:8" hidden="1">
      <c r="A303" s="19" t="s">
        <v>10</v>
      </c>
      <c r="B303" s="22">
        <v>30641298.706</v>
      </c>
      <c r="C303" s="22">
        <v>1140305.77</v>
      </c>
      <c r="D303" s="22">
        <v>0</v>
      </c>
      <c r="E303" s="22">
        <v>14500992.937862352</v>
      </c>
      <c r="F303" s="22">
        <f>All!GZ6</f>
        <v>3142997.6848591841</v>
      </c>
      <c r="G303" s="22">
        <f>All!GY6</f>
        <v>164049.42000000001</v>
      </c>
      <c r="H303" s="19" t="s">
        <v>1903</v>
      </c>
    </row>
    <row r="304" spans="1:8" hidden="1">
      <c r="A304" s="103" t="s">
        <v>11</v>
      </c>
      <c r="B304" s="22">
        <v>37711443.663320936</v>
      </c>
      <c r="C304" s="22">
        <v>47364889.789999999</v>
      </c>
      <c r="D304" s="22">
        <v>81389680.68667908</v>
      </c>
      <c r="E304" s="22">
        <v>79429724.921854705</v>
      </c>
      <c r="F304" s="22">
        <f>All!GZ7</f>
        <v>18778576.519251745</v>
      </c>
      <c r="G304" s="22">
        <f>All!GY7</f>
        <v>33196656.359999999</v>
      </c>
      <c r="H304" s="19" t="s">
        <v>1903</v>
      </c>
    </row>
    <row r="305" spans="1:8" hidden="1">
      <c r="A305" s="19" t="s">
        <v>12</v>
      </c>
      <c r="B305" s="22">
        <v>76094523.930000007</v>
      </c>
      <c r="C305" s="22">
        <v>107681274.09</v>
      </c>
      <c r="D305" s="22">
        <v>251168836.76874214</v>
      </c>
      <c r="E305" s="22">
        <v>228924317.16999984</v>
      </c>
      <c r="F305" s="22">
        <f>All!GZ8</f>
        <v>260883557.33776602</v>
      </c>
      <c r="G305" s="22">
        <f>All!GY8</f>
        <v>251851164.01999995</v>
      </c>
      <c r="H305" s="19" t="s">
        <v>1903</v>
      </c>
    </row>
    <row r="306" spans="1:8" hidden="1">
      <c r="A306" s="19" t="s">
        <v>13</v>
      </c>
      <c r="B306" s="22">
        <v>11765143.610000016</v>
      </c>
      <c r="C306" s="22">
        <v>7547620.9900000002</v>
      </c>
      <c r="D306" s="22">
        <v>0</v>
      </c>
      <c r="E306" s="22">
        <v>4217522.6213062834</v>
      </c>
      <c r="F306" s="22">
        <f>All!GZ9</f>
        <v>0</v>
      </c>
      <c r="G306" s="22">
        <f>All!GY9</f>
        <v>0</v>
      </c>
      <c r="H306" s="19" t="s">
        <v>1903</v>
      </c>
    </row>
    <row r="307" spans="1:8" hidden="1">
      <c r="A307" s="19" t="s">
        <v>2004</v>
      </c>
      <c r="B307" s="22">
        <v>38045747.717997655</v>
      </c>
      <c r="C307" s="22">
        <v>33992541.539999999</v>
      </c>
      <c r="D307" s="22">
        <v>129737243.15469381</v>
      </c>
      <c r="E307" s="22">
        <v>133790449.33029503</v>
      </c>
      <c r="F307" s="22">
        <f>All!GZ10</f>
        <v>0</v>
      </c>
      <c r="G307" s="22">
        <f>All!GY10</f>
        <v>110774887.58999999</v>
      </c>
      <c r="H307" s="19" t="s">
        <v>1903</v>
      </c>
    </row>
    <row r="308" spans="1:8" hidden="1">
      <c r="A308" s="103" t="s">
        <v>15</v>
      </c>
      <c r="B308" s="22">
        <v>4154211.0365999979</v>
      </c>
      <c r="C308" s="22">
        <v>1465261.96</v>
      </c>
      <c r="D308" s="22">
        <v>0</v>
      </c>
      <c r="E308" s="22">
        <v>1688949.0754974796</v>
      </c>
      <c r="F308" s="22">
        <f>All!GZ11</f>
        <v>0</v>
      </c>
      <c r="G308" s="22">
        <f>All!GY11</f>
        <v>0</v>
      </c>
      <c r="H308" s="19" t="s">
        <v>1903</v>
      </c>
    </row>
    <row r="309" spans="1:8" hidden="1">
      <c r="A309" s="19" t="s">
        <v>16</v>
      </c>
      <c r="B309" s="22">
        <v>0</v>
      </c>
      <c r="C309" s="22">
        <v>406219.67000000004</v>
      </c>
      <c r="D309" s="22">
        <v>27933747.431000065</v>
      </c>
      <c r="E309" s="22">
        <v>17527527.759301897</v>
      </c>
      <c r="F309" s="22">
        <f>All!GZ12</f>
        <v>3504389.2926590177</v>
      </c>
      <c r="G309" s="22">
        <f>All!GY12</f>
        <v>-3500000</v>
      </c>
      <c r="H309" s="19" t="s">
        <v>1903</v>
      </c>
    </row>
    <row r="310" spans="1:8" hidden="1">
      <c r="A310" s="103" t="s">
        <v>17</v>
      </c>
      <c r="B310" s="22">
        <v>7216181.2396900272</v>
      </c>
      <c r="C310" s="22">
        <v>3546533.58</v>
      </c>
      <c r="D310" s="22">
        <v>12863483.180029936</v>
      </c>
      <c r="E310" s="22">
        <v>36800227.768310666</v>
      </c>
      <c r="F310" s="22">
        <f>All!GZ13</f>
        <v>9908636.2500000019</v>
      </c>
      <c r="G310" s="22">
        <f>All!GY13</f>
        <v>4742466.1500000004</v>
      </c>
      <c r="H310" s="19" t="s">
        <v>1903</v>
      </c>
    </row>
    <row r="311" spans="1:8" hidden="1">
      <c r="A311" s="19" t="s">
        <v>18</v>
      </c>
      <c r="B311" s="22">
        <v>5372831.2340000132</v>
      </c>
      <c r="C311" s="22">
        <v>181069.31</v>
      </c>
      <c r="D311" s="22">
        <v>0</v>
      </c>
      <c r="E311" s="22">
        <v>1725465.7237659984</v>
      </c>
      <c r="F311" s="22">
        <f>All!GZ14</f>
        <v>0</v>
      </c>
      <c r="G311" s="22">
        <f>All!GY14</f>
        <v>0</v>
      </c>
      <c r="H311" s="19" t="s">
        <v>1903</v>
      </c>
    </row>
    <row r="312" spans="1:8" hidden="1">
      <c r="A312" s="19" t="s">
        <v>19</v>
      </c>
      <c r="B312" s="22">
        <v>0</v>
      </c>
      <c r="C312" s="22">
        <v>0</v>
      </c>
      <c r="D312" s="22">
        <v>0</v>
      </c>
      <c r="E312" s="22">
        <v>0</v>
      </c>
      <c r="F312" s="22">
        <f>All!GZ15</f>
        <v>0</v>
      </c>
      <c r="G312" s="22">
        <f>All!GY15</f>
        <v>0</v>
      </c>
      <c r="H312" s="19" t="s">
        <v>1903</v>
      </c>
    </row>
    <row r="313" spans="1:8" hidden="1">
      <c r="A313" s="19" t="s">
        <v>20</v>
      </c>
      <c r="B313" s="22">
        <v>0</v>
      </c>
      <c r="C313" s="22">
        <v>0</v>
      </c>
      <c r="D313" s="22">
        <v>0</v>
      </c>
      <c r="E313" s="22">
        <v>0</v>
      </c>
      <c r="F313" s="22">
        <f>All!GZ16</f>
        <v>0</v>
      </c>
      <c r="G313" s="22">
        <f>All!GY16</f>
        <v>0</v>
      </c>
      <c r="H313" s="19" t="s">
        <v>1903</v>
      </c>
    </row>
    <row r="314" spans="1:8" hidden="1">
      <c r="A314" s="19" t="s">
        <v>21</v>
      </c>
      <c r="B314" s="22">
        <v>0</v>
      </c>
      <c r="C314" s="22">
        <v>16050</v>
      </c>
      <c r="D314" s="22">
        <v>0</v>
      </c>
      <c r="E314" s="22">
        <v>0</v>
      </c>
      <c r="F314" s="22">
        <f>All!GZ17</f>
        <v>0</v>
      </c>
      <c r="G314" s="22">
        <f>All!GY17</f>
        <v>0</v>
      </c>
      <c r="H314" s="19" t="s">
        <v>1903</v>
      </c>
    </row>
    <row r="315" spans="1:8" hidden="1">
      <c r="A315" s="19" t="s">
        <v>22</v>
      </c>
      <c r="B315" s="22">
        <v>9327491.9309199117</v>
      </c>
      <c r="C315" s="22">
        <v>10754188.560000001</v>
      </c>
      <c r="D315" s="22">
        <v>0</v>
      </c>
      <c r="E315" s="22">
        <v>0</v>
      </c>
      <c r="F315" s="22">
        <f>All!GZ18</f>
        <v>0</v>
      </c>
      <c r="G315" s="22">
        <f>All!GY18</f>
        <v>0</v>
      </c>
      <c r="H315" s="19" t="s">
        <v>1903</v>
      </c>
    </row>
    <row r="316" spans="1:8" hidden="1">
      <c r="A316" s="19" t="s">
        <v>23</v>
      </c>
      <c r="B316" s="22">
        <v>0</v>
      </c>
      <c r="C316" s="22">
        <v>0</v>
      </c>
      <c r="D316" s="22">
        <v>0</v>
      </c>
      <c r="E316" s="22">
        <v>0</v>
      </c>
      <c r="F316" s="22">
        <f>All!GZ19</f>
        <v>0</v>
      </c>
      <c r="G316" s="22">
        <f>All!GY19</f>
        <v>0</v>
      </c>
      <c r="H316" s="19" t="s">
        <v>1903</v>
      </c>
    </row>
    <row r="317" spans="1:8" hidden="1">
      <c r="A317" s="103" t="s">
        <v>24</v>
      </c>
      <c r="B317" s="22">
        <v>134863130.07838467</v>
      </c>
      <c r="C317" s="22">
        <v>107988135.31</v>
      </c>
      <c r="D317" s="22">
        <v>402680636.84956467</v>
      </c>
      <c r="E317" s="22">
        <v>426542624.64887512</v>
      </c>
      <c r="F317" s="22">
        <f>All!GZ20</f>
        <v>25073639.082207214</v>
      </c>
      <c r="G317" s="22">
        <f>All!GY20</f>
        <v>39763317.869999997</v>
      </c>
      <c r="H317" s="19" t="s">
        <v>1903</v>
      </c>
    </row>
    <row r="318" spans="1:8" hidden="1">
      <c r="A318" s="103" t="s">
        <v>25</v>
      </c>
      <c r="B318" s="22">
        <v>65618700.869865164</v>
      </c>
      <c r="C318" s="22">
        <v>38998174.960000001</v>
      </c>
      <c r="D318" s="22">
        <v>193531960.19782501</v>
      </c>
      <c r="E318" s="22">
        <v>214625334.60348487</v>
      </c>
      <c r="F318" s="22">
        <f>All!GZ21</f>
        <v>29364772.461085357</v>
      </c>
      <c r="G318" s="22">
        <f>All!GY21</f>
        <v>102461638.17</v>
      </c>
      <c r="H318" s="19" t="s">
        <v>1903</v>
      </c>
    </row>
    <row r="319" spans="1:8" hidden="1">
      <c r="A319" s="103" t="s">
        <v>26</v>
      </c>
      <c r="B319" s="22">
        <v>66160457.236877494</v>
      </c>
      <c r="C319" s="22">
        <v>75443691.289999992</v>
      </c>
      <c r="D319" s="22">
        <v>158784493.9491224</v>
      </c>
      <c r="E319" s="22">
        <v>159901259.89498949</v>
      </c>
      <c r="F319" s="22">
        <f>All!GZ22</f>
        <v>68907739.595821887</v>
      </c>
      <c r="G319" s="22">
        <f>All!GY22</f>
        <v>61733825.470000006</v>
      </c>
      <c r="H319" s="19" t="s">
        <v>1903</v>
      </c>
    </row>
    <row r="320" spans="1:8" hidden="1">
      <c r="A320" s="19" t="s">
        <v>27</v>
      </c>
      <c r="B320" s="22">
        <v>66012524.696881801</v>
      </c>
      <c r="C320" s="22">
        <v>107311657.16999999</v>
      </c>
      <c r="D320" s="22">
        <v>248577047.6080727</v>
      </c>
      <c r="E320" s="22">
        <v>223290033.23495692</v>
      </c>
      <c r="F320" s="22">
        <f>All!GZ23</f>
        <v>76672841.405000001</v>
      </c>
      <c r="G320" s="22">
        <f>All!GY23</f>
        <v>140584152.66</v>
      </c>
      <c r="H320" s="19" t="s">
        <v>1903</v>
      </c>
    </row>
    <row r="321" spans="1:8" hidden="1">
      <c r="A321" s="19" t="s">
        <v>29</v>
      </c>
      <c r="B321" s="22">
        <v>109798154.2138485</v>
      </c>
      <c r="C321" s="22">
        <v>35005883.630000003</v>
      </c>
      <c r="D321" s="22">
        <v>368874462.64154559</v>
      </c>
      <c r="E321" s="22">
        <v>376722855.4637062</v>
      </c>
      <c r="F321" s="22">
        <f>All!GZ24</f>
        <v>0</v>
      </c>
      <c r="G321" s="22">
        <f>All!GY24</f>
        <v>97916711.019999996</v>
      </c>
      <c r="H321" s="19" t="s">
        <v>1903</v>
      </c>
    </row>
    <row r="322" spans="1:8" hidden="1">
      <c r="A322" s="19" t="s">
        <v>30</v>
      </c>
      <c r="B322" s="22">
        <v>73104832.694999263</v>
      </c>
      <c r="C322" s="22">
        <v>80781935.799999997</v>
      </c>
      <c r="D322" s="22">
        <v>219314498.08499777</v>
      </c>
      <c r="E322" s="22">
        <v>225888710.35365015</v>
      </c>
      <c r="F322" s="22">
        <f>All!GZ25</f>
        <v>67311057.239999995</v>
      </c>
      <c r="G322" s="22">
        <f>All!GY25</f>
        <v>58124193.160000004</v>
      </c>
      <c r="H322" s="19" t="s">
        <v>1903</v>
      </c>
    </row>
    <row r="323" spans="1:8" hidden="1">
      <c r="A323" s="19" t="s">
        <v>31</v>
      </c>
      <c r="B323" s="22">
        <v>0</v>
      </c>
      <c r="C323" s="22">
        <v>2754686.11</v>
      </c>
      <c r="D323" s="22">
        <v>15752946.688999906</v>
      </c>
      <c r="E323" s="22">
        <v>12998260.58161068</v>
      </c>
      <c r="F323" s="22">
        <f>All!GZ26</f>
        <v>2931752.3639998948</v>
      </c>
      <c r="G323" s="22">
        <f>All!GY26</f>
        <v>16086313.560000002</v>
      </c>
      <c r="H323" s="19" t="s">
        <v>1903</v>
      </c>
    </row>
    <row r="324" spans="1:8" hidden="1">
      <c r="A324" s="19" t="s">
        <v>32</v>
      </c>
      <c r="B324" s="22">
        <v>20921396.47566551</v>
      </c>
      <c r="C324" s="22">
        <v>39941320.899999999</v>
      </c>
      <c r="D324" s="22">
        <v>20921396.47566551</v>
      </c>
      <c r="E324" s="22">
        <v>4184301.1693880926</v>
      </c>
      <c r="F324" s="22">
        <f>All!GZ27</f>
        <v>0</v>
      </c>
      <c r="G324" s="22">
        <f>All!GY27</f>
        <v>0</v>
      </c>
      <c r="H324" s="19" t="s">
        <v>1903</v>
      </c>
    </row>
    <row r="325" spans="1:8" hidden="1">
      <c r="A325" s="103" t="s">
        <v>34</v>
      </c>
      <c r="B325" s="22">
        <v>53732462.642494179</v>
      </c>
      <c r="C325" s="22">
        <v>88374674.409999996</v>
      </c>
      <c r="D325" s="22">
        <v>3434195.4575057942</v>
      </c>
      <c r="E325" s="22">
        <v>27725604.153936356</v>
      </c>
      <c r="F325" s="22">
        <f>All!GZ28</f>
        <v>14959999.999999998</v>
      </c>
      <c r="G325" s="22">
        <f>All!GY28</f>
        <v>14703331.549999999</v>
      </c>
      <c r="H325" s="19" t="s">
        <v>1903</v>
      </c>
    </row>
    <row r="326" spans="1:8" hidden="1">
      <c r="A326" s="103" t="s">
        <v>35</v>
      </c>
      <c r="B326" s="22">
        <v>4478697.67300002</v>
      </c>
      <c r="C326" s="22">
        <v>5011023.4859999996</v>
      </c>
      <c r="D326" s="22">
        <v>0</v>
      </c>
      <c r="E326" s="22">
        <v>1181959.9079347784</v>
      </c>
      <c r="F326" s="22">
        <f>All!GZ29</f>
        <v>2940355.6270000241</v>
      </c>
      <c r="G326" s="22">
        <f>All!GY29</f>
        <v>924091.10999999987</v>
      </c>
      <c r="H326" s="19" t="s">
        <v>1903</v>
      </c>
    </row>
    <row r="327" spans="1:8" hidden="1">
      <c r="A327" s="19" t="s">
        <v>36</v>
      </c>
      <c r="B327" s="22">
        <v>0</v>
      </c>
      <c r="C327" s="22">
        <v>0</v>
      </c>
      <c r="D327" s="22">
        <v>0</v>
      </c>
      <c r="E327" s="22">
        <v>0</v>
      </c>
      <c r="F327" s="22">
        <f>All!GZ30</f>
        <v>0</v>
      </c>
      <c r="G327" s="22">
        <f>All!GY30</f>
        <v>0</v>
      </c>
      <c r="H327" s="19" t="s">
        <v>1903</v>
      </c>
    </row>
    <row r="328" spans="1:8" hidden="1">
      <c r="A328" s="19" t="s">
        <v>37</v>
      </c>
      <c r="B328" s="22">
        <v>0</v>
      </c>
      <c r="C328" s="22">
        <v>0</v>
      </c>
      <c r="D328" s="22">
        <v>0</v>
      </c>
      <c r="E328" s="22">
        <v>0</v>
      </c>
      <c r="F328" s="22">
        <f>All!GZ31</f>
        <v>0</v>
      </c>
      <c r="G328" s="22">
        <f>All!GY31</f>
        <v>0</v>
      </c>
      <c r="H328" s="19" t="s">
        <v>1903</v>
      </c>
    </row>
    <row r="329" spans="1:8" hidden="1">
      <c r="A329" s="19" t="s">
        <v>38</v>
      </c>
      <c r="B329" s="22">
        <v>0</v>
      </c>
      <c r="C329" s="22">
        <v>5954.77</v>
      </c>
      <c r="D329" s="22">
        <v>0</v>
      </c>
      <c r="E329" s="22">
        <v>0</v>
      </c>
      <c r="F329" s="22">
        <f>All!GZ32</f>
        <v>0</v>
      </c>
      <c r="G329" s="22">
        <f>All!GY32</f>
        <v>0</v>
      </c>
      <c r="H329" s="19" t="s">
        <v>1903</v>
      </c>
    </row>
    <row r="330" spans="1:8" hidden="1">
      <c r="A330" s="19" t="s">
        <v>39</v>
      </c>
      <c r="B330" s="22">
        <v>0</v>
      </c>
      <c r="C330" s="22">
        <v>0</v>
      </c>
      <c r="D330" s="22">
        <v>0</v>
      </c>
      <c r="E330" s="22">
        <v>0</v>
      </c>
      <c r="F330" s="22">
        <f>All!GZ33</f>
        <v>0</v>
      </c>
      <c r="G330" s="22">
        <f>All!GY33</f>
        <v>0</v>
      </c>
      <c r="H330" s="19" t="s">
        <v>1903</v>
      </c>
    </row>
    <row r="331" spans="1:8" hidden="1">
      <c r="A331" s="19" t="s">
        <v>40</v>
      </c>
      <c r="B331" s="22">
        <v>0</v>
      </c>
      <c r="C331" s="22">
        <v>0</v>
      </c>
      <c r="D331" s="22">
        <v>0</v>
      </c>
      <c r="E331" s="22">
        <v>0</v>
      </c>
      <c r="F331" s="22">
        <f>All!GZ34</f>
        <v>0</v>
      </c>
      <c r="G331" s="22">
        <f>All!GY34</f>
        <v>0</v>
      </c>
      <c r="H331" s="19" t="s">
        <v>1903</v>
      </c>
    </row>
    <row r="332" spans="1:8" hidden="1">
      <c r="A332" s="19" t="s">
        <v>41</v>
      </c>
      <c r="B332" s="22">
        <v>12516954.301079724</v>
      </c>
      <c r="C332" s="22">
        <v>757846.38</v>
      </c>
      <c r="D332" s="22">
        <v>3239935.0491107493</v>
      </c>
      <c r="E332" s="22">
        <v>14999042.965612464</v>
      </c>
      <c r="F332" s="22">
        <f>All!GZ35</f>
        <v>2502178.875</v>
      </c>
      <c r="G332" s="22">
        <f>All!GY35</f>
        <v>851312.69</v>
      </c>
      <c r="H332" s="19" t="s">
        <v>1903</v>
      </c>
    </row>
    <row r="333" spans="1:8" hidden="1">
      <c r="A333" s="19" t="s">
        <v>42</v>
      </c>
      <c r="B333" s="22">
        <v>17220727.517828606</v>
      </c>
      <c r="C333" s="22">
        <v>21497358.75</v>
      </c>
      <c r="D333" s="22">
        <v>60908273.648838058</v>
      </c>
      <c r="E333" s="22">
        <v>56631642.418666624</v>
      </c>
      <c r="F333" s="22">
        <f>All!GZ36</f>
        <v>11852133.333333334</v>
      </c>
      <c r="G333" s="22">
        <f>All!GY36</f>
        <v>1306146.6000000001</v>
      </c>
      <c r="H333" s="19" t="s">
        <v>1903</v>
      </c>
    </row>
    <row r="334" spans="1:8" hidden="1">
      <c r="A334" s="19" t="s">
        <v>43</v>
      </c>
      <c r="B334" s="22">
        <v>0</v>
      </c>
      <c r="C334" s="22">
        <v>64614.37</v>
      </c>
      <c r="D334" s="22">
        <v>1654391.8165400149</v>
      </c>
      <c r="E334" s="22">
        <v>1589777.4465400183</v>
      </c>
      <c r="F334" s="22">
        <f>All!GZ37</f>
        <v>0</v>
      </c>
      <c r="G334" s="22">
        <f>All!GY37</f>
        <v>0</v>
      </c>
      <c r="H334" s="19" t="s">
        <v>1903</v>
      </c>
    </row>
    <row r="335" spans="1:8" hidden="1">
      <c r="A335" s="19" t="s">
        <v>44</v>
      </c>
      <c r="B335" s="22">
        <v>0</v>
      </c>
      <c r="C335" s="22">
        <v>0</v>
      </c>
      <c r="D335" s="22">
        <v>1150573.1119389529</v>
      </c>
      <c r="E335" s="22">
        <v>1150573.1119389529</v>
      </c>
      <c r="F335" s="22">
        <f>All!GZ38</f>
        <v>0</v>
      </c>
      <c r="G335" s="22">
        <f>All!GY38</f>
        <v>0</v>
      </c>
      <c r="H335" s="19" t="s">
        <v>1903</v>
      </c>
    </row>
    <row r="336" spans="1:8" hidden="1">
      <c r="A336" s="103" t="s">
        <v>1980</v>
      </c>
      <c r="B336" s="22">
        <v>48972290.622499987</v>
      </c>
      <c r="C336" s="22">
        <v>45924389.549999997</v>
      </c>
      <c r="D336" s="22">
        <v>140811772.60149997</v>
      </c>
      <c r="E336" s="22">
        <v>143839982.45360062</v>
      </c>
      <c r="F336" s="22">
        <f>All!GZ39</f>
        <v>13918577.849798772</v>
      </c>
      <c r="G336" s="22">
        <f>All!GY39</f>
        <v>22466643.52</v>
      </c>
      <c r="H336" s="19" t="s">
        <v>1903</v>
      </c>
    </row>
    <row r="337" spans="1:8" hidden="1">
      <c r="A337" s="19" t="s">
        <v>1982</v>
      </c>
      <c r="B337" s="22">
        <v>35883081.643999994</v>
      </c>
      <c r="C337" s="22">
        <v>40176305.530000001</v>
      </c>
      <c r="D337" s="22">
        <v>23439980.880806446</v>
      </c>
      <c r="E337" s="22">
        <v>19146756.773911878</v>
      </c>
      <c r="F337" s="22">
        <f>All!GZ40</f>
        <v>56351874.519999996</v>
      </c>
      <c r="G337" s="22">
        <f>All!GY40</f>
        <v>103861439.90000002</v>
      </c>
      <c r="H337" s="19" t="s">
        <v>1903</v>
      </c>
    </row>
    <row r="338" spans="1:8" hidden="1">
      <c r="A338" s="60" t="s">
        <v>1984</v>
      </c>
      <c r="B338" s="22">
        <v>59550849.677386388</v>
      </c>
      <c r="C338" s="22">
        <v>48416109.189999998</v>
      </c>
      <c r="D338" s="22">
        <v>204824501.43477279</v>
      </c>
      <c r="E338" s="22">
        <v>205647636.71215919</v>
      </c>
      <c r="F338" s="22">
        <f>All!GZ41</f>
        <v>28575927.900000002</v>
      </c>
      <c r="G338" s="22">
        <f>All!GY41</f>
        <v>171432645.03999999</v>
      </c>
      <c r="H338" s="19" t="s">
        <v>1903</v>
      </c>
    </row>
    <row r="339" spans="1:8" hidden="1">
      <c r="A339" s="60" t="s">
        <v>2001</v>
      </c>
      <c r="B339" s="22">
        <v>41045357.265511468</v>
      </c>
      <c r="C339" s="22">
        <v>44244963.020000003</v>
      </c>
      <c r="D339" s="22">
        <v>152035843.22402334</v>
      </c>
      <c r="E339" s="22">
        <v>153116358.49686614</v>
      </c>
      <c r="F339" s="22">
        <f>All!GZ42</f>
        <v>42497369.370000005</v>
      </c>
      <c r="G339" s="22">
        <f>All!GY42</f>
        <v>167830786.76999998</v>
      </c>
      <c r="H339" s="19" t="s">
        <v>1903</v>
      </c>
    </row>
    <row r="340" spans="1:8" hidden="1">
      <c r="A340" s="19" t="s">
        <v>2002</v>
      </c>
      <c r="B340" s="22">
        <v>14430538.251471411</v>
      </c>
      <c r="C340" s="22">
        <v>11501316.52</v>
      </c>
      <c r="D340" s="22">
        <v>22981199.40862859</v>
      </c>
      <c r="E340" s="22">
        <v>27938268.87230318</v>
      </c>
      <c r="F340" s="22">
        <f>All!GZ43</f>
        <v>4778870.9000000069</v>
      </c>
      <c r="G340" s="22">
        <f>All!GY43</f>
        <v>5752817.9500000011</v>
      </c>
      <c r="H340" s="19" t="s">
        <v>1903</v>
      </c>
    </row>
    <row r="341" spans="1:8" hidden="1">
      <c r="A341" s="19" t="s">
        <v>2003</v>
      </c>
      <c r="B341" s="22">
        <v>89627507.377374947</v>
      </c>
      <c r="C341" s="22">
        <v>65299979.359999999</v>
      </c>
      <c r="D341" s="22">
        <v>310057522.13212484</v>
      </c>
      <c r="E341" s="22">
        <v>326347777.99204147</v>
      </c>
      <c r="F341" s="22">
        <f>All!GZ44</f>
        <v>96508702.856542572</v>
      </c>
      <c r="G341" s="22">
        <f>All!GY44</f>
        <v>335757100.67699999</v>
      </c>
      <c r="H341" s="19" t="s">
        <v>1903</v>
      </c>
    </row>
    <row r="342" spans="1:8" hidden="1">
      <c r="A342" s="19" t="s">
        <v>2064</v>
      </c>
      <c r="B342" s="22">
        <v>0</v>
      </c>
      <c r="C342" s="22">
        <v>0</v>
      </c>
      <c r="D342" s="22">
        <v>0</v>
      </c>
      <c r="E342" s="22">
        <v>0</v>
      </c>
      <c r="F342" s="22">
        <f>All!GZ45</f>
        <v>0</v>
      </c>
      <c r="G342" s="22">
        <f>All!GY45</f>
        <v>0</v>
      </c>
      <c r="H342" s="19" t="s">
        <v>1903</v>
      </c>
    </row>
    <row r="343" spans="1:8" hidden="1">
      <c r="A343" s="19" t="s">
        <v>2062</v>
      </c>
      <c r="B343" s="22">
        <v>0</v>
      </c>
      <c r="C343" s="22">
        <v>0</v>
      </c>
      <c r="D343" s="22">
        <v>0</v>
      </c>
      <c r="E343" s="22">
        <v>0</v>
      </c>
      <c r="F343" s="22">
        <f>All!GZ46</f>
        <v>0</v>
      </c>
      <c r="G343" s="22">
        <f>All!GY46</f>
        <v>0</v>
      </c>
      <c r="H343" s="19" t="s">
        <v>1903</v>
      </c>
    </row>
    <row r="344" spans="1:8" hidden="1">
      <c r="A344" s="19" t="s">
        <v>2063</v>
      </c>
      <c r="B344" s="22">
        <v>0</v>
      </c>
      <c r="C344" s="22">
        <v>0</v>
      </c>
      <c r="D344" s="22">
        <v>0</v>
      </c>
      <c r="E344" s="22">
        <v>0</v>
      </c>
      <c r="F344" s="22">
        <f>All!GZ47</f>
        <v>0</v>
      </c>
      <c r="G344" s="22">
        <f>All!GY47</f>
        <v>0</v>
      </c>
      <c r="H344" s="19" t="s">
        <v>1903</v>
      </c>
    </row>
    <row r="345" spans="1:8" hidden="1">
      <c r="A345" s="103" t="s">
        <v>2065</v>
      </c>
      <c r="B345" s="22">
        <v>75084577.259999976</v>
      </c>
      <c r="C345" s="22">
        <v>154109564.06999999</v>
      </c>
      <c r="D345" s="22">
        <v>225253731.77999991</v>
      </c>
      <c r="E345" s="22">
        <v>228829187.83999991</v>
      </c>
      <c r="F345" s="22">
        <f>All!GZ48</f>
        <v>185746262.45644999</v>
      </c>
      <c r="G345" s="22">
        <f>All!GY48</f>
        <v>406274364.00999999</v>
      </c>
      <c r="H345" s="19" t="s">
        <v>1903</v>
      </c>
    </row>
    <row r="346" spans="1:8" hidden="1">
      <c r="A346" s="19" t="s">
        <v>2066</v>
      </c>
      <c r="B346" s="22">
        <v>72244412.096059799</v>
      </c>
      <c r="C346" s="22">
        <v>75767505.719999999</v>
      </c>
      <c r="D346" s="22">
        <v>236893236.2881794</v>
      </c>
      <c r="E346" s="22">
        <v>237332034.43313563</v>
      </c>
      <c r="F346" s="22">
        <f>All!GZ49</f>
        <v>68892209.073999971</v>
      </c>
      <c r="G346" s="22">
        <f>All!GY49</f>
        <v>91592771.469999999</v>
      </c>
      <c r="H346" s="19" t="s">
        <v>1903</v>
      </c>
    </row>
    <row r="347" spans="1:8" hidden="1">
      <c r="A347" s="19" t="s">
        <v>2068</v>
      </c>
      <c r="B347" s="22">
        <v>50886957.469331615</v>
      </c>
      <c r="C347" s="22">
        <v>56994221.129999995</v>
      </c>
      <c r="D347" s="22">
        <v>152660872.40799484</v>
      </c>
      <c r="E347" s="22">
        <v>153963552.80378276</v>
      </c>
      <c r="F347" s="22">
        <f>All!GZ50</f>
        <v>16548843.119245211</v>
      </c>
      <c r="G347" s="22">
        <f>All!GY50</f>
        <v>192996343.02000004</v>
      </c>
      <c r="H347" s="19" t="s">
        <v>1903</v>
      </c>
    </row>
    <row r="348" spans="1:8" hidden="1">
      <c r="A348" s="61" t="s">
        <v>2069</v>
      </c>
      <c r="B348" s="22">
        <v>17113865.029999997</v>
      </c>
      <c r="C348" s="22">
        <v>2227018.13</v>
      </c>
      <c r="D348" s="22">
        <v>0</v>
      </c>
      <c r="E348" s="22">
        <v>4532432.6007248126</v>
      </c>
      <c r="F348" s="22">
        <f>All!GZ51</f>
        <v>0</v>
      </c>
      <c r="G348" s="22">
        <f>All!GY51</f>
        <v>0</v>
      </c>
      <c r="H348" s="19" t="s">
        <v>1903</v>
      </c>
    </row>
    <row r="349" spans="1:8" hidden="1">
      <c r="A349" s="19" t="s">
        <v>66</v>
      </c>
      <c r="B349" s="22">
        <v>0</v>
      </c>
      <c r="C349" s="22">
        <v>0</v>
      </c>
      <c r="D349" s="22">
        <v>0</v>
      </c>
      <c r="E349" s="22">
        <v>0</v>
      </c>
      <c r="F349" s="22">
        <f>All!GZ52</f>
        <v>0</v>
      </c>
      <c r="G349" s="22">
        <f>All!GY52</f>
        <v>0</v>
      </c>
      <c r="H349" s="19" t="s">
        <v>1903</v>
      </c>
    </row>
    <row r="350" spans="1:8" hidden="1">
      <c r="A350" s="19" t="s">
        <v>67</v>
      </c>
      <c r="B350" s="22">
        <v>0</v>
      </c>
      <c r="C350" s="22">
        <v>0</v>
      </c>
      <c r="D350" s="22">
        <v>0</v>
      </c>
      <c r="E350" s="22">
        <v>0</v>
      </c>
      <c r="F350" s="22">
        <f>All!GZ53</f>
        <v>0</v>
      </c>
      <c r="G350" s="22">
        <f>All!GY53</f>
        <v>0</v>
      </c>
      <c r="H350" s="19" t="s">
        <v>1903</v>
      </c>
    </row>
    <row r="351" spans="1:8" hidden="1">
      <c r="A351" s="19" t="s">
        <v>68</v>
      </c>
      <c r="B351" s="22">
        <v>0</v>
      </c>
      <c r="C351" s="22">
        <v>0</v>
      </c>
      <c r="D351" s="22">
        <v>0</v>
      </c>
      <c r="E351" s="22">
        <v>0</v>
      </c>
      <c r="F351" s="22">
        <f>All!GZ54</f>
        <v>0</v>
      </c>
      <c r="G351" s="22">
        <f>All!GY54</f>
        <v>0</v>
      </c>
      <c r="H351" s="19" t="s">
        <v>1903</v>
      </c>
    </row>
    <row r="352" spans="1:8" hidden="1">
      <c r="A352" s="19" t="s">
        <v>69</v>
      </c>
      <c r="B352" s="22">
        <v>0</v>
      </c>
      <c r="C352" s="22">
        <v>0</v>
      </c>
      <c r="D352" s="22">
        <v>0</v>
      </c>
      <c r="E352" s="22">
        <v>0</v>
      </c>
      <c r="F352" s="22">
        <f>All!GZ55</f>
        <v>0</v>
      </c>
      <c r="G352" s="22">
        <f>All!GY55</f>
        <v>0</v>
      </c>
      <c r="H352" s="19" t="s">
        <v>1903</v>
      </c>
    </row>
    <row r="353" spans="1:8" hidden="1">
      <c r="A353" s="19" t="s">
        <v>70</v>
      </c>
      <c r="B353" s="22">
        <v>0</v>
      </c>
      <c r="C353" s="22">
        <v>0</v>
      </c>
      <c r="D353" s="22">
        <v>0</v>
      </c>
      <c r="E353" s="22">
        <v>0</v>
      </c>
      <c r="F353" s="22">
        <f>All!GZ56</f>
        <v>0</v>
      </c>
      <c r="G353" s="22">
        <f>All!GY56</f>
        <v>0</v>
      </c>
      <c r="H353" s="19" t="s">
        <v>1903</v>
      </c>
    </row>
    <row r="354" spans="1:8" hidden="1">
      <c r="A354" s="19" t="s">
        <v>71</v>
      </c>
      <c r="B354" s="22">
        <v>0</v>
      </c>
      <c r="C354" s="22">
        <v>0</v>
      </c>
      <c r="D354" s="22">
        <v>0</v>
      </c>
      <c r="E354" s="22">
        <v>0</v>
      </c>
      <c r="F354" s="22">
        <f>All!GZ57</f>
        <v>0</v>
      </c>
      <c r="G354" s="22">
        <f>All!GY57</f>
        <v>0</v>
      </c>
      <c r="H354" s="19" t="s">
        <v>1903</v>
      </c>
    </row>
    <row r="355" spans="1:8" hidden="1">
      <c r="A355" s="19" t="s">
        <v>72</v>
      </c>
      <c r="B355" s="22">
        <v>0</v>
      </c>
      <c r="C355" s="22">
        <v>0</v>
      </c>
      <c r="D355" s="22">
        <v>0</v>
      </c>
      <c r="E355" s="22">
        <v>0</v>
      </c>
      <c r="F355" s="22">
        <f>All!GZ58</f>
        <v>0</v>
      </c>
      <c r="G355" s="22">
        <f>All!GY58</f>
        <v>0</v>
      </c>
      <c r="H355" s="19" t="s">
        <v>1903</v>
      </c>
    </row>
    <row r="356" spans="1:8" hidden="1">
      <c r="A356" s="19" t="s">
        <v>73</v>
      </c>
      <c r="B356" s="22">
        <v>0</v>
      </c>
      <c r="C356" s="22">
        <v>0</v>
      </c>
      <c r="D356" s="22">
        <v>0</v>
      </c>
      <c r="E356" s="22">
        <v>0</v>
      </c>
      <c r="F356" s="22">
        <f>All!GZ59</f>
        <v>0</v>
      </c>
      <c r="G356" s="22">
        <f>All!GY59</f>
        <v>0</v>
      </c>
      <c r="H356" s="19" t="s">
        <v>1903</v>
      </c>
    </row>
    <row r="357" spans="1:8" hidden="1">
      <c r="A357" s="19" t="s">
        <v>74</v>
      </c>
      <c r="B357" s="22">
        <v>0</v>
      </c>
      <c r="C357" s="22">
        <v>0</v>
      </c>
      <c r="D357" s="22">
        <v>0</v>
      </c>
      <c r="E357" s="22">
        <v>0</v>
      </c>
      <c r="F357" s="22">
        <f>All!GZ60</f>
        <v>0</v>
      </c>
      <c r="G357" s="22">
        <f>All!GY60</f>
        <v>0</v>
      </c>
      <c r="H357" s="19" t="s">
        <v>1903</v>
      </c>
    </row>
    <row r="358" spans="1:8" hidden="1">
      <c r="A358" s="19" t="s">
        <v>75</v>
      </c>
      <c r="B358" s="22">
        <v>0</v>
      </c>
      <c r="C358" s="22">
        <v>0</v>
      </c>
      <c r="D358" s="22">
        <v>0</v>
      </c>
      <c r="E358" s="22">
        <v>0</v>
      </c>
      <c r="F358" s="22">
        <f>All!GZ61</f>
        <v>0</v>
      </c>
      <c r="G358" s="22">
        <f>All!GY61</f>
        <v>0</v>
      </c>
      <c r="H358" s="19" t="s">
        <v>1903</v>
      </c>
    </row>
    <row r="359" spans="1:8" hidden="1">
      <c r="A359" s="19" t="s">
        <v>76</v>
      </c>
      <c r="B359" s="22">
        <v>0</v>
      </c>
      <c r="C359" s="22">
        <v>0</v>
      </c>
      <c r="D359" s="22">
        <v>0</v>
      </c>
      <c r="E359" s="22">
        <v>0</v>
      </c>
      <c r="F359" s="22">
        <f>All!GZ62</f>
        <v>0</v>
      </c>
      <c r="G359" s="22">
        <f>All!GY62</f>
        <v>0</v>
      </c>
      <c r="H359" s="19" t="s">
        <v>1903</v>
      </c>
    </row>
    <row r="360" spans="1:8" hidden="1">
      <c r="A360" s="19" t="s">
        <v>77</v>
      </c>
      <c r="B360" s="22">
        <v>0</v>
      </c>
      <c r="C360" s="22">
        <v>0</v>
      </c>
      <c r="D360" s="22">
        <v>0</v>
      </c>
      <c r="E360" s="22">
        <v>0</v>
      </c>
      <c r="F360" s="22">
        <f>All!GZ63</f>
        <v>0</v>
      </c>
      <c r="G360" s="22">
        <f>All!GY63</f>
        <v>0</v>
      </c>
      <c r="H360" s="19" t="s">
        <v>1903</v>
      </c>
    </row>
    <row r="361" spans="1:8" hidden="1">
      <c r="A361" s="19" t="s">
        <v>87</v>
      </c>
      <c r="B361" s="22">
        <v>0</v>
      </c>
      <c r="C361" s="22">
        <v>0</v>
      </c>
      <c r="D361" s="22">
        <v>0</v>
      </c>
      <c r="E361" s="22">
        <v>0</v>
      </c>
      <c r="F361" s="22">
        <f>All!GZ64</f>
        <v>0</v>
      </c>
      <c r="G361" s="22">
        <f>All!GY64</f>
        <v>0</v>
      </c>
      <c r="H361" s="19" t="s">
        <v>1903</v>
      </c>
    </row>
    <row r="362" spans="1:8" hidden="1">
      <c r="A362" s="19" t="s">
        <v>93</v>
      </c>
      <c r="B362" s="22">
        <v>0</v>
      </c>
      <c r="C362" s="22">
        <v>0</v>
      </c>
      <c r="D362" s="22">
        <v>0</v>
      </c>
      <c r="E362" s="22">
        <v>0</v>
      </c>
      <c r="F362" s="22">
        <f>All!GZ65</f>
        <v>0</v>
      </c>
      <c r="G362" s="22">
        <f>All!GY65</f>
        <v>0</v>
      </c>
      <c r="H362" s="19" t="s">
        <v>1903</v>
      </c>
    </row>
    <row r="363" spans="1:8" hidden="1">
      <c r="A363" s="19" t="s">
        <v>94</v>
      </c>
      <c r="B363" s="22">
        <v>0</v>
      </c>
      <c r="C363" s="22">
        <v>0</v>
      </c>
      <c r="D363" s="22">
        <v>0</v>
      </c>
      <c r="E363" s="22">
        <v>0</v>
      </c>
      <c r="F363" s="22">
        <f>All!GZ66</f>
        <v>0</v>
      </c>
      <c r="G363" s="22">
        <f>All!GY66</f>
        <v>0</v>
      </c>
      <c r="H363" s="19" t="s">
        <v>1903</v>
      </c>
    </row>
    <row r="364" spans="1:8" hidden="1">
      <c r="A364" s="19" t="s">
        <v>95</v>
      </c>
      <c r="B364" s="22">
        <v>0</v>
      </c>
      <c r="C364" s="22">
        <v>0</v>
      </c>
      <c r="D364" s="22">
        <v>0</v>
      </c>
      <c r="E364" s="22">
        <v>0</v>
      </c>
      <c r="F364" s="22">
        <f>All!GZ67</f>
        <v>0</v>
      </c>
      <c r="G364" s="22">
        <f>All!GY67</f>
        <v>0</v>
      </c>
      <c r="H364" s="19" t="s">
        <v>1903</v>
      </c>
    </row>
    <row r="365" spans="1:8" hidden="1">
      <c r="A365" s="19" t="s">
        <v>96</v>
      </c>
      <c r="B365" s="22">
        <v>0</v>
      </c>
      <c r="C365" s="22">
        <v>0</v>
      </c>
      <c r="D365" s="22">
        <v>0</v>
      </c>
      <c r="E365" s="22">
        <v>0</v>
      </c>
      <c r="F365" s="22">
        <f>All!GZ68</f>
        <v>0</v>
      </c>
      <c r="G365" s="22">
        <f>All!GY68</f>
        <v>0</v>
      </c>
      <c r="H365" s="19" t="s">
        <v>1903</v>
      </c>
    </row>
    <row r="366" spans="1:8" hidden="1">
      <c r="A366" s="19" t="s">
        <v>97</v>
      </c>
      <c r="B366" s="22">
        <v>0</v>
      </c>
      <c r="C366" s="22">
        <v>0</v>
      </c>
      <c r="D366" s="22">
        <v>0</v>
      </c>
      <c r="E366" s="22">
        <v>0</v>
      </c>
      <c r="F366" s="22">
        <f>All!GZ69</f>
        <v>0</v>
      </c>
      <c r="G366" s="22">
        <f>All!GY69</f>
        <v>0</v>
      </c>
      <c r="H366" s="19" t="s">
        <v>1903</v>
      </c>
    </row>
    <row r="367" spans="1:8" hidden="1">
      <c r="A367" s="19" t="s">
        <v>98</v>
      </c>
      <c r="B367" s="22">
        <v>0</v>
      </c>
      <c r="C367" s="22">
        <v>0</v>
      </c>
      <c r="D367" s="22">
        <v>0</v>
      </c>
      <c r="E367" s="22">
        <v>0</v>
      </c>
      <c r="F367" s="22">
        <f>All!GZ70</f>
        <v>0</v>
      </c>
      <c r="G367" s="22">
        <f>All!GY70</f>
        <v>0</v>
      </c>
      <c r="H367" s="19" t="s">
        <v>1903</v>
      </c>
    </row>
    <row r="368" spans="1:8" hidden="1">
      <c r="A368" s="19" t="s">
        <v>99</v>
      </c>
      <c r="B368" s="22">
        <v>0</v>
      </c>
      <c r="C368" s="22">
        <v>0</v>
      </c>
      <c r="D368" s="22">
        <v>0</v>
      </c>
      <c r="E368" s="22">
        <v>0</v>
      </c>
      <c r="F368" s="22">
        <f>All!GZ71</f>
        <v>0</v>
      </c>
      <c r="G368" s="22">
        <f>All!GY71</f>
        <v>0</v>
      </c>
      <c r="H368" s="19" t="s">
        <v>1903</v>
      </c>
    </row>
    <row r="369" spans="1:8" hidden="1">
      <c r="A369" s="19" t="s">
        <v>100</v>
      </c>
      <c r="B369" s="22">
        <v>0</v>
      </c>
      <c r="C369" s="22">
        <v>0</v>
      </c>
      <c r="D369" s="22">
        <v>0</v>
      </c>
      <c r="E369" s="22">
        <v>0</v>
      </c>
      <c r="F369" s="22">
        <f>All!GZ72</f>
        <v>0</v>
      </c>
      <c r="G369" s="22">
        <f>All!GY72</f>
        <v>0</v>
      </c>
      <c r="H369" s="19" t="s">
        <v>1903</v>
      </c>
    </row>
    <row r="370" spans="1:8" hidden="1">
      <c r="A370" s="19" t="s">
        <v>101</v>
      </c>
      <c r="B370" s="22">
        <v>0</v>
      </c>
      <c r="C370" s="22">
        <v>0</v>
      </c>
      <c r="D370" s="22">
        <v>0</v>
      </c>
      <c r="E370" s="22">
        <v>0</v>
      </c>
      <c r="F370" s="22">
        <f>All!GZ73</f>
        <v>0</v>
      </c>
      <c r="G370" s="22">
        <f>All!GY73</f>
        <v>0</v>
      </c>
      <c r="H370" s="19" t="s">
        <v>1903</v>
      </c>
    </row>
    <row r="371" spans="1:8" hidden="1">
      <c r="A371" s="19" t="s">
        <v>102</v>
      </c>
      <c r="B371" s="22">
        <v>0</v>
      </c>
      <c r="C371" s="22">
        <v>0</v>
      </c>
      <c r="D371" s="22">
        <v>0</v>
      </c>
      <c r="E371" s="22">
        <v>0</v>
      </c>
      <c r="F371" s="22">
        <f>All!GZ74</f>
        <v>0</v>
      </c>
      <c r="G371" s="22">
        <f>All!GY74</f>
        <v>0</v>
      </c>
      <c r="H371" s="19" t="s">
        <v>1903</v>
      </c>
    </row>
    <row r="372" spans="1:8" hidden="1">
      <c r="A372" s="19" t="s">
        <v>103</v>
      </c>
      <c r="B372" s="22">
        <v>0</v>
      </c>
      <c r="C372" s="22">
        <v>0</v>
      </c>
      <c r="D372" s="22">
        <v>0</v>
      </c>
      <c r="E372" s="22">
        <v>0</v>
      </c>
      <c r="F372" s="22">
        <f>All!GZ75</f>
        <v>0</v>
      </c>
      <c r="G372" s="22">
        <f>All!GY75</f>
        <v>0</v>
      </c>
      <c r="H372" s="19" t="s">
        <v>1903</v>
      </c>
    </row>
    <row r="373" spans="1:8" hidden="1">
      <c r="A373" s="19" t="s">
        <v>104</v>
      </c>
      <c r="B373" s="22">
        <v>0</v>
      </c>
      <c r="C373" s="22">
        <v>0</v>
      </c>
      <c r="D373" s="22">
        <v>0</v>
      </c>
      <c r="E373" s="22">
        <v>0</v>
      </c>
      <c r="F373" s="22">
        <f>All!GZ76</f>
        <v>0</v>
      </c>
      <c r="G373" s="22">
        <f>All!GY76</f>
        <v>0</v>
      </c>
      <c r="H373" s="19" t="s">
        <v>1903</v>
      </c>
    </row>
    <row r="374" spans="1:8" hidden="1">
      <c r="A374" s="19" t="s">
        <v>105</v>
      </c>
      <c r="B374" s="22">
        <v>0</v>
      </c>
      <c r="C374" s="22">
        <v>0</v>
      </c>
      <c r="D374" s="22">
        <v>0</v>
      </c>
      <c r="E374" s="22">
        <v>0</v>
      </c>
      <c r="F374" s="22">
        <f>All!GZ77</f>
        <v>0</v>
      </c>
      <c r="G374" s="22">
        <f>All!GY77</f>
        <v>0</v>
      </c>
      <c r="H374" s="19" t="s">
        <v>1903</v>
      </c>
    </row>
    <row r="375" spans="1:8" hidden="1">
      <c r="A375" s="19" t="s">
        <v>111</v>
      </c>
      <c r="B375" s="22">
        <v>0</v>
      </c>
      <c r="C375" s="22">
        <v>0</v>
      </c>
      <c r="D375" s="22">
        <v>0</v>
      </c>
      <c r="E375" s="22">
        <v>0</v>
      </c>
      <c r="F375" s="22">
        <f>All!GZ78</f>
        <v>0</v>
      </c>
      <c r="G375" s="22">
        <f>All!GY78</f>
        <v>0</v>
      </c>
      <c r="H375" s="19" t="s">
        <v>1903</v>
      </c>
    </row>
    <row r="376" spans="1:8" hidden="1">
      <c r="A376" s="19" t="s">
        <v>112</v>
      </c>
      <c r="B376" s="22">
        <v>0</v>
      </c>
      <c r="C376" s="22">
        <v>0</v>
      </c>
      <c r="D376" s="22">
        <v>0</v>
      </c>
      <c r="E376" s="22">
        <v>0</v>
      </c>
      <c r="F376" s="22">
        <f>All!GZ79</f>
        <v>0</v>
      </c>
      <c r="G376" s="22">
        <f>All!GY79</f>
        <v>0</v>
      </c>
      <c r="H376" s="19" t="s">
        <v>1903</v>
      </c>
    </row>
    <row r="377" spans="1:8" hidden="1">
      <c r="A377" s="19" t="s">
        <v>113</v>
      </c>
      <c r="B377" s="22">
        <v>0</v>
      </c>
      <c r="C377" s="22">
        <v>0</v>
      </c>
      <c r="D377" s="22">
        <v>0</v>
      </c>
      <c r="E377" s="22">
        <v>0</v>
      </c>
      <c r="F377" s="22">
        <f>All!GZ80</f>
        <v>0</v>
      </c>
      <c r="G377" s="22">
        <f>All!GY80</f>
        <v>0</v>
      </c>
      <c r="H377" s="19" t="s">
        <v>1903</v>
      </c>
    </row>
    <row r="378" spans="1:8" hidden="1">
      <c r="A378" s="19" t="s">
        <v>114</v>
      </c>
      <c r="B378" s="22">
        <v>0</v>
      </c>
      <c r="C378" s="22">
        <v>0</v>
      </c>
      <c r="D378" s="22">
        <v>0</v>
      </c>
      <c r="E378" s="22">
        <v>0</v>
      </c>
      <c r="F378" s="22">
        <f>All!GZ81</f>
        <v>0</v>
      </c>
      <c r="G378" s="22">
        <f>All!GY81</f>
        <v>0</v>
      </c>
      <c r="H378" s="19" t="s">
        <v>1903</v>
      </c>
    </row>
    <row r="379" spans="1:8" hidden="1">
      <c r="A379" s="19" t="s">
        <v>115</v>
      </c>
      <c r="B379" s="22">
        <v>0</v>
      </c>
      <c r="C379" s="22">
        <v>0</v>
      </c>
      <c r="D379" s="22">
        <v>0</v>
      </c>
      <c r="E379" s="22">
        <v>0</v>
      </c>
      <c r="F379" s="22">
        <f>All!GZ82</f>
        <v>0</v>
      </c>
      <c r="G379" s="22">
        <f>All!GY82</f>
        <v>0</v>
      </c>
      <c r="H379" s="19" t="s">
        <v>1903</v>
      </c>
    </row>
    <row r="380" spans="1:8" hidden="1">
      <c r="A380" s="19" t="s">
        <v>116</v>
      </c>
      <c r="B380" s="22">
        <v>0</v>
      </c>
      <c r="C380" s="22">
        <v>0</v>
      </c>
      <c r="D380" s="22">
        <v>0</v>
      </c>
      <c r="E380" s="22">
        <v>0</v>
      </c>
      <c r="F380" s="22">
        <f>All!GZ83</f>
        <v>0</v>
      </c>
      <c r="G380" s="22">
        <f>All!GY83</f>
        <v>0</v>
      </c>
      <c r="H380" s="19" t="s">
        <v>1903</v>
      </c>
    </row>
    <row r="381" spans="1:8" hidden="1">
      <c r="A381" s="19" t="s">
        <v>117</v>
      </c>
      <c r="B381" s="22">
        <v>0</v>
      </c>
      <c r="C381" s="22">
        <v>0</v>
      </c>
      <c r="D381" s="22">
        <v>0</v>
      </c>
      <c r="E381" s="22">
        <v>0</v>
      </c>
      <c r="F381" s="22">
        <f>All!GZ84</f>
        <v>0</v>
      </c>
      <c r="G381" s="22">
        <f>All!GY84</f>
        <v>0</v>
      </c>
      <c r="H381" s="19" t="s">
        <v>1903</v>
      </c>
    </row>
    <row r="382" spans="1:8" hidden="1">
      <c r="A382" s="19" t="s">
        <v>118</v>
      </c>
      <c r="B382" s="22">
        <v>0</v>
      </c>
      <c r="C382" s="22">
        <v>0</v>
      </c>
      <c r="D382" s="22">
        <v>0</v>
      </c>
      <c r="E382" s="22">
        <v>0</v>
      </c>
      <c r="F382" s="22">
        <f>All!GZ85</f>
        <v>0</v>
      </c>
      <c r="G382" s="22">
        <f>All!GY85</f>
        <v>0</v>
      </c>
      <c r="H382" s="19" t="s">
        <v>1903</v>
      </c>
    </row>
    <row r="383" spans="1:8" hidden="1">
      <c r="A383" s="19" t="s">
        <v>119</v>
      </c>
      <c r="B383" s="22">
        <v>0</v>
      </c>
      <c r="C383" s="22">
        <v>0</v>
      </c>
      <c r="D383" s="22">
        <v>0</v>
      </c>
      <c r="E383" s="22">
        <v>0</v>
      </c>
      <c r="F383" s="22">
        <f>All!GZ86</f>
        <v>0</v>
      </c>
      <c r="G383" s="22">
        <f>All!GY86</f>
        <v>0</v>
      </c>
      <c r="H383" s="19" t="s">
        <v>1903</v>
      </c>
    </row>
    <row r="384" spans="1:8" hidden="1">
      <c r="A384" s="19" t="s">
        <v>120</v>
      </c>
      <c r="B384" s="22">
        <v>0</v>
      </c>
      <c r="C384" s="22">
        <v>0</v>
      </c>
      <c r="D384" s="22">
        <v>0</v>
      </c>
      <c r="E384" s="22">
        <v>0</v>
      </c>
      <c r="F384" s="22">
        <f>All!GZ87</f>
        <v>0</v>
      </c>
      <c r="G384" s="22">
        <f>All!GY87</f>
        <v>0</v>
      </c>
      <c r="H384" s="19" t="s">
        <v>1903</v>
      </c>
    </row>
    <row r="385" spans="1:8" hidden="1">
      <c r="A385" s="19" t="s">
        <v>121</v>
      </c>
      <c r="B385" s="22">
        <v>0</v>
      </c>
      <c r="C385" s="22">
        <v>0</v>
      </c>
      <c r="D385" s="22">
        <v>0</v>
      </c>
      <c r="E385" s="22">
        <v>0</v>
      </c>
      <c r="F385" s="22">
        <f>All!GZ88</f>
        <v>0</v>
      </c>
      <c r="G385" s="22">
        <f>All!GY88</f>
        <v>0</v>
      </c>
      <c r="H385" s="19" t="s">
        <v>1903</v>
      </c>
    </row>
    <row r="386" spans="1:8" hidden="1">
      <c r="A386" s="19" t="s">
        <v>122</v>
      </c>
      <c r="B386" s="22">
        <v>0</v>
      </c>
      <c r="C386" s="22">
        <v>0</v>
      </c>
      <c r="D386" s="22">
        <v>0</v>
      </c>
      <c r="E386" s="22">
        <v>0</v>
      </c>
      <c r="F386" s="22">
        <f>All!GZ89</f>
        <v>0</v>
      </c>
      <c r="G386" s="22">
        <f>All!GY89</f>
        <v>0</v>
      </c>
      <c r="H386" s="19" t="s">
        <v>1903</v>
      </c>
    </row>
    <row r="387" spans="1:8" hidden="1">
      <c r="A387" s="19" t="s">
        <v>123</v>
      </c>
      <c r="B387" s="22">
        <v>0</v>
      </c>
      <c r="C387" s="22">
        <v>0</v>
      </c>
      <c r="D387" s="22">
        <v>0</v>
      </c>
      <c r="E387" s="22">
        <v>0</v>
      </c>
      <c r="F387" s="22">
        <f>All!GZ90</f>
        <v>0</v>
      </c>
      <c r="G387" s="22">
        <f>All!GY90</f>
        <v>0</v>
      </c>
      <c r="H387" s="19" t="s">
        <v>1903</v>
      </c>
    </row>
    <row r="388" spans="1:8" hidden="1">
      <c r="A388" s="19" t="s">
        <v>126</v>
      </c>
      <c r="B388" s="22">
        <v>0</v>
      </c>
      <c r="C388" s="22">
        <v>0</v>
      </c>
      <c r="D388" s="22">
        <v>0</v>
      </c>
      <c r="E388" s="22">
        <v>0</v>
      </c>
      <c r="F388" s="22">
        <f>All!GZ91</f>
        <v>0</v>
      </c>
      <c r="G388" s="22">
        <f>All!GY91</f>
        <v>0</v>
      </c>
      <c r="H388" s="19" t="s">
        <v>1903</v>
      </c>
    </row>
    <row r="389" spans="1:8" hidden="1">
      <c r="A389" s="19" t="s">
        <v>284</v>
      </c>
      <c r="B389" s="22">
        <v>0</v>
      </c>
      <c r="C389" s="22">
        <v>0</v>
      </c>
      <c r="D389" s="22">
        <v>0</v>
      </c>
      <c r="E389" s="22">
        <v>0</v>
      </c>
      <c r="F389" s="22">
        <f>All!GZ92</f>
        <v>0</v>
      </c>
      <c r="G389" s="22">
        <f>All!GY92</f>
        <v>0</v>
      </c>
      <c r="H389" s="19" t="s">
        <v>1903</v>
      </c>
    </row>
    <row r="390" spans="1:8" hidden="1">
      <c r="A390" s="19" t="s">
        <v>2006</v>
      </c>
      <c r="B390" s="22">
        <v>0</v>
      </c>
      <c r="C390" s="22">
        <v>0</v>
      </c>
      <c r="D390" s="22">
        <v>0</v>
      </c>
      <c r="E390" s="22">
        <v>0</v>
      </c>
      <c r="F390" s="22">
        <f>All!GZ93</f>
        <v>0</v>
      </c>
      <c r="G390" s="22">
        <f>All!GY93</f>
        <v>0</v>
      </c>
      <c r="H390" s="19" t="s">
        <v>1903</v>
      </c>
    </row>
    <row r="391" spans="1:8" hidden="1">
      <c r="A391" s="19" t="s">
        <v>283</v>
      </c>
      <c r="B391" s="22">
        <v>0</v>
      </c>
      <c r="C391" s="22">
        <v>0</v>
      </c>
      <c r="D391" s="22">
        <v>0</v>
      </c>
      <c r="E391" s="22">
        <v>0</v>
      </c>
      <c r="F391" s="22">
        <f>All!GZ94</f>
        <v>0</v>
      </c>
      <c r="G391" s="22">
        <f>All!GY94</f>
        <v>0</v>
      </c>
      <c r="H391" s="19" t="s">
        <v>1903</v>
      </c>
    </row>
    <row r="392" spans="1:8" hidden="1">
      <c r="A392" s="19" t="s">
        <v>2005</v>
      </c>
      <c r="B392" s="22">
        <v>0</v>
      </c>
      <c r="C392" s="22">
        <v>0</v>
      </c>
      <c r="D392" s="22">
        <v>0</v>
      </c>
      <c r="E392" s="22">
        <v>0</v>
      </c>
      <c r="F392" s="22">
        <f>All!GZ95</f>
        <v>0</v>
      </c>
      <c r="G392" s="22">
        <f>All!GY95</f>
        <v>0</v>
      </c>
      <c r="H392" s="19" t="s">
        <v>1903</v>
      </c>
    </row>
    <row r="393" spans="1:8" hidden="1">
      <c r="A393" s="19" t="s">
        <v>2075</v>
      </c>
      <c r="B393" s="22">
        <v>0</v>
      </c>
      <c r="C393" s="22">
        <v>101404.96</v>
      </c>
      <c r="D393" s="22">
        <v>0</v>
      </c>
      <c r="E393" s="22">
        <v>0</v>
      </c>
      <c r="F393" s="22">
        <f>All!GZ96</f>
        <v>0</v>
      </c>
      <c r="G393" s="22">
        <f>All!GY96</f>
        <v>0</v>
      </c>
      <c r="H393" s="19" t="s">
        <v>1903</v>
      </c>
    </row>
    <row r="394" spans="1:8" hidden="1">
      <c r="A394" s="19" t="s">
        <v>2076</v>
      </c>
      <c r="B394" s="22">
        <v>0</v>
      </c>
      <c r="C394" s="22">
        <v>0</v>
      </c>
      <c r="D394" s="22">
        <v>0</v>
      </c>
      <c r="E394" s="22">
        <v>0</v>
      </c>
      <c r="F394" s="22">
        <f>All!GZ97</f>
        <v>0</v>
      </c>
      <c r="G394" s="22">
        <f>All!GY97</f>
        <v>0</v>
      </c>
      <c r="H394" s="19" t="s">
        <v>1903</v>
      </c>
    </row>
    <row r="395" spans="1:8" hidden="1">
      <c r="A395" s="19" t="s">
        <v>2077</v>
      </c>
      <c r="B395" s="22">
        <v>0</v>
      </c>
      <c r="C395" s="22">
        <v>0</v>
      </c>
      <c r="D395" s="22">
        <v>0</v>
      </c>
      <c r="E395" s="22">
        <v>0</v>
      </c>
      <c r="F395" s="22">
        <f>All!GZ98</f>
        <v>0</v>
      </c>
      <c r="G395" s="22">
        <f>All!GY98</f>
        <v>0</v>
      </c>
      <c r="H395" s="19" t="s">
        <v>1903</v>
      </c>
    </row>
    <row r="396" spans="1:8" hidden="1">
      <c r="A396" s="19" t="s">
        <v>2078</v>
      </c>
      <c r="B396" s="22">
        <v>56400000</v>
      </c>
      <c r="C396" s="22">
        <v>40204561.090000004</v>
      </c>
      <c r="D396" s="22">
        <v>169200000</v>
      </c>
      <c r="E396" s="22">
        <v>166309895.74000001</v>
      </c>
      <c r="F396" s="22">
        <f>All!GZ99</f>
        <v>76909241.63090001</v>
      </c>
      <c r="G396" s="22">
        <f>All!GY99</f>
        <v>83456320.620000005</v>
      </c>
      <c r="H396" s="19" t="s">
        <v>1903</v>
      </c>
    </row>
    <row r="397" spans="1:8" hidden="1">
      <c r="A397" s="60" t="s">
        <v>2079</v>
      </c>
      <c r="B397" s="22">
        <v>0</v>
      </c>
      <c r="C397" s="22">
        <v>4164866.4499999997</v>
      </c>
      <c r="D397" s="22">
        <v>189750000.14165974</v>
      </c>
      <c r="E397" s="22">
        <v>186155701.8189764</v>
      </c>
      <c r="F397" s="22">
        <f>All!GZ100</f>
        <v>169418337.8037</v>
      </c>
      <c r="G397" s="22">
        <f>All!GY100</f>
        <v>54005093.609999999</v>
      </c>
      <c r="H397" s="19" t="s">
        <v>1903</v>
      </c>
    </row>
    <row r="398" spans="1:8" hidden="1">
      <c r="A398" s="103" t="s">
        <v>2080</v>
      </c>
      <c r="B398" s="22">
        <v>65018551.857273906</v>
      </c>
      <c r="C398" s="22">
        <v>9603189.9299999997</v>
      </c>
      <c r="D398" s="22">
        <v>195055655.57182172</v>
      </c>
      <c r="E398" s="22">
        <v>145191591.39445984</v>
      </c>
      <c r="F398" s="22">
        <f>All!GZ101</f>
        <v>95244826.605576009</v>
      </c>
      <c r="G398" s="22">
        <f>All!GY101</f>
        <v>73766112.060000002</v>
      </c>
      <c r="H398" s="19" t="s">
        <v>1903</v>
      </c>
    </row>
    <row r="399" spans="1:8" hidden="1">
      <c r="A399" s="19" t="s">
        <v>2081</v>
      </c>
      <c r="B399" s="22">
        <v>0</v>
      </c>
      <c r="C399" s="22">
        <v>414110.7</v>
      </c>
      <c r="D399" s="22">
        <v>0</v>
      </c>
      <c r="E399" s="22">
        <v>1557974.1</v>
      </c>
      <c r="F399" s="22">
        <f>All!GZ102</f>
        <v>0</v>
      </c>
      <c r="G399" s="22">
        <f>All!GY102</f>
        <v>0</v>
      </c>
      <c r="H399" s="19" t="s">
        <v>1903</v>
      </c>
    </row>
    <row r="400" spans="1:8" hidden="1">
      <c r="A400" s="19" t="s">
        <v>2082</v>
      </c>
      <c r="B400" s="22">
        <v>0</v>
      </c>
      <c r="C400" s="22">
        <v>0</v>
      </c>
      <c r="D400" s="22">
        <v>0</v>
      </c>
      <c r="E400" s="22">
        <v>0</v>
      </c>
      <c r="F400" s="22">
        <f>All!GZ103</f>
        <v>0</v>
      </c>
      <c r="G400" s="22">
        <f>All!GY103</f>
        <v>0</v>
      </c>
      <c r="H400" s="19" t="s">
        <v>1903</v>
      </c>
    </row>
    <row r="401" spans="1:8" hidden="1">
      <c r="A401" s="103" t="s">
        <v>2083</v>
      </c>
      <c r="B401" s="22">
        <v>19455300.517744977</v>
      </c>
      <c r="C401" s="22">
        <v>17355690.309999999</v>
      </c>
      <c r="D401" s="22">
        <v>164165901.67588657</v>
      </c>
      <c r="E401" s="22">
        <v>164165901.67588657</v>
      </c>
      <c r="F401" s="22">
        <f>All!GZ104</f>
        <v>20002279.751700003</v>
      </c>
      <c r="G401" s="22">
        <f>All!GY104</f>
        <v>79122115.269999996</v>
      </c>
      <c r="H401" s="19" t="s">
        <v>1903</v>
      </c>
    </row>
    <row r="402" spans="1:8" hidden="1">
      <c r="A402" s="19" t="s">
        <v>2085</v>
      </c>
      <c r="B402" s="22">
        <v>0</v>
      </c>
      <c r="C402" s="22">
        <v>0</v>
      </c>
      <c r="D402" s="22">
        <v>0</v>
      </c>
      <c r="E402" s="22">
        <v>0</v>
      </c>
      <c r="F402" s="22">
        <f>All!GZ105</f>
        <v>0</v>
      </c>
      <c r="G402" s="22">
        <f>All!GY105</f>
        <v>0</v>
      </c>
      <c r="H402" s="19" t="s">
        <v>1903</v>
      </c>
    </row>
    <row r="403" spans="1:8" hidden="1">
      <c r="A403" s="19" t="s">
        <v>2086</v>
      </c>
      <c r="B403" s="22">
        <v>0</v>
      </c>
      <c r="C403" s="22">
        <v>0</v>
      </c>
      <c r="D403" s="22">
        <v>0</v>
      </c>
      <c r="E403" s="22">
        <v>0</v>
      </c>
      <c r="F403" s="22">
        <f>All!GZ106</f>
        <v>0</v>
      </c>
      <c r="G403" s="22">
        <f>All!GY106</f>
        <v>0</v>
      </c>
      <c r="H403" s="19" t="s">
        <v>1903</v>
      </c>
    </row>
    <row r="404" spans="1:8" hidden="1">
      <c r="A404" s="103" t="s">
        <v>2087</v>
      </c>
      <c r="B404" s="22">
        <v>7065793.6695333477</v>
      </c>
      <c r="C404" s="22">
        <v>10298763.810000001</v>
      </c>
      <c r="D404" s="22">
        <v>69244777.961426809</v>
      </c>
      <c r="E404" s="22">
        <v>70051017.050718531</v>
      </c>
      <c r="F404" s="22">
        <f>All!GZ107</f>
        <v>9950000</v>
      </c>
      <c r="G404" s="22">
        <f>All!GY107</f>
        <v>81411635.799999997</v>
      </c>
      <c r="H404" s="19" t="s">
        <v>1903</v>
      </c>
    </row>
    <row r="405" spans="1:8" hidden="1">
      <c r="A405" s="19" t="s">
        <v>2088</v>
      </c>
      <c r="B405" s="22">
        <v>0</v>
      </c>
      <c r="C405" s="22">
        <v>-170200</v>
      </c>
      <c r="D405" s="22">
        <v>0</v>
      </c>
      <c r="E405" s="22">
        <v>0</v>
      </c>
      <c r="F405" s="22">
        <f>All!GZ108</f>
        <v>0</v>
      </c>
      <c r="G405" s="22">
        <f>All!GY108</f>
        <v>0</v>
      </c>
      <c r="H405" s="19" t="s">
        <v>1903</v>
      </c>
    </row>
    <row r="406" spans="1:8" hidden="1">
      <c r="A406" s="103" t="s">
        <v>2089</v>
      </c>
      <c r="B406" s="22">
        <v>40950000</v>
      </c>
      <c r="C406" s="22">
        <v>97894018.550000012</v>
      </c>
      <c r="D406" s="22">
        <v>129485416.66666666</v>
      </c>
      <c r="E406" s="22">
        <v>130401648.1504176</v>
      </c>
      <c r="F406" s="22">
        <f>All!GZ109</f>
        <v>0</v>
      </c>
      <c r="G406" s="22">
        <f>All!GY109</f>
        <v>1699802.0599999998</v>
      </c>
      <c r="H406" s="19" t="s">
        <v>1903</v>
      </c>
    </row>
    <row r="407" spans="1:8" hidden="1">
      <c r="A407" s="103" t="s">
        <v>2090</v>
      </c>
      <c r="B407" s="22">
        <v>5520000</v>
      </c>
      <c r="C407" s="22">
        <v>1240776.6599999999</v>
      </c>
      <c r="D407" s="22">
        <v>138728333.33333331</v>
      </c>
      <c r="E407" s="22">
        <v>138728333.33333331</v>
      </c>
      <c r="F407" s="22">
        <f>All!GZ110</f>
        <v>59852564.921700023</v>
      </c>
      <c r="G407" s="22">
        <f>All!GY110</f>
        <v>91226432.430000022</v>
      </c>
      <c r="H407" s="19" t="s">
        <v>1903</v>
      </c>
    </row>
    <row r="408" spans="1:8" hidden="1">
      <c r="A408" s="103" t="s">
        <v>2091</v>
      </c>
      <c r="B408" s="22">
        <v>4588556.3599999975</v>
      </c>
      <c r="C408" s="22">
        <v>319876.2</v>
      </c>
      <c r="D408" s="22">
        <v>27600000</v>
      </c>
      <c r="E408" s="22">
        <v>27600000</v>
      </c>
      <c r="F408" s="22">
        <f>All!GZ111</f>
        <v>21330633.947872661</v>
      </c>
      <c r="G408" s="22">
        <f>All!GY111</f>
        <v>70823091.430000007</v>
      </c>
      <c r="H408" s="19" t="s">
        <v>1903</v>
      </c>
    </row>
    <row r="409" spans="1:8" hidden="1">
      <c r="A409" s="19" t="s">
        <v>2092</v>
      </c>
      <c r="B409" s="22">
        <v>20900000</v>
      </c>
      <c r="C409" s="22">
        <v>72376481.930000007</v>
      </c>
      <c r="D409" s="22">
        <v>185250000</v>
      </c>
      <c r="E409" s="22">
        <v>185250000</v>
      </c>
      <c r="F409" s="22">
        <f>All!GZ112</f>
        <v>102135297.22886002</v>
      </c>
      <c r="G409" s="22">
        <f>All!GY112</f>
        <v>148406951.48000002</v>
      </c>
      <c r="H409" s="19" t="s">
        <v>1903</v>
      </c>
    </row>
    <row r="410" spans="1:8" hidden="1">
      <c r="A410" s="60" t="s">
        <v>2099</v>
      </c>
      <c r="B410" s="22">
        <v>11624999.999999998</v>
      </c>
      <c r="C410" s="22">
        <v>3985914.54</v>
      </c>
      <c r="D410" s="22">
        <v>34874999.999999993</v>
      </c>
      <c r="E410" s="22">
        <v>42514085.455699995</v>
      </c>
      <c r="F410" s="22">
        <f>All!GZ113</f>
        <v>9636538.6204938702</v>
      </c>
      <c r="G410" s="22">
        <f>All!GY113</f>
        <v>10951063.93</v>
      </c>
      <c r="H410" s="19" t="s">
        <v>1903</v>
      </c>
    </row>
    <row r="411" spans="1:8" hidden="1">
      <c r="A411" s="60" t="s">
        <v>2100</v>
      </c>
      <c r="B411" s="22">
        <v>23203125</v>
      </c>
      <c r="C411" s="22">
        <v>15421126.109999999</v>
      </c>
      <c r="D411" s="22">
        <v>270703125</v>
      </c>
      <c r="E411" s="22">
        <v>279596446.875</v>
      </c>
      <c r="F411" s="22">
        <f>All!GZ114</f>
        <v>58435237.140958764</v>
      </c>
      <c r="G411" s="22">
        <f>All!GY114</f>
        <v>185470495.89999998</v>
      </c>
      <c r="H411" s="19" t="s">
        <v>1903</v>
      </c>
    </row>
    <row r="412" spans="1:8" hidden="1">
      <c r="A412" s="19" t="s">
        <v>2101</v>
      </c>
      <c r="B412" s="22">
        <v>1864001.9276955577</v>
      </c>
      <c r="C412" s="22">
        <v>529997.39</v>
      </c>
      <c r="D412" s="22">
        <v>138868143.61331907</v>
      </c>
      <c r="E412" s="22">
        <v>138868143.61331907</v>
      </c>
      <c r="F412" s="22">
        <f>All!GZ115</f>
        <v>133858738.48749998</v>
      </c>
      <c r="G412" s="22">
        <f>All!GY115</f>
        <v>212651685.39000002</v>
      </c>
      <c r="H412" s="19" t="s">
        <v>1903</v>
      </c>
    </row>
    <row r="413" spans="1:8" hidden="1">
      <c r="A413" s="19" t="s">
        <v>2102</v>
      </c>
      <c r="B413" s="22">
        <v>1840000</v>
      </c>
      <c r="C413" s="22">
        <v>8749567.6500000004</v>
      </c>
      <c r="D413" s="22">
        <v>16560000</v>
      </c>
      <c r="E413" s="22">
        <v>9650432.3480000012</v>
      </c>
      <c r="F413" s="22">
        <f>All!GZ116</f>
        <v>1633805.4200000011</v>
      </c>
      <c r="G413" s="22">
        <f>All!GY116</f>
        <v>1924611.24</v>
      </c>
      <c r="H413" s="19" t="s">
        <v>1903</v>
      </c>
    </row>
    <row r="414" spans="1:8" hidden="1">
      <c r="A414" s="19" t="s">
        <v>2103</v>
      </c>
      <c r="B414" s="22">
        <v>6870628.7000000002</v>
      </c>
      <c r="C414" s="22">
        <v>5127309.1000000006</v>
      </c>
      <c r="D414" s="22">
        <v>61835658.300000004</v>
      </c>
      <c r="E414" s="22">
        <v>61450197.174838543</v>
      </c>
      <c r="F414" s="22">
        <f>All!GZ117</f>
        <v>12368152.2244264</v>
      </c>
      <c r="G414" s="22">
        <f>All!GY117</f>
        <v>1833150.23</v>
      </c>
      <c r="H414" s="19" t="s">
        <v>1903</v>
      </c>
    </row>
    <row r="415" spans="1:8" hidden="1">
      <c r="A415" s="19" t="s">
        <v>2109</v>
      </c>
      <c r="B415" s="22">
        <v>0</v>
      </c>
      <c r="C415" s="22">
        <v>693556.65999999992</v>
      </c>
      <c r="D415" s="22">
        <v>0</v>
      </c>
      <c r="E415" s="22">
        <v>37407892.25</v>
      </c>
      <c r="F415" s="22">
        <f>All!GZ118</f>
        <v>964286.29999999958</v>
      </c>
      <c r="G415" s="22">
        <f>All!GY118</f>
        <v>3369576.54</v>
      </c>
      <c r="H415" s="19" t="s">
        <v>1903</v>
      </c>
    </row>
    <row r="416" spans="1:8" hidden="1">
      <c r="A416" s="19" t="s">
        <v>2110</v>
      </c>
      <c r="B416" s="22">
        <v>0</v>
      </c>
      <c r="C416" s="22">
        <v>145698.4</v>
      </c>
      <c r="D416" s="22">
        <v>0</v>
      </c>
      <c r="E416" s="22">
        <v>0</v>
      </c>
      <c r="F416" s="22">
        <f>All!GZ119</f>
        <v>13439258.806022201</v>
      </c>
      <c r="G416" s="22">
        <f>All!GY119</f>
        <v>8739331.5999999996</v>
      </c>
      <c r="H416" s="19" t="s">
        <v>1903</v>
      </c>
    </row>
    <row r="417" spans="1:8" hidden="1">
      <c r="A417" s="19" t="s">
        <v>2112</v>
      </c>
      <c r="B417" s="22">
        <v>0</v>
      </c>
      <c r="C417" s="22">
        <v>2081509.8900000001</v>
      </c>
      <c r="D417" s="22">
        <v>0</v>
      </c>
      <c r="E417" s="22">
        <v>40050000</v>
      </c>
      <c r="F417" s="22">
        <f>All!GZ120</f>
        <v>12175712.912841398</v>
      </c>
      <c r="G417" s="22">
        <f>All!GY120</f>
        <v>105621394.05</v>
      </c>
      <c r="H417" s="19" t="s">
        <v>1903</v>
      </c>
    </row>
    <row r="418" spans="1:8" hidden="1">
      <c r="A418" s="19" t="s">
        <v>2113</v>
      </c>
      <c r="B418" s="22">
        <v>0</v>
      </c>
      <c r="C418" s="22">
        <v>0</v>
      </c>
      <c r="D418" s="22">
        <v>0</v>
      </c>
      <c r="E418" s="22">
        <v>9000000</v>
      </c>
      <c r="F418" s="22">
        <f>All!GZ121</f>
        <v>899999.99999999988</v>
      </c>
      <c r="G418" s="22">
        <f>All!GY121</f>
        <v>1535742.47</v>
      </c>
      <c r="H418" s="19" t="s">
        <v>1903</v>
      </c>
    </row>
    <row r="419" spans="1:8" hidden="1">
      <c r="A419" s="110" t="s">
        <v>2114</v>
      </c>
      <c r="B419" s="22">
        <v>0</v>
      </c>
      <c r="C419" s="22">
        <v>0</v>
      </c>
      <c r="D419" s="22">
        <v>0</v>
      </c>
      <c r="E419" s="22">
        <v>9000000</v>
      </c>
      <c r="F419" s="22">
        <f>All!GZ122</f>
        <v>0</v>
      </c>
      <c r="G419" s="22">
        <f>All!GY122</f>
        <v>17359.219999999998</v>
      </c>
      <c r="H419" s="19" t="s">
        <v>1903</v>
      </c>
    </row>
    <row r="420" spans="1:8" hidden="1">
      <c r="A420" s="19" t="s">
        <v>2157</v>
      </c>
      <c r="B420" s="22">
        <v>0</v>
      </c>
      <c r="C420" s="22">
        <v>0</v>
      </c>
      <c r="D420" s="22">
        <v>0</v>
      </c>
      <c r="E420" s="22">
        <v>0</v>
      </c>
      <c r="F420" s="22">
        <f>All!GZ123</f>
        <v>0</v>
      </c>
      <c r="G420" s="22">
        <f>All!GY123</f>
        <v>0</v>
      </c>
      <c r="H420" s="19" t="s">
        <v>1903</v>
      </c>
    </row>
    <row r="421" spans="1:8" hidden="1">
      <c r="A421" s="19" t="s">
        <v>2158</v>
      </c>
      <c r="B421" s="22">
        <v>0</v>
      </c>
      <c r="C421" s="22">
        <v>0</v>
      </c>
      <c r="D421" s="22">
        <v>0</v>
      </c>
      <c r="E421" s="22">
        <v>0</v>
      </c>
      <c r="F421" s="22">
        <f>All!GZ124</f>
        <v>703857.06900000002</v>
      </c>
      <c r="G421" s="22">
        <f>All!GY124</f>
        <v>318116.70999999996</v>
      </c>
      <c r="H421" s="19" t="s">
        <v>1903</v>
      </c>
    </row>
    <row r="422" spans="1:8" hidden="1">
      <c r="A422" s="19" t="s">
        <v>2159</v>
      </c>
      <c r="B422" s="22">
        <v>0</v>
      </c>
      <c r="C422" s="22">
        <v>0</v>
      </c>
      <c r="D422" s="22">
        <v>0</v>
      </c>
      <c r="E422" s="22">
        <v>0</v>
      </c>
      <c r="F422" s="22">
        <f>All!GZ125</f>
        <v>0</v>
      </c>
      <c r="G422" s="22">
        <f>All!GY125</f>
        <v>0</v>
      </c>
      <c r="H422" s="19" t="s">
        <v>1903</v>
      </c>
    </row>
    <row r="423" spans="1:8" hidden="1">
      <c r="A423" s="19" t="s">
        <v>2160</v>
      </c>
      <c r="B423" s="22">
        <v>0</v>
      </c>
      <c r="C423" s="22">
        <v>0</v>
      </c>
      <c r="D423" s="22">
        <v>0</v>
      </c>
      <c r="E423" s="22">
        <v>0</v>
      </c>
      <c r="F423" s="22">
        <f>All!GZ126</f>
        <v>0</v>
      </c>
      <c r="G423" s="22">
        <f>All!GY126</f>
        <v>9570405.9500000011</v>
      </c>
      <c r="H423" s="19" t="s">
        <v>1903</v>
      </c>
    </row>
    <row r="424" spans="1:8" hidden="1">
      <c r="A424" s="19" t="s">
        <v>2162</v>
      </c>
      <c r="B424" s="22">
        <v>0</v>
      </c>
      <c r="C424" s="22">
        <v>0</v>
      </c>
      <c r="D424" s="22">
        <v>0</v>
      </c>
      <c r="E424" s="22">
        <v>0</v>
      </c>
      <c r="F424" s="22">
        <f>All!GZ127</f>
        <v>0</v>
      </c>
      <c r="G424" s="22">
        <f>All!GY127</f>
        <v>1467937.4300000002</v>
      </c>
      <c r="H424" s="19" t="s">
        <v>1903</v>
      </c>
    </row>
    <row r="425" spans="1:8" hidden="1">
      <c r="A425" s="19" t="s">
        <v>2163</v>
      </c>
      <c r="B425" s="22">
        <v>0</v>
      </c>
      <c r="C425" s="22">
        <v>0</v>
      </c>
      <c r="D425" s="22">
        <v>0</v>
      </c>
      <c r="E425" s="22">
        <v>0</v>
      </c>
      <c r="F425" s="22">
        <f>All!GZ128</f>
        <v>10650738.300000004</v>
      </c>
      <c r="G425" s="22">
        <f>All!GY128</f>
        <v>18512327.140000001</v>
      </c>
      <c r="H425" s="19" t="s">
        <v>1903</v>
      </c>
    </row>
    <row r="426" spans="1:8" hidden="1">
      <c r="A426" s="19" t="s">
        <v>2164</v>
      </c>
      <c r="B426" s="22">
        <v>0</v>
      </c>
      <c r="C426" s="22">
        <v>0</v>
      </c>
      <c r="D426" s="22">
        <v>0</v>
      </c>
      <c r="E426" s="22">
        <v>0</v>
      </c>
      <c r="F426" s="22">
        <f>All!GZ129</f>
        <v>60756945.349977456</v>
      </c>
      <c r="G426" s="22">
        <f>All!GY129</f>
        <v>123888918.81000002</v>
      </c>
      <c r="H426" s="19" t="s">
        <v>1903</v>
      </c>
    </row>
    <row r="427" spans="1:8" hidden="1">
      <c r="A427" s="19" t="s">
        <v>2165</v>
      </c>
      <c r="B427" s="22">
        <v>0</v>
      </c>
      <c r="C427" s="22">
        <v>0</v>
      </c>
      <c r="D427" s="22">
        <v>0</v>
      </c>
      <c r="E427" s="22">
        <v>0</v>
      </c>
      <c r="F427" s="22">
        <f>All!GZ130</f>
        <v>38977090.234797627</v>
      </c>
      <c r="G427" s="22">
        <f>All!GY130</f>
        <v>25894361.25</v>
      </c>
      <c r="H427" s="19" t="s">
        <v>1903</v>
      </c>
    </row>
    <row r="428" spans="1:8" hidden="1">
      <c r="A428" s="113" t="s">
        <v>2167</v>
      </c>
      <c r="B428" s="22">
        <v>0</v>
      </c>
      <c r="C428" s="22">
        <v>0</v>
      </c>
      <c r="D428" s="22">
        <v>0</v>
      </c>
      <c r="E428" s="22">
        <v>0</v>
      </c>
      <c r="F428" s="22">
        <f>All!GZ131</f>
        <v>0</v>
      </c>
      <c r="G428" s="22">
        <f>All!GY131</f>
        <v>60752.92</v>
      </c>
      <c r="H428" s="19" t="s">
        <v>1903</v>
      </c>
    </row>
    <row r="429" spans="1:8" hidden="1">
      <c r="A429" s="113" t="s">
        <v>2168</v>
      </c>
      <c r="B429" s="22">
        <v>0</v>
      </c>
      <c r="C429" s="22">
        <v>0</v>
      </c>
      <c r="D429" s="22">
        <v>0</v>
      </c>
      <c r="E429" s="22">
        <v>0</v>
      </c>
      <c r="F429" s="22">
        <f>All!GZ132</f>
        <v>112609205.28900005</v>
      </c>
      <c r="G429" s="22">
        <f>All!GY132</f>
        <v>101179751.88</v>
      </c>
      <c r="H429" s="19" t="s">
        <v>1903</v>
      </c>
    </row>
    <row r="430" spans="1:8" hidden="1">
      <c r="A430" s="113" t="s">
        <v>2169</v>
      </c>
      <c r="B430" s="22">
        <v>0</v>
      </c>
      <c r="C430" s="22">
        <v>0</v>
      </c>
      <c r="D430" s="22">
        <v>0</v>
      </c>
      <c r="E430" s="22">
        <v>0</v>
      </c>
      <c r="F430" s="22">
        <f>All!GZ133</f>
        <v>0</v>
      </c>
      <c r="G430" s="22">
        <f>All!GY133</f>
        <v>-24570.540000000037</v>
      </c>
      <c r="H430" s="19" t="s">
        <v>1903</v>
      </c>
    </row>
    <row r="431" spans="1:8" hidden="1">
      <c r="A431" s="113" t="s">
        <v>2170</v>
      </c>
      <c r="B431" s="22">
        <v>0</v>
      </c>
      <c r="C431" s="22">
        <v>0</v>
      </c>
      <c r="D431" s="22">
        <v>0</v>
      </c>
      <c r="E431" s="22">
        <v>0</v>
      </c>
      <c r="F431" s="22">
        <f>All!GZ134</f>
        <v>19770771.605999999</v>
      </c>
      <c r="G431" s="22">
        <f>All!GY134</f>
        <v>19917631.020000003</v>
      </c>
      <c r="H431" s="19" t="s">
        <v>1903</v>
      </c>
    </row>
    <row r="432" spans="1:8" hidden="1">
      <c r="A432" s="113" t="s">
        <v>2171</v>
      </c>
      <c r="B432" s="22">
        <v>0</v>
      </c>
      <c r="C432" s="22">
        <v>0</v>
      </c>
      <c r="D432" s="22">
        <v>0</v>
      </c>
      <c r="E432" s="22">
        <v>0</v>
      </c>
      <c r="F432" s="22">
        <f>All!GZ135</f>
        <v>0</v>
      </c>
      <c r="G432" s="22">
        <f>All!GY135</f>
        <v>0</v>
      </c>
      <c r="H432" s="19" t="s">
        <v>1903</v>
      </c>
    </row>
    <row r="433" spans="1:8" hidden="1">
      <c r="A433" s="113" t="s">
        <v>2172</v>
      </c>
      <c r="B433" s="22">
        <v>0</v>
      </c>
      <c r="C433" s="22">
        <v>0</v>
      </c>
      <c r="D433" s="22">
        <v>0</v>
      </c>
      <c r="E433" s="22">
        <v>0</v>
      </c>
      <c r="F433" s="22">
        <f>All!GZ136</f>
        <v>0</v>
      </c>
      <c r="G433" s="22">
        <f>All!GY136</f>
        <v>-26167.200000000004</v>
      </c>
      <c r="H433" s="19" t="s">
        <v>1903</v>
      </c>
    </row>
    <row r="434" spans="1:8" hidden="1">
      <c r="A434" s="113" t="s">
        <v>2173</v>
      </c>
      <c r="B434" s="22">
        <v>0</v>
      </c>
      <c r="C434" s="22">
        <v>0</v>
      </c>
      <c r="D434" s="22">
        <v>0</v>
      </c>
      <c r="E434" s="22">
        <v>0</v>
      </c>
      <c r="F434" s="22">
        <f>All!GZ137</f>
        <v>107771880.3669</v>
      </c>
      <c r="G434" s="22">
        <f>All!GY137</f>
        <v>100301934.88</v>
      </c>
      <c r="H434" s="19" t="s">
        <v>1903</v>
      </c>
    </row>
    <row r="435" spans="1:8" hidden="1">
      <c r="A435" s="12" t="s">
        <v>2174</v>
      </c>
      <c r="B435" s="22">
        <v>0</v>
      </c>
      <c r="C435" s="22">
        <v>0</v>
      </c>
      <c r="D435" s="22">
        <v>0</v>
      </c>
      <c r="E435" s="22">
        <v>0</v>
      </c>
      <c r="F435" s="22">
        <f>All!GZ138</f>
        <v>118913311.04759744</v>
      </c>
      <c r="G435" s="22">
        <f>All!GY138</f>
        <v>127349067.33000001</v>
      </c>
      <c r="H435" s="19" t="s">
        <v>1903</v>
      </c>
    </row>
    <row r="436" spans="1:8" hidden="1">
      <c r="A436" s="12" t="s">
        <v>2175</v>
      </c>
      <c r="B436" s="22">
        <v>0</v>
      </c>
      <c r="C436" s="22">
        <v>0</v>
      </c>
      <c r="D436" s="22">
        <v>0</v>
      </c>
      <c r="E436" s="22">
        <v>0</v>
      </c>
      <c r="F436" s="22">
        <f>All!GZ139</f>
        <v>0</v>
      </c>
      <c r="G436" s="22">
        <f>All!GY139</f>
        <v>3547571.4899999998</v>
      </c>
      <c r="H436" s="19" t="s">
        <v>1903</v>
      </c>
    </row>
    <row r="437" spans="1:8" hidden="1">
      <c r="A437" s="113" t="s">
        <v>2176</v>
      </c>
      <c r="B437" s="22">
        <v>0</v>
      </c>
      <c r="C437" s="22">
        <v>0</v>
      </c>
      <c r="D437" s="22">
        <v>0</v>
      </c>
      <c r="E437" s="22">
        <v>0</v>
      </c>
      <c r="F437" s="22">
        <f>All!GZ140</f>
        <v>62656675.155359983</v>
      </c>
      <c r="G437" s="22">
        <f>All!GY140</f>
        <v>17134915.41</v>
      </c>
      <c r="H437" s="19" t="s">
        <v>1903</v>
      </c>
    </row>
    <row r="438" spans="1:8" hidden="1">
      <c r="A438" s="113" t="s">
        <v>2189</v>
      </c>
      <c r="B438" s="22">
        <v>0</v>
      </c>
      <c r="C438" s="22">
        <v>0</v>
      </c>
      <c r="D438" s="22">
        <v>0</v>
      </c>
      <c r="E438" s="22">
        <v>0</v>
      </c>
      <c r="F438" s="22">
        <f>All!GZ141</f>
        <v>0</v>
      </c>
      <c r="G438" s="22">
        <f>All!GY141</f>
        <v>19686744.899999999</v>
      </c>
      <c r="H438" s="19" t="s">
        <v>1903</v>
      </c>
    </row>
    <row r="439" spans="1:8" hidden="1">
      <c r="A439" s="113" t="s">
        <v>2190</v>
      </c>
      <c r="B439" s="22">
        <v>0</v>
      </c>
      <c r="C439" s="22">
        <v>0</v>
      </c>
      <c r="D439" s="22">
        <v>0</v>
      </c>
      <c r="E439" s="22">
        <v>0</v>
      </c>
      <c r="F439" s="22">
        <f>All!GZ142</f>
        <v>75356879.59800002</v>
      </c>
      <c r="G439" s="22">
        <f>All!GY142</f>
        <v>4418386.0999999996</v>
      </c>
      <c r="H439" s="19" t="s">
        <v>1903</v>
      </c>
    </row>
    <row r="440" spans="1:8" hidden="1">
      <c r="A440" s="113" t="s">
        <v>2191</v>
      </c>
      <c r="B440" s="22">
        <v>0</v>
      </c>
      <c r="C440" s="22">
        <v>0</v>
      </c>
      <c r="D440" s="22">
        <v>0</v>
      </c>
      <c r="E440" s="22">
        <v>0</v>
      </c>
      <c r="F440" s="22">
        <f>All!GZ143</f>
        <v>0</v>
      </c>
      <c r="G440" s="22">
        <f>All!GY143</f>
        <v>0</v>
      </c>
      <c r="H440" s="19" t="s">
        <v>1903</v>
      </c>
    </row>
    <row r="441" spans="1:8" hidden="1">
      <c r="A441" s="113" t="s">
        <v>2192</v>
      </c>
      <c r="B441" s="22">
        <v>0</v>
      </c>
      <c r="C441" s="22">
        <v>0</v>
      </c>
      <c r="D441" s="22">
        <v>0</v>
      </c>
      <c r="E441" s="22">
        <v>0</v>
      </c>
      <c r="F441" s="22">
        <f>All!GZ144</f>
        <v>0</v>
      </c>
      <c r="G441" s="22">
        <f>All!GY144</f>
        <v>0</v>
      </c>
      <c r="H441" s="19" t="s">
        <v>1903</v>
      </c>
    </row>
    <row r="442" spans="1:8" hidden="1">
      <c r="A442" s="113" t="s">
        <v>2193</v>
      </c>
      <c r="B442" s="22">
        <v>0</v>
      </c>
      <c r="C442" s="22">
        <v>0</v>
      </c>
      <c r="D442" s="22">
        <v>0</v>
      </c>
      <c r="E442" s="22">
        <v>0</v>
      </c>
      <c r="F442" s="22">
        <f>All!GZ145</f>
        <v>0</v>
      </c>
      <c r="G442" s="22">
        <f>All!GY145</f>
        <v>0</v>
      </c>
      <c r="H442" s="19" t="s">
        <v>1903</v>
      </c>
    </row>
    <row r="443" spans="1:8" hidden="1">
      <c r="A443" s="152" t="s">
        <v>2207</v>
      </c>
      <c r="B443" s="22">
        <v>0</v>
      </c>
      <c r="C443" s="22">
        <v>0</v>
      </c>
      <c r="D443" s="22">
        <v>0</v>
      </c>
      <c r="E443" s="22">
        <v>0</v>
      </c>
      <c r="F443" s="22">
        <f>All!GZ146</f>
        <v>0</v>
      </c>
      <c r="G443" s="22">
        <f>All!GY146</f>
        <v>10404363.600000001</v>
      </c>
      <c r="H443" s="19" t="s">
        <v>1903</v>
      </c>
    </row>
    <row r="444" spans="1:8">
      <c r="A444" s="152" t="s">
        <v>2208</v>
      </c>
      <c r="B444" s="22">
        <v>0</v>
      </c>
      <c r="C444" s="22">
        <v>0</v>
      </c>
      <c r="D444" s="22">
        <v>0</v>
      </c>
      <c r="E444" s="22">
        <v>0</v>
      </c>
      <c r="F444" s="22">
        <f>All!GZ147</f>
        <v>0</v>
      </c>
      <c r="G444" s="22">
        <f>All!GY147</f>
        <v>72529.03</v>
      </c>
      <c r="H444" s="19" t="s">
        <v>1903</v>
      </c>
    </row>
    <row r="445" spans="1:8">
      <c r="A445" s="152" t="s">
        <v>2211</v>
      </c>
      <c r="B445" s="22">
        <v>0</v>
      </c>
      <c r="C445" s="22">
        <v>0</v>
      </c>
      <c r="D445" s="22">
        <v>0</v>
      </c>
      <c r="E445" s="22">
        <v>0</v>
      </c>
      <c r="F445" s="22">
        <f>All!GZ148</f>
        <v>0</v>
      </c>
      <c r="G445" s="22">
        <f>All!GY148</f>
        <v>297679.27</v>
      </c>
      <c r="H445" s="19" t="s">
        <v>1903</v>
      </c>
    </row>
    <row r="446" spans="1:8">
      <c r="A446" s="152" t="s">
        <v>2212</v>
      </c>
      <c r="B446" s="22">
        <v>0</v>
      </c>
      <c r="C446" s="22">
        <v>0</v>
      </c>
      <c r="D446" s="22">
        <v>0</v>
      </c>
      <c r="E446" s="22">
        <v>0</v>
      </c>
      <c r="F446" s="22">
        <f>All!GZ149</f>
        <v>0</v>
      </c>
      <c r="G446" s="22">
        <f>All!GY149</f>
        <v>633663.42200000002</v>
      </c>
      <c r="H446" s="19" t="s">
        <v>1903</v>
      </c>
    </row>
    <row r="447" spans="1:8">
      <c r="A447" s="152" t="s">
        <v>2213</v>
      </c>
      <c r="B447" s="22">
        <v>0</v>
      </c>
      <c r="C447" s="22">
        <v>0</v>
      </c>
      <c r="D447" s="22">
        <v>0</v>
      </c>
      <c r="E447" s="22">
        <v>0</v>
      </c>
      <c r="F447" s="22">
        <f>All!GZ150</f>
        <v>0</v>
      </c>
      <c r="G447" s="22">
        <f>All!GY150</f>
        <v>120343.24</v>
      </c>
      <c r="H447" s="19" t="s">
        <v>1903</v>
      </c>
    </row>
    <row r="448" spans="1:8">
      <c r="A448" s="110" t="s">
        <v>1985</v>
      </c>
      <c r="B448" s="22">
        <v>0</v>
      </c>
      <c r="C448" s="22">
        <v>0</v>
      </c>
      <c r="D448" s="22">
        <v>0</v>
      </c>
      <c r="E448" s="22">
        <v>0</v>
      </c>
      <c r="F448" s="22">
        <f>All!GZ151</f>
        <v>0</v>
      </c>
      <c r="G448" s="22">
        <f>All!GY151</f>
        <v>0</v>
      </c>
      <c r="H448" s="19" t="s">
        <v>1903</v>
      </c>
    </row>
    <row r="449" spans="1:8" hidden="1">
      <c r="A449" s="19" t="s">
        <v>7</v>
      </c>
      <c r="B449" s="22">
        <v>0</v>
      </c>
      <c r="C449" s="22">
        <v>0</v>
      </c>
      <c r="D449" s="22">
        <v>234183219.70741081</v>
      </c>
      <c r="E449" s="22">
        <v>234183219.70741081</v>
      </c>
      <c r="F449" s="22">
        <f>All!HB3</f>
        <v>0</v>
      </c>
      <c r="G449" s="22">
        <f>All!HA3</f>
        <v>118228138.02</v>
      </c>
      <c r="H449" s="19" t="s">
        <v>278</v>
      </c>
    </row>
    <row r="450" spans="1:8" hidden="1">
      <c r="A450" s="19" t="s">
        <v>8</v>
      </c>
      <c r="B450" s="22">
        <v>27556392</v>
      </c>
      <c r="C450" s="22">
        <v>27353036.84</v>
      </c>
      <c r="D450" s="22">
        <v>80000000</v>
      </c>
      <c r="E450" s="22">
        <v>80000000</v>
      </c>
      <c r="F450" s="22">
        <f>All!HB4</f>
        <v>0</v>
      </c>
      <c r="G450" s="22">
        <f>All!HA4</f>
        <v>0</v>
      </c>
      <c r="H450" s="19" t="s">
        <v>278</v>
      </c>
    </row>
    <row r="451" spans="1:8" hidden="1">
      <c r="A451" s="103" t="s">
        <v>9</v>
      </c>
      <c r="B451" s="22">
        <v>23070503</v>
      </c>
      <c r="C451" s="22">
        <v>23913457.59</v>
      </c>
      <c r="D451" s="22">
        <v>2046601</v>
      </c>
      <c r="E451" s="22">
        <v>8046601</v>
      </c>
      <c r="F451" s="22">
        <f>All!HB5</f>
        <v>21065949.035477094</v>
      </c>
      <c r="G451" s="22">
        <f>All!HA5</f>
        <v>2231188</v>
      </c>
      <c r="H451" s="19" t="s">
        <v>278</v>
      </c>
    </row>
    <row r="452" spans="1:8" hidden="1">
      <c r="A452" s="19" t="s">
        <v>10</v>
      </c>
      <c r="B452" s="22">
        <v>0</v>
      </c>
      <c r="C452" s="22">
        <v>0</v>
      </c>
      <c r="D452" s="22">
        <v>10000000</v>
      </c>
      <c r="E452" s="22">
        <v>10000000</v>
      </c>
      <c r="F452" s="22">
        <f>All!HB6</f>
        <v>5700306.241293652</v>
      </c>
      <c r="G452" s="22">
        <f>All!HA6</f>
        <v>0</v>
      </c>
      <c r="H452" s="19" t="s">
        <v>278</v>
      </c>
    </row>
    <row r="453" spans="1:8" hidden="1">
      <c r="A453" s="103" t="s">
        <v>11</v>
      </c>
      <c r="B453" s="22">
        <v>59797422.033113047</v>
      </c>
      <c r="C453" s="22">
        <v>35593170.030000001</v>
      </c>
      <c r="D453" s="22">
        <v>67950516.205360204</v>
      </c>
      <c r="E453" s="22">
        <v>41444295.305178791</v>
      </c>
      <c r="F453" s="22">
        <f>All!HB7</f>
        <v>0</v>
      </c>
      <c r="G453" s="22">
        <f>All!HA7</f>
        <v>6902980.6899999995</v>
      </c>
      <c r="H453" s="19" t="s">
        <v>278</v>
      </c>
    </row>
    <row r="454" spans="1:8" hidden="1">
      <c r="A454" s="19" t="s">
        <v>12</v>
      </c>
      <c r="B454" s="22">
        <v>110575737.42262766</v>
      </c>
      <c r="C454" s="22">
        <v>121719527.53999999</v>
      </c>
      <c r="D454" s="22">
        <v>361974514.38438332</v>
      </c>
      <c r="E454" s="22">
        <v>372796596.400442</v>
      </c>
      <c r="F454" s="22">
        <f>All!HB8</f>
        <v>325886737</v>
      </c>
      <c r="G454" s="22">
        <f>All!HA8</f>
        <v>428663852.31</v>
      </c>
      <c r="H454" s="19" t="s">
        <v>278</v>
      </c>
    </row>
    <row r="455" spans="1:8" hidden="1">
      <c r="A455" s="19" t="s">
        <v>13</v>
      </c>
      <c r="B455" s="22">
        <v>15550796</v>
      </c>
      <c r="C455" s="22">
        <v>0</v>
      </c>
      <c r="D455" s="22">
        <v>0</v>
      </c>
      <c r="E455" s="22">
        <v>15000000</v>
      </c>
      <c r="F455" s="22">
        <f>All!HB9</f>
        <v>0</v>
      </c>
      <c r="G455" s="22">
        <f>All!HA9</f>
        <v>11442131.85</v>
      </c>
      <c r="H455" s="19" t="s">
        <v>278</v>
      </c>
    </row>
    <row r="456" spans="1:8" hidden="1">
      <c r="A456" s="19" t="s">
        <v>2004</v>
      </c>
      <c r="B456" s="22">
        <v>25738980.282278195</v>
      </c>
      <c r="C456" s="22">
        <v>46937656.93</v>
      </c>
      <c r="D456" s="22">
        <v>152810030.62089026</v>
      </c>
      <c r="E456" s="22">
        <v>226157995.95904896</v>
      </c>
      <c r="F456" s="22">
        <f>All!HB10</f>
        <v>30782233</v>
      </c>
      <c r="G456" s="22">
        <f>All!HA10</f>
        <v>83893283.910000011</v>
      </c>
      <c r="H456" s="19" t="s">
        <v>278</v>
      </c>
    </row>
    <row r="457" spans="1:8" hidden="1">
      <c r="A457" s="103" t="s">
        <v>15</v>
      </c>
      <c r="B457" s="22">
        <v>0</v>
      </c>
      <c r="C457" s="22">
        <v>595920.44999999995</v>
      </c>
      <c r="D457" s="22">
        <v>0</v>
      </c>
      <c r="E457" s="22">
        <v>0</v>
      </c>
      <c r="F457" s="22">
        <f>All!HB11</f>
        <v>0</v>
      </c>
      <c r="G457" s="22">
        <f>All!HA11</f>
        <v>0</v>
      </c>
      <c r="H457" s="19" t="s">
        <v>278</v>
      </c>
    </row>
    <row r="458" spans="1:8" hidden="1">
      <c r="A458" s="19" t="s">
        <v>16</v>
      </c>
      <c r="B458" s="22">
        <v>0</v>
      </c>
      <c r="C458" s="22">
        <v>0</v>
      </c>
      <c r="D458" s="22">
        <v>0</v>
      </c>
      <c r="E458" s="22">
        <v>12000000</v>
      </c>
      <c r="F458" s="22">
        <f>All!HB12</f>
        <v>0</v>
      </c>
      <c r="G458" s="22">
        <f>All!HA12</f>
        <v>0</v>
      </c>
      <c r="H458" s="19" t="s">
        <v>278</v>
      </c>
    </row>
    <row r="459" spans="1:8" hidden="1">
      <c r="A459" s="103" t="s">
        <v>17</v>
      </c>
      <c r="B459" s="22">
        <v>3000000</v>
      </c>
      <c r="C459" s="22">
        <v>15000000</v>
      </c>
      <c r="D459" s="22">
        <v>6000000</v>
      </c>
      <c r="E459" s="22">
        <v>40000000</v>
      </c>
      <c r="F459" s="22">
        <f>All!HB13</f>
        <v>0</v>
      </c>
      <c r="G459" s="22">
        <f>All!HA13</f>
        <v>16000000</v>
      </c>
      <c r="H459" s="19" t="s">
        <v>278</v>
      </c>
    </row>
    <row r="460" spans="1:8" hidden="1">
      <c r="A460" s="19" t="s">
        <v>18</v>
      </c>
      <c r="B460" s="22">
        <v>6297393</v>
      </c>
      <c r="C460" s="22">
        <v>0</v>
      </c>
      <c r="D460" s="22">
        <v>0</v>
      </c>
      <c r="E460" s="22">
        <v>5000000</v>
      </c>
      <c r="F460" s="22">
        <f>All!HB14</f>
        <v>0</v>
      </c>
      <c r="G460" s="22">
        <f>All!HA14</f>
        <v>0</v>
      </c>
      <c r="H460" s="19" t="s">
        <v>278</v>
      </c>
    </row>
    <row r="461" spans="1:8" hidden="1">
      <c r="A461" s="19" t="s">
        <v>19</v>
      </c>
      <c r="B461" s="22">
        <v>0</v>
      </c>
      <c r="C461" s="22">
        <v>0</v>
      </c>
      <c r="D461" s="22">
        <v>0</v>
      </c>
      <c r="E461" s="22">
        <v>0</v>
      </c>
      <c r="F461" s="22">
        <f>All!HB15</f>
        <v>0</v>
      </c>
      <c r="G461" s="22">
        <f>All!HA15</f>
        <v>0</v>
      </c>
      <c r="H461" s="19" t="s">
        <v>278</v>
      </c>
    </row>
    <row r="462" spans="1:8" hidden="1">
      <c r="A462" s="19" t="s">
        <v>20</v>
      </c>
      <c r="B462" s="22">
        <v>0</v>
      </c>
      <c r="C462" s="22">
        <v>484406.35</v>
      </c>
      <c r="D462" s="22">
        <v>0</v>
      </c>
      <c r="E462" s="22">
        <v>5700000</v>
      </c>
      <c r="F462" s="22">
        <f>All!HB16</f>
        <v>0</v>
      </c>
      <c r="G462" s="22">
        <f>All!HA16</f>
        <v>0</v>
      </c>
      <c r="H462" s="19" t="s">
        <v>278</v>
      </c>
    </row>
    <row r="463" spans="1:8" hidden="1">
      <c r="A463" s="19" t="s">
        <v>21</v>
      </c>
      <c r="B463" s="22">
        <v>0</v>
      </c>
      <c r="C463" s="22">
        <v>0</v>
      </c>
      <c r="D463" s="22">
        <v>0</v>
      </c>
      <c r="E463" s="22">
        <v>0</v>
      </c>
      <c r="F463" s="22">
        <f>All!HB17</f>
        <v>0</v>
      </c>
      <c r="G463" s="22">
        <f>All!HA17</f>
        <v>0</v>
      </c>
      <c r="H463" s="19" t="s">
        <v>278</v>
      </c>
    </row>
    <row r="464" spans="1:8" hidden="1">
      <c r="A464" s="19" t="s">
        <v>22</v>
      </c>
      <c r="B464" s="22">
        <v>2500000</v>
      </c>
      <c r="C464" s="22">
        <v>2500000</v>
      </c>
      <c r="D464" s="22">
        <v>6242870</v>
      </c>
      <c r="E464" s="22">
        <v>6242870</v>
      </c>
      <c r="F464" s="22">
        <f>All!HB18</f>
        <v>0</v>
      </c>
      <c r="G464" s="22">
        <f>All!HA18</f>
        <v>0</v>
      </c>
      <c r="H464" s="19" t="s">
        <v>278</v>
      </c>
    </row>
    <row r="465" spans="1:8" hidden="1">
      <c r="A465" s="19" t="s">
        <v>23</v>
      </c>
      <c r="B465" s="22">
        <v>0</v>
      </c>
      <c r="C465" s="22">
        <v>0</v>
      </c>
      <c r="D465" s="22">
        <v>0</v>
      </c>
      <c r="E465" s="22">
        <v>0</v>
      </c>
      <c r="F465" s="22">
        <f>All!HB19</f>
        <v>0</v>
      </c>
      <c r="G465" s="22">
        <f>All!HA19</f>
        <v>0</v>
      </c>
      <c r="H465" s="19" t="s">
        <v>278</v>
      </c>
    </row>
    <row r="466" spans="1:8" hidden="1">
      <c r="A466" s="103" t="s">
        <v>24</v>
      </c>
      <c r="B466" s="22">
        <v>140200672</v>
      </c>
      <c r="C466" s="22">
        <v>131094429.05000001</v>
      </c>
      <c r="D466" s="22">
        <v>295303291.25911629</v>
      </c>
      <c r="E466" s="22">
        <v>249302300.49436769</v>
      </c>
      <c r="F466" s="22">
        <f>All!HB20</f>
        <v>0</v>
      </c>
      <c r="G466" s="22">
        <f>All!HA20</f>
        <v>170581590.20999998</v>
      </c>
      <c r="H466" s="19" t="s">
        <v>278</v>
      </c>
    </row>
    <row r="467" spans="1:8" hidden="1">
      <c r="A467" s="103" t="s">
        <v>25</v>
      </c>
      <c r="B467" s="22">
        <v>25000000</v>
      </c>
      <c r="C467" s="22">
        <v>0</v>
      </c>
      <c r="D467" s="22">
        <v>47500000</v>
      </c>
      <c r="E467" s="22">
        <v>54992000</v>
      </c>
      <c r="F467" s="22">
        <f>All!HB21</f>
        <v>10471979</v>
      </c>
      <c r="G467" s="22">
        <f>All!HA21</f>
        <v>217568980.08000001</v>
      </c>
      <c r="H467" s="19" t="s">
        <v>278</v>
      </c>
    </row>
    <row r="468" spans="1:8" hidden="1">
      <c r="A468" s="103" t="s">
        <v>26</v>
      </c>
      <c r="B468" s="22">
        <v>18000000</v>
      </c>
      <c r="C468" s="22">
        <v>0</v>
      </c>
      <c r="D468" s="22">
        <v>90440974.625474602</v>
      </c>
      <c r="E468" s="22">
        <v>110385130.13586235</v>
      </c>
      <c r="F468" s="22">
        <f>All!HB22</f>
        <v>0</v>
      </c>
      <c r="G468" s="22">
        <f>All!HA22</f>
        <v>115929780</v>
      </c>
      <c r="H468" s="19" t="s">
        <v>278</v>
      </c>
    </row>
    <row r="469" spans="1:8" hidden="1">
      <c r="A469" s="19" t="s">
        <v>27</v>
      </c>
      <c r="B469" s="22">
        <v>70000000</v>
      </c>
      <c r="C469" s="22">
        <v>50981091.850000001</v>
      </c>
      <c r="D469" s="22">
        <v>367322741.08334839</v>
      </c>
      <c r="E469" s="22">
        <v>245436953.80663648</v>
      </c>
      <c r="F469" s="22">
        <f>All!HB23</f>
        <v>134393947</v>
      </c>
      <c r="G469" s="22">
        <f>All!HA23</f>
        <v>87151678.479999989</v>
      </c>
      <c r="H469" s="19" t="s">
        <v>278</v>
      </c>
    </row>
    <row r="470" spans="1:8" hidden="1">
      <c r="A470" s="19" t="s">
        <v>29</v>
      </c>
      <c r="B470" s="22">
        <v>124934001.19999999</v>
      </c>
      <c r="C470" s="22">
        <v>53023751.700000003</v>
      </c>
      <c r="D470" s="22">
        <v>367219619.39999992</v>
      </c>
      <c r="E470" s="22">
        <v>230622816.59999996</v>
      </c>
      <c r="F470" s="22">
        <f>All!HB24</f>
        <v>172600539</v>
      </c>
      <c r="G470" s="22">
        <f>All!HA24</f>
        <v>77110757.170000002</v>
      </c>
      <c r="H470" s="19" t="s">
        <v>278</v>
      </c>
    </row>
    <row r="471" spans="1:8" hidden="1">
      <c r="A471" s="19" t="s">
        <v>30</v>
      </c>
      <c r="B471" s="22">
        <v>44853779.019999996</v>
      </c>
      <c r="C471" s="22">
        <v>11841823.449999999</v>
      </c>
      <c r="D471" s="22">
        <v>228404494.05999997</v>
      </c>
      <c r="E471" s="22">
        <v>207009881.69999999</v>
      </c>
      <c r="F471" s="22">
        <f>All!HB25</f>
        <v>112125410</v>
      </c>
      <c r="G471" s="22">
        <f>All!HA25</f>
        <v>81563489.069999993</v>
      </c>
      <c r="H471" s="19" t="s">
        <v>278</v>
      </c>
    </row>
    <row r="472" spans="1:8" hidden="1">
      <c r="A472" s="19" t="s">
        <v>31</v>
      </c>
      <c r="B472" s="22">
        <v>0</v>
      </c>
      <c r="C472" s="22">
        <v>0</v>
      </c>
      <c r="D472" s="22">
        <v>0</v>
      </c>
      <c r="E472" s="22">
        <v>0</v>
      </c>
      <c r="F472" s="22">
        <f>All!HB26</f>
        <v>5539857.8893622821</v>
      </c>
      <c r="G472" s="22">
        <f>All!HA26</f>
        <v>14892130</v>
      </c>
      <c r="H472" s="19" t="s">
        <v>278</v>
      </c>
    </row>
    <row r="473" spans="1:8" hidden="1">
      <c r="A473" s="19" t="s">
        <v>32</v>
      </c>
      <c r="B473" s="22">
        <v>0</v>
      </c>
      <c r="C473" s="22">
        <v>0</v>
      </c>
      <c r="D473" s="22">
        <v>0</v>
      </c>
      <c r="E473" s="22">
        <v>0</v>
      </c>
      <c r="F473" s="22">
        <f>All!HB27</f>
        <v>0</v>
      </c>
      <c r="G473" s="22">
        <f>All!HA27</f>
        <v>4960000</v>
      </c>
      <c r="H473" s="19" t="s">
        <v>278</v>
      </c>
    </row>
    <row r="474" spans="1:8" hidden="1">
      <c r="A474" s="103" t="s">
        <v>34</v>
      </c>
      <c r="B474" s="22">
        <v>25710675</v>
      </c>
      <c r="C474" s="22">
        <v>19892655.649999999</v>
      </c>
      <c r="D474" s="22">
        <v>144239400.04761899</v>
      </c>
      <c r="E474" s="22">
        <v>285184451.83916181</v>
      </c>
      <c r="F474" s="22">
        <f>All!HB28</f>
        <v>53254050</v>
      </c>
      <c r="G474" s="22">
        <f>All!HA28</f>
        <v>45323663.700000003</v>
      </c>
      <c r="H474" s="19" t="s">
        <v>278</v>
      </c>
    </row>
    <row r="475" spans="1:8" hidden="1">
      <c r="A475" s="103" t="s">
        <v>35</v>
      </c>
      <c r="B475" s="22">
        <v>4681525</v>
      </c>
      <c r="C475" s="22">
        <v>884808.35</v>
      </c>
      <c r="D475" s="22">
        <v>13910178.904761905</v>
      </c>
      <c r="E475" s="22">
        <v>41778516.78380952</v>
      </c>
      <c r="F475" s="22">
        <f>All!HB29</f>
        <v>0</v>
      </c>
      <c r="G475" s="22">
        <f>All!HA29</f>
        <v>0</v>
      </c>
      <c r="H475" s="19" t="s">
        <v>278</v>
      </c>
    </row>
    <row r="476" spans="1:8" hidden="1">
      <c r="A476" s="19" t="s">
        <v>36</v>
      </c>
      <c r="B476" s="22">
        <v>0</v>
      </c>
      <c r="C476" s="22">
        <v>0</v>
      </c>
      <c r="D476" s="22">
        <v>0</v>
      </c>
      <c r="E476" s="22">
        <v>0</v>
      </c>
      <c r="F476" s="22">
        <f>All!HB30</f>
        <v>0</v>
      </c>
      <c r="G476" s="22">
        <f>All!HA30</f>
        <v>0</v>
      </c>
      <c r="H476" s="19" t="s">
        <v>278</v>
      </c>
    </row>
    <row r="477" spans="1:8" hidden="1">
      <c r="A477" s="19" t="s">
        <v>37</v>
      </c>
      <c r="B477" s="22">
        <v>0</v>
      </c>
      <c r="C477" s="22">
        <v>0</v>
      </c>
      <c r="D477" s="22">
        <v>0</v>
      </c>
      <c r="E477" s="22">
        <v>0</v>
      </c>
      <c r="F477" s="22">
        <f>All!HB31</f>
        <v>0</v>
      </c>
      <c r="G477" s="22">
        <f>All!HA31</f>
        <v>0</v>
      </c>
      <c r="H477" s="19" t="s">
        <v>278</v>
      </c>
    </row>
    <row r="478" spans="1:8" hidden="1">
      <c r="A478" s="19" t="s">
        <v>38</v>
      </c>
      <c r="B478" s="22">
        <v>0</v>
      </c>
      <c r="C478" s="22">
        <v>0</v>
      </c>
      <c r="D478" s="22">
        <v>0</v>
      </c>
      <c r="E478" s="22">
        <v>0</v>
      </c>
      <c r="F478" s="22">
        <f>All!HB32</f>
        <v>0</v>
      </c>
      <c r="G478" s="22">
        <f>All!HA32</f>
        <v>0</v>
      </c>
      <c r="H478" s="19" t="s">
        <v>278</v>
      </c>
    </row>
    <row r="479" spans="1:8" hidden="1">
      <c r="A479" s="19" t="s">
        <v>39</v>
      </c>
      <c r="B479" s="22">
        <v>0</v>
      </c>
      <c r="C479" s="22">
        <v>0</v>
      </c>
      <c r="D479" s="22">
        <v>0</v>
      </c>
      <c r="E479" s="22">
        <v>0</v>
      </c>
      <c r="F479" s="22">
        <f>All!HB33</f>
        <v>0</v>
      </c>
      <c r="G479" s="22">
        <f>All!HA33</f>
        <v>0</v>
      </c>
      <c r="H479" s="19" t="s">
        <v>278</v>
      </c>
    </row>
    <row r="480" spans="1:8" hidden="1">
      <c r="A480" s="19" t="s">
        <v>40</v>
      </c>
      <c r="B480" s="22">
        <v>0</v>
      </c>
      <c r="C480" s="22">
        <v>0</v>
      </c>
      <c r="D480" s="22">
        <v>0</v>
      </c>
      <c r="E480" s="22">
        <v>0</v>
      </c>
      <c r="F480" s="22">
        <f>All!HB34</f>
        <v>0</v>
      </c>
      <c r="G480" s="22">
        <f>All!HA34</f>
        <v>0</v>
      </c>
      <c r="H480" s="19" t="s">
        <v>278</v>
      </c>
    </row>
    <row r="481" spans="1:8" hidden="1">
      <c r="A481" s="19" t="s">
        <v>41</v>
      </c>
      <c r="B481" s="22">
        <v>42000000</v>
      </c>
      <c r="C481" s="22">
        <v>0</v>
      </c>
      <c r="D481" s="22">
        <v>0</v>
      </c>
      <c r="E481" s="22">
        <v>0</v>
      </c>
      <c r="F481" s="22">
        <f>All!HB35</f>
        <v>37984884</v>
      </c>
      <c r="G481" s="22">
        <f>All!HA35</f>
        <v>2521940</v>
      </c>
      <c r="H481" s="19" t="s">
        <v>278</v>
      </c>
    </row>
    <row r="482" spans="1:8" hidden="1">
      <c r="A482" s="19" t="s">
        <v>42</v>
      </c>
      <c r="B482" s="22">
        <v>10000000</v>
      </c>
      <c r="C482" s="22">
        <v>0</v>
      </c>
      <c r="D482" s="22">
        <v>75000000</v>
      </c>
      <c r="E482" s="22">
        <v>75000000</v>
      </c>
      <c r="F482" s="22">
        <f>All!HB36</f>
        <v>90262552</v>
      </c>
      <c r="G482" s="22">
        <f>All!HA36</f>
        <v>46180320</v>
      </c>
      <c r="H482" s="19" t="s">
        <v>278</v>
      </c>
    </row>
    <row r="483" spans="1:8" hidden="1">
      <c r="A483" s="19" t="s">
        <v>43</v>
      </c>
      <c r="B483" s="22">
        <v>0</v>
      </c>
      <c r="C483" s="22">
        <v>0</v>
      </c>
      <c r="D483" s="22">
        <v>0</v>
      </c>
      <c r="E483" s="22">
        <v>5800000</v>
      </c>
      <c r="F483" s="22">
        <f>All!HB37</f>
        <v>0</v>
      </c>
      <c r="G483" s="22">
        <f>All!HA37</f>
        <v>0</v>
      </c>
      <c r="H483" s="19" t="s">
        <v>278</v>
      </c>
    </row>
    <row r="484" spans="1:8" hidden="1">
      <c r="A484" s="19" t="s">
        <v>44</v>
      </c>
      <c r="B484" s="22">
        <v>0</v>
      </c>
      <c r="C484" s="22">
        <v>0</v>
      </c>
      <c r="D484" s="22">
        <v>0</v>
      </c>
      <c r="E484" s="22">
        <v>0</v>
      </c>
      <c r="F484" s="22">
        <f>All!HB38</f>
        <v>0</v>
      </c>
      <c r="G484" s="22">
        <f>All!HA38</f>
        <v>0</v>
      </c>
      <c r="H484" s="19" t="s">
        <v>278</v>
      </c>
    </row>
    <row r="485" spans="1:8" hidden="1">
      <c r="A485" s="103" t="s">
        <v>1980</v>
      </c>
      <c r="B485" s="22">
        <v>39343844.865097955</v>
      </c>
      <c r="C485" s="22">
        <v>803531.75</v>
      </c>
      <c r="D485" s="22">
        <v>105725269.30680746</v>
      </c>
      <c r="E485" s="22">
        <v>96888193.188870609</v>
      </c>
      <c r="F485" s="22">
        <f>All!HB39</f>
        <v>0</v>
      </c>
      <c r="G485" s="22">
        <f>All!HA39</f>
        <v>49430988.349999994</v>
      </c>
      <c r="H485" s="19" t="s">
        <v>278</v>
      </c>
    </row>
    <row r="486" spans="1:8" hidden="1">
      <c r="A486" s="19" t="s">
        <v>1982</v>
      </c>
      <c r="B486" s="22">
        <v>32552106.526749998</v>
      </c>
      <c r="C486" s="22">
        <v>14328321</v>
      </c>
      <c r="D486" s="22">
        <v>33291903.644325003</v>
      </c>
      <c r="E486" s="22">
        <v>32569078.895824999</v>
      </c>
      <c r="F486" s="22">
        <f>All!HB40</f>
        <v>105093511</v>
      </c>
      <c r="G486" s="22">
        <f>All!HA40</f>
        <v>94984836</v>
      </c>
      <c r="H486" s="19" t="s">
        <v>278</v>
      </c>
    </row>
    <row r="487" spans="1:8" hidden="1">
      <c r="A487" s="60" t="s">
        <v>1984</v>
      </c>
      <c r="B487" s="22">
        <v>82167343.489472121</v>
      </c>
      <c r="C487" s="22">
        <v>47154351.99000001</v>
      </c>
      <c r="D487" s="22">
        <v>144772884.58746952</v>
      </c>
      <c r="E487" s="22">
        <v>144772884.58746952</v>
      </c>
      <c r="F487" s="22">
        <f>All!HB41</f>
        <v>16017504</v>
      </c>
      <c r="G487" s="22">
        <f>All!HA41</f>
        <v>652458845.38999999</v>
      </c>
      <c r="H487" s="19" t="s">
        <v>278</v>
      </c>
    </row>
    <row r="488" spans="1:8" hidden="1">
      <c r="A488" s="60" t="s">
        <v>2001</v>
      </c>
      <c r="B488" s="22">
        <v>50294986.843994707</v>
      </c>
      <c r="C488" s="22">
        <v>40955464.149999999</v>
      </c>
      <c r="D488" s="22">
        <v>93983043.782462463</v>
      </c>
      <c r="E488" s="22">
        <v>93983043.782462478</v>
      </c>
      <c r="F488" s="22">
        <f>All!HB42</f>
        <v>0</v>
      </c>
      <c r="G488" s="22">
        <f>All!HA42</f>
        <v>229731442.84</v>
      </c>
      <c r="H488" s="19" t="s">
        <v>278</v>
      </c>
    </row>
    <row r="489" spans="1:8" hidden="1">
      <c r="A489" s="19" t="s">
        <v>2002</v>
      </c>
      <c r="B489" s="22">
        <v>0</v>
      </c>
      <c r="C489" s="22">
        <v>0</v>
      </c>
      <c r="D489" s="22">
        <v>0</v>
      </c>
      <c r="E489" s="22">
        <v>0</v>
      </c>
      <c r="F489" s="22">
        <f>All!HB43</f>
        <v>0</v>
      </c>
      <c r="G489" s="22">
        <f>All!HA43</f>
        <v>0</v>
      </c>
      <c r="H489" s="19" t="s">
        <v>278</v>
      </c>
    </row>
    <row r="490" spans="1:8" hidden="1">
      <c r="A490" s="19" t="s">
        <v>2003</v>
      </c>
      <c r="B490" s="22">
        <v>93730647.600000024</v>
      </c>
      <c r="C490" s="22">
        <v>0</v>
      </c>
      <c r="D490" s="22">
        <v>396381666.68333328</v>
      </c>
      <c r="E490" s="22">
        <v>255508028.44895828</v>
      </c>
      <c r="F490" s="22">
        <f>All!HB44</f>
        <v>35000000</v>
      </c>
      <c r="G490" s="22">
        <f>All!HA44</f>
        <v>207279056.15000001</v>
      </c>
      <c r="H490" s="19" t="s">
        <v>278</v>
      </c>
    </row>
    <row r="491" spans="1:8" hidden="1">
      <c r="A491" s="19" t="s">
        <v>2064</v>
      </c>
      <c r="B491" s="22">
        <v>0</v>
      </c>
      <c r="C491" s="22">
        <v>0</v>
      </c>
      <c r="D491" s="22">
        <v>0</v>
      </c>
      <c r="E491" s="22">
        <v>0</v>
      </c>
      <c r="F491" s="22">
        <f>All!HB45</f>
        <v>0</v>
      </c>
      <c r="G491" s="22">
        <f>All!HA45</f>
        <v>0</v>
      </c>
      <c r="H491" s="19" t="s">
        <v>278</v>
      </c>
    </row>
    <row r="492" spans="1:8" hidden="1">
      <c r="A492" s="19" t="s">
        <v>2062</v>
      </c>
      <c r="B492" s="22">
        <v>0</v>
      </c>
      <c r="C492" s="22">
        <v>0</v>
      </c>
      <c r="D492" s="22">
        <v>0</v>
      </c>
      <c r="E492" s="22">
        <v>0</v>
      </c>
      <c r="F492" s="22">
        <f>All!HB46</f>
        <v>0</v>
      </c>
      <c r="G492" s="22">
        <f>All!HA46</f>
        <v>0</v>
      </c>
      <c r="H492" s="19" t="s">
        <v>278</v>
      </c>
    </row>
    <row r="493" spans="1:8" hidden="1">
      <c r="A493" s="19" t="s">
        <v>2063</v>
      </c>
      <c r="B493" s="22">
        <v>0</v>
      </c>
      <c r="C493" s="22">
        <v>0</v>
      </c>
      <c r="D493" s="22">
        <v>0</v>
      </c>
      <c r="E493" s="22">
        <v>0</v>
      </c>
      <c r="F493" s="22">
        <f>All!HB47</f>
        <v>0</v>
      </c>
      <c r="G493" s="22">
        <f>All!HA47</f>
        <v>0</v>
      </c>
      <c r="H493" s="19" t="s">
        <v>278</v>
      </c>
    </row>
    <row r="494" spans="1:8" hidden="1">
      <c r="A494" s="103" t="s">
        <v>2065</v>
      </c>
      <c r="B494" s="22">
        <v>29500000</v>
      </c>
      <c r="C494" s="22">
        <v>30197455</v>
      </c>
      <c r="D494" s="22">
        <v>47500000</v>
      </c>
      <c r="E494" s="22">
        <v>70000000</v>
      </c>
      <c r="F494" s="22">
        <f>All!HB48</f>
        <v>75000000</v>
      </c>
      <c r="G494" s="22">
        <f>All!HA48</f>
        <v>521114040</v>
      </c>
      <c r="H494" s="19" t="s">
        <v>278</v>
      </c>
    </row>
    <row r="495" spans="1:8" hidden="1">
      <c r="A495" s="19" t="s">
        <v>2066</v>
      </c>
      <c r="B495" s="22">
        <v>62780831.009036303</v>
      </c>
      <c r="C495" s="22">
        <v>73062639.813078552</v>
      </c>
      <c r="D495" s="22">
        <v>171018510.44163698</v>
      </c>
      <c r="E495" s="22">
        <v>156696825.91299421</v>
      </c>
      <c r="F495" s="22">
        <f>All!HB49</f>
        <v>256554710</v>
      </c>
      <c r="G495" s="22">
        <f>All!HA49</f>
        <v>111470774.50606532</v>
      </c>
      <c r="H495" s="19" t="s">
        <v>278</v>
      </c>
    </row>
    <row r="496" spans="1:8" hidden="1">
      <c r="A496" s="19" t="s">
        <v>2068</v>
      </c>
      <c r="B496" s="22">
        <v>0</v>
      </c>
      <c r="C496" s="22">
        <v>0</v>
      </c>
      <c r="D496" s="22">
        <v>171022981.07467458</v>
      </c>
      <c r="E496" s="22">
        <v>151787776.15733337</v>
      </c>
      <c r="F496" s="22">
        <f>All!HB50</f>
        <v>0</v>
      </c>
      <c r="G496" s="22">
        <f>All!HA50</f>
        <v>9261106.1500000004</v>
      </c>
      <c r="H496" s="19" t="s">
        <v>278</v>
      </c>
    </row>
    <row r="497" spans="1:8" hidden="1">
      <c r="A497" s="61" t="s">
        <v>2069</v>
      </c>
      <c r="B497" s="22">
        <v>20976078.75</v>
      </c>
      <c r="C497" s="22">
        <v>12505964.73</v>
      </c>
      <c r="D497" s="22">
        <v>0</v>
      </c>
      <c r="E497" s="22">
        <v>7000000</v>
      </c>
      <c r="F497" s="22">
        <f>All!HB51</f>
        <v>0</v>
      </c>
      <c r="G497" s="22">
        <f>All!HA51</f>
        <v>750000</v>
      </c>
      <c r="H497" s="19" t="s">
        <v>278</v>
      </c>
    </row>
    <row r="498" spans="1:8" hidden="1">
      <c r="A498" s="19" t="s">
        <v>66</v>
      </c>
      <c r="B498" s="22">
        <v>0</v>
      </c>
      <c r="C498" s="22">
        <v>0</v>
      </c>
      <c r="D498" s="22">
        <v>0</v>
      </c>
      <c r="E498" s="22">
        <v>0</v>
      </c>
      <c r="F498" s="22">
        <f>All!HB52</f>
        <v>0</v>
      </c>
      <c r="G498" s="22">
        <f>All!HA52</f>
        <v>0</v>
      </c>
      <c r="H498" s="19" t="s">
        <v>278</v>
      </c>
    </row>
    <row r="499" spans="1:8" hidden="1">
      <c r="A499" s="19" t="s">
        <v>67</v>
      </c>
      <c r="B499" s="22">
        <v>0</v>
      </c>
      <c r="C499" s="22">
        <v>0</v>
      </c>
      <c r="D499" s="22">
        <v>0</v>
      </c>
      <c r="E499" s="22">
        <v>148002225</v>
      </c>
      <c r="F499" s="22">
        <f>All!HB53</f>
        <v>0</v>
      </c>
      <c r="G499" s="22">
        <f>All!HA53</f>
        <v>0</v>
      </c>
      <c r="H499" s="19" t="s">
        <v>278</v>
      </c>
    </row>
    <row r="500" spans="1:8" hidden="1">
      <c r="A500" s="19" t="s">
        <v>68</v>
      </c>
      <c r="B500" s="22">
        <v>0</v>
      </c>
      <c r="C500" s="22">
        <v>0</v>
      </c>
      <c r="D500" s="22">
        <v>0</v>
      </c>
      <c r="E500" s="22">
        <v>0</v>
      </c>
      <c r="F500" s="22">
        <f>All!HB54</f>
        <v>0</v>
      </c>
      <c r="G500" s="22">
        <f>All!HA54</f>
        <v>0</v>
      </c>
      <c r="H500" s="19" t="s">
        <v>278</v>
      </c>
    </row>
    <row r="501" spans="1:8" hidden="1">
      <c r="A501" s="19" t="s">
        <v>69</v>
      </c>
      <c r="B501" s="22">
        <v>0</v>
      </c>
      <c r="C501" s="22">
        <v>0</v>
      </c>
      <c r="D501" s="22">
        <v>0</v>
      </c>
      <c r="E501" s="22">
        <v>0</v>
      </c>
      <c r="F501" s="22">
        <f>All!HB55</f>
        <v>0</v>
      </c>
      <c r="G501" s="22">
        <f>All!HA55</f>
        <v>0</v>
      </c>
      <c r="H501" s="19" t="s">
        <v>278</v>
      </c>
    </row>
    <row r="502" spans="1:8" hidden="1">
      <c r="A502" s="19" t="s">
        <v>70</v>
      </c>
      <c r="B502" s="22">
        <v>0</v>
      </c>
      <c r="C502" s="22">
        <v>0</v>
      </c>
      <c r="D502" s="22">
        <v>0</v>
      </c>
      <c r="E502" s="22">
        <v>0</v>
      </c>
      <c r="F502" s="22">
        <f>All!HB56</f>
        <v>0</v>
      </c>
      <c r="G502" s="22">
        <f>All!HA56</f>
        <v>0</v>
      </c>
      <c r="H502" s="19" t="s">
        <v>278</v>
      </c>
    </row>
    <row r="503" spans="1:8" hidden="1">
      <c r="A503" s="19" t="s">
        <v>71</v>
      </c>
      <c r="B503" s="22">
        <v>0</v>
      </c>
      <c r="C503" s="22">
        <v>0</v>
      </c>
      <c r="D503" s="22">
        <v>0</v>
      </c>
      <c r="E503" s="22">
        <v>0</v>
      </c>
      <c r="F503" s="22">
        <f>All!HB57</f>
        <v>0</v>
      </c>
      <c r="G503" s="22">
        <f>All!HA57</f>
        <v>0</v>
      </c>
      <c r="H503" s="19" t="s">
        <v>278</v>
      </c>
    </row>
    <row r="504" spans="1:8" hidden="1">
      <c r="A504" s="19" t="s">
        <v>72</v>
      </c>
      <c r="B504" s="22">
        <v>0</v>
      </c>
      <c r="C504" s="22">
        <v>0</v>
      </c>
      <c r="D504" s="22">
        <v>0</v>
      </c>
      <c r="E504" s="22">
        <v>0</v>
      </c>
      <c r="F504" s="22">
        <f>All!HB58</f>
        <v>0</v>
      </c>
      <c r="G504" s="22">
        <f>All!HA58</f>
        <v>0</v>
      </c>
      <c r="H504" s="19" t="s">
        <v>278</v>
      </c>
    </row>
    <row r="505" spans="1:8" hidden="1">
      <c r="A505" s="19" t="s">
        <v>73</v>
      </c>
      <c r="B505" s="22">
        <v>0</v>
      </c>
      <c r="C505" s="22">
        <v>0</v>
      </c>
      <c r="D505" s="22">
        <v>0</v>
      </c>
      <c r="E505" s="22">
        <v>0</v>
      </c>
      <c r="F505" s="22">
        <f>All!HB59</f>
        <v>0</v>
      </c>
      <c r="G505" s="22">
        <f>All!HA59</f>
        <v>0</v>
      </c>
      <c r="H505" s="19" t="s">
        <v>278</v>
      </c>
    </row>
    <row r="506" spans="1:8" hidden="1">
      <c r="A506" s="19" t="s">
        <v>74</v>
      </c>
      <c r="B506" s="22">
        <v>0</v>
      </c>
      <c r="C506" s="22">
        <v>0</v>
      </c>
      <c r="D506" s="22">
        <v>0</v>
      </c>
      <c r="E506" s="22">
        <v>0</v>
      </c>
      <c r="F506" s="22">
        <f>All!HB60</f>
        <v>0</v>
      </c>
      <c r="G506" s="22">
        <f>All!HA60</f>
        <v>0</v>
      </c>
      <c r="H506" s="19" t="s">
        <v>278</v>
      </c>
    </row>
    <row r="507" spans="1:8" hidden="1">
      <c r="A507" s="19" t="s">
        <v>75</v>
      </c>
      <c r="B507" s="22">
        <v>0</v>
      </c>
      <c r="C507" s="22">
        <v>0</v>
      </c>
      <c r="D507" s="22">
        <v>0</v>
      </c>
      <c r="E507" s="22">
        <v>0</v>
      </c>
      <c r="F507" s="22">
        <f>All!HB61</f>
        <v>0</v>
      </c>
      <c r="G507" s="22">
        <f>All!HA61</f>
        <v>0</v>
      </c>
      <c r="H507" s="19" t="s">
        <v>278</v>
      </c>
    </row>
    <row r="508" spans="1:8" hidden="1">
      <c r="A508" s="19" t="s">
        <v>76</v>
      </c>
      <c r="B508" s="22">
        <v>0</v>
      </c>
      <c r="C508" s="22">
        <v>0</v>
      </c>
      <c r="D508" s="22">
        <v>0</v>
      </c>
      <c r="E508" s="22">
        <v>0</v>
      </c>
      <c r="F508" s="22">
        <f>All!HB62</f>
        <v>0</v>
      </c>
      <c r="G508" s="22">
        <f>All!HA62</f>
        <v>0</v>
      </c>
      <c r="H508" s="19" t="s">
        <v>278</v>
      </c>
    </row>
    <row r="509" spans="1:8" hidden="1">
      <c r="A509" s="19" t="s">
        <v>77</v>
      </c>
      <c r="B509" s="22">
        <v>0</v>
      </c>
      <c r="C509" s="22">
        <v>0</v>
      </c>
      <c r="D509" s="22">
        <v>0</v>
      </c>
      <c r="E509" s="22">
        <v>0</v>
      </c>
      <c r="F509" s="22">
        <f>All!HB63</f>
        <v>0</v>
      </c>
      <c r="G509" s="22">
        <f>All!HA63</f>
        <v>0</v>
      </c>
      <c r="H509" s="19" t="s">
        <v>278</v>
      </c>
    </row>
    <row r="510" spans="1:8" hidden="1">
      <c r="A510" s="19" t="s">
        <v>87</v>
      </c>
      <c r="B510" s="22">
        <v>0</v>
      </c>
      <c r="C510" s="22">
        <v>0</v>
      </c>
      <c r="D510" s="22">
        <v>0</v>
      </c>
      <c r="E510" s="22">
        <v>0</v>
      </c>
      <c r="F510" s="22">
        <f>All!HB64</f>
        <v>0</v>
      </c>
      <c r="G510" s="22">
        <f>All!HA64</f>
        <v>0</v>
      </c>
      <c r="H510" s="19" t="s">
        <v>278</v>
      </c>
    </row>
    <row r="511" spans="1:8" hidden="1">
      <c r="A511" s="19" t="s">
        <v>93</v>
      </c>
      <c r="B511" s="22">
        <v>0</v>
      </c>
      <c r="C511" s="22">
        <v>0</v>
      </c>
      <c r="D511" s="22">
        <v>0</v>
      </c>
      <c r="E511" s="22">
        <v>0</v>
      </c>
      <c r="F511" s="22">
        <f>All!HB65</f>
        <v>0</v>
      </c>
      <c r="G511" s="22">
        <f>All!HA65</f>
        <v>0</v>
      </c>
      <c r="H511" s="19" t="s">
        <v>278</v>
      </c>
    </row>
    <row r="512" spans="1:8" hidden="1">
      <c r="A512" s="19" t="s">
        <v>94</v>
      </c>
      <c r="B512" s="22">
        <v>0</v>
      </c>
      <c r="C512" s="22">
        <v>0</v>
      </c>
      <c r="D512" s="22">
        <v>0</v>
      </c>
      <c r="E512" s="22">
        <v>0</v>
      </c>
      <c r="F512" s="22">
        <f>All!HB66</f>
        <v>0</v>
      </c>
      <c r="G512" s="22">
        <f>All!HA66</f>
        <v>0</v>
      </c>
      <c r="H512" s="19" t="s">
        <v>278</v>
      </c>
    </row>
    <row r="513" spans="1:8" hidden="1">
      <c r="A513" s="19" t="s">
        <v>95</v>
      </c>
      <c r="B513" s="22">
        <v>0</v>
      </c>
      <c r="C513" s="22">
        <v>0</v>
      </c>
      <c r="D513" s="22">
        <v>0</v>
      </c>
      <c r="E513" s="22">
        <v>0</v>
      </c>
      <c r="F513" s="22">
        <f>All!HB67</f>
        <v>0</v>
      </c>
      <c r="G513" s="22">
        <f>All!HA67</f>
        <v>0</v>
      </c>
      <c r="H513" s="19" t="s">
        <v>278</v>
      </c>
    </row>
    <row r="514" spans="1:8" hidden="1">
      <c r="A514" s="19" t="s">
        <v>96</v>
      </c>
      <c r="B514" s="22">
        <v>0</v>
      </c>
      <c r="C514" s="22">
        <v>8236509.7000000002</v>
      </c>
      <c r="D514" s="22">
        <v>0</v>
      </c>
      <c r="E514" s="22">
        <v>0</v>
      </c>
      <c r="F514" s="22">
        <f>All!HB68</f>
        <v>0</v>
      </c>
      <c r="G514" s="22">
        <f>All!HA68</f>
        <v>0</v>
      </c>
      <c r="H514" s="19" t="s">
        <v>278</v>
      </c>
    </row>
    <row r="515" spans="1:8" hidden="1">
      <c r="A515" s="19" t="s">
        <v>97</v>
      </c>
      <c r="B515" s="22">
        <v>0</v>
      </c>
      <c r="C515" s="22">
        <v>0</v>
      </c>
      <c r="D515" s="22">
        <v>0</v>
      </c>
      <c r="E515" s="22">
        <v>0</v>
      </c>
      <c r="F515" s="22">
        <f>All!HB69</f>
        <v>0</v>
      </c>
      <c r="G515" s="22">
        <f>All!HA69</f>
        <v>0</v>
      </c>
      <c r="H515" s="19" t="s">
        <v>278</v>
      </c>
    </row>
    <row r="516" spans="1:8" hidden="1">
      <c r="A516" s="19" t="s">
        <v>98</v>
      </c>
      <c r="B516" s="22">
        <v>0</v>
      </c>
      <c r="C516" s="22">
        <v>0</v>
      </c>
      <c r="D516" s="22">
        <v>0</v>
      </c>
      <c r="E516" s="22">
        <v>0</v>
      </c>
      <c r="F516" s="22">
        <f>All!HB70</f>
        <v>0</v>
      </c>
      <c r="G516" s="22">
        <f>All!HA70</f>
        <v>0</v>
      </c>
      <c r="H516" s="19" t="s">
        <v>278</v>
      </c>
    </row>
    <row r="517" spans="1:8" hidden="1">
      <c r="A517" s="19" t="s">
        <v>99</v>
      </c>
      <c r="B517" s="22">
        <v>0</v>
      </c>
      <c r="C517" s="22">
        <v>0</v>
      </c>
      <c r="D517" s="22">
        <v>0</v>
      </c>
      <c r="E517" s="22">
        <v>0</v>
      </c>
      <c r="F517" s="22">
        <f>All!HB71</f>
        <v>0</v>
      </c>
      <c r="G517" s="22">
        <f>All!HA71</f>
        <v>0</v>
      </c>
      <c r="H517" s="19" t="s">
        <v>278</v>
      </c>
    </row>
    <row r="518" spans="1:8" hidden="1">
      <c r="A518" s="19" t="s">
        <v>100</v>
      </c>
      <c r="B518" s="22">
        <v>0</v>
      </c>
      <c r="C518" s="22">
        <v>0</v>
      </c>
      <c r="D518" s="22">
        <v>0</v>
      </c>
      <c r="E518" s="22">
        <v>0</v>
      </c>
      <c r="F518" s="22">
        <f>All!HB72</f>
        <v>0</v>
      </c>
      <c r="G518" s="22">
        <f>All!HA72</f>
        <v>0</v>
      </c>
      <c r="H518" s="19" t="s">
        <v>278</v>
      </c>
    </row>
    <row r="519" spans="1:8" hidden="1">
      <c r="A519" s="19" t="s">
        <v>101</v>
      </c>
      <c r="B519" s="22">
        <v>0</v>
      </c>
      <c r="C519" s="22">
        <v>0</v>
      </c>
      <c r="D519" s="22">
        <v>0</v>
      </c>
      <c r="E519" s="22">
        <v>0</v>
      </c>
      <c r="F519" s="22">
        <f>All!HB73</f>
        <v>0</v>
      </c>
      <c r="G519" s="22">
        <f>All!HA73</f>
        <v>0</v>
      </c>
      <c r="H519" s="19" t="s">
        <v>278</v>
      </c>
    </row>
    <row r="520" spans="1:8" hidden="1">
      <c r="A520" s="19" t="s">
        <v>102</v>
      </c>
      <c r="B520" s="22">
        <v>0</v>
      </c>
      <c r="C520" s="22">
        <v>0</v>
      </c>
      <c r="D520" s="22">
        <v>0</v>
      </c>
      <c r="E520" s="22">
        <v>0</v>
      </c>
      <c r="F520" s="22">
        <f>All!HB74</f>
        <v>0</v>
      </c>
      <c r="G520" s="22">
        <f>All!HA74</f>
        <v>0</v>
      </c>
      <c r="H520" s="19" t="s">
        <v>278</v>
      </c>
    </row>
    <row r="521" spans="1:8" hidden="1">
      <c r="A521" s="19" t="s">
        <v>103</v>
      </c>
      <c r="B521" s="22">
        <v>0</v>
      </c>
      <c r="C521" s="22">
        <v>0</v>
      </c>
      <c r="D521" s="22">
        <v>0</v>
      </c>
      <c r="E521" s="22">
        <v>0</v>
      </c>
      <c r="F521" s="22">
        <f>All!HB75</f>
        <v>0</v>
      </c>
      <c r="G521" s="22">
        <f>All!HA75</f>
        <v>0</v>
      </c>
      <c r="H521" s="19" t="s">
        <v>278</v>
      </c>
    </row>
    <row r="522" spans="1:8" hidden="1">
      <c r="A522" s="19" t="s">
        <v>104</v>
      </c>
      <c r="B522" s="22">
        <v>0</v>
      </c>
      <c r="C522" s="22">
        <v>0</v>
      </c>
      <c r="D522" s="22">
        <v>0</v>
      </c>
      <c r="E522" s="22">
        <v>0</v>
      </c>
      <c r="F522" s="22">
        <f>All!HB76</f>
        <v>0</v>
      </c>
      <c r="G522" s="22">
        <f>All!HA76</f>
        <v>0</v>
      </c>
      <c r="H522" s="19" t="s">
        <v>278</v>
      </c>
    </row>
    <row r="523" spans="1:8" hidden="1">
      <c r="A523" s="19" t="s">
        <v>105</v>
      </c>
      <c r="B523" s="22">
        <v>0</v>
      </c>
      <c r="C523" s="22">
        <v>0</v>
      </c>
      <c r="D523" s="22">
        <v>0</v>
      </c>
      <c r="E523" s="22">
        <v>0</v>
      </c>
      <c r="F523" s="22">
        <f>All!HB77</f>
        <v>0</v>
      </c>
      <c r="G523" s="22">
        <f>All!HA77</f>
        <v>0</v>
      </c>
      <c r="H523" s="19" t="s">
        <v>278</v>
      </c>
    </row>
    <row r="524" spans="1:8" hidden="1">
      <c r="A524" s="19" t="s">
        <v>111</v>
      </c>
      <c r="B524" s="22">
        <v>0</v>
      </c>
      <c r="C524" s="22">
        <v>0</v>
      </c>
      <c r="D524" s="22">
        <v>0</v>
      </c>
      <c r="E524" s="22">
        <v>0</v>
      </c>
      <c r="F524" s="22">
        <f>All!HB78</f>
        <v>0</v>
      </c>
      <c r="G524" s="22">
        <f>All!HA78</f>
        <v>0</v>
      </c>
      <c r="H524" s="19" t="s">
        <v>278</v>
      </c>
    </row>
    <row r="525" spans="1:8" hidden="1">
      <c r="A525" s="19" t="s">
        <v>112</v>
      </c>
      <c r="B525" s="22">
        <v>0</v>
      </c>
      <c r="C525" s="22">
        <v>0</v>
      </c>
      <c r="D525" s="22">
        <v>0</v>
      </c>
      <c r="E525" s="22">
        <v>0</v>
      </c>
      <c r="F525" s="22">
        <f>All!HB79</f>
        <v>0</v>
      </c>
      <c r="G525" s="22">
        <f>All!HA79</f>
        <v>0</v>
      </c>
      <c r="H525" s="19" t="s">
        <v>278</v>
      </c>
    </row>
    <row r="526" spans="1:8" hidden="1">
      <c r="A526" s="19" t="s">
        <v>113</v>
      </c>
      <c r="B526" s="22">
        <v>0</v>
      </c>
      <c r="C526" s="22">
        <v>0</v>
      </c>
      <c r="D526" s="22">
        <v>0</v>
      </c>
      <c r="E526" s="22">
        <v>0</v>
      </c>
      <c r="F526" s="22">
        <f>All!HB80</f>
        <v>0</v>
      </c>
      <c r="G526" s="22">
        <f>All!HA80</f>
        <v>0</v>
      </c>
      <c r="H526" s="19" t="s">
        <v>278</v>
      </c>
    </row>
    <row r="527" spans="1:8" hidden="1">
      <c r="A527" s="19" t="s">
        <v>114</v>
      </c>
      <c r="B527" s="22">
        <v>0</v>
      </c>
      <c r="C527" s="22">
        <v>0</v>
      </c>
      <c r="D527" s="22">
        <v>0</v>
      </c>
      <c r="E527" s="22">
        <v>0</v>
      </c>
      <c r="F527" s="22">
        <f>All!HB81</f>
        <v>0</v>
      </c>
      <c r="G527" s="22">
        <f>All!HA81</f>
        <v>0</v>
      </c>
      <c r="H527" s="19" t="s">
        <v>278</v>
      </c>
    </row>
    <row r="528" spans="1:8" hidden="1">
      <c r="A528" s="19" t="s">
        <v>115</v>
      </c>
      <c r="B528" s="22">
        <v>0</v>
      </c>
      <c r="C528" s="22">
        <v>0</v>
      </c>
      <c r="D528" s="22">
        <v>0</v>
      </c>
      <c r="E528" s="22">
        <v>0</v>
      </c>
      <c r="F528" s="22">
        <f>All!HB82</f>
        <v>0</v>
      </c>
      <c r="G528" s="22">
        <f>All!HA82</f>
        <v>0</v>
      </c>
      <c r="H528" s="19" t="s">
        <v>278</v>
      </c>
    </row>
    <row r="529" spans="1:8" hidden="1">
      <c r="A529" s="19" t="s">
        <v>116</v>
      </c>
      <c r="B529" s="22">
        <v>0</v>
      </c>
      <c r="C529" s="22">
        <v>0</v>
      </c>
      <c r="D529" s="22">
        <v>0</v>
      </c>
      <c r="E529" s="22">
        <v>0</v>
      </c>
      <c r="F529" s="22">
        <f>All!HB83</f>
        <v>0</v>
      </c>
      <c r="G529" s="22">
        <f>All!HA83</f>
        <v>0</v>
      </c>
      <c r="H529" s="19" t="s">
        <v>278</v>
      </c>
    </row>
    <row r="530" spans="1:8" hidden="1">
      <c r="A530" s="19" t="s">
        <v>117</v>
      </c>
      <c r="B530" s="22">
        <v>0</v>
      </c>
      <c r="C530" s="22">
        <v>0</v>
      </c>
      <c r="D530" s="22">
        <v>0</v>
      </c>
      <c r="E530" s="22">
        <v>0</v>
      </c>
      <c r="F530" s="22">
        <f>All!HB84</f>
        <v>0</v>
      </c>
      <c r="G530" s="22">
        <f>All!HA84</f>
        <v>0</v>
      </c>
      <c r="H530" s="19" t="s">
        <v>278</v>
      </c>
    </row>
    <row r="531" spans="1:8" hidden="1">
      <c r="A531" s="19" t="s">
        <v>118</v>
      </c>
      <c r="B531" s="22">
        <v>0</v>
      </c>
      <c r="C531" s="22">
        <v>0</v>
      </c>
      <c r="D531" s="22">
        <v>0</v>
      </c>
      <c r="E531" s="22">
        <v>0</v>
      </c>
      <c r="F531" s="22">
        <f>All!HB85</f>
        <v>0</v>
      </c>
      <c r="G531" s="22">
        <f>All!HA85</f>
        <v>0</v>
      </c>
      <c r="H531" s="19" t="s">
        <v>278</v>
      </c>
    </row>
    <row r="532" spans="1:8" hidden="1">
      <c r="A532" s="19" t="s">
        <v>119</v>
      </c>
      <c r="B532" s="22">
        <v>0</v>
      </c>
      <c r="C532" s="22">
        <v>0</v>
      </c>
      <c r="D532" s="22">
        <v>0</v>
      </c>
      <c r="E532" s="22">
        <v>0</v>
      </c>
      <c r="F532" s="22">
        <f>All!HB86</f>
        <v>0</v>
      </c>
      <c r="G532" s="22">
        <f>All!HA86</f>
        <v>0</v>
      </c>
      <c r="H532" s="19" t="s">
        <v>278</v>
      </c>
    </row>
    <row r="533" spans="1:8" hidden="1">
      <c r="A533" s="19" t="s">
        <v>120</v>
      </c>
      <c r="B533" s="22">
        <v>0</v>
      </c>
      <c r="C533" s="22">
        <v>0</v>
      </c>
      <c r="D533" s="22">
        <v>0</v>
      </c>
      <c r="E533" s="22">
        <v>0</v>
      </c>
      <c r="F533" s="22">
        <f>All!HB87</f>
        <v>0</v>
      </c>
      <c r="G533" s="22">
        <f>All!HA87</f>
        <v>0</v>
      </c>
      <c r="H533" s="19" t="s">
        <v>278</v>
      </c>
    </row>
    <row r="534" spans="1:8" hidden="1">
      <c r="A534" s="19" t="s">
        <v>121</v>
      </c>
      <c r="B534" s="22">
        <v>0</v>
      </c>
      <c r="C534" s="22">
        <v>0</v>
      </c>
      <c r="D534" s="22">
        <v>0</v>
      </c>
      <c r="E534" s="22">
        <v>0</v>
      </c>
      <c r="F534" s="22">
        <f>All!HB88</f>
        <v>0</v>
      </c>
      <c r="G534" s="22">
        <f>All!HA88</f>
        <v>0</v>
      </c>
      <c r="H534" s="19" t="s">
        <v>278</v>
      </c>
    </row>
    <row r="535" spans="1:8" hidden="1">
      <c r="A535" s="19" t="s">
        <v>122</v>
      </c>
      <c r="B535" s="22">
        <v>0</v>
      </c>
      <c r="C535" s="22">
        <v>0</v>
      </c>
      <c r="D535" s="22">
        <v>0</v>
      </c>
      <c r="E535" s="22">
        <v>0</v>
      </c>
      <c r="F535" s="22">
        <f>All!HB89</f>
        <v>0</v>
      </c>
      <c r="G535" s="22">
        <f>All!HA89</f>
        <v>0</v>
      </c>
      <c r="H535" s="19" t="s">
        <v>278</v>
      </c>
    </row>
    <row r="536" spans="1:8" hidden="1">
      <c r="A536" s="19" t="s">
        <v>123</v>
      </c>
      <c r="B536" s="22">
        <v>0</v>
      </c>
      <c r="C536" s="22">
        <v>10762328.780000001</v>
      </c>
      <c r="D536" s="22">
        <v>0</v>
      </c>
      <c r="E536" s="22">
        <v>0</v>
      </c>
      <c r="F536" s="22">
        <f>All!HB90</f>
        <v>0</v>
      </c>
      <c r="G536" s="22">
        <f>All!HA90</f>
        <v>0</v>
      </c>
      <c r="H536" s="19" t="s">
        <v>278</v>
      </c>
    </row>
    <row r="537" spans="1:8" hidden="1">
      <c r="A537" s="19" t="s">
        <v>126</v>
      </c>
      <c r="B537" s="22">
        <v>0</v>
      </c>
      <c r="C537" s="22">
        <v>0</v>
      </c>
      <c r="D537" s="22">
        <v>0</v>
      </c>
      <c r="E537" s="22">
        <v>0</v>
      </c>
      <c r="F537" s="22">
        <f>All!HB91</f>
        <v>0</v>
      </c>
      <c r="G537" s="22">
        <f>All!HA91</f>
        <v>0</v>
      </c>
      <c r="H537" s="19" t="s">
        <v>278</v>
      </c>
    </row>
    <row r="538" spans="1:8" hidden="1">
      <c r="A538" s="19" t="s">
        <v>284</v>
      </c>
      <c r="B538" s="22">
        <v>0</v>
      </c>
      <c r="C538" s="22">
        <v>0</v>
      </c>
      <c r="D538" s="22">
        <v>0</v>
      </c>
      <c r="E538" s="22">
        <v>0</v>
      </c>
      <c r="F538" s="22">
        <f>All!HB92</f>
        <v>0</v>
      </c>
      <c r="G538" s="22">
        <f>All!HA92</f>
        <v>0</v>
      </c>
      <c r="H538" s="19" t="s">
        <v>278</v>
      </c>
    </row>
    <row r="539" spans="1:8" hidden="1">
      <c r="A539" s="19" t="s">
        <v>2006</v>
      </c>
      <c r="B539" s="22">
        <v>0</v>
      </c>
      <c r="C539" s="22">
        <v>0</v>
      </c>
      <c r="D539" s="22">
        <v>0</v>
      </c>
      <c r="E539" s="22">
        <v>0</v>
      </c>
      <c r="F539" s="22">
        <f>All!HB93</f>
        <v>0</v>
      </c>
      <c r="G539" s="22">
        <f>All!HA93</f>
        <v>0</v>
      </c>
      <c r="H539" s="19" t="s">
        <v>278</v>
      </c>
    </row>
    <row r="540" spans="1:8" hidden="1">
      <c r="A540" s="19" t="s">
        <v>283</v>
      </c>
      <c r="B540" s="22">
        <v>0</v>
      </c>
      <c r="C540" s="22">
        <v>0</v>
      </c>
      <c r="D540" s="22">
        <v>0</v>
      </c>
      <c r="E540" s="22">
        <v>0</v>
      </c>
      <c r="F540" s="22">
        <f>All!HB94</f>
        <v>0</v>
      </c>
      <c r="G540" s="22">
        <f>All!HA94</f>
        <v>0</v>
      </c>
      <c r="H540" s="19" t="s">
        <v>278</v>
      </c>
    </row>
    <row r="541" spans="1:8" hidden="1">
      <c r="A541" s="19" t="s">
        <v>2005</v>
      </c>
      <c r="B541" s="22">
        <v>0</v>
      </c>
      <c r="C541" s="22">
        <v>0</v>
      </c>
      <c r="D541" s="22">
        <v>0</v>
      </c>
      <c r="E541" s="22">
        <v>0</v>
      </c>
      <c r="F541" s="22">
        <f>All!HB95</f>
        <v>0</v>
      </c>
      <c r="G541" s="22">
        <f>All!HA95</f>
        <v>0</v>
      </c>
      <c r="H541" s="19" t="s">
        <v>278</v>
      </c>
    </row>
    <row r="542" spans="1:8" hidden="1">
      <c r="A542" s="19" t="s">
        <v>2075</v>
      </c>
      <c r="B542" s="22">
        <v>0</v>
      </c>
      <c r="C542" s="22">
        <v>1459340</v>
      </c>
      <c r="D542" s="22">
        <v>0</v>
      </c>
      <c r="E542" s="22">
        <v>0</v>
      </c>
      <c r="F542" s="22">
        <f>All!HB96</f>
        <v>0</v>
      </c>
      <c r="G542" s="22">
        <f>All!HA96</f>
        <v>0</v>
      </c>
      <c r="H542" s="19" t="s">
        <v>278</v>
      </c>
    </row>
    <row r="543" spans="1:8" hidden="1">
      <c r="A543" s="19" t="s">
        <v>2076</v>
      </c>
      <c r="B543" s="22">
        <v>0</v>
      </c>
      <c r="C543" s="22">
        <v>638400</v>
      </c>
      <c r="D543" s="22">
        <v>0</v>
      </c>
      <c r="E543" s="22">
        <v>0</v>
      </c>
      <c r="F543" s="22">
        <f>All!HB97</f>
        <v>0</v>
      </c>
      <c r="G543" s="22">
        <f>All!HA97</f>
        <v>0</v>
      </c>
      <c r="H543" s="19" t="s">
        <v>278</v>
      </c>
    </row>
    <row r="544" spans="1:8" hidden="1">
      <c r="A544" s="19" t="s">
        <v>2077</v>
      </c>
      <c r="B544" s="22">
        <v>0</v>
      </c>
      <c r="C544" s="22">
        <v>0</v>
      </c>
      <c r="D544" s="22">
        <v>0</v>
      </c>
      <c r="E544" s="22">
        <v>0</v>
      </c>
      <c r="F544" s="22">
        <f>All!HB98</f>
        <v>0</v>
      </c>
      <c r="G544" s="22">
        <f>All!HA98</f>
        <v>0</v>
      </c>
      <c r="H544" s="19" t="s">
        <v>278</v>
      </c>
    </row>
    <row r="545" spans="1:8" hidden="1">
      <c r="A545" s="19" t="s">
        <v>2078</v>
      </c>
      <c r="B545" s="22">
        <v>30000000</v>
      </c>
      <c r="C545" s="22">
        <v>0</v>
      </c>
      <c r="D545" s="22">
        <v>45000000</v>
      </c>
      <c r="E545" s="22">
        <v>90000000</v>
      </c>
      <c r="F545" s="22">
        <f>All!HB99</f>
        <v>30000000</v>
      </c>
      <c r="G545" s="22">
        <f>All!HA99</f>
        <v>32854770</v>
      </c>
      <c r="H545" s="19" t="s">
        <v>278</v>
      </c>
    </row>
    <row r="546" spans="1:8" hidden="1">
      <c r="A546" s="60" t="s">
        <v>2079</v>
      </c>
      <c r="B546" s="22">
        <v>50190762.370999999</v>
      </c>
      <c r="C546" s="22">
        <v>26540249.399999999</v>
      </c>
      <c r="D546" s="22">
        <v>137571176.204</v>
      </c>
      <c r="E546" s="22">
        <v>154765676.83299997</v>
      </c>
      <c r="F546" s="22">
        <f>All!HB100</f>
        <v>45756061.300000004</v>
      </c>
      <c r="G546" s="22">
        <f>All!HA100</f>
        <v>88794978.609999999</v>
      </c>
      <c r="H546" s="19" t="s">
        <v>278</v>
      </c>
    </row>
    <row r="547" spans="1:8" hidden="1">
      <c r="A547" s="103" t="s">
        <v>2080</v>
      </c>
      <c r="B547" s="22">
        <v>0</v>
      </c>
      <c r="C547" s="22">
        <v>53109660</v>
      </c>
      <c r="D547" s="22">
        <v>100000000</v>
      </c>
      <c r="E547" s="22">
        <v>75000000</v>
      </c>
      <c r="F547" s="22">
        <f>All!HB101</f>
        <v>100000000</v>
      </c>
      <c r="G547" s="22">
        <f>All!HA101</f>
        <v>103808480</v>
      </c>
      <c r="H547" s="19" t="s">
        <v>278</v>
      </c>
    </row>
    <row r="548" spans="1:8" hidden="1">
      <c r="A548" s="19" t="s">
        <v>2081</v>
      </c>
      <c r="B548" s="22">
        <v>0</v>
      </c>
      <c r="C548" s="22">
        <v>0</v>
      </c>
      <c r="D548" s="22">
        <v>0</v>
      </c>
      <c r="E548" s="22">
        <v>0</v>
      </c>
      <c r="F548" s="22">
        <f>All!HB102</f>
        <v>0</v>
      </c>
      <c r="G548" s="22">
        <f>All!HA102</f>
        <v>0</v>
      </c>
      <c r="H548" s="19" t="s">
        <v>278</v>
      </c>
    </row>
    <row r="549" spans="1:8" hidden="1">
      <c r="A549" s="19" t="s">
        <v>2082</v>
      </c>
      <c r="B549" s="22">
        <v>0</v>
      </c>
      <c r="C549" s="22">
        <v>0</v>
      </c>
      <c r="D549" s="22">
        <v>0</v>
      </c>
      <c r="E549" s="22">
        <v>0</v>
      </c>
      <c r="F549" s="22">
        <f>All!HB103</f>
        <v>0</v>
      </c>
      <c r="G549" s="22">
        <f>All!HA103</f>
        <v>0</v>
      </c>
      <c r="H549" s="19" t="s">
        <v>278</v>
      </c>
    </row>
    <row r="550" spans="1:8" hidden="1">
      <c r="A550" s="103" t="s">
        <v>2083</v>
      </c>
      <c r="B550" s="22">
        <v>6741368.5182133131</v>
      </c>
      <c r="C550" s="22">
        <v>175270.85</v>
      </c>
      <c r="D550" s="22">
        <v>152200768.0904533</v>
      </c>
      <c r="E550" s="22">
        <v>145352149.14445332</v>
      </c>
      <c r="F550" s="22">
        <f>All!HB104</f>
        <v>59970010</v>
      </c>
      <c r="G550" s="22">
        <f>All!HA104</f>
        <v>724954</v>
      </c>
      <c r="H550" s="19" t="s">
        <v>278</v>
      </c>
    </row>
    <row r="551" spans="1:8" hidden="1">
      <c r="A551" s="19" t="s">
        <v>2085</v>
      </c>
      <c r="B551" s="22">
        <v>0</v>
      </c>
      <c r="C551" s="22">
        <v>0</v>
      </c>
      <c r="D551" s="22">
        <v>0</v>
      </c>
      <c r="E551" s="22">
        <v>0</v>
      </c>
      <c r="F551" s="22">
        <f>All!HB105</f>
        <v>0</v>
      </c>
      <c r="G551" s="22">
        <f>All!HA105</f>
        <v>2256420</v>
      </c>
      <c r="H551" s="19" t="s">
        <v>278</v>
      </c>
    </row>
    <row r="552" spans="1:8" hidden="1">
      <c r="A552" s="19" t="s">
        <v>2086</v>
      </c>
      <c r="B552" s="22">
        <v>0</v>
      </c>
      <c r="C552" s="22">
        <v>0</v>
      </c>
      <c r="D552" s="22">
        <v>0</v>
      </c>
      <c r="E552" s="22">
        <v>0</v>
      </c>
      <c r="F552" s="22">
        <f>All!HB106</f>
        <v>0</v>
      </c>
      <c r="G552" s="22">
        <f>All!HA106</f>
        <v>0</v>
      </c>
      <c r="H552" s="19" t="s">
        <v>278</v>
      </c>
    </row>
    <row r="553" spans="1:8" hidden="1">
      <c r="A553" s="103" t="s">
        <v>2087</v>
      </c>
      <c r="B553" s="22">
        <v>3201064.6219573589</v>
      </c>
      <c r="C553" s="22">
        <v>0</v>
      </c>
      <c r="D553" s="22">
        <v>50210223.211806238</v>
      </c>
      <c r="E553" s="22">
        <v>85055960.649698511</v>
      </c>
      <c r="F553" s="22">
        <f>All!HB107</f>
        <v>0</v>
      </c>
      <c r="G553" s="22">
        <f>All!HA107</f>
        <v>3409611.34</v>
      </c>
      <c r="H553" s="19" t="s">
        <v>278</v>
      </c>
    </row>
    <row r="554" spans="1:8" hidden="1">
      <c r="A554" s="19" t="s">
        <v>2088</v>
      </c>
      <c r="B554" s="22">
        <v>0</v>
      </c>
      <c r="C554" s="22">
        <v>0</v>
      </c>
      <c r="D554" s="22">
        <v>0</v>
      </c>
      <c r="E554" s="22">
        <v>0</v>
      </c>
      <c r="F554" s="22">
        <f>All!HB108</f>
        <v>0</v>
      </c>
      <c r="G554" s="22">
        <f>All!HA108</f>
        <v>0</v>
      </c>
      <c r="H554" s="19" t="s">
        <v>278</v>
      </c>
    </row>
    <row r="555" spans="1:8" hidden="1">
      <c r="A555" s="103" t="s">
        <v>2089</v>
      </c>
      <c r="B555" s="22">
        <v>0</v>
      </c>
      <c r="C555" s="22">
        <v>8315995</v>
      </c>
      <c r="D555" s="22">
        <v>217802459.33333331</v>
      </c>
      <c r="E555" s="22">
        <v>158030019.82933331</v>
      </c>
      <c r="F555" s="22">
        <f>All!HB109</f>
        <v>0</v>
      </c>
      <c r="G555" s="22">
        <f>All!HA109</f>
        <v>23236930</v>
      </c>
      <c r="H555" s="19" t="s">
        <v>278</v>
      </c>
    </row>
    <row r="556" spans="1:8" hidden="1">
      <c r="A556" s="103" t="s">
        <v>2090</v>
      </c>
      <c r="B556" s="22">
        <v>0</v>
      </c>
      <c r="C556" s="22">
        <v>0</v>
      </c>
      <c r="D556" s="22">
        <v>106125759</v>
      </c>
      <c r="E556" s="22">
        <v>106125759</v>
      </c>
      <c r="F556" s="22">
        <f>All!HB110</f>
        <v>100243443</v>
      </c>
      <c r="G556" s="22">
        <f>All!HA110</f>
        <v>26282486.25</v>
      </c>
      <c r="H556" s="19" t="s">
        <v>278</v>
      </c>
    </row>
    <row r="557" spans="1:8" hidden="1">
      <c r="A557" s="103" t="s">
        <v>2091</v>
      </c>
      <c r="B557" s="22">
        <v>0</v>
      </c>
      <c r="C557" s="22">
        <v>0</v>
      </c>
      <c r="D557" s="22">
        <v>24854786</v>
      </c>
      <c r="E557" s="22">
        <v>24854786</v>
      </c>
      <c r="F557" s="22">
        <f>All!HB111</f>
        <v>28455656</v>
      </c>
      <c r="G557" s="22">
        <f>All!HA111</f>
        <v>13032482.800000001</v>
      </c>
      <c r="H557" s="19" t="s">
        <v>278</v>
      </c>
    </row>
    <row r="558" spans="1:8" hidden="1">
      <c r="A558" s="19" t="s">
        <v>2092</v>
      </c>
      <c r="B558" s="22">
        <v>170826792.38303751</v>
      </c>
      <c r="C558" s="22">
        <v>110637945</v>
      </c>
      <c r="D558" s="22">
        <v>208915857.66686875</v>
      </c>
      <c r="E558" s="22">
        <v>220537388.2015</v>
      </c>
      <c r="F558" s="22">
        <f>All!HB112</f>
        <v>40208286</v>
      </c>
      <c r="G558" s="22">
        <f>All!HA112</f>
        <v>80884885</v>
      </c>
      <c r="H558" s="19" t="s">
        <v>278</v>
      </c>
    </row>
    <row r="559" spans="1:8" hidden="1">
      <c r="A559" s="60" t="s">
        <v>2099</v>
      </c>
      <c r="B559" s="22">
        <v>9630000</v>
      </c>
      <c r="C559" s="22">
        <v>12890324.23</v>
      </c>
      <c r="D559" s="22">
        <v>38970000</v>
      </c>
      <c r="E559" s="22">
        <v>38970000</v>
      </c>
      <c r="F559" s="22">
        <f>All!HB113</f>
        <v>0</v>
      </c>
      <c r="G559" s="22">
        <f>All!HA113</f>
        <v>4588552.22</v>
      </c>
      <c r="H559" s="19" t="s">
        <v>278</v>
      </c>
    </row>
    <row r="560" spans="1:8" hidden="1">
      <c r="A560" s="60" t="s">
        <v>2100</v>
      </c>
      <c r="B560" s="22">
        <v>135750000</v>
      </c>
      <c r="C560" s="22">
        <v>137823351.55000001</v>
      </c>
      <c r="D560" s="22">
        <v>225000000</v>
      </c>
      <c r="E560" s="22">
        <v>225000000</v>
      </c>
      <c r="F560" s="22">
        <f>All!HB114</f>
        <v>49718024</v>
      </c>
      <c r="G560" s="22">
        <f>All!HA114</f>
        <v>22286048.939999998</v>
      </c>
      <c r="H560" s="19" t="s">
        <v>278</v>
      </c>
    </row>
    <row r="561" spans="1:8" hidden="1">
      <c r="A561" s="19" t="s">
        <v>2101</v>
      </c>
      <c r="B561" s="22">
        <v>0</v>
      </c>
      <c r="C561" s="22">
        <v>0</v>
      </c>
      <c r="D561" s="22">
        <v>249569036.89452374</v>
      </c>
      <c r="E561" s="22">
        <v>313657753</v>
      </c>
      <c r="F561" s="22">
        <f>All!HB115</f>
        <v>283537289</v>
      </c>
      <c r="G561" s="22">
        <f>All!HA115</f>
        <v>249555346.19</v>
      </c>
      <c r="H561" s="19" t="s">
        <v>278</v>
      </c>
    </row>
    <row r="562" spans="1:8" hidden="1">
      <c r="A562" s="19" t="s">
        <v>2102</v>
      </c>
      <c r="B562" s="22">
        <v>0</v>
      </c>
      <c r="C562" s="22">
        <v>0</v>
      </c>
      <c r="D562" s="22">
        <v>13475359</v>
      </c>
      <c r="E562" s="22">
        <v>13475359</v>
      </c>
      <c r="F562" s="22">
        <f>All!HB116</f>
        <v>0</v>
      </c>
      <c r="G562" s="22">
        <f>All!HA116</f>
        <v>22689003.350000001</v>
      </c>
      <c r="H562" s="19" t="s">
        <v>278</v>
      </c>
    </row>
    <row r="563" spans="1:8" hidden="1">
      <c r="A563" s="19" t="s">
        <v>2103</v>
      </c>
      <c r="B563" s="22">
        <v>20221111</v>
      </c>
      <c r="C563" s="22">
        <v>4235295.71</v>
      </c>
      <c r="D563" s="22">
        <v>51347935</v>
      </c>
      <c r="E563" s="22">
        <v>38066661.689999998</v>
      </c>
      <c r="F563" s="22">
        <f>All!HB117</f>
        <v>0</v>
      </c>
      <c r="G563" s="22">
        <f>All!HA117</f>
        <v>7073739.2100000009</v>
      </c>
      <c r="H563" s="19" t="s">
        <v>278</v>
      </c>
    </row>
    <row r="564" spans="1:8" hidden="1">
      <c r="A564" s="19" t="s">
        <v>2109</v>
      </c>
      <c r="B564" s="22">
        <v>0</v>
      </c>
      <c r="C564" s="22">
        <v>0</v>
      </c>
      <c r="D564" s="22">
        <v>0</v>
      </c>
      <c r="E564" s="22">
        <v>38400000</v>
      </c>
      <c r="F564" s="22">
        <f>All!HB118</f>
        <v>5874144</v>
      </c>
      <c r="G564" s="22">
        <f>All!HA118</f>
        <v>0</v>
      </c>
      <c r="H564" s="19" t="s">
        <v>278</v>
      </c>
    </row>
    <row r="565" spans="1:8" hidden="1">
      <c r="A565" s="19" t="s">
        <v>2110</v>
      </c>
      <c r="B565" s="22">
        <v>0</v>
      </c>
      <c r="C565" s="22">
        <v>0</v>
      </c>
      <c r="D565" s="22">
        <v>0</v>
      </c>
      <c r="E565" s="22">
        <v>4013891</v>
      </c>
      <c r="F565" s="22">
        <f>All!HB119</f>
        <v>3178706</v>
      </c>
      <c r="G565" s="22">
        <f>All!HA119</f>
        <v>9648518.5999999996</v>
      </c>
      <c r="H565" s="19" t="s">
        <v>278</v>
      </c>
    </row>
    <row r="566" spans="1:8" hidden="1">
      <c r="A566" s="19" t="s">
        <v>2112</v>
      </c>
      <c r="B566" s="22">
        <v>0</v>
      </c>
      <c r="C566" s="22">
        <v>10000000</v>
      </c>
      <c r="D566" s="22">
        <v>0</v>
      </c>
      <c r="E566" s="22">
        <v>52000000</v>
      </c>
      <c r="F566" s="22">
        <f>All!HB120</f>
        <v>0</v>
      </c>
      <c r="G566" s="22">
        <f>All!HA120</f>
        <v>118479500</v>
      </c>
      <c r="H566" s="19" t="s">
        <v>278</v>
      </c>
    </row>
    <row r="567" spans="1:8" hidden="1">
      <c r="A567" s="19" t="s">
        <v>2113</v>
      </c>
      <c r="B567" s="22">
        <v>0</v>
      </c>
      <c r="C567" s="22">
        <v>0</v>
      </c>
      <c r="D567" s="22">
        <v>0</v>
      </c>
      <c r="E567" s="22">
        <v>36800000</v>
      </c>
      <c r="F567" s="22">
        <f>All!HB121</f>
        <v>4379349</v>
      </c>
      <c r="G567" s="22">
        <f>All!HA121</f>
        <v>4902130</v>
      </c>
      <c r="H567" s="19" t="s">
        <v>278</v>
      </c>
    </row>
    <row r="568" spans="1:8" hidden="1">
      <c r="A568" s="110" t="s">
        <v>2114</v>
      </c>
      <c r="B568" s="22">
        <v>0</v>
      </c>
      <c r="C568" s="22">
        <v>0</v>
      </c>
      <c r="D568" s="22">
        <v>0</v>
      </c>
      <c r="E568" s="22">
        <v>36800000</v>
      </c>
      <c r="F568" s="22">
        <f>All!HB122</f>
        <v>5687737</v>
      </c>
      <c r="G568" s="22">
        <f>All!HA122</f>
        <v>0</v>
      </c>
      <c r="H568" s="19" t="s">
        <v>278</v>
      </c>
    </row>
    <row r="569" spans="1:8" hidden="1">
      <c r="A569" s="19" t="s">
        <v>2157</v>
      </c>
      <c r="B569" s="22">
        <v>0</v>
      </c>
      <c r="C569" s="22">
        <v>0</v>
      </c>
      <c r="D569" s="22">
        <v>0</v>
      </c>
      <c r="E569" s="22">
        <v>0</v>
      </c>
      <c r="F569" s="22">
        <f>All!HB123</f>
        <v>0</v>
      </c>
      <c r="G569" s="22">
        <f>All!HA123</f>
        <v>0</v>
      </c>
      <c r="H569" s="19" t="s">
        <v>278</v>
      </c>
    </row>
    <row r="570" spans="1:8" hidden="1">
      <c r="A570" s="19" t="s">
        <v>2158</v>
      </c>
      <c r="B570" s="22">
        <v>0</v>
      </c>
      <c r="C570" s="22">
        <v>0</v>
      </c>
      <c r="D570" s="22">
        <v>0</v>
      </c>
      <c r="E570" s="22">
        <v>0</v>
      </c>
      <c r="F570" s="22">
        <f>All!HB124</f>
        <v>0</v>
      </c>
      <c r="G570" s="22">
        <f>All!HA124</f>
        <v>0</v>
      </c>
      <c r="H570" s="19" t="s">
        <v>278</v>
      </c>
    </row>
    <row r="571" spans="1:8" hidden="1">
      <c r="A571" s="19" t="s">
        <v>2159</v>
      </c>
      <c r="B571" s="22">
        <v>0</v>
      </c>
      <c r="C571" s="22">
        <v>0</v>
      </c>
      <c r="D571" s="22">
        <v>0</v>
      </c>
      <c r="E571" s="22">
        <v>0</v>
      </c>
      <c r="F571" s="22">
        <f>All!HB125</f>
        <v>0</v>
      </c>
      <c r="G571" s="22">
        <f>All!HA125</f>
        <v>0</v>
      </c>
      <c r="H571" s="19" t="s">
        <v>278</v>
      </c>
    </row>
    <row r="572" spans="1:8" hidden="1">
      <c r="A572" s="19" t="s">
        <v>2160</v>
      </c>
      <c r="B572" s="22">
        <v>0</v>
      </c>
      <c r="C572" s="22">
        <v>0</v>
      </c>
      <c r="D572" s="22">
        <v>0</v>
      </c>
      <c r="E572" s="22">
        <v>0</v>
      </c>
      <c r="F572" s="22">
        <f>All!HB126</f>
        <v>0</v>
      </c>
      <c r="G572" s="22">
        <f>All!HA126</f>
        <v>0</v>
      </c>
      <c r="H572" s="19" t="s">
        <v>278</v>
      </c>
    </row>
    <row r="573" spans="1:8" hidden="1">
      <c r="A573" s="19" t="s">
        <v>2162</v>
      </c>
      <c r="B573" s="22">
        <v>0</v>
      </c>
      <c r="C573" s="22">
        <v>0</v>
      </c>
      <c r="D573" s="22">
        <v>0</v>
      </c>
      <c r="E573" s="22">
        <v>0</v>
      </c>
      <c r="F573" s="22">
        <f>All!HB127</f>
        <v>0</v>
      </c>
      <c r="G573" s="22">
        <f>All!HA127</f>
        <v>0</v>
      </c>
      <c r="H573" s="19" t="s">
        <v>278</v>
      </c>
    </row>
    <row r="574" spans="1:8" hidden="1">
      <c r="A574" s="19" t="s">
        <v>2163</v>
      </c>
      <c r="B574" s="22">
        <v>0</v>
      </c>
      <c r="C574" s="22">
        <v>0</v>
      </c>
      <c r="D574" s="22">
        <v>0</v>
      </c>
      <c r="E574" s="22">
        <v>0</v>
      </c>
      <c r="F574" s="22">
        <f>All!HB128</f>
        <v>10051863</v>
      </c>
      <c r="G574" s="22">
        <f>All!HA128</f>
        <v>36751943.950000003</v>
      </c>
      <c r="H574" s="19" t="s">
        <v>278</v>
      </c>
    </row>
    <row r="575" spans="1:8" hidden="1">
      <c r="A575" s="19" t="s">
        <v>2164</v>
      </c>
      <c r="B575" s="22">
        <v>0</v>
      </c>
      <c r="C575" s="22">
        <v>0</v>
      </c>
      <c r="D575" s="22">
        <v>0</v>
      </c>
      <c r="E575" s="22">
        <v>0</v>
      </c>
      <c r="F575" s="22">
        <f>All!HB129</f>
        <v>19714286</v>
      </c>
      <c r="G575" s="22">
        <f>All!HA129</f>
        <v>100281044.68225972</v>
      </c>
      <c r="H575" s="19" t="s">
        <v>278</v>
      </c>
    </row>
    <row r="576" spans="1:8" hidden="1">
      <c r="A576" s="19" t="s">
        <v>2165</v>
      </c>
      <c r="B576" s="22">
        <v>0</v>
      </c>
      <c r="C576" s="22">
        <v>0</v>
      </c>
      <c r="D576" s="22">
        <v>0</v>
      </c>
      <c r="E576" s="22">
        <v>0</v>
      </c>
      <c r="F576" s="22">
        <f>All!HB130</f>
        <v>25577476</v>
      </c>
      <c r="G576" s="22">
        <f>All!HA130</f>
        <v>15584606.449999999</v>
      </c>
      <c r="H576" s="19" t="s">
        <v>278</v>
      </c>
    </row>
    <row r="577" spans="1:8" hidden="1">
      <c r="A577" s="113" t="s">
        <v>2167</v>
      </c>
      <c r="B577" s="22">
        <v>0</v>
      </c>
      <c r="C577" s="22">
        <v>0</v>
      </c>
      <c r="D577" s="22">
        <v>0</v>
      </c>
      <c r="E577" s="22">
        <v>0</v>
      </c>
      <c r="F577" s="22">
        <f>All!HB131</f>
        <v>474111.33393258427</v>
      </c>
      <c r="G577" s="22">
        <f>All!HA131</f>
        <v>0</v>
      </c>
      <c r="H577" s="19" t="s">
        <v>278</v>
      </c>
    </row>
    <row r="578" spans="1:8" hidden="1">
      <c r="A578" s="113" t="s">
        <v>2168</v>
      </c>
      <c r="B578" s="22">
        <v>0</v>
      </c>
      <c r="C578" s="22">
        <v>0</v>
      </c>
      <c r="D578" s="22">
        <v>0</v>
      </c>
      <c r="E578" s="22">
        <v>0</v>
      </c>
      <c r="F578" s="22">
        <f>All!HB132</f>
        <v>208033406</v>
      </c>
      <c r="G578" s="22">
        <f>All!HA132</f>
        <v>186029654.78</v>
      </c>
      <c r="H578" s="19" t="s">
        <v>278</v>
      </c>
    </row>
    <row r="579" spans="1:8" hidden="1">
      <c r="A579" s="113" t="s">
        <v>2169</v>
      </c>
      <c r="B579" s="22">
        <v>0</v>
      </c>
      <c r="C579" s="22">
        <v>0</v>
      </c>
      <c r="D579" s="22">
        <v>0</v>
      </c>
      <c r="E579" s="22">
        <v>0</v>
      </c>
      <c r="F579" s="22">
        <f>All!HB133</f>
        <v>98666668</v>
      </c>
      <c r="G579" s="22">
        <f>All!HA133</f>
        <v>94151604</v>
      </c>
      <c r="H579" s="19" t="s">
        <v>278</v>
      </c>
    </row>
    <row r="580" spans="1:8" hidden="1">
      <c r="A580" s="113" t="s">
        <v>2170</v>
      </c>
      <c r="B580" s="22">
        <v>0</v>
      </c>
      <c r="C580" s="22">
        <v>0</v>
      </c>
      <c r="D580" s="22">
        <v>0</v>
      </c>
      <c r="E580" s="22">
        <v>0</v>
      </c>
      <c r="F580" s="22">
        <f>All!HB134</f>
        <v>31102566</v>
      </c>
      <c r="G580" s="22">
        <f>All!HA134</f>
        <v>0</v>
      </c>
      <c r="H580" s="19" t="s">
        <v>278</v>
      </c>
    </row>
    <row r="581" spans="1:8" hidden="1">
      <c r="A581" s="113" t="s">
        <v>2171</v>
      </c>
      <c r="B581" s="22">
        <v>0</v>
      </c>
      <c r="C581" s="22">
        <v>0</v>
      </c>
      <c r="D581" s="22">
        <v>0</v>
      </c>
      <c r="E581" s="22">
        <v>0</v>
      </c>
      <c r="F581" s="22">
        <f>All!HB135</f>
        <v>44388022</v>
      </c>
      <c r="G581" s="22">
        <f>All!HA135</f>
        <v>0</v>
      </c>
      <c r="H581" s="19" t="s">
        <v>278</v>
      </c>
    </row>
    <row r="582" spans="1:8" hidden="1">
      <c r="A582" s="113" t="s">
        <v>2172</v>
      </c>
      <c r="B582" s="22">
        <v>0</v>
      </c>
      <c r="C582" s="22">
        <v>0</v>
      </c>
      <c r="D582" s="22">
        <v>0</v>
      </c>
      <c r="E582" s="22">
        <v>0</v>
      </c>
      <c r="F582" s="22">
        <f>All!HB136</f>
        <v>0</v>
      </c>
      <c r="G582" s="22">
        <f>All!HA136</f>
        <v>0</v>
      </c>
      <c r="H582" s="19" t="s">
        <v>278</v>
      </c>
    </row>
    <row r="583" spans="1:8" hidden="1">
      <c r="A583" s="113" t="s">
        <v>2173</v>
      </c>
      <c r="B583" s="22">
        <v>0</v>
      </c>
      <c r="C583" s="22">
        <v>0</v>
      </c>
      <c r="D583" s="22">
        <v>0</v>
      </c>
      <c r="E583" s="22">
        <v>0</v>
      </c>
      <c r="F583" s="22">
        <f>All!HB137</f>
        <v>117933492</v>
      </c>
      <c r="G583" s="22">
        <f>All!HA137</f>
        <v>0</v>
      </c>
      <c r="H583" s="19" t="s">
        <v>278</v>
      </c>
    </row>
    <row r="584" spans="1:8" hidden="1">
      <c r="A584" s="12" t="s">
        <v>2174</v>
      </c>
      <c r="B584" s="22">
        <v>0</v>
      </c>
      <c r="C584" s="22">
        <v>0</v>
      </c>
      <c r="D584" s="22">
        <v>0</v>
      </c>
      <c r="E584" s="22">
        <v>0</v>
      </c>
      <c r="F584" s="22">
        <f>All!HB138</f>
        <v>91377487.870000005</v>
      </c>
      <c r="G584" s="22">
        <f>All!HA138</f>
        <v>254337621.88</v>
      </c>
      <c r="H584" s="19" t="s">
        <v>278</v>
      </c>
    </row>
    <row r="585" spans="1:8" hidden="1">
      <c r="A585" s="12" t="s">
        <v>2175</v>
      </c>
      <c r="B585" s="22">
        <v>0</v>
      </c>
      <c r="C585" s="22">
        <v>0</v>
      </c>
      <c r="D585" s="22">
        <v>0</v>
      </c>
      <c r="E585" s="22">
        <v>0</v>
      </c>
      <c r="F585" s="22">
        <f>All!HB139</f>
        <v>954225.27278592042</v>
      </c>
      <c r="G585" s="22">
        <f>All!HA139</f>
        <v>1854038.61</v>
      </c>
      <c r="H585" s="19" t="s">
        <v>278</v>
      </c>
    </row>
    <row r="586" spans="1:8" hidden="1">
      <c r="A586" s="113" t="s">
        <v>2176</v>
      </c>
      <c r="B586" s="22">
        <v>0</v>
      </c>
      <c r="C586" s="22">
        <v>0</v>
      </c>
      <c r="D586" s="22">
        <v>0</v>
      </c>
      <c r="E586" s="22">
        <v>0</v>
      </c>
      <c r="F586" s="22">
        <f>All!HB140</f>
        <v>76000000</v>
      </c>
      <c r="G586" s="22">
        <f>All!HA140</f>
        <v>67314236.280000001</v>
      </c>
      <c r="H586" s="19" t="s">
        <v>278</v>
      </c>
    </row>
    <row r="587" spans="1:8" hidden="1">
      <c r="A587" s="113" t="s">
        <v>2189</v>
      </c>
      <c r="B587" s="22">
        <v>0</v>
      </c>
      <c r="C587" s="22">
        <v>0</v>
      </c>
      <c r="D587" s="22">
        <v>0</v>
      </c>
      <c r="E587" s="22">
        <v>0</v>
      </c>
      <c r="F587" s="22">
        <f>All!HB141</f>
        <v>8990355.2960000001</v>
      </c>
      <c r="G587" s="22">
        <f>All!HA141</f>
        <v>23776307.989999998</v>
      </c>
      <c r="H587" s="19" t="s">
        <v>278</v>
      </c>
    </row>
    <row r="588" spans="1:8" hidden="1">
      <c r="A588" s="113" t="s">
        <v>2190</v>
      </c>
      <c r="B588" s="22">
        <v>0</v>
      </c>
      <c r="C588" s="22">
        <v>0</v>
      </c>
      <c r="D588" s="22">
        <v>0</v>
      </c>
      <c r="E588" s="22">
        <v>0</v>
      </c>
      <c r="F588" s="22">
        <f>All!HB142</f>
        <v>30720000</v>
      </c>
      <c r="G588" s="22">
        <f>All!HA142</f>
        <v>41309409.25</v>
      </c>
      <c r="H588" s="19" t="s">
        <v>278</v>
      </c>
    </row>
    <row r="589" spans="1:8" hidden="1">
      <c r="A589" s="113" t="s">
        <v>2191</v>
      </c>
      <c r="B589" s="22">
        <v>0</v>
      </c>
      <c r="C589" s="22">
        <v>0</v>
      </c>
      <c r="D589" s="22">
        <v>0</v>
      </c>
      <c r="E589" s="22">
        <v>0</v>
      </c>
      <c r="F589" s="22">
        <f>All!HB143</f>
        <v>0</v>
      </c>
      <c r="G589" s="22">
        <f>All!HA143</f>
        <v>0</v>
      </c>
      <c r="H589" s="19" t="s">
        <v>278</v>
      </c>
    </row>
    <row r="590" spans="1:8" hidden="1">
      <c r="A590" s="113" t="s">
        <v>2192</v>
      </c>
      <c r="B590" s="22">
        <v>0</v>
      </c>
      <c r="C590" s="22">
        <v>0</v>
      </c>
      <c r="D590" s="22">
        <v>0</v>
      </c>
      <c r="E590" s="22">
        <v>0</v>
      </c>
      <c r="F590" s="22">
        <f>All!HB144</f>
        <v>92052779.595839977</v>
      </c>
      <c r="G590" s="22">
        <f>All!HA144</f>
        <v>0</v>
      </c>
      <c r="H590" s="19" t="s">
        <v>278</v>
      </c>
    </row>
    <row r="591" spans="1:8" hidden="1">
      <c r="A591" s="113" t="s">
        <v>2193</v>
      </c>
      <c r="B591" s="22">
        <v>0</v>
      </c>
      <c r="C591" s="22">
        <v>0</v>
      </c>
      <c r="D591" s="22">
        <v>0</v>
      </c>
      <c r="E591" s="22">
        <v>0</v>
      </c>
      <c r="F591" s="22">
        <f>All!HB145</f>
        <v>0</v>
      </c>
      <c r="G591" s="22">
        <f>All!HA145</f>
        <v>0</v>
      </c>
      <c r="H591" s="19" t="s">
        <v>278</v>
      </c>
    </row>
    <row r="592" spans="1:8" hidden="1">
      <c r="A592" s="152" t="s">
        <v>2207</v>
      </c>
      <c r="B592" s="22">
        <v>0</v>
      </c>
      <c r="C592" s="22">
        <v>0</v>
      </c>
      <c r="D592" s="22">
        <v>0</v>
      </c>
      <c r="E592" s="22">
        <v>0</v>
      </c>
      <c r="F592" s="22">
        <f>All!HB146</f>
        <v>0</v>
      </c>
      <c r="G592" s="22">
        <f>All!HA146</f>
        <v>23808229.5</v>
      </c>
      <c r="H592" s="19" t="s">
        <v>278</v>
      </c>
    </row>
    <row r="593" spans="1:8">
      <c r="A593" s="152" t="s">
        <v>2208</v>
      </c>
      <c r="B593" s="22">
        <v>0</v>
      </c>
      <c r="C593" s="22">
        <v>0</v>
      </c>
      <c r="D593" s="22">
        <v>0</v>
      </c>
      <c r="E593" s="22">
        <v>0</v>
      </c>
      <c r="F593" s="22">
        <f>All!HB147</f>
        <v>0</v>
      </c>
      <c r="G593" s="22">
        <f>All!HA147</f>
        <v>0</v>
      </c>
      <c r="H593" s="19" t="s">
        <v>278</v>
      </c>
    </row>
    <row r="594" spans="1:8">
      <c r="A594" s="152" t="s">
        <v>2211</v>
      </c>
      <c r="B594" s="22">
        <v>0</v>
      </c>
      <c r="C594" s="22">
        <v>0</v>
      </c>
      <c r="D594" s="22">
        <v>0</v>
      </c>
      <c r="E594" s="22">
        <v>0</v>
      </c>
      <c r="F594" s="22">
        <f>All!HB148</f>
        <v>0</v>
      </c>
      <c r="G594" s="22">
        <f>All!HA148</f>
        <v>0</v>
      </c>
      <c r="H594" s="19" t="s">
        <v>278</v>
      </c>
    </row>
    <row r="595" spans="1:8">
      <c r="A595" s="152" t="s">
        <v>2212</v>
      </c>
      <c r="B595" s="22">
        <v>0</v>
      </c>
      <c r="C595" s="22">
        <v>0</v>
      </c>
      <c r="D595" s="22">
        <v>0</v>
      </c>
      <c r="E595" s="22">
        <v>0</v>
      </c>
      <c r="F595" s="22">
        <f>All!HB149</f>
        <v>0</v>
      </c>
      <c r="G595" s="22">
        <f>All!HA149</f>
        <v>0</v>
      </c>
      <c r="H595" s="19" t="s">
        <v>278</v>
      </c>
    </row>
    <row r="596" spans="1:8">
      <c r="A596" s="152" t="s">
        <v>2213</v>
      </c>
      <c r="B596" s="22">
        <v>0</v>
      </c>
      <c r="C596" s="22">
        <v>0</v>
      </c>
      <c r="D596" s="22">
        <v>0</v>
      </c>
      <c r="E596" s="22">
        <v>0</v>
      </c>
      <c r="F596" s="22">
        <f>All!HB150</f>
        <v>0</v>
      </c>
      <c r="G596" s="22">
        <f>All!HA150</f>
        <v>0</v>
      </c>
      <c r="H596" s="19" t="s">
        <v>278</v>
      </c>
    </row>
    <row r="597" spans="1:8">
      <c r="A597" s="110" t="s">
        <v>1985</v>
      </c>
      <c r="B597" s="22">
        <v>0</v>
      </c>
      <c r="C597" s="22">
        <v>0</v>
      </c>
      <c r="D597" s="22">
        <v>0</v>
      </c>
      <c r="E597" s="22">
        <v>0</v>
      </c>
      <c r="F597" s="22">
        <f>All!HB151</f>
        <v>0</v>
      </c>
      <c r="G597" s="22">
        <f>All!HA151</f>
        <v>0</v>
      </c>
      <c r="H597" s="19" t="s">
        <v>278</v>
      </c>
    </row>
    <row r="598" spans="1:8" hidden="1">
      <c r="A598" s="19" t="s">
        <v>7</v>
      </c>
      <c r="B598" s="22">
        <v>77528007.053340331</v>
      </c>
      <c r="C598" s="22">
        <v>99443991.310000017</v>
      </c>
      <c r="D598" s="22">
        <v>230253116.87712628</v>
      </c>
      <c r="E598" s="22">
        <v>219594499.24278367</v>
      </c>
      <c r="F598" s="22">
        <f>All!HD3</f>
        <v>0</v>
      </c>
      <c r="G598" s="22">
        <f>All!HC3</f>
        <v>233751135.02999997</v>
      </c>
      <c r="H598" s="19" t="s">
        <v>2106</v>
      </c>
    </row>
    <row r="599" spans="1:8" hidden="1">
      <c r="A599" s="19" t="s">
        <v>8</v>
      </c>
      <c r="B599" s="22">
        <v>25000000</v>
      </c>
      <c r="C599" s="22">
        <v>32693624.079999998</v>
      </c>
      <c r="D599" s="22">
        <v>5000000</v>
      </c>
      <c r="E599" s="22">
        <v>23000000</v>
      </c>
      <c r="F599" s="22">
        <f>All!HD4</f>
        <v>0</v>
      </c>
      <c r="G599" s="22">
        <f>All!HC4</f>
        <v>14529858.460000001</v>
      </c>
      <c r="H599" s="19" t="s">
        <v>2106</v>
      </c>
    </row>
    <row r="600" spans="1:8" hidden="1">
      <c r="A600" s="103" t="s">
        <v>9</v>
      </c>
      <c r="B600" s="22">
        <v>21088216</v>
      </c>
      <c r="C600" s="22">
        <v>34106882.960000001</v>
      </c>
      <c r="D600" s="22">
        <v>855937</v>
      </c>
      <c r="E600" s="22">
        <v>17349254.130000003</v>
      </c>
      <c r="F600" s="22">
        <f>All!HD5</f>
        <v>18587602.090126846</v>
      </c>
      <c r="G600" s="22">
        <f>All!HC5</f>
        <v>13761218.819999998</v>
      </c>
      <c r="H600" s="19" t="s">
        <v>2106</v>
      </c>
    </row>
    <row r="601" spans="1:8" hidden="1">
      <c r="A601" s="19" t="s">
        <v>10</v>
      </c>
      <c r="B601" s="22">
        <v>6002668</v>
      </c>
      <c r="C601" s="22">
        <v>7153483.3300000001</v>
      </c>
      <c r="D601" s="22">
        <v>0</v>
      </c>
      <c r="E601" s="22">
        <v>9593941.2599999998</v>
      </c>
      <c r="F601" s="22">
        <f>All!HD6</f>
        <v>5089559.1440121885</v>
      </c>
      <c r="G601" s="22">
        <f>All!HC6</f>
        <v>942915.17999999993</v>
      </c>
      <c r="H601" s="19" t="s">
        <v>2106</v>
      </c>
    </row>
    <row r="602" spans="1:8" hidden="1">
      <c r="A602" s="103" t="s">
        <v>11</v>
      </c>
      <c r="B602" s="22">
        <v>44121215.18500568</v>
      </c>
      <c r="C602" s="22">
        <v>32961317.969999999</v>
      </c>
      <c r="D602" s="22">
        <v>67044463.079258054</v>
      </c>
      <c r="E602" s="22">
        <v>49710543.564848378</v>
      </c>
      <c r="F602" s="22">
        <f>All!HD7</f>
        <v>0</v>
      </c>
      <c r="G602" s="22">
        <f>All!HC7</f>
        <v>20550435.600000001</v>
      </c>
      <c r="H602" s="19" t="s">
        <v>2106</v>
      </c>
    </row>
    <row r="603" spans="1:8" hidden="1">
      <c r="A603" s="19" t="s">
        <v>12</v>
      </c>
      <c r="B603" s="22">
        <v>100838013.33751482</v>
      </c>
      <c r="C603" s="22">
        <v>101105323.62000005</v>
      </c>
      <c r="D603" s="22">
        <v>280643550.04277927</v>
      </c>
      <c r="E603" s="22">
        <v>317218942.01187229</v>
      </c>
      <c r="F603" s="22">
        <f>All!HD8</f>
        <v>314226857</v>
      </c>
      <c r="G603" s="22">
        <f>All!HC8</f>
        <v>358288208.24000007</v>
      </c>
      <c r="H603" s="19" t="s">
        <v>2106</v>
      </c>
    </row>
    <row r="604" spans="1:8" hidden="1">
      <c r="A604" s="19" t="s">
        <v>13</v>
      </c>
      <c r="B604" s="22">
        <v>3200000</v>
      </c>
      <c r="C604" s="22">
        <v>3319037.29</v>
      </c>
      <c r="D604" s="22">
        <v>0</v>
      </c>
      <c r="E604" s="22">
        <v>1523335.54</v>
      </c>
      <c r="F604" s="22">
        <f>All!HD9</f>
        <v>0</v>
      </c>
      <c r="G604" s="22">
        <f>All!HC9</f>
        <v>4332055.1500000004</v>
      </c>
      <c r="H604" s="19" t="s">
        <v>2106</v>
      </c>
    </row>
    <row r="605" spans="1:8" hidden="1">
      <c r="A605" s="19" t="s">
        <v>2004</v>
      </c>
      <c r="B605" s="22">
        <v>23209031.637532346</v>
      </c>
      <c r="C605" s="22">
        <v>41917625.010000005</v>
      </c>
      <c r="D605" s="22">
        <v>136474663.31740558</v>
      </c>
      <c r="E605" s="22">
        <v>201194840.1862815</v>
      </c>
      <c r="F605" s="22">
        <f>All!HD10</f>
        <v>51215975</v>
      </c>
      <c r="G605" s="22">
        <f>All!HC10</f>
        <v>108118702.64</v>
      </c>
      <c r="H605" s="19" t="s">
        <v>2106</v>
      </c>
    </row>
    <row r="606" spans="1:8" hidden="1">
      <c r="A606" s="103" t="s">
        <v>15</v>
      </c>
      <c r="B606" s="22">
        <v>0</v>
      </c>
      <c r="C606" s="22">
        <v>1483965.93</v>
      </c>
      <c r="D606" s="22">
        <v>0</v>
      </c>
      <c r="E606" s="22">
        <v>0</v>
      </c>
      <c r="F606" s="22">
        <f>All!HD11</f>
        <v>0</v>
      </c>
      <c r="G606" s="22">
        <f>All!HC11</f>
        <v>6346872.29</v>
      </c>
      <c r="H606" s="19" t="s">
        <v>2106</v>
      </c>
    </row>
    <row r="607" spans="1:8" hidden="1">
      <c r="A607" s="19" t="s">
        <v>16</v>
      </c>
      <c r="B607" s="22">
        <v>0</v>
      </c>
      <c r="C607" s="22">
        <v>386360.11</v>
      </c>
      <c r="D607" s="22">
        <v>0</v>
      </c>
      <c r="E607" s="22">
        <v>0</v>
      </c>
      <c r="F607" s="22">
        <f>All!HD12</f>
        <v>0</v>
      </c>
      <c r="G607" s="22">
        <f>All!HC12</f>
        <v>8603165.879999999</v>
      </c>
      <c r="H607" s="19" t="s">
        <v>2106</v>
      </c>
    </row>
    <row r="608" spans="1:8" hidden="1">
      <c r="A608" s="103" t="s">
        <v>17</v>
      </c>
      <c r="B608" s="22">
        <v>7500000</v>
      </c>
      <c r="C608" s="22">
        <v>5372984.3599999994</v>
      </c>
      <c r="D608" s="22">
        <v>10500000</v>
      </c>
      <c r="E608" s="22">
        <v>10500000</v>
      </c>
      <c r="F608" s="22">
        <f>All!HD13</f>
        <v>0</v>
      </c>
      <c r="G608" s="22">
        <f>All!HC13</f>
        <v>10414950.029999999</v>
      </c>
      <c r="H608" s="19" t="s">
        <v>2106</v>
      </c>
    </row>
    <row r="609" spans="1:8" hidden="1">
      <c r="A609" s="19" t="s">
        <v>18</v>
      </c>
      <c r="B609" s="22">
        <v>500000</v>
      </c>
      <c r="C609" s="22">
        <v>1126595.6000000001</v>
      </c>
      <c r="D609" s="22">
        <v>0</v>
      </c>
      <c r="E609" s="22">
        <v>0</v>
      </c>
      <c r="F609" s="22">
        <f>All!HD14</f>
        <v>0</v>
      </c>
      <c r="G609" s="22">
        <f>All!HC14</f>
        <v>12945535.429999998</v>
      </c>
      <c r="H609" s="19" t="s">
        <v>2106</v>
      </c>
    </row>
    <row r="610" spans="1:8" hidden="1">
      <c r="A610" s="19" t="s">
        <v>19</v>
      </c>
      <c r="B610" s="22">
        <v>0</v>
      </c>
      <c r="C610" s="22">
        <v>20555.150000000001</v>
      </c>
      <c r="D610" s="22">
        <v>0</v>
      </c>
      <c r="E610" s="22">
        <v>0</v>
      </c>
      <c r="F610" s="22">
        <f>All!HD15</f>
        <v>0</v>
      </c>
      <c r="G610" s="22">
        <f>All!HC15</f>
        <v>30436.87</v>
      </c>
      <c r="H610" s="19" t="s">
        <v>2106</v>
      </c>
    </row>
    <row r="611" spans="1:8" hidden="1">
      <c r="A611" s="19" t="s">
        <v>20</v>
      </c>
      <c r="B611" s="22">
        <v>0</v>
      </c>
      <c r="C611" s="22">
        <v>440893.48</v>
      </c>
      <c r="D611" s="22">
        <v>0</v>
      </c>
      <c r="E611" s="22">
        <v>0</v>
      </c>
      <c r="F611" s="22">
        <f>All!HD16</f>
        <v>0</v>
      </c>
      <c r="G611" s="22">
        <f>All!HC16</f>
        <v>0</v>
      </c>
      <c r="H611" s="19" t="s">
        <v>2106</v>
      </c>
    </row>
    <row r="612" spans="1:8" hidden="1">
      <c r="A612" s="19" t="s">
        <v>21</v>
      </c>
      <c r="B612" s="22">
        <v>0</v>
      </c>
      <c r="C612" s="22">
        <v>378038.77</v>
      </c>
      <c r="D612" s="22">
        <v>0</v>
      </c>
      <c r="E612" s="22">
        <v>0</v>
      </c>
      <c r="F612" s="22">
        <f>All!HD17</f>
        <v>0</v>
      </c>
      <c r="G612" s="22">
        <f>All!HC17</f>
        <v>343394.64</v>
      </c>
      <c r="H612" s="19" t="s">
        <v>2106</v>
      </c>
    </row>
    <row r="613" spans="1:8" hidden="1">
      <c r="A613" s="19" t="s">
        <v>22</v>
      </c>
      <c r="B613" s="22">
        <v>0</v>
      </c>
      <c r="C613" s="22">
        <v>81469</v>
      </c>
      <c r="D613" s="22">
        <v>0</v>
      </c>
      <c r="E613" s="22">
        <v>0</v>
      </c>
      <c r="F613" s="22">
        <f>All!HD18</f>
        <v>0</v>
      </c>
      <c r="G613" s="22">
        <f>All!HC18</f>
        <v>0</v>
      </c>
      <c r="H613" s="19" t="s">
        <v>2106</v>
      </c>
    </row>
    <row r="614" spans="1:8" hidden="1">
      <c r="A614" s="19" t="s">
        <v>23</v>
      </c>
      <c r="B614" s="22">
        <v>0</v>
      </c>
      <c r="C614" s="22">
        <v>777509.64000000013</v>
      </c>
      <c r="D614" s="22">
        <v>0</v>
      </c>
      <c r="E614" s="22">
        <v>0</v>
      </c>
      <c r="F614" s="22">
        <f>All!HD19</f>
        <v>0</v>
      </c>
      <c r="G614" s="22">
        <f>All!HC19</f>
        <v>923417.64</v>
      </c>
      <c r="H614" s="19" t="s">
        <v>2106</v>
      </c>
    </row>
    <row r="615" spans="1:8" hidden="1">
      <c r="A615" s="103" t="s">
        <v>24</v>
      </c>
      <c r="B615" s="22">
        <v>118396626.02600652</v>
      </c>
      <c r="C615" s="22">
        <v>106866478.70999998</v>
      </c>
      <c r="D615" s="22">
        <v>322651576.03701597</v>
      </c>
      <c r="E615" s="22">
        <v>346016001.72704363</v>
      </c>
      <c r="F615" s="22">
        <f>All!HD20</f>
        <v>0</v>
      </c>
      <c r="G615" s="22">
        <f>All!HC20</f>
        <v>71495153.449999988</v>
      </c>
      <c r="H615" s="19" t="s">
        <v>2106</v>
      </c>
    </row>
    <row r="616" spans="1:8" hidden="1">
      <c r="A616" s="103" t="s">
        <v>25</v>
      </c>
      <c r="B616" s="22">
        <v>109554577</v>
      </c>
      <c r="C616" s="22">
        <v>30631702.849999998</v>
      </c>
      <c r="D616" s="22">
        <v>35098958</v>
      </c>
      <c r="E616" s="22">
        <v>70720560.050000012</v>
      </c>
      <c r="F616" s="22">
        <f>All!HD21</f>
        <v>7718649</v>
      </c>
      <c r="G616" s="22">
        <f>All!HC21</f>
        <v>36224701.700000003</v>
      </c>
      <c r="H616" s="19" t="s">
        <v>2106</v>
      </c>
    </row>
    <row r="617" spans="1:8" hidden="1">
      <c r="A617" s="103" t="s">
        <v>26</v>
      </c>
      <c r="B617" s="22">
        <v>63395424.899999999</v>
      </c>
      <c r="C617" s="22">
        <v>56748047.160000004</v>
      </c>
      <c r="D617" s="22">
        <v>78299244.900000006</v>
      </c>
      <c r="E617" s="22">
        <v>193389466.81560001</v>
      </c>
      <c r="F617" s="22">
        <f>All!HD22</f>
        <v>22500000</v>
      </c>
      <c r="G617" s="22">
        <f>All!HC22</f>
        <v>84319232.849999994</v>
      </c>
      <c r="H617" s="19" t="s">
        <v>2106</v>
      </c>
    </row>
    <row r="618" spans="1:8" hidden="1">
      <c r="A618" s="19" t="s">
        <v>27</v>
      </c>
      <c r="B618" s="22">
        <v>141445759.75425875</v>
      </c>
      <c r="C618" s="22">
        <v>81051260.979999959</v>
      </c>
      <c r="D618" s="22">
        <v>417108570.74850738</v>
      </c>
      <c r="E618" s="22">
        <v>298244897.38834786</v>
      </c>
      <c r="F618" s="22">
        <f>All!HD23</f>
        <v>196296501</v>
      </c>
      <c r="G618" s="22">
        <f>All!HC23</f>
        <v>180747547.40000001</v>
      </c>
      <c r="H618" s="19" t="s">
        <v>2106</v>
      </c>
    </row>
    <row r="619" spans="1:8" hidden="1">
      <c r="A619" s="19" t="s">
        <v>29</v>
      </c>
      <c r="B619" s="22">
        <v>86474673.599999994</v>
      </c>
      <c r="C619" s="22">
        <v>29486282.120000001</v>
      </c>
      <c r="D619" s="22">
        <v>356342063.60000002</v>
      </c>
      <c r="E619" s="22">
        <v>255883873.40000001</v>
      </c>
      <c r="F619" s="22">
        <f>All!HD24</f>
        <v>136552741</v>
      </c>
      <c r="G619" s="22">
        <f>All!HC24</f>
        <v>81987448.359999985</v>
      </c>
      <c r="H619" s="19" t="s">
        <v>2106</v>
      </c>
    </row>
    <row r="620" spans="1:8" hidden="1">
      <c r="A620" s="19" t="s">
        <v>30</v>
      </c>
      <c r="B620" s="22">
        <v>84500742.879999995</v>
      </c>
      <c r="C620" s="22">
        <v>50804270.139999978</v>
      </c>
      <c r="D620" s="22">
        <v>189411823.28</v>
      </c>
      <c r="E620" s="22">
        <v>157535656.73999998</v>
      </c>
      <c r="F620" s="22">
        <f>All!HD25</f>
        <v>71309583</v>
      </c>
      <c r="G620" s="22">
        <f>All!HC25</f>
        <v>51713992.43</v>
      </c>
      <c r="H620" s="19" t="s">
        <v>2106</v>
      </c>
    </row>
    <row r="621" spans="1:8" hidden="1">
      <c r="A621" s="19" t="s">
        <v>31</v>
      </c>
      <c r="B621" s="22">
        <v>1500000</v>
      </c>
      <c r="C621" s="22">
        <v>2076297.42</v>
      </c>
      <c r="D621" s="22">
        <v>0</v>
      </c>
      <c r="E621" s="22">
        <v>0</v>
      </c>
      <c r="F621" s="22">
        <f>All!HD26</f>
        <v>4946301.6869306089</v>
      </c>
      <c r="G621" s="22">
        <f>All!HC26</f>
        <v>6047324.4699999988</v>
      </c>
      <c r="H621" s="19" t="s">
        <v>2106</v>
      </c>
    </row>
    <row r="622" spans="1:8" hidden="1">
      <c r="A622" s="19" t="s">
        <v>32</v>
      </c>
      <c r="B622" s="22">
        <v>50000000</v>
      </c>
      <c r="C622" s="22">
        <v>3192067.96</v>
      </c>
      <c r="D622" s="22">
        <v>0</v>
      </c>
      <c r="E622" s="22">
        <v>0</v>
      </c>
      <c r="F622" s="22">
        <f>All!HD27</f>
        <v>0</v>
      </c>
      <c r="G622" s="22">
        <f>All!HC27</f>
        <v>5097845</v>
      </c>
      <c r="H622" s="19" t="s">
        <v>2106</v>
      </c>
    </row>
    <row r="623" spans="1:8" hidden="1">
      <c r="A623" s="103" t="s">
        <v>34</v>
      </c>
      <c r="B623" s="22">
        <v>25806754.439999998</v>
      </c>
      <c r="C623" s="22">
        <v>65210615.439999998</v>
      </c>
      <c r="D623" s="22">
        <v>79901269.181142882</v>
      </c>
      <c r="E623" s="22">
        <v>79901269.181142867</v>
      </c>
      <c r="F623" s="22">
        <f>All!HD28</f>
        <v>0</v>
      </c>
      <c r="G623" s="22">
        <f>All!HC28</f>
        <v>18227854.710000005</v>
      </c>
      <c r="H623" s="19" t="s">
        <v>2106</v>
      </c>
    </row>
    <row r="624" spans="1:8" hidden="1">
      <c r="A624" s="103" t="s">
        <v>35</v>
      </c>
      <c r="B624" s="22">
        <v>2356768</v>
      </c>
      <c r="C624" s="22">
        <v>4923903.68</v>
      </c>
      <c r="D624" s="22">
        <v>1146539</v>
      </c>
      <c r="E624" s="22">
        <v>1146539</v>
      </c>
      <c r="F624" s="22">
        <f>All!HD29</f>
        <v>0</v>
      </c>
      <c r="G624" s="22">
        <f>All!HC29</f>
        <v>2772670.4599999995</v>
      </c>
      <c r="H624" s="19" t="s">
        <v>2106</v>
      </c>
    </row>
    <row r="625" spans="1:8" hidden="1">
      <c r="A625" s="19" t="s">
        <v>36</v>
      </c>
      <c r="B625" s="22">
        <v>0</v>
      </c>
      <c r="C625" s="22">
        <v>6603.9699999999993</v>
      </c>
      <c r="D625" s="22">
        <v>0</v>
      </c>
      <c r="E625" s="22">
        <v>0</v>
      </c>
      <c r="F625" s="22">
        <f>All!HD30</f>
        <v>0</v>
      </c>
      <c r="G625" s="22">
        <f>All!HC30</f>
        <v>138851.4</v>
      </c>
      <c r="H625" s="19" t="s">
        <v>2106</v>
      </c>
    </row>
    <row r="626" spans="1:8" hidden="1">
      <c r="A626" s="19" t="s">
        <v>37</v>
      </c>
      <c r="B626" s="22">
        <v>0</v>
      </c>
      <c r="C626" s="22">
        <v>519213.94</v>
      </c>
      <c r="D626" s="22">
        <v>0</v>
      </c>
      <c r="E626" s="22">
        <v>0</v>
      </c>
      <c r="F626" s="22">
        <f>All!HD31</f>
        <v>0</v>
      </c>
      <c r="G626" s="22">
        <f>All!HC31</f>
        <v>158094.99</v>
      </c>
      <c r="H626" s="19" t="s">
        <v>2106</v>
      </c>
    </row>
    <row r="627" spans="1:8" hidden="1">
      <c r="A627" s="19" t="s">
        <v>38</v>
      </c>
      <c r="B627" s="22">
        <v>0</v>
      </c>
      <c r="C627" s="22">
        <v>6215.22</v>
      </c>
      <c r="D627" s="22">
        <v>0</v>
      </c>
      <c r="E627" s="22">
        <v>0</v>
      </c>
      <c r="F627" s="22">
        <f>All!HD32</f>
        <v>0</v>
      </c>
      <c r="G627" s="22">
        <f>All!HC32</f>
        <v>248800.92</v>
      </c>
      <c r="H627" s="19" t="s">
        <v>2106</v>
      </c>
    </row>
    <row r="628" spans="1:8" hidden="1">
      <c r="A628" s="19" t="s">
        <v>39</v>
      </c>
      <c r="B628" s="22">
        <v>0</v>
      </c>
      <c r="C628" s="22">
        <v>1504.29</v>
      </c>
      <c r="D628" s="22">
        <v>0</v>
      </c>
      <c r="E628" s="22">
        <v>0</v>
      </c>
      <c r="F628" s="22">
        <f>All!HD33</f>
        <v>0</v>
      </c>
      <c r="G628" s="22">
        <f>All!HC33</f>
        <v>0</v>
      </c>
      <c r="H628" s="19" t="s">
        <v>2106</v>
      </c>
    </row>
    <row r="629" spans="1:8" hidden="1">
      <c r="A629" s="19" t="s">
        <v>40</v>
      </c>
      <c r="B629" s="22">
        <v>0</v>
      </c>
      <c r="C629" s="22">
        <v>1539221.35</v>
      </c>
      <c r="D629" s="22">
        <v>0</v>
      </c>
      <c r="E629" s="22">
        <v>0</v>
      </c>
      <c r="F629" s="22">
        <f>All!HD34</f>
        <v>0</v>
      </c>
      <c r="G629" s="22">
        <f>All!HC34</f>
        <v>459968.6</v>
      </c>
      <c r="H629" s="19" t="s">
        <v>2106</v>
      </c>
    </row>
    <row r="630" spans="1:8" hidden="1">
      <c r="A630" s="19" t="s">
        <v>41</v>
      </c>
      <c r="B630" s="22">
        <v>18500000</v>
      </c>
      <c r="C630" s="22">
        <v>3916505.3900000006</v>
      </c>
      <c r="D630" s="22">
        <v>0</v>
      </c>
      <c r="E630" s="22">
        <v>0</v>
      </c>
      <c r="F630" s="22">
        <f>All!HD35</f>
        <v>11129336.41</v>
      </c>
      <c r="G630" s="22">
        <f>All!HC35</f>
        <v>7689434.7999999998</v>
      </c>
      <c r="H630" s="19" t="s">
        <v>2106</v>
      </c>
    </row>
    <row r="631" spans="1:8" hidden="1">
      <c r="A631" s="19" t="s">
        <v>42</v>
      </c>
      <c r="B631" s="22">
        <v>14500000</v>
      </c>
      <c r="C631" s="22">
        <v>4683112.9800000004</v>
      </c>
      <c r="D631" s="22">
        <v>0</v>
      </c>
      <c r="E631" s="22">
        <v>0</v>
      </c>
      <c r="F631" s="22">
        <f>All!HD36</f>
        <v>14135904</v>
      </c>
      <c r="G631" s="22">
        <f>All!HC36</f>
        <v>14601987.790000001</v>
      </c>
      <c r="H631" s="19" t="s">
        <v>2106</v>
      </c>
    </row>
    <row r="632" spans="1:8" hidden="1">
      <c r="A632" s="19" t="s">
        <v>43</v>
      </c>
      <c r="B632" s="22">
        <v>0</v>
      </c>
      <c r="C632" s="22">
        <v>221044.69</v>
      </c>
      <c r="D632" s="22">
        <v>0</v>
      </c>
      <c r="E632" s="22">
        <v>0</v>
      </c>
      <c r="F632" s="22">
        <f>All!HD37</f>
        <v>0</v>
      </c>
      <c r="G632" s="22">
        <f>All!HC37</f>
        <v>617286.39</v>
      </c>
      <c r="H632" s="19" t="s">
        <v>2106</v>
      </c>
    </row>
    <row r="633" spans="1:8" hidden="1">
      <c r="A633" s="19" t="s">
        <v>44</v>
      </c>
      <c r="B633" s="22">
        <v>0</v>
      </c>
      <c r="C633" s="22">
        <v>492766.6</v>
      </c>
      <c r="D633" s="22">
        <v>0</v>
      </c>
      <c r="E633" s="22">
        <v>0</v>
      </c>
      <c r="F633" s="22">
        <f>All!HD38</f>
        <v>0</v>
      </c>
      <c r="G633" s="22">
        <f>All!HC38</f>
        <v>132289.43000000002</v>
      </c>
      <c r="H633" s="19" t="s">
        <v>2106</v>
      </c>
    </row>
    <row r="634" spans="1:8" hidden="1">
      <c r="A634" s="103" t="s">
        <v>1980</v>
      </c>
      <c r="B634" s="22">
        <v>33816730.114031568</v>
      </c>
      <c r="C634" s="22">
        <v>32732060.750000004</v>
      </c>
      <c r="D634" s="22">
        <v>97558475.280533671</v>
      </c>
      <c r="E634" s="22">
        <v>97558475.280533671</v>
      </c>
      <c r="F634" s="22">
        <f>All!HD39</f>
        <v>103154</v>
      </c>
      <c r="G634" s="22">
        <f>All!HC39</f>
        <v>35842754.760000005</v>
      </c>
      <c r="H634" s="19" t="s">
        <v>2106</v>
      </c>
    </row>
    <row r="635" spans="1:8" hidden="1">
      <c r="A635" s="19" t="s">
        <v>1982</v>
      </c>
      <c r="B635" s="22">
        <v>33762784.3455</v>
      </c>
      <c r="C635" s="22">
        <v>21679514.369999997</v>
      </c>
      <c r="D635" s="22">
        <v>3381191.2071499997</v>
      </c>
      <c r="E635" s="22">
        <v>46354201</v>
      </c>
      <c r="F635" s="22">
        <f>All!HD40</f>
        <v>115762771</v>
      </c>
      <c r="G635" s="22">
        <f>All!HC40</f>
        <v>136460684.70999998</v>
      </c>
      <c r="H635" s="19" t="s">
        <v>2106</v>
      </c>
    </row>
    <row r="636" spans="1:8" hidden="1">
      <c r="A636" s="60" t="s">
        <v>1984</v>
      </c>
      <c r="B636" s="22">
        <v>148853656.63250065</v>
      </c>
      <c r="C636" s="22">
        <v>48523492.309999987</v>
      </c>
      <c r="D636" s="22">
        <v>139988490.30555701</v>
      </c>
      <c r="E636" s="22">
        <v>139988490.30555701</v>
      </c>
      <c r="F636" s="22">
        <f>All!HD41</f>
        <v>0</v>
      </c>
      <c r="G636" s="22">
        <f>All!HC41</f>
        <v>173729516.80999997</v>
      </c>
      <c r="H636" s="19" t="s">
        <v>2106</v>
      </c>
    </row>
    <row r="637" spans="1:8" hidden="1">
      <c r="A637" s="60" t="s">
        <v>2001</v>
      </c>
      <c r="B637" s="22">
        <v>59836911.082077637</v>
      </c>
      <c r="C637" s="22">
        <v>45617122.190000013</v>
      </c>
      <c r="D637" s="22">
        <v>65431137.907449462</v>
      </c>
      <c r="E637" s="22">
        <v>65431137.907449454</v>
      </c>
      <c r="F637" s="22">
        <f>All!HD42</f>
        <v>0</v>
      </c>
      <c r="G637" s="22">
        <f>All!HC42</f>
        <v>181027902.87</v>
      </c>
      <c r="H637" s="19" t="s">
        <v>2106</v>
      </c>
    </row>
    <row r="638" spans="1:8" hidden="1">
      <c r="A638" s="19" t="s">
        <v>2002</v>
      </c>
      <c r="B638" s="22">
        <v>13742244</v>
      </c>
      <c r="C638" s="22">
        <v>7279418.0399999991</v>
      </c>
      <c r="D638" s="22">
        <v>21755648</v>
      </c>
      <c r="E638" s="22">
        <v>26133664</v>
      </c>
      <c r="F638" s="22">
        <f>All!HD43</f>
        <v>0</v>
      </c>
      <c r="G638" s="22">
        <f>All!HC43</f>
        <v>8309919.6100000003</v>
      </c>
      <c r="H638" s="19" t="s">
        <v>2106</v>
      </c>
    </row>
    <row r="639" spans="1:8" hidden="1">
      <c r="A639" s="19" t="s">
        <v>2003</v>
      </c>
      <c r="B639" s="22">
        <v>241928320.62573719</v>
      </c>
      <c r="C639" s="22">
        <v>64883056.829999998</v>
      </c>
      <c r="D639" s="22">
        <v>288010651.18038422</v>
      </c>
      <c r="E639" s="22">
        <v>325863194.34593707</v>
      </c>
      <c r="F639" s="22">
        <f>All!HD44</f>
        <v>30000000</v>
      </c>
      <c r="G639" s="22">
        <f>All!HC44</f>
        <v>204464866.95999998</v>
      </c>
      <c r="H639" s="19" t="s">
        <v>2106</v>
      </c>
    </row>
    <row r="640" spans="1:8" hidden="1">
      <c r="A640" s="19" t="s">
        <v>2064</v>
      </c>
      <c r="B640" s="22">
        <v>0</v>
      </c>
      <c r="C640" s="22">
        <v>0</v>
      </c>
      <c r="D640" s="22">
        <v>0</v>
      </c>
      <c r="E640" s="22">
        <v>0</v>
      </c>
      <c r="F640" s="22">
        <f>All!HD45</f>
        <v>0</v>
      </c>
      <c r="G640" s="22">
        <f>All!HC45</f>
        <v>0</v>
      </c>
      <c r="H640" s="19" t="s">
        <v>2106</v>
      </c>
    </row>
    <row r="641" spans="1:8" hidden="1">
      <c r="A641" s="19" t="s">
        <v>2062</v>
      </c>
      <c r="B641" s="22">
        <v>0</v>
      </c>
      <c r="C641" s="22">
        <v>53761.920000000006</v>
      </c>
      <c r="D641" s="22">
        <v>0</v>
      </c>
      <c r="E641" s="22">
        <v>0</v>
      </c>
      <c r="F641" s="22">
        <f>All!HD46</f>
        <v>0</v>
      </c>
      <c r="G641" s="22">
        <f>All!HC46</f>
        <v>219690</v>
      </c>
      <c r="H641" s="19" t="s">
        <v>2106</v>
      </c>
    </row>
    <row r="642" spans="1:8" hidden="1">
      <c r="A642" s="19" t="s">
        <v>2063</v>
      </c>
      <c r="B642" s="22">
        <v>0</v>
      </c>
      <c r="C642" s="22">
        <v>0</v>
      </c>
      <c r="D642" s="22">
        <v>0</v>
      </c>
      <c r="E642" s="22">
        <v>0</v>
      </c>
      <c r="F642" s="22">
        <f>All!HD47</f>
        <v>0</v>
      </c>
      <c r="G642" s="22">
        <f>All!HC47</f>
        <v>281799.84999999998</v>
      </c>
      <c r="H642" s="19" t="s">
        <v>2106</v>
      </c>
    </row>
    <row r="643" spans="1:8" hidden="1">
      <c r="A643" s="103" t="s">
        <v>2065</v>
      </c>
      <c r="B643" s="22">
        <v>56801727.592299163</v>
      </c>
      <c r="C643" s="22">
        <v>45300865.630000003</v>
      </c>
      <c r="D643" s="22">
        <v>78312371.178621113</v>
      </c>
      <c r="E643" s="22">
        <v>111551598.90277566</v>
      </c>
      <c r="F643" s="22">
        <f>All!HD48</f>
        <v>46325445</v>
      </c>
      <c r="G643" s="22">
        <f>All!HC48</f>
        <v>459774083.91999996</v>
      </c>
      <c r="H643" s="19" t="s">
        <v>2106</v>
      </c>
    </row>
    <row r="644" spans="1:8" hidden="1">
      <c r="A644" s="19" t="s">
        <v>2066</v>
      </c>
      <c r="B644" s="22">
        <v>76606295.231517881</v>
      </c>
      <c r="C644" s="22">
        <v>33243737.600000001</v>
      </c>
      <c r="D644" s="22">
        <v>181646992.34935111</v>
      </c>
      <c r="E644" s="22">
        <v>189844152.05791676</v>
      </c>
      <c r="F644" s="22">
        <f>All!HD49</f>
        <v>286348602</v>
      </c>
      <c r="G644" s="22">
        <f>All!HC49</f>
        <v>43136060.159999996</v>
      </c>
      <c r="H644" s="19" t="s">
        <v>2106</v>
      </c>
    </row>
    <row r="645" spans="1:8" hidden="1">
      <c r="A645" s="19" t="s">
        <v>2068</v>
      </c>
      <c r="B645" s="22">
        <v>44081582.834977776</v>
      </c>
      <c r="C645" s="22">
        <v>47390460.969999999</v>
      </c>
      <c r="D645" s="22">
        <v>164807676.88798156</v>
      </c>
      <c r="E645" s="22">
        <v>164807676.88798156</v>
      </c>
      <c r="F645" s="22">
        <f>All!HD50</f>
        <v>542300</v>
      </c>
      <c r="G645" s="22">
        <f>All!HC50</f>
        <v>145237173.32999998</v>
      </c>
      <c r="H645" s="19" t="s">
        <v>2106</v>
      </c>
    </row>
    <row r="646" spans="1:8" hidden="1">
      <c r="A646" s="61" t="s">
        <v>2069</v>
      </c>
      <c r="B646" s="22">
        <v>5709303.0666666664</v>
      </c>
      <c r="C646" s="22">
        <v>4812116.3899999997</v>
      </c>
      <c r="D646" s="22">
        <v>0</v>
      </c>
      <c r="E646" s="22">
        <v>0</v>
      </c>
      <c r="F646" s="22">
        <f>All!HD51</f>
        <v>0</v>
      </c>
      <c r="G646" s="22">
        <f>All!HC51</f>
        <v>312718.31</v>
      </c>
      <c r="H646" s="19" t="s">
        <v>2106</v>
      </c>
    </row>
    <row r="647" spans="1:8" hidden="1">
      <c r="A647" s="19" t="s">
        <v>66</v>
      </c>
      <c r="B647" s="22">
        <v>0</v>
      </c>
      <c r="C647" s="22">
        <v>0</v>
      </c>
      <c r="D647" s="22">
        <v>0</v>
      </c>
      <c r="E647" s="22">
        <v>0</v>
      </c>
      <c r="F647" s="22">
        <f>All!HD52</f>
        <v>0</v>
      </c>
      <c r="G647" s="22">
        <f>All!HC52</f>
        <v>332849.21999999997</v>
      </c>
      <c r="H647" s="19" t="s">
        <v>2106</v>
      </c>
    </row>
    <row r="648" spans="1:8" hidden="1">
      <c r="A648" s="19" t="s">
        <v>67</v>
      </c>
      <c r="B648" s="22">
        <v>0</v>
      </c>
      <c r="C648" s="22">
        <v>1538390.26</v>
      </c>
      <c r="D648" s="22">
        <v>0</v>
      </c>
      <c r="E648" s="22">
        <v>140609081</v>
      </c>
      <c r="F648" s="22">
        <f>All!HD53</f>
        <v>0</v>
      </c>
      <c r="G648" s="22">
        <f>All!HC53</f>
        <v>1090138.6099999999</v>
      </c>
      <c r="H648" s="19" t="s">
        <v>2106</v>
      </c>
    </row>
    <row r="649" spans="1:8" hidden="1">
      <c r="A649" s="19" t="s">
        <v>68</v>
      </c>
      <c r="B649" s="22">
        <v>0</v>
      </c>
      <c r="C649" s="22">
        <v>883658.75</v>
      </c>
      <c r="D649" s="22">
        <v>0</v>
      </c>
      <c r="E649" s="22">
        <v>0</v>
      </c>
      <c r="F649" s="22">
        <f>All!HD54</f>
        <v>0</v>
      </c>
      <c r="G649" s="22">
        <f>All!HC54</f>
        <v>435971.17</v>
      </c>
      <c r="H649" s="19" t="s">
        <v>2106</v>
      </c>
    </row>
    <row r="650" spans="1:8" hidden="1">
      <c r="A650" s="19" t="s">
        <v>69</v>
      </c>
      <c r="B650" s="22">
        <v>0</v>
      </c>
      <c r="C650" s="22">
        <v>142545.34</v>
      </c>
      <c r="D650" s="22">
        <v>0</v>
      </c>
      <c r="E650" s="22">
        <v>0</v>
      </c>
      <c r="F650" s="22">
        <f>All!HD55</f>
        <v>0</v>
      </c>
      <c r="G650" s="22">
        <f>All!HC55</f>
        <v>170152.88</v>
      </c>
      <c r="H650" s="19" t="s">
        <v>2106</v>
      </c>
    </row>
    <row r="651" spans="1:8" hidden="1">
      <c r="A651" s="19" t="s">
        <v>70</v>
      </c>
      <c r="B651" s="22">
        <v>0</v>
      </c>
      <c r="C651" s="22">
        <v>424149.35</v>
      </c>
      <c r="D651" s="22">
        <v>0</v>
      </c>
      <c r="E651" s="22">
        <v>0</v>
      </c>
      <c r="F651" s="22">
        <f>All!HD56</f>
        <v>0</v>
      </c>
      <c r="G651" s="22">
        <f>All!HC56</f>
        <v>148870.76</v>
      </c>
      <c r="H651" s="19" t="s">
        <v>2106</v>
      </c>
    </row>
    <row r="652" spans="1:8" hidden="1">
      <c r="A652" s="19" t="s">
        <v>71</v>
      </c>
      <c r="B652" s="22">
        <v>0</v>
      </c>
      <c r="C652" s="22">
        <v>7435.4</v>
      </c>
      <c r="D652" s="22">
        <v>0</v>
      </c>
      <c r="E652" s="22">
        <v>0</v>
      </c>
      <c r="F652" s="22">
        <f>All!HD57</f>
        <v>0</v>
      </c>
      <c r="G652" s="22">
        <f>All!HC57</f>
        <v>0</v>
      </c>
      <c r="H652" s="19" t="s">
        <v>2106</v>
      </c>
    </row>
    <row r="653" spans="1:8" hidden="1">
      <c r="A653" s="19" t="s">
        <v>72</v>
      </c>
      <c r="B653" s="22">
        <v>0</v>
      </c>
      <c r="C653" s="22">
        <v>0</v>
      </c>
      <c r="D653" s="22">
        <v>0</v>
      </c>
      <c r="E653" s="22">
        <v>0</v>
      </c>
      <c r="F653" s="22">
        <f>All!HD58</f>
        <v>0</v>
      </c>
      <c r="G653" s="22">
        <f>All!HC58</f>
        <v>0</v>
      </c>
      <c r="H653" s="19" t="s">
        <v>2106</v>
      </c>
    </row>
    <row r="654" spans="1:8" hidden="1">
      <c r="A654" s="19" t="s">
        <v>73</v>
      </c>
      <c r="B654" s="22">
        <v>0</v>
      </c>
      <c r="C654" s="22">
        <v>236555.36</v>
      </c>
      <c r="D654" s="22">
        <v>0</v>
      </c>
      <c r="E654" s="22">
        <v>0</v>
      </c>
      <c r="F654" s="22">
        <f>All!HD59</f>
        <v>0</v>
      </c>
      <c r="G654" s="22">
        <f>All!HC59</f>
        <v>20977.1</v>
      </c>
      <c r="H654" s="19" t="s">
        <v>2106</v>
      </c>
    </row>
    <row r="655" spans="1:8" hidden="1">
      <c r="A655" s="19" t="s">
        <v>74</v>
      </c>
      <c r="B655" s="22">
        <v>0</v>
      </c>
      <c r="C655" s="22">
        <v>21134</v>
      </c>
      <c r="D655" s="22">
        <v>0</v>
      </c>
      <c r="E655" s="22">
        <v>0</v>
      </c>
      <c r="F655" s="22">
        <f>All!HD60</f>
        <v>0</v>
      </c>
      <c r="G655" s="22">
        <f>All!HC60</f>
        <v>0</v>
      </c>
      <c r="H655" s="19" t="s">
        <v>2106</v>
      </c>
    </row>
    <row r="656" spans="1:8" hidden="1">
      <c r="A656" s="19" t="s">
        <v>75</v>
      </c>
      <c r="B656" s="22">
        <v>0</v>
      </c>
      <c r="C656" s="22">
        <v>44957.760000000002</v>
      </c>
      <c r="D656" s="22">
        <v>0</v>
      </c>
      <c r="E656" s="22">
        <v>0</v>
      </c>
      <c r="F656" s="22">
        <f>All!HD61</f>
        <v>0</v>
      </c>
      <c r="G656" s="22">
        <f>All!HC61</f>
        <v>0</v>
      </c>
      <c r="H656" s="19" t="s">
        <v>2106</v>
      </c>
    </row>
    <row r="657" spans="1:8" hidden="1">
      <c r="A657" s="19" t="s">
        <v>76</v>
      </c>
      <c r="B657" s="22">
        <v>0</v>
      </c>
      <c r="C657" s="22">
        <v>281826.46999999997</v>
      </c>
      <c r="D657" s="22">
        <v>0</v>
      </c>
      <c r="E657" s="22">
        <v>0</v>
      </c>
      <c r="F657" s="22">
        <f>All!HD62</f>
        <v>0</v>
      </c>
      <c r="G657" s="22">
        <f>All!HC62</f>
        <v>0</v>
      </c>
      <c r="H657" s="19" t="s">
        <v>2106</v>
      </c>
    </row>
    <row r="658" spans="1:8" hidden="1">
      <c r="A658" s="19" t="s">
        <v>77</v>
      </c>
      <c r="B658" s="22">
        <v>0</v>
      </c>
      <c r="C658" s="22">
        <v>0</v>
      </c>
      <c r="D658" s="22">
        <v>0</v>
      </c>
      <c r="E658" s="22">
        <v>0</v>
      </c>
      <c r="F658" s="22">
        <f>All!HD63</f>
        <v>0</v>
      </c>
      <c r="G658" s="22">
        <f>All!HC63</f>
        <v>0</v>
      </c>
      <c r="H658" s="19" t="s">
        <v>2106</v>
      </c>
    </row>
    <row r="659" spans="1:8" hidden="1">
      <c r="A659" s="19" t="s">
        <v>87</v>
      </c>
      <c r="B659" s="22">
        <v>0</v>
      </c>
      <c r="C659" s="22">
        <v>5454.52</v>
      </c>
      <c r="D659" s="22">
        <v>0</v>
      </c>
      <c r="E659" s="22">
        <v>0</v>
      </c>
      <c r="F659" s="22">
        <f>All!HD64</f>
        <v>0</v>
      </c>
      <c r="G659" s="22">
        <f>All!HC64</f>
        <v>0</v>
      </c>
      <c r="H659" s="19" t="s">
        <v>2106</v>
      </c>
    </row>
    <row r="660" spans="1:8" hidden="1">
      <c r="A660" s="19" t="s">
        <v>93</v>
      </c>
      <c r="B660" s="22">
        <v>0</v>
      </c>
      <c r="C660" s="22">
        <v>0</v>
      </c>
      <c r="D660" s="22">
        <v>0</v>
      </c>
      <c r="E660" s="22">
        <v>0</v>
      </c>
      <c r="F660" s="22">
        <f>All!HD65</f>
        <v>0</v>
      </c>
      <c r="G660" s="22">
        <f>All!HC65</f>
        <v>144528.39000000001</v>
      </c>
      <c r="H660" s="19" t="s">
        <v>2106</v>
      </c>
    </row>
    <row r="661" spans="1:8" hidden="1">
      <c r="A661" s="19" t="s">
        <v>94</v>
      </c>
      <c r="B661" s="22">
        <v>0</v>
      </c>
      <c r="C661" s="22">
        <v>1221937.01</v>
      </c>
      <c r="D661" s="22">
        <v>0</v>
      </c>
      <c r="E661" s="22">
        <v>0</v>
      </c>
      <c r="F661" s="22">
        <f>All!HD66</f>
        <v>0</v>
      </c>
      <c r="G661" s="22">
        <f>All!HC66</f>
        <v>41291</v>
      </c>
      <c r="H661" s="19" t="s">
        <v>2106</v>
      </c>
    </row>
    <row r="662" spans="1:8" hidden="1">
      <c r="A662" s="19" t="s">
        <v>95</v>
      </c>
      <c r="B662" s="22">
        <v>0</v>
      </c>
      <c r="C662" s="22">
        <v>102398.1</v>
      </c>
      <c r="D662" s="22">
        <v>0</v>
      </c>
      <c r="E662" s="22">
        <v>0</v>
      </c>
      <c r="F662" s="22">
        <f>All!HD67</f>
        <v>0</v>
      </c>
      <c r="G662" s="22">
        <f>All!HC67</f>
        <v>131755</v>
      </c>
      <c r="H662" s="19" t="s">
        <v>2106</v>
      </c>
    </row>
    <row r="663" spans="1:8" hidden="1">
      <c r="A663" s="19" t="s">
        <v>96</v>
      </c>
      <c r="B663" s="22">
        <v>0</v>
      </c>
      <c r="C663" s="22">
        <v>0</v>
      </c>
      <c r="D663" s="22">
        <v>0</v>
      </c>
      <c r="E663" s="22">
        <v>0</v>
      </c>
      <c r="F663" s="22">
        <f>All!HD68</f>
        <v>0</v>
      </c>
      <c r="G663" s="22">
        <f>All!HC68</f>
        <v>101848</v>
      </c>
      <c r="H663" s="19" t="s">
        <v>2106</v>
      </c>
    </row>
    <row r="664" spans="1:8" hidden="1">
      <c r="A664" s="19" t="s">
        <v>97</v>
      </c>
      <c r="B664" s="22">
        <v>0</v>
      </c>
      <c r="C664" s="22">
        <v>0</v>
      </c>
      <c r="D664" s="22">
        <v>0</v>
      </c>
      <c r="E664" s="22">
        <v>0</v>
      </c>
      <c r="F664" s="22">
        <f>All!HD69</f>
        <v>0</v>
      </c>
      <c r="G664" s="22">
        <f>All!HC69</f>
        <v>7468.73</v>
      </c>
      <c r="H664" s="19" t="s">
        <v>2106</v>
      </c>
    </row>
    <row r="665" spans="1:8" hidden="1">
      <c r="A665" s="19" t="s">
        <v>98</v>
      </c>
      <c r="B665" s="22">
        <v>0</v>
      </c>
      <c r="C665" s="22">
        <v>711.03</v>
      </c>
      <c r="D665" s="22">
        <v>0</v>
      </c>
      <c r="E665" s="22">
        <v>0</v>
      </c>
      <c r="F665" s="22">
        <f>All!HD70</f>
        <v>0</v>
      </c>
      <c r="G665" s="22">
        <f>All!HC70</f>
        <v>0</v>
      </c>
      <c r="H665" s="19" t="s">
        <v>2106</v>
      </c>
    </row>
    <row r="666" spans="1:8" hidden="1">
      <c r="A666" s="19" t="s">
        <v>99</v>
      </c>
      <c r="B666" s="22">
        <v>0</v>
      </c>
      <c r="C666" s="22">
        <v>0</v>
      </c>
      <c r="D666" s="22">
        <v>0</v>
      </c>
      <c r="E666" s="22">
        <v>0</v>
      </c>
      <c r="F666" s="22">
        <f>All!HD71</f>
        <v>0</v>
      </c>
      <c r="G666" s="22">
        <f>All!HC71</f>
        <v>0</v>
      </c>
      <c r="H666" s="19" t="s">
        <v>2106</v>
      </c>
    </row>
    <row r="667" spans="1:8" hidden="1">
      <c r="A667" s="19" t="s">
        <v>100</v>
      </c>
      <c r="B667" s="22">
        <v>0</v>
      </c>
      <c r="C667" s="22">
        <v>32310</v>
      </c>
      <c r="D667" s="22">
        <v>0</v>
      </c>
      <c r="E667" s="22">
        <v>0</v>
      </c>
      <c r="F667" s="22">
        <f>All!HD72</f>
        <v>0</v>
      </c>
      <c r="G667" s="22">
        <f>All!HC72</f>
        <v>1134998.71</v>
      </c>
      <c r="H667" s="19" t="s">
        <v>2106</v>
      </c>
    </row>
    <row r="668" spans="1:8" hidden="1">
      <c r="A668" s="19" t="s">
        <v>101</v>
      </c>
      <c r="B668" s="22">
        <v>0</v>
      </c>
      <c r="C668" s="22">
        <v>0</v>
      </c>
      <c r="D668" s="22">
        <v>0</v>
      </c>
      <c r="E668" s="22">
        <v>0</v>
      </c>
      <c r="F668" s="22">
        <f>All!HD73</f>
        <v>0</v>
      </c>
      <c r="G668" s="22">
        <f>All!HC73</f>
        <v>0</v>
      </c>
      <c r="H668" s="19" t="s">
        <v>2106</v>
      </c>
    </row>
    <row r="669" spans="1:8" hidden="1">
      <c r="A669" s="19" t="s">
        <v>102</v>
      </c>
      <c r="B669" s="22">
        <v>0</v>
      </c>
      <c r="C669" s="22">
        <v>0</v>
      </c>
      <c r="D669" s="22">
        <v>0</v>
      </c>
      <c r="E669" s="22">
        <v>0</v>
      </c>
      <c r="F669" s="22">
        <f>All!HD74</f>
        <v>0</v>
      </c>
      <c r="G669" s="22">
        <f>All!HC74</f>
        <v>0</v>
      </c>
      <c r="H669" s="19" t="s">
        <v>2106</v>
      </c>
    </row>
    <row r="670" spans="1:8" hidden="1">
      <c r="A670" s="19" t="s">
        <v>103</v>
      </c>
      <c r="B670" s="22">
        <v>0</v>
      </c>
      <c r="C670" s="22">
        <v>132190</v>
      </c>
      <c r="D670" s="22">
        <v>0</v>
      </c>
      <c r="E670" s="22">
        <v>0</v>
      </c>
      <c r="F670" s="22">
        <f>All!HD75</f>
        <v>0</v>
      </c>
      <c r="G670" s="22">
        <f>All!HC75</f>
        <v>0</v>
      </c>
      <c r="H670" s="19" t="s">
        <v>2106</v>
      </c>
    </row>
    <row r="671" spans="1:8" hidden="1">
      <c r="A671" s="19" t="s">
        <v>104</v>
      </c>
      <c r="B671" s="22">
        <v>0</v>
      </c>
      <c r="C671" s="22">
        <v>0</v>
      </c>
      <c r="D671" s="22">
        <v>0</v>
      </c>
      <c r="E671" s="22">
        <v>0</v>
      </c>
      <c r="F671" s="22">
        <f>All!HD76</f>
        <v>0</v>
      </c>
      <c r="G671" s="22">
        <f>All!HC76</f>
        <v>0</v>
      </c>
      <c r="H671" s="19" t="s">
        <v>2106</v>
      </c>
    </row>
    <row r="672" spans="1:8" hidden="1">
      <c r="A672" s="19" t="s">
        <v>105</v>
      </c>
      <c r="B672" s="22">
        <v>0</v>
      </c>
      <c r="C672" s="22">
        <v>0</v>
      </c>
      <c r="D672" s="22">
        <v>0</v>
      </c>
      <c r="E672" s="22">
        <v>0</v>
      </c>
      <c r="F672" s="22">
        <f>All!HD77</f>
        <v>0</v>
      </c>
      <c r="G672" s="22">
        <f>All!HC77</f>
        <v>0</v>
      </c>
      <c r="H672" s="19" t="s">
        <v>2106</v>
      </c>
    </row>
    <row r="673" spans="1:8" hidden="1">
      <c r="A673" s="19" t="s">
        <v>111</v>
      </c>
      <c r="B673" s="22">
        <v>0</v>
      </c>
      <c r="C673" s="22">
        <v>0</v>
      </c>
      <c r="D673" s="22">
        <v>0</v>
      </c>
      <c r="E673" s="22">
        <v>0</v>
      </c>
      <c r="F673" s="22">
        <f>All!HD78</f>
        <v>0</v>
      </c>
      <c r="G673" s="22">
        <f>All!HC78</f>
        <v>0</v>
      </c>
      <c r="H673" s="19" t="s">
        <v>2106</v>
      </c>
    </row>
    <row r="674" spans="1:8" hidden="1">
      <c r="A674" s="19" t="s">
        <v>112</v>
      </c>
      <c r="B674" s="22">
        <v>0</v>
      </c>
      <c r="C674" s="22">
        <v>0</v>
      </c>
      <c r="D674" s="22">
        <v>0</v>
      </c>
      <c r="E674" s="22">
        <v>0</v>
      </c>
      <c r="F674" s="22">
        <f>All!HD79</f>
        <v>0</v>
      </c>
      <c r="G674" s="22">
        <f>All!HC79</f>
        <v>0</v>
      </c>
      <c r="H674" s="19" t="s">
        <v>2106</v>
      </c>
    </row>
    <row r="675" spans="1:8" hidden="1">
      <c r="A675" s="19" t="s">
        <v>113</v>
      </c>
      <c r="B675" s="22">
        <v>0</v>
      </c>
      <c r="C675" s="22">
        <v>0</v>
      </c>
      <c r="D675" s="22">
        <v>0</v>
      </c>
      <c r="E675" s="22">
        <v>0</v>
      </c>
      <c r="F675" s="22">
        <f>All!HD80</f>
        <v>0</v>
      </c>
      <c r="G675" s="22">
        <f>All!HC80</f>
        <v>0</v>
      </c>
      <c r="H675" s="19" t="s">
        <v>2106</v>
      </c>
    </row>
    <row r="676" spans="1:8" hidden="1">
      <c r="A676" s="19" t="s">
        <v>114</v>
      </c>
      <c r="B676" s="22">
        <v>0</v>
      </c>
      <c r="C676" s="22">
        <v>1791615.73</v>
      </c>
      <c r="D676" s="22">
        <v>0</v>
      </c>
      <c r="E676" s="22">
        <v>0</v>
      </c>
      <c r="F676" s="22">
        <f>All!HD81</f>
        <v>0</v>
      </c>
      <c r="G676" s="22">
        <f>All!HC81</f>
        <v>125781.58</v>
      </c>
      <c r="H676" s="19" t="s">
        <v>2106</v>
      </c>
    </row>
    <row r="677" spans="1:8" hidden="1">
      <c r="A677" s="19" t="s">
        <v>115</v>
      </c>
      <c r="B677" s="22">
        <v>0</v>
      </c>
      <c r="C677" s="22">
        <v>1710.3</v>
      </c>
      <c r="D677" s="22">
        <v>0</v>
      </c>
      <c r="E677" s="22">
        <v>0</v>
      </c>
      <c r="F677" s="22">
        <f>All!HD82</f>
        <v>0</v>
      </c>
      <c r="G677" s="22">
        <f>All!HC82</f>
        <v>0</v>
      </c>
      <c r="H677" s="19" t="s">
        <v>2106</v>
      </c>
    </row>
    <row r="678" spans="1:8" hidden="1">
      <c r="A678" s="19" t="s">
        <v>116</v>
      </c>
      <c r="B678" s="22">
        <v>0</v>
      </c>
      <c r="C678" s="22">
        <v>8744.2999999999993</v>
      </c>
      <c r="D678" s="22">
        <v>0</v>
      </c>
      <c r="E678" s="22">
        <v>0</v>
      </c>
      <c r="F678" s="22">
        <f>All!HD83</f>
        <v>0</v>
      </c>
      <c r="G678" s="22">
        <f>All!HC83</f>
        <v>0</v>
      </c>
      <c r="H678" s="19" t="s">
        <v>2106</v>
      </c>
    </row>
    <row r="679" spans="1:8" hidden="1">
      <c r="A679" s="19" t="s">
        <v>117</v>
      </c>
      <c r="B679" s="22">
        <v>0</v>
      </c>
      <c r="C679" s="22">
        <v>0</v>
      </c>
      <c r="D679" s="22">
        <v>0</v>
      </c>
      <c r="E679" s="22">
        <v>0</v>
      </c>
      <c r="F679" s="22">
        <f>All!HD84</f>
        <v>0</v>
      </c>
      <c r="G679" s="22">
        <f>All!HC84</f>
        <v>0</v>
      </c>
      <c r="H679" s="19" t="s">
        <v>2106</v>
      </c>
    </row>
    <row r="680" spans="1:8" hidden="1">
      <c r="A680" s="19" t="s">
        <v>118</v>
      </c>
      <c r="B680" s="22">
        <v>0</v>
      </c>
      <c r="C680" s="22">
        <v>0</v>
      </c>
      <c r="D680" s="22">
        <v>0</v>
      </c>
      <c r="E680" s="22">
        <v>0</v>
      </c>
      <c r="F680" s="22">
        <f>All!HD85</f>
        <v>0</v>
      </c>
      <c r="G680" s="22">
        <f>All!HC85</f>
        <v>0</v>
      </c>
      <c r="H680" s="19" t="s">
        <v>2106</v>
      </c>
    </row>
    <row r="681" spans="1:8" hidden="1">
      <c r="A681" s="19" t="s">
        <v>119</v>
      </c>
      <c r="B681" s="22">
        <v>0</v>
      </c>
      <c r="C681" s="22">
        <v>0</v>
      </c>
      <c r="D681" s="22">
        <v>0</v>
      </c>
      <c r="E681" s="22">
        <v>0</v>
      </c>
      <c r="F681" s="22">
        <f>All!HD86</f>
        <v>0</v>
      </c>
      <c r="G681" s="22">
        <f>All!HC86</f>
        <v>0</v>
      </c>
      <c r="H681" s="19" t="s">
        <v>2106</v>
      </c>
    </row>
    <row r="682" spans="1:8" hidden="1">
      <c r="A682" s="19" t="s">
        <v>120</v>
      </c>
      <c r="B682" s="22">
        <v>0</v>
      </c>
      <c r="C682" s="22">
        <v>0</v>
      </c>
      <c r="D682" s="22">
        <v>0</v>
      </c>
      <c r="E682" s="22">
        <v>0</v>
      </c>
      <c r="F682" s="22">
        <f>All!HD87</f>
        <v>0</v>
      </c>
      <c r="G682" s="22">
        <f>All!HC87</f>
        <v>27200.880000000001</v>
      </c>
      <c r="H682" s="19" t="s">
        <v>2106</v>
      </c>
    </row>
    <row r="683" spans="1:8" hidden="1">
      <c r="A683" s="19" t="s">
        <v>121</v>
      </c>
      <c r="B683" s="22">
        <v>0</v>
      </c>
      <c r="C683" s="22">
        <v>1116.71</v>
      </c>
      <c r="D683" s="22">
        <v>0</v>
      </c>
      <c r="E683" s="22">
        <v>0</v>
      </c>
      <c r="F683" s="22">
        <f>All!HD88</f>
        <v>0</v>
      </c>
      <c r="G683" s="22">
        <f>All!HC88</f>
        <v>22695</v>
      </c>
      <c r="H683" s="19" t="s">
        <v>2106</v>
      </c>
    </row>
    <row r="684" spans="1:8" hidden="1">
      <c r="A684" s="19" t="s">
        <v>122</v>
      </c>
      <c r="B684" s="22">
        <v>0</v>
      </c>
      <c r="C684" s="22">
        <v>0</v>
      </c>
      <c r="D684" s="22">
        <v>0</v>
      </c>
      <c r="E684" s="22">
        <v>0</v>
      </c>
      <c r="F684" s="22">
        <f>All!HD89</f>
        <v>0</v>
      </c>
      <c r="G684" s="22">
        <f>All!HC89</f>
        <v>0</v>
      </c>
      <c r="H684" s="19" t="s">
        <v>2106</v>
      </c>
    </row>
    <row r="685" spans="1:8" hidden="1">
      <c r="A685" s="19" t="s">
        <v>123</v>
      </c>
      <c r="B685" s="22">
        <v>0</v>
      </c>
      <c r="C685" s="22">
        <v>0</v>
      </c>
      <c r="D685" s="22">
        <v>0</v>
      </c>
      <c r="E685" s="22">
        <v>0</v>
      </c>
      <c r="F685" s="22">
        <f>All!HD90</f>
        <v>0</v>
      </c>
      <c r="G685" s="22">
        <f>All!HC90</f>
        <v>328548.67</v>
      </c>
      <c r="H685" s="19" t="s">
        <v>2106</v>
      </c>
    </row>
    <row r="686" spans="1:8" hidden="1">
      <c r="A686" s="19" t="s">
        <v>126</v>
      </c>
      <c r="B686" s="22">
        <v>0</v>
      </c>
      <c r="C686" s="22">
        <v>0</v>
      </c>
      <c r="D686" s="22">
        <v>0</v>
      </c>
      <c r="E686" s="22">
        <v>0</v>
      </c>
      <c r="F686" s="22">
        <f>All!HD91</f>
        <v>0</v>
      </c>
      <c r="G686" s="22">
        <f>All!HC91</f>
        <v>0</v>
      </c>
      <c r="H686" s="19" t="s">
        <v>2106</v>
      </c>
    </row>
    <row r="687" spans="1:8" hidden="1">
      <c r="A687" s="19" t="s">
        <v>284</v>
      </c>
      <c r="B687" s="22">
        <v>0</v>
      </c>
      <c r="C687" s="22">
        <v>0</v>
      </c>
      <c r="D687" s="22">
        <v>0</v>
      </c>
      <c r="E687" s="22">
        <v>0</v>
      </c>
      <c r="F687" s="22">
        <f>All!HD92</f>
        <v>0</v>
      </c>
      <c r="G687" s="22">
        <f>All!HC92</f>
        <v>0</v>
      </c>
      <c r="H687" s="19" t="s">
        <v>2106</v>
      </c>
    </row>
    <row r="688" spans="1:8" hidden="1">
      <c r="A688" s="19" t="s">
        <v>2006</v>
      </c>
      <c r="B688" s="22">
        <v>0</v>
      </c>
      <c r="C688" s="22">
        <v>0</v>
      </c>
      <c r="D688" s="22">
        <v>0</v>
      </c>
      <c r="E688" s="22">
        <v>0</v>
      </c>
      <c r="F688" s="22">
        <f>All!HD93</f>
        <v>0</v>
      </c>
      <c r="G688" s="22">
        <f>All!HC93</f>
        <v>0</v>
      </c>
      <c r="H688" s="19" t="s">
        <v>2106</v>
      </c>
    </row>
    <row r="689" spans="1:8" hidden="1">
      <c r="A689" s="19" t="s">
        <v>283</v>
      </c>
      <c r="B689" s="22">
        <v>0</v>
      </c>
      <c r="C689" s="22">
        <v>0</v>
      </c>
      <c r="D689" s="22">
        <v>0</v>
      </c>
      <c r="E689" s="22">
        <v>0</v>
      </c>
      <c r="F689" s="22">
        <f>All!HD94</f>
        <v>0</v>
      </c>
      <c r="G689" s="22">
        <f>All!HC94</f>
        <v>0</v>
      </c>
      <c r="H689" s="19" t="s">
        <v>2106</v>
      </c>
    </row>
    <row r="690" spans="1:8" hidden="1">
      <c r="A690" s="19" t="s">
        <v>2005</v>
      </c>
      <c r="B690" s="22">
        <v>0</v>
      </c>
      <c r="C690" s="22">
        <v>0</v>
      </c>
      <c r="D690" s="22">
        <v>0</v>
      </c>
      <c r="E690" s="22">
        <v>0</v>
      </c>
      <c r="F690" s="22">
        <f>All!HD95</f>
        <v>0</v>
      </c>
      <c r="G690" s="22">
        <f>All!HC95</f>
        <v>0</v>
      </c>
      <c r="H690" s="19" t="s">
        <v>2106</v>
      </c>
    </row>
    <row r="691" spans="1:8" hidden="1">
      <c r="A691" s="19" t="s">
        <v>2075</v>
      </c>
      <c r="B691" s="22">
        <v>0</v>
      </c>
      <c r="C691" s="22">
        <v>490165.51999999996</v>
      </c>
      <c r="D691" s="22">
        <v>0</v>
      </c>
      <c r="E691" s="22">
        <v>0</v>
      </c>
      <c r="F691" s="22">
        <f>All!HD96</f>
        <v>0</v>
      </c>
      <c r="G691" s="22">
        <f>All!HC96</f>
        <v>22678.03</v>
      </c>
      <c r="H691" s="19" t="s">
        <v>2106</v>
      </c>
    </row>
    <row r="692" spans="1:8" hidden="1">
      <c r="A692" s="19" t="s">
        <v>2076</v>
      </c>
      <c r="B692" s="22">
        <v>0</v>
      </c>
      <c r="C692" s="22">
        <v>46973.2</v>
      </c>
      <c r="D692" s="22">
        <v>0</v>
      </c>
      <c r="E692" s="22">
        <v>0</v>
      </c>
      <c r="F692" s="22">
        <f>All!HD97</f>
        <v>0</v>
      </c>
      <c r="G692" s="22">
        <f>All!HC97</f>
        <v>84297.31</v>
      </c>
      <c r="H692" s="19" t="s">
        <v>2106</v>
      </c>
    </row>
    <row r="693" spans="1:8" hidden="1">
      <c r="A693" s="19" t="s">
        <v>2077</v>
      </c>
      <c r="B693" s="22">
        <v>0</v>
      </c>
      <c r="C693" s="22">
        <v>138043.87</v>
      </c>
      <c r="D693" s="22">
        <v>0</v>
      </c>
      <c r="E693" s="22">
        <v>0</v>
      </c>
      <c r="F693" s="22">
        <f>All!HD98</f>
        <v>0</v>
      </c>
      <c r="G693" s="22">
        <f>All!HC98</f>
        <v>1554.55</v>
      </c>
      <c r="H693" s="19" t="s">
        <v>2106</v>
      </c>
    </row>
    <row r="694" spans="1:8" hidden="1">
      <c r="A694" s="19" t="s">
        <v>2078</v>
      </c>
      <c r="B694" s="22">
        <v>24361783</v>
      </c>
      <c r="C694" s="22">
        <v>9118949.5199999977</v>
      </c>
      <c r="D694" s="22">
        <v>77182745</v>
      </c>
      <c r="E694" s="22">
        <v>78869264</v>
      </c>
      <c r="F694" s="22">
        <f>All!HD99</f>
        <v>37709668</v>
      </c>
      <c r="G694" s="22">
        <f>All!HC99</f>
        <v>56016547.649999999</v>
      </c>
      <c r="H694" s="19" t="s">
        <v>2106</v>
      </c>
    </row>
    <row r="695" spans="1:8" hidden="1">
      <c r="A695" s="60" t="s">
        <v>2079</v>
      </c>
      <c r="B695" s="22">
        <v>17448786.662999999</v>
      </c>
      <c r="C695" s="22">
        <v>3961972.52</v>
      </c>
      <c r="D695" s="22">
        <v>136945908.97399998</v>
      </c>
      <c r="E695" s="22">
        <v>153382654.70999998</v>
      </c>
      <c r="F695" s="22">
        <f>All!HD100</f>
        <v>64517212</v>
      </c>
      <c r="G695" s="22">
        <f>All!HC100</f>
        <v>95844980.919999987</v>
      </c>
      <c r="H695" s="19" t="s">
        <v>2106</v>
      </c>
    </row>
    <row r="696" spans="1:8" hidden="1">
      <c r="A696" s="103" t="s">
        <v>2080</v>
      </c>
      <c r="B696" s="22">
        <v>55217104</v>
      </c>
      <c r="C696" s="22">
        <v>14392928.51</v>
      </c>
      <c r="D696" s="22">
        <v>124126946</v>
      </c>
      <c r="E696" s="22">
        <v>124126945.8852275</v>
      </c>
      <c r="F696" s="22">
        <f>All!HD101</f>
        <v>97148629</v>
      </c>
      <c r="G696" s="22">
        <f>All!HC101</f>
        <v>106421808.21000001</v>
      </c>
      <c r="H696" s="19" t="s">
        <v>2106</v>
      </c>
    </row>
    <row r="697" spans="1:8" hidden="1">
      <c r="A697" s="19" t="s">
        <v>2081</v>
      </c>
      <c r="B697" s="22">
        <v>0</v>
      </c>
      <c r="C697" s="22">
        <v>1814710.9900000002</v>
      </c>
      <c r="D697" s="22">
        <v>0</v>
      </c>
      <c r="E697" s="22">
        <v>0</v>
      </c>
      <c r="F697" s="22">
        <f>All!HD102</f>
        <v>0</v>
      </c>
      <c r="G697" s="22">
        <f>All!HC102</f>
        <v>100064.23</v>
      </c>
      <c r="H697" s="19" t="s">
        <v>2106</v>
      </c>
    </row>
    <row r="698" spans="1:8" hidden="1">
      <c r="A698" s="19" t="s">
        <v>2082</v>
      </c>
      <c r="B698" s="22">
        <v>0</v>
      </c>
      <c r="C698" s="22">
        <v>0</v>
      </c>
      <c r="D698" s="22">
        <v>0</v>
      </c>
      <c r="E698" s="22">
        <v>0</v>
      </c>
      <c r="F698" s="22">
        <f>All!HD103</f>
        <v>0</v>
      </c>
      <c r="G698" s="22">
        <f>All!HC103</f>
        <v>32856518.999999993</v>
      </c>
      <c r="H698" s="19" t="s">
        <v>2106</v>
      </c>
    </row>
    <row r="699" spans="1:8" hidden="1">
      <c r="A699" s="103" t="s">
        <v>2083</v>
      </c>
      <c r="B699" s="22">
        <v>9026477.2189169955</v>
      </c>
      <c r="C699" s="22">
        <v>14431385.690000001</v>
      </c>
      <c r="D699" s="22">
        <v>145933088.93901518</v>
      </c>
      <c r="E699" s="22">
        <v>145933088.93901518</v>
      </c>
      <c r="F699" s="22">
        <f>All!HD104</f>
        <v>79104461</v>
      </c>
      <c r="G699" s="22">
        <f>All!HC104</f>
        <v>70197570.219999999</v>
      </c>
      <c r="H699" s="19" t="s">
        <v>2106</v>
      </c>
    </row>
    <row r="700" spans="1:8" hidden="1">
      <c r="A700" s="19" t="s">
        <v>2085</v>
      </c>
      <c r="B700" s="22">
        <v>0</v>
      </c>
      <c r="C700" s="22">
        <v>29669.360000000001</v>
      </c>
      <c r="D700" s="22">
        <v>0</v>
      </c>
      <c r="E700" s="22">
        <v>0</v>
      </c>
      <c r="F700" s="22">
        <f>All!HD105</f>
        <v>0</v>
      </c>
      <c r="G700" s="22">
        <f>All!HC105</f>
        <v>2576.6</v>
      </c>
      <c r="H700" s="19" t="s">
        <v>2106</v>
      </c>
    </row>
    <row r="701" spans="1:8" hidden="1">
      <c r="A701" s="19" t="s">
        <v>2086</v>
      </c>
      <c r="B701" s="22">
        <v>0</v>
      </c>
      <c r="C701" s="22">
        <v>498.26</v>
      </c>
      <c r="D701" s="22">
        <v>0</v>
      </c>
      <c r="E701" s="22">
        <v>0</v>
      </c>
      <c r="F701" s="22">
        <f>All!HD106</f>
        <v>0</v>
      </c>
      <c r="G701" s="22">
        <f>All!HC106</f>
        <v>0</v>
      </c>
      <c r="H701" s="19" t="s">
        <v>2106</v>
      </c>
    </row>
    <row r="702" spans="1:8" hidden="1">
      <c r="A702" s="103" t="s">
        <v>2087</v>
      </c>
      <c r="B702" s="22">
        <v>16201766.01676069</v>
      </c>
      <c r="C702" s="22">
        <v>19394947.309999999</v>
      </c>
      <c r="D702" s="22">
        <v>47237632.263552874</v>
      </c>
      <c r="E702" s="22">
        <v>83524183.760761857</v>
      </c>
      <c r="F702" s="22">
        <f>All!HD107</f>
        <v>0</v>
      </c>
      <c r="G702" s="22">
        <f>All!HC107</f>
        <v>52505033.149999999</v>
      </c>
      <c r="H702" s="19" t="s">
        <v>2106</v>
      </c>
    </row>
    <row r="703" spans="1:8" hidden="1">
      <c r="A703" s="19" t="s">
        <v>2088</v>
      </c>
      <c r="B703" s="22">
        <v>0</v>
      </c>
      <c r="C703" s="22">
        <v>3715.3199999999997</v>
      </c>
      <c r="D703" s="22">
        <v>0</v>
      </c>
      <c r="E703" s="22">
        <v>0</v>
      </c>
      <c r="F703" s="22">
        <f>All!HD108</f>
        <v>0</v>
      </c>
      <c r="G703" s="22">
        <f>All!HC108</f>
        <v>0</v>
      </c>
      <c r="H703" s="19" t="s">
        <v>2106</v>
      </c>
    </row>
    <row r="704" spans="1:8" hidden="1">
      <c r="A704" s="103" t="s">
        <v>2089</v>
      </c>
      <c r="B704" s="22">
        <v>120331499.02</v>
      </c>
      <c r="C704" s="22">
        <v>25480989.730000004</v>
      </c>
      <c r="D704" s="22">
        <v>66232311.968854398</v>
      </c>
      <c r="E704" s="22">
        <v>41232311.968854398</v>
      </c>
      <c r="F704" s="22">
        <f>All!HD109</f>
        <v>0</v>
      </c>
      <c r="G704" s="22">
        <f>All!HC109</f>
        <v>12409637.41</v>
      </c>
      <c r="H704" s="19" t="s">
        <v>2106</v>
      </c>
    </row>
    <row r="705" spans="1:8" hidden="1">
      <c r="A705" s="103" t="s">
        <v>2090</v>
      </c>
      <c r="B705" s="22">
        <v>1153662</v>
      </c>
      <c r="C705" s="22">
        <v>1083539.3299999998</v>
      </c>
      <c r="D705" s="22">
        <v>80808778.900000006</v>
      </c>
      <c r="E705" s="22">
        <v>80808778.900000006</v>
      </c>
      <c r="F705" s="22">
        <f>All!HD110</f>
        <v>133090797</v>
      </c>
      <c r="G705" s="22">
        <f>All!HC110</f>
        <v>78738576.859999985</v>
      </c>
      <c r="H705" s="19" t="s">
        <v>2106</v>
      </c>
    </row>
    <row r="706" spans="1:8" hidden="1">
      <c r="A706" s="103" t="s">
        <v>2091</v>
      </c>
      <c r="B706" s="22">
        <v>84544</v>
      </c>
      <c r="C706" s="22">
        <v>69.86</v>
      </c>
      <c r="D706" s="22">
        <v>22407549.899999999</v>
      </c>
      <c r="E706" s="22">
        <v>22407549.899999999</v>
      </c>
      <c r="F706" s="22">
        <f>All!HD111</f>
        <v>709095</v>
      </c>
      <c r="G706" s="22">
        <f>All!HC111</f>
        <v>49940011.389999993</v>
      </c>
      <c r="H706" s="19" t="s">
        <v>2106</v>
      </c>
    </row>
    <row r="707" spans="1:8" hidden="1">
      <c r="A707" s="19" t="s">
        <v>2092</v>
      </c>
      <c r="B707" s="22">
        <v>115272884.53569999</v>
      </c>
      <c r="C707" s="22">
        <v>48011304.310000002</v>
      </c>
      <c r="D707" s="22">
        <v>191067132.81830001</v>
      </c>
      <c r="E707" s="22">
        <v>237885711.71160001</v>
      </c>
      <c r="F707" s="22">
        <f>All!HD112</f>
        <v>55091812</v>
      </c>
      <c r="G707" s="22">
        <f>All!HC112</f>
        <v>149285546.16</v>
      </c>
      <c r="H707" s="19" t="s">
        <v>2106</v>
      </c>
    </row>
    <row r="708" spans="1:8" hidden="1">
      <c r="A708" s="60" t="s">
        <v>2099</v>
      </c>
      <c r="B708" s="22">
        <v>6699000</v>
      </c>
      <c r="C708" s="22">
        <v>1448076.88</v>
      </c>
      <c r="D708" s="22">
        <v>36801000</v>
      </c>
      <c r="E708" s="22">
        <v>36801000</v>
      </c>
      <c r="F708" s="22">
        <f>All!HD113</f>
        <v>0</v>
      </c>
      <c r="G708" s="22">
        <f>All!HC113</f>
        <v>6377162.8800000008</v>
      </c>
      <c r="H708" s="19" t="s">
        <v>2106</v>
      </c>
    </row>
    <row r="709" spans="1:8" hidden="1">
      <c r="A709" s="60" t="s">
        <v>2100</v>
      </c>
      <c r="B709" s="22">
        <v>43500000</v>
      </c>
      <c r="C709" s="22">
        <v>4032812.63</v>
      </c>
      <c r="D709" s="22">
        <v>230550000</v>
      </c>
      <c r="E709" s="22">
        <v>230550000</v>
      </c>
      <c r="F709" s="22">
        <f>All!HD114</f>
        <v>30837334</v>
      </c>
      <c r="G709" s="22">
        <f>All!HC114</f>
        <v>149562423.03999999</v>
      </c>
      <c r="H709" s="19" t="s">
        <v>2106</v>
      </c>
    </row>
    <row r="710" spans="1:8" hidden="1">
      <c r="A710" s="19" t="s">
        <v>2101</v>
      </c>
      <c r="B710" s="22">
        <v>1900000</v>
      </c>
      <c r="C710" s="22">
        <v>338000</v>
      </c>
      <c r="D710" s="22">
        <v>230778294.03223842</v>
      </c>
      <c r="E710" s="22">
        <v>330228893</v>
      </c>
      <c r="F710" s="22">
        <f>All!HD115</f>
        <v>261793479</v>
      </c>
      <c r="G710" s="22">
        <f>All!HC115</f>
        <v>228392194.35999998</v>
      </c>
      <c r="H710" s="19" t="s">
        <v>2106</v>
      </c>
    </row>
    <row r="711" spans="1:8" hidden="1">
      <c r="A711" s="19" t="s">
        <v>2102</v>
      </c>
      <c r="B711" s="22">
        <v>1005519.75</v>
      </c>
      <c r="C711" s="22">
        <v>950279.99</v>
      </c>
      <c r="D711" s="22">
        <v>7634402</v>
      </c>
      <c r="E711" s="22">
        <v>7634402</v>
      </c>
      <c r="F711" s="22">
        <f>All!HD116</f>
        <v>0</v>
      </c>
      <c r="G711" s="22">
        <f>All!HC116</f>
        <v>1653778.51</v>
      </c>
      <c r="H711" s="19" t="s">
        <v>2106</v>
      </c>
    </row>
    <row r="712" spans="1:8" hidden="1">
      <c r="A712" s="19" t="s">
        <v>2103</v>
      </c>
      <c r="B712" s="22">
        <v>19011399</v>
      </c>
      <c r="C712" s="22">
        <v>2723095.75</v>
      </c>
      <c r="D712" s="22">
        <v>48108514</v>
      </c>
      <c r="E712" s="22">
        <v>34798849.142999999</v>
      </c>
      <c r="F712" s="22">
        <f>All!HD117</f>
        <v>0</v>
      </c>
      <c r="G712" s="22">
        <f>All!HC117</f>
        <v>4841851.3200000012</v>
      </c>
      <c r="H712" s="19" t="s">
        <v>2106</v>
      </c>
    </row>
    <row r="713" spans="1:8" hidden="1">
      <c r="A713" s="19" t="s">
        <v>2109</v>
      </c>
      <c r="B713" s="22">
        <v>0</v>
      </c>
      <c r="C713" s="22">
        <v>303865.03000000003</v>
      </c>
      <c r="D713" s="22">
        <v>0</v>
      </c>
      <c r="E713" s="22">
        <v>31500000</v>
      </c>
      <c r="F713" s="22">
        <f>All!HD118</f>
        <v>446865</v>
      </c>
      <c r="G713" s="22">
        <f>All!HC118</f>
        <v>3727991.34</v>
      </c>
      <c r="H713" s="19" t="s">
        <v>2106</v>
      </c>
    </row>
    <row r="714" spans="1:8" hidden="1">
      <c r="A714" s="19" t="s">
        <v>2110</v>
      </c>
      <c r="B714" s="22">
        <v>0</v>
      </c>
      <c r="C714" s="22">
        <v>134535</v>
      </c>
      <c r="D714" s="22">
        <v>0</v>
      </c>
      <c r="E714" s="22">
        <v>10557751</v>
      </c>
      <c r="F714" s="22">
        <f>All!HD119</f>
        <v>4613037</v>
      </c>
      <c r="G714" s="22">
        <f>All!HC119</f>
        <v>10995107.729999999</v>
      </c>
      <c r="H714" s="19" t="s">
        <v>2106</v>
      </c>
    </row>
    <row r="715" spans="1:8" hidden="1">
      <c r="A715" s="19" t="s">
        <v>2112</v>
      </c>
      <c r="B715" s="22">
        <v>0</v>
      </c>
      <c r="C715" s="22">
        <v>482362.9</v>
      </c>
      <c r="D715" s="22">
        <v>0</v>
      </c>
      <c r="E715" s="22">
        <v>31500000</v>
      </c>
      <c r="F715" s="22">
        <f>All!HD120</f>
        <v>3000000</v>
      </c>
      <c r="G715" s="22">
        <f>All!HC120</f>
        <v>47844231.539999999</v>
      </c>
      <c r="H715" s="19" t="s">
        <v>2106</v>
      </c>
    </row>
    <row r="716" spans="1:8" hidden="1">
      <c r="A716" s="19" t="s">
        <v>2113</v>
      </c>
      <c r="B716" s="22">
        <v>0</v>
      </c>
      <c r="C716" s="22">
        <v>0</v>
      </c>
      <c r="D716" s="22">
        <v>0</v>
      </c>
      <c r="E716" s="22">
        <v>32200000</v>
      </c>
      <c r="F716" s="22">
        <f>All!HD121</f>
        <v>706990</v>
      </c>
      <c r="G716" s="22">
        <f>All!HC121</f>
        <v>1643495.7400000002</v>
      </c>
      <c r="H716" s="19" t="s">
        <v>2106</v>
      </c>
    </row>
    <row r="717" spans="1:8" hidden="1">
      <c r="A717" s="110" t="s">
        <v>2114</v>
      </c>
      <c r="B717" s="22">
        <v>0</v>
      </c>
      <c r="C717" s="22">
        <v>0</v>
      </c>
      <c r="D717" s="22">
        <v>0</v>
      </c>
      <c r="E717" s="22">
        <v>32200000</v>
      </c>
      <c r="F717" s="22">
        <f>All!HD122</f>
        <v>0</v>
      </c>
      <c r="G717" s="22">
        <f>All!HC122</f>
        <v>547926.78</v>
      </c>
      <c r="H717" s="19" t="s">
        <v>2106</v>
      </c>
    </row>
    <row r="718" spans="1:8" hidden="1">
      <c r="A718" s="19" t="s">
        <v>2157</v>
      </c>
      <c r="B718" s="22">
        <v>0</v>
      </c>
      <c r="C718" s="22">
        <v>0</v>
      </c>
      <c r="D718" s="22">
        <v>0</v>
      </c>
      <c r="E718" s="22">
        <v>0</v>
      </c>
      <c r="F718" s="22">
        <f>All!HD123</f>
        <v>0</v>
      </c>
      <c r="G718" s="22">
        <f>All!HC123</f>
        <v>0</v>
      </c>
      <c r="H718" s="19" t="s">
        <v>2106</v>
      </c>
    </row>
    <row r="719" spans="1:8" hidden="1">
      <c r="A719" s="19" t="s">
        <v>2158</v>
      </c>
      <c r="B719" s="22">
        <v>0</v>
      </c>
      <c r="C719" s="22">
        <v>0</v>
      </c>
      <c r="D719" s="22">
        <v>0</v>
      </c>
      <c r="E719" s="22">
        <v>0</v>
      </c>
      <c r="F719" s="22">
        <f>All!HD124</f>
        <v>0</v>
      </c>
      <c r="G719" s="22">
        <f>All!HC124</f>
        <v>153457.00999999998</v>
      </c>
      <c r="H719" s="19" t="s">
        <v>2106</v>
      </c>
    </row>
    <row r="720" spans="1:8" hidden="1">
      <c r="A720" s="19" t="s">
        <v>2159</v>
      </c>
      <c r="B720" s="22">
        <v>0</v>
      </c>
      <c r="C720" s="22">
        <v>0</v>
      </c>
      <c r="D720" s="22">
        <v>0</v>
      </c>
      <c r="E720" s="22">
        <v>0</v>
      </c>
      <c r="F720" s="22">
        <f>All!HD125</f>
        <v>0</v>
      </c>
      <c r="G720" s="22">
        <f>All!HC125</f>
        <v>0</v>
      </c>
      <c r="H720" s="19" t="s">
        <v>2106</v>
      </c>
    </row>
    <row r="721" spans="1:8" hidden="1">
      <c r="A721" s="19" t="s">
        <v>2160</v>
      </c>
      <c r="B721" s="22">
        <v>0</v>
      </c>
      <c r="C721" s="22">
        <v>0</v>
      </c>
      <c r="D721" s="22">
        <v>0</v>
      </c>
      <c r="E721" s="22">
        <v>0</v>
      </c>
      <c r="F721" s="22">
        <f>All!HD126</f>
        <v>0</v>
      </c>
      <c r="G721" s="22">
        <f>All!HC126</f>
        <v>10570993.459999999</v>
      </c>
      <c r="H721" s="19" t="s">
        <v>2106</v>
      </c>
    </row>
    <row r="722" spans="1:8" hidden="1">
      <c r="A722" s="19" t="s">
        <v>2162</v>
      </c>
      <c r="B722" s="22">
        <v>0</v>
      </c>
      <c r="C722" s="22">
        <v>0</v>
      </c>
      <c r="D722" s="22">
        <v>0</v>
      </c>
      <c r="E722" s="22">
        <v>0</v>
      </c>
      <c r="F722" s="22">
        <f>All!HD127</f>
        <v>0</v>
      </c>
      <c r="G722" s="22">
        <f>All!HC127</f>
        <v>3407720.25</v>
      </c>
      <c r="H722" s="19" t="s">
        <v>2106</v>
      </c>
    </row>
    <row r="723" spans="1:8" hidden="1">
      <c r="A723" s="19" t="s">
        <v>2163</v>
      </c>
      <c r="B723" s="22">
        <v>0</v>
      </c>
      <c r="C723" s="22">
        <v>0</v>
      </c>
      <c r="D723" s="22">
        <v>0</v>
      </c>
      <c r="E723" s="22">
        <v>0</v>
      </c>
      <c r="F723" s="22">
        <f>All!HD128</f>
        <v>5549410</v>
      </c>
      <c r="G723" s="22">
        <f>All!HC128</f>
        <v>17073715.699999999</v>
      </c>
      <c r="H723" s="19" t="s">
        <v>2106</v>
      </c>
    </row>
    <row r="724" spans="1:8" hidden="1">
      <c r="A724" s="19" t="s">
        <v>2164</v>
      </c>
      <c r="B724" s="22">
        <v>0</v>
      </c>
      <c r="C724" s="22">
        <v>0</v>
      </c>
      <c r="D724" s="22">
        <v>0</v>
      </c>
      <c r="E724" s="22">
        <v>0</v>
      </c>
      <c r="F724" s="22">
        <f>All!HD129</f>
        <v>3800000</v>
      </c>
      <c r="G724" s="22">
        <f>All!HC129</f>
        <v>148249248.16999999</v>
      </c>
      <c r="H724" s="19" t="s">
        <v>2106</v>
      </c>
    </row>
    <row r="725" spans="1:8" hidden="1">
      <c r="A725" s="19" t="s">
        <v>2165</v>
      </c>
      <c r="B725" s="22">
        <v>0</v>
      </c>
      <c r="C725" s="22">
        <v>0</v>
      </c>
      <c r="D725" s="22">
        <v>0</v>
      </c>
      <c r="E725" s="22">
        <v>0</v>
      </c>
      <c r="F725" s="22">
        <f>All!HD130</f>
        <v>14565389</v>
      </c>
      <c r="G725" s="22">
        <f>All!HC130</f>
        <v>23876086.990000002</v>
      </c>
      <c r="H725" s="19" t="s">
        <v>2106</v>
      </c>
    </row>
    <row r="726" spans="1:8" hidden="1">
      <c r="A726" s="113" t="s">
        <v>2167</v>
      </c>
      <c r="B726" s="22">
        <v>0</v>
      </c>
      <c r="C726" s="22">
        <v>0</v>
      </c>
      <c r="D726" s="22">
        <v>0</v>
      </c>
      <c r="E726" s="22">
        <v>0</v>
      </c>
      <c r="F726" s="22">
        <f>All!HD131</f>
        <v>535583.50044943811</v>
      </c>
      <c r="G726" s="22">
        <f>All!HC131</f>
        <v>34565.81</v>
      </c>
      <c r="H726" s="19" t="s">
        <v>2106</v>
      </c>
    </row>
    <row r="727" spans="1:8" hidden="1">
      <c r="A727" s="113" t="s">
        <v>2168</v>
      </c>
      <c r="B727" s="22">
        <v>0</v>
      </c>
      <c r="C727" s="22">
        <v>0</v>
      </c>
      <c r="D727" s="22">
        <v>0</v>
      </c>
      <c r="E727" s="22">
        <v>0</v>
      </c>
      <c r="F727" s="22">
        <f>All!HD132</f>
        <v>157740995</v>
      </c>
      <c r="G727" s="22">
        <f>All!HC132</f>
        <v>189254275.78999999</v>
      </c>
      <c r="H727" s="19" t="s">
        <v>2106</v>
      </c>
    </row>
    <row r="728" spans="1:8" hidden="1">
      <c r="A728" s="113" t="s">
        <v>2169</v>
      </c>
      <c r="B728" s="22">
        <v>0</v>
      </c>
      <c r="C728" s="22">
        <v>0</v>
      </c>
      <c r="D728" s="22">
        <v>0</v>
      </c>
      <c r="E728" s="22">
        <v>0</v>
      </c>
      <c r="F728" s="22">
        <f>All!HD133</f>
        <v>42991897</v>
      </c>
      <c r="G728" s="22">
        <f>All!HC133</f>
        <v>682029.44</v>
      </c>
      <c r="H728" s="19" t="s">
        <v>2106</v>
      </c>
    </row>
    <row r="729" spans="1:8" hidden="1">
      <c r="A729" s="113" t="s">
        <v>2170</v>
      </c>
      <c r="B729" s="22">
        <v>0</v>
      </c>
      <c r="C729" s="22">
        <v>0</v>
      </c>
      <c r="D729" s="22">
        <v>0</v>
      </c>
      <c r="E729" s="22">
        <v>0</v>
      </c>
      <c r="F729" s="22">
        <f>All!HD134</f>
        <v>3030406</v>
      </c>
      <c r="G729" s="22">
        <f>All!HC134</f>
        <v>12142612.59</v>
      </c>
      <c r="H729" s="19" t="s">
        <v>2106</v>
      </c>
    </row>
    <row r="730" spans="1:8" hidden="1">
      <c r="A730" s="113" t="s">
        <v>2171</v>
      </c>
      <c r="B730" s="22">
        <v>0</v>
      </c>
      <c r="C730" s="22">
        <v>0</v>
      </c>
      <c r="D730" s="22">
        <v>0</v>
      </c>
      <c r="E730" s="22">
        <v>0</v>
      </c>
      <c r="F730" s="22">
        <f>All!HD135</f>
        <v>909208</v>
      </c>
      <c r="G730" s="22">
        <f>All!HC135</f>
        <v>0</v>
      </c>
      <c r="H730" s="19" t="s">
        <v>2106</v>
      </c>
    </row>
    <row r="731" spans="1:8" hidden="1">
      <c r="A731" s="113" t="s">
        <v>2172</v>
      </c>
      <c r="B731" s="22">
        <v>0</v>
      </c>
      <c r="C731" s="22">
        <v>0</v>
      </c>
      <c r="D731" s="22">
        <v>0</v>
      </c>
      <c r="E731" s="22">
        <v>0</v>
      </c>
      <c r="F731" s="22">
        <f>All!HD136</f>
        <v>0</v>
      </c>
      <c r="G731" s="22">
        <f>All!HC136</f>
        <v>9302</v>
      </c>
      <c r="H731" s="19" t="s">
        <v>2106</v>
      </c>
    </row>
    <row r="732" spans="1:8" hidden="1">
      <c r="A732" s="113" t="s">
        <v>2173</v>
      </c>
      <c r="B732" s="22">
        <v>0</v>
      </c>
      <c r="C732" s="22">
        <v>0</v>
      </c>
      <c r="D732" s="22">
        <v>0</v>
      </c>
      <c r="E732" s="22">
        <v>0</v>
      </c>
      <c r="F732" s="22">
        <f>All!HD137</f>
        <v>104288425</v>
      </c>
      <c r="G732" s="22">
        <f>All!HC137</f>
        <v>92029247.049999982</v>
      </c>
      <c r="H732" s="19" t="s">
        <v>2106</v>
      </c>
    </row>
    <row r="733" spans="1:8" hidden="1">
      <c r="A733" s="12" t="s">
        <v>2174</v>
      </c>
      <c r="B733" s="22">
        <v>0</v>
      </c>
      <c r="C733" s="22">
        <v>0</v>
      </c>
      <c r="D733" s="22">
        <v>0</v>
      </c>
      <c r="E733" s="22">
        <v>0</v>
      </c>
      <c r="F733" s="22">
        <f>All!HD138</f>
        <v>39939985.560000002</v>
      </c>
      <c r="G733" s="22">
        <f>All!HC138</f>
        <v>125670412.21000001</v>
      </c>
      <c r="H733" s="19" t="s">
        <v>2106</v>
      </c>
    </row>
    <row r="734" spans="1:8" hidden="1">
      <c r="A734" s="12" t="s">
        <v>2175</v>
      </c>
      <c r="B734" s="22">
        <v>0</v>
      </c>
      <c r="C734" s="22">
        <v>0</v>
      </c>
      <c r="D734" s="22">
        <v>0</v>
      </c>
      <c r="E734" s="22">
        <v>0</v>
      </c>
      <c r="F734" s="22">
        <f>All!HD139</f>
        <v>1022384.2208420574</v>
      </c>
      <c r="G734" s="22">
        <f>All!HC139</f>
        <v>11383752.669999998</v>
      </c>
      <c r="H734" s="19" t="s">
        <v>2106</v>
      </c>
    </row>
    <row r="735" spans="1:8" hidden="1">
      <c r="A735" s="113" t="s">
        <v>2176</v>
      </c>
      <c r="B735" s="22">
        <v>0</v>
      </c>
      <c r="C735" s="22">
        <v>0</v>
      </c>
      <c r="D735" s="22">
        <v>0</v>
      </c>
      <c r="E735" s="22">
        <v>0</v>
      </c>
      <c r="F735" s="22">
        <f>All!HD140</f>
        <v>53400000</v>
      </c>
      <c r="G735" s="22">
        <f>All!HC140</f>
        <v>30075482.239999998</v>
      </c>
      <c r="H735" s="19" t="s">
        <v>2106</v>
      </c>
    </row>
    <row r="736" spans="1:8" hidden="1">
      <c r="A736" s="113" t="s">
        <v>2189</v>
      </c>
      <c r="B736" s="22">
        <v>0</v>
      </c>
      <c r="C736" s="22">
        <v>0</v>
      </c>
      <c r="D736" s="22">
        <v>0</v>
      </c>
      <c r="E736" s="22">
        <v>0</v>
      </c>
      <c r="F736" s="22">
        <f>All!HD141</f>
        <v>6418595.0070000002</v>
      </c>
      <c r="G736" s="22">
        <f>All!HC141</f>
        <v>20208249.010000002</v>
      </c>
      <c r="H736" s="19" t="s">
        <v>2106</v>
      </c>
    </row>
    <row r="737" spans="1:8" hidden="1">
      <c r="A737" s="113" t="s">
        <v>2190</v>
      </c>
      <c r="B737" s="22">
        <v>0</v>
      </c>
      <c r="C737" s="22">
        <v>0</v>
      </c>
      <c r="D737" s="22">
        <v>0</v>
      </c>
      <c r="E737" s="22">
        <v>0</v>
      </c>
      <c r="F737" s="22">
        <f>All!HD142</f>
        <v>16800000</v>
      </c>
      <c r="G737" s="22">
        <f>All!HC142</f>
        <v>15141931.26</v>
      </c>
      <c r="H737" s="19" t="s">
        <v>2106</v>
      </c>
    </row>
    <row r="738" spans="1:8" hidden="1">
      <c r="A738" s="113" t="s">
        <v>2191</v>
      </c>
      <c r="B738" s="22">
        <v>0</v>
      </c>
      <c r="C738" s="22">
        <v>0</v>
      </c>
      <c r="D738" s="22">
        <v>0</v>
      </c>
      <c r="E738" s="22">
        <v>0</v>
      </c>
      <c r="F738" s="22">
        <f>All!HD143</f>
        <v>0</v>
      </c>
      <c r="G738" s="22">
        <f>All!HC143</f>
        <v>177201</v>
      </c>
      <c r="H738" s="19" t="s">
        <v>2106</v>
      </c>
    </row>
    <row r="739" spans="1:8" hidden="1">
      <c r="A739" s="113" t="s">
        <v>2192</v>
      </c>
      <c r="B739" s="22">
        <v>0</v>
      </c>
      <c r="C739" s="22">
        <v>0</v>
      </c>
      <c r="D739" s="22">
        <v>0</v>
      </c>
      <c r="E739" s="22">
        <v>0</v>
      </c>
      <c r="F739" s="22">
        <f>All!HD144</f>
        <v>26942276.954879977</v>
      </c>
      <c r="G739" s="22">
        <f>All!HC144</f>
        <v>9885960.4800000004</v>
      </c>
      <c r="H739" s="19" t="s">
        <v>2106</v>
      </c>
    </row>
    <row r="740" spans="1:8" hidden="1">
      <c r="A740" s="113" t="s">
        <v>2193</v>
      </c>
      <c r="B740" s="22">
        <v>0</v>
      </c>
      <c r="C740" s="22">
        <v>0</v>
      </c>
      <c r="D740" s="22">
        <v>0</v>
      </c>
      <c r="E740" s="22">
        <v>0</v>
      </c>
      <c r="F740" s="22">
        <f>All!HD145</f>
        <v>0</v>
      </c>
      <c r="G740" s="22">
        <f>All!HC145</f>
        <v>0</v>
      </c>
      <c r="H740" s="19" t="s">
        <v>2106</v>
      </c>
    </row>
    <row r="741" spans="1:8" hidden="1">
      <c r="A741" s="152" t="s">
        <v>2207</v>
      </c>
      <c r="B741" s="22">
        <v>0</v>
      </c>
      <c r="C741" s="22">
        <v>0</v>
      </c>
      <c r="D741" s="22">
        <v>0</v>
      </c>
      <c r="E741" s="22">
        <v>0</v>
      </c>
      <c r="F741" s="22">
        <f>All!HD146</f>
        <v>0</v>
      </c>
      <c r="G741" s="22">
        <f>All!HC146</f>
        <v>23424411.259999998</v>
      </c>
      <c r="H741" s="19" t="s">
        <v>2106</v>
      </c>
    </row>
    <row r="742" spans="1:8">
      <c r="A742" s="152" t="s">
        <v>2208</v>
      </c>
      <c r="B742" s="22">
        <v>0</v>
      </c>
      <c r="C742" s="22">
        <v>0</v>
      </c>
      <c r="D742" s="22">
        <v>0</v>
      </c>
      <c r="E742" s="22">
        <v>0</v>
      </c>
      <c r="F742" s="22">
        <f>All!HD147</f>
        <v>0</v>
      </c>
      <c r="G742" s="22">
        <f>All!HC147</f>
        <v>0</v>
      </c>
      <c r="H742" s="19" t="s">
        <v>2106</v>
      </c>
    </row>
    <row r="743" spans="1:8">
      <c r="A743" s="152" t="s">
        <v>2211</v>
      </c>
      <c r="B743" s="22">
        <v>0</v>
      </c>
      <c r="C743" s="22">
        <v>0</v>
      </c>
      <c r="D743" s="22">
        <v>0</v>
      </c>
      <c r="E743" s="22">
        <v>0</v>
      </c>
      <c r="F743" s="22">
        <f>All!HD148</f>
        <v>0</v>
      </c>
      <c r="G743" s="22">
        <f>All!HC148</f>
        <v>0</v>
      </c>
      <c r="H743" s="19" t="s">
        <v>2106</v>
      </c>
    </row>
    <row r="744" spans="1:8">
      <c r="A744" s="152" t="s">
        <v>2212</v>
      </c>
      <c r="B744" s="22">
        <v>0</v>
      </c>
      <c r="C744" s="22">
        <v>0</v>
      </c>
      <c r="D744" s="22">
        <v>0</v>
      </c>
      <c r="E744" s="22">
        <v>0</v>
      </c>
      <c r="F744" s="22">
        <f>All!HD149</f>
        <v>0</v>
      </c>
      <c r="G744" s="22">
        <f>All!HC149</f>
        <v>0</v>
      </c>
      <c r="H744" s="19" t="s">
        <v>2106</v>
      </c>
    </row>
    <row r="745" spans="1:8">
      <c r="A745" s="152" t="s">
        <v>2213</v>
      </c>
      <c r="B745" s="22">
        <v>0</v>
      </c>
      <c r="C745" s="22">
        <v>0</v>
      </c>
      <c r="D745" s="22">
        <v>0</v>
      </c>
      <c r="E745" s="22">
        <v>0</v>
      </c>
      <c r="F745" s="22">
        <f>All!HD150</f>
        <v>0</v>
      </c>
      <c r="G745" s="22">
        <f>All!HC150</f>
        <v>0</v>
      </c>
      <c r="H745" s="19" t="s">
        <v>2106</v>
      </c>
    </row>
    <row r="746" spans="1:8">
      <c r="A746" s="110" t="s">
        <v>1985</v>
      </c>
      <c r="B746" s="22">
        <v>0</v>
      </c>
      <c r="C746" s="22">
        <v>0</v>
      </c>
      <c r="D746" s="22">
        <v>0</v>
      </c>
      <c r="E746" s="22">
        <v>0</v>
      </c>
      <c r="F746" s="22">
        <f>All!HD151</f>
        <v>0</v>
      </c>
      <c r="G746" s="22">
        <f>All!HC151</f>
        <v>0</v>
      </c>
      <c r="H746" s="19" t="s">
        <v>2106</v>
      </c>
    </row>
  </sheetData>
  <autoFilter ref="A1:H746" xr:uid="{57D04B95-61E3-4790-B038-18957CCF704D}">
    <filterColumn colId="0">
      <filters>
        <filter val="Head Office"/>
        <filter val="Mohamed Nader Villa's"/>
      </filters>
    </filterColumn>
  </autoFilter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DD457D-BFA9-4E30-AD57-900E86D84293}">
  <dimension ref="A1:F448"/>
  <sheetViews>
    <sheetView topLeftCell="A139" workbookViewId="0">
      <selection activeCell="A147" sqref="A147:B149"/>
    </sheetView>
  </sheetViews>
  <sheetFormatPr defaultRowHeight="14.4"/>
  <cols>
    <col min="1" max="1" width="6" bestFit="1" customWidth="1"/>
    <col min="2" max="2" width="33.44140625" bestFit="1" customWidth="1"/>
    <col min="3" max="3" width="15.33203125" style="21" bestFit="1" customWidth="1"/>
    <col min="4" max="4" width="15.44140625" style="21" bestFit="1" customWidth="1"/>
    <col min="5" max="5" width="17" style="21" bestFit="1" customWidth="1"/>
    <col min="6" max="6" width="11.88671875" bestFit="1" customWidth="1"/>
  </cols>
  <sheetData>
    <row r="1" spans="1:6">
      <c r="A1" s="19" t="s">
        <v>1</v>
      </c>
      <c r="B1" s="19" t="s">
        <v>3</v>
      </c>
      <c r="C1" s="87">
        <v>2020</v>
      </c>
      <c r="D1" s="87">
        <v>2021</v>
      </c>
      <c r="E1" s="87">
        <v>2022</v>
      </c>
      <c r="F1" s="19" t="s">
        <v>2105</v>
      </c>
    </row>
    <row r="2" spans="1:6">
      <c r="A2" s="19">
        <v>1</v>
      </c>
      <c r="B2" s="19" t="s">
        <v>7</v>
      </c>
      <c r="C2" s="22">
        <v>37047252.646207087</v>
      </c>
      <c r="D2" s="22">
        <v>363261492.89726138</v>
      </c>
      <c r="E2" s="22">
        <f>All!GU3+All!GV3</f>
        <v>234953062.12271881</v>
      </c>
      <c r="F2" s="19" t="s">
        <v>275</v>
      </c>
    </row>
    <row r="3" spans="1:6">
      <c r="A3" s="19">
        <v>2</v>
      </c>
      <c r="B3" s="19" t="s">
        <v>8</v>
      </c>
      <c r="C3" s="22">
        <v>911240032.61528611</v>
      </c>
      <c r="D3" s="22">
        <v>362743001.99550128</v>
      </c>
      <c r="E3" s="22">
        <f>All!GU4+All!GV4</f>
        <v>0</v>
      </c>
      <c r="F3" s="19" t="s">
        <v>275</v>
      </c>
    </row>
    <row r="4" spans="1:6">
      <c r="A4" s="19">
        <v>3</v>
      </c>
      <c r="B4" s="19" t="s">
        <v>9</v>
      </c>
      <c r="C4" s="22">
        <v>419537816.54925835</v>
      </c>
      <c r="D4" s="22">
        <v>357132002.4811753</v>
      </c>
      <c r="E4" s="22">
        <f>All!GU5+All!GV5</f>
        <v>28903387.147368431</v>
      </c>
      <c r="F4" s="19" t="s">
        <v>275</v>
      </c>
    </row>
    <row r="5" spans="1:6">
      <c r="A5" s="19">
        <v>4</v>
      </c>
      <c r="B5" s="19" t="s">
        <v>10</v>
      </c>
      <c r="C5" s="22">
        <v>374627305.24494767</v>
      </c>
      <c r="D5" s="22">
        <v>208400352.39836633</v>
      </c>
      <c r="E5" s="22">
        <f>All!GU6+All!GV6</f>
        <v>8482598.5733536482</v>
      </c>
      <c r="F5" s="19" t="s">
        <v>275</v>
      </c>
    </row>
    <row r="6" spans="1:6">
      <c r="A6" s="19">
        <v>5</v>
      </c>
      <c r="B6" s="19" t="s">
        <v>11</v>
      </c>
      <c r="C6" s="22">
        <v>449724.26881720428</v>
      </c>
      <c r="D6" s="22">
        <v>138102913.73425999</v>
      </c>
      <c r="E6" s="22">
        <f>All!GU7+All!GV7</f>
        <v>56189440.95054251</v>
      </c>
      <c r="F6" s="19" t="s">
        <v>275</v>
      </c>
    </row>
    <row r="7" spans="1:6">
      <c r="A7" s="19">
        <v>6</v>
      </c>
      <c r="B7" s="19" t="s">
        <v>12</v>
      </c>
      <c r="C7" s="22">
        <v>2447531.4486486483</v>
      </c>
      <c r="D7" s="22">
        <v>399904878.22702706</v>
      </c>
      <c r="E7" s="22">
        <f>All!GU8+All!GV8</f>
        <v>661139041.1823175</v>
      </c>
      <c r="F7" s="19" t="s">
        <v>275</v>
      </c>
    </row>
    <row r="8" spans="1:6">
      <c r="A8" s="19">
        <v>7</v>
      </c>
      <c r="B8" s="19" t="s">
        <v>13</v>
      </c>
      <c r="C8" s="22">
        <v>91992848.282487169</v>
      </c>
      <c r="D8" s="22">
        <v>106613697.11512393</v>
      </c>
      <c r="E8" s="22">
        <f>All!GU9+All!GV9</f>
        <v>0</v>
      </c>
      <c r="F8" s="19" t="s">
        <v>275</v>
      </c>
    </row>
    <row r="9" spans="1:6">
      <c r="A9" s="19">
        <v>8</v>
      </c>
      <c r="B9" s="19" t="s">
        <v>2004</v>
      </c>
      <c r="C9" s="22">
        <v>83817287.785722628</v>
      </c>
      <c r="D9" s="22">
        <v>186143746.85597783</v>
      </c>
      <c r="E9" s="22">
        <f>All!GU10+All!GV10</f>
        <v>142019086.65384614</v>
      </c>
      <c r="F9" s="19" t="s">
        <v>275</v>
      </c>
    </row>
    <row r="10" spans="1:6">
      <c r="A10" s="19">
        <v>9</v>
      </c>
      <c r="B10" s="19" t="s">
        <v>15</v>
      </c>
      <c r="C10" s="22">
        <v>0</v>
      </c>
      <c r="D10" s="22">
        <v>44634344.014607258</v>
      </c>
      <c r="E10" s="22">
        <f>All!GU11+All!GV11</f>
        <v>0</v>
      </c>
      <c r="F10" s="19" t="s">
        <v>275</v>
      </c>
    </row>
    <row r="11" spans="1:6">
      <c r="A11" s="19">
        <v>10</v>
      </c>
      <c r="B11" s="19" t="s">
        <v>16</v>
      </c>
      <c r="C11" s="22">
        <v>546537103.64371932</v>
      </c>
      <c r="D11" s="22">
        <v>21286951.850267053</v>
      </c>
      <c r="E11" s="22">
        <f>All!GU12+All!GV12</f>
        <v>3356343.2253963947</v>
      </c>
      <c r="F11" s="19" t="s">
        <v>275</v>
      </c>
    </row>
    <row r="12" spans="1:6">
      <c r="A12" s="19">
        <v>11</v>
      </c>
      <c r="B12" s="19" t="s">
        <v>17</v>
      </c>
      <c r="C12" s="22">
        <v>147324986.91894558</v>
      </c>
      <c r="D12" s="22">
        <v>41614363.141752243</v>
      </c>
      <c r="E12" s="22">
        <f>All!GU13+All!GV13</f>
        <v>15359159.66034162</v>
      </c>
      <c r="F12" s="19" t="s">
        <v>275</v>
      </c>
    </row>
    <row r="13" spans="1:6">
      <c r="A13" s="19">
        <v>12</v>
      </c>
      <c r="B13" s="19" t="s">
        <v>18</v>
      </c>
      <c r="C13" s="22">
        <v>88979842.187982529</v>
      </c>
      <c r="D13" s="22">
        <v>37316453.663621739</v>
      </c>
      <c r="E13" s="22">
        <f>All!GU14+All!GV14</f>
        <v>0</v>
      </c>
      <c r="F13" s="19" t="s">
        <v>275</v>
      </c>
    </row>
    <row r="14" spans="1:6">
      <c r="A14" s="19">
        <v>13</v>
      </c>
      <c r="B14" s="19" t="s">
        <v>19</v>
      </c>
      <c r="C14" s="22">
        <v>97088405.053495944</v>
      </c>
      <c r="D14" s="22">
        <v>19339986.791951299</v>
      </c>
      <c r="E14" s="22">
        <f>All!GU15+All!GV15</f>
        <v>0</v>
      </c>
      <c r="F14" s="19" t="s">
        <v>275</v>
      </c>
    </row>
    <row r="15" spans="1:6">
      <c r="A15" s="19">
        <v>14</v>
      </c>
      <c r="B15" s="19" t="s">
        <v>20</v>
      </c>
      <c r="C15" s="22">
        <v>166904268.13482249</v>
      </c>
      <c r="D15" s="22">
        <v>10269892.934611946</v>
      </c>
      <c r="E15" s="22">
        <f>All!GU16+All!GV16</f>
        <v>0</v>
      </c>
      <c r="F15" s="19" t="s">
        <v>275</v>
      </c>
    </row>
    <row r="16" spans="1:6">
      <c r="A16" s="19">
        <v>15</v>
      </c>
      <c r="B16" s="19" t="s">
        <v>21</v>
      </c>
      <c r="C16" s="22">
        <v>28029871.276187129</v>
      </c>
      <c r="D16" s="22">
        <v>20496309.132439077</v>
      </c>
      <c r="E16" s="22">
        <f>All!GU17+All!GV17</f>
        <v>0</v>
      </c>
      <c r="F16" s="19" t="s">
        <v>275</v>
      </c>
    </row>
    <row r="17" spans="1:6">
      <c r="A17" s="19">
        <v>16</v>
      </c>
      <c r="B17" s="19" t="s">
        <v>22</v>
      </c>
      <c r="C17" s="22">
        <v>12871304.606622869</v>
      </c>
      <c r="D17" s="22">
        <v>86460.204338133335</v>
      </c>
      <c r="E17" s="22">
        <f>All!GU18+All!GV18</f>
        <v>0</v>
      </c>
      <c r="F17" s="19" t="s">
        <v>275</v>
      </c>
    </row>
    <row r="18" spans="1:6">
      <c r="A18" s="19">
        <v>17</v>
      </c>
      <c r="B18" s="19" t="s">
        <v>23</v>
      </c>
      <c r="C18" s="22">
        <v>11773614.387687536</v>
      </c>
      <c r="D18" s="22">
        <v>13287425.339048244</v>
      </c>
      <c r="E18" s="22">
        <f>All!GU19+All!GV19</f>
        <v>0</v>
      </c>
      <c r="F18" s="19" t="s">
        <v>275</v>
      </c>
    </row>
    <row r="19" spans="1:6">
      <c r="A19" s="19">
        <v>18</v>
      </c>
      <c r="B19" s="19" t="s">
        <v>24</v>
      </c>
      <c r="C19" s="22">
        <v>6375842.0252442416</v>
      </c>
      <c r="D19" s="22">
        <v>294923139.06247813</v>
      </c>
      <c r="E19" s="22">
        <f>All!GU20+All!GV20</f>
        <v>126866795.88198647</v>
      </c>
      <c r="F19" s="19" t="s">
        <v>275</v>
      </c>
    </row>
    <row r="20" spans="1:6">
      <c r="A20" s="19">
        <v>19</v>
      </c>
      <c r="B20" s="19" t="s">
        <v>25</v>
      </c>
      <c r="C20" s="22">
        <v>925144583.05823123</v>
      </c>
      <c r="D20" s="22">
        <v>341681284.26873803</v>
      </c>
      <c r="E20" s="22">
        <f>All!GU21+All!GV21</f>
        <v>130014645.53315212</v>
      </c>
      <c r="F20" s="19" t="s">
        <v>275</v>
      </c>
    </row>
    <row r="21" spans="1:6">
      <c r="A21" s="19">
        <v>20</v>
      </c>
      <c r="B21" s="19" t="s">
        <v>26</v>
      </c>
      <c r="C21" s="22">
        <v>325638402.65978789</v>
      </c>
      <c r="D21" s="22">
        <v>416302064.27368426</v>
      </c>
      <c r="E21" s="22">
        <f>All!GU22+All!GV22</f>
        <v>129370448.76122892</v>
      </c>
      <c r="F21" s="19" t="s">
        <v>275</v>
      </c>
    </row>
    <row r="22" spans="1:6">
      <c r="A22" s="19">
        <v>21</v>
      </c>
      <c r="B22" s="19" t="s">
        <v>27</v>
      </c>
      <c r="C22" s="22">
        <v>504866130.21320915</v>
      </c>
      <c r="D22" s="22">
        <v>349818069.19067502</v>
      </c>
      <c r="E22" s="22">
        <f>All!GU23+All!GV23</f>
        <v>175549899.9238022</v>
      </c>
      <c r="F22" s="19" t="s">
        <v>275</v>
      </c>
    </row>
    <row r="23" spans="1:6">
      <c r="A23" s="19">
        <v>22</v>
      </c>
      <c r="B23" s="19" t="s">
        <v>29</v>
      </c>
      <c r="C23" s="22">
        <v>6362368.3112299442</v>
      </c>
      <c r="D23" s="22">
        <v>333154099.26596969</v>
      </c>
      <c r="E23" s="22">
        <f>All!GU24+All!GV24</f>
        <v>100974540.0804686</v>
      </c>
      <c r="F23" s="19" t="s">
        <v>275</v>
      </c>
    </row>
    <row r="24" spans="1:6">
      <c r="A24" s="19">
        <v>23</v>
      </c>
      <c r="B24" s="19" t="s">
        <v>30</v>
      </c>
      <c r="C24" s="22">
        <v>137032.23529411765</v>
      </c>
      <c r="D24" s="22">
        <v>196872971.88235301</v>
      </c>
      <c r="E24" s="22">
        <f>All!GU25+All!GV25</f>
        <v>128700340.21657252</v>
      </c>
      <c r="F24" s="19" t="s">
        <v>275</v>
      </c>
    </row>
    <row r="25" spans="1:6">
      <c r="A25" s="19">
        <v>24</v>
      </c>
      <c r="B25" s="19" t="s">
        <v>31</v>
      </c>
      <c r="C25" s="22">
        <v>61273832.179105721</v>
      </c>
      <c r="D25" s="22">
        <v>8042903.5811619759</v>
      </c>
      <c r="E25" s="22">
        <f>All!GU26+All!GV26</f>
        <v>8662162.7875950336</v>
      </c>
      <c r="F25" s="19" t="s">
        <v>275</v>
      </c>
    </row>
    <row r="26" spans="1:6">
      <c r="A26" s="19">
        <v>25</v>
      </c>
      <c r="B26" s="19" t="s">
        <v>32</v>
      </c>
      <c r="C26" s="22">
        <v>54217902.475511402</v>
      </c>
      <c r="D26" s="22">
        <v>4394137.4862158522</v>
      </c>
      <c r="E26" s="22">
        <f>All!GU27+All!GV27</f>
        <v>0</v>
      </c>
      <c r="F26" s="19" t="s">
        <v>275</v>
      </c>
    </row>
    <row r="27" spans="1:6">
      <c r="A27" s="19">
        <v>26</v>
      </c>
      <c r="B27" s="19" t="s">
        <v>34</v>
      </c>
      <c r="C27" s="22">
        <v>90685528.367567569</v>
      </c>
      <c r="D27" s="22">
        <v>403432424.61465609</v>
      </c>
      <c r="E27" s="22">
        <f>All!GU28+All!GV28</f>
        <v>27968869.482088447</v>
      </c>
      <c r="F27" s="19" t="s">
        <v>275</v>
      </c>
    </row>
    <row r="28" spans="1:6">
      <c r="A28" s="19">
        <v>27</v>
      </c>
      <c r="B28" s="19" t="s">
        <v>35</v>
      </c>
      <c r="C28" s="22">
        <v>15922361.41120545</v>
      </c>
      <c r="D28" s="22">
        <v>93496835.667522669</v>
      </c>
      <c r="E28" s="22">
        <f>All!GU29+All!GV29</f>
        <v>18719970.679226547</v>
      </c>
      <c r="F28" s="19" t="s">
        <v>275</v>
      </c>
    </row>
    <row r="29" spans="1:6">
      <c r="A29" s="19">
        <v>28</v>
      </c>
      <c r="B29" s="19" t="s">
        <v>36</v>
      </c>
      <c r="C29" s="22">
        <v>121451744.91282775</v>
      </c>
      <c r="D29" s="22">
        <v>9844969.4177234918</v>
      </c>
      <c r="E29" s="22">
        <f>All!GU30+All!GV30</f>
        <v>0</v>
      </c>
      <c r="F29" s="19" t="s">
        <v>275</v>
      </c>
    </row>
    <row r="30" spans="1:6">
      <c r="A30" s="19">
        <v>29</v>
      </c>
      <c r="B30" s="19" t="s">
        <v>37</v>
      </c>
      <c r="C30" s="22">
        <v>118766514.25205339</v>
      </c>
      <c r="D30" s="22">
        <v>6087509.7143719047</v>
      </c>
      <c r="E30" s="22">
        <f>All!GU31+All!GV31</f>
        <v>0</v>
      </c>
      <c r="F30" s="19" t="s">
        <v>275</v>
      </c>
    </row>
    <row r="31" spans="1:6">
      <c r="A31" s="19">
        <v>30</v>
      </c>
      <c r="B31" s="19" t="s">
        <v>38</v>
      </c>
      <c r="C31" s="22">
        <v>92233788.988860354</v>
      </c>
      <c r="D31" s="22">
        <v>-18216.120618537068</v>
      </c>
      <c r="E31" s="22">
        <f>All!GU32+All!GV32</f>
        <v>0</v>
      </c>
      <c r="F31" s="19" t="s">
        <v>275</v>
      </c>
    </row>
    <row r="32" spans="1:6">
      <c r="A32" s="19">
        <v>31</v>
      </c>
      <c r="B32" s="19" t="s">
        <v>39</v>
      </c>
      <c r="C32" s="22">
        <v>18432936.130440425</v>
      </c>
      <c r="D32" s="22">
        <v>11042626.887848549</v>
      </c>
      <c r="E32" s="22">
        <f>All!GU33+All!GV33</f>
        <v>0</v>
      </c>
      <c r="F32" s="19" t="s">
        <v>275</v>
      </c>
    </row>
    <row r="33" spans="1:6">
      <c r="A33" s="19">
        <v>32</v>
      </c>
      <c r="B33" s="19" t="s">
        <v>40</v>
      </c>
      <c r="C33" s="22">
        <v>89043652.049999982</v>
      </c>
      <c r="D33" s="22">
        <v>11470167.950000018</v>
      </c>
      <c r="E33" s="22">
        <f>All!GU34+All!GV34</f>
        <v>0</v>
      </c>
      <c r="F33" s="19" t="s">
        <v>275</v>
      </c>
    </row>
    <row r="34" spans="1:6">
      <c r="A34" s="19">
        <v>33</v>
      </c>
      <c r="B34" s="19" t="s">
        <v>41</v>
      </c>
      <c r="C34" s="22">
        <v>42914153.460862949</v>
      </c>
      <c r="D34" s="22">
        <v>60612016.931991339</v>
      </c>
      <c r="E34" s="22">
        <f>All!GU35+All!GV35</f>
        <v>3529991.1210526228</v>
      </c>
      <c r="F34" s="19" t="s">
        <v>275</v>
      </c>
    </row>
    <row r="35" spans="1:6">
      <c r="A35" s="19">
        <v>34</v>
      </c>
      <c r="B35" s="19" t="s">
        <v>42</v>
      </c>
      <c r="C35" s="22">
        <v>5943458.7058823556</v>
      </c>
      <c r="D35" s="22">
        <v>91940252.089572176</v>
      </c>
      <c r="E35" s="22">
        <f>All!GU36+All!GV36</f>
        <v>14952590.833333364</v>
      </c>
      <c r="F35" s="19" t="s">
        <v>275</v>
      </c>
    </row>
    <row r="36" spans="1:6">
      <c r="A36" s="19">
        <v>35</v>
      </c>
      <c r="B36" s="19" t="s">
        <v>43</v>
      </c>
      <c r="C36" s="22">
        <v>14842192.193070589</v>
      </c>
      <c r="D36" s="22">
        <v>2923291.6776400059</v>
      </c>
      <c r="E36" s="22">
        <f>All!GU37+All!GV37</f>
        <v>0</v>
      </c>
      <c r="F36" s="19" t="s">
        <v>275</v>
      </c>
    </row>
    <row r="37" spans="1:6">
      <c r="A37" s="19">
        <v>36</v>
      </c>
      <c r="B37" s="19" t="s">
        <v>44</v>
      </c>
      <c r="C37" s="22">
        <v>8741277.0623986535</v>
      </c>
      <c r="D37" s="22">
        <v>769788.72734169662</v>
      </c>
      <c r="E37" s="22">
        <f>All!GU38+All!GV38</f>
        <v>0</v>
      </c>
      <c r="F37" s="19" t="s">
        <v>275</v>
      </c>
    </row>
    <row r="38" spans="1:6">
      <c r="A38" s="19">
        <v>37</v>
      </c>
      <c r="B38" s="19" t="s">
        <v>1980</v>
      </c>
      <c r="C38" s="22">
        <v>0</v>
      </c>
      <c r="D38" s="22">
        <v>39326622.25465405</v>
      </c>
      <c r="E38" s="22">
        <f>All!GU39+All!GV39</f>
        <v>36892758.316052288</v>
      </c>
      <c r="F38" s="19" t="s">
        <v>275</v>
      </c>
    </row>
    <row r="39" spans="1:6">
      <c r="A39" s="19">
        <v>38</v>
      </c>
      <c r="B39" s="19" t="s">
        <v>1982</v>
      </c>
      <c r="C39" s="22">
        <v>0</v>
      </c>
      <c r="D39" s="22">
        <v>164659420.78516728</v>
      </c>
      <c r="E39" s="22">
        <f>All!GU40+All!GV40</f>
        <v>155856815.69840968</v>
      </c>
      <c r="F39" s="19" t="s">
        <v>275</v>
      </c>
    </row>
    <row r="40" spans="1:6">
      <c r="A40" s="19">
        <v>39</v>
      </c>
      <c r="B40" s="19" t="s">
        <v>1984</v>
      </c>
      <c r="C40" s="22">
        <v>0</v>
      </c>
      <c r="D40" s="22">
        <v>79548033.729032263</v>
      </c>
      <c r="E40" s="22">
        <f>All!GU41+All!GV41</f>
        <v>232219526.80247664</v>
      </c>
      <c r="F40" s="19" t="s">
        <v>275</v>
      </c>
    </row>
    <row r="41" spans="1:6">
      <c r="A41" s="19">
        <v>40</v>
      </c>
      <c r="B41" s="19" t="s">
        <v>2001</v>
      </c>
      <c r="C41" s="22">
        <v>0</v>
      </c>
      <c r="D41" s="22">
        <v>74825223.135442123</v>
      </c>
      <c r="E41" s="22">
        <f>All!GU42+All!GV42</f>
        <v>213787366.02942437</v>
      </c>
      <c r="F41" s="19" t="s">
        <v>275</v>
      </c>
    </row>
    <row r="42" spans="1:6">
      <c r="A42" s="19">
        <v>41</v>
      </c>
      <c r="B42" s="19" t="s">
        <v>2002</v>
      </c>
      <c r="C42" s="22">
        <v>0</v>
      </c>
      <c r="D42" s="22">
        <v>30824753.666666668</v>
      </c>
      <c r="E42" s="22">
        <f>All!GU43+All!GV43</f>
        <v>8517860.1591393203</v>
      </c>
      <c r="F42" s="19" t="s">
        <v>275</v>
      </c>
    </row>
    <row r="43" spans="1:6">
      <c r="A43" s="19">
        <v>42</v>
      </c>
      <c r="B43" s="19" t="s">
        <v>2003</v>
      </c>
      <c r="C43" s="22">
        <v>0</v>
      </c>
      <c r="D43" s="22">
        <v>74998746.472783834</v>
      </c>
      <c r="E43" s="22">
        <f>All!GU44+All!GV44</f>
        <v>476676674.19872892</v>
      </c>
      <c r="F43" s="19" t="s">
        <v>275</v>
      </c>
    </row>
    <row r="44" spans="1:6">
      <c r="A44" s="19">
        <v>43</v>
      </c>
      <c r="B44" s="19" t="s">
        <v>2064</v>
      </c>
      <c r="C44" s="22">
        <v>0</v>
      </c>
      <c r="D44" s="22">
        <v>0</v>
      </c>
      <c r="E44" s="22">
        <f>All!GU45+All!GV45</f>
        <v>0</v>
      </c>
      <c r="F44" s="19" t="s">
        <v>275</v>
      </c>
    </row>
    <row r="45" spans="1:6">
      <c r="A45" s="19">
        <v>44</v>
      </c>
      <c r="B45" s="19" t="s">
        <v>2062</v>
      </c>
      <c r="C45" s="22">
        <v>0</v>
      </c>
      <c r="D45" s="22">
        <v>0</v>
      </c>
      <c r="E45" s="22">
        <f>All!GU46+All!GV46</f>
        <v>0</v>
      </c>
      <c r="F45" s="19" t="s">
        <v>275</v>
      </c>
    </row>
    <row r="46" spans="1:6">
      <c r="A46" s="19">
        <v>45</v>
      </c>
      <c r="B46" s="19" t="s">
        <v>2063</v>
      </c>
      <c r="C46" s="22">
        <v>0</v>
      </c>
      <c r="D46" s="22">
        <v>3737580</v>
      </c>
      <c r="E46" s="22">
        <f>All!GU47+All!GV47</f>
        <v>0</v>
      </c>
      <c r="F46" s="19" t="s">
        <v>275</v>
      </c>
    </row>
    <row r="47" spans="1:6">
      <c r="A47" s="19">
        <v>46</v>
      </c>
      <c r="B47" s="19" t="s">
        <v>2065</v>
      </c>
      <c r="C47" s="22">
        <v>0</v>
      </c>
      <c r="D47" s="22">
        <v>178364088.5925926</v>
      </c>
      <c r="E47" s="22">
        <f>All!GU48+All!GV48</f>
        <v>613492877.16730595</v>
      </c>
      <c r="F47" s="19" t="s">
        <v>275</v>
      </c>
    </row>
    <row r="48" spans="1:6">
      <c r="A48" s="19">
        <v>47</v>
      </c>
      <c r="B48" s="19" t="s">
        <v>2066</v>
      </c>
      <c r="C48" s="22">
        <v>0</v>
      </c>
      <c r="D48" s="22">
        <v>89892424.077083319</v>
      </c>
      <c r="E48" s="22">
        <f>All!GU49+All!GV49</f>
        <v>121345331.62614796</v>
      </c>
      <c r="F48" s="19" t="s">
        <v>275</v>
      </c>
    </row>
    <row r="49" spans="1:6">
      <c r="A49" s="19">
        <v>48</v>
      </c>
      <c r="B49" s="19" t="s">
        <v>2068</v>
      </c>
      <c r="C49" s="22">
        <v>0</v>
      </c>
      <c r="D49" s="22">
        <v>36760725.717391305</v>
      </c>
      <c r="E49" s="22">
        <f>All!GU50+All!GV50</f>
        <v>211383854.61008328</v>
      </c>
      <c r="F49" s="19" t="s">
        <v>275</v>
      </c>
    </row>
    <row r="50" spans="1:6">
      <c r="A50" s="19">
        <v>49</v>
      </c>
      <c r="B50" s="19" t="s">
        <v>2069</v>
      </c>
      <c r="C50" s="22">
        <v>0</v>
      </c>
      <c r="D50" s="22">
        <v>34834182.574517787</v>
      </c>
      <c r="E50" s="22">
        <f>All!GU51+All!GV51</f>
        <v>0</v>
      </c>
      <c r="F50" s="19" t="s">
        <v>275</v>
      </c>
    </row>
    <row r="51" spans="1:6">
      <c r="A51" s="19">
        <v>50</v>
      </c>
      <c r="B51" s="19" t="s">
        <v>66</v>
      </c>
      <c r="C51" s="22">
        <v>24814854</v>
      </c>
      <c r="D51" s="22">
        <v>0</v>
      </c>
      <c r="E51" s="22">
        <f>All!GU52+All!GV52</f>
        <v>0</v>
      </c>
      <c r="F51" s="19" t="s">
        <v>275</v>
      </c>
    </row>
    <row r="52" spans="1:6">
      <c r="A52" s="19">
        <v>51</v>
      </c>
      <c r="B52" s="19" t="s">
        <v>67</v>
      </c>
      <c r="C52" s="22">
        <v>1645251.8166625798</v>
      </c>
      <c r="D52" s="22">
        <v>0</v>
      </c>
      <c r="E52" s="22">
        <f>All!GU53+All!GV53</f>
        <v>0</v>
      </c>
      <c r="F52" s="19" t="s">
        <v>275</v>
      </c>
    </row>
    <row r="53" spans="1:6">
      <c r="A53" s="19">
        <v>52</v>
      </c>
      <c r="B53" s="19" t="s">
        <v>68</v>
      </c>
      <c r="C53" s="22">
        <v>8562963.3260958903</v>
      </c>
      <c r="D53" s="22">
        <v>1490693.4720658362</v>
      </c>
      <c r="E53" s="22">
        <f>All!GU54+All!GV54</f>
        <v>0</v>
      </c>
      <c r="F53" s="19" t="s">
        <v>275</v>
      </c>
    </row>
    <row r="54" spans="1:6">
      <c r="A54" s="19">
        <v>53</v>
      </c>
      <c r="B54" s="19" t="s">
        <v>69</v>
      </c>
      <c r="C54" s="22">
        <v>3220940</v>
      </c>
      <c r="D54" s="22">
        <v>0</v>
      </c>
      <c r="E54" s="22">
        <f>All!GU55+All!GV55</f>
        <v>0</v>
      </c>
      <c r="F54" s="19" t="s">
        <v>275</v>
      </c>
    </row>
    <row r="55" spans="1:6">
      <c r="A55" s="19">
        <v>54</v>
      </c>
      <c r="B55" s="19" t="s">
        <v>70</v>
      </c>
      <c r="C55" s="22">
        <v>4509892.7863172218</v>
      </c>
      <c r="D55" s="22">
        <v>522253.37617263198</v>
      </c>
      <c r="E55" s="22">
        <f>All!GU56+All!GV56</f>
        <v>0</v>
      </c>
      <c r="F55" s="19" t="s">
        <v>275</v>
      </c>
    </row>
    <row r="56" spans="1:6">
      <c r="A56" s="19">
        <v>55</v>
      </c>
      <c r="B56" s="19" t="s">
        <v>71</v>
      </c>
      <c r="C56" s="22">
        <v>2228283</v>
      </c>
      <c r="D56" s="22">
        <v>0</v>
      </c>
      <c r="E56" s="22">
        <f>All!GU57+All!GV57</f>
        <v>0</v>
      </c>
      <c r="F56" s="19" t="s">
        <v>275</v>
      </c>
    </row>
    <row r="57" spans="1:6">
      <c r="A57" s="19">
        <v>56</v>
      </c>
      <c r="B57" s="19" t="s">
        <v>72</v>
      </c>
      <c r="C57" s="22">
        <v>551581.93307980127</v>
      </c>
      <c r="D57" s="22">
        <v>411873.72796144336</v>
      </c>
      <c r="E57" s="22">
        <f>All!GU58+All!GV58</f>
        <v>0</v>
      </c>
      <c r="F57" s="19" t="s">
        <v>275</v>
      </c>
    </row>
    <row r="58" spans="1:6">
      <c r="A58" s="19">
        <v>57</v>
      </c>
      <c r="B58" s="19" t="s">
        <v>73</v>
      </c>
      <c r="C58" s="22">
        <v>136268.21214646101</v>
      </c>
      <c r="D58" s="22">
        <v>0</v>
      </c>
      <c r="E58" s="22">
        <f>All!GU59+All!GV59</f>
        <v>0</v>
      </c>
      <c r="F58" s="19" t="s">
        <v>275</v>
      </c>
    </row>
    <row r="59" spans="1:6">
      <c r="A59" s="19">
        <v>58</v>
      </c>
      <c r="B59" s="19" t="s">
        <v>74</v>
      </c>
      <c r="C59" s="22">
        <v>1928738.092772057</v>
      </c>
      <c r="D59" s="22">
        <v>0</v>
      </c>
      <c r="E59" s="22">
        <f>All!GU60+All!GV60</f>
        <v>0</v>
      </c>
      <c r="F59" s="19" t="s">
        <v>275</v>
      </c>
    </row>
    <row r="60" spans="1:6">
      <c r="A60" s="19">
        <v>59</v>
      </c>
      <c r="B60" s="19" t="s">
        <v>75</v>
      </c>
      <c r="C60" s="22">
        <v>1042761.7599999668</v>
      </c>
      <c r="D60" s="22">
        <v>0</v>
      </c>
      <c r="E60" s="22">
        <f>All!GU61+All!GV61</f>
        <v>0</v>
      </c>
      <c r="F60" s="19" t="s">
        <v>275</v>
      </c>
    </row>
    <row r="61" spans="1:6">
      <c r="A61" s="19">
        <v>60</v>
      </c>
      <c r="B61" s="19" t="s">
        <v>76</v>
      </c>
      <c r="C61" s="22">
        <v>1781613.7079999123</v>
      </c>
      <c r="D61" s="22">
        <v>0</v>
      </c>
      <c r="E61" s="22">
        <f>All!GU62+All!GV62</f>
        <v>0</v>
      </c>
      <c r="F61" s="19" t="s">
        <v>275</v>
      </c>
    </row>
    <row r="62" spans="1:6">
      <c r="A62" s="19">
        <v>61</v>
      </c>
      <c r="B62" s="19" t="s">
        <v>77</v>
      </c>
      <c r="C62" s="22">
        <v>498317</v>
      </c>
      <c r="D62" s="22">
        <v>0</v>
      </c>
      <c r="E62" s="22">
        <f>All!GU63+All!GV63</f>
        <v>0</v>
      </c>
      <c r="F62" s="19" t="s">
        <v>275</v>
      </c>
    </row>
    <row r="63" spans="1:6">
      <c r="A63" s="19">
        <v>62</v>
      </c>
      <c r="B63" s="19" t="s">
        <v>87</v>
      </c>
      <c r="C63" s="22">
        <v>4332057</v>
      </c>
      <c r="D63" s="22">
        <v>0</v>
      </c>
      <c r="E63" s="22">
        <f>All!GU64+All!GV64</f>
        <v>0</v>
      </c>
      <c r="F63" s="19" t="s">
        <v>275</v>
      </c>
    </row>
    <row r="64" spans="1:6">
      <c r="A64" s="19">
        <v>63</v>
      </c>
      <c r="B64" s="19" t="s">
        <v>93</v>
      </c>
      <c r="C64" s="22">
        <v>4531672.0000000056</v>
      </c>
      <c r="D64" s="22">
        <v>0</v>
      </c>
      <c r="E64" s="22">
        <f>All!GU65+All!GV65</f>
        <v>3726190.6700000018</v>
      </c>
      <c r="F64" s="19" t="s">
        <v>275</v>
      </c>
    </row>
    <row r="65" spans="1:6">
      <c r="A65" s="19">
        <v>64</v>
      </c>
      <c r="B65" s="19" t="s">
        <v>94</v>
      </c>
      <c r="C65" s="22">
        <v>9457871</v>
      </c>
      <c r="D65" s="22">
        <v>0</v>
      </c>
      <c r="E65" s="22">
        <f>All!GU66+All!GV66</f>
        <v>0</v>
      </c>
      <c r="F65" s="19" t="s">
        <v>275</v>
      </c>
    </row>
    <row r="66" spans="1:6">
      <c r="A66" s="19">
        <v>65</v>
      </c>
      <c r="B66" s="19" t="s">
        <v>95</v>
      </c>
      <c r="C66" s="22">
        <v>2586778.1719534765</v>
      </c>
      <c r="D66" s="22">
        <v>812932.54673893005</v>
      </c>
      <c r="E66" s="22">
        <f>All!GU67+All!GV67</f>
        <v>0</v>
      </c>
      <c r="F66" s="19" t="s">
        <v>275</v>
      </c>
    </row>
    <row r="67" spans="1:6">
      <c r="A67" s="19">
        <v>66</v>
      </c>
      <c r="B67" s="19" t="s">
        <v>96</v>
      </c>
      <c r="C67" s="22">
        <v>2778059.2990337242</v>
      </c>
      <c r="D67" s="22">
        <v>780663.36399167776</v>
      </c>
      <c r="E67" s="22">
        <f>All!GU68+All!GV68</f>
        <v>0</v>
      </c>
      <c r="F67" s="19" t="s">
        <v>275</v>
      </c>
    </row>
    <row r="68" spans="1:6">
      <c r="A68" s="19">
        <v>67</v>
      </c>
      <c r="B68" s="19" t="s">
        <v>97</v>
      </c>
      <c r="C68" s="22">
        <v>12999737.165777499</v>
      </c>
      <c r="D68" s="22">
        <v>2777109.7799193002</v>
      </c>
      <c r="E68" s="22">
        <f>All!GU69+All!GV69</f>
        <v>0</v>
      </c>
      <c r="F68" s="19" t="s">
        <v>275</v>
      </c>
    </row>
    <row r="69" spans="1:6">
      <c r="A69" s="19">
        <v>68</v>
      </c>
      <c r="B69" s="19" t="s">
        <v>98</v>
      </c>
      <c r="C69" s="22">
        <v>6253049.8626122307</v>
      </c>
      <c r="D69" s="22">
        <v>3639645.1913547795</v>
      </c>
      <c r="E69" s="22">
        <f>All!GU70+All!GV70</f>
        <v>0</v>
      </c>
      <c r="F69" s="19" t="s">
        <v>275</v>
      </c>
    </row>
    <row r="70" spans="1:6">
      <c r="A70" s="19">
        <v>69</v>
      </c>
      <c r="B70" s="19" t="s">
        <v>99</v>
      </c>
      <c r="C70" s="22">
        <v>280498.39862285589</v>
      </c>
      <c r="D70" s="22">
        <v>0</v>
      </c>
      <c r="E70" s="22">
        <f>All!GU71+All!GV71</f>
        <v>0</v>
      </c>
      <c r="F70" s="19" t="s">
        <v>275</v>
      </c>
    </row>
    <row r="71" spans="1:6">
      <c r="A71" s="19">
        <v>70</v>
      </c>
      <c r="B71" s="19" t="s">
        <v>100</v>
      </c>
      <c r="C71" s="22">
        <v>2641373</v>
      </c>
      <c r="D71" s="22">
        <v>2155039.9963999689</v>
      </c>
      <c r="E71" s="22">
        <f>All!GU72+All!GV72</f>
        <v>0</v>
      </c>
      <c r="F71" s="19" t="s">
        <v>275</v>
      </c>
    </row>
    <row r="72" spans="1:6">
      <c r="A72" s="19">
        <v>71</v>
      </c>
      <c r="B72" s="19" t="s">
        <v>101</v>
      </c>
      <c r="C72" s="22">
        <v>1219813.9999999998</v>
      </c>
      <c r="D72" s="22">
        <v>0</v>
      </c>
      <c r="E72" s="22">
        <f>All!GU73+All!GV73</f>
        <v>0</v>
      </c>
      <c r="F72" s="19" t="s">
        <v>275</v>
      </c>
    </row>
    <row r="73" spans="1:6">
      <c r="A73" s="19">
        <v>72</v>
      </c>
      <c r="B73" s="19" t="s">
        <v>102</v>
      </c>
      <c r="C73" s="22">
        <v>331623</v>
      </c>
      <c r="D73" s="22">
        <v>0</v>
      </c>
      <c r="E73" s="22">
        <f>All!GU74+All!GV74</f>
        <v>0</v>
      </c>
      <c r="F73" s="19" t="s">
        <v>275</v>
      </c>
    </row>
    <row r="74" spans="1:6">
      <c r="A74" s="19">
        <v>73</v>
      </c>
      <c r="B74" s="19" t="s">
        <v>103</v>
      </c>
      <c r="C74" s="22">
        <v>3714072.3503360702</v>
      </c>
      <c r="D74" s="22">
        <v>0</v>
      </c>
      <c r="E74" s="22">
        <f>All!GU75+All!GV75</f>
        <v>0</v>
      </c>
      <c r="F74" s="19" t="s">
        <v>275</v>
      </c>
    </row>
    <row r="75" spans="1:6">
      <c r="A75" s="19">
        <v>74</v>
      </c>
      <c r="B75" s="19" t="s">
        <v>104</v>
      </c>
      <c r="C75" s="22">
        <v>0</v>
      </c>
      <c r="D75" s="22">
        <v>0</v>
      </c>
      <c r="E75" s="22">
        <f>All!GU76+All!GV76</f>
        <v>0</v>
      </c>
      <c r="F75" s="19" t="s">
        <v>275</v>
      </c>
    </row>
    <row r="76" spans="1:6">
      <c r="A76" s="19">
        <v>75</v>
      </c>
      <c r="B76" s="19" t="s">
        <v>105</v>
      </c>
      <c r="C76" s="22">
        <v>2976166</v>
      </c>
      <c r="D76" s="22">
        <v>0</v>
      </c>
      <c r="E76" s="22">
        <f>All!GU77+All!GV77</f>
        <v>0</v>
      </c>
      <c r="F76" s="19" t="s">
        <v>275</v>
      </c>
    </row>
    <row r="77" spans="1:6">
      <c r="A77" s="19">
        <v>76</v>
      </c>
      <c r="B77" s="19" t="s">
        <v>111</v>
      </c>
      <c r="C77" s="22">
        <v>0</v>
      </c>
      <c r="D77" s="22">
        <v>0</v>
      </c>
      <c r="E77" s="22">
        <f>All!GU78+All!GV78</f>
        <v>0</v>
      </c>
      <c r="F77" s="19" t="s">
        <v>275</v>
      </c>
    </row>
    <row r="78" spans="1:6">
      <c r="A78" s="19">
        <v>77</v>
      </c>
      <c r="B78" s="19" t="s">
        <v>112</v>
      </c>
      <c r="C78" s="22">
        <v>0</v>
      </c>
      <c r="D78" s="22">
        <v>0</v>
      </c>
      <c r="E78" s="22">
        <f>All!GU79+All!GV79</f>
        <v>0</v>
      </c>
      <c r="F78" s="19" t="s">
        <v>275</v>
      </c>
    </row>
    <row r="79" spans="1:6">
      <c r="A79" s="19">
        <v>78</v>
      </c>
      <c r="B79" s="19" t="s">
        <v>113</v>
      </c>
      <c r="C79" s="22">
        <v>0</v>
      </c>
      <c r="D79" s="22">
        <v>0</v>
      </c>
      <c r="E79" s="22">
        <f>All!GU80+All!GV80</f>
        <v>0</v>
      </c>
      <c r="F79" s="19" t="s">
        <v>275</v>
      </c>
    </row>
    <row r="80" spans="1:6">
      <c r="A80" s="19">
        <v>79</v>
      </c>
      <c r="B80" s="19" t="s">
        <v>114</v>
      </c>
      <c r="C80" s="22">
        <v>0</v>
      </c>
      <c r="D80" s="22">
        <v>0</v>
      </c>
      <c r="E80" s="22">
        <f>All!GU81+All!GV81</f>
        <v>0</v>
      </c>
      <c r="F80" s="19" t="s">
        <v>275</v>
      </c>
    </row>
    <row r="81" spans="1:6">
      <c r="A81" s="19">
        <v>80</v>
      </c>
      <c r="B81" s="19" t="s">
        <v>115</v>
      </c>
      <c r="C81" s="22">
        <v>0</v>
      </c>
      <c r="D81" s="22">
        <v>0</v>
      </c>
      <c r="E81" s="22">
        <f>All!GU82+All!GV82</f>
        <v>0</v>
      </c>
      <c r="F81" s="19" t="s">
        <v>275</v>
      </c>
    </row>
    <row r="82" spans="1:6">
      <c r="A82" s="19">
        <v>81</v>
      </c>
      <c r="B82" s="19" t="s">
        <v>116</v>
      </c>
      <c r="C82" s="22">
        <v>0</v>
      </c>
      <c r="D82" s="22">
        <v>0</v>
      </c>
      <c r="E82" s="22">
        <f>All!GU83+All!GV83</f>
        <v>0</v>
      </c>
      <c r="F82" s="19" t="s">
        <v>275</v>
      </c>
    </row>
    <row r="83" spans="1:6">
      <c r="A83" s="19">
        <v>82</v>
      </c>
      <c r="B83" s="19" t="s">
        <v>117</v>
      </c>
      <c r="C83" s="22">
        <v>0</v>
      </c>
      <c r="D83" s="22">
        <v>0</v>
      </c>
      <c r="E83" s="22">
        <f>All!GU84+All!GV84</f>
        <v>0</v>
      </c>
      <c r="F83" s="19" t="s">
        <v>275</v>
      </c>
    </row>
    <row r="84" spans="1:6">
      <c r="A84" s="19">
        <v>83</v>
      </c>
      <c r="B84" s="19" t="s">
        <v>118</v>
      </c>
      <c r="C84" s="22">
        <v>0</v>
      </c>
      <c r="D84" s="22">
        <v>0</v>
      </c>
      <c r="E84" s="22">
        <f>All!GU85+All!GV85</f>
        <v>0</v>
      </c>
      <c r="F84" s="19" t="s">
        <v>275</v>
      </c>
    </row>
    <row r="85" spans="1:6">
      <c r="A85" s="19">
        <v>84</v>
      </c>
      <c r="B85" s="19" t="s">
        <v>119</v>
      </c>
      <c r="C85" s="22">
        <v>0</v>
      </c>
      <c r="D85" s="22">
        <v>0</v>
      </c>
      <c r="E85" s="22">
        <f>All!GU86+All!GV86</f>
        <v>0</v>
      </c>
      <c r="F85" s="19" t="s">
        <v>275</v>
      </c>
    </row>
    <row r="86" spans="1:6">
      <c r="A86" s="19">
        <v>85</v>
      </c>
      <c r="B86" s="19" t="s">
        <v>120</v>
      </c>
      <c r="C86" s="22">
        <v>2440857.38</v>
      </c>
      <c r="D86" s="22">
        <v>0</v>
      </c>
      <c r="E86" s="22">
        <f>All!GU87+All!GV87</f>
        <v>0</v>
      </c>
      <c r="F86" s="19" t="s">
        <v>275</v>
      </c>
    </row>
    <row r="87" spans="1:6">
      <c r="A87" s="19">
        <v>86</v>
      </c>
      <c r="B87" s="19" t="s">
        <v>121</v>
      </c>
      <c r="C87" s="22">
        <v>0</v>
      </c>
      <c r="D87" s="22">
        <v>0</v>
      </c>
      <c r="E87" s="22">
        <f>All!GU88+All!GV88</f>
        <v>0</v>
      </c>
      <c r="F87" s="19" t="s">
        <v>275</v>
      </c>
    </row>
    <row r="88" spans="1:6">
      <c r="A88" s="19">
        <v>87</v>
      </c>
      <c r="B88" s="19" t="s">
        <v>122</v>
      </c>
      <c r="C88" s="22">
        <v>906713.82717647054</v>
      </c>
      <c r="D88" s="22">
        <v>90948.491012839251</v>
      </c>
      <c r="E88" s="22">
        <f>All!GU89+All!GV89</f>
        <v>0</v>
      </c>
      <c r="F88" s="19" t="s">
        <v>275</v>
      </c>
    </row>
    <row r="89" spans="1:6">
      <c r="A89" s="19">
        <v>88</v>
      </c>
      <c r="B89" s="19" t="s">
        <v>123</v>
      </c>
      <c r="C89" s="22">
        <v>0</v>
      </c>
      <c r="D89" s="22">
        <v>0</v>
      </c>
      <c r="E89" s="22">
        <f>All!GU90+All!GV90</f>
        <v>0</v>
      </c>
      <c r="F89" s="19" t="s">
        <v>275</v>
      </c>
    </row>
    <row r="90" spans="1:6">
      <c r="A90" s="19">
        <v>89</v>
      </c>
      <c r="B90" s="19" t="s">
        <v>126</v>
      </c>
      <c r="C90" s="22">
        <v>0</v>
      </c>
      <c r="D90" s="22">
        <v>0</v>
      </c>
      <c r="E90" s="22">
        <f>All!GU91+All!GV91</f>
        <v>0</v>
      </c>
      <c r="F90" s="19" t="s">
        <v>275</v>
      </c>
    </row>
    <row r="91" spans="1:6">
      <c r="A91" s="19">
        <v>90</v>
      </c>
      <c r="B91" s="19" t="s">
        <v>284</v>
      </c>
      <c r="C91" s="22">
        <v>0</v>
      </c>
      <c r="D91" s="22">
        <v>0</v>
      </c>
      <c r="E91" s="22">
        <f>All!GU92+All!GV92</f>
        <v>0</v>
      </c>
      <c r="F91" s="19" t="s">
        <v>275</v>
      </c>
    </row>
    <row r="92" spans="1:6">
      <c r="A92" s="19">
        <v>91</v>
      </c>
      <c r="B92" s="19" t="s">
        <v>2006</v>
      </c>
      <c r="C92" s="22">
        <v>0</v>
      </c>
      <c r="D92" s="22">
        <v>0</v>
      </c>
      <c r="E92" s="22">
        <f>All!GU93+All!GV93</f>
        <v>0</v>
      </c>
      <c r="F92" s="19" t="s">
        <v>275</v>
      </c>
    </row>
    <row r="93" spans="1:6">
      <c r="A93" s="19">
        <v>92</v>
      </c>
      <c r="B93" s="19" t="s">
        <v>283</v>
      </c>
      <c r="C93" s="22">
        <v>0</v>
      </c>
      <c r="D93" s="22">
        <v>0</v>
      </c>
      <c r="E93" s="22">
        <f>All!GU94+All!GV94</f>
        <v>0</v>
      </c>
      <c r="F93" s="19" t="s">
        <v>275</v>
      </c>
    </row>
    <row r="94" spans="1:6">
      <c r="A94" s="19">
        <v>93</v>
      </c>
      <c r="B94" s="19" t="s">
        <v>2005</v>
      </c>
      <c r="C94" s="22">
        <v>0</v>
      </c>
      <c r="D94" s="22">
        <v>0</v>
      </c>
      <c r="E94" s="22">
        <f>All!GU95+All!GV95</f>
        <v>0</v>
      </c>
      <c r="F94" s="19" t="s">
        <v>275</v>
      </c>
    </row>
    <row r="95" spans="1:6">
      <c r="A95" s="19">
        <v>94</v>
      </c>
      <c r="B95" s="19" t="s">
        <v>2075</v>
      </c>
      <c r="C95" s="22">
        <v>0</v>
      </c>
      <c r="D95" s="22">
        <v>1546297.4888888889</v>
      </c>
      <c r="E95" s="22">
        <f>All!GU96+All!GV96</f>
        <v>0</v>
      </c>
      <c r="F95" s="19" t="s">
        <v>275</v>
      </c>
    </row>
    <row r="96" spans="1:6">
      <c r="A96" s="19">
        <v>95</v>
      </c>
      <c r="B96" s="19" t="s">
        <v>2076</v>
      </c>
      <c r="C96" s="22">
        <v>0</v>
      </c>
      <c r="D96" s="22">
        <v>2152500</v>
      </c>
      <c r="E96" s="22">
        <f>All!GU97+All!GV97</f>
        <v>0</v>
      </c>
      <c r="F96" s="19" t="s">
        <v>275</v>
      </c>
    </row>
    <row r="97" spans="1:6">
      <c r="A97" s="19">
        <v>96</v>
      </c>
      <c r="B97" s="19" t="s">
        <v>2077</v>
      </c>
      <c r="C97" s="22">
        <v>0</v>
      </c>
      <c r="D97" s="22">
        <v>3929985</v>
      </c>
      <c r="E97" s="22">
        <f>All!GU98+All!GV98</f>
        <v>0</v>
      </c>
      <c r="F97" s="19" t="s">
        <v>275</v>
      </c>
    </row>
    <row r="98" spans="1:6">
      <c r="A98" s="19">
        <v>97</v>
      </c>
      <c r="B98" s="19" t="s">
        <v>2078</v>
      </c>
      <c r="C98" s="22">
        <v>0</v>
      </c>
      <c r="D98" s="22">
        <v>32150836.382978726</v>
      </c>
      <c r="E98" s="22">
        <f>All!GU99+All!GV99</f>
        <v>160198865.71292606</v>
      </c>
      <c r="F98" s="19" t="s">
        <v>275</v>
      </c>
    </row>
    <row r="99" spans="1:6">
      <c r="A99" s="19">
        <v>98</v>
      </c>
      <c r="B99" s="19" t="s">
        <v>2079</v>
      </c>
      <c r="C99" s="22">
        <v>0</v>
      </c>
      <c r="D99" s="22">
        <v>4606850.6487346236</v>
      </c>
      <c r="E99" s="22">
        <f>All!GU100+All!GV100</f>
        <v>229667440.83435571</v>
      </c>
      <c r="F99" s="19" t="s">
        <v>275</v>
      </c>
    </row>
    <row r="100" spans="1:6">
      <c r="A100" s="19">
        <v>99</v>
      </c>
      <c r="B100" s="19" t="s">
        <v>2080</v>
      </c>
      <c r="C100" s="22">
        <v>0</v>
      </c>
      <c r="D100" s="22">
        <v>37435350.842696629</v>
      </c>
      <c r="E100" s="22">
        <f>All!GU101+All!GV101</f>
        <v>178277024.30821306</v>
      </c>
      <c r="F100" s="19" t="s">
        <v>275</v>
      </c>
    </row>
    <row r="101" spans="1:6">
      <c r="A101" s="19">
        <v>100</v>
      </c>
      <c r="B101" s="19" t="s">
        <v>2081</v>
      </c>
      <c r="C101" s="22">
        <v>0</v>
      </c>
      <c r="D101" s="22">
        <v>8890409.2631578948</v>
      </c>
      <c r="E101" s="22">
        <f>All!GU102+All!GV102</f>
        <v>0</v>
      </c>
      <c r="F101" s="19" t="s">
        <v>275</v>
      </c>
    </row>
    <row r="102" spans="1:6">
      <c r="A102" s="19">
        <v>101</v>
      </c>
      <c r="B102" s="19" t="s">
        <v>2082</v>
      </c>
      <c r="C102" s="22">
        <v>0</v>
      </c>
      <c r="D102" s="22">
        <v>0</v>
      </c>
      <c r="E102" s="22">
        <f>All!GU103+All!GV103</f>
        <v>0</v>
      </c>
      <c r="F102" s="19" t="s">
        <v>275</v>
      </c>
    </row>
    <row r="103" spans="1:6">
      <c r="A103" s="19">
        <v>102</v>
      </c>
      <c r="B103" s="19" t="s">
        <v>2083</v>
      </c>
      <c r="C103" s="22">
        <v>0</v>
      </c>
      <c r="D103" s="22">
        <v>3483556.3872659374</v>
      </c>
      <c r="E103" s="22">
        <f>All!GU104+All!GV104</f>
        <v>106585370.9910752</v>
      </c>
      <c r="F103" s="19" t="s">
        <v>275</v>
      </c>
    </row>
    <row r="104" spans="1:6">
      <c r="A104" s="19">
        <v>103</v>
      </c>
      <c r="B104" s="19" t="s">
        <v>2085</v>
      </c>
      <c r="C104" s="22">
        <v>0</v>
      </c>
      <c r="D104" s="22">
        <v>2757330</v>
      </c>
      <c r="E104" s="22">
        <f>All!GU105+All!GV105</f>
        <v>0</v>
      </c>
      <c r="F104" s="19" t="s">
        <v>275</v>
      </c>
    </row>
    <row r="105" spans="1:6">
      <c r="A105" s="19">
        <v>104</v>
      </c>
      <c r="B105" s="19" t="s">
        <v>2086</v>
      </c>
      <c r="C105" s="22">
        <v>0</v>
      </c>
      <c r="D105" s="22">
        <v>0</v>
      </c>
      <c r="E105" s="22">
        <f>All!GU106+All!GV106</f>
        <v>0</v>
      </c>
      <c r="F105" s="19" t="s">
        <v>275</v>
      </c>
    </row>
    <row r="106" spans="1:6">
      <c r="A106" s="19">
        <v>105</v>
      </c>
      <c r="B106" s="19" t="s">
        <v>2087</v>
      </c>
      <c r="C106" s="22">
        <v>0</v>
      </c>
      <c r="D106" s="22">
        <v>1413627.819768996</v>
      </c>
      <c r="E106" s="22">
        <f>All!GU107+All!GV107</f>
        <v>86323076.743508071</v>
      </c>
      <c r="F106" s="19" t="s">
        <v>275</v>
      </c>
    </row>
    <row r="107" spans="1:6">
      <c r="A107" s="19">
        <v>106</v>
      </c>
      <c r="B107" s="19" t="s">
        <v>2088</v>
      </c>
      <c r="C107" s="22">
        <v>0</v>
      </c>
      <c r="D107" s="22">
        <v>305429.1434782609</v>
      </c>
      <c r="E107" s="22">
        <f>All!GU108+All!GV108</f>
        <v>0</v>
      </c>
      <c r="F107" s="19" t="s">
        <v>275</v>
      </c>
    </row>
    <row r="108" spans="1:6">
      <c r="A108" s="19">
        <v>107</v>
      </c>
      <c r="B108" s="19" t="s">
        <v>2089</v>
      </c>
      <c r="C108" s="22">
        <v>0</v>
      </c>
      <c r="D108" s="22">
        <v>8907676.9780219793</v>
      </c>
      <c r="E108" s="22">
        <f>All!GU109+All!GV109</f>
        <v>825663.8106546402</v>
      </c>
      <c r="F108" s="19" t="s">
        <v>275</v>
      </c>
    </row>
    <row r="109" spans="1:6">
      <c r="A109" s="19">
        <v>108</v>
      </c>
      <c r="B109" s="19" t="s">
        <v>2090</v>
      </c>
      <c r="C109" s="22">
        <v>0</v>
      </c>
      <c r="D109" s="22">
        <v>507817.18478260876</v>
      </c>
      <c r="E109" s="22">
        <f>All!GU110+All!GV110</f>
        <v>162450534.78677416</v>
      </c>
      <c r="F109" s="19" t="s">
        <v>275</v>
      </c>
    </row>
    <row r="110" spans="1:6">
      <c r="A110" s="19">
        <v>109</v>
      </c>
      <c r="B110" s="19" t="s">
        <v>2091</v>
      </c>
      <c r="C110" s="22">
        <v>0</v>
      </c>
      <c r="D110" s="22">
        <v>12438.739130434782</v>
      </c>
      <c r="E110" s="22">
        <f>All!GU111+All!GV111</f>
        <v>98533287.853953779</v>
      </c>
      <c r="F110" s="19" t="s">
        <v>275</v>
      </c>
    </row>
    <row r="111" spans="1:6">
      <c r="A111" s="19">
        <v>110</v>
      </c>
      <c r="B111" s="19" t="s">
        <v>2092</v>
      </c>
      <c r="C111" s="22">
        <v>0</v>
      </c>
      <c r="D111" s="22">
        <v>5192503.2105263155</v>
      </c>
      <c r="E111" s="22">
        <f>All!GU112+All!GV112</f>
        <v>221733552.10283622</v>
      </c>
      <c r="F111" s="19" t="s">
        <v>275</v>
      </c>
    </row>
    <row r="112" spans="1:6">
      <c r="A112" s="19">
        <v>111</v>
      </c>
      <c r="B112" s="19" t="s">
        <v>2104</v>
      </c>
      <c r="C112" s="22">
        <v>0</v>
      </c>
      <c r="D112" s="22">
        <v>0</v>
      </c>
      <c r="E112" s="22">
        <f>All!GU113+All!GV113</f>
        <v>23613450.853595335</v>
      </c>
      <c r="F112" s="19" t="s">
        <v>275</v>
      </c>
    </row>
    <row r="113" spans="1:6">
      <c r="A113" s="19">
        <v>112</v>
      </c>
      <c r="B113" s="19" t="s">
        <v>2100</v>
      </c>
      <c r="C113" s="22">
        <v>0</v>
      </c>
      <c r="D113" s="22">
        <v>0</v>
      </c>
      <c r="E113" s="22">
        <f>All!GU114+All!GV114</f>
        <v>276505386.86950964</v>
      </c>
      <c r="F113" s="19" t="s">
        <v>275</v>
      </c>
    </row>
    <row r="114" spans="1:6">
      <c r="A114" s="19">
        <v>113</v>
      </c>
      <c r="B114" s="19" t="s">
        <v>2101</v>
      </c>
      <c r="C114" s="22">
        <v>0</v>
      </c>
      <c r="D114" s="22">
        <v>0</v>
      </c>
      <c r="E114" s="22">
        <f>All!GU115+All!GV115</f>
        <v>364747814.60789478</v>
      </c>
      <c r="F114" s="19" t="s">
        <v>275</v>
      </c>
    </row>
    <row r="115" spans="1:6">
      <c r="A115" s="19">
        <v>114</v>
      </c>
      <c r="B115" s="19" t="s">
        <v>2102</v>
      </c>
      <c r="C115" s="22">
        <v>0</v>
      </c>
      <c r="D115" s="22">
        <v>0</v>
      </c>
      <c r="E115" s="22">
        <f>All!GU116+All!GV116</f>
        <v>10229045.395707212</v>
      </c>
      <c r="F115" s="19" t="s">
        <v>275</v>
      </c>
    </row>
    <row r="116" spans="1:6">
      <c r="A116" s="19">
        <v>115</v>
      </c>
      <c r="B116" s="19" t="s">
        <v>2103</v>
      </c>
      <c r="C116" s="22">
        <v>0</v>
      </c>
      <c r="D116" s="22">
        <v>0</v>
      </c>
      <c r="E116" s="22">
        <f>All!GU117+All!GV117</f>
        <v>14793023.611123424</v>
      </c>
      <c r="F116" s="19" t="s">
        <v>275</v>
      </c>
    </row>
    <row r="117" spans="1:6">
      <c r="A117" s="19">
        <v>116</v>
      </c>
      <c r="B117" s="19" t="s">
        <v>2109</v>
      </c>
      <c r="C117" s="22">
        <v>0</v>
      </c>
      <c r="D117" s="22">
        <v>0</v>
      </c>
      <c r="E117" s="22">
        <f>All!GU118+All!GV118</f>
        <v>4710720.478260871</v>
      </c>
      <c r="F117" s="19" t="s">
        <v>275</v>
      </c>
    </row>
    <row r="118" spans="1:6">
      <c r="A118" s="19">
        <v>117</v>
      </c>
      <c r="B118" s="19" t="s">
        <v>2110</v>
      </c>
      <c r="C118" s="22">
        <v>0</v>
      </c>
      <c r="D118" s="22">
        <v>0</v>
      </c>
      <c r="E118" s="22">
        <f>All!GU119+All!GV119</f>
        <v>25202943.614968643</v>
      </c>
      <c r="F118" s="19" t="s">
        <v>275</v>
      </c>
    </row>
    <row r="119" spans="1:6">
      <c r="A119" s="19">
        <v>118</v>
      </c>
      <c r="B119" s="19" t="s">
        <v>2112</v>
      </c>
      <c r="C119" s="22">
        <v>0</v>
      </c>
      <c r="D119" s="22">
        <v>0</v>
      </c>
      <c r="E119" s="22">
        <f>All!GU120+All!GV120</f>
        <v>126508868.11356515</v>
      </c>
      <c r="F119" s="19" t="s">
        <v>275</v>
      </c>
    </row>
    <row r="120" spans="1:6">
      <c r="A120" s="19">
        <v>119</v>
      </c>
      <c r="B120" s="19" t="s">
        <v>2113</v>
      </c>
      <c r="C120" s="22">
        <v>0</v>
      </c>
      <c r="D120" s="22">
        <v>0</v>
      </c>
      <c r="E120" s="22">
        <f>All!GU121+All!GV121</f>
        <v>2706380.5222222237</v>
      </c>
      <c r="F120" s="19" t="s">
        <v>275</v>
      </c>
    </row>
    <row r="121" spans="1:6">
      <c r="A121" s="110">
        <v>120</v>
      </c>
      <c r="B121" s="110" t="s">
        <v>2114</v>
      </c>
      <c r="C121" s="22">
        <v>0</v>
      </c>
      <c r="D121" s="22">
        <v>0</v>
      </c>
      <c r="E121" s="22">
        <f>All!GU122+All!GV122</f>
        <v>19288.022222222295</v>
      </c>
      <c r="F121" s="19" t="s">
        <v>275</v>
      </c>
    </row>
    <row r="122" spans="1:6">
      <c r="A122" s="19">
        <v>121</v>
      </c>
      <c r="B122" s="19" t="s">
        <v>2157</v>
      </c>
      <c r="C122" s="22">
        <v>0</v>
      </c>
      <c r="D122" s="22">
        <v>0</v>
      </c>
      <c r="E122" s="22">
        <f>All!GU123+All!GV123</f>
        <v>0</v>
      </c>
      <c r="F122" s="19" t="s">
        <v>275</v>
      </c>
    </row>
    <row r="123" spans="1:6">
      <c r="A123" s="19">
        <v>122</v>
      </c>
      <c r="B123" s="19" t="s">
        <v>2158</v>
      </c>
      <c r="C123" s="22">
        <v>0</v>
      </c>
      <c r="D123" s="22">
        <v>0</v>
      </c>
      <c r="E123" s="22">
        <f>All!GU124+All!GV124</f>
        <v>1202368.093324821</v>
      </c>
      <c r="F123" s="19" t="s">
        <v>275</v>
      </c>
    </row>
    <row r="124" spans="1:6">
      <c r="A124" s="19">
        <v>123</v>
      </c>
      <c r="B124" s="19" t="s">
        <v>2159</v>
      </c>
      <c r="C124" s="22">
        <v>0</v>
      </c>
      <c r="D124" s="22">
        <v>0</v>
      </c>
      <c r="E124" s="22">
        <f>All!GU125+All!GV125</f>
        <v>0</v>
      </c>
      <c r="F124" s="19" t="s">
        <v>275</v>
      </c>
    </row>
    <row r="125" spans="1:6">
      <c r="A125" s="19">
        <v>124</v>
      </c>
      <c r="B125" s="19" t="s">
        <v>2160</v>
      </c>
      <c r="C125" s="22">
        <v>0</v>
      </c>
      <c r="D125" s="22">
        <v>0</v>
      </c>
      <c r="E125" s="22">
        <f>All!GU126+All!GV126</f>
        <v>10633784.38888889</v>
      </c>
      <c r="F125" s="19" t="s">
        <v>275</v>
      </c>
    </row>
    <row r="126" spans="1:6">
      <c r="A126" s="19">
        <v>125</v>
      </c>
      <c r="B126" s="19" t="s">
        <v>2162</v>
      </c>
      <c r="C126" s="22">
        <v>0</v>
      </c>
      <c r="D126" s="22">
        <v>0</v>
      </c>
      <c r="E126" s="22">
        <f>All!GU127+All!GV127</f>
        <v>2279968.1855555591</v>
      </c>
      <c r="F126" s="19" t="s">
        <v>275</v>
      </c>
    </row>
    <row r="127" spans="1:6">
      <c r="A127" s="19">
        <v>126</v>
      </c>
      <c r="B127" s="19" t="s">
        <v>2163</v>
      </c>
      <c r="C127" s="22">
        <v>0</v>
      </c>
      <c r="D127" s="22">
        <v>0</v>
      </c>
      <c r="E127" s="22">
        <f>All!GU128+All!GV128</f>
        <v>32380422.320094395</v>
      </c>
      <c r="F127" s="19" t="s">
        <v>275</v>
      </c>
    </row>
    <row r="128" spans="1:6">
      <c r="A128" s="19">
        <v>127</v>
      </c>
      <c r="B128" s="19" t="s">
        <v>2164</v>
      </c>
      <c r="C128" s="22">
        <v>0</v>
      </c>
      <c r="D128" s="22">
        <v>0</v>
      </c>
      <c r="E128" s="22">
        <f>All!GU129+All!GV129</f>
        <v>205162071.28886384</v>
      </c>
      <c r="F128" s="19" t="s">
        <v>275</v>
      </c>
    </row>
    <row r="129" spans="1:6">
      <c r="A129" s="19">
        <v>128</v>
      </c>
      <c r="B129" s="19" t="s">
        <v>2165</v>
      </c>
      <c r="C129" s="22">
        <v>0</v>
      </c>
      <c r="D129" s="22">
        <v>0</v>
      </c>
      <c r="E129" s="22">
        <f>All!GU130+All!GV130</f>
        <v>68838255.98293595</v>
      </c>
      <c r="F129" s="19" t="s">
        <v>275</v>
      </c>
    </row>
    <row r="130" spans="1:6">
      <c r="A130" s="113">
        <v>129</v>
      </c>
      <c r="B130" s="113" t="s">
        <v>2167</v>
      </c>
      <c r="C130" s="117"/>
      <c r="D130" s="117"/>
      <c r="E130" s="22">
        <f>All!GU131+All!GV131</f>
        <v>68261.707865168515</v>
      </c>
      <c r="F130" s="19" t="s">
        <v>275</v>
      </c>
    </row>
    <row r="131" spans="1:6">
      <c r="A131" s="113">
        <v>130</v>
      </c>
      <c r="B131" s="113" t="s">
        <v>2168</v>
      </c>
      <c r="C131" s="117"/>
      <c r="D131" s="117"/>
      <c r="E131" s="22">
        <f>All!GU132+All!GV132</f>
        <v>226231700.69854766</v>
      </c>
      <c r="F131" s="19" t="s">
        <v>275</v>
      </c>
    </row>
    <row r="132" spans="1:6">
      <c r="A132" s="113">
        <v>131</v>
      </c>
      <c r="B132" s="113" t="s">
        <v>2169</v>
      </c>
      <c r="C132" s="117"/>
      <c r="D132" s="117"/>
      <c r="E132" s="22">
        <f>All!GU133+All!GV133</f>
        <v>-26419.935483871028</v>
      </c>
      <c r="F132" s="19" t="s">
        <v>275</v>
      </c>
    </row>
    <row r="133" spans="1:6">
      <c r="A133" s="113">
        <v>132</v>
      </c>
      <c r="B133" s="113" t="s">
        <v>2170</v>
      </c>
      <c r="C133" s="117"/>
      <c r="D133" s="117"/>
      <c r="E133" s="22">
        <f>All!GU134+All!GV134</f>
        <v>42675701.748387098</v>
      </c>
      <c r="F133" s="19" t="s">
        <v>275</v>
      </c>
    </row>
    <row r="134" spans="1:6">
      <c r="A134" s="113">
        <v>133</v>
      </c>
      <c r="B134" s="113" t="s">
        <v>2171</v>
      </c>
      <c r="C134" s="117"/>
      <c r="D134" s="117"/>
      <c r="E134" s="22">
        <f>All!GU135+All!GV135</f>
        <v>0</v>
      </c>
      <c r="F134" s="19" t="s">
        <v>275</v>
      </c>
    </row>
    <row r="135" spans="1:6">
      <c r="A135" s="113">
        <v>134</v>
      </c>
      <c r="B135" s="113" t="s">
        <v>2172</v>
      </c>
      <c r="C135" s="117"/>
      <c r="D135" s="117"/>
      <c r="E135" s="22">
        <f>All!GU136+All!GV136</f>
        <v>-29074.666666666642</v>
      </c>
      <c r="F135" s="19" t="s">
        <v>275</v>
      </c>
    </row>
    <row r="136" spans="1:6">
      <c r="A136" s="113">
        <v>135</v>
      </c>
      <c r="B136" s="113" t="s">
        <v>2173</v>
      </c>
      <c r="C136" s="117"/>
      <c r="D136" s="117"/>
      <c r="E136" s="22">
        <f>All!GU137+All!GV137</f>
        <v>223735285.21172041</v>
      </c>
      <c r="F136" s="19" t="s">
        <v>275</v>
      </c>
    </row>
    <row r="137" spans="1:6">
      <c r="A137" s="113">
        <v>136</v>
      </c>
      <c r="B137" s="113" t="s">
        <v>2174</v>
      </c>
      <c r="C137" s="117"/>
      <c r="D137" s="117"/>
      <c r="E137" s="22">
        <f>All!GU138+All!GV138</f>
        <v>301561128.10837185</v>
      </c>
      <c r="F137" s="19" t="s">
        <v>275</v>
      </c>
    </row>
    <row r="138" spans="1:6">
      <c r="A138" s="113">
        <v>137</v>
      </c>
      <c r="B138" s="113" t="s">
        <v>2175</v>
      </c>
      <c r="C138" s="117"/>
      <c r="D138" s="117"/>
      <c r="E138" s="22">
        <f>All!GU139+All!GV139</f>
        <v>3814592.8734464399</v>
      </c>
      <c r="F138" s="19" t="s">
        <v>275</v>
      </c>
    </row>
    <row r="139" spans="1:6">
      <c r="A139" s="113">
        <v>138</v>
      </c>
      <c r="B139" s="113" t="s">
        <v>2176</v>
      </c>
      <c r="C139" s="117"/>
      <c r="D139" s="117"/>
      <c r="E139" s="22">
        <f>All!GU140+All!GV140</f>
        <v>85247425.81769231</v>
      </c>
      <c r="F139" s="19" t="s">
        <v>275</v>
      </c>
    </row>
    <row r="140" spans="1:6">
      <c r="A140" s="113">
        <v>139</v>
      </c>
      <c r="B140" s="113" t="s">
        <v>2189</v>
      </c>
      <c r="C140" s="117"/>
      <c r="D140" s="117"/>
      <c r="E140" s="22">
        <f>All!GU141+All!GV141</f>
        <v>20801716.927303463</v>
      </c>
      <c r="F140" s="19" t="s">
        <v>275</v>
      </c>
    </row>
    <row r="141" spans="1:6">
      <c r="A141" s="113">
        <v>140</v>
      </c>
      <c r="B141" s="113" t="s">
        <v>2190</v>
      </c>
      <c r="C141" s="117"/>
      <c r="D141" s="117"/>
      <c r="E141" s="22">
        <f>All!GU142+All!GV142</f>
        <v>88639184.108888894</v>
      </c>
      <c r="F141" s="19" t="s">
        <v>275</v>
      </c>
    </row>
    <row r="142" spans="1:6">
      <c r="A142" s="113">
        <v>141</v>
      </c>
      <c r="B142" s="113" t="s">
        <v>2191</v>
      </c>
      <c r="C142" s="117"/>
      <c r="D142" s="117"/>
      <c r="E142" s="22">
        <f>All!GU143+All!GV143</f>
        <v>0</v>
      </c>
      <c r="F142" s="19" t="s">
        <v>275</v>
      </c>
    </row>
    <row r="143" spans="1:6">
      <c r="A143" s="113">
        <v>142</v>
      </c>
      <c r="B143" s="113" t="s">
        <v>2192</v>
      </c>
      <c r="C143" s="117"/>
      <c r="D143" s="117"/>
      <c r="E143" s="22">
        <f>All!GU144+All!GV144</f>
        <v>0</v>
      </c>
      <c r="F143" s="19" t="s">
        <v>275</v>
      </c>
    </row>
    <row r="144" spans="1:6">
      <c r="A144" s="113">
        <v>143</v>
      </c>
      <c r="B144" s="113" t="s">
        <v>2193</v>
      </c>
      <c r="C144" s="117"/>
      <c r="D144" s="117"/>
      <c r="E144" s="22">
        <f>All!GU145+All!GV145</f>
        <v>0</v>
      </c>
      <c r="F144" s="19" t="s">
        <v>275</v>
      </c>
    </row>
    <row r="145" spans="1:6">
      <c r="A145" s="152">
        <v>144</v>
      </c>
      <c r="B145" s="152" t="s">
        <v>2207</v>
      </c>
      <c r="C145" s="153"/>
      <c r="D145" s="153"/>
      <c r="E145" s="22">
        <f>All!GU146+All!GV146</f>
        <v>11560404.204977715</v>
      </c>
      <c r="F145" s="19" t="s">
        <v>275</v>
      </c>
    </row>
    <row r="146" spans="1:6">
      <c r="A146" s="152">
        <v>145</v>
      </c>
      <c r="B146" s="152" t="s">
        <v>2208</v>
      </c>
      <c r="C146" s="153"/>
      <c r="D146" s="153"/>
      <c r="E146" s="22">
        <f>All!GU147+All!GV147</f>
        <v>78409.76411977713</v>
      </c>
      <c r="F146" s="19" t="s">
        <v>275</v>
      </c>
    </row>
    <row r="147" spans="1:6">
      <c r="A147" s="152">
        <v>146</v>
      </c>
      <c r="B147" s="152" t="s">
        <v>2211</v>
      </c>
      <c r="C147" s="153"/>
      <c r="D147" s="153"/>
      <c r="E147" s="22">
        <f>All!GU148+All!GV148</f>
        <v>317965.46678060247</v>
      </c>
      <c r="F147" s="19" t="s">
        <v>275</v>
      </c>
    </row>
    <row r="148" spans="1:6">
      <c r="A148" s="152">
        <v>147</v>
      </c>
      <c r="B148" s="152" t="s">
        <v>2212</v>
      </c>
      <c r="C148" s="153"/>
      <c r="D148" s="153"/>
      <c r="E148" s="22">
        <f>All!GU149+All!GV149</f>
        <v>707233.37868632923</v>
      </c>
      <c r="F148" s="19" t="s">
        <v>275</v>
      </c>
    </row>
    <row r="149" spans="1:6">
      <c r="A149" s="152">
        <v>148</v>
      </c>
      <c r="B149" s="152" t="s">
        <v>2213</v>
      </c>
      <c r="C149" s="153"/>
      <c r="D149" s="153"/>
      <c r="E149" s="22">
        <f>All!GU150+All!GV150</f>
        <v>138325.5632183908</v>
      </c>
      <c r="F149" s="19" t="s">
        <v>275</v>
      </c>
    </row>
    <row r="150" spans="1:6">
      <c r="A150" s="110">
        <v>0</v>
      </c>
      <c r="B150" s="110" t="s">
        <v>1985</v>
      </c>
      <c r="C150" s="117"/>
      <c r="D150" s="117"/>
      <c r="E150" s="22">
        <f>All!GU151+All!GV151</f>
        <v>0</v>
      </c>
      <c r="F150" s="19" t="s">
        <v>275</v>
      </c>
    </row>
    <row r="151" spans="1:6">
      <c r="A151" s="19">
        <v>1</v>
      </c>
      <c r="B151" s="19" t="s">
        <v>7</v>
      </c>
      <c r="C151" s="22">
        <v>91380773</v>
      </c>
      <c r="D151" s="22">
        <v>9787286.7899999991</v>
      </c>
      <c r="E151" s="22">
        <f>All!HA3+All!HB3</f>
        <v>118228138.02</v>
      </c>
      <c r="F151" s="19" t="s">
        <v>278</v>
      </c>
    </row>
    <row r="152" spans="1:6">
      <c r="A152" s="19">
        <v>2</v>
      </c>
      <c r="B152" s="19" t="s">
        <v>8</v>
      </c>
      <c r="C152" s="22">
        <v>763742685.95000005</v>
      </c>
      <c r="D152" s="22">
        <v>174909421</v>
      </c>
      <c r="E152" s="22">
        <f>All!HA4+All!HB4</f>
        <v>0</v>
      </c>
      <c r="F152" s="19" t="s">
        <v>278</v>
      </c>
    </row>
    <row r="153" spans="1:6">
      <c r="A153" s="19">
        <v>3</v>
      </c>
      <c r="B153" s="19" t="s">
        <v>9</v>
      </c>
      <c r="C153" s="22">
        <v>307177114.43999994</v>
      </c>
      <c r="D153" s="22">
        <v>269463102.73000002</v>
      </c>
      <c r="E153" s="22">
        <f>All!HA5+All!HB5</f>
        <v>23297137.035477094</v>
      </c>
      <c r="F153" s="19" t="s">
        <v>278</v>
      </c>
    </row>
    <row r="154" spans="1:6">
      <c r="A154" s="19">
        <v>4</v>
      </c>
      <c r="B154" s="19" t="s">
        <v>10</v>
      </c>
      <c r="C154" s="22">
        <v>393535553.02704298</v>
      </c>
      <c r="D154" s="22">
        <v>224279272.19431055</v>
      </c>
      <c r="E154" s="22">
        <f>All!HA6+All!HB6</f>
        <v>5700306.241293652</v>
      </c>
      <c r="F154" s="19" t="s">
        <v>278</v>
      </c>
    </row>
    <row r="155" spans="1:6">
      <c r="A155" s="19">
        <v>5</v>
      </c>
      <c r="B155" s="19" t="s">
        <v>11</v>
      </c>
      <c r="C155" s="22">
        <v>0</v>
      </c>
      <c r="D155" s="22">
        <v>72370671.609999999</v>
      </c>
      <c r="E155" s="22">
        <f>All!HA7+All!HB7</f>
        <v>6902980.6899999995</v>
      </c>
      <c r="F155" s="19" t="s">
        <v>278</v>
      </c>
    </row>
    <row r="156" spans="1:6">
      <c r="A156" s="19">
        <v>6</v>
      </c>
      <c r="B156" s="19" t="s">
        <v>12</v>
      </c>
      <c r="C156" s="22">
        <v>0</v>
      </c>
      <c r="D156" s="22">
        <v>584827238.99000001</v>
      </c>
      <c r="E156" s="22">
        <f>All!HA8+All!HB8</f>
        <v>754550589.30999994</v>
      </c>
      <c r="F156" s="19" t="s">
        <v>278</v>
      </c>
    </row>
    <row r="157" spans="1:6">
      <c r="A157" s="19">
        <v>7</v>
      </c>
      <c r="B157" s="19" t="s">
        <v>13</v>
      </c>
      <c r="C157" s="22">
        <v>48669825.771520004</v>
      </c>
      <c r="D157" s="22">
        <v>155432750.14503765</v>
      </c>
      <c r="E157" s="22">
        <f>All!HA9+All!HB9</f>
        <v>11442131.85</v>
      </c>
      <c r="F157" s="19" t="s">
        <v>278</v>
      </c>
    </row>
    <row r="158" spans="1:6">
      <c r="A158" s="19">
        <v>8</v>
      </c>
      <c r="B158" s="19" t="s">
        <v>2004</v>
      </c>
      <c r="C158" s="22">
        <v>128017383.23</v>
      </c>
      <c r="D158" s="22">
        <v>262813654.68000001</v>
      </c>
      <c r="E158" s="22">
        <f>All!HA10+All!HB10</f>
        <v>114675516.91000001</v>
      </c>
      <c r="F158" s="19" t="s">
        <v>278</v>
      </c>
    </row>
    <row r="159" spans="1:6">
      <c r="A159" s="19">
        <v>9</v>
      </c>
      <c r="B159" s="19" t="s">
        <v>15</v>
      </c>
      <c r="C159" s="22">
        <v>0</v>
      </c>
      <c r="D159" s="22">
        <v>44903319.259999998</v>
      </c>
      <c r="E159" s="22">
        <f>All!HA11+All!HB11</f>
        <v>0</v>
      </c>
      <c r="F159" s="19" t="s">
        <v>278</v>
      </c>
    </row>
    <row r="160" spans="1:6">
      <c r="A160" s="19">
        <v>10</v>
      </c>
      <c r="B160" s="19" t="s">
        <v>16</v>
      </c>
      <c r="C160" s="22">
        <v>414939078.26000005</v>
      </c>
      <c r="D160" s="22">
        <v>76803442.060000002</v>
      </c>
      <c r="E160" s="22">
        <f>All!HA12+All!HB12</f>
        <v>0</v>
      </c>
      <c r="F160" s="19" t="s">
        <v>278</v>
      </c>
    </row>
    <row r="161" spans="1:6">
      <c r="A161" s="19">
        <v>11</v>
      </c>
      <c r="B161" s="19" t="s">
        <v>17</v>
      </c>
      <c r="C161" s="22">
        <v>119714026.84999999</v>
      </c>
      <c r="D161" s="22">
        <v>53672311.444212183</v>
      </c>
      <c r="E161" s="22">
        <f>All!HA13+All!HB13</f>
        <v>16000000</v>
      </c>
      <c r="F161" s="19" t="s">
        <v>278</v>
      </c>
    </row>
    <row r="162" spans="1:6">
      <c r="A162" s="19">
        <v>12</v>
      </c>
      <c r="B162" s="19" t="s">
        <v>18</v>
      </c>
      <c r="C162" s="22">
        <v>77477537.950000003</v>
      </c>
      <c r="D162" s="22">
        <v>50174567.299999997</v>
      </c>
      <c r="E162" s="22">
        <f>All!HA14+All!HB14</f>
        <v>0</v>
      </c>
      <c r="F162" s="19" t="s">
        <v>278</v>
      </c>
    </row>
    <row r="163" spans="1:6">
      <c r="A163" s="19">
        <v>13</v>
      </c>
      <c r="B163" s="19" t="s">
        <v>19</v>
      </c>
      <c r="C163" s="22">
        <v>80918110.409999996</v>
      </c>
      <c r="D163" s="22">
        <v>2754557</v>
      </c>
      <c r="E163" s="22">
        <f>All!HA15+All!HB15</f>
        <v>0</v>
      </c>
      <c r="F163" s="19" t="s">
        <v>278</v>
      </c>
    </row>
    <row r="164" spans="1:6">
      <c r="A164" s="19">
        <v>14</v>
      </c>
      <c r="B164" s="19" t="s">
        <v>20</v>
      </c>
      <c r="C164" s="22">
        <v>127084697.038</v>
      </c>
      <c r="D164" s="22">
        <v>38710085.659999996</v>
      </c>
      <c r="E164" s="22">
        <f>All!HA16+All!HB16</f>
        <v>0</v>
      </c>
      <c r="F164" s="19" t="s">
        <v>278</v>
      </c>
    </row>
    <row r="165" spans="1:6">
      <c r="A165" s="19">
        <v>15</v>
      </c>
      <c r="B165" s="19" t="s">
        <v>21</v>
      </c>
      <c r="C165" s="22">
        <v>18143214.059999999</v>
      </c>
      <c r="D165" s="22">
        <v>23283797.920000002</v>
      </c>
      <c r="E165" s="22">
        <f>All!HA17+All!HB17</f>
        <v>0</v>
      </c>
      <c r="F165" s="19" t="s">
        <v>278</v>
      </c>
    </row>
    <row r="166" spans="1:6">
      <c r="A166" s="19">
        <v>16</v>
      </c>
      <c r="B166" s="19" t="s">
        <v>22</v>
      </c>
      <c r="C166" s="22">
        <v>0</v>
      </c>
      <c r="D166" s="22">
        <v>0</v>
      </c>
      <c r="E166" s="22">
        <f>All!HA18+All!HB18</f>
        <v>0</v>
      </c>
      <c r="F166" s="19" t="s">
        <v>278</v>
      </c>
    </row>
    <row r="167" spans="1:6">
      <c r="A167" s="19">
        <v>17</v>
      </c>
      <c r="B167" s="19" t="s">
        <v>23</v>
      </c>
      <c r="C167" s="22">
        <v>8669860.6699999999</v>
      </c>
      <c r="D167" s="22">
        <v>9911492.3500000015</v>
      </c>
      <c r="E167" s="22">
        <f>All!HA19+All!HB19</f>
        <v>0</v>
      </c>
      <c r="F167" s="19" t="s">
        <v>278</v>
      </c>
    </row>
    <row r="168" spans="1:6">
      <c r="A168" s="19">
        <v>18</v>
      </c>
      <c r="B168" s="19" t="s">
        <v>24</v>
      </c>
      <c r="C168" s="22">
        <v>144582383</v>
      </c>
      <c r="D168" s="22">
        <v>130776807.13</v>
      </c>
      <c r="E168" s="22">
        <f>All!HA20+All!HB20</f>
        <v>170581590.20999998</v>
      </c>
      <c r="F168" s="19" t="s">
        <v>278</v>
      </c>
    </row>
    <row r="169" spans="1:6">
      <c r="A169" s="19">
        <v>19</v>
      </c>
      <c r="B169" s="19" t="s">
        <v>25</v>
      </c>
      <c r="C169" s="22">
        <v>371699396</v>
      </c>
      <c r="D169" s="22">
        <v>102002548</v>
      </c>
      <c r="E169" s="22">
        <f>All!HA21+All!HB21</f>
        <v>228040959.08000001</v>
      </c>
      <c r="F169" s="19" t="s">
        <v>278</v>
      </c>
    </row>
    <row r="170" spans="1:6">
      <c r="A170" s="19">
        <v>20</v>
      </c>
      <c r="B170" s="19" t="s">
        <v>26</v>
      </c>
      <c r="C170" s="22">
        <v>138887955</v>
      </c>
      <c r="D170" s="22">
        <v>149521716.90000001</v>
      </c>
      <c r="E170" s="22">
        <f>All!HA22+All!HB22</f>
        <v>115929780</v>
      </c>
      <c r="F170" s="19" t="s">
        <v>278</v>
      </c>
    </row>
    <row r="171" spans="1:6">
      <c r="A171" s="19">
        <v>21</v>
      </c>
      <c r="B171" s="19" t="s">
        <v>27</v>
      </c>
      <c r="C171" s="22">
        <v>655456448.06000006</v>
      </c>
      <c r="D171" s="22">
        <v>303482233.32999998</v>
      </c>
      <c r="E171" s="22">
        <f>All!HA23+All!HB23</f>
        <v>221545625.47999999</v>
      </c>
      <c r="F171" s="19" t="s">
        <v>278</v>
      </c>
    </row>
    <row r="172" spans="1:6">
      <c r="A172" s="19">
        <v>22</v>
      </c>
      <c r="B172" s="19" t="s">
        <v>29</v>
      </c>
      <c r="C172" s="22">
        <v>0</v>
      </c>
      <c r="D172" s="22">
        <v>235505719.84</v>
      </c>
      <c r="E172" s="22">
        <f>All!HA24+All!HB24</f>
        <v>249711296.17000002</v>
      </c>
      <c r="F172" s="19" t="s">
        <v>278</v>
      </c>
    </row>
    <row r="173" spans="1:6">
      <c r="A173" s="19">
        <v>23</v>
      </c>
      <c r="B173" s="19" t="s">
        <v>30</v>
      </c>
      <c r="C173" s="22">
        <v>0</v>
      </c>
      <c r="D173" s="22">
        <v>108355236.12999998</v>
      </c>
      <c r="E173" s="22">
        <f>All!HA25+All!HB25</f>
        <v>193688899.06999999</v>
      </c>
      <c r="F173" s="19" t="s">
        <v>278</v>
      </c>
    </row>
    <row r="174" spans="1:6">
      <c r="A174" s="19">
        <v>24</v>
      </c>
      <c r="B174" s="19" t="s">
        <v>31</v>
      </c>
      <c r="C174" s="22">
        <v>76812205</v>
      </c>
      <c r="D174" s="22">
        <v>23995420</v>
      </c>
      <c r="E174" s="22">
        <f>All!HA26+All!HB26</f>
        <v>20431987.889362283</v>
      </c>
      <c r="F174" s="19" t="s">
        <v>278</v>
      </c>
    </row>
    <row r="175" spans="1:6">
      <c r="A175" s="19">
        <v>25</v>
      </c>
      <c r="B175" s="19" t="s">
        <v>32</v>
      </c>
      <c r="C175" s="22">
        <v>0</v>
      </c>
      <c r="D175" s="22">
        <v>0</v>
      </c>
      <c r="E175" s="22">
        <f>All!HA27+All!HB27</f>
        <v>4960000</v>
      </c>
      <c r="F175" s="19" t="s">
        <v>278</v>
      </c>
    </row>
    <row r="176" spans="1:6">
      <c r="A176" s="19">
        <v>26</v>
      </c>
      <c r="B176" s="19" t="s">
        <v>34</v>
      </c>
      <c r="C176" s="22">
        <v>50104956.649999999</v>
      </c>
      <c r="D176" s="22">
        <v>203743928.44999996</v>
      </c>
      <c r="E176" s="22">
        <f>All!HA28+All!HB28</f>
        <v>98577713.700000003</v>
      </c>
      <c r="F176" s="19" t="s">
        <v>278</v>
      </c>
    </row>
    <row r="177" spans="1:6">
      <c r="A177" s="19">
        <v>27</v>
      </c>
      <c r="B177" s="19" t="s">
        <v>35</v>
      </c>
      <c r="C177" s="22">
        <v>2644030</v>
      </c>
      <c r="D177" s="22">
        <v>57466823.75</v>
      </c>
      <c r="E177" s="22">
        <f>All!HA29+All!HB29</f>
        <v>0</v>
      </c>
      <c r="F177" s="19" t="s">
        <v>278</v>
      </c>
    </row>
    <row r="178" spans="1:6">
      <c r="A178" s="19">
        <v>28</v>
      </c>
      <c r="B178" s="19" t="s">
        <v>36</v>
      </c>
      <c r="C178" s="22">
        <v>40000000</v>
      </c>
      <c r="D178" s="22">
        <v>4799695</v>
      </c>
      <c r="E178" s="22">
        <f>All!HA30+All!HB30</f>
        <v>0</v>
      </c>
      <c r="F178" s="19" t="s">
        <v>278</v>
      </c>
    </row>
    <row r="179" spans="1:6">
      <c r="A179" s="19">
        <v>29</v>
      </c>
      <c r="B179" s="19" t="s">
        <v>37</v>
      </c>
      <c r="C179" s="22">
        <v>5299995</v>
      </c>
      <c r="D179" s="22">
        <v>6904270</v>
      </c>
      <c r="E179" s="22">
        <f>All!HA31+All!HB31</f>
        <v>0</v>
      </c>
      <c r="F179" s="19" t="s">
        <v>278</v>
      </c>
    </row>
    <row r="180" spans="1:6">
      <c r="A180" s="19">
        <v>30</v>
      </c>
      <c r="B180" s="19" t="s">
        <v>38</v>
      </c>
      <c r="C180" s="22">
        <v>3163290</v>
      </c>
      <c r="D180" s="22">
        <v>7076660</v>
      </c>
      <c r="E180" s="22">
        <f>All!HA32+All!HB32</f>
        <v>0</v>
      </c>
      <c r="F180" s="19" t="s">
        <v>278</v>
      </c>
    </row>
    <row r="181" spans="1:6">
      <c r="A181" s="19">
        <v>31</v>
      </c>
      <c r="B181" s="19" t="s">
        <v>39</v>
      </c>
      <c r="C181" s="22">
        <v>0</v>
      </c>
      <c r="D181" s="22">
        <v>12050000</v>
      </c>
      <c r="E181" s="22">
        <f>All!HA33+All!HB33</f>
        <v>0</v>
      </c>
      <c r="F181" s="19" t="s">
        <v>278</v>
      </c>
    </row>
    <row r="182" spans="1:6">
      <c r="A182" s="19">
        <v>32</v>
      </c>
      <c r="B182" s="19" t="s">
        <v>40</v>
      </c>
      <c r="C182" s="22">
        <v>0</v>
      </c>
      <c r="D182" s="22">
        <v>13892380</v>
      </c>
      <c r="E182" s="22">
        <f>All!HA34+All!HB34</f>
        <v>0</v>
      </c>
      <c r="F182" s="19" t="s">
        <v>278</v>
      </c>
    </row>
    <row r="183" spans="1:6">
      <c r="A183" s="19">
        <v>33</v>
      </c>
      <c r="B183" s="19" t="s">
        <v>41</v>
      </c>
      <c r="C183" s="22">
        <v>23532032</v>
      </c>
      <c r="D183" s="22">
        <v>11766065</v>
      </c>
      <c r="E183" s="22">
        <f>All!HA35+All!HB35</f>
        <v>40506824</v>
      </c>
      <c r="F183" s="19" t="s">
        <v>278</v>
      </c>
    </row>
    <row r="184" spans="1:6">
      <c r="A184" s="19">
        <v>34</v>
      </c>
      <c r="B184" s="19" t="s">
        <v>42</v>
      </c>
      <c r="C184" s="22">
        <v>0</v>
      </c>
      <c r="D184" s="22">
        <v>28938480</v>
      </c>
      <c r="E184" s="22">
        <f>All!HA36+All!HB36</f>
        <v>136442872</v>
      </c>
      <c r="F184" s="19" t="s">
        <v>278</v>
      </c>
    </row>
    <row r="185" spans="1:6">
      <c r="A185" s="19">
        <v>35</v>
      </c>
      <c r="B185" s="19" t="s">
        <v>43</v>
      </c>
      <c r="C185" s="22">
        <v>17774570.462000001</v>
      </c>
      <c r="D185" s="22">
        <v>6362983.4199999999</v>
      </c>
      <c r="E185" s="22">
        <f>All!HA37+All!HB37</f>
        <v>0</v>
      </c>
      <c r="F185" s="19" t="s">
        <v>278</v>
      </c>
    </row>
    <row r="186" spans="1:6">
      <c r="A186" s="19">
        <v>36</v>
      </c>
      <c r="B186" s="19" t="s">
        <v>44</v>
      </c>
      <c r="C186" s="22">
        <v>5421859.2800000003</v>
      </c>
      <c r="D186" s="22">
        <v>12562380.109999999</v>
      </c>
      <c r="E186" s="22">
        <f>All!HA38+All!HB38</f>
        <v>0</v>
      </c>
      <c r="F186" s="19" t="s">
        <v>278</v>
      </c>
    </row>
    <row r="187" spans="1:6">
      <c r="A187" s="19">
        <v>37</v>
      </c>
      <c r="B187" s="19" t="s">
        <v>1980</v>
      </c>
      <c r="C187" s="22">
        <v>0</v>
      </c>
      <c r="D187" s="22">
        <v>0</v>
      </c>
      <c r="E187" s="22">
        <f>All!HA39+All!HB39</f>
        <v>49430988.349999994</v>
      </c>
      <c r="F187" s="19" t="s">
        <v>278</v>
      </c>
    </row>
    <row r="188" spans="1:6">
      <c r="A188" s="19">
        <v>38</v>
      </c>
      <c r="B188" s="19" t="s">
        <v>1982</v>
      </c>
      <c r="C188" s="22">
        <v>0</v>
      </c>
      <c r="D188" s="22">
        <v>124836877</v>
      </c>
      <c r="E188" s="22">
        <f>All!HA40+All!HB40</f>
        <v>200078347</v>
      </c>
      <c r="F188" s="19" t="s">
        <v>278</v>
      </c>
    </row>
    <row r="189" spans="1:6">
      <c r="A189" s="19">
        <v>39</v>
      </c>
      <c r="B189" s="19" t="s">
        <v>1984</v>
      </c>
      <c r="C189" s="22">
        <v>0</v>
      </c>
      <c r="D189" s="22">
        <v>108953139.16000001</v>
      </c>
      <c r="E189" s="22">
        <f>All!HA41+All!HB41</f>
        <v>668476349.38999999</v>
      </c>
      <c r="F189" s="19" t="s">
        <v>278</v>
      </c>
    </row>
    <row r="190" spans="1:6">
      <c r="A190" s="19">
        <v>40</v>
      </c>
      <c r="B190" s="19" t="s">
        <v>2001</v>
      </c>
      <c r="C190" s="22">
        <v>0</v>
      </c>
      <c r="D190" s="22">
        <v>109991970.32000001</v>
      </c>
      <c r="E190" s="22">
        <f>All!HA42+All!HB42</f>
        <v>229731442.84</v>
      </c>
      <c r="F190" s="19" t="s">
        <v>278</v>
      </c>
    </row>
    <row r="191" spans="1:6">
      <c r="A191" s="19">
        <v>41</v>
      </c>
      <c r="B191" s="19" t="s">
        <v>2002</v>
      </c>
      <c r="C191" s="22">
        <v>0</v>
      </c>
      <c r="D191" s="22">
        <v>0</v>
      </c>
      <c r="E191" s="22">
        <f>All!HA43+All!HB43</f>
        <v>0</v>
      </c>
      <c r="F191" s="19" t="s">
        <v>278</v>
      </c>
    </row>
    <row r="192" spans="1:6">
      <c r="A192" s="19">
        <v>42</v>
      </c>
      <c r="B192" s="19" t="s">
        <v>2003</v>
      </c>
      <c r="C192" s="22">
        <v>0</v>
      </c>
      <c r="D192" s="22">
        <v>185016019.19999999</v>
      </c>
      <c r="E192" s="22">
        <f>All!HA44+All!HB44</f>
        <v>242279056.15000001</v>
      </c>
      <c r="F192" s="19" t="s">
        <v>278</v>
      </c>
    </row>
    <row r="193" spans="1:6">
      <c r="A193" s="19">
        <v>43</v>
      </c>
      <c r="B193" s="19" t="s">
        <v>2064</v>
      </c>
      <c r="C193" s="22">
        <v>0</v>
      </c>
      <c r="D193" s="22">
        <v>600000</v>
      </c>
      <c r="E193" s="22">
        <f>All!HA45+All!HB45</f>
        <v>0</v>
      </c>
      <c r="F193" s="19" t="s">
        <v>278</v>
      </c>
    </row>
    <row r="194" spans="1:6">
      <c r="A194" s="19">
        <v>44</v>
      </c>
      <c r="B194" s="19" t="s">
        <v>2062</v>
      </c>
      <c r="C194" s="22">
        <v>0</v>
      </c>
      <c r="D194" s="22">
        <v>0</v>
      </c>
      <c r="E194" s="22">
        <f>All!HA46+All!HB46</f>
        <v>0</v>
      </c>
      <c r="F194" s="19" t="s">
        <v>278</v>
      </c>
    </row>
    <row r="195" spans="1:6">
      <c r="A195" s="19">
        <v>45</v>
      </c>
      <c r="B195" s="19" t="s">
        <v>2063</v>
      </c>
      <c r="C195" s="22">
        <v>0</v>
      </c>
      <c r="D195" s="22">
        <v>0</v>
      </c>
      <c r="E195" s="22">
        <f>All!HA47+All!HB47</f>
        <v>0</v>
      </c>
      <c r="F195" s="19" t="s">
        <v>278</v>
      </c>
    </row>
    <row r="196" spans="1:6">
      <c r="A196" s="19">
        <v>46</v>
      </c>
      <c r="B196" s="19" t="s">
        <v>2065</v>
      </c>
      <c r="C196" s="22">
        <v>0</v>
      </c>
      <c r="D196" s="22">
        <v>0</v>
      </c>
      <c r="E196" s="22">
        <f>All!HA48+All!HB48</f>
        <v>596114040</v>
      </c>
      <c r="F196" s="19" t="s">
        <v>278</v>
      </c>
    </row>
    <row r="197" spans="1:6">
      <c r="A197" s="19">
        <v>47</v>
      </c>
      <c r="B197" s="19" t="s">
        <v>2066</v>
      </c>
      <c r="C197" s="22">
        <v>0</v>
      </c>
      <c r="D197" s="22">
        <v>512902642</v>
      </c>
      <c r="E197" s="22">
        <f>All!HA49+All!HB49</f>
        <v>368025484.50606531</v>
      </c>
      <c r="F197" s="19" t="s">
        <v>278</v>
      </c>
    </row>
    <row r="198" spans="1:6">
      <c r="A198" s="19">
        <v>48</v>
      </c>
      <c r="B198" s="19" t="s">
        <v>2068</v>
      </c>
      <c r="C198" s="22">
        <v>0</v>
      </c>
      <c r="D198" s="22">
        <v>0</v>
      </c>
      <c r="E198" s="22">
        <f>All!HA50+All!HB50</f>
        <v>9261106.1500000004</v>
      </c>
      <c r="F198" s="19" t="s">
        <v>278</v>
      </c>
    </row>
    <row r="199" spans="1:6">
      <c r="A199" s="19">
        <v>49</v>
      </c>
      <c r="B199" s="19" t="s">
        <v>2069</v>
      </c>
      <c r="C199" s="22">
        <v>0</v>
      </c>
      <c r="D199" s="22">
        <v>24797381.050000001</v>
      </c>
      <c r="E199" s="22">
        <f>All!HA51+All!HB51</f>
        <v>750000</v>
      </c>
      <c r="F199" s="19" t="s">
        <v>278</v>
      </c>
    </row>
    <row r="200" spans="1:6">
      <c r="A200" s="19">
        <v>50</v>
      </c>
      <c r="B200" s="19" t="s">
        <v>66</v>
      </c>
      <c r="C200" s="22">
        <v>42024927.609999999</v>
      </c>
      <c r="D200" s="22">
        <v>0</v>
      </c>
      <c r="E200" s="22">
        <f>All!HA52+All!HB52</f>
        <v>0</v>
      </c>
      <c r="F200" s="19" t="s">
        <v>278</v>
      </c>
    </row>
    <row r="201" spans="1:6">
      <c r="A201" s="19">
        <v>51</v>
      </c>
      <c r="B201" s="19" t="s">
        <v>67</v>
      </c>
      <c r="C201" s="22">
        <v>5291975.34</v>
      </c>
      <c r="D201" s="22">
        <v>302594.27</v>
      </c>
      <c r="E201" s="22">
        <f>All!HA53+All!HB53</f>
        <v>0</v>
      </c>
      <c r="F201" s="19" t="s">
        <v>278</v>
      </c>
    </row>
    <row r="202" spans="1:6">
      <c r="A202" s="19">
        <v>52</v>
      </c>
      <c r="B202" s="19" t="s">
        <v>68</v>
      </c>
      <c r="C202" s="22">
        <v>6516540.6600000001</v>
      </c>
      <c r="D202" s="22">
        <v>4028521</v>
      </c>
      <c r="E202" s="22">
        <f>All!HA54+All!HB54</f>
        <v>0</v>
      </c>
      <c r="F202" s="19" t="s">
        <v>278</v>
      </c>
    </row>
    <row r="203" spans="1:6">
      <c r="A203" s="19">
        <v>53</v>
      </c>
      <c r="B203" s="19" t="s">
        <v>69</v>
      </c>
      <c r="C203" s="22">
        <v>6591184.5499999998</v>
      </c>
      <c r="D203" s="22">
        <v>3369001.08</v>
      </c>
      <c r="E203" s="22">
        <f>All!HA55+All!HB55</f>
        <v>0</v>
      </c>
      <c r="F203" s="19" t="s">
        <v>278</v>
      </c>
    </row>
    <row r="204" spans="1:6">
      <c r="A204" s="19">
        <v>54</v>
      </c>
      <c r="B204" s="19" t="s">
        <v>70</v>
      </c>
      <c r="C204" s="22">
        <v>34879516.259999998</v>
      </c>
      <c r="D204" s="22">
        <v>11076717.24</v>
      </c>
      <c r="E204" s="22">
        <f>All!HA56+All!HB56</f>
        <v>0</v>
      </c>
      <c r="F204" s="19" t="s">
        <v>278</v>
      </c>
    </row>
    <row r="205" spans="1:6">
      <c r="A205" s="19">
        <v>55</v>
      </c>
      <c r="B205" s="19" t="s">
        <v>71</v>
      </c>
      <c r="C205" s="22">
        <v>0</v>
      </c>
      <c r="D205" s="22">
        <v>1999731.73</v>
      </c>
      <c r="E205" s="22">
        <f>All!HA57+All!HB57</f>
        <v>0</v>
      </c>
      <c r="F205" s="19" t="s">
        <v>278</v>
      </c>
    </row>
    <row r="206" spans="1:6">
      <c r="A206" s="19">
        <v>56</v>
      </c>
      <c r="B206" s="19" t="s">
        <v>72</v>
      </c>
      <c r="C206" s="22">
        <v>536537</v>
      </c>
      <c r="D206" s="22">
        <v>1648328.44</v>
      </c>
      <c r="E206" s="22">
        <f>All!HA58+All!HB58</f>
        <v>0</v>
      </c>
      <c r="F206" s="19" t="s">
        <v>278</v>
      </c>
    </row>
    <row r="207" spans="1:6">
      <c r="A207" s="19">
        <v>57</v>
      </c>
      <c r="B207" s="19" t="s">
        <v>73</v>
      </c>
      <c r="C207" s="22">
        <v>972238.28</v>
      </c>
      <c r="D207" s="22">
        <v>0</v>
      </c>
      <c r="E207" s="22">
        <f>All!HA59+All!HB59</f>
        <v>0</v>
      </c>
      <c r="F207" s="19" t="s">
        <v>278</v>
      </c>
    </row>
    <row r="208" spans="1:6">
      <c r="A208" s="19">
        <v>58</v>
      </c>
      <c r="B208" s="19" t="s">
        <v>74</v>
      </c>
      <c r="C208" s="22">
        <v>2769293.95</v>
      </c>
      <c r="D208" s="22">
        <v>0</v>
      </c>
      <c r="E208" s="22">
        <f>All!HA60+All!HB60</f>
        <v>0</v>
      </c>
      <c r="F208" s="19" t="s">
        <v>278</v>
      </c>
    </row>
    <row r="209" spans="1:6">
      <c r="A209" s="19">
        <v>59</v>
      </c>
      <c r="B209" s="19" t="s">
        <v>75</v>
      </c>
      <c r="C209" s="22">
        <v>2417869</v>
      </c>
      <c r="D209" s="22">
        <v>0</v>
      </c>
      <c r="E209" s="22">
        <f>All!HA61+All!HB61</f>
        <v>0</v>
      </c>
      <c r="F209" s="19" t="s">
        <v>278</v>
      </c>
    </row>
    <row r="210" spans="1:6">
      <c r="A210" s="19">
        <v>60</v>
      </c>
      <c r="B210" s="19" t="s">
        <v>76</v>
      </c>
      <c r="C210" s="22">
        <v>6215109.9199999999</v>
      </c>
      <c r="D210" s="22">
        <v>343200</v>
      </c>
      <c r="E210" s="22">
        <f>All!HA62+All!HB62</f>
        <v>0</v>
      </c>
      <c r="F210" s="19" t="s">
        <v>278</v>
      </c>
    </row>
    <row r="211" spans="1:6">
      <c r="A211" s="19">
        <v>61</v>
      </c>
      <c r="B211" s="19" t="s">
        <v>77</v>
      </c>
      <c r="C211" s="22">
        <v>1416810.93</v>
      </c>
      <c r="D211" s="22">
        <v>0</v>
      </c>
      <c r="E211" s="22">
        <f>All!HA63+All!HB63</f>
        <v>0</v>
      </c>
      <c r="F211" s="19" t="s">
        <v>278</v>
      </c>
    </row>
    <row r="212" spans="1:6">
      <c r="A212" s="19">
        <v>62</v>
      </c>
      <c r="B212" s="19" t="s">
        <v>87</v>
      </c>
      <c r="C212" s="22">
        <v>58384968</v>
      </c>
      <c r="D212" s="22">
        <v>0</v>
      </c>
      <c r="E212" s="22">
        <f>All!HA64+All!HB64</f>
        <v>0</v>
      </c>
      <c r="F212" s="19" t="s">
        <v>278</v>
      </c>
    </row>
    <row r="213" spans="1:6">
      <c r="A213" s="19">
        <v>63</v>
      </c>
      <c r="B213" s="19" t="s">
        <v>93</v>
      </c>
      <c r="C213" s="22">
        <v>1680617.81</v>
      </c>
      <c r="D213" s="22">
        <v>11990602.15</v>
      </c>
      <c r="E213" s="22">
        <f>All!HA65+All!HB65</f>
        <v>0</v>
      </c>
      <c r="F213" s="19" t="s">
        <v>278</v>
      </c>
    </row>
    <row r="214" spans="1:6">
      <c r="A214" s="19">
        <v>64</v>
      </c>
      <c r="B214" s="19" t="s">
        <v>94</v>
      </c>
      <c r="C214" s="22">
        <v>6699931</v>
      </c>
      <c r="D214" s="22">
        <v>0</v>
      </c>
      <c r="E214" s="22">
        <f>All!HA66+All!HB66</f>
        <v>0</v>
      </c>
      <c r="F214" s="19" t="s">
        <v>278</v>
      </c>
    </row>
    <row r="215" spans="1:6">
      <c r="A215" s="19">
        <v>65</v>
      </c>
      <c r="B215" s="19" t="s">
        <v>95</v>
      </c>
      <c r="C215" s="22">
        <v>0</v>
      </c>
      <c r="D215" s="22">
        <v>1715135</v>
      </c>
      <c r="E215" s="22">
        <f>All!HA67+All!HB67</f>
        <v>0</v>
      </c>
      <c r="F215" s="19" t="s">
        <v>278</v>
      </c>
    </row>
    <row r="216" spans="1:6">
      <c r="A216" s="19">
        <v>66</v>
      </c>
      <c r="B216" s="19" t="s">
        <v>96</v>
      </c>
      <c r="C216" s="22">
        <v>0</v>
      </c>
      <c r="D216" s="22">
        <v>0</v>
      </c>
      <c r="E216" s="22">
        <f>All!HA68+All!HB68</f>
        <v>0</v>
      </c>
      <c r="F216" s="19" t="s">
        <v>278</v>
      </c>
    </row>
    <row r="217" spans="1:6">
      <c r="A217" s="19">
        <v>67</v>
      </c>
      <c r="B217" s="19" t="s">
        <v>97</v>
      </c>
      <c r="C217" s="22">
        <v>0</v>
      </c>
      <c r="D217" s="22">
        <v>1861075</v>
      </c>
      <c r="E217" s="22">
        <f>All!HA69+All!HB69</f>
        <v>0</v>
      </c>
      <c r="F217" s="19" t="s">
        <v>278</v>
      </c>
    </row>
    <row r="218" spans="1:6">
      <c r="A218" s="19">
        <v>68</v>
      </c>
      <c r="B218" s="19" t="s">
        <v>98</v>
      </c>
      <c r="C218" s="22">
        <v>5993105</v>
      </c>
      <c r="D218" s="22">
        <v>2033350</v>
      </c>
      <c r="E218" s="22">
        <f>All!HA70+All!HB70</f>
        <v>0</v>
      </c>
      <c r="F218" s="19" t="s">
        <v>278</v>
      </c>
    </row>
    <row r="219" spans="1:6">
      <c r="A219" s="19">
        <v>69</v>
      </c>
      <c r="B219" s="19" t="s">
        <v>99</v>
      </c>
      <c r="C219" s="22">
        <v>264423.21000000002</v>
      </c>
      <c r="D219" s="22">
        <v>128110.86</v>
      </c>
      <c r="E219" s="22">
        <f>All!HA71+All!HB71</f>
        <v>0</v>
      </c>
      <c r="F219" s="19" t="s">
        <v>278</v>
      </c>
    </row>
    <row r="220" spans="1:6">
      <c r="A220" s="19">
        <v>70</v>
      </c>
      <c r="B220" s="19" t="s">
        <v>100</v>
      </c>
      <c r="C220" s="22">
        <v>6097437</v>
      </c>
      <c r="D220" s="22">
        <v>1050255</v>
      </c>
      <c r="E220" s="22">
        <f>All!HA72+All!HB72</f>
        <v>0</v>
      </c>
      <c r="F220" s="19" t="s">
        <v>278</v>
      </c>
    </row>
    <row r="221" spans="1:6">
      <c r="A221" s="19">
        <v>71</v>
      </c>
      <c r="B221" s="19" t="s">
        <v>101</v>
      </c>
      <c r="C221" s="22">
        <v>1343575</v>
      </c>
      <c r="D221" s="22">
        <v>115495</v>
      </c>
      <c r="E221" s="22">
        <f>All!HA73+All!HB73</f>
        <v>0</v>
      </c>
      <c r="F221" s="19" t="s">
        <v>278</v>
      </c>
    </row>
    <row r="222" spans="1:6">
      <c r="A222" s="19">
        <v>72</v>
      </c>
      <c r="B222" s="19" t="s">
        <v>102</v>
      </c>
      <c r="C222" s="22">
        <v>0</v>
      </c>
      <c r="D222" s="22">
        <v>0</v>
      </c>
      <c r="E222" s="22">
        <f>All!HA74+All!HB74</f>
        <v>0</v>
      </c>
      <c r="F222" s="19" t="s">
        <v>278</v>
      </c>
    </row>
    <row r="223" spans="1:6">
      <c r="A223" s="19">
        <v>73</v>
      </c>
      <c r="B223" s="19" t="s">
        <v>103</v>
      </c>
      <c r="C223" s="22">
        <v>1311260</v>
      </c>
      <c r="D223" s="22">
        <v>0</v>
      </c>
      <c r="E223" s="22">
        <f>All!HA75+All!HB75</f>
        <v>0</v>
      </c>
      <c r="F223" s="19" t="s">
        <v>278</v>
      </c>
    </row>
    <row r="224" spans="1:6">
      <c r="A224" s="19">
        <v>74</v>
      </c>
      <c r="B224" s="19" t="s">
        <v>104</v>
      </c>
      <c r="C224" s="22">
        <v>0</v>
      </c>
      <c r="D224" s="22">
        <v>0</v>
      </c>
      <c r="E224" s="22">
        <f>All!HA76+All!HB76</f>
        <v>0</v>
      </c>
      <c r="F224" s="19" t="s">
        <v>278</v>
      </c>
    </row>
    <row r="225" spans="1:6">
      <c r="A225" s="19">
        <v>75</v>
      </c>
      <c r="B225" s="19" t="s">
        <v>105</v>
      </c>
      <c r="C225" s="22">
        <v>3510958.96</v>
      </c>
      <c r="D225" s="22">
        <v>0</v>
      </c>
      <c r="E225" s="22">
        <f>All!HA77+All!HB77</f>
        <v>0</v>
      </c>
      <c r="F225" s="19" t="s">
        <v>278</v>
      </c>
    </row>
    <row r="226" spans="1:6">
      <c r="A226" s="19">
        <v>76</v>
      </c>
      <c r="B226" s="19" t="s">
        <v>111</v>
      </c>
      <c r="C226" s="22">
        <v>4000000</v>
      </c>
      <c r="D226" s="22">
        <v>0</v>
      </c>
      <c r="E226" s="22">
        <f>All!HA78+All!HB78</f>
        <v>0</v>
      </c>
      <c r="F226" s="19" t="s">
        <v>278</v>
      </c>
    </row>
    <row r="227" spans="1:6">
      <c r="A227" s="19">
        <v>77</v>
      </c>
      <c r="B227" s="19" t="s">
        <v>112</v>
      </c>
      <c r="C227" s="22">
        <v>29830.3</v>
      </c>
      <c r="D227" s="22">
        <v>0</v>
      </c>
      <c r="E227" s="22">
        <f>All!HA79+All!HB79</f>
        <v>0</v>
      </c>
      <c r="F227" s="19" t="s">
        <v>278</v>
      </c>
    </row>
    <row r="228" spans="1:6">
      <c r="A228" s="19">
        <v>78</v>
      </c>
      <c r="B228" s="19" t="s">
        <v>113</v>
      </c>
      <c r="C228" s="22">
        <v>126071050</v>
      </c>
      <c r="D228" s="22">
        <v>0</v>
      </c>
      <c r="E228" s="22">
        <f>All!HA80+All!HB80</f>
        <v>0</v>
      </c>
      <c r="F228" s="19" t="s">
        <v>278</v>
      </c>
    </row>
    <row r="229" spans="1:6">
      <c r="A229" s="19">
        <v>79</v>
      </c>
      <c r="B229" s="19" t="s">
        <v>114</v>
      </c>
      <c r="C229" s="22">
        <v>115774741.79999998</v>
      </c>
      <c r="D229" s="22">
        <v>0</v>
      </c>
      <c r="E229" s="22">
        <f>All!HA81+All!HB81</f>
        <v>0</v>
      </c>
      <c r="F229" s="19" t="s">
        <v>278</v>
      </c>
    </row>
    <row r="230" spans="1:6">
      <c r="A230" s="19">
        <v>80</v>
      </c>
      <c r="B230" s="19" t="s">
        <v>115</v>
      </c>
      <c r="C230" s="22">
        <v>0</v>
      </c>
      <c r="D230" s="22">
        <v>0</v>
      </c>
      <c r="E230" s="22">
        <f>All!HA82+All!HB82</f>
        <v>0</v>
      </c>
      <c r="F230" s="19" t="s">
        <v>278</v>
      </c>
    </row>
    <row r="231" spans="1:6">
      <c r="A231" s="19">
        <v>81</v>
      </c>
      <c r="B231" s="19" t="s">
        <v>116</v>
      </c>
      <c r="C231" s="22">
        <v>0</v>
      </c>
      <c r="D231" s="22">
        <v>0</v>
      </c>
      <c r="E231" s="22">
        <f>All!HA83+All!HB83</f>
        <v>0</v>
      </c>
      <c r="F231" s="19" t="s">
        <v>278</v>
      </c>
    </row>
    <row r="232" spans="1:6">
      <c r="A232" s="19">
        <v>82</v>
      </c>
      <c r="B232" s="19" t="s">
        <v>117</v>
      </c>
      <c r="C232" s="22">
        <v>664967</v>
      </c>
      <c r="D232" s="22">
        <v>0</v>
      </c>
      <c r="E232" s="22">
        <f>All!HA84+All!HB84</f>
        <v>0</v>
      </c>
      <c r="F232" s="19" t="s">
        <v>278</v>
      </c>
    </row>
    <row r="233" spans="1:6">
      <c r="A233" s="19">
        <v>83</v>
      </c>
      <c r="B233" s="19" t="s">
        <v>118</v>
      </c>
      <c r="C233" s="22">
        <v>0</v>
      </c>
      <c r="D233" s="22">
        <v>0</v>
      </c>
      <c r="E233" s="22">
        <f>All!HA85+All!HB85</f>
        <v>0</v>
      </c>
      <c r="F233" s="19" t="s">
        <v>278</v>
      </c>
    </row>
    <row r="234" spans="1:6">
      <c r="A234" s="19">
        <v>84</v>
      </c>
      <c r="B234" s="19" t="s">
        <v>119</v>
      </c>
      <c r="C234" s="22">
        <v>677590</v>
      </c>
      <c r="D234" s="22">
        <v>0</v>
      </c>
      <c r="E234" s="22">
        <f>All!HA86+All!HB86</f>
        <v>0</v>
      </c>
      <c r="F234" s="19" t="s">
        <v>278</v>
      </c>
    </row>
    <row r="235" spans="1:6">
      <c r="A235" s="19">
        <v>85</v>
      </c>
      <c r="B235" s="19" t="s">
        <v>120</v>
      </c>
      <c r="C235" s="22">
        <v>0</v>
      </c>
      <c r="D235" s="22">
        <v>4326586.5</v>
      </c>
      <c r="E235" s="22">
        <f>All!HA87+All!HB87</f>
        <v>0</v>
      </c>
      <c r="F235" s="19" t="s">
        <v>278</v>
      </c>
    </row>
    <row r="236" spans="1:6">
      <c r="A236" s="19">
        <v>86</v>
      </c>
      <c r="B236" s="19" t="s">
        <v>121</v>
      </c>
      <c r="C236" s="22">
        <v>1702965</v>
      </c>
      <c r="D236" s="22">
        <v>1622665</v>
      </c>
      <c r="E236" s="22">
        <f>All!HA88+All!HB88</f>
        <v>0</v>
      </c>
      <c r="F236" s="19" t="s">
        <v>278</v>
      </c>
    </row>
    <row r="237" spans="1:6">
      <c r="A237" s="19">
        <v>87</v>
      </c>
      <c r="B237" s="19" t="s">
        <v>122</v>
      </c>
      <c r="C237" s="22">
        <v>0</v>
      </c>
      <c r="D237" s="22">
        <v>0</v>
      </c>
      <c r="E237" s="22">
        <f>All!HA89+All!HB89</f>
        <v>0</v>
      </c>
      <c r="F237" s="19" t="s">
        <v>278</v>
      </c>
    </row>
    <row r="238" spans="1:6">
      <c r="A238" s="19">
        <v>88</v>
      </c>
      <c r="B238" s="19" t="s">
        <v>123</v>
      </c>
      <c r="C238" s="22">
        <v>0</v>
      </c>
      <c r="D238" s="22">
        <v>0</v>
      </c>
      <c r="E238" s="22">
        <f>All!HA90+All!HB90</f>
        <v>0</v>
      </c>
      <c r="F238" s="19" t="s">
        <v>278</v>
      </c>
    </row>
    <row r="239" spans="1:6">
      <c r="A239" s="19">
        <v>89</v>
      </c>
      <c r="B239" s="19" t="s">
        <v>126</v>
      </c>
      <c r="C239" s="22">
        <v>0</v>
      </c>
      <c r="D239" s="22">
        <v>0</v>
      </c>
      <c r="E239" s="22">
        <f>All!HA91+All!HB91</f>
        <v>0</v>
      </c>
      <c r="F239" s="19" t="s">
        <v>278</v>
      </c>
    </row>
    <row r="240" spans="1:6">
      <c r="A240" s="19">
        <v>90</v>
      </c>
      <c r="B240" s="19" t="s">
        <v>284</v>
      </c>
      <c r="C240" s="22">
        <v>0</v>
      </c>
      <c r="D240" s="22">
        <v>4381600</v>
      </c>
      <c r="E240" s="22">
        <f>All!HA92+All!HB92</f>
        <v>0</v>
      </c>
      <c r="F240" s="19" t="s">
        <v>278</v>
      </c>
    </row>
    <row r="241" spans="1:6">
      <c r="A241" s="19">
        <v>91</v>
      </c>
      <c r="B241" s="19" t="s">
        <v>2006</v>
      </c>
      <c r="C241" s="22">
        <v>0</v>
      </c>
      <c r="D241" s="22">
        <v>0</v>
      </c>
      <c r="E241" s="22">
        <f>All!HA93+All!HB93</f>
        <v>0</v>
      </c>
      <c r="F241" s="19" t="s">
        <v>278</v>
      </c>
    </row>
    <row r="242" spans="1:6">
      <c r="A242" s="19">
        <v>92</v>
      </c>
      <c r="B242" s="19" t="s">
        <v>283</v>
      </c>
      <c r="C242" s="22">
        <v>0</v>
      </c>
      <c r="D242" s="22">
        <v>138370</v>
      </c>
      <c r="E242" s="22">
        <f>All!HA94+All!HB94</f>
        <v>0</v>
      </c>
      <c r="F242" s="19" t="s">
        <v>278</v>
      </c>
    </row>
    <row r="243" spans="1:6">
      <c r="A243" s="19">
        <v>93</v>
      </c>
      <c r="B243" s="19" t="s">
        <v>2005</v>
      </c>
      <c r="C243" s="22">
        <v>0</v>
      </c>
      <c r="D243" s="22">
        <v>0</v>
      </c>
      <c r="E243" s="22">
        <f>All!HA95+All!HB95</f>
        <v>0</v>
      </c>
      <c r="F243" s="19" t="s">
        <v>278</v>
      </c>
    </row>
    <row r="244" spans="1:6">
      <c r="A244" s="19">
        <v>94</v>
      </c>
      <c r="B244" s="19" t="s">
        <v>2075</v>
      </c>
      <c r="C244" s="22">
        <v>0</v>
      </c>
      <c r="D244" s="22">
        <v>0</v>
      </c>
      <c r="E244" s="22">
        <f>All!HA96+All!HB96</f>
        <v>0</v>
      </c>
      <c r="F244" s="19" t="s">
        <v>278</v>
      </c>
    </row>
    <row r="245" spans="1:6">
      <c r="A245" s="19">
        <v>95</v>
      </c>
      <c r="B245" s="19" t="s">
        <v>2076</v>
      </c>
      <c r="C245" s="22">
        <v>0</v>
      </c>
      <c r="D245" s="22">
        <v>997500</v>
      </c>
      <c r="E245" s="22">
        <f>All!HA97+All!HB97</f>
        <v>0</v>
      </c>
      <c r="F245" s="19" t="s">
        <v>278</v>
      </c>
    </row>
    <row r="246" spans="1:6">
      <c r="A246" s="19">
        <v>96</v>
      </c>
      <c r="B246" s="19" t="s">
        <v>2077</v>
      </c>
      <c r="C246" s="22">
        <v>0</v>
      </c>
      <c r="D246" s="22">
        <v>0</v>
      </c>
      <c r="E246" s="22">
        <f>All!HA98+All!HB98</f>
        <v>0</v>
      </c>
      <c r="F246" s="19" t="s">
        <v>278</v>
      </c>
    </row>
    <row r="247" spans="1:6">
      <c r="A247" s="19">
        <v>97</v>
      </c>
      <c r="B247" s="19" t="s">
        <v>2078</v>
      </c>
      <c r="C247" s="22">
        <v>0</v>
      </c>
      <c r="D247" s="22">
        <v>0</v>
      </c>
      <c r="E247" s="22">
        <f>All!HA99+All!HB99</f>
        <v>62854770</v>
      </c>
      <c r="F247" s="19" t="s">
        <v>278</v>
      </c>
    </row>
    <row r="248" spans="1:6">
      <c r="A248" s="19">
        <v>98</v>
      </c>
      <c r="B248" s="19" t="s">
        <v>2079</v>
      </c>
      <c r="C248" s="22">
        <v>0</v>
      </c>
      <c r="D248" s="22">
        <v>0</v>
      </c>
      <c r="E248" s="22">
        <f>All!HA100+All!HB100</f>
        <v>134551039.91</v>
      </c>
      <c r="F248" s="19" t="s">
        <v>278</v>
      </c>
    </row>
    <row r="249" spans="1:6">
      <c r="A249" s="19">
        <v>99</v>
      </c>
      <c r="B249" s="19" t="s">
        <v>2080</v>
      </c>
      <c r="C249" s="22">
        <v>0</v>
      </c>
      <c r="D249" s="22">
        <v>0</v>
      </c>
      <c r="E249" s="22">
        <f>All!HA101+All!HB101</f>
        <v>203808480</v>
      </c>
      <c r="F249" s="19" t="s">
        <v>278</v>
      </c>
    </row>
    <row r="250" spans="1:6">
      <c r="A250" s="19">
        <v>100</v>
      </c>
      <c r="B250" s="19" t="s">
        <v>2081</v>
      </c>
      <c r="C250" s="22">
        <v>0</v>
      </c>
      <c r="D250" s="22">
        <v>10999305.199999999</v>
      </c>
      <c r="E250" s="22">
        <f>All!HA102+All!HB102</f>
        <v>0</v>
      </c>
      <c r="F250" s="19" t="s">
        <v>278</v>
      </c>
    </row>
    <row r="251" spans="1:6">
      <c r="A251" s="19">
        <v>101</v>
      </c>
      <c r="B251" s="19" t="s">
        <v>2082</v>
      </c>
      <c r="C251" s="22">
        <v>0</v>
      </c>
      <c r="D251" s="22">
        <v>0</v>
      </c>
      <c r="E251" s="22">
        <f>All!HA103+All!HB103</f>
        <v>0</v>
      </c>
      <c r="F251" s="19" t="s">
        <v>278</v>
      </c>
    </row>
    <row r="252" spans="1:6">
      <c r="A252" s="19">
        <v>102</v>
      </c>
      <c r="B252" s="19" t="s">
        <v>2083</v>
      </c>
      <c r="C252" s="22">
        <v>0</v>
      </c>
      <c r="D252" s="22">
        <v>0</v>
      </c>
      <c r="E252" s="22">
        <f>All!HA104+All!HB104</f>
        <v>60694964</v>
      </c>
      <c r="F252" s="19" t="s">
        <v>278</v>
      </c>
    </row>
    <row r="253" spans="1:6">
      <c r="A253" s="19">
        <v>103</v>
      </c>
      <c r="B253" s="19" t="s">
        <v>2085</v>
      </c>
      <c r="C253" s="22">
        <v>0</v>
      </c>
      <c r="D253" s="22">
        <v>0</v>
      </c>
      <c r="E253" s="22">
        <f>All!HA105+All!HB105</f>
        <v>2256420</v>
      </c>
      <c r="F253" s="19" t="s">
        <v>278</v>
      </c>
    </row>
    <row r="254" spans="1:6">
      <c r="A254" s="19">
        <v>104</v>
      </c>
      <c r="B254" s="19" t="s">
        <v>2086</v>
      </c>
      <c r="C254" s="22">
        <v>0</v>
      </c>
      <c r="D254" s="22">
        <v>0</v>
      </c>
      <c r="E254" s="22">
        <f>All!HA106+All!HB106</f>
        <v>0</v>
      </c>
      <c r="F254" s="19" t="s">
        <v>278</v>
      </c>
    </row>
    <row r="255" spans="1:6">
      <c r="A255" s="19">
        <v>105</v>
      </c>
      <c r="B255" s="19" t="s">
        <v>2087</v>
      </c>
      <c r="C255" s="22">
        <v>0</v>
      </c>
      <c r="D255" s="22">
        <v>46039744.5</v>
      </c>
      <c r="E255" s="22">
        <f>All!HA107+All!HB107</f>
        <v>3409611.34</v>
      </c>
      <c r="F255" s="19" t="s">
        <v>278</v>
      </c>
    </row>
    <row r="256" spans="1:6">
      <c r="A256" s="19">
        <v>106</v>
      </c>
      <c r="B256" s="19" t="s">
        <v>2088</v>
      </c>
      <c r="C256" s="22">
        <v>0</v>
      </c>
      <c r="D256" s="22">
        <v>0</v>
      </c>
      <c r="E256" s="22">
        <f>All!HA108+All!HB108</f>
        <v>0</v>
      </c>
      <c r="F256" s="19" t="s">
        <v>278</v>
      </c>
    </row>
    <row r="257" spans="1:6">
      <c r="A257" s="19">
        <v>107</v>
      </c>
      <c r="B257" s="19" t="s">
        <v>2089</v>
      </c>
      <c r="C257" s="22">
        <v>0</v>
      </c>
      <c r="D257" s="22">
        <v>0</v>
      </c>
      <c r="E257" s="22">
        <f>All!HA109+All!HB109</f>
        <v>23236930</v>
      </c>
      <c r="F257" s="19" t="s">
        <v>278</v>
      </c>
    </row>
    <row r="258" spans="1:6">
      <c r="A258" s="19">
        <v>108</v>
      </c>
      <c r="B258" s="19" t="s">
        <v>2090</v>
      </c>
      <c r="C258" s="22">
        <v>0</v>
      </c>
      <c r="D258" s="22">
        <v>0</v>
      </c>
      <c r="E258" s="22">
        <f>All!HA110+All!HB110</f>
        <v>126525929.25</v>
      </c>
      <c r="F258" s="19" t="s">
        <v>278</v>
      </c>
    </row>
    <row r="259" spans="1:6">
      <c r="A259" s="19">
        <v>109</v>
      </c>
      <c r="B259" s="19" t="s">
        <v>2091</v>
      </c>
      <c r="C259" s="22">
        <v>0</v>
      </c>
      <c r="D259" s="22">
        <v>0</v>
      </c>
      <c r="E259" s="22">
        <f>All!HA111+All!HB111</f>
        <v>41488138.799999997</v>
      </c>
      <c r="F259" s="19" t="s">
        <v>278</v>
      </c>
    </row>
    <row r="260" spans="1:6">
      <c r="A260" s="19">
        <v>110</v>
      </c>
      <c r="B260" s="19" t="s">
        <v>2092</v>
      </c>
      <c r="C260" s="22">
        <v>0</v>
      </c>
      <c r="D260" s="22">
        <v>0</v>
      </c>
      <c r="E260" s="22">
        <f>All!HA112+All!HB112</f>
        <v>121093171</v>
      </c>
      <c r="F260" s="19" t="s">
        <v>278</v>
      </c>
    </row>
    <row r="261" spans="1:6">
      <c r="A261" s="19">
        <v>111</v>
      </c>
      <c r="B261" s="19" t="s">
        <v>2104</v>
      </c>
      <c r="C261" s="22">
        <v>0</v>
      </c>
      <c r="D261" s="22">
        <v>0</v>
      </c>
      <c r="E261" s="22">
        <f>All!HA113+All!HB113</f>
        <v>4588552.22</v>
      </c>
      <c r="F261" s="19" t="s">
        <v>278</v>
      </c>
    </row>
    <row r="262" spans="1:6">
      <c r="A262" s="19">
        <v>112</v>
      </c>
      <c r="B262" s="19" t="s">
        <v>2100</v>
      </c>
      <c r="C262" s="22">
        <v>0</v>
      </c>
      <c r="D262" s="22">
        <v>0</v>
      </c>
      <c r="E262" s="22">
        <f>All!HA114+All!HB114</f>
        <v>72004072.939999998</v>
      </c>
      <c r="F262" s="19" t="s">
        <v>278</v>
      </c>
    </row>
    <row r="263" spans="1:6">
      <c r="A263" s="19">
        <v>113</v>
      </c>
      <c r="B263" s="19" t="s">
        <v>2101</v>
      </c>
      <c r="C263" s="22">
        <v>0</v>
      </c>
      <c r="D263" s="22">
        <v>0</v>
      </c>
      <c r="E263" s="22">
        <f>All!HA115+All!HB115</f>
        <v>533092635.19</v>
      </c>
      <c r="F263" s="19" t="s">
        <v>278</v>
      </c>
    </row>
    <row r="264" spans="1:6">
      <c r="A264" s="19">
        <v>114</v>
      </c>
      <c r="B264" s="19" t="s">
        <v>2102</v>
      </c>
      <c r="C264" s="22">
        <v>0</v>
      </c>
      <c r="D264" s="22">
        <v>0</v>
      </c>
      <c r="E264" s="22">
        <f>All!HA116+All!HB116</f>
        <v>22689003.350000001</v>
      </c>
      <c r="F264" s="19" t="s">
        <v>278</v>
      </c>
    </row>
    <row r="265" spans="1:6">
      <c r="A265" s="19">
        <v>115</v>
      </c>
      <c r="B265" s="19" t="s">
        <v>2103</v>
      </c>
      <c r="C265" s="22">
        <v>0</v>
      </c>
      <c r="D265" s="22">
        <v>0</v>
      </c>
      <c r="E265" s="22">
        <f>All!HA117+All!HB117</f>
        <v>7073739.2100000009</v>
      </c>
      <c r="F265" s="19" t="s">
        <v>278</v>
      </c>
    </row>
    <row r="266" spans="1:6">
      <c r="A266" s="19">
        <v>116</v>
      </c>
      <c r="B266" s="19" t="s">
        <v>2109</v>
      </c>
      <c r="C266" s="22">
        <v>0</v>
      </c>
      <c r="D266" s="22">
        <v>0</v>
      </c>
      <c r="E266" s="22">
        <f>All!HA118+All!HB118</f>
        <v>5874144</v>
      </c>
      <c r="F266" s="19" t="s">
        <v>278</v>
      </c>
    </row>
    <row r="267" spans="1:6">
      <c r="A267" s="19">
        <v>117</v>
      </c>
      <c r="B267" s="19" t="s">
        <v>2110</v>
      </c>
      <c r="C267" s="22">
        <v>0</v>
      </c>
      <c r="D267" s="22">
        <v>0</v>
      </c>
      <c r="E267" s="22">
        <f>All!HA119+All!HB119</f>
        <v>12827224.6</v>
      </c>
      <c r="F267" s="19" t="s">
        <v>278</v>
      </c>
    </row>
    <row r="268" spans="1:6">
      <c r="A268" s="19">
        <v>118</v>
      </c>
      <c r="B268" s="19" t="s">
        <v>2112</v>
      </c>
      <c r="C268" s="22">
        <v>0</v>
      </c>
      <c r="D268" s="22">
        <v>0</v>
      </c>
      <c r="E268" s="22">
        <f>All!HA120+All!HB120</f>
        <v>118479500</v>
      </c>
      <c r="F268" s="19" t="s">
        <v>278</v>
      </c>
    </row>
    <row r="269" spans="1:6">
      <c r="A269" s="19">
        <v>119</v>
      </c>
      <c r="B269" s="19" t="s">
        <v>2113</v>
      </c>
      <c r="C269" s="22">
        <v>0</v>
      </c>
      <c r="D269" s="22">
        <v>0</v>
      </c>
      <c r="E269" s="22">
        <f>All!HA121+All!HB121</f>
        <v>9281479</v>
      </c>
      <c r="F269" s="19" t="s">
        <v>278</v>
      </c>
    </row>
    <row r="270" spans="1:6">
      <c r="A270" s="110">
        <v>120</v>
      </c>
      <c r="B270" s="110" t="s">
        <v>2114</v>
      </c>
      <c r="C270" s="22">
        <v>0</v>
      </c>
      <c r="D270" s="22">
        <v>0</v>
      </c>
      <c r="E270" s="22">
        <f>All!HA122+All!HB122</f>
        <v>5687737</v>
      </c>
      <c r="F270" s="19" t="s">
        <v>278</v>
      </c>
    </row>
    <row r="271" spans="1:6">
      <c r="A271" s="19">
        <v>121</v>
      </c>
      <c r="B271" s="19" t="s">
        <v>2157</v>
      </c>
      <c r="C271" s="22">
        <v>0</v>
      </c>
      <c r="D271" s="22">
        <v>0</v>
      </c>
      <c r="E271" s="22">
        <f>All!HA123+All!HB123</f>
        <v>0</v>
      </c>
      <c r="F271" s="19" t="s">
        <v>278</v>
      </c>
    </row>
    <row r="272" spans="1:6">
      <c r="A272" s="19">
        <v>122</v>
      </c>
      <c r="B272" s="19" t="s">
        <v>2158</v>
      </c>
      <c r="C272" s="22">
        <v>0</v>
      </c>
      <c r="D272" s="22">
        <v>0</v>
      </c>
      <c r="E272" s="22">
        <f>All!HA124+All!HB124</f>
        <v>0</v>
      </c>
      <c r="F272" s="19" t="s">
        <v>278</v>
      </c>
    </row>
    <row r="273" spans="1:6">
      <c r="A273" s="19">
        <v>123</v>
      </c>
      <c r="B273" s="19" t="s">
        <v>2159</v>
      </c>
      <c r="C273" s="22">
        <v>0</v>
      </c>
      <c r="D273" s="22">
        <v>0</v>
      </c>
      <c r="E273" s="22">
        <f>All!HA125+All!HB125</f>
        <v>0</v>
      </c>
      <c r="F273" s="19" t="s">
        <v>278</v>
      </c>
    </row>
    <row r="274" spans="1:6">
      <c r="A274" s="19">
        <v>124</v>
      </c>
      <c r="B274" s="19" t="s">
        <v>2160</v>
      </c>
      <c r="C274" s="22">
        <v>0</v>
      </c>
      <c r="D274" s="22">
        <v>0</v>
      </c>
      <c r="E274" s="22">
        <f>All!HA126+All!HB126</f>
        <v>0</v>
      </c>
      <c r="F274" s="19" t="s">
        <v>278</v>
      </c>
    </row>
    <row r="275" spans="1:6">
      <c r="A275" s="19">
        <v>125</v>
      </c>
      <c r="B275" s="19" t="s">
        <v>2162</v>
      </c>
      <c r="C275" s="22">
        <v>0</v>
      </c>
      <c r="D275" s="22">
        <v>0</v>
      </c>
      <c r="E275" s="22">
        <f>All!HA127+All!HB127</f>
        <v>0</v>
      </c>
      <c r="F275" s="19" t="s">
        <v>278</v>
      </c>
    </row>
    <row r="276" spans="1:6">
      <c r="A276" s="19">
        <v>126</v>
      </c>
      <c r="B276" s="19" t="s">
        <v>2163</v>
      </c>
      <c r="C276" s="22">
        <v>0</v>
      </c>
      <c r="D276" s="22">
        <v>0</v>
      </c>
      <c r="E276" s="22">
        <f>All!HA128+All!HB128</f>
        <v>46803806.950000003</v>
      </c>
      <c r="F276" s="19" t="s">
        <v>278</v>
      </c>
    </row>
    <row r="277" spans="1:6">
      <c r="A277" s="19">
        <v>127</v>
      </c>
      <c r="B277" s="19" t="s">
        <v>2164</v>
      </c>
      <c r="C277" s="22">
        <v>0</v>
      </c>
      <c r="D277" s="22">
        <v>0</v>
      </c>
      <c r="E277" s="22">
        <f>All!HA129+All!HB129</f>
        <v>119995330.68225972</v>
      </c>
      <c r="F277" s="19" t="s">
        <v>278</v>
      </c>
    </row>
    <row r="278" spans="1:6">
      <c r="A278" s="19">
        <v>128</v>
      </c>
      <c r="B278" s="19" t="s">
        <v>2165</v>
      </c>
      <c r="C278" s="22">
        <v>0</v>
      </c>
      <c r="D278" s="22">
        <v>0</v>
      </c>
      <c r="E278" s="22">
        <f>All!HA130+All!HB130</f>
        <v>41162082.450000003</v>
      </c>
      <c r="F278" s="19" t="s">
        <v>278</v>
      </c>
    </row>
    <row r="279" spans="1:6">
      <c r="A279" s="113">
        <v>129</v>
      </c>
      <c r="B279" s="113" t="s">
        <v>2167</v>
      </c>
      <c r="C279" s="117"/>
      <c r="D279" s="117"/>
      <c r="E279" s="22">
        <f>All!HA131+All!HB131</f>
        <v>474111.33393258427</v>
      </c>
      <c r="F279" s="19" t="s">
        <v>278</v>
      </c>
    </row>
    <row r="280" spans="1:6">
      <c r="A280" s="113">
        <v>130</v>
      </c>
      <c r="B280" s="113" t="s">
        <v>2168</v>
      </c>
      <c r="C280" s="117"/>
      <c r="D280" s="117"/>
      <c r="E280" s="22">
        <f>All!HA132+All!HB132</f>
        <v>394063060.77999997</v>
      </c>
      <c r="F280" s="19" t="s">
        <v>278</v>
      </c>
    </row>
    <row r="281" spans="1:6">
      <c r="A281" s="113">
        <v>131</v>
      </c>
      <c r="B281" s="113" t="s">
        <v>2169</v>
      </c>
      <c r="C281" s="117"/>
      <c r="D281" s="117"/>
      <c r="E281" s="22">
        <f>All!HA133+All!HB133</f>
        <v>192818272</v>
      </c>
      <c r="F281" s="19" t="s">
        <v>278</v>
      </c>
    </row>
    <row r="282" spans="1:6">
      <c r="A282" s="113">
        <v>132</v>
      </c>
      <c r="B282" s="113" t="s">
        <v>2170</v>
      </c>
      <c r="C282" s="117"/>
      <c r="D282" s="117"/>
      <c r="E282" s="22">
        <f>All!HA134+All!HB134</f>
        <v>31102566</v>
      </c>
      <c r="F282" s="19" t="s">
        <v>278</v>
      </c>
    </row>
    <row r="283" spans="1:6">
      <c r="A283" s="113">
        <v>133</v>
      </c>
      <c r="B283" s="113" t="s">
        <v>2171</v>
      </c>
      <c r="C283" s="117"/>
      <c r="D283" s="117"/>
      <c r="E283" s="22">
        <f>All!HA135+All!HB135</f>
        <v>44388022</v>
      </c>
      <c r="F283" s="19" t="s">
        <v>278</v>
      </c>
    </row>
    <row r="284" spans="1:6">
      <c r="A284" s="113">
        <v>134</v>
      </c>
      <c r="B284" s="113" t="s">
        <v>2172</v>
      </c>
      <c r="C284" s="117"/>
      <c r="D284" s="117"/>
      <c r="E284" s="22">
        <f>All!HA136+All!HB136</f>
        <v>0</v>
      </c>
      <c r="F284" s="19" t="s">
        <v>278</v>
      </c>
    </row>
    <row r="285" spans="1:6">
      <c r="A285" s="113">
        <v>135</v>
      </c>
      <c r="B285" s="113" t="s">
        <v>2173</v>
      </c>
      <c r="C285" s="117"/>
      <c r="D285" s="117"/>
      <c r="E285" s="22">
        <f>All!HA137+All!HB137</f>
        <v>117933492</v>
      </c>
      <c r="F285" s="19" t="s">
        <v>278</v>
      </c>
    </row>
    <row r="286" spans="1:6">
      <c r="A286" s="113">
        <v>136</v>
      </c>
      <c r="B286" s="113" t="s">
        <v>2174</v>
      </c>
      <c r="C286" s="117"/>
      <c r="D286" s="117"/>
      <c r="E286" s="22">
        <f>All!HA138+All!HB138</f>
        <v>345715109.75</v>
      </c>
      <c r="F286" s="19" t="s">
        <v>278</v>
      </c>
    </row>
    <row r="287" spans="1:6">
      <c r="A287" s="113">
        <v>137</v>
      </c>
      <c r="B287" s="113" t="s">
        <v>2175</v>
      </c>
      <c r="C287" s="117"/>
      <c r="D287" s="117"/>
      <c r="E287" s="22">
        <f>All!HA139+All!HB139</f>
        <v>2808263.8827859205</v>
      </c>
      <c r="F287" s="19" t="s">
        <v>278</v>
      </c>
    </row>
    <row r="288" spans="1:6">
      <c r="A288" s="113">
        <v>138</v>
      </c>
      <c r="B288" s="113" t="s">
        <v>2176</v>
      </c>
      <c r="C288" s="117"/>
      <c r="D288" s="117"/>
      <c r="E288" s="22">
        <f>All!HA140+All!HB140</f>
        <v>143314236.28</v>
      </c>
      <c r="F288" s="19" t="s">
        <v>278</v>
      </c>
    </row>
    <row r="289" spans="1:6">
      <c r="A289" s="113">
        <v>139</v>
      </c>
      <c r="B289" s="113" t="s">
        <v>2189</v>
      </c>
      <c r="C289" s="117"/>
      <c r="D289" s="117"/>
      <c r="E289" s="22">
        <f>All!HA141+All!HB141</f>
        <v>32766663.285999998</v>
      </c>
      <c r="F289" s="19" t="s">
        <v>278</v>
      </c>
    </row>
    <row r="290" spans="1:6">
      <c r="A290" s="113">
        <v>140</v>
      </c>
      <c r="B290" s="113" t="s">
        <v>2190</v>
      </c>
      <c r="C290" s="117"/>
      <c r="D290" s="117"/>
      <c r="E290" s="22">
        <f>All!HA142+All!HB142</f>
        <v>72029409.25</v>
      </c>
      <c r="F290" s="19" t="s">
        <v>278</v>
      </c>
    </row>
    <row r="291" spans="1:6">
      <c r="A291" s="113">
        <v>141</v>
      </c>
      <c r="B291" s="113" t="s">
        <v>2191</v>
      </c>
      <c r="C291" s="117"/>
      <c r="D291" s="117"/>
      <c r="E291" s="22">
        <f>All!HA143+All!HB143</f>
        <v>0</v>
      </c>
      <c r="F291" s="19" t="s">
        <v>278</v>
      </c>
    </row>
    <row r="292" spans="1:6">
      <c r="A292" s="113">
        <v>142</v>
      </c>
      <c r="B292" s="113" t="s">
        <v>2192</v>
      </c>
      <c r="C292" s="117"/>
      <c r="D292" s="117"/>
      <c r="E292" s="22">
        <f>All!HA144+All!HB144</f>
        <v>92052779.595839977</v>
      </c>
      <c r="F292" s="19" t="s">
        <v>278</v>
      </c>
    </row>
    <row r="293" spans="1:6">
      <c r="A293" s="113">
        <v>143</v>
      </c>
      <c r="B293" s="113" t="s">
        <v>2193</v>
      </c>
      <c r="C293" s="117"/>
      <c r="D293" s="117"/>
      <c r="E293" s="22">
        <f>All!HA145+All!HB145</f>
        <v>0</v>
      </c>
      <c r="F293" s="19" t="s">
        <v>278</v>
      </c>
    </row>
    <row r="294" spans="1:6">
      <c r="A294" s="152">
        <v>144</v>
      </c>
      <c r="B294" s="152" t="s">
        <v>2207</v>
      </c>
      <c r="C294" s="153"/>
      <c r="D294" s="153"/>
      <c r="E294" s="22">
        <f>All!HA146+All!HB146</f>
        <v>23808229.5</v>
      </c>
      <c r="F294" s="19" t="s">
        <v>278</v>
      </c>
    </row>
    <row r="295" spans="1:6">
      <c r="A295" s="152">
        <v>145</v>
      </c>
      <c r="B295" s="152" t="s">
        <v>2208</v>
      </c>
      <c r="C295" s="153"/>
      <c r="D295" s="153"/>
      <c r="E295" s="22">
        <f>All!HA147+All!HB147</f>
        <v>0</v>
      </c>
      <c r="F295" s="19" t="s">
        <v>278</v>
      </c>
    </row>
    <row r="296" spans="1:6">
      <c r="A296" s="152">
        <v>146</v>
      </c>
      <c r="B296" s="152" t="s">
        <v>2211</v>
      </c>
      <c r="C296" s="153"/>
      <c r="D296" s="153"/>
      <c r="E296" s="22">
        <f>All!HA148+All!HB148</f>
        <v>0</v>
      </c>
      <c r="F296" s="19" t="s">
        <v>278</v>
      </c>
    </row>
    <row r="297" spans="1:6">
      <c r="A297" s="152">
        <v>147</v>
      </c>
      <c r="B297" s="152" t="s">
        <v>2212</v>
      </c>
      <c r="C297" s="153"/>
      <c r="D297" s="153"/>
      <c r="E297" s="22">
        <f>All!HA149+All!HB149</f>
        <v>0</v>
      </c>
      <c r="F297" s="19" t="s">
        <v>278</v>
      </c>
    </row>
    <row r="298" spans="1:6">
      <c r="A298" s="152">
        <v>148</v>
      </c>
      <c r="B298" s="152" t="s">
        <v>2213</v>
      </c>
      <c r="C298" s="153"/>
      <c r="D298" s="153"/>
      <c r="E298" s="22">
        <f>All!HA150+All!HB150</f>
        <v>0</v>
      </c>
      <c r="F298" s="19" t="s">
        <v>278</v>
      </c>
    </row>
    <row r="299" spans="1:6">
      <c r="A299" s="110">
        <v>0</v>
      </c>
      <c r="B299" s="110" t="s">
        <v>1985</v>
      </c>
      <c r="C299" s="117"/>
      <c r="D299" s="117"/>
      <c r="E299" s="22">
        <f>All!HA151+All!HB151</f>
        <v>0</v>
      </c>
      <c r="F299" s="19" t="s">
        <v>278</v>
      </c>
    </row>
    <row r="300" spans="1:6">
      <c r="A300" s="19">
        <v>1</v>
      </c>
      <c r="B300" s="19" t="s">
        <v>7</v>
      </c>
      <c r="C300" s="22">
        <v>40457642.790000007</v>
      </c>
      <c r="D300" s="22">
        <v>342857737.70999998</v>
      </c>
      <c r="E300" s="22">
        <f>All!HC3+All!HD3</f>
        <v>233751135.02999997</v>
      </c>
      <c r="F300" s="19" t="s">
        <v>2106</v>
      </c>
    </row>
    <row r="301" spans="1:6">
      <c r="A301" s="19">
        <v>2</v>
      </c>
      <c r="B301" s="19" t="s">
        <v>8</v>
      </c>
      <c r="C301" s="22">
        <v>570053777.58000004</v>
      </c>
      <c r="D301" s="22">
        <v>190115826.13000003</v>
      </c>
      <c r="E301" s="22">
        <f>All!HC4+All!HD4</f>
        <v>14529858.460000001</v>
      </c>
      <c r="F301" s="19" t="s">
        <v>2106</v>
      </c>
    </row>
    <row r="302" spans="1:6">
      <c r="A302" s="19">
        <v>3</v>
      </c>
      <c r="B302" s="19" t="s">
        <v>9</v>
      </c>
      <c r="C302" s="22">
        <v>281866920.17000002</v>
      </c>
      <c r="D302" s="22">
        <v>303351729.74000001</v>
      </c>
      <c r="E302" s="22">
        <f>All!HC5+All!HD5</f>
        <v>32348820.910126843</v>
      </c>
      <c r="F302" s="19" t="s">
        <v>2106</v>
      </c>
    </row>
    <row r="303" spans="1:6">
      <c r="A303" s="19">
        <v>4</v>
      </c>
      <c r="B303" s="19" t="s">
        <v>10</v>
      </c>
      <c r="C303" s="22">
        <v>271541904.26999998</v>
      </c>
      <c r="D303" s="22">
        <v>161355971.49000001</v>
      </c>
      <c r="E303" s="22">
        <f>All!HC6+All!HD6</f>
        <v>6032474.3240121882</v>
      </c>
      <c r="F303" s="19" t="s">
        <v>2106</v>
      </c>
    </row>
    <row r="304" spans="1:6">
      <c r="A304" s="19">
        <v>5</v>
      </c>
      <c r="B304" s="19" t="s">
        <v>11</v>
      </c>
      <c r="C304" s="22">
        <v>0</v>
      </c>
      <c r="D304" s="22">
        <v>123970751.61</v>
      </c>
      <c r="E304" s="22">
        <f>All!HC7+All!HD7</f>
        <v>20550435.600000001</v>
      </c>
      <c r="F304" s="19" t="s">
        <v>2106</v>
      </c>
    </row>
    <row r="305" spans="1:6">
      <c r="A305" s="19">
        <v>6</v>
      </c>
      <c r="B305" s="19" t="s">
        <v>12</v>
      </c>
      <c r="C305" s="22">
        <v>1885524.33</v>
      </c>
      <c r="D305" s="22">
        <v>339094714.14999998</v>
      </c>
      <c r="E305" s="22">
        <f>All!HC8+All!HD8</f>
        <v>672515065.24000001</v>
      </c>
      <c r="F305" s="19" t="s">
        <v>2106</v>
      </c>
    </row>
    <row r="306" spans="1:6">
      <c r="A306" s="19">
        <v>7</v>
      </c>
      <c r="B306" s="19" t="s">
        <v>13</v>
      </c>
      <c r="C306" s="22">
        <v>69733699.580000013</v>
      </c>
      <c r="D306" s="22">
        <v>79066028.00999999</v>
      </c>
      <c r="E306" s="22">
        <f>All!HC9+All!HD9</f>
        <v>4332055.1500000004</v>
      </c>
      <c r="F306" s="19" t="s">
        <v>2106</v>
      </c>
    </row>
    <row r="307" spans="1:6">
      <c r="A307" s="19">
        <v>8</v>
      </c>
      <c r="B307" s="19" t="s">
        <v>2004</v>
      </c>
      <c r="C307" s="22">
        <v>64323827.280000001</v>
      </c>
      <c r="D307" s="22">
        <v>144221304.17000002</v>
      </c>
      <c r="E307" s="22">
        <f>All!HC10+All!HD10</f>
        <v>159334677.63999999</v>
      </c>
      <c r="F307" s="19" t="s">
        <v>2106</v>
      </c>
    </row>
    <row r="308" spans="1:6">
      <c r="A308" s="19">
        <v>9</v>
      </c>
      <c r="B308" s="19" t="s">
        <v>15</v>
      </c>
      <c r="C308" s="22">
        <v>0</v>
      </c>
      <c r="D308" s="22">
        <v>55490305.210000001</v>
      </c>
      <c r="E308" s="22">
        <f>All!HC11+All!HD11</f>
        <v>6346872.29</v>
      </c>
      <c r="F308" s="19" t="s">
        <v>2106</v>
      </c>
    </row>
    <row r="309" spans="1:6">
      <c r="A309" s="19">
        <v>10</v>
      </c>
      <c r="B309" s="19" t="s">
        <v>16</v>
      </c>
      <c r="C309" s="22">
        <v>289035365.88999999</v>
      </c>
      <c r="D309" s="22">
        <v>58779400.500000007</v>
      </c>
      <c r="E309" s="22">
        <f>All!HC12+All!HD12</f>
        <v>8603165.879999999</v>
      </c>
      <c r="F309" s="19" t="s">
        <v>2106</v>
      </c>
    </row>
    <row r="310" spans="1:6">
      <c r="A310" s="19">
        <v>11</v>
      </c>
      <c r="B310" s="19" t="s">
        <v>17</v>
      </c>
      <c r="C310" s="22">
        <v>103386247.59</v>
      </c>
      <c r="D310" s="22">
        <v>38662816.189999998</v>
      </c>
      <c r="E310" s="22">
        <f>All!HC13+All!HD13</f>
        <v>10414950.029999999</v>
      </c>
      <c r="F310" s="19" t="s">
        <v>2106</v>
      </c>
    </row>
    <row r="311" spans="1:6">
      <c r="A311" s="19">
        <v>12</v>
      </c>
      <c r="B311" s="19" t="s">
        <v>18</v>
      </c>
      <c r="C311" s="22">
        <v>54195945.000000007</v>
      </c>
      <c r="D311" s="22">
        <v>33515535.510000002</v>
      </c>
      <c r="E311" s="22">
        <f>All!HC14+All!HD14</f>
        <v>12945535.429999998</v>
      </c>
      <c r="F311" s="19" t="s">
        <v>2106</v>
      </c>
    </row>
    <row r="312" spans="1:6">
      <c r="A312" s="19">
        <v>13</v>
      </c>
      <c r="B312" s="19" t="s">
        <v>19</v>
      </c>
      <c r="C312" s="22">
        <v>68590872.129999995</v>
      </c>
      <c r="D312" s="22">
        <v>6606117.7800000003</v>
      </c>
      <c r="E312" s="22">
        <f>All!HC15+All!HD15</f>
        <v>30436.87</v>
      </c>
      <c r="F312" s="19" t="s">
        <v>2106</v>
      </c>
    </row>
    <row r="313" spans="1:6">
      <c r="A313" s="19">
        <v>14</v>
      </c>
      <c r="B313" s="19" t="s">
        <v>20</v>
      </c>
      <c r="C313" s="22">
        <v>156158664.79000002</v>
      </c>
      <c r="D313" s="22">
        <v>34018043.920000002</v>
      </c>
      <c r="E313" s="22">
        <f>All!HC16+All!HD16</f>
        <v>0</v>
      </c>
      <c r="F313" s="19" t="s">
        <v>2106</v>
      </c>
    </row>
    <row r="314" spans="1:6">
      <c r="A314" s="19">
        <v>15</v>
      </c>
      <c r="B314" s="19" t="s">
        <v>21</v>
      </c>
      <c r="C314" s="22">
        <v>29055313.410000004</v>
      </c>
      <c r="D314" s="22">
        <v>22678670.219999999</v>
      </c>
      <c r="E314" s="22">
        <f>All!HC17+All!HD17</f>
        <v>343394.64</v>
      </c>
      <c r="F314" s="19" t="s">
        <v>2106</v>
      </c>
    </row>
    <row r="315" spans="1:6">
      <c r="A315" s="19">
        <v>16</v>
      </c>
      <c r="B315" s="19" t="s">
        <v>22</v>
      </c>
      <c r="C315" s="22">
        <v>13074266.529999997</v>
      </c>
      <c r="D315" s="22">
        <v>510661.69</v>
      </c>
      <c r="E315" s="22">
        <f>All!HC18+All!HD18</f>
        <v>0</v>
      </c>
      <c r="F315" s="19" t="s">
        <v>2106</v>
      </c>
    </row>
    <row r="316" spans="1:6">
      <c r="A316" s="19">
        <v>17</v>
      </c>
      <c r="B316" s="19" t="s">
        <v>23</v>
      </c>
      <c r="C316" s="22">
        <v>10194216.859999999</v>
      </c>
      <c r="D316" s="22">
        <v>7474746.2200000007</v>
      </c>
      <c r="E316" s="22">
        <f>All!HC19+All!HD19</f>
        <v>923417.64</v>
      </c>
      <c r="F316" s="19" t="s">
        <v>2106</v>
      </c>
    </row>
    <row r="317" spans="1:6">
      <c r="A317" s="19">
        <v>18</v>
      </c>
      <c r="B317" s="19" t="s">
        <v>24</v>
      </c>
      <c r="C317" s="22">
        <v>32950779.420000002</v>
      </c>
      <c r="D317" s="22">
        <v>343545472.63999999</v>
      </c>
      <c r="E317" s="22">
        <f>All!HC20+All!HD20</f>
        <v>71495153.449999988</v>
      </c>
      <c r="F317" s="19" t="s">
        <v>2106</v>
      </c>
    </row>
    <row r="318" spans="1:6">
      <c r="A318" s="19">
        <v>19</v>
      </c>
      <c r="B318" s="19" t="s">
        <v>25</v>
      </c>
      <c r="C318" s="22">
        <v>494870530.44000006</v>
      </c>
      <c r="D318" s="22">
        <v>293381710.89999998</v>
      </c>
      <c r="E318" s="22">
        <f>All!HC21+All!HD21</f>
        <v>43943350.700000003</v>
      </c>
      <c r="F318" s="19" t="s">
        <v>2106</v>
      </c>
    </row>
    <row r="319" spans="1:6">
      <c r="A319" s="19">
        <v>20</v>
      </c>
      <c r="B319" s="19" t="s">
        <v>26</v>
      </c>
      <c r="C319" s="22">
        <v>202371209.41</v>
      </c>
      <c r="D319" s="22">
        <v>304214577.50999993</v>
      </c>
      <c r="E319" s="22">
        <f>All!HC22+All!HD22</f>
        <v>106819232.84999999</v>
      </c>
      <c r="F319" s="19" t="s">
        <v>2106</v>
      </c>
    </row>
    <row r="320" spans="1:6">
      <c r="A320" s="19">
        <v>21</v>
      </c>
      <c r="B320" s="19" t="s">
        <v>27</v>
      </c>
      <c r="C320" s="22">
        <v>313144852.18000001</v>
      </c>
      <c r="D320" s="22">
        <v>363836550.89999998</v>
      </c>
      <c r="E320" s="22">
        <f>All!HC23+All!HD23</f>
        <v>377044048.39999998</v>
      </c>
      <c r="F320" s="19" t="s">
        <v>2106</v>
      </c>
    </row>
    <row r="321" spans="1:6">
      <c r="A321" s="19">
        <v>22</v>
      </c>
      <c r="B321" s="19" t="s">
        <v>29</v>
      </c>
      <c r="C321" s="22">
        <v>8594068.620000001</v>
      </c>
      <c r="D321" s="22">
        <v>276356329.04999995</v>
      </c>
      <c r="E321" s="22">
        <f>All!HC24+All!HD24</f>
        <v>218540189.35999998</v>
      </c>
      <c r="F321" s="19" t="s">
        <v>2106</v>
      </c>
    </row>
    <row r="322" spans="1:6">
      <c r="A322" s="19">
        <v>23</v>
      </c>
      <c r="B322" s="19" t="s">
        <v>30</v>
      </c>
      <c r="C322" s="22">
        <v>3644</v>
      </c>
      <c r="D322" s="22">
        <v>197878404.51999995</v>
      </c>
      <c r="E322" s="22">
        <f>All!HC25+All!HD25</f>
        <v>123023575.43000001</v>
      </c>
      <c r="F322" s="19" t="s">
        <v>2106</v>
      </c>
    </row>
    <row r="323" spans="1:6">
      <c r="A323" s="19">
        <v>24</v>
      </c>
      <c r="B323" s="19" t="s">
        <v>31</v>
      </c>
      <c r="C323" s="22">
        <v>118742193.97000001</v>
      </c>
      <c r="D323" s="22">
        <v>29358783.710000001</v>
      </c>
      <c r="E323" s="22">
        <f>All!HC26+All!HD26</f>
        <v>10993626.156930607</v>
      </c>
      <c r="F323" s="19" t="s">
        <v>2106</v>
      </c>
    </row>
    <row r="324" spans="1:6">
      <c r="A324" s="19">
        <v>25</v>
      </c>
      <c r="B324" s="19" t="s">
        <v>32</v>
      </c>
      <c r="C324" s="22">
        <v>12864395.209999999</v>
      </c>
      <c r="D324" s="22">
        <v>0</v>
      </c>
      <c r="E324" s="22">
        <f>All!HC27+All!HD27</f>
        <v>5097845</v>
      </c>
      <c r="F324" s="19" t="s">
        <v>2106</v>
      </c>
    </row>
    <row r="325" spans="1:6">
      <c r="A325" s="19">
        <v>26</v>
      </c>
      <c r="B325" s="19" t="s">
        <v>34</v>
      </c>
      <c r="C325" s="22">
        <v>75980191.510000005</v>
      </c>
      <c r="D325" s="22">
        <v>252673440.25</v>
      </c>
      <c r="E325" s="22">
        <f>All!HC28+All!HD28</f>
        <v>18227854.710000005</v>
      </c>
      <c r="F325" s="19" t="s">
        <v>2106</v>
      </c>
    </row>
    <row r="326" spans="1:6">
      <c r="A326" s="19">
        <v>27</v>
      </c>
      <c r="B326" s="19" t="s">
        <v>35</v>
      </c>
      <c r="C326" s="22">
        <v>10808254.370000001</v>
      </c>
      <c r="D326" s="22">
        <v>63564042.479999989</v>
      </c>
      <c r="E326" s="22">
        <f>All!HC29+All!HD29</f>
        <v>2772670.4599999995</v>
      </c>
      <c r="F326" s="19" t="s">
        <v>2106</v>
      </c>
    </row>
    <row r="327" spans="1:6">
      <c r="A327" s="19">
        <v>28</v>
      </c>
      <c r="B327" s="19" t="s">
        <v>36</v>
      </c>
      <c r="C327" s="22">
        <v>32237328.530000005</v>
      </c>
      <c r="D327" s="22">
        <v>3769396.6599999997</v>
      </c>
      <c r="E327" s="22">
        <f>All!HC30+All!HD30</f>
        <v>138851.4</v>
      </c>
      <c r="F327" s="19" t="s">
        <v>2106</v>
      </c>
    </row>
    <row r="328" spans="1:6">
      <c r="A328" s="19">
        <v>29</v>
      </c>
      <c r="B328" s="19" t="s">
        <v>37</v>
      </c>
      <c r="C328" s="22">
        <v>19768560.100000001</v>
      </c>
      <c r="D328" s="22">
        <v>1774312.34</v>
      </c>
      <c r="E328" s="22">
        <f>All!HC31+All!HD31</f>
        <v>158094.99</v>
      </c>
      <c r="F328" s="19" t="s">
        <v>2106</v>
      </c>
    </row>
    <row r="329" spans="1:6">
      <c r="A329" s="19">
        <v>30</v>
      </c>
      <c r="B329" s="19" t="s">
        <v>38</v>
      </c>
      <c r="C329" s="22">
        <v>15767201.260000002</v>
      </c>
      <c r="D329" s="22">
        <v>5779066.8499999996</v>
      </c>
      <c r="E329" s="22">
        <f>All!HC32+All!HD32</f>
        <v>248800.92</v>
      </c>
      <c r="F329" s="19" t="s">
        <v>2106</v>
      </c>
    </row>
    <row r="330" spans="1:6">
      <c r="A330" s="19">
        <v>31</v>
      </c>
      <c r="B330" s="19" t="s">
        <v>39</v>
      </c>
      <c r="C330" s="22">
        <v>13942290.85</v>
      </c>
      <c r="D330" s="22">
        <v>7875365.709999999</v>
      </c>
      <c r="E330" s="22">
        <f>All!HC33+All!HD33</f>
        <v>0</v>
      </c>
      <c r="F330" s="19" t="s">
        <v>2106</v>
      </c>
    </row>
    <row r="331" spans="1:6">
      <c r="A331" s="19">
        <v>32</v>
      </c>
      <c r="B331" s="19" t="s">
        <v>40</v>
      </c>
      <c r="C331" s="22">
        <v>30758826.399999999</v>
      </c>
      <c r="D331" s="22">
        <v>6661128.4299999988</v>
      </c>
      <c r="E331" s="22">
        <f>All!HC34+All!HD34</f>
        <v>459968.6</v>
      </c>
      <c r="F331" s="19" t="s">
        <v>2106</v>
      </c>
    </row>
    <row r="332" spans="1:6">
      <c r="A332" s="19">
        <v>33</v>
      </c>
      <c r="B332" s="19" t="s">
        <v>41</v>
      </c>
      <c r="C332" s="22">
        <v>25937445.390000001</v>
      </c>
      <c r="D332" s="22">
        <v>39300446.839999996</v>
      </c>
      <c r="E332" s="22">
        <f>All!HC35+All!HD35</f>
        <v>18818771.210000001</v>
      </c>
      <c r="F332" s="19" t="s">
        <v>2106</v>
      </c>
    </row>
    <row r="333" spans="1:6">
      <c r="A333" s="19">
        <v>34</v>
      </c>
      <c r="B333" s="19" t="s">
        <v>42</v>
      </c>
      <c r="C333" s="22">
        <v>3319777.6</v>
      </c>
      <c r="D333" s="22">
        <v>70031988.200000003</v>
      </c>
      <c r="E333" s="22">
        <f>All!HC36+All!HD36</f>
        <v>28737891.789999999</v>
      </c>
      <c r="F333" s="19" t="s">
        <v>2106</v>
      </c>
    </row>
    <row r="334" spans="1:6">
      <c r="A334" s="19">
        <v>35</v>
      </c>
      <c r="B334" s="19" t="s">
        <v>43</v>
      </c>
      <c r="C334" s="22">
        <v>4365686.72</v>
      </c>
      <c r="D334" s="22">
        <v>1248045.8800000001</v>
      </c>
      <c r="E334" s="22">
        <f>All!HC37+All!HD37</f>
        <v>617286.39</v>
      </c>
      <c r="F334" s="19" t="s">
        <v>2106</v>
      </c>
    </row>
    <row r="335" spans="1:6">
      <c r="A335" s="19">
        <v>36</v>
      </c>
      <c r="B335" s="19" t="s">
        <v>44</v>
      </c>
      <c r="C335" s="22">
        <v>2074127.4100000001</v>
      </c>
      <c r="D335" s="22">
        <v>1424949.48</v>
      </c>
      <c r="E335" s="22">
        <f>All!HC38+All!HD38</f>
        <v>132289.43000000002</v>
      </c>
      <c r="F335" s="19" t="s">
        <v>2106</v>
      </c>
    </row>
    <row r="336" spans="1:6">
      <c r="A336" s="19">
        <v>37</v>
      </c>
      <c r="B336" s="19" t="s">
        <v>1980</v>
      </c>
      <c r="C336" s="22">
        <v>0</v>
      </c>
      <c r="D336" s="22">
        <v>18147084.580000002</v>
      </c>
      <c r="E336" s="22">
        <f>All!HC39+All!HD39</f>
        <v>35945908.760000005</v>
      </c>
      <c r="F336" s="19" t="s">
        <v>2106</v>
      </c>
    </row>
    <row r="337" spans="1:6">
      <c r="A337" s="19">
        <v>38</v>
      </c>
      <c r="B337" s="19" t="s">
        <v>1982</v>
      </c>
      <c r="C337" s="22">
        <v>0</v>
      </c>
      <c r="D337" s="22">
        <v>134631520.29999998</v>
      </c>
      <c r="E337" s="22">
        <f>All!HC40+All!HD40</f>
        <v>252223455.70999998</v>
      </c>
      <c r="F337" s="19" t="s">
        <v>2106</v>
      </c>
    </row>
    <row r="338" spans="1:6">
      <c r="A338" s="19">
        <v>39</v>
      </c>
      <c r="B338" s="19" t="s">
        <v>1984</v>
      </c>
      <c r="C338" s="22">
        <v>0</v>
      </c>
      <c r="D338" s="22">
        <v>55917089.490000002</v>
      </c>
      <c r="E338" s="22">
        <f>All!HC41+All!HD41</f>
        <v>173729516.80999997</v>
      </c>
      <c r="F338" s="19" t="s">
        <v>2106</v>
      </c>
    </row>
    <row r="339" spans="1:6">
      <c r="A339" s="19">
        <v>40</v>
      </c>
      <c r="B339" s="19" t="s">
        <v>2001</v>
      </c>
      <c r="C339" s="22">
        <v>0</v>
      </c>
      <c r="D339" s="22">
        <v>84177866.169999987</v>
      </c>
      <c r="E339" s="22">
        <f>All!HC42+All!HD42</f>
        <v>181027902.87</v>
      </c>
      <c r="F339" s="19" t="s">
        <v>2106</v>
      </c>
    </row>
    <row r="340" spans="1:6">
      <c r="A340" s="19">
        <v>41</v>
      </c>
      <c r="B340" s="19" t="s">
        <v>2002</v>
      </c>
      <c r="C340" s="22">
        <v>0</v>
      </c>
      <c r="D340" s="22">
        <v>22910837.129999999</v>
      </c>
      <c r="E340" s="22">
        <f>All!HC43+All!HD43</f>
        <v>8309919.6100000003</v>
      </c>
      <c r="F340" s="19" t="s">
        <v>2106</v>
      </c>
    </row>
    <row r="341" spans="1:6">
      <c r="A341" s="19">
        <v>42</v>
      </c>
      <c r="B341" s="19" t="s">
        <v>2003</v>
      </c>
      <c r="C341" s="22">
        <v>0</v>
      </c>
      <c r="D341" s="22">
        <v>68691314.989999995</v>
      </c>
      <c r="E341" s="22">
        <f>All!HC44+All!HD44</f>
        <v>234464866.95999998</v>
      </c>
      <c r="F341" s="19" t="s">
        <v>2106</v>
      </c>
    </row>
    <row r="342" spans="1:6">
      <c r="A342" s="19">
        <v>43</v>
      </c>
      <c r="B342" s="19" t="s">
        <v>2064</v>
      </c>
      <c r="C342" s="22">
        <v>0</v>
      </c>
      <c r="D342" s="22">
        <v>0</v>
      </c>
      <c r="E342" s="22">
        <f>All!HC45+All!HD45</f>
        <v>0</v>
      </c>
      <c r="F342" s="19" t="s">
        <v>2106</v>
      </c>
    </row>
    <row r="343" spans="1:6">
      <c r="A343" s="19">
        <v>44</v>
      </c>
      <c r="B343" s="19" t="s">
        <v>2062</v>
      </c>
      <c r="C343" s="22">
        <v>0</v>
      </c>
      <c r="D343" s="22">
        <v>236645.34000000003</v>
      </c>
      <c r="E343" s="22">
        <f>All!HC46+All!HD46</f>
        <v>219690</v>
      </c>
      <c r="F343" s="19" t="s">
        <v>2106</v>
      </c>
    </row>
    <row r="344" spans="1:6">
      <c r="A344" s="19">
        <v>45</v>
      </c>
      <c r="B344" s="19" t="s">
        <v>2063</v>
      </c>
      <c r="C344" s="22">
        <v>0</v>
      </c>
      <c r="D344" s="22">
        <v>572733.70000000007</v>
      </c>
      <c r="E344" s="22">
        <f>All!HC47+All!HD47</f>
        <v>281799.84999999998</v>
      </c>
      <c r="F344" s="19" t="s">
        <v>2106</v>
      </c>
    </row>
    <row r="345" spans="1:6">
      <c r="A345" s="19">
        <v>46</v>
      </c>
      <c r="B345" s="19" t="s">
        <v>2065</v>
      </c>
      <c r="C345" s="22">
        <v>0</v>
      </c>
      <c r="D345" s="22">
        <v>49873180.74000001</v>
      </c>
      <c r="E345" s="22">
        <f>All!HC48+All!HD48</f>
        <v>506099528.91999996</v>
      </c>
      <c r="F345" s="19" t="s">
        <v>2106</v>
      </c>
    </row>
    <row r="346" spans="1:6">
      <c r="A346" s="19">
        <v>47</v>
      </c>
      <c r="B346" s="19" t="s">
        <v>2066</v>
      </c>
      <c r="C346" s="22">
        <v>0</v>
      </c>
      <c r="D346" s="22">
        <v>60724554.429999992</v>
      </c>
      <c r="E346" s="22">
        <f>All!HC49+All!HD49</f>
        <v>329484662.15999997</v>
      </c>
      <c r="F346" s="19" t="s">
        <v>2106</v>
      </c>
    </row>
    <row r="347" spans="1:6">
      <c r="A347" s="19">
        <v>48</v>
      </c>
      <c r="B347" s="19" t="s">
        <v>2068</v>
      </c>
      <c r="C347" s="22">
        <v>0</v>
      </c>
      <c r="D347" s="22">
        <v>12524488.449999999</v>
      </c>
      <c r="E347" s="22">
        <f>All!HC50+All!HD50</f>
        <v>145779473.32999998</v>
      </c>
      <c r="F347" s="19" t="s">
        <v>2106</v>
      </c>
    </row>
    <row r="348" spans="1:6">
      <c r="A348" s="19">
        <v>49</v>
      </c>
      <c r="B348" s="19" t="s">
        <v>2069</v>
      </c>
      <c r="C348" s="22">
        <v>0</v>
      </c>
      <c r="D348" s="22">
        <v>3018692.62</v>
      </c>
      <c r="E348" s="22">
        <f>All!HC51+All!HD51</f>
        <v>312718.31</v>
      </c>
      <c r="F348" s="19" t="s">
        <v>2106</v>
      </c>
    </row>
    <row r="349" spans="1:6">
      <c r="A349" s="19">
        <v>50</v>
      </c>
      <c r="B349" s="19" t="s">
        <v>66</v>
      </c>
      <c r="C349" s="22">
        <v>13838866.5</v>
      </c>
      <c r="D349" s="22">
        <v>2901901.1999999997</v>
      </c>
      <c r="E349" s="22">
        <f>All!HC52+All!HD52</f>
        <v>332849.21999999997</v>
      </c>
      <c r="F349" s="19" t="s">
        <v>2106</v>
      </c>
    </row>
    <row r="350" spans="1:6">
      <c r="A350" s="19">
        <v>51</v>
      </c>
      <c r="B350" s="19" t="s">
        <v>67</v>
      </c>
      <c r="C350" s="22">
        <v>12061872.029999999</v>
      </c>
      <c r="D350" s="22">
        <v>2930867.6299999994</v>
      </c>
      <c r="E350" s="22">
        <f>All!HC53+All!HD53</f>
        <v>1090138.6099999999</v>
      </c>
      <c r="F350" s="19" t="s">
        <v>2106</v>
      </c>
    </row>
    <row r="351" spans="1:6">
      <c r="A351" s="19">
        <v>52</v>
      </c>
      <c r="B351" s="19" t="s">
        <v>68</v>
      </c>
      <c r="C351" s="22">
        <v>1408384.22</v>
      </c>
      <c r="D351" s="22">
        <v>4045042.93</v>
      </c>
      <c r="E351" s="22">
        <f>All!HC54+All!HD54</f>
        <v>435971.17</v>
      </c>
      <c r="F351" s="19" t="s">
        <v>2106</v>
      </c>
    </row>
    <row r="352" spans="1:6">
      <c r="A352" s="19">
        <v>53</v>
      </c>
      <c r="B352" s="19" t="s">
        <v>69</v>
      </c>
      <c r="C352" s="22">
        <v>17363424.07</v>
      </c>
      <c r="D352" s="22">
        <v>7715114.0700000003</v>
      </c>
      <c r="E352" s="22">
        <f>All!HC55+All!HD55</f>
        <v>170152.88</v>
      </c>
      <c r="F352" s="19" t="s">
        <v>2106</v>
      </c>
    </row>
    <row r="353" spans="1:6">
      <c r="A353" s="19">
        <v>54</v>
      </c>
      <c r="B353" s="19" t="s">
        <v>70</v>
      </c>
      <c r="C353" s="22">
        <v>10799933.530000001</v>
      </c>
      <c r="D353" s="22">
        <v>2562692.1999999997</v>
      </c>
      <c r="E353" s="22">
        <f>All!HC56+All!HD56</f>
        <v>148870.76</v>
      </c>
      <c r="F353" s="19" t="s">
        <v>2106</v>
      </c>
    </row>
    <row r="354" spans="1:6">
      <c r="A354" s="19">
        <v>55</v>
      </c>
      <c r="B354" s="19" t="s">
        <v>71</v>
      </c>
      <c r="C354" s="22">
        <v>1115035.8800000001</v>
      </c>
      <c r="D354" s="22">
        <v>34975.370000000003</v>
      </c>
      <c r="E354" s="22">
        <f>All!HC57+All!HD57</f>
        <v>0</v>
      </c>
      <c r="F354" s="19" t="s">
        <v>2106</v>
      </c>
    </row>
    <row r="355" spans="1:6">
      <c r="A355" s="19">
        <v>56</v>
      </c>
      <c r="B355" s="19" t="s">
        <v>72</v>
      </c>
      <c r="C355" s="22">
        <v>87951.32</v>
      </c>
      <c r="D355" s="22">
        <v>0</v>
      </c>
      <c r="E355" s="22">
        <f>All!HC58+All!HD58</f>
        <v>0</v>
      </c>
      <c r="F355" s="19" t="s">
        <v>2106</v>
      </c>
    </row>
    <row r="356" spans="1:6">
      <c r="A356" s="19">
        <v>57</v>
      </c>
      <c r="B356" s="19" t="s">
        <v>73</v>
      </c>
      <c r="C356" s="22">
        <v>3900923.2700000005</v>
      </c>
      <c r="D356" s="22">
        <v>448301.42</v>
      </c>
      <c r="E356" s="22">
        <f>All!HC59+All!HD59</f>
        <v>20977.1</v>
      </c>
      <c r="F356" s="19" t="s">
        <v>2106</v>
      </c>
    </row>
    <row r="357" spans="1:6">
      <c r="A357" s="19">
        <v>58</v>
      </c>
      <c r="B357" s="19" t="s">
        <v>74</v>
      </c>
      <c r="C357" s="22">
        <v>2076304.68</v>
      </c>
      <c r="D357" s="22">
        <v>1885427.4100000001</v>
      </c>
      <c r="E357" s="22">
        <f>All!HC60+All!HD60</f>
        <v>0</v>
      </c>
      <c r="F357" s="19" t="s">
        <v>2106</v>
      </c>
    </row>
    <row r="358" spans="1:6">
      <c r="A358" s="19">
        <v>59</v>
      </c>
      <c r="B358" s="19" t="s">
        <v>75</v>
      </c>
      <c r="C358" s="22">
        <v>611473.24</v>
      </c>
      <c r="D358" s="22">
        <v>601589.16999999993</v>
      </c>
      <c r="E358" s="22">
        <f>All!HC61+All!HD61</f>
        <v>0</v>
      </c>
      <c r="F358" s="19" t="s">
        <v>2106</v>
      </c>
    </row>
    <row r="359" spans="1:6">
      <c r="A359" s="19">
        <v>60</v>
      </c>
      <c r="B359" s="19" t="s">
        <v>76</v>
      </c>
      <c r="C359" s="22">
        <v>3758398.77</v>
      </c>
      <c r="D359" s="22">
        <v>2000626.6800000002</v>
      </c>
      <c r="E359" s="22">
        <f>All!HC62+All!HD62</f>
        <v>0</v>
      </c>
      <c r="F359" s="19" t="s">
        <v>2106</v>
      </c>
    </row>
    <row r="360" spans="1:6">
      <c r="A360" s="19">
        <v>61</v>
      </c>
      <c r="B360" s="19" t="s">
        <v>77</v>
      </c>
      <c r="C360" s="22">
        <v>378133.77999999997</v>
      </c>
      <c r="D360" s="22">
        <v>72815.8</v>
      </c>
      <c r="E360" s="22">
        <f>All!HC63+All!HD63</f>
        <v>0</v>
      </c>
      <c r="F360" s="19" t="s">
        <v>2106</v>
      </c>
    </row>
    <row r="361" spans="1:6">
      <c r="A361" s="19">
        <v>62</v>
      </c>
      <c r="B361" s="19" t="s">
        <v>87</v>
      </c>
      <c r="C361" s="22">
        <v>13507792</v>
      </c>
      <c r="D361" s="22">
        <v>21918.260000000002</v>
      </c>
      <c r="E361" s="22">
        <f>All!HC64+All!HD64</f>
        <v>0</v>
      </c>
      <c r="F361" s="19" t="s">
        <v>2106</v>
      </c>
    </row>
    <row r="362" spans="1:6">
      <c r="A362" s="19">
        <v>63</v>
      </c>
      <c r="B362" s="19" t="s">
        <v>93</v>
      </c>
      <c r="C362" s="22">
        <v>1018087.2200000001</v>
      </c>
      <c r="D362" s="22">
        <v>552977.69999999995</v>
      </c>
      <c r="E362" s="22">
        <f>All!HC65+All!HD65</f>
        <v>144528.39000000001</v>
      </c>
      <c r="F362" s="19" t="s">
        <v>2106</v>
      </c>
    </row>
    <row r="363" spans="1:6">
      <c r="A363" s="19">
        <v>64</v>
      </c>
      <c r="B363" s="19" t="s">
        <v>94</v>
      </c>
      <c r="C363" s="22">
        <v>6312732.7800000012</v>
      </c>
      <c r="D363" s="22">
        <v>119803.37000000001</v>
      </c>
      <c r="E363" s="22">
        <f>All!HC66+All!HD66</f>
        <v>41291</v>
      </c>
      <c r="F363" s="19" t="s">
        <v>2106</v>
      </c>
    </row>
    <row r="364" spans="1:6">
      <c r="A364" s="19">
        <v>65</v>
      </c>
      <c r="B364" s="19" t="s">
        <v>95</v>
      </c>
      <c r="C364" s="22">
        <v>1809540.3399999999</v>
      </c>
      <c r="D364" s="22">
        <v>418573.62</v>
      </c>
      <c r="E364" s="22">
        <f>All!HC67+All!HD67</f>
        <v>131755</v>
      </c>
      <c r="F364" s="19" t="s">
        <v>2106</v>
      </c>
    </row>
    <row r="365" spans="1:6">
      <c r="A365" s="19">
        <v>66</v>
      </c>
      <c r="B365" s="19" t="s">
        <v>96</v>
      </c>
      <c r="C365" s="22">
        <v>2771418.66</v>
      </c>
      <c r="D365" s="22">
        <v>932490.01</v>
      </c>
      <c r="E365" s="22">
        <f>All!HC68+All!HD68</f>
        <v>101848</v>
      </c>
      <c r="F365" s="19" t="s">
        <v>2106</v>
      </c>
    </row>
    <row r="366" spans="1:6">
      <c r="A366" s="19">
        <v>67</v>
      </c>
      <c r="B366" s="19" t="s">
        <v>97</v>
      </c>
      <c r="C366" s="22">
        <v>1605268.75</v>
      </c>
      <c r="D366" s="22">
        <v>36194.379999999997</v>
      </c>
      <c r="E366" s="22">
        <f>All!HC69+All!HD69</f>
        <v>7468.73</v>
      </c>
      <c r="F366" s="19" t="s">
        <v>2106</v>
      </c>
    </row>
    <row r="367" spans="1:6">
      <c r="A367" s="19">
        <v>68</v>
      </c>
      <c r="B367" s="19" t="s">
        <v>98</v>
      </c>
      <c r="C367" s="22">
        <v>3429178.0300000003</v>
      </c>
      <c r="D367" s="22">
        <v>128972.7</v>
      </c>
      <c r="E367" s="22">
        <f>All!HC70+All!HD70</f>
        <v>0</v>
      </c>
      <c r="F367" s="19" t="s">
        <v>2106</v>
      </c>
    </row>
    <row r="368" spans="1:6">
      <c r="A368" s="19">
        <v>69</v>
      </c>
      <c r="B368" s="19" t="s">
        <v>99</v>
      </c>
      <c r="C368" s="22">
        <v>316928.51</v>
      </c>
      <c r="D368" s="22">
        <v>1282628.29</v>
      </c>
      <c r="E368" s="22">
        <f>All!HC71+All!HD71</f>
        <v>0</v>
      </c>
      <c r="F368" s="19" t="s">
        <v>2106</v>
      </c>
    </row>
    <row r="369" spans="1:6">
      <c r="A369" s="19">
        <v>70</v>
      </c>
      <c r="B369" s="19" t="s">
        <v>100</v>
      </c>
      <c r="C369" s="22">
        <v>2969616.6199999996</v>
      </c>
      <c r="D369" s="22">
        <v>178724.35</v>
      </c>
      <c r="E369" s="22">
        <f>All!HC72+All!HD72</f>
        <v>1134998.71</v>
      </c>
      <c r="F369" s="19" t="s">
        <v>2106</v>
      </c>
    </row>
    <row r="370" spans="1:6">
      <c r="A370" s="19">
        <v>71</v>
      </c>
      <c r="B370" s="19" t="s">
        <v>101</v>
      </c>
      <c r="C370" s="22">
        <v>275099.92000000004</v>
      </c>
      <c r="D370" s="22">
        <v>9167.2900000000009</v>
      </c>
      <c r="E370" s="22">
        <f>All!HC73+All!HD73</f>
        <v>0</v>
      </c>
      <c r="F370" s="19" t="s">
        <v>2106</v>
      </c>
    </row>
    <row r="371" spans="1:6">
      <c r="A371" s="19">
        <v>72</v>
      </c>
      <c r="B371" s="19" t="s">
        <v>102</v>
      </c>
      <c r="C371" s="22">
        <v>24094</v>
      </c>
      <c r="D371" s="22">
        <v>7182.2099999999991</v>
      </c>
      <c r="E371" s="22">
        <f>All!HC74+All!HD74</f>
        <v>0</v>
      </c>
      <c r="F371" s="19" t="s">
        <v>2106</v>
      </c>
    </row>
    <row r="372" spans="1:6">
      <c r="A372" s="19">
        <v>73</v>
      </c>
      <c r="B372" s="19" t="s">
        <v>103</v>
      </c>
      <c r="C372" s="22">
        <v>200008.81</v>
      </c>
      <c r="D372" s="22">
        <v>553651.80000000005</v>
      </c>
      <c r="E372" s="22">
        <f>All!HC75+All!HD75</f>
        <v>0</v>
      </c>
      <c r="F372" s="19" t="s">
        <v>2106</v>
      </c>
    </row>
    <row r="373" spans="1:6">
      <c r="A373" s="19">
        <v>74</v>
      </c>
      <c r="B373" s="19" t="s">
        <v>104</v>
      </c>
      <c r="C373" s="22">
        <v>97590</v>
      </c>
      <c r="D373" s="22">
        <v>0</v>
      </c>
      <c r="E373" s="22">
        <f>All!HC76+All!HD76</f>
        <v>0</v>
      </c>
      <c r="F373" s="19" t="s">
        <v>2106</v>
      </c>
    </row>
    <row r="374" spans="1:6">
      <c r="A374" s="19">
        <v>75</v>
      </c>
      <c r="B374" s="19" t="s">
        <v>105</v>
      </c>
      <c r="C374" s="22">
        <v>190209.62</v>
      </c>
      <c r="D374" s="22">
        <v>44577.24</v>
      </c>
      <c r="E374" s="22">
        <f>All!HC77+All!HD77</f>
        <v>0</v>
      </c>
      <c r="F374" s="19" t="s">
        <v>2106</v>
      </c>
    </row>
    <row r="375" spans="1:6">
      <c r="A375" s="19">
        <v>76</v>
      </c>
      <c r="B375" s="19" t="s">
        <v>111</v>
      </c>
      <c r="C375" s="22">
        <v>0</v>
      </c>
      <c r="D375" s="22">
        <v>0</v>
      </c>
      <c r="E375" s="22">
        <f>All!HC78+All!HD78</f>
        <v>0</v>
      </c>
      <c r="F375" s="19" t="s">
        <v>2106</v>
      </c>
    </row>
    <row r="376" spans="1:6">
      <c r="A376" s="19">
        <v>77</v>
      </c>
      <c r="B376" s="19" t="s">
        <v>112</v>
      </c>
      <c r="C376" s="22">
        <v>247925</v>
      </c>
      <c r="D376" s="22">
        <v>98875</v>
      </c>
      <c r="E376" s="22">
        <f>All!HC79+All!HD79</f>
        <v>0</v>
      </c>
      <c r="F376" s="19" t="s">
        <v>2106</v>
      </c>
    </row>
    <row r="377" spans="1:6">
      <c r="A377" s="19">
        <v>78</v>
      </c>
      <c r="B377" s="19" t="s">
        <v>113</v>
      </c>
      <c r="C377" s="22">
        <v>12822628.07</v>
      </c>
      <c r="D377" s="22">
        <v>0</v>
      </c>
      <c r="E377" s="22">
        <f>All!HC80+All!HD80</f>
        <v>0</v>
      </c>
      <c r="F377" s="19" t="s">
        <v>2106</v>
      </c>
    </row>
    <row r="378" spans="1:6">
      <c r="A378" s="19">
        <v>79</v>
      </c>
      <c r="B378" s="19" t="s">
        <v>114</v>
      </c>
      <c r="C378" s="22">
        <v>42386440.57</v>
      </c>
      <c r="D378" s="22">
        <v>3456324.6399999997</v>
      </c>
      <c r="E378" s="22">
        <f>All!HC81+All!HD81</f>
        <v>125781.58</v>
      </c>
      <c r="F378" s="19" t="s">
        <v>2106</v>
      </c>
    </row>
    <row r="379" spans="1:6">
      <c r="A379" s="19">
        <v>80</v>
      </c>
      <c r="B379" s="19" t="s">
        <v>115</v>
      </c>
      <c r="C379" s="22">
        <v>128729.41</v>
      </c>
      <c r="D379" s="22">
        <v>6841.2300000000005</v>
      </c>
      <c r="E379" s="22">
        <f>All!HC82+All!HD82</f>
        <v>0</v>
      </c>
      <c r="F379" s="19" t="s">
        <v>2106</v>
      </c>
    </row>
    <row r="380" spans="1:6">
      <c r="A380" s="19">
        <v>81</v>
      </c>
      <c r="B380" s="19" t="s">
        <v>116</v>
      </c>
      <c r="C380" s="22">
        <v>635282.09</v>
      </c>
      <c r="D380" s="22">
        <v>5058.22</v>
      </c>
      <c r="E380" s="22">
        <f>All!HC83+All!HD83</f>
        <v>0</v>
      </c>
      <c r="F380" s="19" t="s">
        <v>2106</v>
      </c>
    </row>
    <row r="381" spans="1:6">
      <c r="A381" s="19">
        <v>82</v>
      </c>
      <c r="B381" s="19" t="s">
        <v>117</v>
      </c>
      <c r="C381" s="22">
        <v>87939</v>
      </c>
      <c r="D381" s="22">
        <v>0</v>
      </c>
      <c r="E381" s="22">
        <f>All!HC84+All!HD84</f>
        <v>0</v>
      </c>
      <c r="F381" s="19" t="s">
        <v>2106</v>
      </c>
    </row>
    <row r="382" spans="1:6">
      <c r="A382" s="19">
        <v>83</v>
      </c>
      <c r="B382" s="19" t="s">
        <v>118</v>
      </c>
      <c r="C382" s="22">
        <v>1014192.45</v>
      </c>
      <c r="D382" s="22">
        <v>306024</v>
      </c>
      <c r="E382" s="22">
        <f>All!HC85+All!HD85</f>
        <v>0</v>
      </c>
      <c r="F382" s="19" t="s">
        <v>2106</v>
      </c>
    </row>
    <row r="383" spans="1:6">
      <c r="A383" s="19">
        <v>84</v>
      </c>
      <c r="B383" s="19" t="s">
        <v>119</v>
      </c>
      <c r="C383" s="22">
        <v>0</v>
      </c>
      <c r="D383" s="22">
        <v>0</v>
      </c>
      <c r="E383" s="22">
        <f>All!HC86+All!HD86</f>
        <v>0</v>
      </c>
      <c r="F383" s="19" t="s">
        <v>2106</v>
      </c>
    </row>
    <row r="384" spans="1:6">
      <c r="A384" s="19">
        <v>85</v>
      </c>
      <c r="B384" s="19" t="s">
        <v>120</v>
      </c>
      <c r="C384" s="22">
        <v>0</v>
      </c>
      <c r="D384" s="22">
        <v>41087.49</v>
      </c>
      <c r="E384" s="22">
        <f>All!HC87+All!HD87</f>
        <v>27200.880000000001</v>
      </c>
      <c r="F384" s="19" t="s">
        <v>2106</v>
      </c>
    </row>
    <row r="385" spans="1:6">
      <c r="A385" s="19">
        <v>86</v>
      </c>
      <c r="B385" s="19" t="s">
        <v>121</v>
      </c>
      <c r="C385" s="22">
        <v>8225.11</v>
      </c>
      <c r="D385" s="22">
        <v>47270.54</v>
      </c>
      <c r="E385" s="22">
        <f>All!HC88+All!HD88</f>
        <v>22695</v>
      </c>
      <c r="F385" s="19" t="s">
        <v>2106</v>
      </c>
    </row>
    <row r="386" spans="1:6">
      <c r="A386" s="19">
        <v>87</v>
      </c>
      <c r="B386" s="19" t="s">
        <v>122</v>
      </c>
      <c r="C386" s="22">
        <v>0</v>
      </c>
      <c r="D386" s="22">
        <v>442322.81999999995</v>
      </c>
      <c r="E386" s="22">
        <f>All!HC89+All!HD89</f>
        <v>0</v>
      </c>
      <c r="F386" s="19" t="s">
        <v>2106</v>
      </c>
    </row>
    <row r="387" spans="1:6">
      <c r="A387" s="19">
        <v>88</v>
      </c>
      <c r="B387" s="19" t="s">
        <v>123</v>
      </c>
      <c r="C387" s="22">
        <v>138997.46</v>
      </c>
      <c r="D387" s="22">
        <v>186117.03</v>
      </c>
      <c r="E387" s="22">
        <f>All!HC90+All!HD90</f>
        <v>328548.67</v>
      </c>
      <c r="F387" s="19" t="s">
        <v>2106</v>
      </c>
    </row>
    <row r="388" spans="1:6">
      <c r="A388" s="19">
        <v>89</v>
      </c>
      <c r="B388" s="19" t="s">
        <v>126</v>
      </c>
      <c r="C388" s="22">
        <v>336203.14</v>
      </c>
      <c r="D388" s="22">
        <v>177020.79999999999</v>
      </c>
      <c r="E388" s="22">
        <f>All!HC91+All!HD91</f>
        <v>0</v>
      </c>
      <c r="F388" s="19" t="s">
        <v>2106</v>
      </c>
    </row>
    <row r="389" spans="1:6">
      <c r="A389" s="19">
        <v>90</v>
      </c>
      <c r="B389" s="19" t="s">
        <v>284</v>
      </c>
      <c r="C389" s="22">
        <v>0</v>
      </c>
      <c r="D389" s="22">
        <v>0</v>
      </c>
      <c r="E389" s="22">
        <f>All!HC92+All!HD92</f>
        <v>0</v>
      </c>
      <c r="F389" s="19" t="s">
        <v>2106</v>
      </c>
    </row>
    <row r="390" spans="1:6">
      <c r="A390" s="19">
        <v>91</v>
      </c>
      <c r="B390" s="19" t="s">
        <v>2006</v>
      </c>
      <c r="C390" s="22">
        <v>0</v>
      </c>
      <c r="D390" s="22">
        <v>48735</v>
      </c>
      <c r="E390" s="22">
        <f>All!HC93+All!HD93</f>
        <v>0</v>
      </c>
      <c r="F390" s="19" t="s">
        <v>2106</v>
      </c>
    </row>
    <row r="391" spans="1:6">
      <c r="A391" s="19">
        <v>92</v>
      </c>
      <c r="B391" s="19" t="s">
        <v>283</v>
      </c>
      <c r="C391" s="22">
        <v>0</v>
      </c>
      <c r="D391" s="22">
        <v>0</v>
      </c>
      <c r="E391" s="22">
        <f>All!HC94+All!HD94</f>
        <v>0</v>
      </c>
      <c r="F391" s="19" t="s">
        <v>2106</v>
      </c>
    </row>
    <row r="392" spans="1:6">
      <c r="A392" s="19">
        <v>93</v>
      </c>
      <c r="B392" s="19" t="s">
        <v>2005</v>
      </c>
      <c r="C392" s="22">
        <v>0</v>
      </c>
      <c r="D392" s="22">
        <v>0</v>
      </c>
      <c r="E392" s="22">
        <f>All!HC95+All!HD95</f>
        <v>0</v>
      </c>
      <c r="F392" s="19" t="s">
        <v>2106</v>
      </c>
    </row>
    <row r="393" spans="1:6">
      <c r="A393" s="19">
        <v>94</v>
      </c>
      <c r="B393" s="19" t="s">
        <v>2075</v>
      </c>
      <c r="C393" s="22">
        <v>0</v>
      </c>
      <c r="D393" s="22">
        <v>1499013.16</v>
      </c>
      <c r="E393" s="22">
        <f>All!HC96+All!HD96</f>
        <v>22678.03</v>
      </c>
      <c r="F393" s="19" t="s">
        <v>2106</v>
      </c>
    </row>
    <row r="394" spans="1:6">
      <c r="A394" s="19">
        <v>95</v>
      </c>
      <c r="B394" s="19" t="s">
        <v>2076</v>
      </c>
      <c r="C394" s="22">
        <v>0</v>
      </c>
      <c r="D394" s="22">
        <v>232269.97</v>
      </c>
      <c r="E394" s="22">
        <f>All!HC97+All!HD97</f>
        <v>84297.31</v>
      </c>
      <c r="F394" s="19" t="s">
        <v>2106</v>
      </c>
    </row>
    <row r="395" spans="1:6">
      <c r="A395" s="19">
        <v>96</v>
      </c>
      <c r="B395" s="19" t="s">
        <v>2077</v>
      </c>
      <c r="C395" s="22">
        <v>0</v>
      </c>
      <c r="D395" s="22">
        <v>224872.01</v>
      </c>
      <c r="E395" s="22">
        <f>All!HC98+All!HD98</f>
        <v>1554.55</v>
      </c>
      <c r="F395" s="19" t="s">
        <v>2106</v>
      </c>
    </row>
    <row r="396" spans="1:6">
      <c r="A396" s="19">
        <v>97</v>
      </c>
      <c r="B396" s="19" t="s">
        <v>2078</v>
      </c>
      <c r="C396" s="22">
        <v>0</v>
      </c>
      <c r="D396" s="22">
        <v>5359556.8599999994</v>
      </c>
      <c r="E396" s="22">
        <f>All!HC99+All!HD99</f>
        <v>93726215.650000006</v>
      </c>
      <c r="F396" s="19" t="s">
        <v>2106</v>
      </c>
    </row>
    <row r="397" spans="1:6">
      <c r="A397" s="19">
        <v>98</v>
      </c>
      <c r="B397" s="19" t="s">
        <v>2079</v>
      </c>
      <c r="C397" s="22">
        <v>0</v>
      </c>
      <c r="D397" s="22">
        <v>5226003.76</v>
      </c>
      <c r="E397" s="22">
        <f>All!HC100+All!HD100</f>
        <v>160362192.91999999</v>
      </c>
      <c r="F397" s="19" t="s">
        <v>2106</v>
      </c>
    </row>
    <row r="398" spans="1:6">
      <c r="A398" s="19">
        <v>99</v>
      </c>
      <c r="B398" s="19" t="s">
        <v>2080</v>
      </c>
      <c r="C398" s="22">
        <v>0</v>
      </c>
      <c r="D398" s="22">
        <v>15669058.349999998</v>
      </c>
      <c r="E398" s="22">
        <f>All!HC101+All!HD101</f>
        <v>203570437.21000001</v>
      </c>
      <c r="F398" s="19" t="s">
        <v>2106</v>
      </c>
    </row>
    <row r="399" spans="1:6">
      <c r="A399" s="19">
        <v>100</v>
      </c>
      <c r="B399" s="19" t="s">
        <v>2081</v>
      </c>
      <c r="C399" s="22">
        <v>0</v>
      </c>
      <c r="D399" s="22">
        <v>6192655.9199999999</v>
      </c>
      <c r="E399" s="22">
        <f>All!HC102+All!HD102</f>
        <v>100064.23</v>
      </c>
      <c r="F399" s="19" t="s">
        <v>2106</v>
      </c>
    </row>
    <row r="400" spans="1:6">
      <c r="A400" s="19">
        <v>101</v>
      </c>
      <c r="B400" s="19" t="s">
        <v>2082</v>
      </c>
      <c r="C400" s="22">
        <v>0</v>
      </c>
      <c r="D400" s="22">
        <v>0</v>
      </c>
      <c r="E400" s="22">
        <f>All!HC103+All!HD103</f>
        <v>32856518.999999993</v>
      </c>
      <c r="F400" s="19" t="s">
        <v>2106</v>
      </c>
    </row>
    <row r="401" spans="1:6">
      <c r="A401" s="19">
        <v>102</v>
      </c>
      <c r="B401" s="19" t="s">
        <v>2083</v>
      </c>
      <c r="C401" s="22">
        <v>0</v>
      </c>
      <c r="D401" s="22">
        <v>2339155.8400000003</v>
      </c>
      <c r="E401" s="22">
        <f>All!HC104+All!HD104</f>
        <v>149302031.22</v>
      </c>
      <c r="F401" s="19" t="s">
        <v>2106</v>
      </c>
    </row>
    <row r="402" spans="1:6">
      <c r="A402" s="19">
        <v>103</v>
      </c>
      <c r="B402" s="19" t="s">
        <v>2085</v>
      </c>
      <c r="C402" s="22">
        <v>0</v>
      </c>
      <c r="D402" s="22">
        <v>7811.9</v>
      </c>
      <c r="E402" s="22">
        <f>All!HC105+All!HD105</f>
        <v>2576.6</v>
      </c>
      <c r="F402" s="19" t="s">
        <v>2106</v>
      </c>
    </row>
    <row r="403" spans="1:6">
      <c r="A403" s="19">
        <v>104</v>
      </c>
      <c r="B403" s="19" t="s">
        <v>2086</v>
      </c>
      <c r="C403" s="22">
        <v>0</v>
      </c>
      <c r="D403" s="22">
        <v>0</v>
      </c>
      <c r="E403" s="22">
        <f>All!HC106+All!HD106</f>
        <v>0</v>
      </c>
      <c r="F403" s="19" t="s">
        <v>2106</v>
      </c>
    </row>
    <row r="404" spans="1:6">
      <c r="A404" s="19">
        <v>105</v>
      </c>
      <c r="B404" s="19" t="s">
        <v>2087</v>
      </c>
      <c r="C404" s="22">
        <v>0</v>
      </c>
      <c r="D404" s="22">
        <v>22775467.710000001</v>
      </c>
      <c r="E404" s="22">
        <f>All!HC107+All!HD107</f>
        <v>52505033.149999999</v>
      </c>
      <c r="F404" s="19" t="s">
        <v>2106</v>
      </c>
    </row>
    <row r="405" spans="1:6">
      <c r="A405" s="19">
        <v>106</v>
      </c>
      <c r="B405" s="19" t="s">
        <v>2088</v>
      </c>
      <c r="C405" s="22">
        <v>0</v>
      </c>
      <c r="D405" s="22">
        <v>265000</v>
      </c>
      <c r="E405" s="22">
        <f>All!HC108+All!HD108</f>
        <v>0</v>
      </c>
      <c r="F405" s="19" t="s">
        <v>2106</v>
      </c>
    </row>
    <row r="406" spans="1:6">
      <c r="A406" s="19">
        <v>107</v>
      </c>
      <c r="B406" s="19" t="s">
        <v>2089</v>
      </c>
      <c r="C406" s="22">
        <v>0</v>
      </c>
      <c r="D406" s="22">
        <v>1746214.3499999999</v>
      </c>
      <c r="E406" s="22">
        <f>All!HC109+All!HD109</f>
        <v>12409637.41</v>
      </c>
      <c r="F406" s="19" t="s">
        <v>2106</v>
      </c>
    </row>
    <row r="407" spans="1:6">
      <c r="A407" s="19">
        <v>108</v>
      </c>
      <c r="B407" s="19" t="s">
        <v>2090</v>
      </c>
      <c r="C407" s="22">
        <v>0</v>
      </c>
      <c r="D407" s="22">
        <v>568078.72</v>
      </c>
      <c r="E407" s="22">
        <f>All!HC110+All!HD110</f>
        <v>211829373.85999998</v>
      </c>
      <c r="F407" s="19" t="s">
        <v>2106</v>
      </c>
    </row>
    <row r="408" spans="1:6">
      <c r="A408" s="19">
        <v>109</v>
      </c>
      <c r="B408" s="19" t="s">
        <v>2091</v>
      </c>
      <c r="C408" s="22">
        <v>0</v>
      </c>
      <c r="D408" s="22">
        <v>3485500</v>
      </c>
      <c r="E408" s="22">
        <f>All!HC111+All!HD111</f>
        <v>50649106.389999993</v>
      </c>
      <c r="F408" s="19" t="s">
        <v>2106</v>
      </c>
    </row>
    <row r="409" spans="1:6">
      <c r="A409" s="19">
        <v>110</v>
      </c>
      <c r="B409" s="19" t="s">
        <v>2092</v>
      </c>
      <c r="C409" s="22">
        <v>0</v>
      </c>
      <c r="D409" s="22">
        <v>0</v>
      </c>
      <c r="E409" s="22">
        <f>All!HC112+All!HD112</f>
        <v>204377358.16</v>
      </c>
      <c r="F409" s="19" t="s">
        <v>2106</v>
      </c>
    </row>
    <row r="410" spans="1:6">
      <c r="A410" s="19">
        <v>111</v>
      </c>
      <c r="B410" s="19" t="s">
        <v>2104</v>
      </c>
      <c r="C410" s="22">
        <v>0</v>
      </c>
      <c r="D410" s="22">
        <v>0</v>
      </c>
      <c r="E410" s="22">
        <f>All!HC113+All!HD113</f>
        <v>6377162.8800000008</v>
      </c>
      <c r="F410" s="19" t="s">
        <v>2106</v>
      </c>
    </row>
    <row r="411" spans="1:6">
      <c r="A411" s="19">
        <v>112</v>
      </c>
      <c r="B411" s="19" t="s">
        <v>2100</v>
      </c>
      <c r="C411" s="22">
        <v>0</v>
      </c>
      <c r="D411" s="22">
        <v>0</v>
      </c>
      <c r="E411" s="22">
        <f>All!HC114+All!HD114</f>
        <v>180399757.03999999</v>
      </c>
      <c r="F411" s="19" t="s">
        <v>2106</v>
      </c>
    </row>
    <row r="412" spans="1:6">
      <c r="A412" s="19">
        <v>113</v>
      </c>
      <c r="B412" s="19" t="s">
        <v>2101</v>
      </c>
      <c r="C412" s="22">
        <v>0</v>
      </c>
      <c r="D412" s="22">
        <v>0</v>
      </c>
      <c r="E412" s="22">
        <f>All!HC115+All!HD115</f>
        <v>490185673.36000001</v>
      </c>
      <c r="F412" s="19" t="s">
        <v>2106</v>
      </c>
    </row>
    <row r="413" spans="1:6">
      <c r="A413" s="19">
        <v>114</v>
      </c>
      <c r="B413" s="19" t="s">
        <v>2102</v>
      </c>
      <c r="C413" s="22">
        <v>0</v>
      </c>
      <c r="D413" s="22">
        <v>0</v>
      </c>
      <c r="E413" s="22">
        <f>All!HC116+All!HD116</f>
        <v>1653778.51</v>
      </c>
      <c r="F413" s="19" t="s">
        <v>2106</v>
      </c>
    </row>
    <row r="414" spans="1:6">
      <c r="A414" s="19">
        <v>115</v>
      </c>
      <c r="B414" s="19" t="s">
        <v>2103</v>
      </c>
      <c r="C414" s="22">
        <v>0</v>
      </c>
      <c r="D414" s="22">
        <v>0</v>
      </c>
      <c r="E414" s="22">
        <f>All!HC117+All!HD117</f>
        <v>4841851.3200000012</v>
      </c>
      <c r="F414" s="19" t="s">
        <v>2106</v>
      </c>
    </row>
    <row r="415" spans="1:6">
      <c r="A415" s="19">
        <v>116</v>
      </c>
      <c r="B415" s="19" t="s">
        <v>2109</v>
      </c>
      <c r="C415" s="22">
        <v>0</v>
      </c>
      <c r="D415" s="22">
        <v>0</v>
      </c>
      <c r="E415" s="22">
        <f>All!HC118+All!HD118</f>
        <v>4174856.34</v>
      </c>
      <c r="F415" s="19" t="s">
        <v>2106</v>
      </c>
    </row>
    <row r="416" spans="1:6">
      <c r="A416" s="19">
        <v>117</v>
      </c>
      <c r="B416" s="19" t="s">
        <v>2110</v>
      </c>
      <c r="C416" s="22">
        <v>0</v>
      </c>
      <c r="D416" s="22">
        <v>0</v>
      </c>
      <c r="E416" s="22">
        <f>All!HC119+All!HD119</f>
        <v>15608144.729999999</v>
      </c>
      <c r="F416" s="19" t="s">
        <v>2106</v>
      </c>
    </row>
    <row r="417" spans="1:6">
      <c r="A417" s="19">
        <v>118</v>
      </c>
      <c r="B417" s="19" t="s">
        <v>2112</v>
      </c>
      <c r="C417" s="22">
        <v>0</v>
      </c>
      <c r="D417" s="22">
        <v>0</v>
      </c>
      <c r="E417" s="22">
        <f>All!HC120+All!HD120</f>
        <v>50844231.539999999</v>
      </c>
      <c r="F417" s="19" t="s">
        <v>2106</v>
      </c>
    </row>
    <row r="418" spans="1:6">
      <c r="A418" s="19">
        <v>119</v>
      </c>
      <c r="B418" s="19" t="s">
        <v>2113</v>
      </c>
      <c r="C418" s="22">
        <v>0</v>
      </c>
      <c r="D418" s="22">
        <v>0</v>
      </c>
      <c r="E418" s="22">
        <f>All!HC121+All!HD121</f>
        <v>2350485.7400000002</v>
      </c>
      <c r="F418" s="19" t="s">
        <v>2106</v>
      </c>
    </row>
    <row r="419" spans="1:6">
      <c r="A419" s="110">
        <v>120</v>
      </c>
      <c r="B419" s="110" t="s">
        <v>2114</v>
      </c>
      <c r="C419" s="22">
        <v>0</v>
      </c>
      <c r="D419" s="22">
        <v>0</v>
      </c>
      <c r="E419" s="22">
        <f>All!HC122+All!HD122</f>
        <v>547926.78</v>
      </c>
      <c r="F419" s="19" t="s">
        <v>2106</v>
      </c>
    </row>
    <row r="420" spans="1:6">
      <c r="A420" s="19">
        <v>121</v>
      </c>
      <c r="B420" s="19" t="s">
        <v>2157</v>
      </c>
      <c r="C420" s="22">
        <v>0</v>
      </c>
      <c r="D420" s="22">
        <v>0</v>
      </c>
      <c r="E420" s="22">
        <f>All!HC123+All!HD123</f>
        <v>0</v>
      </c>
      <c r="F420" s="19" t="s">
        <v>2106</v>
      </c>
    </row>
    <row r="421" spans="1:6">
      <c r="A421" s="19">
        <v>122</v>
      </c>
      <c r="B421" s="19" t="s">
        <v>2158</v>
      </c>
      <c r="C421" s="22">
        <v>0</v>
      </c>
      <c r="D421" s="22">
        <v>0</v>
      </c>
      <c r="E421" s="22">
        <f>All!HC124+All!HD124</f>
        <v>153457.00999999998</v>
      </c>
      <c r="F421" s="19" t="s">
        <v>2106</v>
      </c>
    </row>
    <row r="422" spans="1:6">
      <c r="A422" s="19">
        <v>123</v>
      </c>
      <c r="B422" s="19" t="s">
        <v>2159</v>
      </c>
      <c r="C422" s="22">
        <v>0</v>
      </c>
      <c r="D422" s="22">
        <v>0</v>
      </c>
      <c r="E422" s="22">
        <f>All!HC125+All!HD125</f>
        <v>0</v>
      </c>
      <c r="F422" s="19" t="s">
        <v>2106</v>
      </c>
    </row>
    <row r="423" spans="1:6">
      <c r="A423" s="19">
        <v>124</v>
      </c>
      <c r="B423" s="19" t="s">
        <v>2160</v>
      </c>
      <c r="C423" s="22">
        <v>0</v>
      </c>
      <c r="D423" s="22">
        <v>0</v>
      </c>
      <c r="E423" s="22">
        <f>All!HC126+All!HD126</f>
        <v>10570993.459999999</v>
      </c>
      <c r="F423" s="19" t="s">
        <v>2106</v>
      </c>
    </row>
    <row r="424" spans="1:6">
      <c r="A424" s="19">
        <v>125</v>
      </c>
      <c r="B424" s="19" t="s">
        <v>2162</v>
      </c>
      <c r="C424" s="22">
        <v>0</v>
      </c>
      <c r="D424" s="22">
        <v>0</v>
      </c>
      <c r="E424" s="22">
        <f>All!HC127+All!HD127</f>
        <v>3407720.25</v>
      </c>
      <c r="F424" s="19" t="s">
        <v>2106</v>
      </c>
    </row>
    <row r="425" spans="1:6">
      <c r="A425" s="19">
        <v>126</v>
      </c>
      <c r="B425" s="19" t="s">
        <v>2163</v>
      </c>
      <c r="C425" s="22">
        <v>0</v>
      </c>
      <c r="D425" s="22">
        <v>0</v>
      </c>
      <c r="E425" s="22">
        <f>All!HC128+All!HD128</f>
        <v>22623125.699999999</v>
      </c>
      <c r="F425" s="19" t="s">
        <v>2106</v>
      </c>
    </row>
    <row r="426" spans="1:6">
      <c r="A426" s="19">
        <v>127</v>
      </c>
      <c r="B426" s="19" t="s">
        <v>2164</v>
      </c>
      <c r="C426" s="22">
        <v>0</v>
      </c>
      <c r="D426" s="22">
        <v>0</v>
      </c>
      <c r="E426" s="22">
        <f>All!HC129+All!HD129</f>
        <v>152049248.16999999</v>
      </c>
      <c r="F426" s="19" t="s">
        <v>2106</v>
      </c>
    </row>
    <row r="427" spans="1:6">
      <c r="A427" s="19">
        <v>128</v>
      </c>
      <c r="B427" s="19" t="s">
        <v>2165</v>
      </c>
      <c r="C427" s="22">
        <v>0</v>
      </c>
      <c r="D427" s="22">
        <v>0</v>
      </c>
      <c r="E427" s="22">
        <f>All!HC130+All!HD130</f>
        <v>38441475.990000002</v>
      </c>
      <c r="F427" s="19" t="s">
        <v>2106</v>
      </c>
    </row>
    <row r="428" spans="1:6">
      <c r="A428" s="113">
        <v>129</v>
      </c>
      <c r="B428" s="113" t="s">
        <v>2167</v>
      </c>
      <c r="C428" s="117"/>
      <c r="D428" s="117"/>
      <c r="E428" s="22">
        <f>All!HC131+All!HD131</f>
        <v>570149.31044943817</v>
      </c>
      <c r="F428" s="19" t="s">
        <v>2106</v>
      </c>
    </row>
    <row r="429" spans="1:6">
      <c r="A429" s="113">
        <v>130</v>
      </c>
      <c r="B429" s="113" t="s">
        <v>2168</v>
      </c>
      <c r="C429" s="117"/>
      <c r="D429" s="117"/>
      <c r="E429" s="22">
        <f>All!HC132+All!HD132</f>
        <v>346995270.78999996</v>
      </c>
      <c r="F429" s="19" t="s">
        <v>2106</v>
      </c>
    </row>
    <row r="430" spans="1:6">
      <c r="A430" s="113">
        <v>131</v>
      </c>
      <c r="B430" s="113" t="s">
        <v>2169</v>
      </c>
      <c r="C430" s="117"/>
      <c r="D430" s="117"/>
      <c r="E430" s="22">
        <f>All!HC133+All!HD133</f>
        <v>43673926.439999998</v>
      </c>
      <c r="F430" s="19" t="s">
        <v>2106</v>
      </c>
    </row>
    <row r="431" spans="1:6">
      <c r="A431" s="113">
        <v>132</v>
      </c>
      <c r="B431" s="113" t="s">
        <v>2170</v>
      </c>
      <c r="C431" s="117"/>
      <c r="D431" s="117"/>
      <c r="E431" s="22">
        <f>All!HC134+All!HD134</f>
        <v>15173018.59</v>
      </c>
      <c r="F431" s="19" t="s">
        <v>2106</v>
      </c>
    </row>
    <row r="432" spans="1:6">
      <c r="A432" s="113">
        <v>133</v>
      </c>
      <c r="B432" s="113" t="s">
        <v>2171</v>
      </c>
      <c r="C432" s="117"/>
      <c r="D432" s="117"/>
      <c r="E432" s="22">
        <f>All!HC135+All!HD135</f>
        <v>909208</v>
      </c>
      <c r="F432" s="19" t="s">
        <v>2106</v>
      </c>
    </row>
    <row r="433" spans="1:6">
      <c r="A433" s="113">
        <v>134</v>
      </c>
      <c r="B433" s="113" t="s">
        <v>2172</v>
      </c>
      <c r="C433" s="117"/>
      <c r="D433" s="117"/>
      <c r="E433" s="22">
        <f>All!HC136+All!HD136</f>
        <v>9302</v>
      </c>
      <c r="F433" s="19" t="s">
        <v>2106</v>
      </c>
    </row>
    <row r="434" spans="1:6">
      <c r="A434" s="113">
        <v>135</v>
      </c>
      <c r="B434" s="113" t="s">
        <v>2173</v>
      </c>
      <c r="C434" s="117"/>
      <c r="D434" s="117"/>
      <c r="E434" s="22">
        <f>All!HC137+All!HD137</f>
        <v>196317672.04999998</v>
      </c>
      <c r="F434" s="19" t="s">
        <v>2106</v>
      </c>
    </row>
    <row r="435" spans="1:6">
      <c r="A435" s="113">
        <v>136</v>
      </c>
      <c r="B435" s="113" t="s">
        <v>2174</v>
      </c>
      <c r="C435" s="117"/>
      <c r="D435" s="117"/>
      <c r="E435" s="22">
        <f>All!HC138+All!HD138</f>
        <v>165610397.77000001</v>
      </c>
      <c r="F435" s="19" t="s">
        <v>2106</v>
      </c>
    </row>
    <row r="436" spans="1:6">
      <c r="A436" s="113">
        <v>137</v>
      </c>
      <c r="B436" s="113" t="s">
        <v>2175</v>
      </c>
      <c r="C436" s="117"/>
      <c r="D436" s="117"/>
      <c r="E436" s="22">
        <f>All!HC139+All!HD139</f>
        <v>12406136.890842056</v>
      </c>
      <c r="F436" s="19" t="s">
        <v>2106</v>
      </c>
    </row>
    <row r="437" spans="1:6">
      <c r="A437" s="113">
        <v>138</v>
      </c>
      <c r="B437" s="113" t="s">
        <v>2176</v>
      </c>
      <c r="C437" s="117"/>
      <c r="D437" s="117"/>
      <c r="E437" s="22">
        <f>All!HC140+All!HD140</f>
        <v>83475482.239999995</v>
      </c>
      <c r="F437" s="19" t="s">
        <v>2106</v>
      </c>
    </row>
    <row r="438" spans="1:6">
      <c r="A438" s="113">
        <v>139</v>
      </c>
      <c r="B438" s="113" t="s">
        <v>2189</v>
      </c>
      <c r="C438" s="117"/>
      <c r="D438" s="117"/>
      <c r="E438" s="22">
        <f>All!HC141+All!HD141</f>
        <v>26626844.017000001</v>
      </c>
      <c r="F438" s="19" t="s">
        <v>2106</v>
      </c>
    </row>
    <row r="439" spans="1:6">
      <c r="A439" s="113">
        <v>140</v>
      </c>
      <c r="B439" s="113" t="s">
        <v>2190</v>
      </c>
      <c r="C439" s="117"/>
      <c r="D439" s="117"/>
      <c r="E439" s="22">
        <f>All!HC142+All!HD142</f>
        <v>31941931.259999998</v>
      </c>
      <c r="F439" s="19" t="s">
        <v>2106</v>
      </c>
    </row>
    <row r="440" spans="1:6">
      <c r="A440" s="113">
        <v>141</v>
      </c>
      <c r="B440" s="113" t="s">
        <v>2191</v>
      </c>
      <c r="C440" s="117"/>
      <c r="D440" s="117"/>
      <c r="E440" s="22">
        <f>All!HC143+All!HD143</f>
        <v>177201</v>
      </c>
      <c r="F440" s="19" t="s">
        <v>2106</v>
      </c>
    </row>
    <row r="441" spans="1:6">
      <c r="A441" s="113">
        <v>142</v>
      </c>
      <c r="B441" s="113" t="s">
        <v>2192</v>
      </c>
      <c r="C441" s="117"/>
      <c r="D441" s="117"/>
      <c r="E441" s="22">
        <f>All!HC144+All!HD144</f>
        <v>36828237.434879974</v>
      </c>
      <c r="F441" s="19" t="s">
        <v>2106</v>
      </c>
    </row>
    <row r="442" spans="1:6">
      <c r="A442" s="113">
        <v>143</v>
      </c>
      <c r="B442" s="113" t="s">
        <v>2193</v>
      </c>
      <c r="C442" s="117"/>
      <c r="D442" s="117"/>
      <c r="E442" s="22">
        <f>All!HC145+All!HD145</f>
        <v>0</v>
      </c>
      <c r="F442" s="19" t="s">
        <v>2106</v>
      </c>
    </row>
    <row r="443" spans="1:6">
      <c r="A443" s="152">
        <v>144</v>
      </c>
      <c r="B443" s="152" t="s">
        <v>2207</v>
      </c>
      <c r="C443" s="153"/>
      <c r="D443" s="153"/>
      <c r="E443" s="22">
        <f>All!HC146+All!HD146</f>
        <v>23424411.259999998</v>
      </c>
      <c r="F443" s="19" t="s">
        <v>2106</v>
      </c>
    </row>
    <row r="444" spans="1:6">
      <c r="A444" s="152">
        <v>145</v>
      </c>
      <c r="B444" s="152" t="s">
        <v>2208</v>
      </c>
      <c r="C444" s="153"/>
      <c r="D444" s="153"/>
      <c r="E444" s="22">
        <f>All!HC147+All!HD147</f>
        <v>0</v>
      </c>
      <c r="F444" s="19" t="s">
        <v>2106</v>
      </c>
    </row>
    <row r="445" spans="1:6">
      <c r="A445" s="152">
        <v>146</v>
      </c>
      <c r="B445" s="152" t="s">
        <v>2211</v>
      </c>
      <c r="C445" s="153"/>
      <c r="D445" s="153"/>
      <c r="E445" s="22">
        <f>All!HC148+All!HD148</f>
        <v>0</v>
      </c>
      <c r="F445" s="19" t="s">
        <v>2106</v>
      </c>
    </row>
    <row r="446" spans="1:6">
      <c r="A446" s="152">
        <v>147</v>
      </c>
      <c r="B446" s="152" t="s">
        <v>2212</v>
      </c>
      <c r="C446" s="153"/>
      <c r="D446" s="153"/>
      <c r="E446" s="22">
        <f>All!HC149+All!HD149</f>
        <v>0</v>
      </c>
      <c r="F446" s="19" t="s">
        <v>2106</v>
      </c>
    </row>
    <row r="447" spans="1:6">
      <c r="A447" s="152">
        <v>148</v>
      </c>
      <c r="B447" s="152" t="s">
        <v>2213</v>
      </c>
      <c r="C447" s="153"/>
      <c r="D447" s="153"/>
      <c r="E447" s="22">
        <f>All!HC150+All!HD150</f>
        <v>0</v>
      </c>
      <c r="F447" s="19" t="s">
        <v>2106</v>
      </c>
    </row>
    <row r="448" spans="1:6">
      <c r="A448" s="110">
        <v>0</v>
      </c>
      <c r="B448" s="110" t="s">
        <v>1985</v>
      </c>
      <c r="C448" s="22">
        <v>624737457</v>
      </c>
      <c r="D448" s="22">
        <v>579636321.88</v>
      </c>
      <c r="E448" s="22">
        <f>All!HC151+All!HD151</f>
        <v>0</v>
      </c>
      <c r="F448" s="19" t="s">
        <v>2106</v>
      </c>
    </row>
  </sheetData>
  <autoFilter ref="A1:F448" xr:uid="{F8DD457D-BFA9-4E30-AD57-900E86D84293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 filterMode="1"/>
  <dimension ref="A1:E1789"/>
  <sheetViews>
    <sheetView topLeftCell="A1176" zoomScale="85" zoomScaleNormal="85" workbookViewId="0">
      <selection activeCell="B1190" sqref="B1190:B1192"/>
    </sheetView>
  </sheetViews>
  <sheetFormatPr defaultRowHeight="14.4"/>
  <cols>
    <col min="1" max="1" width="5.44140625" bestFit="1" customWidth="1"/>
    <col min="2" max="2" width="30.33203125" bestFit="1" customWidth="1"/>
    <col min="3" max="3" width="16.33203125" style="21" bestFit="1" customWidth="1"/>
    <col min="4" max="4" width="16.109375" style="21" customWidth="1"/>
    <col min="5" max="5" width="10.6640625" bestFit="1" customWidth="1"/>
    <col min="6" max="6" width="14.6640625" bestFit="1" customWidth="1"/>
    <col min="7" max="7" width="12" bestFit="1" customWidth="1"/>
  </cols>
  <sheetData>
    <row r="1" spans="1:5">
      <c r="A1" s="19" t="s">
        <v>1</v>
      </c>
      <c r="B1" s="19" t="s">
        <v>3</v>
      </c>
      <c r="C1" s="22" t="s">
        <v>278</v>
      </c>
      <c r="D1" s="22" t="s">
        <v>279</v>
      </c>
      <c r="E1" s="19" t="s">
        <v>273</v>
      </c>
    </row>
    <row r="2" spans="1:5" hidden="1">
      <c r="A2" s="19">
        <v>1</v>
      </c>
      <c r="B2" s="19" t="s">
        <v>7</v>
      </c>
      <c r="C2" s="22">
        <f>SUMIFS('Filter by planned &amp; actual'!F:F,'Filter by planned &amp; actual'!B:B,OVERDRAFT!B2,'Filter by planned &amp; actual'!E:E,"Actual",'Filter by planned &amp; actual'!H:H,OVERDRAFT!E2)</f>
        <v>25000000</v>
      </c>
      <c r="D2" s="22">
        <f>SUMIFS('Filter by planned &amp; actual'!G:G,'Filter by planned &amp; actual'!B:B,OVERDRAFT!B2,'Filter by planned &amp; actual'!E:E,"Actual",'Filter by planned &amp; actual'!H:H,OVERDRAFT!E2)</f>
        <v>26015858.529999997</v>
      </c>
      <c r="E2" s="26">
        <v>44562</v>
      </c>
    </row>
    <row r="3" spans="1:5" hidden="1">
      <c r="A3" s="19">
        <v>2</v>
      </c>
      <c r="B3" s="19" t="s">
        <v>8</v>
      </c>
      <c r="C3" s="22">
        <f>SUMIFS('Filter by planned &amp; actual'!F:F,'Filter by planned &amp; actual'!B:B,OVERDRAFT!B3,'Filter by planned &amp; actual'!E:E,"Actual",'Filter by planned &amp; actual'!H:H,OVERDRAFT!E3)</f>
        <v>0</v>
      </c>
      <c r="D3" s="22">
        <f>SUMIFS('Filter by planned &amp; actual'!G:G,'Filter by planned &amp; actual'!B:B,OVERDRAFT!B3,'Filter by planned &amp; actual'!E:E,"Actual",'Filter by planned &amp; actual'!H:H,OVERDRAFT!E3)</f>
        <v>2332594.7400000002</v>
      </c>
      <c r="E3" s="26">
        <v>44562</v>
      </c>
    </row>
    <row r="4" spans="1:5" hidden="1">
      <c r="A4" s="19">
        <v>3</v>
      </c>
      <c r="B4" s="19" t="s">
        <v>9</v>
      </c>
      <c r="C4" s="22">
        <f>SUMIFS('Filter by planned &amp; actual'!F:F,'Filter by planned &amp; actual'!B:B,OVERDRAFT!B4,'Filter by planned &amp; actual'!E:E,"Actual",'Filter by planned &amp; actual'!H:H,OVERDRAFT!E4)</f>
        <v>0</v>
      </c>
      <c r="D4" s="22">
        <f>SUMIFS('Filter by planned &amp; actual'!G:G,'Filter by planned &amp; actual'!B:B,OVERDRAFT!B4,'Filter by planned &amp; actual'!E:E,"Actual",'Filter by planned &amp; actual'!H:H,OVERDRAFT!E4)</f>
        <v>1132756</v>
      </c>
      <c r="E4" s="26">
        <v>44562</v>
      </c>
    </row>
    <row r="5" spans="1:5" hidden="1">
      <c r="A5" s="19">
        <v>4</v>
      </c>
      <c r="B5" s="19" t="s">
        <v>10</v>
      </c>
      <c r="C5" s="22">
        <f>SUMIFS('Filter by planned &amp; actual'!F:F,'Filter by planned &amp; actual'!B:B,OVERDRAFT!B5,'Filter by planned &amp; actual'!E:E,"Actual",'Filter by planned &amp; actual'!H:H,OVERDRAFT!E5)</f>
        <v>0</v>
      </c>
      <c r="D5" s="22">
        <f>SUMIFS('Filter by planned &amp; actual'!G:G,'Filter by planned &amp; actual'!B:B,OVERDRAFT!B5,'Filter by planned &amp; actual'!E:E,"Actual",'Filter by planned &amp; actual'!H:H,OVERDRAFT!E5)</f>
        <v>179964.77000000002</v>
      </c>
      <c r="E5" s="26">
        <v>44562</v>
      </c>
    </row>
    <row r="6" spans="1:5" hidden="1">
      <c r="A6" s="19">
        <v>5</v>
      </c>
      <c r="B6" s="19" t="s">
        <v>11</v>
      </c>
      <c r="C6" s="22">
        <f>SUMIFS('Filter by planned &amp; actual'!F:F,'Filter by planned &amp; actual'!B:B,OVERDRAFT!B6,'Filter by planned &amp; actual'!E:E,"Actual",'Filter by planned &amp; actual'!H:H,OVERDRAFT!E6)</f>
        <v>1915741.26</v>
      </c>
      <c r="D6" s="22">
        <f>SUMIFS('Filter by planned &amp; actual'!G:G,'Filter by planned &amp; actual'!B:B,OVERDRAFT!B6,'Filter by planned &amp; actual'!E:E,"Actual",'Filter by planned &amp; actual'!H:H,OVERDRAFT!E6)</f>
        <v>2915541.6300000004</v>
      </c>
      <c r="E6" s="26">
        <v>44562</v>
      </c>
    </row>
    <row r="7" spans="1:5" hidden="1">
      <c r="A7" s="19">
        <v>6</v>
      </c>
      <c r="B7" s="19" t="s">
        <v>12</v>
      </c>
      <c r="C7" s="22">
        <f>SUMIFS('Filter by planned &amp; actual'!F:F,'Filter by planned &amp; actual'!B:B,OVERDRAFT!B7,'Filter by planned &amp; actual'!E:E,"Actual",'Filter by planned &amp; actual'!H:H,OVERDRAFT!E7)</f>
        <v>34010573</v>
      </c>
      <c r="D7" s="22">
        <f>SUMIFS('Filter by planned &amp; actual'!G:G,'Filter by planned &amp; actual'!B:B,OVERDRAFT!B7,'Filter by planned &amp; actual'!E:E,"Actual",'Filter by planned &amp; actual'!H:H,OVERDRAFT!E7)</f>
        <v>22031054.039999999</v>
      </c>
      <c r="E7" s="26">
        <v>44562</v>
      </c>
    </row>
    <row r="8" spans="1:5" hidden="1">
      <c r="A8" s="19">
        <v>7</v>
      </c>
      <c r="B8" s="19" t="s">
        <v>13</v>
      </c>
      <c r="C8" s="22">
        <f>SUMIFS('Filter by planned &amp; actual'!F:F,'Filter by planned &amp; actual'!B:B,OVERDRAFT!B8,'Filter by planned &amp; actual'!E:E,"Actual",'Filter by planned &amp; actual'!H:H,OVERDRAFT!E8)</f>
        <v>0</v>
      </c>
      <c r="D8" s="22">
        <f>SUMIFS('Filter by planned &amp; actual'!G:G,'Filter by planned &amp; actual'!B:B,OVERDRAFT!B8,'Filter by planned &amp; actual'!E:E,"Actual",'Filter by planned &amp; actual'!H:H,OVERDRAFT!E8)</f>
        <v>375000</v>
      </c>
      <c r="E8" s="26">
        <v>44562</v>
      </c>
    </row>
    <row r="9" spans="1:5" hidden="1">
      <c r="A9" s="19">
        <v>8</v>
      </c>
      <c r="B9" s="19" t="s">
        <v>2004</v>
      </c>
      <c r="C9" s="22">
        <f>SUMIFS('Filter by planned &amp; actual'!F:F,'Filter by planned &amp; actual'!B:B,OVERDRAFT!B9,'Filter by planned &amp; actual'!E:E,"Actual",'Filter by planned &amp; actual'!H:H,OVERDRAFT!E9)</f>
        <v>18785649.760000002</v>
      </c>
      <c r="D9" s="22">
        <f>SUMIFS('Filter by planned &amp; actual'!G:G,'Filter by planned &amp; actual'!B:B,OVERDRAFT!B9,'Filter by planned &amp; actual'!E:E,"Actual",'Filter by planned &amp; actual'!H:H,OVERDRAFT!E9)</f>
        <v>7801987.8600000003</v>
      </c>
      <c r="E9" s="26">
        <v>44562</v>
      </c>
    </row>
    <row r="10" spans="1:5" hidden="1">
      <c r="A10" s="19">
        <v>9</v>
      </c>
      <c r="B10" s="19" t="s">
        <v>15</v>
      </c>
      <c r="C10" s="22">
        <f>SUMIFS('Filter by planned &amp; actual'!F:F,'Filter by planned &amp; actual'!B:B,OVERDRAFT!B10,'Filter by planned &amp; actual'!E:E,"Actual",'Filter by planned &amp; actual'!H:H,OVERDRAFT!E10)</f>
        <v>0</v>
      </c>
      <c r="D10" s="22">
        <f>SUMIFS('Filter by planned &amp; actual'!G:G,'Filter by planned &amp; actual'!B:B,OVERDRAFT!B10,'Filter by planned &amp; actual'!E:E,"Actual",'Filter by planned &amp; actual'!H:H,OVERDRAFT!E10)</f>
        <v>301703.52</v>
      </c>
      <c r="E10" s="26">
        <v>44562</v>
      </c>
    </row>
    <row r="11" spans="1:5" hidden="1">
      <c r="A11" s="19">
        <v>10</v>
      </c>
      <c r="B11" s="19" t="s">
        <v>16</v>
      </c>
      <c r="C11" s="22">
        <f>SUMIFS('Filter by planned &amp; actual'!F:F,'Filter by planned &amp; actual'!B:B,OVERDRAFT!B11,'Filter by planned &amp; actual'!E:E,"Actual",'Filter by planned &amp; actual'!H:H,OVERDRAFT!E11)</f>
        <v>0</v>
      </c>
      <c r="D11" s="22">
        <f>SUMIFS('Filter by planned &amp; actual'!G:G,'Filter by planned &amp; actual'!B:B,OVERDRAFT!B11,'Filter by planned &amp; actual'!E:E,"Actual",'Filter by planned &amp; actual'!H:H,OVERDRAFT!E11)</f>
        <v>1026113.97</v>
      </c>
      <c r="E11" s="26">
        <v>44562</v>
      </c>
    </row>
    <row r="12" spans="1:5" hidden="1">
      <c r="A12" s="19">
        <v>11</v>
      </c>
      <c r="B12" s="19" t="s">
        <v>17</v>
      </c>
      <c r="C12" s="22">
        <f>SUMIFS('Filter by planned &amp; actual'!F:F,'Filter by planned &amp; actual'!B:B,OVERDRAFT!B12,'Filter by planned &amp; actual'!E:E,"Actual",'Filter by planned &amp; actual'!H:H,OVERDRAFT!E12)</f>
        <v>0</v>
      </c>
      <c r="D12" s="22">
        <f>SUMIFS('Filter by planned &amp; actual'!G:G,'Filter by planned &amp; actual'!B:B,OVERDRAFT!B12,'Filter by planned &amp; actual'!E:E,"Actual",'Filter by planned &amp; actual'!H:H,OVERDRAFT!E12)</f>
        <v>580059.85000000009</v>
      </c>
      <c r="E12" s="26">
        <v>44562</v>
      </c>
    </row>
    <row r="13" spans="1:5" hidden="1">
      <c r="A13" s="19">
        <v>12</v>
      </c>
      <c r="B13" s="19" t="s">
        <v>18</v>
      </c>
      <c r="C13" s="22">
        <f>SUMIFS('Filter by planned &amp; actual'!F:F,'Filter by planned &amp; actual'!B:B,OVERDRAFT!B13,'Filter by planned &amp; actual'!E:E,"Actual",'Filter by planned &amp; actual'!H:H,OVERDRAFT!E13)</f>
        <v>0</v>
      </c>
      <c r="D13" s="22">
        <f>SUMIFS('Filter by planned &amp; actual'!G:G,'Filter by planned &amp; actual'!B:B,OVERDRAFT!B13,'Filter by planned &amp; actual'!E:E,"Actual",'Filter by planned &amp; actual'!H:H,OVERDRAFT!E13)</f>
        <v>1685660.92</v>
      </c>
      <c r="E13" s="26">
        <v>44562</v>
      </c>
    </row>
    <row r="14" spans="1:5" hidden="1">
      <c r="A14" s="19">
        <v>13</v>
      </c>
      <c r="B14" s="19" t="s">
        <v>19</v>
      </c>
      <c r="C14" s="22">
        <f>SUMIFS('Filter by planned &amp; actual'!F:F,'Filter by planned &amp; actual'!B:B,OVERDRAFT!B14,'Filter by planned &amp; actual'!E:E,"Actual",'Filter by planned &amp; actual'!H:H,OVERDRAFT!E14)</f>
        <v>0</v>
      </c>
      <c r="D14" s="22">
        <f>SUMIFS('Filter by planned &amp; actual'!G:G,'Filter by planned &amp; actual'!B:B,OVERDRAFT!B14,'Filter by planned &amp; actual'!E:E,"Actual",'Filter by planned &amp; actual'!H:H,OVERDRAFT!E14)</f>
        <v>30436.87</v>
      </c>
      <c r="E14" s="26">
        <v>44562</v>
      </c>
    </row>
    <row r="15" spans="1:5" hidden="1">
      <c r="A15" s="19">
        <v>14</v>
      </c>
      <c r="B15" s="19" t="s">
        <v>20</v>
      </c>
      <c r="C15" s="22">
        <f>SUMIFS('Filter by planned &amp; actual'!F:F,'Filter by planned &amp; actual'!B:B,OVERDRAFT!B15,'Filter by planned &amp; actual'!E:E,"Actual",'Filter by planned &amp; actual'!H:H,OVERDRAFT!E15)</f>
        <v>0</v>
      </c>
      <c r="D15" s="22">
        <f>SUMIFS('Filter by planned &amp; actual'!G:G,'Filter by planned &amp; actual'!B:B,OVERDRAFT!B15,'Filter by planned &amp; actual'!E:E,"Actual",'Filter by planned &amp; actual'!H:H,OVERDRAFT!E15)</f>
        <v>0</v>
      </c>
      <c r="E15" s="26">
        <v>44562</v>
      </c>
    </row>
    <row r="16" spans="1:5" hidden="1">
      <c r="A16" s="19">
        <v>15</v>
      </c>
      <c r="B16" s="19" t="s">
        <v>21</v>
      </c>
      <c r="C16" s="22">
        <f>SUMIFS('Filter by planned &amp; actual'!F:F,'Filter by planned &amp; actual'!B:B,OVERDRAFT!B16,'Filter by planned &amp; actual'!E:E,"Actual",'Filter by planned &amp; actual'!H:H,OVERDRAFT!E16)</f>
        <v>0</v>
      </c>
      <c r="D16" s="22">
        <f>SUMIFS('Filter by planned &amp; actual'!G:G,'Filter by planned &amp; actual'!B:B,OVERDRAFT!B16,'Filter by planned &amp; actual'!E:E,"Actual",'Filter by planned &amp; actual'!H:H,OVERDRAFT!E16)</f>
        <v>0</v>
      </c>
      <c r="E16" s="26">
        <v>44562</v>
      </c>
    </row>
    <row r="17" spans="1:5" hidden="1">
      <c r="A17" s="19">
        <v>16</v>
      </c>
      <c r="B17" s="19" t="s">
        <v>22</v>
      </c>
      <c r="C17" s="22">
        <f>SUMIFS('Filter by planned &amp; actual'!F:F,'Filter by planned &amp; actual'!B:B,OVERDRAFT!B17,'Filter by planned &amp; actual'!E:E,"Actual",'Filter by planned &amp; actual'!H:H,OVERDRAFT!E17)</f>
        <v>0</v>
      </c>
      <c r="D17" s="22">
        <f>SUMIFS('Filter by planned &amp; actual'!G:G,'Filter by planned &amp; actual'!B:B,OVERDRAFT!B17,'Filter by planned &amp; actual'!E:E,"Actual",'Filter by planned &amp; actual'!H:H,OVERDRAFT!E17)</f>
        <v>0</v>
      </c>
      <c r="E17" s="26">
        <v>44562</v>
      </c>
    </row>
    <row r="18" spans="1:5" hidden="1">
      <c r="A18" s="19">
        <v>17</v>
      </c>
      <c r="B18" s="19" t="s">
        <v>23</v>
      </c>
      <c r="C18" s="22">
        <f>SUMIFS('Filter by planned &amp; actual'!F:F,'Filter by planned &amp; actual'!B:B,OVERDRAFT!B18,'Filter by planned &amp; actual'!E:E,"Actual",'Filter by planned &amp; actual'!H:H,OVERDRAFT!E18)</f>
        <v>0</v>
      </c>
      <c r="D18" s="22">
        <f>SUMIFS('Filter by planned &amp; actual'!G:G,'Filter by planned &amp; actual'!B:B,OVERDRAFT!B18,'Filter by planned &amp; actual'!E:E,"Actual",'Filter by planned &amp; actual'!H:H,OVERDRAFT!E18)</f>
        <v>2363.9</v>
      </c>
      <c r="E18" s="26">
        <v>44562</v>
      </c>
    </row>
    <row r="19" spans="1:5" hidden="1">
      <c r="A19" s="19">
        <v>18</v>
      </c>
      <c r="B19" s="19" t="s">
        <v>24</v>
      </c>
      <c r="C19" s="22">
        <f>SUMIFS('Filter by planned &amp; actual'!F:F,'Filter by planned &amp; actual'!B:B,OVERDRAFT!B19,'Filter by planned &amp; actual'!E:E,"Actual",'Filter by planned &amp; actual'!H:H,OVERDRAFT!E19)</f>
        <v>61744093.499999993</v>
      </c>
      <c r="D19" s="22">
        <f>SUMIFS('Filter by planned &amp; actual'!G:G,'Filter by planned &amp; actual'!B:B,OVERDRAFT!B19,'Filter by planned &amp; actual'!E:E,"Actual",'Filter by planned &amp; actual'!H:H,OVERDRAFT!E19)</f>
        <v>17678536.440000001</v>
      </c>
      <c r="E19" s="26">
        <v>44562</v>
      </c>
    </row>
    <row r="20" spans="1:5" hidden="1">
      <c r="A20" s="19">
        <v>19</v>
      </c>
      <c r="B20" s="19" t="s">
        <v>25</v>
      </c>
      <c r="C20" s="22">
        <f>SUMIFS('Filter by planned &amp; actual'!F:F,'Filter by planned &amp; actual'!B:B,OVERDRAFT!B20,'Filter by planned &amp; actual'!E:E,"Actual",'Filter by planned &amp; actual'!H:H,OVERDRAFT!E20)</f>
        <v>19651237.149999999</v>
      </c>
      <c r="D20" s="22">
        <f>SUMIFS('Filter by planned &amp; actual'!G:G,'Filter by planned &amp; actual'!B:B,OVERDRAFT!B20,'Filter by planned &amp; actual'!E:E,"Actual",'Filter by planned &amp; actual'!H:H,OVERDRAFT!E20)</f>
        <v>3057917.8100000005</v>
      </c>
      <c r="E20" s="26">
        <v>44562</v>
      </c>
    </row>
    <row r="21" spans="1:5" hidden="1">
      <c r="A21" s="19">
        <v>20</v>
      </c>
      <c r="B21" s="19" t="s">
        <v>26</v>
      </c>
      <c r="C21" s="22">
        <f>SUMIFS('Filter by planned &amp; actual'!F:F,'Filter by planned &amp; actual'!B:B,OVERDRAFT!B21,'Filter by planned &amp; actual'!E:E,"Actual",'Filter by planned &amp; actual'!H:H,OVERDRAFT!E21)</f>
        <v>14688060</v>
      </c>
      <c r="D21" s="22">
        <f>SUMIFS('Filter by planned &amp; actual'!G:G,'Filter by planned &amp; actual'!B:B,OVERDRAFT!B21,'Filter by planned &amp; actual'!E:E,"Actual",'Filter by planned &amp; actual'!H:H,OVERDRAFT!E21)</f>
        <v>6002422.5100000007</v>
      </c>
      <c r="E21" s="26">
        <v>44562</v>
      </c>
    </row>
    <row r="22" spans="1:5" hidden="1">
      <c r="A22" s="19">
        <v>21</v>
      </c>
      <c r="B22" s="19" t="s">
        <v>27</v>
      </c>
      <c r="C22" s="22">
        <f>SUMIFS('Filter by planned &amp; actual'!F:F,'Filter by planned &amp; actual'!B:B,OVERDRAFT!B22,'Filter by planned &amp; actual'!E:E,"Actual",'Filter by planned &amp; actual'!H:H,OVERDRAFT!E22)</f>
        <v>21122875.140000001</v>
      </c>
      <c r="D22" s="22">
        <f>SUMIFS('Filter by planned &amp; actual'!G:G,'Filter by planned &amp; actual'!B:B,OVERDRAFT!B22,'Filter by planned &amp; actual'!E:E,"Actual",'Filter by planned &amp; actual'!H:H,OVERDRAFT!E22)</f>
        <v>17319594.369999994</v>
      </c>
      <c r="E22" s="26">
        <v>44562</v>
      </c>
    </row>
    <row r="23" spans="1:5" hidden="1">
      <c r="A23" s="19">
        <v>22</v>
      </c>
      <c r="B23" s="19" t="s">
        <v>29</v>
      </c>
      <c r="C23" s="22">
        <f>SUMIFS('Filter by planned &amp; actual'!F:F,'Filter by planned &amp; actual'!B:B,OVERDRAFT!B23,'Filter by planned &amp; actual'!E:E,"Actual",'Filter by planned &amp; actual'!H:H,OVERDRAFT!E23)</f>
        <v>0</v>
      </c>
      <c r="D23" s="22">
        <f>SUMIFS('Filter by planned &amp; actual'!G:G,'Filter by planned &amp; actual'!B:B,OVERDRAFT!B23,'Filter by planned &amp; actual'!E:E,"Actual",'Filter by planned &amp; actual'!H:H,OVERDRAFT!E23)</f>
        <v>4563192.41</v>
      </c>
      <c r="E23" s="26">
        <v>44562</v>
      </c>
    </row>
    <row r="24" spans="1:5" hidden="1">
      <c r="A24" s="19">
        <v>23</v>
      </c>
      <c r="B24" s="19" t="s">
        <v>30</v>
      </c>
      <c r="C24" s="22">
        <f>SUMIFS('Filter by planned &amp; actual'!F:F,'Filter by planned &amp; actual'!B:B,OVERDRAFT!B24,'Filter by planned &amp; actual'!E:E,"Actual",'Filter by planned &amp; actual'!H:H,OVERDRAFT!E24)</f>
        <v>0</v>
      </c>
      <c r="D24" s="22">
        <f>SUMIFS('Filter by planned &amp; actual'!G:G,'Filter by planned &amp; actual'!B:B,OVERDRAFT!B24,'Filter by planned &amp; actual'!E:E,"Actual",'Filter by planned &amp; actual'!H:H,OVERDRAFT!E24)</f>
        <v>6601777.0099999979</v>
      </c>
      <c r="E24" s="26">
        <v>44562</v>
      </c>
    </row>
    <row r="25" spans="1:5" hidden="1">
      <c r="A25" s="19">
        <v>24</v>
      </c>
      <c r="B25" s="19" t="s">
        <v>31</v>
      </c>
      <c r="C25" s="22">
        <f>SUMIFS('Filter by planned &amp; actual'!F:F,'Filter by planned &amp; actual'!B:B,OVERDRAFT!B25,'Filter by planned &amp; actual'!E:E,"Actual",'Filter by planned &amp; actual'!H:H,OVERDRAFT!E25)</f>
        <v>0</v>
      </c>
      <c r="D25" s="22">
        <f>SUMIFS('Filter by planned &amp; actual'!G:G,'Filter by planned &amp; actual'!B:B,OVERDRAFT!B25,'Filter by planned &amp; actual'!E:E,"Actual",'Filter by planned &amp; actual'!H:H,OVERDRAFT!E25)</f>
        <v>503754.98</v>
      </c>
      <c r="E25" s="26">
        <v>44562</v>
      </c>
    </row>
    <row r="26" spans="1:5" hidden="1">
      <c r="A26" s="19">
        <v>25</v>
      </c>
      <c r="B26" s="19" t="s">
        <v>32</v>
      </c>
      <c r="C26" s="22">
        <f>SUMIFS('Filter by planned &amp; actual'!F:F,'Filter by planned &amp; actual'!B:B,OVERDRAFT!B26,'Filter by planned &amp; actual'!E:E,"Actual",'Filter by planned &amp; actual'!H:H,OVERDRAFT!E26)</f>
        <v>0</v>
      </c>
      <c r="D26" s="22">
        <f>SUMIFS('Filter by planned &amp; actual'!G:G,'Filter by planned &amp; actual'!B:B,OVERDRAFT!B26,'Filter by planned &amp; actual'!E:E,"Actual",'Filter by planned &amp; actual'!H:H,OVERDRAFT!E26)</f>
        <v>1085</v>
      </c>
      <c r="E26" s="26">
        <v>44562</v>
      </c>
    </row>
    <row r="27" spans="1:5" hidden="1">
      <c r="A27" s="19">
        <v>26</v>
      </c>
      <c r="B27" s="19" t="s">
        <v>34</v>
      </c>
      <c r="C27" s="22">
        <f>SUMIFS('Filter by planned &amp; actual'!F:F,'Filter by planned &amp; actual'!B:B,OVERDRAFT!B27,'Filter by planned &amp; actual'!E:E,"Actual",'Filter by planned &amp; actual'!H:H,OVERDRAFT!E27)</f>
        <v>0</v>
      </c>
      <c r="D27" s="22">
        <f>SUMIFS('Filter by planned &amp; actual'!G:G,'Filter by planned &amp; actual'!B:B,OVERDRAFT!B27,'Filter by planned &amp; actual'!E:E,"Actual",'Filter by planned &amp; actual'!H:H,OVERDRAFT!E27)</f>
        <v>4283725.8199999994</v>
      </c>
      <c r="E27" s="26">
        <v>44562</v>
      </c>
    </row>
    <row r="28" spans="1:5" hidden="1">
      <c r="A28" s="19">
        <v>27</v>
      </c>
      <c r="B28" s="19" t="s">
        <v>35</v>
      </c>
      <c r="C28" s="22">
        <f>SUMIFS('Filter by planned &amp; actual'!F:F,'Filter by planned &amp; actual'!B:B,OVERDRAFT!B28,'Filter by planned &amp; actual'!E:E,"Actual",'Filter by planned &amp; actual'!H:H,OVERDRAFT!E28)</f>
        <v>0</v>
      </c>
      <c r="D28" s="22">
        <f>SUMIFS('Filter by planned &amp; actual'!G:G,'Filter by planned &amp; actual'!B:B,OVERDRAFT!B28,'Filter by planned &amp; actual'!E:E,"Actual",'Filter by planned &amp; actual'!H:H,OVERDRAFT!E28)</f>
        <v>337479.68000000005</v>
      </c>
      <c r="E28" s="26">
        <v>44562</v>
      </c>
    </row>
    <row r="29" spans="1:5" hidden="1">
      <c r="A29" s="19">
        <v>28</v>
      </c>
      <c r="B29" s="19" t="s">
        <v>36</v>
      </c>
      <c r="C29" s="22">
        <f>SUMIFS('Filter by planned &amp; actual'!F:F,'Filter by planned &amp; actual'!B:B,OVERDRAFT!B29,'Filter by planned &amp; actual'!E:E,"Actual",'Filter by planned &amp; actual'!H:H,OVERDRAFT!E29)</f>
        <v>0</v>
      </c>
      <c r="D29" s="22">
        <f>SUMIFS('Filter by planned &amp; actual'!G:G,'Filter by planned &amp; actual'!B:B,OVERDRAFT!B29,'Filter by planned &amp; actual'!E:E,"Actual",'Filter by planned &amp; actual'!H:H,OVERDRAFT!E29)</f>
        <v>656.52</v>
      </c>
      <c r="E29" s="26">
        <v>44562</v>
      </c>
    </row>
    <row r="30" spans="1:5" hidden="1">
      <c r="A30" s="19">
        <v>29</v>
      </c>
      <c r="B30" s="19" t="s">
        <v>37</v>
      </c>
      <c r="C30" s="22">
        <f>SUMIFS('Filter by planned &amp; actual'!F:F,'Filter by planned &amp; actual'!B:B,OVERDRAFT!B30,'Filter by planned &amp; actual'!E:E,"Actual",'Filter by planned &amp; actual'!H:H,OVERDRAFT!E30)</f>
        <v>0</v>
      </c>
      <c r="D30" s="22">
        <f>SUMIFS('Filter by planned &amp; actual'!G:G,'Filter by planned &amp; actual'!B:B,OVERDRAFT!B30,'Filter by planned &amp; actual'!E:E,"Actual",'Filter by planned &amp; actual'!H:H,OVERDRAFT!E30)</f>
        <v>0</v>
      </c>
      <c r="E30" s="26">
        <v>44562</v>
      </c>
    </row>
    <row r="31" spans="1:5" hidden="1">
      <c r="A31" s="19">
        <v>30</v>
      </c>
      <c r="B31" s="19" t="s">
        <v>38</v>
      </c>
      <c r="C31" s="22">
        <f>SUMIFS('Filter by planned &amp; actual'!F:F,'Filter by planned &amp; actual'!B:B,OVERDRAFT!B31,'Filter by planned &amp; actual'!E:E,"Actual",'Filter by planned &amp; actual'!H:H,OVERDRAFT!E31)</f>
        <v>0</v>
      </c>
      <c r="D31" s="22">
        <f>SUMIFS('Filter by planned &amp; actual'!G:G,'Filter by planned &amp; actual'!B:B,OVERDRAFT!B31,'Filter by planned &amp; actual'!E:E,"Actual",'Filter by planned &amp; actual'!H:H,OVERDRAFT!E31)</f>
        <v>0</v>
      </c>
      <c r="E31" s="26">
        <v>44562</v>
      </c>
    </row>
    <row r="32" spans="1:5" hidden="1">
      <c r="A32" s="19">
        <v>31</v>
      </c>
      <c r="B32" s="19" t="s">
        <v>39</v>
      </c>
      <c r="C32" s="22">
        <f>SUMIFS('Filter by planned &amp; actual'!F:F,'Filter by planned &amp; actual'!B:B,OVERDRAFT!B32,'Filter by planned &amp; actual'!E:E,"Actual",'Filter by planned &amp; actual'!H:H,OVERDRAFT!E32)</f>
        <v>0</v>
      </c>
      <c r="D32" s="22">
        <f>SUMIFS('Filter by planned &amp; actual'!G:G,'Filter by planned &amp; actual'!B:B,OVERDRAFT!B32,'Filter by planned &amp; actual'!E:E,"Actual",'Filter by planned &amp; actual'!H:H,OVERDRAFT!E32)</f>
        <v>0</v>
      </c>
      <c r="E32" s="26">
        <v>44562</v>
      </c>
    </row>
    <row r="33" spans="1:5" hidden="1">
      <c r="A33" s="19">
        <v>32</v>
      </c>
      <c r="B33" s="19" t="s">
        <v>40</v>
      </c>
      <c r="C33" s="22">
        <f>SUMIFS('Filter by planned &amp; actual'!F:F,'Filter by planned &amp; actual'!B:B,OVERDRAFT!B33,'Filter by planned &amp; actual'!E:E,"Actual",'Filter by planned &amp; actual'!H:H,OVERDRAFT!E33)</f>
        <v>0</v>
      </c>
      <c r="D33" s="22">
        <f>SUMIFS('Filter by planned &amp; actual'!G:G,'Filter by planned &amp; actual'!B:B,OVERDRAFT!B33,'Filter by planned &amp; actual'!E:E,"Actual",'Filter by planned &amp; actual'!H:H,OVERDRAFT!E33)</f>
        <v>1235</v>
      </c>
      <c r="E33" s="26">
        <v>44562</v>
      </c>
    </row>
    <row r="34" spans="1:5" hidden="1">
      <c r="A34" s="19">
        <v>33</v>
      </c>
      <c r="B34" s="19" t="s">
        <v>41</v>
      </c>
      <c r="C34" s="22">
        <f>SUMIFS('Filter by planned &amp; actual'!F:F,'Filter by planned &amp; actual'!B:B,OVERDRAFT!B34,'Filter by planned &amp; actual'!E:E,"Actual",'Filter by planned &amp; actual'!H:H,OVERDRAFT!E34)</f>
        <v>0</v>
      </c>
      <c r="D34" s="22">
        <f>SUMIFS('Filter by planned &amp; actual'!G:G,'Filter by planned &amp; actual'!B:B,OVERDRAFT!B34,'Filter by planned &amp; actual'!E:E,"Actual",'Filter by planned &amp; actual'!H:H,OVERDRAFT!E34)</f>
        <v>306318.04000000004</v>
      </c>
      <c r="E34" s="26">
        <v>44562</v>
      </c>
    </row>
    <row r="35" spans="1:5" hidden="1">
      <c r="A35" s="19">
        <v>34</v>
      </c>
      <c r="B35" s="19" t="s">
        <v>42</v>
      </c>
      <c r="C35" s="22">
        <f>SUMIFS('Filter by planned &amp; actual'!F:F,'Filter by planned &amp; actual'!B:B,OVERDRAFT!B35,'Filter by planned &amp; actual'!E:E,"Actual",'Filter by planned &amp; actual'!H:H,OVERDRAFT!E35)</f>
        <v>0</v>
      </c>
      <c r="D35" s="22">
        <f>SUMIFS('Filter by planned &amp; actual'!G:G,'Filter by planned &amp; actual'!B:B,OVERDRAFT!B35,'Filter by planned &amp; actual'!E:E,"Actual",'Filter by planned &amp; actual'!H:H,OVERDRAFT!E35)</f>
        <v>923377.77</v>
      </c>
      <c r="E35" s="26">
        <v>44562</v>
      </c>
    </row>
    <row r="36" spans="1:5" hidden="1">
      <c r="A36" s="19">
        <v>35</v>
      </c>
      <c r="B36" s="19" t="s">
        <v>43</v>
      </c>
      <c r="C36" s="22">
        <f>SUMIFS('Filter by planned &amp; actual'!F:F,'Filter by planned &amp; actual'!B:B,OVERDRAFT!B36,'Filter by planned &amp; actual'!E:E,"Actual",'Filter by planned &amp; actual'!H:H,OVERDRAFT!E36)</f>
        <v>0</v>
      </c>
      <c r="D36" s="22">
        <f>SUMIFS('Filter by planned &amp; actual'!G:G,'Filter by planned &amp; actual'!B:B,OVERDRAFT!B36,'Filter by planned &amp; actual'!E:E,"Actual",'Filter by planned &amp; actual'!H:H,OVERDRAFT!E36)</f>
        <v>0</v>
      </c>
      <c r="E36" s="26">
        <v>44562</v>
      </c>
    </row>
    <row r="37" spans="1:5" hidden="1">
      <c r="A37" s="19">
        <v>36</v>
      </c>
      <c r="B37" s="19" t="s">
        <v>44</v>
      </c>
      <c r="C37" s="22">
        <f>SUMIFS('Filter by planned &amp; actual'!F:F,'Filter by planned &amp; actual'!B:B,OVERDRAFT!B37,'Filter by planned &amp; actual'!E:E,"Actual",'Filter by planned &amp; actual'!H:H,OVERDRAFT!E37)</f>
        <v>0</v>
      </c>
      <c r="D37" s="22">
        <f>SUMIFS('Filter by planned &amp; actual'!G:G,'Filter by planned &amp; actual'!B:B,OVERDRAFT!B37,'Filter by planned &amp; actual'!E:E,"Actual",'Filter by planned &amp; actual'!H:H,OVERDRAFT!E37)</f>
        <v>0</v>
      </c>
      <c r="E37" s="26">
        <v>44562</v>
      </c>
    </row>
    <row r="38" spans="1:5" hidden="1">
      <c r="A38" s="19">
        <v>37</v>
      </c>
      <c r="B38" s="19" t="s">
        <v>1980</v>
      </c>
      <c r="C38" s="22">
        <f>SUMIFS('Filter by planned &amp; actual'!F:F,'Filter by planned &amp; actual'!B:B,OVERDRAFT!B38,'Filter by planned &amp; actual'!E:E,"Actual",'Filter by planned &amp; actual'!H:H,OVERDRAFT!E38)</f>
        <v>0</v>
      </c>
      <c r="D38" s="22">
        <f>SUMIFS('Filter by planned &amp; actual'!G:G,'Filter by planned &amp; actual'!B:B,OVERDRAFT!B38,'Filter by planned &amp; actual'!E:E,"Actual",'Filter by planned &amp; actual'!H:H,OVERDRAFT!E38)</f>
        <v>1961875.79</v>
      </c>
      <c r="E38" s="26">
        <v>44562</v>
      </c>
    </row>
    <row r="39" spans="1:5" hidden="1">
      <c r="A39" s="19">
        <v>38</v>
      </c>
      <c r="B39" s="19" t="s">
        <v>1982</v>
      </c>
      <c r="C39" s="22">
        <f>SUMIFS('Filter by planned &amp; actual'!F:F,'Filter by planned &amp; actual'!B:B,OVERDRAFT!B39,'Filter by planned &amp; actual'!E:E,"Actual",'Filter by planned &amp; actual'!H:H,OVERDRAFT!E39)</f>
        <v>18546692</v>
      </c>
      <c r="D39" s="22">
        <f>SUMIFS('Filter by planned &amp; actual'!G:G,'Filter by planned &amp; actual'!B:B,OVERDRAFT!B39,'Filter by planned &amp; actual'!E:E,"Actual",'Filter by planned &amp; actual'!H:H,OVERDRAFT!E39)</f>
        <v>12597522.789999995</v>
      </c>
      <c r="E39" s="26">
        <v>44562</v>
      </c>
    </row>
    <row r="40" spans="1:5" hidden="1">
      <c r="A40" s="19">
        <v>39</v>
      </c>
      <c r="B40" s="19" t="s">
        <v>1984</v>
      </c>
      <c r="C40" s="22">
        <f>SUMIFS('Filter by planned &amp; actual'!F:F,'Filter by planned &amp; actual'!B:B,OVERDRAFT!B40,'Filter by planned &amp; actual'!E:E,"Actual",'Filter by planned &amp; actual'!H:H,OVERDRAFT!E40)</f>
        <v>12197351.199999999</v>
      </c>
      <c r="D40" s="22">
        <f>SUMIFS('Filter by planned &amp; actual'!G:G,'Filter by planned &amp; actual'!B:B,OVERDRAFT!B40,'Filter by planned &amp; actual'!E:E,"Actual",'Filter by planned &amp; actual'!H:H,OVERDRAFT!E40)</f>
        <v>19800302.329999991</v>
      </c>
      <c r="E40" s="26">
        <v>44562</v>
      </c>
    </row>
    <row r="41" spans="1:5" hidden="1">
      <c r="A41" s="19">
        <v>40</v>
      </c>
      <c r="B41" s="19" t="s">
        <v>2001</v>
      </c>
      <c r="C41" s="22">
        <f>SUMIFS('Filter by planned &amp; actual'!F:F,'Filter by planned &amp; actual'!B:B,OVERDRAFT!B41,'Filter by planned &amp; actual'!E:E,"Actual",'Filter by planned &amp; actual'!H:H,OVERDRAFT!E41)</f>
        <v>18615257.09</v>
      </c>
      <c r="D41" s="22">
        <f>SUMIFS('Filter by planned &amp; actual'!G:G,'Filter by planned &amp; actual'!B:B,OVERDRAFT!B41,'Filter by planned &amp; actual'!E:E,"Actual",'Filter by planned &amp; actual'!H:H,OVERDRAFT!E41)</f>
        <v>14051457.76</v>
      </c>
      <c r="E41" s="26">
        <v>44562</v>
      </c>
    </row>
    <row r="42" spans="1:5" hidden="1">
      <c r="A42" s="19">
        <v>41</v>
      </c>
      <c r="B42" s="19" t="s">
        <v>2002</v>
      </c>
      <c r="C42" s="22">
        <f>SUMIFS('Filter by planned &amp; actual'!F:F,'Filter by planned &amp; actual'!B:B,OVERDRAFT!B42,'Filter by planned &amp; actual'!E:E,"Actual",'Filter by planned &amp; actual'!H:H,OVERDRAFT!E42)</f>
        <v>0</v>
      </c>
      <c r="D42" s="22">
        <f>SUMIFS('Filter by planned &amp; actual'!G:G,'Filter by planned &amp; actual'!B:B,OVERDRAFT!B42,'Filter by planned &amp; actual'!E:E,"Actual",'Filter by planned &amp; actual'!H:H,OVERDRAFT!E42)</f>
        <v>2990143.89</v>
      </c>
      <c r="E42" s="26">
        <v>44562</v>
      </c>
    </row>
    <row r="43" spans="1:5" hidden="1">
      <c r="A43" s="19">
        <v>42</v>
      </c>
      <c r="B43" s="19" t="s">
        <v>2003</v>
      </c>
      <c r="C43" s="22">
        <f>SUMIFS('Filter by planned &amp; actual'!F:F,'Filter by planned &amp; actual'!B:B,OVERDRAFT!B43,'Filter by planned &amp; actual'!E:E,"Actual",'Filter by planned &amp; actual'!H:H,OVERDRAFT!E43)</f>
        <v>30508804.449999999</v>
      </c>
      <c r="D43" s="22">
        <f>SUMIFS('Filter by planned &amp; actual'!G:G,'Filter by planned &amp; actual'!B:B,OVERDRAFT!B43,'Filter by planned &amp; actual'!E:E,"Actual",'Filter by planned &amp; actual'!H:H,OVERDRAFT!E43)</f>
        <v>23079842.510000005</v>
      </c>
      <c r="E43" s="26">
        <v>44562</v>
      </c>
    </row>
    <row r="44" spans="1:5" hidden="1">
      <c r="A44" s="19">
        <v>43</v>
      </c>
      <c r="B44" s="19" t="s">
        <v>2064</v>
      </c>
      <c r="C44" s="22">
        <f>SUMIFS('Filter by planned &amp; actual'!F:F,'Filter by planned &amp; actual'!B:B,OVERDRAFT!B44,'Filter by planned &amp; actual'!E:E,"Actual",'Filter by planned &amp; actual'!H:H,OVERDRAFT!E44)</f>
        <v>0</v>
      </c>
      <c r="D44" s="22">
        <f>SUMIFS('Filter by planned &amp; actual'!G:G,'Filter by planned &amp; actual'!B:B,OVERDRAFT!B44,'Filter by planned &amp; actual'!E:E,"Actual",'Filter by planned &amp; actual'!H:H,OVERDRAFT!E44)</f>
        <v>0</v>
      </c>
      <c r="E44" s="26">
        <v>44562</v>
      </c>
    </row>
    <row r="45" spans="1:5" hidden="1">
      <c r="A45" s="19">
        <v>44</v>
      </c>
      <c r="B45" s="19" t="s">
        <v>2062</v>
      </c>
      <c r="C45" s="22">
        <f>SUMIFS('Filter by planned &amp; actual'!F:F,'Filter by planned &amp; actual'!B:B,OVERDRAFT!B45,'Filter by planned &amp; actual'!E:E,"Actual",'Filter by planned &amp; actual'!H:H,OVERDRAFT!E45)</f>
        <v>0</v>
      </c>
      <c r="D45" s="22">
        <f>SUMIFS('Filter by planned &amp; actual'!G:G,'Filter by planned &amp; actual'!B:B,OVERDRAFT!B45,'Filter by planned &amp; actual'!E:E,"Actual",'Filter by planned &amp; actual'!H:H,OVERDRAFT!E45)</f>
        <v>0</v>
      </c>
      <c r="E45" s="26">
        <v>44562</v>
      </c>
    </row>
    <row r="46" spans="1:5" hidden="1">
      <c r="A46" s="19">
        <v>45</v>
      </c>
      <c r="B46" s="19" t="s">
        <v>2063</v>
      </c>
      <c r="C46" s="22">
        <f>SUMIFS('Filter by planned &amp; actual'!F:F,'Filter by planned &amp; actual'!B:B,OVERDRAFT!B46,'Filter by planned &amp; actual'!E:E,"Actual",'Filter by planned &amp; actual'!H:H,OVERDRAFT!E46)</f>
        <v>0</v>
      </c>
      <c r="D46" s="22">
        <f>SUMIFS('Filter by planned &amp; actual'!G:G,'Filter by planned &amp; actual'!B:B,OVERDRAFT!B46,'Filter by planned &amp; actual'!E:E,"Actual",'Filter by planned &amp; actual'!H:H,OVERDRAFT!E46)</f>
        <v>281799.84999999998</v>
      </c>
      <c r="E46" s="26">
        <v>44562</v>
      </c>
    </row>
    <row r="47" spans="1:5" hidden="1">
      <c r="A47" s="19">
        <v>46</v>
      </c>
      <c r="B47" s="19" t="s">
        <v>2065</v>
      </c>
      <c r="C47" s="22">
        <f>SUMIFS('Filter by planned &amp; actual'!F:F,'Filter by planned &amp; actual'!B:B,OVERDRAFT!B47,'Filter by planned &amp; actual'!E:E,"Actual",'Filter by planned &amp; actual'!H:H,OVERDRAFT!E47)</f>
        <v>147066820</v>
      </c>
      <c r="D47" s="22">
        <f>SUMIFS('Filter by planned &amp; actual'!G:G,'Filter by planned &amp; actual'!B:B,OVERDRAFT!B47,'Filter by planned &amp; actual'!E:E,"Actual",'Filter by planned &amp; actual'!H:H,OVERDRAFT!E47)</f>
        <v>49409339.280000016</v>
      </c>
      <c r="E47" s="26">
        <v>44562</v>
      </c>
    </row>
    <row r="48" spans="1:5" hidden="1">
      <c r="A48" s="19">
        <v>47</v>
      </c>
      <c r="B48" s="19" t="s">
        <v>2066</v>
      </c>
      <c r="C48" s="22">
        <f>SUMIFS('Filter by planned &amp; actual'!F:F,'Filter by planned &amp; actual'!B:B,OVERDRAFT!B48,'Filter by planned &amp; actual'!E:E,"Actual",'Filter by planned &amp; actual'!H:H,OVERDRAFT!E48)</f>
        <v>53524973.939999998</v>
      </c>
      <c r="D48" s="22">
        <f>SUMIFS('Filter by planned &amp; actual'!G:G,'Filter by planned &amp; actual'!B:B,OVERDRAFT!B48,'Filter by planned &amp; actual'!E:E,"Actual",'Filter by planned &amp; actual'!H:H,OVERDRAFT!E48)</f>
        <v>9908276.2899999991</v>
      </c>
      <c r="E48" s="26">
        <v>44562</v>
      </c>
    </row>
    <row r="49" spans="1:5" hidden="1">
      <c r="A49" s="19">
        <v>48</v>
      </c>
      <c r="B49" s="19" t="s">
        <v>2068</v>
      </c>
      <c r="C49" s="22">
        <f>SUMIFS('Filter by planned &amp; actual'!F:F,'Filter by planned &amp; actual'!B:B,OVERDRAFT!B49,'Filter by planned &amp; actual'!E:E,"Actual",'Filter by planned &amp; actual'!H:H,OVERDRAFT!E49)</f>
        <v>0</v>
      </c>
      <c r="D49" s="22">
        <f>SUMIFS('Filter by planned &amp; actual'!G:G,'Filter by planned &amp; actual'!B:B,OVERDRAFT!B49,'Filter by planned &amp; actual'!E:E,"Actual",'Filter by planned &amp; actual'!H:H,OVERDRAFT!E49)</f>
        <v>22824318.239999998</v>
      </c>
      <c r="E49" s="26">
        <v>44562</v>
      </c>
    </row>
    <row r="50" spans="1:5" hidden="1">
      <c r="A50" s="19">
        <v>49</v>
      </c>
      <c r="B50" s="19" t="s">
        <v>2069</v>
      </c>
      <c r="C50" s="22">
        <f>SUMIFS('Filter by planned &amp; actual'!F:F,'Filter by planned &amp; actual'!B:B,OVERDRAFT!B50,'Filter by planned &amp; actual'!E:E,"Actual",'Filter by planned &amp; actual'!H:H,OVERDRAFT!E50)</f>
        <v>0</v>
      </c>
      <c r="D50" s="22">
        <f>SUMIFS('Filter by planned &amp; actual'!G:G,'Filter by planned &amp; actual'!B:B,OVERDRAFT!B50,'Filter by planned &amp; actual'!E:E,"Actual",'Filter by planned &amp; actual'!H:H,OVERDRAFT!E50)</f>
        <v>40341.81</v>
      </c>
      <c r="E50" s="26">
        <v>44562</v>
      </c>
    </row>
    <row r="51" spans="1:5" hidden="1">
      <c r="A51" s="19">
        <v>50</v>
      </c>
      <c r="B51" s="19" t="s">
        <v>66</v>
      </c>
      <c r="C51" s="22">
        <f>SUMIFS('Filter by planned &amp; actual'!F:F,'Filter by planned &amp; actual'!B:B,OVERDRAFT!B51,'Filter by planned &amp; actual'!E:E,"Actual",'Filter by planned &amp; actual'!H:H,OVERDRAFT!E51)</f>
        <v>0</v>
      </c>
      <c r="D51" s="22">
        <f>SUMIFS('Filter by planned &amp; actual'!G:G,'Filter by planned &amp; actual'!B:B,OVERDRAFT!B51,'Filter by planned &amp; actual'!E:E,"Actual",'Filter by planned &amp; actual'!H:H,OVERDRAFT!E51)</f>
        <v>155564.69</v>
      </c>
      <c r="E51" s="26">
        <v>44562</v>
      </c>
    </row>
    <row r="52" spans="1:5" hidden="1">
      <c r="A52" s="19">
        <v>51</v>
      </c>
      <c r="B52" s="19" t="s">
        <v>67</v>
      </c>
      <c r="C52" s="22">
        <f>SUMIFS('Filter by planned &amp; actual'!F:F,'Filter by planned &amp; actual'!B:B,OVERDRAFT!B52,'Filter by planned &amp; actual'!E:E,"Actual",'Filter by planned &amp; actual'!H:H,OVERDRAFT!E52)</f>
        <v>0</v>
      </c>
      <c r="D52" s="22">
        <f>SUMIFS('Filter by planned &amp; actual'!G:G,'Filter by planned &amp; actual'!B:B,OVERDRAFT!B52,'Filter by planned &amp; actual'!E:E,"Actual",'Filter by planned &amp; actual'!H:H,OVERDRAFT!E52)</f>
        <v>60419.49</v>
      </c>
      <c r="E52" s="26">
        <v>44562</v>
      </c>
    </row>
    <row r="53" spans="1:5" hidden="1">
      <c r="A53" s="19">
        <v>52</v>
      </c>
      <c r="B53" s="19" t="s">
        <v>68</v>
      </c>
      <c r="C53" s="22">
        <f>SUMIFS('Filter by planned &amp; actual'!F:F,'Filter by planned &amp; actual'!B:B,OVERDRAFT!B53,'Filter by planned &amp; actual'!E:E,"Actual",'Filter by planned &amp; actual'!H:H,OVERDRAFT!E53)</f>
        <v>0</v>
      </c>
      <c r="D53" s="22">
        <f>SUMIFS('Filter by planned &amp; actual'!G:G,'Filter by planned &amp; actual'!B:B,OVERDRAFT!B53,'Filter by planned &amp; actual'!E:E,"Actual",'Filter by planned &amp; actual'!H:H,OVERDRAFT!E53)</f>
        <v>0</v>
      </c>
      <c r="E53" s="26">
        <v>44562</v>
      </c>
    </row>
    <row r="54" spans="1:5" hidden="1">
      <c r="A54" s="19">
        <v>53</v>
      </c>
      <c r="B54" s="19" t="s">
        <v>69</v>
      </c>
      <c r="C54" s="22">
        <f>SUMIFS('Filter by planned &amp; actual'!F:F,'Filter by planned &amp; actual'!B:B,OVERDRAFT!B54,'Filter by planned &amp; actual'!E:E,"Actual",'Filter by planned &amp; actual'!H:H,OVERDRAFT!E54)</f>
        <v>0</v>
      </c>
      <c r="D54" s="22">
        <f>SUMIFS('Filter by planned &amp; actual'!G:G,'Filter by planned &amp; actual'!B:B,OVERDRAFT!B54,'Filter by planned &amp; actual'!E:E,"Actual",'Filter by planned &amp; actual'!H:H,OVERDRAFT!E54)</f>
        <v>74885.350000000006</v>
      </c>
      <c r="E54" s="26">
        <v>44562</v>
      </c>
    </row>
    <row r="55" spans="1:5" hidden="1">
      <c r="A55" s="19">
        <v>54</v>
      </c>
      <c r="B55" s="19" t="s">
        <v>70</v>
      </c>
      <c r="C55" s="22">
        <f>SUMIFS('Filter by planned &amp; actual'!F:F,'Filter by planned &amp; actual'!B:B,OVERDRAFT!B55,'Filter by planned &amp; actual'!E:E,"Actual",'Filter by planned &amp; actual'!H:H,OVERDRAFT!E55)</f>
        <v>0</v>
      </c>
      <c r="D55" s="22">
        <f>SUMIFS('Filter by planned &amp; actual'!G:G,'Filter by planned &amp; actual'!B:B,OVERDRAFT!B55,'Filter by planned &amp; actual'!E:E,"Actual",'Filter by planned &amp; actual'!H:H,OVERDRAFT!E55)</f>
        <v>0</v>
      </c>
      <c r="E55" s="26">
        <v>44562</v>
      </c>
    </row>
    <row r="56" spans="1:5" hidden="1">
      <c r="A56" s="19">
        <v>55</v>
      </c>
      <c r="B56" s="19" t="s">
        <v>71</v>
      </c>
      <c r="C56" s="22">
        <f>SUMIFS('Filter by planned &amp; actual'!F:F,'Filter by planned &amp; actual'!B:B,OVERDRAFT!B56,'Filter by planned &amp; actual'!E:E,"Actual",'Filter by planned &amp; actual'!H:H,OVERDRAFT!E56)</f>
        <v>0</v>
      </c>
      <c r="D56" s="22">
        <f>SUMIFS('Filter by planned &amp; actual'!G:G,'Filter by planned &amp; actual'!B:B,OVERDRAFT!B56,'Filter by planned &amp; actual'!E:E,"Actual",'Filter by planned &amp; actual'!H:H,OVERDRAFT!E56)</f>
        <v>0</v>
      </c>
      <c r="E56" s="26">
        <v>44562</v>
      </c>
    </row>
    <row r="57" spans="1:5" hidden="1">
      <c r="A57" s="19">
        <v>56</v>
      </c>
      <c r="B57" s="19" t="s">
        <v>72</v>
      </c>
      <c r="C57" s="22">
        <f>SUMIFS('Filter by planned &amp; actual'!F:F,'Filter by planned &amp; actual'!B:B,OVERDRAFT!B57,'Filter by planned &amp; actual'!E:E,"Actual",'Filter by planned &amp; actual'!H:H,OVERDRAFT!E57)</f>
        <v>0</v>
      </c>
      <c r="D57" s="22">
        <f>SUMIFS('Filter by planned &amp; actual'!G:G,'Filter by planned &amp; actual'!B:B,OVERDRAFT!B57,'Filter by planned &amp; actual'!E:E,"Actual",'Filter by planned &amp; actual'!H:H,OVERDRAFT!E57)</f>
        <v>0</v>
      </c>
      <c r="E57" s="26">
        <v>44562</v>
      </c>
    </row>
    <row r="58" spans="1:5" hidden="1">
      <c r="A58" s="19">
        <v>57</v>
      </c>
      <c r="B58" s="19" t="s">
        <v>73</v>
      </c>
      <c r="C58" s="22">
        <f>SUMIFS('Filter by planned &amp; actual'!F:F,'Filter by planned &amp; actual'!B:B,OVERDRAFT!B58,'Filter by planned &amp; actual'!E:E,"Actual",'Filter by planned &amp; actual'!H:H,OVERDRAFT!E58)</f>
        <v>0</v>
      </c>
      <c r="D58" s="22">
        <f>SUMIFS('Filter by planned &amp; actual'!G:G,'Filter by planned &amp; actual'!B:B,OVERDRAFT!B58,'Filter by planned &amp; actual'!E:E,"Actual",'Filter by planned &amp; actual'!H:H,OVERDRAFT!E58)</f>
        <v>20977.1</v>
      </c>
      <c r="E58" s="26">
        <v>44562</v>
      </c>
    </row>
    <row r="59" spans="1:5" hidden="1">
      <c r="A59" s="19">
        <v>58</v>
      </c>
      <c r="B59" s="19" t="s">
        <v>74</v>
      </c>
      <c r="C59" s="22">
        <f>SUMIFS('Filter by planned &amp; actual'!F:F,'Filter by planned &amp; actual'!B:B,OVERDRAFT!B59,'Filter by planned &amp; actual'!E:E,"Actual",'Filter by planned &amp; actual'!H:H,OVERDRAFT!E59)</f>
        <v>0</v>
      </c>
      <c r="D59" s="22">
        <f>SUMIFS('Filter by planned &amp; actual'!G:G,'Filter by planned &amp; actual'!B:B,OVERDRAFT!B59,'Filter by planned &amp; actual'!E:E,"Actual",'Filter by planned &amp; actual'!H:H,OVERDRAFT!E59)</f>
        <v>0</v>
      </c>
      <c r="E59" s="26">
        <v>44562</v>
      </c>
    </row>
    <row r="60" spans="1:5" hidden="1">
      <c r="A60" s="19">
        <v>59</v>
      </c>
      <c r="B60" s="19" t="s">
        <v>75</v>
      </c>
      <c r="C60" s="22">
        <f>SUMIFS('Filter by planned &amp; actual'!F:F,'Filter by planned &amp; actual'!B:B,OVERDRAFT!B60,'Filter by planned &amp; actual'!E:E,"Actual",'Filter by planned &amp; actual'!H:H,OVERDRAFT!E60)</f>
        <v>0</v>
      </c>
      <c r="D60" s="22">
        <f>SUMIFS('Filter by planned &amp; actual'!G:G,'Filter by planned &amp; actual'!B:B,OVERDRAFT!B60,'Filter by planned &amp; actual'!E:E,"Actual",'Filter by planned &amp; actual'!H:H,OVERDRAFT!E60)</f>
        <v>0</v>
      </c>
      <c r="E60" s="26">
        <v>44562</v>
      </c>
    </row>
    <row r="61" spans="1:5" hidden="1">
      <c r="A61" s="19">
        <v>60</v>
      </c>
      <c r="B61" s="19" t="s">
        <v>76</v>
      </c>
      <c r="C61" s="22">
        <f>SUMIFS('Filter by planned &amp; actual'!F:F,'Filter by planned &amp; actual'!B:B,OVERDRAFT!B61,'Filter by planned &amp; actual'!E:E,"Actual",'Filter by planned &amp; actual'!H:H,OVERDRAFT!E61)</f>
        <v>0</v>
      </c>
      <c r="D61" s="22">
        <f>SUMIFS('Filter by planned &amp; actual'!G:G,'Filter by planned &amp; actual'!B:B,OVERDRAFT!B61,'Filter by planned &amp; actual'!E:E,"Actual",'Filter by planned &amp; actual'!H:H,OVERDRAFT!E61)</f>
        <v>0</v>
      </c>
      <c r="E61" s="26">
        <v>44562</v>
      </c>
    </row>
    <row r="62" spans="1:5" hidden="1">
      <c r="A62" s="19">
        <v>61</v>
      </c>
      <c r="B62" s="19" t="s">
        <v>77</v>
      </c>
      <c r="C62" s="22">
        <f>SUMIFS('Filter by planned &amp; actual'!F:F,'Filter by planned &amp; actual'!B:B,OVERDRAFT!B62,'Filter by planned &amp; actual'!E:E,"Actual",'Filter by planned &amp; actual'!H:H,OVERDRAFT!E62)</f>
        <v>0</v>
      </c>
      <c r="D62" s="22">
        <f>SUMIFS('Filter by planned &amp; actual'!G:G,'Filter by planned &amp; actual'!B:B,OVERDRAFT!B62,'Filter by planned &amp; actual'!E:E,"Actual",'Filter by planned &amp; actual'!H:H,OVERDRAFT!E62)</f>
        <v>0</v>
      </c>
      <c r="E62" s="26">
        <v>44562</v>
      </c>
    </row>
    <row r="63" spans="1:5" hidden="1">
      <c r="A63" s="19">
        <v>62</v>
      </c>
      <c r="B63" s="19" t="s">
        <v>87</v>
      </c>
      <c r="C63" s="22">
        <f>SUMIFS('Filter by planned &amp; actual'!F:F,'Filter by planned &amp; actual'!B:B,OVERDRAFT!B63,'Filter by planned &amp; actual'!E:E,"Actual",'Filter by planned &amp; actual'!H:H,OVERDRAFT!E63)</f>
        <v>0</v>
      </c>
      <c r="D63" s="22">
        <f>SUMIFS('Filter by planned &amp; actual'!G:G,'Filter by planned &amp; actual'!B:B,OVERDRAFT!B63,'Filter by planned &amp; actual'!E:E,"Actual",'Filter by planned &amp; actual'!H:H,OVERDRAFT!E63)</f>
        <v>0</v>
      </c>
      <c r="E63" s="26">
        <v>44562</v>
      </c>
    </row>
    <row r="64" spans="1:5" hidden="1">
      <c r="A64" s="19">
        <v>63</v>
      </c>
      <c r="B64" s="19" t="s">
        <v>93</v>
      </c>
      <c r="C64" s="22">
        <f>SUMIFS('Filter by planned &amp; actual'!F:F,'Filter by planned &amp; actual'!B:B,OVERDRAFT!B64,'Filter by planned &amp; actual'!E:E,"Actual",'Filter by planned &amp; actual'!H:H,OVERDRAFT!E64)</f>
        <v>0</v>
      </c>
      <c r="D64" s="22">
        <f>SUMIFS('Filter by planned &amp; actual'!G:G,'Filter by planned &amp; actual'!B:B,OVERDRAFT!B64,'Filter by planned &amp; actual'!E:E,"Actual",'Filter by planned &amp; actual'!H:H,OVERDRAFT!E64)</f>
        <v>0</v>
      </c>
      <c r="E64" s="26">
        <v>44562</v>
      </c>
    </row>
    <row r="65" spans="1:5" hidden="1">
      <c r="A65" s="19">
        <v>64</v>
      </c>
      <c r="B65" s="19" t="s">
        <v>94</v>
      </c>
      <c r="C65" s="22">
        <f>SUMIFS('Filter by planned &amp; actual'!F:F,'Filter by planned &amp; actual'!B:B,OVERDRAFT!B65,'Filter by planned &amp; actual'!E:E,"Actual",'Filter by planned &amp; actual'!H:H,OVERDRAFT!E65)</f>
        <v>0</v>
      </c>
      <c r="D65" s="22">
        <f>SUMIFS('Filter by planned &amp; actual'!G:G,'Filter by planned &amp; actual'!B:B,OVERDRAFT!B65,'Filter by planned &amp; actual'!E:E,"Actual",'Filter by planned &amp; actual'!H:H,OVERDRAFT!E65)</f>
        <v>14291</v>
      </c>
      <c r="E65" s="26">
        <v>44562</v>
      </c>
    </row>
    <row r="66" spans="1:5" hidden="1">
      <c r="A66" s="19">
        <v>65</v>
      </c>
      <c r="B66" s="19" t="s">
        <v>95</v>
      </c>
      <c r="C66" s="22">
        <f>SUMIFS('Filter by planned &amp; actual'!F:F,'Filter by planned &amp; actual'!B:B,OVERDRAFT!B66,'Filter by planned &amp; actual'!E:E,"Actual",'Filter by planned &amp; actual'!H:H,OVERDRAFT!E66)</f>
        <v>0</v>
      </c>
      <c r="D66" s="22">
        <f>SUMIFS('Filter by planned &amp; actual'!G:G,'Filter by planned &amp; actual'!B:B,OVERDRAFT!B66,'Filter by planned &amp; actual'!E:E,"Actual",'Filter by planned &amp; actual'!H:H,OVERDRAFT!E66)</f>
        <v>131755</v>
      </c>
      <c r="E66" s="26">
        <v>44562</v>
      </c>
    </row>
    <row r="67" spans="1:5" hidden="1">
      <c r="A67" s="19">
        <v>66</v>
      </c>
      <c r="B67" s="19" t="s">
        <v>96</v>
      </c>
      <c r="C67" s="22">
        <f>SUMIFS('Filter by planned &amp; actual'!F:F,'Filter by planned &amp; actual'!B:B,OVERDRAFT!B67,'Filter by planned &amp; actual'!E:E,"Actual",'Filter by planned &amp; actual'!H:H,OVERDRAFT!E67)</f>
        <v>0</v>
      </c>
      <c r="D67" s="22">
        <f>SUMIFS('Filter by planned &amp; actual'!G:G,'Filter by planned &amp; actual'!B:B,OVERDRAFT!B67,'Filter by planned &amp; actual'!E:E,"Actual",'Filter by planned &amp; actual'!H:H,OVERDRAFT!E67)</f>
        <v>0</v>
      </c>
      <c r="E67" s="26">
        <v>44562</v>
      </c>
    </row>
    <row r="68" spans="1:5" hidden="1">
      <c r="A68" s="19">
        <v>67</v>
      </c>
      <c r="B68" s="19" t="s">
        <v>97</v>
      </c>
      <c r="C68" s="22">
        <f>SUMIFS('Filter by planned &amp; actual'!F:F,'Filter by planned &amp; actual'!B:B,OVERDRAFT!B68,'Filter by planned &amp; actual'!E:E,"Actual",'Filter by planned &amp; actual'!H:H,OVERDRAFT!E68)</f>
        <v>0</v>
      </c>
      <c r="D68" s="22">
        <f>SUMIFS('Filter by planned &amp; actual'!G:G,'Filter by planned &amp; actual'!B:B,OVERDRAFT!B68,'Filter by planned &amp; actual'!E:E,"Actual",'Filter by planned &amp; actual'!H:H,OVERDRAFT!E68)</f>
        <v>6327</v>
      </c>
      <c r="E68" s="26">
        <v>44562</v>
      </c>
    </row>
    <row r="69" spans="1:5" hidden="1">
      <c r="A69" s="19">
        <v>68</v>
      </c>
      <c r="B69" s="19" t="s">
        <v>98</v>
      </c>
      <c r="C69" s="22">
        <f>SUMIFS('Filter by planned &amp; actual'!F:F,'Filter by planned &amp; actual'!B:B,OVERDRAFT!B69,'Filter by planned &amp; actual'!E:E,"Actual",'Filter by planned &amp; actual'!H:H,OVERDRAFT!E69)</f>
        <v>0</v>
      </c>
      <c r="D69" s="22">
        <f>SUMIFS('Filter by planned &amp; actual'!G:G,'Filter by planned &amp; actual'!B:B,OVERDRAFT!B69,'Filter by planned &amp; actual'!E:E,"Actual",'Filter by planned &amp; actual'!H:H,OVERDRAFT!E69)</f>
        <v>0</v>
      </c>
      <c r="E69" s="26">
        <v>44562</v>
      </c>
    </row>
    <row r="70" spans="1:5" hidden="1">
      <c r="A70" s="19">
        <v>69</v>
      </c>
      <c r="B70" s="19" t="s">
        <v>99</v>
      </c>
      <c r="C70" s="22">
        <f>SUMIFS('Filter by planned &amp; actual'!F:F,'Filter by planned &amp; actual'!B:B,OVERDRAFT!B70,'Filter by planned &amp; actual'!E:E,"Actual",'Filter by planned &amp; actual'!H:H,OVERDRAFT!E70)</f>
        <v>0</v>
      </c>
      <c r="D70" s="22">
        <f>SUMIFS('Filter by planned &amp; actual'!G:G,'Filter by planned &amp; actual'!B:B,OVERDRAFT!B70,'Filter by planned &amp; actual'!E:E,"Actual",'Filter by planned &amp; actual'!H:H,OVERDRAFT!E70)</f>
        <v>0</v>
      </c>
      <c r="E70" s="26">
        <v>44562</v>
      </c>
    </row>
    <row r="71" spans="1:5" hidden="1">
      <c r="A71" s="19">
        <v>70</v>
      </c>
      <c r="B71" s="19" t="s">
        <v>100</v>
      </c>
      <c r="C71" s="22">
        <f>SUMIFS('Filter by planned &amp; actual'!F:F,'Filter by planned &amp; actual'!B:B,OVERDRAFT!B71,'Filter by planned &amp; actual'!E:E,"Actual",'Filter by planned &amp; actual'!H:H,OVERDRAFT!E71)</f>
        <v>0</v>
      </c>
      <c r="D71" s="22">
        <f>SUMIFS('Filter by planned &amp; actual'!G:G,'Filter by planned &amp; actual'!B:B,OVERDRAFT!B71,'Filter by planned &amp; actual'!E:E,"Actual",'Filter by planned &amp; actual'!H:H,OVERDRAFT!E71)</f>
        <v>191914.74</v>
      </c>
      <c r="E71" s="26">
        <v>44562</v>
      </c>
    </row>
    <row r="72" spans="1:5" hidden="1">
      <c r="A72" s="19">
        <v>71</v>
      </c>
      <c r="B72" s="19" t="s">
        <v>101</v>
      </c>
      <c r="C72" s="22">
        <f>SUMIFS('Filter by planned &amp; actual'!F:F,'Filter by planned &amp; actual'!B:B,OVERDRAFT!B72,'Filter by planned &amp; actual'!E:E,"Actual",'Filter by planned &amp; actual'!H:H,OVERDRAFT!E72)</f>
        <v>0</v>
      </c>
      <c r="D72" s="22">
        <f>SUMIFS('Filter by planned &amp; actual'!G:G,'Filter by planned &amp; actual'!B:B,OVERDRAFT!B72,'Filter by planned &amp; actual'!E:E,"Actual",'Filter by planned &amp; actual'!H:H,OVERDRAFT!E72)</f>
        <v>0</v>
      </c>
      <c r="E72" s="26">
        <v>44562</v>
      </c>
    </row>
    <row r="73" spans="1:5" hidden="1">
      <c r="A73" s="19">
        <v>72</v>
      </c>
      <c r="B73" s="19" t="s">
        <v>102</v>
      </c>
      <c r="C73" s="22">
        <f>SUMIFS('Filter by planned &amp; actual'!F:F,'Filter by planned &amp; actual'!B:B,OVERDRAFT!B73,'Filter by planned &amp; actual'!E:E,"Actual",'Filter by planned &amp; actual'!H:H,OVERDRAFT!E73)</f>
        <v>0</v>
      </c>
      <c r="D73" s="22">
        <f>SUMIFS('Filter by planned &amp; actual'!G:G,'Filter by planned &amp; actual'!B:B,OVERDRAFT!B73,'Filter by planned &amp; actual'!E:E,"Actual",'Filter by planned &amp; actual'!H:H,OVERDRAFT!E73)</f>
        <v>0</v>
      </c>
      <c r="E73" s="26">
        <v>44562</v>
      </c>
    </row>
    <row r="74" spans="1:5" hidden="1">
      <c r="A74" s="19">
        <v>73</v>
      </c>
      <c r="B74" s="19" t="s">
        <v>103</v>
      </c>
      <c r="C74" s="22">
        <f>SUMIFS('Filter by planned &amp; actual'!F:F,'Filter by planned &amp; actual'!B:B,OVERDRAFT!B74,'Filter by planned &amp; actual'!E:E,"Actual",'Filter by planned &amp; actual'!H:H,OVERDRAFT!E74)</f>
        <v>0</v>
      </c>
      <c r="D74" s="22">
        <f>SUMIFS('Filter by planned &amp; actual'!G:G,'Filter by planned &amp; actual'!B:B,OVERDRAFT!B74,'Filter by planned &amp; actual'!E:E,"Actual",'Filter by planned &amp; actual'!H:H,OVERDRAFT!E74)</f>
        <v>0</v>
      </c>
      <c r="E74" s="26">
        <v>44562</v>
      </c>
    </row>
    <row r="75" spans="1:5" hidden="1">
      <c r="A75" s="19">
        <v>74</v>
      </c>
      <c r="B75" s="19" t="s">
        <v>104</v>
      </c>
      <c r="C75" s="22">
        <f>SUMIFS('Filter by planned &amp; actual'!F:F,'Filter by planned &amp; actual'!B:B,OVERDRAFT!B75,'Filter by planned &amp; actual'!E:E,"Actual",'Filter by planned &amp; actual'!H:H,OVERDRAFT!E75)</f>
        <v>0</v>
      </c>
      <c r="D75" s="22">
        <f>SUMIFS('Filter by planned &amp; actual'!G:G,'Filter by planned &amp; actual'!B:B,OVERDRAFT!B75,'Filter by planned &amp; actual'!E:E,"Actual",'Filter by planned &amp; actual'!H:H,OVERDRAFT!E75)</f>
        <v>0</v>
      </c>
      <c r="E75" s="26">
        <v>44562</v>
      </c>
    </row>
    <row r="76" spans="1:5" hidden="1">
      <c r="A76" s="19">
        <v>75</v>
      </c>
      <c r="B76" s="19" t="s">
        <v>105</v>
      </c>
      <c r="C76" s="22">
        <f>SUMIFS('Filter by planned &amp; actual'!F:F,'Filter by planned &amp; actual'!B:B,OVERDRAFT!B76,'Filter by planned &amp; actual'!E:E,"Actual",'Filter by planned &amp; actual'!H:H,OVERDRAFT!E76)</f>
        <v>0</v>
      </c>
      <c r="D76" s="22">
        <f>SUMIFS('Filter by planned &amp; actual'!G:G,'Filter by planned &amp; actual'!B:B,OVERDRAFT!B76,'Filter by planned &amp; actual'!E:E,"Actual",'Filter by planned &amp; actual'!H:H,OVERDRAFT!E76)</f>
        <v>0</v>
      </c>
      <c r="E76" s="26">
        <v>44562</v>
      </c>
    </row>
    <row r="77" spans="1:5" hidden="1">
      <c r="A77" s="19">
        <v>76</v>
      </c>
      <c r="B77" s="19" t="s">
        <v>111</v>
      </c>
      <c r="C77" s="22">
        <f>SUMIFS('Filter by planned &amp; actual'!F:F,'Filter by planned &amp; actual'!B:B,OVERDRAFT!B77,'Filter by planned &amp; actual'!E:E,"Actual",'Filter by planned &amp; actual'!H:H,OVERDRAFT!E77)</f>
        <v>0</v>
      </c>
      <c r="D77" s="22">
        <f>SUMIFS('Filter by planned &amp; actual'!G:G,'Filter by planned &amp; actual'!B:B,OVERDRAFT!B77,'Filter by planned &amp; actual'!E:E,"Actual",'Filter by planned &amp; actual'!H:H,OVERDRAFT!E77)</f>
        <v>0</v>
      </c>
      <c r="E77" s="26">
        <v>44562</v>
      </c>
    </row>
    <row r="78" spans="1:5" hidden="1">
      <c r="A78" s="19">
        <v>77</v>
      </c>
      <c r="B78" s="19" t="s">
        <v>112</v>
      </c>
      <c r="C78" s="22">
        <f>SUMIFS('Filter by planned &amp; actual'!F:F,'Filter by planned &amp; actual'!B:B,OVERDRAFT!B78,'Filter by planned &amp; actual'!E:E,"Actual",'Filter by planned &amp; actual'!H:H,OVERDRAFT!E78)</f>
        <v>0</v>
      </c>
      <c r="D78" s="22">
        <f>SUMIFS('Filter by planned &amp; actual'!G:G,'Filter by planned &amp; actual'!B:B,OVERDRAFT!B78,'Filter by planned &amp; actual'!E:E,"Actual",'Filter by planned &amp; actual'!H:H,OVERDRAFT!E78)</f>
        <v>0</v>
      </c>
      <c r="E78" s="26">
        <v>44562</v>
      </c>
    </row>
    <row r="79" spans="1:5" hidden="1">
      <c r="A79" s="19">
        <v>78</v>
      </c>
      <c r="B79" s="19" t="s">
        <v>113</v>
      </c>
      <c r="C79" s="22">
        <f>SUMIFS('Filter by planned &amp; actual'!F:F,'Filter by planned &amp; actual'!B:B,OVERDRAFT!B79,'Filter by planned &amp; actual'!E:E,"Actual",'Filter by planned &amp; actual'!H:H,OVERDRAFT!E79)</f>
        <v>0</v>
      </c>
      <c r="D79" s="22">
        <f>SUMIFS('Filter by planned &amp; actual'!G:G,'Filter by planned &amp; actual'!B:B,OVERDRAFT!B79,'Filter by planned &amp; actual'!E:E,"Actual",'Filter by planned &amp; actual'!H:H,OVERDRAFT!E79)</f>
        <v>0</v>
      </c>
      <c r="E79" s="26">
        <v>44562</v>
      </c>
    </row>
    <row r="80" spans="1:5" hidden="1">
      <c r="A80" s="19">
        <v>79</v>
      </c>
      <c r="B80" s="19" t="s">
        <v>114</v>
      </c>
      <c r="C80" s="22">
        <f>SUMIFS('Filter by planned &amp; actual'!F:F,'Filter by planned &amp; actual'!B:B,OVERDRAFT!B80,'Filter by planned &amp; actual'!E:E,"Actual",'Filter by planned &amp; actual'!H:H,OVERDRAFT!E80)</f>
        <v>0</v>
      </c>
      <c r="D80" s="22">
        <f>SUMIFS('Filter by planned &amp; actual'!G:G,'Filter by planned &amp; actual'!B:B,OVERDRAFT!B80,'Filter by planned &amp; actual'!E:E,"Actual",'Filter by planned &amp; actual'!H:H,OVERDRAFT!E80)</f>
        <v>0</v>
      </c>
      <c r="E80" s="26">
        <v>44562</v>
      </c>
    </row>
    <row r="81" spans="1:5" hidden="1">
      <c r="A81" s="19">
        <v>80</v>
      </c>
      <c r="B81" s="19" t="s">
        <v>115</v>
      </c>
      <c r="C81" s="22">
        <f>SUMIFS('Filter by planned &amp; actual'!F:F,'Filter by planned &amp; actual'!B:B,OVERDRAFT!B81,'Filter by planned &amp; actual'!E:E,"Actual",'Filter by planned &amp; actual'!H:H,OVERDRAFT!E81)</f>
        <v>0</v>
      </c>
      <c r="D81" s="22">
        <f>SUMIFS('Filter by planned &amp; actual'!G:G,'Filter by planned &amp; actual'!B:B,OVERDRAFT!B81,'Filter by planned &amp; actual'!E:E,"Actual",'Filter by planned &amp; actual'!H:H,OVERDRAFT!E81)</f>
        <v>0</v>
      </c>
      <c r="E81" s="26">
        <v>44562</v>
      </c>
    </row>
    <row r="82" spans="1:5" hidden="1">
      <c r="A82" s="19">
        <v>81</v>
      </c>
      <c r="B82" s="19" t="s">
        <v>116</v>
      </c>
      <c r="C82" s="22">
        <f>SUMIFS('Filter by planned &amp; actual'!F:F,'Filter by planned &amp; actual'!B:B,OVERDRAFT!B82,'Filter by planned &amp; actual'!E:E,"Actual",'Filter by planned &amp; actual'!H:H,OVERDRAFT!E82)</f>
        <v>0</v>
      </c>
      <c r="D82" s="22">
        <f>SUMIFS('Filter by planned &amp; actual'!G:G,'Filter by planned &amp; actual'!B:B,OVERDRAFT!B82,'Filter by planned &amp; actual'!E:E,"Actual",'Filter by planned &amp; actual'!H:H,OVERDRAFT!E82)</f>
        <v>0</v>
      </c>
      <c r="E82" s="26">
        <v>44562</v>
      </c>
    </row>
    <row r="83" spans="1:5" hidden="1">
      <c r="A83" s="19">
        <v>82</v>
      </c>
      <c r="B83" s="19" t="s">
        <v>117</v>
      </c>
      <c r="C83" s="22">
        <f>SUMIFS('Filter by planned &amp; actual'!F:F,'Filter by planned &amp; actual'!B:B,OVERDRAFT!B83,'Filter by planned &amp; actual'!E:E,"Actual",'Filter by planned &amp; actual'!H:H,OVERDRAFT!E83)</f>
        <v>0</v>
      </c>
      <c r="D83" s="22">
        <f>SUMIFS('Filter by planned &amp; actual'!G:G,'Filter by planned &amp; actual'!B:B,OVERDRAFT!B83,'Filter by planned &amp; actual'!E:E,"Actual",'Filter by planned &amp; actual'!H:H,OVERDRAFT!E83)</f>
        <v>0</v>
      </c>
      <c r="E83" s="26">
        <v>44562</v>
      </c>
    </row>
    <row r="84" spans="1:5" hidden="1">
      <c r="A84" s="19">
        <v>83</v>
      </c>
      <c r="B84" s="19" t="s">
        <v>118</v>
      </c>
      <c r="C84" s="22">
        <f>SUMIFS('Filter by planned &amp; actual'!F:F,'Filter by planned &amp; actual'!B:B,OVERDRAFT!B84,'Filter by planned &amp; actual'!E:E,"Actual",'Filter by planned &amp; actual'!H:H,OVERDRAFT!E84)</f>
        <v>0</v>
      </c>
      <c r="D84" s="22">
        <f>SUMIFS('Filter by planned &amp; actual'!G:G,'Filter by planned &amp; actual'!B:B,OVERDRAFT!B84,'Filter by planned &amp; actual'!E:E,"Actual",'Filter by planned &amp; actual'!H:H,OVERDRAFT!E84)</f>
        <v>0</v>
      </c>
      <c r="E84" s="26">
        <v>44562</v>
      </c>
    </row>
    <row r="85" spans="1:5" hidden="1">
      <c r="A85" s="19">
        <v>84</v>
      </c>
      <c r="B85" s="19" t="s">
        <v>119</v>
      </c>
      <c r="C85" s="22">
        <f>SUMIFS('Filter by planned &amp; actual'!F:F,'Filter by planned &amp; actual'!B:B,OVERDRAFT!B85,'Filter by planned &amp; actual'!E:E,"Actual",'Filter by planned &amp; actual'!H:H,OVERDRAFT!E85)</f>
        <v>0</v>
      </c>
      <c r="D85" s="22">
        <f>SUMIFS('Filter by planned &amp; actual'!G:G,'Filter by planned &amp; actual'!B:B,OVERDRAFT!B85,'Filter by planned &amp; actual'!E:E,"Actual",'Filter by planned &amp; actual'!H:H,OVERDRAFT!E85)</f>
        <v>0</v>
      </c>
      <c r="E85" s="26">
        <v>44562</v>
      </c>
    </row>
    <row r="86" spans="1:5" hidden="1">
      <c r="A86" s="19">
        <v>85</v>
      </c>
      <c r="B86" s="19" t="s">
        <v>120</v>
      </c>
      <c r="C86" s="22">
        <f>SUMIFS('Filter by planned &amp; actual'!F:F,'Filter by planned &amp; actual'!B:B,OVERDRAFT!B86,'Filter by planned &amp; actual'!E:E,"Actual",'Filter by planned &amp; actual'!H:H,OVERDRAFT!E86)</f>
        <v>0</v>
      </c>
      <c r="D86" s="22">
        <f>SUMIFS('Filter by planned &amp; actual'!G:G,'Filter by planned &amp; actual'!B:B,OVERDRAFT!B86,'Filter by planned &amp; actual'!E:E,"Actual",'Filter by planned &amp; actual'!H:H,OVERDRAFT!E86)</f>
        <v>0</v>
      </c>
      <c r="E86" s="26">
        <v>44562</v>
      </c>
    </row>
    <row r="87" spans="1:5" hidden="1">
      <c r="A87" s="19">
        <v>86</v>
      </c>
      <c r="B87" s="19" t="s">
        <v>121</v>
      </c>
      <c r="C87" s="22">
        <f>SUMIFS('Filter by planned &amp; actual'!F:F,'Filter by planned &amp; actual'!B:B,OVERDRAFT!B87,'Filter by planned &amp; actual'!E:E,"Actual",'Filter by planned &amp; actual'!H:H,OVERDRAFT!E87)</f>
        <v>0</v>
      </c>
      <c r="D87" s="22">
        <f>SUMIFS('Filter by planned &amp; actual'!G:G,'Filter by planned &amp; actual'!B:B,OVERDRAFT!B87,'Filter by planned &amp; actual'!E:E,"Actual",'Filter by planned &amp; actual'!H:H,OVERDRAFT!E87)</f>
        <v>0</v>
      </c>
      <c r="E87" s="26">
        <v>44562</v>
      </c>
    </row>
    <row r="88" spans="1:5" hidden="1">
      <c r="A88" s="19">
        <v>87</v>
      </c>
      <c r="B88" s="19" t="s">
        <v>122</v>
      </c>
      <c r="C88" s="22">
        <f>SUMIFS('Filter by planned &amp; actual'!F:F,'Filter by planned &amp; actual'!B:B,OVERDRAFT!B88,'Filter by planned &amp; actual'!E:E,"Actual",'Filter by planned &amp; actual'!H:H,OVERDRAFT!E88)</f>
        <v>0</v>
      </c>
      <c r="D88" s="22">
        <f>SUMIFS('Filter by planned &amp; actual'!G:G,'Filter by planned &amp; actual'!B:B,OVERDRAFT!B88,'Filter by planned &amp; actual'!E:E,"Actual",'Filter by planned &amp; actual'!H:H,OVERDRAFT!E88)</f>
        <v>0</v>
      </c>
      <c r="E88" s="26">
        <v>44562</v>
      </c>
    </row>
    <row r="89" spans="1:5" hidden="1">
      <c r="A89" s="19">
        <v>88</v>
      </c>
      <c r="B89" s="19" t="s">
        <v>123</v>
      </c>
      <c r="C89" s="22">
        <f>SUMIFS('Filter by planned &amp; actual'!F:F,'Filter by planned &amp; actual'!B:B,OVERDRAFT!B89,'Filter by planned &amp; actual'!E:E,"Actual",'Filter by planned &amp; actual'!H:H,OVERDRAFT!E89)</f>
        <v>0</v>
      </c>
      <c r="D89" s="22">
        <f>SUMIFS('Filter by planned &amp; actual'!G:G,'Filter by planned &amp; actual'!B:B,OVERDRAFT!B89,'Filter by planned &amp; actual'!E:E,"Actual",'Filter by planned &amp; actual'!H:H,OVERDRAFT!E89)</f>
        <v>0</v>
      </c>
      <c r="E89" s="26">
        <v>44562</v>
      </c>
    </row>
    <row r="90" spans="1:5" hidden="1">
      <c r="A90" s="19">
        <v>89</v>
      </c>
      <c r="B90" s="19" t="s">
        <v>126</v>
      </c>
      <c r="C90" s="22">
        <f>SUMIFS('Filter by planned &amp; actual'!F:F,'Filter by planned &amp; actual'!B:B,OVERDRAFT!B90,'Filter by planned &amp; actual'!E:E,"Actual",'Filter by planned &amp; actual'!H:H,OVERDRAFT!E90)</f>
        <v>0</v>
      </c>
      <c r="D90" s="22">
        <f>SUMIFS('Filter by planned &amp; actual'!G:G,'Filter by planned &amp; actual'!B:B,OVERDRAFT!B90,'Filter by planned &amp; actual'!E:E,"Actual",'Filter by planned &amp; actual'!H:H,OVERDRAFT!E90)</f>
        <v>0</v>
      </c>
      <c r="E90" s="26">
        <v>44562</v>
      </c>
    </row>
    <row r="91" spans="1:5" hidden="1">
      <c r="A91" s="19">
        <v>90</v>
      </c>
      <c r="B91" s="19" t="s">
        <v>284</v>
      </c>
      <c r="C91" s="22">
        <f>SUMIFS('Filter by planned &amp; actual'!F:F,'Filter by planned &amp; actual'!B:B,OVERDRAFT!B91,'Filter by planned &amp; actual'!E:E,"Actual",'Filter by planned &amp; actual'!H:H,OVERDRAFT!E91)</f>
        <v>0</v>
      </c>
      <c r="D91" s="22">
        <f>SUMIFS('Filter by planned &amp; actual'!G:G,'Filter by planned &amp; actual'!B:B,OVERDRAFT!B91,'Filter by planned &amp; actual'!E:E,"Actual",'Filter by planned &amp; actual'!H:H,OVERDRAFT!E91)</f>
        <v>0</v>
      </c>
      <c r="E91" s="26">
        <v>44562</v>
      </c>
    </row>
    <row r="92" spans="1:5" hidden="1">
      <c r="A92" s="19">
        <v>91</v>
      </c>
      <c r="B92" s="19" t="s">
        <v>2006</v>
      </c>
      <c r="C92" s="22">
        <f>SUMIFS('Filter by planned &amp; actual'!F:F,'Filter by planned &amp; actual'!B:B,OVERDRAFT!B92,'Filter by planned &amp; actual'!E:E,"Actual",'Filter by planned &amp; actual'!H:H,OVERDRAFT!E92)</f>
        <v>0</v>
      </c>
      <c r="D92" s="22">
        <f>SUMIFS('Filter by planned &amp; actual'!G:G,'Filter by planned &amp; actual'!B:B,OVERDRAFT!B92,'Filter by planned &amp; actual'!E:E,"Actual",'Filter by planned &amp; actual'!H:H,OVERDRAFT!E92)</f>
        <v>0</v>
      </c>
      <c r="E92" s="26">
        <v>44562</v>
      </c>
    </row>
    <row r="93" spans="1:5" hidden="1">
      <c r="A93" s="19">
        <v>92</v>
      </c>
      <c r="B93" s="19" t="s">
        <v>283</v>
      </c>
      <c r="C93" s="22">
        <f>SUMIFS('Filter by planned &amp; actual'!F:F,'Filter by planned &amp; actual'!B:B,OVERDRAFT!B93,'Filter by planned &amp; actual'!E:E,"Actual",'Filter by planned &amp; actual'!H:H,OVERDRAFT!E93)</f>
        <v>0</v>
      </c>
      <c r="D93" s="22">
        <f>SUMIFS('Filter by planned &amp; actual'!G:G,'Filter by planned &amp; actual'!B:B,OVERDRAFT!B93,'Filter by planned &amp; actual'!E:E,"Actual",'Filter by planned &amp; actual'!H:H,OVERDRAFT!E93)</f>
        <v>0</v>
      </c>
      <c r="E93" s="26">
        <v>44562</v>
      </c>
    </row>
    <row r="94" spans="1:5" hidden="1">
      <c r="A94" s="19">
        <v>93</v>
      </c>
      <c r="B94" s="19" t="s">
        <v>2005</v>
      </c>
      <c r="C94" s="22">
        <f>SUMIFS('Filter by planned &amp; actual'!F:F,'Filter by planned &amp; actual'!B:B,OVERDRAFT!B94,'Filter by planned &amp; actual'!E:E,"Actual",'Filter by planned &amp; actual'!H:H,OVERDRAFT!E94)</f>
        <v>0</v>
      </c>
      <c r="D94" s="22">
        <f>SUMIFS('Filter by planned &amp; actual'!G:G,'Filter by planned &amp; actual'!B:B,OVERDRAFT!B94,'Filter by planned &amp; actual'!E:E,"Actual",'Filter by planned &amp; actual'!H:H,OVERDRAFT!E94)</f>
        <v>0</v>
      </c>
      <c r="E94" s="26">
        <v>44562</v>
      </c>
    </row>
    <row r="95" spans="1:5" hidden="1">
      <c r="A95" s="19">
        <v>94</v>
      </c>
      <c r="B95" s="19" t="s">
        <v>2075</v>
      </c>
      <c r="C95" s="22">
        <f>SUMIFS('Filter by planned &amp; actual'!F:F,'Filter by planned &amp; actual'!B:B,OVERDRAFT!B95,'Filter by planned &amp; actual'!E:E,"Actual",'Filter by planned &amp; actual'!H:H,OVERDRAFT!E95)</f>
        <v>0</v>
      </c>
      <c r="D95" s="22">
        <f>SUMIFS('Filter by planned &amp; actual'!G:G,'Filter by planned &amp; actual'!B:B,OVERDRAFT!B95,'Filter by planned &amp; actual'!E:E,"Actual",'Filter by planned &amp; actual'!H:H,OVERDRAFT!E95)</f>
        <v>5762.7</v>
      </c>
      <c r="E95" s="26">
        <v>44562</v>
      </c>
    </row>
    <row r="96" spans="1:5" hidden="1">
      <c r="A96" s="19">
        <v>95</v>
      </c>
      <c r="B96" s="19" t="s">
        <v>2076</v>
      </c>
      <c r="C96" s="22">
        <f>SUMIFS('Filter by planned &amp; actual'!F:F,'Filter by planned &amp; actual'!B:B,OVERDRAFT!B96,'Filter by planned &amp; actual'!E:E,"Actual",'Filter by planned &amp; actual'!H:H,OVERDRAFT!E96)</f>
        <v>0</v>
      </c>
      <c r="D96" s="22">
        <f>SUMIFS('Filter by planned &amp; actual'!G:G,'Filter by planned &amp; actual'!B:B,OVERDRAFT!B96,'Filter by planned &amp; actual'!E:E,"Actual",'Filter by planned &amp; actual'!H:H,OVERDRAFT!E96)</f>
        <v>50255</v>
      </c>
      <c r="E96" s="26">
        <v>44562</v>
      </c>
    </row>
    <row r="97" spans="1:5" hidden="1">
      <c r="A97" s="19">
        <v>96</v>
      </c>
      <c r="B97" s="19" t="s">
        <v>2077</v>
      </c>
      <c r="C97" s="22">
        <f>SUMIFS('Filter by planned &amp; actual'!F:F,'Filter by planned &amp; actual'!B:B,OVERDRAFT!B97,'Filter by planned &amp; actual'!E:E,"Actual",'Filter by planned &amp; actual'!H:H,OVERDRAFT!E97)</f>
        <v>0</v>
      </c>
      <c r="D97" s="22">
        <f>SUMIFS('Filter by planned &amp; actual'!G:G,'Filter by planned &amp; actual'!B:B,OVERDRAFT!B97,'Filter by planned &amp; actual'!E:E,"Actual",'Filter by planned &amp; actual'!H:H,OVERDRAFT!E97)</f>
        <v>0</v>
      </c>
      <c r="E97" s="26">
        <v>44562</v>
      </c>
    </row>
    <row r="98" spans="1:5" hidden="1">
      <c r="A98" s="19">
        <v>97</v>
      </c>
      <c r="B98" s="19" t="s">
        <v>2078</v>
      </c>
      <c r="C98" s="22">
        <f>SUMIFS('Filter by planned &amp; actual'!F:F,'Filter by planned &amp; actual'!B:B,OVERDRAFT!B98,'Filter by planned &amp; actual'!E:E,"Actual",'Filter by planned &amp; actual'!H:H,OVERDRAFT!E98)</f>
        <v>0</v>
      </c>
      <c r="D98" s="22">
        <f>SUMIFS('Filter by planned &amp; actual'!G:G,'Filter by planned &amp; actual'!B:B,OVERDRAFT!B98,'Filter by planned &amp; actual'!E:E,"Actual",'Filter by planned &amp; actual'!H:H,OVERDRAFT!E98)</f>
        <v>5144726.4800000004</v>
      </c>
      <c r="E98" s="26">
        <v>44562</v>
      </c>
    </row>
    <row r="99" spans="1:5" hidden="1">
      <c r="A99" s="19">
        <v>98</v>
      </c>
      <c r="B99" s="19" t="s">
        <v>2079</v>
      </c>
      <c r="C99" s="22">
        <f>SUMIFS('Filter by planned &amp; actual'!F:F,'Filter by planned &amp; actual'!B:B,OVERDRAFT!B99,'Filter by planned &amp; actual'!E:E,"Actual",'Filter by planned &amp; actual'!H:H,OVERDRAFT!E99)</f>
        <v>6384571</v>
      </c>
      <c r="D99" s="22">
        <f>SUMIFS('Filter by planned &amp; actual'!G:G,'Filter by planned &amp; actual'!B:B,OVERDRAFT!B99,'Filter by planned &amp; actual'!E:E,"Actual",'Filter by planned &amp; actual'!H:H,OVERDRAFT!E99)</f>
        <v>7800748.8299999982</v>
      </c>
      <c r="E99" s="26">
        <v>44562</v>
      </c>
    </row>
    <row r="100" spans="1:5" hidden="1">
      <c r="A100" s="19">
        <v>99</v>
      </c>
      <c r="B100" s="19" t="s">
        <v>2080</v>
      </c>
      <c r="C100" s="22">
        <f>SUMIFS('Filter by planned &amp; actual'!F:F,'Filter by planned &amp; actual'!B:B,OVERDRAFT!B100,'Filter by planned &amp; actual'!E:E,"Actual",'Filter by planned &amp; actual'!H:H,OVERDRAFT!E100)</f>
        <v>0</v>
      </c>
      <c r="D100" s="22">
        <f>SUMIFS('Filter by planned &amp; actual'!G:G,'Filter by planned &amp; actual'!B:B,OVERDRAFT!B100,'Filter by planned &amp; actual'!E:E,"Actual",'Filter by planned &amp; actual'!H:H,OVERDRAFT!E100)</f>
        <v>26230798.689999998</v>
      </c>
      <c r="E100" s="26">
        <v>44562</v>
      </c>
    </row>
    <row r="101" spans="1:5" hidden="1">
      <c r="A101" s="19">
        <v>100</v>
      </c>
      <c r="B101" s="19" t="s">
        <v>2081</v>
      </c>
      <c r="C101" s="22">
        <f>SUMIFS('Filter by planned &amp; actual'!F:F,'Filter by planned &amp; actual'!B:B,OVERDRAFT!B101,'Filter by planned &amp; actual'!E:E,"Actual",'Filter by planned &amp; actual'!H:H,OVERDRAFT!E101)</f>
        <v>0</v>
      </c>
      <c r="D101" s="22">
        <f>SUMIFS('Filter by planned &amp; actual'!G:G,'Filter by planned &amp; actual'!B:B,OVERDRAFT!B101,'Filter by planned &amp; actual'!E:E,"Actual",'Filter by planned &amp; actual'!H:H,OVERDRAFT!E101)</f>
        <v>52462.979999999996</v>
      </c>
      <c r="E101" s="26">
        <v>44562</v>
      </c>
    </row>
    <row r="102" spans="1:5" hidden="1">
      <c r="A102" s="19">
        <v>101</v>
      </c>
      <c r="B102" s="19" t="s">
        <v>2082</v>
      </c>
      <c r="C102" s="22">
        <f>SUMIFS('Filter by planned &amp; actual'!F:F,'Filter by planned &amp; actual'!B:B,OVERDRAFT!B102,'Filter by planned &amp; actual'!E:E,"Actual",'Filter by planned &amp; actual'!H:H,OVERDRAFT!E102)</f>
        <v>0</v>
      </c>
      <c r="D102" s="22">
        <f>SUMIFS('Filter by planned &amp; actual'!G:G,'Filter by planned &amp; actual'!B:B,OVERDRAFT!B102,'Filter by planned &amp; actual'!E:E,"Actual",'Filter by planned &amp; actual'!H:H,OVERDRAFT!E102)</f>
        <v>7677797.5599999987</v>
      </c>
      <c r="E102" s="26">
        <v>44562</v>
      </c>
    </row>
    <row r="103" spans="1:5" hidden="1">
      <c r="A103" s="19">
        <v>102</v>
      </c>
      <c r="B103" s="19" t="s">
        <v>2083</v>
      </c>
      <c r="C103" s="22">
        <f>SUMIFS('Filter by planned &amp; actual'!F:F,'Filter by planned &amp; actual'!B:B,OVERDRAFT!B103,'Filter by planned &amp; actual'!E:E,"Actual",'Filter by planned &amp; actual'!H:H,OVERDRAFT!E103)</f>
        <v>0</v>
      </c>
      <c r="D103" s="22">
        <f>SUMIFS('Filter by planned &amp; actual'!G:G,'Filter by planned &amp; actual'!B:B,OVERDRAFT!B103,'Filter by planned &amp; actual'!E:E,"Actual",'Filter by planned &amp; actual'!H:H,OVERDRAFT!E103)</f>
        <v>9995146.0800000001</v>
      </c>
      <c r="E103" s="26">
        <v>44562</v>
      </c>
    </row>
    <row r="104" spans="1:5" hidden="1">
      <c r="A104" s="19">
        <v>103</v>
      </c>
      <c r="B104" s="19" t="s">
        <v>2085</v>
      </c>
      <c r="C104" s="22">
        <f>SUMIFS('Filter by planned &amp; actual'!F:F,'Filter by planned &amp; actual'!B:B,OVERDRAFT!B104,'Filter by planned &amp; actual'!E:E,"Actual",'Filter by planned &amp; actual'!H:H,OVERDRAFT!E104)</f>
        <v>0</v>
      </c>
      <c r="D104" s="22">
        <f>SUMIFS('Filter by planned &amp; actual'!G:G,'Filter by planned &amp; actual'!B:B,OVERDRAFT!B104,'Filter by planned &amp; actual'!E:E,"Actual",'Filter by planned &amp; actual'!H:H,OVERDRAFT!E104)</f>
        <v>1700</v>
      </c>
      <c r="E104" s="26">
        <v>44562</v>
      </c>
    </row>
    <row r="105" spans="1:5" hidden="1">
      <c r="A105" s="19">
        <v>104</v>
      </c>
      <c r="B105" s="19" t="s">
        <v>2086</v>
      </c>
      <c r="C105" s="22">
        <f>SUMIFS('Filter by planned &amp; actual'!F:F,'Filter by planned &amp; actual'!B:B,OVERDRAFT!B105,'Filter by planned &amp; actual'!E:E,"Actual",'Filter by planned &amp; actual'!H:H,OVERDRAFT!E105)</f>
        <v>0</v>
      </c>
      <c r="D105" s="22">
        <f>SUMIFS('Filter by planned &amp; actual'!G:G,'Filter by planned &amp; actual'!B:B,OVERDRAFT!B105,'Filter by planned &amp; actual'!E:E,"Actual",'Filter by planned &amp; actual'!H:H,OVERDRAFT!E105)</f>
        <v>0</v>
      </c>
      <c r="E105" s="26">
        <v>44562</v>
      </c>
    </row>
    <row r="106" spans="1:5" hidden="1">
      <c r="A106" s="19">
        <v>105</v>
      </c>
      <c r="B106" s="19" t="s">
        <v>2087</v>
      </c>
      <c r="C106" s="22">
        <f>SUMIFS('Filter by planned &amp; actual'!F:F,'Filter by planned &amp; actual'!B:B,OVERDRAFT!B106,'Filter by planned &amp; actual'!E:E,"Actual",'Filter by planned &amp; actual'!H:H,OVERDRAFT!E106)</f>
        <v>0</v>
      </c>
      <c r="D106" s="22">
        <f>SUMIFS('Filter by planned &amp; actual'!G:G,'Filter by planned &amp; actual'!B:B,OVERDRAFT!B106,'Filter by planned &amp; actual'!E:E,"Actual",'Filter by planned &amp; actual'!H:H,OVERDRAFT!E106)</f>
        <v>9468885.1399999987</v>
      </c>
      <c r="E106" s="26">
        <v>44562</v>
      </c>
    </row>
    <row r="107" spans="1:5" hidden="1">
      <c r="A107" s="19">
        <v>106</v>
      </c>
      <c r="B107" s="19" t="s">
        <v>2088</v>
      </c>
      <c r="C107" s="22">
        <f>SUMIFS('Filter by planned &amp; actual'!F:F,'Filter by planned &amp; actual'!B:B,OVERDRAFT!B107,'Filter by planned &amp; actual'!E:E,"Actual",'Filter by planned &amp; actual'!H:H,OVERDRAFT!E107)</f>
        <v>0</v>
      </c>
      <c r="D107" s="22">
        <f>SUMIFS('Filter by planned &amp; actual'!G:G,'Filter by planned &amp; actual'!B:B,OVERDRAFT!B107,'Filter by planned &amp; actual'!E:E,"Actual",'Filter by planned &amp; actual'!H:H,OVERDRAFT!E107)</f>
        <v>0</v>
      </c>
      <c r="E107" s="26">
        <v>44562</v>
      </c>
    </row>
    <row r="108" spans="1:5" hidden="1">
      <c r="A108" s="19">
        <v>107</v>
      </c>
      <c r="B108" s="19" t="s">
        <v>2089</v>
      </c>
      <c r="C108" s="22">
        <f>SUMIFS('Filter by planned &amp; actual'!F:F,'Filter by planned &amp; actual'!B:B,OVERDRAFT!B108,'Filter by planned &amp; actual'!E:E,"Actual",'Filter by planned &amp; actual'!H:H,OVERDRAFT!E108)</f>
        <v>0</v>
      </c>
      <c r="D108" s="22">
        <f>SUMIFS('Filter by planned &amp; actual'!G:G,'Filter by planned &amp; actual'!B:B,OVERDRAFT!B108,'Filter by planned &amp; actual'!E:E,"Actual",'Filter by planned &amp; actual'!H:H,OVERDRAFT!E108)</f>
        <v>2165300.61</v>
      </c>
      <c r="E108" s="26">
        <v>44562</v>
      </c>
    </row>
    <row r="109" spans="1:5" hidden="1">
      <c r="A109" s="19">
        <v>108</v>
      </c>
      <c r="B109" s="19" t="s">
        <v>2090</v>
      </c>
      <c r="C109" s="22">
        <f>SUMIFS('Filter by planned &amp; actual'!F:F,'Filter by planned &amp; actual'!B:B,OVERDRAFT!B109,'Filter by planned &amp; actual'!E:E,"Actual",'Filter by planned &amp; actual'!H:H,OVERDRAFT!E109)</f>
        <v>0</v>
      </c>
      <c r="D109" s="22">
        <f>SUMIFS('Filter by planned &amp; actual'!G:G,'Filter by planned &amp; actual'!B:B,OVERDRAFT!B109,'Filter by planned &amp; actual'!E:E,"Actual",'Filter by planned &amp; actual'!H:H,OVERDRAFT!E109)</f>
        <v>11492201.580000002</v>
      </c>
      <c r="E109" s="26">
        <v>44562</v>
      </c>
    </row>
    <row r="110" spans="1:5" hidden="1">
      <c r="A110" s="19">
        <v>109</v>
      </c>
      <c r="B110" s="19" t="s">
        <v>2091</v>
      </c>
      <c r="C110" s="22">
        <f>SUMIFS('Filter by planned &amp; actual'!F:F,'Filter by planned &amp; actual'!B:B,OVERDRAFT!B110,'Filter by planned &amp; actual'!E:E,"Actual",'Filter by planned &amp; actual'!H:H,OVERDRAFT!E110)</f>
        <v>0</v>
      </c>
      <c r="D110" s="22">
        <f>SUMIFS('Filter by planned &amp; actual'!G:G,'Filter by planned &amp; actual'!B:B,OVERDRAFT!B110,'Filter by planned &amp; actual'!E:E,"Actual",'Filter by planned &amp; actual'!H:H,OVERDRAFT!E110)</f>
        <v>2880388</v>
      </c>
      <c r="E110" s="26">
        <v>44562</v>
      </c>
    </row>
    <row r="111" spans="1:5" hidden="1">
      <c r="A111" s="19">
        <v>110</v>
      </c>
      <c r="B111" s="19" t="s">
        <v>2092</v>
      </c>
      <c r="C111" s="22">
        <f>SUMIFS('Filter by planned &amp; actual'!F:F,'Filter by planned &amp; actual'!B:B,OVERDRAFT!B111,'Filter by planned &amp; actual'!E:E,"Actual",'Filter by planned &amp; actual'!H:H,OVERDRAFT!E111)</f>
        <v>21023839</v>
      </c>
      <c r="D111" s="22">
        <f>SUMIFS('Filter by planned &amp; actual'!G:G,'Filter by planned &amp; actual'!B:B,OVERDRAFT!B111,'Filter by planned &amp; actual'!E:E,"Actual",'Filter by planned &amp; actual'!H:H,OVERDRAFT!E111)</f>
        <v>25241407.800000001</v>
      </c>
      <c r="E111" s="26">
        <v>44562</v>
      </c>
    </row>
    <row r="112" spans="1:5" hidden="1">
      <c r="A112" s="19">
        <v>111</v>
      </c>
      <c r="B112" s="19" t="s">
        <v>2104</v>
      </c>
      <c r="C112" s="22">
        <f>SUMIFS('Filter by planned &amp; actual'!F:F,'Filter by planned &amp; actual'!B:B,OVERDRAFT!B112,'Filter by planned &amp; actual'!E:E,"Actual",'Filter by planned &amp; actual'!H:H,OVERDRAFT!E112)</f>
        <v>4588552.22</v>
      </c>
      <c r="D112" s="22">
        <f>SUMIFS('Filter by planned &amp; actual'!G:G,'Filter by planned &amp; actual'!B:B,OVERDRAFT!B112,'Filter by planned &amp; actual'!E:E,"Actual",'Filter by planned &amp; actual'!H:H,OVERDRAFT!E112)</f>
        <v>1261405.2</v>
      </c>
      <c r="E112" s="26">
        <v>44562</v>
      </c>
    </row>
    <row r="113" spans="1:5" hidden="1">
      <c r="A113" s="19">
        <v>112</v>
      </c>
      <c r="B113" s="19" t="s">
        <v>2100</v>
      </c>
      <c r="C113" s="22">
        <f>SUMIFS('Filter by planned &amp; actual'!F:F,'Filter by planned &amp; actual'!B:B,OVERDRAFT!B113,'Filter by planned &amp; actual'!E:E,"Actual",'Filter by planned &amp; actual'!H:H,OVERDRAFT!E113)</f>
        <v>0</v>
      </c>
      <c r="D113" s="22">
        <f>SUMIFS('Filter by planned &amp; actual'!G:G,'Filter by planned &amp; actual'!B:B,OVERDRAFT!B113,'Filter by planned &amp; actual'!E:E,"Actual",'Filter by planned &amp; actual'!H:H,OVERDRAFT!E113)</f>
        <v>13058417.58</v>
      </c>
      <c r="E113" s="26">
        <v>44562</v>
      </c>
    </row>
    <row r="114" spans="1:5" hidden="1">
      <c r="A114" s="19">
        <v>113</v>
      </c>
      <c r="B114" s="19" t="s">
        <v>2101</v>
      </c>
      <c r="C114" s="22">
        <f>SUMIFS('Filter by planned &amp; actual'!F:F,'Filter by planned &amp; actual'!B:B,OVERDRAFT!B114,'Filter by planned &amp; actual'!E:E,"Actual",'Filter by planned &amp; actual'!H:H,OVERDRAFT!E114)</f>
        <v>62566272.799999997</v>
      </c>
      <c r="D114" s="22">
        <f>SUMIFS('Filter by planned &amp; actual'!G:G,'Filter by planned &amp; actual'!B:B,OVERDRAFT!B114,'Filter by planned &amp; actual'!E:E,"Actual",'Filter by planned &amp; actual'!H:H,OVERDRAFT!E114)</f>
        <v>38809003.909999996</v>
      </c>
      <c r="E114" s="26">
        <v>44562</v>
      </c>
    </row>
    <row r="115" spans="1:5" hidden="1">
      <c r="A115" s="19">
        <v>114</v>
      </c>
      <c r="B115" s="19" t="s">
        <v>2102</v>
      </c>
      <c r="C115" s="22">
        <f>SUMIFS('Filter by planned &amp; actual'!F:F,'Filter by planned &amp; actual'!B:B,OVERDRAFT!B115,'Filter by planned &amp; actual'!E:E,"Actual",'Filter by planned &amp; actual'!H:H,OVERDRAFT!E115)</f>
        <v>22255332.550000001</v>
      </c>
      <c r="D115" s="22">
        <f>SUMIFS('Filter by planned &amp; actual'!G:G,'Filter by planned &amp; actual'!B:B,OVERDRAFT!B115,'Filter by planned &amp; actual'!E:E,"Actual",'Filter by planned &amp; actual'!H:H,OVERDRAFT!E115)</f>
        <v>408660.31000000006</v>
      </c>
      <c r="E115" s="26">
        <v>44562</v>
      </c>
    </row>
    <row r="116" spans="1:5" hidden="1">
      <c r="A116" s="20">
        <v>115</v>
      </c>
      <c r="B116" s="20" t="s">
        <v>2103</v>
      </c>
      <c r="C116" s="22">
        <f>SUMIFS('Filter by planned &amp; actual'!F:F,'Filter by planned &amp; actual'!B:B,OVERDRAFT!B116,'Filter by planned &amp; actual'!E:E,"Actual",'Filter by planned &amp; actual'!H:H,OVERDRAFT!E116)</f>
        <v>5035428.4000000004</v>
      </c>
      <c r="D116" s="22">
        <f>SUMIFS('Filter by planned &amp; actual'!G:G,'Filter by planned &amp; actual'!B:B,OVERDRAFT!B116,'Filter by planned &amp; actual'!E:E,"Actual",'Filter by planned &amp; actual'!H:H,OVERDRAFT!E116)</f>
        <v>1109006.3900000001</v>
      </c>
      <c r="E116" s="26">
        <v>44562</v>
      </c>
    </row>
    <row r="117" spans="1:5" hidden="1">
      <c r="A117" s="19">
        <v>116</v>
      </c>
      <c r="B117" s="19" t="s">
        <v>2109</v>
      </c>
      <c r="C117" s="22">
        <f>SUMIFS('Filter by planned &amp; actual'!F:F,'Filter by planned &amp; actual'!B:B,OVERDRAFT!B117,'Filter by planned &amp; actual'!E:E,"Actual",'Filter by planned &amp; actual'!H:H,OVERDRAFT!E117)</f>
        <v>0</v>
      </c>
      <c r="D117" s="22">
        <f>SUMIFS('Filter by planned &amp; actual'!G:G,'Filter by planned &amp; actual'!B:B,OVERDRAFT!B117,'Filter by planned &amp; actual'!E:E,"Actual",'Filter by planned &amp; actual'!H:H,OVERDRAFT!E117)</f>
        <v>430943.69999999995</v>
      </c>
      <c r="E117" s="26">
        <v>44562</v>
      </c>
    </row>
    <row r="118" spans="1:5" hidden="1">
      <c r="A118" s="19">
        <v>117</v>
      </c>
      <c r="B118" s="19" t="s">
        <v>2110</v>
      </c>
      <c r="C118" s="22">
        <f>SUMIFS('Filter by planned &amp; actual'!F:F,'Filter by planned &amp; actual'!B:B,OVERDRAFT!B118,'Filter by planned &amp; actual'!E:E,"Actual",'Filter by planned &amp; actual'!H:H,OVERDRAFT!E118)</f>
        <v>5455347</v>
      </c>
      <c r="D118" s="22">
        <f>SUMIFS('Filter by planned &amp; actual'!G:G,'Filter by planned &amp; actual'!B:B,OVERDRAFT!B118,'Filter by planned &amp; actual'!E:E,"Actual",'Filter by planned &amp; actual'!H:H,OVERDRAFT!E118)</f>
        <v>547960.15999999992</v>
      </c>
      <c r="E118" s="26">
        <v>44562</v>
      </c>
    </row>
    <row r="119" spans="1:5" hidden="1">
      <c r="A119" s="19">
        <v>118</v>
      </c>
      <c r="B119" s="19" t="s">
        <v>2112</v>
      </c>
      <c r="C119" s="22">
        <f>SUMIFS('Filter by planned &amp; actual'!F:F,'Filter by planned &amp; actual'!B:B,OVERDRAFT!B119,'Filter by planned &amp; actual'!E:E,"Actual",'Filter by planned &amp; actual'!H:H,OVERDRAFT!E119)</f>
        <v>10000000</v>
      </c>
      <c r="D119" s="22">
        <f>SUMIFS('Filter by planned &amp; actual'!G:G,'Filter by planned &amp; actual'!B:B,OVERDRAFT!B119,'Filter by planned &amp; actual'!E:E,"Actual",'Filter by planned &amp; actual'!H:H,OVERDRAFT!E119)</f>
        <v>4531189.6999999993</v>
      </c>
      <c r="E119" s="26">
        <v>44562</v>
      </c>
    </row>
    <row r="120" spans="1:5" hidden="1">
      <c r="A120" s="19">
        <v>119</v>
      </c>
      <c r="B120" s="19" t="s">
        <v>2113</v>
      </c>
      <c r="C120" s="22">
        <f>SUMIFS('Filter by planned &amp; actual'!F:F,'Filter by planned &amp; actual'!B:B,OVERDRAFT!B120,'Filter by planned &amp; actual'!E:E,"Actual",'Filter by planned &amp; actual'!H:H,OVERDRAFT!E120)</f>
        <v>0</v>
      </c>
      <c r="D120" s="22">
        <f>SUMIFS('Filter by planned &amp; actual'!G:G,'Filter by planned &amp; actual'!B:B,OVERDRAFT!B120,'Filter by planned &amp; actual'!E:E,"Actual",'Filter by planned &amp; actual'!H:H,OVERDRAFT!E120)</f>
        <v>244050.72</v>
      </c>
      <c r="E120" s="26">
        <v>44562</v>
      </c>
    </row>
    <row r="121" spans="1:5" hidden="1">
      <c r="A121" s="19">
        <v>120</v>
      </c>
      <c r="B121" s="110" t="s">
        <v>2114</v>
      </c>
      <c r="C121" s="22">
        <f>SUMIFS('Filter by planned &amp; actual'!F:F,'Filter by planned &amp; actual'!B:B,OVERDRAFT!B121,'Filter by planned &amp; actual'!E:E,"Actual",'Filter by planned &amp; actual'!H:H,OVERDRAFT!E121)</f>
        <v>0</v>
      </c>
      <c r="D121" s="22">
        <f>SUMIFS('Filter by planned &amp; actual'!G:G,'Filter by planned &amp; actual'!B:B,OVERDRAFT!B121,'Filter by planned &amp; actual'!E:E,"Actual",'Filter by planned &amp; actual'!H:H,OVERDRAFT!E121)</f>
        <v>26387.309999999998</v>
      </c>
      <c r="E121" s="26">
        <v>44562</v>
      </c>
    </row>
    <row r="122" spans="1:5" hidden="1">
      <c r="A122" s="19">
        <v>121</v>
      </c>
      <c r="B122" s="19" t="s">
        <v>2157</v>
      </c>
      <c r="C122" s="22">
        <f>SUMIFS('Filter by planned &amp; actual'!F:F,'Filter by planned &amp; actual'!B:B,OVERDRAFT!B122,'Filter by planned &amp; actual'!E:E,"Actual",'Filter by planned &amp; actual'!H:H,OVERDRAFT!E122)</f>
        <v>0</v>
      </c>
      <c r="D122" s="22">
        <f>SUMIFS('Filter by planned &amp; actual'!G:G,'Filter by planned &amp; actual'!B:B,OVERDRAFT!B122,'Filter by planned &amp; actual'!E:E,"Actual",'Filter by planned &amp; actual'!H:H,OVERDRAFT!E122)</f>
        <v>0</v>
      </c>
      <c r="E122" s="26">
        <v>44562</v>
      </c>
    </row>
    <row r="123" spans="1:5" hidden="1">
      <c r="A123" s="19">
        <v>122</v>
      </c>
      <c r="B123" s="19" t="s">
        <v>2158</v>
      </c>
      <c r="C123" s="22">
        <f>SUMIFS('Filter by planned &amp; actual'!F:F,'Filter by planned &amp; actual'!B:B,OVERDRAFT!B123,'Filter by planned &amp; actual'!E:E,"Actual",'Filter by planned &amp; actual'!H:H,OVERDRAFT!E123)</f>
        <v>0</v>
      </c>
      <c r="D123" s="22">
        <f>SUMIFS('Filter by planned &amp; actual'!G:G,'Filter by planned &amp; actual'!B:B,OVERDRAFT!B123,'Filter by planned &amp; actual'!E:E,"Actual",'Filter by planned &amp; actual'!H:H,OVERDRAFT!E123)</f>
        <v>63347.5</v>
      </c>
      <c r="E123" s="26">
        <v>44562</v>
      </c>
    </row>
    <row r="124" spans="1:5" hidden="1">
      <c r="A124" s="19">
        <v>123</v>
      </c>
      <c r="B124" s="19" t="s">
        <v>2159</v>
      </c>
      <c r="C124" s="22">
        <f>SUMIFS('Filter by planned &amp; actual'!F:F,'Filter by planned &amp; actual'!B:B,OVERDRAFT!B124,'Filter by planned &amp; actual'!E:E,"Actual",'Filter by planned &amp; actual'!H:H,OVERDRAFT!E124)</f>
        <v>0</v>
      </c>
      <c r="D124" s="22">
        <f>SUMIFS('Filter by planned &amp; actual'!G:G,'Filter by planned &amp; actual'!B:B,OVERDRAFT!B124,'Filter by planned &amp; actual'!E:E,"Actual",'Filter by planned &amp; actual'!H:H,OVERDRAFT!E124)</f>
        <v>0</v>
      </c>
      <c r="E124" s="26">
        <v>44562</v>
      </c>
    </row>
    <row r="125" spans="1:5" hidden="1">
      <c r="A125" s="19">
        <v>124</v>
      </c>
      <c r="B125" s="19" t="s">
        <v>2160</v>
      </c>
      <c r="C125" s="22">
        <f>SUMIFS('Filter by planned &amp; actual'!F:F,'Filter by planned &amp; actual'!B:B,OVERDRAFT!B125,'Filter by planned &amp; actual'!E:E,"Actual",'Filter by planned &amp; actual'!H:H,OVERDRAFT!E125)</f>
        <v>0</v>
      </c>
      <c r="D125" s="22">
        <f>SUMIFS('Filter by planned &amp; actual'!G:G,'Filter by planned &amp; actual'!B:B,OVERDRAFT!B125,'Filter by planned &amp; actual'!E:E,"Actual",'Filter by planned &amp; actual'!H:H,OVERDRAFT!E125)</f>
        <v>16973.27</v>
      </c>
      <c r="E125" s="26">
        <v>44562</v>
      </c>
    </row>
    <row r="126" spans="1:5" hidden="1">
      <c r="A126" s="19">
        <v>125</v>
      </c>
      <c r="B126" s="19" t="s">
        <v>2162</v>
      </c>
      <c r="C126" s="22">
        <f>SUMIFS('Filter by planned &amp; actual'!F:F,'Filter by planned &amp; actual'!B:B,OVERDRAFT!B126,'Filter by planned &amp; actual'!E:E,"Actual",'Filter by planned &amp; actual'!H:H,OVERDRAFT!E126)</f>
        <v>0</v>
      </c>
      <c r="D126" s="22">
        <f>SUMIFS('Filter by planned &amp; actual'!G:G,'Filter by planned &amp; actual'!B:B,OVERDRAFT!B126,'Filter by planned &amp; actual'!E:E,"Actual",'Filter by planned &amp; actual'!H:H,OVERDRAFT!E126)</f>
        <v>1140367.1800000002</v>
      </c>
      <c r="E126" s="26">
        <v>44562</v>
      </c>
    </row>
    <row r="127" spans="1:5" hidden="1">
      <c r="A127" s="19">
        <v>126</v>
      </c>
      <c r="B127" s="19" t="s">
        <v>2163</v>
      </c>
      <c r="C127" s="22">
        <f>SUMIFS('Filter by planned &amp; actual'!F:F,'Filter by planned &amp; actual'!B:B,OVERDRAFT!B127,'Filter by planned &amp; actual'!E:E,"Actual",'Filter by planned &amp; actual'!H:H,OVERDRAFT!E127)</f>
        <v>0</v>
      </c>
      <c r="D127" s="22">
        <f>SUMIFS('Filter by planned &amp; actual'!G:G,'Filter by planned &amp; actual'!B:B,OVERDRAFT!B127,'Filter by planned &amp; actual'!E:E,"Actual",'Filter by planned &amp; actual'!H:H,OVERDRAFT!E127)</f>
        <v>2525166.5700000003</v>
      </c>
      <c r="E127" s="26">
        <v>44562</v>
      </c>
    </row>
    <row r="128" spans="1:5" hidden="1">
      <c r="A128" s="19">
        <v>127</v>
      </c>
      <c r="B128" s="19" t="s">
        <v>2164</v>
      </c>
      <c r="C128" s="22">
        <f>SUMIFS('Filter by planned &amp; actual'!F:F,'Filter by planned &amp; actual'!B:B,OVERDRAFT!B128,'Filter by planned &amp; actual'!E:E,"Actual",'Filter by planned &amp; actual'!H:H,OVERDRAFT!E128)</f>
        <v>22327120.91</v>
      </c>
      <c r="D128" s="22">
        <f>SUMIFS('Filter by planned &amp; actual'!G:G,'Filter by planned &amp; actual'!B:B,OVERDRAFT!B128,'Filter by planned &amp; actual'!E:E,"Actual",'Filter by planned &amp; actual'!H:H,OVERDRAFT!E128)</f>
        <v>1653848.7800000003</v>
      </c>
      <c r="E128" s="26">
        <v>44562</v>
      </c>
    </row>
    <row r="129" spans="1:5" hidden="1">
      <c r="A129" s="19">
        <v>128</v>
      </c>
      <c r="B129" s="19" t="s">
        <v>2165</v>
      </c>
      <c r="C129" s="22">
        <f>SUMIFS('Filter by planned &amp; actual'!F:F,'Filter by planned &amp; actual'!B:B,OVERDRAFT!B129,'Filter by planned &amp; actual'!E:E,"Actual",'Filter by planned &amp; actual'!H:H,OVERDRAFT!E129)</f>
        <v>0</v>
      </c>
      <c r="D129" s="22">
        <f>SUMIFS('Filter by planned &amp; actual'!G:G,'Filter by planned &amp; actual'!B:B,OVERDRAFT!B129,'Filter by planned &amp; actual'!E:E,"Actual",'Filter by planned &amp; actual'!H:H,OVERDRAFT!E129)</f>
        <v>2478786.4700000002</v>
      </c>
      <c r="E129" s="26">
        <v>44562</v>
      </c>
    </row>
    <row r="130" spans="1:5" hidden="1">
      <c r="A130" s="113">
        <v>129</v>
      </c>
      <c r="B130" s="113" t="s">
        <v>2167</v>
      </c>
      <c r="C130" s="22">
        <f>SUMIFS('Filter by planned &amp; actual'!F:F,'Filter by planned &amp; actual'!B:B,OVERDRAFT!B130,'Filter by planned &amp; actual'!E:E,"Actual",'Filter by planned &amp; actual'!H:H,OVERDRAFT!E130)</f>
        <v>0</v>
      </c>
      <c r="D130" s="22">
        <f>SUMIFS('Filter by planned &amp; actual'!G:G,'Filter by planned &amp; actual'!B:B,OVERDRAFT!B130,'Filter by planned &amp; actual'!E:E,"Actual",'Filter by planned &amp; actual'!H:H,OVERDRAFT!E130)</f>
        <v>0</v>
      </c>
      <c r="E130" s="26">
        <v>44562</v>
      </c>
    </row>
    <row r="131" spans="1:5" ht="17.399999999999999" hidden="1" customHeight="1">
      <c r="A131" s="113">
        <v>130</v>
      </c>
      <c r="B131" s="113" t="s">
        <v>2168</v>
      </c>
      <c r="C131" s="22">
        <f>SUMIFS('Filter by planned &amp; actual'!F:F,'Filter by planned &amp; actual'!B:B,OVERDRAFT!B131,'Filter by planned &amp; actual'!E:E,"Actual",'Filter by planned &amp; actual'!H:H,OVERDRAFT!E131)</f>
        <v>0</v>
      </c>
      <c r="D131" s="22">
        <f>SUMIFS('Filter by planned &amp; actual'!G:G,'Filter by planned &amp; actual'!B:B,OVERDRAFT!B131,'Filter by planned &amp; actual'!E:E,"Actual",'Filter by planned &amp; actual'!H:H,OVERDRAFT!E131)</f>
        <v>11404964.639999999</v>
      </c>
      <c r="E131" s="26">
        <v>44562</v>
      </c>
    </row>
    <row r="132" spans="1:5" ht="17.399999999999999" hidden="1" customHeight="1">
      <c r="A132" s="113">
        <v>131</v>
      </c>
      <c r="B132" s="113" t="s">
        <v>2169</v>
      </c>
      <c r="C132" s="22">
        <f>SUMIFS('Filter by planned &amp; actual'!F:F,'Filter by planned &amp; actual'!B:B,OVERDRAFT!B132,'Filter by planned &amp; actual'!E:E,"Actual",'Filter by planned &amp; actual'!H:H,OVERDRAFT!E132)</f>
        <v>0</v>
      </c>
      <c r="D132" s="22">
        <f>SUMIFS('Filter by planned &amp; actual'!G:G,'Filter by planned &amp; actual'!B:B,OVERDRAFT!B132,'Filter by planned &amp; actual'!E:E,"Actual",'Filter by planned &amp; actual'!H:H,OVERDRAFT!E132)</f>
        <v>39155</v>
      </c>
      <c r="E132" s="26">
        <v>44562</v>
      </c>
    </row>
    <row r="133" spans="1:5" ht="17.399999999999999" hidden="1" customHeight="1">
      <c r="A133" s="113">
        <v>132</v>
      </c>
      <c r="B133" s="113" t="s">
        <v>2170</v>
      </c>
      <c r="C133" s="22">
        <f>SUMIFS('Filter by planned &amp; actual'!F:F,'Filter by planned &amp; actual'!B:B,OVERDRAFT!B133,'Filter by planned &amp; actual'!E:E,"Actual",'Filter by planned &amp; actual'!H:H,OVERDRAFT!E133)</f>
        <v>0</v>
      </c>
      <c r="D133" s="22">
        <f>SUMIFS('Filter by planned &amp; actual'!G:G,'Filter by planned &amp; actual'!B:B,OVERDRAFT!B133,'Filter by planned &amp; actual'!E:E,"Actual",'Filter by planned &amp; actual'!H:H,OVERDRAFT!E133)</f>
        <v>2397905.79</v>
      </c>
      <c r="E133" s="26">
        <v>44562</v>
      </c>
    </row>
    <row r="134" spans="1:5" ht="17.399999999999999" hidden="1" customHeight="1">
      <c r="A134" s="113">
        <v>133</v>
      </c>
      <c r="B134" s="113" t="s">
        <v>2171</v>
      </c>
      <c r="C134" s="22">
        <f>SUMIFS('Filter by planned &amp; actual'!F:F,'Filter by planned &amp; actual'!B:B,OVERDRAFT!B134,'Filter by planned &amp; actual'!E:E,"Actual",'Filter by planned &amp; actual'!H:H,OVERDRAFT!E134)</f>
        <v>0</v>
      </c>
      <c r="D134" s="22">
        <f>SUMIFS('Filter by planned &amp; actual'!G:G,'Filter by planned &amp; actual'!B:B,OVERDRAFT!B134,'Filter by planned &amp; actual'!E:E,"Actual",'Filter by planned &amp; actual'!H:H,OVERDRAFT!E134)</f>
        <v>0</v>
      </c>
      <c r="E134" s="26">
        <v>44562</v>
      </c>
    </row>
    <row r="135" spans="1:5" hidden="1">
      <c r="A135" s="113">
        <v>134</v>
      </c>
      <c r="B135" s="113" t="s">
        <v>2172</v>
      </c>
      <c r="C135" s="22">
        <f>SUMIFS('Filter by planned &amp; actual'!F:F,'Filter by planned &amp; actual'!B:B,OVERDRAFT!B135,'Filter by planned &amp; actual'!E:E,"Actual",'Filter by planned &amp; actual'!H:H,OVERDRAFT!E135)</f>
        <v>0</v>
      </c>
      <c r="D135" s="22">
        <f>SUMIFS('Filter by planned &amp; actual'!G:G,'Filter by planned &amp; actual'!B:B,OVERDRAFT!B135,'Filter by planned &amp; actual'!E:E,"Actual",'Filter by planned &amp; actual'!H:H,OVERDRAFT!E135)</f>
        <v>8670</v>
      </c>
      <c r="E135" s="26">
        <v>44562</v>
      </c>
    </row>
    <row r="136" spans="1:5" hidden="1">
      <c r="A136" s="113">
        <v>135</v>
      </c>
      <c r="B136" s="113" t="s">
        <v>2173</v>
      </c>
      <c r="C136" s="22">
        <f>SUMIFS('Filter by planned &amp; actual'!F:F,'Filter by planned &amp; actual'!B:B,OVERDRAFT!B136,'Filter by planned &amp; actual'!E:E,"Actual",'Filter by planned &amp; actual'!H:H,OVERDRAFT!E136)</f>
        <v>0</v>
      </c>
      <c r="D136" s="22">
        <f>SUMIFS('Filter by planned &amp; actual'!G:G,'Filter by planned &amp; actual'!B:B,OVERDRAFT!B136,'Filter by planned &amp; actual'!E:E,"Actual",'Filter by planned &amp; actual'!H:H,OVERDRAFT!E136)</f>
        <v>0</v>
      </c>
      <c r="E136" s="26">
        <v>44562</v>
      </c>
    </row>
    <row r="137" spans="1:5" hidden="1">
      <c r="A137" s="113">
        <v>136</v>
      </c>
      <c r="B137" s="113" t="s">
        <v>2174</v>
      </c>
      <c r="C137" s="22">
        <f>SUMIFS('Filter by planned &amp; actual'!F:F,'Filter by planned &amp; actual'!B:B,OVERDRAFT!B137,'Filter by planned &amp; actual'!E:E,"Actual",'Filter by planned &amp; actual'!H:H,OVERDRAFT!E137)</f>
        <v>0</v>
      </c>
      <c r="D137" s="22">
        <f>SUMIFS('Filter by planned &amp; actual'!G:G,'Filter by planned &amp; actual'!B:B,OVERDRAFT!B137,'Filter by planned &amp; actual'!E:E,"Actual",'Filter by planned &amp; actual'!H:H,OVERDRAFT!E137)</f>
        <v>6573518.5800000001</v>
      </c>
      <c r="E137" s="26">
        <v>44562</v>
      </c>
    </row>
    <row r="138" spans="1:5" hidden="1">
      <c r="A138" s="113">
        <v>137</v>
      </c>
      <c r="B138" s="113" t="s">
        <v>2175</v>
      </c>
      <c r="C138" s="22">
        <f>SUMIFS('Filter by planned &amp; actual'!F:F,'Filter by planned &amp; actual'!B:B,OVERDRAFT!B138,'Filter by planned &amp; actual'!E:E,"Actual",'Filter by planned &amp; actual'!H:H,OVERDRAFT!E138)</f>
        <v>0</v>
      </c>
      <c r="D138" s="22">
        <f>SUMIFS('Filter by planned &amp; actual'!G:G,'Filter by planned &amp; actual'!B:B,OVERDRAFT!B138,'Filter by planned &amp; actual'!E:E,"Actual",'Filter by planned &amp; actual'!H:H,OVERDRAFT!E138)</f>
        <v>7966896.75</v>
      </c>
      <c r="E138" s="26">
        <v>44562</v>
      </c>
    </row>
    <row r="139" spans="1:5" hidden="1">
      <c r="A139" s="113">
        <v>138</v>
      </c>
      <c r="B139" s="113" t="s">
        <v>2176</v>
      </c>
      <c r="C139" s="22">
        <f>SUMIFS('Filter by planned &amp; actual'!F:F,'Filter by planned &amp; actual'!B:B,OVERDRAFT!B139,'Filter by planned &amp; actual'!E:E,"Actual",'Filter by planned &amp; actual'!H:H,OVERDRAFT!E139)</f>
        <v>0</v>
      </c>
      <c r="D139" s="22">
        <f>SUMIFS('Filter by planned &amp; actual'!G:G,'Filter by planned &amp; actual'!B:B,OVERDRAFT!B139,'Filter by planned &amp; actual'!E:E,"Actual",'Filter by planned &amp; actual'!H:H,OVERDRAFT!E139)</f>
        <v>66460.05</v>
      </c>
      <c r="E139" s="26">
        <v>44562</v>
      </c>
    </row>
    <row r="140" spans="1:5" hidden="1">
      <c r="A140" s="113">
        <v>139</v>
      </c>
      <c r="B140" s="113" t="s">
        <v>2189</v>
      </c>
      <c r="C140" s="22">
        <f>SUMIFS('Filter by planned &amp; actual'!F:F,'Filter by planned &amp; actual'!B:B,OVERDRAFT!B140,'Filter by planned &amp; actual'!E:E,"Actual",'Filter by planned &amp; actual'!H:H,OVERDRAFT!E140)</f>
        <v>0</v>
      </c>
      <c r="D140" s="22">
        <f>SUMIFS('Filter by planned &amp; actual'!G:G,'Filter by planned &amp; actual'!B:B,OVERDRAFT!B140,'Filter by planned &amp; actual'!E:E,"Actual",'Filter by planned &amp; actual'!H:H,OVERDRAFT!E140)</f>
        <v>296595</v>
      </c>
      <c r="E140" s="26">
        <v>44562</v>
      </c>
    </row>
    <row r="141" spans="1:5" hidden="1">
      <c r="A141" s="113">
        <v>140</v>
      </c>
      <c r="B141" s="113" t="s">
        <v>2190</v>
      </c>
      <c r="C141" s="22">
        <f>SUMIFS('Filter by planned &amp; actual'!F:F,'Filter by planned &amp; actual'!B:B,OVERDRAFT!B141,'Filter by planned &amp; actual'!E:E,"Actual",'Filter by planned &amp; actual'!H:H,OVERDRAFT!E141)</f>
        <v>0</v>
      </c>
      <c r="D141" s="22">
        <f>SUMIFS('Filter by planned &amp; actual'!G:G,'Filter by planned &amp; actual'!B:B,OVERDRAFT!B141,'Filter by planned &amp; actual'!E:E,"Actual",'Filter by planned &amp; actual'!H:H,OVERDRAFT!E141)</f>
        <v>0</v>
      </c>
      <c r="E141" s="26">
        <v>44562</v>
      </c>
    </row>
    <row r="142" spans="1:5" hidden="1">
      <c r="A142" s="113">
        <v>141</v>
      </c>
      <c r="B142" s="113" t="s">
        <v>2191</v>
      </c>
      <c r="C142" s="22">
        <f>SUMIFS('Filter by planned &amp; actual'!F:F,'Filter by planned &amp; actual'!B:B,OVERDRAFT!B142,'Filter by planned &amp; actual'!E:E,"Actual",'Filter by planned &amp; actual'!H:H,OVERDRAFT!E142)</f>
        <v>0</v>
      </c>
      <c r="D142" s="22">
        <f>SUMIFS('Filter by planned &amp; actual'!G:G,'Filter by planned &amp; actual'!B:B,OVERDRAFT!B142,'Filter by planned &amp; actual'!E:E,"Actual",'Filter by planned &amp; actual'!H:H,OVERDRAFT!E142)</f>
        <v>0</v>
      </c>
      <c r="E142" s="26">
        <v>44562</v>
      </c>
    </row>
    <row r="143" spans="1:5" hidden="1">
      <c r="A143" s="113">
        <v>142</v>
      </c>
      <c r="B143" s="113" t="s">
        <v>2192</v>
      </c>
      <c r="C143" s="22">
        <f>SUMIFS('Filter by planned &amp; actual'!F:F,'Filter by planned &amp; actual'!B:B,OVERDRAFT!B143,'Filter by planned &amp; actual'!E:E,"Actual",'Filter by planned &amp; actual'!H:H,OVERDRAFT!E143)</f>
        <v>0</v>
      </c>
      <c r="D143" s="22">
        <f>SUMIFS('Filter by planned &amp; actual'!G:G,'Filter by planned &amp; actual'!B:B,OVERDRAFT!B143,'Filter by planned &amp; actual'!E:E,"Actual",'Filter by planned &amp; actual'!H:H,OVERDRAFT!E143)</f>
        <v>0</v>
      </c>
      <c r="E143" s="26">
        <v>44562</v>
      </c>
    </row>
    <row r="144" spans="1:5" hidden="1">
      <c r="A144" s="113">
        <v>143</v>
      </c>
      <c r="B144" s="113" t="s">
        <v>2193</v>
      </c>
      <c r="C144" s="22">
        <f>SUMIFS('Filter by planned &amp; actual'!F:F,'Filter by planned &amp; actual'!B:B,OVERDRAFT!B144,'Filter by planned &amp; actual'!E:E,"Actual",'Filter by planned &amp; actual'!H:H,OVERDRAFT!E144)</f>
        <v>0</v>
      </c>
      <c r="D144" s="22">
        <f>SUMIFS('Filter by planned &amp; actual'!G:G,'Filter by planned &amp; actual'!B:B,OVERDRAFT!B144,'Filter by planned &amp; actual'!E:E,"Actual",'Filter by planned &amp; actual'!H:H,OVERDRAFT!E144)</f>
        <v>0</v>
      </c>
      <c r="E144" s="26">
        <v>44562</v>
      </c>
    </row>
    <row r="145" spans="1:5" hidden="1">
      <c r="A145" s="152">
        <v>144</v>
      </c>
      <c r="B145" s="152" t="s">
        <v>2207</v>
      </c>
      <c r="C145" s="22">
        <f>SUMIFS('Filter by planned &amp; actual'!F:F,'Filter by planned &amp; actual'!B:B,OVERDRAFT!B145,'Filter by planned &amp; actual'!E:E,"Actual",'Filter by planned &amp; actual'!H:H,OVERDRAFT!E145)</f>
        <v>0</v>
      </c>
      <c r="D145" s="22">
        <f>SUMIFS('Filter by planned &amp; actual'!G:G,'Filter by planned &amp; actual'!B:B,OVERDRAFT!B145,'Filter by planned &amp; actual'!E:E,"Actual",'Filter by planned &amp; actual'!H:H,OVERDRAFT!E145)</f>
        <v>0</v>
      </c>
      <c r="E145" s="26">
        <v>44562</v>
      </c>
    </row>
    <row r="146" spans="1:5" hidden="1">
      <c r="A146" s="152">
        <v>145</v>
      </c>
      <c r="B146" s="152" t="s">
        <v>2208</v>
      </c>
      <c r="C146" s="22">
        <f>SUMIFS('Filter by planned &amp; actual'!F:F,'Filter by planned &amp; actual'!B:B,OVERDRAFT!B146,'Filter by planned &amp; actual'!E:E,"Actual",'Filter by planned &amp; actual'!H:H,OVERDRAFT!E146)</f>
        <v>0</v>
      </c>
      <c r="D146" s="22">
        <f>SUMIFS('Filter by planned &amp; actual'!G:G,'Filter by planned &amp; actual'!B:B,OVERDRAFT!B146,'Filter by planned &amp; actual'!E:E,"Actual",'Filter by planned &amp; actual'!H:H,OVERDRAFT!E146)</f>
        <v>0</v>
      </c>
      <c r="E146" s="26">
        <v>44562</v>
      </c>
    </row>
    <row r="147" spans="1:5" hidden="1">
      <c r="A147" s="152">
        <v>146</v>
      </c>
      <c r="B147" s="152" t="s">
        <v>2211</v>
      </c>
      <c r="C147" s="22">
        <f>SUMIFS('Filter by planned &amp; actual'!F:F,'Filter by planned &amp; actual'!B:B,OVERDRAFT!B147,'Filter by planned &amp; actual'!E:E,"Actual",'Filter by planned &amp; actual'!H:H,OVERDRAFT!E147)</f>
        <v>0</v>
      </c>
      <c r="D147" s="22">
        <f>SUMIFS('Filter by planned &amp; actual'!G:G,'Filter by planned &amp; actual'!B:B,OVERDRAFT!B147,'Filter by planned &amp; actual'!E:E,"Actual",'Filter by planned &amp; actual'!H:H,OVERDRAFT!E147)</f>
        <v>0</v>
      </c>
      <c r="E147" s="26">
        <v>44562</v>
      </c>
    </row>
    <row r="148" spans="1:5" hidden="1">
      <c r="A148" s="152">
        <v>147</v>
      </c>
      <c r="B148" s="152" t="s">
        <v>2212</v>
      </c>
      <c r="C148" s="22">
        <f>SUMIFS('Filter by planned &amp; actual'!F:F,'Filter by planned &amp; actual'!B:B,OVERDRAFT!B148,'Filter by planned &amp; actual'!E:E,"Actual",'Filter by planned &amp; actual'!H:H,OVERDRAFT!E148)</f>
        <v>0</v>
      </c>
      <c r="D148" s="22">
        <f>SUMIFS('Filter by planned &amp; actual'!G:G,'Filter by planned &amp; actual'!B:B,OVERDRAFT!B148,'Filter by planned &amp; actual'!E:E,"Actual",'Filter by planned &amp; actual'!H:H,OVERDRAFT!E148)</f>
        <v>0</v>
      </c>
      <c r="E148" s="26">
        <v>44562</v>
      </c>
    </row>
    <row r="149" spans="1:5" hidden="1">
      <c r="A149" s="152">
        <v>148</v>
      </c>
      <c r="B149" s="152" t="s">
        <v>2213</v>
      </c>
      <c r="C149" s="22">
        <f>SUMIFS('Filter by planned &amp; actual'!F:F,'Filter by planned &amp; actual'!B:B,OVERDRAFT!B149,'Filter by planned &amp; actual'!E:E,"Actual",'Filter by planned &amp; actual'!H:H,OVERDRAFT!E149)</f>
        <v>0</v>
      </c>
      <c r="D149" s="22">
        <f>SUMIFS('Filter by planned &amp; actual'!G:G,'Filter by planned &amp; actual'!B:B,OVERDRAFT!B149,'Filter by planned &amp; actual'!E:E,"Actual",'Filter by planned &amp; actual'!H:H,OVERDRAFT!E149)</f>
        <v>0</v>
      </c>
      <c r="E149" s="26">
        <v>44562</v>
      </c>
    </row>
    <row r="150" spans="1:5" hidden="1">
      <c r="A150" s="19">
        <v>0</v>
      </c>
      <c r="B150" s="110" t="s">
        <v>1985</v>
      </c>
      <c r="C150" s="22">
        <f>SUMIFS('Filter by planned &amp; actual'!F:F,'Filter by planned &amp; actual'!B:B,OVERDRAFT!B150,'Filter by planned &amp; actual'!E:E,"Planned",'Filter by planned &amp; actual'!H:H,OVERDRAFT!E150)</f>
        <v>0</v>
      </c>
      <c r="D150" s="22">
        <f>SUMIFS('Filter by planned &amp; actual'!G:G,'Filter by planned &amp; actual'!B:B,OVERDRAFT!B150,'Filter by planned &amp; actual'!E:E,"Planned",'Filter by planned &amp; actual'!H:H,OVERDRAFT!E150)</f>
        <v>0</v>
      </c>
      <c r="E150" s="26">
        <v>44562</v>
      </c>
    </row>
    <row r="151" spans="1:5" hidden="1">
      <c r="A151" s="19">
        <v>1</v>
      </c>
      <c r="B151" s="19" t="s">
        <v>7</v>
      </c>
      <c r="C151" s="22">
        <f>SUMIFS('Filter by planned &amp; actual'!F:F,'Filter by planned &amp; actual'!B:B,OVERDRAFT!B151,'Filter by planned &amp; actual'!E:E,"Actual",'Filter by planned &amp; actual'!H:H,OVERDRAFT!E151)</f>
        <v>50000000</v>
      </c>
      <c r="D151" s="22">
        <f>SUMIFS('Filter by planned &amp; actual'!G:G,'Filter by planned &amp; actual'!B:B,OVERDRAFT!B151,'Filter by planned &amp; actual'!E:E,"Actual",'Filter by planned &amp; actual'!H:H,OVERDRAFT!E151)</f>
        <v>54449501.919999994</v>
      </c>
      <c r="E151" s="26">
        <v>44593</v>
      </c>
    </row>
    <row r="152" spans="1:5" hidden="1">
      <c r="A152" s="19">
        <v>2</v>
      </c>
      <c r="B152" s="19" t="s">
        <v>8</v>
      </c>
      <c r="C152" s="22">
        <f>SUMIFS('Filter by planned &amp; actual'!F:F,'Filter by planned &amp; actual'!B:B,OVERDRAFT!B152,'Filter by planned &amp; actual'!E:E,"Actual",'Filter by planned &amp; actual'!H:H,OVERDRAFT!E152)</f>
        <v>0</v>
      </c>
      <c r="D152" s="22">
        <f>SUMIFS('Filter by planned &amp; actual'!G:G,'Filter by planned &amp; actual'!B:B,OVERDRAFT!B152,'Filter by planned &amp; actual'!E:E,"Actual",'Filter by planned &amp; actual'!H:H,OVERDRAFT!E152)</f>
        <v>1083630.9100000001</v>
      </c>
      <c r="E152" s="26">
        <v>44593</v>
      </c>
    </row>
    <row r="153" spans="1:5" hidden="1">
      <c r="A153" s="19">
        <v>3</v>
      </c>
      <c r="B153" s="19" t="s">
        <v>9</v>
      </c>
      <c r="C153" s="22">
        <f>SUMIFS('Filter by planned &amp; actual'!F:F,'Filter by planned &amp; actual'!B:B,OVERDRAFT!B153,'Filter by planned &amp; actual'!E:E,"Actual",'Filter by planned &amp; actual'!H:H,OVERDRAFT!E153)</f>
        <v>0</v>
      </c>
      <c r="D153" s="22">
        <f>SUMIFS('Filter by planned &amp; actual'!G:G,'Filter by planned &amp; actual'!B:B,OVERDRAFT!B153,'Filter by planned &amp; actual'!E:E,"Actual",'Filter by planned &amp; actual'!H:H,OVERDRAFT!E153)</f>
        <v>5574874.0799999991</v>
      </c>
      <c r="E153" s="26">
        <v>44593</v>
      </c>
    </row>
    <row r="154" spans="1:5" hidden="1">
      <c r="A154" s="19">
        <v>4</v>
      </c>
      <c r="B154" s="19" t="s">
        <v>10</v>
      </c>
      <c r="C154" s="22">
        <f>SUMIFS('Filter by planned &amp; actual'!F:F,'Filter by planned &amp; actual'!B:B,OVERDRAFT!B154,'Filter by planned &amp; actual'!E:E,"Actual",'Filter by planned &amp; actual'!H:H,OVERDRAFT!E154)</f>
        <v>0</v>
      </c>
      <c r="D154" s="22">
        <f>SUMIFS('Filter by planned &amp; actual'!G:G,'Filter by planned &amp; actual'!B:B,OVERDRAFT!B154,'Filter by planned &amp; actual'!E:E,"Actual",'Filter by planned &amp; actual'!H:H,OVERDRAFT!E154)</f>
        <v>84316.75</v>
      </c>
      <c r="E154" s="26">
        <v>44593</v>
      </c>
    </row>
    <row r="155" spans="1:5" hidden="1">
      <c r="A155" s="19">
        <v>5</v>
      </c>
      <c r="B155" s="19" t="s">
        <v>11</v>
      </c>
      <c r="C155" s="22">
        <f>SUMIFS('Filter by planned &amp; actual'!F:F,'Filter by planned &amp; actual'!B:B,OVERDRAFT!B155,'Filter by planned &amp; actual'!E:E,"Actual",'Filter by planned &amp; actual'!H:H,OVERDRAFT!E155)</f>
        <v>4987239.43</v>
      </c>
      <c r="D155" s="22">
        <f>SUMIFS('Filter by planned &amp; actual'!G:G,'Filter by planned &amp; actual'!B:B,OVERDRAFT!B155,'Filter by planned &amp; actual'!E:E,"Actual",'Filter by planned &amp; actual'!H:H,OVERDRAFT!E155)</f>
        <v>1569787.3099999998</v>
      </c>
      <c r="E155" s="26">
        <v>44593</v>
      </c>
    </row>
    <row r="156" spans="1:5" hidden="1">
      <c r="A156" s="19">
        <v>6</v>
      </c>
      <c r="B156" s="19" t="s">
        <v>12</v>
      </c>
      <c r="C156" s="22">
        <f>SUMIFS('Filter by planned &amp; actual'!F:F,'Filter by planned &amp; actual'!B:B,OVERDRAFT!B156,'Filter by planned &amp; actual'!E:E,"Actual",'Filter by planned &amp; actual'!H:H,OVERDRAFT!E156)</f>
        <v>75191848.310000002</v>
      </c>
      <c r="D156" s="22">
        <f>SUMIFS('Filter by planned &amp; actual'!G:G,'Filter by planned &amp; actual'!B:B,OVERDRAFT!B156,'Filter by planned &amp; actual'!E:E,"Actual",'Filter by planned &amp; actual'!H:H,OVERDRAFT!E156)</f>
        <v>57085738.419999987</v>
      </c>
      <c r="E156" s="26">
        <v>44593</v>
      </c>
    </row>
    <row r="157" spans="1:5" hidden="1">
      <c r="A157" s="19">
        <v>7</v>
      </c>
      <c r="B157" s="19" t="s">
        <v>13</v>
      </c>
      <c r="C157" s="22">
        <f>SUMIFS('Filter by planned &amp; actual'!F:F,'Filter by planned &amp; actual'!B:B,OVERDRAFT!B157,'Filter by planned &amp; actual'!E:E,"Actual",'Filter by planned &amp; actual'!H:H,OVERDRAFT!E157)</f>
        <v>3229199.85</v>
      </c>
      <c r="D157" s="22">
        <f>SUMIFS('Filter by planned &amp; actual'!G:G,'Filter by planned &amp; actual'!B:B,OVERDRAFT!B157,'Filter by planned &amp; actual'!E:E,"Actual",'Filter by planned &amp; actual'!H:H,OVERDRAFT!E157)</f>
        <v>83260.56</v>
      </c>
      <c r="E157" s="26">
        <v>44593</v>
      </c>
    </row>
    <row r="158" spans="1:5" hidden="1">
      <c r="A158" s="19">
        <v>8</v>
      </c>
      <c r="B158" s="19" t="s">
        <v>2004</v>
      </c>
      <c r="C158" s="22">
        <f>SUMIFS('Filter by planned &amp; actual'!F:F,'Filter by planned &amp; actual'!B:B,OVERDRAFT!B158,'Filter by planned &amp; actual'!E:E,"Actual",'Filter by planned &amp; actual'!H:H,OVERDRAFT!E158)</f>
        <v>0</v>
      </c>
      <c r="D158" s="22">
        <f>SUMIFS('Filter by planned &amp; actual'!G:G,'Filter by planned &amp; actual'!B:B,OVERDRAFT!B158,'Filter by planned &amp; actual'!E:E,"Actual",'Filter by planned &amp; actual'!H:H,OVERDRAFT!E158)</f>
        <v>9220324.9999999963</v>
      </c>
      <c r="E158" s="26">
        <v>44593</v>
      </c>
    </row>
    <row r="159" spans="1:5" hidden="1">
      <c r="A159" s="19">
        <v>9</v>
      </c>
      <c r="B159" s="19" t="s">
        <v>15</v>
      </c>
      <c r="C159" s="22">
        <f>SUMIFS('Filter by planned &amp; actual'!F:F,'Filter by planned &amp; actual'!B:B,OVERDRAFT!B159,'Filter by planned &amp; actual'!E:E,"Actual",'Filter by planned &amp; actual'!H:H,OVERDRAFT!E159)</f>
        <v>0</v>
      </c>
      <c r="D159" s="22">
        <f>SUMIFS('Filter by planned &amp; actual'!G:G,'Filter by planned &amp; actual'!B:B,OVERDRAFT!B159,'Filter by planned &amp; actual'!E:E,"Actual",'Filter by planned &amp; actual'!H:H,OVERDRAFT!E159)</f>
        <v>358756.16</v>
      </c>
      <c r="E159" s="26">
        <v>44593</v>
      </c>
    </row>
    <row r="160" spans="1:5" hidden="1">
      <c r="A160" s="19">
        <v>10</v>
      </c>
      <c r="B160" s="19" t="s">
        <v>16</v>
      </c>
      <c r="C160" s="22">
        <f>SUMIFS('Filter by planned &amp; actual'!F:F,'Filter by planned &amp; actual'!B:B,OVERDRAFT!B160,'Filter by planned &amp; actual'!E:E,"Actual",'Filter by planned &amp; actual'!H:H,OVERDRAFT!E160)</f>
        <v>0</v>
      </c>
      <c r="D160" s="22">
        <f>SUMIFS('Filter by planned &amp; actual'!G:G,'Filter by planned &amp; actual'!B:B,OVERDRAFT!B160,'Filter by planned &amp; actual'!E:E,"Actual",'Filter by planned &amp; actual'!H:H,OVERDRAFT!E160)</f>
        <v>55000</v>
      </c>
      <c r="E160" s="26">
        <v>44593</v>
      </c>
    </row>
    <row r="161" spans="1:5" hidden="1">
      <c r="A161" s="19">
        <v>11</v>
      </c>
      <c r="B161" s="19" t="s">
        <v>17</v>
      </c>
      <c r="C161" s="22">
        <f>SUMIFS('Filter by planned &amp; actual'!F:F,'Filter by planned &amp; actual'!B:B,OVERDRAFT!B161,'Filter by planned &amp; actual'!E:E,"Actual",'Filter by planned &amp; actual'!H:H,OVERDRAFT!E161)</f>
        <v>0</v>
      </c>
      <c r="D161" s="22">
        <f>SUMIFS('Filter by planned &amp; actual'!G:G,'Filter by planned &amp; actual'!B:B,OVERDRAFT!B161,'Filter by planned &amp; actual'!E:E,"Actual",'Filter by planned &amp; actual'!H:H,OVERDRAFT!E161)</f>
        <v>323073.43000000005</v>
      </c>
      <c r="E161" s="26">
        <v>44593</v>
      </c>
    </row>
    <row r="162" spans="1:5" hidden="1">
      <c r="A162" s="19">
        <v>12</v>
      </c>
      <c r="B162" s="19" t="s">
        <v>18</v>
      </c>
      <c r="C162" s="22">
        <f>SUMIFS('Filter by planned &amp; actual'!F:F,'Filter by planned &amp; actual'!B:B,OVERDRAFT!B162,'Filter by planned &amp; actual'!E:E,"Actual",'Filter by planned &amp; actual'!H:H,OVERDRAFT!E162)</f>
        <v>0</v>
      </c>
      <c r="D162" s="22">
        <f>SUMIFS('Filter by planned &amp; actual'!G:G,'Filter by planned &amp; actual'!B:B,OVERDRAFT!B162,'Filter by planned &amp; actual'!E:E,"Actual",'Filter by planned &amp; actual'!H:H,OVERDRAFT!E162)</f>
        <v>2642034.09</v>
      </c>
      <c r="E162" s="26">
        <v>44593</v>
      </c>
    </row>
    <row r="163" spans="1:5" hidden="1">
      <c r="A163" s="19">
        <v>13</v>
      </c>
      <c r="B163" s="19" t="s">
        <v>19</v>
      </c>
      <c r="C163" s="22">
        <f>SUMIFS('Filter by planned &amp; actual'!F:F,'Filter by planned &amp; actual'!B:B,OVERDRAFT!B163,'Filter by planned &amp; actual'!E:E,"Actual",'Filter by planned &amp; actual'!H:H,OVERDRAFT!E163)</f>
        <v>0</v>
      </c>
      <c r="D163" s="22">
        <f>SUMIFS('Filter by planned &amp; actual'!G:G,'Filter by planned &amp; actual'!B:B,OVERDRAFT!B163,'Filter by planned &amp; actual'!E:E,"Actual",'Filter by planned &amp; actual'!H:H,OVERDRAFT!E163)</f>
        <v>0</v>
      </c>
      <c r="E163" s="26">
        <v>44593</v>
      </c>
    </row>
    <row r="164" spans="1:5" hidden="1">
      <c r="A164" s="19">
        <v>14</v>
      </c>
      <c r="B164" s="19" t="s">
        <v>20</v>
      </c>
      <c r="C164" s="22">
        <f>SUMIFS('Filter by planned &amp; actual'!F:F,'Filter by planned &amp; actual'!B:B,OVERDRAFT!B164,'Filter by planned &amp; actual'!E:E,"Actual",'Filter by planned &amp; actual'!H:H,OVERDRAFT!E164)</f>
        <v>0</v>
      </c>
      <c r="D164" s="22">
        <f>SUMIFS('Filter by planned &amp; actual'!G:G,'Filter by planned &amp; actual'!B:B,OVERDRAFT!B164,'Filter by planned &amp; actual'!E:E,"Actual",'Filter by planned &amp; actual'!H:H,OVERDRAFT!E164)</f>
        <v>0</v>
      </c>
      <c r="E164" s="26">
        <v>44593</v>
      </c>
    </row>
    <row r="165" spans="1:5" hidden="1">
      <c r="A165" s="19">
        <v>15</v>
      </c>
      <c r="B165" s="19" t="s">
        <v>21</v>
      </c>
      <c r="C165" s="22">
        <f>SUMIFS('Filter by planned &amp; actual'!F:F,'Filter by planned &amp; actual'!B:B,OVERDRAFT!B165,'Filter by planned &amp; actual'!E:E,"Actual",'Filter by planned &amp; actual'!H:H,OVERDRAFT!E165)</f>
        <v>0</v>
      </c>
      <c r="D165" s="22">
        <f>SUMIFS('Filter by planned &amp; actual'!G:G,'Filter by planned &amp; actual'!B:B,OVERDRAFT!B165,'Filter by planned &amp; actual'!E:E,"Actual",'Filter by planned &amp; actual'!H:H,OVERDRAFT!E165)</f>
        <v>101583</v>
      </c>
      <c r="E165" s="26">
        <v>44593</v>
      </c>
    </row>
    <row r="166" spans="1:5" hidden="1">
      <c r="A166" s="19">
        <v>16</v>
      </c>
      <c r="B166" s="19" t="s">
        <v>22</v>
      </c>
      <c r="C166" s="22">
        <f>SUMIFS('Filter by planned &amp; actual'!F:F,'Filter by planned &amp; actual'!B:B,OVERDRAFT!B166,'Filter by planned &amp; actual'!E:E,"Actual",'Filter by planned &amp; actual'!H:H,OVERDRAFT!E166)</f>
        <v>0</v>
      </c>
      <c r="D166" s="22">
        <f>SUMIFS('Filter by planned &amp; actual'!G:G,'Filter by planned &amp; actual'!B:B,OVERDRAFT!B166,'Filter by planned &amp; actual'!E:E,"Actual",'Filter by planned &amp; actual'!H:H,OVERDRAFT!E166)</f>
        <v>0</v>
      </c>
      <c r="E166" s="26">
        <v>44593</v>
      </c>
    </row>
    <row r="167" spans="1:5" hidden="1">
      <c r="A167" s="19">
        <v>17</v>
      </c>
      <c r="B167" s="19" t="s">
        <v>23</v>
      </c>
      <c r="C167" s="22">
        <f>SUMIFS('Filter by planned &amp; actual'!F:F,'Filter by planned &amp; actual'!B:B,OVERDRAFT!B167,'Filter by planned &amp; actual'!E:E,"Actual",'Filter by planned &amp; actual'!H:H,OVERDRAFT!E167)</f>
        <v>0</v>
      </c>
      <c r="D167" s="22">
        <f>SUMIFS('Filter by planned &amp; actual'!G:G,'Filter by planned &amp; actual'!B:B,OVERDRAFT!B167,'Filter by planned &amp; actual'!E:E,"Actual",'Filter by planned &amp; actual'!H:H,OVERDRAFT!E167)</f>
        <v>81</v>
      </c>
      <c r="E167" s="26">
        <v>44593</v>
      </c>
    </row>
    <row r="168" spans="1:5" hidden="1">
      <c r="A168" s="19">
        <v>18</v>
      </c>
      <c r="B168" s="19" t="s">
        <v>24</v>
      </c>
      <c r="C168" s="22">
        <f>SUMIFS('Filter by planned &amp; actual'!F:F,'Filter by planned &amp; actual'!B:B,OVERDRAFT!B168,'Filter by planned &amp; actual'!E:E,"Actual",'Filter by planned &amp; actual'!H:H,OVERDRAFT!E168)</f>
        <v>0</v>
      </c>
      <c r="D168" s="22">
        <f>SUMIFS('Filter by planned &amp; actual'!G:G,'Filter by planned &amp; actual'!B:B,OVERDRAFT!B168,'Filter by planned &amp; actual'!E:E,"Actual",'Filter by planned &amp; actual'!H:H,OVERDRAFT!E168)</f>
        <v>2939444.4499999997</v>
      </c>
      <c r="E168" s="26">
        <v>44593</v>
      </c>
    </row>
    <row r="169" spans="1:5" hidden="1">
      <c r="A169" s="19">
        <v>19</v>
      </c>
      <c r="B169" s="19" t="s">
        <v>25</v>
      </c>
      <c r="C169" s="22">
        <f>SUMIFS('Filter by planned &amp; actual'!F:F,'Filter by planned &amp; actual'!B:B,OVERDRAFT!B169,'Filter by planned &amp; actual'!E:E,"Actual",'Filter by planned &amp; actual'!H:H,OVERDRAFT!E169)</f>
        <v>9763026.0600000005</v>
      </c>
      <c r="D169" s="22">
        <f>SUMIFS('Filter by planned &amp; actual'!G:G,'Filter by planned &amp; actual'!B:B,OVERDRAFT!B169,'Filter by planned &amp; actual'!E:E,"Actual",'Filter by planned &amp; actual'!H:H,OVERDRAFT!E169)</f>
        <v>4846148.13</v>
      </c>
      <c r="E169" s="26">
        <v>44593</v>
      </c>
    </row>
    <row r="170" spans="1:5" hidden="1">
      <c r="A170" s="19">
        <v>20</v>
      </c>
      <c r="B170" s="19" t="s">
        <v>26</v>
      </c>
      <c r="C170" s="22">
        <f>SUMIFS('Filter by planned &amp; actual'!F:F,'Filter by planned &amp; actual'!B:B,OVERDRAFT!B170,'Filter by planned &amp; actual'!E:E,"Actual",'Filter by planned &amp; actual'!H:H,OVERDRAFT!E170)</f>
        <v>13939200</v>
      </c>
      <c r="D170" s="22">
        <f>SUMIFS('Filter by planned &amp; actual'!G:G,'Filter by planned &amp; actual'!B:B,OVERDRAFT!B170,'Filter by planned &amp; actual'!E:E,"Actual",'Filter by planned &amp; actual'!H:H,OVERDRAFT!E170)</f>
        <v>13620228.369999999</v>
      </c>
      <c r="E170" s="26">
        <v>44593</v>
      </c>
    </row>
    <row r="171" spans="1:5" hidden="1">
      <c r="A171" s="19">
        <v>21</v>
      </c>
      <c r="B171" s="19" t="s">
        <v>27</v>
      </c>
      <c r="C171" s="22">
        <f>SUMIFS('Filter by planned &amp; actual'!F:F,'Filter by planned &amp; actual'!B:B,OVERDRAFT!B171,'Filter by planned &amp; actual'!E:E,"Actual",'Filter by planned &amp; actual'!H:H,OVERDRAFT!E171)</f>
        <v>0</v>
      </c>
      <c r="D171" s="22">
        <f>SUMIFS('Filter by planned &amp; actual'!G:G,'Filter by planned &amp; actual'!B:B,OVERDRAFT!B171,'Filter by planned &amp; actual'!E:E,"Actual",'Filter by planned &amp; actual'!H:H,OVERDRAFT!E171)</f>
        <v>35516742.789999999</v>
      </c>
      <c r="E171" s="26">
        <v>44593</v>
      </c>
    </row>
    <row r="172" spans="1:5" hidden="1">
      <c r="A172" s="19">
        <v>22</v>
      </c>
      <c r="B172" s="19" t="s">
        <v>29</v>
      </c>
      <c r="C172" s="22">
        <f>SUMIFS('Filter by planned &amp; actual'!F:F,'Filter by planned &amp; actual'!B:B,OVERDRAFT!B172,'Filter by planned &amp; actual'!E:E,"Actual",'Filter by planned &amp; actual'!H:H,OVERDRAFT!E172)</f>
        <v>43323670.25</v>
      </c>
      <c r="D172" s="22">
        <f>SUMIFS('Filter by planned &amp; actual'!G:G,'Filter by planned &amp; actual'!B:B,OVERDRAFT!B172,'Filter by planned &amp; actual'!E:E,"Actual",'Filter by planned &amp; actual'!H:H,OVERDRAFT!E172)</f>
        <v>1384852.31</v>
      </c>
      <c r="E172" s="26">
        <v>44593</v>
      </c>
    </row>
    <row r="173" spans="1:5" hidden="1">
      <c r="A173" s="19">
        <v>23</v>
      </c>
      <c r="B173" s="19" t="s">
        <v>30</v>
      </c>
      <c r="C173" s="22">
        <f>SUMIFS('Filter by planned &amp; actual'!F:F,'Filter by planned &amp; actual'!B:B,OVERDRAFT!B173,'Filter by planned &amp; actual'!E:E,"Actual",'Filter by planned &amp; actual'!H:H,OVERDRAFT!E173)</f>
        <v>0</v>
      </c>
      <c r="D173" s="22">
        <f>SUMIFS('Filter by planned &amp; actual'!G:G,'Filter by planned &amp; actual'!B:B,OVERDRAFT!B173,'Filter by planned &amp; actual'!E:E,"Actual",'Filter by planned &amp; actual'!H:H,OVERDRAFT!E173)</f>
        <v>3534721.0799999996</v>
      </c>
      <c r="E173" s="26">
        <v>44593</v>
      </c>
    </row>
    <row r="174" spans="1:5" hidden="1">
      <c r="A174" s="19">
        <v>24</v>
      </c>
      <c r="B174" s="19" t="s">
        <v>31</v>
      </c>
      <c r="C174" s="22">
        <f>SUMIFS('Filter by planned &amp; actual'!F:F,'Filter by planned &amp; actual'!B:B,OVERDRAFT!B174,'Filter by planned &amp; actual'!E:E,"Actual",'Filter by planned &amp; actual'!H:H,OVERDRAFT!E174)</f>
        <v>14892130</v>
      </c>
      <c r="D174" s="22">
        <f>SUMIFS('Filter by planned &amp; actual'!G:G,'Filter by planned &amp; actual'!B:B,OVERDRAFT!B174,'Filter by planned &amp; actual'!E:E,"Actual",'Filter by planned &amp; actual'!H:H,OVERDRAFT!E174)</f>
        <v>585122.75</v>
      </c>
      <c r="E174" s="26">
        <v>44593</v>
      </c>
    </row>
    <row r="175" spans="1:5" hidden="1">
      <c r="A175" s="19">
        <v>25</v>
      </c>
      <c r="B175" s="19" t="s">
        <v>32</v>
      </c>
      <c r="C175" s="22">
        <f>SUMIFS('Filter by planned &amp; actual'!F:F,'Filter by planned &amp; actual'!B:B,OVERDRAFT!B175,'Filter by planned &amp; actual'!E:E,"Actual",'Filter by planned &amp; actual'!H:H,OVERDRAFT!E175)</f>
        <v>0</v>
      </c>
      <c r="D175" s="22">
        <f>SUMIFS('Filter by planned &amp; actual'!G:G,'Filter by planned &amp; actual'!B:B,OVERDRAFT!B175,'Filter by planned &amp; actual'!E:E,"Actual",'Filter by planned &amp; actual'!H:H,OVERDRAFT!E175)</f>
        <v>10140</v>
      </c>
      <c r="E175" s="26">
        <v>44593</v>
      </c>
    </row>
    <row r="176" spans="1:5" hidden="1">
      <c r="A176" s="19">
        <v>26</v>
      </c>
      <c r="B176" s="19" t="s">
        <v>34</v>
      </c>
      <c r="C176" s="22">
        <f>SUMIFS('Filter by planned &amp; actual'!F:F,'Filter by planned &amp; actual'!B:B,OVERDRAFT!B176,'Filter by planned &amp; actual'!E:E,"Actual",'Filter by planned &amp; actual'!H:H,OVERDRAFT!E176)</f>
        <v>0</v>
      </c>
      <c r="D176" s="22">
        <f>SUMIFS('Filter by planned &amp; actual'!G:G,'Filter by planned &amp; actual'!B:B,OVERDRAFT!B176,'Filter by planned &amp; actual'!E:E,"Actual",'Filter by planned &amp; actual'!H:H,OVERDRAFT!E176)</f>
        <v>3310764.8300000005</v>
      </c>
      <c r="E176" s="26">
        <v>44593</v>
      </c>
    </row>
    <row r="177" spans="1:5" hidden="1">
      <c r="A177" s="19">
        <v>27</v>
      </c>
      <c r="B177" s="19" t="s">
        <v>35</v>
      </c>
      <c r="C177" s="22">
        <f>SUMIFS('Filter by planned &amp; actual'!F:F,'Filter by planned &amp; actual'!B:B,OVERDRAFT!B177,'Filter by planned &amp; actual'!E:E,"Actual",'Filter by planned &amp; actual'!H:H,OVERDRAFT!E177)</f>
        <v>0</v>
      </c>
      <c r="D177" s="22">
        <f>SUMIFS('Filter by planned &amp; actual'!G:G,'Filter by planned &amp; actual'!B:B,OVERDRAFT!B177,'Filter by planned &amp; actual'!E:E,"Actual",'Filter by planned &amp; actual'!H:H,OVERDRAFT!E177)</f>
        <v>823330.05999999994</v>
      </c>
      <c r="E177" s="26">
        <v>44593</v>
      </c>
    </row>
    <row r="178" spans="1:5" hidden="1">
      <c r="A178" s="19">
        <v>28</v>
      </c>
      <c r="B178" s="19" t="s">
        <v>36</v>
      </c>
      <c r="C178" s="22">
        <f>SUMIFS('Filter by planned &amp; actual'!F:F,'Filter by planned &amp; actual'!B:B,OVERDRAFT!B178,'Filter by planned &amp; actual'!E:E,"Actual",'Filter by planned &amp; actual'!H:H,OVERDRAFT!E178)</f>
        <v>0</v>
      </c>
      <c r="D178" s="22">
        <f>SUMIFS('Filter by planned &amp; actual'!G:G,'Filter by planned &amp; actual'!B:B,OVERDRAFT!B178,'Filter by planned &amp; actual'!E:E,"Actual",'Filter by planned &amp; actual'!H:H,OVERDRAFT!E178)</f>
        <v>30574.61</v>
      </c>
      <c r="E178" s="26">
        <v>44593</v>
      </c>
    </row>
    <row r="179" spans="1:5" hidden="1">
      <c r="A179" s="19">
        <v>29</v>
      </c>
      <c r="B179" s="19" t="s">
        <v>37</v>
      </c>
      <c r="C179" s="22">
        <f>SUMIFS('Filter by planned &amp; actual'!F:F,'Filter by planned &amp; actual'!B:B,OVERDRAFT!B179,'Filter by planned &amp; actual'!E:E,"Actual",'Filter by planned &amp; actual'!H:H,OVERDRAFT!E179)</f>
        <v>0</v>
      </c>
      <c r="D179" s="22">
        <f>SUMIFS('Filter by planned &amp; actual'!G:G,'Filter by planned &amp; actual'!B:B,OVERDRAFT!B179,'Filter by planned &amp; actual'!E:E,"Actual",'Filter by planned &amp; actual'!H:H,OVERDRAFT!E179)</f>
        <v>0</v>
      </c>
      <c r="E179" s="26">
        <v>44593</v>
      </c>
    </row>
    <row r="180" spans="1:5" hidden="1">
      <c r="A180" s="19">
        <v>30</v>
      </c>
      <c r="B180" s="19" t="s">
        <v>38</v>
      </c>
      <c r="C180" s="22">
        <f>SUMIFS('Filter by planned &amp; actual'!F:F,'Filter by planned &amp; actual'!B:B,OVERDRAFT!B180,'Filter by planned &amp; actual'!E:E,"Actual",'Filter by planned &amp; actual'!H:H,OVERDRAFT!E180)</f>
        <v>0</v>
      </c>
      <c r="D180" s="22">
        <f>SUMIFS('Filter by planned &amp; actual'!G:G,'Filter by planned &amp; actual'!B:B,OVERDRAFT!B180,'Filter by planned &amp; actual'!E:E,"Actual",'Filter by planned &amp; actual'!H:H,OVERDRAFT!E180)</f>
        <v>495.92</v>
      </c>
      <c r="E180" s="26">
        <v>44593</v>
      </c>
    </row>
    <row r="181" spans="1:5" hidden="1">
      <c r="A181" s="19">
        <v>31</v>
      </c>
      <c r="B181" s="19" t="s">
        <v>39</v>
      </c>
      <c r="C181" s="22">
        <f>SUMIFS('Filter by planned &amp; actual'!F:F,'Filter by planned &amp; actual'!B:B,OVERDRAFT!B181,'Filter by planned &amp; actual'!E:E,"Actual",'Filter by planned &amp; actual'!H:H,OVERDRAFT!E181)</f>
        <v>0</v>
      </c>
      <c r="D181" s="22">
        <f>SUMIFS('Filter by planned &amp; actual'!G:G,'Filter by planned &amp; actual'!B:B,OVERDRAFT!B181,'Filter by planned &amp; actual'!E:E,"Actual",'Filter by planned &amp; actual'!H:H,OVERDRAFT!E181)</f>
        <v>0</v>
      </c>
      <c r="E181" s="26">
        <v>44593</v>
      </c>
    </row>
    <row r="182" spans="1:5" hidden="1">
      <c r="A182" s="19">
        <v>32</v>
      </c>
      <c r="B182" s="19" t="s">
        <v>40</v>
      </c>
      <c r="C182" s="22">
        <f>SUMIFS('Filter by planned &amp; actual'!F:F,'Filter by planned &amp; actual'!B:B,OVERDRAFT!B182,'Filter by planned &amp; actual'!E:E,"Actual",'Filter by planned &amp; actual'!H:H,OVERDRAFT!E182)</f>
        <v>0</v>
      </c>
      <c r="D182" s="22">
        <f>SUMIFS('Filter by planned &amp; actual'!G:G,'Filter by planned &amp; actual'!B:B,OVERDRAFT!B182,'Filter by planned &amp; actual'!E:E,"Actual",'Filter by planned &amp; actual'!H:H,OVERDRAFT!E182)</f>
        <v>81</v>
      </c>
      <c r="E182" s="26">
        <v>44593</v>
      </c>
    </row>
    <row r="183" spans="1:5" hidden="1">
      <c r="A183" s="19">
        <v>33</v>
      </c>
      <c r="B183" s="19" t="s">
        <v>41</v>
      </c>
      <c r="C183" s="22">
        <f>SUMIFS('Filter by planned &amp; actual'!F:F,'Filter by planned &amp; actual'!B:B,OVERDRAFT!B183,'Filter by planned &amp; actual'!E:E,"Actual",'Filter by planned &amp; actual'!H:H,OVERDRAFT!E183)</f>
        <v>0</v>
      </c>
      <c r="D183" s="22">
        <f>SUMIFS('Filter by planned &amp; actual'!G:G,'Filter by planned &amp; actual'!B:B,OVERDRAFT!B183,'Filter by planned &amp; actual'!E:E,"Actual",'Filter by planned &amp; actual'!H:H,OVERDRAFT!E183)</f>
        <v>303942.46000000002</v>
      </c>
      <c r="E183" s="26">
        <v>44593</v>
      </c>
    </row>
    <row r="184" spans="1:5" hidden="1">
      <c r="A184" s="19">
        <v>34</v>
      </c>
      <c r="B184" s="19" t="s">
        <v>42</v>
      </c>
      <c r="C184" s="22">
        <f>SUMIFS('Filter by planned &amp; actual'!F:F,'Filter by planned &amp; actual'!B:B,OVERDRAFT!B184,'Filter by planned &amp; actual'!E:E,"Actual",'Filter by planned &amp; actual'!H:H,OVERDRAFT!E184)</f>
        <v>0</v>
      </c>
      <c r="D184" s="22">
        <f>SUMIFS('Filter by planned &amp; actual'!G:G,'Filter by planned &amp; actual'!B:B,OVERDRAFT!B184,'Filter by planned &amp; actual'!E:E,"Actual",'Filter by planned &amp; actual'!H:H,OVERDRAFT!E184)</f>
        <v>1008001.66</v>
      </c>
      <c r="E184" s="26">
        <v>44593</v>
      </c>
    </row>
    <row r="185" spans="1:5" hidden="1">
      <c r="A185" s="19">
        <v>35</v>
      </c>
      <c r="B185" s="19" t="s">
        <v>43</v>
      </c>
      <c r="C185" s="22">
        <f>SUMIFS('Filter by planned &amp; actual'!F:F,'Filter by planned &amp; actual'!B:B,OVERDRAFT!B185,'Filter by planned &amp; actual'!E:E,"Actual",'Filter by planned &amp; actual'!H:H,OVERDRAFT!E185)</f>
        <v>0</v>
      </c>
      <c r="D185" s="22">
        <f>SUMIFS('Filter by planned &amp; actual'!G:G,'Filter by planned &amp; actual'!B:B,OVERDRAFT!B185,'Filter by planned &amp; actual'!E:E,"Actual",'Filter by planned &amp; actual'!H:H,OVERDRAFT!E185)</f>
        <v>153037</v>
      </c>
      <c r="E185" s="26">
        <v>44593</v>
      </c>
    </row>
    <row r="186" spans="1:5" hidden="1">
      <c r="A186" s="19">
        <v>36</v>
      </c>
      <c r="B186" s="19" t="s">
        <v>44</v>
      </c>
      <c r="C186" s="22">
        <f>SUMIFS('Filter by planned &amp; actual'!F:F,'Filter by planned &amp; actual'!B:B,OVERDRAFT!B186,'Filter by planned &amp; actual'!E:E,"Actual",'Filter by planned &amp; actual'!H:H,OVERDRAFT!E186)</f>
        <v>0</v>
      </c>
      <c r="D186" s="22">
        <f>SUMIFS('Filter by planned &amp; actual'!G:G,'Filter by planned &amp; actual'!B:B,OVERDRAFT!B186,'Filter by planned &amp; actual'!E:E,"Actual",'Filter by planned &amp; actual'!H:H,OVERDRAFT!E186)</f>
        <v>0</v>
      </c>
      <c r="E186" s="26">
        <v>44593</v>
      </c>
    </row>
    <row r="187" spans="1:5" hidden="1">
      <c r="A187" s="19">
        <v>37</v>
      </c>
      <c r="B187" s="19" t="s">
        <v>1980</v>
      </c>
      <c r="C187" s="22">
        <f>SUMIFS('Filter by planned &amp; actual'!F:F,'Filter by planned &amp; actual'!B:B,OVERDRAFT!B187,'Filter by planned &amp; actual'!E:E,"Actual",'Filter by planned &amp; actual'!H:H,OVERDRAFT!E187)</f>
        <v>0</v>
      </c>
      <c r="D187" s="22">
        <f>SUMIFS('Filter by planned &amp; actual'!G:G,'Filter by planned &amp; actual'!B:B,OVERDRAFT!B187,'Filter by planned &amp; actual'!E:E,"Actual",'Filter by planned &amp; actual'!H:H,OVERDRAFT!E187)</f>
        <v>4108091.4200000004</v>
      </c>
      <c r="E187" s="26">
        <v>44593</v>
      </c>
    </row>
    <row r="188" spans="1:5" hidden="1">
      <c r="A188" s="19">
        <v>38</v>
      </c>
      <c r="B188" s="19" t="s">
        <v>1982</v>
      </c>
      <c r="C188" s="22">
        <f>SUMIFS('Filter by planned &amp; actual'!F:F,'Filter by planned &amp; actual'!B:B,OVERDRAFT!B188,'Filter by planned &amp; actual'!E:E,"Actual",'Filter by planned &amp; actual'!H:H,OVERDRAFT!E188)</f>
        <v>0</v>
      </c>
      <c r="D188" s="22">
        <f>SUMIFS('Filter by planned &amp; actual'!G:G,'Filter by planned &amp; actual'!B:B,OVERDRAFT!B188,'Filter by planned &amp; actual'!E:E,"Actual",'Filter by planned &amp; actual'!H:H,OVERDRAFT!E188)</f>
        <v>2947863.61</v>
      </c>
      <c r="E188" s="26">
        <v>44593</v>
      </c>
    </row>
    <row r="189" spans="1:5" hidden="1">
      <c r="A189" s="19">
        <v>39</v>
      </c>
      <c r="B189" s="19" t="s">
        <v>1984</v>
      </c>
      <c r="C189" s="22">
        <f>SUMIFS('Filter by planned &amp; actual'!F:F,'Filter by planned &amp; actual'!B:B,OVERDRAFT!B189,'Filter by planned &amp; actual'!E:E,"Actual",'Filter by planned &amp; actual'!H:H,OVERDRAFT!E189)</f>
        <v>15000000</v>
      </c>
      <c r="D189" s="22">
        <f>SUMIFS('Filter by planned &amp; actual'!G:G,'Filter by planned &amp; actual'!B:B,OVERDRAFT!B189,'Filter by planned &amp; actual'!E:E,"Actual",'Filter by planned &amp; actual'!H:H,OVERDRAFT!E189)</f>
        <v>16158924.660000002</v>
      </c>
      <c r="E189" s="26">
        <v>44593</v>
      </c>
    </row>
    <row r="190" spans="1:5" hidden="1">
      <c r="A190" s="19">
        <v>40</v>
      </c>
      <c r="B190" s="19" t="s">
        <v>2001</v>
      </c>
      <c r="C190" s="22">
        <f>SUMIFS('Filter by planned &amp; actual'!F:F,'Filter by planned &amp; actual'!B:B,OVERDRAFT!B190,'Filter by planned &amp; actual'!E:E,"Actual",'Filter by planned &amp; actual'!H:H,OVERDRAFT!E190)</f>
        <v>26918062.219999999</v>
      </c>
      <c r="D190" s="22">
        <f>SUMIFS('Filter by planned &amp; actual'!G:G,'Filter by planned &amp; actual'!B:B,OVERDRAFT!B190,'Filter by planned &amp; actual'!E:E,"Actual",'Filter by planned &amp; actual'!H:H,OVERDRAFT!E190)</f>
        <v>18662429.75</v>
      </c>
      <c r="E190" s="26">
        <v>44593</v>
      </c>
    </row>
    <row r="191" spans="1:5" hidden="1">
      <c r="A191" s="19">
        <v>41</v>
      </c>
      <c r="B191" s="19" t="s">
        <v>2002</v>
      </c>
      <c r="C191" s="22">
        <f>SUMIFS('Filter by planned &amp; actual'!F:F,'Filter by planned &amp; actual'!B:B,OVERDRAFT!B191,'Filter by planned &amp; actual'!E:E,"Actual",'Filter by planned &amp; actual'!H:H,OVERDRAFT!E191)</f>
        <v>0</v>
      </c>
      <c r="D191" s="22">
        <f>SUMIFS('Filter by planned &amp; actual'!G:G,'Filter by planned &amp; actual'!B:B,OVERDRAFT!B191,'Filter by planned &amp; actual'!E:E,"Actual",'Filter by planned &amp; actual'!H:H,OVERDRAFT!E191)</f>
        <v>620287.34000000008</v>
      </c>
      <c r="E191" s="26">
        <v>44593</v>
      </c>
    </row>
    <row r="192" spans="1:5" hidden="1">
      <c r="A192" s="19">
        <v>42</v>
      </c>
      <c r="B192" s="19" t="s">
        <v>2003</v>
      </c>
      <c r="C192" s="22">
        <f>SUMIFS('Filter by planned &amp; actual'!F:F,'Filter by planned &amp; actual'!B:B,OVERDRAFT!B192,'Filter by planned &amp; actual'!E:E,"Actual",'Filter by planned &amp; actual'!H:H,OVERDRAFT!E192)</f>
        <v>27461819.5</v>
      </c>
      <c r="D192" s="22">
        <f>SUMIFS('Filter by planned &amp; actual'!G:G,'Filter by planned &amp; actual'!B:B,OVERDRAFT!B192,'Filter by planned &amp; actual'!E:E,"Actual",'Filter by planned &amp; actual'!H:H,OVERDRAFT!E192)</f>
        <v>43426503.620000005</v>
      </c>
      <c r="E192" s="26">
        <v>44593</v>
      </c>
    </row>
    <row r="193" spans="1:5" hidden="1">
      <c r="A193" s="19">
        <v>43</v>
      </c>
      <c r="B193" s="19" t="s">
        <v>2064</v>
      </c>
      <c r="C193" s="22">
        <f>SUMIFS('Filter by planned &amp; actual'!F:F,'Filter by planned &amp; actual'!B:B,OVERDRAFT!B193,'Filter by planned &amp; actual'!E:E,"Actual",'Filter by planned &amp; actual'!H:H,OVERDRAFT!E193)</f>
        <v>0</v>
      </c>
      <c r="D193" s="22">
        <f>SUMIFS('Filter by planned &amp; actual'!G:G,'Filter by planned &amp; actual'!B:B,OVERDRAFT!B193,'Filter by planned &amp; actual'!E:E,"Actual",'Filter by planned &amp; actual'!H:H,OVERDRAFT!E193)</f>
        <v>0</v>
      </c>
      <c r="E193" s="26">
        <v>44593</v>
      </c>
    </row>
    <row r="194" spans="1:5" hidden="1">
      <c r="A194" s="19">
        <v>44</v>
      </c>
      <c r="B194" s="19" t="s">
        <v>2062</v>
      </c>
      <c r="C194" s="22">
        <f>SUMIFS('Filter by planned &amp; actual'!F:F,'Filter by planned &amp; actual'!B:B,OVERDRAFT!B194,'Filter by planned &amp; actual'!E:E,"Actual",'Filter by planned &amp; actual'!H:H,OVERDRAFT!E194)</f>
        <v>0</v>
      </c>
      <c r="D194" s="22">
        <f>SUMIFS('Filter by planned &amp; actual'!G:G,'Filter by planned &amp; actual'!B:B,OVERDRAFT!B194,'Filter by planned &amp; actual'!E:E,"Actual",'Filter by planned &amp; actual'!H:H,OVERDRAFT!E194)</f>
        <v>127185</v>
      </c>
      <c r="E194" s="26">
        <v>44593</v>
      </c>
    </row>
    <row r="195" spans="1:5" hidden="1">
      <c r="A195" s="19">
        <v>45</v>
      </c>
      <c r="B195" s="19" t="s">
        <v>2063</v>
      </c>
      <c r="C195" s="22">
        <f>SUMIFS('Filter by planned &amp; actual'!F:F,'Filter by planned &amp; actual'!B:B,OVERDRAFT!B195,'Filter by planned &amp; actual'!E:E,"Actual",'Filter by planned &amp; actual'!H:H,OVERDRAFT!E195)</f>
        <v>0</v>
      </c>
      <c r="D195" s="22">
        <f>SUMIFS('Filter by planned &amp; actual'!G:G,'Filter by planned &amp; actual'!B:B,OVERDRAFT!B195,'Filter by planned &amp; actual'!E:E,"Actual",'Filter by planned &amp; actual'!H:H,OVERDRAFT!E195)</f>
        <v>0</v>
      </c>
      <c r="E195" s="26">
        <v>44593</v>
      </c>
    </row>
    <row r="196" spans="1:5" hidden="1">
      <c r="A196" s="19">
        <v>46</v>
      </c>
      <c r="B196" s="19" t="s">
        <v>2065</v>
      </c>
      <c r="C196" s="22">
        <f>SUMIFS('Filter by planned &amp; actual'!F:F,'Filter by planned &amp; actual'!B:B,OVERDRAFT!B196,'Filter by planned &amp; actual'!E:E,"Actual",'Filter by planned &amp; actual'!H:H,OVERDRAFT!E196)</f>
        <v>0</v>
      </c>
      <c r="D196" s="22">
        <f>SUMIFS('Filter by planned &amp; actual'!G:G,'Filter by planned &amp; actual'!B:B,OVERDRAFT!B196,'Filter by planned &amp; actual'!E:E,"Actual",'Filter by planned &amp; actual'!H:H,OVERDRAFT!E196)</f>
        <v>42472159.780000038</v>
      </c>
      <c r="E196" s="26">
        <v>44593</v>
      </c>
    </row>
    <row r="197" spans="1:5" hidden="1">
      <c r="A197" s="19">
        <v>47</v>
      </c>
      <c r="B197" s="19" t="s">
        <v>2066</v>
      </c>
      <c r="C197" s="22">
        <f>SUMIFS('Filter by planned &amp; actual'!F:F,'Filter by planned &amp; actual'!B:B,OVERDRAFT!B197,'Filter by planned &amp; actual'!E:E,"Actual",'Filter by planned &amp; actual'!H:H,OVERDRAFT!E197)</f>
        <v>0</v>
      </c>
      <c r="D197" s="22">
        <f>SUMIFS('Filter by planned &amp; actual'!G:G,'Filter by planned &amp; actual'!B:B,OVERDRAFT!B197,'Filter by planned &amp; actual'!E:E,"Actual",'Filter by planned &amp; actual'!H:H,OVERDRAFT!E197)</f>
        <v>3463398.65</v>
      </c>
      <c r="E197" s="26">
        <v>44593</v>
      </c>
    </row>
    <row r="198" spans="1:5" hidden="1">
      <c r="A198" s="19">
        <v>48</v>
      </c>
      <c r="B198" s="19" t="s">
        <v>2068</v>
      </c>
      <c r="C198" s="22">
        <f>SUMIFS('Filter by planned &amp; actual'!F:F,'Filter by planned &amp; actual'!B:B,OVERDRAFT!B198,'Filter by planned &amp; actual'!E:E,"Actual",'Filter by planned &amp; actual'!H:H,OVERDRAFT!E198)</f>
        <v>0</v>
      </c>
      <c r="D198" s="22">
        <f>SUMIFS('Filter by planned &amp; actual'!G:G,'Filter by planned &amp; actual'!B:B,OVERDRAFT!B198,'Filter by planned &amp; actual'!E:E,"Actual",'Filter by planned &amp; actual'!H:H,OVERDRAFT!E198)</f>
        <v>15339981.699999997</v>
      </c>
      <c r="E198" s="26">
        <v>44593</v>
      </c>
    </row>
    <row r="199" spans="1:5" hidden="1">
      <c r="A199" s="19">
        <v>49</v>
      </c>
      <c r="B199" s="19" t="s">
        <v>2069</v>
      </c>
      <c r="C199" s="22">
        <f>SUMIFS('Filter by planned &amp; actual'!F:F,'Filter by planned &amp; actual'!B:B,OVERDRAFT!B199,'Filter by planned &amp; actual'!E:E,"Actual",'Filter by planned &amp; actual'!H:H,OVERDRAFT!E199)</f>
        <v>0</v>
      </c>
      <c r="D199" s="22">
        <f>SUMIFS('Filter by planned &amp; actual'!G:G,'Filter by planned &amp; actual'!B:B,OVERDRAFT!B199,'Filter by planned &amp; actual'!E:E,"Actual",'Filter by planned &amp; actual'!H:H,OVERDRAFT!E199)</f>
        <v>56807.53</v>
      </c>
      <c r="E199" s="26">
        <v>44593</v>
      </c>
    </row>
    <row r="200" spans="1:5" hidden="1">
      <c r="A200" s="19">
        <v>50</v>
      </c>
      <c r="B200" s="19" t="s">
        <v>66</v>
      </c>
      <c r="C200" s="22">
        <f>SUMIFS('Filter by planned &amp; actual'!F:F,'Filter by planned &amp; actual'!B:B,OVERDRAFT!B200,'Filter by planned &amp; actual'!E:E,"Actual",'Filter by planned &amp; actual'!H:H,OVERDRAFT!E200)</f>
        <v>0</v>
      </c>
      <c r="D200" s="22">
        <f>SUMIFS('Filter by planned &amp; actual'!G:G,'Filter by planned &amp; actual'!B:B,OVERDRAFT!B200,'Filter by planned &amp; actual'!E:E,"Actual",'Filter by planned &amp; actual'!H:H,OVERDRAFT!E200)</f>
        <v>0</v>
      </c>
      <c r="E200" s="26">
        <v>44593</v>
      </c>
    </row>
    <row r="201" spans="1:5" hidden="1">
      <c r="A201" s="19">
        <v>51</v>
      </c>
      <c r="B201" s="19" t="s">
        <v>67</v>
      </c>
      <c r="C201" s="22">
        <f>SUMIFS('Filter by planned &amp; actual'!F:F,'Filter by planned &amp; actual'!B:B,OVERDRAFT!B201,'Filter by planned &amp; actual'!E:E,"Actual",'Filter by planned &amp; actual'!H:H,OVERDRAFT!E201)</f>
        <v>0</v>
      </c>
      <c r="D201" s="22">
        <f>SUMIFS('Filter by planned &amp; actual'!G:G,'Filter by planned &amp; actual'!B:B,OVERDRAFT!B201,'Filter by planned &amp; actual'!E:E,"Actual",'Filter by planned &amp; actual'!H:H,OVERDRAFT!E201)</f>
        <v>0.01</v>
      </c>
      <c r="E201" s="26">
        <v>44593</v>
      </c>
    </row>
    <row r="202" spans="1:5" hidden="1">
      <c r="A202" s="19">
        <v>52</v>
      </c>
      <c r="B202" s="19" t="s">
        <v>68</v>
      </c>
      <c r="C202" s="22">
        <f>SUMIFS('Filter by planned &amp; actual'!F:F,'Filter by planned &amp; actual'!B:B,OVERDRAFT!B202,'Filter by planned &amp; actual'!E:E,"Actual",'Filter by planned &amp; actual'!H:H,OVERDRAFT!E202)</f>
        <v>0</v>
      </c>
      <c r="D202" s="22">
        <f>SUMIFS('Filter by planned &amp; actual'!G:G,'Filter by planned &amp; actual'!B:B,OVERDRAFT!B202,'Filter by planned &amp; actual'!E:E,"Actual",'Filter by planned &amp; actual'!H:H,OVERDRAFT!E202)</f>
        <v>0</v>
      </c>
      <c r="E202" s="26">
        <v>44593</v>
      </c>
    </row>
    <row r="203" spans="1:5" hidden="1">
      <c r="A203" s="19">
        <v>53</v>
      </c>
      <c r="B203" s="19" t="s">
        <v>69</v>
      </c>
      <c r="C203" s="22">
        <f>SUMIFS('Filter by planned &amp; actual'!F:F,'Filter by planned &amp; actual'!B:B,OVERDRAFT!B203,'Filter by planned &amp; actual'!E:E,"Actual",'Filter by planned &amp; actual'!H:H,OVERDRAFT!E203)</f>
        <v>0</v>
      </c>
      <c r="D203" s="22">
        <f>SUMIFS('Filter by planned &amp; actual'!G:G,'Filter by planned &amp; actual'!B:B,OVERDRAFT!B203,'Filter by planned &amp; actual'!E:E,"Actual",'Filter by planned &amp; actual'!H:H,OVERDRAFT!E203)</f>
        <v>13834.53</v>
      </c>
      <c r="E203" s="26">
        <v>44593</v>
      </c>
    </row>
    <row r="204" spans="1:5" hidden="1">
      <c r="A204" s="19">
        <v>54</v>
      </c>
      <c r="B204" s="19" t="s">
        <v>70</v>
      </c>
      <c r="C204" s="22">
        <f>SUMIFS('Filter by planned &amp; actual'!F:F,'Filter by planned &amp; actual'!B:B,OVERDRAFT!B204,'Filter by planned &amp; actual'!E:E,"Actual",'Filter by planned &amp; actual'!H:H,OVERDRAFT!E204)</f>
        <v>0</v>
      </c>
      <c r="D204" s="22">
        <f>SUMIFS('Filter by planned &amp; actual'!G:G,'Filter by planned &amp; actual'!B:B,OVERDRAFT!B204,'Filter by planned &amp; actual'!E:E,"Actual",'Filter by planned &amp; actual'!H:H,OVERDRAFT!E204)</f>
        <v>0</v>
      </c>
      <c r="E204" s="26">
        <v>44593</v>
      </c>
    </row>
    <row r="205" spans="1:5" hidden="1">
      <c r="A205" s="19">
        <v>55</v>
      </c>
      <c r="B205" s="19" t="s">
        <v>71</v>
      </c>
      <c r="C205" s="22">
        <f>SUMIFS('Filter by planned &amp; actual'!F:F,'Filter by planned &amp; actual'!B:B,OVERDRAFT!B205,'Filter by planned &amp; actual'!E:E,"Actual",'Filter by planned &amp; actual'!H:H,OVERDRAFT!E205)</f>
        <v>0</v>
      </c>
      <c r="D205" s="22">
        <f>SUMIFS('Filter by planned &amp; actual'!G:G,'Filter by planned &amp; actual'!B:B,OVERDRAFT!B205,'Filter by planned &amp; actual'!E:E,"Actual",'Filter by planned &amp; actual'!H:H,OVERDRAFT!E205)</f>
        <v>0</v>
      </c>
      <c r="E205" s="26">
        <v>44593</v>
      </c>
    </row>
    <row r="206" spans="1:5" hidden="1">
      <c r="A206" s="19">
        <v>56</v>
      </c>
      <c r="B206" s="19" t="s">
        <v>72</v>
      </c>
      <c r="C206" s="22">
        <f>SUMIFS('Filter by planned &amp; actual'!F:F,'Filter by planned &amp; actual'!B:B,OVERDRAFT!B206,'Filter by planned &amp; actual'!E:E,"Actual",'Filter by planned &amp; actual'!H:H,OVERDRAFT!E206)</f>
        <v>0</v>
      </c>
      <c r="D206" s="22">
        <f>SUMIFS('Filter by planned &amp; actual'!G:G,'Filter by planned &amp; actual'!B:B,OVERDRAFT!B206,'Filter by planned &amp; actual'!E:E,"Actual",'Filter by planned &amp; actual'!H:H,OVERDRAFT!E206)</f>
        <v>0</v>
      </c>
      <c r="E206" s="26">
        <v>44593</v>
      </c>
    </row>
    <row r="207" spans="1:5" hidden="1">
      <c r="A207" s="19">
        <v>57</v>
      </c>
      <c r="B207" s="19" t="s">
        <v>73</v>
      </c>
      <c r="C207" s="22">
        <f>SUMIFS('Filter by planned &amp; actual'!F:F,'Filter by planned &amp; actual'!B:B,OVERDRAFT!B207,'Filter by planned &amp; actual'!E:E,"Actual",'Filter by planned &amp; actual'!H:H,OVERDRAFT!E207)</f>
        <v>0</v>
      </c>
      <c r="D207" s="22">
        <f>SUMIFS('Filter by planned &amp; actual'!G:G,'Filter by planned &amp; actual'!B:B,OVERDRAFT!B207,'Filter by planned &amp; actual'!E:E,"Actual",'Filter by planned &amp; actual'!H:H,OVERDRAFT!E207)</f>
        <v>0</v>
      </c>
      <c r="E207" s="26">
        <v>44593</v>
      </c>
    </row>
    <row r="208" spans="1:5" hidden="1">
      <c r="A208" s="19">
        <v>58</v>
      </c>
      <c r="B208" s="19" t="s">
        <v>74</v>
      </c>
      <c r="C208" s="22">
        <f>SUMIFS('Filter by planned &amp; actual'!F:F,'Filter by planned &amp; actual'!B:B,OVERDRAFT!B208,'Filter by planned &amp; actual'!E:E,"Actual",'Filter by planned &amp; actual'!H:H,OVERDRAFT!E208)</f>
        <v>0</v>
      </c>
      <c r="D208" s="22">
        <f>SUMIFS('Filter by planned &amp; actual'!G:G,'Filter by planned &amp; actual'!B:B,OVERDRAFT!B208,'Filter by planned &amp; actual'!E:E,"Actual",'Filter by planned &amp; actual'!H:H,OVERDRAFT!E208)</f>
        <v>0</v>
      </c>
      <c r="E208" s="26">
        <v>44593</v>
      </c>
    </row>
    <row r="209" spans="1:5" hidden="1">
      <c r="A209" s="19">
        <v>59</v>
      </c>
      <c r="B209" s="19" t="s">
        <v>75</v>
      </c>
      <c r="C209" s="22">
        <f>SUMIFS('Filter by planned &amp; actual'!F:F,'Filter by planned &amp; actual'!B:B,OVERDRAFT!B209,'Filter by planned &amp; actual'!E:E,"Actual",'Filter by planned &amp; actual'!H:H,OVERDRAFT!E209)</f>
        <v>0</v>
      </c>
      <c r="D209" s="22">
        <f>SUMIFS('Filter by planned &amp; actual'!G:G,'Filter by planned &amp; actual'!B:B,OVERDRAFT!B209,'Filter by planned &amp; actual'!E:E,"Actual",'Filter by planned &amp; actual'!H:H,OVERDRAFT!E209)</f>
        <v>0</v>
      </c>
      <c r="E209" s="26">
        <v>44593</v>
      </c>
    </row>
    <row r="210" spans="1:5" hidden="1">
      <c r="A210" s="19">
        <v>60</v>
      </c>
      <c r="B210" s="19" t="s">
        <v>76</v>
      </c>
      <c r="C210" s="22">
        <f>SUMIFS('Filter by planned &amp; actual'!F:F,'Filter by planned &amp; actual'!B:B,OVERDRAFT!B210,'Filter by planned &amp; actual'!E:E,"Actual",'Filter by planned &amp; actual'!H:H,OVERDRAFT!E210)</f>
        <v>0</v>
      </c>
      <c r="D210" s="22">
        <f>SUMIFS('Filter by planned &amp; actual'!G:G,'Filter by planned &amp; actual'!B:B,OVERDRAFT!B210,'Filter by planned &amp; actual'!E:E,"Actual",'Filter by planned &amp; actual'!H:H,OVERDRAFT!E210)</f>
        <v>0</v>
      </c>
      <c r="E210" s="26">
        <v>44593</v>
      </c>
    </row>
    <row r="211" spans="1:5" hidden="1">
      <c r="A211" s="19">
        <v>61</v>
      </c>
      <c r="B211" s="19" t="s">
        <v>77</v>
      </c>
      <c r="C211" s="22">
        <f>SUMIFS('Filter by planned &amp; actual'!F:F,'Filter by planned &amp; actual'!B:B,OVERDRAFT!B211,'Filter by planned &amp; actual'!E:E,"Actual",'Filter by planned &amp; actual'!H:H,OVERDRAFT!E211)</f>
        <v>0</v>
      </c>
      <c r="D211" s="22">
        <f>SUMIFS('Filter by planned &amp; actual'!G:G,'Filter by planned &amp; actual'!B:B,OVERDRAFT!B211,'Filter by planned &amp; actual'!E:E,"Actual",'Filter by planned &amp; actual'!H:H,OVERDRAFT!E211)</f>
        <v>0</v>
      </c>
      <c r="E211" s="26">
        <v>44593</v>
      </c>
    </row>
    <row r="212" spans="1:5" hidden="1">
      <c r="A212" s="19">
        <v>62</v>
      </c>
      <c r="B212" s="19" t="s">
        <v>87</v>
      </c>
      <c r="C212" s="22">
        <f>SUMIFS('Filter by planned &amp; actual'!F:F,'Filter by planned &amp; actual'!B:B,OVERDRAFT!B212,'Filter by planned &amp; actual'!E:E,"Actual",'Filter by planned &amp; actual'!H:H,OVERDRAFT!E212)</f>
        <v>0</v>
      </c>
      <c r="D212" s="22">
        <f>SUMIFS('Filter by planned &amp; actual'!G:G,'Filter by planned &amp; actual'!B:B,OVERDRAFT!B212,'Filter by planned &amp; actual'!E:E,"Actual",'Filter by planned &amp; actual'!H:H,OVERDRAFT!E212)</f>
        <v>0</v>
      </c>
      <c r="E212" s="26">
        <v>44593</v>
      </c>
    </row>
    <row r="213" spans="1:5" hidden="1">
      <c r="A213" s="19">
        <v>63</v>
      </c>
      <c r="B213" s="19" t="s">
        <v>93</v>
      </c>
      <c r="C213" s="22">
        <f>SUMIFS('Filter by planned &amp; actual'!F:F,'Filter by planned &amp; actual'!B:B,OVERDRAFT!B213,'Filter by planned &amp; actual'!E:E,"Actual",'Filter by planned &amp; actual'!H:H,OVERDRAFT!E213)</f>
        <v>0</v>
      </c>
      <c r="D213" s="22">
        <f>SUMIFS('Filter by planned &amp; actual'!G:G,'Filter by planned &amp; actual'!B:B,OVERDRAFT!B213,'Filter by planned &amp; actual'!E:E,"Actual",'Filter by planned &amp; actual'!H:H,OVERDRAFT!E213)</f>
        <v>1</v>
      </c>
      <c r="E213" s="26">
        <v>44593</v>
      </c>
    </row>
    <row r="214" spans="1:5" hidden="1">
      <c r="A214" s="19">
        <v>64</v>
      </c>
      <c r="B214" s="19" t="s">
        <v>94</v>
      </c>
      <c r="C214" s="22">
        <f>SUMIFS('Filter by planned &amp; actual'!F:F,'Filter by planned &amp; actual'!B:B,OVERDRAFT!B214,'Filter by planned &amp; actual'!E:E,"Actual",'Filter by planned &amp; actual'!H:H,OVERDRAFT!E214)</f>
        <v>0</v>
      </c>
      <c r="D214" s="22">
        <f>SUMIFS('Filter by planned &amp; actual'!G:G,'Filter by planned &amp; actual'!B:B,OVERDRAFT!B214,'Filter by planned &amp; actual'!E:E,"Actual",'Filter by planned &amp; actual'!H:H,OVERDRAFT!E214)</f>
        <v>0</v>
      </c>
      <c r="E214" s="26">
        <v>44593</v>
      </c>
    </row>
    <row r="215" spans="1:5" hidden="1">
      <c r="A215" s="19">
        <v>65</v>
      </c>
      <c r="B215" s="19" t="s">
        <v>95</v>
      </c>
      <c r="C215" s="22">
        <f>SUMIFS('Filter by planned &amp; actual'!F:F,'Filter by planned &amp; actual'!B:B,OVERDRAFT!B215,'Filter by planned &amp; actual'!E:E,"Actual",'Filter by planned &amp; actual'!H:H,OVERDRAFT!E215)</f>
        <v>0</v>
      </c>
      <c r="D215" s="22">
        <f>SUMIFS('Filter by planned &amp; actual'!G:G,'Filter by planned &amp; actual'!B:B,OVERDRAFT!B215,'Filter by planned &amp; actual'!E:E,"Actual",'Filter by planned &amp; actual'!H:H,OVERDRAFT!E215)</f>
        <v>0</v>
      </c>
      <c r="E215" s="26">
        <v>44593</v>
      </c>
    </row>
    <row r="216" spans="1:5" hidden="1">
      <c r="A216" s="19">
        <v>66</v>
      </c>
      <c r="B216" s="19" t="s">
        <v>96</v>
      </c>
      <c r="C216" s="22">
        <f>SUMIFS('Filter by planned &amp; actual'!F:F,'Filter by planned &amp; actual'!B:B,OVERDRAFT!B216,'Filter by planned &amp; actual'!E:E,"Actual",'Filter by planned &amp; actual'!H:H,OVERDRAFT!E216)</f>
        <v>0</v>
      </c>
      <c r="D216" s="22">
        <f>SUMIFS('Filter by planned &amp; actual'!G:G,'Filter by planned &amp; actual'!B:B,OVERDRAFT!B216,'Filter by planned &amp; actual'!E:E,"Actual",'Filter by planned &amp; actual'!H:H,OVERDRAFT!E216)</f>
        <v>1848</v>
      </c>
      <c r="E216" s="26">
        <v>44593</v>
      </c>
    </row>
    <row r="217" spans="1:5" hidden="1">
      <c r="A217" s="19">
        <v>67</v>
      </c>
      <c r="B217" s="19" t="s">
        <v>97</v>
      </c>
      <c r="C217" s="22">
        <f>SUMIFS('Filter by planned &amp; actual'!F:F,'Filter by planned &amp; actual'!B:B,OVERDRAFT!B217,'Filter by planned &amp; actual'!E:E,"Actual",'Filter by planned &amp; actual'!H:H,OVERDRAFT!E217)</f>
        <v>0</v>
      </c>
      <c r="D217" s="22">
        <f>SUMIFS('Filter by planned &amp; actual'!G:G,'Filter by planned &amp; actual'!B:B,OVERDRAFT!B217,'Filter by planned &amp; actual'!E:E,"Actual",'Filter by planned &amp; actual'!H:H,OVERDRAFT!E217)</f>
        <v>0</v>
      </c>
      <c r="E217" s="26">
        <v>44593</v>
      </c>
    </row>
    <row r="218" spans="1:5" hidden="1">
      <c r="A218" s="19">
        <v>68</v>
      </c>
      <c r="B218" s="19" t="s">
        <v>98</v>
      </c>
      <c r="C218" s="22">
        <f>SUMIFS('Filter by planned &amp; actual'!F:F,'Filter by planned &amp; actual'!B:B,OVERDRAFT!B218,'Filter by planned &amp; actual'!E:E,"Actual",'Filter by planned &amp; actual'!H:H,OVERDRAFT!E218)</f>
        <v>0</v>
      </c>
      <c r="D218" s="22">
        <f>SUMIFS('Filter by planned &amp; actual'!G:G,'Filter by planned &amp; actual'!B:B,OVERDRAFT!B218,'Filter by planned &amp; actual'!E:E,"Actual",'Filter by planned &amp; actual'!H:H,OVERDRAFT!E218)</f>
        <v>0</v>
      </c>
      <c r="E218" s="26">
        <v>44593</v>
      </c>
    </row>
    <row r="219" spans="1:5" hidden="1">
      <c r="A219" s="19">
        <v>69</v>
      </c>
      <c r="B219" s="19" t="s">
        <v>99</v>
      </c>
      <c r="C219" s="22">
        <f>SUMIFS('Filter by planned &amp; actual'!F:F,'Filter by planned &amp; actual'!B:B,OVERDRAFT!B219,'Filter by planned &amp; actual'!E:E,"Actual",'Filter by planned &amp; actual'!H:H,OVERDRAFT!E219)</f>
        <v>0</v>
      </c>
      <c r="D219" s="22">
        <f>SUMIFS('Filter by planned &amp; actual'!G:G,'Filter by planned &amp; actual'!B:B,OVERDRAFT!B219,'Filter by planned &amp; actual'!E:E,"Actual",'Filter by planned &amp; actual'!H:H,OVERDRAFT!E219)</f>
        <v>0</v>
      </c>
      <c r="E219" s="26">
        <v>44593</v>
      </c>
    </row>
    <row r="220" spans="1:5" hidden="1">
      <c r="A220" s="19">
        <v>70</v>
      </c>
      <c r="B220" s="19" t="s">
        <v>100</v>
      </c>
      <c r="C220" s="22">
        <f>SUMIFS('Filter by planned &amp; actual'!F:F,'Filter by planned &amp; actual'!B:B,OVERDRAFT!B220,'Filter by planned &amp; actual'!E:E,"Actual",'Filter by planned &amp; actual'!H:H,OVERDRAFT!E220)</f>
        <v>0</v>
      </c>
      <c r="D220" s="22">
        <f>SUMIFS('Filter by planned &amp; actual'!G:G,'Filter by planned &amp; actual'!B:B,OVERDRAFT!B220,'Filter by planned &amp; actual'!E:E,"Actual",'Filter by planned &amp; actual'!H:H,OVERDRAFT!E220)</f>
        <v>166100.22</v>
      </c>
      <c r="E220" s="26">
        <v>44593</v>
      </c>
    </row>
    <row r="221" spans="1:5" hidden="1">
      <c r="A221" s="19">
        <v>71</v>
      </c>
      <c r="B221" s="19" t="s">
        <v>101</v>
      </c>
      <c r="C221" s="22">
        <f>SUMIFS('Filter by planned &amp; actual'!F:F,'Filter by planned &amp; actual'!B:B,OVERDRAFT!B221,'Filter by planned &amp; actual'!E:E,"Actual",'Filter by planned &amp; actual'!H:H,OVERDRAFT!E221)</f>
        <v>0</v>
      </c>
      <c r="D221" s="22">
        <f>SUMIFS('Filter by planned &amp; actual'!G:G,'Filter by planned &amp; actual'!B:B,OVERDRAFT!B221,'Filter by planned &amp; actual'!E:E,"Actual",'Filter by planned &amp; actual'!H:H,OVERDRAFT!E221)</f>
        <v>0</v>
      </c>
      <c r="E221" s="26">
        <v>44593</v>
      </c>
    </row>
    <row r="222" spans="1:5" hidden="1">
      <c r="A222" s="19">
        <v>72</v>
      </c>
      <c r="B222" s="19" t="s">
        <v>102</v>
      </c>
      <c r="C222" s="22">
        <f>SUMIFS('Filter by planned &amp; actual'!F:F,'Filter by planned &amp; actual'!B:B,OVERDRAFT!B222,'Filter by planned &amp; actual'!E:E,"Actual",'Filter by planned &amp; actual'!H:H,OVERDRAFT!E222)</f>
        <v>0</v>
      </c>
      <c r="D222" s="22">
        <f>SUMIFS('Filter by planned &amp; actual'!G:G,'Filter by planned &amp; actual'!B:B,OVERDRAFT!B222,'Filter by planned &amp; actual'!E:E,"Actual",'Filter by planned &amp; actual'!H:H,OVERDRAFT!E222)</f>
        <v>0</v>
      </c>
      <c r="E222" s="26">
        <v>44593</v>
      </c>
    </row>
    <row r="223" spans="1:5" hidden="1">
      <c r="A223" s="19">
        <v>73</v>
      </c>
      <c r="B223" s="19" t="s">
        <v>103</v>
      </c>
      <c r="C223" s="22">
        <f>SUMIFS('Filter by planned &amp; actual'!F:F,'Filter by planned &amp; actual'!B:B,OVERDRAFT!B223,'Filter by planned &amp; actual'!E:E,"Actual",'Filter by planned &amp; actual'!H:H,OVERDRAFT!E223)</f>
        <v>0</v>
      </c>
      <c r="D223" s="22">
        <f>SUMIFS('Filter by planned &amp; actual'!G:G,'Filter by planned &amp; actual'!B:B,OVERDRAFT!B223,'Filter by planned &amp; actual'!E:E,"Actual",'Filter by planned &amp; actual'!H:H,OVERDRAFT!E223)</f>
        <v>0</v>
      </c>
      <c r="E223" s="26">
        <v>44593</v>
      </c>
    </row>
    <row r="224" spans="1:5" hidden="1">
      <c r="A224" s="19">
        <v>74</v>
      </c>
      <c r="B224" s="19" t="s">
        <v>104</v>
      </c>
      <c r="C224" s="22">
        <f>SUMIFS('Filter by planned &amp; actual'!F:F,'Filter by planned &amp; actual'!B:B,OVERDRAFT!B224,'Filter by planned &amp; actual'!E:E,"Actual",'Filter by planned &amp; actual'!H:H,OVERDRAFT!E224)</f>
        <v>0</v>
      </c>
      <c r="D224" s="22">
        <f>SUMIFS('Filter by planned &amp; actual'!G:G,'Filter by planned &amp; actual'!B:B,OVERDRAFT!B224,'Filter by planned &amp; actual'!E:E,"Actual",'Filter by planned &amp; actual'!H:H,OVERDRAFT!E224)</f>
        <v>0</v>
      </c>
      <c r="E224" s="26">
        <v>44593</v>
      </c>
    </row>
    <row r="225" spans="1:5" hidden="1">
      <c r="A225" s="19">
        <v>75</v>
      </c>
      <c r="B225" s="19" t="s">
        <v>105</v>
      </c>
      <c r="C225" s="22">
        <f>SUMIFS('Filter by planned &amp; actual'!F:F,'Filter by planned &amp; actual'!B:B,OVERDRAFT!B225,'Filter by planned &amp; actual'!E:E,"Actual",'Filter by planned &amp; actual'!H:H,OVERDRAFT!E225)</f>
        <v>0</v>
      </c>
      <c r="D225" s="22">
        <f>SUMIFS('Filter by planned &amp; actual'!G:G,'Filter by planned &amp; actual'!B:B,OVERDRAFT!B225,'Filter by planned &amp; actual'!E:E,"Actual",'Filter by planned &amp; actual'!H:H,OVERDRAFT!E225)</f>
        <v>0</v>
      </c>
      <c r="E225" s="26">
        <v>44593</v>
      </c>
    </row>
    <row r="226" spans="1:5" hidden="1">
      <c r="A226" s="19">
        <v>76</v>
      </c>
      <c r="B226" s="19" t="s">
        <v>111</v>
      </c>
      <c r="C226" s="22">
        <f>SUMIFS('Filter by planned &amp; actual'!F:F,'Filter by planned &amp; actual'!B:B,OVERDRAFT!B226,'Filter by planned &amp; actual'!E:E,"Actual",'Filter by planned &amp; actual'!H:H,OVERDRAFT!E226)</f>
        <v>0</v>
      </c>
      <c r="D226" s="22">
        <f>SUMIFS('Filter by planned &amp; actual'!G:G,'Filter by planned &amp; actual'!B:B,OVERDRAFT!B226,'Filter by planned &amp; actual'!E:E,"Actual",'Filter by planned &amp; actual'!H:H,OVERDRAFT!E226)</f>
        <v>0</v>
      </c>
      <c r="E226" s="26">
        <v>44593</v>
      </c>
    </row>
    <row r="227" spans="1:5" hidden="1">
      <c r="A227" s="19">
        <v>77</v>
      </c>
      <c r="B227" s="19" t="s">
        <v>112</v>
      </c>
      <c r="C227" s="22">
        <f>SUMIFS('Filter by planned &amp; actual'!F:F,'Filter by planned &amp; actual'!B:B,OVERDRAFT!B227,'Filter by planned &amp; actual'!E:E,"Actual",'Filter by planned &amp; actual'!H:H,OVERDRAFT!E227)</f>
        <v>0</v>
      </c>
      <c r="D227" s="22">
        <f>SUMIFS('Filter by planned &amp; actual'!G:G,'Filter by planned &amp; actual'!B:B,OVERDRAFT!B227,'Filter by planned &amp; actual'!E:E,"Actual",'Filter by planned &amp; actual'!H:H,OVERDRAFT!E227)</f>
        <v>0</v>
      </c>
      <c r="E227" s="26">
        <v>44593</v>
      </c>
    </row>
    <row r="228" spans="1:5" hidden="1">
      <c r="A228" s="19">
        <v>78</v>
      </c>
      <c r="B228" s="19" t="s">
        <v>113</v>
      </c>
      <c r="C228" s="22">
        <f>SUMIFS('Filter by planned &amp; actual'!F:F,'Filter by planned &amp; actual'!B:B,OVERDRAFT!B228,'Filter by planned &amp; actual'!E:E,"Actual",'Filter by planned &amp; actual'!H:H,OVERDRAFT!E228)</f>
        <v>0</v>
      </c>
      <c r="D228" s="22">
        <f>SUMIFS('Filter by planned &amp; actual'!G:G,'Filter by planned &amp; actual'!B:B,OVERDRAFT!B228,'Filter by planned &amp; actual'!E:E,"Actual",'Filter by planned &amp; actual'!H:H,OVERDRAFT!E228)</f>
        <v>0</v>
      </c>
      <c r="E228" s="26">
        <v>44593</v>
      </c>
    </row>
    <row r="229" spans="1:5" hidden="1">
      <c r="A229" s="19">
        <v>79</v>
      </c>
      <c r="B229" s="19" t="s">
        <v>114</v>
      </c>
      <c r="C229" s="22">
        <f>SUMIFS('Filter by planned &amp; actual'!F:F,'Filter by planned &amp; actual'!B:B,OVERDRAFT!B229,'Filter by planned &amp; actual'!E:E,"Actual",'Filter by planned &amp; actual'!H:H,OVERDRAFT!E229)</f>
        <v>0</v>
      </c>
      <c r="D229" s="22">
        <f>SUMIFS('Filter by planned &amp; actual'!G:G,'Filter by planned &amp; actual'!B:B,OVERDRAFT!B229,'Filter by planned &amp; actual'!E:E,"Actual",'Filter by planned &amp; actual'!H:H,OVERDRAFT!E229)</f>
        <v>125781.58</v>
      </c>
      <c r="E229" s="26">
        <v>44593</v>
      </c>
    </row>
    <row r="230" spans="1:5" hidden="1">
      <c r="A230" s="19">
        <v>80</v>
      </c>
      <c r="B230" s="19" t="s">
        <v>115</v>
      </c>
      <c r="C230" s="22">
        <f>SUMIFS('Filter by planned &amp; actual'!F:F,'Filter by planned &amp; actual'!B:B,OVERDRAFT!B230,'Filter by planned &amp; actual'!E:E,"Actual",'Filter by planned &amp; actual'!H:H,OVERDRAFT!E230)</f>
        <v>0</v>
      </c>
      <c r="D230" s="22">
        <f>SUMIFS('Filter by planned &amp; actual'!G:G,'Filter by planned &amp; actual'!B:B,OVERDRAFT!B230,'Filter by planned &amp; actual'!E:E,"Actual",'Filter by planned &amp; actual'!H:H,OVERDRAFT!E230)</f>
        <v>0</v>
      </c>
      <c r="E230" s="26">
        <v>44593</v>
      </c>
    </row>
    <row r="231" spans="1:5" hidden="1">
      <c r="A231" s="19">
        <v>81</v>
      </c>
      <c r="B231" s="19" t="s">
        <v>116</v>
      </c>
      <c r="C231" s="22">
        <f>SUMIFS('Filter by planned &amp; actual'!F:F,'Filter by planned &amp; actual'!B:B,OVERDRAFT!B231,'Filter by planned &amp; actual'!E:E,"Actual",'Filter by planned &amp; actual'!H:H,OVERDRAFT!E231)</f>
        <v>0</v>
      </c>
      <c r="D231" s="22">
        <f>SUMIFS('Filter by planned &amp; actual'!G:G,'Filter by planned &amp; actual'!B:B,OVERDRAFT!B231,'Filter by planned &amp; actual'!E:E,"Actual",'Filter by planned &amp; actual'!H:H,OVERDRAFT!E231)</f>
        <v>0</v>
      </c>
      <c r="E231" s="26">
        <v>44593</v>
      </c>
    </row>
    <row r="232" spans="1:5" hidden="1">
      <c r="A232" s="19">
        <v>82</v>
      </c>
      <c r="B232" s="19" t="s">
        <v>117</v>
      </c>
      <c r="C232" s="22">
        <f>SUMIFS('Filter by planned &amp; actual'!F:F,'Filter by planned &amp; actual'!B:B,OVERDRAFT!B232,'Filter by planned &amp; actual'!E:E,"Actual",'Filter by planned &amp; actual'!H:H,OVERDRAFT!E232)</f>
        <v>0</v>
      </c>
      <c r="D232" s="22">
        <f>SUMIFS('Filter by planned &amp; actual'!G:G,'Filter by planned &amp; actual'!B:B,OVERDRAFT!B232,'Filter by planned &amp; actual'!E:E,"Actual",'Filter by planned &amp; actual'!H:H,OVERDRAFT!E232)</f>
        <v>0</v>
      </c>
      <c r="E232" s="26">
        <v>44593</v>
      </c>
    </row>
    <row r="233" spans="1:5" hidden="1">
      <c r="A233" s="19">
        <v>83</v>
      </c>
      <c r="B233" s="19" t="s">
        <v>118</v>
      </c>
      <c r="C233" s="22">
        <f>SUMIFS('Filter by planned &amp; actual'!F:F,'Filter by planned &amp; actual'!B:B,OVERDRAFT!B233,'Filter by planned &amp; actual'!E:E,"Actual",'Filter by planned &amp; actual'!H:H,OVERDRAFT!E233)</f>
        <v>0</v>
      </c>
      <c r="D233" s="22">
        <f>SUMIFS('Filter by planned &amp; actual'!G:G,'Filter by planned &amp; actual'!B:B,OVERDRAFT!B233,'Filter by planned &amp; actual'!E:E,"Actual",'Filter by planned &amp; actual'!H:H,OVERDRAFT!E233)</f>
        <v>0</v>
      </c>
      <c r="E233" s="26">
        <v>44593</v>
      </c>
    </row>
    <row r="234" spans="1:5" hidden="1">
      <c r="A234" s="19">
        <v>84</v>
      </c>
      <c r="B234" s="19" t="s">
        <v>119</v>
      </c>
      <c r="C234" s="22">
        <f>SUMIFS('Filter by planned &amp; actual'!F:F,'Filter by planned &amp; actual'!B:B,OVERDRAFT!B234,'Filter by planned &amp; actual'!E:E,"Actual",'Filter by planned &amp; actual'!H:H,OVERDRAFT!E234)</f>
        <v>0</v>
      </c>
      <c r="D234" s="22">
        <f>SUMIFS('Filter by planned &amp; actual'!G:G,'Filter by planned &amp; actual'!B:B,OVERDRAFT!B234,'Filter by planned &amp; actual'!E:E,"Actual",'Filter by planned &amp; actual'!H:H,OVERDRAFT!E234)</f>
        <v>0</v>
      </c>
      <c r="E234" s="26">
        <v>44593</v>
      </c>
    </row>
    <row r="235" spans="1:5" hidden="1">
      <c r="A235" s="19">
        <v>85</v>
      </c>
      <c r="B235" s="19" t="s">
        <v>120</v>
      </c>
      <c r="C235" s="22">
        <f>SUMIFS('Filter by planned &amp; actual'!F:F,'Filter by planned &amp; actual'!B:B,OVERDRAFT!B235,'Filter by planned &amp; actual'!E:E,"Actual",'Filter by planned &amp; actual'!H:H,OVERDRAFT!E235)</f>
        <v>0</v>
      </c>
      <c r="D235" s="22">
        <f>SUMIFS('Filter by planned &amp; actual'!G:G,'Filter by planned &amp; actual'!B:B,OVERDRAFT!B235,'Filter by planned &amp; actual'!E:E,"Actual",'Filter by planned &amp; actual'!H:H,OVERDRAFT!E235)</f>
        <v>0</v>
      </c>
      <c r="E235" s="26">
        <v>44593</v>
      </c>
    </row>
    <row r="236" spans="1:5" hidden="1">
      <c r="A236" s="19">
        <v>86</v>
      </c>
      <c r="B236" s="19" t="s">
        <v>121</v>
      </c>
      <c r="C236" s="22">
        <f>SUMIFS('Filter by planned &amp; actual'!F:F,'Filter by planned &amp; actual'!B:B,OVERDRAFT!B236,'Filter by planned &amp; actual'!E:E,"Actual",'Filter by planned &amp; actual'!H:H,OVERDRAFT!E236)</f>
        <v>0</v>
      </c>
      <c r="D236" s="22">
        <f>SUMIFS('Filter by planned &amp; actual'!G:G,'Filter by planned &amp; actual'!B:B,OVERDRAFT!B236,'Filter by planned &amp; actual'!E:E,"Actual",'Filter by planned &amp; actual'!H:H,OVERDRAFT!E236)</f>
        <v>0</v>
      </c>
      <c r="E236" s="26">
        <v>44593</v>
      </c>
    </row>
    <row r="237" spans="1:5" hidden="1">
      <c r="A237" s="19">
        <v>87</v>
      </c>
      <c r="B237" s="19" t="s">
        <v>122</v>
      </c>
      <c r="C237" s="22">
        <f>SUMIFS('Filter by planned &amp; actual'!F:F,'Filter by planned &amp; actual'!B:B,OVERDRAFT!B237,'Filter by planned &amp; actual'!E:E,"Actual",'Filter by planned &amp; actual'!H:H,OVERDRAFT!E237)</f>
        <v>0</v>
      </c>
      <c r="D237" s="22">
        <f>SUMIFS('Filter by planned &amp; actual'!G:G,'Filter by planned &amp; actual'!B:B,OVERDRAFT!B237,'Filter by planned &amp; actual'!E:E,"Actual",'Filter by planned &amp; actual'!H:H,OVERDRAFT!E237)</f>
        <v>0</v>
      </c>
      <c r="E237" s="26">
        <v>44593</v>
      </c>
    </row>
    <row r="238" spans="1:5" hidden="1">
      <c r="A238" s="19">
        <v>88</v>
      </c>
      <c r="B238" s="19" t="s">
        <v>123</v>
      </c>
      <c r="C238" s="22">
        <f>SUMIFS('Filter by planned &amp; actual'!F:F,'Filter by planned &amp; actual'!B:B,OVERDRAFT!B238,'Filter by planned &amp; actual'!E:E,"Actual",'Filter by planned &amp; actual'!H:H,OVERDRAFT!E238)</f>
        <v>0</v>
      </c>
      <c r="D238" s="22">
        <f>SUMIFS('Filter by planned &amp; actual'!G:G,'Filter by planned &amp; actual'!B:B,OVERDRAFT!B238,'Filter by planned &amp; actual'!E:E,"Actual",'Filter by planned &amp; actual'!H:H,OVERDRAFT!E238)</f>
        <v>45927</v>
      </c>
      <c r="E238" s="26">
        <v>44593</v>
      </c>
    </row>
    <row r="239" spans="1:5" hidden="1">
      <c r="A239" s="19">
        <v>89</v>
      </c>
      <c r="B239" s="19" t="s">
        <v>126</v>
      </c>
      <c r="C239" s="22">
        <f>SUMIFS('Filter by planned &amp; actual'!F:F,'Filter by planned &amp; actual'!B:B,OVERDRAFT!B239,'Filter by planned &amp; actual'!E:E,"Actual",'Filter by planned &amp; actual'!H:H,OVERDRAFT!E239)</f>
        <v>0</v>
      </c>
      <c r="D239" s="22">
        <f>SUMIFS('Filter by planned &amp; actual'!G:G,'Filter by planned &amp; actual'!B:B,OVERDRAFT!B239,'Filter by planned &amp; actual'!E:E,"Actual",'Filter by planned &amp; actual'!H:H,OVERDRAFT!E239)</f>
        <v>0</v>
      </c>
      <c r="E239" s="26">
        <v>44593</v>
      </c>
    </row>
    <row r="240" spans="1:5" hidden="1">
      <c r="A240" s="19">
        <v>90</v>
      </c>
      <c r="B240" s="19" t="s">
        <v>284</v>
      </c>
      <c r="C240" s="22">
        <f>SUMIFS('Filter by planned &amp; actual'!F:F,'Filter by planned &amp; actual'!B:B,OVERDRAFT!B240,'Filter by planned &amp; actual'!E:E,"Actual",'Filter by planned &amp; actual'!H:H,OVERDRAFT!E240)</f>
        <v>0</v>
      </c>
      <c r="D240" s="22">
        <f>SUMIFS('Filter by planned &amp; actual'!G:G,'Filter by planned &amp; actual'!B:B,OVERDRAFT!B240,'Filter by planned &amp; actual'!E:E,"Actual",'Filter by planned &amp; actual'!H:H,OVERDRAFT!E240)</f>
        <v>0</v>
      </c>
      <c r="E240" s="26">
        <v>44593</v>
      </c>
    </row>
    <row r="241" spans="1:5" hidden="1">
      <c r="A241" s="19">
        <v>91</v>
      </c>
      <c r="B241" s="19" t="s">
        <v>2006</v>
      </c>
      <c r="C241" s="22">
        <f>SUMIFS('Filter by planned &amp; actual'!F:F,'Filter by planned &amp; actual'!B:B,OVERDRAFT!B241,'Filter by planned &amp; actual'!E:E,"Actual",'Filter by planned &amp; actual'!H:H,OVERDRAFT!E241)</f>
        <v>0</v>
      </c>
      <c r="D241" s="22">
        <f>SUMIFS('Filter by planned &amp; actual'!G:G,'Filter by planned &amp; actual'!B:B,OVERDRAFT!B241,'Filter by planned &amp; actual'!E:E,"Actual",'Filter by planned &amp; actual'!H:H,OVERDRAFT!E241)</f>
        <v>0</v>
      </c>
      <c r="E241" s="26">
        <v>44593</v>
      </c>
    </row>
    <row r="242" spans="1:5" hidden="1">
      <c r="A242" s="19">
        <v>92</v>
      </c>
      <c r="B242" s="19" t="s">
        <v>283</v>
      </c>
      <c r="C242" s="22">
        <f>SUMIFS('Filter by planned &amp; actual'!F:F,'Filter by planned &amp; actual'!B:B,OVERDRAFT!B242,'Filter by planned &amp; actual'!E:E,"Actual",'Filter by planned &amp; actual'!H:H,OVERDRAFT!E242)</f>
        <v>0</v>
      </c>
      <c r="D242" s="22">
        <f>SUMIFS('Filter by planned &amp; actual'!G:G,'Filter by planned &amp; actual'!B:B,OVERDRAFT!B242,'Filter by planned &amp; actual'!E:E,"Actual",'Filter by planned &amp; actual'!H:H,OVERDRAFT!E242)</f>
        <v>0</v>
      </c>
      <c r="E242" s="26">
        <v>44593</v>
      </c>
    </row>
    <row r="243" spans="1:5" hidden="1">
      <c r="A243" s="19">
        <v>93</v>
      </c>
      <c r="B243" s="19" t="s">
        <v>2005</v>
      </c>
      <c r="C243" s="22">
        <f>SUMIFS('Filter by planned &amp; actual'!F:F,'Filter by planned &amp; actual'!B:B,OVERDRAFT!B243,'Filter by planned &amp; actual'!E:E,"Actual",'Filter by planned &amp; actual'!H:H,OVERDRAFT!E243)</f>
        <v>0</v>
      </c>
      <c r="D243" s="22">
        <f>SUMIFS('Filter by planned &amp; actual'!G:G,'Filter by planned &amp; actual'!B:B,OVERDRAFT!B243,'Filter by planned &amp; actual'!E:E,"Actual",'Filter by planned &amp; actual'!H:H,OVERDRAFT!E243)</f>
        <v>0</v>
      </c>
      <c r="E243" s="26">
        <v>44593</v>
      </c>
    </row>
    <row r="244" spans="1:5" hidden="1">
      <c r="A244" s="19">
        <v>94</v>
      </c>
      <c r="B244" s="19" t="s">
        <v>2075</v>
      </c>
      <c r="C244" s="22">
        <f>SUMIFS('Filter by planned &amp; actual'!F:F,'Filter by planned &amp; actual'!B:B,OVERDRAFT!B244,'Filter by planned &amp; actual'!E:E,"Actual",'Filter by planned &amp; actual'!H:H,OVERDRAFT!E244)</f>
        <v>0</v>
      </c>
      <c r="D244" s="22">
        <f>SUMIFS('Filter by planned &amp; actual'!G:G,'Filter by planned &amp; actual'!B:B,OVERDRAFT!B244,'Filter by planned &amp; actual'!E:E,"Actual",'Filter by planned &amp; actual'!H:H,OVERDRAFT!E244)</f>
        <v>0</v>
      </c>
      <c r="E244" s="26">
        <v>44593</v>
      </c>
    </row>
    <row r="245" spans="1:5" hidden="1">
      <c r="A245" s="19">
        <v>95</v>
      </c>
      <c r="B245" s="19" t="s">
        <v>2076</v>
      </c>
      <c r="C245" s="22">
        <f>SUMIFS('Filter by planned &amp; actual'!F:F,'Filter by planned &amp; actual'!B:B,OVERDRAFT!B245,'Filter by planned &amp; actual'!E:E,"Actual",'Filter by planned &amp; actual'!H:H,OVERDRAFT!E245)</f>
        <v>0</v>
      </c>
      <c r="D245" s="22">
        <f>SUMIFS('Filter by planned &amp; actual'!G:G,'Filter by planned &amp; actual'!B:B,OVERDRAFT!B245,'Filter by planned &amp; actual'!E:E,"Actual",'Filter by planned &amp; actual'!H:H,OVERDRAFT!E245)</f>
        <v>472.31</v>
      </c>
      <c r="E245" s="26">
        <v>44593</v>
      </c>
    </row>
    <row r="246" spans="1:5" hidden="1">
      <c r="A246" s="19">
        <v>96</v>
      </c>
      <c r="B246" s="19" t="s">
        <v>2077</v>
      </c>
      <c r="C246" s="22">
        <f>SUMIFS('Filter by planned &amp; actual'!F:F,'Filter by planned &amp; actual'!B:B,OVERDRAFT!B246,'Filter by planned &amp; actual'!E:E,"Actual",'Filter by planned &amp; actual'!H:H,OVERDRAFT!E246)</f>
        <v>0</v>
      </c>
      <c r="D246" s="22">
        <f>SUMIFS('Filter by planned &amp; actual'!G:G,'Filter by planned &amp; actual'!B:B,OVERDRAFT!B246,'Filter by planned &amp; actual'!E:E,"Actual",'Filter by planned &amp; actual'!H:H,OVERDRAFT!E246)</f>
        <v>1554.55</v>
      </c>
      <c r="E246" s="26">
        <v>44593</v>
      </c>
    </row>
    <row r="247" spans="1:5" hidden="1">
      <c r="A247" s="19">
        <v>97</v>
      </c>
      <c r="B247" s="19" t="s">
        <v>2078</v>
      </c>
      <c r="C247" s="22">
        <f>SUMIFS('Filter by planned &amp; actual'!F:F,'Filter by planned &amp; actual'!B:B,OVERDRAFT!B247,'Filter by planned &amp; actual'!E:E,"Actual",'Filter by planned &amp; actual'!H:H,OVERDRAFT!E247)</f>
        <v>14276720</v>
      </c>
      <c r="D247" s="22">
        <f>SUMIFS('Filter by planned &amp; actual'!G:G,'Filter by planned &amp; actual'!B:B,OVERDRAFT!B247,'Filter by planned &amp; actual'!E:E,"Actual",'Filter by planned &amp; actual'!H:H,OVERDRAFT!E247)</f>
        <v>11129712.249999998</v>
      </c>
      <c r="E247" s="26">
        <v>44593</v>
      </c>
    </row>
    <row r="248" spans="1:5" hidden="1">
      <c r="A248" s="19">
        <v>98</v>
      </c>
      <c r="B248" s="19" t="s">
        <v>2079</v>
      </c>
      <c r="C248" s="22">
        <f>SUMIFS('Filter by planned &amp; actual'!F:F,'Filter by planned &amp; actual'!B:B,OVERDRAFT!B248,'Filter by planned &amp; actual'!E:E,"Actual",'Filter by planned &amp; actual'!H:H,OVERDRAFT!E248)</f>
        <v>3852337</v>
      </c>
      <c r="D248" s="22">
        <f>SUMIFS('Filter by planned &amp; actual'!G:G,'Filter by planned &amp; actual'!B:B,OVERDRAFT!B248,'Filter by planned &amp; actual'!E:E,"Actual",'Filter by planned &amp; actual'!H:H,OVERDRAFT!E248)</f>
        <v>6174236.6399999987</v>
      </c>
      <c r="E248" s="26">
        <v>44593</v>
      </c>
    </row>
    <row r="249" spans="1:5" hidden="1">
      <c r="A249" s="19">
        <v>99</v>
      </c>
      <c r="B249" s="19" t="s">
        <v>2080</v>
      </c>
      <c r="C249" s="22">
        <f>SUMIFS('Filter by planned &amp; actual'!F:F,'Filter by planned &amp; actual'!B:B,OVERDRAFT!B249,'Filter by planned &amp; actual'!E:E,"Actual",'Filter by planned &amp; actual'!H:H,OVERDRAFT!E249)</f>
        <v>103808480</v>
      </c>
      <c r="D249" s="22">
        <f>SUMIFS('Filter by planned &amp; actual'!G:G,'Filter by planned &amp; actual'!B:B,OVERDRAFT!B249,'Filter by planned &amp; actual'!E:E,"Actual",'Filter by planned &amp; actual'!H:H,OVERDRAFT!E249)</f>
        <v>26708381.990000006</v>
      </c>
      <c r="E249" s="26">
        <v>44593</v>
      </c>
    </row>
    <row r="250" spans="1:5" hidden="1">
      <c r="A250" s="19">
        <v>100</v>
      </c>
      <c r="B250" s="19" t="s">
        <v>2081</v>
      </c>
      <c r="C250" s="22">
        <f>SUMIFS('Filter by planned &amp; actual'!F:F,'Filter by planned &amp; actual'!B:B,OVERDRAFT!B250,'Filter by planned &amp; actual'!E:E,"Actual",'Filter by planned &amp; actual'!H:H,OVERDRAFT!E250)</f>
        <v>0</v>
      </c>
      <c r="D250" s="22">
        <f>SUMIFS('Filter by planned &amp; actual'!G:G,'Filter by planned &amp; actual'!B:B,OVERDRAFT!B250,'Filter by planned &amp; actual'!E:E,"Actual",'Filter by planned &amp; actual'!H:H,OVERDRAFT!E250)</f>
        <v>0</v>
      </c>
      <c r="E250" s="26">
        <v>44593</v>
      </c>
    </row>
    <row r="251" spans="1:5" hidden="1">
      <c r="A251" s="19">
        <v>101</v>
      </c>
      <c r="B251" s="19" t="s">
        <v>2082</v>
      </c>
      <c r="C251" s="22">
        <f>SUMIFS('Filter by planned &amp; actual'!F:F,'Filter by planned &amp; actual'!B:B,OVERDRAFT!B251,'Filter by planned &amp; actual'!E:E,"Actual",'Filter by planned &amp; actual'!H:H,OVERDRAFT!E251)</f>
        <v>0</v>
      </c>
      <c r="D251" s="22">
        <f>SUMIFS('Filter by planned &amp; actual'!G:G,'Filter by planned &amp; actual'!B:B,OVERDRAFT!B251,'Filter by planned &amp; actual'!E:E,"Actual",'Filter by planned &amp; actual'!H:H,OVERDRAFT!E251)</f>
        <v>4994449.22</v>
      </c>
      <c r="E251" s="26">
        <v>44593</v>
      </c>
    </row>
    <row r="252" spans="1:5" hidden="1">
      <c r="A252" s="19">
        <v>102</v>
      </c>
      <c r="B252" s="19" t="s">
        <v>2083</v>
      </c>
      <c r="C252" s="22">
        <f>SUMIFS('Filter by planned &amp; actual'!F:F,'Filter by planned &amp; actual'!B:B,OVERDRAFT!B252,'Filter by planned &amp; actual'!E:E,"Actual",'Filter by planned &amp; actual'!H:H,OVERDRAFT!E252)</f>
        <v>0</v>
      </c>
      <c r="D252" s="22">
        <f>SUMIFS('Filter by planned &amp; actual'!G:G,'Filter by planned &amp; actual'!B:B,OVERDRAFT!B252,'Filter by planned &amp; actual'!E:E,"Actual",'Filter by planned &amp; actual'!H:H,OVERDRAFT!E252)</f>
        <v>5432397.5999999996</v>
      </c>
      <c r="E252" s="26">
        <v>44593</v>
      </c>
    </row>
    <row r="253" spans="1:5" hidden="1">
      <c r="A253" s="19">
        <v>103</v>
      </c>
      <c r="B253" s="19" t="s">
        <v>2085</v>
      </c>
      <c r="C253" s="22">
        <f>SUMIFS('Filter by planned &amp; actual'!F:F,'Filter by planned &amp; actual'!B:B,OVERDRAFT!B253,'Filter by planned &amp; actual'!E:E,"Actual",'Filter by planned &amp; actual'!H:H,OVERDRAFT!E253)</f>
        <v>0</v>
      </c>
      <c r="D253" s="22">
        <f>SUMIFS('Filter by planned &amp; actual'!G:G,'Filter by planned &amp; actual'!B:B,OVERDRAFT!B253,'Filter by planned &amp; actual'!E:E,"Actual",'Filter by planned &amp; actual'!H:H,OVERDRAFT!E253)</f>
        <v>0</v>
      </c>
      <c r="E253" s="26">
        <v>44593</v>
      </c>
    </row>
    <row r="254" spans="1:5" hidden="1">
      <c r="A254" s="19">
        <v>104</v>
      </c>
      <c r="B254" s="19" t="s">
        <v>2086</v>
      </c>
      <c r="C254" s="22">
        <f>SUMIFS('Filter by planned &amp; actual'!F:F,'Filter by planned &amp; actual'!B:B,OVERDRAFT!B254,'Filter by planned &amp; actual'!E:E,"Actual",'Filter by planned &amp; actual'!H:H,OVERDRAFT!E254)</f>
        <v>0</v>
      </c>
      <c r="D254" s="22">
        <f>SUMIFS('Filter by planned &amp; actual'!G:G,'Filter by planned &amp; actual'!B:B,OVERDRAFT!B254,'Filter by planned &amp; actual'!E:E,"Actual",'Filter by planned &amp; actual'!H:H,OVERDRAFT!E254)</f>
        <v>0</v>
      </c>
      <c r="E254" s="26">
        <v>44593</v>
      </c>
    </row>
    <row r="255" spans="1:5" hidden="1">
      <c r="A255" s="19">
        <v>105</v>
      </c>
      <c r="B255" s="19" t="s">
        <v>2087</v>
      </c>
      <c r="C255" s="22">
        <f>SUMIFS('Filter by planned &amp; actual'!F:F,'Filter by planned &amp; actual'!B:B,OVERDRAFT!B255,'Filter by planned &amp; actual'!E:E,"Actual",'Filter by planned &amp; actual'!H:H,OVERDRAFT!E255)</f>
        <v>0</v>
      </c>
      <c r="D255" s="22">
        <f>SUMIFS('Filter by planned &amp; actual'!G:G,'Filter by planned &amp; actual'!B:B,OVERDRAFT!B255,'Filter by planned &amp; actual'!E:E,"Actual",'Filter by planned &amp; actual'!H:H,OVERDRAFT!E255)</f>
        <v>9851816.8500000015</v>
      </c>
      <c r="E255" s="26">
        <v>44593</v>
      </c>
    </row>
    <row r="256" spans="1:5" hidden="1">
      <c r="A256" s="19">
        <v>106</v>
      </c>
      <c r="B256" s="19" t="s">
        <v>2088</v>
      </c>
      <c r="C256" s="22">
        <f>SUMIFS('Filter by planned &amp; actual'!F:F,'Filter by planned &amp; actual'!B:B,OVERDRAFT!B256,'Filter by planned &amp; actual'!E:E,"Actual",'Filter by planned &amp; actual'!H:H,OVERDRAFT!E256)</f>
        <v>0</v>
      </c>
      <c r="D256" s="22">
        <f>SUMIFS('Filter by planned &amp; actual'!G:G,'Filter by planned &amp; actual'!B:B,OVERDRAFT!B256,'Filter by planned &amp; actual'!E:E,"Actual",'Filter by planned &amp; actual'!H:H,OVERDRAFT!E256)</f>
        <v>0</v>
      </c>
      <c r="E256" s="26">
        <v>44593</v>
      </c>
    </row>
    <row r="257" spans="1:5" hidden="1">
      <c r="A257" s="19">
        <v>107</v>
      </c>
      <c r="B257" s="19" t="s">
        <v>2089</v>
      </c>
      <c r="C257" s="22">
        <f>SUMIFS('Filter by planned &amp; actual'!F:F,'Filter by planned &amp; actual'!B:B,OVERDRAFT!B257,'Filter by planned &amp; actual'!E:E,"Actual",'Filter by planned &amp; actual'!H:H,OVERDRAFT!E257)</f>
        <v>5500000</v>
      </c>
      <c r="D257" s="22">
        <f>SUMIFS('Filter by planned &amp; actual'!G:G,'Filter by planned &amp; actual'!B:B,OVERDRAFT!B257,'Filter by planned &amp; actual'!E:E,"Actual",'Filter by planned &amp; actual'!H:H,OVERDRAFT!E257)</f>
        <v>984059.87</v>
      </c>
      <c r="E257" s="26">
        <v>44593</v>
      </c>
    </row>
    <row r="258" spans="1:5" hidden="1">
      <c r="A258" s="19">
        <v>108</v>
      </c>
      <c r="B258" s="19" t="s">
        <v>2090</v>
      </c>
      <c r="C258" s="22">
        <f>SUMIFS('Filter by planned &amp; actual'!F:F,'Filter by planned &amp; actual'!B:B,OVERDRAFT!B258,'Filter by planned &amp; actual'!E:E,"Actual",'Filter by planned &amp; actual'!H:H,OVERDRAFT!E258)</f>
        <v>0</v>
      </c>
      <c r="D258" s="22">
        <f>SUMIFS('Filter by planned &amp; actual'!G:G,'Filter by planned &amp; actual'!B:B,OVERDRAFT!B258,'Filter by planned &amp; actual'!E:E,"Actual",'Filter by planned &amp; actual'!H:H,OVERDRAFT!E258)</f>
        <v>6901446.9400000004</v>
      </c>
      <c r="E258" s="26">
        <v>44593</v>
      </c>
    </row>
    <row r="259" spans="1:5" hidden="1">
      <c r="A259" s="19">
        <v>109</v>
      </c>
      <c r="B259" s="19" t="s">
        <v>2091</v>
      </c>
      <c r="C259" s="22">
        <f>SUMIFS('Filter by planned &amp; actual'!F:F,'Filter by planned &amp; actual'!B:B,OVERDRAFT!B259,'Filter by planned &amp; actual'!E:E,"Actual",'Filter by planned &amp; actual'!H:H,OVERDRAFT!E259)</f>
        <v>0</v>
      </c>
      <c r="D259" s="22">
        <f>SUMIFS('Filter by planned &amp; actual'!G:G,'Filter by planned &amp; actual'!B:B,OVERDRAFT!B259,'Filter by planned &amp; actual'!E:E,"Actual",'Filter by planned &amp; actual'!H:H,OVERDRAFT!E259)</f>
        <v>16392615.289999999</v>
      </c>
      <c r="E259" s="26">
        <v>44593</v>
      </c>
    </row>
    <row r="260" spans="1:5" hidden="1">
      <c r="A260" s="19">
        <v>110</v>
      </c>
      <c r="B260" s="19" t="s">
        <v>2092</v>
      </c>
      <c r="C260" s="22">
        <f>SUMIFS('Filter by planned &amp; actual'!F:F,'Filter by planned &amp; actual'!B:B,OVERDRAFT!B260,'Filter by planned &amp; actual'!E:E,"Actual",'Filter by planned &amp; actual'!H:H,OVERDRAFT!E260)</f>
        <v>0</v>
      </c>
      <c r="D260" s="22">
        <f>SUMIFS('Filter by planned &amp; actual'!G:G,'Filter by planned &amp; actual'!B:B,OVERDRAFT!B260,'Filter by planned &amp; actual'!E:E,"Actual",'Filter by planned &amp; actual'!H:H,OVERDRAFT!E260)</f>
        <v>19238923.890000001</v>
      </c>
      <c r="E260" s="26">
        <v>44593</v>
      </c>
    </row>
    <row r="261" spans="1:5" hidden="1">
      <c r="A261" s="19">
        <v>111</v>
      </c>
      <c r="B261" s="19" t="s">
        <v>2104</v>
      </c>
      <c r="C261" s="22">
        <f>SUMIFS('Filter by planned &amp; actual'!F:F,'Filter by planned &amp; actual'!B:B,OVERDRAFT!B261,'Filter by planned &amp; actual'!E:E,"Actual",'Filter by planned &amp; actual'!H:H,OVERDRAFT!E261)</f>
        <v>0</v>
      </c>
      <c r="D261" s="22">
        <f>SUMIFS('Filter by planned &amp; actual'!G:G,'Filter by planned &amp; actual'!B:B,OVERDRAFT!B261,'Filter by planned &amp; actual'!E:E,"Actual",'Filter by planned &amp; actual'!H:H,OVERDRAFT!E261)</f>
        <v>1014184.1200000001</v>
      </c>
      <c r="E261" s="26">
        <v>44593</v>
      </c>
    </row>
    <row r="262" spans="1:5" hidden="1">
      <c r="A262" s="19">
        <v>112</v>
      </c>
      <c r="B262" s="19" t="s">
        <v>2100</v>
      </c>
      <c r="C262" s="22">
        <f>SUMIFS('Filter by planned &amp; actual'!F:F,'Filter by planned &amp; actual'!B:B,OVERDRAFT!B262,'Filter by planned &amp; actual'!E:E,"Actual",'Filter by planned &amp; actual'!H:H,OVERDRAFT!E262)</f>
        <v>22286048.939999998</v>
      </c>
      <c r="D262" s="22">
        <f>SUMIFS('Filter by planned &amp; actual'!G:G,'Filter by planned &amp; actual'!B:B,OVERDRAFT!B262,'Filter by planned &amp; actual'!E:E,"Actual",'Filter by planned &amp; actual'!H:H,OVERDRAFT!E262)</f>
        <v>15219633.139999997</v>
      </c>
      <c r="E262" s="26">
        <v>44593</v>
      </c>
    </row>
    <row r="263" spans="1:5" hidden="1">
      <c r="A263" s="19">
        <v>113</v>
      </c>
      <c r="B263" s="19" t="s">
        <v>2101</v>
      </c>
      <c r="C263" s="22">
        <f>SUMIFS('Filter by planned &amp; actual'!F:F,'Filter by planned &amp; actual'!B:B,OVERDRAFT!B263,'Filter by planned &amp; actual'!E:E,"Actual",'Filter by planned &amp; actual'!H:H,OVERDRAFT!E263)</f>
        <v>37089198</v>
      </c>
      <c r="D263" s="22">
        <f>SUMIFS('Filter by planned &amp; actual'!G:G,'Filter by planned &amp; actual'!B:B,OVERDRAFT!B263,'Filter by planned &amp; actual'!E:E,"Actual",'Filter by planned &amp; actual'!H:H,OVERDRAFT!E263)</f>
        <v>13846837.209999999</v>
      </c>
      <c r="E263" s="26">
        <v>44593</v>
      </c>
    </row>
    <row r="264" spans="1:5" hidden="1">
      <c r="A264" s="19">
        <v>114</v>
      </c>
      <c r="B264" s="19" t="s">
        <v>2102</v>
      </c>
      <c r="C264" s="22">
        <f>SUMIFS('Filter by planned &amp; actual'!F:F,'Filter by planned &amp; actual'!B:B,OVERDRAFT!B264,'Filter by planned &amp; actual'!E:E,"Actual",'Filter by planned &amp; actual'!H:H,OVERDRAFT!E264)</f>
        <v>0</v>
      </c>
      <c r="D264" s="22">
        <f>SUMIFS('Filter by planned &amp; actual'!G:G,'Filter by planned &amp; actual'!B:B,OVERDRAFT!B264,'Filter by planned &amp; actual'!E:E,"Actual",'Filter by planned &amp; actual'!H:H,OVERDRAFT!E264)</f>
        <v>146631.52000000002</v>
      </c>
      <c r="E264" s="26">
        <v>44593</v>
      </c>
    </row>
    <row r="265" spans="1:5" hidden="1">
      <c r="A265" s="20">
        <v>115</v>
      </c>
      <c r="B265" s="20" t="s">
        <v>2103</v>
      </c>
      <c r="C265" s="22">
        <f>SUMIFS('Filter by planned &amp; actual'!F:F,'Filter by planned &amp; actual'!B:B,OVERDRAFT!B265,'Filter by planned &amp; actual'!E:E,"Actual",'Filter by planned &amp; actual'!H:H,OVERDRAFT!E265)</f>
        <v>2038310.81</v>
      </c>
      <c r="D265" s="22">
        <f>SUMIFS('Filter by planned &amp; actual'!G:G,'Filter by planned &amp; actual'!B:B,OVERDRAFT!B265,'Filter by planned &amp; actual'!E:E,"Actual",'Filter by planned &amp; actual'!H:H,OVERDRAFT!E265)</f>
        <v>2344630.9900000002</v>
      </c>
      <c r="E265" s="26">
        <v>44593</v>
      </c>
    </row>
    <row r="266" spans="1:5" hidden="1">
      <c r="A266" s="19">
        <v>116</v>
      </c>
      <c r="B266" s="19" t="s">
        <v>2109</v>
      </c>
      <c r="C266" s="22">
        <f>SUMIFS('Filter by planned &amp; actual'!F:F,'Filter by planned &amp; actual'!B:B,OVERDRAFT!B266,'Filter by planned &amp; actual'!E:E,"Actual",'Filter by planned &amp; actual'!H:H,OVERDRAFT!E266)</f>
        <v>0</v>
      </c>
      <c r="D266" s="22">
        <f>SUMIFS('Filter by planned &amp; actual'!G:G,'Filter by planned &amp; actual'!B:B,OVERDRAFT!B266,'Filter by planned &amp; actual'!E:E,"Actual",'Filter by planned &amp; actual'!H:H,OVERDRAFT!E266)</f>
        <v>425474.44</v>
      </c>
      <c r="E266" s="26">
        <v>44593</v>
      </c>
    </row>
    <row r="267" spans="1:5" hidden="1">
      <c r="A267" s="19">
        <v>117</v>
      </c>
      <c r="B267" s="19" t="s">
        <v>2110</v>
      </c>
      <c r="C267" s="22">
        <f>SUMIFS('Filter by planned &amp; actual'!F:F,'Filter by planned &amp; actual'!B:B,OVERDRAFT!B267,'Filter by planned &amp; actual'!E:E,"Actual",'Filter by planned &amp; actual'!H:H,OVERDRAFT!E267)</f>
        <v>0</v>
      </c>
      <c r="D267" s="22">
        <f>SUMIFS('Filter by planned &amp; actual'!G:G,'Filter by planned &amp; actual'!B:B,OVERDRAFT!B267,'Filter by planned &amp; actual'!E:E,"Actual",'Filter by planned &amp; actual'!H:H,OVERDRAFT!E267)</f>
        <v>627711.09000000008</v>
      </c>
      <c r="E267" s="26">
        <v>44593</v>
      </c>
    </row>
    <row r="268" spans="1:5" hidden="1">
      <c r="A268" s="19">
        <v>118</v>
      </c>
      <c r="B268" s="19" t="s">
        <v>2112</v>
      </c>
      <c r="C268" s="22">
        <f>SUMIFS('Filter by planned &amp; actual'!F:F,'Filter by planned &amp; actual'!B:B,OVERDRAFT!B268,'Filter by planned &amp; actual'!E:E,"Actual",'Filter by planned &amp; actual'!H:H,OVERDRAFT!E268)</f>
        <v>0</v>
      </c>
      <c r="D268" s="22">
        <f>SUMIFS('Filter by planned &amp; actual'!G:G,'Filter by planned &amp; actual'!B:B,OVERDRAFT!B268,'Filter by planned &amp; actual'!E:E,"Actual",'Filter by planned &amp; actual'!H:H,OVERDRAFT!E268)</f>
        <v>3386530.3400000003</v>
      </c>
      <c r="E268" s="26">
        <v>44593</v>
      </c>
    </row>
    <row r="269" spans="1:5" hidden="1">
      <c r="A269" s="19">
        <v>119</v>
      </c>
      <c r="B269" s="19" t="s">
        <v>2113</v>
      </c>
      <c r="C269" s="22">
        <f>SUMIFS('Filter by planned &amp; actual'!F:F,'Filter by planned &amp; actual'!B:B,OVERDRAFT!B269,'Filter by planned &amp; actual'!E:E,"Actual",'Filter by planned &amp; actual'!H:H,OVERDRAFT!E269)</f>
        <v>0</v>
      </c>
      <c r="D269" s="22">
        <f>SUMIFS('Filter by planned &amp; actual'!G:G,'Filter by planned &amp; actual'!B:B,OVERDRAFT!B269,'Filter by planned &amp; actual'!E:E,"Actual",'Filter by planned &amp; actual'!H:H,OVERDRAFT!E269)</f>
        <v>249337.5</v>
      </c>
      <c r="E269" s="26">
        <v>44593</v>
      </c>
    </row>
    <row r="270" spans="1:5" hidden="1">
      <c r="A270" s="19">
        <v>120</v>
      </c>
      <c r="B270" s="110" t="s">
        <v>2114</v>
      </c>
      <c r="C270" s="22">
        <f>SUMIFS('Filter by planned &amp; actual'!F:F,'Filter by planned &amp; actual'!B:B,OVERDRAFT!B270,'Filter by planned &amp; actual'!E:E,"Actual",'Filter by planned &amp; actual'!H:H,OVERDRAFT!E270)</f>
        <v>0</v>
      </c>
      <c r="D270" s="22">
        <f>SUMIFS('Filter by planned &amp; actual'!G:G,'Filter by planned &amp; actual'!B:B,OVERDRAFT!B270,'Filter by planned &amp; actual'!E:E,"Actual",'Filter by planned &amp; actual'!H:H,OVERDRAFT!E270)</f>
        <v>83727.179999999993</v>
      </c>
      <c r="E270" s="26">
        <v>44593</v>
      </c>
    </row>
    <row r="271" spans="1:5" hidden="1">
      <c r="A271" s="19">
        <v>121</v>
      </c>
      <c r="B271" s="19" t="s">
        <v>2157</v>
      </c>
      <c r="C271" s="22">
        <f>SUMIFS('Filter by planned &amp; actual'!F:F,'Filter by planned &amp; actual'!B:B,OVERDRAFT!B271,'Filter by planned &amp; actual'!E:E,"Actual",'Filter by planned &amp; actual'!H:H,OVERDRAFT!E271)</f>
        <v>0</v>
      </c>
      <c r="D271" s="22">
        <f>SUMIFS('Filter by planned &amp; actual'!G:G,'Filter by planned &amp; actual'!B:B,OVERDRAFT!B271,'Filter by planned &amp; actual'!E:E,"Actual",'Filter by planned &amp; actual'!H:H,OVERDRAFT!E271)</f>
        <v>0</v>
      </c>
      <c r="E271" s="26">
        <v>44593</v>
      </c>
    </row>
    <row r="272" spans="1:5" hidden="1">
      <c r="A272" s="19">
        <v>122</v>
      </c>
      <c r="B272" s="19" t="s">
        <v>2158</v>
      </c>
      <c r="C272" s="22">
        <f>SUMIFS('Filter by planned &amp; actual'!F:F,'Filter by planned &amp; actual'!B:B,OVERDRAFT!B272,'Filter by planned &amp; actual'!E:E,"Actual",'Filter by planned &amp; actual'!H:H,OVERDRAFT!E272)</f>
        <v>0</v>
      </c>
      <c r="D272" s="22">
        <f>SUMIFS('Filter by planned &amp; actual'!G:G,'Filter by planned &amp; actual'!B:B,OVERDRAFT!B272,'Filter by planned &amp; actual'!E:E,"Actual",'Filter by planned &amp; actual'!H:H,OVERDRAFT!E272)</f>
        <v>17419.71</v>
      </c>
      <c r="E272" s="26">
        <v>44593</v>
      </c>
    </row>
    <row r="273" spans="1:5" hidden="1">
      <c r="A273" s="19">
        <v>123</v>
      </c>
      <c r="B273" s="19" t="s">
        <v>2159</v>
      </c>
      <c r="C273" s="22">
        <f>SUMIFS('Filter by planned &amp; actual'!F:F,'Filter by planned &amp; actual'!B:B,OVERDRAFT!B273,'Filter by planned &amp; actual'!E:E,"Actual",'Filter by planned &amp; actual'!H:H,OVERDRAFT!E273)</f>
        <v>0</v>
      </c>
      <c r="D273" s="22">
        <f>SUMIFS('Filter by planned &amp; actual'!G:G,'Filter by planned &amp; actual'!B:B,OVERDRAFT!B273,'Filter by planned &amp; actual'!E:E,"Actual",'Filter by planned &amp; actual'!H:H,OVERDRAFT!E273)</f>
        <v>0</v>
      </c>
      <c r="E273" s="26">
        <v>44593</v>
      </c>
    </row>
    <row r="274" spans="1:5" hidden="1">
      <c r="A274" s="19">
        <v>124</v>
      </c>
      <c r="B274" s="19" t="s">
        <v>2160</v>
      </c>
      <c r="C274" s="22">
        <f>SUMIFS('Filter by planned &amp; actual'!F:F,'Filter by planned &amp; actual'!B:B,OVERDRAFT!B274,'Filter by planned &amp; actual'!E:E,"Actual",'Filter by planned &amp; actual'!H:H,OVERDRAFT!E274)</f>
        <v>0</v>
      </c>
      <c r="D274" s="22">
        <f>SUMIFS('Filter by planned &amp; actual'!G:G,'Filter by planned &amp; actual'!B:B,OVERDRAFT!B274,'Filter by planned &amp; actual'!E:E,"Actual",'Filter by planned &amp; actual'!H:H,OVERDRAFT!E274)</f>
        <v>304109.83</v>
      </c>
      <c r="E274" s="26">
        <v>44593</v>
      </c>
    </row>
    <row r="275" spans="1:5" hidden="1">
      <c r="A275" s="19">
        <v>125</v>
      </c>
      <c r="B275" s="19" t="s">
        <v>2162</v>
      </c>
      <c r="C275" s="22">
        <f>SUMIFS('Filter by planned &amp; actual'!F:F,'Filter by planned &amp; actual'!B:B,OVERDRAFT!B275,'Filter by planned &amp; actual'!E:E,"Actual",'Filter by planned &amp; actual'!H:H,OVERDRAFT!E275)</f>
        <v>0</v>
      </c>
      <c r="D275" s="22">
        <f>SUMIFS('Filter by planned &amp; actual'!G:G,'Filter by planned &amp; actual'!B:B,OVERDRAFT!B275,'Filter by planned &amp; actual'!E:E,"Actual",'Filter by planned &amp; actual'!H:H,OVERDRAFT!E275)</f>
        <v>623621.97</v>
      </c>
      <c r="E275" s="26">
        <v>44593</v>
      </c>
    </row>
    <row r="276" spans="1:5" hidden="1">
      <c r="A276" s="19">
        <v>126</v>
      </c>
      <c r="B276" s="19" t="s">
        <v>2163</v>
      </c>
      <c r="C276" s="22">
        <f>SUMIFS('Filter by planned &amp; actual'!F:F,'Filter by planned &amp; actual'!B:B,OVERDRAFT!B276,'Filter by planned &amp; actual'!E:E,"Actual",'Filter by planned &amp; actual'!H:H,OVERDRAFT!E276)</f>
        <v>0</v>
      </c>
      <c r="D276" s="22">
        <f>SUMIFS('Filter by planned &amp; actual'!G:G,'Filter by planned &amp; actual'!B:B,OVERDRAFT!B276,'Filter by planned &amp; actual'!E:E,"Actual",'Filter by planned &amp; actual'!H:H,OVERDRAFT!E276)</f>
        <v>1855946.9300000002</v>
      </c>
      <c r="E276" s="26">
        <v>44593</v>
      </c>
    </row>
    <row r="277" spans="1:5" hidden="1">
      <c r="A277" s="19">
        <v>127</v>
      </c>
      <c r="B277" s="19" t="s">
        <v>2164</v>
      </c>
      <c r="C277" s="22">
        <f>SUMIFS('Filter by planned &amp; actual'!F:F,'Filter by planned &amp; actual'!B:B,OVERDRAFT!B277,'Filter by planned &amp; actual'!E:E,"Actual",'Filter by planned &amp; actual'!H:H,OVERDRAFT!E277)</f>
        <v>0</v>
      </c>
      <c r="D277" s="22">
        <f>SUMIFS('Filter by planned &amp; actual'!G:G,'Filter by planned &amp; actual'!B:B,OVERDRAFT!B277,'Filter by planned &amp; actual'!E:E,"Actual",'Filter by planned &amp; actual'!H:H,OVERDRAFT!E277)</f>
        <v>42843745.190000005</v>
      </c>
      <c r="E277" s="26">
        <v>44593</v>
      </c>
    </row>
    <row r="278" spans="1:5" hidden="1">
      <c r="A278" s="19">
        <v>128</v>
      </c>
      <c r="B278" s="19" t="s">
        <v>2165</v>
      </c>
      <c r="C278" s="22">
        <f>SUMIFS('Filter by planned &amp; actual'!F:F,'Filter by planned &amp; actual'!B:B,OVERDRAFT!B278,'Filter by planned &amp; actual'!E:E,"Actual",'Filter by planned &amp; actual'!H:H,OVERDRAFT!E278)</f>
        <v>0</v>
      </c>
      <c r="D278" s="22">
        <f>SUMIFS('Filter by planned &amp; actual'!G:G,'Filter by planned &amp; actual'!B:B,OVERDRAFT!B278,'Filter by planned &amp; actual'!E:E,"Actual",'Filter by planned &amp; actual'!H:H,OVERDRAFT!E278)</f>
        <v>3594052.29</v>
      </c>
      <c r="E278" s="26">
        <v>44593</v>
      </c>
    </row>
    <row r="279" spans="1:5" hidden="1">
      <c r="A279" s="113">
        <v>129</v>
      </c>
      <c r="B279" s="113" t="s">
        <v>2167</v>
      </c>
      <c r="C279" s="22">
        <f>SUMIFS('Filter by planned &amp; actual'!F:F,'Filter by planned &amp; actual'!B:B,OVERDRAFT!B279,'Filter by planned &amp; actual'!E:E,"Actual",'Filter by planned &amp; actual'!H:H,OVERDRAFT!E279)</f>
        <v>0</v>
      </c>
      <c r="D279" s="22">
        <f>SUMIFS('Filter by planned &amp; actual'!G:G,'Filter by planned &amp; actual'!B:B,OVERDRAFT!B279,'Filter by planned &amp; actual'!E:E,"Actual",'Filter by planned &amp; actual'!H:H,OVERDRAFT!E279)</f>
        <v>34477</v>
      </c>
      <c r="E279" s="26">
        <v>44593</v>
      </c>
    </row>
    <row r="280" spans="1:5" hidden="1">
      <c r="A280" s="113">
        <v>130</v>
      </c>
      <c r="B280" s="113" t="s">
        <v>2168</v>
      </c>
      <c r="C280" s="22">
        <f>SUMIFS('Filter by planned &amp; actual'!F:F,'Filter by planned &amp; actual'!B:B,OVERDRAFT!B280,'Filter by planned &amp; actual'!E:E,"Actual",'Filter by planned &amp; actual'!H:H,OVERDRAFT!E280)</f>
        <v>13338534.970000001</v>
      </c>
      <c r="D280" s="22">
        <f>SUMIFS('Filter by planned &amp; actual'!G:G,'Filter by planned &amp; actual'!B:B,OVERDRAFT!B280,'Filter by planned &amp; actual'!E:E,"Actual",'Filter by planned &amp; actual'!H:H,OVERDRAFT!E280)</f>
        <v>2980730.38</v>
      </c>
      <c r="E280" s="26">
        <v>44593</v>
      </c>
    </row>
    <row r="281" spans="1:5" hidden="1">
      <c r="A281" s="113">
        <v>131</v>
      </c>
      <c r="B281" s="113" t="s">
        <v>2169</v>
      </c>
      <c r="C281" s="22">
        <f>SUMIFS('Filter by planned &amp; actual'!F:F,'Filter by planned &amp; actual'!B:B,OVERDRAFT!B281,'Filter by planned &amp; actual'!E:E,"Actual",'Filter by planned &amp; actual'!H:H,OVERDRAFT!E281)</f>
        <v>0</v>
      </c>
      <c r="D281" s="22">
        <f>SUMIFS('Filter by planned &amp; actual'!G:G,'Filter by planned &amp; actual'!B:B,OVERDRAFT!B281,'Filter by planned &amp; actual'!E:E,"Actual",'Filter by planned &amp; actual'!H:H,OVERDRAFT!E281)</f>
        <v>219792.61</v>
      </c>
      <c r="E281" s="26">
        <v>44593</v>
      </c>
    </row>
    <row r="282" spans="1:5" hidden="1">
      <c r="A282" s="113">
        <v>132</v>
      </c>
      <c r="B282" s="113" t="s">
        <v>2170</v>
      </c>
      <c r="C282" s="22">
        <f>SUMIFS('Filter by planned &amp; actual'!F:F,'Filter by planned &amp; actual'!B:B,OVERDRAFT!B282,'Filter by planned &amp; actual'!E:E,"Actual",'Filter by planned &amp; actual'!H:H,OVERDRAFT!E282)</f>
        <v>0</v>
      </c>
      <c r="D282" s="22">
        <f>SUMIFS('Filter by planned &amp; actual'!G:G,'Filter by planned &amp; actual'!B:B,OVERDRAFT!B282,'Filter by planned &amp; actual'!E:E,"Actual",'Filter by planned &amp; actual'!H:H,OVERDRAFT!E282)</f>
        <v>2209474.5099999998</v>
      </c>
      <c r="E282" s="26">
        <v>44593</v>
      </c>
    </row>
    <row r="283" spans="1:5" hidden="1">
      <c r="A283" s="113">
        <v>133</v>
      </c>
      <c r="B283" s="113" t="s">
        <v>2171</v>
      </c>
      <c r="C283" s="22">
        <f>SUMIFS('Filter by planned &amp; actual'!F:F,'Filter by planned &amp; actual'!B:B,OVERDRAFT!B283,'Filter by planned &amp; actual'!E:E,"Actual",'Filter by planned &amp; actual'!H:H,OVERDRAFT!E283)</f>
        <v>0</v>
      </c>
      <c r="D283" s="22">
        <f>SUMIFS('Filter by planned &amp; actual'!G:G,'Filter by planned &amp; actual'!B:B,OVERDRAFT!B283,'Filter by planned &amp; actual'!E:E,"Actual",'Filter by planned &amp; actual'!H:H,OVERDRAFT!E283)</f>
        <v>0</v>
      </c>
      <c r="E283" s="26">
        <v>44593</v>
      </c>
    </row>
    <row r="284" spans="1:5" hidden="1">
      <c r="A284" s="113">
        <v>134</v>
      </c>
      <c r="B284" s="113" t="s">
        <v>2172</v>
      </c>
      <c r="C284" s="22">
        <f>SUMIFS('Filter by planned &amp; actual'!F:F,'Filter by planned &amp; actual'!B:B,OVERDRAFT!B284,'Filter by planned &amp; actual'!E:E,"Actual",'Filter by planned &amp; actual'!H:H,OVERDRAFT!E284)</f>
        <v>0</v>
      </c>
      <c r="D284" s="22">
        <f>SUMIFS('Filter by planned &amp; actual'!G:G,'Filter by planned &amp; actual'!B:B,OVERDRAFT!B284,'Filter by planned &amp; actual'!E:E,"Actual",'Filter by planned &amp; actual'!H:H,OVERDRAFT!E284)</f>
        <v>632</v>
      </c>
      <c r="E284" s="26">
        <v>44593</v>
      </c>
    </row>
    <row r="285" spans="1:5" hidden="1">
      <c r="A285" s="113">
        <v>135</v>
      </c>
      <c r="B285" s="113" t="s">
        <v>2173</v>
      </c>
      <c r="C285" s="22">
        <f>SUMIFS('Filter by planned &amp; actual'!F:F,'Filter by planned &amp; actual'!B:B,OVERDRAFT!B285,'Filter by planned &amp; actual'!E:E,"Actual",'Filter by planned &amp; actual'!H:H,OVERDRAFT!E285)</f>
        <v>0</v>
      </c>
      <c r="D285" s="22">
        <f>SUMIFS('Filter by planned &amp; actual'!G:G,'Filter by planned &amp; actual'!B:B,OVERDRAFT!B285,'Filter by planned &amp; actual'!E:E,"Actual",'Filter by planned &amp; actual'!H:H,OVERDRAFT!E285)</f>
        <v>0</v>
      </c>
      <c r="E285" s="26">
        <v>44593</v>
      </c>
    </row>
    <row r="286" spans="1:5" hidden="1">
      <c r="A286" s="113">
        <v>136</v>
      </c>
      <c r="B286" s="113" t="s">
        <v>2174</v>
      </c>
      <c r="C286" s="22">
        <f>SUMIFS('Filter by planned &amp; actual'!F:F,'Filter by planned &amp; actual'!B:B,OVERDRAFT!B286,'Filter by planned &amp; actual'!E:E,"Actual",'Filter by planned &amp; actual'!H:H,OVERDRAFT!E286)</f>
        <v>0</v>
      </c>
      <c r="D286" s="22">
        <f>SUMIFS('Filter by planned &amp; actual'!G:G,'Filter by planned &amp; actual'!B:B,OVERDRAFT!B286,'Filter by planned &amp; actual'!E:E,"Actual",'Filter by planned &amp; actual'!H:H,OVERDRAFT!E286)</f>
        <v>6973657.959999999</v>
      </c>
      <c r="E286" s="26">
        <v>44593</v>
      </c>
    </row>
    <row r="287" spans="1:5" hidden="1">
      <c r="A287" s="113">
        <v>137</v>
      </c>
      <c r="B287" s="113" t="s">
        <v>2175</v>
      </c>
      <c r="C287" s="22">
        <f>SUMIFS('Filter by planned &amp; actual'!F:F,'Filter by planned &amp; actual'!B:B,OVERDRAFT!B287,'Filter by planned &amp; actual'!E:E,"Actual",'Filter by planned &amp; actual'!H:H,OVERDRAFT!E287)</f>
        <v>0</v>
      </c>
      <c r="D287" s="22">
        <f>SUMIFS('Filter by planned &amp; actual'!G:G,'Filter by planned &amp; actual'!B:B,OVERDRAFT!B287,'Filter by planned &amp; actual'!E:E,"Actual",'Filter by planned &amp; actual'!H:H,OVERDRAFT!E287)</f>
        <v>510622.86</v>
      </c>
      <c r="E287" s="26">
        <v>44593</v>
      </c>
    </row>
    <row r="288" spans="1:5" hidden="1">
      <c r="A288" s="113">
        <v>138</v>
      </c>
      <c r="B288" s="113" t="s">
        <v>2176</v>
      </c>
      <c r="C288" s="22">
        <f>SUMIFS('Filter by planned &amp; actual'!F:F,'Filter by planned &amp; actual'!B:B,OVERDRAFT!B288,'Filter by planned &amp; actual'!E:E,"Actual",'Filter by planned &amp; actual'!H:H,OVERDRAFT!E288)</f>
        <v>0</v>
      </c>
      <c r="D288" s="22">
        <f>SUMIFS('Filter by planned &amp; actual'!G:G,'Filter by planned &amp; actual'!B:B,OVERDRAFT!B288,'Filter by planned &amp; actual'!E:E,"Actual",'Filter by planned &amp; actual'!H:H,OVERDRAFT!E288)</f>
        <v>388415</v>
      </c>
      <c r="E288" s="26">
        <v>44593</v>
      </c>
    </row>
    <row r="289" spans="1:5" hidden="1">
      <c r="A289" s="113">
        <v>139</v>
      </c>
      <c r="B289" s="113" t="s">
        <v>2189</v>
      </c>
      <c r="C289" s="22">
        <f>SUMIFS('Filter by planned &amp; actual'!F:F,'Filter by planned &amp; actual'!B:B,OVERDRAFT!B289,'Filter by planned &amp; actual'!E:E,"Actual",'Filter by planned &amp; actual'!H:H,OVERDRAFT!E289)</f>
        <v>8608452.25</v>
      </c>
      <c r="D289" s="22">
        <f>SUMIFS('Filter by planned &amp; actual'!G:G,'Filter by planned &amp; actual'!B:B,OVERDRAFT!B289,'Filter by planned &amp; actual'!E:E,"Actual",'Filter by planned &amp; actual'!H:H,OVERDRAFT!E289)</f>
        <v>4593746.47</v>
      </c>
      <c r="E289" s="26">
        <v>44593</v>
      </c>
    </row>
    <row r="290" spans="1:5" hidden="1">
      <c r="A290" s="113">
        <v>140</v>
      </c>
      <c r="B290" s="113" t="s">
        <v>2190</v>
      </c>
      <c r="C290" s="22">
        <f>SUMIFS('Filter by planned &amp; actual'!F:F,'Filter by planned &amp; actual'!B:B,OVERDRAFT!B290,'Filter by planned &amp; actual'!E:E,"Actual",'Filter by planned &amp; actual'!H:H,OVERDRAFT!E290)</f>
        <v>0</v>
      </c>
      <c r="D290" s="22">
        <f>SUMIFS('Filter by planned &amp; actual'!G:G,'Filter by planned &amp; actual'!B:B,OVERDRAFT!B290,'Filter by planned &amp; actual'!E:E,"Actual",'Filter by planned &amp; actual'!H:H,OVERDRAFT!E290)</f>
        <v>0</v>
      </c>
      <c r="E290" s="26">
        <v>44593</v>
      </c>
    </row>
    <row r="291" spans="1:5" hidden="1">
      <c r="A291" s="113">
        <v>141</v>
      </c>
      <c r="B291" s="113" t="s">
        <v>2191</v>
      </c>
      <c r="C291" s="22">
        <f>SUMIFS('Filter by planned &amp; actual'!F:F,'Filter by planned &amp; actual'!B:B,OVERDRAFT!B291,'Filter by planned &amp; actual'!E:E,"Actual",'Filter by planned &amp; actual'!H:H,OVERDRAFT!E291)</f>
        <v>0</v>
      </c>
      <c r="D291" s="22">
        <f>SUMIFS('Filter by planned &amp; actual'!G:G,'Filter by planned &amp; actual'!B:B,OVERDRAFT!B291,'Filter by planned &amp; actual'!E:E,"Actual",'Filter by planned &amp; actual'!H:H,OVERDRAFT!E291)</f>
        <v>0</v>
      </c>
      <c r="E291" s="26">
        <v>44593</v>
      </c>
    </row>
    <row r="292" spans="1:5" hidden="1">
      <c r="A292" s="113">
        <v>142</v>
      </c>
      <c r="B292" s="113" t="s">
        <v>2192</v>
      </c>
      <c r="C292" s="22">
        <f>SUMIFS('Filter by planned &amp; actual'!F:F,'Filter by planned &amp; actual'!B:B,OVERDRAFT!B292,'Filter by planned &amp; actual'!E:E,"Actual",'Filter by planned &amp; actual'!H:H,OVERDRAFT!E292)</f>
        <v>0</v>
      </c>
      <c r="D292" s="22">
        <f>SUMIFS('Filter by planned &amp; actual'!G:G,'Filter by planned &amp; actual'!B:B,OVERDRAFT!B292,'Filter by planned &amp; actual'!E:E,"Actual",'Filter by planned &amp; actual'!H:H,OVERDRAFT!E292)</f>
        <v>71160.56</v>
      </c>
      <c r="E292" s="26">
        <v>44593</v>
      </c>
    </row>
    <row r="293" spans="1:5" hidden="1">
      <c r="A293" s="113">
        <v>143</v>
      </c>
      <c r="B293" s="113" t="s">
        <v>2193</v>
      </c>
      <c r="C293" s="22">
        <f>SUMIFS('Filter by planned &amp; actual'!F:F,'Filter by planned &amp; actual'!B:B,OVERDRAFT!B293,'Filter by planned &amp; actual'!E:E,"Actual",'Filter by planned &amp; actual'!H:H,OVERDRAFT!E293)</f>
        <v>0</v>
      </c>
      <c r="D293" s="22">
        <f>SUMIFS('Filter by planned &amp; actual'!G:G,'Filter by planned &amp; actual'!B:B,OVERDRAFT!B293,'Filter by planned &amp; actual'!E:E,"Actual",'Filter by planned &amp; actual'!H:H,OVERDRAFT!E293)</f>
        <v>0</v>
      </c>
      <c r="E293" s="26">
        <v>44593</v>
      </c>
    </row>
    <row r="294" spans="1:5" hidden="1">
      <c r="A294" s="152">
        <v>144</v>
      </c>
      <c r="B294" s="152" t="s">
        <v>2207</v>
      </c>
      <c r="C294" s="22">
        <f>SUMIFS('Filter by planned &amp; actual'!F:F,'Filter by planned &amp; actual'!B:B,OVERDRAFT!B294,'Filter by planned &amp; actual'!E:E,"Actual",'Filter by planned &amp; actual'!H:H,OVERDRAFT!E294)</f>
        <v>0</v>
      </c>
      <c r="D294" s="22">
        <f>SUMIFS('Filter by planned &amp; actual'!G:G,'Filter by planned &amp; actual'!B:B,OVERDRAFT!B294,'Filter by planned &amp; actual'!E:E,"Actual",'Filter by planned &amp; actual'!H:H,OVERDRAFT!E294)</f>
        <v>0</v>
      </c>
      <c r="E294" s="26">
        <v>44593</v>
      </c>
    </row>
    <row r="295" spans="1:5" hidden="1">
      <c r="A295" s="152">
        <v>145</v>
      </c>
      <c r="B295" s="152" t="s">
        <v>2208</v>
      </c>
      <c r="C295" s="22">
        <f>SUMIFS('Filter by planned &amp; actual'!F:F,'Filter by planned &amp; actual'!B:B,OVERDRAFT!B295,'Filter by planned &amp; actual'!E:E,"Actual",'Filter by planned &amp; actual'!H:H,OVERDRAFT!E295)</f>
        <v>0</v>
      </c>
      <c r="D295" s="22">
        <f>SUMIFS('Filter by planned &amp; actual'!G:G,'Filter by planned &amp; actual'!B:B,OVERDRAFT!B295,'Filter by planned &amp; actual'!E:E,"Actual",'Filter by planned &amp; actual'!H:H,OVERDRAFT!E295)</f>
        <v>0</v>
      </c>
      <c r="E295" s="26">
        <v>44593</v>
      </c>
    </row>
    <row r="296" spans="1:5" hidden="1">
      <c r="A296" s="152">
        <v>146</v>
      </c>
      <c r="B296" s="152" t="s">
        <v>2211</v>
      </c>
      <c r="C296" s="22">
        <f>SUMIFS('Filter by planned &amp; actual'!F:F,'Filter by planned &amp; actual'!B:B,OVERDRAFT!B296,'Filter by planned &amp; actual'!E:E,"Actual",'Filter by planned &amp; actual'!H:H,OVERDRAFT!E296)</f>
        <v>0</v>
      </c>
      <c r="D296" s="22">
        <f>SUMIFS('Filter by planned &amp; actual'!G:G,'Filter by planned &amp; actual'!B:B,OVERDRAFT!B296,'Filter by planned &amp; actual'!E:E,"Actual",'Filter by planned &amp; actual'!H:H,OVERDRAFT!E296)</f>
        <v>0</v>
      </c>
      <c r="E296" s="26">
        <v>44593</v>
      </c>
    </row>
    <row r="297" spans="1:5" hidden="1">
      <c r="A297" s="152">
        <v>147</v>
      </c>
      <c r="B297" s="152" t="s">
        <v>2212</v>
      </c>
      <c r="C297" s="22">
        <f>SUMIFS('Filter by planned &amp; actual'!F:F,'Filter by planned &amp; actual'!B:B,OVERDRAFT!B297,'Filter by planned &amp; actual'!E:E,"Actual",'Filter by planned &amp; actual'!H:H,OVERDRAFT!E297)</f>
        <v>0</v>
      </c>
      <c r="D297" s="22">
        <f>SUMIFS('Filter by planned &amp; actual'!G:G,'Filter by planned &amp; actual'!B:B,OVERDRAFT!B297,'Filter by planned &amp; actual'!E:E,"Actual",'Filter by planned &amp; actual'!H:H,OVERDRAFT!E297)</f>
        <v>0</v>
      </c>
      <c r="E297" s="26">
        <v>44593</v>
      </c>
    </row>
    <row r="298" spans="1:5" hidden="1">
      <c r="A298" s="152">
        <v>148</v>
      </c>
      <c r="B298" s="152" t="s">
        <v>2213</v>
      </c>
      <c r="C298" s="22">
        <f>SUMIFS('Filter by planned &amp; actual'!F:F,'Filter by planned &amp; actual'!B:B,OVERDRAFT!B298,'Filter by planned &amp; actual'!E:E,"Actual",'Filter by planned &amp; actual'!H:H,OVERDRAFT!E298)</f>
        <v>0</v>
      </c>
      <c r="D298" s="22">
        <f>SUMIFS('Filter by planned &amp; actual'!G:G,'Filter by planned &amp; actual'!B:B,OVERDRAFT!B298,'Filter by planned &amp; actual'!E:E,"Actual",'Filter by planned &amp; actual'!H:H,OVERDRAFT!E298)</f>
        <v>0</v>
      </c>
      <c r="E298" s="26">
        <v>44593</v>
      </c>
    </row>
    <row r="299" spans="1:5" hidden="1">
      <c r="A299" s="19">
        <v>0</v>
      </c>
      <c r="B299" s="110" t="s">
        <v>1985</v>
      </c>
      <c r="C299" s="22">
        <f>SUMIFS('Filter by planned &amp; actual'!F:F,'Filter by planned &amp; actual'!B:B,OVERDRAFT!B299,'Filter by planned &amp; actual'!E:E,"Planned",'Filter by planned &amp; actual'!H:H,OVERDRAFT!E299)</f>
        <v>0</v>
      </c>
      <c r="D299" s="22">
        <f>SUMIFS('Filter by planned &amp; actual'!G:G,'Filter by planned &amp; actual'!B:B,OVERDRAFT!B299,'Filter by planned &amp; actual'!E:E,"Planned",'Filter by planned &amp; actual'!H:H,OVERDRAFT!E299)</f>
        <v>0</v>
      </c>
      <c r="E299" s="26">
        <v>44593</v>
      </c>
    </row>
    <row r="300" spans="1:5" hidden="1">
      <c r="A300" s="19">
        <v>1</v>
      </c>
      <c r="B300" s="19" t="s">
        <v>7</v>
      </c>
      <c r="C300" s="22">
        <f>SUMIFS('Filter by planned &amp; actual'!F:F,'Filter by planned &amp; actual'!B:B,OVERDRAFT!B300,'Filter by planned &amp; actual'!E:E,"Actual",'Filter by planned &amp; actual'!H:H,OVERDRAFT!E300)</f>
        <v>10772469.300000001</v>
      </c>
      <c r="D300" s="22">
        <f>SUMIFS('Filter by planned &amp; actual'!G:G,'Filter by planned &amp; actual'!B:B,OVERDRAFT!B300,'Filter by planned &amp; actual'!E:E,"Actual",'Filter by planned &amp; actual'!H:H,OVERDRAFT!E300)</f>
        <v>40802330.630000003</v>
      </c>
      <c r="E300" s="26">
        <v>44621</v>
      </c>
    </row>
    <row r="301" spans="1:5" hidden="1">
      <c r="A301" s="19">
        <v>2</v>
      </c>
      <c r="B301" s="19" t="s">
        <v>8</v>
      </c>
      <c r="C301" s="22">
        <f>SUMIFS('Filter by planned &amp; actual'!F:F,'Filter by planned &amp; actual'!B:B,OVERDRAFT!B301,'Filter by planned &amp; actual'!E:E,"Actual",'Filter by planned &amp; actual'!H:H,OVERDRAFT!E301)</f>
        <v>0</v>
      </c>
      <c r="D301" s="22">
        <f>SUMIFS('Filter by planned &amp; actual'!G:G,'Filter by planned &amp; actual'!B:B,OVERDRAFT!B301,'Filter by planned &amp; actual'!E:E,"Actual",'Filter by planned &amp; actual'!H:H,OVERDRAFT!E301)</f>
        <v>2974708.57</v>
      </c>
      <c r="E301" s="26">
        <v>44621</v>
      </c>
    </row>
    <row r="302" spans="1:5" hidden="1">
      <c r="A302" s="19">
        <v>3</v>
      </c>
      <c r="B302" s="19" t="s">
        <v>9</v>
      </c>
      <c r="C302" s="22">
        <f>SUMIFS('Filter by planned &amp; actual'!F:F,'Filter by planned &amp; actual'!B:B,OVERDRAFT!B302,'Filter by planned &amp; actual'!E:E,"Actual",'Filter by planned &amp; actual'!H:H,OVERDRAFT!E302)</f>
        <v>0</v>
      </c>
      <c r="D302" s="22">
        <f>SUMIFS('Filter by planned &amp; actual'!G:G,'Filter by planned &amp; actual'!B:B,OVERDRAFT!B302,'Filter by planned &amp; actual'!E:E,"Actual",'Filter by planned &amp; actual'!H:H,OVERDRAFT!E302)</f>
        <v>1712510.3399999999</v>
      </c>
      <c r="E302" s="26">
        <v>44621</v>
      </c>
    </row>
    <row r="303" spans="1:5" hidden="1">
      <c r="A303" s="19">
        <v>4</v>
      </c>
      <c r="B303" s="19" t="s">
        <v>10</v>
      </c>
      <c r="C303" s="22">
        <f>SUMIFS('Filter by planned &amp; actual'!F:F,'Filter by planned &amp; actual'!B:B,OVERDRAFT!B303,'Filter by planned &amp; actual'!E:E,"Actual",'Filter by planned &amp; actual'!H:H,OVERDRAFT!E303)</f>
        <v>0</v>
      </c>
      <c r="D303" s="22">
        <f>SUMIFS('Filter by planned &amp; actual'!G:G,'Filter by planned &amp; actual'!B:B,OVERDRAFT!B303,'Filter by planned &amp; actual'!E:E,"Actual",'Filter by planned &amp; actual'!H:H,OVERDRAFT!E303)</f>
        <v>78279.320000000007</v>
      </c>
      <c r="E303" s="26">
        <v>44621</v>
      </c>
    </row>
    <row r="304" spans="1:5" hidden="1">
      <c r="A304" s="19">
        <v>5</v>
      </c>
      <c r="B304" s="19" t="s">
        <v>11</v>
      </c>
      <c r="C304" s="22">
        <f>SUMIFS('Filter by planned &amp; actual'!F:F,'Filter by planned &amp; actual'!B:B,OVERDRAFT!B304,'Filter by planned &amp; actual'!E:E,"Actual",'Filter by planned &amp; actual'!H:H,OVERDRAFT!E304)</f>
        <v>0</v>
      </c>
      <c r="D304" s="22">
        <f>SUMIFS('Filter by planned &amp; actual'!G:G,'Filter by planned &amp; actual'!B:B,OVERDRAFT!B304,'Filter by planned &amp; actual'!E:E,"Actual",'Filter by planned &amp; actual'!H:H,OVERDRAFT!E304)</f>
        <v>5885755.9500000011</v>
      </c>
      <c r="E304" s="26">
        <v>44621</v>
      </c>
    </row>
    <row r="305" spans="1:5" hidden="1">
      <c r="A305" s="19">
        <v>6</v>
      </c>
      <c r="B305" s="19" t="s">
        <v>12</v>
      </c>
      <c r="C305" s="22">
        <f>SUMIFS('Filter by planned &amp; actual'!F:F,'Filter by planned &amp; actual'!B:B,OVERDRAFT!B305,'Filter by planned &amp; actual'!E:E,"Actual",'Filter by planned &amp; actual'!H:H,OVERDRAFT!E305)</f>
        <v>44263221</v>
      </c>
      <c r="D305" s="22">
        <f>SUMIFS('Filter by planned &amp; actual'!G:G,'Filter by planned &amp; actual'!B:B,OVERDRAFT!B305,'Filter by planned &amp; actual'!E:E,"Actual",'Filter by planned &amp; actual'!H:H,OVERDRAFT!E305)</f>
        <v>37433656.390000001</v>
      </c>
      <c r="E305" s="26">
        <v>44621</v>
      </c>
    </row>
    <row r="306" spans="1:5" hidden="1">
      <c r="A306" s="19">
        <v>7</v>
      </c>
      <c r="B306" s="19" t="s">
        <v>13</v>
      </c>
      <c r="C306" s="22">
        <f>SUMIFS('Filter by planned &amp; actual'!F:F,'Filter by planned &amp; actual'!B:B,OVERDRAFT!B306,'Filter by planned &amp; actual'!E:E,"Actual",'Filter by planned &amp; actual'!H:H,OVERDRAFT!E306)</f>
        <v>0</v>
      </c>
      <c r="D306" s="22">
        <f>SUMIFS('Filter by planned &amp; actual'!G:G,'Filter by planned &amp; actual'!B:B,OVERDRAFT!B306,'Filter by planned &amp; actual'!E:E,"Actual",'Filter by planned &amp; actual'!H:H,OVERDRAFT!E306)</f>
        <v>1804245.4000000004</v>
      </c>
      <c r="E306" s="26">
        <v>44621</v>
      </c>
    </row>
    <row r="307" spans="1:5" hidden="1">
      <c r="A307" s="19">
        <v>8</v>
      </c>
      <c r="B307" s="19" t="s">
        <v>2004</v>
      </c>
      <c r="C307" s="22">
        <f>SUMIFS('Filter by planned &amp; actual'!F:F,'Filter by planned &amp; actual'!B:B,OVERDRAFT!B307,'Filter by planned &amp; actual'!E:E,"Actual",'Filter by planned &amp; actual'!H:H,OVERDRAFT!E307)</f>
        <v>4198626.99</v>
      </c>
      <c r="D307" s="22">
        <f>SUMIFS('Filter by planned &amp; actual'!G:G,'Filter by planned &amp; actual'!B:B,OVERDRAFT!B307,'Filter by planned &amp; actual'!E:E,"Actual",'Filter by planned &amp; actual'!H:H,OVERDRAFT!E307)</f>
        <v>18316658.939999998</v>
      </c>
      <c r="E307" s="26">
        <v>44621</v>
      </c>
    </row>
    <row r="308" spans="1:5" hidden="1">
      <c r="A308" s="19">
        <v>9</v>
      </c>
      <c r="B308" s="19" t="s">
        <v>15</v>
      </c>
      <c r="C308" s="22">
        <f>SUMIFS('Filter by planned &amp; actual'!F:F,'Filter by planned &amp; actual'!B:B,OVERDRAFT!B308,'Filter by planned &amp; actual'!E:E,"Actual",'Filter by planned &amp; actual'!H:H,OVERDRAFT!E308)</f>
        <v>0</v>
      </c>
      <c r="D308" s="22">
        <f>SUMIFS('Filter by planned &amp; actual'!G:G,'Filter by planned &amp; actual'!B:B,OVERDRAFT!B308,'Filter by planned &amp; actual'!E:E,"Actual",'Filter by planned &amp; actual'!H:H,OVERDRAFT!E308)</f>
        <v>102964</v>
      </c>
      <c r="E308" s="26">
        <v>44621</v>
      </c>
    </row>
    <row r="309" spans="1:5" hidden="1">
      <c r="A309" s="19">
        <v>10</v>
      </c>
      <c r="B309" s="19" t="s">
        <v>16</v>
      </c>
      <c r="C309" s="22">
        <f>SUMIFS('Filter by planned &amp; actual'!F:F,'Filter by planned &amp; actual'!B:B,OVERDRAFT!B309,'Filter by planned &amp; actual'!E:E,"Actual",'Filter by planned &amp; actual'!H:H,OVERDRAFT!E309)</f>
        <v>0</v>
      </c>
      <c r="D309" s="22">
        <f>SUMIFS('Filter by planned &amp; actual'!G:G,'Filter by planned &amp; actual'!B:B,OVERDRAFT!B309,'Filter by planned &amp; actual'!E:E,"Actual",'Filter by planned &amp; actual'!H:H,OVERDRAFT!E309)</f>
        <v>5884969.4199999999</v>
      </c>
      <c r="E309" s="26">
        <v>44621</v>
      </c>
    </row>
    <row r="310" spans="1:5" hidden="1">
      <c r="A310" s="19">
        <v>11</v>
      </c>
      <c r="B310" s="19" t="s">
        <v>17</v>
      </c>
      <c r="C310" s="22">
        <f>SUMIFS('Filter by planned &amp; actual'!F:F,'Filter by planned &amp; actual'!B:B,OVERDRAFT!B310,'Filter by planned &amp; actual'!E:E,"Actual",'Filter by planned &amp; actual'!H:H,OVERDRAFT!E310)</f>
        <v>0</v>
      </c>
      <c r="D310" s="22">
        <f>SUMIFS('Filter by planned &amp; actual'!G:G,'Filter by planned &amp; actual'!B:B,OVERDRAFT!B310,'Filter by planned &amp; actual'!E:E,"Actual",'Filter by planned &amp; actual'!H:H,OVERDRAFT!E310)</f>
        <v>297485.7</v>
      </c>
      <c r="E310" s="26">
        <v>44621</v>
      </c>
    </row>
    <row r="311" spans="1:5" hidden="1">
      <c r="A311" s="19">
        <v>12</v>
      </c>
      <c r="B311" s="19" t="s">
        <v>18</v>
      </c>
      <c r="C311" s="22">
        <f>SUMIFS('Filter by planned &amp; actual'!F:F,'Filter by planned &amp; actual'!B:B,OVERDRAFT!B311,'Filter by planned &amp; actual'!E:E,"Actual",'Filter by planned &amp; actual'!H:H,OVERDRAFT!E311)</f>
        <v>0</v>
      </c>
      <c r="D311" s="22">
        <f>SUMIFS('Filter by planned &amp; actual'!G:G,'Filter by planned &amp; actual'!B:B,OVERDRAFT!B311,'Filter by planned &amp; actual'!E:E,"Actual",'Filter by planned &amp; actual'!H:H,OVERDRAFT!E311)</f>
        <v>4671987.18</v>
      </c>
      <c r="E311" s="26">
        <v>44621</v>
      </c>
    </row>
    <row r="312" spans="1:5" hidden="1">
      <c r="A312" s="19">
        <v>13</v>
      </c>
      <c r="B312" s="19" t="s">
        <v>19</v>
      </c>
      <c r="C312" s="22">
        <f>SUMIFS('Filter by planned &amp; actual'!F:F,'Filter by planned &amp; actual'!B:B,OVERDRAFT!B312,'Filter by planned &amp; actual'!E:E,"Actual",'Filter by planned &amp; actual'!H:H,OVERDRAFT!E312)</f>
        <v>0</v>
      </c>
      <c r="D312" s="22">
        <f>SUMIFS('Filter by planned &amp; actual'!G:G,'Filter by planned &amp; actual'!B:B,OVERDRAFT!B312,'Filter by planned &amp; actual'!E:E,"Actual",'Filter by planned &amp; actual'!H:H,OVERDRAFT!E312)</f>
        <v>0</v>
      </c>
      <c r="E312" s="26">
        <v>44621</v>
      </c>
    </row>
    <row r="313" spans="1:5" hidden="1">
      <c r="A313" s="19">
        <v>14</v>
      </c>
      <c r="B313" s="19" t="s">
        <v>20</v>
      </c>
      <c r="C313" s="22">
        <f>SUMIFS('Filter by planned &amp; actual'!F:F,'Filter by planned &amp; actual'!B:B,OVERDRAFT!B313,'Filter by planned &amp; actual'!E:E,"Actual",'Filter by planned &amp; actual'!H:H,OVERDRAFT!E313)</f>
        <v>0</v>
      </c>
      <c r="D313" s="22">
        <f>SUMIFS('Filter by planned &amp; actual'!G:G,'Filter by planned &amp; actual'!B:B,OVERDRAFT!B313,'Filter by planned &amp; actual'!E:E,"Actual",'Filter by planned &amp; actual'!H:H,OVERDRAFT!E313)</f>
        <v>0</v>
      </c>
      <c r="E313" s="26">
        <v>44621</v>
      </c>
    </row>
    <row r="314" spans="1:5" hidden="1">
      <c r="A314" s="19">
        <v>15</v>
      </c>
      <c r="B314" s="19" t="s">
        <v>21</v>
      </c>
      <c r="C314" s="22">
        <f>SUMIFS('Filter by planned &amp; actual'!F:F,'Filter by planned &amp; actual'!B:B,OVERDRAFT!B314,'Filter by planned &amp; actual'!E:E,"Actual",'Filter by planned &amp; actual'!H:H,OVERDRAFT!E314)</f>
        <v>0</v>
      </c>
      <c r="D314" s="22">
        <f>SUMIFS('Filter by planned &amp; actual'!G:G,'Filter by planned &amp; actual'!B:B,OVERDRAFT!B314,'Filter by planned &amp; actual'!E:E,"Actual",'Filter by planned &amp; actual'!H:H,OVERDRAFT!E314)</f>
        <v>0</v>
      </c>
      <c r="E314" s="26">
        <v>44621</v>
      </c>
    </row>
    <row r="315" spans="1:5" hidden="1">
      <c r="A315" s="19">
        <v>16</v>
      </c>
      <c r="B315" s="19" t="s">
        <v>22</v>
      </c>
      <c r="C315" s="22">
        <f>SUMIFS('Filter by planned &amp; actual'!F:F,'Filter by planned &amp; actual'!B:B,OVERDRAFT!B315,'Filter by planned &amp; actual'!E:E,"Actual",'Filter by planned &amp; actual'!H:H,OVERDRAFT!E315)</f>
        <v>0</v>
      </c>
      <c r="D315" s="22">
        <f>SUMIFS('Filter by planned &amp; actual'!G:G,'Filter by planned &amp; actual'!B:B,OVERDRAFT!B315,'Filter by planned &amp; actual'!E:E,"Actual",'Filter by planned &amp; actual'!H:H,OVERDRAFT!E315)</f>
        <v>0</v>
      </c>
      <c r="E315" s="26">
        <v>44621</v>
      </c>
    </row>
    <row r="316" spans="1:5" hidden="1">
      <c r="A316" s="19">
        <v>17</v>
      </c>
      <c r="B316" s="19" t="s">
        <v>23</v>
      </c>
      <c r="C316" s="22">
        <f>SUMIFS('Filter by planned &amp; actual'!F:F,'Filter by planned &amp; actual'!B:B,OVERDRAFT!B316,'Filter by planned &amp; actual'!E:E,"Actual",'Filter by planned &amp; actual'!H:H,OVERDRAFT!E316)</f>
        <v>0</v>
      </c>
      <c r="D316" s="22">
        <f>SUMIFS('Filter by planned &amp; actual'!G:G,'Filter by planned &amp; actual'!B:B,OVERDRAFT!B316,'Filter by planned &amp; actual'!E:E,"Actual",'Filter by planned &amp; actual'!H:H,OVERDRAFT!E316)</f>
        <v>914.42</v>
      </c>
      <c r="E316" s="26">
        <v>44621</v>
      </c>
    </row>
    <row r="317" spans="1:5" hidden="1">
      <c r="A317" s="19">
        <v>18</v>
      </c>
      <c r="B317" s="19" t="s">
        <v>24</v>
      </c>
      <c r="C317" s="22">
        <f>SUMIFS('Filter by planned &amp; actual'!F:F,'Filter by planned &amp; actual'!B:B,OVERDRAFT!B317,'Filter by planned &amp; actual'!E:E,"Actual",'Filter by planned &amp; actual'!H:H,OVERDRAFT!E317)</f>
        <v>0</v>
      </c>
      <c r="D317" s="22">
        <f>SUMIFS('Filter by planned &amp; actual'!G:G,'Filter by planned &amp; actual'!B:B,OVERDRAFT!B317,'Filter by planned &amp; actual'!E:E,"Actual",'Filter by planned &amp; actual'!H:H,OVERDRAFT!E317)</f>
        <v>2319769.2699999996</v>
      </c>
      <c r="E317" s="26">
        <v>44621</v>
      </c>
    </row>
    <row r="318" spans="1:5" hidden="1">
      <c r="A318" s="19">
        <v>19</v>
      </c>
      <c r="B318" s="19" t="s">
        <v>25</v>
      </c>
      <c r="C318" s="22">
        <f>SUMIFS('Filter by planned &amp; actual'!F:F,'Filter by planned &amp; actual'!B:B,OVERDRAFT!B318,'Filter by planned &amp; actual'!E:E,"Actual",'Filter by planned &amp; actual'!H:H,OVERDRAFT!E318)</f>
        <v>0</v>
      </c>
      <c r="D318" s="22">
        <f>SUMIFS('Filter by planned &amp; actual'!G:G,'Filter by planned &amp; actual'!B:B,OVERDRAFT!B318,'Filter by planned &amp; actual'!E:E,"Actual",'Filter by planned &amp; actual'!H:H,OVERDRAFT!E318)</f>
        <v>3954920.4900000007</v>
      </c>
      <c r="E318" s="26">
        <v>44621</v>
      </c>
    </row>
    <row r="319" spans="1:5" hidden="1">
      <c r="A319" s="19">
        <v>20</v>
      </c>
      <c r="B319" s="19" t="s">
        <v>26</v>
      </c>
      <c r="C319" s="22">
        <f>SUMIFS('Filter by planned &amp; actual'!F:F,'Filter by planned &amp; actual'!B:B,OVERDRAFT!B319,'Filter by planned &amp; actual'!E:E,"Actual",'Filter by planned &amp; actual'!H:H,OVERDRAFT!E319)</f>
        <v>20394000</v>
      </c>
      <c r="D319" s="22">
        <f>SUMIFS('Filter by planned &amp; actual'!G:G,'Filter by planned &amp; actual'!B:B,OVERDRAFT!B319,'Filter by planned &amp; actual'!E:E,"Actual",'Filter by planned &amp; actual'!H:H,OVERDRAFT!E319)</f>
        <v>16096644.91</v>
      </c>
      <c r="E319" s="26">
        <v>44621</v>
      </c>
    </row>
    <row r="320" spans="1:5" hidden="1">
      <c r="A320" s="19">
        <v>21</v>
      </c>
      <c r="B320" s="19" t="s">
        <v>27</v>
      </c>
      <c r="C320" s="22">
        <f>SUMIFS('Filter by planned &amp; actual'!F:F,'Filter by planned &amp; actual'!B:B,OVERDRAFT!B320,'Filter by planned &amp; actual'!E:E,"Actual",'Filter by planned &amp; actual'!H:H,OVERDRAFT!E320)</f>
        <v>21817665.300000001</v>
      </c>
      <c r="D320" s="22">
        <f>SUMIFS('Filter by planned &amp; actual'!G:G,'Filter by planned &amp; actual'!B:B,OVERDRAFT!B320,'Filter by planned &amp; actual'!E:E,"Actual",'Filter by planned &amp; actual'!H:H,OVERDRAFT!E320)</f>
        <v>16301069.469999997</v>
      </c>
      <c r="E320" s="26">
        <v>44621</v>
      </c>
    </row>
    <row r="321" spans="1:5" hidden="1">
      <c r="A321" s="19">
        <v>22</v>
      </c>
      <c r="B321" s="19" t="s">
        <v>29</v>
      </c>
      <c r="C321" s="22">
        <f>SUMIFS('Filter by planned &amp; actual'!F:F,'Filter by planned &amp; actual'!B:B,OVERDRAFT!B321,'Filter by planned &amp; actual'!E:E,"Actual",'Filter by planned &amp; actual'!H:H,OVERDRAFT!E321)</f>
        <v>0</v>
      </c>
      <c r="D321" s="22">
        <f>SUMIFS('Filter by planned &amp; actual'!G:G,'Filter by planned &amp; actual'!B:B,OVERDRAFT!B321,'Filter by planned &amp; actual'!E:E,"Actual",'Filter by planned &amp; actual'!H:H,OVERDRAFT!E321)</f>
        <v>1348447.79</v>
      </c>
      <c r="E321" s="26">
        <v>44621</v>
      </c>
    </row>
    <row r="322" spans="1:5" hidden="1">
      <c r="A322" s="19">
        <v>23</v>
      </c>
      <c r="B322" s="19" t="s">
        <v>30</v>
      </c>
      <c r="C322" s="22">
        <f>SUMIFS('Filter by planned &amp; actual'!F:F,'Filter by planned &amp; actual'!B:B,OVERDRAFT!B322,'Filter by planned &amp; actual'!E:E,"Actual",'Filter by planned &amp; actual'!H:H,OVERDRAFT!E322)</f>
        <v>0</v>
      </c>
      <c r="D322" s="22">
        <f>SUMIFS('Filter by planned &amp; actual'!G:G,'Filter by planned &amp; actual'!B:B,OVERDRAFT!B322,'Filter by planned &amp; actual'!E:E,"Actual",'Filter by planned &amp; actual'!H:H,OVERDRAFT!E322)</f>
        <v>6513076.3800000018</v>
      </c>
      <c r="E322" s="26">
        <v>44621</v>
      </c>
    </row>
    <row r="323" spans="1:5" hidden="1">
      <c r="A323" s="19">
        <v>24</v>
      </c>
      <c r="B323" s="19" t="s">
        <v>31</v>
      </c>
      <c r="C323" s="22">
        <f>SUMIFS('Filter by planned &amp; actual'!F:F,'Filter by planned &amp; actual'!B:B,OVERDRAFT!B323,'Filter by planned &amp; actual'!E:E,"Actual",'Filter by planned &amp; actual'!H:H,OVERDRAFT!E323)</f>
        <v>0</v>
      </c>
      <c r="D323" s="22">
        <f>SUMIFS('Filter by planned &amp; actual'!G:G,'Filter by planned &amp; actual'!B:B,OVERDRAFT!B323,'Filter by planned &amp; actual'!E:E,"Actual",'Filter by planned &amp; actual'!H:H,OVERDRAFT!E323)</f>
        <v>247310.68</v>
      </c>
      <c r="E323" s="26">
        <v>44621</v>
      </c>
    </row>
    <row r="324" spans="1:5" hidden="1">
      <c r="A324" s="19">
        <v>25</v>
      </c>
      <c r="B324" s="19" t="s">
        <v>32</v>
      </c>
      <c r="C324" s="22">
        <f>SUMIFS('Filter by planned &amp; actual'!F:F,'Filter by planned &amp; actual'!B:B,OVERDRAFT!B324,'Filter by planned &amp; actual'!E:E,"Actual",'Filter by planned &amp; actual'!H:H,OVERDRAFT!E324)</f>
        <v>0</v>
      </c>
      <c r="D324" s="22">
        <f>SUMIFS('Filter by planned &amp; actual'!G:G,'Filter by planned &amp; actual'!B:B,OVERDRAFT!B324,'Filter by planned &amp; actual'!E:E,"Actual",'Filter by planned &amp; actual'!H:H,OVERDRAFT!E324)</f>
        <v>126620</v>
      </c>
      <c r="E324" s="26">
        <v>44621</v>
      </c>
    </row>
    <row r="325" spans="1:5" hidden="1">
      <c r="A325" s="19">
        <v>26</v>
      </c>
      <c r="B325" s="19" t="s">
        <v>34</v>
      </c>
      <c r="C325" s="22">
        <f>SUMIFS('Filter by planned &amp; actual'!F:F,'Filter by planned &amp; actual'!B:B,OVERDRAFT!B325,'Filter by planned &amp; actual'!E:E,"Actual",'Filter by planned &amp; actual'!H:H,OVERDRAFT!E325)</f>
        <v>8252718.1999999993</v>
      </c>
      <c r="D325" s="22">
        <f>SUMIFS('Filter by planned &amp; actual'!G:G,'Filter by planned &amp; actual'!B:B,OVERDRAFT!B325,'Filter by planned &amp; actual'!E:E,"Actual",'Filter by planned &amp; actual'!H:H,OVERDRAFT!E325)</f>
        <v>2883866.22</v>
      </c>
      <c r="E325" s="26">
        <v>44621</v>
      </c>
    </row>
    <row r="326" spans="1:5" hidden="1">
      <c r="A326" s="19">
        <v>27</v>
      </c>
      <c r="B326" s="19" t="s">
        <v>35</v>
      </c>
      <c r="C326" s="22">
        <f>SUMIFS('Filter by planned &amp; actual'!F:F,'Filter by planned &amp; actual'!B:B,OVERDRAFT!B326,'Filter by planned &amp; actual'!E:E,"Actual",'Filter by planned &amp; actual'!H:H,OVERDRAFT!E326)</f>
        <v>0</v>
      </c>
      <c r="D326" s="22">
        <f>SUMIFS('Filter by planned &amp; actual'!G:G,'Filter by planned &amp; actual'!B:B,OVERDRAFT!B326,'Filter by planned &amp; actual'!E:E,"Actual",'Filter by planned &amp; actual'!H:H,OVERDRAFT!E326)</f>
        <v>276131.63</v>
      </c>
      <c r="E326" s="26">
        <v>44621</v>
      </c>
    </row>
    <row r="327" spans="1:5" hidden="1">
      <c r="A327" s="19">
        <v>28</v>
      </c>
      <c r="B327" s="19" t="s">
        <v>36</v>
      </c>
      <c r="C327" s="22">
        <f>SUMIFS('Filter by planned &amp; actual'!F:F,'Filter by planned &amp; actual'!B:B,OVERDRAFT!B327,'Filter by planned &amp; actual'!E:E,"Actual",'Filter by planned &amp; actual'!H:H,OVERDRAFT!E327)</f>
        <v>0</v>
      </c>
      <c r="D327" s="22">
        <f>SUMIFS('Filter by planned &amp; actual'!G:G,'Filter by planned &amp; actual'!B:B,OVERDRAFT!B327,'Filter by planned &amp; actual'!E:E,"Actual",'Filter by planned &amp; actual'!H:H,OVERDRAFT!E327)</f>
        <v>106963.75</v>
      </c>
      <c r="E327" s="26">
        <v>44621</v>
      </c>
    </row>
    <row r="328" spans="1:5" hidden="1">
      <c r="A328" s="19">
        <v>29</v>
      </c>
      <c r="B328" s="19" t="s">
        <v>37</v>
      </c>
      <c r="C328" s="22">
        <f>SUMIFS('Filter by planned &amp; actual'!F:F,'Filter by planned &amp; actual'!B:B,OVERDRAFT!B328,'Filter by planned &amp; actual'!E:E,"Actual",'Filter by planned &amp; actual'!H:H,OVERDRAFT!E328)</f>
        <v>0</v>
      </c>
      <c r="D328" s="22">
        <f>SUMIFS('Filter by planned &amp; actual'!G:G,'Filter by planned &amp; actual'!B:B,OVERDRAFT!B328,'Filter by planned &amp; actual'!E:E,"Actual",'Filter by planned &amp; actual'!H:H,OVERDRAFT!E328)</f>
        <v>158094.99</v>
      </c>
      <c r="E328" s="26">
        <v>44621</v>
      </c>
    </row>
    <row r="329" spans="1:5" hidden="1">
      <c r="A329" s="19">
        <v>30</v>
      </c>
      <c r="B329" s="19" t="s">
        <v>38</v>
      </c>
      <c r="C329" s="22">
        <f>SUMIFS('Filter by planned &amp; actual'!F:F,'Filter by planned &amp; actual'!B:B,OVERDRAFT!B329,'Filter by planned &amp; actual'!E:E,"Actual",'Filter by planned &amp; actual'!H:H,OVERDRAFT!E329)</f>
        <v>0</v>
      </c>
      <c r="D329" s="22">
        <f>SUMIFS('Filter by planned &amp; actual'!G:G,'Filter by planned &amp; actual'!B:B,OVERDRAFT!B329,'Filter by planned &amp; actual'!E:E,"Actual",'Filter by planned &amp; actual'!H:H,OVERDRAFT!E329)</f>
        <v>233235</v>
      </c>
      <c r="E329" s="26">
        <v>44621</v>
      </c>
    </row>
    <row r="330" spans="1:5" hidden="1">
      <c r="A330" s="19">
        <v>31</v>
      </c>
      <c r="B330" s="19" t="s">
        <v>39</v>
      </c>
      <c r="C330" s="22">
        <f>SUMIFS('Filter by planned &amp; actual'!F:F,'Filter by planned &amp; actual'!B:B,OVERDRAFT!B330,'Filter by planned &amp; actual'!E:E,"Actual",'Filter by planned &amp; actual'!H:H,OVERDRAFT!E330)</f>
        <v>0</v>
      </c>
      <c r="D330" s="22">
        <f>SUMIFS('Filter by planned &amp; actual'!G:G,'Filter by planned &amp; actual'!B:B,OVERDRAFT!B330,'Filter by planned &amp; actual'!E:E,"Actual",'Filter by planned &amp; actual'!H:H,OVERDRAFT!E330)</f>
        <v>0</v>
      </c>
      <c r="E330" s="26">
        <v>44621</v>
      </c>
    </row>
    <row r="331" spans="1:5" hidden="1">
      <c r="A331" s="19">
        <v>32</v>
      </c>
      <c r="B331" s="19" t="s">
        <v>40</v>
      </c>
      <c r="C331" s="22">
        <f>SUMIFS('Filter by planned &amp; actual'!F:F,'Filter by planned &amp; actual'!B:B,OVERDRAFT!B331,'Filter by planned &amp; actual'!E:E,"Actual",'Filter by planned &amp; actual'!H:H,OVERDRAFT!E331)</f>
        <v>0</v>
      </c>
      <c r="D331" s="22">
        <f>SUMIFS('Filter by planned &amp; actual'!G:G,'Filter by planned &amp; actual'!B:B,OVERDRAFT!B331,'Filter by planned &amp; actual'!E:E,"Actual",'Filter by planned &amp; actual'!H:H,OVERDRAFT!E331)</f>
        <v>293773</v>
      </c>
      <c r="E331" s="26">
        <v>44621</v>
      </c>
    </row>
    <row r="332" spans="1:5" hidden="1">
      <c r="A332" s="19">
        <v>33</v>
      </c>
      <c r="B332" s="19" t="s">
        <v>41</v>
      </c>
      <c r="C332" s="22">
        <f>SUMIFS('Filter by planned &amp; actual'!F:F,'Filter by planned &amp; actual'!B:B,OVERDRAFT!B332,'Filter by planned &amp; actual'!E:E,"Actual",'Filter by planned &amp; actual'!H:H,OVERDRAFT!E332)</f>
        <v>0</v>
      </c>
      <c r="D332" s="22">
        <f>SUMIFS('Filter by planned &amp; actual'!G:G,'Filter by planned &amp; actual'!B:B,OVERDRAFT!B332,'Filter by planned &amp; actual'!E:E,"Actual",'Filter by planned &amp; actual'!H:H,OVERDRAFT!E332)</f>
        <v>646265.15999999992</v>
      </c>
      <c r="E332" s="26">
        <v>44621</v>
      </c>
    </row>
    <row r="333" spans="1:5" hidden="1">
      <c r="A333" s="19">
        <v>34</v>
      </c>
      <c r="B333" s="19" t="s">
        <v>42</v>
      </c>
      <c r="C333" s="22">
        <f>SUMIFS('Filter by planned &amp; actual'!F:F,'Filter by planned &amp; actual'!B:B,OVERDRAFT!B333,'Filter by planned &amp; actual'!E:E,"Actual",'Filter by planned &amp; actual'!H:H,OVERDRAFT!E333)</f>
        <v>43212470</v>
      </c>
      <c r="D333" s="22">
        <f>SUMIFS('Filter by planned &amp; actual'!G:G,'Filter by planned &amp; actual'!B:B,OVERDRAFT!B333,'Filter by planned &amp; actual'!E:E,"Actual",'Filter by planned &amp; actual'!H:H,OVERDRAFT!E333)</f>
        <v>3833460.45</v>
      </c>
      <c r="E333" s="26">
        <v>44621</v>
      </c>
    </row>
    <row r="334" spans="1:5" hidden="1">
      <c r="A334" s="19">
        <v>35</v>
      </c>
      <c r="B334" s="19" t="s">
        <v>43</v>
      </c>
      <c r="C334" s="22">
        <f>SUMIFS('Filter by planned &amp; actual'!F:F,'Filter by planned &amp; actual'!B:B,OVERDRAFT!B334,'Filter by planned &amp; actual'!E:E,"Actual",'Filter by planned &amp; actual'!H:H,OVERDRAFT!E334)</f>
        <v>0</v>
      </c>
      <c r="D334" s="22">
        <f>SUMIFS('Filter by planned &amp; actual'!G:G,'Filter by planned &amp; actual'!B:B,OVERDRAFT!B334,'Filter by planned &amp; actual'!E:E,"Actual",'Filter by planned &amp; actual'!H:H,OVERDRAFT!E334)</f>
        <v>0</v>
      </c>
      <c r="E334" s="26">
        <v>44621</v>
      </c>
    </row>
    <row r="335" spans="1:5" hidden="1">
      <c r="A335" s="19">
        <v>36</v>
      </c>
      <c r="B335" s="19" t="s">
        <v>44</v>
      </c>
      <c r="C335" s="22">
        <f>SUMIFS('Filter by planned &amp; actual'!F:F,'Filter by planned &amp; actual'!B:B,OVERDRAFT!B335,'Filter by planned &amp; actual'!E:E,"Actual",'Filter by planned &amp; actual'!H:H,OVERDRAFT!E335)</f>
        <v>0</v>
      </c>
      <c r="D335" s="22">
        <f>SUMIFS('Filter by planned &amp; actual'!G:G,'Filter by planned &amp; actual'!B:B,OVERDRAFT!B335,'Filter by planned &amp; actual'!E:E,"Actual",'Filter by planned &amp; actual'!H:H,OVERDRAFT!E335)</f>
        <v>132289.43000000002</v>
      </c>
      <c r="E335" s="26">
        <v>44621</v>
      </c>
    </row>
    <row r="336" spans="1:5" hidden="1">
      <c r="A336" s="19">
        <v>37</v>
      </c>
      <c r="B336" s="19" t="s">
        <v>1980</v>
      </c>
      <c r="C336" s="22">
        <f>SUMIFS('Filter by planned &amp; actual'!F:F,'Filter by planned &amp; actual'!B:B,OVERDRAFT!B336,'Filter by planned &amp; actual'!E:E,"Actual",'Filter by planned &amp; actual'!H:H,OVERDRAFT!E336)</f>
        <v>40145654.999999993</v>
      </c>
      <c r="D336" s="22">
        <f>SUMIFS('Filter by planned &amp; actual'!G:G,'Filter by planned &amp; actual'!B:B,OVERDRAFT!B336,'Filter by planned &amp; actual'!E:E,"Actual",'Filter by planned &amp; actual'!H:H,OVERDRAFT!E336)</f>
        <v>2623311.71</v>
      </c>
      <c r="E336" s="26">
        <v>44621</v>
      </c>
    </row>
    <row r="337" spans="1:5" hidden="1">
      <c r="A337" s="19">
        <v>38</v>
      </c>
      <c r="B337" s="19" t="s">
        <v>1982</v>
      </c>
      <c r="C337" s="22">
        <f>SUMIFS('Filter by planned &amp; actual'!F:F,'Filter by planned &amp; actual'!B:B,OVERDRAFT!B337,'Filter by planned &amp; actual'!E:E,"Actual",'Filter by planned &amp; actual'!H:H,OVERDRAFT!E337)</f>
        <v>4392450</v>
      </c>
      <c r="D337" s="22">
        <f>SUMIFS('Filter by planned &amp; actual'!G:G,'Filter by planned &amp; actual'!B:B,OVERDRAFT!B337,'Filter by planned &amp; actual'!E:E,"Actual",'Filter by planned &amp; actual'!H:H,OVERDRAFT!E337)</f>
        <v>10481887.880000005</v>
      </c>
      <c r="E337" s="26">
        <v>44621</v>
      </c>
    </row>
    <row r="338" spans="1:5" hidden="1">
      <c r="A338" s="19">
        <v>39</v>
      </c>
      <c r="B338" s="19" t="s">
        <v>1984</v>
      </c>
      <c r="C338" s="22">
        <f>SUMIFS('Filter by planned &amp; actual'!F:F,'Filter by planned &amp; actual'!B:B,OVERDRAFT!B338,'Filter by planned &amp; actual'!E:E,"Actual",'Filter by planned &amp; actual'!H:H,OVERDRAFT!E338)</f>
        <v>200000000</v>
      </c>
      <c r="D338" s="22">
        <f>SUMIFS('Filter by planned &amp; actual'!G:G,'Filter by planned &amp; actual'!B:B,OVERDRAFT!B338,'Filter by planned &amp; actual'!E:E,"Actual",'Filter by planned &amp; actual'!H:H,OVERDRAFT!E338)</f>
        <v>30963356.330000002</v>
      </c>
      <c r="E338" s="26">
        <v>44621</v>
      </c>
    </row>
    <row r="339" spans="1:5" hidden="1">
      <c r="A339" s="19">
        <v>40</v>
      </c>
      <c r="B339" s="19" t="s">
        <v>2001</v>
      </c>
      <c r="C339" s="22">
        <f>SUMIFS('Filter by planned &amp; actual'!F:F,'Filter by planned &amp; actual'!B:B,OVERDRAFT!B339,'Filter by planned &amp; actual'!E:E,"Actual",'Filter by planned &amp; actual'!H:H,OVERDRAFT!E339)</f>
        <v>56980342.43</v>
      </c>
      <c r="D339" s="22">
        <f>SUMIFS('Filter by planned &amp; actual'!G:G,'Filter by planned &amp; actual'!B:B,OVERDRAFT!B339,'Filter by planned &amp; actual'!E:E,"Actual",'Filter by planned &amp; actual'!H:H,OVERDRAFT!E339)</f>
        <v>55180097.580000013</v>
      </c>
      <c r="E339" s="26">
        <v>44621</v>
      </c>
    </row>
    <row r="340" spans="1:5" hidden="1">
      <c r="A340" s="19">
        <v>41</v>
      </c>
      <c r="B340" s="19" t="s">
        <v>2002</v>
      </c>
      <c r="C340" s="22">
        <f>SUMIFS('Filter by planned &amp; actual'!F:F,'Filter by planned &amp; actual'!B:B,OVERDRAFT!B340,'Filter by planned &amp; actual'!E:E,"Actual",'Filter by planned &amp; actual'!H:H,OVERDRAFT!E340)</f>
        <v>0</v>
      </c>
      <c r="D340" s="22">
        <f>SUMIFS('Filter by planned &amp; actual'!G:G,'Filter by planned &amp; actual'!B:B,OVERDRAFT!B340,'Filter by planned &amp; actual'!E:E,"Actual",'Filter by planned &amp; actual'!H:H,OVERDRAFT!E340)</f>
        <v>734949.46</v>
      </c>
      <c r="E340" s="26">
        <v>44621</v>
      </c>
    </row>
    <row r="341" spans="1:5" hidden="1">
      <c r="A341" s="19">
        <v>42</v>
      </c>
      <c r="B341" s="19" t="s">
        <v>2003</v>
      </c>
      <c r="C341" s="22">
        <f>SUMIFS('Filter by planned &amp; actual'!F:F,'Filter by planned &amp; actual'!B:B,OVERDRAFT!B341,'Filter by planned &amp; actual'!E:E,"Actual",'Filter by planned &amp; actual'!H:H,OVERDRAFT!E341)</f>
        <v>121165684.75</v>
      </c>
      <c r="D341" s="22">
        <f>SUMIFS('Filter by planned &amp; actual'!G:G,'Filter by planned &amp; actual'!B:B,OVERDRAFT!B341,'Filter by planned &amp; actual'!E:E,"Actual",'Filter by planned &amp; actual'!H:H,OVERDRAFT!E341)</f>
        <v>58048335.519999981</v>
      </c>
      <c r="E341" s="26">
        <v>44621</v>
      </c>
    </row>
    <row r="342" spans="1:5" hidden="1">
      <c r="A342" s="19">
        <v>43</v>
      </c>
      <c r="B342" s="19" t="s">
        <v>2064</v>
      </c>
      <c r="C342" s="22">
        <f>SUMIFS('Filter by planned &amp; actual'!F:F,'Filter by planned &amp; actual'!B:B,OVERDRAFT!B342,'Filter by planned &amp; actual'!E:E,"Actual",'Filter by planned &amp; actual'!H:H,OVERDRAFT!E342)</f>
        <v>0</v>
      </c>
      <c r="D342" s="22">
        <f>SUMIFS('Filter by planned &amp; actual'!G:G,'Filter by planned &amp; actual'!B:B,OVERDRAFT!B342,'Filter by planned &amp; actual'!E:E,"Actual",'Filter by planned &amp; actual'!H:H,OVERDRAFT!E342)</f>
        <v>0</v>
      </c>
      <c r="E342" s="26">
        <v>44621</v>
      </c>
    </row>
    <row r="343" spans="1:5" hidden="1">
      <c r="A343" s="19">
        <v>44</v>
      </c>
      <c r="B343" s="19" t="s">
        <v>2062</v>
      </c>
      <c r="C343" s="22">
        <f>SUMIFS('Filter by planned &amp; actual'!F:F,'Filter by planned &amp; actual'!B:B,OVERDRAFT!B343,'Filter by planned &amp; actual'!E:E,"Actual",'Filter by planned &amp; actual'!H:H,OVERDRAFT!E343)</f>
        <v>0</v>
      </c>
      <c r="D343" s="22">
        <f>SUMIFS('Filter by planned &amp; actual'!G:G,'Filter by planned &amp; actual'!B:B,OVERDRAFT!B343,'Filter by planned &amp; actual'!E:E,"Actual",'Filter by planned &amp; actual'!H:H,OVERDRAFT!E343)</f>
        <v>92505</v>
      </c>
      <c r="E343" s="26">
        <v>44621</v>
      </c>
    </row>
    <row r="344" spans="1:5" hidden="1">
      <c r="A344" s="19">
        <v>45</v>
      </c>
      <c r="B344" s="19" t="s">
        <v>2063</v>
      </c>
      <c r="C344" s="22">
        <f>SUMIFS('Filter by planned &amp; actual'!F:F,'Filter by planned &amp; actual'!B:B,OVERDRAFT!B344,'Filter by planned &amp; actual'!E:E,"Actual",'Filter by planned &amp; actual'!H:H,OVERDRAFT!E344)</f>
        <v>0</v>
      </c>
      <c r="D344" s="22">
        <f>SUMIFS('Filter by planned &amp; actual'!G:G,'Filter by planned &amp; actual'!B:B,OVERDRAFT!B344,'Filter by planned &amp; actual'!E:E,"Actual",'Filter by planned &amp; actual'!H:H,OVERDRAFT!E344)</f>
        <v>0</v>
      </c>
      <c r="E344" s="26">
        <v>44621</v>
      </c>
    </row>
    <row r="345" spans="1:5" hidden="1">
      <c r="A345" s="19">
        <v>46</v>
      </c>
      <c r="B345" s="19" t="s">
        <v>2065</v>
      </c>
      <c r="C345" s="22">
        <f>SUMIFS('Filter by planned &amp; actual'!F:F,'Filter by planned &amp; actual'!B:B,OVERDRAFT!B345,'Filter by planned &amp; actual'!E:E,"Actual",'Filter by planned &amp; actual'!H:H,OVERDRAFT!E345)</f>
        <v>0</v>
      </c>
      <c r="D345" s="22">
        <f>SUMIFS('Filter by planned &amp; actual'!G:G,'Filter by planned &amp; actual'!B:B,OVERDRAFT!B345,'Filter by planned &amp; actual'!E:E,"Actual",'Filter by planned &amp; actual'!H:H,OVERDRAFT!E345)</f>
        <v>53919239.969999991</v>
      </c>
      <c r="E345" s="26">
        <v>44621</v>
      </c>
    </row>
    <row r="346" spans="1:5" hidden="1">
      <c r="A346" s="19">
        <v>47</v>
      </c>
      <c r="B346" s="19" t="s">
        <v>2066</v>
      </c>
      <c r="C346" s="22">
        <f>SUMIFS('Filter by planned &amp; actual'!F:F,'Filter by planned &amp; actual'!B:B,OVERDRAFT!B346,'Filter by planned &amp; actual'!E:E,"Actual",'Filter by planned &amp; actual'!H:H,OVERDRAFT!E346)</f>
        <v>21242554.813999999</v>
      </c>
      <c r="D346" s="22">
        <f>SUMIFS('Filter by planned &amp; actual'!G:G,'Filter by planned &amp; actual'!B:B,OVERDRAFT!B346,'Filter by planned &amp; actual'!E:E,"Actual",'Filter by planned &amp; actual'!H:H,OVERDRAFT!E346)</f>
        <v>8870327.4399999995</v>
      </c>
      <c r="E346" s="26">
        <v>44621</v>
      </c>
    </row>
    <row r="347" spans="1:5" hidden="1">
      <c r="A347" s="19">
        <v>48</v>
      </c>
      <c r="B347" s="19" t="s">
        <v>2068</v>
      </c>
      <c r="C347" s="22">
        <f>SUMIFS('Filter by planned &amp; actual'!F:F,'Filter by planned &amp; actual'!B:B,OVERDRAFT!B347,'Filter by planned &amp; actual'!E:E,"Actual",'Filter by planned &amp; actual'!H:H,OVERDRAFT!E347)</f>
        <v>501790.25</v>
      </c>
      <c r="D347" s="22">
        <f>SUMIFS('Filter by planned &amp; actual'!G:G,'Filter by planned &amp; actual'!B:B,OVERDRAFT!B347,'Filter by planned &amp; actual'!E:E,"Actual",'Filter by planned &amp; actual'!H:H,OVERDRAFT!E347)</f>
        <v>29604077.259999998</v>
      </c>
      <c r="E347" s="26">
        <v>44621</v>
      </c>
    </row>
    <row r="348" spans="1:5" hidden="1">
      <c r="A348" s="19">
        <v>49</v>
      </c>
      <c r="B348" s="19" t="s">
        <v>2069</v>
      </c>
      <c r="C348" s="22">
        <f>SUMIFS('Filter by planned &amp; actual'!F:F,'Filter by planned &amp; actual'!B:B,OVERDRAFT!B348,'Filter by planned &amp; actual'!E:E,"Actual",'Filter by planned &amp; actual'!H:H,OVERDRAFT!E348)</f>
        <v>0</v>
      </c>
      <c r="D348" s="22">
        <f>SUMIFS('Filter by planned &amp; actual'!G:G,'Filter by planned &amp; actual'!B:B,OVERDRAFT!B348,'Filter by planned &amp; actual'!E:E,"Actual",'Filter by planned &amp; actual'!H:H,OVERDRAFT!E348)</f>
        <v>46803.439999999995</v>
      </c>
      <c r="E348" s="26">
        <v>44621</v>
      </c>
    </row>
    <row r="349" spans="1:5" hidden="1">
      <c r="A349" s="19">
        <v>50</v>
      </c>
      <c r="B349" s="19" t="s">
        <v>66</v>
      </c>
      <c r="C349" s="22">
        <f>SUMIFS('Filter by planned &amp; actual'!F:F,'Filter by planned &amp; actual'!B:B,OVERDRAFT!B349,'Filter by planned &amp; actual'!E:E,"Actual",'Filter by planned &amp; actual'!H:H,OVERDRAFT!E349)</f>
        <v>0</v>
      </c>
      <c r="D349" s="22">
        <f>SUMIFS('Filter by planned &amp; actual'!G:G,'Filter by planned &amp; actual'!B:B,OVERDRAFT!B349,'Filter by planned &amp; actual'!E:E,"Actual",'Filter by planned &amp; actual'!H:H,OVERDRAFT!E349)</f>
        <v>0</v>
      </c>
      <c r="E349" s="26">
        <v>44621</v>
      </c>
    </row>
    <row r="350" spans="1:5" hidden="1">
      <c r="A350" s="19">
        <v>51</v>
      </c>
      <c r="B350" s="19" t="s">
        <v>67</v>
      </c>
      <c r="C350" s="22">
        <f>SUMIFS('Filter by planned &amp; actual'!F:F,'Filter by planned &amp; actual'!B:B,OVERDRAFT!B350,'Filter by planned &amp; actual'!E:E,"Actual",'Filter by planned &amp; actual'!H:H,OVERDRAFT!E350)</f>
        <v>0</v>
      </c>
      <c r="D350" s="22">
        <f>SUMIFS('Filter by planned &amp; actual'!G:G,'Filter by planned &amp; actual'!B:B,OVERDRAFT!B350,'Filter by planned &amp; actual'!E:E,"Actual",'Filter by planned &amp; actual'!H:H,OVERDRAFT!E350)</f>
        <v>0</v>
      </c>
      <c r="E350" s="26">
        <v>44621</v>
      </c>
    </row>
    <row r="351" spans="1:5" hidden="1">
      <c r="A351" s="19">
        <v>52</v>
      </c>
      <c r="B351" s="19" t="s">
        <v>68</v>
      </c>
      <c r="C351" s="22">
        <f>SUMIFS('Filter by planned &amp; actual'!F:F,'Filter by planned &amp; actual'!B:B,OVERDRAFT!B351,'Filter by planned &amp; actual'!E:E,"Actual",'Filter by planned &amp; actual'!H:H,OVERDRAFT!E351)</f>
        <v>0</v>
      </c>
      <c r="D351" s="22">
        <f>SUMIFS('Filter by planned &amp; actual'!G:G,'Filter by planned &amp; actual'!B:B,OVERDRAFT!B351,'Filter by planned &amp; actual'!E:E,"Actual",'Filter by planned &amp; actual'!H:H,OVERDRAFT!E351)</f>
        <v>0</v>
      </c>
      <c r="E351" s="26">
        <v>44621</v>
      </c>
    </row>
    <row r="352" spans="1:5" hidden="1">
      <c r="A352" s="19">
        <v>53</v>
      </c>
      <c r="B352" s="19" t="s">
        <v>69</v>
      </c>
      <c r="C352" s="22">
        <f>SUMIFS('Filter by planned &amp; actual'!F:F,'Filter by planned &amp; actual'!B:B,OVERDRAFT!B352,'Filter by planned &amp; actual'!E:E,"Actual",'Filter by planned &amp; actual'!H:H,OVERDRAFT!E352)</f>
        <v>0</v>
      </c>
      <c r="D352" s="22">
        <f>SUMIFS('Filter by planned &amp; actual'!G:G,'Filter by planned &amp; actual'!B:B,OVERDRAFT!B352,'Filter by planned &amp; actual'!E:E,"Actual",'Filter by planned &amp; actual'!H:H,OVERDRAFT!E352)</f>
        <v>0</v>
      </c>
      <c r="E352" s="26">
        <v>44621</v>
      </c>
    </row>
    <row r="353" spans="1:5" hidden="1">
      <c r="A353" s="19">
        <v>54</v>
      </c>
      <c r="B353" s="19" t="s">
        <v>70</v>
      </c>
      <c r="C353" s="22">
        <f>SUMIFS('Filter by planned &amp; actual'!F:F,'Filter by planned &amp; actual'!B:B,OVERDRAFT!B353,'Filter by planned &amp; actual'!E:E,"Actual",'Filter by planned &amp; actual'!H:H,OVERDRAFT!E353)</f>
        <v>0</v>
      </c>
      <c r="D353" s="22">
        <f>SUMIFS('Filter by planned &amp; actual'!G:G,'Filter by planned &amp; actual'!B:B,OVERDRAFT!B353,'Filter by planned &amp; actual'!E:E,"Actual",'Filter by planned &amp; actual'!H:H,OVERDRAFT!E353)</f>
        <v>0</v>
      </c>
      <c r="E353" s="26">
        <v>44621</v>
      </c>
    </row>
    <row r="354" spans="1:5" hidden="1">
      <c r="A354" s="19">
        <v>55</v>
      </c>
      <c r="B354" s="19" t="s">
        <v>71</v>
      </c>
      <c r="C354" s="22">
        <f>SUMIFS('Filter by planned &amp; actual'!F:F,'Filter by planned &amp; actual'!B:B,OVERDRAFT!B354,'Filter by planned &amp; actual'!E:E,"Actual",'Filter by planned &amp; actual'!H:H,OVERDRAFT!E354)</f>
        <v>0</v>
      </c>
      <c r="D354" s="22">
        <f>SUMIFS('Filter by planned &amp; actual'!G:G,'Filter by planned &amp; actual'!B:B,OVERDRAFT!B354,'Filter by planned &amp; actual'!E:E,"Actual",'Filter by planned &amp; actual'!H:H,OVERDRAFT!E354)</f>
        <v>0</v>
      </c>
      <c r="E354" s="26">
        <v>44621</v>
      </c>
    </row>
    <row r="355" spans="1:5" hidden="1">
      <c r="A355" s="19">
        <v>56</v>
      </c>
      <c r="B355" s="19" t="s">
        <v>72</v>
      </c>
      <c r="C355" s="22">
        <f>SUMIFS('Filter by planned &amp; actual'!F:F,'Filter by planned &amp; actual'!B:B,OVERDRAFT!B355,'Filter by planned &amp; actual'!E:E,"Actual",'Filter by planned &amp; actual'!H:H,OVERDRAFT!E355)</f>
        <v>0</v>
      </c>
      <c r="D355" s="22">
        <f>SUMIFS('Filter by planned &amp; actual'!G:G,'Filter by planned &amp; actual'!B:B,OVERDRAFT!B355,'Filter by planned &amp; actual'!E:E,"Actual",'Filter by planned &amp; actual'!H:H,OVERDRAFT!E355)</f>
        <v>0</v>
      </c>
      <c r="E355" s="26">
        <v>44621</v>
      </c>
    </row>
    <row r="356" spans="1:5" hidden="1">
      <c r="A356" s="19">
        <v>57</v>
      </c>
      <c r="B356" s="19" t="s">
        <v>73</v>
      </c>
      <c r="C356" s="22">
        <f>SUMIFS('Filter by planned &amp; actual'!F:F,'Filter by planned &amp; actual'!B:B,OVERDRAFT!B356,'Filter by planned &amp; actual'!E:E,"Actual",'Filter by planned &amp; actual'!H:H,OVERDRAFT!E356)</f>
        <v>0</v>
      </c>
      <c r="D356" s="22">
        <f>SUMIFS('Filter by planned &amp; actual'!G:G,'Filter by planned &amp; actual'!B:B,OVERDRAFT!B356,'Filter by planned &amp; actual'!E:E,"Actual",'Filter by planned &amp; actual'!H:H,OVERDRAFT!E356)</f>
        <v>0</v>
      </c>
      <c r="E356" s="26">
        <v>44621</v>
      </c>
    </row>
    <row r="357" spans="1:5" hidden="1">
      <c r="A357" s="19">
        <v>58</v>
      </c>
      <c r="B357" s="19" t="s">
        <v>74</v>
      </c>
      <c r="C357" s="22">
        <f>SUMIFS('Filter by planned &amp; actual'!F:F,'Filter by planned &amp; actual'!B:B,OVERDRAFT!B357,'Filter by planned &amp; actual'!E:E,"Actual",'Filter by planned &amp; actual'!H:H,OVERDRAFT!E357)</f>
        <v>0</v>
      </c>
      <c r="D357" s="22">
        <f>SUMIFS('Filter by planned &amp; actual'!G:G,'Filter by planned &amp; actual'!B:B,OVERDRAFT!B357,'Filter by planned &amp; actual'!E:E,"Actual",'Filter by planned &amp; actual'!H:H,OVERDRAFT!E357)</f>
        <v>0</v>
      </c>
      <c r="E357" s="26">
        <v>44621</v>
      </c>
    </row>
    <row r="358" spans="1:5" hidden="1">
      <c r="A358" s="19">
        <v>59</v>
      </c>
      <c r="B358" s="19" t="s">
        <v>75</v>
      </c>
      <c r="C358" s="22">
        <f>SUMIFS('Filter by planned &amp; actual'!F:F,'Filter by planned &amp; actual'!B:B,OVERDRAFT!B358,'Filter by planned &amp; actual'!E:E,"Actual",'Filter by planned &amp; actual'!H:H,OVERDRAFT!E358)</f>
        <v>0</v>
      </c>
      <c r="D358" s="22">
        <f>SUMIFS('Filter by planned &amp; actual'!G:G,'Filter by planned &amp; actual'!B:B,OVERDRAFT!B358,'Filter by planned &amp; actual'!E:E,"Actual",'Filter by planned &amp; actual'!H:H,OVERDRAFT!E358)</f>
        <v>0</v>
      </c>
      <c r="E358" s="26">
        <v>44621</v>
      </c>
    </row>
    <row r="359" spans="1:5" hidden="1">
      <c r="A359" s="19">
        <v>60</v>
      </c>
      <c r="B359" s="19" t="s">
        <v>76</v>
      </c>
      <c r="C359" s="22">
        <f>SUMIFS('Filter by planned &amp; actual'!F:F,'Filter by planned &amp; actual'!B:B,OVERDRAFT!B359,'Filter by planned &amp; actual'!E:E,"Actual",'Filter by planned &amp; actual'!H:H,OVERDRAFT!E359)</f>
        <v>0</v>
      </c>
      <c r="D359" s="22">
        <f>SUMIFS('Filter by planned &amp; actual'!G:G,'Filter by planned &amp; actual'!B:B,OVERDRAFT!B359,'Filter by planned &amp; actual'!E:E,"Actual",'Filter by planned &amp; actual'!H:H,OVERDRAFT!E359)</f>
        <v>0</v>
      </c>
      <c r="E359" s="26">
        <v>44621</v>
      </c>
    </row>
    <row r="360" spans="1:5" hidden="1">
      <c r="A360" s="19">
        <v>61</v>
      </c>
      <c r="B360" s="19" t="s">
        <v>77</v>
      </c>
      <c r="C360" s="22">
        <f>SUMIFS('Filter by planned &amp; actual'!F:F,'Filter by planned &amp; actual'!B:B,OVERDRAFT!B360,'Filter by planned &amp; actual'!E:E,"Actual",'Filter by planned &amp; actual'!H:H,OVERDRAFT!E360)</f>
        <v>0</v>
      </c>
      <c r="D360" s="22">
        <f>SUMIFS('Filter by planned &amp; actual'!G:G,'Filter by planned &amp; actual'!B:B,OVERDRAFT!B360,'Filter by planned &amp; actual'!E:E,"Actual",'Filter by planned &amp; actual'!H:H,OVERDRAFT!E360)</f>
        <v>0</v>
      </c>
      <c r="E360" s="26">
        <v>44621</v>
      </c>
    </row>
    <row r="361" spans="1:5" hidden="1">
      <c r="A361" s="19">
        <v>62</v>
      </c>
      <c r="B361" s="19" t="s">
        <v>87</v>
      </c>
      <c r="C361" s="22">
        <f>SUMIFS('Filter by planned &amp; actual'!F:F,'Filter by planned &amp; actual'!B:B,OVERDRAFT!B361,'Filter by planned &amp; actual'!E:E,"Actual",'Filter by planned &amp; actual'!H:H,OVERDRAFT!E361)</f>
        <v>0</v>
      </c>
      <c r="D361" s="22">
        <f>SUMIFS('Filter by planned &amp; actual'!G:G,'Filter by planned &amp; actual'!B:B,OVERDRAFT!B361,'Filter by planned &amp; actual'!E:E,"Actual",'Filter by planned &amp; actual'!H:H,OVERDRAFT!E361)</f>
        <v>0</v>
      </c>
      <c r="E361" s="26">
        <v>44621</v>
      </c>
    </row>
    <row r="362" spans="1:5" hidden="1">
      <c r="A362" s="19">
        <v>63</v>
      </c>
      <c r="B362" s="19" t="s">
        <v>93</v>
      </c>
      <c r="C362" s="22">
        <f>SUMIFS('Filter by planned &amp; actual'!F:F,'Filter by planned &amp; actual'!B:B,OVERDRAFT!B362,'Filter by planned &amp; actual'!E:E,"Actual",'Filter by planned &amp; actual'!H:H,OVERDRAFT!E362)</f>
        <v>0</v>
      </c>
      <c r="D362" s="22">
        <f>SUMIFS('Filter by planned &amp; actual'!G:G,'Filter by planned &amp; actual'!B:B,OVERDRAFT!B362,'Filter by planned &amp; actual'!E:E,"Actual",'Filter by planned &amp; actual'!H:H,OVERDRAFT!E362)</f>
        <v>0</v>
      </c>
      <c r="E362" s="26">
        <v>44621</v>
      </c>
    </row>
    <row r="363" spans="1:5" hidden="1">
      <c r="A363" s="19">
        <v>64</v>
      </c>
      <c r="B363" s="19" t="s">
        <v>94</v>
      </c>
      <c r="C363" s="22">
        <f>SUMIFS('Filter by planned &amp; actual'!F:F,'Filter by planned &amp; actual'!B:B,OVERDRAFT!B363,'Filter by planned &amp; actual'!E:E,"Actual",'Filter by planned &amp; actual'!H:H,OVERDRAFT!E363)</f>
        <v>0</v>
      </c>
      <c r="D363" s="22">
        <f>SUMIFS('Filter by planned &amp; actual'!G:G,'Filter by planned &amp; actual'!B:B,OVERDRAFT!B363,'Filter by planned &amp; actual'!E:E,"Actual",'Filter by planned &amp; actual'!H:H,OVERDRAFT!E363)</f>
        <v>7000</v>
      </c>
      <c r="E363" s="26">
        <v>44621</v>
      </c>
    </row>
    <row r="364" spans="1:5" hidden="1">
      <c r="A364" s="19">
        <v>65</v>
      </c>
      <c r="B364" s="19" t="s">
        <v>95</v>
      </c>
      <c r="C364" s="22">
        <f>SUMIFS('Filter by planned &amp; actual'!F:F,'Filter by planned &amp; actual'!B:B,OVERDRAFT!B364,'Filter by planned &amp; actual'!E:E,"Actual",'Filter by planned &amp; actual'!H:H,OVERDRAFT!E364)</f>
        <v>0</v>
      </c>
      <c r="D364" s="22">
        <f>SUMIFS('Filter by planned &amp; actual'!G:G,'Filter by planned &amp; actual'!B:B,OVERDRAFT!B364,'Filter by planned &amp; actual'!E:E,"Actual",'Filter by planned &amp; actual'!H:H,OVERDRAFT!E364)</f>
        <v>0</v>
      </c>
      <c r="E364" s="26">
        <v>44621</v>
      </c>
    </row>
    <row r="365" spans="1:5" hidden="1">
      <c r="A365" s="19">
        <v>66</v>
      </c>
      <c r="B365" s="19" t="s">
        <v>96</v>
      </c>
      <c r="C365" s="22">
        <f>SUMIFS('Filter by planned &amp; actual'!F:F,'Filter by planned &amp; actual'!B:B,OVERDRAFT!B365,'Filter by planned &amp; actual'!E:E,"Actual",'Filter by planned &amp; actual'!H:H,OVERDRAFT!E365)</f>
        <v>0</v>
      </c>
      <c r="D365" s="22">
        <f>SUMIFS('Filter by planned &amp; actual'!G:G,'Filter by planned &amp; actual'!B:B,OVERDRAFT!B365,'Filter by planned &amp; actual'!E:E,"Actual",'Filter by planned &amp; actual'!H:H,OVERDRAFT!E365)</f>
        <v>0</v>
      </c>
      <c r="E365" s="26">
        <v>44621</v>
      </c>
    </row>
    <row r="366" spans="1:5" hidden="1">
      <c r="A366" s="19">
        <v>67</v>
      </c>
      <c r="B366" s="19" t="s">
        <v>97</v>
      </c>
      <c r="C366" s="22">
        <f>SUMIFS('Filter by planned &amp; actual'!F:F,'Filter by planned &amp; actual'!B:B,OVERDRAFT!B366,'Filter by planned &amp; actual'!E:E,"Actual",'Filter by planned &amp; actual'!H:H,OVERDRAFT!E366)</f>
        <v>0</v>
      </c>
      <c r="D366" s="22">
        <f>SUMIFS('Filter by planned &amp; actual'!G:G,'Filter by planned &amp; actual'!B:B,OVERDRAFT!B366,'Filter by planned &amp; actual'!E:E,"Actual",'Filter by planned &amp; actual'!H:H,OVERDRAFT!E366)</f>
        <v>1141.73</v>
      </c>
      <c r="E366" s="26">
        <v>44621</v>
      </c>
    </row>
    <row r="367" spans="1:5" hidden="1">
      <c r="A367" s="19">
        <v>68</v>
      </c>
      <c r="B367" s="19" t="s">
        <v>98</v>
      </c>
      <c r="C367" s="22">
        <f>SUMIFS('Filter by planned &amp; actual'!F:F,'Filter by planned &amp; actual'!B:B,OVERDRAFT!B367,'Filter by planned &amp; actual'!E:E,"Actual",'Filter by planned &amp; actual'!H:H,OVERDRAFT!E367)</f>
        <v>0</v>
      </c>
      <c r="D367" s="22">
        <f>SUMIFS('Filter by planned &amp; actual'!G:G,'Filter by planned &amp; actual'!B:B,OVERDRAFT!B367,'Filter by planned &amp; actual'!E:E,"Actual",'Filter by planned &amp; actual'!H:H,OVERDRAFT!E367)</f>
        <v>0</v>
      </c>
      <c r="E367" s="26">
        <v>44621</v>
      </c>
    </row>
    <row r="368" spans="1:5" hidden="1">
      <c r="A368" s="19">
        <v>69</v>
      </c>
      <c r="B368" s="19" t="s">
        <v>99</v>
      </c>
      <c r="C368" s="22">
        <f>SUMIFS('Filter by planned &amp; actual'!F:F,'Filter by planned &amp; actual'!B:B,OVERDRAFT!B368,'Filter by planned &amp; actual'!E:E,"Actual",'Filter by planned &amp; actual'!H:H,OVERDRAFT!E368)</f>
        <v>0</v>
      </c>
      <c r="D368" s="22">
        <f>SUMIFS('Filter by planned &amp; actual'!G:G,'Filter by planned &amp; actual'!B:B,OVERDRAFT!B368,'Filter by planned &amp; actual'!E:E,"Actual",'Filter by planned &amp; actual'!H:H,OVERDRAFT!E368)</f>
        <v>0</v>
      </c>
      <c r="E368" s="26">
        <v>44621</v>
      </c>
    </row>
    <row r="369" spans="1:5" hidden="1">
      <c r="A369" s="19">
        <v>70</v>
      </c>
      <c r="B369" s="19" t="s">
        <v>100</v>
      </c>
      <c r="C369" s="22">
        <f>SUMIFS('Filter by planned &amp; actual'!F:F,'Filter by planned &amp; actual'!B:B,OVERDRAFT!B369,'Filter by planned &amp; actual'!E:E,"Actual",'Filter by planned &amp; actual'!H:H,OVERDRAFT!E369)</f>
        <v>0</v>
      </c>
      <c r="D369" s="22">
        <f>SUMIFS('Filter by planned &amp; actual'!G:G,'Filter by planned &amp; actual'!B:B,OVERDRAFT!B369,'Filter by planned &amp; actual'!E:E,"Actual",'Filter by planned &amp; actual'!H:H,OVERDRAFT!E369)</f>
        <v>121403.6</v>
      </c>
      <c r="E369" s="26">
        <v>44621</v>
      </c>
    </row>
    <row r="370" spans="1:5" hidden="1">
      <c r="A370" s="19">
        <v>71</v>
      </c>
      <c r="B370" s="19" t="s">
        <v>101</v>
      </c>
      <c r="C370" s="22">
        <f>SUMIFS('Filter by planned &amp; actual'!F:F,'Filter by planned &amp; actual'!B:B,OVERDRAFT!B370,'Filter by planned &amp; actual'!E:E,"Actual",'Filter by planned &amp; actual'!H:H,OVERDRAFT!E370)</f>
        <v>0</v>
      </c>
      <c r="D370" s="22">
        <f>SUMIFS('Filter by planned &amp; actual'!G:G,'Filter by planned &amp; actual'!B:B,OVERDRAFT!B370,'Filter by planned &amp; actual'!E:E,"Actual",'Filter by planned &amp; actual'!H:H,OVERDRAFT!E370)</f>
        <v>0</v>
      </c>
      <c r="E370" s="26">
        <v>44621</v>
      </c>
    </row>
    <row r="371" spans="1:5" hidden="1">
      <c r="A371" s="19">
        <v>72</v>
      </c>
      <c r="B371" s="19" t="s">
        <v>102</v>
      </c>
      <c r="C371" s="22">
        <f>SUMIFS('Filter by planned &amp; actual'!F:F,'Filter by planned &amp; actual'!B:B,OVERDRAFT!B371,'Filter by planned &amp; actual'!E:E,"Actual",'Filter by planned &amp; actual'!H:H,OVERDRAFT!E371)</f>
        <v>0</v>
      </c>
      <c r="D371" s="22">
        <f>SUMIFS('Filter by planned &amp; actual'!G:G,'Filter by planned &amp; actual'!B:B,OVERDRAFT!B371,'Filter by planned &amp; actual'!E:E,"Actual",'Filter by planned &amp; actual'!H:H,OVERDRAFT!E371)</f>
        <v>0</v>
      </c>
      <c r="E371" s="26">
        <v>44621</v>
      </c>
    </row>
    <row r="372" spans="1:5" hidden="1">
      <c r="A372" s="19">
        <v>73</v>
      </c>
      <c r="B372" s="19" t="s">
        <v>103</v>
      </c>
      <c r="C372" s="22">
        <f>SUMIFS('Filter by planned &amp; actual'!F:F,'Filter by planned &amp; actual'!B:B,OVERDRAFT!B372,'Filter by planned &amp; actual'!E:E,"Actual",'Filter by planned &amp; actual'!H:H,OVERDRAFT!E372)</f>
        <v>0</v>
      </c>
      <c r="D372" s="22">
        <f>SUMIFS('Filter by planned &amp; actual'!G:G,'Filter by planned &amp; actual'!B:B,OVERDRAFT!B372,'Filter by planned &amp; actual'!E:E,"Actual",'Filter by planned &amp; actual'!H:H,OVERDRAFT!E372)</f>
        <v>0</v>
      </c>
      <c r="E372" s="26">
        <v>44621</v>
      </c>
    </row>
    <row r="373" spans="1:5" hidden="1">
      <c r="A373" s="19">
        <v>74</v>
      </c>
      <c r="B373" s="19" t="s">
        <v>104</v>
      </c>
      <c r="C373" s="22">
        <f>SUMIFS('Filter by planned &amp; actual'!F:F,'Filter by planned &amp; actual'!B:B,OVERDRAFT!B373,'Filter by planned &amp; actual'!E:E,"Actual",'Filter by planned &amp; actual'!H:H,OVERDRAFT!E373)</f>
        <v>0</v>
      </c>
      <c r="D373" s="22">
        <f>SUMIFS('Filter by planned &amp; actual'!G:G,'Filter by planned &amp; actual'!B:B,OVERDRAFT!B373,'Filter by planned &amp; actual'!E:E,"Actual",'Filter by planned &amp; actual'!H:H,OVERDRAFT!E373)</f>
        <v>0</v>
      </c>
      <c r="E373" s="26">
        <v>44621</v>
      </c>
    </row>
    <row r="374" spans="1:5" hidden="1">
      <c r="A374" s="19">
        <v>75</v>
      </c>
      <c r="B374" s="19" t="s">
        <v>105</v>
      </c>
      <c r="C374" s="22">
        <f>SUMIFS('Filter by planned &amp; actual'!F:F,'Filter by planned &amp; actual'!B:B,OVERDRAFT!B374,'Filter by planned &amp; actual'!E:E,"Actual",'Filter by planned &amp; actual'!H:H,OVERDRAFT!E374)</f>
        <v>0</v>
      </c>
      <c r="D374" s="22">
        <f>SUMIFS('Filter by planned &amp; actual'!G:G,'Filter by planned &amp; actual'!B:B,OVERDRAFT!B374,'Filter by planned &amp; actual'!E:E,"Actual",'Filter by planned &amp; actual'!H:H,OVERDRAFT!E374)</f>
        <v>0</v>
      </c>
      <c r="E374" s="26">
        <v>44621</v>
      </c>
    </row>
    <row r="375" spans="1:5" hidden="1">
      <c r="A375" s="19">
        <v>76</v>
      </c>
      <c r="B375" s="19" t="s">
        <v>111</v>
      </c>
      <c r="C375" s="22">
        <f>SUMIFS('Filter by planned &amp; actual'!F:F,'Filter by planned &amp; actual'!B:B,OVERDRAFT!B375,'Filter by planned &amp; actual'!E:E,"Actual",'Filter by planned &amp; actual'!H:H,OVERDRAFT!E375)</f>
        <v>0</v>
      </c>
      <c r="D375" s="22">
        <f>SUMIFS('Filter by planned &amp; actual'!G:G,'Filter by planned &amp; actual'!B:B,OVERDRAFT!B375,'Filter by planned &amp; actual'!E:E,"Actual",'Filter by planned &amp; actual'!H:H,OVERDRAFT!E375)</f>
        <v>0</v>
      </c>
      <c r="E375" s="26">
        <v>44621</v>
      </c>
    </row>
    <row r="376" spans="1:5" hidden="1">
      <c r="A376" s="19">
        <v>77</v>
      </c>
      <c r="B376" s="19" t="s">
        <v>112</v>
      </c>
      <c r="C376" s="22">
        <f>SUMIFS('Filter by planned &amp; actual'!F:F,'Filter by planned &amp; actual'!B:B,OVERDRAFT!B376,'Filter by planned &amp; actual'!E:E,"Actual",'Filter by planned &amp; actual'!H:H,OVERDRAFT!E376)</f>
        <v>0</v>
      </c>
      <c r="D376" s="22">
        <f>SUMIFS('Filter by planned &amp; actual'!G:G,'Filter by planned &amp; actual'!B:B,OVERDRAFT!B376,'Filter by planned &amp; actual'!E:E,"Actual",'Filter by planned &amp; actual'!H:H,OVERDRAFT!E376)</f>
        <v>0</v>
      </c>
      <c r="E376" s="26">
        <v>44621</v>
      </c>
    </row>
    <row r="377" spans="1:5" hidden="1">
      <c r="A377" s="19">
        <v>78</v>
      </c>
      <c r="B377" s="19" t="s">
        <v>113</v>
      </c>
      <c r="C377" s="22">
        <f>SUMIFS('Filter by planned &amp; actual'!F:F,'Filter by planned &amp; actual'!B:B,OVERDRAFT!B377,'Filter by planned &amp; actual'!E:E,"Actual",'Filter by planned &amp; actual'!H:H,OVERDRAFT!E377)</f>
        <v>0</v>
      </c>
      <c r="D377" s="22">
        <f>SUMIFS('Filter by planned &amp; actual'!G:G,'Filter by planned &amp; actual'!B:B,OVERDRAFT!B377,'Filter by planned &amp; actual'!E:E,"Actual",'Filter by planned &amp; actual'!H:H,OVERDRAFT!E377)</f>
        <v>0</v>
      </c>
      <c r="E377" s="26">
        <v>44621</v>
      </c>
    </row>
    <row r="378" spans="1:5" hidden="1">
      <c r="A378" s="19">
        <v>79</v>
      </c>
      <c r="B378" s="19" t="s">
        <v>114</v>
      </c>
      <c r="C378" s="22">
        <f>SUMIFS('Filter by planned &amp; actual'!F:F,'Filter by planned &amp; actual'!B:B,OVERDRAFT!B378,'Filter by planned &amp; actual'!E:E,"Actual",'Filter by planned &amp; actual'!H:H,OVERDRAFT!E378)</f>
        <v>0</v>
      </c>
      <c r="D378" s="22">
        <f>SUMIFS('Filter by planned &amp; actual'!G:G,'Filter by planned &amp; actual'!B:B,OVERDRAFT!B378,'Filter by planned &amp; actual'!E:E,"Actual",'Filter by planned &amp; actual'!H:H,OVERDRAFT!E378)</f>
        <v>0</v>
      </c>
      <c r="E378" s="26">
        <v>44621</v>
      </c>
    </row>
    <row r="379" spans="1:5" hidden="1">
      <c r="A379" s="19">
        <v>80</v>
      </c>
      <c r="B379" s="19" t="s">
        <v>115</v>
      </c>
      <c r="C379" s="22">
        <f>SUMIFS('Filter by planned &amp; actual'!F:F,'Filter by planned &amp; actual'!B:B,OVERDRAFT!B379,'Filter by planned &amp; actual'!E:E,"Actual",'Filter by planned &amp; actual'!H:H,OVERDRAFT!E379)</f>
        <v>0</v>
      </c>
      <c r="D379" s="22">
        <f>SUMIFS('Filter by planned &amp; actual'!G:G,'Filter by planned &amp; actual'!B:B,OVERDRAFT!B379,'Filter by planned &amp; actual'!E:E,"Actual",'Filter by planned &amp; actual'!H:H,OVERDRAFT!E379)</f>
        <v>0</v>
      </c>
      <c r="E379" s="26">
        <v>44621</v>
      </c>
    </row>
    <row r="380" spans="1:5" hidden="1">
      <c r="A380" s="19">
        <v>81</v>
      </c>
      <c r="B380" s="19" t="s">
        <v>116</v>
      </c>
      <c r="C380" s="22">
        <f>SUMIFS('Filter by planned &amp; actual'!F:F,'Filter by planned &amp; actual'!B:B,OVERDRAFT!B380,'Filter by planned &amp; actual'!E:E,"Actual",'Filter by planned &amp; actual'!H:H,OVERDRAFT!E380)</f>
        <v>0</v>
      </c>
      <c r="D380" s="22">
        <f>SUMIFS('Filter by planned &amp; actual'!G:G,'Filter by planned &amp; actual'!B:B,OVERDRAFT!B380,'Filter by planned &amp; actual'!E:E,"Actual",'Filter by planned &amp; actual'!H:H,OVERDRAFT!E380)</f>
        <v>0</v>
      </c>
      <c r="E380" s="26">
        <v>44621</v>
      </c>
    </row>
    <row r="381" spans="1:5" hidden="1">
      <c r="A381" s="19">
        <v>82</v>
      </c>
      <c r="B381" s="19" t="s">
        <v>117</v>
      </c>
      <c r="C381" s="22">
        <f>SUMIFS('Filter by planned &amp; actual'!F:F,'Filter by planned &amp; actual'!B:B,OVERDRAFT!B381,'Filter by planned &amp; actual'!E:E,"Actual",'Filter by planned &amp; actual'!H:H,OVERDRAFT!E381)</f>
        <v>0</v>
      </c>
      <c r="D381" s="22">
        <f>SUMIFS('Filter by planned &amp; actual'!G:G,'Filter by planned &amp; actual'!B:B,OVERDRAFT!B381,'Filter by planned &amp; actual'!E:E,"Actual",'Filter by planned &amp; actual'!H:H,OVERDRAFT!E381)</f>
        <v>0</v>
      </c>
      <c r="E381" s="26">
        <v>44621</v>
      </c>
    </row>
    <row r="382" spans="1:5" hidden="1">
      <c r="A382" s="19">
        <v>83</v>
      </c>
      <c r="B382" s="19" t="s">
        <v>118</v>
      </c>
      <c r="C382" s="22">
        <f>SUMIFS('Filter by planned &amp; actual'!F:F,'Filter by planned &amp; actual'!B:B,OVERDRAFT!B382,'Filter by planned &amp; actual'!E:E,"Actual",'Filter by planned &amp; actual'!H:H,OVERDRAFT!E382)</f>
        <v>0</v>
      </c>
      <c r="D382" s="22">
        <f>SUMIFS('Filter by planned &amp; actual'!G:G,'Filter by planned &amp; actual'!B:B,OVERDRAFT!B382,'Filter by planned &amp; actual'!E:E,"Actual",'Filter by planned &amp; actual'!H:H,OVERDRAFT!E382)</f>
        <v>0</v>
      </c>
      <c r="E382" s="26">
        <v>44621</v>
      </c>
    </row>
    <row r="383" spans="1:5" hidden="1">
      <c r="A383" s="19">
        <v>84</v>
      </c>
      <c r="B383" s="19" t="s">
        <v>119</v>
      </c>
      <c r="C383" s="22">
        <f>SUMIFS('Filter by planned &amp; actual'!F:F,'Filter by planned &amp; actual'!B:B,OVERDRAFT!B383,'Filter by planned &amp; actual'!E:E,"Actual",'Filter by planned &amp; actual'!H:H,OVERDRAFT!E383)</f>
        <v>0</v>
      </c>
      <c r="D383" s="22">
        <f>SUMIFS('Filter by planned &amp; actual'!G:G,'Filter by planned &amp; actual'!B:B,OVERDRAFT!B383,'Filter by planned &amp; actual'!E:E,"Actual",'Filter by planned &amp; actual'!H:H,OVERDRAFT!E383)</f>
        <v>0</v>
      </c>
      <c r="E383" s="26">
        <v>44621</v>
      </c>
    </row>
    <row r="384" spans="1:5" hidden="1">
      <c r="A384" s="19">
        <v>85</v>
      </c>
      <c r="B384" s="19" t="s">
        <v>120</v>
      </c>
      <c r="C384" s="22">
        <f>SUMIFS('Filter by planned &amp; actual'!F:F,'Filter by planned &amp; actual'!B:B,OVERDRAFT!B384,'Filter by planned &amp; actual'!E:E,"Actual",'Filter by planned &amp; actual'!H:H,OVERDRAFT!E384)</f>
        <v>0</v>
      </c>
      <c r="D384" s="22">
        <f>SUMIFS('Filter by planned &amp; actual'!G:G,'Filter by planned &amp; actual'!B:B,OVERDRAFT!B384,'Filter by planned &amp; actual'!E:E,"Actual",'Filter by planned &amp; actual'!H:H,OVERDRAFT!E384)</f>
        <v>0</v>
      </c>
      <c r="E384" s="26">
        <v>44621</v>
      </c>
    </row>
    <row r="385" spans="1:5" hidden="1">
      <c r="A385" s="19">
        <v>86</v>
      </c>
      <c r="B385" s="19" t="s">
        <v>121</v>
      </c>
      <c r="C385" s="22">
        <f>SUMIFS('Filter by planned &amp; actual'!F:F,'Filter by planned &amp; actual'!B:B,OVERDRAFT!B385,'Filter by planned &amp; actual'!E:E,"Actual",'Filter by planned &amp; actual'!H:H,OVERDRAFT!E385)</f>
        <v>0</v>
      </c>
      <c r="D385" s="22">
        <f>SUMIFS('Filter by planned &amp; actual'!G:G,'Filter by planned &amp; actual'!B:B,OVERDRAFT!B385,'Filter by planned &amp; actual'!E:E,"Actual",'Filter by planned &amp; actual'!H:H,OVERDRAFT!E385)</f>
        <v>22695</v>
      </c>
      <c r="E385" s="26">
        <v>44621</v>
      </c>
    </row>
    <row r="386" spans="1:5" hidden="1">
      <c r="A386" s="19">
        <v>87</v>
      </c>
      <c r="B386" s="19" t="s">
        <v>122</v>
      </c>
      <c r="C386" s="22">
        <f>SUMIFS('Filter by planned &amp; actual'!F:F,'Filter by planned &amp; actual'!B:B,OVERDRAFT!B386,'Filter by planned &amp; actual'!E:E,"Actual",'Filter by planned &amp; actual'!H:H,OVERDRAFT!E386)</f>
        <v>0</v>
      </c>
      <c r="D386" s="22">
        <f>SUMIFS('Filter by planned &amp; actual'!G:G,'Filter by planned &amp; actual'!B:B,OVERDRAFT!B386,'Filter by planned &amp; actual'!E:E,"Actual",'Filter by planned &amp; actual'!H:H,OVERDRAFT!E386)</f>
        <v>0</v>
      </c>
      <c r="E386" s="26">
        <v>44621</v>
      </c>
    </row>
    <row r="387" spans="1:5" hidden="1">
      <c r="A387" s="19">
        <v>88</v>
      </c>
      <c r="B387" s="19" t="s">
        <v>123</v>
      </c>
      <c r="C387" s="22">
        <f>SUMIFS('Filter by planned &amp; actual'!F:F,'Filter by planned &amp; actual'!B:B,OVERDRAFT!B387,'Filter by planned &amp; actual'!E:E,"Actual",'Filter by planned &amp; actual'!H:H,OVERDRAFT!E387)</f>
        <v>0</v>
      </c>
      <c r="D387" s="22">
        <f>SUMIFS('Filter by planned &amp; actual'!G:G,'Filter by planned &amp; actual'!B:B,OVERDRAFT!B387,'Filter by planned &amp; actual'!E:E,"Actual",'Filter by planned &amp; actual'!H:H,OVERDRAFT!E387)</f>
        <v>222115.55</v>
      </c>
      <c r="E387" s="26">
        <v>44621</v>
      </c>
    </row>
    <row r="388" spans="1:5" hidden="1">
      <c r="A388" s="19">
        <v>89</v>
      </c>
      <c r="B388" s="19" t="s">
        <v>126</v>
      </c>
      <c r="C388" s="22">
        <f>SUMIFS('Filter by planned &amp; actual'!F:F,'Filter by planned &amp; actual'!B:B,OVERDRAFT!B388,'Filter by planned &amp; actual'!E:E,"Actual",'Filter by planned &amp; actual'!H:H,OVERDRAFT!E388)</f>
        <v>0</v>
      </c>
      <c r="D388" s="22">
        <f>SUMIFS('Filter by planned &amp; actual'!G:G,'Filter by planned &amp; actual'!B:B,OVERDRAFT!B388,'Filter by planned &amp; actual'!E:E,"Actual",'Filter by planned &amp; actual'!H:H,OVERDRAFT!E388)</f>
        <v>0</v>
      </c>
      <c r="E388" s="26">
        <v>44621</v>
      </c>
    </row>
    <row r="389" spans="1:5" hidden="1">
      <c r="A389" s="19">
        <v>90</v>
      </c>
      <c r="B389" s="19" t="s">
        <v>284</v>
      </c>
      <c r="C389" s="22">
        <f>SUMIFS('Filter by planned &amp; actual'!F:F,'Filter by planned &amp; actual'!B:B,OVERDRAFT!B389,'Filter by planned &amp; actual'!E:E,"Actual",'Filter by planned &amp; actual'!H:H,OVERDRAFT!E389)</f>
        <v>0</v>
      </c>
      <c r="D389" s="22">
        <f>SUMIFS('Filter by planned &amp; actual'!G:G,'Filter by planned &amp; actual'!B:B,OVERDRAFT!B389,'Filter by planned &amp; actual'!E:E,"Actual",'Filter by planned &amp; actual'!H:H,OVERDRAFT!E389)</f>
        <v>0</v>
      </c>
      <c r="E389" s="26">
        <v>44621</v>
      </c>
    </row>
    <row r="390" spans="1:5" hidden="1">
      <c r="A390" s="19">
        <v>91</v>
      </c>
      <c r="B390" s="19" t="s">
        <v>2006</v>
      </c>
      <c r="C390" s="22">
        <f>SUMIFS('Filter by planned &amp; actual'!F:F,'Filter by planned &amp; actual'!B:B,OVERDRAFT!B390,'Filter by planned &amp; actual'!E:E,"Actual",'Filter by planned &amp; actual'!H:H,OVERDRAFT!E390)</f>
        <v>0</v>
      </c>
      <c r="D390" s="22">
        <f>SUMIFS('Filter by planned &amp; actual'!G:G,'Filter by planned &amp; actual'!B:B,OVERDRAFT!B390,'Filter by planned &amp; actual'!E:E,"Actual",'Filter by planned &amp; actual'!H:H,OVERDRAFT!E390)</f>
        <v>0</v>
      </c>
      <c r="E390" s="26">
        <v>44621</v>
      </c>
    </row>
    <row r="391" spans="1:5" hidden="1">
      <c r="A391" s="19">
        <v>92</v>
      </c>
      <c r="B391" s="19" t="s">
        <v>283</v>
      </c>
      <c r="C391" s="22">
        <f>SUMIFS('Filter by planned &amp; actual'!F:F,'Filter by planned &amp; actual'!B:B,OVERDRAFT!B391,'Filter by planned &amp; actual'!E:E,"Actual",'Filter by planned &amp; actual'!H:H,OVERDRAFT!E391)</f>
        <v>0</v>
      </c>
      <c r="D391" s="22">
        <f>SUMIFS('Filter by planned &amp; actual'!G:G,'Filter by planned &amp; actual'!B:B,OVERDRAFT!B391,'Filter by planned &amp; actual'!E:E,"Actual",'Filter by planned &amp; actual'!H:H,OVERDRAFT!E391)</f>
        <v>0</v>
      </c>
      <c r="E391" s="26">
        <v>44621</v>
      </c>
    </row>
    <row r="392" spans="1:5" hidden="1">
      <c r="A392" s="19">
        <v>93</v>
      </c>
      <c r="B392" s="19" t="s">
        <v>2005</v>
      </c>
      <c r="C392" s="22">
        <f>SUMIFS('Filter by planned &amp; actual'!F:F,'Filter by planned &amp; actual'!B:B,OVERDRAFT!B392,'Filter by planned &amp; actual'!E:E,"Actual",'Filter by planned &amp; actual'!H:H,OVERDRAFT!E392)</f>
        <v>0</v>
      </c>
      <c r="D392" s="22">
        <f>SUMIFS('Filter by planned &amp; actual'!G:G,'Filter by planned &amp; actual'!B:B,OVERDRAFT!B392,'Filter by planned &amp; actual'!E:E,"Actual",'Filter by planned &amp; actual'!H:H,OVERDRAFT!E392)</f>
        <v>0</v>
      </c>
      <c r="E392" s="26">
        <v>44621</v>
      </c>
    </row>
    <row r="393" spans="1:5" hidden="1">
      <c r="A393" s="19">
        <v>94</v>
      </c>
      <c r="B393" s="19" t="s">
        <v>2075</v>
      </c>
      <c r="C393" s="22">
        <f>SUMIFS('Filter by planned &amp; actual'!F:F,'Filter by planned &amp; actual'!B:B,OVERDRAFT!B393,'Filter by planned &amp; actual'!E:E,"Actual",'Filter by planned &amp; actual'!H:H,OVERDRAFT!E393)</f>
        <v>0</v>
      </c>
      <c r="D393" s="22">
        <f>SUMIFS('Filter by planned &amp; actual'!G:G,'Filter by planned &amp; actual'!B:B,OVERDRAFT!B393,'Filter by planned &amp; actual'!E:E,"Actual",'Filter by planned &amp; actual'!H:H,OVERDRAFT!E393)</f>
        <v>858.03</v>
      </c>
      <c r="E393" s="26">
        <v>44621</v>
      </c>
    </row>
    <row r="394" spans="1:5" hidden="1">
      <c r="A394" s="19">
        <v>95</v>
      </c>
      <c r="B394" s="19" t="s">
        <v>2076</v>
      </c>
      <c r="C394" s="22">
        <f>SUMIFS('Filter by planned &amp; actual'!F:F,'Filter by planned &amp; actual'!B:B,OVERDRAFT!B394,'Filter by planned &amp; actual'!E:E,"Actual",'Filter by planned &amp; actual'!H:H,OVERDRAFT!E394)</f>
        <v>0</v>
      </c>
      <c r="D394" s="22">
        <f>SUMIFS('Filter by planned &amp; actual'!G:G,'Filter by planned &amp; actual'!B:B,OVERDRAFT!B394,'Filter by planned &amp; actual'!E:E,"Actual",'Filter by planned &amp; actual'!H:H,OVERDRAFT!E394)</f>
        <v>33570</v>
      </c>
      <c r="E394" s="26">
        <v>44621</v>
      </c>
    </row>
    <row r="395" spans="1:5" hidden="1">
      <c r="A395" s="19">
        <v>96</v>
      </c>
      <c r="B395" s="19" t="s">
        <v>2077</v>
      </c>
      <c r="C395" s="22">
        <f>SUMIFS('Filter by planned &amp; actual'!F:F,'Filter by planned &amp; actual'!B:B,OVERDRAFT!B395,'Filter by planned &amp; actual'!E:E,"Actual",'Filter by planned &amp; actual'!H:H,OVERDRAFT!E395)</f>
        <v>0</v>
      </c>
      <c r="D395" s="22">
        <f>SUMIFS('Filter by planned &amp; actual'!G:G,'Filter by planned &amp; actual'!B:B,OVERDRAFT!B395,'Filter by planned &amp; actual'!E:E,"Actual",'Filter by planned &amp; actual'!H:H,OVERDRAFT!E395)</f>
        <v>0</v>
      </c>
      <c r="E395" s="26">
        <v>44621</v>
      </c>
    </row>
    <row r="396" spans="1:5" hidden="1">
      <c r="A396" s="19">
        <v>97</v>
      </c>
      <c r="B396" s="19" t="s">
        <v>2078</v>
      </c>
      <c r="C396" s="22">
        <f>SUMIFS('Filter by planned &amp; actual'!F:F,'Filter by planned &amp; actual'!B:B,OVERDRAFT!B396,'Filter by planned &amp; actual'!E:E,"Actual",'Filter by planned &amp; actual'!H:H,OVERDRAFT!E396)</f>
        <v>18578050</v>
      </c>
      <c r="D396" s="22">
        <f>SUMIFS('Filter by planned &amp; actual'!G:G,'Filter by planned &amp; actual'!B:B,OVERDRAFT!B396,'Filter by planned &amp; actual'!E:E,"Actual",'Filter by planned &amp; actual'!H:H,OVERDRAFT!E396)</f>
        <v>4366441.2200000007</v>
      </c>
      <c r="E396" s="26">
        <v>44621</v>
      </c>
    </row>
    <row r="397" spans="1:5" hidden="1">
      <c r="A397" s="19">
        <v>98</v>
      </c>
      <c r="B397" s="19" t="s">
        <v>2079</v>
      </c>
      <c r="C397" s="22">
        <f>SUMIFS('Filter by planned &amp; actual'!F:F,'Filter by planned &amp; actual'!B:B,OVERDRAFT!B397,'Filter by planned &amp; actual'!E:E,"Actual",'Filter by planned &amp; actual'!H:H,OVERDRAFT!E397)</f>
        <v>36909667</v>
      </c>
      <c r="D397" s="22">
        <f>SUMIFS('Filter by planned &amp; actual'!G:G,'Filter by planned &amp; actual'!B:B,OVERDRAFT!B397,'Filter by planned &amp; actual'!E:E,"Actual",'Filter by planned &amp; actual'!H:H,OVERDRAFT!E397)</f>
        <v>11294897.049999999</v>
      </c>
      <c r="E397" s="26">
        <v>44621</v>
      </c>
    </row>
    <row r="398" spans="1:5" hidden="1">
      <c r="A398" s="19">
        <v>99</v>
      </c>
      <c r="B398" s="19" t="s">
        <v>2080</v>
      </c>
      <c r="C398" s="22">
        <f>SUMIFS('Filter by planned &amp; actual'!F:F,'Filter by planned &amp; actual'!B:B,OVERDRAFT!B398,'Filter by planned &amp; actual'!E:E,"Actual",'Filter by planned &amp; actual'!H:H,OVERDRAFT!E398)</f>
        <v>0</v>
      </c>
      <c r="D398" s="22">
        <f>SUMIFS('Filter by planned &amp; actual'!G:G,'Filter by planned &amp; actual'!B:B,OVERDRAFT!B398,'Filter by planned &amp; actual'!E:E,"Actual",'Filter by planned &amp; actual'!H:H,OVERDRAFT!E398)</f>
        <v>7214045.5000000009</v>
      </c>
      <c r="E398" s="26">
        <v>44621</v>
      </c>
    </row>
    <row r="399" spans="1:5" hidden="1">
      <c r="A399" s="19">
        <v>100</v>
      </c>
      <c r="B399" s="19" t="s">
        <v>2081</v>
      </c>
      <c r="C399" s="22">
        <f>SUMIFS('Filter by planned &amp; actual'!F:F,'Filter by planned &amp; actual'!B:B,OVERDRAFT!B399,'Filter by planned &amp; actual'!E:E,"Actual",'Filter by planned &amp; actual'!H:H,OVERDRAFT!E399)</f>
        <v>0</v>
      </c>
      <c r="D399" s="22">
        <f>SUMIFS('Filter by planned &amp; actual'!G:G,'Filter by planned &amp; actual'!B:B,OVERDRAFT!B399,'Filter by planned &amp; actual'!E:E,"Actual",'Filter by planned &amp; actual'!H:H,OVERDRAFT!E399)</f>
        <v>42313.5</v>
      </c>
      <c r="E399" s="26">
        <v>44621</v>
      </c>
    </row>
    <row r="400" spans="1:5" hidden="1">
      <c r="A400" s="19">
        <v>101</v>
      </c>
      <c r="B400" s="19" t="s">
        <v>2082</v>
      </c>
      <c r="C400" s="22">
        <f>SUMIFS('Filter by planned &amp; actual'!F:F,'Filter by planned &amp; actual'!B:B,OVERDRAFT!B400,'Filter by planned &amp; actual'!E:E,"Actual",'Filter by planned &amp; actual'!H:H,OVERDRAFT!E400)</f>
        <v>0</v>
      </c>
      <c r="D400" s="22">
        <f>SUMIFS('Filter by planned &amp; actual'!G:G,'Filter by planned &amp; actual'!B:B,OVERDRAFT!B400,'Filter by planned &amp; actual'!E:E,"Actual",'Filter by planned &amp; actual'!H:H,OVERDRAFT!E400)</f>
        <v>1568606.94</v>
      </c>
      <c r="E400" s="26">
        <v>44621</v>
      </c>
    </row>
    <row r="401" spans="1:5" hidden="1">
      <c r="A401" s="19">
        <v>102</v>
      </c>
      <c r="B401" s="19" t="s">
        <v>2083</v>
      </c>
      <c r="C401" s="22">
        <f>SUMIFS('Filter by planned &amp; actual'!F:F,'Filter by planned &amp; actual'!B:B,OVERDRAFT!B401,'Filter by planned &amp; actual'!E:E,"Actual",'Filter by planned &amp; actual'!H:H,OVERDRAFT!E401)</f>
        <v>724954</v>
      </c>
      <c r="D401" s="22">
        <f>SUMIFS('Filter by planned &amp; actual'!G:G,'Filter by planned &amp; actual'!B:B,OVERDRAFT!B401,'Filter by planned &amp; actual'!E:E,"Actual",'Filter by planned &amp; actual'!H:H,OVERDRAFT!E401)</f>
        <v>9349138.4199999962</v>
      </c>
      <c r="E401" s="26">
        <v>44621</v>
      </c>
    </row>
    <row r="402" spans="1:5" hidden="1">
      <c r="A402" s="19">
        <v>103</v>
      </c>
      <c r="B402" s="19" t="s">
        <v>2085</v>
      </c>
      <c r="C402" s="22">
        <f>SUMIFS('Filter by planned &amp; actual'!F:F,'Filter by planned &amp; actual'!B:B,OVERDRAFT!B402,'Filter by planned &amp; actual'!E:E,"Actual",'Filter by planned &amp; actual'!H:H,OVERDRAFT!E402)</f>
        <v>0</v>
      </c>
      <c r="D402" s="22">
        <f>SUMIFS('Filter by planned &amp; actual'!G:G,'Filter by planned &amp; actual'!B:B,OVERDRAFT!B402,'Filter by planned &amp; actual'!E:E,"Actual",'Filter by planned &amp; actual'!H:H,OVERDRAFT!E402)</f>
        <v>0</v>
      </c>
      <c r="E402" s="26">
        <v>44621</v>
      </c>
    </row>
    <row r="403" spans="1:5" hidden="1">
      <c r="A403" s="19">
        <v>104</v>
      </c>
      <c r="B403" s="19" t="s">
        <v>2086</v>
      </c>
      <c r="C403" s="22">
        <f>SUMIFS('Filter by planned &amp; actual'!F:F,'Filter by planned &amp; actual'!B:B,OVERDRAFT!B403,'Filter by planned &amp; actual'!E:E,"Actual",'Filter by planned &amp; actual'!H:H,OVERDRAFT!E403)</f>
        <v>0</v>
      </c>
      <c r="D403" s="22">
        <f>SUMIFS('Filter by planned &amp; actual'!G:G,'Filter by planned &amp; actual'!B:B,OVERDRAFT!B403,'Filter by planned &amp; actual'!E:E,"Actual",'Filter by planned &amp; actual'!H:H,OVERDRAFT!E403)</f>
        <v>0</v>
      </c>
      <c r="E403" s="26">
        <v>44621</v>
      </c>
    </row>
    <row r="404" spans="1:5" hidden="1">
      <c r="A404" s="19">
        <v>105</v>
      </c>
      <c r="B404" s="19" t="s">
        <v>2087</v>
      </c>
      <c r="C404" s="22">
        <f>SUMIFS('Filter by planned &amp; actual'!F:F,'Filter by planned &amp; actual'!B:B,OVERDRAFT!B404,'Filter by planned &amp; actual'!E:E,"Actual",'Filter by planned &amp; actual'!H:H,OVERDRAFT!E404)</f>
        <v>0</v>
      </c>
      <c r="D404" s="22">
        <f>SUMIFS('Filter by planned &amp; actual'!G:G,'Filter by planned &amp; actual'!B:B,OVERDRAFT!B404,'Filter by planned &amp; actual'!E:E,"Actual",'Filter by planned &amp; actual'!H:H,OVERDRAFT!E404)</f>
        <v>8270116.46</v>
      </c>
      <c r="E404" s="26">
        <v>44621</v>
      </c>
    </row>
    <row r="405" spans="1:5" hidden="1">
      <c r="A405" s="19">
        <v>106</v>
      </c>
      <c r="B405" s="19" t="s">
        <v>2088</v>
      </c>
      <c r="C405" s="22">
        <f>SUMIFS('Filter by planned &amp; actual'!F:F,'Filter by planned &amp; actual'!B:B,OVERDRAFT!B405,'Filter by planned &amp; actual'!E:E,"Actual",'Filter by planned &amp; actual'!H:H,OVERDRAFT!E405)</f>
        <v>0</v>
      </c>
      <c r="D405" s="22">
        <f>SUMIFS('Filter by planned &amp; actual'!G:G,'Filter by planned &amp; actual'!B:B,OVERDRAFT!B405,'Filter by planned &amp; actual'!E:E,"Actual",'Filter by planned &amp; actual'!H:H,OVERDRAFT!E405)</f>
        <v>0</v>
      </c>
      <c r="E405" s="26">
        <v>44621</v>
      </c>
    </row>
    <row r="406" spans="1:5" hidden="1">
      <c r="A406" s="19">
        <v>107</v>
      </c>
      <c r="B406" s="19" t="s">
        <v>2089</v>
      </c>
      <c r="C406" s="22">
        <f>SUMIFS('Filter by planned &amp; actual'!F:F,'Filter by planned &amp; actual'!B:B,OVERDRAFT!B406,'Filter by planned &amp; actual'!E:E,"Actual",'Filter by planned &amp; actual'!H:H,OVERDRAFT!E406)</f>
        <v>14904090</v>
      </c>
      <c r="D406" s="22">
        <f>SUMIFS('Filter by planned &amp; actual'!G:G,'Filter by planned &amp; actual'!B:B,OVERDRAFT!B406,'Filter by planned &amp; actual'!E:E,"Actual",'Filter by planned &amp; actual'!H:H,OVERDRAFT!E406)</f>
        <v>7384370.5499999998</v>
      </c>
      <c r="E406" s="26">
        <v>44621</v>
      </c>
    </row>
    <row r="407" spans="1:5" hidden="1">
      <c r="A407" s="19">
        <v>108</v>
      </c>
      <c r="B407" s="19" t="s">
        <v>2090</v>
      </c>
      <c r="C407" s="22">
        <f>SUMIFS('Filter by planned &amp; actual'!F:F,'Filter by planned &amp; actual'!B:B,OVERDRAFT!B407,'Filter by planned &amp; actual'!E:E,"Actual",'Filter by planned &amp; actual'!H:H,OVERDRAFT!E407)</f>
        <v>15425224.75</v>
      </c>
      <c r="D407" s="22">
        <f>SUMIFS('Filter by planned &amp; actual'!G:G,'Filter by planned &amp; actual'!B:B,OVERDRAFT!B407,'Filter by planned &amp; actual'!E:E,"Actual",'Filter by planned &amp; actual'!H:H,OVERDRAFT!E407)</f>
        <v>8399601.2100000009</v>
      </c>
      <c r="E407" s="26">
        <v>44621</v>
      </c>
    </row>
    <row r="408" spans="1:5" hidden="1">
      <c r="A408" s="19">
        <v>109</v>
      </c>
      <c r="B408" s="19" t="s">
        <v>2091</v>
      </c>
      <c r="C408" s="22">
        <f>SUMIFS('Filter by planned &amp; actual'!F:F,'Filter by planned &amp; actual'!B:B,OVERDRAFT!B408,'Filter by planned &amp; actual'!E:E,"Actual",'Filter by planned &amp; actual'!H:H,OVERDRAFT!E408)</f>
        <v>3290022.4</v>
      </c>
      <c r="D408" s="22">
        <f>SUMIFS('Filter by planned &amp; actual'!G:G,'Filter by planned &amp; actual'!B:B,OVERDRAFT!B408,'Filter by planned &amp; actual'!E:E,"Actual",'Filter by planned &amp; actual'!H:H,OVERDRAFT!E408)</f>
        <v>3634072.54</v>
      </c>
      <c r="E408" s="26">
        <v>44621</v>
      </c>
    </row>
    <row r="409" spans="1:5" hidden="1">
      <c r="A409" s="19">
        <v>110</v>
      </c>
      <c r="B409" s="19" t="s">
        <v>2092</v>
      </c>
      <c r="C409" s="22">
        <f>SUMIFS('Filter by planned &amp; actual'!F:F,'Filter by planned &amp; actual'!B:B,OVERDRAFT!B409,'Filter by planned &amp; actual'!E:E,"Actual",'Filter by planned &amp; actual'!H:H,OVERDRAFT!E409)</f>
        <v>17903308</v>
      </c>
      <c r="D409" s="22">
        <f>SUMIFS('Filter by planned &amp; actual'!G:G,'Filter by planned &amp; actual'!B:B,OVERDRAFT!B409,'Filter by planned &amp; actual'!E:E,"Actual",'Filter by planned &amp; actual'!H:H,OVERDRAFT!E409)</f>
        <v>20285947.199999999</v>
      </c>
      <c r="E409" s="26">
        <v>44621</v>
      </c>
    </row>
    <row r="410" spans="1:5" hidden="1">
      <c r="A410" s="19">
        <v>111</v>
      </c>
      <c r="B410" s="19" t="s">
        <v>2104</v>
      </c>
      <c r="C410" s="22">
        <f>SUMIFS('Filter by planned &amp; actual'!F:F,'Filter by planned &amp; actual'!B:B,OVERDRAFT!B410,'Filter by planned &amp; actual'!E:E,"Actual",'Filter by planned &amp; actual'!H:H,OVERDRAFT!E410)</f>
        <v>0</v>
      </c>
      <c r="D410" s="22">
        <f>SUMIFS('Filter by planned &amp; actual'!G:G,'Filter by planned &amp; actual'!B:B,OVERDRAFT!B410,'Filter by planned &amp; actual'!E:E,"Actual",'Filter by planned &amp; actual'!H:H,OVERDRAFT!E410)</f>
        <v>698149.55</v>
      </c>
      <c r="E410" s="26">
        <v>44621</v>
      </c>
    </row>
    <row r="411" spans="1:5" hidden="1">
      <c r="A411" s="19">
        <v>112</v>
      </c>
      <c r="B411" s="19" t="s">
        <v>2100</v>
      </c>
      <c r="C411" s="22">
        <f>SUMIFS('Filter by planned &amp; actual'!F:F,'Filter by planned &amp; actual'!B:B,OVERDRAFT!B411,'Filter by planned &amp; actual'!E:E,"Actual",'Filter by planned &amp; actual'!H:H,OVERDRAFT!E411)</f>
        <v>0</v>
      </c>
      <c r="D411" s="22">
        <f>SUMIFS('Filter by planned &amp; actual'!G:G,'Filter by planned &amp; actual'!B:B,OVERDRAFT!B411,'Filter by planned &amp; actual'!E:E,"Actual",'Filter by planned &amp; actual'!H:H,OVERDRAFT!E411)</f>
        <v>18638565.93</v>
      </c>
      <c r="E411" s="26">
        <v>44621</v>
      </c>
    </row>
    <row r="412" spans="1:5" hidden="1">
      <c r="A412" s="19">
        <v>113</v>
      </c>
      <c r="B412" s="19" t="s">
        <v>2101</v>
      </c>
      <c r="C412" s="22">
        <f>SUMIFS('Filter by planned &amp; actual'!F:F,'Filter by planned &amp; actual'!B:B,OVERDRAFT!B412,'Filter by planned &amp; actual'!E:E,"Actual",'Filter by planned &amp; actual'!H:H,OVERDRAFT!E412)</f>
        <v>22123110.41</v>
      </c>
      <c r="D412" s="22">
        <f>SUMIFS('Filter by planned &amp; actual'!G:G,'Filter by planned &amp; actual'!B:B,OVERDRAFT!B412,'Filter by planned &amp; actual'!E:E,"Actual",'Filter by planned &amp; actual'!H:H,OVERDRAFT!E412)</f>
        <v>18472855.820000004</v>
      </c>
      <c r="E412" s="26">
        <v>44621</v>
      </c>
    </row>
    <row r="413" spans="1:5" hidden="1">
      <c r="A413" s="19">
        <v>114</v>
      </c>
      <c r="B413" s="19" t="s">
        <v>2102</v>
      </c>
      <c r="C413" s="22">
        <f>SUMIFS('Filter by planned &amp; actual'!F:F,'Filter by planned &amp; actual'!B:B,OVERDRAFT!B413,'Filter by planned &amp; actual'!E:E,"Actual",'Filter by planned &amp; actual'!H:H,OVERDRAFT!E413)</f>
        <v>0</v>
      </c>
      <c r="D413" s="22">
        <f>SUMIFS('Filter by planned &amp; actual'!G:G,'Filter by planned &amp; actual'!B:B,OVERDRAFT!B413,'Filter by planned &amp; actual'!E:E,"Actual",'Filter by planned &amp; actual'!H:H,OVERDRAFT!E413)</f>
        <v>410470.04000000004</v>
      </c>
      <c r="E413" s="26">
        <v>44621</v>
      </c>
    </row>
    <row r="414" spans="1:5" hidden="1">
      <c r="A414" s="20">
        <v>115</v>
      </c>
      <c r="B414" s="20" t="s">
        <v>2103</v>
      </c>
      <c r="C414" s="22">
        <f>SUMIFS('Filter by planned &amp; actual'!F:F,'Filter by planned &amp; actual'!B:B,OVERDRAFT!B414,'Filter by planned &amp; actual'!E:E,"Actual",'Filter by planned &amp; actual'!H:H,OVERDRAFT!E414)</f>
        <v>0</v>
      </c>
      <c r="D414" s="22">
        <f>SUMIFS('Filter by planned &amp; actual'!G:G,'Filter by planned &amp; actual'!B:B,OVERDRAFT!B414,'Filter by planned &amp; actual'!E:E,"Actual",'Filter by planned &amp; actual'!H:H,OVERDRAFT!E414)</f>
        <v>50168.66</v>
      </c>
      <c r="E414" s="26">
        <v>44621</v>
      </c>
    </row>
    <row r="415" spans="1:5" hidden="1">
      <c r="A415" s="19">
        <v>116</v>
      </c>
      <c r="B415" s="19" t="s">
        <v>2109</v>
      </c>
      <c r="C415" s="22">
        <f>SUMIFS('Filter by planned &amp; actual'!F:F,'Filter by planned &amp; actual'!B:B,OVERDRAFT!B415,'Filter by planned &amp; actual'!E:E,"Actual",'Filter by planned &amp; actual'!H:H,OVERDRAFT!E415)</f>
        <v>0</v>
      </c>
      <c r="D415" s="22">
        <f>SUMIFS('Filter by planned &amp; actual'!G:G,'Filter by planned &amp; actual'!B:B,OVERDRAFT!B415,'Filter by planned &amp; actual'!E:E,"Actual",'Filter by planned &amp; actual'!H:H,OVERDRAFT!E415)</f>
        <v>349912.26</v>
      </c>
      <c r="E415" s="26">
        <v>44621</v>
      </c>
    </row>
    <row r="416" spans="1:5" hidden="1">
      <c r="A416" s="19">
        <v>117</v>
      </c>
      <c r="B416" s="19" t="s">
        <v>2110</v>
      </c>
      <c r="C416" s="22">
        <f>SUMIFS('Filter by planned &amp; actual'!F:F,'Filter by planned &amp; actual'!B:B,OVERDRAFT!B416,'Filter by planned &amp; actual'!E:E,"Actual",'Filter by planned &amp; actual'!H:H,OVERDRAFT!E416)</f>
        <v>2856009</v>
      </c>
      <c r="D416" s="22">
        <f>SUMIFS('Filter by planned &amp; actual'!G:G,'Filter by planned &amp; actual'!B:B,OVERDRAFT!B416,'Filter by planned &amp; actual'!E:E,"Actual",'Filter by planned &amp; actual'!H:H,OVERDRAFT!E416)</f>
        <v>6178029.9500000002</v>
      </c>
      <c r="E416" s="26">
        <v>44621</v>
      </c>
    </row>
    <row r="417" spans="1:5" hidden="1">
      <c r="A417" s="19">
        <v>118</v>
      </c>
      <c r="B417" s="19" t="s">
        <v>2112</v>
      </c>
      <c r="C417" s="22">
        <f>SUMIFS('Filter by planned &amp; actual'!F:F,'Filter by planned &amp; actual'!B:B,OVERDRAFT!B417,'Filter by planned &amp; actual'!E:E,"Actual",'Filter by planned &amp; actual'!H:H,OVERDRAFT!E417)</f>
        <v>10000000</v>
      </c>
      <c r="D417" s="22">
        <f>SUMIFS('Filter by planned &amp; actual'!G:G,'Filter by planned &amp; actual'!B:B,OVERDRAFT!B417,'Filter by planned &amp; actual'!E:E,"Actual",'Filter by planned &amp; actual'!H:H,OVERDRAFT!E417)</f>
        <v>7394593.9900000021</v>
      </c>
      <c r="E417" s="26">
        <v>44621</v>
      </c>
    </row>
    <row r="418" spans="1:5" hidden="1">
      <c r="A418" s="19">
        <v>119</v>
      </c>
      <c r="B418" s="19" t="s">
        <v>2113</v>
      </c>
      <c r="C418" s="22">
        <f>SUMIFS('Filter by planned &amp; actual'!F:F,'Filter by planned &amp; actual'!B:B,OVERDRAFT!B418,'Filter by planned &amp; actual'!E:E,"Actual",'Filter by planned &amp; actual'!H:H,OVERDRAFT!E418)</f>
        <v>0</v>
      </c>
      <c r="D418" s="22">
        <f>SUMIFS('Filter by planned &amp; actual'!G:G,'Filter by planned &amp; actual'!B:B,OVERDRAFT!B418,'Filter by planned &amp; actual'!E:E,"Actual",'Filter by planned &amp; actual'!H:H,OVERDRAFT!E418)</f>
        <v>141656.08000000002</v>
      </c>
      <c r="E418" s="26">
        <v>44621</v>
      </c>
    </row>
    <row r="419" spans="1:5" hidden="1">
      <c r="A419" s="19">
        <v>120</v>
      </c>
      <c r="B419" s="110" t="s">
        <v>2114</v>
      </c>
      <c r="C419" s="22">
        <f>SUMIFS('Filter by planned &amp; actual'!F:F,'Filter by planned &amp; actual'!B:B,OVERDRAFT!B419,'Filter by planned &amp; actual'!E:E,"Actual",'Filter by planned &amp; actual'!H:H,OVERDRAFT!E419)</f>
        <v>0</v>
      </c>
      <c r="D419" s="22">
        <f>SUMIFS('Filter by planned &amp; actual'!G:G,'Filter by planned &amp; actual'!B:B,OVERDRAFT!B419,'Filter by planned &amp; actual'!E:E,"Actual",'Filter by planned &amp; actual'!H:H,OVERDRAFT!E419)</f>
        <v>15666.779999999999</v>
      </c>
      <c r="E419" s="26">
        <v>44621</v>
      </c>
    </row>
    <row r="420" spans="1:5" hidden="1">
      <c r="A420" s="19">
        <v>121</v>
      </c>
      <c r="B420" s="19" t="s">
        <v>2157</v>
      </c>
      <c r="C420" s="22">
        <f>SUMIFS('Filter by planned &amp; actual'!F:F,'Filter by planned &amp; actual'!B:B,OVERDRAFT!B420,'Filter by planned &amp; actual'!E:E,"Actual",'Filter by planned &amp; actual'!H:H,OVERDRAFT!E420)</f>
        <v>0</v>
      </c>
      <c r="D420" s="22">
        <f>SUMIFS('Filter by planned &amp; actual'!G:G,'Filter by planned &amp; actual'!B:B,OVERDRAFT!B420,'Filter by planned &amp; actual'!E:E,"Actual",'Filter by planned &amp; actual'!H:H,OVERDRAFT!E420)</f>
        <v>0</v>
      </c>
      <c r="E420" s="26">
        <v>44621</v>
      </c>
    </row>
    <row r="421" spans="1:5" hidden="1">
      <c r="A421" s="19">
        <v>122</v>
      </c>
      <c r="B421" s="19" t="s">
        <v>2158</v>
      </c>
      <c r="C421" s="22">
        <f>SUMIFS('Filter by planned &amp; actual'!F:F,'Filter by planned &amp; actual'!B:B,OVERDRAFT!B421,'Filter by planned &amp; actual'!E:E,"Actual",'Filter by planned &amp; actual'!H:H,OVERDRAFT!E421)</f>
        <v>0</v>
      </c>
      <c r="D421" s="22">
        <f>SUMIFS('Filter by planned &amp; actual'!G:G,'Filter by planned &amp; actual'!B:B,OVERDRAFT!B421,'Filter by planned &amp; actual'!E:E,"Actual",'Filter by planned &amp; actual'!H:H,OVERDRAFT!E421)</f>
        <v>71317.399999999994</v>
      </c>
      <c r="E421" s="26">
        <v>44621</v>
      </c>
    </row>
    <row r="422" spans="1:5" hidden="1">
      <c r="A422" s="19">
        <v>123</v>
      </c>
      <c r="B422" s="19" t="s">
        <v>2159</v>
      </c>
      <c r="C422" s="22">
        <f>SUMIFS('Filter by planned &amp; actual'!F:F,'Filter by planned &amp; actual'!B:B,OVERDRAFT!B422,'Filter by planned &amp; actual'!E:E,"Actual",'Filter by planned &amp; actual'!H:H,OVERDRAFT!E422)</f>
        <v>0</v>
      </c>
      <c r="D422" s="22">
        <f>SUMIFS('Filter by planned &amp; actual'!G:G,'Filter by planned &amp; actual'!B:B,OVERDRAFT!B422,'Filter by planned &amp; actual'!E:E,"Actual",'Filter by planned &amp; actual'!H:H,OVERDRAFT!E422)</f>
        <v>0</v>
      </c>
      <c r="E422" s="26">
        <v>44621</v>
      </c>
    </row>
    <row r="423" spans="1:5" hidden="1">
      <c r="A423" s="19">
        <v>124</v>
      </c>
      <c r="B423" s="19" t="s">
        <v>2160</v>
      </c>
      <c r="C423" s="22">
        <f>SUMIFS('Filter by planned &amp; actual'!F:F,'Filter by planned &amp; actual'!B:B,OVERDRAFT!B423,'Filter by planned &amp; actual'!E:E,"Actual",'Filter by planned &amp; actual'!H:H,OVERDRAFT!E423)</f>
        <v>0</v>
      </c>
      <c r="D423" s="22">
        <f>SUMIFS('Filter by planned &amp; actual'!G:G,'Filter by planned &amp; actual'!B:B,OVERDRAFT!B423,'Filter by planned &amp; actual'!E:E,"Actual",'Filter by planned &amp; actual'!H:H,OVERDRAFT!E423)</f>
        <v>80909.739999999991</v>
      </c>
      <c r="E423" s="26">
        <v>44621</v>
      </c>
    </row>
    <row r="424" spans="1:5" hidden="1">
      <c r="A424" s="19">
        <v>125</v>
      </c>
      <c r="B424" s="19" t="s">
        <v>2162</v>
      </c>
      <c r="C424" s="22">
        <f>SUMIFS('Filter by planned &amp; actual'!F:F,'Filter by planned &amp; actual'!B:B,OVERDRAFT!B424,'Filter by planned &amp; actual'!E:E,"Actual",'Filter by planned &amp; actual'!H:H,OVERDRAFT!E424)</f>
        <v>0</v>
      </c>
      <c r="D424" s="22">
        <f>SUMIFS('Filter by planned &amp; actual'!G:G,'Filter by planned &amp; actual'!B:B,OVERDRAFT!B424,'Filter by planned &amp; actual'!E:E,"Actual",'Filter by planned &amp; actual'!H:H,OVERDRAFT!E424)</f>
        <v>385762.73</v>
      </c>
      <c r="E424" s="26">
        <v>44621</v>
      </c>
    </row>
    <row r="425" spans="1:5" hidden="1">
      <c r="A425" s="19">
        <v>126</v>
      </c>
      <c r="B425" s="19" t="s">
        <v>2163</v>
      </c>
      <c r="C425" s="22">
        <f>SUMIFS('Filter by planned &amp; actual'!F:F,'Filter by planned &amp; actual'!B:B,OVERDRAFT!B425,'Filter by planned &amp; actual'!E:E,"Actual",'Filter by planned &amp; actual'!H:H,OVERDRAFT!E425)</f>
        <v>22733360.899999999</v>
      </c>
      <c r="D425" s="22">
        <f>SUMIFS('Filter by planned &amp; actual'!G:G,'Filter by planned &amp; actual'!B:B,OVERDRAFT!B425,'Filter by planned &amp; actual'!E:E,"Actual",'Filter by planned &amp; actual'!H:H,OVERDRAFT!E425)</f>
        <v>9861243.7200000007</v>
      </c>
      <c r="E425" s="26">
        <v>44621</v>
      </c>
    </row>
    <row r="426" spans="1:5" hidden="1">
      <c r="A426" s="19">
        <v>127</v>
      </c>
      <c r="B426" s="19" t="s">
        <v>2164</v>
      </c>
      <c r="C426" s="22">
        <f>SUMIFS('Filter by planned &amp; actual'!F:F,'Filter by planned &amp; actual'!B:B,OVERDRAFT!B426,'Filter by planned &amp; actual'!E:E,"Actual",'Filter by planned &amp; actual'!H:H,OVERDRAFT!E426)</f>
        <v>38474799.510000005</v>
      </c>
      <c r="D426" s="22">
        <f>SUMIFS('Filter by planned &amp; actual'!G:G,'Filter by planned &amp; actual'!B:B,OVERDRAFT!B426,'Filter by planned &amp; actual'!E:E,"Actual",'Filter by planned &amp; actual'!H:H,OVERDRAFT!E426)</f>
        <v>50053129.689999998</v>
      </c>
      <c r="E426" s="26">
        <v>44621</v>
      </c>
    </row>
    <row r="427" spans="1:5" hidden="1">
      <c r="A427" s="19">
        <v>128</v>
      </c>
      <c r="B427" s="19" t="s">
        <v>2165</v>
      </c>
      <c r="C427" s="22">
        <f>SUMIFS('Filter by planned &amp; actual'!F:F,'Filter by planned &amp; actual'!B:B,OVERDRAFT!B427,'Filter by planned &amp; actual'!E:E,"Actual",'Filter by planned &amp; actual'!H:H,OVERDRAFT!E427)</f>
        <v>2167633.67</v>
      </c>
      <c r="D427" s="22">
        <f>SUMIFS('Filter by planned &amp; actual'!G:G,'Filter by planned &amp; actual'!B:B,OVERDRAFT!B427,'Filter by planned &amp; actual'!E:E,"Actual",'Filter by planned &amp; actual'!H:H,OVERDRAFT!E427)</f>
        <v>4747754.49</v>
      </c>
      <c r="E427" s="26">
        <v>44621</v>
      </c>
    </row>
    <row r="428" spans="1:5" hidden="1">
      <c r="A428" s="113">
        <v>129</v>
      </c>
      <c r="B428" s="113" t="s">
        <v>2167</v>
      </c>
      <c r="C428" s="22">
        <f>SUMIFS('Filter by planned &amp; actual'!F:F,'Filter by planned &amp; actual'!B:B,OVERDRAFT!B428,'Filter by planned &amp; actual'!E:E,"Actual",'Filter by planned &amp; actual'!H:H,OVERDRAFT!E428)</f>
        <v>0</v>
      </c>
      <c r="D428" s="22">
        <f>SUMIFS('Filter by planned &amp; actual'!G:G,'Filter by planned &amp; actual'!B:B,OVERDRAFT!B428,'Filter by planned &amp; actual'!E:E,"Actual",'Filter by planned &amp; actual'!H:H,OVERDRAFT!E428)</f>
        <v>0</v>
      </c>
      <c r="E428" s="26">
        <v>44621</v>
      </c>
    </row>
    <row r="429" spans="1:5" hidden="1">
      <c r="A429" s="113">
        <v>130</v>
      </c>
      <c r="B429" s="113" t="s">
        <v>2168</v>
      </c>
      <c r="C429" s="22">
        <f>SUMIFS('Filter by planned &amp; actual'!F:F,'Filter by planned &amp; actual'!B:B,OVERDRAFT!B429,'Filter by planned &amp; actual'!E:E,"Actual",'Filter by planned &amp; actual'!H:H,OVERDRAFT!E429)</f>
        <v>0</v>
      </c>
      <c r="D429" s="22">
        <f>SUMIFS('Filter by planned &amp; actual'!G:G,'Filter by planned &amp; actual'!B:B,OVERDRAFT!B429,'Filter by planned &amp; actual'!E:E,"Actual",'Filter by planned &amp; actual'!H:H,OVERDRAFT!E429)</f>
        <v>44059551.519999996</v>
      </c>
      <c r="E429" s="26">
        <v>44621</v>
      </c>
    </row>
    <row r="430" spans="1:5" hidden="1">
      <c r="A430" s="113">
        <v>131</v>
      </c>
      <c r="B430" s="113" t="s">
        <v>2169</v>
      </c>
      <c r="C430" s="22">
        <f>SUMIFS('Filter by planned &amp; actual'!F:F,'Filter by planned &amp; actual'!B:B,OVERDRAFT!B430,'Filter by planned &amp; actual'!E:E,"Actual",'Filter by planned &amp; actual'!H:H,OVERDRAFT!E430)</f>
        <v>0</v>
      </c>
      <c r="D430" s="22">
        <f>SUMIFS('Filter by planned &amp; actual'!G:G,'Filter by planned &amp; actual'!B:B,OVERDRAFT!B430,'Filter by planned &amp; actual'!E:E,"Actual",'Filter by planned &amp; actual'!H:H,OVERDRAFT!E430)</f>
        <v>416164.39</v>
      </c>
      <c r="E430" s="26">
        <v>44621</v>
      </c>
    </row>
    <row r="431" spans="1:5" hidden="1">
      <c r="A431" s="113">
        <v>132</v>
      </c>
      <c r="B431" s="113" t="s">
        <v>2170</v>
      </c>
      <c r="C431" s="22">
        <f>SUMIFS('Filter by planned &amp; actual'!F:F,'Filter by planned &amp; actual'!B:B,OVERDRAFT!B431,'Filter by planned &amp; actual'!E:E,"Actual",'Filter by planned &amp; actual'!H:H,OVERDRAFT!E431)</f>
        <v>0</v>
      </c>
      <c r="D431" s="22">
        <f>SUMIFS('Filter by planned &amp; actual'!G:G,'Filter by planned &amp; actual'!B:B,OVERDRAFT!B431,'Filter by planned &amp; actual'!E:E,"Actual",'Filter by planned &amp; actual'!H:H,OVERDRAFT!E431)</f>
        <v>476445.62</v>
      </c>
      <c r="E431" s="26">
        <v>44621</v>
      </c>
    </row>
    <row r="432" spans="1:5" hidden="1">
      <c r="A432" s="113">
        <v>133</v>
      </c>
      <c r="B432" s="113" t="s">
        <v>2171</v>
      </c>
      <c r="C432" s="22">
        <f>SUMIFS('Filter by planned &amp; actual'!F:F,'Filter by planned &amp; actual'!B:B,OVERDRAFT!B432,'Filter by planned &amp; actual'!E:E,"Actual",'Filter by planned &amp; actual'!H:H,OVERDRAFT!E432)</f>
        <v>0</v>
      </c>
      <c r="D432" s="22">
        <f>SUMIFS('Filter by planned &amp; actual'!G:G,'Filter by planned &amp; actual'!B:B,OVERDRAFT!B432,'Filter by planned &amp; actual'!E:E,"Actual",'Filter by planned &amp; actual'!H:H,OVERDRAFT!E432)</f>
        <v>0</v>
      </c>
      <c r="E432" s="26">
        <v>44621</v>
      </c>
    </row>
    <row r="433" spans="1:5" hidden="1">
      <c r="A433" s="113">
        <v>134</v>
      </c>
      <c r="B433" s="113" t="s">
        <v>2172</v>
      </c>
      <c r="C433" s="22">
        <f>SUMIFS('Filter by planned &amp; actual'!F:F,'Filter by planned &amp; actual'!B:B,OVERDRAFT!B433,'Filter by planned &amp; actual'!E:E,"Actual",'Filter by planned &amp; actual'!H:H,OVERDRAFT!E433)</f>
        <v>0</v>
      </c>
      <c r="D433" s="22">
        <f>SUMIFS('Filter by planned &amp; actual'!G:G,'Filter by planned &amp; actual'!B:B,OVERDRAFT!B433,'Filter by planned &amp; actual'!E:E,"Actual",'Filter by planned &amp; actual'!H:H,OVERDRAFT!E433)</f>
        <v>0</v>
      </c>
      <c r="E433" s="26">
        <v>44621</v>
      </c>
    </row>
    <row r="434" spans="1:5" hidden="1">
      <c r="A434" s="113">
        <v>135</v>
      </c>
      <c r="B434" s="113" t="s">
        <v>2173</v>
      </c>
      <c r="C434" s="22">
        <f>SUMIFS('Filter by planned &amp; actual'!F:F,'Filter by planned &amp; actual'!B:B,OVERDRAFT!B434,'Filter by planned &amp; actual'!E:E,"Actual",'Filter by planned &amp; actual'!H:H,OVERDRAFT!E434)</f>
        <v>0</v>
      </c>
      <c r="D434" s="22">
        <f>SUMIFS('Filter by planned &amp; actual'!G:G,'Filter by planned &amp; actual'!B:B,OVERDRAFT!B434,'Filter by planned &amp; actual'!E:E,"Actual",'Filter by planned &amp; actual'!H:H,OVERDRAFT!E434)</f>
        <v>6246809.0800000001</v>
      </c>
      <c r="E434" s="26">
        <v>44621</v>
      </c>
    </row>
    <row r="435" spans="1:5" hidden="1">
      <c r="A435" s="113">
        <v>136</v>
      </c>
      <c r="B435" s="113" t="s">
        <v>2174</v>
      </c>
      <c r="C435" s="22">
        <f>SUMIFS('Filter by planned &amp; actual'!F:F,'Filter by planned &amp; actual'!B:B,OVERDRAFT!B435,'Filter by planned &amp; actual'!E:E,"Actual",'Filter by planned &amp; actual'!H:H,OVERDRAFT!E435)</f>
        <v>85381367.719999999</v>
      </c>
      <c r="D435" s="22">
        <f>SUMIFS('Filter by planned &amp; actual'!G:G,'Filter by planned &amp; actual'!B:B,OVERDRAFT!B435,'Filter by planned &amp; actual'!E:E,"Actual",'Filter by planned &amp; actual'!H:H,OVERDRAFT!E435)</f>
        <v>18598654.960000001</v>
      </c>
      <c r="E435" s="26">
        <v>44621</v>
      </c>
    </row>
    <row r="436" spans="1:5" hidden="1">
      <c r="A436" s="113">
        <v>137</v>
      </c>
      <c r="B436" s="113" t="s">
        <v>2175</v>
      </c>
      <c r="C436" s="22">
        <f>SUMIFS('Filter by planned &amp; actual'!F:F,'Filter by planned &amp; actual'!B:B,OVERDRAFT!B436,'Filter by planned &amp; actual'!E:E,"Actual",'Filter by planned &amp; actual'!H:H,OVERDRAFT!E436)</f>
        <v>674665.8</v>
      </c>
      <c r="D436" s="22">
        <f>SUMIFS('Filter by planned &amp; actual'!G:G,'Filter by planned &amp; actual'!B:B,OVERDRAFT!B436,'Filter by planned &amp; actual'!E:E,"Actual",'Filter by planned &amp; actual'!H:H,OVERDRAFT!E436)</f>
        <v>460351.98</v>
      </c>
      <c r="E436" s="26">
        <v>44621</v>
      </c>
    </row>
    <row r="437" spans="1:5" ht="16.95" hidden="1" customHeight="1">
      <c r="A437" s="113">
        <v>138</v>
      </c>
      <c r="B437" s="113" t="s">
        <v>2176</v>
      </c>
      <c r="C437" s="22">
        <f>SUMIFS('Filter by planned &amp; actual'!F:F,'Filter by planned &amp; actual'!B:B,OVERDRAFT!B437,'Filter by planned &amp; actual'!E:E,"Actual",'Filter by planned &amp; actual'!H:H,OVERDRAFT!E437)</f>
        <v>0</v>
      </c>
      <c r="D437" s="22">
        <f>SUMIFS('Filter by planned &amp; actual'!G:G,'Filter by planned &amp; actual'!B:B,OVERDRAFT!B437,'Filter by planned &amp; actual'!E:E,"Actual",'Filter by planned &amp; actual'!H:H,OVERDRAFT!E437)</f>
        <v>921374.89</v>
      </c>
      <c r="E437" s="26">
        <v>44621</v>
      </c>
    </row>
    <row r="438" spans="1:5" ht="16.95" hidden="1" customHeight="1">
      <c r="A438" s="113">
        <v>139</v>
      </c>
      <c r="B438" s="113" t="s">
        <v>2189</v>
      </c>
      <c r="C438" s="22">
        <f>SUMIFS('Filter by planned &amp; actual'!F:F,'Filter by planned &amp; actual'!B:B,OVERDRAFT!B438,'Filter by planned &amp; actual'!E:E,"Actual",'Filter by planned &amp; actual'!H:H,OVERDRAFT!E438)</f>
        <v>2814358.19</v>
      </c>
      <c r="D438" s="22">
        <f>SUMIFS('Filter by planned &amp; actual'!G:G,'Filter by planned &amp; actual'!B:B,OVERDRAFT!B438,'Filter by planned &amp; actual'!E:E,"Actual",'Filter by planned &amp; actual'!H:H,OVERDRAFT!E438)</f>
        <v>4187179.54</v>
      </c>
      <c r="E438" s="26">
        <v>44621</v>
      </c>
    </row>
    <row r="439" spans="1:5" ht="16.95" hidden="1" customHeight="1">
      <c r="A439" s="113">
        <v>140</v>
      </c>
      <c r="B439" s="113" t="s">
        <v>2190</v>
      </c>
      <c r="C439" s="22">
        <f>SUMIFS('Filter by planned &amp; actual'!F:F,'Filter by planned &amp; actual'!B:B,OVERDRAFT!B439,'Filter by planned &amp; actual'!E:E,"Actual",'Filter by planned &amp; actual'!H:H,OVERDRAFT!E439)</f>
        <v>15000000</v>
      </c>
      <c r="D439" s="22">
        <f>SUMIFS('Filter by planned &amp; actual'!G:G,'Filter by planned &amp; actual'!B:B,OVERDRAFT!B439,'Filter by planned &amp; actual'!E:E,"Actual",'Filter by planned &amp; actual'!H:H,OVERDRAFT!E439)</f>
        <v>5500000</v>
      </c>
      <c r="E439" s="26">
        <v>44621</v>
      </c>
    </row>
    <row r="440" spans="1:5" ht="16.95" hidden="1" customHeight="1">
      <c r="A440" s="113">
        <v>141</v>
      </c>
      <c r="B440" s="113" t="s">
        <v>2191</v>
      </c>
      <c r="C440" s="22">
        <f>SUMIFS('Filter by planned &amp; actual'!F:F,'Filter by planned &amp; actual'!B:B,OVERDRAFT!B440,'Filter by planned &amp; actual'!E:E,"Actual",'Filter by planned &amp; actual'!H:H,OVERDRAFT!E440)</f>
        <v>0</v>
      </c>
      <c r="D440" s="22">
        <f>SUMIFS('Filter by planned &amp; actual'!G:G,'Filter by planned &amp; actual'!B:B,OVERDRAFT!B440,'Filter by planned &amp; actual'!E:E,"Actual",'Filter by planned &amp; actual'!H:H,OVERDRAFT!E440)</f>
        <v>0</v>
      </c>
      <c r="E440" s="26">
        <v>44621</v>
      </c>
    </row>
    <row r="441" spans="1:5" ht="16.95" hidden="1" customHeight="1">
      <c r="A441" s="113">
        <v>142</v>
      </c>
      <c r="B441" s="113" t="s">
        <v>2192</v>
      </c>
      <c r="C441" s="22">
        <f>SUMIFS('Filter by planned &amp; actual'!F:F,'Filter by planned &amp; actual'!B:B,OVERDRAFT!B441,'Filter by planned &amp; actual'!E:E,"Actual",'Filter by planned &amp; actual'!H:H,OVERDRAFT!E441)</f>
        <v>0</v>
      </c>
      <c r="D441" s="22">
        <f>SUMIFS('Filter by planned &amp; actual'!G:G,'Filter by planned &amp; actual'!B:B,OVERDRAFT!B441,'Filter by planned &amp; actual'!E:E,"Actual",'Filter by planned &amp; actual'!H:H,OVERDRAFT!E441)</f>
        <v>1619693.47</v>
      </c>
      <c r="E441" s="26">
        <v>44621</v>
      </c>
    </row>
    <row r="442" spans="1:5" hidden="1">
      <c r="A442" s="113">
        <v>143</v>
      </c>
      <c r="B442" s="113" t="s">
        <v>2193</v>
      </c>
      <c r="C442" s="22">
        <f>SUMIFS('Filter by planned &amp; actual'!F:F,'Filter by planned &amp; actual'!B:B,OVERDRAFT!B442,'Filter by planned &amp; actual'!E:E,"Actual",'Filter by planned &amp; actual'!H:H,OVERDRAFT!E442)</f>
        <v>0</v>
      </c>
      <c r="D442" s="22">
        <f>SUMIFS('Filter by planned &amp; actual'!G:G,'Filter by planned &amp; actual'!B:B,OVERDRAFT!B442,'Filter by planned &amp; actual'!E:E,"Actual",'Filter by planned &amp; actual'!H:H,OVERDRAFT!E442)</f>
        <v>0</v>
      </c>
      <c r="E442" s="26">
        <v>44621</v>
      </c>
    </row>
    <row r="443" spans="1:5" hidden="1">
      <c r="A443" s="152">
        <v>144</v>
      </c>
      <c r="B443" s="152" t="s">
        <v>2207</v>
      </c>
      <c r="C443" s="22">
        <f>SUMIFS('Filter by planned &amp; actual'!F:F,'Filter by planned &amp; actual'!B:B,OVERDRAFT!B443,'Filter by planned &amp; actual'!E:E,"Actual",'Filter by planned &amp; actual'!H:H,OVERDRAFT!E443)</f>
        <v>0</v>
      </c>
      <c r="D443" s="22">
        <f>SUMIFS('Filter by planned &amp; actual'!G:G,'Filter by planned &amp; actual'!B:B,OVERDRAFT!B443,'Filter by planned &amp; actual'!E:E,"Actual",'Filter by planned &amp; actual'!H:H,OVERDRAFT!E443)</f>
        <v>0</v>
      </c>
      <c r="E443" s="26">
        <v>44621</v>
      </c>
    </row>
    <row r="444" spans="1:5" hidden="1">
      <c r="A444" s="152">
        <v>145</v>
      </c>
      <c r="B444" s="152" t="s">
        <v>2208</v>
      </c>
      <c r="C444" s="22">
        <f>SUMIFS('Filter by planned &amp; actual'!F:F,'Filter by planned &amp; actual'!B:B,OVERDRAFT!B444,'Filter by planned &amp; actual'!E:E,"Actual",'Filter by planned &amp; actual'!H:H,OVERDRAFT!E444)</f>
        <v>0</v>
      </c>
      <c r="D444" s="22">
        <f>SUMIFS('Filter by planned &amp; actual'!G:G,'Filter by planned &amp; actual'!B:B,OVERDRAFT!B444,'Filter by planned &amp; actual'!E:E,"Actual",'Filter by planned &amp; actual'!H:H,OVERDRAFT!E444)</f>
        <v>0</v>
      </c>
      <c r="E444" s="26">
        <v>44621</v>
      </c>
    </row>
    <row r="445" spans="1:5" hidden="1">
      <c r="A445" s="152">
        <v>146</v>
      </c>
      <c r="B445" s="152" t="s">
        <v>2211</v>
      </c>
      <c r="C445" s="22">
        <f>SUMIFS('Filter by planned &amp; actual'!F:F,'Filter by planned &amp; actual'!B:B,OVERDRAFT!B445,'Filter by planned &amp; actual'!E:E,"Actual",'Filter by planned &amp; actual'!H:H,OVERDRAFT!E445)</f>
        <v>0</v>
      </c>
      <c r="D445" s="22">
        <f>SUMIFS('Filter by planned &amp; actual'!G:G,'Filter by planned &amp; actual'!B:B,OVERDRAFT!B445,'Filter by planned &amp; actual'!E:E,"Actual",'Filter by planned &amp; actual'!H:H,OVERDRAFT!E445)</f>
        <v>0</v>
      </c>
      <c r="E445" s="26">
        <v>44621</v>
      </c>
    </row>
    <row r="446" spans="1:5" hidden="1">
      <c r="A446" s="152">
        <v>147</v>
      </c>
      <c r="B446" s="152" t="s">
        <v>2212</v>
      </c>
      <c r="C446" s="22">
        <f>SUMIFS('Filter by planned &amp; actual'!F:F,'Filter by planned &amp; actual'!B:B,OVERDRAFT!B446,'Filter by planned &amp; actual'!E:E,"Actual",'Filter by planned &amp; actual'!H:H,OVERDRAFT!E446)</f>
        <v>0</v>
      </c>
      <c r="D446" s="22">
        <f>SUMIFS('Filter by planned &amp; actual'!G:G,'Filter by planned &amp; actual'!B:B,OVERDRAFT!B446,'Filter by planned &amp; actual'!E:E,"Actual",'Filter by planned &amp; actual'!H:H,OVERDRAFT!E446)</f>
        <v>0</v>
      </c>
      <c r="E446" s="26">
        <v>44621</v>
      </c>
    </row>
    <row r="447" spans="1:5" hidden="1">
      <c r="A447" s="152">
        <v>148</v>
      </c>
      <c r="B447" s="152" t="s">
        <v>2213</v>
      </c>
      <c r="C447" s="22">
        <f>SUMIFS('Filter by planned &amp; actual'!F:F,'Filter by planned &amp; actual'!B:B,OVERDRAFT!B447,'Filter by planned &amp; actual'!E:E,"Actual",'Filter by planned &amp; actual'!H:H,OVERDRAFT!E447)</f>
        <v>0</v>
      </c>
      <c r="D447" s="22">
        <f>SUMIFS('Filter by planned &amp; actual'!G:G,'Filter by planned &amp; actual'!B:B,OVERDRAFT!B447,'Filter by planned &amp; actual'!E:E,"Actual",'Filter by planned &amp; actual'!H:H,OVERDRAFT!E447)</f>
        <v>0</v>
      </c>
      <c r="E447" s="26">
        <v>44621</v>
      </c>
    </row>
    <row r="448" spans="1:5" hidden="1">
      <c r="A448" s="19">
        <v>0</v>
      </c>
      <c r="B448" s="110" t="s">
        <v>1985</v>
      </c>
      <c r="C448" s="22">
        <f>SUMIFS('Filter by planned &amp; actual'!F:F,'Filter by planned &amp; actual'!B:B,OVERDRAFT!B448,'Filter by planned &amp; actual'!E:E,"Planned",'Filter by planned &amp; actual'!H:H,OVERDRAFT!E448)</f>
        <v>0</v>
      </c>
      <c r="D448" s="22">
        <f>SUMIFS('Filter by planned &amp; actual'!G:G,'Filter by planned &amp; actual'!B:B,OVERDRAFT!B448,'Filter by planned &amp; actual'!E:E,"Planned",'Filter by planned &amp; actual'!H:H,OVERDRAFT!E448)</f>
        <v>0</v>
      </c>
      <c r="E448" s="26">
        <v>44621</v>
      </c>
    </row>
    <row r="449" spans="1:5" hidden="1">
      <c r="A449" s="19">
        <v>1</v>
      </c>
      <c r="B449" s="19" t="s">
        <v>7</v>
      </c>
      <c r="C449" s="22">
        <f>SUMIFS('Filter by planned &amp; actual'!F:F,'Filter by planned &amp; actual'!B:B,OVERDRAFT!B449,'Filter by planned &amp; actual'!E:E,"Actual",'Filter by planned &amp; actual'!H:H,OVERDRAFT!E449)</f>
        <v>0</v>
      </c>
      <c r="D449" s="22">
        <f>SUMIFS('Filter by planned &amp; actual'!G:G,'Filter by planned &amp; actual'!B:B,OVERDRAFT!B449,'Filter by planned &amp; actual'!E:E,"Actual",'Filter by planned &amp; actual'!H:H,OVERDRAFT!E449)</f>
        <v>15809069.619999994</v>
      </c>
      <c r="E449" s="26">
        <v>44652</v>
      </c>
    </row>
    <row r="450" spans="1:5" hidden="1">
      <c r="A450" s="19">
        <v>2</v>
      </c>
      <c r="B450" s="19" t="s">
        <v>8</v>
      </c>
      <c r="C450" s="22">
        <f>SUMIFS('Filter by planned &amp; actual'!F:F,'Filter by planned &amp; actual'!B:B,OVERDRAFT!B450,'Filter by planned &amp; actual'!E:E,"Actual",'Filter by planned &amp; actual'!H:H,OVERDRAFT!E450)</f>
        <v>0</v>
      </c>
      <c r="D450" s="22">
        <f>SUMIFS('Filter by planned &amp; actual'!G:G,'Filter by planned &amp; actual'!B:B,OVERDRAFT!B450,'Filter by planned &amp; actual'!E:E,"Actual",'Filter by planned &amp; actual'!H:H,OVERDRAFT!E450)</f>
        <v>1840173.9199999997</v>
      </c>
      <c r="E450" s="26">
        <v>44652</v>
      </c>
    </row>
    <row r="451" spans="1:5" hidden="1">
      <c r="A451" s="19">
        <v>3</v>
      </c>
      <c r="B451" s="19" t="s">
        <v>9</v>
      </c>
      <c r="C451" s="22">
        <f>SUMIFS('Filter by planned &amp; actual'!F:F,'Filter by planned &amp; actual'!B:B,OVERDRAFT!B451,'Filter by planned &amp; actual'!E:E,"Actual",'Filter by planned &amp; actual'!H:H,OVERDRAFT!E451)</f>
        <v>0</v>
      </c>
      <c r="D451" s="22">
        <f>SUMIFS('Filter by planned &amp; actual'!G:G,'Filter by planned &amp; actual'!B:B,OVERDRAFT!B451,'Filter by planned &amp; actual'!E:E,"Actual",'Filter by planned &amp; actual'!H:H,OVERDRAFT!E451)</f>
        <v>1288613.1800000002</v>
      </c>
      <c r="E451" s="26">
        <v>44652</v>
      </c>
    </row>
    <row r="452" spans="1:5" hidden="1">
      <c r="A452" s="19">
        <v>4</v>
      </c>
      <c r="B452" s="19" t="s">
        <v>10</v>
      </c>
      <c r="C452" s="22">
        <f>SUMIFS('Filter by planned &amp; actual'!F:F,'Filter by planned &amp; actual'!B:B,OVERDRAFT!B452,'Filter by planned &amp; actual'!E:E,"Actual",'Filter by planned &amp; actual'!H:H,OVERDRAFT!E452)</f>
        <v>0</v>
      </c>
      <c r="D452" s="22">
        <f>SUMIFS('Filter by planned &amp; actual'!G:G,'Filter by planned &amp; actual'!B:B,OVERDRAFT!B452,'Filter by planned &amp; actual'!E:E,"Actual",'Filter by planned &amp; actual'!H:H,OVERDRAFT!E452)</f>
        <v>234228.74999999997</v>
      </c>
      <c r="E452" s="26">
        <v>44652</v>
      </c>
    </row>
    <row r="453" spans="1:5" hidden="1">
      <c r="A453" s="19">
        <v>5</v>
      </c>
      <c r="B453" s="19" t="s">
        <v>11</v>
      </c>
      <c r="C453" s="22">
        <f>SUMIFS('Filter by planned &amp; actual'!F:F,'Filter by planned &amp; actual'!B:B,OVERDRAFT!B453,'Filter by planned &amp; actual'!E:E,"Actual",'Filter by planned &amp; actual'!H:H,OVERDRAFT!E453)</f>
        <v>0</v>
      </c>
      <c r="D453" s="22">
        <f>SUMIFS('Filter by planned &amp; actual'!G:G,'Filter by planned &amp; actual'!B:B,OVERDRAFT!B453,'Filter by planned &amp; actual'!E:E,"Actual",'Filter by planned &amp; actual'!H:H,OVERDRAFT!E453)</f>
        <v>3820087.53</v>
      </c>
      <c r="E453" s="26">
        <v>44652</v>
      </c>
    </row>
    <row r="454" spans="1:5" hidden="1">
      <c r="A454" s="19">
        <v>6</v>
      </c>
      <c r="B454" s="19" t="s">
        <v>12</v>
      </c>
      <c r="C454" s="22">
        <f>SUMIFS('Filter by planned &amp; actual'!F:F,'Filter by planned &amp; actual'!B:B,OVERDRAFT!B454,'Filter by planned &amp; actual'!E:E,"Actual",'Filter by planned &amp; actual'!H:H,OVERDRAFT!E454)</f>
        <v>45000000</v>
      </c>
      <c r="D454" s="22">
        <f>SUMIFS('Filter by planned &amp; actual'!G:G,'Filter by planned &amp; actual'!B:B,OVERDRAFT!B454,'Filter by planned &amp; actual'!E:E,"Actual",'Filter by planned &amp; actual'!H:H,OVERDRAFT!E454)</f>
        <v>53968475.270000003</v>
      </c>
      <c r="E454" s="26">
        <v>44652</v>
      </c>
    </row>
    <row r="455" spans="1:5" hidden="1">
      <c r="A455" s="19">
        <v>7</v>
      </c>
      <c r="B455" s="19" t="s">
        <v>13</v>
      </c>
      <c r="C455" s="22">
        <f>SUMIFS('Filter by planned &amp; actual'!F:F,'Filter by planned &amp; actual'!B:B,OVERDRAFT!B455,'Filter by planned &amp; actual'!E:E,"Actual",'Filter by planned &amp; actual'!H:H,OVERDRAFT!E455)</f>
        <v>0</v>
      </c>
      <c r="D455" s="22">
        <f>SUMIFS('Filter by planned &amp; actual'!G:G,'Filter by planned &amp; actual'!B:B,OVERDRAFT!B455,'Filter by planned &amp; actual'!E:E,"Actual",'Filter by planned &amp; actual'!H:H,OVERDRAFT!E455)</f>
        <v>303152.40000000002</v>
      </c>
      <c r="E455" s="26">
        <v>44652</v>
      </c>
    </row>
    <row r="456" spans="1:5" hidden="1">
      <c r="A456" s="19">
        <v>8</v>
      </c>
      <c r="B456" s="19" t="s">
        <v>2004</v>
      </c>
      <c r="C456" s="22">
        <f>SUMIFS('Filter by planned &amp; actual'!F:F,'Filter by planned &amp; actual'!B:B,OVERDRAFT!B456,'Filter by planned &amp; actual'!E:E,"Actual",'Filter by planned &amp; actual'!H:H,OVERDRAFT!E456)</f>
        <v>14812371.73</v>
      </c>
      <c r="D456" s="22">
        <f>SUMIFS('Filter by planned &amp; actual'!G:G,'Filter by planned &amp; actual'!B:B,OVERDRAFT!B456,'Filter by planned &amp; actual'!E:E,"Actual",'Filter by planned &amp; actual'!H:H,OVERDRAFT!E456)</f>
        <v>8192250.2600000007</v>
      </c>
      <c r="E456" s="26">
        <v>44652</v>
      </c>
    </row>
    <row r="457" spans="1:5" hidden="1">
      <c r="A457" s="19">
        <v>9</v>
      </c>
      <c r="B457" s="19" t="s">
        <v>15</v>
      </c>
      <c r="C457" s="22">
        <f>SUMIFS('Filter by planned &amp; actual'!F:F,'Filter by planned &amp; actual'!B:B,OVERDRAFT!B457,'Filter by planned &amp; actual'!E:E,"Actual",'Filter by planned &amp; actual'!H:H,OVERDRAFT!E457)</f>
        <v>0</v>
      </c>
      <c r="D457" s="22">
        <f>SUMIFS('Filter by planned &amp; actual'!G:G,'Filter by planned &amp; actual'!B:B,OVERDRAFT!B457,'Filter by planned &amp; actual'!E:E,"Actual",'Filter by planned &amp; actual'!H:H,OVERDRAFT!E457)</f>
        <v>336282.41000000003</v>
      </c>
      <c r="E457" s="26">
        <v>44652</v>
      </c>
    </row>
    <row r="458" spans="1:5" hidden="1">
      <c r="A458" s="19">
        <v>10</v>
      </c>
      <c r="B458" s="19" t="s">
        <v>16</v>
      </c>
      <c r="C458" s="22">
        <f>SUMIFS('Filter by planned &amp; actual'!F:F,'Filter by planned &amp; actual'!B:B,OVERDRAFT!B458,'Filter by planned &amp; actual'!E:E,"Actual",'Filter by planned &amp; actual'!H:H,OVERDRAFT!E458)</f>
        <v>0</v>
      </c>
      <c r="D458" s="22">
        <f>SUMIFS('Filter by planned &amp; actual'!G:G,'Filter by planned &amp; actual'!B:B,OVERDRAFT!B458,'Filter by planned &amp; actual'!E:E,"Actual",'Filter by planned &amp; actual'!H:H,OVERDRAFT!E458)</f>
        <v>301020</v>
      </c>
      <c r="E458" s="26">
        <v>44652</v>
      </c>
    </row>
    <row r="459" spans="1:5" hidden="1">
      <c r="A459" s="19">
        <v>11</v>
      </c>
      <c r="B459" s="19" t="s">
        <v>17</v>
      </c>
      <c r="C459" s="22">
        <f>SUMIFS('Filter by planned &amp; actual'!F:F,'Filter by planned &amp; actual'!B:B,OVERDRAFT!B459,'Filter by planned &amp; actual'!E:E,"Actual",'Filter by planned &amp; actual'!H:H,OVERDRAFT!E459)</f>
        <v>0</v>
      </c>
      <c r="D459" s="22">
        <f>SUMIFS('Filter by planned &amp; actual'!G:G,'Filter by planned &amp; actual'!B:B,OVERDRAFT!B459,'Filter by planned &amp; actual'!E:E,"Actual",'Filter by planned &amp; actual'!H:H,OVERDRAFT!E459)</f>
        <v>325520.79999999993</v>
      </c>
      <c r="E459" s="26">
        <v>44652</v>
      </c>
    </row>
    <row r="460" spans="1:5" hidden="1">
      <c r="A460" s="19">
        <v>12</v>
      </c>
      <c r="B460" s="19" t="s">
        <v>18</v>
      </c>
      <c r="C460" s="22">
        <f>SUMIFS('Filter by planned &amp; actual'!F:F,'Filter by planned &amp; actual'!B:B,OVERDRAFT!B460,'Filter by planned &amp; actual'!E:E,"Actual",'Filter by planned &amp; actual'!H:H,OVERDRAFT!E460)</f>
        <v>0</v>
      </c>
      <c r="D460" s="22">
        <f>SUMIFS('Filter by planned &amp; actual'!G:G,'Filter by planned &amp; actual'!B:B,OVERDRAFT!B460,'Filter by planned &amp; actual'!E:E,"Actual",'Filter by planned &amp; actual'!H:H,OVERDRAFT!E460)</f>
        <v>206450</v>
      </c>
      <c r="E460" s="26">
        <v>44652</v>
      </c>
    </row>
    <row r="461" spans="1:5" hidden="1">
      <c r="A461" s="19">
        <v>13</v>
      </c>
      <c r="B461" s="19" t="s">
        <v>19</v>
      </c>
      <c r="C461" s="22">
        <f>SUMIFS('Filter by planned &amp; actual'!F:F,'Filter by planned &amp; actual'!B:B,OVERDRAFT!B461,'Filter by planned &amp; actual'!E:E,"Actual",'Filter by planned &amp; actual'!H:H,OVERDRAFT!E461)</f>
        <v>0</v>
      </c>
      <c r="D461" s="22">
        <f>SUMIFS('Filter by planned &amp; actual'!G:G,'Filter by planned &amp; actual'!B:B,OVERDRAFT!B461,'Filter by planned &amp; actual'!E:E,"Actual",'Filter by planned &amp; actual'!H:H,OVERDRAFT!E461)</f>
        <v>0</v>
      </c>
      <c r="E461" s="26">
        <v>44652</v>
      </c>
    </row>
    <row r="462" spans="1:5" hidden="1">
      <c r="A462" s="19">
        <v>14</v>
      </c>
      <c r="B462" s="19" t="s">
        <v>20</v>
      </c>
      <c r="C462" s="22">
        <f>SUMIFS('Filter by planned &amp; actual'!F:F,'Filter by planned &amp; actual'!B:B,OVERDRAFT!B462,'Filter by planned &amp; actual'!E:E,"Actual",'Filter by planned &amp; actual'!H:H,OVERDRAFT!E462)</f>
        <v>0</v>
      </c>
      <c r="D462" s="22">
        <f>SUMIFS('Filter by planned &amp; actual'!G:G,'Filter by planned &amp; actual'!B:B,OVERDRAFT!B462,'Filter by planned &amp; actual'!E:E,"Actual",'Filter by planned &amp; actual'!H:H,OVERDRAFT!E462)</f>
        <v>0</v>
      </c>
      <c r="E462" s="26">
        <v>44652</v>
      </c>
    </row>
    <row r="463" spans="1:5" hidden="1">
      <c r="A463" s="19">
        <v>15</v>
      </c>
      <c r="B463" s="19" t="s">
        <v>21</v>
      </c>
      <c r="C463" s="22">
        <f>SUMIFS('Filter by planned &amp; actual'!F:F,'Filter by planned &amp; actual'!B:B,OVERDRAFT!B463,'Filter by planned &amp; actual'!E:E,"Actual",'Filter by planned &amp; actual'!H:H,OVERDRAFT!E463)</f>
        <v>0</v>
      </c>
      <c r="D463" s="22">
        <f>SUMIFS('Filter by planned &amp; actual'!G:G,'Filter by planned &amp; actual'!B:B,OVERDRAFT!B463,'Filter by planned &amp; actual'!E:E,"Actual",'Filter by planned &amp; actual'!H:H,OVERDRAFT!E463)</f>
        <v>241811.64</v>
      </c>
      <c r="E463" s="26">
        <v>44652</v>
      </c>
    </row>
    <row r="464" spans="1:5" hidden="1">
      <c r="A464" s="19">
        <v>16</v>
      </c>
      <c r="B464" s="19" t="s">
        <v>22</v>
      </c>
      <c r="C464" s="22">
        <f>SUMIFS('Filter by planned &amp; actual'!F:F,'Filter by planned &amp; actual'!B:B,OVERDRAFT!B464,'Filter by planned &amp; actual'!E:E,"Actual",'Filter by planned &amp; actual'!H:H,OVERDRAFT!E464)</f>
        <v>0</v>
      </c>
      <c r="D464" s="22">
        <f>SUMIFS('Filter by planned &amp; actual'!G:G,'Filter by planned &amp; actual'!B:B,OVERDRAFT!B464,'Filter by planned &amp; actual'!E:E,"Actual",'Filter by planned &amp; actual'!H:H,OVERDRAFT!E464)</f>
        <v>0</v>
      </c>
      <c r="E464" s="26">
        <v>44652</v>
      </c>
    </row>
    <row r="465" spans="1:5" hidden="1">
      <c r="A465" s="19">
        <v>17</v>
      </c>
      <c r="B465" s="19" t="s">
        <v>23</v>
      </c>
      <c r="C465" s="22">
        <f>SUMIFS('Filter by planned &amp; actual'!F:F,'Filter by planned &amp; actual'!B:B,OVERDRAFT!B465,'Filter by planned &amp; actual'!E:E,"Actual",'Filter by planned &amp; actual'!H:H,OVERDRAFT!E465)</f>
        <v>0</v>
      </c>
      <c r="D465" s="22">
        <f>SUMIFS('Filter by planned &amp; actual'!G:G,'Filter by planned &amp; actual'!B:B,OVERDRAFT!B465,'Filter by planned &amp; actual'!E:E,"Actual",'Filter by planned &amp; actual'!H:H,OVERDRAFT!E465)</f>
        <v>2363.9</v>
      </c>
      <c r="E465" s="26">
        <v>44652</v>
      </c>
    </row>
    <row r="466" spans="1:5" hidden="1">
      <c r="A466" s="19">
        <v>18</v>
      </c>
      <c r="B466" s="19" t="s">
        <v>24</v>
      </c>
      <c r="C466" s="22">
        <f>SUMIFS('Filter by planned &amp; actual'!F:F,'Filter by planned &amp; actual'!B:B,OVERDRAFT!B466,'Filter by planned &amp; actual'!E:E,"Actual",'Filter by planned &amp; actual'!H:H,OVERDRAFT!E466)</f>
        <v>0</v>
      </c>
      <c r="D466" s="22">
        <f>SUMIFS('Filter by planned &amp; actual'!G:G,'Filter by planned &amp; actual'!B:B,OVERDRAFT!B466,'Filter by planned &amp; actual'!E:E,"Actual",'Filter by planned &amp; actual'!H:H,OVERDRAFT!E466)</f>
        <v>2048836.8499999999</v>
      </c>
      <c r="E466" s="26">
        <v>44652</v>
      </c>
    </row>
    <row r="467" spans="1:5" hidden="1">
      <c r="A467" s="19">
        <v>19</v>
      </c>
      <c r="B467" s="19" t="s">
        <v>25</v>
      </c>
      <c r="C467" s="22">
        <f>SUMIFS('Filter by planned &amp; actual'!F:F,'Filter by planned &amp; actual'!B:B,OVERDRAFT!B467,'Filter by planned &amp; actual'!E:E,"Actual",'Filter by planned &amp; actual'!H:H,OVERDRAFT!E467)</f>
        <v>140077310</v>
      </c>
      <c r="D467" s="22">
        <f>SUMIFS('Filter by planned &amp; actual'!G:G,'Filter by planned &amp; actual'!B:B,OVERDRAFT!B467,'Filter by planned &amp; actual'!E:E,"Actual",'Filter by planned &amp; actual'!H:H,OVERDRAFT!E467)</f>
        <v>9542414.6399999987</v>
      </c>
      <c r="E467" s="26">
        <v>44652</v>
      </c>
    </row>
    <row r="468" spans="1:5" hidden="1">
      <c r="A468" s="19">
        <v>20</v>
      </c>
      <c r="B468" s="19" t="s">
        <v>26</v>
      </c>
      <c r="C468" s="22">
        <f>SUMIFS('Filter by planned &amp; actual'!F:F,'Filter by planned &amp; actual'!B:B,OVERDRAFT!B468,'Filter by planned &amp; actual'!E:E,"Actual",'Filter by planned &amp; actual'!H:H,OVERDRAFT!E468)</f>
        <v>23358750</v>
      </c>
      <c r="D468" s="22">
        <f>SUMIFS('Filter by planned &amp; actual'!G:G,'Filter by planned &amp; actual'!B:B,OVERDRAFT!B468,'Filter by planned &amp; actual'!E:E,"Actual",'Filter by planned &amp; actual'!H:H,OVERDRAFT!E468)</f>
        <v>17971364.969999995</v>
      </c>
      <c r="E468" s="26">
        <v>44652</v>
      </c>
    </row>
    <row r="469" spans="1:5" hidden="1">
      <c r="A469" s="19">
        <v>21</v>
      </c>
      <c r="B469" s="19" t="s">
        <v>27</v>
      </c>
      <c r="C469" s="22">
        <f>SUMIFS('Filter by planned &amp; actual'!F:F,'Filter by planned &amp; actual'!B:B,OVERDRAFT!B469,'Filter by planned &amp; actual'!E:E,"Actual",'Filter by planned &amp; actual'!H:H,OVERDRAFT!E469)</f>
        <v>13832012</v>
      </c>
      <c r="D469" s="22">
        <f>SUMIFS('Filter by planned &amp; actual'!G:G,'Filter by planned &amp; actual'!B:B,OVERDRAFT!B469,'Filter by planned &amp; actual'!E:E,"Actual",'Filter by planned &amp; actual'!H:H,OVERDRAFT!E469)</f>
        <v>21979032.47000001</v>
      </c>
      <c r="E469" s="26">
        <v>44652</v>
      </c>
    </row>
    <row r="470" spans="1:5" hidden="1">
      <c r="A470" s="19">
        <v>22</v>
      </c>
      <c r="B470" s="19" t="s">
        <v>29</v>
      </c>
      <c r="C470" s="22">
        <f>SUMIFS('Filter by planned &amp; actual'!F:F,'Filter by planned &amp; actual'!B:B,OVERDRAFT!B470,'Filter by planned &amp; actual'!E:E,"Actual",'Filter by planned &amp; actual'!H:H,OVERDRAFT!E470)</f>
        <v>9410120.9900000002</v>
      </c>
      <c r="D470" s="22">
        <f>SUMIFS('Filter by planned &amp; actual'!G:G,'Filter by planned &amp; actual'!B:B,OVERDRAFT!B470,'Filter by planned &amp; actual'!E:E,"Actual",'Filter by planned &amp; actual'!H:H,OVERDRAFT!E470)</f>
        <v>1871872.1300000001</v>
      </c>
      <c r="E470" s="26">
        <v>44652</v>
      </c>
    </row>
    <row r="471" spans="1:5" hidden="1">
      <c r="A471" s="19">
        <v>23</v>
      </c>
      <c r="B471" s="19" t="s">
        <v>30</v>
      </c>
      <c r="C471" s="22">
        <f>SUMIFS('Filter by planned &amp; actual'!F:F,'Filter by planned &amp; actual'!B:B,OVERDRAFT!B471,'Filter by planned &amp; actual'!E:E,"Actual",'Filter by planned &amp; actual'!H:H,OVERDRAFT!E471)</f>
        <v>0</v>
      </c>
      <c r="D471" s="22">
        <f>SUMIFS('Filter by planned &amp; actual'!G:G,'Filter by planned &amp; actual'!B:B,OVERDRAFT!B471,'Filter by planned &amp; actual'!E:E,"Actual",'Filter by planned &amp; actual'!H:H,OVERDRAFT!E471)</f>
        <v>6462681.0699999994</v>
      </c>
      <c r="E471" s="26">
        <v>44652</v>
      </c>
    </row>
    <row r="472" spans="1:5" hidden="1">
      <c r="A472" s="19">
        <v>24</v>
      </c>
      <c r="B472" s="19" t="s">
        <v>31</v>
      </c>
      <c r="C472" s="22">
        <f>SUMIFS('Filter by planned &amp; actual'!F:F,'Filter by planned &amp; actual'!B:B,OVERDRAFT!B472,'Filter by planned &amp; actual'!E:E,"Actual",'Filter by planned &amp; actual'!H:H,OVERDRAFT!E472)</f>
        <v>0</v>
      </c>
      <c r="D472" s="22">
        <f>SUMIFS('Filter by planned &amp; actual'!G:G,'Filter by planned &amp; actual'!B:B,OVERDRAFT!B472,'Filter by planned &amp; actual'!E:E,"Actual",'Filter by planned &amp; actual'!H:H,OVERDRAFT!E472)</f>
        <v>357101.98</v>
      </c>
      <c r="E472" s="26">
        <v>44652</v>
      </c>
    </row>
    <row r="473" spans="1:5" hidden="1">
      <c r="A473" s="19">
        <v>25</v>
      </c>
      <c r="B473" s="19" t="s">
        <v>32</v>
      </c>
      <c r="C473" s="22">
        <f>SUMIFS('Filter by planned &amp; actual'!F:F,'Filter by planned &amp; actual'!B:B,OVERDRAFT!B473,'Filter by planned &amp; actual'!E:E,"Actual",'Filter by planned &amp; actual'!H:H,OVERDRAFT!E473)</f>
        <v>0</v>
      </c>
      <c r="D473" s="22">
        <f>SUMIFS('Filter by planned &amp; actual'!G:G,'Filter by planned &amp; actual'!B:B,OVERDRAFT!B473,'Filter by planned &amp; actual'!E:E,"Actual",'Filter by planned &amp; actual'!H:H,OVERDRAFT!E473)</f>
        <v>0</v>
      </c>
      <c r="E473" s="26">
        <v>44652</v>
      </c>
    </row>
    <row r="474" spans="1:5" hidden="1">
      <c r="A474" s="19">
        <v>26</v>
      </c>
      <c r="B474" s="19" t="s">
        <v>34</v>
      </c>
      <c r="C474" s="22">
        <f>SUMIFS('Filter by planned &amp; actual'!F:F,'Filter by planned &amp; actual'!B:B,OVERDRAFT!B474,'Filter by planned &amp; actual'!E:E,"Actual",'Filter by planned &amp; actual'!H:H,OVERDRAFT!E474)</f>
        <v>0</v>
      </c>
      <c r="D474" s="22">
        <f>SUMIFS('Filter by planned &amp; actual'!G:G,'Filter by planned &amp; actual'!B:B,OVERDRAFT!B474,'Filter by planned &amp; actual'!E:E,"Actual",'Filter by planned &amp; actual'!H:H,OVERDRAFT!E474)</f>
        <v>2829874.5799999996</v>
      </c>
      <c r="E474" s="26">
        <v>44652</v>
      </c>
    </row>
    <row r="475" spans="1:5" hidden="1">
      <c r="A475" s="19">
        <v>27</v>
      </c>
      <c r="B475" s="19" t="s">
        <v>35</v>
      </c>
      <c r="C475" s="22">
        <f>SUMIFS('Filter by planned &amp; actual'!F:F,'Filter by planned &amp; actual'!B:B,OVERDRAFT!B475,'Filter by planned &amp; actual'!E:E,"Actual",'Filter by planned &amp; actual'!H:H,OVERDRAFT!E475)</f>
        <v>0</v>
      </c>
      <c r="D475" s="22">
        <f>SUMIFS('Filter by planned &amp; actual'!G:G,'Filter by planned &amp; actual'!B:B,OVERDRAFT!B475,'Filter by planned &amp; actual'!E:E,"Actual",'Filter by planned &amp; actual'!H:H,OVERDRAFT!E475)</f>
        <v>394328.58999999991</v>
      </c>
      <c r="E475" s="26">
        <v>44652</v>
      </c>
    </row>
    <row r="476" spans="1:5" hidden="1">
      <c r="A476" s="19">
        <v>28</v>
      </c>
      <c r="B476" s="19" t="s">
        <v>36</v>
      </c>
      <c r="C476" s="22">
        <f>SUMIFS('Filter by planned &amp; actual'!F:F,'Filter by planned &amp; actual'!B:B,OVERDRAFT!B476,'Filter by planned &amp; actual'!E:E,"Actual",'Filter by planned &amp; actual'!H:H,OVERDRAFT!E476)</f>
        <v>0</v>
      </c>
      <c r="D476" s="22">
        <f>SUMIFS('Filter by planned &amp; actual'!G:G,'Filter by planned &amp; actual'!B:B,OVERDRAFT!B476,'Filter by planned &amp; actual'!E:E,"Actual",'Filter by planned &amp; actual'!H:H,OVERDRAFT!E476)</f>
        <v>656.52</v>
      </c>
      <c r="E476" s="26">
        <v>44652</v>
      </c>
    </row>
    <row r="477" spans="1:5" hidden="1">
      <c r="A477" s="19">
        <v>29</v>
      </c>
      <c r="B477" s="19" t="s">
        <v>37</v>
      </c>
      <c r="C477" s="22">
        <f>SUMIFS('Filter by planned &amp; actual'!F:F,'Filter by planned &amp; actual'!B:B,OVERDRAFT!B477,'Filter by planned &amp; actual'!E:E,"Actual",'Filter by planned &amp; actual'!H:H,OVERDRAFT!E477)</f>
        <v>0</v>
      </c>
      <c r="D477" s="22">
        <f>SUMIFS('Filter by planned &amp; actual'!G:G,'Filter by planned &amp; actual'!B:B,OVERDRAFT!B477,'Filter by planned &amp; actual'!E:E,"Actual",'Filter by planned &amp; actual'!H:H,OVERDRAFT!E477)</f>
        <v>0</v>
      </c>
      <c r="E477" s="26">
        <v>44652</v>
      </c>
    </row>
    <row r="478" spans="1:5" hidden="1">
      <c r="A478" s="19">
        <v>30</v>
      </c>
      <c r="B478" s="19" t="s">
        <v>38</v>
      </c>
      <c r="C478" s="22">
        <f>SUMIFS('Filter by planned &amp; actual'!F:F,'Filter by planned &amp; actual'!B:B,OVERDRAFT!B478,'Filter by planned &amp; actual'!E:E,"Actual",'Filter by planned &amp; actual'!H:H,OVERDRAFT!E478)</f>
        <v>0</v>
      </c>
      <c r="D478" s="22">
        <f>SUMIFS('Filter by planned &amp; actual'!G:G,'Filter by planned &amp; actual'!B:B,OVERDRAFT!B478,'Filter by planned &amp; actual'!E:E,"Actual",'Filter by planned &amp; actual'!H:H,OVERDRAFT!E478)</f>
        <v>40</v>
      </c>
      <c r="E478" s="26">
        <v>44652</v>
      </c>
    </row>
    <row r="479" spans="1:5" hidden="1">
      <c r="A479" s="19">
        <v>31</v>
      </c>
      <c r="B479" s="19" t="s">
        <v>39</v>
      </c>
      <c r="C479" s="22">
        <f>SUMIFS('Filter by planned &amp; actual'!F:F,'Filter by planned &amp; actual'!B:B,OVERDRAFT!B479,'Filter by planned &amp; actual'!E:E,"Actual",'Filter by planned &amp; actual'!H:H,OVERDRAFT!E479)</f>
        <v>0</v>
      </c>
      <c r="D479" s="22">
        <f>SUMIFS('Filter by planned &amp; actual'!G:G,'Filter by planned &amp; actual'!B:B,OVERDRAFT!B479,'Filter by planned &amp; actual'!E:E,"Actual",'Filter by planned &amp; actual'!H:H,OVERDRAFT!E479)</f>
        <v>0</v>
      </c>
      <c r="E479" s="26">
        <v>44652</v>
      </c>
    </row>
    <row r="480" spans="1:5" hidden="1">
      <c r="A480" s="19">
        <v>32</v>
      </c>
      <c r="B480" s="19" t="s">
        <v>40</v>
      </c>
      <c r="C480" s="22">
        <f>SUMIFS('Filter by planned &amp; actual'!F:F,'Filter by planned &amp; actual'!B:B,OVERDRAFT!B480,'Filter by planned &amp; actual'!E:E,"Actual",'Filter by planned &amp; actual'!H:H,OVERDRAFT!E480)</f>
        <v>0</v>
      </c>
      <c r="D480" s="22">
        <f>SUMIFS('Filter by planned &amp; actual'!G:G,'Filter by planned &amp; actual'!B:B,OVERDRAFT!B480,'Filter by planned &amp; actual'!E:E,"Actual",'Filter by planned &amp; actual'!H:H,OVERDRAFT!E480)</f>
        <v>164879.6</v>
      </c>
      <c r="E480" s="26">
        <v>44652</v>
      </c>
    </row>
    <row r="481" spans="1:5" hidden="1">
      <c r="A481" s="19">
        <v>33</v>
      </c>
      <c r="B481" s="19" t="s">
        <v>41</v>
      </c>
      <c r="C481" s="22">
        <f>SUMIFS('Filter by planned &amp; actual'!F:F,'Filter by planned &amp; actual'!B:B,OVERDRAFT!B481,'Filter by planned &amp; actual'!E:E,"Actual",'Filter by planned &amp; actual'!H:H,OVERDRAFT!E481)</f>
        <v>2521940</v>
      </c>
      <c r="D481" s="22">
        <f>SUMIFS('Filter by planned &amp; actual'!G:G,'Filter by planned &amp; actual'!B:B,OVERDRAFT!B481,'Filter by planned &amp; actual'!E:E,"Actual",'Filter by planned &amp; actual'!H:H,OVERDRAFT!E481)</f>
        <v>2389975.17</v>
      </c>
      <c r="E481" s="26">
        <v>44652</v>
      </c>
    </row>
    <row r="482" spans="1:5" hidden="1">
      <c r="A482" s="19">
        <v>34</v>
      </c>
      <c r="B482" s="19" t="s">
        <v>42</v>
      </c>
      <c r="C482" s="22">
        <f>SUMIFS('Filter by planned &amp; actual'!F:F,'Filter by planned &amp; actual'!B:B,OVERDRAFT!B482,'Filter by planned &amp; actual'!E:E,"Actual",'Filter by planned &amp; actual'!H:H,OVERDRAFT!E482)</f>
        <v>0</v>
      </c>
      <c r="D482" s="22">
        <f>SUMIFS('Filter by planned &amp; actual'!G:G,'Filter by planned &amp; actual'!B:B,OVERDRAFT!B482,'Filter by planned &amp; actual'!E:E,"Actual",'Filter by planned &amp; actual'!H:H,OVERDRAFT!E482)</f>
        <v>3787022.5999999996</v>
      </c>
      <c r="E482" s="26">
        <v>44652</v>
      </c>
    </row>
    <row r="483" spans="1:5" hidden="1">
      <c r="A483" s="19">
        <v>35</v>
      </c>
      <c r="B483" s="19" t="s">
        <v>43</v>
      </c>
      <c r="C483" s="22">
        <f>SUMIFS('Filter by planned &amp; actual'!F:F,'Filter by planned &amp; actual'!B:B,OVERDRAFT!B483,'Filter by planned &amp; actual'!E:E,"Actual",'Filter by planned &amp; actual'!H:H,OVERDRAFT!E483)</f>
        <v>0</v>
      </c>
      <c r="D483" s="22">
        <f>SUMIFS('Filter by planned &amp; actual'!G:G,'Filter by planned &amp; actual'!B:B,OVERDRAFT!B483,'Filter by planned &amp; actual'!E:E,"Actual",'Filter by planned &amp; actual'!H:H,OVERDRAFT!E483)</f>
        <v>186941.62</v>
      </c>
      <c r="E483" s="26">
        <v>44652</v>
      </c>
    </row>
    <row r="484" spans="1:5" hidden="1">
      <c r="A484" s="19">
        <v>36</v>
      </c>
      <c r="B484" s="19" t="s">
        <v>44</v>
      </c>
      <c r="C484" s="22">
        <f>SUMIFS('Filter by planned &amp; actual'!F:F,'Filter by planned &amp; actual'!B:B,OVERDRAFT!B484,'Filter by planned &amp; actual'!E:E,"Actual",'Filter by planned &amp; actual'!H:H,OVERDRAFT!E484)</f>
        <v>0</v>
      </c>
      <c r="D484" s="22">
        <f>SUMIFS('Filter by planned &amp; actual'!G:G,'Filter by planned &amp; actual'!B:B,OVERDRAFT!B484,'Filter by planned &amp; actual'!E:E,"Actual",'Filter by planned &amp; actual'!H:H,OVERDRAFT!E484)</f>
        <v>0</v>
      </c>
      <c r="E484" s="26">
        <v>44652</v>
      </c>
    </row>
    <row r="485" spans="1:5" hidden="1">
      <c r="A485" s="19">
        <v>37</v>
      </c>
      <c r="B485" s="19" t="s">
        <v>1980</v>
      </c>
      <c r="C485" s="22">
        <f>SUMIFS('Filter by planned &amp; actual'!F:F,'Filter by planned &amp; actual'!B:B,OVERDRAFT!B485,'Filter by planned &amp; actual'!E:E,"Actual",'Filter by planned &amp; actual'!H:H,OVERDRAFT!E485)</f>
        <v>0</v>
      </c>
      <c r="D485" s="22">
        <f>SUMIFS('Filter by planned &amp; actual'!G:G,'Filter by planned &amp; actual'!B:B,OVERDRAFT!B485,'Filter by planned &amp; actual'!E:E,"Actual",'Filter by planned &amp; actual'!H:H,OVERDRAFT!E485)</f>
        <v>3295591.86</v>
      </c>
      <c r="E485" s="26">
        <v>44652</v>
      </c>
    </row>
    <row r="486" spans="1:5" hidden="1">
      <c r="A486" s="19">
        <v>38</v>
      </c>
      <c r="B486" s="19" t="s">
        <v>1982</v>
      </c>
      <c r="C486" s="22">
        <f>SUMIFS('Filter by planned &amp; actual'!F:F,'Filter by planned &amp; actual'!B:B,OVERDRAFT!B486,'Filter by planned &amp; actual'!E:E,"Actual",'Filter by planned &amp; actual'!H:H,OVERDRAFT!E486)</f>
        <v>7875075</v>
      </c>
      <c r="D486" s="22">
        <f>SUMIFS('Filter by planned &amp; actual'!G:G,'Filter by planned &amp; actual'!B:B,OVERDRAFT!B486,'Filter by planned &amp; actual'!E:E,"Actual",'Filter by planned &amp; actual'!H:H,OVERDRAFT!E486)</f>
        <v>41360700.839999989</v>
      </c>
      <c r="E486" s="26">
        <v>44652</v>
      </c>
    </row>
    <row r="487" spans="1:5" hidden="1">
      <c r="A487" s="19">
        <v>39</v>
      </c>
      <c r="B487" s="19" t="s">
        <v>1984</v>
      </c>
      <c r="C487" s="22">
        <f>SUMIFS('Filter by planned &amp; actual'!F:F,'Filter by planned &amp; actual'!B:B,OVERDRAFT!B487,'Filter by planned &amp; actual'!E:E,"Actual",'Filter by planned &amp; actual'!H:H,OVERDRAFT!E487)</f>
        <v>0</v>
      </c>
      <c r="D487" s="22">
        <f>SUMIFS('Filter by planned &amp; actual'!G:G,'Filter by planned &amp; actual'!B:B,OVERDRAFT!B487,'Filter by planned &amp; actual'!E:E,"Actual",'Filter by planned &amp; actual'!H:H,OVERDRAFT!E487)</f>
        <v>14222969.57</v>
      </c>
      <c r="E487" s="26">
        <v>44652</v>
      </c>
    </row>
    <row r="488" spans="1:5" hidden="1">
      <c r="A488" s="19">
        <v>40</v>
      </c>
      <c r="B488" s="19" t="s">
        <v>2001</v>
      </c>
      <c r="C488" s="22">
        <f>SUMIFS('Filter by planned &amp; actual'!F:F,'Filter by planned &amp; actual'!B:B,OVERDRAFT!B488,'Filter by planned &amp; actual'!E:E,"Actual",'Filter by planned &amp; actual'!H:H,OVERDRAFT!E488)</f>
        <v>13956816.02</v>
      </c>
      <c r="D488" s="22">
        <f>SUMIFS('Filter by planned &amp; actual'!G:G,'Filter by planned &amp; actual'!B:B,OVERDRAFT!B488,'Filter by planned &amp; actual'!E:E,"Actual",'Filter by planned &amp; actual'!H:H,OVERDRAFT!E488)</f>
        <v>14675094.359999998</v>
      </c>
      <c r="E488" s="26">
        <v>44652</v>
      </c>
    </row>
    <row r="489" spans="1:5" hidden="1">
      <c r="A489" s="19">
        <v>41</v>
      </c>
      <c r="B489" s="19" t="s">
        <v>2002</v>
      </c>
      <c r="C489" s="22">
        <f>SUMIFS('Filter by planned &amp; actual'!F:F,'Filter by planned &amp; actual'!B:B,OVERDRAFT!B489,'Filter by planned &amp; actual'!E:E,"Actual",'Filter by planned &amp; actual'!H:H,OVERDRAFT!E489)</f>
        <v>0</v>
      </c>
      <c r="D489" s="22">
        <f>SUMIFS('Filter by planned &amp; actual'!G:G,'Filter by planned &amp; actual'!B:B,OVERDRAFT!B489,'Filter by planned &amp; actual'!E:E,"Actual",'Filter by planned &amp; actual'!H:H,OVERDRAFT!E489)</f>
        <v>916495.46</v>
      </c>
      <c r="E489" s="26">
        <v>44652</v>
      </c>
    </row>
    <row r="490" spans="1:5" hidden="1">
      <c r="A490" s="19">
        <v>42</v>
      </c>
      <c r="B490" s="19" t="s">
        <v>2003</v>
      </c>
      <c r="C490" s="22">
        <f>SUMIFS('Filter by planned &amp; actual'!F:F,'Filter by planned &amp; actual'!B:B,OVERDRAFT!B490,'Filter by planned &amp; actual'!E:E,"Actual",'Filter by planned &amp; actual'!H:H,OVERDRAFT!E490)</f>
        <v>0</v>
      </c>
      <c r="D490" s="22">
        <f>SUMIFS('Filter by planned &amp; actual'!G:G,'Filter by planned &amp; actual'!B:B,OVERDRAFT!B490,'Filter by planned &amp; actual'!E:E,"Actual",'Filter by planned &amp; actual'!H:H,OVERDRAFT!E490)</f>
        <v>15012639.560000002</v>
      </c>
      <c r="E490" s="26">
        <v>44652</v>
      </c>
    </row>
    <row r="491" spans="1:5" hidden="1">
      <c r="A491" s="19">
        <v>43</v>
      </c>
      <c r="B491" s="19" t="s">
        <v>2064</v>
      </c>
      <c r="C491" s="22">
        <f>SUMIFS('Filter by planned &amp; actual'!F:F,'Filter by planned &amp; actual'!B:B,OVERDRAFT!B491,'Filter by planned &amp; actual'!E:E,"Actual",'Filter by planned &amp; actual'!H:H,OVERDRAFT!E491)</f>
        <v>0</v>
      </c>
      <c r="D491" s="22">
        <f>SUMIFS('Filter by planned &amp; actual'!G:G,'Filter by planned &amp; actual'!B:B,OVERDRAFT!B491,'Filter by planned &amp; actual'!E:E,"Actual",'Filter by planned &amp; actual'!H:H,OVERDRAFT!E491)</f>
        <v>0</v>
      </c>
      <c r="E491" s="26">
        <v>44652</v>
      </c>
    </row>
    <row r="492" spans="1:5" hidden="1">
      <c r="A492" s="19">
        <v>44</v>
      </c>
      <c r="B492" s="19" t="s">
        <v>2062</v>
      </c>
      <c r="C492" s="22">
        <f>SUMIFS('Filter by planned &amp; actual'!F:F,'Filter by planned &amp; actual'!B:B,OVERDRAFT!B492,'Filter by planned &amp; actual'!E:E,"Actual",'Filter by planned &amp; actual'!H:H,OVERDRAFT!E492)</f>
        <v>0</v>
      </c>
      <c r="D492" s="22">
        <f>SUMIFS('Filter by planned &amp; actual'!G:G,'Filter by planned &amp; actual'!B:B,OVERDRAFT!B492,'Filter by planned &amp; actual'!E:E,"Actual",'Filter by planned &amp; actual'!H:H,OVERDRAFT!E492)</f>
        <v>0</v>
      </c>
      <c r="E492" s="26">
        <v>44652</v>
      </c>
    </row>
    <row r="493" spans="1:5" hidden="1">
      <c r="A493" s="19">
        <v>45</v>
      </c>
      <c r="B493" s="19" t="s">
        <v>2063</v>
      </c>
      <c r="C493" s="22">
        <f>SUMIFS('Filter by planned &amp; actual'!F:F,'Filter by planned &amp; actual'!B:B,OVERDRAFT!B493,'Filter by planned &amp; actual'!E:E,"Actual",'Filter by planned &amp; actual'!H:H,OVERDRAFT!E493)</f>
        <v>0</v>
      </c>
      <c r="D493" s="22">
        <f>SUMIFS('Filter by planned &amp; actual'!G:G,'Filter by planned &amp; actual'!B:B,OVERDRAFT!B493,'Filter by planned &amp; actual'!E:E,"Actual",'Filter by planned &amp; actual'!H:H,OVERDRAFT!E493)</f>
        <v>0</v>
      </c>
      <c r="E493" s="26">
        <v>44652</v>
      </c>
    </row>
    <row r="494" spans="1:5" hidden="1">
      <c r="A494" s="19">
        <v>46</v>
      </c>
      <c r="B494" s="19" t="s">
        <v>2065</v>
      </c>
      <c r="C494" s="22">
        <f>SUMIFS('Filter by planned &amp; actual'!F:F,'Filter by planned &amp; actual'!B:B,OVERDRAFT!B494,'Filter by planned &amp; actual'!E:E,"Actual",'Filter by planned &amp; actual'!H:H,OVERDRAFT!E494)</f>
        <v>142024760</v>
      </c>
      <c r="D494" s="22">
        <f>SUMIFS('Filter by planned &amp; actual'!G:G,'Filter by planned &amp; actual'!B:B,OVERDRAFT!B494,'Filter by planned &amp; actual'!E:E,"Actual",'Filter by planned &amp; actual'!H:H,OVERDRAFT!E494)</f>
        <v>41851048.399999954</v>
      </c>
      <c r="E494" s="26">
        <v>44652</v>
      </c>
    </row>
    <row r="495" spans="1:5" hidden="1">
      <c r="A495" s="19">
        <v>47</v>
      </c>
      <c r="B495" s="19" t="s">
        <v>2066</v>
      </c>
      <c r="C495" s="22">
        <f>SUMIFS('Filter by planned &amp; actual'!F:F,'Filter by planned &amp; actual'!B:B,OVERDRAFT!B495,'Filter by planned &amp; actual'!E:E,"Actual",'Filter by planned &amp; actual'!H:H,OVERDRAFT!E495)</f>
        <v>0</v>
      </c>
      <c r="D495" s="22">
        <f>SUMIFS('Filter by planned &amp; actual'!G:G,'Filter by planned &amp; actual'!B:B,OVERDRAFT!B495,'Filter by planned &amp; actual'!E:E,"Actual",'Filter by planned &amp; actual'!H:H,OVERDRAFT!E495)</f>
        <v>2881632.79</v>
      </c>
      <c r="E495" s="26">
        <v>44652</v>
      </c>
    </row>
    <row r="496" spans="1:5" hidden="1">
      <c r="A496" s="19">
        <v>48</v>
      </c>
      <c r="B496" s="19" t="s">
        <v>2068</v>
      </c>
      <c r="C496" s="22">
        <f>SUMIFS('Filter by planned &amp; actual'!F:F,'Filter by planned &amp; actual'!B:B,OVERDRAFT!B496,'Filter by planned &amp; actual'!E:E,"Actual",'Filter by planned &amp; actual'!H:H,OVERDRAFT!E496)</f>
        <v>0</v>
      </c>
      <c r="D496" s="22">
        <f>SUMIFS('Filter by planned &amp; actual'!G:G,'Filter by planned &amp; actual'!B:B,OVERDRAFT!B496,'Filter by planned &amp; actual'!E:E,"Actual",'Filter by planned &amp; actual'!H:H,OVERDRAFT!E496)</f>
        <v>12523615.270000003</v>
      </c>
      <c r="E496" s="26">
        <v>44652</v>
      </c>
    </row>
    <row r="497" spans="1:5" hidden="1">
      <c r="A497" s="19">
        <v>49</v>
      </c>
      <c r="B497" s="19" t="s">
        <v>2069</v>
      </c>
      <c r="C497" s="22">
        <f>SUMIFS('Filter by planned &amp; actual'!F:F,'Filter by planned &amp; actual'!B:B,OVERDRAFT!B497,'Filter by planned &amp; actual'!E:E,"Actual",'Filter by planned &amp; actual'!H:H,OVERDRAFT!E497)</f>
        <v>0</v>
      </c>
      <c r="D497" s="22">
        <f>SUMIFS('Filter by planned &amp; actual'!G:G,'Filter by planned &amp; actual'!B:B,OVERDRAFT!B497,'Filter by planned &amp; actual'!E:E,"Actual",'Filter by planned &amp; actual'!H:H,OVERDRAFT!E497)</f>
        <v>16612.28</v>
      </c>
      <c r="E497" s="26">
        <v>44652</v>
      </c>
    </row>
    <row r="498" spans="1:5" hidden="1">
      <c r="A498" s="19">
        <v>50</v>
      </c>
      <c r="B498" s="19" t="s">
        <v>66</v>
      </c>
      <c r="C498" s="22">
        <f>SUMIFS('Filter by planned &amp; actual'!F:F,'Filter by planned &amp; actual'!B:B,OVERDRAFT!B498,'Filter by planned &amp; actual'!E:E,"Actual",'Filter by planned &amp; actual'!H:H,OVERDRAFT!E498)</f>
        <v>0</v>
      </c>
      <c r="D498" s="22">
        <f>SUMIFS('Filter by planned &amp; actual'!G:G,'Filter by planned &amp; actual'!B:B,OVERDRAFT!B498,'Filter by planned &amp; actual'!E:E,"Actual",'Filter by planned &amp; actual'!H:H,OVERDRAFT!E498)</f>
        <v>0</v>
      </c>
      <c r="E498" s="26">
        <v>44652</v>
      </c>
    </row>
    <row r="499" spans="1:5" hidden="1">
      <c r="A499" s="19">
        <v>51</v>
      </c>
      <c r="B499" s="19" t="s">
        <v>67</v>
      </c>
      <c r="C499" s="22">
        <f>SUMIFS('Filter by planned &amp; actual'!F:F,'Filter by planned &amp; actual'!B:B,OVERDRAFT!B499,'Filter by planned &amp; actual'!E:E,"Actual",'Filter by planned &amp; actual'!H:H,OVERDRAFT!E499)</f>
        <v>0</v>
      </c>
      <c r="D499" s="22">
        <f>SUMIFS('Filter by planned &amp; actual'!G:G,'Filter by planned &amp; actual'!B:B,OVERDRAFT!B499,'Filter by planned &amp; actual'!E:E,"Actual",'Filter by planned &amp; actual'!H:H,OVERDRAFT!E499)</f>
        <v>0</v>
      </c>
      <c r="E499" s="26">
        <v>44652</v>
      </c>
    </row>
    <row r="500" spans="1:5" hidden="1">
      <c r="A500" s="19">
        <v>52</v>
      </c>
      <c r="B500" s="19" t="s">
        <v>68</v>
      </c>
      <c r="C500" s="22">
        <f>SUMIFS('Filter by planned &amp; actual'!F:F,'Filter by planned &amp; actual'!B:B,OVERDRAFT!B500,'Filter by planned &amp; actual'!E:E,"Actual",'Filter by planned &amp; actual'!H:H,OVERDRAFT!E500)</f>
        <v>0</v>
      </c>
      <c r="D500" s="22">
        <f>SUMIFS('Filter by planned &amp; actual'!G:G,'Filter by planned &amp; actual'!B:B,OVERDRAFT!B500,'Filter by planned &amp; actual'!E:E,"Actual",'Filter by planned &amp; actual'!H:H,OVERDRAFT!E500)</f>
        <v>-114028.83</v>
      </c>
      <c r="E500" s="26">
        <v>44652</v>
      </c>
    </row>
    <row r="501" spans="1:5" hidden="1">
      <c r="A501" s="19">
        <v>53</v>
      </c>
      <c r="B501" s="19" t="s">
        <v>69</v>
      </c>
      <c r="C501" s="22">
        <f>SUMIFS('Filter by planned &amp; actual'!F:F,'Filter by planned &amp; actual'!B:B,OVERDRAFT!B501,'Filter by planned &amp; actual'!E:E,"Actual",'Filter by planned &amp; actual'!H:H,OVERDRAFT!E501)</f>
        <v>0</v>
      </c>
      <c r="D501" s="22">
        <f>SUMIFS('Filter by planned &amp; actual'!G:G,'Filter by planned &amp; actual'!B:B,OVERDRAFT!B501,'Filter by planned &amp; actual'!E:E,"Actual",'Filter by planned &amp; actual'!H:H,OVERDRAFT!E501)</f>
        <v>0</v>
      </c>
      <c r="E501" s="26">
        <v>44652</v>
      </c>
    </row>
    <row r="502" spans="1:5" hidden="1">
      <c r="A502" s="19">
        <v>54</v>
      </c>
      <c r="B502" s="19" t="s">
        <v>70</v>
      </c>
      <c r="C502" s="22">
        <f>SUMIFS('Filter by planned &amp; actual'!F:F,'Filter by planned &amp; actual'!B:B,OVERDRAFT!B502,'Filter by planned &amp; actual'!E:E,"Actual",'Filter by planned &amp; actual'!H:H,OVERDRAFT!E502)</f>
        <v>0</v>
      </c>
      <c r="D502" s="22">
        <f>SUMIFS('Filter by planned &amp; actual'!G:G,'Filter by planned &amp; actual'!B:B,OVERDRAFT!B502,'Filter by planned &amp; actual'!E:E,"Actual",'Filter by planned &amp; actual'!H:H,OVERDRAFT!E502)</f>
        <v>140260.76</v>
      </c>
      <c r="E502" s="26">
        <v>44652</v>
      </c>
    </row>
    <row r="503" spans="1:5" hidden="1">
      <c r="A503" s="19">
        <v>55</v>
      </c>
      <c r="B503" s="19" t="s">
        <v>71</v>
      </c>
      <c r="C503" s="22">
        <f>SUMIFS('Filter by planned &amp; actual'!F:F,'Filter by planned &amp; actual'!B:B,OVERDRAFT!B503,'Filter by planned &amp; actual'!E:E,"Actual",'Filter by planned &amp; actual'!H:H,OVERDRAFT!E503)</f>
        <v>0</v>
      </c>
      <c r="D503" s="22">
        <f>SUMIFS('Filter by planned &amp; actual'!G:G,'Filter by planned &amp; actual'!B:B,OVERDRAFT!B503,'Filter by planned &amp; actual'!E:E,"Actual",'Filter by planned &amp; actual'!H:H,OVERDRAFT!E503)</f>
        <v>0</v>
      </c>
      <c r="E503" s="26">
        <v>44652</v>
      </c>
    </row>
    <row r="504" spans="1:5" hidden="1">
      <c r="A504" s="19">
        <v>56</v>
      </c>
      <c r="B504" s="19" t="s">
        <v>72</v>
      </c>
      <c r="C504" s="22">
        <f>SUMIFS('Filter by planned &amp; actual'!F:F,'Filter by planned &amp; actual'!B:B,OVERDRAFT!B504,'Filter by planned &amp; actual'!E:E,"Actual",'Filter by planned &amp; actual'!H:H,OVERDRAFT!E504)</f>
        <v>0</v>
      </c>
      <c r="D504" s="22">
        <f>SUMIFS('Filter by planned &amp; actual'!G:G,'Filter by planned &amp; actual'!B:B,OVERDRAFT!B504,'Filter by planned &amp; actual'!E:E,"Actual",'Filter by planned &amp; actual'!H:H,OVERDRAFT!E504)</f>
        <v>0</v>
      </c>
      <c r="E504" s="26">
        <v>44652</v>
      </c>
    </row>
    <row r="505" spans="1:5" hidden="1">
      <c r="A505" s="19">
        <v>57</v>
      </c>
      <c r="B505" s="19" t="s">
        <v>73</v>
      </c>
      <c r="C505" s="22">
        <f>SUMIFS('Filter by planned &amp; actual'!F:F,'Filter by planned &amp; actual'!B:B,OVERDRAFT!B505,'Filter by planned &amp; actual'!E:E,"Actual",'Filter by planned &amp; actual'!H:H,OVERDRAFT!E505)</f>
        <v>0</v>
      </c>
      <c r="D505" s="22">
        <f>SUMIFS('Filter by planned &amp; actual'!G:G,'Filter by planned &amp; actual'!B:B,OVERDRAFT!B505,'Filter by planned &amp; actual'!E:E,"Actual",'Filter by planned &amp; actual'!H:H,OVERDRAFT!E505)</f>
        <v>0</v>
      </c>
      <c r="E505" s="26">
        <v>44652</v>
      </c>
    </row>
    <row r="506" spans="1:5" hidden="1">
      <c r="A506" s="19">
        <v>58</v>
      </c>
      <c r="B506" s="19" t="s">
        <v>74</v>
      </c>
      <c r="C506" s="22">
        <f>SUMIFS('Filter by planned &amp; actual'!F:F,'Filter by planned &amp; actual'!B:B,OVERDRAFT!B506,'Filter by planned &amp; actual'!E:E,"Actual",'Filter by planned &amp; actual'!H:H,OVERDRAFT!E506)</f>
        <v>0</v>
      </c>
      <c r="D506" s="22">
        <f>SUMIFS('Filter by planned &amp; actual'!G:G,'Filter by planned &amp; actual'!B:B,OVERDRAFT!B506,'Filter by planned &amp; actual'!E:E,"Actual",'Filter by planned &amp; actual'!H:H,OVERDRAFT!E506)</f>
        <v>0</v>
      </c>
      <c r="E506" s="26">
        <v>44652</v>
      </c>
    </row>
    <row r="507" spans="1:5" hidden="1">
      <c r="A507" s="19">
        <v>59</v>
      </c>
      <c r="B507" s="19" t="s">
        <v>75</v>
      </c>
      <c r="C507" s="22">
        <f>SUMIFS('Filter by planned &amp; actual'!F:F,'Filter by planned &amp; actual'!B:B,OVERDRAFT!B507,'Filter by planned &amp; actual'!E:E,"Actual",'Filter by planned &amp; actual'!H:H,OVERDRAFT!E507)</f>
        <v>0</v>
      </c>
      <c r="D507" s="22">
        <f>SUMIFS('Filter by planned &amp; actual'!G:G,'Filter by planned &amp; actual'!B:B,OVERDRAFT!B507,'Filter by planned &amp; actual'!E:E,"Actual",'Filter by planned &amp; actual'!H:H,OVERDRAFT!E507)</f>
        <v>0</v>
      </c>
      <c r="E507" s="26">
        <v>44652</v>
      </c>
    </row>
    <row r="508" spans="1:5" hidden="1">
      <c r="A508" s="19">
        <v>60</v>
      </c>
      <c r="B508" s="19" t="s">
        <v>76</v>
      </c>
      <c r="C508" s="22">
        <f>SUMIFS('Filter by planned &amp; actual'!F:F,'Filter by planned &amp; actual'!B:B,OVERDRAFT!B508,'Filter by planned &amp; actual'!E:E,"Actual",'Filter by planned &amp; actual'!H:H,OVERDRAFT!E508)</f>
        <v>0</v>
      </c>
      <c r="D508" s="22">
        <f>SUMIFS('Filter by planned &amp; actual'!G:G,'Filter by planned &amp; actual'!B:B,OVERDRAFT!B508,'Filter by planned &amp; actual'!E:E,"Actual",'Filter by planned &amp; actual'!H:H,OVERDRAFT!E508)</f>
        <v>0</v>
      </c>
      <c r="E508" s="26">
        <v>44652</v>
      </c>
    </row>
    <row r="509" spans="1:5" hidden="1">
      <c r="A509" s="19">
        <v>61</v>
      </c>
      <c r="B509" s="19" t="s">
        <v>77</v>
      </c>
      <c r="C509" s="22">
        <f>SUMIFS('Filter by planned &amp; actual'!F:F,'Filter by planned &amp; actual'!B:B,OVERDRAFT!B509,'Filter by planned &amp; actual'!E:E,"Actual",'Filter by planned &amp; actual'!H:H,OVERDRAFT!E509)</f>
        <v>0</v>
      </c>
      <c r="D509" s="22">
        <f>SUMIFS('Filter by planned &amp; actual'!G:G,'Filter by planned &amp; actual'!B:B,OVERDRAFT!B509,'Filter by planned &amp; actual'!E:E,"Actual",'Filter by planned &amp; actual'!H:H,OVERDRAFT!E509)</f>
        <v>0</v>
      </c>
      <c r="E509" s="26">
        <v>44652</v>
      </c>
    </row>
    <row r="510" spans="1:5" hidden="1">
      <c r="A510" s="19">
        <v>62</v>
      </c>
      <c r="B510" s="19" t="s">
        <v>87</v>
      </c>
      <c r="C510" s="22">
        <f>SUMIFS('Filter by planned &amp; actual'!F:F,'Filter by planned &amp; actual'!B:B,OVERDRAFT!B510,'Filter by planned &amp; actual'!E:E,"Actual",'Filter by planned &amp; actual'!H:H,OVERDRAFT!E510)</f>
        <v>0</v>
      </c>
      <c r="D510" s="22">
        <f>SUMIFS('Filter by planned &amp; actual'!G:G,'Filter by planned &amp; actual'!B:B,OVERDRAFT!B510,'Filter by planned &amp; actual'!E:E,"Actual",'Filter by planned &amp; actual'!H:H,OVERDRAFT!E510)</f>
        <v>0</v>
      </c>
      <c r="E510" s="26">
        <v>44652</v>
      </c>
    </row>
    <row r="511" spans="1:5" hidden="1">
      <c r="A511" s="19">
        <v>63</v>
      </c>
      <c r="B511" s="19" t="s">
        <v>93</v>
      </c>
      <c r="C511" s="22">
        <f>SUMIFS('Filter by planned &amp; actual'!F:F,'Filter by planned &amp; actual'!B:B,OVERDRAFT!B511,'Filter by planned &amp; actual'!E:E,"Actual",'Filter by planned &amp; actual'!H:H,OVERDRAFT!E511)</f>
        <v>0</v>
      </c>
      <c r="D511" s="22">
        <f>SUMIFS('Filter by planned &amp; actual'!G:G,'Filter by planned &amp; actual'!B:B,OVERDRAFT!B511,'Filter by planned &amp; actual'!E:E,"Actual",'Filter by planned &amp; actual'!H:H,OVERDRAFT!E511)</f>
        <v>60736.39</v>
      </c>
      <c r="E511" s="26">
        <v>44652</v>
      </c>
    </row>
    <row r="512" spans="1:5" hidden="1">
      <c r="A512" s="19">
        <v>64</v>
      </c>
      <c r="B512" s="19" t="s">
        <v>94</v>
      </c>
      <c r="C512" s="22">
        <f>SUMIFS('Filter by planned &amp; actual'!F:F,'Filter by planned &amp; actual'!B:B,OVERDRAFT!B512,'Filter by planned &amp; actual'!E:E,"Actual",'Filter by planned &amp; actual'!H:H,OVERDRAFT!E512)</f>
        <v>0</v>
      </c>
      <c r="D512" s="22">
        <f>SUMIFS('Filter by planned &amp; actual'!G:G,'Filter by planned &amp; actual'!B:B,OVERDRAFT!B512,'Filter by planned &amp; actual'!E:E,"Actual",'Filter by planned &amp; actual'!H:H,OVERDRAFT!E512)</f>
        <v>0</v>
      </c>
      <c r="E512" s="26">
        <v>44652</v>
      </c>
    </row>
    <row r="513" spans="1:5" hidden="1">
      <c r="A513" s="19">
        <v>65</v>
      </c>
      <c r="B513" s="19" t="s">
        <v>95</v>
      </c>
      <c r="C513" s="22">
        <f>SUMIFS('Filter by planned &amp; actual'!F:F,'Filter by planned &amp; actual'!B:B,OVERDRAFT!B513,'Filter by planned &amp; actual'!E:E,"Actual",'Filter by planned &amp; actual'!H:H,OVERDRAFT!E513)</f>
        <v>0</v>
      </c>
      <c r="D513" s="22">
        <f>SUMIFS('Filter by planned &amp; actual'!G:G,'Filter by planned &amp; actual'!B:B,OVERDRAFT!B513,'Filter by planned &amp; actual'!E:E,"Actual",'Filter by planned &amp; actual'!H:H,OVERDRAFT!E513)</f>
        <v>0</v>
      </c>
      <c r="E513" s="26">
        <v>44652</v>
      </c>
    </row>
    <row r="514" spans="1:5" hidden="1">
      <c r="A514" s="19">
        <v>66</v>
      </c>
      <c r="B514" s="19" t="s">
        <v>96</v>
      </c>
      <c r="C514" s="22">
        <f>SUMIFS('Filter by planned &amp; actual'!F:F,'Filter by planned &amp; actual'!B:B,OVERDRAFT!B514,'Filter by planned &amp; actual'!E:E,"Actual",'Filter by planned &amp; actual'!H:H,OVERDRAFT!E514)</f>
        <v>0</v>
      </c>
      <c r="D514" s="22">
        <f>SUMIFS('Filter by planned &amp; actual'!G:G,'Filter by planned &amp; actual'!B:B,OVERDRAFT!B514,'Filter by planned &amp; actual'!E:E,"Actual",'Filter by planned &amp; actual'!H:H,OVERDRAFT!E514)</f>
        <v>100000</v>
      </c>
      <c r="E514" s="26">
        <v>44652</v>
      </c>
    </row>
    <row r="515" spans="1:5" hidden="1">
      <c r="A515" s="19">
        <v>67</v>
      </c>
      <c r="B515" s="19" t="s">
        <v>97</v>
      </c>
      <c r="C515" s="22">
        <f>SUMIFS('Filter by planned &amp; actual'!F:F,'Filter by planned &amp; actual'!B:B,OVERDRAFT!B515,'Filter by planned &amp; actual'!E:E,"Actual",'Filter by planned &amp; actual'!H:H,OVERDRAFT!E515)</f>
        <v>0</v>
      </c>
      <c r="D515" s="22">
        <f>SUMIFS('Filter by planned &amp; actual'!G:G,'Filter by planned &amp; actual'!B:B,OVERDRAFT!B515,'Filter by planned &amp; actual'!E:E,"Actual",'Filter by planned &amp; actual'!H:H,OVERDRAFT!E515)</f>
        <v>0</v>
      </c>
      <c r="E515" s="26">
        <v>44652</v>
      </c>
    </row>
    <row r="516" spans="1:5" hidden="1">
      <c r="A516" s="19">
        <v>68</v>
      </c>
      <c r="B516" s="19" t="s">
        <v>98</v>
      </c>
      <c r="C516" s="22">
        <f>SUMIFS('Filter by planned &amp; actual'!F:F,'Filter by planned &amp; actual'!B:B,OVERDRAFT!B516,'Filter by planned &amp; actual'!E:E,"Actual",'Filter by planned &amp; actual'!H:H,OVERDRAFT!E516)</f>
        <v>0</v>
      </c>
      <c r="D516" s="22">
        <f>SUMIFS('Filter by planned &amp; actual'!G:G,'Filter by planned &amp; actual'!B:B,OVERDRAFT!B516,'Filter by planned &amp; actual'!E:E,"Actual",'Filter by planned &amp; actual'!H:H,OVERDRAFT!E516)</f>
        <v>0</v>
      </c>
      <c r="E516" s="26">
        <v>44652</v>
      </c>
    </row>
    <row r="517" spans="1:5" hidden="1">
      <c r="A517" s="19">
        <v>69</v>
      </c>
      <c r="B517" s="19" t="s">
        <v>99</v>
      </c>
      <c r="C517" s="22">
        <f>SUMIFS('Filter by planned &amp; actual'!F:F,'Filter by planned &amp; actual'!B:B,OVERDRAFT!B517,'Filter by planned &amp; actual'!E:E,"Actual",'Filter by planned &amp; actual'!H:H,OVERDRAFT!E517)</f>
        <v>0</v>
      </c>
      <c r="D517" s="22">
        <f>SUMIFS('Filter by planned &amp; actual'!G:G,'Filter by planned &amp; actual'!B:B,OVERDRAFT!B517,'Filter by planned &amp; actual'!E:E,"Actual",'Filter by planned &amp; actual'!H:H,OVERDRAFT!E517)</f>
        <v>0</v>
      </c>
      <c r="E517" s="26">
        <v>44652</v>
      </c>
    </row>
    <row r="518" spans="1:5" hidden="1">
      <c r="A518" s="19">
        <v>70</v>
      </c>
      <c r="B518" s="19" t="s">
        <v>100</v>
      </c>
      <c r="C518" s="22">
        <f>SUMIFS('Filter by planned &amp; actual'!F:F,'Filter by planned &amp; actual'!B:B,OVERDRAFT!B518,'Filter by planned &amp; actual'!E:E,"Actual",'Filter by planned &amp; actual'!H:H,OVERDRAFT!E518)</f>
        <v>0</v>
      </c>
      <c r="D518" s="22">
        <f>SUMIFS('Filter by planned &amp; actual'!G:G,'Filter by planned &amp; actual'!B:B,OVERDRAFT!B518,'Filter by planned &amp; actual'!E:E,"Actual",'Filter by planned &amp; actual'!H:H,OVERDRAFT!E518)</f>
        <v>105393.16</v>
      </c>
      <c r="E518" s="26">
        <v>44652</v>
      </c>
    </row>
    <row r="519" spans="1:5" hidden="1">
      <c r="A519" s="19">
        <v>71</v>
      </c>
      <c r="B519" s="19" t="s">
        <v>101</v>
      </c>
      <c r="C519" s="22">
        <f>SUMIFS('Filter by planned &amp; actual'!F:F,'Filter by planned &amp; actual'!B:B,OVERDRAFT!B519,'Filter by planned &amp; actual'!E:E,"Actual",'Filter by planned &amp; actual'!H:H,OVERDRAFT!E519)</f>
        <v>0</v>
      </c>
      <c r="D519" s="22">
        <f>SUMIFS('Filter by planned &amp; actual'!G:G,'Filter by planned &amp; actual'!B:B,OVERDRAFT!B519,'Filter by planned &amp; actual'!E:E,"Actual",'Filter by planned &amp; actual'!H:H,OVERDRAFT!E519)</f>
        <v>0</v>
      </c>
      <c r="E519" s="26">
        <v>44652</v>
      </c>
    </row>
    <row r="520" spans="1:5" hidden="1">
      <c r="A520" s="19">
        <v>72</v>
      </c>
      <c r="B520" s="19" t="s">
        <v>102</v>
      </c>
      <c r="C520" s="22">
        <f>SUMIFS('Filter by planned &amp; actual'!F:F,'Filter by planned &amp; actual'!B:B,OVERDRAFT!B520,'Filter by planned &amp; actual'!E:E,"Actual",'Filter by planned &amp; actual'!H:H,OVERDRAFT!E520)</f>
        <v>0</v>
      </c>
      <c r="D520" s="22">
        <f>SUMIFS('Filter by planned &amp; actual'!G:G,'Filter by planned &amp; actual'!B:B,OVERDRAFT!B520,'Filter by planned &amp; actual'!E:E,"Actual",'Filter by planned &amp; actual'!H:H,OVERDRAFT!E520)</f>
        <v>0</v>
      </c>
      <c r="E520" s="26">
        <v>44652</v>
      </c>
    </row>
    <row r="521" spans="1:5" hidden="1">
      <c r="A521" s="19">
        <v>73</v>
      </c>
      <c r="B521" s="19" t="s">
        <v>103</v>
      </c>
      <c r="C521" s="22">
        <f>SUMIFS('Filter by planned &amp; actual'!F:F,'Filter by planned &amp; actual'!B:B,OVERDRAFT!B521,'Filter by planned &amp; actual'!E:E,"Actual",'Filter by planned &amp; actual'!H:H,OVERDRAFT!E521)</f>
        <v>0</v>
      </c>
      <c r="D521" s="22">
        <f>SUMIFS('Filter by planned &amp; actual'!G:G,'Filter by planned &amp; actual'!B:B,OVERDRAFT!B521,'Filter by planned &amp; actual'!E:E,"Actual",'Filter by planned &amp; actual'!H:H,OVERDRAFT!E521)</f>
        <v>0</v>
      </c>
      <c r="E521" s="26">
        <v>44652</v>
      </c>
    </row>
    <row r="522" spans="1:5" hidden="1">
      <c r="A522" s="19">
        <v>74</v>
      </c>
      <c r="B522" s="19" t="s">
        <v>104</v>
      </c>
      <c r="C522" s="22">
        <f>SUMIFS('Filter by planned &amp; actual'!F:F,'Filter by planned &amp; actual'!B:B,OVERDRAFT!B522,'Filter by planned &amp; actual'!E:E,"Actual",'Filter by planned &amp; actual'!H:H,OVERDRAFT!E522)</f>
        <v>0</v>
      </c>
      <c r="D522" s="22">
        <f>SUMIFS('Filter by planned &amp; actual'!G:G,'Filter by planned &amp; actual'!B:B,OVERDRAFT!B522,'Filter by planned &amp; actual'!E:E,"Actual",'Filter by planned &amp; actual'!H:H,OVERDRAFT!E522)</f>
        <v>0</v>
      </c>
      <c r="E522" s="26">
        <v>44652</v>
      </c>
    </row>
    <row r="523" spans="1:5" hidden="1">
      <c r="A523" s="19">
        <v>75</v>
      </c>
      <c r="B523" s="19" t="s">
        <v>105</v>
      </c>
      <c r="C523" s="22">
        <f>SUMIFS('Filter by planned &amp; actual'!F:F,'Filter by planned &amp; actual'!B:B,OVERDRAFT!B523,'Filter by planned &amp; actual'!E:E,"Actual",'Filter by planned &amp; actual'!H:H,OVERDRAFT!E523)</f>
        <v>0</v>
      </c>
      <c r="D523" s="22">
        <f>SUMIFS('Filter by planned &amp; actual'!G:G,'Filter by planned &amp; actual'!B:B,OVERDRAFT!B523,'Filter by planned &amp; actual'!E:E,"Actual",'Filter by planned &amp; actual'!H:H,OVERDRAFT!E523)</f>
        <v>0</v>
      </c>
      <c r="E523" s="26">
        <v>44652</v>
      </c>
    </row>
    <row r="524" spans="1:5" hidden="1">
      <c r="A524" s="19">
        <v>76</v>
      </c>
      <c r="B524" s="19" t="s">
        <v>111</v>
      </c>
      <c r="C524" s="22">
        <f>SUMIFS('Filter by planned &amp; actual'!F:F,'Filter by planned &amp; actual'!B:B,OVERDRAFT!B524,'Filter by planned &amp; actual'!E:E,"Actual",'Filter by planned &amp; actual'!H:H,OVERDRAFT!E524)</f>
        <v>0</v>
      </c>
      <c r="D524" s="22">
        <f>SUMIFS('Filter by planned &amp; actual'!G:G,'Filter by planned &amp; actual'!B:B,OVERDRAFT!B524,'Filter by planned &amp; actual'!E:E,"Actual",'Filter by planned &amp; actual'!H:H,OVERDRAFT!E524)</f>
        <v>0</v>
      </c>
      <c r="E524" s="26">
        <v>44652</v>
      </c>
    </row>
    <row r="525" spans="1:5" hidden="1">
      <c r="A525" s="19">
        <v>77</v>
      </c>
      <c r="B525" s="19" t="s">
        <v>112</v>
      </c>
      <c r="C525" s="22">
        <f>SUMIFS('Filter by planned &amp; actual'!F:F,'Filter by planned &amp; actual'!B:B,OVERDRAFT!B525,'Filter by planned &amp; actual'!E:E,"Actual",'Filter by planned &amp; actual'!H:H,OVERDRAFT!E525)</f>
        <v>0</v>
      </c>
      <c r="D525" s="22">
        <f>SUMIFS('Filter by planned &amp; actual'!G:G,'Filter by planned &amp; actual'!B:B,OVERDRAFT!B525,'Filter by planned &amp; actual'!E:E,"Actual",'Filter by planned &amp; actual'!H:H,OVERDRAFT!E525)</f>
        <v>0</v>
      </c>
      <c r="E525" s="26">
        <v>44652</v>
      </c>
    </row>
    <row r="526" spans="1:5" hidden="1">
      <c r="A526" s="19">
        <v>78</v>
      </c>
      <c r="B526" s="19" t="s">
        <v>113</v>
      </c>
      <c r="C526" s="22">
        <f>SUMIFS('Filter by planned &amp; actual'!F:F,'Filter by planned &amp; actual'!B:B,OVERDRAFT!B526,'Filter by planned &amp; actual'!E:E,"Actual",'Filter by planned &amp; actual'!H:H,OVERDRAFT!E526)</f>
        <v>0</v>
      </c>
      <c r="D526" s="22">
        <f>SUMIFS('Filter by planned &amp; actual'!G:G,'Filter by planned &amp; actual'!B:B,OVERDRAFT!B526,'Filter by planned &amp; actual'!E:E,"Actual",'Filter by planned &amp; actual'!H:H,OVERDRAFT!E526)</f>
        <v>0</v>
      </c>
      <c r="E526" s="26">
        <v>44652</v>
      </c>
    </row>
    <row r="527" spans="1:5" hidden="1">
      <c r="A527" s="19">
        <v>79</v>
      </c>
      <c r="B527" s="19" t="s">
        <v>114</v>
      </c>
      <c r="C527" s="22">
        <f>SUMIFS('Filter by planned &amp; actual'!F:F,'Filter by planned &amp; actual'!B:B,OVERDRAFT!B527,'Filter by planned &amp; actual'!E:E,"Actual",'Filter by planned &amp; actual'!H:H,OVERDRAFT!E527)</f>
        <v>0</v>
      </c>
      <c r="D527" s="22">
        <f>SUMIFS('Filter by planned &amp; actual'!G:G,'Filter by planned &amp; actual'!B:B,OVERDRAFT!B527,'Filter by planned &amp; actual'!E:E,"Actual",'Filter by planned &amp; actual'!H:H,OVERDRAFT!E527)</f>
        <v>0</v>
      </c>
      <c r="E527" s="26">
        <v>44652</v>
      </c>
    </row>
    <row r="528" spans="1:5" hidden="1">
      <c r="A528" s="19">
        <v>80</v>
      </c>
      <c r="B528" s="19" t="s">
        <v>115</v>
      </c>
      <c r="C528" s="22">
        <f>SUMIFS('Filter by planned &amp; actual'!F:F,'Filter by planned &amp; actual'!B:B,OVERDRAFT!B528,'Filter by planned &amp; actual'!E:E,"Actual",'Filter by planned &amp; actual'!H:H,OVERDRAFT!E528)</f>
        <v>0</v>
      </c>
      <c r="D528" s="22">
        <f>SUMIFS('Filter by planned &amp; actual'!G:G,'Filter by planned &amp; actual'!B:B,OVERDRAFT!B528,'Filter by planned &amp; actual'!E:E,"Actual",'Filter by planned &amp; actual'!H:H,OVERDRAFT!E528)</f>
        <v>0</v>
      </c>
      <c r="E528" s="26">
        <v>44652</v>
      </c>
    </row>
    <row r="529" spans="1:5" hidden="1">
      <c r="A529" s="19">
        <v>81</v>
      </c>
      <c r="B529" s="19" t="s">
        <v>116</v>
      </c>
      <c r="C529" s="22">
        <f>SUMIFS('Filter by planned &amp; actual'!F:F,'Filter by planned &amp; actual'!B:B,OVERDRAFT!B529,'Filter by planned &amp; actual'!E:E,"Actual",'Filter by planned &amp; actual'!H:H,OVERDRAFT!E529)</f>
        <v>0</v>
      </c>
      <c r="D529" s="22">
        <f>SUMIFS('Filter by planned &amp; actual'!G:G,'Filter by planned &amp; actual'!B:B,OVERDRAFT!B529,'Filter by planned &amp; actual'!E:E,"Actual",'Filter by planned &amp; actual'!H:H,OVERDRAFT!E529)</f>
        <v>0</v>
      </c>
      <c r="E529" s="26">
        <v>44652</v>
      </c>
    </row>
    <row r="530" spans="1:5" hidden="1">
      <c r="A530" s="19">
        <v>82</v>
      </c>
      <c r="B530" s="19" t="s">
        <v>117</v>
      </c>
      <c r="C530" s="22">
        <f>SUMIFS('Filter by planned &amp; actual'!F:F,'Filter by planned &amp; actual'!B:B,OVERDRAFT!B530,'Filter by planned &amp; actual'!E:E,"Actual",'Filter by planned &amp; actual'!H:H,OVERDRAFT!E530)</f>
        <v>0</v>
      </c>
      <c r="D530" s="22">
        <f>SUMIFS('Filter by planned &amp; actual'!G:G,'Filter by planned &amp; actual'!B:B,OVERDRAFT!B530,'Filter by planned &amp; actual'!E:E,"Actual",'Filter by planned &amp; actual'!H:H,OVERDRAFT!E530)</f>
        <v>0</v>
      </c>
      <c r="E530" s="26">
        <v>44652</v>
      </c>
    </row>
    <row r="531" spans="1:5" hidden="1">
      <c r="A531" s="19">
        <v>83</v>
      </c>
      <c r="B531" s="19" t="s">
        <v>118</v>
      </c>
      <c r="C531" s="22">
        <f>SUMIFS('Filter by planned &amp; actual'!F:F,'Filter by planned &amp; actual'!B:B,OVERDRAFT!B531,'Filter by planned &amp; actual'!E:E,"Actual",'Filter by planned &amp; actual'!H:H,OVERDRAFT!E531)</f>
        <v>0</v>
      </c>
      <c r="D531" s="22">
        <f>SUMIFS('Filter by planned &amp; actual'!G:G,'Filter by planned &amp; actual'!B:B,OVERDRAFT!B531,'Filter by planned &amp; actual'!E:E,"Actual",'Filter by planned &amp; actual'!H:H,OVERDRAFT!E531)</f>
        <v>0</v>
      </c>
      <c r="E531" s="26">
        <v>44652</v>
      </c>
    </row>
    <row r="532" spans="1:5" hidden="1">
      <c r="A532" s="19">
        <v>84</v>
      </c>
      <c r="B532" s="19" t="s">
        <v>119</v>
      </c>
      <c r="C532" s="22">
        <f>SUMIFS('Filter by planned &amp; actual'!F:F,'Filter by planned &amp; actual'!B:B,OVERDRAFT!B532,'Filter by planned &amp; actual'!E:E,"Actual",'Filter by planned &amp; actual'!H:H,OVERDRAFT!E532)</f>
        <v>0</v>
      </c>
      <c r="D532" s="22">
        <f>SUMIFS('Filter by planned &amp; actual'!G:G,'Filter by planned &amp; actual'!B:B,OVERDRAFT!B532,'Filter by planned &amp; actual'!E:E,"Actual",'Filter by planned &amp; actual'!H:H,OVERDRAFT!E532)</f>
        <v>0</v>
      </c>
      <c r="E532" s="26">
        <v>44652</v>
      </c>
    </row>
    <row r="533" spans="1:5" hidden="1">
      <c r="A533" s="19">
        <v>85</v>
      </c>
      <c r="B533" s="19" t="s">
        <v>120</v>
      </c>
      <c r="C533" s="22">
        <f>SUMIFS('Filter by planned &amp; actual'!F:F,'Filter by planned &amp; actual'!B:B,OVERDRAFT!B533,'Filter by planned &amp; actual'!E:E,"Actual",'Filter by planned &amp; actual'!H:H,OVERDRAFT!E533)</f>
        <v>0</v>
      </c>
      <c r="D533" s="22">
        <f>SUMIFS('Filter by planned &amp; actual'!G:G,'Filter by planned &amp; actual'!B:B,OVERDRAFT!B533,'Filter by planned &amp; actual'!E:E,"Actual",'Filter by planned &amp; actual'!H:H,OVERDRAFT!E533)</f>
        <v>17974.88</v>
      </c>
      <c r="E533" s="26">
        <v>44652</v>
      </c>
    </row>
    <row r="534" spans="1:5" hidden="1">
      <c r="A534" s="19">
        <v>86</v>
      </c>
      <c r="B534" s="19" t="s">
        <v>121</v>
      </c>
      <c r="C534" s="22">
        <f>SUMIFS('Filter by planned &amp; actual'!F:F,'Filter by planned &amp; actual'!B:B,OVERDRAFT!B534,'Filter by planned &amp; actual'!E:E,"Actual",'Filter by planned &amp; actual'!H:H,OVERDRAFT!E534)</f>
        <v>0</v>
      </c>
      <c r="D534" s="22">
        <f>SUMIFS('Filter by planned &amp; actual'!G:G,'Filter by planned &amp; actual'!B:B,OVERDRAFT!B534,'Filter by planned &amp; actual'!E:E,"Actual",'Filter by planned &amp; actual'!H:H,OVERDRAFT!E534)</f>
        <v>0</v>
      </c>
      <c r="E534" s="26">
        <v>44652</v>
      </c>
    </row>
    <row r="535" spans="1:5" hidden="1">
      <c r="A535" s="19">
        <v>87</v>
      </c>
      <c r="B535" s="19" t="s">
        <v>122</v>
      </c>
      <c r="C535" s="22">
        <f>SUMIFS('Filter by planned &amp; actual'!F:F,'Filter by planned &amp; actual'!B:B,OVERDRAFT!B535,'Filter by planned &amp; actual'!E:E,"Actual",'Filter by planned &amp; actual'!H:H,OVERDRAFT!E535)</f>
        <v>0</v>
      </c>
      <c r="D535" s="22">
        <f>SUMIFS('Filter by planned &amp; actual'!G:G,'Filter by planned &amp; actual'!B:B,OVERDRAFT!B535,'Filter by planned &amp; actual'!E:E,"Actual",'Filter by planned &amp; actual'!H:H,OVERDRAFT!E535)</f>
        <v>0</v>
      </c>
      <c r="E535" s="26">
        <v>44652</v>
      </c>
    </row>
    <row r="536" spans="1:5" hidden="1">
      <c r="A536" s="19">
        <v>88</v>
      </c>
      <c r="B536" s="19" t="s">
        <v>123</v>
      </c>
      <c r="C536" s="22">
        <f>SUMIFS('Filter by planned &amp; actual'!F:F,'Filter by planned &amp; actual'!B:B,OVERDRAFT!B536,'Filter by planned &amp; actual'!E:E,"Actual",'Filter by planned &amp; actual'!H:H,OVERDRAFT!E536)</f>
        <v>0</v>
      </c>
      <c r="D536" s="22">
        <f>SUMIFS('Filter by planned &amp; actual'!G:G,'Filter by planned &amp; actual'!B:B,OVERDRAFT!B536,'Filter by planned &amp; actual'!E:E,"Actual",'Filter by planned &amp; actual'!H:H,OVERDRAFT!E536)</f>
        <v>26486.12</v>
      </c>
      <c r="E536" s="26">
        <v>44652</v>
      </c>
    </row>
    <row r="537" spans="1:5" hidden="1">
      <c r="A537" s="19">
        <v>89</v>
      </c>
      <c r="B537" s="19" t="s">
        <v>126</v>
      </c>
      <c r="C537" s="22">
        <f>SUMIFS('Filter by planned &amp; actual'!F:F,'Filter by planned &amp; actual'!B:B,OVERDRAFT!B537,'Filter by planned &amp; actual'!E:E,"Actual",'Filter by planned &amp; actual'!H:H,OVERDRAFT!E537)</f>
        <v>0</v>
      </c>
      <c r="D537" s="22">
        <f>SUMIFS('Filter by planned &amp; actual'!G:G,'Filter by planned &amp; actual'!B:B,OVERDRAFT!B537,'Filter by planned &amp; actual'!E:E,"Actual",'Filter by planned &amp; actual'!H:H,OVERDRAFT!E537)</f>
        <v>0</v>
      </c>
      <c r="E537" s="26">
        <v>44652</v>
      </c>
    </row>
    <row r="538" spans="1:5" hidden="1">
      <c r="A538" s="19">
        <v>90</v>
      </c>
      <c r="B538" s="19" t="s">
        <v>284</v>
      </c>
      <c r="C538" s="22">
        <f>SUMIFS('Filter by planned &amp; actual'!F:F,'Filter by planned &amp; actual'!B:B,OVERDRAFT!B538,'Filter by planned &amp; actual'!E:E,"Actual",'Filter by planned &amp; actual'!H:H,OVERDRAFT!E538)</f>
        <v>0</v>
      </c>
      <c r="D538" s="22">
        <f>SUMIFS('Filter by planned &amp; actual'!G:G,'Filter by planned &amp; actual'!B:B,OVERDRAFT!B538,'Filter by planned &amp; actual'!E:E,"Actual",'Filter by planned &amp; actual'!H:H,OVERDRAFT!E538)</f>
        <v>0</v>
      </c>
      <c r="E538" s="26">
        <v>44652</v>
      </c>
    </row>
    <row r="539" spans="1:5" hidden="1">
      <c r="A539" s="19">
        <v>91</v>
      </c>
      <c r="B539" s="19" t="s">
        <v>2006</v>
      </c>
      <c r="C539" s="22">
        <f>SUMIFS('Filter by planned &amp; actual'!F:F,'Filter by planned &amp; actual'!B:B,OVERDRAFT!B539,'Filter by planned &amp; actual'!E:E,"Actual",'Filter by planned &amp; actual'!H:H,OVERDRAFT!E539)</f>
        <v>0</v>
      </c>
      <c r="D539" s="22">
        <f>SUMIFS('Filter by planned &amp; actual'!G:G,'Filter by planned &amp; actual'!B:B,OVERDRAFT!B539,'Filter by planned &amp; actual'!E:E,"Actual",'Filter by planned &amp; actual'!H:H,OVERDRAFT!E539)</f>
        <v>0</v>
      </c>
      <c r="E539" s="26">
        <v>44652</v>
      </c>
    </row>
    <row r="540" spans="1:5" hidden="1">
      <c r="A540" s="19">
        <v>92</v>
      </c>
      <c r="B540" s="19" t="s">
        <v>283</v>
      </c>
      <c r="C540" s="22">
        <f>SUMIFS('Filter by planned &amp; actual'!F:F,'Filter by planned &amp; actual'!B:B,OVERDRAFT!B540,'Filter by planned &amp; actual'!E:E,"Actual",'Filter by planned &amp; actual'!H:H,OVERDRAFT!E540)</f>
        <v>0</v>
      </c>
      <c r="D540" s="22">
        <f>SUMIFS('Filter by planned &amp; actual'!G:G,'Filter by planned &amp; actual'!B:B,OVERDRAFT!B540,'Filter by planned &amp; actual'!E:E,"Actual",'Filter by planned &amp; actual'!H:H,OVERDRAFT!E540)</f>
        <v>0</v>
      </c>
      <c r="E540" s="26">
        <v>44652</v>
      </c>
    </row>
    <row r="541" spans="1:5" hidden="1">
      <c r="A541" s="19">
        <v>93</v>
      </c>
      <c r="B541" s="19" t="s">
        <v>2005</v>
      </c>
      <c r="C541" s="22">
        <f>SUMIFS('Filter by planned &amp; actual'!F:F,'Filter by planned &amp; actual'!B:B,OVERDRAFT!B541,'Filter by planned &amp; actual'!E:E,"Actual",'Filter by planned &amp; actual'!H:H,OVERDRAFT!E541)</f>
        <v>0</v>
      </c>
      <c r="D541" s="22">
        <f>SUMIFS('Filter by planned &amp; actual'!G:G,'Filter by planned &amp; actual'!B:B,OVERDRAFT!B541,'Filter by planned &amp; actual'!E:E,"Actual",'Filter by planned &amp; actual'!H:H,OVERDRAFT!E541)</f>
        <v>0</v>
      </c>
      <c r="E541" s="26">
        <v>44652</v>
      </c>
    </row>
    <row r="542" spans="1:5" hidden="1">
      <c r="A542" s="19">
        <v>94</v>
      </c>
      <c r="B542" s="19" t="s">
        <v>2075</v>
      </c>
      <c r="C542" s="22">
        <f>SUMIFS('Filter by planned &amp; actual'!F:F,'Filter by planned &amp; actual'!B:B,OVERDRAFT!B542,'Filter by planned &amp; actual'!E:E,"Actual",'Filter by planned &amp; actual'!H:H,OVERDRAFT!E542)</f>
        <v>0</v>
      </c>
      <c r="D542" s="22">
        <f>SUMIFS('Filter by planned &amp; actual'!G:G,'Filter by planned &amp; actual'!B:B,OVERDRAFT!B542,'Filter by planned &amp; actual'!E:E,"Actual",'Filter by planned &amp; actual'!H:H,OVERDRAFT!E542)</f>
        <v>16057.3</v>
      </c>
      <c r="E542" s="26">
        <v>44652</v>
      </c>
    </row>
    <row r="543" spans="1:5" hidden="1">
      <c r="A543" s="19">
        <v>95</v>
      </c>
      <c r="B543" s="19" t="s">
        <v>2076</v>
      </c>
      <c r="C543" s="22">
        <f>SUMIFS('Filter by planned &amp; actual'!F:F,'Filter by planned &amp; actual'!B:B,OVERDRAFT!B543,'Filter by planned &amp; actual'!E:E,"Actual",'Filter by planned &amp; actual'!H:H,OVERDRAFT!E543)</f>
        <v>0</v>
      </c>
      <c r="D543" s="22">
        <f>SUMIFS('Filter by planned &amp; actual'!G:G,'Filter by planned &amp; actual'!B:B,OVERDRAFT!B543,'Filter by planned &amp; actual'!E:E,"Actual",'Filter by planned &amp; actual'!H:H,OVERDRAFT!E543)</f>
        <v>0</v>
      </c>
      <c r="E543" s="26">
        <v>44652</v>
      </c>
    </row>
    <row r="544" spans="1:5" hidden="1">
      <c r="A544" s="19">
        <v>96</v>
      </c>
      <c r="B544" s="19" t="s">
        <v>2077</v>
      </c>
      <c r="C544" s="22">
        <f>SUMIFS('Filter by planned &amp; actual'!F:F,'Filter by planned &amp; actual'!B:B,OVERDRAFT!B544,'Filter by planned &amp; actual'!E:E,"Actual",'Filter by planned &amp; actual'!H:H,OVERDRAFT!E544)</f>
        <v>0</v>
      </c>
      <c r="D544" s="22">
        <f>SUMIFS('Filter by planned &amp; actual'!G:G,'Filter by planned &amp; actual'!B:B,OVERDRAFT!B544,'Filter by planned &amp; actual'!E:E,"Actual",'Filter by planned &amp; actual'!H:H,OVERDRAFT!E544)</f>
        <v>0</v>
      </c>
      <c r="E544" s="26">
        <v>44652</v>
      </c>
    </row>
    <row r="545" spans="1:5" hidden="1">
      <c r="A545" s="19">
        <v>97</v>
      </c>
      <c r="B545" s="19" t="s">
        <v>2078</v>
      </c>
      <c r="C545" s="22">
        <f>SUMIFS('Filter by planned &amp; actual'!F:F,'Filter by planned &amp; actual'!B:B,OVERDRAFT!B545,'Filter by planned &amp; actual'!E:E,"Actual",'Filter by planned &amp; actual'!H:H,OVERDRAFT!E545)</f>
        <v>0</v>
      </c>
      <c r="D545" s="22">
        <f>SUMIFS('Filter by planned &amp; actual'!G:G,'Filter by planned &amp; actual'!B:B,OVERDRAFT!B545,'Filter by planned &amp; actual'!E:E,"Actual",'Filter by planned &amp; actual'!H:H,OVERDRAFT!E545)</f>
        <v>7559436.620000002</v>
      </c>
      <c r="E545" s="26">
        <v>44652</v>
      </c>
    </row>
    <row r="546" spans="1:5" hidden="1">
      <c r="A546" s="19">
        <v>98</v>
      </c>
      <c r="B546" s="19" t="s">
        <v>2079</v>
      </c>
      <c r="C546" s="22">
        <f>SUMIFS('Filter by planned &amp; actual'!F:F,'Filter by planned &amp; actual'!B:B,OVERDRAFT!B546,'Filter by planned &amp; actual'!E:E,"Actual",'Filter by planned &amp; actual'!H:H,OVERDRAFT!E546)</f>
        <v>1115750.6099999999</v>
      </c>
      <c r="D546" s="22">
        <f>SUMIFS('Filter by planned &amp; actual'!G:G,'Filter by planned &amp; actual'!B:B,OVERDRAFT!B546,'Filter by planned &amp; actual'!E:E,"Actual",'Filter by planned &amp; actual'!H:H,OVERDRAFT!E546)</f>
        <v>5146959.9499999993</v>
      </c>
      <c r="E546" s="26">
        <v>44652</v>
      </c>
    </row>
    <row r="547" spans="1:5" hidden="1">
      <c r="A547" s="19">
        <v>99</v>
      </c>
      <c r="B547" s="19" t="s">
        <v>2080</v>
      </c>
      <c r="C547" s="22">
        <f>SUMIFS('Filter by planned &amp; actual'!F:F,'Filter by planned &amp; actual'!B:B,OVERDRAFT!B547,'Filter by planned &amp; actual'!E:E,"Actual",'Filter by planned &amp; actual'!H:H,OVERDRAFT!E547)</f>
        <v>0</v>
      </c>
      <c r="D547" s="22">
        <f>SUMIFS('Filter by planned &amp; actual'!G:G,'Filter by planned &amp; actual'!B:B,OVERDRAFT!B547,'Filter by planned &amp; actual'!E:E,"Actual",'Filter by planned &amp; actual'!H:H,OVERDRAFT!E547)</f>
        <v>29064208.900000006</v>
      </c>
      <c r="E547" s="26">
        <v>44652</v>
      </c>
    </row>
    <row r="548" spans="1:5" hidden="1">
      <c r="A548" s="19">
        <v>100</v>
      </c>
      <c r="B548" s="19" t="s">
        <v>2081</v>
      </c>
      <c r="C548" s="22">
        <f>SUMIFS('Filter by planned &amp; actual'!F:F,'Filter by planned &amp; actual'!B:B,OVERDRAFT!B548,'Filter by planned &amp; actual'!E:E,"Actual",'Filter by planned &amp; actual'!H:H,OVERDRAFT!E548)</f>
        <v>0</v>
      </c>
      <c r="D548" s="22">
        <f>SUMIFS('Filter by planned &amp; actual'!G:G,'Filter by planned &amp; actual'!B:B,OVERDRAFT!B548,'Filter by planned &amp; actual'!E:E,"Actual",'Filter by planned &amp; actual'!H:H,OVERDRAFT!E548)</f>
        <v>5287.75</v>
      </c>
      <c r="E548" s="26">
        <v>44652</v>
      </c>
    </row>
    <row r="549" spans="1:5" hidden="1">
      <c r="A549" s="19">
        <v>101</v>
      </c>
      <c r="B549" s="19" t="s">
        <v>2082</v>
      </c>
      <c r="C549" s="22">
        <f>SUMIFS('Filter by planned &amp; actual'!F:F,'Filter by planned &amp; actual'!B:B,OVERDRAFT!B549,'Filter by planned &amp; actual'!E:E,"Actual",'Filter by planned &amp; actual'!H:H,OVERDRAFT!E549)</f>
        <v>0</v>
      </c>
      <c r="D549" s="22">
        <f>SUMIFS('Filter by planned &amp; actual'!G:G,'Filter by planned &amp; actual'!B:B,OVERDRAFT!B549,'Filter by planned &amp; actual'!E:E,"Actual",'Filter by planned &amp; actual'!H:H,OVERDRAFT!E549)</f>
        <v>2592257.8199999998</v>
      </c>
      <c r="E549" s="26">
        <v>44652</v>
      </c>
    </row>
    <row r="550" spans="1:5" hidden="1">
      <c r="A550" s="19">
        <v>102</v>
      </c>
      <c r="B550" s="19" t="s">
        <v>2083</v>
      </c>
      <c r="C550" s="22">
        <f>SUMIFS('Filter by planned &amp; actual'!F:F,'Filter by planned &amp; actual'!B:B,OVERDRAFT!B550,'Filter by planned &amp; actual'!E:E,"Actual",'Filter by planned &amp; actual'!H:H,OVERDRAFT!E550)</f>
        <v>0</v>
      </c>
      <c r="D550" s="22">
        <f>SUMIFS('Filter by planned &amp; actual'!G:G,'Filter by planned &amp; actual'!B:B,OVERDRAFT!B550,'Filter by planned &amp; actual'!E:E,"Actual",'Filter by planned &amp; actual'!H:H,OVERDRAFT!E550)</f>
        <v>8275988.9799999986</v>
      </c>
      <c r="E550" s="26">
        <v>44652</v>
      </c>
    </row>
    <row r="551" spans="1:5" hidden="1">
      <c r="A551" s="19">
        <v>103</v>
      </c>
      <c r="B551" s="19" t="s">
        <v>2085</v>
      </c>
      <c r="C551" s="22">
        <f>SUMIFS('Filter by planned &amp; actual'!F:F,'Filter by planned &amp; actual'!B:B,OVERDRAFT!B551,'Filter by planned &amp; actual'!E:E,"Actual",'Filter by planned &amp; actual'!H:H,OVERDRAFT!E551)</f>
        <v>2256420</v>
      </c>
      <c r="D551" s="22">
        <f>SUMIFS('Filter by planned &amp; actual'!G:G,'Filter by planned &amp; actual'!B:B,OVERDRAFT!B551,'Filter by planned &amp; actual'!E:E,"Actual",'Filter by planned &amp; actual'!H:H,OVERDRAFT!E551)</f>
        <v>0</v>
      </c>
      <c r="E551" s="26">
        <v>44652</v>
      </c>
    </row>
    <row r="552" spans="1:5" hidden="1">
      <c r="A552" s="19">
        <v>104</v>
      </c>
      <c r="B552" s="19" t="s">
        <v>2086</v>
      </c>
      <c r="C552" s="22">
        <f>SUMIFS('Filter by planned &amp; actual'!F:F,'Filter by planned &amp; actual'!B:B,OVERDRAFT!B552,'Filter by planned &amp; actual'!E:E,"Actual",'Filter by planned &amp; actual'!H:H,OVERDRAFT!E552)</f>
        <v>0</v>
      </c>
      <c r="D552" s="22">
        <f>SUMIFS('Filter by planned &amp; actual'!G:G,'Filter by planned &amp; actual'!B:B,OVERDRAFT!B552,'Filter by planned &amp; actual'!E:E,"Actual",'Filter by planned &amp; actual'!H:H,OVERDRAFT!E552)</f>
        <v>0</v>
      </c>
      <c r="E552" s="26">
        <v>44652</v>
      </c>
    </row>
    <row r="553" spans="1:5" hidden="1">
      <c r="A553" s="19">
        <v>105</v>
      </c>
      <c r="B553" s="19" t="s">
        <v>2087</v>
      </c>
      <c r="C553" s="22">
        <f>SUMIFS('Filter by planned &amp; actual'!F:F,'Filter by planned &amp; actual'!B:B,OVERDRAFT!B553,'Filter by planned &amp; actual'!E:E,"Actual",'Filter by planned &amp; actual'!H:H,OVERDRAFT!E553)</f>
        <v>0</v>
      </c>
      <c r="D553" s="22">
        <f>SUMIFS('Filter by planned &amp; actual'!G:G,'Filter by planned &amp; actual'!B:B,OVERDRAFT!B553,'Filter by planned &amp; actual'!E:E,"Actual",'Filter by planned &amp; actual'!H:H,OVERDRAFT!E553)</f>
        <v>8631229.2400000002</v>
      </c>
      <c r="E553" s="26">
        <v>44652</v>
      </c>
    </row>
    <row r="554" spans="1:5" hidden="1">
      <c r="A554" s="19">
        <v>106</v>
      </c>
      <c r="B554" s="19" t="s">
        <v>2088</v>
      </c>
      <c r="C554" s="22">
        <f>SUMIFS('Filter by planned &amp; actual'!F:F,'Filter by planned &amp; actual'!B:B,OVERDRAFT!B554,'Filter by planned &amp; actual'!E:E,"Actual",'Filter by planned &amp; actual'!H:H,OVERDRAFT!E554)</f>
        <v>0</v>
      </c>
      <c r="D554" s="22">
        <f>SUMIFS('Filter by planned &amp; actual'!G:G,'Filter by planned &amp; actual'!B:B,OVERDRAFT!B554,'Filter by planned &amp; actual'!E:E,"Actual",'Filter by planned &amp; actual'!H:H,OVERDRAFT!E554)</f>
        <v>0</v>
      </c>
      <c r="E554" s="26">
        <v>44652</v>
      </c>
    </row>
    <row r="555" spans="1:5" hidden="1">
      <c r="A555" s="19">
        <v>107</v>
      </c>
      <c r="B555" s="19" t="s">
        <v>2089</v>
      </c>
      <c r="C555" s="22">
        <f>SUMIFS('Filter by planned &amp; actual'!F:F,'Filter by planned &amp; actual'!B:B,OVERDRAFT!B555,'Filter by planned &amp; actual'!E:E,"Actual",'Filter by planned &amp; actual'!H:H,OVERDRAFT!E555)</f>
        <v>0</v>
      </c>
      <c r="D555" s="22">
        <f>SUMIFS('Filter by planned &amp; actual'!G:G,'Filter by planned &amp; actual'!B:B,OVERDRAFT!B555,'Filter by planned &amp; actual'!E:E,"Actual",'Filter by planned &amp; actual'!H:H,OVERDRAFT!E555)</f>
        <v>999680.25</v>
      </c>
      <c r="E555" s="26">
        <v>44652</v>
      </c>
    </row>
    <row r="556" spans="1:5" hidden="1">
      <c r="A556" s="19">
        <v>108</v>
      </c>
      <c r="B556" s="19" t="s">
        <v>2090</v>
      </c>
      <c r="C556" s="22">
        <f>SUMIFS('Filter by planned &amp; actual'!F:F,'Filter by planned &amp; actual'!B:B,OVERDRAFT!B556,'Filter by planned &amp; actual'!E:E,"Actual",'Filter by planned &amp; actual'!H:H,OVERDRAFT!E556)</f>
        <v>0</v>
      </c>
      <c r="D556" s="22">
        <f>SUMIFS('Filter by planned &amp; actual'!G:G,'Filter by planned &amp; actual'!B:B,OVERDRAFT!B556,'Filter by planned &amp; actual'!E:E,"Actual",'Filter by planned &amp; actual'!H:H,OVERDRAFT!E556)</f>
        <v>7993085.5</v>
      </c>
      <c r="E556" s="26">
        <v>44652</v>
      </c>
    </row>
    <row r="557" spans="1:5" hidden="1">
      <c r="A557" s="19">
        <v>109</v>
      </c>
      <c r="B557" s="19" t="s">
        <v>2091</v>
      </c>
      <c r="C557" s="22">
        <f>SUMIFS('Filter by planned &amp; actual'!F:F,'Filter by planned &amp; actual'!B:B,OVERDRAFT!B557,'Filter by planned &amp; actual'!E:E,"Actual",'Filter by planned &amp; actual'!H:H,OVERDRAFT!E557)</f>
        <v>0</v>
      </c>
      <c r="D557" s="22">
        <f>SUMIFS('Filter by planned &amp; actual'!G:G,'Filter by planned &amp; actual'!B:B,OVERDRAFT!B557,'Filter by planned &amp; actual'!E:E,"Actual",'Filter by planned &amp; actual'!H:H,OVERDRAFT!E557)</f>
        <v>2020104.86</v>
      </c>
      <c r="E557" s="26">
        <v>44652</v>
      </c>
    </row>
    <row r="558" spans="1:5" hidden="1">
      <c r="A558" s="19">
        <v>110</v>
      </c>
      <c r="B558" s="19" t="s">
        <v>2092</v>
      </c>
      <c r="C558" s="22">
        <f>SUMIFS('Filter by planned &amp; actual'!F:F,'Filter by planned &amp; actual'!B:B,OVERDRAFT!B558,'Filter by planned &amp; actual'!E:E,"Actual",'Filter by planned &amp; actual'!H:H,OVERDRAFT!E558)</f>
        <v>19802301</v>
      </c>
      <c r="D558" s="22">
        <f>SUMIFS('Filter by planned &amp; actual'!G:G,'Filter by planned &amp; actual'!B:B,OVERDRAFT!B558,'Filter by planned &amp; actual'!E:E,"Actual",'Filter by planned &amp; actual'!H:H,OVERDRAFT!E558)</f>
        <v>25795320.780000001</v>
      </c>
      <c r="E558" s="26">
        <v>44652</v>
      </c>
    </row>
    <row r="559" spans="1:5" hidden="1">
      <c r="A559" s="19">
        <v>111</v>
      </c>
      <c r="B559" s="19" t="s">
        <v>2104</v>
      </c>
      <c r="C559" s="22">
        <f>SUMIFS('Filter by planned &amp; actual'!F:F,'Filter by planned &amp; actual'!B:B,OVERDRAFT!B559,'Filter by planned &amp; actual'!E:E,"Actual",'Filter by planned &amp; actual'!H:H,OVERDRAFT!E559)</f>
        <v>0</v>
      </c>
      <c r="D559" s="22">
        <f>SUMIFS('Filter by planned &amp; actual'!G:G,'Filter by planned &amp; actual'!B:B,OVERDRAFT!B559,'Filter by planned &amp; actual'!E:E,"Actual",'Filter by planned &amp; actual'!H:H,OVERDRAFT!E559)</f>
        <v>835370.83000000007</v>
      </c>
      <c r="E559" s="26">
        <v>44652</v>
      </c>
    </row>
    <row r="560" spans="1:5" hidden="1">
      <c r="A560" s="19">
        <v>112</v>
      </c>
      <c r="B560" s="19" t="s">
        <v>2100</v>
      </c>
      <c r="C560" s="22">
        <f>SUMIFS('Filter by planned &amp; actual'!F:F,'Filter by planned &amp; actual'!B:B,OVERDRAFT!B560,'Filter by planned &amp; actual'!E:E,"Actual",'Filter by planned &amp; actual'!H:H,OVERDRAFT!E560)</f>
        <v>0</v>
      </c>
      <c r="D560" s="22">
        <f>SUMIFS('Filter by planned &amp; actual'!G:G,'Filter by planned &amp; actual'!B:B,OVERDRAFT!B560,'Filter by planned &amp; actual'!E:E,"Actual",'Filter by planned &amp; actual'!H:H,OVERDRAFT!E560)</f>
        <v>11909544.34</v>
      </c>
      <c r="E560" s="26">
        <v>44652</v>
      </c>
    </row>
    <row r="561" spans="1:5" hidden="1">
      <c r="A561" s="19">
        <v>113</v>
      </c>
      <c r="B561" s="19" t="s">
        <v>2101</v>
      </c>
      <c r="C561" s="22">
        <f>SUMIFS('Filter by planned &amp; actual'!F:F,'Filter by planned &amp; actual'!B:B,OVERDRAFT!B561,'Filter by planned &amp; actual'!E:E,"Actual",'Filter by planned &amp; actual'!H:H,OVERDRAFT!E561)</f>
        <v>18794302.390000001</v>
      </c>
      <c r="D561" s="22">
        <f>SUMIFS('Filter by planned &amp; actual'!G:G,'Filter by planned &amp; actual'!B:B,OVERDRAFT!B561,'Filter by planned &amp; actual'!E:E,"Actual",'Filter by planned &amp; actual'!H:H,OVERDRAFT!E561)</f>
        <v>49242327.309999995</v>
      </c>
      <c r="E561" s="26">
        <v>44652</v>
      </c>
    </row>
    <row r="562" spans="1:5" hidden="1">
      <c r="A562" s="19">
        <v>114</v>
      </c>
      <c r="B562" s="19" t="s">
        <v>2102</v>
      </c>
      <c r="C562" s="22">
        <f>SUMIFS('Filter by planned &amp; actual'!F:F,'Filter by planned &amp; actual'!B:B,OVERDRAFT!B562,'Filter by planned &amp; actual'!E:E,"Actual",'Filter by planned &amp; actual'!H:H,OVERDRAFT!E562)</f>
        <v>0</v>
      </c>
      <c r="D562" s="22">
        <f>SUMIFS('Filter by planned &amp; actual'!G:G,'Filter by planned &amp; actual'!B:B,OVERDRAFT!B562,'Filter by planned &amp; actual'!E:E,"Actual",'Filter by planned &amp; actual'!H:H,OVERDRAFT!E562)</f>
        <v>117769</v>
      </c>
      <c r="E562" s="26">
        <v>44652</v>
      </c>
    </row>
    <row r="563" spans="1:5" hidden="1">
      <c r="A563" s="20">
        <v>115</v>
      </c>
      <c r="B563" s="20" t="s">
        <v>2103</v>
      </c>
      <c r="C563" s="22">
        <f>SUMIFS('Filter by planned &amp; actual'!F:F,'Filter by planned &amp; actual'!B:B,OVERDRAFT!B563,'Filter by planned &amp; actual'!E:E,"Actual",'Filter by planned &amp; actual'!H:H,OVERDRAFT!E563)</f>
        <v>0</v>
      </c>
      <c r="D563" s="22">
        <f>SUMIFS('Filter by planned &amp; actual'!G:G,'Filter by planned &amp; actual'!B:B,OVERDRAFT!B563,'Filter by planned &amp; actual'!E:E,"Actual",'Filter by planned &amp; actual'!H:H,OVERDRAFT!E563)</f>
        <v>97756.68</v>
      </c>
      <c r="E563" s="26">
        <v>44652</v>
      </c>
    </row>
    <row r="564" spans="1:5" hidden="1">
      <c r="A564" s="19">
        <v>116</v>
      </c>
      <c r="B564" s="19" t="s">
        <v>2109</v>
      </c>
      <c r="C564" s="22">
        <f>SUMIFS('Filter by planned &amp; actual'!F:F,'Filter by planned &amp; actual'!B:B,OVERDRAFT!B564,'Filter by planned &amp; actual'!E:E,"Actual",'Filter by planned &amp; actual'!H:H,OVERDRAFT!E564)</f>
        <v>0</v>
      </c>
      <c r="D564" s="22">
        <f>SUMIFS('Filter by planned &amp; actual'!G:G,'Filter by planned &amp; actual'!B:B,OVERDRAFT!B564,'Filter by planned &amp; actual'!E:E,"Actual",'Filter by planned &amp; actual'!H:H,OVERDRAFT!E564)</f>
        <v>786320.87</v>
      </c>
      <c r="E564" s="26">
        <v>44652</v>
      </c>
    </row>
    <row r="565" spans="1:5" hidden="1">
      <c r="A565" s="19">
        <v>117</v>
      </c>
      <c r="B565" s="19" t="s">
        <v>2110</v>
      </c>
      <c r="C565" s="22">
        <f>SUMIFS('Filter by planned &amp; actual'!F:F,'Filter by planned &amp; actual'!B:B,OVERDRAFT!B565,'Filter by planned &amp; actual'!E:E,"Actual",'Filter by planned &amp; actual'!H:H,OVERDRAFT!E565)</f>
        <v>1337162.6000000001</v>
      </c>
      <c r="D565" s="22">
        <f>SUMIFS('Filter by planned &amp; actual'!G:G,'Filter by planned &amp; actual'!B:B,OVERDRAFT!B565,'Filter by planned &amp; actual'!E:E,"Actual",'Filter by planned &amp; actual'!H:H,OVERDRAFT!E565)</f>
        <v>697675.21000000008</v>
      </c>
      <c r="E565" s="26">
        <v>44652</v>
      </c>
    </row>
    <row r="566" spans="1:5" hidden="1">
      <c r="A566" s="19">
        <v>118</v>
      </c>
      <c r="B566" s="19" t="s">
        <v>2112</v>
      </c>
      <c r="C566" s="22">
        <f>SUMIFS('Filter by planned &amp; actual'!F:F,'Filter by planned &amp; actual'!B:B,OVERDRAFT!B566,'Filter by planned &amp; actual'!E:E,"Actual",'Filter by planned &amp; actual'!H:H,OVERDRAFT!E566)</f>
        <v>15000000</v>
      </c>
      <c r="D566" s="22">
        <f>SUMIFS('Filter by planned &amp; actual'!G:G,'Filter by planned &amp; actual'!B:B,OVERDRAFT!B566,'Filter by planned &amp; actual'!E:E,"Actual",'Filter by planned &amp; actual'!H:H,OVERDRAFT!E566)</f>
        <v>5325637.1799999988</v>
      </c>
      <c r="E566" s="26">
        <v>44652</v>
      </c>
    </row>
    <row r="567" spans="1:5" hidden="1">
      <c r="A567" s="19">
        <v>119</v>
      </c>
      <c r="B567" s="19" t="s">
        <v>2113</v>
      </c>
      <c r="C567" s="22">
        <f>SUMIFS('Filter by planned &amp; actual'!F:F,'Filter by planned &amp; actual'!B:B,OVERDRAFT!B567,'Filter by planned &amp; actual'!E:E,"Actual",'Filter by planned &amp; actual'!H:H,OVERDRAFT!E567)</f>
        <v>0</v>
      </c>
      <c r="D567" s="22">
        <f>SUMIFS('Filter by planned &amp; actual'!G:G,'Filter by planned &amp; actual'!B:B,OVERDRAFT!B567,'Filter by planned &amp; actual'!E:E,"Actual",'Filter by planned &amp; actual'!H:H,OVERDRAFT!E567)</f>
        <v>139742.57</v>
      </c>
      <c r="E567" s="26">
        <v>44652</v>
      </c>
    </row>
    <row r="568" spans="1:5" hidden="1">
      <c r="A568" s="19">
        <v>120</v>
      </c>
      <c r="B568" s="110" t="s">
        <v>2114</v>
      </c>
      <c r="C568" s="22">
        <f>SUMIFS('Filter by planned &amp; actual'!F:F,'Filter by planned &amp; actual'!B:B,OVERDRAFT!B568,'Filter by planned &amp; actual'!E:E,"Actual",'Filter by planned &amp; actual'!H:H,OVERDRAFT!E568)</f>
        <v>0</v>
      </c>
      <c r="D568" s="22">
        <f>SUMIFS('Filter by planned &amp; actual'!G:G,'Filter by planned &amp; actual'!B:B,OVERDRAFT!B568,'Filter by planned &amp; actual'!E:E,"Actual",'Filter by planned &amp; actual'!H:H,OVERDRAFT!E568)</f>
        <v>3266.36</v>
      </c>
      <c r="E568" s="26">
        <v>44652</v>
      </c>
    </row>
    <row r="569" spans="1:5" hidden="1">
      <c r="A569" s="19">
        <v>121</v>
      </c>
      <c r="B569" s="19" t="s">
        <v>2157</v>
      </c>
      <c r="C569" s="22">
        <f>SUMIFS('Filter by planned &amp; actual'!F:F,'Filter by planned &amp; actual'!B:B,OVERDRAFT!B569,'Filter by planned &amp; actual'!E:E,"Actual",'Filter by planned &amp; actual'!H:H,OVERDRAFT!E569)</f>
        <v>0</v>
      </c>
      <c r="D569" s="22">
        <f>SUMIFS('Filter by planned &amp; actual'!G:G,'Filter by planned &amp; actual'!B:B,OVERDRAFT!B569,'Filter by planned &amp; actual'!E:E,"Actual",'Filter by planned &amp; actual'!H:H,OVERDRAFT!E569)</f>
        <v>0</v>
      </c>
      <c r="E569" s="26">
        <v>44652</v>
      </c>
    </row>
    <row r="570" spans="1:5" hidden="1">
      <c r="A570" s="19">
        <v>122</v>
      </c>
      <c r="B570" s="19" t="s">
        <v>2158</v>
      </c>
      <c r="C570" s="22">
        <f>SUMIFS('Filter by planned &amp; actual'!F:F,'Filter by planned &amp; actual'!B:B,OVERDRAFT!B570,'Filter by planned &amp; actual'!E:E,"Actual",'Filter by planned &amp; actual'!H:H,OVERDRAFT!E570)</f>
        <v>0</v>
      </c>
      <c r="D570" s="22">
        <f>SUMIFS('Filter by planned &amp; actual'!G:G,'Filter by planned &amp; actual'!B:B,OVERDRAFT!B570,'Filter by planned &amp; actual'!E:E,"Actual",'Filter by planned &amp; actual'!H:H,OVERDRAFT!E570)</f>
        <v>0</v>
      </c>
      <c r="E570" s="26">
        <v>44652</v>
      </c>
    </row>
    <row r="571" spans="1:5" hidden="1">
      <c r="A571" s="19">
        <v>123</v>
      </c>
      <c r="B571" s="19" t="s">
        <v>2159</v>
      </c>
      <c r="C571" s="22">
        <f>SUMIFS('Filter by planned &amp; actual'!F:F,'Filter by planned &amp; actual'!B:B,OVERDRAFT!B571,'Filter by planned &amp; actual'!E:E,"Actual",'Filter by planned &amp; actual'!H:H,OVERDRAFT!E571)</f>
        <v>0</v>
      </c>
      <c r="D571" s="22">
        <f>SUMIFS('Filter by planned &amp; actual'!G:G,'Filter by planned &amp; actual'!B:B,OVERDRAFT!B571,'Filter by planned &amp; actual'!E:E,"Actual",'Filter by planned &amp; actual'!H:H,OVERDRAFT!E571)</f>
        <v>0</v>
      </c>
      <c r="E571" s="26">
        <v>44652</v>
      </c>
    </row>
    <row r="572" spans="1:5" hidden="1">
      <c r="A572" s="19">
        <v>124</v>
      </c>
      <c r="B572" s="19" t="s">
        <v>2160</v>
      </c>
      <c r="C572" s="22">
        <f>SUMIFS('Filter by planned &amp; actual'!F:F,'Filter by planned &amp; actual'!B:B,OVERDRAFT!B572,'Filter by planned &amp; actual'!E:E,"Actual",'Filter by planned &amp; actual'!H:H,OVERDRAFT!E572)</f>
        <v>0</v>
      </c>
      <c r="D572" s="22">
        <f>SUMIFS('Filter by planned &amp; actual'!G:G,'Filter by planned &amp; actual'!B:B,OVERDRAFT!B572,'Filter by planned &amp; actual'!E:E,"Actual",'Filter by planned &amp; actual'!H:H,OVERDRAFT!E572)</f>
        <v>209188.55</v>
      </c>
      <c r="E572" s="26">
        <v>44652</v>
      </c>
    </row>
    <row r="573" spans="1:5" hidden="1">
      <c r="A573" s="19">
        <v>125</v>
      </c>
      <c r="B573" s="19" t="s">
        <v>2162</v>
      </c>
      <c r="C573" s="22">
        <f>SUMIFS('Filter by planned &amp; actual'!F:F,'Filter by planned &amp; actual'!B:B,OVERDRAFT!B573,'Filter by planned &amp; actual'!E:E,"Actual",'Filter by planned &amp; actual'!H:H,OVERDRAFT!E573)</f>
        <v>0</v>
      </c>
      <c r="D573" s="22">
        <f>SUMIFS('Filter by planned &amp; actual'!G:G,'Filter by planned &amp; actual'!B:B,OVERDRAFT!B573,'Filter by planned &amp; actual'!E:E,"Actual",'Filter by planned &amp; actual'!H:H,OVERDRAFT!E573)</f>
        <v>433832.25</v>
      </c>
      <c r="E573" s="26">
        <v>44652</v>
      </c>
    </row>
    <row r="574" spans="1:5" hidden="1">
      <c r="A574" s="19">
        <v>126</v>
      </c>
      <c r="B574" s="19" t="s">
        <v>2163</v>
      </c>
      <c r="C574" s="22">
        <f>SUMIFS('Filter by planned &amp; actual'!F:F,'Filter by planned &amp; actual'!B:B,OVERDRAFT!B574,'Filter by planned &amp; actual'!E:E,"Actual",'Filter by planned &amp; actual'!H:H,OVERDRAFT!E574)</f>
        <v>0</v>
      </c>
      <c r="D574" s="22">
        <f>SUMIFS('Filter by planned &amp; actual'!G:G,'Filter by planned &amp; actual'!B:B,OVERDRAFT!B574,'Filter by planned &amp; actual'!E:E,"Actual",'Filter by planned &amp; actual'!H:H,OVERDRAFT!E574)</f>
        <v>1767591.4100000001</v>
      </c>
      <c r="E574" s="26">
        <v>44652</v>
      </c>
    </row>
    <row r="575" spans="1:5" hidden="1">
      <c r="A575" s="19">
        <v>127</v>
      </c>
      <c r="B575" s="19" t="s">
        <v>2164</v>
      </c>
      <c r="C575" s="22">
        <f>SUMIFS('Filter by planned &amp; actual'!F:F,'Filter by planned &amp; actual'!B:B,OVERDRAFT!B575,'Filter by planned &amp; actual'!E:E,"Actual",'Filter by planned &amp; actual'!H:H,OVERDRAFT!E575)</f>
        <v>24953771.092259727</v>
      </c>
      <c r="D575" s="22">
        <f>SUMIFS('Filter by planned &amp; actual'!G:G,'Filter by planned &amp; actual'!B:B,OVERDRAFT!B575,'Filter by planned &amp; actual'!E:E,"Actual",'Filter by planned &amp; actual'!H:H,OVERDRAFT!E575)</f>
        <v>1679735.71</v>
      </c>
      <c r="E575" s="26">
        <v>44652</v>
      </c>
    </row>
    <row r="576" spans="1:5" hidden="1">
      <c r="A576" s="19">
        <v>128</v>
      </c>
      <c r="B576" s="19" t="s">
        <v>2165</v>
      </c>
      <c r="C576" s="22">
        <f>SUMIFS('Filter by planned &amp; actual'!F:F,'Filter by planned &amp; actual'!B:B,OVERDRAFT!B576,'Filter by planned &amp; actual'!E:E,"Actual",'Filter by planned &amp; actual'!H:H,OVERDRAFT!E576)</f>
        <v>3494854.7800000003</v>
      </c>
      <c r="D576" s="22">
        <f>SUMIFS('Filter by planned &amp; actual'!G:G,'Filter by planned &amp; actual'!B:B,OVERDRAFT!B576,'Filter by planned &amp; actual'!E:E,"Actual",'Filter by planned &amp; actual'!H:H,OVERDRAFT!E576)</f>
        <v>499976.93</v>
      </c>
      <c r="E576" s="26">
        <v>44652</v>
      </c>
    </row>
    <row r="577" spans="1:5" hidden="1">
      <c r="A577" s="113">
        <v>129</v>
      </c>
      <c r="B577" s="113" t="s">
        <v>2167</v>
      </c>
      <c r="C577" s="22">
        <f>SUMIFS('Filter by planned &amp; actual'!F:F,'Filter by planned &amp; actual'!B:B,OVERDRAFT!B577,'Filter by planned &amp; actual'!E:E,"Actual",'Filter by planned &amp; actual'!H:H,OVERDRAFT!E577)</f>
        <v>0</v>
      </c>
      <c r="D577" s="22">
        <f>SUMIFS('Filter by planned &amp; actual'!G:G,'Filter by planned &amp; actual'!B:B,OVERDRAFT!B577,'Filter by planned &amp; actual'!E:E,"Actual",'Filter by planned &amp; actual'!H:H,OVERDRAFT!E577)</f>
        <v>0</v>
      </c>
      <c r="E577" s="26">
        <v>44652</v>
      </c>
    </row>
    <row r="578" spans="1:5" hidden="1">
      <c r="A578" s="113">
        <v>130</v>
      </c>
      <c r="B578" s="113" t="s">
        <v>2168</v>
      </c>
      <c r="C578" s="22">
        <f>SUMIFS('Filter by planned &amp; actual'!F:F,'Filter by planned &amp; actual'!B:B,OVERDRAFT!B578,'Filter by planned &amp; actual'!E:E,"Actual",'Filter by planned &amp; actual'!H:H,OVERDRAFT!E578)</f>
        <v>0</v>
      </c>
      <c r="D578" s="22">
        <f>SUMIFS('Filter by planned &amp; actual'!G:G,'Filter by planned &amp; actual'!B:B,OVERDRAFT!B578,'Filter by planned &amp; actual'!E:E,"Actual",'Filter by planned &amp; actual'!H:H,OVERDRAFT!E578)</f>
        <v>7120985.6999999983</v>
      </c>
      <c r="E578" s="26">
        <v>44652</v>
      </c>
    </row>
    <row r="579" spans="1:5" hidden="1">
      <c r="A579" s="113">
        <v>131</v>
      </c>
      <c r="B579" s="113" t="s">
        <v>2169</v>
      </c>
      <c r="C579" s="22">
        <f>SUMIFS('Filter by planned &amp; actual'!F:F,'Filter by planned &amp; actual'!B:B,OVERDRAFT!B579,'Filter by planned &amp; actual'!E:E,"Actual",'Filter by planned &amp; actual'!H:H,OVERDRAFT!E579)</f>
        <v>57750000</v>
      </c>
      <c r="D579" s="22">
        <f>SUMIFS('Filter by planned &amp; actual'!G:G,'Filter by planned &amp; actual'!B:B,OVERDRAFT!B579,'Filter by planned &amp; actual'!E:E,"Actual",'Filter by planned &amp; actual'!H:H,OVERDRAFT!E579)</f>
        <v>0</v>
      </c>
      <c r="E579" s="26">
        <v>44652</v>
      </c>
    </row>
    <row r="580" spans="1:5" hidden="1">
      <c r="A580" s="113">
        <v>132</v>
      </c>
      <c r="B580" s="113" t="s">
        <v>2170</v>
      </c>
      <c r="C580" s="22">
        <f>SUMIFS('Filter by planned &amp; actual'!F:F,'Filter by planned &amp; actual'!B:B,OVERDRAFT!B580,'Filter by planned &amp; actual'!E:E,"Actual",'Filter by planned &amp; actual'!H:H,OVERDRAFT!E580)</f>
        <v>0</v>
      </c>
      <c r="D580" s="22">
        <f>SUMIFS('Filter by planned &amp; actual'!G:G,'Filter by planned &amp; actual'!B:B,OVERDRAFT!B580,'Filter by planned &amp; actual'!E:E,"Actual",'Filter by planned &amp; actual'!H:H,OVERDRAFT!E580)</f>
        <v>557042.59</v>
      </c>
      <c r="E580" s="26">
        <v>44652</v>
      </c>
    </row>
    <row r="581" spans="1:5" hidden="1">
      <c r="A581" s="113">
        <v>133</v>
      </c>
      <c r="B581" s="113" t="s">
        <v>2171</v>
      </c>
      <c r="C581" s="22">
        <f>SUMIFS('Filter by planned &amp; actual'!F:F,'Filter by planned &amp; actual'!B:B,OVERDRAFT!B581,'Filter by planned &amp; actual'!E:E,"Actual",'Filter by planned &amp; actual'!H:H,OVERDRAFT!E581)</f>
        <v>0</v>
      </c>
      <c r="D581" s="22">
        <f>SUMIFS('Filter by planned &amp; actual'!G:G,'Filter by planned &amp; actual'!B:B,OVERDRAFT!B581,'Filter by planned &amp; actual'!E:E,"Actual",'Filter by planned &amp; actual'!H:H,OVERDRAFT!E581)</f>
        <v>0</v>
      </c>
      <c r="E581" s="26">
        <v>44652</v>
      </c>
    </row>
    <row r="582" spans="1:5" hidden="1">
      <c r="A582" s="113">
        <v>134</v>
      </c>
      <c r="B582" s="113" t="s">
        <v>2172</v>
      </c>
      <c r="C582" s="22">
        <f>SUMIFS('Filter by planned &amp; actual'!F:F,'Filter by planned &amp; actual'!B:B,OVERDRAFT!B582,'Filter by planned &amp; actual'!E:E,"Actual",'Filter by planned &amp; actual'!H:H,OVERDRAFT!E582)</f>
        <v>0</v>
      </c>
      <c r="D582" s="22">
        <f>SUMIFS('Filter by planned &amp; actual'!G:G,'Filter by planned &amp; actual'!B:B,OVERDRAFT!B582,'Filter by planned &amp; actual'!E:E,"Actual",'Filter by planned &amp; actual'!H:H,OVERDRAFT!E582)</f>
        <v>0</v>
      </c>
      <c r="E582" s="26">
        <v>44652</v>
      </c>
    </row>
    <row r="583" spans="1:5" hidden="1">
      <c r="A583" s="113">
        <v>135</v>
      </c>
      <c r="B583" s="113" t="s">
        <v>2173</v>
      </c>
      <c r="C583" s="22">
        <f>SUMIFS('Filter by planned &amp; actual'!F:F,'Filter by planned &amp; actual'!B:B,OVERDRAFT!B583,'Filter by planned &amp; actual'!E:E,"Actual",'Filter by planned &amp; actual'!H:H,OVERDRAFT!E583)</f>
        <v>0</v>
      </c>
      <c r="D583" s="22">
        <f>SUMIFS('Filter by planned &amp; actual'!G:G,'Filter by planned &amp; actual'!B:B,OVERDRAFT!B583,'Filter by planned &amp; actual'!E:E,"Actual",'Filter by planned &amp; actual'!H:H,OVERDRAFT!E583)</f>
        <v>48344630.210000001</v>
      </c>
      <c r="E583" s="26">
        <v>44652</v>
      </c>
    </row>
    <row r="584" spans="1:5" hidden="1">
      <c r="A584" s="113">
        <v>136</v>
      </c>
      <c r="B584" s="113" t="s">
        <v>2174</v>
      </c>
      <c r="C584" s="22">
        <f>SUMIFS('Filter by planned &amp; actual'!F:F,'Filter by planned &amp; actual'!B:B,OVERDRAFT!B584,'Filter by planned &amp; actual'!E:E,"Actual",'Filter by planned &amp; actual'!H:H,OVERDRAFT!E584)</f>
        <v>19448762.449999999</v>
      </c>
      <c r="D584" s="22">
        <f>SUMIFS('Filter by planned &amp; actual'!G:G,'Filter by planned &amp; actual'!B:B,OVERDRAFT!B584,'Filter by planned &amp; actual'!E:E,"Actual",'Filter by planned &amp; actual'!H:H,OVERDRAFT!E584)</f>
        <v>13022912.520000001</v>
      </c>
      <c r="E584" s="26">
        <v>44652</v>
      </c>
    </row>
    <row r="585" spans="1:5" hidden="1">
      <c r="A585" s="113">
        <v>137</v>
      </c>
      <c r="B585" s="113" t="s">
        <v>2175</v>
      </c>
      <c r="C585" s="22">
        <f>SUMIFS('Filter by planned &amp; actual'!F:F,'Filter by planned &amp; actual'!B:B,OVERDRAFT!B585,'Filter by planned &amp; actual'!E:E,"Actual",'Filter by planned &amp; actual'!H:H,OVERDRAFT!E585)</f>
        <v>0</v>
      </c>
      <c r="D585" s="22">
        <f>SUMIFS('Filter by planned &amp; actual'!G:G,'Filter by planned &amp; actual'!B:B,OVERDRAFT!B585,'Filter by planned &amp; actual'!E:E,"Actual",'Filter by planned &amp; actual'!H:H,OVERDRAFT!E585)</f>
        <v>605556.40999999992</v>
      </c>
      <c r="E585" s="26">
        <v>44652</v>
      </c>
    </row>
    <row r="586" spans="1:5" hidden="1">
      <c r="A586" s="113">
        <v>138</v>
      </c>
      <c r="B586" s="113" t="s">
        <v>2176</v>
      </c>
      <c r="C586" s="22">
        <f>SUMIFS('Filter by planned &amp; actual'!F:F,'Filter by planned &amp; actual'!B:B,OVERDRAFT!B586,'Filter by planned &amp; actual'!E:E,"Actual",'Filter by planned &amp; actual'!H:H,OVERDRAFT!E586)</f>
        <v>5721710</v>
      </c>
      <c r="D586" s="22">
        <f>SUMIFS('Filter by planned &amp; actual'!G:G,'Filter by planned &amp; actual'!B:B,OVERDRAFT!B586,'Filter by planned &amp; actual'!E:E,"Actual",'Filter by planned &amp; actual'!H:H,OVERDRAFT!E586)</f>
        <v>1570510.24</v>
      </c>
      <c r="E586" s="26">
        <v>44652</v>
      </c>
    </row>
    <row r="587" spans="1:5" hidden="1">
      <c r="A587" s="113">
        <v>139</v>
      </c>
      <c r="B587" s="113" t="s">
        <v>2189</v>
      </c>
      <c r="C587" s="22">
        <f>SUMIFS('Filter by planned &amp; actual'!F:F,'Filter by planned &amp; actual'!B:B,OVERDRAFT!B587,'Filter by planned &amp; actual'!E:E,"Actual",'Filter by planned &amp; actual'!H:H,OVERDRAFT!E587)</f>
        <v>3101692.62</v>
      </c>
      <c r="D587" s="22">
        <f>SUMIFS('Filter by planned &amp; actual'!G:G,'Filter by planned &amp; actual'!B:B,OVERDRAFT!B587,'Filter by planned &amp; actual'!E:E,"Actual",'Filter by planned &amp; actual'!H:H,OVERDRAFT!E587)</f>
        <v>4089583.15</v>
      </c>
      <c r="E587" s="26">
        <v>44652</v>
      </c>
    </row>
    <row r="588" spans="1:5" hidden="1">
      <c r="A588" s="113">
        <v>140</v>
      </c>
      <c r="B588" s="113" t="s">
        <v>2190</v>
      </c>
      <c r="C588" s="22">
        <f>SUMIFS('Filter by planned &amp; actual'!F:F,'Filter by planned &amp; actual'!B:B,OVERDRAFT!B588,'Filter by planned &amp; actual'!E:E,"Actual",'Filter by planned &amp; actual'!H:H,OVERDRAFT!E588)</f>
        <v>0</v>
      </c>
      <c r="D588" s="22">
        <f>SUMIFS('Filter by planned &amp; actual'!G:G,'Filter by planned &amp; actual'!B:B,OVERDRAFT!B588,'Filter by planned &amp; actual'!E:E,"Actual",'Filter by planned &amp; actual'!H:H,OVERDRAFT!E588)</f>
        <v>300000</v>
      </c>
      <c r="E588" s="26">
        <v>44652</v>
      </c>
    </row>
    <row r="589" spans="1:5" hidden="1">
      <c r="A589" s="113">
        <v>141</v>
      </c>
      <c r="B589" s="113" t="s">
        <v>2191</v>
      </c>
      <c r="C589" s="22">
        <f>SUMIFS('Filter by planned &amp; actual'!F:F,'Filter by planned &amp; actual'!B:B,OVERDRAFT!B589,'Filter by planned &amp; actual'!E:E,"Actual",'Filter by planned &amp; actual'!H:H,OVERDRAFT!E589)</f>
        <v>0</v>
      </c>
      <c r="D589" s="22">
        <f>SUMIFS('Filter by planned &amp; actual'!G:G,'Filter by planned &amp; actual'!B:B,OVERDRAFT!B589,'Filter by planned &amp; actual'!E:E,"Actual",'Filter by planned &amp; actual'!H:H,OVERDRAFT!E589)</f>
        <v>0</v>
      </c>
      <c r="E589" s="26">
        <v>44652</v>
      </c>
    </row>
    <row r="590" spans="1:5" hidden="1">
      <c r="A590" s="113">
        <v>142</v>
      </c>
      <c r="B590" s="113" t="s">
        <v>2192</v>
      </c>
      <c r="C590" s="22">
        <f>SUMIFS('Filter by planned &amp; actual'!F:F,'Filter by planned &amp; actual'!B:B,OVERDRAFT!B590,'Filter by planned &amp; actual'!E:E,"Actual",'Filter by planned &amp; actual'!H:H,OVERDRAFT!E590)</f>
        <v>0</v>
      </c>
      <c r="D590" s="22">
        <f>SUMIFS('Filter by planned &amp; actual'!G:G,'Filter by planned &amp; actual'!B:B,OVERDRAFT!B590,'Filter by planned &amp; actual'!E:E,"Actual",'Filter by planned &amp; actual'!H:H,OVERDRAFT!E590)</f>
        <v>277905.40000000002</v>
      </c>
      <c r="E590" s="26">
        <v>44652</v>
      </c>
    </row>
    <row r="591" spans="1:5" hidden="1">
      <c r="A591" s="113">
        <v>143</v>
      </c>
      <c r="B591" s="113" t="s">
        <v>2193</v>
      </c>
      <c r="C591" s="22">
        <f>SUMIFS('Filter by planned &amp; actual'!F:F,'Filter by planned &amp; actual'!B:B,OVERDRAFT!B591,'Filter by planned &amp; actual'!E:E,"Actual",'Filter by planned &amp; actual'!H:H,OVERDRAFT!E591)</f>
        <v>0</v>
      </c>
      <c r="D591" s="22">
        <f>SUMIFS('Filter by planned &amp; actual'!G:G,'Filter by planned &amp; actual'!B:B,OVERDRAFT!B591,'Filter by planned &amp; actual'!E:E,"Actual",'Filter by planned &amp; actual'!H:H,OVERDRAFT!E591)</f>
        <v>0</v>
      </c>
      <c r="E591" s="26">
        <v>44652</v>
      </c>
    </row>
    <row r="592" spans="1:5" hidden="1">
      <c r="A592" s="152">
        <v>144</v>
      </c>
      <c r="B592" s="152" t="s">
        <v>2207</v>
      </c>
      <c r="C592" s="22">
        <f>SUMIFS('Filter by planned &amp; actual'!F:F,'Filter by planned &amp; actual'!B:B,OVERDRAFT!B592,'Filter by planned &amp; actual'!E:E,"Actual",'Filter by planned &amp; actual'!H:H,OVERDRAFT!E592)</f>
        <v>0</v>
      </c>
      <c r="D592" s="22">
        <f>SUMIFS('Filter by planned &amp; actual'!G:G,'Filter by planned &amp; actual'!B:B,OVERDRAFT!B592,'Filter by planned &amp; actual'!E:E,"Actual",'Filter by planned &amp; actual'!H:H,OVERDRAFT!E592)</f>
        <v>0</v>
      </c>
      <c r="E592" s="26">
        <v>44652</v>
      </c>
    </row>
    <row r="593" spans="1:5" hidden="1">
      <c r="A593" s="152">
        <v>145</v>
      </c>
      <c r="B593" s="152" t="s">
        <v>2208</v>
      </c>
      <c r="C593" s="22">
        <f>SUMIFS('Filter by planned &amp; actual'!F:F,'Filter by planned &amp; actual'!B:B,OVERDRAFT!B593,'Filter by planned &amp; actual'!E:E,"Actual",'Filter by planned &amp; actual'!H:H,OVERDRAFT!E593)</f>
        <v>0</v>
      </c>
      <c r="D593" s="22">
        <f>SUMIFS('Filter by planned &amp; actual'!G:G,'Filter by planned &amp; actual'!B:B,OVERDRAFT!B593,'Filter by planned &amp; actual'!E:E,"Actual",'Filter by planned &amp; actual'!H:H,OVERDRAFT!E593)</f>
        <v>0</v>
      </c>
      <c r="E593" s="26">
        <v>44652</v>
      </c>
    </row>
    <row r="594" spans="1:5" hidden="1">
      <c r="A594" s="152">
        <v>146</v>
      </c>
      <c r="B594" s="152" t="s">
        <v>2211</v>
      </c>
      <c r="C594" s="22">
        <f>SUMIFS('Filter by planned &amp; actual'!F:F,'Filter by planned &amp; actual'!B:B,OVERDRAFT!B594,'Filter by planned &amp; actual'!E:E,"Actual",'Filter by planned &amp; actual'!H:H,OVERDRAFT!E594)</f>
        <v>0</v>
      </c>
      <c r="D594" s="22">
        <f>SUMIFS('Filter by planned &amp; actual'!G:G,'Filter by planned &amp; actual'!B:B,OVERDRAFT!B594,'Filter by planned &amp; actual'!E:E,"Actual",'Filter by planned &amp; actual'!H:H,OVERDRAFT!E594)</f>
        <v>0</v>
      </c>
      <c r="E594" s="26">
        <v>44652</v>
      </c>
    </row>
    <row r="595" spans="1:5" hidden="1">
      <c r="A595" s="152">
        <v>147</v>
      </c>
      <c r="B595" s="152" t="s">
        <v>2212</v>
      </c>
      <c r="C595" s="22">
        <f>SUMIFS('Filter by planned &amp; actual'!F:F,'Filter by planned &amp; actual'!B:B,OVERDRAFT!B595,'Filter by planned &amp; actual'!E:E,"Actual",'Filter by planned &amp; actual'!H:H,OVERDRAFT!E595)</f>
        <v>0</v>
      </c>
      <c r="D595" s="22">
        <f>SUMIFS('Filter by planned &amp; actual'!G:G,'Filter by planned &amp; actual'!B:B,OVERDRAFT!B595,'Filter by planned &amp; actual'!E:E,"Actual",'Filter by planned &amp; actual'!H:H,OVERDRAFT!E595)</f>
        <v>0</v>
      </c>
      <c r="E595" s="26">
        <v>44652</v>
      </c>
    </row>
    <row r="596" spans="1:5" hidden="1">
      <c r="A596" s="152">
        <v>148</v>
      </c>
      <c r="B596" s="152" t="s">
        <v>2213</v>
      </c>
      <c r="C596" s="22">
        <f>SUMIFS('Filter by planned &amp; actual'!F:F,'Filter by planned &amp; actual'!B:B,OVERDRAFT!B596,'Filter by planned &amp; actual'!E:E,"Actual",'Filter by planned &amp; actual'!H:H,OVERDRAFT!E596)</f>
        <v>0</v>
      </c>
      <c r="D596" s="22">
        <f>SUMIFS('Filter by planned &amp; actual'!G:G,'Filter by planned &amp; actual'!B:B,OVERDRAFT!B596,'Filter by planned &amp; actual'!E:E,"Actual",'Filter by planned &amp; actual'!H:H,OVERDRAFT!E596)</f>
        <v>0</v>
      </c>
      <c r="E596" s="26">
        <v>44652</v>
      </c>
    </row>
    <row r="597" spans="1:5" hidden="1">
      <c r="A597" s="19">
        <v>0</v>
      </c>
      <c r="B597" s="110" t="s">
        <v>1985</v>
      </c>
      <c r="C597" s="22">
        <f>SUMIFS('Filter by planned &amp; actual'!F:F,'Filter by planned &amp; actual'!B:B,OVERDRAFT!B597,'Filter by planned &amp; actual'!E:E,"Planned",'Filter by planned &amp; actual'!H:H,OVERDRAFT!E597)</f>
        <v>0</v>
      </c>
      <c r="D597" s="22">
        <f>SUMIFS('Filter by planned &amp; actual'!G:G,'Filter by planned &amp; actual'!B:B,OVERDRAFT!B597,'Filter by planned &amp; actual'!E:E,"Planned",'Filter by planned &amp; actual'!H:H,OVERDRAFT!E597)</f>
        <v>0</v>
      </c>
      <c r="E597" s="26">
        <v>44652</v>
      </c>
    </row>
    <row r="598" spans="1:5" hidden="1">
      <c r="A598" s="19">
        <v>1</v>
      </c>
      <c r="B598" s="19" t="s">
        <v>7</v>
      </c>
      <c r="C598" s="22">
        <f>SUMIFS('Filter by planned &amp; actual'!F:F,'Filter by planned &amp; actual'!B:B,OVERDRAFT!B598,'Filter by planned &amp; actual'!E:E,"Actual",'Filter by planned &amp; actual'!H:H,OVERDRAFT!E598)</f>
        <v>6648903.3899999997</v>
      </c>
      <c r="D598" s="22">
        <f>SUMIFS('Filter by planned &amp; actual'!G:G,'Filter by planned &amp; actual'!B:B,OVERDRAFT!B598,'Filter by planned &amp; actual'!E:E,"Actual",'Filter by planned &amp; actual'!H:H,OVERDRAFT!E598)</f>
        <v>24341305.660000004</v>
      </c>
      <c r="E598" s="26">
        <v>44682</v>
      </c>
    </row>
    <row r="599" spans="1:5" hidden="1">
      <c r="A599" s="19">
        <v>2</v>
      </c>
      <c r="B599" s="19" t="s">
        <v>8</v>
      </c>
      <c r="C599" s="22">
        <f>SUMIFS('Filter by planned &amp; actual'!F:F,'Filter by planned &amp; actual'!B:B,OVERDRAFT!B599,'Filter by planned &amp; actual'!E:E,"Actual",'Filter by planned &amp; actual'!H:H,OVERDRAFT!E599)</f>
        <v>0</v>
      </c>
      <c r="D599" s="22">
        <f>SUMIFS('Filter by planned &amp; actual'!G:G,'Filter by planned &amp; actual'!B:B,OVERDRAFT!B599,'Filter by planned &amp; actual'!E:E,"Actual",'Filter by planned &amp; actual'!H:H,OVERDRAFT!E599)</f>
        <v>896820.53000000014</v>
      </c>
      <c r="E599" s="26">
        <v>44682</v>
      </c>
    </row>
    <row r="600" spans="1:5" hidden="1">
      <c r="A600" s="19">
        <v>3</v>
      </c>
      <c r="B600" s="19" t="s">
        <v>9</v>
      </c>
      <c r="C600" s="22">
        <f>SUMIFS('Filter by planned &amp; actual'!F:F,'Filter by planned &amp; actual'!B:B,OVERDRAFT!B600,'Filter by planned &amp; actual'!E:E,"Actual",'Filter by planned &amp; actual'!H:H,OVERDRAFT!E600)</f>
        <v>0</v>
      </c>
      <c r="D600" s="22">
        <f>SUMIFS('Filter by planned &amp; actual'!G:G,'Filter by planned &amp; actual'!B:B,OVERDRAFT!B600,'Filter by planned &amp; actual'!E:E,"Actual",'Filter by planned &amp; actual'!H:H,OVERDRAFT!E600)</f>
        <v>386671.12000000005</v>
      </c>
      <c r="E600" s="26">
        <v>44682</v>
      </c>
    </row>
    <row r="601" spans="1:5" hidden="1">
      <c r="A601" s="19">
        <v>4</v>
      </c>
      <c r="B601" s="19" t="s">
        <v>10</v>
      </c>
      <c r="C601" s="22">
        <f>SUMIFS('Filter by planned &amp; actual'!F:F,'Filter by planned &amp; actual'!B:B,OVERDRAFT!B601,'Filter by planned &amp; actual'!E:E,"Actual",'Filter by planned &amp; actual'!H:H,OVERDRAFT!E601)</f>
        <v>0</v>
      </c>
      <c r="D601" s="22">
        <f>SUMIFS('Filter by planned &amp; actual'!G:G,'Filter by planned &amp; actual'!B:B,OVERDRAFT!B601,'Filter by planned &amp; actual'!E:E,"Actual",'Filter by planned &amp; actual'!H:H,OVERDRAFT!E601)</f>
        <v>0</v>
      </c>
      <c r="E601" s="26">
        <v>44682</v>
      </c>
    </row>
    <row r="602" spans="1:5" hidden="1">
      <c r="A602" s="19">
        <v>5</v>
      </c>
      <c r="B602" s="19" t="s">
        <v>11</v>
      </c>
      <c r="C602" s="22">
        <f>SUMIFS('Filter by planned &amp; actual'!F:F,'Filter by planned &amp; actual'!B:B,OVERDRAFT!B602,'Filter by planned &amp; actual'!E:E,"Actual",'Filter by planned &amp; actual'!H:H,OVERDRAFT!E602)</f>
        <v>0</v>
      </c>
      <c r="D602" s="22">
        <f>SUMIFS('Filter by planned &amp; actual'!G:G,'Filter by planned &amp; actual'!B:B,OVERDRAFT!B602,'Filter by planned &amp; actual'!E:E,"Actual",'Filter by planned &amp; actual'!H:H,OVERDRAFT!E602)</f>
        <v>336018.35000000003</v>
      </c>
      <c r="E602" s="26">
        <v>44682</v>
      </c>
    </row>
    <row r="603" spans="1:5" hidden="1">
      <c r="A603" s="19">
        <v>6</v>
      </c>
      <c r="B603" s="19" t="s">
        <v>12</v>
      </c>
      <c r="C603" s="22">
        <f>SUMIFS('Filter by planned &amp; actual'!F:F,'Filter by planned &amp; actual'!B:B,OVERDRAFT!B603,'Filter by planned &amp; actual'!E:E,"Actual",'Filter by planned &amp; actual'!H:H,OVERDRAFT!E603)</f>
        <v>109103383</v>
      </c>
      <c r="D603" s="22">
        <f>SUMIFS('Filter by planned &amp; actual'!G:G,'Filter by planned &amp; actual'!B:B,OVERDRAFT!B603,'Filter by planned &amp; actual'!E:E,"Actual",'Filter by planned &amp; actual'!H:H,OVERDRAFT!E603)</f>
        <v>76836713.250000015</v>
      </c>
      <c r="E603" s="26">
        <v>44682</v>
      </c>
    </row>
    <row r="604" spans="1:5" hidden="1">
      <c r="A604" s="19">
        <v>7</v>
      </c>
      <c r="B604" s="19" t="s">
        <v>13</v>
      </c>
      <c r="C604" s="22">
        <f>SUMIFS('Filter by planned &amp; actual'!F:F,'Filter by planned &amp; actual'!B:B,OVERDRAFT!B604,'Filter by planned &amp; actual'!E:E,"Actual",'Filter by planned &amp; actual'!H:H,OVERDRAFT!E604)</f>
        <v>0</v>
      </c>
      <c r="D604" s="22">
        <f>SUMIFS('Filter by planned &amp; actual'!G:G,'Filter by planned &amp; actual'!B:B,OVERDRAFT!B604,'Filter by planned &amp; actual'!E:E,"Actual",'Filter by planned &amp; actual'!H:H,OVERDRAFT!E604)</f>
        <v>40312.21</v>
      </c>
      <c r="E604" s="26">
        <v>44682</v>
      </c>
    </row>
    <row r="605" spans="1:5" hidden="1">
      <c r="A605" s="19">
        <v>8</v>
      </c>
      <c r="B605" s="19" t="s">
        <v>2004</v>
      </c>
      <c r="C605" s="22">
        <f>SUMIFS('Filter by planned &amp; actual'!F:F,'Filter by planned &amp; actual'!B:B,OVERDRAFT!B605,'Filter by planned &amp; actual'!E:E,"Actual",'Filter by planned &amp; actual'!H:H,OVERDRAFT!E605)</f>
        <v>6182724.5</v>
      </c>
      <c r="D605" s="22">
        <f>SUMIFS('Filter by planned &amp; actual'!G:G,'Filter by planned &amp; actual'!B:B,OVERDRAFT!B605,'Filter by planned &amp; actual'!E:E,"Actual",'Filter by planned &amp; actual'!H:H,OVERDRAFT!E605)</f>
        <v>24282951.790000003</v>
      </c>
      <c r="E605" s="26">
        <v>44682</v>
      </c>
    </row>
    <row r="606" spans="1:5" hidden="1">
      <c r="A606" s="19">
        <v>9</v>
      </c>
      <c r="B606" s="19" t="s">
        <v>15</v>
      </c>
      <c r="C606" s="22">
        <f>SUMIFS('Filter by planned &amp; actual'!F:F,'Filter by planned &amp; actual'!B:B,OVERDRAFT!B606,'Filter by planned &amp; actual'!E:E,"Actual",'Filter by planned &amp; actual'!H:H,OVERDRAFT!E606)</f>
        <v>0</v>
      </c>
      <c r="D606" s="22">
        <f>SUMIFS('Filter by planned &amp; actual'!G:G,'Filter by planned &amp; actual'!B:B,OVERDRAFT!B606,'Filter by planned &amp; actual'!E:E,"Actual",'Filter by planned &amp; actual'!H:H,OVERDRAFT!E606)</f>
        <v>1102125</v>
      </c>
      <c r="E606" s="26">
        <v>44682</v>
      </c>
    </row>
    <row r="607" spans="1:5" hidden="1">
      <c r="A607" s="19">
        <v>10</v>
      </c>
      <c r="B607" s="19" t="s">
        <v>16</v>
      </c>
      <c r="C607" s="22">
        <f>SUMIFS('Filter by planned &amp; actual'!F:F,'Filter by planned &amp; actual'!B:B,OVERDRAFT!B607,'Filter by planned &amp; actual'!E:E,"Actual",'Filter by planned &amp; actual'!H:H,OVERDRAFT!E607)</f>
        <v>0</v>
      </c>
      <c r="D607" s="22">
        <f>SUMIFS('Filter by planned &amp; actual'!G:G,'Filter by planned &amp; actual'!B:B,OVERDRAFT!B607,'Filter by planned &amp; actual'!E:E,"Actual",'Filter by planned &amp; actual'!H:H,OVERDRAFT!E607)</f>
        <v>0</v>
      </c>
      <c r="E607" s="26">
        <v>44682</v>
      </c>
    </row>
    <row r="608" spans="1:5" hidden="1">
      <c r="A608" s="19">
        <v>11</v>
      </c>
      <c r="B608" s="19" t="s">
        <v>17</v>
      </c>
      <c r="C608" s="22">
        <f>SUMIFS('Filter by planned &amp; actual'!F:F,'Filter by planned &amp; actual'!B:B,OVERDRAFT!B608,'Filter by planned &amp; actual'!E:E,"Actual",'Filter by planned &amp; actual'!H:H,OVERDRAFT!E608)</f>
        <v>0</v>
      </c>
      <c r="D608" s="22">
        <f>SUMIFS('Filter by planned &amp; actual'!G:G,'Filter by planned &amp; actual'!B:B,OVERDRAFT!B608,'Filter by planned &amp; actual'!E:E,"Actual",'Filter by planned &amp; actual'!H:H,OVERDRAFT!E608)</f>
        <v>529379.65999999992</v>
      </c>
      <c r="E608" s="26">
        <v>44682</v>
      </c>
    </row>
    <row r="609" spans="1:5" hidden="1">
      <c r="A609" s="19">
        <v>12</v>
      </c>
      <c r="B609" s="19" t="s">
        <v>18</v>
      </c>
      <c r="C609" s="22">
        <f>SUMIFS('Filter by planned &amp; actual'!F:F,'Filter by planned &amp; actual'!B:B,OVERDRAFT!B609,'Filter by planned &amp; actual'!E:E,"Actual",'Filter by planned &amp; actual'!H:H,OVERDRAFT!E609)</f>
        <v>0</v>
      </c>
      <c r="D609" s="22">
        <f>SUMIFS('Filter by planned &amp; actual'!G:G,'Filter by planned &amp; actual'!B:B,OVERDRAFT!B609,'Filter by planned &amp; actual'!E:E,"Actual",'Filter by planned &amp; actual'!H:H,OVERDRAFT!E609)</f>
        <v>1088461.21</v>
      </c>
      <c r="E609" s="26">
        <v>44682</v>
      </c>
    </row>
    <row r="610" spans="1:5" hidden="1">
      <c r="A610" s="19">
        <v>13</v>
      </c>
      <c r="B610" s="19" t="s">
        <v>19</v>
      </c>
      <c r="C610" s="22">
        <f>SUMIFS('Filter by planned &amp; actual'!F:F,'Filter by planned &amp; actual'!B:B,OVERDRAFT!B610,'Filter by planned &amp; actual'!E:E,"Actual",'Filter by planned &amp; actual'!H:H,OVERDRAFT!E610)</f>
        <v>0</v>
      </c>
      <c r="D610" s="22">
        <f>SUMIFS('Filter by planned &amp; actual'!G:G,'Filter by planned &amp; actual'!B:B,OVERDRAFT!B610,'Filter by planned &amp; actual'!E:E,"Actual",'Filter by planned &amp; actual'!H:H,OVERDRAFT!E610)</f>
        <v>0</v>
      </c>
      <c r="E610" s="26">
        <v>44682</v>
      </c>
    </row>
    <row r="611" spans="1:5" hidden="1">
      <c r="A611" s="19">
        <v>14</v>
      </c>
      <c r="B611" s="19" t="s">
        <v>20</v>
      </c>
      <c r="C611" s="22">
        <f>SUMIFS('Filter by planned &amp; actual'!F:F,'Filter by planned &amp; actual'!B:B,OVERDRAFT!B611,'Filter by planned &amp; actual'!E:E,"Actual",'Filter by planned &amp; actual'!H:H,OVERDRAFT!E611)</f>
        <v>0</v>
      </c>
      <c r="D611" s="22">
        <f>SUMIFS('Filter by planned &amp; actual'!G:G,'Filter by planned &amp; actual'!B:B,OVERDRAFT!B611,'Filter by planned &amp; actual'!E:E,"Actual",'Filter by planned &amp; actual'!H:H,OVERDRAFT!E611)</f>
        <v>0</v>
      </c>
      <c r="E611" s="26">
        <v>44682</v>
      </c>
    </row>
    <row r="612" spans="1:5" hidden="1">
      <c r="A612" s="19">
        <v>15</v>
      </c>
      <c r="B612" s="19" t="s">
        <v>21</v>
      </c>
      <c r="C612" s="22">
        <f>SUMIFS('Filter by planned &amp; actual'!F:F,'Filter by planned &amp; actual'!B:B,OVERDRAFT!B612,'Filter by planned &amp; actual'!E:E,"Actual",'Filter by planned &amp; actual'!H:H,OVERDRAFT!E612)</f>
        <v>0</v>
      </c>
      <c r="D612" s="22">
        <f>SUMIFS('Filter by planned &amp; actual'!G:G,'Filter by planned &amp; actual'!B:B,OVERDRAFT!B612,'Filter by planned &amp; actual'!E:E,"Actual",'Filter by planned &amp; actual'!H:H,OVERDRAFT!E612)</f>
        <v>0</v>
      </c>
      <c r="E612" s="26">
        <v>44682</v>
      </c>
    </row>
    <row r="613" spans="1:5" hidden="1">
      <c r="A613" s="19">
        <v>16</v>
      </c>
      <c r="B613" s="19" t="s">
        <v>22</v>
      </c>
      <c r="C613" s="22">
        <f>SUMIFS('Filter by planned &amp; actual'!F:F,'Filter by planned &amp; actual'!B:B,OVERDRAFT!B613,'Filter by planned &amp; actual'!E:E,"Actual",'Filter by planned &amp; actual'!H:H,OVERDRAFT!E613)</f>
        <v>0</v>
      </c>
      <c r="D613" s="22">
        <f>SUMIFS('Filter by planned &amp; actual'!G:G,'Filter by planned &amp; actual'!B:B,OVERDRAFT!B613,'Filter by planned &amp; actual'!E:E,"Actual",'Filter by planned &amp; actual'!H:H,OVERDRAFT!E613)</f>
        <v>0</v>
      </c>
      <c r="E613" s="26">
        <v>44682</v>
      </c>
    </row>
    <row r="614" spans="1:5" hidden="1">
      <c r="A614" s="19">
        <v>17</v>
      </c>
      <c r="B614" s="19" t="s">
        <v>23</v>
      </c>
      <c r="C614" s="22">
        <f>SUMIFS('Filter by planned &amp; actual'!F:F,'Filter by planned &amp; actual'!B:B,OVERDRAFT!B614,'Filter by planned &amp; actual'!E:E,"Actual",'Filter by planned &amp; actual'!H:H,OVERDRAFT!E614)</f>
        <v>0</v>
      </c>
      <c r="D614" s="22">
        <f>SUMIFS('Filter by planned &amp; actual'!G:G,'Filter by planned &amp; actual'!B:B,OVERDRAFT!B614,'Filter by planned &amp; actual'!E:E,"Actual",'Filter by planned &amp; actual'!H:H,OVERDRAFT!E614)</f>
        <v>914416.1</v>
      </c>
      <c r="E614" s="26">
        <v>44682</v>
      </c>
    </row>
    <row r="615" spans="1:5" hidden="1">
      <c r="A615" s="19">
        <v>18</v>
      </c>
      <c r="B615" s="19" t="s">
        <v>24</v>
      </c>
      <c r="C615" s="22">
        <f>SUMIFS('Filter by planned &amp; actual'!F:F,'Filter by planned &amp; actual'!B:B,OVERDRAFT!B615,'Filter by planned &amp; actual'!E:E,"Actual",'Filter by planned &amp; actual'!H:H,OVERDRAFT!E615)</f>
        <v>0</v>
      </c>
      <c r="D615" s="22">
        <f>SUMIFS('Filter by planned &amp; actual'!G:G,'Filter by planned &amp; actual'!B:B,OVERDRAFT!B615,'Filter by planned &amp; actual'!E:E,"Actual",'Filter by planned &amp; actual'!H:H,OVERDRAFT!E615)</f>
        <v>5889328.2999999998</v>
      </c>
      <c r="E615" s="26">
        <v>44682</v>
      </c>
    </row>
    <row r="616" spans="1:5" hidden="1">
      <c r="A616" s="19">
        <v>19</v>
      </c>
      <c r="B616" s="19" t="s">
        <v>25</v>
      </c>
      <c r="C616" s="22">
        <f>SUMIFS('Filter by planned &amp; actual'!F:F,'Filter by planned &amp; actual'!B:B,OVERDRAFT!B616,'Filter by planned &amp; actual'!E:E,"Actual",'Filter by planned &amp; actual'!H:H,OVERDRAFT!E616)</f>
        <v>36213786.870000005</v>
      </c>
      <c r="D616" s="22">
        <f>SUMIFS('Filter by planned &amp; actual'!G:G,'Filter by planned &amp; actual'!B:B,OVERDRAFT!B616,'Filter by planned &amp; actual'!E:E,"Actual",'Filter by planned &amp; actual'!H:H,OVERDRAFT!E616)</f>
        <v>6552354.9499999993</v>
      </c>
      <c r="E616" s="26">
        <v>44682</v>
      </c>
    </row>
    <row r="617" spans="1:5" hidden="1">
      <c r="A617" s="19">
        <v>20</v>
      </c>
      <c r="B617" s="19" t="s">
        <v>26</v>
      </c>
      <c r="C617" s="22">
        <f>SUMIFS('Filter by planned &amp; actual'!F:F,'Filter by planned &amp; actual'!B:B,OVERDRAFT!B617,'Filter by planned &amp; actual'!E:E,"Actual",'Filter by planned &amp; actual'!H:H,OVERDRAFT!E617)</f>
        <v>24401770</v>
      </c>
      <c r="D617" s="22">
        <f>SUMIFS('Filter by planned &amp; actual'!G:G,'Filter by planned &amp; actual'!B:B,OVERDRAFT!B617,'Filter by planned &amp; actual'!E:E,"Actual",'Filter by planned &amp; actual'!H:H,OVERDRAFT!E617)</f>
        <v>9046408.2499999981</v>
      </c>
      <c r="E617" s="26">
        <v>44682</v>
      </c>
    </row>
    <row r="618" spans="1:5" hidden="1">
      <c r="A618" s="19">
        <v>21</v>
      </c>
      <c r="B618" s="19" t="s">
        <v>27</v>
      </c>
      <c r="C618" s="22">
        <f>SUMIFS('Filter by planned &amp; actual'!F:F,'Filter by planned &amp; actual'!B:B,OVERDRAFT!B618,'Filter by planned &amp; actual'!E:E,"Actual",'Filter by planned &amp; actual'!H:H,OVERDRAFT!E618)</f>
        <v>0</v>
      </c>
      <c r="D618" s="22">
        <f>SUMIFS('Filter by planned &amp; actual'!G:G,'Filter by planned &amp; actual'!B:B,OVERDRAFT!B618,'Filter by planned &amp; actual'!E:E,"Actual",'Filter by planned &amp; actual'!H:H,OVERDRAFT!E618)</f>
        <v>14086932.52</v>
      </c>
      <c r="E618" s="26">
        <v>44682</v>
      </c>
    </row>
    <row r="619" spans="1:5" hidden="1">
      <c r="A619" s="19">
        <v>22</v>
      </c>
      <c r="B619" s="19" t="s">
        <v>29</v>
      </c>
      <c r="C619" s="22">
        <f>SUMIFS('Filter by planned &amp; actual'!F:F,'Filter by planned &amp; actual'!B:B,OVERDRAFT!B619,'Filter by planned &amp; actual'!E:E,"Actual",'Filter by planned &amp; actual'!H:H,OVERDRAFT!E619)</f>
        <v>12295284.470000001</v>
      </c>
      <c r="D619" s="22">
        <f>SUMIFS('Filter by planned &amp; actual'!G:G,'Filter by planned &amp; actual'!B:B,OVERDRAFT!B619,'Filter by planned &amp; actual'!E:E,"Actual",'Filter by planned &amp; actual'!H:H,OVERDRAFT!E619)</f>
        <v>1419629.4500000002</v>
      </c>
      <c r="E619" s="26">
        <v>44682</v>
      </c>
    </row>
    <row r="620" spans="1:5" hidden="1">
      <c r="A620" s="19">
        <v>23</v>
      </c>
      <c r="B620" s="19" t="s">
        <v>30</v>
      </c>
      <c r="C620" s="22">
        <f>SUMIFS('Filter by planned &amp; actual'!F:F,'Filter by planned &amp; actual'!B:B,OVERDRAFT!B620,'Filter by planned &amp; actual'!E:E,"Actual",'Filter by planned &amp; actual'!H:H,OVERDRAFT!E620)</f>
        <v>0</v>
      </c>
      <c r="D620" s="22">
        <f>SUMIFS('Filter by planned &amp; actual'!G:G,'Filter by planned &amp; actual'!B:B,OVERDRAFT!B620,'Filter by planned &amp; actual'!E:E,"Actual",'Filter by planned &amp; actual'!H:H,OVERDRAFT!E620)</f>
        <v>1966290.3399999999</v>
      </c>
      <c r="E620" s="26">
        <v>44682</v>
      </c>
    </row>
    <row r="621" spans="1:5" hidden="1">
      <c r="A621" s="19">
        <v>24</v>
      </c>
      <c r="B621" s="19" t="s">
        <v>31</v>
      </c>
      <c r="C621" s="22">
        <f>SUMIFS('Filter by planned &amp; actual'!F:F,'Filter by planned &amp; actual'!B:B,OVERDRAFT!B621,'Filter by planned &amp; actual'!E:E,"Actual",'Filter by planned &amp; actual'!H:H,OVERDRAFT!E621)</f>
        <v>0</v>
      </c>
      <c r="D621" s="22">
        <f>SUMIFS('Filter by planned &amp; actual'!G:G,'Filter by planned &amp; actual'!B:B,OVERDRAFT!B621,'Filter by planned &amp; actual'!E:E,"Actual",'Filter by planned &amp; actual'!H:H,OVERDRAFT!E621)</f>
        <v>2874368.3099999996</v>
      </c>
      <c r="E621" s="26">
        <v>44682</v>
      </c>
    </row>
    <row r="622" spans="1:5" hidden="1">
      <c r="A622" s="19">
        <v>25</v>
      </c>
      <c r="B622" s="19" t="s">
        <v>32</v>
      </c>
      <c r="C622" s="22">
        <f>SUMIFS('Filter by planned &amp; actual'!F:F,'Filter by planned &amp; actual'!B:B,OVERDRAFT!B622,'Filter by planned &amp; actual'!E:E,"Actual",'Filter by planned &amp; actual'!H:H,OVERDRAFT!E622)</f>
        <v>0</v>
      </c>
      <c r="D622" s="22">
        <f>SUMIFS('Filter by planned &amp; actual'!G:G,'Filter by planned &amp; actual'!B:B,OVERDRAFT!B622,'Filter by planned &amp; actual'!E:E,"Actual",'Filter by planned &amp; actual'!H:H,OVERDRAFT!E622)</f>
        <v>0</v>
      </c>
      <c r="E622" s="26">
        <v>44682</v>
      </c>
    </row>
    <row r="623" spans="1:5" hidden="1">
      <c r="A623" s="19">
        <v>26</v>
      </c>
      <c r="B623" s="19" t="s">
        <v>34</v>
      </c>
      <c r="C623" s="22">
        <f>SUMIFS('Filter by planned &amp; actual'!F:F,'Filter by planned &amp; actual'!B:B,OVERDRAFT!B623,'Filter by planned &amp; actual'!E:E,"Actual",'Filter by planned &amp; actual'!H:H,OVERDRAFT!E623)</f>
        <v>8461342.1500000004</v>
      </c>
      <c r="D623" s="22">
        <f>SUMIFS('Filter by planned &amp; actual'!G:G,'Filter by planned &amp; actual'!B:B,OVERDRAFT!B623,'Filter by planned &amp; actual'!E:E,"Actual",'Filter by planned &amp; actual'!H:H,OVERDRAFT!E623)</f>
        <v>1383940.7000000002</v>
      </c>
      <c r="E623" s="26">
        <v>44682</v>
      </c>
    </row>
    <row r="624" spans="1:5" hidden="1">
      <c r="A624" s="19">
        <v>27</v>
      </c>
      <c r="B624" s="19" t="s">
        <v>35</v>
      </c>
      <c r="C624" s="22">
        <f>SUMIFS('Filter by planned &amp; actual'!F:F,'Filter by planned &amp; actual'!B:B,OVERDRAFT!B624,'Filter by planned &amp; actual'!E:E,"Actual",'Filter by planned &amp; actual'!H:H,OVERDRAFT!E624)</f>
        <v>0</v>
      </c>
      <c r="D624" s="22">
        <f>SUMIFS('Filter by planned &amp; actual'!G:G,'Filter by planned &amp; actual'!B:B,OVERDRAFT!B624,'Filter by planned &amp; actual'!E:E,"Actual",'Filter by planned &amp; actual'!H:H,OVERDRAFT!E624)</f>
        <v>278991.69</v>
      </c>
      <c r="E624" s="26">
        <v>44682</v>
      </c>
    </row>
    <row r="625" spans="1:5" hidden="1">
      <c r="A625" s="19">
        <v>28</v>
      </c>
      <c r="B625" s="19" t="s">
        <v>36</v>
      </c>
      <c r="C625" s="22">
        <f>SUMIFS('Filter by planned &amp; actual'!F:F,'Filter by planned &amp; actual'!B:B,OVERDRAFT!B625,'Filter by planned &amp; actual'!E:E,"Actual",'Filter by planned &amp; actual'!H:H,OVERDRAFT!E625)</f>
        <v>0</v>
      </c>
      <c r="D625" s="22">
        <f>SUMIFS('Filter by planned &amp; actual'!G:G,'Filter by planned &amp; actual'!B:B,OVERDRAFT!B625,'Filter by planned &amp; actual'!E:E,"Actual",'Filter by planned &amp; actual'!H:H,OVERDRAFT!E625)</f>
        <v>0</v>
      </c>
      <c r="E625" s="26">
        <v>44682</v>
      </c>
    </row>
    <row r="626" spans="1:5" hidden="1">
      <c r="A626" s="19">
        <v>29</v>
      </c>
      <c r="B626" s="19" t="s">
        <v>37</v>
      </c>
      <c r="C626" s="22">
        <f>SUMIFS('Filter by planned &amp; actual'!F:F,'Filter by planned &amp; actual'!B:B,OVERDRAFT!B626,'Filter by planned &amp; actual'!E:E,"Actual",'Filter by planned &amp; actual'!H:H,OVERDRAFT!E626)</f>
        <v>0</v>
      </c>
      <c r="D626" s="22">
        <f>SUMIFS('Filter by planned &amp; actual'!G:G,'Filter by planned &amp; actual'!B:B,OVERDRAFT!B626,'Filter by planned &amp; actual'!E:E,"Actual",'Filter by planned &amp; actual'!H:H,OVERDRAFT!E626)</f>
        <v>0</v>
      </c>
      <c r="E626" s="26">
        <v>44682</v>
      </c>
    </row>
    <row r="627" spans="1:5" hidden="1">
      <c r="A627" s="19">
        <v>30</v>
      </c>
      <c r="B627" s="19" t="s">
        <v>38</v>
      </c>
      <c r="C627" s="22">
        <f>SUMIFS('Filter by planned &amp; actual'!F:F,'Filter by planned &amp; actual'!B:B,OVERDRAFT!B627,'Filter by planned &amp; actual'!E:E,"Actual",'Filter by planned &amp; actual'!H:H,OVERDRAFT!E627)</f>
        <v>0</v>
      </c>
      <c r="D627" s="22">
        <f>SUMIFS('Filter by planned &amp; actual'!G:G,'Filter by planned &amp; actual'!B:B,OVERDRAFT!B627,'Filter by planned &amp; actual'!E:E,"Actual",'Filter by planned &amp; actual'!H:H,OVERDRAFT!E627)</f>
        <v>0</v>
      </c>
      <c r="E627" s="26">
        <v>44682</v>
      </c>
    </row>
    <row r="628" spans="1:5" hidden="1">
      <c r="A628" s="19">
        <v>31</v>
      </c>
      <c r="B628" s="19" t="s">
        <v>39</v>
      </c>
      <c r="C628" s="22">
        <f>SUMIFS('Filter by planned &amp; actual'!F:F,'Filter by planned &amp; actual'!B:B,OVERDRAFT!B628,'Filter by planned &amp; actual'!E:E,"Actual",'Filter by planned &amp; actual'!H:H,OVERDRAFT!E628)</f>
        <v>0</v>
      </c>
      <c r="D628" s="22">
        <f>SUMIFS('Filter by planned &amp; actual'!G:G,'Filter by planned &amp; actual'!B:B,OVERDRAFT!B628,'Filter by planned &amp; actual'!E:E,"Actual",'Filter by planned &amp; actual'!H:H,OVERDRAFT!E628)</f>
        <v>0</v>
      </c>
      <c r="E628" s="26">
        <v>44682</v>
      </c>
    </row>
    <row r="629" spans="1:5" hidden="1">
      <c r="A629" s="19">
        <v>32</v>
      </c>
      <c r="B629" s="19" t="s">
        <v>40</v>
      </c>
      <c r="C629" s="22">
        <f>SUMIFS('Filter by planned &amp; actual'!F:F,'Filter by planned &amp; actual'!B:B,OVERDRAFT!B629,'Filter by planned &amp; actual'!E:E,"Actual",'Filter by planned &amp; actual'!H:H,OVERDRAFT!E629)</f>
        <v>0</v>
      </c>
      <c r="D629" s="22">
        <f>SUMIFS('Filter by planned &amp; actual'!G:G,'Filter by planned &amp; actual'!B:B,OVERDRAFT!B629,'Filter by planned &amp; actual'!E:E,"Actual",'Filter by planned &amp; actual'!H:H,OVERDRAFT!E629)</f>
        <v>0</v>
      </c>
      <c r="E629" s="26">
        <v>44682</v>
      </c>
    </row>
    <row r="630" spans="1:5" hidden="1">
      <c r="A630" s="19">
        <v>33</v>
      </c>
      <c r="B630" s="19" t="s">
        <v>41</v>
      </c>
      <c r="C630" s="22">
        <f>SUMIFS('Filter by planned &amp; actual'!F:F,'Filter by planned &amp; actual'!B:B,OVERDRAFT!B630,'Filter by planned &amp; actual'!E:E,"Actual",'Filter by planned &amp; actual'!H:H,OVERDRAFT!E630)</f>
        <v>0</v>
      </c>
      <c r="D630" s="22">
        <f>SUMIFS('Filter by planned &amp; actual'!G:G,'Filter by planned &amp; actual'!B:B,OVERDRAFT!B630,'Filter by planned &amp; actual'!E:E,"Actual",'Filter by planned &amp; actual'!H:H,OVERDRAFT!E630)</f>
        <v>1452851.35</v>
      </c>
      <c r="E630" s="26">
        <v>44682</v>
      </c>
    </row>
    <row r="631" spans="1:5" hidden="1">
      <c r="A631" s="19">
        <v>34</v>
      </c>
      <c r="B631" s="19" t="s">
        <v>42</v>
      </c>
      <c r="C631" s="22">
        <f>SUMIFS('Filter by planned &amp; actual'!F:F,'Filter by planned &amp; actual'!B:B,OVERDRAFT!B631,'Filter by planned &amp; actual'!E:E,"Actual",'Filter by planned &amp; actual'!H:H,OVERDRAFT!E631)</f>
        <v>0</v>
      </c>
      <c r="D631" s="22">
        <f>SUMIFS('Filter by planned &amp; actual'!G:G,'Filter by planned &amp; actual'!B:B,OVERDRAFT!B631,'Filter by planned &amp; actual'!E:E,"Actual",'Filter by planned &amp; actual'!H:H,OVERDRAFT!E631)</f>
        <v>2781593.9000000004</v>
      </c>
      <c r="E631" s="26">
        <v>44682</v>
      </c>
    </row>
    <row r="632" spans="1:5" hidden="1">
      <c r="A632" s="19">
        <v>35</v>
      </c>
      <c r="B632" s="19" t="s">
        <v>43</v>
      </c>
      <c r="C632" s="22">
        <f>SUMIFS('Filter by planned &amp; actual'!F:F,'Filter by planned &amp; actual'!B:B,OVERDRAFT!B632,'Filter by planned &amp; actual'!E:E,"Actual",'Filter by planned &amp; actual'!H:H,OVERDRAFT!E632)</f>
        <v>0</v>
      </c>
      <c r="D632" s="22">
        <f>SUMIFS('Filter by planned &amp; actual'!G:G,'Filter by planned &amp; actual'!B:B,OVERDRAFT!B632,'Filter by planned &amp; actual'!E:E,"Actual",'Filter by planned &amp; actual'!H:H,OVERDRAFT!E632)</f>
        <v>277307.77</v>
      </c>
      <c r="E632" s="26">
        <v>44682</v>
      </c>
    </row>
    <row r="633" spans="1:5" hidden="1">
      <c r="A633" s="19">
        <v>36</v>
      </c>
      <c r="B633" s="19" t="s">
        <v>44</v>
      </c>
      <c r="C633" s="22">
        <f>SUMIFS('Filter by planned &amp; actual'!F:F,'Filter by planned &amp; actual'!B:B,OVERDRAFT!B633,'Filter by planned &amp; actual'!E:E,"Actual",'Filter by planned &amp; actual'!H:H,OVERDRAFT!E633)</f>
        <v>0</v>
      </c>
      <c r="D633" s="22">
        <f>SUMIFS('Filter by planned &amp; actual'!G:G,'Filter by planned &amp; actual'!B:B,OVERDRAFT!B633,'Filter by planned &amp; actual'!E:E,"Actual",'Filter by planned &amp; actual'!H:H,OVERDRAFT!E633)</f>
        <v>0</v>
      </c>
      <c r="E633" s="26">
        <v>44682</v>
      </c>
    </row>
    <row r="634" spans="1:5" hidden="1">
      <c r="A634" s="19">
        <v>37</v>
      </c>
      <c r="B634" s="19" t="s">
        <v>1980</v>
      </c>
      <c r="C634" s="22">
        <f>SUMIFS('Filter by planned &amp; actual'!F:F,'Filter by planned &amp; actual'!B:B,OVERDRAFT!B634,'Filter by planned &amp; actual'!E:E,"Actual",'Filter by planned &amp; actual'!H:H,OVERDRAFT!E634)</f>
        <v>0</v>
      </c>
      <c r="D634" s="22">
        <f>SUMIFS('Filter by planned &amp; actual'!G:G,'Filter by planned &amp; actual'!B:B,OVERDRAFT!B634,'Filter by planned &amp; actual'!E:E,"Actual",'Filter by planned &amp; actual'!H:H,OVERDRAFT!E634)</f>
        <v>2638673.0299999993</v>
      </c>
      <c r="E634" s="26">
        <v>44682</v>
      </c>
    </row>
    <row r="635" spans="1:5" hidden="1">
      <c r="A635" s="19">
        <v>38</v>
      </c>
      <c r="B635" s="19" t="s">
        <v>1982</v>
      </c>
      <c r="C635" s="22">
        <f>SUMIFS('Filter by planned &amp; actual'!F:F,'Filter by planned &amp; actual'!B:B,OVERDRAFT!B635,'Filter by planned &amp; actual'!E:E,"Actual",'Filter by planned &amp; actual'!H:H,OVERDRAFT!E635)</f>
        <v>5310845</v>
      </c>
      <c r="D635" s="22">
        <f>SUMIFS('Filter by planned &amp; actual'!G:G,'Filter by planned &amp; actual'!B:B,OVERDRAFT!B635,'Filter by planned &amp; actual'!E:E,"Actual",'Filter by planned &amp; actual'!H:H,OVERDRAFT!E635)</f>
        <v>7370689.7800000003</v>
      </c>
      <c r="E635" s="26">
        <v>44682</v>
      </c>
    </row>
    <row r="636" spans="1:5" hidden="1">
      <c r="A636" s="19">
        <v>39</v>
      </c>
      <c r="B636" s="19" t="s">
        <v>1984</v>
      </c>
      <c r="C636" s="22">
        <f>SUMIFS('Filter by planned &amp; actual'!F:F,'Filter by planned &amp; actual'!B:B,OVERDRAFT!B636,'Filter by planned &amp; actual'!E:E,"Actual",'Filter by planned &amp; actual'!H:H,OVERDRAFT!E636)</f>
        <v>200000000</v>
      </c>
      <c r="D636" s="22">
        <f>SUMIFS('Filter by planned &amp; actual'!G:G,'Filter by planned &amp; actual'!B:B,OVERDRAFT!B636,'Filter by planned &amp; actual'!E:E,"Actual",'Filter by planned &amp; actual'!H:H,OVERDRAFT!E636)</f>
        <v>17657522.859999999</v>
      </c>
      <c r="E636" s="26">
        <v>44682</v>
      </c>
    </row>
    <row r="637" spans="1:5" hidden="1">
      <c r="A637" s="19">
        <v>40</v>
      </c>
      <c r="B637" s="19" t="s">
        <v>2001</v>
      </c>
      <c r="C637" s="22">
        <f>SUMIFS('Filter by planned &amp; actual'!F:F,'Filter by planned &amp; actual'!B:B,OVERDRAFT!B637,'Filter by planned &amp; actual'!E:E,"Actual",'Filter by planned &amp; actual'!H:H,OVERDRAFT!E637)</f>
        <v>13463455.460000001</v>
      </c>
      <c r="D637" s="22">
        <f>SUMIFS('Filter by planned &amp; actual'!G:G,'Filter by planned &amp; actual'!B:B,OVERDRAFT!B637,'Filter by planned &amp; actual'!E:E,"Actual",'Filter by planned &amp; actual'!H:H,OVERDRAFT!E637)</f>
        <v>19041696.580000002</v>
      </c>
      <c r="E637" s="26">
        <v>44682</v>
      </c>
    </row>
    <row r="638" spans="1:5" hidden="1">
      <c r="A638" s="19">
        <v>41</v>
      </c>
      <c r="B638" s="19" t="s">
        <v>2002</v>
      </c>
      <c r="C638" s="22">
        <f>SUMIFS('Filter by planned &amp; actual'!F:F,'Filter by planned &amp; actual'!B:B,OVERDRAFT!B638,'Filter by planned &amp; actual'!E:E,"Actual",'Filter by planned &amp; actual'!H:H,OVERDRAFT!E638)</f>
        <v>0</v>
      </c>
      <c r="D638" s="22">
        <f>SUMIFS('Filter by planned &amp; actual'!G:G,'Filter by planned &amp; actual'!B:B,OVERDRAFT!B638,'Filter by planned &amp; actual'!E:E,"Actual",'Filter by planned &amp; actual'!H:H,OVERDRAFT!E638)</f>
        <v>1594369.71</v>
      </c>
      <c r="E638" s="26">
        <v>44682</v>
      </c>
    </row>
    <row r="639" spans="1:5" hidden="1">
      <c r="A639" s="19">
        <v>42</v>
      </c>
      <c r="B639" s="19" t="s">
        <v>2003</v>
      </c>
      <c r="C639" s="22">
        <f>SUMIFS('Filter by planned &amp; actual'!F:F,'Filter by planned &amp; actual'!B:B,OVERDRAFT!B639,'Filter by planned &amp; actual'!E:E,"Actual",'Filter by planned &amp; actual'!H:H,OVERDRAFT!E639)</f>
        <v>0</v>
      </c>
      <c r="D639" s="22">
        <f>SUMIFS('Filter by planned &amp; actual'!G:G,'Filter by planned &amp; actual'!B:B,OVERDRAFT!B639,'Filter by planned &amp; actual'!E:E,"Actual",'Filter by planned &amp; actual'!H:H,OVERDRAFT!E639)</f>
        <v>15746769.380000005</v>
      </c>
      <c r="E639" s="26">
        <v>44682</v>
      </c>
    </row>
    <row r="640" spans="1:5" hidden="1">
      <c r="A640" s="19">
        <v>43</v>
      </c>
      <c r="B640" s="19" t="s">
        <v>2064</v>
      </c>
      <c r="C640" s="22">
        <f>SUMIFS('Filter by planned &amp; actual'!F:F,'Filter by planned &amp; actual'!B:B,OVERDRAFT!B640,'Filter by planned &amp; actual'!E:E,"Actual",'Filter by planned &amp; actual'!H:H,OVERDRAFT!E640)</f>
        <v>0</v>
      </c>
      <c r="D640" s="22">
        <f>SUMIFS('Filter by planned &amp; actual'!G:G,'Filter by planned &amp; actual'!B:B,OVERDRAFT!B640,'Filter by planned &amp; actual'!E:E,"Actual",'Filter by planned &amp; actual'!H:H,OVERDRAFT!E640)</f>
        <v>0</v>
      </c>
      <c r="E640" s="26">
        <v>44682</v>
      </c>
    </row>
    <row r="641" spans="1:5" hidden="1">
      <c r="A641" s="19">
        <v>44</v>
      </c>
      <c r="B641" s="19" t="s">
        <v>2062</v>
      </c>
      <c r="C641" s="22">
        <f>SUMIFS('Filter by planned &amp; actual'!F:F,'Filter by planned &amp; actual'!B:B,OVERDRAFT!B641,'Filter by planned &amp; actual'!E:E,"Actual",'Filter by planned &amp; actual'!H:H,OVERDRAFT!E641)</f>
        <v>0</v>
      </c>
      <c r="D641" s="22">
        <f>SUMIFS('Filter by planned &amp; actual'!G:G,'Filter by planned &amp; actual'!B:B,OVERDRAFT!B641,'Filter by planned &amp; actual'!E:E,"Actual",'Filter by planned &amp; actual'!H:H,OVERDRAFT!E641)</f>
        <v>0</v>
      </c>
      <c r="E641" s="26">
        <v>44682</v>
      </c>
    </row>
    <row r="642" spans="1:5" hidden="1">
      <c r="A642" s="19">
        <v>45</v>
      </c>
      <c r="B642" s="19" t="s">
        <v>2063</v>
      </c>
      <c r="C642" s="22">
        <f>SUMIFS('Filter by planned &amp; actual'!F:F,'Filter by planned &amp; actual'!B:B,OVERDRAFT!B642,'Filter by planned &amp; actual'!E:E,"Actual",'Filter by planned &amp; actual'!H:H,OVERDRAFT!E642)</f>
        <v>0</v>
      </c>
      <c r="D642" s="22">
        <f>SUMIFS('Filter by planned &amp; actual'!G:G,'Filter by planned &amp; actual'!B:B,OVERDRAFT!B642,'Filter by planned &amp; actual'!E:E,"Actual",'Filter by planned &amp; actual'!H:H,OVERDRAFT!E642)</f>
        <v>0</v>
      </c>
      <c r="E642" s="26">
        <v>44682</v>
      </c>
    </row>
    <row r="643" spans="1:5" hidden="1">
      <c r="A643" s="19">
        <v>46</v>
      </c>
      <c r="B643" s="19" t="s">
        <v>2065</v>
      </c>
      <c r="C643" s="22">
        <f>SUMIFS('Filter by planned &amp; actual'!F:F,'Filter by planned &amp; actual'!B:B,OVERDRAFT!B643,'Filter by planned &amp; actual'!E:E,"Actual",'Filter by planned &amp; actual'!H:H,OVERDRAFT!E643)</f>
        <v>0</v>
      </c>
      <c r="D643" s="22">
        <f>SUMIFS('Filter by planned &amp; actual'!G:G,'Filter by planned &amp; actual'!B:B,OVERDRAFT!B643,'Filter by planned &amp; actual'!E:E,"Actual",'Filter by planned &amp; actual'!H:H,OVERDRAFT!E643)</f>
        <v>123884858.74000002</v>
      </c>
      <c r="E643" s="26">
        <v>44682</v>
      </c>
    </row>
    <row r="644" spans="1:5" hidden="1">
      <c r="A644" s="19">
        <v>47</v>
      </c>
      <c r="B644" s="19" t="s">
        <v>2066</v>
      </c>
      <c r="C644" s="22">
        <f>SUMIFS('Filter by planned &amp; actual'!F:F,'Filter by planned &amp; actual'!B:B,OVERDRAFT!B644,'Filter by planned &amp; actual'!E:E,"Actual",'Filter by planned &amp; actual'!H:H,OVERDRAFT!E644)</f>
        <v>8988165.9520653188</v>
      </c>
      <c r="D644" s="22">
        <f>SUMIFS('Filter by planned &amp; actual'!G:G,'Filter by planned &amp; actual'!B:B,OVERDRAFT!B644,'Filter by planned &amp; actual'!E:E,"Actual",'Filter by planned &amp; actual'!H:H,OVERDRAFT!E644)</f>
        <v>6128119.3899999997</v>
      </c>
      <c r="E644" s="26">
        <v>44682</v>
      </c>
    </row>
    <row r="645" spans="1:5" hidden="1">
      <c r="A645" s="19">
        <v>48</v>
      </c>
      <c r="B645" s="19" t="s">
        <v>2068</v>
      </c>
      <c r="C645" s="22">
        <f>SUMIFS('Filter by planned &amp; actual'!F:F,'Filter by planned &amp; actual'!B:B,OVERDRAFT!B645,'Filter by planned &amp; actual'!E:E,"Actual",'Filter by planned &amp; actual'!H:H,OVERDRAFT!E645)</f>
        <v>0</v>
      </c>
      <c r="D645" s="22">
        <f>SUMIFS('Filter by planned &amp; actual'!G:G,'Filter by planned &amp; actual'!B:B,OVERDRAFT!B645,'Filter by planned &amp; actual'!E:E,"Actual",'Filter by planned &amp; actual'!H:H,OVERDRAFT!E645)</f>
        <v>31378369.73</v>
      </c>
      <c r="E645" s="26">
        <v>44682</v>
      </c>
    </row>
    <row r="646" spans="1:5" hidden="1">
      <c r="A646" s="19">
        <v>49</v>
      </c>
      <c r="B646" s="19" t="s">
        <v>2069</v>
      </c>
      <c r="C646" s="22">
        <f>SUMIFS('Filter by planned &amp; actual'!F:F,'Filter by planned &amp; actual'!B:B,OVERDRAFT!B646,'Filter by planned &amp; actual'!E:E,"Actual",'Filter by planned &amp; actual'!H:H,OVERDRAFT!E646)</f>
        <v>750000</v>
      </c>
      <c r="D646" s="22">
        <f>SUMIFS('Filter by planned &amp; actual'!G:G,'Filter by planned &amp; actual'!B:B,OVERDRAFT!B646,'Filter by planned &amp; actual'!E:E,"Actual",'Filter by planned &amp; actual'!H:H,OVERDRAFT!E646)</f>
        <v>105215</v>
      </c>
      <c r="E646" s="26">
        <v>44682</v>
      </c>
    </row>
    <row r="647" spans="1:5" hidden="1">
      <c r="A647" s="19">
        <v>50</v>
      </c>
      <c r="B647" s="19" t="s">
        <v>66</v>
      </c>
      <c r="C647" s="22">
        <f>SUMIFS('Filter by planned &amp; actual'!F:F,'Filter by planned &amp; actual'!B:B,OVERDRAFT!B647,'Filter by planned &amp; actual'!E:E,"Actual",'Filter by planned &amp; actual'!H:H,OVERDRAFT!E647)</f>
        <v>0</v>
      </c>
      <c r="D647" s="22">
        <f>SUMIFS('Filter by planned &amp; actual'!G:G,'Filter by planned &amp; actual'!B:B,OVERDRAFT!B647,'Filter by planned &amp; actual'!E:E,"Actual",'Filter by planned &amp; actual'!H:H,OVERDRAFT!E647)</f>
        <v>0</v>
      </c>
      <c r="E647" s="26">
        <v>44682</v>
      </c>
    </row>
    <row r="648" spans="1:5" hidden="1">
      <c r="A648" s="19">
        <v>51</v>
      </c>
      <c r="B648" s="19" t="s">
        <v>67</v>
      </c>
      <c r="C648" s="22">
        <f>SUMIFS('Filter by planned &amp; actual'!F:F,'Filter by planned &amp; actual'!B:B,OVERDRAFT!B648,'Filter by planned &amp; actual'!E:E,"Actual",'Filter by planned &amp; actual'!H:H,OVERDRAFT!E648)</f>
        <v>0</v>
      </c>
      <c r="D648" s="22">
        <f>SUMIFS('Filter by planned &amp; actual'!G:G,'Filter by planned &amp; actual'!B:B,OVERDRAFT!B648,'Filter by planned &amp; actual'!E:E,"Actual",'Filter by planned &amp; actual'!H:H,OVERDRAFT!E648)</f>
        <v>68128.13</v>
      </c>
      <c r="E648" s="26">
        <v>44682</v>
      </c>
    </row>
    <row r="649" spans="1:5" hidden="1">
      <c r="A649" s="19">
        <v>52</v>
      </c>
      <c r="B649" s="19" t="s">
        <v>68</v>
      </c>
      <c r="C649" s="22">
        <f>SUMIFS('Filter by planned &amp; actual'!F:F,'Filter by planned &amp; actual'!B:B,OVERDRAFT!B649,'Filter by planned &amp; actual'!E:E,"Actual",'Filter by planned &amp; actual'!H:H,OVERDRAFT!E649)</f>
        <v>0</v>
      </c>
      <c r="D649" s="22">
        <f>SUMIFS('Filter by planned &amp; actual'!G:G,'Filter by planned &amp; actual'!B:B,OVERDRAFT!B649,'Filter by planned &amp; actual'!E:E,"Actual",'Filter by planned &amp; actual'!H:H,OVERDRAFT!E649)</f>
        <v>50000</v>
      </c>
      <c r="E649" s="26">
        <v>44682</v>
      </c>
    </row>
    <row r="650" spans="1:5" hidden="1">
      <c r="A650" s="19">
        <v>53</v>
      </c>
      <c r="B650" s="19" t="s">
        <v>69</v>
      </c>
      <c r="C650" s="22">
        <f>SUMIFS('Filter by planned &amp; actual'!F:F,'Filter by planned &amp; actual'!B:B,OVERDRAFT!B650,'Filter by planned &amp; actual'!E:E,"Actual",'Filter by planned &amp; actual'!H:H,OVERDRAFT!E650)</f>
        <v>0</v>
      </c>
      <c r="D650" s="22">
        <f>SUMIFS('Filter by planned &amp; actual'!G:G,'Filter by planned &amp; actual'!B:B,OVERDRAFT!B650,'Filter by planned &amp; actual'!E:E,"Actual",'Filter by planned &amp; actual'!H:H,OVERDRAFT!E650)</f>
        <v>0</v>
      </c>
      <c r="E650" s="26">
        <v>44682</v>
      </c>
    </row>
    <row r="651" spans="1:5" hidden="1">
      <c r="A651" s="19">
        <v>54</v>
      </c>
      <c r="B651" s="19" t="s">
        <v>70</v>
      </c>
      <c r="C651" s="22">
        <f>SUMIFS('Filter by planned &amp; actual'!F:F,'Filter by planned &amp; actual'!B:B,OVERDRAFT!B651,'Filter by planned &amp; actual'!E:E,"Actual",'Filter by planned &amp; actual'!H:H,OVERDRAFT!E651)</f>
        <v>0</v>
      </c>
      <c r="D651" s="22">
        <f>SUMIFS('Filter by planned &amp; actual'!G:G,'Filter by planned &amp; actual'!B:B,OVERDRAFT!B651,'Filter by planned &amp; actual'!E:E,"Actual",'Filter by planned &amp; actual'!H:H,OVERDRAFT!E651)</f>
        <v>0</v>
      </c>
      <c r="E651" s="26">
        <v>44682</v>
      </c>
    </row>
    <row r="652" spans="1:5" hidden="1">
      <c r="A652" s="19">
        <v>55</v>
      </c>
      <c r="B652" s="19" t="s">
        <v>71</v>
      </c>
      <c r="C652" s="22">
        <f>SUMIFS('Filter by planned &amp; actual'!F:F,'Filter by planned &amp; actual'!B:B,OVERDRAFT!B652,'Filter by planned &amp; actual'!E:E,"Actual",'Filter by planned &amp; actual'!H:H,OVERDRAFT!E652)</f>
        <v>0</v>
      </c>
      <c r="D652" s="22">
        <f>SUMIFS('Filter by planned &amp; actual'!G:G,'Filter by planned &amp; actual'!B:B,OVERDRAFT!B652,'Filter by planned &amp; actual'!E:E,"Actual",'Filter by planned &amp; actual'!H:H,OVERDRAFT!E652)</f>
        <v>0</v>
      </c>
      <c r="E652" s="26">
        <v>44682</v>
      </c>
    </row>
    <row r="653" spans="1:5" hidden="1">
      <c r="A653" s="19">
        <v>56</v>
      </c>
      <c r="B653" s="19" t="s">
        <v>72</v>
      </c>
      <c r="C653" s="22">
        <f>SUMIFS('Filter by planned &amp; actual'!F:F,'Filter by planned &amp; actual'!B:B,OVERDRAFT!B653,'Filter by planned &amp; actual'!E:E,"Actual",'Filter by planned &amp; actual'!H:H,OVERDRAFT!E653)</f>
        <v>0</v>
      </c>
      <c r="D653" s="22">
        <f>SUMIFS('Filter by planned &amp; actual'!G:G,'Filter by planned &amp; actual'!B:B,OVERDRAFT!B653,'Filter by planned &amp; actual'!E:E,"Actual",'Filter by planned &amp; actual'!H:H,OVERDRAFT!E653)</f>
        <v>0</v>
      </c>
      <c r="E653" s="26">
        <v>44682</v>
      </c>
    </row>
    <row r="654" spans="1:5" hidden="1">
      <c r="A654" s="19">
        <v>57</v>
      </c>
      <c r="B654" s="19" t="s">
        <v>73</v>
      </c>
      <c r="C654" s="22">
        <f>SUMIFS('Filter by planned &amp; actual'!F:F,'Filter by planned &amp; actual'!B:B,OVERDRAFT!B654,'Filter by planned &amp; actual'!E:E,"Actual",'Filter by planned &amp; actual'!H:H,OVERDRAFT!E654)</f>
        <v>0</v>
      </c>
      <c r="D654" s="22">
        <f>SUMIFS('Filter by planned &amp; actual'!G:G,'Filter by planned &amp; actual'!B:B,OVERDRAFT!B654,'Filter by planned &amp; actual'!E:E,"Actual",'Filter by planned &amp; actual'!H:H,OVERDRAFT!E654)</f>
        <v>0</v>
      </c>
      <c r="E654" s="26">
        <v>44682</v>
      </c>
    </row>
    <row r="655" spans="1:5" hidden="1">
      <c r="A655" s="19">
        <v>58</v>
      </c>
      <c r="B655" s="19" t="s">
        <v>74</v>
      </c>
      <c r="C655" s="22">
        <f>SUMIFS('Filter by planned &amp; actual'!F:F,'Filter by planned &amp; actual'!B:B,OVERDRAFT!B655,'Filter by planned &amp; actual'!E:E,"Actual",'Filter by planned &amp; actual'!H:H,OVERDRAFT!E655)</f>
        <v>0</v>
      </c>
      <c r="D655" s="22">
        <f>SUMIFS('Filter by planned &amp; actual'!G:G,'Filter by planned &amp; actual'!B:B,OVERDRAFT!B655,'Filter by planned &amp; actual'!E:E,"Actual",'Filter by planned &amp; actual'!H:H,OVERDRAFT!E655)</f>
        <v>0</v>
      </c>
      <c r="E655" s="26">
        <v>44682</v>
      </c>
    </row>
    <row r="656" spans="1:5" hidden="1">
      <c r="A656" s="19">
        <v>59</v>
      </c>
      <c r="B656" s="19" t="s">
        <v>75</v>
      </c>
      <c r="C656" s="22">
        <f>SUMIFS('Filter by planned &amp; actual'!F:F,'Filter by planned &amp; actual'!B:B,OVERDRAFT!B656,'Filter by planned &amp; actual'!E:E,"Actual",'Filter by planned &amp; actual'!H:H,OVERDRAFT!E656)</f>
        <v>0</v>
      </c>
      <c r="D656" s="22">
        <f>SUMIFS('Filter by planned &amp; actual'!G:G,'Filter by planned &amp; actual'!B:B,OVERDRAFT!B656,'Filter by planned &amp; actual'!E:E,"Actual",'Filter by planned &amp; actual'!H:H,OVERDRAFT!E656)</f>
        <v>0</v>
      </c>
      <c r="E656" s="26">
        <v>44682</v>
      </c>
    </row>
    <row r="657" spans="1:5" hidden="1">
      <c r="A657" s="19">
        <v>60</v>
      </c>
      <c r="B657" s="19" t="s">
        <v>76</v>
      </c>
      <c r="C657" s="22">
        <f>SUMIFS('Filter by planned &amp; actual'!F:F,'Filter by planned &amp; actual'!B:B,OVERDRAFT!B657,'Filter by planned &amp; actual'!E:E,"Actual",'Filter by planned &amp; actual'!H:H,OVERDRAFT!E657)</f>
        <v>0</v>
      </c>
      <c r="D657" s="22">
        <f>SUMIFS('Filter by planned &amp; actual'!G:G,'Filter by planned &amp; actual'!B:B,OVERDRAFT!B657,'Filter by planned &amp; actual'!E:E,"Actual",'Filter by planned &amp; actual'!H:H,OVERDRAFT!E657)</f>
        <v>0</v>
      </c>
      <c r="E657" s="26">
        <v>44682</v>
      </c>
    </row>
    <row r="658" spans="1:5" hidden="1">
      <c r="A658" s="19">
        <v>61</v>
      </c>
      <c r="B658" s="19" t="s">
        <v>77</v>
      </c>
      <c r="C658" s="22">
        <f>SUMIFS('Filter by planned &amp; actual'!F:F,'Filter by planned &amp; actual'!B:B,OVERDRAFT!B658,'Filter by planned &amp; actual'!E:E,"Actual",'Filter by planned &amp; actual'!H:H,OVERDRAFT!E658)</f>
        <v>0</v>
      </c>
      <c r="D658" s="22">
        <f>SUMIFS('Filter by planned &amp; actual'!G:G,'Filter by planned &amp; actual'!B:B,OVERDRAFT!B658,'Filter by planned &amp; actual'!E:E,"Actual",'Filter by planned &amp; actual'!H:H,OVERDRAFT!E658)</f>
        <v>0</v>
      </c>
      <c r="E658" s="26">
        <v>44682</v>
      </c>
    </row>
    <row r="659" spans="1:5" hidden="1">
      <c r="A659" s="19">
        <v>62</v>
      </c>
      <c r="B659" s="19" t="s">
        <v>87</v>
      </c>
      <c r="C659" s="22">
        <f>SUMIFS('Filter by planned &amp; actual'!F:F,'Filter by planned &amp; actual'!B:B,OVERDRAFT!B659,'Filter by planned &amp; actual'!E:E,"Actual",'Filter by planned &amp; actual'!H:H,OVERDRAFT!E659)</f>
        <v>0</v>
      </c>
      <c r="D659" s="22">
        <f>SUMIFS('Filter by planned &amp; actual'!G:G,'Filter by planned &amp; actual'!B:B,OVERDRAFT!B659,'Filter by planned &amp; actual'!E:E,"Actual",'Filter by planned &amp; actual'!H:H,OVERDRAFT!E659)</f>
        <v>0</v>
      </c>
      <c r="E659" s="26">
        <v>44682</v>
      </c>
    </row>
    <row r="660" spans="1:5" hidden="1">
      <c r="A660" s="19">
        <v>63</v>
      </c>
      <c r="B660" s="19" t="s">
        <v>93</v>
      </c>
      <c r="C660" s="22">
        <f>SUMIFS('Filter by planned &amp; actual'!F:F,'Filter by planned &amp; actual'!B:B,OVERDRAFT!B660,'Filter by planned &amp; actual'!E:E,"Actual",'Filter by planned &amp; actual'!H:H,OVERDRAFT!E660)</f>
        <v>0</v>
      </c>
      <c r="D660" s="22">
        <f>SUMIFS('Filter by planned &amp; actual'!G:G,'Filter by planned &amp; actual'!B:B,OVERDRAFT!B660,'Filter by planned &amp; actual'!E:E,"Actual",'Filter by planned &amp; actual'!H:H,OVERDRAFT!E660)</f>
        <v>83791</v>
      </c>
      <c r="E660" s="26">
        <v>44682</v>
      </c>
    </row>
    <row r="661" spans="1:5" hidden="1">
      <c r="A661" s="19">
        <v>64</v>
      </c>
      <c r="B661" s="19" t="s">
        <v>94</v>
      </c>
      <c r="C661" s="22">
        <f>SUMIFS('Filter by planned &amp; actual'!F:F,'Filter by planned &amp; actual'!B:B,OVERDRAFT!B661,'Filter by planned &amp; actual'!E:E,"Actual",'Filter by planned &amp; actual'!H:H,OVERDRAFT!E661)</f>
        <v>0</v>
      </c>
      <c r="D661" s="22">
        <f>SUMIFS('Filter by planned &amp; actual'!G:G,'Filter by planned &amp; actual'!B:B,OVERDRAFT!B661,'Filter by planned &amp; actual'!E:E,"Actual",'Filter by planned &amp; actual'!H:H,OVERDRAFT!E661)</f>
        <v>20000</v>
      </c>
      <c r="E661" s="26">
        <v>44682</v>
      </c>
    </row>
    <row r="662" spans="1:5" hidden="1">
      <c r="A662" s="19">
        <v>65</v>
      </c>
      <c r="B662" s="19" t="s">
        <v>95</v>
      </c>
      <c r="C662" s="22">
        <f>SUMIFS('Filter by planned &amp; actual'!F:F,'Filter by planned &amp; actual'!B:B,OVERDRAFT!B662,'Filter by planned &amp; actual'!E:E,"Actual",'Filter by planned &amp; actual'!H:H,OVERDRAFT!E662)</f>
        <v>0</v>
      </c>
      <c r="D662" s="22">
        <f>SUMIFS('Filter by planned &amp; actual'!G:G,'Filter by planned &amp; actual'!B:B,OVERDRAFT!B662,'Filter by planned &amp; actual'!E:E,"Actual",'Filter by planned &amp; actual'!H:H,OVERDRAFT!E662)</f>
        <v>0</v>
      </c>
      <c r="E662" s="26">
        <v>44682</v>
      </c>
    </row>
    <row r="663" spans="1:5" hidden="1">
      <c r="A663" s="19">
        <v>66</v>
      </c>
      <c r="B663" s="19" t="s">
        <v>96</v>
      </c>
      <c r="C663" s="22">
        <f>SUMIFS('Filter by planned &amp; actual'!F:F,'Filter by planned &amp; actual'!B:B,OVERDRAFT!B663,'Filter by planned &amp; actual'!E:E,"Actual",'Filter by planned &amp; actual'!H:H,OVERDRAFT!E663)</f>
        <v>0</v>
      </c>
      <c r="D663" s="22">
        <f>SUMIFS('Filter by planned &amp; actual'!G:G,'Filter by planned &amp; actual'!B:B,OVERDRAFT!B663,'Filter by planned &amp; actual'!E:E,"Actual",'Filter by planned &amp; actual'!H:H,OVERDRAFT!E663)</f>
        <v>0</v>
      </c>
      <c r="E663" s="26">
        <v>44682</v>
      </c>
    </row>
    <row r="664" spans="1:5" hidden="1">
      <c r="A664" s="19">
        <v>67</v>
      </c>
      <c r="B664" s="19" t="s">
        <v>97</v>
      </c>
      <c r="C664" s="22">
        <f>SUMIFS('Filter by planned &amp; actual'!F:F,'Filter by planned &amp; actual'!B:B,OVERDRAFT!B664,'Filter by planned &amp; actual'!E:E,"Actual",'Filter by planned &amp; actual'!H:H,OVERDRAFT!E664)</f>
        <v>0</v>
      </c>
      <c r="D664" s="22">
        <f>SUMIFS('Filter by planned &amp; actual'!G:G,'Filter by planned &amp; actual'!B:B,OVERDRAFT!B664,'Filter by planned &amp; actual'!E:E,"Actual",'Filter by planned &amp; actual'!H:H,OVERDRAFT!E664)</f>
        <v>0</v>
      </c>
      <c r="E664" s="26">
        <v>44682</v>
      </c>
    </row>
    <row r="665" spans="1:5" hidden="1">
      <c r="A665" s="19">
        <v>68</v>
      </c>
      <c r="B665" s="19" t="s">
        <v>98</v>
      </c>
      <c r="C665" s="22">
        <f>SUMIFS('Filter by planned &amp; actual'!F:F,'Filter by planned &amp; actual'!B:B,OVERDRAFT!B665,'Filter by planned &amp; actual'!E:E,"Actual",'Filter by planned &amp; actual'!H:H,OVERDRAFT!E665)</f>
        <v>0</v>
      </c>
      <c r="D665" s="22">
        <f>SUMIFS('Filter by planned &amp; actual'!G:G,'Filter by planned &amp; actual'!B:B,OVERDRAFT!B665,'Filter by planned &amp; actual'!E:E,"Actual",'Filter by planned &amp; actual'!H:H,OVERDRAFT!E665)</f>
        <v>0</v>
      </c>
      <c r="E665" s="26">
        <v>44682</v>
      </c>
    </row>
    <row r="666" spans="1:5" hidden="1">
      <c r="A666" s="19">
        <v>69</v>
      </c>
      <c r="B666" s="19" t="s">
        <v>99</v>
      </c>
      <c r="C666" s="22">
        <f>SUMIFS('Filter by planned &amp; actual'!F:F,'Filter by planned &amp; actual'!B:B,OVERDRAFT!B666,'Filter by planned &amp; actual'!E:E,"Actual",'Filter by planned &amp; actual'!H:H,OVERDRAFT!E666)</f>
        <v>0</v>
      </c>
      <c r="D666" s="22">
        <f>SUMIFS('Filter by planned &amp; actual'!G:G,'Filter by planned &amp; actual'!B:B,OVERDRAFT!B666,'Filter by planned &amp; actual'!E:E,"Actual",'Filter by planned &amp; actual'!H:H,OVERDRAFT!E666)</f>
        <v>0</v>
      </c>
      <c r="E666" s="26">
        <v>44682</v>
      </c>
    </row>
    <row r="667" spans="1:5" hidden="1">
      <c r="A667" s="19">
        <v>70</v>
      </c>
      <c r="B667" s="19" t="s">
        <v>100</v>
      </c>
      <c r="C667" s="22">
        <f>SUMIFS('Filter by planned &amp; actual'!F:F,'Filter by planned &amp; actual'!B:B,OVERDRAFT!B667,'Filter by planned &amp; actual'!E:E,"Actual",'Filter by planned &amp; actual'!H:H,OVERDRAFT!E667)</f>
        <v>0</v>
      </c>
      <c r="D667" s="22">
        <f>SUMIFS('Filter by planned &amp; actual'!G:G,'Filter by planned &amp; actual'!B:B,OVERDRAFT!B667,'Filter by planned &amp; actual'!E:E,"Actual",'Filter by planned &amp; actual'!H:H,OVERDRAFT!E667)</f>
        <v>74813</v>
      </c>
      <c r="E667" s="26">
        <v>44682</v>
      </c>
    </row>
    <row r="668" spans="1:5" hidden="1">
      <c r="A668" s="19">
        <v>71</v>
      </c>
      <c r="B668" s="19" t="s">
        <v>101</v>
      </c>
      <c r="C668" s="22">
        <f>SUMIFS('Filter by planned &amp; actual'!F:F,'Filter by planned &amp; actual'!B:B,OVERDRAFT!B668,'Filter by planned &amp; actual'!E:E,"Actual",'Filter by planned &amp; actual'!H:H,OVERDRAFT!E668)</f>
        <v>0</v>
      </c>
      <c r="D668" s="22">
        <f>SUMIFS('Filter by planned &amp; actual'!G:G,'Filter by planned &amp; actual'!B:B,OVERDRAFT!B668,'Filter by planned &amp; actual'!E:E,"Actual",'Filter by planned &amp; actual'!H:H,OVERDRAFT!E668)</f>
        <v>0</v>
      </c>
      <c r="E668" s="26">
        <v>44682</v>
      </c>
    </row>
    <row r="669" spans="1:5" hidden="1">
      <c r="A669" s="19">
        <v>72</v>
      </c>
      <c r="B669" s="19" t="s">
        <v>102</v>
      </c>
      <c r="C669" s="22">
        <f>SUMIFS('Filter by planned &amp; actual'!F:F,'Filter by planned &amp; actual'!B:B,OVERDRAFT!B669,'Filter by planned &amp; actual'!E:E,"Actual",'Filter by planned &amp; actual'!H:H,OVERDRAFT!E669)</f>
        <v>0</v>
      </c>
      <c r="D669" s="22">
        <f>SUMIFS('Filter by planned &amp; actual'!G:G,'Filter by planned &amp; actual'!B:B,OVERDRAFT!B669,'Filter by planned &amp; actual'!E:E,"Actual",'Filter by planned &amp; actual'!H:H,OVERDRAFT!E669)</f>
        <v>0</v>
      </c>
      <c r="E669" s="26">
        <v>44682</v>
      </c>
    </row>
    <row r="670" spans="1:5" hidden="1">
      <c r="A670" s="19">
        <v>73</v>
      </c>
      <c r="B670" s="19" t="s">
        <v>103</v>
      </c>
      <c r="C670" s="22">
        <f>SUMIFS('Filter by planned &amp; actual'!F:F,'Filter by planned &amp; actual'!B:B,OVERDRAFT!B670,'Filter by planned &amp; actual'!E:E,"Actual",'Filter by planned &amp; actual'!H:H,OVERDRAFT!E670)</f>
        <v>0</v>
      </c>
      <c r="D670" s="22">
        <f>SUMIFS('Filter by planned &amp; actual'!G:G,'Filter by planned &amp; actual'!B:B,OVERDRAFT!B670,'Filter by planned &amp; actual'!E:E,"Actual",'Filter by planned &amp; actual'!H:H,OVERDRAFT!E670)</f>
        <v>0</v>
      </c>
      <c r="E670" s="26">
        <v>44682</v>
      </c>
    </row>
    <row r="671" spans="1:5" hidden="1">
      <c r="A671" s="19">
        <v>74</v>
      </c>
      <c r="B671" s="19" t="s">
        <v>104</v>
      </c>
      <c r="C671" s="22">
        <f>SUMIFS('Filter by planned &amp; actual'!F:F,'Filter by planned &amp; actual'!B:B,OVERDRAFT!B671,'Filter by planned &amp; actual'!E:E,"Actual",'Filter by planned &amp; actual'!H:H,OVERDRAFT!E671)</f>
        <v>0</v>
      </c>
      <c r="D671" s="22">
        <f>SUMIFS('Filter by planned &amp; actual'!G:G,'Filter by planned &amp; actual'!B:B,OVERDRAFT!B671,'Filter by planned &amp; actual'!E:E,"Actual",'Filter by planned &amp; actual'!H:H,OVERDRAFT!E671)</f>
        <v>0</v>
      </c>
      <c r="E671" s="26">
        <v>44682</v>
      </c>
    </row>
    <row r="672" spans="1:5" hidden="1">
      <c r="A672" s="19">
        <v>75</v>
      </c>
      <c r="B672" s="19" t="s">
        <v>105</v>
      </c>
      <c r="C672" s="22">
        <f>SUMIFS('Filter by planned &amp; actual'!F:F,'Filter by planned &amp; actual'!B:B,OVERDRAFT!B672,'Filter by planned &amp; actual'!E:E,"Actual",'Filter by planned &amp; actual'!H:H,OVERDRAFT!E672)</f>
        <v>0</v>
      </c>
      <c r="D672" s="22">
        <f>SUMIFS('Filter by planned &amp; actual'!G:G,'Filter by planned &amp; actual'!B:B,OVERDRAFT!B672,'Filter by planned &amp; actual'!E:E,"Actual",'Filter by planned &amp; actual'!H:H,OVERDRAFT!E672)</f>
        <v>0</v>
      </c>
      <c r="E672" s="26">
        <v>44682</v>
      </c>
    </row>
    <row r="673" spans="1:5" hidden="1">
      <c r="A673" s="19">
        <v>76</v>
      </c>
      <c r="B673" s="19" t="s">
        <v>111</v>
      </c>
      <c r="C673" s="22">
        <f>SUMIFS('Filter by planned &amp; actual'!F:F,'Filter by planned &amp; actual'!B:B,OVERDRAFT!B673,'Filter by planned &amp; actual'!E:E,"Actual",'Filter by planned &amp; actual'!H:H,OVERDRAFT!E673)</f>
        <v>0</v>
      </c>
      <c r="D673" s="22">
        <f>SUMIFS('Filter by planned &amp; actual'!G:G,'Filter by planned &amp; actual'!B:B,OVERDRAFT!B673,'Filter by planned &amp; actual'!E:E,"Actual",'Filter by planned &amp; actual'!H:H,OVERDRAFT!E673)</f>
        <v>0</v>
      </c>
      <c r="E673" s="26">
        <v>44682</v>
      </c>
    </row>
    <row r="674" spans="1:5" hidden="1">
      <c r="A674" s="19">
        <v>77</v>
      </c>
      <c r="B674" s="19" t="s">
        <v>112</v>
      </c>
      <c r="C674" s="22">
        <f>SUMIFS('Filter by planned &amp; actual'!F:F,'Filter by planned &amp; actual'!B:B,OVERDRAFT!B674,'Filter by planned &amp; actual'!E:E,"Actual",'Filter by planned &amp; actual'!H:H,OVERDRAFT!E674)</f>
        <v>0</v>
      </c>
      <c r="D674" s="22">
        <f>SUMIFS('Filter by planned &amp; actual'!G:G,'Filter by planned &amp; actual'!B:B,OVERDRAFT!B674,'Filter by planned &amp; actual'!E:E,"Actual",'Filter by planned &amp; actual'!H:H,OVERDRAFT!E674)</f>
        <v>0</v>
      </c>
      <c r="E674" s="26">
        <v>44682</v>
      </c>
    </row>
    <row r="675" spans="1:5" hidden="1">
      <c r="A675" s="19">
        <v>78</v>
      </c>
      <c r="B675" s="19" t="s">
        <v>113</v>
      </c>
      <c r="C675" s="22">
        <f>SUMIFS('Filter by planned &amp; actual'!F:F,'Filter by planned &amp; actual'!B:B,OVERDRAFT!B675,'Filter by planned &amp; actual'!E:E,"Actual",'Filter by planned &amp; actual'!H:H,OVERDRAFT!E675)</f>
        <v>0</v>
      </c>
      <c r="D675" s="22">
        <f>SUMIFS('Filter by planned &amp; actual'!G:G,'Filter by planned &amp; actual'!B:B,OVERDRAFT!B675,'Filter by planned &amp; actual'!E:E,"Actual",'Filter by planned &amp; actual'!H:H,OVERDRAFT!E675)</f>
        <v>0</v>
      </c>
      <c r="E675" s="26">
        <v>44682</v>
      </c>
    </row>
    <row r="676" spans="1:5" hidden="1">
      <c r="A676" s="19">
        <v>79</v>
      </c>
      <c r="B676" s="19" t="s">
        <v>114</v>
      </c>
      <c r="C676" s="22">
        <f>SUMIFS('Filter by planned &amp; actual'!F:F,'Filter by planned &amp; actual'!B:B,OVERDRAFT!B676,'Filter by planned &amp; actual'!E:E,"Actual",'Filter by planned &amp; actual'!H:H,OVERDRAFT!E676)</f>
        <v>0</v>
      </c>
      <c r="D676" s="22">
        <f>SUMIFS('Filter by planned &amp; actual'!G:G,'Filter by planned &amp; actual'!B:B,OVERDRAFT!B676,'Filter by planned &amp; actual'!E:E,"Actual",'Filter by planned &amp; actual'!H:H,OVERDRAFT!E676)</f>
        <v>0</v>
      </c>
      <c r="E676" s="26">
        <v>44682</v>
      </c>
    </row>
    <row r="677" spans="1:5" hidden="1">
      <c r="A677" s="19">
        <v>80</v>
      </c>
      <c r="B677" s="19" t="s">
        <v>115</v>
      </c>
      <c r="C677" s="22">
        <f>SUMIFS('Filter by planned &amp; actual'!F:F,'Filter by planned &amp; actual'!B:B,OVERDRAFT!B677,'Filter by planned &amp; actual'!E:E,"Actual",'Filter by planned &amp; actual'!H:H,OVERDRAFT!E677)</f>
        <v>0</v>
      </c>
      <c r="D677" s="22">
        <f>SUMIFS('Filter by planned &amp; actual'!G:G,'Filter by planned &amp; actual'!B:B,OVERDRAFT!B677,'Filter by planned &amp; actual'!E:E,"Actual",'Filter by planned &amp; actual'!H:H,OVERDRAFT!E677)</f>
        <v>0</v>
      </c>
      <c r="E677" s="26">
        <v>44682</v>
      </c>
    </row>
    <row r="678" spans="1:5" hidden="1">
      <c r="A678" s="19">
        <v>81</v>
      </c>
      <c r="B678" s="19" t="s">
        <v>116</v>
      </c>
      <c r="C678" s="22">
        <f>SUMIFS('Filter by planned &amp; actual'!F:F,'Filter by planned &amp; actual'!B:B,OVERDRAFT!B678,'Filter by planned &amp; actual'!E:E,"Actual",'Filter by planned &amp; actual'!H:H,OVERDRAFT!E678)</f>
        <v>0</v>
      </c>
      <c r="D678" s="22">
        <f>SUMIFS('Filter by planned &amp; actual'!G:G,'Filter by planned &amp; actual'!B:B,OVERDRAFT!B678,'Filter by planned &amp; actual'!E:E,"Actual",'Filter by planned &amp; actual'!H:H,OVERDRAFT!E678)</f>
        <v>0</v>
      </c>
      <c r="E678" s="26">
        <v>44682</v>
      </c>
    </row>
    <row r="679" spans="1:5" hidden="1">
      <c r="A679" s="19">
        <v>82</v>
      </c>
      <c r="B679" s="19" t="s">
        <v>117</v>
      </c>
      <c r="C679" s="22">
        <f>SUMIFS('Filter by planned &amp; actual'!F:F,'Filter by planned &amp; actual'!B:B,OVERDRAFT!B679,'Filter by planned &amp; actual'!E:E,"Actual",'Filter by planned &amp; actual'!H:H,OVERDRAFT!E679)</f>
        <v>0</v>
      </c>
      <c r="D679" s="22">
        <f>SUMIFS('Filter by planned &amp; actual'!G:G,'Filter by planned &amp; actual'!B:B,OVERDRAFT!B679,'Filter by planned &amp; actual'!E:E,"Actual",'Filter by planned &amp; actual'!H:H,OVERDRAFT!E679)</f>
        <v>0</v>
      </c>
      <c r="E679" s="26">
        <v>44682</v>
      </c>
    </row>
    <row r="680" spans="1:5" hidden="1">
      <c r="A680" s="19">
        <v>83</v>
      </c>
      <c r="B680" s="19" t="s">
        <v>118</v>
      </c>
      <c r="C680" s="22">
        <f>SUMIFS('Filter by planned &amp; actual'!F:F,'Filter by planned &amp; actual'!B:B,OVERDRAFT!B680,'Filter by planned &amp; actual'!E:E,"Actual",'Filter by planned &amp; actual'!H:H,OVERDRAFT!E680)</f>
        <v>0</v>
      </c>
      <c r="D680" s="22">
        <f>SUMIFS('Filter by planned &amp; actual'!G:G,'Filter by planned &amp; actual'!B:B,OVERDRAFT!B680,'Filter by planned &amp; actual'!E:E,"Actual",'Filter by planned &amp; actual'!H:H,OVERDRAFT!E680)</f>
        <v>0</v>
      </c>
      <c r="E680" s="26">
        <v>44682</v>
      </c>
    </row>
    <row r="681" spans="1:5" hidden="1">
      <c r="A681" s="19">
        <v>84</v>
      </c>
      <c r="B681" s="19" t="s">
        <v>119</v>
      </c>
      <c r="C681" s="22">
        <f>SUMIFS('Filter by planned &amp; actual'!F:F,'Filter by planned &amp; actual'!B:B,OVERDRAFT!B681,'Filter by planned &amp; actual'!E:E,"Actual",'Filter by planned &amp; actual'!H:H,OVERDRAFT!E681)</f>
        <v>0</v>
      </c>
      <c r="D681" s="22">
        <f>SUMIFS('Filter by planned &amp; actual'!G:G,'Filter by planned &amp; actual'!B:B,OVERDRAFT!B681,'Filter by planned &amp; actual'!E:E,"Actual",'Filter by planned &amp; actual'!H:H,OVERDRAFT!E681)</f>
        <v>0</v>
      </c>
      <c r="E681" s="26">
        <v>44682</v>
      </c>
    </row>
    <row r="682" spans="1:5" hidden="1">
      <c r="A682" s="19">
        <v>85</v>
      </c>
      <c r="B682" s="19" t="s">
        <v>120</v>
      </c>
      <c r="C682" s="22">
        <f>SUMIFS('Filter by planned &amp; actual'!F:F,'Filter by planned &amp; actual'!B:B,OVERDRAFT!B682,'Filter by planned &amp; actual'!E:E,"Actual",'Filter by planned &amp; actual'!H:H,OVERDRAFT!E682)</f>
        <v>0</v>
      </c>
      <c r="D682" s="22">
        <f>SUMIFS('Filter by planned &amp; actual'!G:G,'Filter by planned &amp; actual'!B:B,OVERDRAFT!B682,'Filter by planned &amp; actual'!E:E,"Actual",'Filter by planned &amp; actual'!H:H,OVERDRAFT!E682)</f>
        <v>0</v>
      </c>
      <c r="E682" s="26">
        <v>44682</v>
      </c>
    </row>
    <row r="683" spans="1:5" hidden="1">
      <c r="A683" s="19">
        <v>86</v>
      </c>
      <c r="B683" s="19" t="s">
        <v>121</v>
      </c>
      <c r="C683" s="22">
        <f>SUMIFS('Filter by planned &amp; actual'!F:F,'Filter by planned &amp; actual'!B:B,OVERDRAFT!B683,'Filter by planned &amp; actual'!E:E,"Actual",'Filter by planned &amp; actual'!H:H,OVERDRAFT!E683)</f>
        <v>0</v>
      </c>
      <c r="D683" s="22">
        <f>SUMIFS('Filter by planned &amp; actual'!G:G,'Filter by planned &amp; actual'!B:B,OVERDRAFT!B683,'Filter by planned &amp; actual'!E:E,"Actual",'Filter by planned &amp; actual'!H:H,OVERDRAFT!E683)</f>
        <v>0</v>
      </c>
      <c r="E683" s="26">
        <v>44682</v>
      </c>
    </row>
    <row r="684" spans="1:5" hidden="1">
      <c r="A684" s="19">
        <v>87</v>
      </c>
      <c r="B684" s="19" t="s">
        <v>122</v>
      </c>
      <c r="C684" s="22">
        <f>SUMIFS('Filter by planned &amp; actual'!F:F,'Filter by planned &amp; actual'!B:B,OVERDRAFT!B684,'Filter by planned &amp; actual'!E:E,"Actual",'Filter by planned &amp; actual'!H:H,OVERDRAFT!E684)</f>
        <v>0</v>
      </c>
      <c r="D684" s="22">
        <f>SUMIFS('Filter by planned &amp; actual'!G:G,'Filter by planned &amp; actual'!B:B,OVERDRAFT!B684,'Filter by planned &amp; actual'!E:E,"Actual",'Filter by planned &amp; actual'!H:H,OVERDRAFT!E684)</f>
        <v>0</v>
      </c>
      <c r="E684" s="26">
        <v>44682</v>
      </c>
    </row>
    <row r="685" spans="1:5" hidden="1">
      <c r="A685" s="19">
        <v>88</v>
      </c>
      <c r="B685" s="19" t="s">
        <v>123</v>
      </c>
      <c r="C685" s="22">
        <f>SUMIFS('Filter by planned &amp; actual'!F:F,'Filter by planned &amp; actual'!B:B,OVERDRAFT!B685,'Filter by planned &amp; actual'!E:E,"Actual",'Filter by planned &amp; actual'!H:H,OVERDRAFT!E685)</f>
        <v>0</v>
      </c>
      <c r="D685" s="22">
        <f>SUMIFS('Filter by planned &amp; actual'!G:G,'Filter by planned &amp; actual'!B:B,OVERDRAFT!B685,'Filter by planned &amp; actual'!E:E,"Actual",'Filter by planned &amp; actual'!H:H,OVERDRAFT!E685)</f>
        <v>0</v>
      </c>
      <c r="E685" s="26">
        <v>44682</v>
      </c>
    </row>
    <row r="686" spans="1:5" hidden="1">
      <c r="A686" s="19">
        <v>89</v>
      </c>
      <c r="B686" s="19" t="s">
        <v>126</v>
      </c>
      <c r="C686" s="22">
        <f>SUMIFS('Filter by planned &amp; actual'!F:F,'Filter by planned &amp; actual'!B:B,OVERDRAFT!B686,'Filter by planned &amp; actual'!E:E,"Actual",'Filter by planned &amp; actual'!H:H,OVERDRAFT!E686)</f>
        <v>0</v>
      </c>
      <c r="D686" s="22">
        <f>SUMIFS('Filter by planned &amp; actual'!G:G,'Filter by planned &amp; actual'!B:B,OVERDRAFT!B686,'Filter by planned &amp; actual'!E:E,"Actual",'Filter by planned &amp; actual'!H:H,OVERDRAFT!E686)</f>
        <v>0</v>
      </c>
      <c r="E686" s="26">
        <v>44682</v>
      </c>
    </row>
    <row r="687" spans="1:5" hidden="1">
      <c r="A687" s="19">
        <v>90</v>
      </c>
      <c r="B687" s="19" t="s">
        <v>284</v>
      </c>
      <c r="C687" s="22">
        <f>SUMIFS('Filter by planned &amp; actual'!F:F,'Filter by planned &amp; actual'!B:B,OVERDRAFT!B687,'Filter by planned &amp; actual'!E:E,"Actual",'Filter by planned &amp; actual'!H:H,OVERDRAFT!E687)</f>
        <v>0</v>
      </c>
      <c r="D687" s="22">
        <f>SUMIFS('Filter by planned &amp; actual'!G:G,'Filter by planned &amp; actual'!B:B,OVERDRAFT!B687,'Filter by planned &amp; actual'!E:E,"Actual",'Filter by planned &amp; actual'!H:H,OVERDRAFT!E687)</f>
        <v>0</v>
      </c>
      <c r="E687" s="26">
        <v>44682</v>
      </c>
    </row>
    <row r="688" spans="1:5" hidden="1">
      <c r="A688" s="19">
        <v>91</v>
      </c>
      <c r="B688" s="19" t="s">
        <v>2006</v>
      </c>
      <c r="C688" s="22">
        <f>SUMIFS('Filter by planned &amp; actual'!F:F,'Filter by planned &amp; actual'!B:B,OVERDRAFT!B688,'Filter by planned &amp; actual'!E:E,"Actual",'Filter by planned &amp; actual'!H:H,OVERDRAFT!E688)</f>
        <v>0</v>
      </c>
      <c r="D688" s="22">
        <f>SUMIFS('Filter by planned &amp; actual'!G:G,'Filter by planned &amp; actual'!B:B,OVERDRAFT!B688,'Filter by planned &amp; actual'!E:E,"Actual",'Filter by planned &amp; actual'!H:H,OVERDRAFT!E688)</f>
        <v>0</v>
      </c>
      <c r="E688" s="26">
        <v>44682</v>
      </c>
    </row>
    <row r="689" spans="1:5" hidden="1">
      <c r="A689" s="19">
        <v>92</v>
      </c>
      <c r="B689" s="19" t="s">
        <v>283</v>
      </c>
      <c r="C689" s="22">
        <f>SUMIFS('Filter by planned &amp; actual'!F:F,'Filter by planned &amp; actual'!B:B,OVERDRAFT!B689,'Filter by planned &amp; actual'!E:E,"Actual",'Filter by planned &amp; actual'!H:H,OVERDRAFT!E689)</f>
        <v>0</v>
      </c>
      <c r="D689" s="22">
        <f>SUMIFS('Filter by planned &amp; actual'!G:G,'Filter by planned &amp; actual'!B:B,OVERDRAFT!B689,'Filter by planned &amp; actual'!E:E,"Actual",'Filter by planned &amp; actual'!H:H,OVERDRAFT!E689)</f>
        <v>0</v>
      </c>
      <c r="E689" s="26">
        <v>44682</v>
      </c>
    </row>
    <row r="690" spans="1:5" hidden="1">
      <c r="A690" s="19">
        <v>93</v>
      </c>
      <c r="B690" s="19" t="s">
        <v>2005</v>
      </c>
      <c r="C690" s="22">
        <f>SUMIFS('Filter by planned &amp; actual'!F:F,'Filter by planned &amp; actual'!B:B,OVERDRAFT!B690,'Filter by planned &amp; actual'!E:E,"Actual",'Filter by planned &amp; actual'!H:H,OVERDRAFT!E690)</f>
        <v>0</v>
      </c>
      <c r="D690" s="22">
        <f>SUMIFS('Filter by planned &amp; actual'!G:G,'Filter by planned &amp; actual'!B:B,OVERDRAFT!B690,'Filter by planned &amp; actual'!E:E,"Actual",'Filter by planned &amp; actual'!H:H,OVERDRAFT!E690)</f>
        <v>0</v>
      </c>
      <c r="E690" s="26">
        <v>44682</v>
      </c>
    </row>
    <row r="691" spans="1:5" hidden="1">
      <c r="A691" s="19">
        <v>94</v>
      </c>
      <c r="B691" s="19" t="s">
        <v>2075</v>
      </c>
      <c r="C691" s="22">
        <f>SUMIFS('Filter by planned &amp; actual'!F:F,'Filter by planned &amp; actual'!B:B,OVERDRAFT!B691,'Filter by planned &amp; actual'!E:E,"Actual",'Filter by planned &amp; actual'!H:H,OVERDRAFT!E691)</f>
        <v>0</v>
      </c>
      <c r="D691" s="22">
        <f>SUMIFS('Filter by planned &amp; actual'!G:G,'Filter by planned &amp; actual'!B:B,OVERDRAFT!B691,'Filter by planned &amp; actual'!E:E,"Actual",'Filter by planned &amp; actual'!H:H,OVERDRAFT!E691)</f>
        <v>0</v>
      </c>
      <c r="E691" s="26">
        <v>44682</v>
      </c>
    </row>
    <row r="692" spans="1:5" hidden="1">
      <c r="A692" s="19">
        <v>95</v>
      </c>
      <c r="B692" s="19" t="s">
        <v>2076</v>
      </c>
      <c r="C692" s="22">
        <f>SUMIFS('Filter by planned &amp; actual'!F:F,'Filter by planned &amp; actual'!B:B,OVERDRAFT!B692,'Filter by planned &amp; actual'!E:E,"Actual",'Filter by planned &amp; actual'!H:H,OVERDRAFT!E692)</f>
        <v>0</v>
      </c>
      <c r="D692" s="22">
        <f>SUMIFS('Filter by planned &amp; actual'!G:G,'Filter by planned &amp; actual'!B:B,OVERDRAFT!B692,'Filter by planned &amp; actual'!E:E,"Actual",'Filter by planned &amp; actual'!H:H,OVERDRAFT!E692)</f>
        <v>0</v>
      </c>
      <c r="E692" s="26">
        <v>44682</v>
      </c>
    </row>
    <row r="693" spans="1:5" hidden="1">
      <c r="A693" s="19">
        <v>96</v>
      </c>
      <c r="B693" s="19" t="s">
        <v>2077</v>
      </c>
      <c r="C693" s="22">
        <f>SUMIFS('Filter by planned &amp; actual'!F:F,'Filter by planned &amp; actual'!B:B,OVERDRAFT!B693,'Filter by planned &amp; actual'!E:E,"Actual",'Filter by planned &amp; actual'!H:H,OVERDRAFT!E693)</f>
        <v>0</v>
      </c>
      <c r="D693" s="22">
        <f>SUMIFS('Filter by planned &amp; actual'!G:G,'Filter by planned &amp; actual'!B:B,OVERDRAFT!B693,'Filter by planned &amp; actual'!E:E,"Actual",'Filter by planned &amp; actual'!H:H,OVERDRAFT!E693)</f>
        <v>0</v>
      </c>
      <c r="E693" s="26">
        <v>44682</v>
      </c>
    </row>
    <row r="694" spans="1:5" hidden="1">
      <c r="A694" s="19">
        <v>97</v>
      </c>
      <c r="B694" s="19" t="s">
        <v>2078</v>
      </c>
      <c r="C694" s="22">
        <f>SUMIFS('Filter by planned &amp; actual'!F:F,'Filter by planned &amp; actual'!B:B,OVERDRAFT!B694,'Filter by planned &amp; actual'!E:E,"Actual",'Filter by planned &amp; actual'!H:H,OVERDRAFT!E694)</f>
        <v>0</v>
      </c>
      <c r="D694" s="22">
        <f>SUMIFS('Filter by planned &amp; actual'!G:G,'Filter by planned &amp; actual'!B:B,OVERDRAFT!B694,'Filter by planned &amp; actual'!E:E,"Actual",'Filter by planned &amp; actual'!H:H,OVERDRAFT!E694)</f>
        <v>7943671.6999999974</v>
      </c>
      <c r="E694" s="26">
        <v>44682</v>
      </c>
    </row>
    <row r="695" spans="1:5" hidden="1">
      <c r="A695" s="19">
        <v>98</v>
      </c>
      <c r="B695" s="19" t="s">
        <v>2079</v>
      </c>
      <c r="C695" s="22">
        <f>SUMIFS('Filter by planned &amp; actual'!F:F,'Filter by planned &amp; actual'!B:B,OVERDRAFT!B695,'Filter by planned &amp; actual'!E:E,"Actual",'Filter by planned &amp; actual'!H:H,OVERDRAFT!E695)</f>
        <v>2136487</v>
      </c>
      <c r="D695" s="22">
        <f>SUMIFS('Filter by planned &amp; actual'!G:G,'Filter by planned &amp; actual'!B:B,OVERDRAFT!B695,'Filter by planned &amp; actual'!E:E,"Actual",'Filter by planned &amp; actual'!H:H,OVERDRAFT!E695)</f>
        <v>23740828.210000001</v>
      </c>
      <c r="E695" s="26">
        <v>44682</v>
      </c>
    </row>
    <row r="696" spans="1:5" hidden="1">
      <c r="A696" s="19">
        <v>99</v>
      </c>
      <c r="B696" s="19" t="s">
        <v>2080</v>
      </c>
      <c r="C696" s="22">
        <f>SUMIFS('Filter by planned &amp; actual'!F:F,'Filter by planned &amp; actual'!B:B,OVERDRAFT!B696,'Filter by planned &amp; actual'!E:E,"Actual",'Filter by planned &amp; actual'!H:H,OVERDRAFT!E696)</f>
        <v>0</v>
      </c>
      <c r="D696" s="22">
        <f>SUMIFS('Filter by planned &amp; actual'!G:G,'Filter by planned &amp; actual'!B:B,OVERDRAFT!B696,'Filter by planned &amp; actual'!E:E,"Actual",'Filter by planned &amp; actual'!H:H,OVERDRAFT!E696)</f>
        <v>2867385.4800000004</v>
      </c>
      <c r="E696" s="26">
        <v>44682</v>
      </c>
    </row>
    <row r="697" spans="1:5" hidden="1">
      <c r="A697" s="19">
        <v>100</v>
      </c>
      <c r="B697" s="19" t="s">
        <v>2081</v>
      </c>
      <c r="C697" s="22">
        <f>SUMIFS('Filter by planned &amp; actual'!F:F,'Filter by planned &amp; actual'!B:B,OVERDRAFT!B697,'Filter by planned &amp; actual'!E:E,"Actual",'Filter by planned &amp; actual'!H:H,OVERDRAFT!E697)</f>
        <v>0</v>
      </c>
      <c r="D697" s="22">
        <f>SUMIFS('Filter by planned &amp; actual'!G:G,'Filter by planned &amp; actual'!B:B,OVERDRAFT!B697,'Filter by planned &amp; actual'!E:E,"Actual",'Filter by planned &amp; actual'!H:H,OVERDRAFT!E697)</f>
        <v>0</v>
      </c>
      <c r="E697" s="26">
        <v>44682</v>
      </c>
    </row>
    <row r="698" spans="1:5" hidden="1">
      <c r="A698" s="19">
        <v>101</v>
      </c>
      <c r="B698" s="19" t="s">
        <v>2082</v>
      </c>
      <c r="C698" s="22">
        <f>SUMIFS('Filter by planned &amp; actual'!F:F,'Filter by planned &amp; actual'!B:B,OVERDRAFT!B698,'Filter by planned &amp; actual'!E:E,"Actual",'Filter by planned &amp; actual'!H:H,OVERDRAFT!E698)</f>
        <v>0</v>
      </c>
      <c r="D698" s="22">
        <f>SUMIFS('Filter by planned &amp; actual'!G:G,'Filter by planned &amp; actual'!B:B,OVERDRAFT!B698,'Filter by planned &amp; actual'!E:E,"Actual",'Filter by planned &amp; actual'!H:H,OVERDRAFT!E698)</f>
        <v>4542513.6800000006</v>
      </c>
      <c r="E698" s="26">
        <v>44682</v>
      </c>
    </row>
    <row r="699" spans="1:5" hidden="1">
      <c r="A699" s="19">
        <v>102</v>
      </c>
      <c r="B699" s="19" t="s">
        <v>2083</v>
      </c>
      <c r="C699" s="22">
        <f>SUMIFS('Filter by planned &amp; actual'!F:F,'Filter by planned &amp; actual'!B:B,OVERDRAFT!B699,'Filter by planned &amp; actual'!E:E,"Actual",'Filter by planned &amp; actual'!H:H,OVERDRAFT!E699)</f>
        <v>0</v>
      </c>
      <c r="D699" s="22">
        <f>SUMIFS('Filter by planned &amp; actual'!G:G,'Filter by planned &amp; actual'!B:B,OVERDRAFT!B699,'Filter by planned &amp; actual'!E:E,"Actual",'Filter by planned &amp; actual'!H:H,OVERDRAFT!E699)</f>
        <v>2610878.9299999997</v>
      </c>
      <c r="E699" s="26">
        <v>44682</v>
      </c>
    </row>
    <row r="700" spans="1:5" hidden="1">
      <c r="A700" s="19">
        <v>103</v>
      </c>
      <c r="B700" s="19" t="s">
        <v>2085</v>
      </c>
      <c r="C700" s="22">
        <f>SUMIFS('Filter by planned &amp; actual'!F:F,'Filter by planned &amp; actual'!B:B,OVERDRAFT!B700,'Filter by planned &amp; actual'!E:E,"Actual",'Filter by planned &amp; actual'!H:H,OVERDRAFT!E700)</f>
        <v>0</v>
      </c>
      <c r="D700" s="22">
        <f>SUMIFS('Filter by planned &amp; actual'!G:G,'Filter by planned &amp; actual'!B:B,OVERDRAFT!B700,'Filter by planned &amp; actual'!E:E,"Actual",'Filter by planned &amp; actual'!H:H,OVERDRAFT!E700)</f>
        <v>0</v>
      </c>
      <c r="E700" s="26">
        <v>44682</v>
      </c>
    </row>
    <row r="701" spans="1:5" hidden="1">
      <c r="A701" s="19">
        <v>104</v>
      </c>
      <c r="B701" s="19" t="s">
        <v>2086</v>
      </c>
      <c r="C701" s="22">
        <f>SUMIFS('Filter by planned &amp; actual'!F:F,'Filter by planned &amp; actual'!B:B,OVERDRAFT!B701,'Filter by planned &amp; actual'!E:E,"Actual",'Filter by planned &amp; actual'!H:H,OVERDRAFT!E701)</f>
        <v>0</v>
      </c>
      <c r="D701" s="22">
        <f>SUMIFS('Filter by planned &amp; actual'!G:G,'Filter by planned &amp; actual'!B:B,OVERDRAFT!B701,'Filter by planned &amp; actual'!E:E,"Actual",'Filter by planned &amp; actual'!H:H,OVERDRAFT!E701)</f>
        <v>0</v>
      </c>
      <c r="E701" s="26">
        <v>44682</v>
      </c>
    </row>
    <row r="702" spans="1:5" hidden="1">
      <c r="A702" s="19">
        <v>105</v>
      </c>
      <c r="B702" s="19" t="s">
        <v>2087</v>
      </c>
      <c r="C702" s="22">
        <f>SUMIFS('Filter by planned &amp; actual'!F:F,'Filter by planned &amp; actual'!B:B,OVERDRAFT!B702,'Filter by planned &amp; actual'!E:E,"Actual",'Filter by planned &amp; actual'!H:H,OVERDRAFT!E702)</f>
        <v>0</v>
      </c>
      <c r="D702" s="22">
        <f>SUMIFS('Filter by planned &amp; actual'!G:G,'Filter by planned &amp; actual'!B:B,OVERDRAFT!B702,'Filter by planned &amp; actual'!E:E,"Actual",'Filter by planned &amp; actual'!H:H,OVERDRAFT!E702)</f>
        <v>3223067.4400000004</v>
      </c>
      <c r="E702" s="26">
        <v>44682</v>
      </c>
    </row>
    <row r="703" spans="1:5" hidden="1">
      <c r="A703" s="19">
        <v>106</v>
      </c>
      <c r="B703" s="19" t="s">
        <v>2088</v>
      </c>
      <c r="C703" s="22">
        <f>SUMIFS('Filter by planned &amp; actual'!F:F,'Filter by planned &amp; actual'!B:B,OVERDRAFT!B703,'Filter by planned &amp; actual'!E:E,"Actual",'Filter by planned &amp; actual'!H:H,OVERDRAFT!E703)</f>
        <v>0</v>
      </c>
      <c r="D703" s="22">
        <f>SUMIFS('Filter by planned &amp; actual'!G:G,'Filter by planned &amp; actual'!B:B,OVERDRAFT!B703,'Filter by planned &amp; actual'!E:E,"Actual",'Filter by planned &amp; actual'!H:H,OVERDRAFT!E703)</f>
        <v>0</v>
      </c>
      <c r="E703" s="26">
        <v>44682</v>
      </c>
    </row>
    <row r="704" spans="1:5" hidden="1">
      <c r="A704" s="19">
        <v>107</v>
      </c>
      <c r="B704" s="19" t="s">
        <v>2089</v>
      </c>
      <c r="C704" s="22">
        <f>SUMIFS('Filter by planned &amp; actual'!F:F,'Filter by planned &amp; actual'!B:B,OVERDRAFT!B704,'Filter by planned &amp; actual'!E:E,"Actual",'Filter by planned &amp; actual'!H:H,OVERDRAFT!E704)</f>
        <v>0</v>
      </c>
      <c r="D704" s="22">
        <f>SUMIFS('Filter by planned &amp; actual'!G:G,'Filter by planned &amp; actual'!B:B,OVERDRAFT!B704,'Filter by planned &amp; actual'!E:E,"Actual",'Filter by planned &amp; actual'!H:H,OVERDRAFT!E704)</f>
        <v>536183.79</v>
      </c>
      <c r="E704" s="26">
        <v>44682</v>
      </c>
    </row>
    <row r="705" spans="1:5" hidden="1">
      <c r="A705" s="19">
        <v>108</v>
      </c>
      <c r="B705" s="19" t="s">
        <v>2090</v>
      </c>
      <c r="C705" s="22">
        <f>SUMIFS('Filter by planned &amp; actual'!F:F,'Filter by planned &amp; actual'!B:B,OVERDRAFT!B705,'Filter by planned &amp; actual'!E:E,"Actual",'Filter by planned &amp; actual'!H:H,OVERDRAFT!E705)</f>
        <v>3115862.55</v>
      </c>
      <c r="D705" s="22">
        <f>SUMIFS('Filter by planned &amp; actual'!G:G,'Filter by planned &amp; actual'!B:B,OVERDRAFT!B705,'Filter by planned &amp; actual'!E:E,"Actual",'Filter by planned &amp; actual'!H:H,OVERDRAFT!E705)</f>
        <v>9490260.089999998</v>
      </c>
      <c r="E705" s="26">
        <v>44682</v>
      </c>
    </row>
    <row r="706" spans="1:5" hidden="1">
      <c r="A706" s="19">
        <v>109</v>
      </c>
      <c r="B706" s="19" t="s">
        <v>2091</v>
      </c>
      <c r="C706" s="22">
        <f>SUMIFS('Filter by planned &amp; actual'!F:F,'Filter by planned &amp; actual'!B:B,OVERDRAFT!B706,'Filter by planned &amp; actual'!E:E,"Actual",'Filter by planned &amp; actual'!H:H,OVERDRAFT!E706)</f>
        <v>3492288.9</v>
      </c>
      <c r="D706" s="22">
        <f>SUMIFS('Filter by planned &amp; actual'!G:G,'Filter by planned &amp; actual'!B:B,OVERDRAFT!B706,'Filter by planned &amp; actual'!E:E,"Actual",'Filter by planned &amp; actual'!H:H,OVERDRAFT!E706)</f>
        <v>7079692.3699999982</v>
      </c>
      <c r="E706" s="26">
        <v>44682</v>
      </c>
    </row>
    <row r="707" spans="1:5" hidden="1">
      <c r="A707" s="19">
        <v>110</v>
      </c>
      <c r="B707" s="19" t="s">
        <v>2092</v>
      </c>
      <c r="C707" s="22">
        <f>SUMIFS('Filter by planned &amp; actual'!F:F,'Filter by planned &amp; actual'!B:B,OVERDRAFT!B707,'Filter by planned &amp; actual'!E:E,"Actual",'Filter by planned &amp; actual'!H:H,OVERDRAFT!E707)</f>
        <v>0</v>
      </c>
      <c r="D707" s="22">
        <f>SUMIFS('Filter by planned &amp; actual'!G:G,'Filter by planned &amp; actual'!B:B,OVERDRAFT!B707,'Filter by planned &amp; actual'!E:E,"Actual",'Filter by planned &amp; actual'!H:H,OVERDRAFT!E707)</f>
        <v>9010497.7899999991</v>
      </c>
      <c r="E707" s="26">
        <v>44682</v>
      </c>
    </row>
    <row r="708" spans="1:5" hidden="1">
      <c r="A708" s="19">
        <v>111</v>
      </c>
      <c r="B708" s="19" t="s">
        <v>2104</v>
      </c>
      <c r="C708" s="22">
        <f>SUMIFS('Filter by planned &amp; actual'!F:F,'Filter by planned &amp; actual'!B:B,OVERDRAFT!B708,'Filter by planned &amp; actual'!E:E,"Actual",'Filter by planned &amp; actual'!H:H,OVERDRAFT!E708)</f>
        <v>0</v>
      </c>
      <c r="D708" s="22">
        <f>SUMIFS('Filter by planned &amp; actual'!G:G,'Filter by planned &amp; actual'!B:B,OVERDRAFT!B708,'Filter by planned &amp; actual'!E:E,"Actual",'Filter by planned &amp; actual'!H:H,OVERDRAFT!E708)</f>
        <v>961259.71</v>
      </c>
      <c r="E708" s="26">
        <v>44682</v>
      </c>
    </row>
    <row r="709" spans="1:5" hidden="1">
      <c r="A709" s="19">
        <v>112</v>
      </c>
      <c r="B709" s="19" t="s">
        <v>2100</v>
      </c>
      <c r="C709" s="22">
        <f>SUMIFS('Filter by planned &amp; actual'!F:F,'Filter by planned &amp; actual'!B:B,OVERDRAFT!B709,'Filter by planned &amp; actual'!E:E,"Actual",'Filter by planned &amp; actual'!H:H,OVERDRAFT!E709)</f>
        <v>0</v>
      </c>
      <c r="D709" s="22">
        <f>SUMIFS('Filter by planned &amp; actual'!G:G,'Filter by planned &amp; actual'!B:B,OVERDRAFT!B709,'Filter by planned &amp; actual'!E:E,"Actual",'Filter by planned &amp; actual'!H:H,OVERDRAFT!E709)</f>
        <v>21949256.439999994</v>
      </c>
      <c r="E709" s="26">
        <v>44682</v>
      </c>
    </row>
    <row r="710" spans="1:5" hidden="1">
      <c r="A710" s="19">
        <v>113</v>
      </c>
      <c r="B710" s="19" t="s">
        <v>2101</v>
      </c>
      <c r="C710" s="22">
        <f>SUMIFS('Filter by planned &amp; actual'!F:F,'Filter by planned &amp; actual'!B:B,OVERDRAFT!B710,'Filter by planned &amp; actual'!E:E,"Actual",'Filter by planned &amp; actual'!H:H,OVERDRAFT!E710)</f>
        <v>16890748.059999999</v>
      </c>
      <c r="D710" s="22">
        <f>SUMIFS('Filter by planned &amp; actual'!G:G,'Filter by planned &amp; actual'!B:B,OVERDRAFT!B710,'Filter by planned &amp; actual'!E:E,"Actual",'Filter by planned &amp; actual'!H:H,OVERDRAFT!E710)</f>
        <v>52102149.940000005</v>
      </c>
      <c r="E710" s="26">
        <v>44682</v>
      </c>
    </row>
    <row r="711" spans="1:5" hidden="1">
      <c r="A711" s="19">
        <v>114</v>
      </c>
      <c r="B711" s="19" t="s">
        <v>2102</v>
      </c>
      <c r="C711" s="22">
        <f>SUMIFS('Filter by planned &amp; actual'!F:F,'Filter by planned &amp; actual'!B:B,OVERDRAFT!B711,'Filter by planned &amp; actual'!E:E,"Actual",'Filter by planned &amp; actual'!H:H,OVERDRAFT!E711)</f>
        <v>433670.8</v>
      </c>
      <c r="D711" s="22">
        <f>SUMIFS('Filter by planned &amp; actual'!G:G,'Filter by planned &amp; actual'!B:B,OVERDRAFT!B711,'Filter by planned &amp; actual'!E:E,"Actual",'Filter by planned &amp; actual'!H:H,OVERDRAFT!E711)</f>
        <v>454315.48</v>
      </c>
      <c r="E711" s="26">
        <v>44682</v>
      </c>
    </row>
    <row r="712" spans="1:5" hidden="1">
      <c r="A712" s="20">
        <v>115</v>
      </c>
      <c r="B712" s="20" t="s">
        <v>2103</v>
      </c>
      <c r="C712" s="22">
        <f>SUMIFS('Filter by planned &amp; actual'!F:F,'Filter by planned &amp; actual'!B:B,OVERDRAFT!B712,'Filter by planned &amp; actual'!E:E,"Actual",'Filter by planned &amp; actual'!H:H,OVERDRAFT!E712)</f>
        <v>0</v>
      </c>
      <c r="D712" s="22">
        <f>SUMIFS('Filter by planned &amp; actual'!G:G,'Filter by planned &amp; actual'!B:B,OVERDRAFT!B712,'Filter by planned &amp; actual'!E:E,"Actual",'Filter by planned &amp; actual'!H:H,OVERDRAFT!E712)</f>
        <v>93549.43</v>
      </c>
      <c r="E712" s="26">
        <v>44682</v>
      </c>
    </row>
    <row r="713" spans="1:5" hidden="1">
      <c r="A713" s="19">
        <v>116</v>
      </c>
      <c r="B713" s="19" t="s">
        <v>2109</v>
      </c>
      <c r="C713" s="22">
        <f>SUMIFS('Filter by planned &amp; actual'!F:F,'Filter by planned &amp; actual'!B:B,OVERDRAFT!B713,'Filter by planned &amp; actual'!E:E,"Actual",'Filter by planned &amp; actual'!H:H,OVERDRAFT!E713)</f>
        <v>0</v>
      </c>
      <c r="D713" s="22">
        <f>SUMIFS('Filter by planned &amp; actual'!G:G,'Filter by planned &amp; actual'!B:B,OVERDRAFT!B713,'Filter by planned &amp; actual'!E:E,"Actual",'Filter by planned &amp; actual'!H:H,OVERDRAFT!E713)</f>
        <v>387920.95999999996</v>
      </c>
      <c r="E713" s="26">
        <v>44682</v>
      </c>
    </row>
    <row r="714" spans="1:5" hidden="1">
      <c r="A714" s="19">
        <v>117</v>
      </c>
      <c r="B714" s="19" t="s">
        <v>2110</v>
      </c>
      <c r="C714" s="22">
        <f>SUMIFS('Filter by planned &amp; actual'!F:F,'Filter by planned &amp; actual'!B:B,OVERDRAFT!B714,'Filter by planned &amp; actual'!E:E,"Actual",'Filter by planned &amp; actual'!H:H,OVERDRAFT!E714)</f>
        <v>0</v>
      </c>
      <c r="D714" s="22">
        <f>SUMIFS('Filter by planned &amp; actual'!G:G,'Filter by planned &amp; actual'!B:B,OVERDRAFT!B714,'Filter by planned &amp; actual'!E:E,"Actual",'Filter by planned &amp; actual'!H:H,OVERDRAFT!E714)</f>
        <v>285820.02</v>
      </c>
      <c r="E714" s="26">
        <v>44682</v>
      </c>
    </row>
    <row r="715" spans="1:5" hidden="1">
      <c r="A715" s="19">
        <v>118</v>
      </c>
      <c r="B715" s="19" t="s">
        <v>2112</v>
      </c>
      <c r="C715" s="22">
        <f>SUMIFS('Filter by planned &amp; actual'!F:F,'Filter by planned &amp; actual'!B:B,OVERDRAFT!B715,'Filter by planned &amp; actual'!E:E,"Actual",'Filter by planned &amp; actual'!H:H,OVERDRAFT!E715)</f>
        <v>0</v>
      </c>
      <c r="D715" s="22">
        <f>SUMIFS('Filter by planned &amp; actual'!G:G,'Filter by planned &amp; actual'!B:B,OVERDRAFT!B715,'Filter by planned &amp; actual'!E:E,"Actual",'Filter by planned &amp; actual'!H:H,OVERDRAFT!E715)</f>
        <v>4031775.8299999991</v>
      </c>
      <c r="E715" s="26">
        <v>44682</v>
      </c>
    </row>
    <row r="716" spans="1:5" hidden="1">
      <c r="A716" s="19">
        <v>119</v>
      </c>
      <c r="B716" s="19" t="s">
        <v>2113</v>
      </c>
      <c r="C716" s="22">
        <f>SUMIFS('Filter by planned &amp; actual'!F:F,'Filter by planned &amp; actual'!B:B,OVERDRAFT!B716,'Filter by planned &amp; actual'!E:E,"Actual",'Filter by planned &amp; actual'!H:H,OVERDRAFT!E716)</f>
        <v>4902130</v>
      </c>
      <c r="D716" s="22">
        <f>SUMIFS('Filter by planned &amp; actual'!G:G,'Filter by planned &amp; actual'!B:B,OVERDRAFT!B716,'Filter by planned &amp; actual'!E:E,"Actual",'Filter by planned &amp; actual'!H:H,OVERDRAFT!E716)</f>
        <v>204837.04</v>
      </c>
      <c r="E716" s="26">
        <v>44682</v>
      </c>
    </row>
    <row r="717" spans="1:5" hidden="1">
      <c r="A717" s="19">
        <v>120</v>
      </c>
      <c r="B717" s="110" t="s">
        <v>2114</v>
      </c>
      <c r="C717" s="22">
        <f>SUMIFS('Filter by planned &amp; actual'!F:F,'Filter by planned &amp; actual'!B:B,OVERDRAFT!B717,'Filter by planned &amp; actual'!E:E,"Actual",'Filter by planned &amp; actual'!H:H,OVERDRAFT!E717)</f>
        <v>0</v>
      </c>
      <c r="D717" s="22">
        <f>SUMIFS('Filter by planned &amp; actual'!G:G,'Filter by planned &amp; actual'!B:B,OVERDRAFT!B717,'Filter by planned &amp; actual'!E:E,"Actual",'Filter by planned &amp; actual'!H:H,OVERDRAFT!E717)</f>
        <v>18581.150000000001</v>
      </c>
      <c r="E717" s="26">
        <v>44682</v>
      </c>
    </row>
    <row r="718" spans="1:5" hidden="1">
      <c r="A718" s="19">
        <v>121</v>
      </c>
      <c r="B718" s="19" t="s">
        <v>2157</v>
      </c>
      <c r="C718" s="22">
        <f>SUMIFS('Filter by planned &amp; actual'!F:F,'Filter by planned &amp; actual'!B:B,OVERDRAFT!B718,'Filter by planned &amp; actual'!E:E,"Actual",'Filter by planned &amp; actual'!H:H,OVERDRAFT!E718)</f>
        <v>0</v>
      </c>
      <c r="D718" s="22">
        <f>SUMIFS('Filter by planned &amp; actual'!G:G,'Filter by planned &amp; actual'!B:B,OVERDRAFT!B718,'Filter by planned &amp; actual'!E:E,"Actual",'Filter by planned &amp; actual'!H:H,OVERDRAFT!E718)</f>
        <v>0</v>
      </c>
      <c r="E718" s="26">
        <v>44682</v>
      </c>
    </row>
    <row r="719" spans="1:5" hidden="1">
      <c r="A719" s="19">
        <v>122</v>
      </c>
      <c r="B719" s="19" t="s">
        <v>2158</v>
      </c>
      <c r="C719" s="22">
        <f>SUMIFS('Filter by planned &amp; actual'!F:F,'Filter by planned &amp; actual'!B:B,OVERDRAFT!B719,'Filter by planned &amp; actual'!E:E,"Actual",'Filter by planned &amp; actual'!H:H,OVERDRAFT!E719)</f>
        <v>0</v>
      </c>
      <c r="D719" s="22">
        <f>SUMIFS('Filter by planned &amp; actual'!G:G,'Filter by planned &amp; actual'!B:B,OVERDRAFT!B719,'Filter by planned &amp; actual'!E:E,"Actual",'Filter by planned &amp; actual'!H:H,OVERDRAFT!E719)</f>
        <v>0</v>
      </c>
      <c r="E719" s="26">
        <v>44682</v>
      </c>
    </row>
    <row r="720" spans="1:5" hidden="1">
      <c r="A720" s="19">
        <v>123</v>
      </c>
      <c r="B720" s="19" t="s">
        <v>2159</v>
      </c>
      <c r="C720" s="22">
        <f>SUMIFS('Filter by planned &amp; actual'!F:F,'Filter by planned &amp; actual'!B:B,OVERDRAFT!B720,'Filter by planned &amp; actual'!E:E,"Actual",'Filter by planned &amp; actual'!H:H,OVERDRAFT!E720)</f>
        <v>0</v>
      </c>
      <c r="D720" s="22">
        <f>SUMIFS('Filter by planned &amp; actual'!G:G,'Filter by planned &amp; actual'!B:B,OVERDRAFT!B720,'Filter by planned &amp; actual'!E:E,"Actual",'Filter by planned &amp; actual'!H:H,OVERDRAFT!E720)</f>
        <v>0</v>
      </c>
      <c r="E720" s="26">
        <v>44682</v>
      </c>
    </row>
    <row r="721" spans="1:5" hidden="1">
      <c r="A721" s="19">
        <v>124</v>
      </c>
      <c r="B721" s="19" t="s">
        <v>2160</v>
      </c>
      <c r="C721" s="22">
        <f>SUMIFS('Filter by planned &amp; actual'!F:F,'Filter by planned &amp; actual'!B:B,OVERDRAFT!B721,'Filter by planned &amp; actual'!E:E,"Actual",'Filter by planned &amp; actual'!H:H,OVERDRAFT!E721)</f>
        <v>0</v>
      </c>
      <c r="D721" s="22">
        <f>SUMIFS('Filter by planned &amp; actual'!G:G,'Filter by planned &amp; actual'!B:B,OVERDRAFT!B721,'Filter by planned &amp; actual'!E:E,"Actual",'Filter by planned &amp; actual'!H:H,OVERDRAFT!E721)</f>
        <v>5221596.76</v>
      </c>
      <c r="E721" s="26">
        <v>44682</v>
      </c>
    </row>
    <row r="722" spans="1:5" hidden="1">
      <c r="A722" s="19">
        <v>125</v>
      </c>
      <c r="B722" s="19" t="s">
        <v>2162</v>
      </c>
      <c r="C722" s="22">
        <f>SUMIFS('Filter by planned &amp; actual'!F:F,'Filter by planned &amp; actual'!B:B,OVERDRAFT!B722,'Filter by planned &amp; actual'!E:E,"Actual",'Filter by planned &amp; actual'!H:H,OVERDRAFT!E722)</f>
        <v>0</v>
      </c>
      <c r="D722" s="22">
        <f>SUMIFS('Filter by planned &amp; actual'!G:G,'Filter by planned &amp; actual'!B:B,OVERDRAFT!B722,'Filter by planned &amp; actual'!E:E,"Actual",'Filter by planned &amp; actual'!H:H,OVERDRAFT!E722)</f>
        <v>154386.66999999998</v>
      </c>
      <c r="E722" s="26">
        <v>44682</v>
      </c>
    </row>
    <row r="723" spans="1:5" hidden="1">
      <c r="A723" s="19">
        <v>126</v>
      </c>
      <c r="B723" s="19" t="s">
        <v>2163</v>
      </c>
      <c r="C723" s="22">
        <f>SUMIFS('Filter by planned &amp; actual'!F:F,'Filter by planned &amp; actual'!B:B,OVERDRAFT!B723,'Filter by planned &amp; actual'!E:E,"Actual",'Filter by planned &amp; actual'!H:H,OVERDRAFT!E723)</f>
        <v>0</v>
      </c>
      <c r="D723" s="22">
        <f>SUMIFS('Filter by planned &amp; actual'!G:G,'Filter by planned &amp; actual'!B:B,OVERDRAFT!B723,'Filter by planned &amp; actual'!E:E,"Actual",'Filter by planned &amp; actual'!H:H,OVERDRAFT!E723)</f>
        <v>290622.39</v>
      </c>
      <c r="E723" s="26">
        <v>44682</v>
      </c>
    </row>
    <row r="724" spans="1:5" hidden="1">
      <c r="A724" s="19">
        <v>127</v>
      </c>
      <c r="B724" s="19" t="s">
        <v>2164</v>
      </c>
      <c r="C724" s="22">
        <f>SUMIFS('Filter by planned &amp; actual'!F:F,'Filter by planned &amp; actual'!B:B,OVERDRAFT!B724,'Filter by planned &amp; actual'!E:E,"Actual",'Filter by planned &amp; actual'!H:H,OVERDRAFT!E724)</f>
        <v>14525353.17</v>
      </c>
      <c r="D724" s="22">
        <f>SUMIFS('Filter by planned &amp; actual'!G:G,'Filter by planned &amp; actual'!B:B,OVERDRAFT!B724,'Filter by planned &amp; actual'!E:E,"Actual",'Filter by planned &amp; actual'!H:H,OVERDRAFT!E724)</f>
        <v>5399659.5299999993</v>
      </c>
      <c r="E724" s="26">
        <v>44682</v>
      </c>
    </row>
    <row r="725" spans="1:5" hidden="1">
      <c r="A725" s="19">
        <v>128</v>
      </c>
      <c r="B725" s="19" t="s">
        <v>2165</v>
      </c>
      <c r="C725" s="22">
        <f>SUMIFS('Filter by planned &amp; actual'!F:F,'Filter by planned &amp; actual'!B:B,OVERDRAFT!B725,'Filter by planned &amp; actual'!E:E,"Actual",'Filter by planned &amp; actual'!H:H,OVERDRAFT!E725)</f>
        <v>4074938.81</v>
      </c>
      <c r="D725" s="22">
        <f>SUMIFS('Filter by planned &amp; actual'!G:G,'Filter by planned &amp; actual'!B:B,OVERDRAFT!B725,'Filter by planned &amp; actual'!E:E,"Actual",'Filter by planned &amp; actual'!H:H,OVERDRAFT!E725)</f>
        <v>2955559.5500000003</v>
      </c>
      <c r="E725" s="26">
        <v>44682</v>
      </c>
    </row>
    <row r="726" spans="1:5" hidden="1">
      <c r="A726" s="113">
        <v>129</v>
      </c>
      <c r="B726" s="113" t="s">
        <v>2167</v>
      </c>
      <c r="C726" s="22">
        <f>SUMIFS('Filter by planned &amp; actual'!F:F,'Filter by planned &amp; actual'!B:B,OVERDRAFT!B726,'Filter by planned &amp; actual'!E:E,"Actual",'Filter by planned &amp; actual'!H:H,OVERDRAFT!E726)</f>
        <v>0</v>
      </c>
      <c r="D726" s="22">
        <f>SUMIFS('Filter by planned &amp; actual'!G:G,'Filter by planned &amp; actual'!B:B,OVERDRAFT!B726,'Filter by planned &amp; actual'!E:E,"Actual",'Filter by planned &amp; actual'!H:H,OVERDRAFT!E726)</f>
        <v>0</v>
      </c>
      <c r="E726" s="26">
        <v>44682</v>
      </c>
    </row>
    <row r="727" spans="1:5" hidden="1">
      <c r="A727" s="113">
        <v>130</v>
      </c>
      <c r="B727" s="113" t="s">
        <v>2168</v>
      </c>
      <c r="C727" s="22">
        <f>SUMIFS('Filter by planned &amp; actual'!F:F,'Filter by planned &amp; actual'!B:B,OVERDRAFT!B727,'Filter by planned &amp; actual'!E:E,"Actual",'Filter by planned &amp; actual'!H:H,OVERDRAFT!E727)</f>
        <v>20378544</v>
      </c>
      <c r="D727" s="22">
        <f>SUMIFS('Filter by planned &amp; actual'!G:G,'Filter by planned &amp; actual'!B:B,OVERDRAFT!B727,'Filter by planned &amp; actual'!E:E,"Actual",'Filter by planned &amp; actual'!H:H,OVERDRAFT!E727)</f>
        <v>27373439.540000003</v>
      </c>
      <c r="E727" s="26">
        <v>44682</v>
      </c>
    </row>
    <row r="728" spans="1:5" hidden="1">
      <c r="A728" s="113">
        <v>131</v>
      </c>
      <c r="B728" s="113" t="s">
        <v>2169</v>
      </c>
      <c r="C728" s="22">
        <f>SUMIFS('Filter by planned &amp; actual'!F:F,'Filter by planned &amp; actual'!B:B,OVERDRAFT!B728,'Filter by planned &amp; actual'!E:E,"Actual",'Filter by planned &amp; actual'!H:H,OVERDRAFT!E728)</f>
        <v>0</v>
      </c>
      <c r="D728" s="22">
        <f>SUMIFS('Filter by planned &amp; actual'!G:G,'Filter by planned &amp; actual'!B:B,OVERDRAFT!B728,'Filter by planned &amp; actual'!E:E,"Actual",'Filter by planned &amp; actual'!H:H,OVERDRAFT!E728)</f>
        <v>0</v>
      </c>
      <c r="E728" s="26">
        <v>44682</v>
      </c>
    </row>
    <row r="729" spans="1:5" hidden="1">
      <c r="A729" s="113">
        <v>132</v>
      </c>
      <c r="B729" s="113" t="s">
        <v>2170</v>
      </c>
      <c r="C729" s="22">
        <f>SUMIFS('Filter by planned &amp; actual'!F:F,'Filter by planned &amp; actual'!B:B,OVERDRAFT!B729,'Filter by planned &amp; actual'!E:E,"Actual",'Filter by planned &amp; actual'!H:H,OVERDRAFT!E729)</f>
        <v>0</v>
      </c>
      <c r="D729" s="22">
        <f>SUMIFS('Filter by planned &amp; actual'!G:G,'Filter by planned &amp; actual'!B:B,OVERDRAFT!B729,'Filter by planned &amp; actual'!E:E,"Actual",'Filter by planned &amp; actual'!H:H,OVERDRAFT!E729)</f>
        <v>2117300.9299999997</v>
      </c>
      <c r="E729" s="26">
        <v>44682</v>
      </c>
    </row>
    <row r="730" spans="1:5" hidden="1">
      <c r="A730" s="113">
        <v>133</v>
      </c>
      <c r="B730" s="113" t="s">
        <v>2171</v>
      </c>
      <c r="C730" s="22">
        <f>SUMIFS('Filter by planned &amp; actual'!F:F,'Filter by planned &amp; actual'!B:B,OVERDRAFT!B730,'Filter by planned &amp; actual'!E:E,"Actual",'Filter by planned &amp; actual'!H:H,OVERDRAFT!E730)</f>
        <v>0</v>
      </c>
      <c r="D730" s="22">
        <f>SUMIFS('Filter by planned &amp; actual'!G:G,'Filter by planned &amp; actual'!B:B,OVERDRAFT!B730,'Filter by planned &amp; actual'!E:E,"Actual",'Filter by planned &amp; actual'!H:H,OVERDRAFT!E730)</f>
        <v>0</v>
      </c>
      <c r="E730" s="26">
        <v>44682</v>
      </c>
    </row>
    <row r="731" spans="1:5" hidden="1">
      <c r="A731" s="113">
        <v>134</v>
      </c>
      <c r="B731" s="113" t="s">
        <v>2172</v>
      </c>
      <c r="C731" s="22">
        <f>SUMIFS('Filter by planned &amp; actual'!F:F,'Filter by planned &amp; actual'!B:B,OVERDRAFT!B731,'Filter by planned &amp; actual'!E:E,"Actual",'Filter by planned &amp; actual'!H:H,OVERDRAFT!E731)</f>
        <v>0</v>
      </c>
      <c r="D731" s="22">
        <f>SUMIFS('Filter by planned &amp; actual'!G:G,'Filter by planned &amp; actual'!B:B,OVERDRAFT!B731,'Filter by planned &amp; actual'!E:E,"Actual",'Filter by planned &amp; actual'!H:H,OVERDRAFT!E731)</f>
        <v>0</v>
      </c>
      <c r="E731" s="26">
        <v>44682</v>
      </c>
    </row>
    <row r="732" spans="1:5" hidden="1">
      <c r="A732" s="113">
        <v>135</v>
      </c>
      <c r="B732" s="113" t="s">
        <v>2173</v>
      </c>
      <c r="C732" s="22">
        <f>SUMIFS('Filter by planned &amp; actual'!F:F,'Filter by planned &amp; actual'!B:B,OVERDRAFT!B732,'Filter by planned &amp; actual'!E:E,"Actual",'Filter by planned &amp; actual'!H:H,OVERDRAFT!E732)</f>
        <v>0</v>
      </c>
      <c r="D732" s="22">
        <f>SUMIFS('Filter by planned &amp; actual'!G:G,'Filter by planned &amp; actual'!B:B,OVERDRAFT!B732,'Filter by planned &amp; actual'!E:E,"Actual",'Filter by planned &amp; actual'!H:H,OVERDRAFT!E732)</f>
        <v>8885913.8899999987</v>
      </c>
      <c r="E732" s="26">
        <v>44682</v>
      </c>
    </row>
    <row r="733" spans="1:5" hidden="1">
      <c r="A733" s="113">
        <v>136</v>
      </c>
      <c r="B733" s="113" t="s">
        <v>2174</v>
      </c>
      <c r="C733" s="22">
        <f>SUMIFS('Filter by planned &amp; actual'!F:F,'Filter by planned &amp; actual'!B:B,OVERDRAFT!B733,'Filter by planned &amp; actual'!E:E,"Actual",'Filter by planned &amp; actual'!H:H,OVERDRAFT!E733)</f>
        <v>28493360.539999999</v>
      </c>
      <c r="D733" s="22">
        <f>SUMIFS('Filter by planned &amp; actual'!G:G,'Filter by planned &amp; actual'!B:B,OVERDRAFT!B733,'Filter by planned &amp; actual'!E:E,"Actual",'Filter by planned &amp; actual'!H:H,OVERDRAFT!E733)</f>
        <v>18299641.100000001</v>
      </c>
      <c r="E733" s="26">
        <v>44682</v>
      </c>
    </row>
    <row r="734" spans="1:5" hidden="1">
      <c r="A734" s="113">
        <v>137</v>
      </c>
      <c r="B734" s="113" t="s">
        <v>2175</v>
      </c>
      <c r="C734" s="22">
        <f>SUMIFS('Filter by planned &amp; actual'!F:F,'Filter by planned &amp; actual'!B:B,OVERDRAFT!B734,'Filter by planned &amp; actual'!E:E,"Actual",'Filter by planned &amp; actual'!H:H,OVERDRAFT!E734)</f>
        <v>750000</v>
      </c>
      <c r="D734" s="22">
        <f>SUMIFS('Filter by planned &amp; actual'!G:G,'Filter by planned &amp; actual'!B:B,OVERDRAFT!B734,'Filter by planned &amp; actual'!E:E,"Actual",'Filter by planned &amp; actual'!H:H,OVERDRAFT!E734)</f>
        <v>1213228.54</v>
      </c>
      <c r="E734" s="26">
        <v>44682</v>
      </c>
    </row>
    <row r="735" spans="1:5" hidden="1">
      <c r="A735" s="113">
        <v>138</v>
      </c>
      <c r="B735" s="113" t="s">
        <v>2176</v>
      </c>
      <c r="C735" s="22">
        <f>SUMIFS('Filter by planned &amp; actual'!F:F,'Filter by planned &amp; actual'!B:B,OVERDRAFT!B735,'Filter by planned &amp; actual'!E:E,"Actual",'Filter by planned &amp; actual'!H:H,OVERDRAFT!E735)</f>
        <v>61592526.280000001</v>
      </c>
      <c r="D735" s="22">
        <f>SUMIFS('Filter by planned &amp; actual'!G:G,'Filter by planned &amp; actual'!B:B,OVERDRAFT!B735,'Filter by planned &amp; actual'!E:E,"Actual",'Filter by planned &amp; actual'!H:H,OVERDRAFT!E735)</f>
        <v>6594644.9099999992</v>
      </c>
      <c r="E735" s="26">
        <v>44682</v>
      </c>
    </row>
    <row r="736" spans="1:5" hidden="1">
      <c r="A736" s="113">
        <v>139</v>
      </c>
      <c r="B736" s="113" t="s">
        <v>2189</v>
      </c>
      <c r="C736" s="22">
        <f>SUMIFS('Filter by planned &amp; actual'!F:F,'Filter by planned &amp; actual'!B:B,OVERDRAFT!B736,'Filter by planned &amp; actual'!E:E,"Actual",'Filter by planned &amp; actual'!H:H,OVERDRAFT!E736)</f>
        <v>6601183.1799999997</v>
      </c>
      <c r="D736" s="22">
        <f>SUMIFS('Filter by planned &amp; actual'!G:G,'Filter by planned &amp; actual'!B:B,OVERDRAFT!B736,'Filter by planned &amp; actual'!E:E,"Actual",'Filter by planned &amp; actual'!H:H,OVERDRAFT!E736)</f>
        <v>2442697.27</v>
      </c>
      <c r="E736" s="26">
        <v>44682</v>
      </c>
    </row>
    <row r="737" spans="1:5" hidden="1">
      <c r="A737" s="113">
        <v>140</v>
      </c>
      <c r="B737" s="113" t="s">
        <v>2190</v>
      </c>
      <c r="C737" s="22">
        <f>SUMIFS('Filter by planned &amp; actual'!F:F,'Filter by planned &amp; actual'!B:B,OVERDRAFT!B737,'Filter by planned &amp; actual'!E:E,"Actual",'Filter by planned &amp; actual'!H:H,OVERDRAFT!E737)</f>
        <v>0</v>
      </c>
      <c r="D737" s="22">
        <f>SUMIFS('Filter by planned &amp; actual'!G:G,'Filter by planned &amp; actual'!B:B,OVERDRAFT!B737,'Filter by planned &amp; actual'!E:E,"Actual",'Filter by planned &amp; actual'!H:H,OVERDRAFT!E737)</f>
        <v>120000</v>
      </c>
      <c r="E737" s="26">
        <v>44682</v>
      </c>
    </row>
    <row r="738" spans="1:5" hidden="1">
      <c r="A738" s="113">
        <v>141</v>
      </c>
      <c r="B738" s="113" t="s">
        <v>2191</v>
      </c>
      <c r="C738" s="22">
        <f>SUMIFS('Filter by planned &amp; actual'!F:F,'Filter by planned &amp; actual'!B:B,OVERDRAFT!B738,'Filter by planned &amp; actual'!E:E,"Actual",'Filter by planned &amp; actual'!H:H,OVERDRAFT!E738)</f>
        <v>0</v>
      </c>
      <c r="D738" s="22">
        <f>SUMIFS('Filter by planned &amp; actual'!G:G,'Filter by planned &amp; actual'!B:B,OVERDRAFT!B738,'Filter by planned &amp; actual'!E:E,"Actual",'Filter by planned &amp; actual'!H:H,OVERDRAFT!E738)</f>
        <v>0</v>
      </c>
      <c r="E738" s="26">
        <v>44682</v>
      </c>
    </row>
    <row r="739" spans="1:5" hidden="1">
      <c r="A739" s="113">
        <v>142</v>
      </c>
      <c r="B739" s="113" t="s">
        <v>2192</v>
      </c>
      <c r="C739" s="22">
        <f>SUMIFS('Filter by planned &amp; actual'!F:F,'Filter by planned &amp; actual'!B:B,OVERDRAFT!B739,'Filter by planned &amp; actual'!E:E,"Actual",'Filter by planned &amp; actual'!H:H,OVERDRAFT!E739)</f>
        <v>0</v>
      </c>
      <c r="D739" s="22">
        <f>SUMIFS('Filter by planned &amp; actual'!G:G,'Filter by planned &amp; actual'!B:B,OVERDRAFT!B739,'Filter by planned &amp; actual'!E:E,"Actual",'Filter by planned &amp; actual'!H:H,OVERDRAFT!E739)</f>
        <v>6158045.3900000006</v>
      </c>
      <c r="E739" s="26">
        <v>44682</v>
      </c>
    </row>
    <row r="740" spans="1:5" hidden="1">
      <c r="A740" s="113">
        <v>143</v>
      </c>
      <c r="B740" s="113" t="s">
        <v>2193</v>
      </c>
      <c r="C740" s="22">
        <f>SUMIFS('Filter by planned &amp; actual'!F:F,'Filter by planned &amp; actual'!B:B,OVERDRAFT!B740,'Filter by planned &amp; actual'!E:E,"Actual",'Filter by planned &amp; actual'!H:H,OVERDRAFT!E740)</f>
        <v>0</v>
      </c>
      <c r="D740" s="22">
        <f>SUMIFS('Filter by planned &amp; actual'!G:G,'Filter by planned &amp; actual'!B:B,OVERDRAFT!B740,'Filter by planned &amp; actual'!E:E,"Actual",'Filter by planned &amp; actual'!H:H,OVERDRAFT!E740)</f>
        <v>0</v>
      </c>
      <c r="E740" s="26">
        <v>44682</v>
      </c>
    </row>
    <row r="741" spans="1:5" hidden="1">
      <c r="A741" s="152">
        <v>144</v>
      </c>
      <c r="B741" s="152" t="s">
        <v>2207</v>
      </c>
      <c r="C741" s="22">
        <f>SUMIFS('Filter by planned &amp; actual'!F:F,'Filter by planned &amp; actual'!B:B,OVERDRAFT!B741,'Filter by planned &amp; actual'!E:E,"Actual",'Filter by planned &amp; actual'!H:H,OVERDRAFT!E741)</f>
        <v>0</v>
      </c>
      <c r="D741" s="22">
        <f>SUMIFS('Filter by planned &amp; actual'!G:G,'Filter by planned &amp; actual'!B:B,OVERDRAFT!B741,'Filter by planned &amp; actual'!E:E,"Actual",'Filter by planned &amp; actual'!H:H,OVERDRAFT!E741)</f>
        <v>0</v>
      </c>
      <c r="E741" s="26">
        <v>44682</v>
      </c>
    </row>
    <row r="742" spans="1:5" hidden="1">
      <c r="A742" s="152">
        <v>145</v>
      </c>
      <c r="B742" s="152" t="s">
        <v>2208</v>
      </c>
      <c r="C742" s="22">
        <f>SUMIFS('Filter by planned &amp; actual'!F:F,'Filter by planned &amp; actual'!B:B,OVERDRAFT!B742,'Filter by planned &amp; actual'!E:E,"Actual",'Filter by planned &amp; actual'!H:H,OVERDRAFT!E742)</f>
        <v>0</v>
      </c>
      <c r="D742" s="22">
        <f>SUMIFS('Filter by planned &amp; actual'!G:G,'Filter by planned &amp; actual'!B:B,OVERDRAFT!B742,'Filter by planned &amp; actual'!E:E,"Actual",'Filter by planned &amp; actual'!H:H,OVERDRAFT!E742)</f>
        <v>0</v>
      </c>
      <c r="E742" s="26">
        <v>44682</v>
      </c>
    </row>
    <row r="743" spans="1:5" hidden="1">
      <c r="A743" s="152">
        <v>146</v>
      </c>
      <c r="B743" s="152" t="s">
        <v>2211</v>
      </c>
      <c r="C743" s="22">
        <f>SUMIFS('Filter by planned &amp; actual'!F:F,'Filter by planned &amp; actual'!B:B,OVERDRAFT!B743,'Filter by planned &amp; actual'!E:E,"Actual",'Filter by planned &amp; actual'!H:H,OVERDRAFT!E743)</f>
        <v>0</v>
      </c>
      <c r="D743" s="22">
        <f>SUMIFS('Filter by planned &amp; actual'!G:G,'Filter by planned &amp; actual'!B:B,OVERDRAFT!B743,'Filter by planned &amp; actual'!E:E,"Actual",'Filter by planned &amp; actual'!H:H,OVERDRAFT!E743)</f>
        <v>0</v>
      </c>
      <c r="E743" s="26">
        <v>44682</v>
      </c>
    </row>
    <row r="744" spans="1:5" hidden="1">
      <c r="A744" s="152">
        <v>147</v>
      </c>
      <c r="B744" s="152" t="s">
        <v>2212</v>
      </c>
      <c r="C744" s="22">
        <f>SUMIFS('Filter by planned &amp; actual'!F:F,'Filter by planned &amp; actual'!B:B,OVERDRAFT!B744,'Filter by planned &amp; actual'!E:E,"Actual",'Filter by planned &amp; actual'!H:H,OVERDRAFT!E744)</f>
        <v>0</v>
      </c>
      <c r="D744" s="22">
        <f>SUMIFS('Filter by planned &amp; actual'!G:G,'Filter by planned &amp; actual'!B:B,OVERDRAFT!B744,'Filter by planned &amp; actual'!E:E,"Actual",'Filter by planned &amp; actual'!H:H,OVERDRAFT!E744)</f>
        <v>0</v>
      </c>
      <c r="E744" s="26">
        <v>44682</v>
      </c>
    </row>
    <row r="745" spans="1:5" hidden="1">
      <c r="A745" s="152">
        <v>148</v>
      </c>
      <c r="B745" s="152" t="s">
        <v>2213</v>
      </c>
      <c r="C745" s="22">
        <f>SUMIFS('Filter by planned &amp; actual'!F:F,'Filter by planned &amp; actual'!B:B,OVERDRAFT!B745,'Filter by planned &amp; actual'!E:E,"Actual",'Filter by planned &amp; actual'!H:H,OVERDRAFT!E745)</f>
        <v>0</v>
      </c>
      <c r="D745" s="22">
        <f>SUMIFS('Filter by planned &amp; actual'!G:G,'Filter by planned &amp; actual'!B:B,OVERDRAFT!B745,'Filter by planned &amp; actual'!E:E,"Actual",'Filter by planned &amp; actual'!H:H,OVERDRAFT!E745)</f>
        <v>0</v>
      </c>
      <c r="E745" s="26">
        <v>44682</v>
      </c>
    </row>
    <row r="746" spans="1:5" hidden="1">
      <c r="A746" s="19">
        <v>0</v>
      </c>
      <c r="B746" s="110" t="s">
        <v>1985</v>
      </c>
      <c r="C746" s="22">
        <f>SUMIFS('Filter by planned &amp; actual'!F:F,'Filter by planned &amp; actual'!B:B,OVERDRAFT!B746,'Filter by planned &amp; actual'!E:E,"Planned",'Filter by planned &amp; actual'!H:H,OVERDRAFT!E746)</f>
        <v>0</v>
      </c>
      <c r="D746" s="22">
        <f>SUMIFS('Filter by planned &amp; actual'!G:G,'Filter by planned &amp; actual'!B:B,OVERDRAFT!B746,'Filter by planned &amp; actual'!E:E,"Planned",'Filter by planned &amp; actual'!H:H,OVERDRAFT!E746)</f>
        <v>0</v>
      </c>
      <c r="E746" s="26">
        <v>44682</v>
      </c>
    </row>
    <row r="747" spans="1:5" hidden="1">
      <c r="A747" s="19">
        <v>1</v>
      </c>
      <c r="B747" s="19" t="s">
        <v>7</v>
      </c>
      <c r="C747" s="22">
        <f>SUMIFS('Filter by planned &amp; actual'!F:F,'Filter by planned &amp; actual'!B:B,OVERDRAFT!B747,'Filter by planned &amp; actual'!E:E,"Actual",'Filter by planned &amp; actual'!H:H,OVERDRAFT!E747)</f>
        <v>6863669.1900000004</v>
      </c>
      <c r="D747" s="22">
        <f>SUMIFS('Filter by planned &amp; actual'!G:G,'Filter by planned &amp; actual'!B:B,OVERDRAFT!B747,'Filter by planned &amp; actual'!E:E,"Actual",'Filter by planned &amp; actual'!H:H,OVERDRAFT!E747)</f>
        <v>21640835.419999998</v>
      </c>
      <c r="E747" s="26">
        <v>44713</v>
      </c>
    </row>
    <row r="748" spans="1:5" hidden="1">
      <c r="A748" s="19">
        <v>2</v>
      </c>
      <c r="B748" s="19" t="s">
        <v>8</v>
      </c>
      <c r="C748" s="22">
        <f>SUMIFS('Filter by planned &amp; actual'!F:F,'Filter by planned &amp; actual'!B:B,OVERDRAFT!B748,'Filter by planned &amp; actual'!E:E,"Actual",'Filter by planned &amp; actual'!H:H,OVERDRAFT!E748)</f>
        <v>0</v>
      </c>
      <c r="D748" s="22">
        <f>SUMIFS('Filter by planned &amp; actual'!G:G,'Filter by planned &amp; actual'!B:B,OVERDRAFT!B748,'Filter by planned &amp; actual'!E:E,"Actual",'Filter by planned &amp; actual'!H:H,OVERDRAFT!E748)</f>
        <v>920335.0199999999</v>
      </c>
      <c r="E748" s="26">
        <v>44713</v>
      </c>
    </row>
    <row r="749" spans="1:5" hidden="1">
      <c r="A749" s="19">
        <v>3</v>
      </c>
      <c r="B749" s="19" t="s">
        <v>9</v>
      </c>
      <c r="C749" s="22">
        <f>SUMIFS('Filter by planned &amp; actual'!F:F,'Filter by planned &amp; actual'!B:B,OVERDRAFT!B749,'Filter by planned &amp; actual'!E:E,"Actual",'Filter by planned &amp; actual'!H:H,OVERDRAFT!E749)</f>
        <v>0</v>
      </c>
      <c r="D749" s="22">
        <f>SUMIFS('Filter by planned &amp; actual'!G:G,'Filter by planned &amp; actual'!B:B,OVERDRAFT!B749,'Filter by planned &amp; actual'!E:E,"Actual",'Filter by planned &amp; actual'!H:H,OVERDRAFT!E749)</f>
        <v>3155028.99</v>
      </c>
      <c r="E749" s="26">
        <v>44713</v>
      </c>
    </row>
    <row r="750" spans="1:5" hidden="1">
      <c r="A750" s="19">
        <v>4</v>
      </c>
      <c r="B750" s="19" t="s">
        <v>10</v>
      </c>
      <c r="C750" s="22">
        <f>SUMIFS('Filter by planned &amp; actual'!F:F,'Filter by planned &amp; actual'!B:B,OVERDRAFT!B750,'Filter by planned &amp; actual'!E:E,"Actual",'Filter by planned &amp; actual'!H:H,OVERDRAFT!E750)</f>
        <v>0</v>
      </c>
      <c r="D750" s="22">
        <f>SUMIFS('Filter by planned &amp; actual'!G:G,'Filter by planned &amp; actual'!B:B,OVERDRAFT!B750,'Filter by planned &amp; actual'!E:E,"Actual",'Filter by planned &amp; actual'!H:H,OVERDRAFT!E750)</f>
        <v>364280.12</v>
      </c>
      <c r="E750" s="26">
        <v>44713</v>
      </c>
    </row>
    <row r="751" spans="1:5" hidden="1">
      <c r="A751" s="19">
        <v>5</v>
      </c>
      <c r="B751" s="19" t="s">
        <v>11</v>
      </c>
      <c r="C751" s="22">
        <f>SUMIFS('Filter by planned &amp; actual'!F:F,'Filter by planned &amp; actual'!B:B,OVERDRAFT!B751,'Filter by planned &amp; actual'!E:E,"Actual",'Filter by planned &amp; actual'!H:H,OVERDRAFT!E751)</f>
        <v>0</v>
      </c>
      <c r="D751" s="22">
        <f>SUMIFS('Filter by planned &amp; actual'!G:G,'Filter by planned &amp; actual'!B:B,OVERDRAFT!B751,'Filter by planned &amp; actual'!E:E,"Actual",'Filter by planned &amp; actual'!H:H,OVERDRAFT!E751)</f>
        <v>1797848.21</v>
      </c>
      <c r="E751" s="26">
        <v>44713</v>
      </c>
    </row>
    <row r="752" spans="1:5" hidden="1">
      <c r="A752" s="19">
        <v>6</v>
      </c>
      <c r="B752" s="19" t="s">
        <v>12</v>
      </c>
      <c r="C752" s="22">
        <f>SUMIFS('Filter by planned &amp; actual'!F:F,'Filter by planned &amp; actual'!B:B,OVERDRAFT!B752,'Filter by planned &amp; actual'!E:E,"Actual",'Filter by planned &amp; actual'!H:H,OVERDRAFT!E752)</f>
        <v>40904481</v>
      </c>
      <c r="D752" s="22">
        <f>SUMIFS('Filter by planned &amp; actual'!G:G,'Filter by planned &amp; actual'!B:B,OVERDRAFT!B752,'Filter by planned &amp; actual'!E:E,"Actual",'Filter by planned &amp; actual'!H:H,OVERDRAFT!E752)</f>
        <v>26301214.090000004</v>
      </c>
      <c r="E752" s="26">
        <v>44713</v>
      </c>
    </row>
    <row r="753" spans="1:5" hidden="1">
      <c r="A753" s="19">
        <v>7</v>
      </c>
      <c r="B753" s="19" t="s">
        <v>13</v>
      </c>
      <c r="C753" s="22">
        <f>SUMIFS('Filter by planned &amp; actual'!F:F,'Filter by planned &amp; actual'!B:B,OVERDRAFT!B753,'Filter by planned &amp; actual'!E:E,"Actual",'Filter by planned &amp; actual'!H:H,OVERDRAFT!E753)</f>
        <v>8212932</v>
      </c>
      <c r="D753" s="22">
        <f>SUMIFS('Filter by planned &amp; actual'!G:G,'Filter by planned &amp; actual'!B:B,OVERDRAFT!B753,'Filter by planned &amp; actual'!E:E,"Actual",'Filter by planned &amp; actual'!H:H,OVERDRAFT!E753)</f>
        <v>1475147.41</v>
      </c>
      <c r="E753" s="26">
        <v>44713</v>
      </c>
    </row>
    <row r="754" spans="1:5" hidden="1">
      <c r="A754" s="19">
        <v>8</v>
      </c>
      <c r="B754" s="19" t="s">
        <v>2004</v>
      </c>
      <c r="C754" s="22">
        <f>SUMIFS('Filter by planned &amp; actual'!F:F,'Filter by planned &amp; actual'!B:B,OVERDRAFT!B754,'Filter by planned &amp; actual'!E:E,"Actual",'Filter by planned &amp; actual'!H:H,OVERDRAFT!E754)</f>
        <v>32146252.549999997</v>
      </c>
      <c r="D754" s="22">
        <f>SUMIFS('Filter by planned &amp; actual'!G:G,'Filter by planned &amp; actual'!B:B,OVERDRAFT!B754,'Filter by planned &amp; actual'!E:E,"Actual",'Filter by planned &amp; actual'!H:H,OVERDRAFT!E754)</f>
        <v>23126145.059999999</v>
      </c>
      <c r="E754" s="26">
        <v>44713</v>
      </c>
    </row>
    <row r="755" spans="1:5" hidden="1">
      <c r="A755" s="19">
        <v>9</v>
      </c>
      <c r="B755" s="19" t="s">
        <v>15</v>
      </c>
      <c r="C755" s="22">
        <f>SUMIFS('Filter by planned &amp; actual'!F:F,'Filter by planned &amp; actual'!B:B,OVERDRAFT!B755,'Filter by planned &amp; actual'!E:E,"Actual",'Filter by planned &amp; actual'!H:H,OVERDRAFT!E755)</f>
        <v>0</v>
      </c>
      <c r="D755" s="22">
        <f>SUMIFS('Filter by planned &amp; actual'!G:G,'Filter by planned &amp; actual'!B:B,OVERDRAFT!B755,'Filter by planned &amp; actual'!E:E,"Actual",'Filter by planned &amp; actual'!H:H,OVERDRAFT!E755)</f>
        <v>0</v>
      </c>
      <c r="E755" s="26">
        <v>44713</v>
      </c>
    </row>
    <row r="756" spans="1:5" hidden="1">
      <c r="A756" s="19">
        <v>10</v>
      </c>
      <c r="B756" s="19" t="s">
        <v>16</v>
      </c>
      <c r="C756" s="22">
        <f>SUMIFS('Filter by planned &amp; actual'!F:F,'Filter by planned &amp; actual'!B:B,OVERDRAFT!B756,'Filter by planned &amp; actual'!E:E,"Actual",'Filter by planned &amp; actual'!H:H,OVERDRAFT!E756)</f>
        <v>0</v>
      </c>
      <c r="D756" s="22">
        <f>SUMIFS('Filter by planned &amp; actual'!G:G,'Filter by planned &amp; actual'!B:B,OVERDRAFT!B756,'Filter by planned &amp; actual'!E:E,"Actual",'Filter by planned &amp; actual'!H:H,OVERDRAFT!E756)</f>
        <v>483445.17</v>
      </c>
      <c r="E756" s="26">
        <v>44713</v>
      </c>
    </row>
    <row r="757" spans="1:5" hidden="1">
      <c r="A757" s="19">
        <v>11</v>
      </c>
      <c r="B757" s="19" t="s">
        <v>17</v>
      </c>
      <c r="C757" s="22">
        <f>SUMIFS('Filter by planned &amp; actual'!F:F,'Filter by planned &amp; actual'!B:B,OVERDRAFT!B757,'Filter by planned &amp; actual'!E:E,"Actual",'Filter by planned &amp; actual'!H:H,OVERDRAFT!E757)</f>
        <v>0</v>
      </c>
      <c r="D757" s="22">
        <f>SUMIFS('Filter by planned &amp; actual'!G:G,'Filter by planned &amp; actual'!B:B,OVERDRAFT!B757,'Filter by planned &amp; actual'!E:E,"Actual",'Filter by planned &amp; actual'!H:H,OVERDRAFT!E757)</f>
        <v>606649.31999999995</v>
      </c>
      <c r="E757" s="26">
        <v>44713</v>
      </c>
    </row>
    <row r="758" spans="1:5" hidden="1">
      <c r="A758" s="19">
        <v>12</v>
      </c>
      <c r="B758" s="19" t="s">
        <v>18</v>
      </c>
      <c r="C758" s="22">
        <f>SUMIFS('Filter by planned &amp; actual'!F:F,'Filter by planned &amp; actual'!B:B,OVERDRAFT!B758,'Filter by planned &amp; actual'!E:E,"Actual",'Filter by planned &amp; actual'!H:H,OVERDRAFT!E758)</f>
        <v>0</v>
      </c>
      <c r="D758" s="22">
        <f>SUMIFS('Filter by planned &amp; actual'!G:G,'Filter by planned &amp; actual'!B:B,OVERDRAFT!B758,'Filter by planned &amp; actual'!E:E,"Actual",'Filter by planned &amp; actual'!H:H,OVERDRAFT!E758)</f>
        <v>1404656.95</v>
      </c>
      <c r="E758" s="26">
        <v>44713</v>
      </c>
    </row>
    <row r="759" spans="1:5" hidden="1">
      <c r="A759" s="19">
        <v>13</v>
      </c>
      <c r="B759" s="19" t="s">
        <v>19</v>
      </c>
      <c r="C759" s="22">
        <f>SUMIFS('Filter by planned &amp; actual'!F:F,'Filter by planned &amp; actual'!B:B,OVERDRAFT!B759,'Filter by planned &amp; actual'!E:E,"Actual",'Filter by planned &amp; actual'!H:H,OVERDRAFT!E759)</f>
        <v>0</v>
      </c>
      <c r="D759" s="22">
        <f>SUMIFS('Filter by planned &amp; actual'!G:G,'Filter by planned &amp; actual'!B:B,OVERDRAFT!B759,'Filter by planned &amp; actual'!E:E,"Actual",'Filter by planned &amp; actual'!H:H,OVERDRAFT!E759)</f>
        <v>0</v>
      </c>
      <c r="E759" s="26">
        <v>44713</v>
      </c>
    </row>
    <row r="760" spans="1:5" hidden="1">
      <c r="A760" s="19">
        <v>14</v>
      </c>
      <c r="B760" s="19" t="s">
        <v>20</v>
      </c>
      <c r="C760" s="22">
        <f>SUMIFS('Filter by planned &amp; actual'!F:F,'Filter by planned &amp; actual'!B:B,OVERDRAFT!B760,'Filter by planned &amp; actual'!E:E,"Actual",'Filter by planned &amp; actual'!H:H,OVERDRAFT!E760)</f>
        <v>0</v>
      </c>
      <c r="D760" s="22">
        <f>SUMIFS('Filter by planned &amp; actual'!G:G,'Filter by planned &amp; actual'!B:B,OVERDRAFT!B760,'Filter by planned &amp; actual'!E:E,"Actual",'Filter by planned &amp; actual'!H:H,OVERDRAFT!E760)</f>
        <v>0</v>
      </c>
      <c r="E760" s="26">
        <v>44713</v>
      </c>
    </row>
    <row r="761" spans="1:5" hidden="1">
      <c r="A761" s="19">
        <v>15</v>
      </c>
      <c r="B761" s="19" t="s">
        <v>21</v>
      </c>
      <c r="C761" s="22">
        <f>SUMIFS('Filter by planned &amp; actual'!F:F,'Filter by planned &amp; actual'!B:B,OVERDRAFT!B761,'Filter by planned &amp; actual'!E:E,"Actual",'Filter by planned &amp; actual'!H:H,OVERDRAFT!E761)</f>
        <v>0</v>
      </c>
      <c r="D761" s="22">
        <f>SUMIFS('Filter by planned &amp; actual'!G:G,'Filter by planned &amp; actual'!B:B,OVERDRAFT!B761,'Filter by planned &amp; actual'!E:E,"Actual",'Filter by planned &amp; actual'!H:H,OVERDRAFT!E761)</f>
        <v>0</v>
      </c>
      <c r="E761" s="26">
        <v>44713</v>
      </c>
    </row>
    <row r="762" spans="1:5" hidden="1">
      <c r="A762" s="19">
        <v>16</v>
      </c>
      <c r="B762" s="19" t="s">
        <v>22</v>
      </c>
      <c r="C762" s="22">
        <f>SUMIFS('Filter by planned &amp; actual'!F:F,'Filter by planned &amp; actual'!B:B,OVERDRAFT!B762,'Filter by planned &amp; actual'!E:E,"Actual",'Filter by planned &amp; actual'!H:H,OVERDRAFT!E762)</f>
        <v>0</v>
      </c>
      <c r="D762" s="22">
        <f>SUMIFS('Filter by planned &amp; actual'!G:G,'Filter by planned &amp; actual'!B:B,OVERDRAFT!B762,'Filter by planned &amp; actual'!E:E,"Actual",'Filter by planned &amp; actual'!H:H,OVERDRAFT!E762)</f>
        <v>0</v>
      </c>
      <c r="E762" s="26">
        <v>44713</v>
      </c>
    </row>
    <row r="763" spans="1:5" hidden="1">
      <c r="A763" s="19">
        <v>17</v>
      </c>
      <c r="B763" s="19" t="s">
        <v>23</v>
      </c>
      <c r="C763" s="22">
        <f>SUMIFS('Filter by planned &amp; actual'!F:F,'Filter by planned &amp; actual'!B:B,OVERDRAFT!B763,'Filter by planned &amp; actual'!E:E,"Actual",'Filter by planned &amp; actual'!H:H,OVERDRAFT!E763)</f>
        <v>0</v>
      </c>
      <c r="D763" s="22">
        <f>SUMIFS('Filter by planned &amp; actual'!G:G,'Filter by planned &amp; actual'!B:B,OVERDRAFT!B763,'Filter by planned &amp; actual'!E:E,"Actual",'Filter by planned &amp; actual'!H:H,OVERDRAFT!E763)</f>
        <v>914.42</v>
      </c>
      <c r="E763" s="26">
        <v>44713</v>
      </c>
    </row>
    <row r="764" spans="1:5" hidden="1">
      <c r="A764" s="19">
        <v>18</v>
      </c>
      <c r="B764" s="19" t="s">
        <v>24</v>
      </c>
      <c r="C764" s="22">
        <f>SUMIFS('Filter by planned &amp; actual'!F:F,'Filter by planned &amp; actual'!B:B,OVERDRAFT!B764,'Filter by planned &amp; actual'!E:E,"Actual",'Filter by planned &amp; actual'!H:H,OVERDRAFT!E764)</f>
        <v>0</v>
      </c>
      <c r="D764" s="22">
        <f>SUMIFS('Filter by planned &amp; actual'!G:G,'Filter by planned &amp; actual'!B:B,OVERDRAFT!B764,'Filter by planned &amp; actual'!E:E,"Actual",'Filter by planned &amp; actual'!H:H,OVERDRAFT!E764)</f>
        <v>2267784.8499999996</v>
      </c>
      <c r="E764" s="26">
        <v>44713</v>
      </c>
    </row>
    <row r="765" spans="1:5" hidden="1">
      <c r="A765" s="19">
        <v>19</v>
      </c>
      <c r="B765" s="19" t="s">
        <v>25</v>
      </c>
      <c r="C765" s="22">
        <f>SUMIFS('Filter by planned &amp; actual'!F:F,'Filter by planned &amp; actual'!B:B,OVERDRAFT!B765,'Filter by planned &amp; actual'!E:E,"Actual",'Filter by planned &amp; actual'!H:H,OVERDRAFT!E765)</f>
        <v>0</v>
      </c>
      <c r="D765" s="22">
        <f>SUMIFS('Filter by planned &amp; actual'!G:G,'Filter by planned &amp; actual'!B:B,OVERDRAFT!B765,'Filter by planned &amp; actual'!E:E,"Actual",'Filter by planned &amp; actual'!H:H,OVERDRAFT!E765)</f>
        <v>3009130.94</v>
      </c>
      <c r="E765" s="26">
        <v>44713</v>
      </c>
    </row>
    <row r="766" spans="1:5" hidden="1">
      <c r="A766" s="19">
        <v>20</v>
      </c>
      <c r="B766" s="19" t="s">
        <v>26</v>
      </c>
      <c r="C766" s="22">
        <f>SUMIFS('Filter by planned &amp; actual'!F:F,'Filter by planned &amp; actual'!B:B,OVERDRAFT!B766,'Filter by planned &amp; actual'!E:E,"Actual",'Filter by planned &amp; actual'!H:H,OVERDRAFT!E766)</f>
        <v>2820470</v>
      </c>
      <c r="D766" s="22">
        <f>SUMIFS('Filter by planned &amp; actual'!G:G,'Filter by planned &amp; actual'!B:B,OVERDRAFT!B766,'Filter by planned &amp; actual'!E:E,"Actual",'Filter by planned &amp; actual'!H:H,OVERDRAFT!E766)</f>
        <v>6654536.3200000003</v>
      </c>
      <c r="E766" s="26">
        <v>44713</v>
      </c>
    </row>
    <row r="767" spans="1:5" hidden="1">
      <c r="A767" s="19">
        <v>21</v>
      </c>
      <c r="B767" s="19" t="s">
        <v>27</v>
      </c>
      <c r="C767" s="22">
        <f>SUMIFS('Filter by planned &amp; actual'!F:F,'Filter by planned &amp; actual'!B:B,OVERDRAFT!B767,'Filter by planned &amp; actual'!E:E,"Actual",'Filter by planned &amp; actual'!H:H,OVERDRAFT!E767)</f>
        <v>13613599.24</v>
      </c>
      <c r="D767" s="22">
        <f>SUMIFS('Filter by planned &amp; actual'!G:G,'Filter by planned &amp; actual'!B:B,OVERDRAFT!B767,'Filter by planned &amp; actual'!E:E,"Actual",'Filter by planned &amp; actual'!H:H,OVERDRAFT!E767)</f>
        <v>16128695.389999999</v>
      </c>
      <c r="E767" s="26">
        <v>44713</v>
      </c>
    </row>
    <row r="768" spans="1:5" hidden="1">
      <c r="A768" s="19">
        <v>22</v>
      </c>
      <c r="B768" s="19" t="s">
        <v>29</v>
      </c>
      <c r="C768" s="22">
        <f>SUMIFS('Filter by planned &amp; actual'!F:F,'Filter by planned &amp; actual'!B:B,OVERDRAFT!B768,'Filter by planned &amp; actual'!E:E,"Actual",'Filter by planned &amp; actual'!H:H,OVERDRAFT!E768)</f>
        <v>10000000</v>
      </c>
      <c r="D768" s="22">
        <f>SUMIFS('Filter by planned &amp; actual'!G:G,'Filter by planned &amp; actual'!B:B,OVERDRAFT!B768,'Filter by planned &amp; actual'!E:E,"Actual",'Filter by planned &amp; actual'!H:H,OVERDRAFT!E768)</f>
        <v>54859912.789999999</v>
      </c>
      <c r="E768" s="26">
        <v>44713</v>
      </c>
    </row>
    <row r="769" spans="1:5" hidden="1">
      <c r="A769" s="19">
        <v>23</v>
      </c>
      <c r="B769" s="19" t="s">
        <v>30</v>
      </c>
      <c r="C769" s="22">
        <f>SUMIFS('Filter by planned &amp; actual'!F:F,'Filter by planned &amp; actual'!B:B,OVERDRAFT!B769,'Filter by planned &amp; actual'!E:E,"Actual",'Filter by planned &amp; actual'!H:H,OVERDRAFT!E769)</f>
        <v>52227046</v>
      </c>
      <c r="D769" s="22">
        <f>SUMIFS('Filter by planned &amp; actual'!G:G,'Filter by planned &amp; actual'!B:B,OVERDRAFT!B769,'Filter by planned &amp; actual'!E:E,"Actual",'Filter by planned &amp; actual'!H:H,OVERDRAFT!E769)</f>
        <v>4861831.8099999996</v>
      </c>
      <c r="E769" s="26">
        <v>44713</v>
      </c>
    </row>
    <row r="770" spans="1:5" hidden="1">
      <c r="A770" s="19">
        <v>24</v>
      </c>
      <c r="B770" s="19" t="s">
        <v>31</v>
      </c>
      <c r="C770" s="22">
        <f>SUMIFS('Filter by planned &amp; actual'!F:F,'Filter by planned &amp; actual'!B:B,OVERDRAFT!B770,'Filter by planned &amp; actual'!E:E,"Actual",'Filter by planned &amp; actual'!H:H,OVERDRAFT!E770)</f>
        <v>0</v>
      </c>
      <c r="D770" s="22">
        <f>SUMIFS('Filter by planned &amp; actual'!G:G,'Filter by planned &amp; actual'!B:B,OVERDRAFT!B770,'Filter by planned &amp; actual'!E:E,"Actual",'Filter by planned &amp; actual'!H:H,OVERDRAFT!E770)</f>
        <v>493499.26</v>
      </c>
      <c r="E770" s="26">
        <v>44713</v>
      </c>
    </row>
    <row r="771" spans="1:5" hidden="1">
      <c r="A771" s="19">
        <v>25</v>
      </c>
      <c r="B771" s="19" t="s">
        <v>32</v>
      </c>
      <c r="C771" s="22">
        <f>SUMIFS('Filter by planned &amp; actual'!F:F,'Filter by planned &amp; actual'!B:B,OVERDRAFT!B771,'Filter by planned &amp; actual'!E:E,"Actual",'Filter by planned &amp; actual'!H:H,OVERDRAFT!E771)</f>
        <v>0</v>
      </c>
      <c r="D771" s="22">
        <f>SUMIFS('Filter by planned &amp; actual'!G:G,'Filter by planned &amp; actual'!B:B,OVERDRAFT!B771,'Filter by planned &amp; actual'!E:E,"Actual",'Filter by planned &amp; actual'!H:H,OVERDRAFT!E771)</f>
        <v>0</v>
      </c>
      <c r="E771" s="26">
        <v>44713</v>
      </c>
    </row>
    <row r="772" spans="1:5" hidden="1">
      <c r="A772" s="19">
        <v>26</v>
      </c>
      <c r="B772" s="19" t="s">
        <v>34</v>
      </c>
      <c r="C772" s="22">
        <f>SUMIFS('Filter by planned &amp; actual'!F:F,'Filter by planned &amp; actual'!B:B,OVERDRAFT!B772,'Filter by planned &amp; actual'!E:E,"Actual",'Filter by planned &amp; actual'!H:H,OVERDRAFT!E772)</f>
        <v>28609603.350000001</v>
      </c>
      <c r="D772" s="22">
        <f>SUMIFS('Filter by planned &amp; actual'!G:G,'Filter by planned &amp; actual'!B:B,OVERDRAFT!B772,'Filter by planned &amp; actual'!E:E,"Actual",'Filter by planned &amp; actual'!H:H,OVERDRAFT!E772)</f>
        <v>1713420.7799999996</v>
      </c>
      <c r="E772" s="26">
        <v>44713</v>
      </c>
    </row>
    <row r="773" spans="1:5" hidden="1">
      <c r="A773" s="19">
        <v>27</v>
      </c>
      <c r="B773" s="19" t="s">
        <v>35</v>
      </c>
      <c r="C773" s="22">
        <f>SUMIFS('Filter by planned &amp; actual'!F:F,'Filter by planned &amp; actual'!B:B,OVERDRAFT!B773,'Filter by planned &amp; actual'!E:E,"Actual",'Filter by planned &amp; actual'!H:H,OVERDRAFT!E773)</f>
        <v>0</v>
      </c>
      <c r="D773" s="22">
        <f>SUMIFS('Filter by planned &amp; actual'!G:G,'Filter by planned &amp; actual'!B:B,OVERDRAFT!B773,'Filter by planned &amp; actual'!E:E,"Actual",'Filter by planned &amp; actual'!H:H,OVERDRAFT!E773)</f>
        <v>476603.52999999997</v>
      </c>
      <c r="E773" s="26">
        <v>44713</v>
      </c>
    </row>
    <row r="774" spans="1:5" hidden="1">
      <c r="A774" s="19">
        <v>28</v>
      </c>
      <c r="B774" s="19" t="s">
        <v>36</v>
      </c>
      <c r="C774" s="22">
        <f>SUMIFS('Filter by planned &amp; actual'!F:F,'Filter by planned &amp; actual'!B:B,OVERDRAFT!B774,'Filter by planned &amp; actual'!E:E,"Actual",'Filter by planned &amp; actual'!H:H,OVERDRAFT!E774)</f>
        <v>0</v>
      </c>
      <c r="D774" s="22">
        <f>SUMIFS('Filter by planned &amp; actual'!G:G,'Filter by planned &amp; actual'!B:B,OVERDRAFT!B774,'Filter by planned &amp; actual'!E:E,"Actual",'Filter by planned &amp; actual'!H:H,OVERDRAFT!E774)</f>
        <v>0</v>
      </c>
      <c r="E774" s="26">
        <v>44713</v>
      </c>
    </row>
    <row r="775" spans="1:5" hidden="1">
      <c r="A775" s="19">
        <v>29</v>
      </c>
      <c r="B775" s="19" t="s">
        <v>37</v>
      </c>
      <c r="C775" s="22">
        <f>SUMIFS('Filter by planned &amp; actual'!F:F,'Filter by planned &amp; actual'!B:B,OVERDRAFT!B775,'Filter by planned &amp; actual'!E:E,"Actual",'Filter by planned &amp; actual'!H:H,OVERDRAFT!E775)</f>
        <v>0</v>
      </c>
      <c r="D775" s="22">
        <f>SUMIFS('Filter by planned &amp; actual'!G:G,'Filter by planned &amp; actual'!B:B,OVERDRAFT!B775,'Filter by planned &amp; actual'!E:E,"Actual",'Filter by planned &amp; actual'!H:H,OVERDRAFT!E775)</f>
        <v>0</v>
      </c>
      <c r="E775" s="26">
        <v>44713</v>
      </c>
    </row>
    <row r="776" spans="1:5" hidden="1">
      <c r="A776" s="19">
        <v>30</v>
      </c>
      <c r="B776" s="19" t="s">
        <v>38</v>
      </c>
      <c r="C776" s="22">
        <f>SUMIFS('Filter by planned &amp; actual'!F:F,'Filter by planned &amp; actual'!B:B,OVERDRAFT!B776,'Filter by planned &amp; actual'!E:E,"Actual",'Filter by planned &amp; actual'!H:H,OVERDRAFT!E776)</f>
        <v>0</v>
      </c>
      <c r="D776" s="22">
        <f>SUMIFS('Filter by planned &amp; actual'!G:G,'Filter by planned &amp; actual'!B:B,OVERDRAFT!B776,'Filter by planned &amp; actual'!E:E,"Actual",'Filter by planned &amp; actual'!H:H,OVERDRAFT!E776)</f>
        <v>0</v>
      </c>
      <c r="E776" s="26">
        <v>44713</v>
      </c>
    </row>
    <row r="777" spans="1:5" hidden="1">
      <c r="A777" s="19">
        <v>31</v>
      </c>
      <c r="B777" s="19" t="s">
        <v>39</v>
      </c>
      <c r="C777" s="22">
        <f>SUMIFS('Filter by planned &amp; actual'!F:F,'Filter by planned &amp; actual'!B:B,OVERDRAFT!B777,'Filter by planned &amp; actual'!E:E,"Actual",'Filter by planned &amp; actual'!H:H,OVERDRAFT!E777)</f>
        <v>0</v>
      </c>
      <c r="D777" s="22">
        <f>SUMIFS('Filter by planned &amp; actual'!G:G,'Filter by planned &amp; actual'!B:B,OVERDRAFT!B777,'Filter by planned &amp; actual'!E:E,"Actual",'Filter by planned &amp; actual'!H:H,OVERDRAFT!E777)</f>
        <v>0</v>
      </c>
      <c r="E777" s="26">
        <v>44713</v>
      </c>
    </row>
    <row r="778" spans="1:5" hidden="1">
      <c r="A778" s="19">
        <v>32</v>
      </c>
      <c r="B778" s="19" t="s">
        <v>40</v>
      </c>
      <c r="C778" s="22">
        <f>SUMIFS('Filter by planned &amp; actual'!F:F,'Filter by planned &amp; actual'!B:B,OVERDRAFT!B778,'Filter by planned &amp; actual'!E:E,"Actual",'Filter by planned &amp; actual'!H:H,OVERDRAFT!E778)</f>
        <v>0</v>
      </c>
      <c r="D778" s="22">
        <f>SUMIFS('Filter by planned &amp; actual'!G:G,'Filter by planned &amp; actual'!B:B,OVERDRAFT!B778,'Filter by planned &amp; actual'!E:E,"Actual",'Filter by planned &amp; actual'!H:H,OVERDRAFT!E778)</f>
        <v>0</v>
      </c>
      <c r="E778" s="26">
        <v>44713</v>
      </c>
    </row>
    <row r="779" spans="1:5" hidden="1">
      <c r="A779" s="19">
        <v>33</v>
      </c>
      <c r="B779" s="19" t="s">
        <v>41</v>
      </c>
      <c r="C779" s="22">
        <f>SUMIFS('Filter by planned &amp; actual'!F:F,'Filter by planned &amp; actual'!B:B,OVERDRAFT!B779,'Filter by planned &amp; actual'!E:E,"Actual",'Filter by planned &amp; actual'!H:H,OVERDRAFT!E779)</f>
        <v>0</v>
      </c>
      <c r="D779" s="22">
        <f>SUMIFS('Filter by planned &amp; actual'!G:G,'Filter by planned &amp; actual'!B:B,OVERDRAFT!B779,'Filter by planned &amp; actual'!E:E,"Actual",'Filter by planned &amp; actual'!H:H,OVERDRAFT!E779)</f>
        <v>1597622.6300000001</v>
      </c>
      <c r="E779" s="26">
        <v>44713</v>
      </c>
    </row>
    <row r="780" spans="1:5" hidden="1">
      <c r="A780" s="19">
        <v>34</v>
      </c>
      <c r="B780" s="19" t="s">
        <v>42</v>
      </c>
      <c r="C780" s="22">
        <f>SUMIFS('Filter by planned &amp; actual'!F:F,'Filter by planned &amp; actual'!B:B,OVERDRAFT!B780,'Filter by planned &amp; actual'!E:E,"Actual",'Filter by planned &amp; actual'!H:H,OVERDRAFT!E780)</f>
        <v>0</v>
      </c>
      <c r="D780" s="22">
        <f>SUMIFS('Filter by planned &amp; actual'!G:G,'Filter by planned &amp; actual'!B:B,OVERDRAFT!B780,'Filter by planned &amp; actual'!E:E,"Actual",'Filter by planned &amp; actual'!H:H,OVERDRAFT!E780)</f>
        <v>1758559.1</v>
      </c>
      <c r="E780" s="26">
        <v>44713</v>
      </c>
    </row>
    <row r="781" spans="1:5" hidden="1">
      <c r="A781" s="19">
        <v>35</v>
      </c>
      <c r="B781" s="19" t="s">
        <v>43</v>
      </c>
      <c r="C781" s="22">
        <f>SUMIFS('Filter by planned &amp; actual'!F:F,'Filter by planned &amp; actual'!B:B,OVERDRAFT!B781,'Filter by planned &amp; actual'!E:E,"Actual",'Filter by planned &amp; actual'!H:H,OVERDRAFT!E781)</f>
        <v>0</v>
      </c>
      <c r="D781" s="22">
        <f>SUMIFS('Filter by planned &amp; actual'!G:G,'Filter by planned &amp; actual'!B:B,OVERDRAFT!B781,'Filter by planned &amp; actual'!E:E,"Actual",'Filter by planned &amp; actual'!H:H,OVERDRAFT!E781)</f>
        <v>0</v>
      </c>
      <c r="E781" s="26">
        <v>44713</v>
      </c>
    </row>
    <row r="782" spans="1:5" hidden="1">
      <c r="A782" s="19">
        <v>36</v>
      </c>
      <c r="B782" s="19" t="s">
        <v>44</v>
      </c>
      <c r="C782" s="22">
        <f>SUMIFS('Filter by planned &amp; actual'!F:F,'Filter by planned &amp; actual'!B:B,OVERDRAFT!B782,'Filter by planned &amp; actual'!E:E,"Actual",'Filter by planned &amp; actual'!H:H,OVERDRAFT!E782)</f>
        <v>0</v>
      </c>
      <c r="D782" s="22">
        <f>SUMIFS('Filter by planned &amp; actual'!G:G,'Filter by planned &amp; actual'!B:B,OVERDRAFT!B782,'Filter by planned &amp; actual'!E:E,"Actual",'Filter by planned &amp; actual'!H:H,OVERDRAFT!E782)</f>
        <v>0</v>
      </c>
      <c r="E782" s="26">
        <v>44713</v>
      </c>
    </row>
    <row r="783" spans="1:5" hidden="1">
      <c r="A783" s="19">
        <v>37</v>
      </c>
      <c r="B783" s="19" t="s">
        <v>1980</v>
      </c>
      <c r="C783" s="22">
        <f>SUMIFS('Filter by planned &amp; actual'!F:F,'Filter by planned &amp; actual'!B:B,OVERDRAFT!B783,'Filter by planned &amp; actual'!E:E,"Actual",'Filter by planned &amp; actual'!H:H,OVERDRAFT!E783)</f>
        <v>9285333.3499999996</v>
      </c>
      <c r="D783" s="22">
        <f>SUMIFS('Filter by planned &amp; actual'!G:G,'Filter by planned &amp; actual'!B:B,OVERDRAFT!B783,'Filter by planned &amp; actual'!E:E,"Actual",'Filter by planned &amp; actual'!H:H,OVERDRAFT!E783)</f>
        <v>2750092.88</v>
      </c>
      <c r="E783" s="26">
        <v>44713</v>
      </c>
    </row>
    <row r="784" spans="1:5" hidden="1">
      <c r="A784" s="19">
        <v>38</v>
      </c>
      <c r="B784" s="19" t="s">
        <v>1982</v>
      </c>
      <c r="C784" s="22">
        <f>SUMIFS('Filter by planned &amp; actual'!F:F,'Filter by planned &amp; actual'!B:B,OVERDRAFT!B784,'Filter by planned &amp; actual'!E:E,"Actual",'Filter by planned &amp; actual'!H:H,OVERDRAFT!E784)</f>
        <v>7246439</v>
      </c>
      <c r="D784" s="22">
        <f>SUMIFS('Filter by planned &amp; actual'!G:G,'Filter by planned &amp; actual'!B:B,OVERDRAFT!B784,'Filter by planned &amp; actual'!E:E,"Actual",'Filter by planned &amp; actual'!H:H,OVERDRAFT!E784)</f>
        <v>11524731.580000002</v>
      </c>
      <c r="E784" s="26">
        <v>44713</v>
      </c>
    </row>
    <row r="785" spans="1:5" hidden="1">
      <c r="A785" s="19">
        <v>39</v>
      </c>
      <c r="B785" s="19" t="s">
        <v>1984</v>
      </c>
      <c r="C785" s="22">
        <f>SUMIFS('Filter by planned &amp; actual'!F:F,'Filter by planned &amp; actual'!B:B,OVERDRAFT!B785,'Filter by planned &amp; actual'!E:E,"Actual",'Filter by planned &amp; actual'!H:H,OVERDRAFT!E785)</f>
        <v>23690590.75</v>
      </c>
      <c r="D785" s="22">
        <f>SUMIFS('Filter by planned &amp; actual'!G:G,'Filter by planned &amp; actual'!B:B,OVERDRAFT!B785,'Filter by planned &amp; actual'!E:E,"Actual",'Filter by planned &amp; actual'!H:H,OVERDRAFT!E785)</f>
        <v>27727939.440000005</v>
      </c>
      <c r="E785" s="26">
        <v>44713</v>
      </c>
    </row>
    <row r="786" spans="1:5" hidden="1">
      <c r="A786" s="19">
        <v>40</v>
      </c>
      <c r="B786" s="19" t="s">
        <v>2001</v>
      </c>
      <c r="C786" s="22">
        <f>SUMIFS('Filter by planned &amp; actual'!F:F,'Filter by planned &amp; actual'!B:B,OVERDRAFT!B786,'Filter by planned &amp; actual'!E:E,"Actual",'Filter by planned &amp; actual'!H:H,OVERDRAFT!E786)</f>
        <v>21442366.939999998</v>
      </c>
      <c r="D786" s="22">
        <f>SUMIFS('Filter by planned &amp; actual'!G:G,'Filter by planned &amp; actual'!B:B,OVERDRAFT!B786,'Filter by planned &amp; actual'!E:E,"Actual",'Filter by planned &amp; actual'!H:H,OVERDRAFT!E786)</f>
        <v>17341606.25</v>
      </c>
      <c r="E786" s="26">
        <v>44713</v>
      </c>
    </row>
    <row r="787" spans="1:5" hidden="1">
      <c r="A787" s="19">
        <v>41</v>
      </c>
      <c r="B787" s="19" t="s">
        <v>2002</v>
      </c>
      <c r="C787" s="22">
        <f>SUMIFS('Filter by planned &amp; actual'!F:F,'Filter by planned &amp; actual'!B:B,OVERDRAFT!B787,'Filter by planned &amp; actual'!E:E,"Actual",'Filter by planned &amp; actual'!H:H,OVERDRAFT!E787)</f>
        <v>0</v>
      </c>
      <c r="D787" s="22">
        <f>SUMIFS('Filter by planned &amp; actual'!G:G,'Filter by planned &amp; actual'!B:B,OVERDRAFT!B787,'Filter by planned &amp; actual'!E:E,"Actual",'Filter by planned &amp; actual'!H:H,OVERDRAFT!E787)</f>
        <v>377210.26</v>
      </c>
      <c r="E787" s="26">
        <v>44713</v>
      </c>
    </row>
    <row r="788" spans="1:5" hidden="1">
      <c r="A788" s="19">
        <v>42</v>
      </c>
      <c r="B788" s="19" t="s">
        <v>2003</v>
      </c>
      <c r="C788" s="22">
        <f>SUMIFS('Filter by planned &amp; actual'!F:F,'Filter by planned &amp; actual'!B:B,OVERDRAFT!B788,'Filter by planned &amp; actual'!E:E,"Actual",'Filter by planned &amp; actual'!H:H,OVERDRAFT!E788)</f>
        <v>0</v>
      </c>
      <c r="D788" s="22">
        <f>SUMIFS('Filter by planned &amp; actual'!G:G,'Filter by planned &amp; actual'!B:B,OVERDRAFT!B788,'Filter by planned &amp; actual'!E:E,"Actual",'Filter by planned &amp; actual'!H:H,OVERDRAFT!E788)</f>
        <v>6485178.2899999991</v>
      </c>
      <c r="E788" s="26">
        <v>44713</v>
      </c>
    </row>
    <row r="789" spans="1:5" hidden="1">
      <c r="A789" s="19">
        <v>43</v>
      </c>
      <c r="B789" s="19" t="s">
        <v>2064</v>
      </c>
      <c r="C789" s="22">
        <f>SUMIFS('Filter by planned &amp; actual'!F:F,'Filter by planned &amp; actual'!B:B,OVERDRAFT!B789,'Filter by planned &amp; actual'!E:E,"Actual",'Filter by planned &amp; actual'!H:H,OVERDRAFT!E789)</f>
        <v>0</v>
      </c>
      <c r="D789" s="22">
        <f>SUMIFS('Filter by planned &amp; actual'!G:G,'Filter by planned &amp; actual'!B:B,OVERDRAFT!B789,'Filter by planned &amp; actual'!E:E,"Actual",'Filter by planned &amp; actual'!H:H,OVERDRAFT!E789)</f>
        <v>0</v>
      </c>
      <c r="E789" s="26">
        <v>44713</v>
      </c>
    </row>
    <row r="790" spans="1:5" hidden="1">
      <c r="A790" s="19">
        <v>44</v>
      </c>
      <c r="B790" s="19" t="s">
        <v>2062</v>
      </c>
      <c r="C790" s="22">
        <f>SUMIFS('Filter by planned &amp; actual'!F:F,'Filter by planned &amp; actual'!B:B,OVERDRAFT!B790,'Filter by planned &amp; actual'!E:E,"Actual",'Filter by planned &amp; actual'!H:H,OVERDRAFT!E790)</f>
        <v>0</v>
      </c>
      <c r="D790" s="22">
        <f>SUMIFS('Filter by planned &amp; actual'!G:G,'Filter by planned &amp; actual'!B:B,OVERDRAFT!B790,'Filter by planned &amp; actual'!E:E,"Actual",'Filter by planned &amp; actual'!H:H,OVERDRAFT!E790)</f>
        <v>0</v>
      </c>
      <c r="E790" s="26">
        <v>44713</v>
      </c>
    </row>
    <row r="791" spans="1:5" hidden="1">
      <c r="A791" s="19">
        <v>45</v>
      </c>
      <c r="B791" s="19" t="s">
        <v>2063</v>
      </c>
      <c r="C791" s="22">
        <f>SUMIFS('Filter by planned &amp; actual'!F:F,'Filter by planned &amp; actual'!B:B,OVERDRAFT!B791,'Filter by planned &amp; actual'!E:E,"Actual",'Filter by planned &amp; actual'!H:H,OVERDRAFT!E791)</f>
        <v>0</v>
      </c>
      <c r="D791" s="22">
        <f>SUMIFS('Filter by planned &amp; actual'!G:G,'Filter by planned &amp; actual'!B:B,OVERDRAFT!B791,'Filter by planned &amp; actual'!E:E,"Actual",'Filter by planned &amp; actual'!H:H,OVERDRAFT!E791)</f>
        <v>0</v>
      </c>
      <c r="E791" s="26">
        <v>44713</v>
      </c>
    </row>
    <row r="792" spans="1:5" hidden="1">
      <c r="A792" s="19">
        <v>46</v>
      </c>
      <c r="B792" s="19" t="s">
        <v>2065</v>
      </c>
      <c r="C792" s="22">
        <f>SUMIFS('Filter by planned &amp; actual'!F:F,'Filter by planned &amp; actual'!B:B,OVERDRAFT!B792,'Filter by planned &amp; actual'!E:E,"Actual",'Filter by planned &amp; actual'!H:H,OVERDRAFT!E792)</f>
        <v>139383110</v>
      </c>
      <c r="D792" s="22">
        <f>SUMIFS('Filter by planned &amp; actual'!G:G,'Filter by planned &amp; actual'!B:B,OVERDRAFT!B792,'Filter by planned &amp; actual'!E:E,"Actual",'Filter by planned &amp; actual'!H:H,OVERDRAFT!E792)</f>
        <v>41281889.199999988</v>
      </c>
      <c r="E792" s="26">
        <v>44713</v>
      </c>
    </row>
    <row r="793" spans="1:5" hidden="1">
      <c r="A793" s="19">
        <v>47</v>
      </c>
      <c r="B793" s="19" t="s">
        <v>2066</v>
      </c>
      <c r="C793" s="22">
        <f>SUMIFS('Filter by planned &amp; actual'!F:F,'Filter by planned &amp; actual'!B:B,OVERDRAFT!B793,'Filter by planned &amp; actual'!E:E,"Actual",'Filter by planned &amp; actual'!H:H,OVERDRAFT!E793)</f>
        <v>20144379.859999999</v>
      </c>
      <c r="D793" s="22">
        <f>SUMIFS('Filter by planned &amp; actual'!G:G,'Filter by planned &amp; actual'!B:B,OVERDRAFT!B793,'Filter by planned &amp; actual'!E:E,"Actual",'Filter by planned &amp; actual'!H:H,OVERDRAFT!E793)</f>
        <v>3233958.3</v>
      </c>
      <c r="E793" s="26">
        <v>44713</v>
      </c>
    </row>
    <row r="794" spans="1:5" hidden="1">
      <c r="A794" s="19">
        <v>48</v>
      </c>
      <c r="B794" s="19" t="s">
        <v>2068</v>
      </c>
      <c r="C794" s="22">
        <f>SUMIFS('Filter by planned &amp; actual'!F:F,'Filter by planned &amp; actual'!B:B,OVERDRAFT!B794,'Filter by planned &amp; actual'!E:E,"Actual",'Filter by planned &amp; actual'!H:H,OVERDRAFT!E794)</f>
        <v>8759315.9000000004</v>
      </c>
      <c r="D794" s="22">
        <f>SUMIFS('Filter by planned &amp; actual'!G:G,'Filter by planned &amp; actual'!B:B,OVERDRAFT!B794,'Filter by planned &amp; actual'!E:E,"Actual",'Filter by planned &amp; actual'!H:H,OVERDRAFT!E794)</f>
        <v>8171297.6799999997</v>
      </c>
      <c r="E794" s="26">
        <v>44713</v>
      </c>
    </row>
    <row r="795" spans="1:5" hidden="1">
      <c r="A795" s="19">
        <v>49</v>
      </c>
      <c r="B795" s="19" t="s">
        <v>2069</v>
      </c>
      <c r="C795" s="22">
        <f>SUMIFS('Filter by planned &amp; actual'!F:F,'Filter by planned &amp; actual'!B:B,OVERDRAFT!B795,'Filter by planned &amp; actual'!E:E,"Actual",'Filter by planned &amp; actual'!H:H,OVERDRAFT!E795)</f>
        <v>0</v>
      </c>
      <c r="D795" s="22">
        <f>SUMIFS('Filter by planned &amp; actual'!G:G,'Filter by planned &amp; actual'!B:B,OVERDRAFT!B795,'Filter by planned &amp; actual'!E:E,"Actual",'Filter by planned &amp; actual'!H:H,OVERDRAFT!E795)</f>
        <v>38554.86</v>
      </c>
      <c r="E795" s="26">
        <v>44713</v>
      </c>
    </row>
    <row r="796" spans="1:5" hidden="1">
      <c r="A796" s="19">
        <v>50</v>
      </c>
      <c r="B796" s="19" t="s">
        <v>66</v>
      </c>
      <c r="C796" s="22">
        <f>SUMIFS('Filter by planned &amp; actual'!F:F,'Filter by planned &amp; actual'!B:B,OVERDRAFT!B796,'Filter by planned &amp; actual'!E:E,"Actual",'Filter by planned &amp; actual'!H:H,OVERDRAFT!E796)</f>
        <v>0</v>
      </c>
      <c r="D796" s="22">
        <f>SUMIFS('Filter by planned &amp; actual'!G:G,'Filter by planned &amp; actual'!B:B,OVERDRAFT!B796,'Filter by planned &amp; actual'!E:E,"Actual",'Filter by planned &amp; actual'!H:H,OVERDRAFT!E796)</f>
        <v>0</v>
      </c>
      <c r="E796" s="26">
        <v>44713</v>
      </c>
    </row>
    <row r="797" spans="1:5" hidden="1">
      <c r="A797" s="19">
        <v>51</v>
      </c>
      <c r="B797" s="19" t="s">
        <v>67</v>
      </c>
      <c r="C797" s="22">
        <f>SUMIFS('Filter by planned &amp; actual'!F:F,'Filter by planned &amp; actual'!B:B,OVERDRAFT!B797,'Filter by planned &amp; actual'!E:E,"Actual",'Filter by planned &amp; actual'!H:H,OVERDRAFT!E797)</f>
        <v>0</v>
      </c>
      <c r="D797" s="22">
        <f>SUMIFS('Filter by planned &amp; actual'!G:G,'Filter by planned &amp; actual'!B:B,OVERDRAFT!B797,'Filter by planned &amp; actual'!E:E,"Actual",'Filter by planned &amp; actual'!H:H,OVERDRAFT!E797)</f>
        <v>32705</v>
      </c>
      <c r="E797" s="26">
        <v>44713</v>
      </c>
    </row>
    <row r="798" spans="1:5" hidden="1">
      <c r="A798" s="19">
        <v>52</v>
      </c>
      <c r="B798" s="19" t="s">
        <v>68</v>
      </c>
      <c r="C798" s="22">
        <f>SUMIFS('Filter by planned &amp; actual'!F:F,'Filter by planned &amp; actual'!B:B,OVERDRAFT!B798,'Filter by planned &amp; actual'!E:E,"Actual",'Filter by planned &amp; actual'!H:H,OVERDRAFT!E798)</f>
        <v>0</v>
      </c>
      <c r="D798" s="22">
        <f>SUMIFS('Filter by planned &amp; actual'!G:G,'Filter by planned &amp; actual'!B:B,OVERDRAFT!B798,'Filter by planned &amp; actual'!E:E,"Actual",'Filter by planned &amp; actual'!H:H,OVERDRAFT!E798)</f>
        <v>0</v>
      </c>
      <c r="E798" s="26">
        <v>44713</v>
      </c>
    </row>
    <row r="799" spans="1:5" hidden="1">
      <c r="A799" s="19">
        <v>53</v>
      </c>
      <c r="B799" s="19" t="s">
        <v>69</v>
      </c>
      <c r="C799" s="22">
        <f>SUMIFS('Filter by planned &amp; actual'!F:F,'Filter by planned &amp; actual'!B:B,OVERDRAFT!B799,'Filter by planned &amp; actual'!E:E,"Actual",'Filter by planned &amp; actual'!H:H,OVERDRAFT!E799)</f>
        <v>0</v>
      </c>
      <c r="D799" s="22">
        <f>SUMIFS('Filter by planned &amp; actual'!G:G,'Filter by planned &amp; actual'!B:B,OVERDRAFT!B799,'Filter by planned &amp; actual'!E:E,"Actual",'Filter by planned &amp; actual'!H:H,OVERDRAFT!E799)</f>
        <v>1433</v>
      </c>
      <c r="E799" s="26">
        <v>44713</v>
      </c>
    </row>
    <row r="800" spans="1:5" hidden="1">
      <c r="A800" s="19">
        <v>54</v>
      </c>
      <c r="B800" s="19" t="s">
        <v>70</v>
      </c>
      <c r="C800" s="22">
        <f>SUMIFS('Filter by planned &amp; actual'!F:F,'Filter by planned &amp; actual'!B:B,OVERDRAFT!B800,'Filter by planned &amp; actual'!E:E,"Actual",'Filter by planned &amp; actual'!H:H,OVERDRAFT!E800)</f>
        <v>0</v>
      </c>
      <c r="D800" s="22">
        <f>SUMIFS('Filter by planned &amp; actual'!G:G,'Filter by planned &amp; actual'!B:B,OVERDRAFT!B800,'Filter by planned &amp; actual'!E:E,"Actual",'Filter by planned &amp; actual'!H:H,OVERDRAFT!E800)</f>
        <v>0</v>
      </c>
      <c r="E800" s="26">
        <v>44713</v>
      </c>
    </row>
    <row r="801" spans="1:5" hidden="1">
      <c r="A801" s="19">
        <v>55</v>
      </c>
      <c r="B801" s="19" t="s">
        <v>71</v>
      </c>
      <c r="C801" s="22">
        <f>SUMIFS('Filter by planned &amp; actual'!F:F,'Filter by planned &amp; actual'!B:B,OVERDRAFT!B801,'Filter by planned &amp; actual'!E:E,"Actual",'Filter by planned &amp; actual'!H:H,OVERDRAFT!E801)</f>
        <v>0</v>
      </c>
      <c r="D801" s="22">
        <f>SUMIFS('Filter by planned &amp; actual'!G:G,'Filter by planned &amp; actual'!B:B,OVERDRAFT!B801,'Filter by planned &amp; actual'!E:E,"Actual",'Filter by planned &amp; actual'!H:H,OVERDRAFT!E801)</f>
        <v>0</v>
      </c>
      <c r="E801" s="26">
        <v>44713</v>
      </c>
    </row>
    <row r="802" spans="1:5" hidden="1">
      <c r="A802" s="19">
        <v>56</v>
      </c>
      <c r="B802" s="19" t="s">
        <v>72</v>
      </c>
      <c r="C802" s="22">
        <f>SUMIFS('Filter by planned &amp; actual'!F:F,'Filter by planned &amp; actual'!B:B,OVERDRAFT!B802,'Filter by planned &amp; actual'!E:E,"Actual",'Filter by planned &amp; actual'!H:H,OVERDRAFT!E802)</f>
        <v>0</v>
      </c>
      <c r="D802" s="22">
        <f>SUMIFS('Filter by planned &amp; actual'!G:G,'Filter by planned &amp; actual'!B:B,OVERDRAFT!B802,'Filter by planned &amp; actual'!E:E,"Actual",'Filter by planned &amp; actual'!H:H,OVERDRAFT!E802)</f>
        <v>0</v>
      </c>
      <c r="E802" s="26">
        <v>44713</v>
      </c>
    </row>
    <row r="803" spans="1:5" hidden="1">
      <c r="A803" s="19">
        <v>57</v>
      </c>
      <c r="B803" s="19" t="s">
        <v>73</v>
      </c>
      <c r="C803" s="22">
        <f>SUMIFS('Filter by planned &amp; actual'!F:F,'Filter by planned &amp; actual'!B:B,OVERDRAFT!B803,'Filter by planned &amp; actual'!E:E,"Actual",'Filter by planned &amp; actual'!H:H,OVERDRAFT!E803)</f>
        <v>0</v>
      </c>
      <c r="D803" s="22">
        <f>SUMIFS('Filter by planned &amp; actual'!G:G,'Filter by planned &amp; actual'!B:B,OVERDRAFT!B803,'Filter by planned &amp; actual'!E:E,"Actual",'Filter by planned &amp; actual'!H:H,OVERDRAFT!E803)</f>
        <v>0</v>
      </c>
      <c r="E803" s="26">
        <v>44713</v>
      </c>
    </row>
    <row r="804" spans="1:5" hidden="1">
      <c r="A804" s="19">
        <v>58</v>
      </c>
      <c r="B804" s="19" t="s">
        <v>74</v>
      </c>
      <c r="C804" s="22">
        <f>SUMIFS('Filter by planned &amp; actual'!F:F,'Filter by planned &amp; actual'!B:B,OVERDRAFT!B804,'Filter by planned &amp; actual'!E:E,"Actual",'Filter by planned &amp; actual'!H:H,OVERDRAFT!E804)</f>
        <v>0</v>
      </c>
      <c r="D804" s="22">
        <f>SUMIFS('Filter by planned &amp; actual'!G:G,'Filter by planned &amp; actual'!B:B,OVERDRAFT!B804,'Filter by planned &amp; actual'!E:E,"Actual",'Filter by planned &amp; actual'!H:H,OVERDRAFT!E804)</f>
        <v>0</v>
      </c>
      <c r="E804" s="26">
        <v>44713</v>
      </c>
    </row>
    <row r="805" spans="1:5" hidden="1">
      <c r="A805" s="19">
        <v>59</v>
      </c>
      <c r="B805" s="19" t="s">
        <v>75</v>
      </c>
      <c r="C805" s="22">
        <f>SUMIFS('Filter by planned &amp; actual'!F:F,'Filter by planned &amp; actual'!B:B,OVERDRAFT!B805,'Filter by planned &amp; actual'!E:E,"Actual",'Filter by planned &amp; actual'!H:H,OVERDRAFT!E805)</f>
        <v>0</v>
      </c>
      <c r="D805" s="22">
        <f>SUMIFS('Filter by planned &amp; actual'!G:G,'Filter by planned &amp; actual'!B:B,OVERDRAFT!B805,'Filter by planned &amp; actual'!E:E,"Actual",'Filter by planned &amp; actual'!H:H,OVERDRAFT!E805)</f>
        <v>0</v>
      </c>
      <c r="E805" s="26">
        <v>44713</v>
      </c>
    </row>
    <row r="806" spans="1:5" hidden="1">
      <c r="A806" s="19">
        <v>60</v>
      </c>
      <c r="B806" s="19" t="s">
        <v>76</v>
      </c>
      <c r="C806" s="22">
        <f>SUMIFS('Filter by planned &amp; actual'!F:F,'Filter by planned &amp; actual'!B:B,OVERDRAFT!B806,'Filter by planned &amp; actual'!E:E,"Actual",'Filter by planned &amp; actual'!H:H,OVERDRAFT!E806)</f>
        <v>0</v>
      </c>
      <c r="D806" s="22">
        <f>SUMIFS('Filter by planned &amp; actual'!G:G,'Filter by planned &amp; actual'!B:B,OVERDRAFT!B806,'Filter by planned &amp; actual'!E:E,"Actual",'Filter by planned &amp; actual'!H:H,OVERDRAFT!E806)</f>
        <v>0</v>
      </c>
      <c r="E806" s="26">
        <v>44713</v>
      </c>
    </row>
    <row r="807" spans="1:5" hidden="1">
      <c r="A807" s="19">
        <v>61</v>
      </c>
      <c r="B807" s="19" t="s">
        <v>77</v>
      </c>
      <c r="C807" s="22">
        <f>SUMIFS('Filter by planned &amp; actual'!F:F,'Filter by planned &amp; actual'!B:B,OVERDRAFT!B807,'Filter by planned &amp; actual'!E:E,"Actual",'Filter by planned &amp; actual'!H:H,OVERDRAFT!E807)</f>
        <v>0</v>
      </c>
      <c r="D807" s="22">
        <f>SUMIFS('Filter by planned &amp; actual'!G:G,'Filter by planned &amp; actual'!B:B,OVERDRAFT!B807,'Filter by planned &amp; actual'!E:E,"Actual",'Filter by planned &amp; actual'!H:H,OVERDRAFT!E807)</f>
        <v>0</v>
      </c>
      <c r="E807" s="26">
        <v>44713</v>
      </c>
    </row>
    <row r="808" spans="1:5" hidden="1">
      <c r="A808" s="19">
        <v>62</v>
      </c>
      <c r="B808" s="19" t="s">
        <v>87</v>
      </c>
      <c r="C808" s="22">
        <f>SUMIFS('Filter by planned &amp; actual'!F:F,'Filter by planned &amp; actual'!B:B,OVERDRAFT!B808,'Filter by planned &amp; actual'!E:E,"Actual",'Filter by planned &amp; actual'!H:H,OVERDRAFT!E808)</f>
        <v>0</v>
      </c>
      <c r="D808" s="22">
        <f>SUMIFS('Filter by planned &amp; actual'!G:G,'Filter by planned &amp; actual'!B:B,OVERDRAFT!B808,'Filter by planned &amp; actual'!E:E,"Actual",'Filter by planned &amp; actual'!H:H,OVERDRAFT!E808)</f>
        <v>0</v>
      </c>
      <c r="E808" s="26">
        <v>44713</v>
      </c>
    </row>
    <row r="809" spans="1:5" hidden="1">
      <c r="A809" s="19">
        <v>63</v>
      </c>
      <c r="B809" s="19" t="s">
        <v>93</v>
      </c>
      <c r="C809" s="22">
        <f>SUMIFS('Filter by planned &amp; actual'!F:F,'Filter by planned &amp; actual'!B:B,OVERDRAFT!B809,'Filter by planned &amp; actual'!E:E,"Actual",'Filter by planned &amp; actual'!H:H,OVERDRAFT!E809)</f>
        <v>0</v>
      </c>
      <c r="D809" s="22">
        <f>SUMIFS('Filter by planned &amp; actual'!G:G,'Filter by planned &amp; actual'!B:B,OVERDRAFT!B809,'Filter by planned &amp; actual'!E:E,"Actual",'Filter by planned &amp; actual'!H:H,OVERDRAFT!E809)</f>
        <v>0</v>
      </c>
      <c r="E809" s="26">
        <v>44713</v>
      </c>
    </row>
    <row r="810" spans="1:5" hidden="1">
      <c r="A810" s="19">
        <v>64</v>
      </c>
      <c r="B810" s="19" t="s">
        <v>94</v>
      </c>
      <c r="C810" s="22">
        <f>SUMIFS('Filter by planned &amp; actual'!F:F,'Filter by planned &amp; actual'!B:B,OVERDRAFT!B810,'Filter by planned &amp; actual'!E:E,"Actual",'Filter by planned &amp; actual'!H:H,OVERDRAFT!E810)</f>
        <v>0</v>
      </c>
      <c r="D810" s="22">
        <f>SUMIFS('Filter by planned &amp; actual'!G:G,'Filter by planned &amp; actual'!B:B,OVERDRAFT!B810,'Filter by planned &amp; actual'!E:E,"Actual",'Filter by planned &amp; actual'!H:H,OVERDRAFT!E810)</f>
        <v>0</v>
      </c>
      <c r="E810" s="26">
        <v>44713</v>
      </c>
    </row>
    <row r="811" spans="1:5" hidden="1">
      <c r="A811" s="19">
        <v>65</v>
      </c>
      <c r="B811" s="19" t="s">
        <v>95</v>
      </c>
      <c r="C811" s="22">
        <f>SUMIFS('Filter by planned &amp; actual'!F:F,'Filter by planned &amp; actual'!B:B,OVERDRAFT!B811,'Filter by planned &amp; actual'!E:E,"Actual",'Filter by planned &amp; actual'!H:H,OVERDRAFT!E811)</f>
        <v>0</v>
      </c>
      <c r="D811" s="22">
        <f>SUMIFS('Filter by planned &amp; actual'!G:G,'Filter by planned &amp; actual'!B:B,OVERDRAFT!B811,'Filter by planned &amp; actual'!E:E,"Actual",'Filter by planned &amp; actual'!H:H,OVERDRAFT!E811)</f>
        <v>0</v>
      </c>
      <c r="E811" s="26">
        <v>44713</v>
      </c>
    </row>
    <row r="812" spans="1:5" hidden="1">
      <c r="A812" s="19">
        <v>66</v>
      </c>
      <c r="B812" s="19" t="s">
        <v>96</v>
      </c>
      <c r="C812" s="22">
        <f>SUMIFS('Filter by planned &amp; actual'!F:F,'Filter by planned &amp; actual'!B:B,OVERDRAFT!B812,'Filter by planned &amp; actual'!E:E,"Actual",'Filter by planned &amp; actual'!H:H,OVERDRAFT!E812)</f>
        <v>0</v>
      </c>
      <c r="D812" s="22">
        <f>SUMIFS('Filter by planned &amp; actual'!G:G,'Filter by planned &amp; actual'!B:B,OVERDRAFT!B812,'Filter by planned &amp; actual'!E:E,"Actual",'Filter by planned &amp; actual'!H:H,OVERDRAFT!E812)</f>
        <v>0</v>
      </c>
      <c r="E812" s="26">
        <v>44713</v>
      </c>
    </row>
    <row r="813" spans="1:5" hidden="1">
      <c r="A813" s="19">
        <v>67</v>
      </c>
      <c r="B813" s="19" t="s">
        <v>97</v>
      </c>
      <c r="C813" s="22">
        <f>SUMIFS('Filter by planned &amp; actual'!F:F,'Filter by planned &amp; actual'!B:B,OVERDRAFT!B813,'Filter by planned &amp; actual'!E:E,"Actual",'Filter by planned &amp; actual'!H:H,OVERDRAFT!E813)</f>
        <v>0</v>
      </c>
      <c r="D813" s="22">
        <f>SUMIFS('Filter by planned &amp; actual'!G:G,'Filter by planned &amp; actual'!B:B,OVERDRAFT!B813,'Filter by planned &amp; actual'!E:E,"Actual",'Filter by planned &amp; actual'!H:H,OVERDRAFT!E813)</f>
        <v>0</v>
      </c>
      <c r="E813" s="26">
        <v>44713</v>
      </c>
    </row>
    <row r="814" spans="1:5" hidden="1">
      <c r="A814" s="19">
        <v>68</v>
      </c>
      <c r="B814" s="19" t="s">
        <v>98</v>
      </c>
      <c r="C814" s="22">
        <f>SUMIFS('Filter by planned &amp; actual'!F:F,'Filter by planned &amp; actual'!B:B,OVERDRAFT!B814,'Filter by planned &amp; actual'!E:E,"Actual",'Filter by planned &amp; actual'!H:H,OVERDRAFT!E814)</f>
        <v>0</v>
      </c>
      <c r="D814" s="22">
        <f>SUMIFS('Filter by planned &amp; actual'!G:G,'Filter by planned &amp; actual'!B:B,OVERDRAFT!B814,'Filter by planned &amp; actual'!E:E,"Actual",'Filter by planned &amp; actual'!H:H,OVERDRAFT!E814)</f>
        <v>0</v>
      </c>
      <c r="E814" s="26">
        <v>44713</v>
      </c>
    </row>
    <row r="815" spans="1:5" hidden="1">
      <c r="A815" s="19">
        <v>69</v>
      </c>
      <c r="B815" s="19" t="s">
        <v>99</v>
      </c>
      <c r="C815" s="22">
        <f>SUMIFS('Filter by planned &amp; actual'!F:F,'Filter by planned &amp; actual'!B:B,OVERDRAFT!B815,'Filter by planned &amp; actual'!E:E,"Actual",'Filter by planned &amp; actual'!H:H,OVERDRAFT!E815)</f>
        <v>0</v>
      </c>
      <c r="D815" s="22">
        <f>SUMIFS('Filter by planned &amp; actual'!G:G,'Filter by planned &amp; actual'!B:B,OVERDRAFT!B815,'Filter by planned &amp; actual'!E:E,"Actual",'Filter by planned &amp; actual'!H:H,OVERDRAFT!E815)</f>
        <v>0</v>
      </c>
      <c r="E815" s="26">
        <v>44713</v>
      </c>
    </row>
    <row r="816" spans="1:5" hidden="1">
      <c r="A816" s="19">
        <v>70</v>
      </c>
      <c r="B816" s="19" t="s">
        <v>100</v>
      </c>
      <c r="C816" s="22">
        <f>SUMIFS('Filter by planned &amp; actual'!F:F,'Filter by planned &amp; actual'!B:B,OVERDRAFT!B816,'Filter by planned &amp; actual'!E:E,"Actual",'Filter by planned &amp; actual'!H:H,OVERDRAFT!E816)</f>
        <v>0</v>
      </c>
      <c r="D816" s="22">
        <f>SUMIFS('Filter by planned &amp; actual'!G:G,'Filter by planned &amp; actual'!B:B,OVERDRAFT!B816,'Filter by planned &amp; actual'!E:E,"Actual",'Filter by planned &amp; actual'!H:H,OVERDRAFT!E816)</f>
        <v>185942.71</v>
      </c>
      <c r="E816" s="26">
        <v>44713</v>
      </c>
    </row>
    <row r="817" spans="1:5" hidden="1">
      <c r="A817" s="19">
        <v>71</v>
      </c>
      <c r="B817" s="19" t="s">
        <v>101</v>
      </c>
      <c r="C817" s="22">
        <f>SUMIFS('Filter by planned &amp; actual'!F:F,'Filter by planned &amp; actual'!B:B,OVERDRAFT!B817,'Filter by planned &amp; actual'!E:E,"Actual",'Filter by planned &amp; actual'!H:H,OVERDRAFT!E817)</f>
        <v>0</v>
      </c>
      <c r="D817" s="22">
        <f>SUMIFS('Filter by planned &amp; actual'!G:G,'Filter by planned &amp; actual'!B:B,OVERDRAFT!B817,'Filter by planned &amp; actual'!E:E,"Actual",'Filter by planned &amp; actual'!H:H,OVERDRAFT!E817)</f>
        <v>0</v>
      </c>
      <c r="E817" s="26">
        <v>44713</v>
      </c>
    </row>
    <row r="818" spans="1:5" hidden="1">
      <c r="A818" s="19">
        <v>72</v>
      </c>
      <c r="B818" s="19" t="s">
        <v>102</v>
      </c>
      <c r="C818" s="22">
        <f>SUMIFS('Filter by planned &amp; actual'!F:F,'Filter by planned &amp; actual'!B:B,OVERDRAFT!B818,'Filter by planned &amp; actual'!E:E,"Actual",'Filter by planned &amp; actual'!H:H,OVERDRAFT!E818)</f>
        <v>0</v>
      </c>
      <c r="D818" s="22">
        <f>SUMIFS('Filter by planned &amp; actual'!G:G,'Filter by planned &amp; actual'!B:B,OVERDRAFT!B818,'Filter by planned &amp; actual'!E:E,"Actual",'Filter by planned &amp; actual'!H:H,OVERDRAFT!E818)</f>
        <v>0</v>
      </c>
      <c r="E818" s="26">
        <v>44713</v>
      </c>
    </row>
    <row r="819" spans="1:5" hidden="1">
      <c r="A819" s="19">
        <v>73</v>
      </c>
      <c r="B819" s="19" t="s">
        <v>103</v>
      </c>
      <c r="C819" s="22">
        <f>SUMIFS('Filter by planned &amp; actual'!F:F,'Filter by planned &amp; actual'!B:B,OVERDRAFT!B819,'Filter by planned &amp; actual'!E:E,"Actual",'Filter by planned &amp; actual'!H:H,OVERDRAFT!E819)</f>
        <v>0</v>
      </c>
      <c r="D819" s="22">
        <f>SUMIFS('Filter by planned &amp; actual'!G:G,'Filter by planned &amp; actual'!B:B,OVERDRAFT!B819,'Filter by planned &amp; actual'!E:E,"Actual",'Filter by planned &amp; actual'!H:H,OVERDRAFT!E819)</f>
        <v>0</v>
      </c>
      <c r="E819" s="26">
        <v>44713</v>
      </c>
    </row>
    <row r="820" spans="1:5" hidden="1">
      <c r="A820" s="19">
        <v>74</v>
      </c>
      <c r="B820" s="19" t="s">
        <v>104</v>
      </c>
      <c r="C820" s="22">
        <f>SUMIFS('Filter by planned &amp; actual'!F:F,'Filter by planned &amp; actual'!B:B,OVERDRAFT!B820,'Filter by planned &amp; actual'!E:E,"Actual",'Filter by planned &amp; actual'!H:H,OVERDRAFT!E820)</f>
        <v>0</v>
      </c>
      <c r="D820" s="22">
        <f>SUMIFS('Filter by planned &amp; actual'!G:G,'Filter by planned &amp; actual'!B:B,OVERDRAFT!B820,'Filter by planned &amp; actual'!E:E,"Actual",'Filter by planned &amp; actual'!H:H,OVERDRAFT!E820)</f>
        <v>0</v>
      </c>
      <c r="E820" s="26">
        <v>44713</v>
      </c>
    </row>
    <row r="821" spans="1:5" hidden="1">
      <c r="A821" s="19">
        <v>75</v>
      </c>
      <c r="B821" s="19" t="s">
        <v>105</v>
      </c>
      <c r="C821" s="22">
        <f>SUMIFS('Filter by planned &amp; actual'!F:F,'Filter by planned &amp; actual'!B:B,OVERDRAFT!B821,'Filter by planned &amp; actual'!E:E,"Actual",'Filter by planned &amp; actual'!H:H,OVERDRAFT!E821)</f>
        <v>0</v>
      </c>
      <c r="D821" s="22">
        <f>SUMIFS('Filter by planned &amp; actual'!G:G,'Filter by planned &amp; actual'!B:B,OVERDRAFT!B821,'Filter by planned &amp; actual'!E:E,"Actual",'Filter by planned &amp; actual'!H:H,OVERDRAFT!E821)</f>
        <v>0</v>
      </c>
      <c r="E821" s="26">
        <v>44713</v>
      </c>
    </row>
    <row r="822" spans="1:5" hidden="1">
      <c r="A822" s="19">
        <v>76</v>
      </c>
      <c r="B822" s="19" t="s">
        <v>111</v>
      </c>
      <c r="C822" s="22">
        <f>SUMIFS('Filter by planned &amp; actual'!F:F,'Filter by planned &amp; actual'!B:B,OVERDRAFT!B822,'Filter by planned &amp; actual'!E:E,"Actual",'Filter by planned &amp; actual'!H:H,OVERDRAFT!E822)</f>
        <v>0</v>
      </c>
      <c r="D822" s="22">
        <f>SUMIFS('Filter by planned &amp; actual'!G:G,'Filter by planned &amp; actual'!B:B,OVERDRAFT!B822,'Filter by planned &amp; actual'!E:E,"Actual",'Filter by planned &amp; actual'!H:H,OVERDRAFT!E822)</f>
        <v>0</v>
      </c>
      <c r="E822" s="26">
        <v>44713</v>
      </c>
    </row>
    <row r="823" spans="1:5" hidden="1">
      <c r="A823" s="19">
        <v>77</v>
      </c>
      <c r="B823" s="19" t="s">
        <v>112</v>
      </c>
      <c r="C823" s="22">
        <f>SUMIFS('Filter by planned &amp; actual'!F:F,'Filter by planned &amp; actual'!B:B,OVERDRAFT!B823,'Filter by planned &amp; actual'!E:E,"Actual",'Filter by planned &amp; actual'!H:H,OVERDRAFT!E823)</f>
        <v>0</v>
      </c>
      <c r="D823" s="22">
        <f>SUMIFS('Filter by planned &amp; actual'!G:G,'Filter by planned &amp; actual'!B:B,OVERDRAFT!B823,'Filter by planned &amp; actual'!E:E,"Actual",'Filter by planned &amp; actual'!H:H,OVERDRAFT!E823)</f>
        <v>0</v>
      </c>
      <c r="E823" s="26">
        <v>44713</v>
      </c>
    </row>
    <row r="824" spans="1:5" hidden="1">
      <c r="A824" s="19">
        <v>78</v>
      </c>
      <c r="B824" s="19" t="s">
        <v>113</v>
      </c>
      <c r="C824" s="22">
        <f>SUMIFS('Filter by planned &amp; actual'!F:F,'Filter by planned &amp; actual'!B:B,OVERDRAFT!B824,'Filter by planned &amp; actual'!E:E,"Actual",'Filter by planned &amp; actual'!H:H,OVERDRAFT!E824)</f>
        <v>0</v>
      </c>
      <c r="D824" s="22">
        <f>SUMIFS('Filter by planned &amp; actual'!G:G,'Filter by planned &amp; actual'!B:B,OVERDRAFT!B824,'Filter by planned &amp; actual'!E:E,"Actual",'Filter by planned &amp; actual'!H:H,OVERDRAFT!E824)</f>
        <v>0</v>
      </c>
      <c r="E824" s="26">
        <v>44713</v>
      </c>
    </row>
    <row r="825" spans="1:5" hidden="1">
      <c r="A825" s="19">
        <v>79</v>
      </c>
      <c r="B825" s="19" t="s">
        <v>114</v>
      </c>
      <c r="C825" s="22">
        <f>SUMIFS('Filter by planned &amp; actual'!F:F,'Filter by planned &amp; actual'!B:B,OVERDRAFT!B825,'Filter by planned &amp; actual'!E:E,"Actual",'Filter by planned &amp; actual'!H:H,OVERDRAFT!E825)</f>
        <v>0</v>
      </c>
      <c r="D825" s="22">
        <f>SUMIFS('Filter by planned &amp; actual'!G:G,'Filter by planned &amp; actual'!B:B,OVERDRAFT!B825,'Filter by planned &amp; actual'!E:E,"Actual",'Filter by planned &amp; actual'!H:H,OVERDRAFT!E825)</f>
        <v>0</v>
      </c>
      <c r="E825" s="26">
        <v>44713</v>
      </c>
    </row>
    <row r="826" spans="1:5" hidden="1">
      <c r="A826" s="19">
        <v>80</v>
      </c>
      <c r="B826" s="19" t="s">
        <v>115</v>
      </c>
      <c r="C826" s="22">
        <f>SUMIFS('Filter by planned &amp; actual'!F:F,'Filter by planned &amp; actual'!B:B,OVERDRAFT!B826,'Filter by planned &amp; actual'!E:E,"Actual",'Filter by planned &amp; actual'!H:H,OVERDRAFT!E826)</f>
        <v>0</v>
      </c>
      <c r="D826" s="22">
        <f>SUMIFS('Filter by planned &amp; actual'!G:G,'Filter by planned &amp; actual'!B:B,OVERDRAFT!B826,'Filter by planned &amp; actual'!E:E,"Actual",'Filter by planned &amp; actual'!H:H,OVERDRAFT!E826)</f>
        <v>0</v>
      </c>
      <c r="E826" s="26">
        <v>44713</v>
      </c>
    </row>
    <row r="827" spans="1:5" hidden="1">
      <c r="A827" s="19">
        <v>81</v>
      </c>
      <c r="B827" s="19" t="s">
        <v>116</v>
      </c>
      <c r="C827" s="22">
        <f>SUMIFS('Filter by planned &amp; actual'!F:F,'Filter by planned &amp; actual'!B:B,OVERDRAFT!B827,'Filter by planned &amp; actual'!E:E,"Actual",'Filter by planned &amp; actual'!H:H,OVERDRAFT!E827)</f>
        <v>0</v>
      </c>
      <c r="D827" s="22">
        <f>SUMIFS('Filter by planned &amp; actual'!G:G,'Filter by planned &amp; actual'!B:B,OVERDRAFT!B827,'Filter by planned &amp; actual'!E:E,"Actual",'Filter by planned &amp; actual'!H:H,OVERDRAFT!E827)</f>
        <v>0</v>
      </c>
      <c r="E827" s="26">
        <v>44713</v>
      </c>
    </row>
    <row r="828" spans="1:5" hidden="1">
      <c r="A828" s="19">
        <v>82</v>
      </c>
      <c r="B828" s="19" t="s">
        <v>117</v>
      </c>
      <c r="C828" s="22">
        <f>SUMIFS('Filter by planned &amp; actual'!F:F,'Filter by planned &amp; actual'!B:B,OVERDRAFT!B828,'Filter by planned &amp; actual'!E:E,"Actual",'Filter by planned &amp; actual'!H:H,OVERDRAFT!E828)</f>
        <v>0</v>
      </c>
      <c r="D828" s="22">
        <f>SUMIFS('Filter by planned &amp; actual'!G:G,'Filter by planned &amp; actual'!B:B,OVERDRAFT!B828,'Filter by planned &amp; actual'!E:E,"Actual",'Filter by planned &amp; actual'!H:H,OVERDRAFT!E828)</f>
        <v>0</v>
      </c>
      <c r="E828" s="26">
        <v>44713</v>
      </c>
    </row>
    <row r="829" spans="1:5" hidden="1">
      <c r="A829" s="19">
        <v>83</v>
      </c>
      <c r="B829" s="19" t="s">
        <v>118</v>
      </c>
      <c r="C829" s="22">
        <f>SUMIFS('Filter by planned &amp; actual'!F:F,'Filter by planned &amp; actual'!B:B,OVERDRAFT!B829,'Filter by planned &amp; actual'!E:E,"Actual",'Filter by planned &amp; actual'!H:H,OVERDRAFT!E829)</f>
        <v>0</v>
      </c>
      <c r="D829" s="22">
        <f>SUMIFS('Filter by planned &amp; actual'!G:G,'Filter by planned &amp; actual'!B:B,OVERDRAFT!B829,'Filter by planned &amp; actual'!E:E,"Actual",'Filter by planned &amp; actual'!H:H,OVERDRAFT!E829)</f>
        <v>0</v>
      </c>
      <c r="E829" s="26">
        <v>44713</v>
      </c>
    </row>
    <row r="830" spans="1:5" hidden="1">
      <c r="A830" s="19">
        <v>84</v>
      </c>
      <c r="B830" s="19" t="s">
        <v>119</v>
      </c>
      <c r="C830" s="22">
        <f>SUMIFS('Filter by planned &amp; actual'!F:F,'Filter by planned &amp; actual'!B:B,OVERDRAFT!B830,'Filter by planned &amp; actual'!E:E,"Actual",'Filter by planned &amp; actual'!H:H,OVERDRAFT!E830)</f>
        <v>0</v>
      </c>
      <c r="D830" s="22">
        <f>SUMIFS('Filter by planned &amp; actual'!G:G,'Filter by planned &amp; actual'!B:B,OVERDRAFT!B830,'Filter by planned &amp; actual'!E:E,"Actual",'Filter by planned &amp; actual'!H:H,OVERDRAFT!E830)</f>
        <v>0</v>
      </c>
      <c r="E830" s="26">
        <v>44713</v>
      </c>
    </row>
    <row r="831" spans="1:5" hidden="1">
      <c r="A831" s="19">
        <v>85</v>
      </c>
      <c r="B831" s="19" t="s">
        <v>120</v>
      </c>
      <c r="C831" s="22">
        <f>SUMIFS('Filter by planned &amp; actual'!F:F,'Filter by planned &amp; actual'!B:B,OVERDRAFT!B831,'Filter by planned &amp; actual'!E:E,"Actual",'Filter by planned &amp; actual'!H:H,OVERDRAFT!E831)</f>
        <v>0</v>
      </c>
      <c r="D831" s="22">
        <f>SUMIFS('Filter by planned &amp; actual'!G:G,'Filter by planned &amp; actual'!B:B,OVERDRAFT!B831,'Filter by planned &amp; actual'!E:E,"Actual",'Filter by planned &amp; actual'!H:H,OVERDRAFT!E831)</f>
        <v>0</v>
      </c>
      <c r="E831" s="26">
        <v>44713</v>
      </c>
    </row>
    <row r="832" spans="1:5" hidden="1">
      <c r="A832" s="19">
        <v>86</v>
      </c>
      <c r="B832" s="19" t="s">
        <v>121</v>
      </c>
      <c r="C832" s="22">
        <f>SUMIFS('Filter by planned &amp; actual'!F:F,'Filter by planned &amp; actual'!B:B,OVERDRAFT!B832,'Filter by planned &amp; actual'!E:E,"Actual",'Filter by planned &amp; actual'!H:H,OVERDRAFT!E832)</f>
        <v>0</v>
      </c>
      <c r="D832" s="22">
        <f>SUMIFS('Filter by planned &amp; actual'!G:G,'Filter by planned &amp; actual'!B:B,OVERDRAFT!B832,'Filter by planned &amp; actual'!E:E,"Actual",'Filter by planned &amp; actual'!H:H,OVERDRAFT!E832)</f>
        <v>0</v>
      </c>
      <c r="E832" s="26">
        <v>44713</v>
      </c>
    </row>
    <row r="833" spans="1:5" hidden="1">
      <c r="A833" s="19">
        <v>87</v>
      </c>
      <c r="B833" s="19" t="s">
        <v>122</v>
      </c>
      <c r="C833" s="22">
        <f>SUMIFS('Filter by planned &amp; actual'!F:F,'Filter by planned &amp; actual'!B:B,OVERDRAFT!B833,'Filter by planned &amp; actual'!E:E,"Actual",'Filter by planned &amp; actual'!H:H,OVERDRAFT!E833)</f>
        <v>0</v>
      </c>
      <c r="D833" s="22">
        <f>SUMIFS('Filter by planned &amp; actual'!G:G,'Filter by planned &amp; actual'!B:B,OVERDRAFT!B833,'Filter by planned &amp; actual'!E:E,"Actual",'Filter by planned &amp; actual'!H:H,OVERDRAFT!E833)</f>
        <v>0</v>
      </c>
      <c r="E833" s="26">
        <v>44713</v>
      </c>
    </row>
    <row r="834" spans="1:5" hidden="1">
      <c r="A834" s="19">
        <v>88</v>
      </c>
      <c r="B834" s="19" t="s">
        <v>123</v>
      </c>
      <c r="C834" s="22">
        <f>SUMIFS('Filter by planned &amp; actual'!F:F,'Filter by planned &amp; actual'!B:B,OVERDRAFT!B834,'Filter by planned &amp; actual'!E:E,"Actual",'Filter by planned &amp; actual'!H:H,OVERDRAFT!E834)</f>
        <v>0</v>
      </c>
      <c r="D834" s="22">
        <f>SUMIFS('Filter by planned &amp; actual'!G:G,'Filter by planned &amp; actual'!B:B,OVERDRAFT!B834,'Filter by planned &amp; actual'!E:E,"Actual",'Filter by planned &amp; actual'!H:H,OVERDRAFT!E834)</f>
        <v>0</v>
      </c>
      <c r="E834" s="26">
        <v>44713</v>
      </c>
    </row>
    <row r="835" spans="1:5" hidden="1">
      <c r="A835" s="19">
        <v>89</v>
      </c>
      <c r="B835" s="19" t="s">
        <v>126</v>
      </c>
      <c r="C835" s="22">
        <f>SUMIFS('Filter by planned &amp; actual'!F:F,'Filter by planned &amp; actual'!B:B,OVERDRAFT!B835,'Filter by planned &amp; actual'!E:E,"Actual",'Filter by planned &amp; actual'!H:H,OVERDRAFT!E835)</f>
        <v>0</v>
      </c>
      <c r="D835" s="22">
        <f>SUMIFS('Filter by planned &amp; actual'!G:G,'Filter by planned &amp; actual'!B:B,OVERDRAFT!B835,'Filter by planned &amp; actual'!E:E,"Actual",'Filter by planned &amp; actual'!H:H,OVERDRAFT!E835)</f>
        <v>0</v>
      </c>
      <c r="E835" s="26">
        <v>44713</v>
      </c>
    </row>
    <row r="836" spans="1:5" hidden="1">
      <c r="A836" s="19">
        <v>90</v>
      </c>
      <c r="B836" s="19" t="s">
        <v>284</v>
      </c>
      <c r="C836" s="22">
        <f>SUMIFS('Filter by planned &amp; actual'!F:F,'Filter by planned &amp; actual'!B:B,OVERDRAFT!B836,'Filter by planned &amp; actual'!E:E,"Actual",'Filter by planned &amp; actual'!H:H,OVERDRAFT!E836)</f>
        <v>0</v>
      </c>
      <c r="D836" s="22">
        <f>SUMIFS('Filter by planned &amp; actual'!G:G,'Filter by planned &amp; actual'!B:B,OVERDRAFT!B836,'Filter by planned &amp; actual'!E:E,"Actual",'Filter by planned &amp; actual'!H:H,OVERDRAFT!E836)</f>
        <v>0</v>
      </c>
      <c r="E836" s="26">
        <v>44713</v>
      </c>
    </row>
    <row r="837" spans="1:5" hidden="1">
      <c r="A837" s="19">
        <v>91</v>
      </c>
      <c r="B837" s="19" t="s">
        <v>2006</v>
      </c>
      <c r="C837" s="22">
        <f>SUMIFS('Filter by planned &amp; actual'!F:F,'Filter by planned &amp; actual'!B:B,OVERDRAFT!B837,'Filter by planned &amp; actual'!E:E,"Actual",'Filter by planned &amp; actual'!H:H,OVERDRAFT!E837)</f>
        <v>0</v>
      </c>
      <c r="D837" s="22">
        <f>SUMIFS('Filter by planned &amp; actual'!G:G,'Filter by planned &amp; actual'!B:B,OVERDRAFT!B837,'Filter by planned &amp; actual'!E:E,"Actual",'Filter by planned &amp; actual'!H:H,OVERDRAFT!E837)</f>
        <v>0</v>
      </c>
      <c r="E837" s="26">
        <v>44713</v>
      </c>
    </row>
    <row r="838" spans="1:5" hidden="1">
      <c r="A838" s="19">
        <v>92</v>
      </c>
      <c r="B838" s="19" t="s">
        <v>283</v>
      </c>
      <c r="C838" s="22">
        <f>SUMIFS('Filter by planned &amp; actual'!F:F,'Filter by planned &amp; actual'!B:B,OVERDRAFT!B838,'Filter by planned &amp; actual'!E:E,"Actual",'Filter by planned &amp; actual'!H:H,OVERDRAFT!E838)</f>
        <v>0</v>
      </c>
      <c r="D838" s="22">
        <f>SUMIFS('Filter by planned &amp; actual'!G:G,'Filter by planned &amp; actual'!B:B,OVERDRAFT!B838,'Filter by planned &amp; actual'!E:E,"Actual",'Filter by planned &amp; actual'!H:H,OVERDRAFT!E838)</f>
        <v>0</v>
      </c>
      <c r="E838" s="26">
        <v>44713</v>
      </c>
    </row>
    <row r="839" spans="1:5" hidden="1">
      <c r="A839" s="19">
        <v>93</v>
      </c>
      <c r="B839" s="19" t="s">
        <v>2005</v>
      </c>
      <c r="C839" s="22">
        <f>SUMIFS('Filter by planned &amp; actual'!F:F,'Filter by planned &amp; actual'!B:B,OVERDRAFT!B839,'Filter by planned &amp; actual'!E:E,"Actual",'Filter by planned &amp; actual'!H:H,OVERDRAFT!E839)</f>
        <v>0</v>
      </c>
      <c r="D839" s="22">
        <f>SUMIFS('Filter by planned &amp; actual'!G:G,'Filter by planned &amp; actual'!B:B,OVERDRAFT!B839,'Filter by planned &amp; actual'!E:E,"Actual",'Filter by planned &amp; actual'!H:H,OVERDRAFT!E839)</f>
        <v>0</v>
      </c>
      <c r="E839" s="26">
        <v>44713</v>
      </c>
    </row>
    <row r="840" spans="1:5" hidden="1">
      <c r="A840" s="19">
        <v>94</v>
      </c>
      <c r="B840" s="19" t="s">
        <v>2075</v>
      </c>
      <c r="C840" s="22">
        <f>SUMIFS('Filter by planned &amp; actual'!F:F,'Filter by planned &amp; actual'!B:B,OVERDRAFT!B840,'Filter by planned &amp; actual'!E:E,"Actual",'Filter by planned &amp; actual'!H:H,OVERDRAFT!E840)</f>
        <v>0</v>
      </c>
      <c r="D840" s="22">
        <f>SUMIFS('Filter by planned &amp; actual'!G:G,'Filter by planned &amp; actual'!B:B,OVERDRAFT!B840,'Filter by planned &amp; actual'!E:E,"Actual",'Filter by planned &amp; actual'!H:H,OVERDRAFT!E840)</f>
        <v>0</v>
      </c>
      <c r="E840" s="26">
        <v>44713</v>
      </c>
    </row>
    <row r="841" spans="1:5" hidden="1">
      <c r="A841" s="19">
        <v>95</v>
      </c>
      <c r="B841" s="19" t="s">
        <v>2076</v>
      </c>
      <c r="C841" s="22">
        <f>SUMIFS('Filter by planned &amp; actual'!F:F,'Filter by planned &amp; actual'!B:B,OVERDRAFT!B841,'Filter by planned &amp; actual'!E:E,"Actual",'Filter by planned &amp; actual'!H:H,OVERDRAFT!E841)</f>
        <v>0</v>
      </c>
      <c r="D841" s="22">
        <f>SUMIFS('Filter by planned &amp; actual'!G:G,'Filter by planned &amp; actual'!B:B,OVERDRAFT!B841,'Filter by planned &amp; actual'!E:E,"Actual",'Filter by planned &amp; actual'!H:H,OVERDRAFT!E841)</f>
        <v>0</v>
      </c>
      <c r="E841" s="26">
        <v>44713</v>
      </c>
    </row>
    <row r="842" spans="1:5" hidden="1">
      <c r="A842" s="19">
        <v>96</v>
      </c>
      <c r="B842" s="19" t="s">
        <v>2077</v>
      </c>
      <c r="C842" s="22">
        <f>SUMIFS('Filter by planned &amp; actual'!F:F,'Filter by planned &amp; actual'!B:B,OVERDRAFT!B842,'Filter by planned &amp; actual'!E:E,"Actual",'Filter by planned &amp; actual'!H:H,OVERDRAFT!E842)</f>
        <v>0</v>
      </c>
      <c r="D842" s="22">
        <f>SUMIFS('Filter by planned &amp; actual'!G:G,'Filter by planned &amp; actual'!B:B,OVERDRAFT!B842,'Filter by planned &amp; actual'!E:E,"Actual",'Filter by planned &amp; actual'!H:H,OVERDRAFT!E842)</f>
        <v>0</v>
      </c>
      <c r="E842" s="26">
        <v>44713</v>
      </c>
    </row>
    <row r="843" spans="1:5" hidden="1">
      <c r="A843" s="19">
        <v>97</v>
      </c>
      <c r="B843" s="19" t="s">
        <v>2078</v>
      </c>
      <c r="C843" s="22">
        <f>SUMIFS('Filter by planned &amp; actual'!F:F,'Filter by planned &amp; actual'!B:B,OVERDRAFT!B843,'Filter by planned &amp; actual'!E:E,"Actual",'Filter by planned &amp; actual'!H:H,OVERDRAFT!E843)</f>
        <v>0</v>
      </c>
      <c r="D843" s="22">
        <f>SUMIFS('Filter by planned &amp; actual'!G:G,'Filter by planned &amp; actual'!B:B,OVERDRAFT!B843,'Filter by planned &amp; actual'!E:E,"Actual",'Filter by planned &amp; actual'!H:H,OVERDRAFT!E843)</f>
        <v>1555707.2200000002</v>
      </c>
      <c r="E843" s="26">
        <v>44713</v>
      </c>
    </row>
    <row r="844" spans="1:5" hidden="1">
      <c r="A844" s="19">
        <v>98</v>
      </c>
      <c r="B844" s="19" t="s">
        <v>2079</v>
      </c>
      <c r="C844" s="22">
        <f>SUMIFS('Filter by planned &amp; actual'!F:F,'Filter by planned &amp; actual'!B:B,OVERDRAFT!B844,'Filter by planned &amp; actual'!E:E,"Actual",'Filter by planned &amp; actual'!H:H,OVERDRAFT!E844)</f>
        <v>7663669</v>
      </c>
      <c r="D844" s="22">
        <f>SUMIFS('Filter by planned &amp; actual'!G:G,'Filter by planned &amp; actual'!B:B,OVERDRAFT!B844,'Filter by planned &amp; actual'!E:E,"Actual",'Filter by planned &amp; actual'!H:H,OVERDRAFT!E844)</f>
        <v>4870276.7299999995</v>
      </c>
      <c r="E844" s="26">
        <v>44713</v>
      </c>
    </row>
    <row r="845" spans="1:5" hidden="1">
      <c r="A845" s="19">
        <v>99</v>
      </c>
      <c r="B845" s="19" t="s">
        <v>2080</v>
      </c>
      <c r="C845" s="22">
        <f>SUMIFS('Filter by planned &amp; actual'!F:F,'Filter by planned &amp; actual'!B:B,OVERDRAFT!B845,'Filter by planned &amp; actual'!E:E,"Actual",'Filter by planned &amp; actual'!H:H,OVERDRAFT!E845)</f>
        <v>0</v>
      </c>
      <c r="D845" s="22">
        <f>SUMIFS('Filter by planned &amp; actual'!G:G,'Filter by planned &amp; actual'!B:B,OVERDRAFT!B845,'Filter by planned &amp; actual'!E:E,"Actual",'Filter by planned &amp; actual'!H:H,OVERDRAFT!E845)</f>
        <v>3168538.3300000005</v>
      </c>
      <c r="E845" s="26">
        <v>44713</v>
      </c>
    </row>
    <row r="846" spans="1:5" hidden="1">
      <c r="A846" s="19">
        <v>100</v>
      </c>
      <c r="B846" s="19" t="s">
        <v>2081</v>
      </c>
      <c r="C846" s="22">
        <f>SUMIFS('Filter by planned &amp; actual'!F:F,'Filter by planned &amp; actual'!B:B,OVERDRAFT!B846,'Filter by planned &amp; actual'!E:E,"Actual",'Filter by planned &amp; actual'!H:H,OVERDRAFT!E846)</f>
        <v>0</v>
      </c>
      <c r="D846" s="22">
        <f>SUMIFS('Filter by planned &amp; actual'!G:G,'Filter by planned &amp; actual'!B:B,OVERDRAFT!B846,'Filter by planned &amp; actual'!E:E,"Actual",'Filter by planned &amp; actual'!H:H,OVERDRAFT!E846)</f>
        <v>0</v>
      </c>
      <c r="E846" s="26">
        <v>44713</v>
      </c>
    </row>
    <row r="847" spans="1:5" hidden="1">
      <c r="A847" s="19">
        <v>101</v>
      </c>
      <c r="B847" s="19" t="s">
        <v>2082</v>
      </c>
      <c r="C847" s="22">
        <f>SUMIFS('Filter by planned &amp; actual'!F:F,'Filter by planned &amp; actual'!B:B,OVERDRAFT!B847,'Filter by planned &amp; actual'!E:E,"Actual",'Filter by planned &amp; actual'!H:H,OVERDRAFT!E847)</f>
        <v>0</v>
      </c>
      <c r="D847" s="22">
        <f>SUMIFS('Filter by planned &amp; actual'!G:G,'Filter by planned &amp; actual'!B:B,OVERDRAFT!B847,'Filter by planned &amp; actual'!E:E,"Actual",'Filter by planned &amp; actual'!H:H,OVERDRAFT!E847)</f>
        <v>4358925.5600000005</v>
      </c>
      <c r="E847" s="26">
        <v>44713</v>
      </c>
    </row>
    <row r="848" spans="1:5" hidden="1">
      <c r="A848" s="19">
        <v>102</v>
      </c>
      <c r="B848" s="19" t="s">
        <v>2083</v>
      </c>
      <c r="C848" s="22">
        <f>SUMIFS('Filter by planned &amp; actual'!F:F,'Filter by planned &amp; actual'!B:B,OVERDRAFT!B848,'Filter by planned &amp; actual'!E:E,"Actual",'Filter by planned &amp; actual'!H:H,OVERDRAFT!E848)</f>
        <v>0</v>
      </c>
      <c r="D848" s="22">
        <f>SUMIFS('Filter by planned &amp; actual'!G:G,'Filter by planned &amp; actual'!B:B,OVERDRAFT!B848,'Filter by planned &amp; actual'!E:E,"Actual",'Filter by planned &amp; actual'!H:H,OVERDRAFT!E848)</f>
        <v>3956211.52</v>
      </c>
      <c r="E848" s="26">
        <v>44713</v>
      </c>
    </row>
    <row r="849" spans="1:5" hidden="1">
      <c r="A849" s="19">
        <v>103</v>
      </c>
      <c r="B849" s="19" t="s">
        <v>2085</v>
      </c>
      <c r="C849" s="22">
        <f>SUMIFS('Filter by planned &amp; actual'!F:F,'Filter by planned &amp; actual'!B:B,OVERDRAFT!B849,'Filter by planned &amp; actual'!E:E,"Actual",'Filter by planned &amp; actual'!H:H,OVERDRAFT!E849)</f>
        <v>0</v>
      </c>
      <c r="D849" s="22">
        <f>SUMIFS('Filter by planned &amp; actual'!G:G,'Filter by planned &amp; actual'!B:B,OVERDRAFT!B849,'Filter by planned &amp; actual'!E:E,"Actual",'Filter by planned &amp; actual'!H:H,OVERDRAFT!E849)</f>
        <v>0</v>
      </c>
      <c r="E849" s="26">
        <v>44713</v>
      </c>
    </row>
    <row r="850" spans="1:5" hidden="1">
      <c r="A850" s="19">
        <v>104</v>
      </c>
      <c r="B850" s="19" t="s">
        <v>2086</v>
      </c>
      <c r="C850" s="22">
        <f>SUMIFS('Filter by planned &amp; actual'!F:F,'Filter by planned &amp; actual'!B:B,OVERDRAFT!B850,'Filter by planned &amp; actual'!E:E,"Actual",'Filter by planned &amp; actual'!H:H,OVERDRAFT!E850)</f>
        <v>0</v>
      </c>
      <c r="D850" s="22">
        <f>SUMIFS('Filter by planned &amp; actual'!G:G,'Filter by planned &amp; actual'!B:B,OVERDRAFT!B850,'Filter by planned &amp; actual'!E:E,"Actual",'Filter by planned &amp; actual'!H:H,OVERDRAFT!E850)</f>
        <v>0</v>
      </c>
      <c r="E850" s="26">
        <v>44713</v>
      </c>
    </row>
    <row r="851" spans="1:5" hidden="1">
      <c r="A851" s="19">
        <v>105</v>
      </c>
      <c r="B851" s="19" t="s">
        <v>2087</v>
      </c>
      <c r="C851" s="22">
        <f>SUMIFS('Filter by planned &amp; actual'!F:F,'Filter by planned &amp; actual'!B:B,OVERDRAFT!B851,'Filter by planned &amp; actual'!E:E,"Actual",'Filter by planned &amp; actual'!H:H,OVERDRAFT!E851)</f>
        <v>0</v>
      </c>
      <c r="D851" s="22">
        <f>SUMIFS('Filter by planned &amp; actual'!G:G,'Filter by planned &amp; actual'!B:B,OVERDRAFT!B851,'Filter by planned &amp; actual'!E:E,"Actual",'Filter by planned &amp; actual'!H:H,OVERDRAFT!E851)</f>
        <v>2800986.5</v>
      </c>
      <c r="E851" s="26">
        <v>44713</v>
      </c>
    </row>
    <row r="852" spans="1:5" hidden="1">
      <c r="A852" s="19">
        <v>106</v>
      </c>
      <c r="B852" s="19" t="s">
        <v>2088</v>
      </c>
      <c r="C852" s="22">
        <f>SUMIFS('Filter by planned &amp; actual'!F:F,'Filter by planned &amp; actual'!B:B,OVERDRAFT!B852,'Filter by planned &amp; actual'!E:E,"Actual",'Filter by planned &amp; actual'!H:H,OVERDRAFT!E852)</f>
        <v>0</v>
      </c>
      <c r="D852" s="22">
        <f>SUMIFS('Filter by planned &amp; actual'!G:G,'Filter by planned &amp; actual'!B:B,OVERDRAFT!B852,'Filter by planned &amp; actual'!E:E,"Actual",'Filter by planned &amp; actual'!H:H,OVERDRAFT!E852)</f>
        <v>0</v>
      </c>
      <c r="E852" s="26">
        <v>44713</v>
      </c>
    </row>
    <row r="853" spans="1:5" hidden="1">
      <c r="A853" s="19">
        <v>107</v>
      </c>
      <c r="B853" s="19" t="s">
        <v>2089</v>
      </c>
      <c r="C853" s="22">
        <f>SUMIFS('Filter by planned &amp; actual'!F:F,'Filter by planned &amp; actual'!B:B,OVERDRAFT!B853,'Filter by planned &amp; actual'!E:E,"Actual",'Filter by planned &amp; actual'!H:H,OVERDRAFT!E853)</f>
        <v>0</v>
      </c>
      <c r="D853" s="22">
        <f>SUMIFS('Filter by planned &amp; actual'!G:G,'Filter by planned &amp; actual'!B:B,OVERDRAFT!B853,'Filter by planned &amp; actual'!E:E,"Actual",'Filter by planned &amp; actual'!H:H,OVERDRAFT!E853)</f>
        <v>217445.84</v>
      </c>
      <c r="E853" s="26">
        <v>44713</v>
      </c>
    </row>
    <row r="854" spans="1:5" hidden="1">
      <c r="A854" s="19">
        <v>108</v>
      </c>
      <c r="B854" s="19" t="s">
        <v>2090</v>
      </c>
      <c r="C854" s="22">
        <f>SUMIFS('Filter by planned &amp; actual'!F:F,'Filter by planned &amp; actual'!B:B,OVERDRAFT!B854,'Filter by planned &amp; actual'!E:E,"Actual",'Filter by planned &amp; actual'!H:H,OVERDRAFT!E854)</f>
        <v>0</v>
      </c>
      <c r="D854" s="22">
        <f>SUMIFS('Filter by planned &amp; actual'!G:G,'Filter by planned &amp; actual'!B:B,OVERDRAFT!B854,'Filter by planned &amp; actual'!E:E,"Actual",'Filter by planned &amp; actual'!H:H,OVERDRAFT!E854)</f>
        <v>3379961.1199999996</v>
      </c>
      <c r="E854" s="26">
        <v>44713</v>
      </c>
    </row>
    <row r="855" spans="1:5" hidden="1">
      <c r="A855" s="19">
        <v>109</v>
      </c>
      <c r="B855" s="19" t="s">
        <v>2091</v>
      </c>
      <c r="C855" s="22">
        <f>SUMIFS('Filter by planned &amp; actual'!F:F,'Filter by planned &amp; actual'!B:B,OVERDRAFT!B855,'Filter by planned &amp; actual'!E:E,"Actual",'Filter by planned &amp; actual'!H:H,OVERDRAFT!E855)</f>
        <v>6250171.5</v>
      </c>
      <c r="D855" s="22">
        <f>SUMIFS('Filter by planned &amp; actual'!G:G,'Filter by planned &amp; actual'!B:B,OVERDRAFT!B855,'Filter by planned &amp; actual'!E:E,"Actual",'Filter by planned &amp; actual'!H:H,OVERDRAFT!E855)</f>
        <v>3929240.2600000002</v>
      </c>
      <c r="E855" s="26">
        <v>44713</v>
      </c>
    </row>
    <row r="856" spans="1:5" hidden="1">
      <c r="A856" s="19">
        <v>110</v>
      </c>
      <c r="B856" s="19" t="s">
        <v>2092</v>
      </c>
      <c r="C856" s="22">
        <f>SUMIFS('Filter by planned &amp; actual'!F:F,'Filter by planned &amp; actual'!B:B,OVERDRAFT!B856,'Filter by planned &amp; actual'!E:E,"Actual",'Filter by planned &amp; actual'!H:H,OVERDRAFT!E856)</f>
        <v>7643976</v>
      </c>
      <c r="D856" s="22">
        <f>SUMIFS('Filter by planned &amp; actual'!G:G,'Filter by planned &amp; actual'!B:B,OVERDRAFT!B856,'Filter by planned &amp; actual'!E:E,"Actual",'Filter by planned &amp; actual'!H:H,OVERDRAFT!E856)</f>
        <v>7610537.5999999996</v>
      </c>
      <c r="E856" s="26">
        <v>44713</v>
      </c>
    </row>
    <row r="857" spans="1:5" hidden="1">
      <c r="A857" s="19">
        <v>111</v>
      </c>
      <c r="B857" s="19" t="s">
        <v>2104</v>
      </c>
      <c r="C857" s="22">
        <f>SUMIFS('Filter by planned &amp; actual'!F:F,'Filter by planned &amp; actual'!B:B,OVERDRAFT!B857,'Filter by planned &amp; actual'!E:E,"Actual",'Filter by planned &amp; actual'!H:H,OVERDRAFT!E857)</f>
        <v>0</v>
      </c>
      <c r="D857" s="22">
        <f>SUMIFS('Filter by planned &amp; actual'!G:G,'Filter by planned &amp; actual'!B:B,OVERDRAFT!B857,'Filter by planned &amp; actual'!E:E,"Actual",'Filter by planned &amp; actual'!H:H,OVERDRAFT!E857)</f>
        <v>658402.44000000006</v>
      </c>
      <c r="E857" s="26">
        <v>44713</v>
      </c>
    </row>
    <row r="858" spans="1:5" hidden="1">
      <c r="A858" s="19">
        <v>112</v>
      </c>
      <c r="B858" s="19" t="s">
        <v>2100</v>
      </c>
      <c r="C858" s="22">
        <f>SUMIFS('Filter by planned &amp; actual'!F:F,'Filter by planned &amp; actual'!B:B,OVERDRAFT!B858,'Filter by planned &amp; actual'!E:E,"Actual",'Filter by planned &amp; actual'!H:H,OVERDRAFT!E858)</f>
        <v>0</v>
      </c>
      <c r="D858" s="22">
        <f>SUMIFS('Filter by planned &amp; actual'!G:G,'Filter by planned &amp; actual'!B:B,OVERDRAFT!B858,'Filter by planned &amp; actual'!E:E,"Actual",'Filter by planned &amp; actual'!H:H,OVERDRAFT!E858)</f>
        <v>22484585.709999997</v>
      </c>
      <c r="E858" s="26">
        <v>44713</v>
      </c>
    </row>
    <row r="859" spans="1:5" hidden="1">
      <c r="A859" s="19">
        <v>113</v>
      </c>
      <c r="B859" s="19" t="s">
        <v>2101</v>
      </c>
      <c r="C859" s="22">
        <f>SUMIFS('Filter by planned &amp; actual'!F:F,'Filter by planned &amp; actual'!B:B,OVERDRAFT!B859,'Filter by planned &amp; actual'!E:E,"Actual",'Filter by planned &amp; actual'!H:H,OVERDRAFT!E859)</f>
        <v>50032149.109999999</v>
      </c>
      <c r="D859" s="22">
        <f>SUMIFS('Filter by planned &amp; actual'!G:G,'Filter by planned &amp; actual'!B:B,OVERDRAFT!B859,'Filter by planned &amp; actual'!E:E,"Actual",'Filter by planned &amp; actual'!H:H,OVERDRAFT!E859)</f>
        <v>10284472.309999999</v>
      </c>
      <c r="E859" s="26">
        <v>44713</v>
      </c>
    </row>
    <row r="860" spans="1:5" hidden="1">
      <c r="A860" s="19">
        <v>114</v>
      </c>
      <c r="B860" s="19" t="s">
        <v>2102</v>
      </c>
      <c r="C860" s="22">
        <f>SUMIFS('Filter by planned &amp; actual'!F:F,'Filter by planned &amp; actual'!B:B,OVERDRAFT!B860,'Filter by planned &amp; actual'!E:E,"Actual",'Filter by planned &amp; actual'!H:H,OVERDRAFT!E860)</f>
        <v>0</v>
      </c>
      <c r="D860" s="22">
        <f>SUMIFS('Filter by planned &amp; actual'!G:G,'Filter by planned &amp; actual'!B:B,OVERDRAFT!B860,'Filter by planned &amp; actual'!E:E,"Actual",'Filter by planned &amp; actual'!H:H,OVERDRAFT!E860)</f>
        <v>77864.900000000009</v>
      </c>
      <c r="E860" s="26">
        <v>44713</v>
      </c>
    </row>
    <row r="861" spans="1:5" hidden="1">
      <c r="A861" s="20">
        <v>115</v>
      </c>
      <c r="B861" s="20" t="s">
        <v>2103</v>
      </c>
      <c r="C861" s="22">
        <f>SUMIFS('Filter by planned &amp; actual'!F:F,'Filter by planned &amp; actual'!B:B,OVERDRAFT!B861,'Filter by planned &amp; actual'!E:E,"Actual",'Filter by planned &amp; actual'!H:H,OVERDRAFT!E861)</f>
        <v>0</v>
      </c>
      <c r="D861" s="22">
        <f>SUMIFS('Filter by planned &amp; actual'!G:G,'Filter by planned &amp; actual'!B:B,OVERDRAFT!B861,'Filter by planned &amp; actual'!E:E,"Actual",'Filter by planned &amp; actual'!H:H,OVERDRAFT!E861)</f>
        <v>897980.6</v>
      </c>
      <c r="E861" s="26">
        <v>44713</v>
      </c>
    </row>
    <row r="862" spans="1:5" hidden="1">
      <c r="A862" s="19">
        <v>116</v>
      </c>
      <c r="B862" s="19" t="s">
        <v>2109</v>
      </c>
      <c r="C862" s="22">
        <f>SUMIFS('Filter by planned &amp; actual'!F:F,'Filter by planned &amp; actual'!B:B,OVERDRAFT!B862,'Filter by planned &amp; actual'!E:E,"Actual",'Filter by planned &amp; actual'!H:H,OVERDRAFT!E862)</f>
        <v>0</v>
      </c>
      <c r="D862" s="22">
        <f>SUMIFS('Filter by planned &amp; actual'!G:G,'Filter by planned &amp; actual'!B:B,OVERDRAFT!B862,'Filter by planned &amp; actual'!E:E,"Actual",'Filter by planned &amp; actual'!H:H,OVERDRAFT!E862)</f>
        <v>474098.76</v>
      </c>
      <c r="E862" s="26">
        <v>44713</v>
      </c>
    </row>
    <row r="863" spans="1:5" hidden="1">
      <c r="A863" s="19">
        <v>117</v>
      </c>
      <c r="B863" s="19" t="s">
        <v>2110</v>
      </c>
      <c r="C863" s="22">
        <f>SUMIFS('Filter by planned &amp; actual'!F:F,'Filter by planned &amp; actual'!B:B,OVERDRAFT!B863,'Filter by planned &amp; actual'!E:E,"Actual",'Filter by planned &amp; actual'!H:H,OVERDRAFT!E863)</f>
        <v>0</v>
      </c>
      <c r="D863" s="22">
        <f>SUMIFS('Filter by planned &amp; actual'!G:G,'Filter by planned &amp; actual'!B:B,OVERDRAFT!B863,'Filter by planned &amp; actual'!E:E,"Actual",'Filter by planned &amp; actual'!H:H,OVERDRAFT!E863)</f>
        <v>489613.37</v>
      </c>
      <c r="E863" s="26">
        <v>44713</v>
      </c>
    </row>
    <row r="864" spans="1:5" hidden="1">
      <c r="A864" s="19">
        <v>118</v>
      </c>
      <c r="B864" s="19" t="s">
        <v>2112</v>
      </c>
      <c r="C864" s="22">
        <f>SUMIFS('Filter by planned &amp; actual'!F:F,'Filter by planned &amp; actual'!B:B,OVERDRAFT!B864,'Filter by planned &amp; actual'!E:E,"Actual",'Filter by planned &amp; actual'!H:H,OVERDRAFT!E864)</f>
        <v>10000000</v>
      </c>
      <c r="D864" s="22">
        <f>SUMIFS('Filter by planned &amp; actual'!G:G,'Filter by planned &amp; actual'!B:B,OVERDRAFT!B864,'Filter by planned &amp; actual'!E:E,"Actual",'Filter by planned &amp; actual'!H:H,OVERDRAFT!E864)</f>
        <v>8021421.0499999989</v>
      </c>
      <c r="E864" s="26">
        <v>44713</v>
      </c>
    </row>
    <row r="865" spans="1:5" hidden="1">
      <c r="A865" s="19">
        <v>119</v>
      </c>
      <c r="B865" s="19" t="s">
        <v>2113</v>
      </c>
      <c r="C865" s="22">
        <f>SUMIFS('Filter by planned &amp; actual'!F:F,'Filter by planned &amp; actual'!B:B,OVERDRAFT!B865,'Filter by planned &amp; actual'!E:E,"Actual",'Filter by planned &amp; actual'!H:H,OVERDRAFT!E865)</f>
        <v>0</v>
      </c>
      <c r="D865" s="22">
        <f>SUMIFS('Filter by planned &amp; actual'!G:G,'Filter by planned &amp; actual'!B:B,OVERDRAFT!B865,'Filter by planned &amp; actual'!E:E,"Actual",'Filter by planned &amp; actual'!H:H,OVERDRAFT!E865)</f>
        <v>136873.33000000002</v>
      </c>
      <c r="E865" s="26">
        <v>44713</v>
      </c>
    </row>
    <row r="866" spans="1:5" hidden="1">
      <c r="A866" s="19">
        <v>120</v>
      </c>
      <c r="B866" s="110" t="s">
        <v>2114</v>
      </c>
      <c r="C866" s="22">
        <f>SUMIFS('Filter by planned &amp; actual'!F:F,'Filter by planned &amp; actual'!B:B,OVERDRAFT!B866,'Filter by planned &amp; actual'!E:E,"Actual",'Filter by planned &amp; actual'!H:H,OVERDRAFT!E866)</f>
        <v>0</v>
      </c>
      <c r="D866" s="22">
        <f>SUMIFS('Filter by planned &amp; actual'!G:G,'Filter by planned &amp; actual'!B:B,OVERDRAFT!B866,'Filter by planned &amp; actual'!E:E,"Actual",'Filter by planned &amp; actual'!H:H,OVERDRAFT!E866)</f>
        <v>0</v>
      </c>
      <c r="E866" s="26">
        <v>44713</v>
      </c>
    </row>
    <row r="867" spans="1:5" hidden="1">
      <c r="A867" s="19">
        <v>121</v>
      </c>
      <c r="B867" s="19" t="s">
        <v>2157</v>
      </c>
      <c r="C867" s="22">
        <f>SUMIFS('Filter by planned &amp; actual'!F:F,'Filter by planned &amp; actual'!B:B,OVERDRAFT!B867,'Filter by planned &amp; actual'!E:E,"Actual",'Filter by planned &amp; actual'!H:H,OVERDRAFT!E867)</f>
        <v>0</v>
      </c>
      <c r="D867" s="22">
        <f>SUMIFS('Filter by planned &amp; actual'!G:G,'Filter by planned &amp; actual'!B:B,OVERDRAFT!B867,'Filter by planned &amp; actual'!E:E,"Actual",'Filter by planned &amp; actual'!H:H,OVERDRAFT!E867)</f>
        <v>0</v>
      </c>
      <c r="E867" s="26">
        <v>44713</v>
      </c>
    </row>
    <row r="868" spans="1:5" hidden="1">
      <c r="A868" s="19">
        <v>122</v>
      </c>
      <c r="B868" s="19" t="s">
        <v>2158</v>
      </c>
      <c r="C868" s="22">
        <f>SUMIFS('Filter by planned &amp; actual'!F:F,'Filter by planned &amp; actual'!B:B,OVERDRAFT!B868,'Filter by planned &amp; actual'!E:E,"Actual",'Filter by planned &amp; actual'!H:H,OVERDRAFT!E868)</f>
        <v>0</v>
      </c>
      <c r="D868" s="22">
        <f>SUMIFS('Filter by planned &amp; actual'!G:G,'Filter by planned &amp; actual'!B:B,OVERDRAFT!B868,'Filter by planned &amp; actual'!E:E,"Actual",'Filter by planned &amp; actual'!H:H,OVERDRAFT!E868)</f>
        <v>0</v>
      </c>
      <c r="E868" s="26">
        <v>44713</v>
      </c>
    </row>
    <row r="869" spans="1:5" hidden="1">
      <c r="A869" s="19">
        <v>123</v>
      </c>
      <c r="B869" s="19" t="s">
        <v>2159</v>
      </c>
      <c r="C869" s="22">
        <f>SUMIFS('Filter by planned &amp; actual'!F:F,'Filter by planned &amp; actual'!B:B,OVERDRAFT!B869,'Filter by planned &amp; actual'!E:E,"Actual",'Filter by planned &amp; actual'!H:H,OVERDRAFT!E869)</f>
        <v>0</v>
      </c>
      <c r="D869" s="22">
        <f>SUMIFS('Filter by planned &amp; actual'!G:G,'Filter by planned &amp; actual'!B:B,OVERDRAFT!B869,'Filter by planned &amp; actual'!E:E,"Actual",'Filter by planned &amp; actual'!H:H,OVERDRAFT!E869)</f>
        <v>0</v>
      </c>
      <c r="E869" s="26">
        <v>44713</v>
      </c>
    </row>
    <row r="870" spans="1:5" hidden="1">
      <c r="A870" s="19">
        <v>124</v>
      </c>
      <c r="B870" s="19" t="s">
        <v>2160</v>
      </c>
      <c r="C870" s="22">
        <f>SUMIFS('Filter by planned &amp; actual'!F:F,'Filter by planned &amp; actual'!B:B,OVERDRAFT!B870,'Filter by planned &amp; actual'!E:E,"Actual",'Filter by planned &amp; actual'!H:H,OVERDRAFT!E870)</f>
        <v>0</v>
      </c>
      <c r="D870" s="22">
        <f>SUMIFS('Filter by planned &amp; actual'!G:G,'Filter by planned &amp; actual'!B:B,OVERDRAFT!B870,'Filter by planned &amp; actual'!E:E,"Actual",'Filter by planned &amp; actual'!H:H,OVERDRAFT!E870)</f>
        <v>2950712.0599999996</v>
      </c>
      <c r="E870" s="26">
        <v>44713</v>
      </c>
    </row>
    <row r="871" spans="1:5" hidden="1">
      <c r="A871" s="19">
        <v>125</v>
      </c>
      <c r="B871" s="19" t="s">
        <v>2162</v>
      </c>
      <c r="C871" s="22">
        <f>SUMIFS('Filter by planned &amp; actual'!F:F,'Filter by planned &amp; actual'!B:B,OVERDRAFT!B871,'Filter by planned &amp; actual'!E:E,"Actual",'Filter by planned &amp; actual'!H:H,OVERDRAFT!E871)</f>
        <v>0</v>
      </c>
      <c r="D871" s="22">
        <f>SUMIFS('Filter by planned &amp; actual'!G:G,'Filter by planned &amp; actual'!B:B,OVERDRAFT!B871,'Filter by planned &amp; actual'!E:E,"Actual",'Filter by planned &amp; actual'!H:H,OVERDRAFT!E871)</f>
        <v>329321.22000000003</v>
      </c>
      <c r="E871" s="26">
        <v>44713</v>
      </c>
    </row>
    <row r="872" spans="1:5" hidden="1">
      <c r="A872" s="19">
        <v>126</v>
      </c>
      <c r="B872" s="19" t="s">
        <v>2163</v>
      </c>
      <c r="C872" s="22">
        <f>SUMIFS('Filter by planned &amp; actual'!F:F,'Filter by planned &amp; actual'!B:B,OVERDRAFT!B872,'Filter by planned &amp; actual'!E:E,"Actual",'Filter by planned &amp; actual'!H:H,OVERDRAFT!E872)</f>
        <v>14018583.050000001</v>
      </c>
      <c r="D872" s="22">
        <f>SUMIFS('Filter by planned &amp; actual'!G:G,'Filter by planned &amp; actual'!B:B,OVERDRAFT!B872,'Filter by planned &amp; actual'!E:E,"Actual",'Filter by planned &amp; actual'!H:H,OVERDRAFT!E872)</f>
        <v>134675.12</v>
      </c>
      <c r="E872" s="26">
        <v>44713</v>
      </c>
    </row>
    <row r="873" spans="1:5" hidden="1">
      <c r="A873" s="19">
        <v>127</v>
      </c>
      <c r="B873" s="19" t="s">
        <v>2164</v>
      </c>
      <c r="C873" s="22">
        <f>SUMIFS('Filter by planned &amp; actual'!F:F,'Filter by planned &amp; actual'!B:B,OVERDRAFT!B873,'Filter by planned &amp; actual'!E:E,"Actual",'Filter by planned &amp; actual'!H:H,OVERDRAFT!E873)</f>
        <v>0</v>
      </c>
      <c r="D873" s="22">
        <f>SUMIFS('Filter by planned &amp; actual'!G:G,'Filter by planned &amp; actual'!B:B,OVERDRAFT!B873,'Filter by planned &amp; actual'!E:E,"Actual",'Filter by planned &amp; actual'!H:H,OVERDRAFT!E873)</f>
        <v>27890107.599999998</v>
      </c>
      <c r="E873" s="26">
        <v>44713</v>
      </c>
    </row>
    <row r="874" spans="1:5" hidden="1">
      <c r="A874" s="19">
        <v>128</v>
      </c>
      <c r="B874" s="19" t="s">
        <v>2165</v>
      </c>
      <c r="C874" s="22">
        <f>SUMIFS('Filter by planned &amp; actual'!F:F,'Filter by planned &amp; actual'!B:B,OVERDRAFT!B874,'Filter by planned &amp; actual'!E:E,"Actual",'Filter by planned &amp; actual'!H:H,OVERDRAFT!E874)</f>
        <v>2726488.3</v>
      </c>
      <c r="D874" s="22">
        <f>SUMIFS('Filter by planned &amp; actual'!G:G,'Filter by planned &amp; actual'!B:B,OVERDRAFT!B874,'Filter by planned &amp; actual'!E:E,"Actual",'Filter by planned &amp; actual'!H:H,OVERDRAFT!E874)</f>
        <v>656661.01</v>
      </c>
      <c r="E874" s="26">
        <v>44713</v>
      </c>
    </row>
    <row r="875" spans="1:5" hidden="1">
      <c r="A875" s="113">
        <v>129</v>
      </c>
      <c r="B875" s="113" t="s">
        <v>2167</v>
      </c>
      <c r="C875" s="22">
        <f>SUMIFS('Filter by planned &amp; actual'!F:F,'Filter by planned &amp; actual'!B:B,OVERDRAFT!B875,'Filter by planned &amp; actual'!E:E,"Actual",'Filter by planned &amp; actual'!H:H,OVERDRAFT!E875)</f>
        <v>0</v>
      </c>
      <c r="D875" s="22">
        <f>SUMIFS('Filter by planned &amp; actual'!G:G,'Filter by planned &amp; actual'!B:B,OVERDRAFT!B875,'Filter by planned &amp; actual'!E:E,"Actual",'Filter by planned &amp; actual'!H:H,OVERDRAFT!E875)</f>
        <v>0</v>
      </c>
      <c r="E875" s="26">
        <v>44713</v>
      </c>
    </row>
    <row r="876" spans="1:5" hidden="1">
      <c r="A876" s="113">
        <v>130</v>
      </c>
      <c r="B876" s="113" t="s">
        <v>2168</v>
      </c>
      <c r="C876" s="22">
        <f>SUMIFS('Filter by planned &amp; actual'!F:F,'Filter by planned &amp; actual'!B:B,OVERDRAFT!B876,'Filter by planned &amp; actual'!E:E,"Actual",'Filter by planned &amp; actual'!H:H,OVERDRAFT!E876)</f>
        <v>5949568.7400000002</v>
      </c>
      <c r="D876" s="22">
        <f>SUMIFS('Filter by planned &amp; actual'!G:G,'Filter by planned &amp; actual'!B:B,OVERDRAFT!B876,'Filter by planned &amp; actual'!E:E,"Actual",'Filter by planned &amp; actual'!H:H,OVERDRAFT!E876)</f>
        <v>6019609</v>
      </c>
      <c r="E876" s="26">
        <v>44713</v>
      </c>
    </row>
    <row r="877" spans="1:5" hidden="1">
      <c r="A877" s="113">
        <v>131</v>
      </c>
      <c r="B877" s="113" t="s">
        <v>2169</v>
      </c>
      <c r="C877" s="22">
        <f>SUMIFS('Filter by planned &amp; actual'!F:F,'Filter by planned &amp; actual'!B:B,OVERDRAFT!B877,'Filter by planned &amp; actual'!E:E,"Actual",'Filter by planned &amp; actual'!H:H,OVERDRAFT!E877)</f>
        <v>10729515</v>
      </c>
      <c r="D877" s="22">
        <f>SUMIFS('Filter by planned &amp; actual'!G:G,'Filter by planned &amp; actual'!B:B,OVERDRAFT!B877,'Filter by planned &amp; actual'!E:E,"Actual",'Filter by planned &amp; actual'!H:H,OVERDRAFT!E877)</f>
        <v>1911.37</v>
      </c>
      <c r="E877" s="26">
        <v>44713</v>
      </c>
    </row>
    <row r="878" spans="1:5" hidden="1">
      <c r="A878" s="113">
        <v>132</v>
      </c>
      <c r="B878" s="113" t="s">
        <v>2170</v>
      </c>
      <c r="C878" s="22">
        <f>SUMIFS('Filter by planned &amp; actual'!F:F,'Filter by planned &amp; actual'!B:B,OVERDRAFT!B878,'Filter by planned &amp; actual'!E:E,"Actual",'Filter by planned &amp; actual'!H:H,OVERDRAFT!E878)</f>
        <v>0</v>
      </c>
      <c r="D878" s="22">
        <f>SUMIFS('Filter by planned &amp; actual'!G:G,'Filter by planned &amp; actual'!B:B,OVERDRAFT!B878,'Filter by planned &amp; actual'!E:E,"Actual",'Filter by planned &amp; actual'!H:H,OVERDRAFT!E878)</f>
        <v>2717333.57</v>
      </c>
      <c r="E878" s="26">
        <v>44713</v>
      </c>
    </row>
    <row r="879" spans="1:5" hidden="1">
      <c r="A879" s="113">
        <v>133</v>
      </c>
      <c r="B879" s="113" t="s">
        <v>2171</v>
      </c>
      <c r="C879" s="22">
        <f>SUMIFS('Filter by planned &amp; actual'!F:F,'Filter by planned &amp; actual'!B:B,OVERDRAFT!B879,'Filter by planned &amp; actual'!E:E,"Actual",'Filter by planned &amp; actual'!H:H,OVERDRAFT!E879)</f>
        <v>0</v>
      </c>
      <c r="D879" s="22">
        <f>SUMIFS('Filter by planned &amp; actual'!G:G,'Filter by planned &amp; actual'!B:B,OVERDRAFT!B879,'Filter by planned &amp; actual'!E:E,"Actual",'Filter by planned &amp; actual'!H:H,OVERDRAFT!E879)</f>
        <v>0</v>
      </c>
      <c r="E879" s="26">
        <v>44713</v>
      </c>
    </row>
    <row r="880" spans="1:5" hidden="1">
      <c r="A880" s="113">
        <v>134</v>
      </c>
      <c r="B880" s="113" t="s">
        <v>2172</v>
      </c>
      <c r="C880" s="22">
        <f>SUMIFS('Filter by planned &amp; actual'!F:F,'Filter by planned &amp; actual'!B:B,OVERDRAFT!B880,'Filter by planned &amp; actual'!E:E,"Actual",'Filter by planned &amp; actual'!H:H,OVERDRAFT!E880)</f>
        <v>0</v>
      </c>
      <c r="D880" s="22">
        <f>SUMIFS('Filter by planned &amp; actual'!G:G,'Filter by planned &amp; actual'!B:B,OVERDRAFT!B880,'Filter by planned &amp; actual'!E:E,"Actual",'Filter by planned &amp; actual'!H:H,OVERDRAFT!E880)</f>
        <v>0</v>
      </c>
      <c r="E880" s="26">
        <v>44713</v>
      </c>
    </row>
    <row r="881" spans="1:5" hidden="1">
      <c r="A881" s="113">
        <v>135</v>
      </c>
      <c r="B881" s="113" t="s">
        <v>2173</v>
      </c>
      <c r="C881" s="22">
        <f>SUMIFS('Filter by planned &amp; actual'!F:F,'Filter by planned &amp; actual'!B:B,OVERDRAFT!B881,'Filter by planned &amp; actual'!E:E,"Actual",'Filter by planned &amp; actual'!H:H,OVERDRAFT!E881)</f>
        <v>0</v>
      </c>
      <c r="D881" s="22">
        <f>SUMIFS('Filter by planned &amp; actual'!G:G,'Filter by planned &amp; actual'!B:B,OVERDRAFT!B881,'Filter by planned &amp; actual'!E:E,"Actual",'Filter by planned &amp; actual'!H:H,OVERDRAFT!E881)</f>
        <v>7607875.2100000009</v>
      </c>
      <c r="E881" s="26">
        <v>44713</v>
      </c>
    </row>
    <row r="882" spans="1:5" hidden="1">
      <c r="A882" s="113">
        <v>136</v>
      </c>
      <c r="B882" s="113" t="s">
        <v>2174</v>
      </c>
      <c r="C882" s="22">
        <f>SUMIFS('Filter by planned &amp; actual'!F:F,'Filter by planned &amp; actual'!B:B,OVERDRAFT!B882,'Filter by planned &amp; actual'!E:E,"Actual",'Filter by planned &amp; actual'!H:H,OVERDRAFT!E882)</f>
        <v>67099524.789999999</v>
      </c>
      <c r="D882" s="22">
        <f>SUMIFS('Filter by planned &amp; actual'!G:G,'Filter by planned &amp; actual'!B:B,OVERDRAFT!B882,'Filter by planned &amp; actual'!E:E,"Actual",'Filter by planned &amp; actual'!H:H,OVERDRAFT!E882)</f>
        <v>20232410.5</v>
      </c>
      <c r="E882" s="26">
        <v>44713</v>
      </c>
    </row>
    <row r="883" spans="1:5" hidden="1">
      <c r="A883" s="113">
        <v>137</v>
      </c>
      <c r="B883" s="113" t="s">
        <v>2175</v>
      </c>
      <c r="C883" s="22">
        <f>SUMIFS('Filter by planned &amp; actual'!F:F,'Filter by planned &amp; actual'!B:B,OVERDRAFT!B883,'Filter by planned &amp; actual'!E:E,"Actual",'Filter by planned &amp; actual'!H:H,OVERDRAFT!E883)</f>
        <v>0</v>
      </c>
      <c r="D883" s="22">
        <f>SUMIFS('Filter by planned &amp; actual'!G:G,'Filter by planned &amp; actual'!B:B,OVERDRAFT!B883,'Filter by planned &amp; actual'!E:E,"Actual",'Filter by planned &amp; actual'!H:H,OVERDRAFT!E883)</f>
        <v>329206.09999999998</v>
      </c>
      <c r="E883" s="26">
        <v>44713</v>
      </c>
    </row>
    <row r="884" spans="1:5" hidden="1">
      <c r="A884" s="113">
        <v>138</v>
      </c>
      <c r="B884" s="113" t="s">
        <v>2176</v>
      </c>
      <c r="C884" s="22">
        <f>SUMIFS('Filter by planned &amp; actual'!F:F,'Filter by planned &amp; actual'!B:B,OVERDRAFT!B884,'Filter by planned &amp; actual'!E:E,"Actual",'Filter by planned &amp; actual'!H:H,OVERDRAFT!E884)</f>
        <v>0</v>
      </c>
      <c r="D884" s="22">
        <f>SUMIFS('Filter by planned &amp; actual'!G:G,'Filter by planned &amp; actual'!B:B,OVERDRAFT!B884,'Filter by planned &amp; actual'!E:E,"Actual",'Filter by planned &amp; actual'!H:H,OVERDRAFT!E884)</f>
        <v>2145019.1100000003</v>
      </c>
      <c r="E884" s="26">
        <v>44713</v>
      </c>
    </row>
    <row r="885" spans="1:5" hidden="1">
      <c r="A885" s="113">
        <v>139</v>
      </c>
      <c r="B885" s="113" t="s">
        <v>2189</v>
      </c>
      <c r="C885" s="22">
        <f>SUMIFS('Filter by planned &amp; actual'!F:F,'Filter by planned &amp; actual'!B:B,OVERDRAFT!B885,'Filter by planned &amp; actual'!E:E,"Actual",'Filter by planned &amp; actual'!H:H,OVERDRAFT!E885)</f>
        <v>1402420.19</v>
      </c>
      <c r="D885" s="22">
        <f>SUMIFS('Filter by planned &amp; actual'!G:G,'Filter by planned &amp; actual'!B:B,OVERDRAFT!B885,'Filter by planned &amp; actual'!E:E,"Actual",'Filter by planned &amp; actual'!H:H,OVERDRAFT!E885)</f>
        <v>2150105.0499999998</v>
      </c>
      <c r="E885" s="26">
        <v>44713</v>
      </c>
    </row>
    <row r="886" spans="1:5" hidden="1">
      <c r="A886" s="113">
        <v>140</v>
      </c>
      <c r="B886" s="113" t="s">
        <v>2190</v>
      </c>
      <c r="C886" s="22">
        <f>SUMIFS('Filter by planned &amp; actual'!F:F,'Filter by planned &amp; actual'!B:B,OVERDRAFT!B886,'Filter by planned &amp; actual'!E:E,"Actual",'Filter by planned &amp; actual'!H:H,OVERDRAFT!E886)</f>
        <v>26309409.25</v>
      </c>
      <c r="D886" s="22">
        <f>SUMIFS('Filter by planned &amp; actual'!G:G,'Filter by planned &amp; actual'!B:B,OVERDRAFT!B886,'Filter by planned &amp; actual'!E:E,"Actual",'Filter by planned &amp; actual'!H:H,OVERDRAFT!E886)</f>
        <v>5235497.4800000004</v>
      </c>
      <c r="E886" s="26">
        <v>44713</v>
      </c>
    </row>
    <row r="887" spans="1:5" hidden="1">
      <c r="A887" s="113">
        <v>141</v>
      </c>
      <c r="B887" s="113" t="s">
        <v>2191</v>
      </c>
      <c r="C887" s="22">
        <f>SUMIFS('Filter by planned &amp; actual'!F:F,'Filter by planned &amp; actual'!B:B,OVERDRAFT!B887,'Filter by planned &amp; actual'!E:E,"Actual",'Filter by planned &amp; actual'!H:H,OVERDRAFT!E887)</f>
        <v>0</v>
      </c>
      <c r="D887" s="22">
        <f>SUMIFS('Filter by planned &amp; actual'!G:G,'Filter by planned &amp; actual'!B:B,OVERDRAFT!B887,'Filter by planned &amp; actual'!E:E,"Actual",'Filter by planned &amp; actual'!H:H,OVERDRAFT!E887)</f>
        <v>0</v>
      </c>
      <c r="E887" s="26">
        <v>44713</v>
      </c>
    </row>
    <row r="888" spans="1:5" hidden="1">
      <c r="A888" s="113">
        <v>142</v>
      </c>
      <c r="B888" s="113" t="s">
        <v>2192</v>
      </c>
      <c r="C888" s="22">
        <f>SUMIFS('Filter by planned &amp; actual'!F:F,'Filter by planned &amp; actual'!B:B,OVERDRAFT!B888,'Filter by planned &amp; actual'!E:E,"Actual",'Filter by planned &amp; actual'!H:H,OVERDRAFT!E888)</f>
        <v>0</v>
      </c>
      <c r="D888" s="22">
        <f>SUMIFS('Filter by planned &amp; actual'!G:G,'Filter by planned &amp; actual'!B:B,OVERDRAFT!B888,'Filter by planned &amp; actual'!E:E,"Actual",'Filter by planned &amp; actual'!H:H,OVERDRAFT!E888)</f>
        <v>1419097.2200000002</v>
      </c>
      <c r="E888" s="26">
        <v>44713</v>
      </c>
    </row>
    <row r="889" spans="1:5" hidden="1">
      <c r="A889" s="113">
        <v>143</v>
      </c>
      <c r="B889" s="113" t="s">
        <v>2193</v>
      </c>
      <c r="C889" s="22">
        <f>SUMIFS('Filter by planned &amp; actual'!F:F,'Filter by planned &amp; actual'!B:B,OVERDRAFT!B889,'Filter by planned &amp; actual'!E:E,"Actual",'Filter by planned &amp; actual'!H:H,OVERDRAFT!E889)</f>
        <v>0</v>
      </c>
      <c r="D889" s="22">
        <f>SUMIFS('Filter by planned &amp; actual'!G:G,'Filter by planned &amp; actual'!B:B,OVERDRAFT!B889,'Filter by planned &amp; actual'!E:E,"Actual",'Filter by planned &amp; actual'!H:H,OVERDRAFT!E889)</f>
        <v>0</v>
      </c>
      <c r="E889" s="26">
        <v>44713</v>
      </c>
    </row>
    <row r="890" spans="1:5" hidden="1">
      <c r="A890" s="152">
        <v>144</v>
      </c>
      <c r="B890" s="152" t="s">
        <v>2207</v>
      </c>
      <c r="C890" s="22">
        <f>SUMIFS('Filter by planned &amp; actual'!F:F,'Filter by planned &amp; actual'!B:B,OVERDRAFT!B890,'Filter by planned &amp; actual'!E:E,"Actual",'Filter by planned &amp; actual'!H:H,OVERDRAFT!E890)</f>
        <v>0</v>
      </c>
      <c r="D890" s="22">
        <f>SUMIFS('Filter by planned &amp; actual'!G:G,'Filter by planned &amp; actual'!B:B,OVERDRAFT!B890,'Filter by planned &amp; actual'!E:E,"Actual",'Filter by planned &amp; actual'!H:H,OVERDRAFT!E890)</f>
        <v>0</v>
      </c>
      <c r="E890" s="26">
        <v>44713</v>
      </c>
    </row>
    <row r="891" spans="1:5" hidden="1">
      <c r="A891" s="152">
        <v>145</v>
      </c>
      <c r="B891" s="152" t="s">
        <v>2208</v>
      </c>
      <c r="C891" s="22">
        <f>SUMIFS('Filter by planned &amp; actual'!F:F,'Filter by planned &amp; actual'!B:B,OVERDRAFT!B891,'Filter by planned &amp; actual'!E:E,"Actual",'Filter by planned &amp; actual'!H:H,OVERDRAFT!E891)</f>
        <v>0</v>
      </c>
      <c r="D891" s="22">
        <f>SUMIFS('Filter by planned &amp; actual'!G:G,'Filter by planned &amp; actual'!B:B,OVERDRAFT!B891,'Filter by planned &amp; actual'!E:E,"Actual",'Filter by planned &amp; actual'!H:H,OVERDRAFT!E891)</f>
        <v>0</v>
      </c>
      <c r="E891" s="26">
        <v>44713</v>
      </c>
    </row>
    <row r="892" spans="1:5" hidden="1">
      <c r="A892" s="152">
        <v>146</v>
      </c>
      <c r="B892" s="152" t="s">
        <v>2211</v>
      </c>
      <c r="C892" s="22">
        <f>SUMIFS('Filter by planned &amp; actual'!F:F,'Filter by planned &amp; actual'!B:B,OVERDRAFT!B892,'Filter by planned &amp; actual'!E:E,"Actual",'Filter by planned &amp; actual'!H:H,OVERDRAFT!E892)</f>
        <v>0</v>
      </c>
      <c r="D892" s="22">
        <f>SUMIFS('Filter by planned &amp; actual'!G:G,'Filter by planned &amp; actual'!B:B,OVERDRAFT!B892,'Filter by planned &amp; actual'!E:E,"Actual",'Filter by planned &amp; actual'!H:H,OVERDRAFT!E892)</f>
        <v>0</v>
      </c>
      <c r="E892" s="26">
        <v>44713</v>
      </c>
    </row>
    <row r="893" spans="1:5" hidden="1">
      <c r="A893" s="152">
        <v>147</v>
      </c>
      <c r="B893" s="152" t="s">
        <v>2212</v>
      </c>
      <c r="C893" s="22">
        <f>SUMIFS('Filter by planned &amp; actual'!F:F,'Filter by planned &amp; actual'!B:B,OVERDRAFT!B893,'Filter by planned &amp; actual'!E:E,"Actual",'Filter by planned &amp; actual'!H:H,OVERDRAFT!E893)</f>
        <v>0</v>
      </c>
      <c r="D893" s="22">
        <f>SUMIFS('Filter by planned &amp; actual'!G:G,'Filter by planned &amp; actual'!B:B,OVERDRAFT!B893,'Filter by planned &amp; actual'!E:E,"Actual",'Filter by planned &amp; actual'!H:H,OVERDRAFT!E893)</f>
        <v>0</v>
      </c>
      <c r="E893" s="26">
        <v>44713</v>
      </c>
    </row>
    <row r="894" spans="1:5" hidden="1">
      <c r="A894" s="152">
        <v>148</v>
      </c>
      <c r="B894" s="152" t="s">
        <v>2213</v>
      </c>
      <c r="C894" s="22">
        <f>SUMIFS('Filter by planned &amp; actual'!F:F,'Filter by planned &amp; actual'!B:B,OVERDRAFT!B894,'Filter by planned &amp; actual'!E:E,"Actual",'Filter by planned &amp; actual'!H:H,OVERDRAFT!E894)</f>
        <v>0</v>
      </c>
      <c r="D894" s="22">
        <f>SUMIFS('Filter by planned &amp; actual'!G:G,'Filter by planned &amp; actual'!B:B,OVERDRAFT!B894,'Filter by planned &amp; actual'!E:E,"Actual",'Filter by planned &amp; actual'!H:H,OVERDRAFT!E894)</f>
        <v>0</v>
      </c>
      <c r="E894" s="26">
        <v>44713</v>
      </c>
    </row>
    <row r="895" spans="1:5" hidden="1">
      <c r="A895" s="19">
        <v>0</v>
      </c>
      <c r="B895" s="110" t="s">
        <v>1985</v>
      </c>
      <c r="C895" s="22">
        <f>SUMIFS('Filter by planned &amp; actual'!F:F,'Filter by planned &amp; actual'!B:B,OVERDRAFT!B895,'Filter by planned &amp; actual'!E:E,"Planned",'Filter by planned &amp; actual'!H:H,OVERDRAFT!E895)</f>
        <v>0</v>
      </c>
      <c r="D895" s="22">
        <f>SUMIFS('Filter by planned &amp; actual'!G:G,'Filter by planned &amp; actual'!B:B,OVERDRAFT!B895,'Filter by planned &amp; actual'!E:E,"Planned",'Filter by planned &amp; actual'!H:H,OVERDRAFT!E895)</f>
        <v>0</v>
      </c>
      <c r="E895" s="26">
        <v>44713</v>
      </c>
    </row>
    <row r="896" spans="1:5" hidden="1">
      <c r="A896" s="19">
        <v>1</v>
      </c>
      <c r="B896" s="19" t="s">
        <v>7</v>
      </c>
      <c r="C896" s="22">
        <f>SUMIFS('Filter by planned &amp; actual'!F:F,'Filter by planned &amp; actual'!B:B,OVERDRAFT!B896,'Filter by planned &amp; actual'!E:E,"Actual",'Filter by planned &amp; actual'!H:H,OVERDRAFT!E896)</f>
        <v>9837711.4400000013</v>
      </c>
      <c r="D896" s="22">
        <f>SUMIFS('Filter by planned &amp; actual'!G:G,'Filter by planned &amp; actual'!B:B,OVERDRAFT!B896,'Filter by planned &amp; actual'!E:E,"Actual",'Filter by planned &amp; actual'!H:H,OVERDRAFT!E896)</f>
        <v>19615429.280000001</v>
      </c>
      <c r="E896" s="26">
        <v>44743</v>
      </c>
    </row>
    <row r="897" spans="1:5" hidden="1">
      <c r="A897" s="19">
        <v>2</v>
      </c>
      <c r="B897" s="19" t="s">
        <v>8</v>
      </c>
      <c r="C897" s="22">
        <f>SUMIFS('Filter by planned &amp; actual'!F:F,'Filter by planned &amp; actual'!B:B,OVERDRAFT!B897,'Filter by planned &amp; actual'!E:E,"Actual",'Filter by planned &amp; actual'!H:H,OVERDRAFT!E897)</f>
        <v>0</v>
      </c>
      <c r="D897" s="22">
        <f>SUMIFS('Filter by planned &amp; actual'!G:G,'Filter by planned &amp; actual'!B:B,OVERDRAFT!B897,'Filter by planned &amp; actual'!E:E,"Actual",'Filter by planned &amp; actual'!H:H,OVERDRAFT!E897)</f>
        <v>2159711.88</v>
      </c>
      <c r="E897" s="26">
        <v>44743</v>
      </c>
    </row>
    <row r="898" spans="1:5" hidden="1">
      <c r="A898" s="19">
        <v>3</v>
      </c>
      <c r="B898" s="19" t="s">
        <v>9</v>
      </c>
      <c r="C898" s="22">
        <f>SUMIFS('Filter by planned &amp; actual'!F:F,'Filter by planned &amp; actual'!B:B,OVERDRAFT!B898,'Filter by planned &amp; actual'!E:E,"Actual",'Filter by planned &amp; actual'!H:H,OVERDRAFT!E898)</f>
        <v>0</v>
      </c>
      <c r="D898" s="22">
        <f>SUMIFS('Filter by planned &amp; actual'!G:G,'Filter by planned &amp; actual'!B:B,OVERDRAFT!B898,'Filter by planned &amp; actual'!E:E,"Actual",'Filter by planned &amp; actual'!H:H,OVERDRAFT!E898)</f>
        <v>123582.31</v>
      </c>
      <c r="E898" s="26">
        <v>44743</v>
      </c>
    </row>
    <row r="899" spans="1:5" hidden="1">
      <c r="A899" s="19">
        <v>4</v>
      </c>
      <c r="B899" s="19" t="s">
        <v>10</v>
      </c>
      <c r="C899" s="22">
        <f>SUMIFS('Filter by planned &amp; actual'!F:F,'Filter by planned &amp; actual'!B:B,OVERDRAFT!B899,'Filter by planned &amp; actual'!E:E,"Actual",'Filter by planned &amp; actual'!H:H,OVERDRAFT!E899)</f>
        <v>0</v>
      </c>
      <c r="D899" s="22">
        <f>SUMIFS('Filter by planned &amp; actual'!G:G,'Filter by planned &amp; actual'!B:B,OVERDRAFT!B899,'Filter by planned &amp; actual'!E:E,"Actual",'Filter by planned &amp; actual'!H:H,OVERDRAFT!E899)</f>
        <v>1820</v>
      </c>
      <c r="E899" s="26">
        <v>44743</v>
      </c>
    </row>
    <row r="900" spans="1:5" hidden="1">
      <c r="A900" s="19">
        <v>5</v>
      </c>
      <c r="B900" s="19" t="s">
        <v>11</v>
      </c>
      <c r="C900" s="22">
        <f>SUMIFS('Filter by planned &amp; actual'!F:F,'Filter by planned &amp; actual'!B:B,OVERDRAFT!B900,'Filter by planned &amp; actual'!E:E,"Actual",'Filter by planned &amp; actual'!H:H,OVERDRAFT!E900)</f>
        <v>0</v>
      </c>
      <c r="D900" s="22">
        <f>SUMIFS('Filter by planned &amp; actual'!G:G,'Filter by planned &amp; actual'!B:B,OVERDRAFT!B900,'Filter by planned &amp; actual'!E:E,"Actual",'Filter by planned &amp; actual'!H:H,OVERDRAFT!E900)</f>
        <v>135140.57999999999</v>
      </c>
      <c r="E900" s="26">
        <v>44743</v>
      </c>
    </row>
    <row r="901" spans="1:5" hidden="1">
      <c r="A901" s="19">
        <v>6</v>
      </c>
      <c r="B901" s="19" t="s">
        <v>12</v>
      </c>
      <c r="C901" s="22">
        <f>SUMIFS('Filter by planned &amp; actual'!F:F,'Filter by planned &amp; actual'!B:B,OVERDRAFT!B901,'Filter by planned &amp; actual'!E:E,"Actual",'Filter by planned &amp; actual'!H:H,OVERDRAFT!E901)</f>
        <v>43084120</v>
      </c>
      <c r="D901" s="22">
        <f>SUMIFS('Filter by planned &amp; actual'!G:G,'Filter by planned &amp; actual'!B:B,OVERDRAFT!B901,'Filter by planned &amp; actual'!E:E,"Actual",'Filter by planned &amp; actual'!H:H,OVERDRAFT!E901)</f>
        <v>43956743.960000016</v>
      </c>
      <c r="E901" s="26">
        <v>44743</v>
      </c>
    </row>
    <row r="902" spans="1:5" hidden="1">
      <c r="A902" s="19">
        <v>7</v>
      </c>
      <c r="B902" s="19" t="s">
        <v>13</v>
      </c>
      <c r="C902" s="22">
        <f>SUMIFS('Filter by planned &amp; actual'!F:F,'Filter by planned &amp; actual'!B:B,OVERDRAFT!B902,'Filter by planned &amp; actual'!E:E,"Actual",'Filter by planned &amp; actual'!H:H,OVERDRAFT!E902)</f>
        <v>0</v>
      </c>
      <c r="D902" s="22">
        <f>SUMIFS('Filter by planned &amp; actual'!G:G,'Filter by planned &amp; actual'!B:B,OVERDRAFT!B902,'Filter by planned &amp; actual'!E:E,"Actual",'Filter by planned &amp; actual'!H:H,OVERDRAFT!E902)</f>
        <v>0</v>
      </c>
      <c r="E902" s="26">
        <v>44743</v>
      </c>
    </row>
    <row r="903" spans="1:5" hidden="1">
      <c r="A903" s="19">
        <v>8</v>
      </c>
      <c r="B903" s="19" t="s">
        <v>2004</v>
      </c>
      <c r="C903" s="22">
        <f>SUMIFS('Filter by planned &amp; actual'!F:F,'Filter by planned &amp; actual'!B:B,OVERDRAFT!B903,'Filter by planned &amp; actual'!E:E,"Actual",'Filter by planned &amp; actual'!H:H,OVERDRAFT!E903)</f>
        <v>3494531.98</v>
      </c>
      <c r="D903" s="22">
        <f>SUMIFS('Filter by planned &amp; actual'!G:G,'Filter by planned &amp; actual'!B:B,OVERDRAFT!B903,'Filter by planned &amp; actual'!E:E,"Actual",'Filter by planned &amp; actual'!H:H,OVERDRAFT!E903)</f>
        <v>6787391.8600000003</v>
      </c>
      <c r="E903" s="26">
        <v>44743</v>
      </c>
    </row>
    <row r="904" spans="1:5" hidden="1">
      <c r="A904" s="19">
        <v>9</v>
      </c>
      <c r="B904" s="19" t="s">
        <v>15</v>
      </c>
      <c r="C904" s="22">
        <f>SUMIFS('Filter by planned &amp; actual'!F:F,'Filter by planned &amp; actual'!B:B,OVERDRAFT!B904,'Filter by planned &amp; actual'!E:E,"Actual",'Filter by planned &amp; actual'!H:H,OVERDRAFT!E904)</f>
        <v>0</v>
      </c>
      <c r="D904" s="22">
        <f>SUMIFS('Filter by planned &amp; actual'!G:G,'Filter by planned &amp; actual'!B:B,OVERDRAFT!B904,'Filter by planned &amp; actual'!E:E,"Actual",'Filter by planned &amp; actual'!H:H,OVERDRAFT!E904)</f>
        <v>3803876.59</v>
      </c>
      <c r="E904" s="26">
        <v>44743</v>
      </c>
    </row>
    <row r="905" spans="1:5" hidden="1">
      <c r="A905" s="19">
        <v>10</v>
      </c>
      <c r="B905" s="19" t="s">
        <v>16</v>
      </c>
      <c r="C905" s="22">
        <f>SUMIFS('Filter by planned &amp; actual'!F:F,'Filter by planned &amp; actual'!B:B,OVERDRAFT!B905,'Filter by planned &amp; actual'!E:E,"Actual",'Filter by planned &amp; actual'!H:H,OVERDRAFT!E905)</f>
        <v>0</v>
      </c>
      <c r="D905" s="22">
        <f>SUMIFS('Filter by planned &amp; actual'!G:G,'Filter by planned &amp; actual'!B:B,OVERDRAFT!B905,'Filter by planned &amp; actual'!E:E,"Actual",'Filter by planned &amp; actual'!H:H,OVERDRAFT!E905)</f>
        <v>250000</v>
      </c>
      <c r="E905" s="26">
        <v>44743</v>
      </c>
    </row>
    <row r="906" spans="1:5" hidden="1">
      <c r="A906" s="19">
        <v>11</v>
      </c>
      <c r="B906" s="19" t="s">
        <v>17</v>
      </c>
      <c r="C906" s="22">
        <f>SUMIFS('Filter by planned &amp; actual'!F:F,'Filter by planned &amp; actual'!B:B,OVERDRAFT!B906,'Filter by planned &amp; actual'!E:E,"Actual",'Filter by planned &amp; actual'!H:H,OVERDRAFT!E906)</f>
        <v>16000000</v>
      </c>
      <c r="D906" s="22">
        <f>SUMIFS('Filter by planned &amp; actual'!G:G,'Filter by planned &amp; actual'!B:B,OVERDRAFT!B906,'Filter by planned &amp; actual'!E:E,"Actual",'Filter by planned &amp; actual'!H:H,OVERDRAFT!E906)</f>
        <v>182631.74</v>
      </c>
      <c r="E906" s="26">
        <v>44743</v>
      </c>
    </row>
    <row r="907" spans="1:5" hidden="1">
      <c r="A907" s="19">
        <v>12</v>
      </c>
      <c r="B907" s="19" t="s">
        <v>18</v>
      </c>
      <c r="C907" s="22">
        <f>SUMIFS('Filter by planned &amp; actual'!F:F,'Filter by planned &amp; actual'!B:B,OVERDRAFT!B907,'Filter by planned &amp; actual'!E:E,"Actual",'Filter by planned &amp; actual'!H:H,OVERDRAFT!E907)</f>
        <v>0</v>
      </c>
      <c r="D907" s="22">
        <f>SUMIFS('Filter by planned &amp; actual'!G:G,'Filter by planned &amp; actual'!B:B,OVERDRAFT!B907,'Filter by planned &amp; actual'!E:E,"Actual",'Filter by planned &amp; actual'!H:H,OVERDRAFT!E907)</f>
        <v>1132063.67</v>
      </c>
      <c r="E907" s="26">
        <v>44743</v>
      </c>
    </row>
    <row r="908" spans="1:5" hidden="1">
      <c r="A908" s="19">
        <v>13</v>
      </c>
      <c r="B908" s="19" t="s">
        <v>19</v>
      </c>
      <c r="C908" s="22">
        <f>SUMIFS('Filter by planned &amp; actual'!F:F,'Filter by planned &amp; actual'!B:B,OVERDRAFT!B908,'Filter by planned &amp; actual'!E:E,"Actual",'Filter by planned &amp; actual'!H:H,OVERDRAFT!E908)</f>
        <v>0</v>
      </c>
      <c r="D908" s="22">
        <f>SUMIFS('Filter by planned &amp; actual'!G:G,'Filter by planned &amp; actual'!B:B,OVERDRAFT!B908,'Filter by planned &amp; actual'!E:E,"Actual",'Filter by planned &amp; actual'!H:H,OVERDRAFT!E908)</f>
        <v>0</v>
      </c>
      <c r="E908" s="26">
        <v>44743</v>
      </c>
    </row>
    <row r="909" spans="1:5" hidden="1">
      <c r="A909" s="19">
        <v>14</v>
      </c>
      <c r="B909" s="19" t="s">
        <v>20</v>
      </c>
      <c r="C909" s="22">
        <f>SUMIFS('Filter by planned &amp; actual'!F:F,'Filter by planned &amp; actual'!B:B,OVERDRAFT!B909,'Filter by planned &amp; actual'!E:E,"Actual",'Filter by planned &amp; actual'!H:H,OVERDRAFT!E909)</f>
        <v>0</v>
      </c>
      <c r="D909" s="22">
        <f>SUMIFS('Filter by planned &amp; actual'!G:G,'Filter by planned &amp; actual'!B:B,OVERDRAFT!B909,'Filter by planned &amp; actual'!E:E,"Actual",'Filter by planned &amp; actual'!H:H,OVERDRAFT!E909)</f>
        <v>0</v>
      </c>
      <c r="E909" s="26">
        <v>44743</v>
      </c>
    </row>
    <row r="910" spans="1:5" hidden="1">
      <c r="A910" s="19">
        <v>15</v>
      </c>
      <c r="B910" s="19" t="s">
        <v>21</v>
      </c>
      <c r="C910" s="22">
        <f>SUMIFS('Filter by planned &amp; actual'!F:F,'Filter by planned &amp; actual'!B:B,OVERDRAFT!B910,'Filter by planned &amp; actual'!E:E,"Actual",'Filter by planned &amp; actual'!H:H,OVERDRAFT!E910)</f>
        <v>0</v>
      </c>
      <c r="D910" s="22">
        <f>SUMIFS('Filter by planned &amp; actual'!G:G,'Filter by planned &amp; actual'!B:B,OVERDRAFT!B910,'Filter by planned &amp; actual'!E:E,"Actual",'Filter by planned &amp; actual'!H:H,OVERDRAFT!E910)</f>
        <v>0</v>
      </c>
      <c r="E910" s="26">
        <v>44743</v>
      </c>
    </row>
    <row r="911" spans="1:5" hidden="1">
      <c r="A911" s="19">
        <v>16</v>
      </c>
      <c r="B911" s="19" t="s">
        <v>22</v>
      </c>
      <c r="C911" s="22">
        <f>SUMIFS('Filter by planned &amp; actual'!F:F,'Filter by planned &amp; actual'!B:B,OVERDRAFT!B911,'Filter by planned &amp; actual'!E:E,"Actual",'Filter by planned &amp; actual'!H:H,OVERDRAFT!E911)</f>
        <v>0</v>
      </c>
      <c r="D911" s="22">
        <f>SUMIFS('Filter by planned &amp; actual'!G:G,'Filter by planned &amp; actual'!B:B,OVERDRAFT!B911,'Filter by planned &amp; actual'!E:E,"Actual",'Filter by planned &amp; actual'!H:H,OVERDRAFT!E911)</f>
        <v>0</v>
      </c>
      <c r="E911" s="26">
        <v>44743</v>
      </c>
    </row>
    <row r="912" spans="1:5" hidden="1">
      <c r="A912" s="19">
        <v>17</v>
      </c>
      <c r="B912" s="19" t="s">
        <v>23</v>
      </c>
      <c r="C912" s="22">
        <f>SUMIFS('Filter by planned &amp; actual'!F:F,'Filter by planned &amp; actual'!B:B,OVERDRAFT!B912,'Filter by planned &amp; actual'!E:E,"Actual",'Filter by planned &amp; actual'!H:H,OVERDRAFT!E912)</f>
        <v>0</v>
      </c>
      <c r="D912" s="22">
        <f>SUMIFS('Filter by planned &amp; actual'!G:G,'Filter by planned &amp; actual'!B:B,OVERDRAFT!B912,'Filter by planned &amp; actual'!E:E,"Actual",'Filter by planned &amp; actual'!H:H,OVERDRAFT!E912)</f>
        <v>2363.9</v>
      </c>
      <c r="E912" s="26">
        <v>44743</v>
      </c>
    </row>
    <row r="913" spans="1:5" hidden="1">
      <c r="A913" s="19">
        <v>18</v>
      </c>
      <c r="B913" s="19" t="s">
        <v>24</v>
      </c>
      <c r="C913" s="22">
        <f>SUMIFS('Filter by planned &amp; actual'!F:F,'Filter by planned &amp; actual'!B:B,OVERDRAFT!B913,'Filter by planned &amp; actual'!E:E,"Actual",'Filter by planned &amp; actual'!H:H,OVERDRAFT!E913)</f>
        <v>0</v>
      </c>
      <c r="D913" s="22">
        <f>SUMIFS('Filter by planned &amp; actual'!G:G,'Filter by planned &amp; actual'!B:B,OVERDRAFT!B913,'Filter by planned &amp; actual'!E:E,"Actual",'Filter by planned &amp; actual'!H:H,OVERDRAFT!E913)</f>
        <v>625228.13</v>
      </c>
      <c r="E913" s="26">
        <v>44743</v>
      </c>
    </row>
    <row r="914" spans="1:5" hidden="1">
      <c r="A914" s="19">
        <v>19</v>
      </c>
      <c r="B914" s="19" t="s">
        <v>25</v>
      </c>
      <c r="C914" s="22">
        <f>SUMIFS('Filter by planned &amp; actual'!F:F,'Filter by planned &amp; actual'!B:B,OVERDRAFT!B914,'Filter by planned &amp; actual'!E:E,"Actual",'Filter by planned &amp; actual'!H:H,OVERDRAFT!E914)</f>
        <v>11863620</v>
      </c>
      <c r="D914" s="22">
        <f>SUMIFS('Filter by planned &amp; actual'!G:G,'Filter by planned &amp; actual'!B:B,OVERDRAFT!B914,'Filter by planned &amp; actual'!E:E,"Actual",'Filter by planned &amp; actual'!H:H,OVERDRAFT!E914)</f>
        <v>1381936.3399999999</v>
      </c>
      <c r="E914" s="26">
        <v>44743</v>
      </c>
    </row>
    <row r="915" spans="1:5" hidden="1">
      <c r="A915" s="19">
        <v>20</v>
      </c>
      <c r="B915" s="19" t="s">
        <v>26</v>
      </c>
      <c r="C915" s="22">
        <f>SUMIFS('Filter by planned &amp; actual'!F:F,'Filter by planned &amp; actual'!B:B,OVERDRAFT!B915,'Filter by planned &amp; actual'!E:E,"Actual",'Filter by planned &amp; actual'!H:H,OVERDRAFT!E915)</f>
        <v>1187200</v>
      </c>
      <c r="D915" s="22">
        <f>SUMIFS('Filter by planned &amp; actual'!G:G,'Filter by planned &amp; actual'!B:B,OVERDRAFT!B915,'Filter by planned &amp; actual'!E:E,"Actual",'Filter by planned &amp; actual'!H:H,OVERDRAFT!E915)</f>
        <v>5943513.2100000018</v>
      </c>
      <c r="E915" s="26">
        <v>44743</v>
      </c>
    </row>
    <row r="916" spans="1:5" hidden="1">
      <c r="A916" s="19">
        <v>21</v>
      </c>
      <c r="B916" s="19" t="s">
        <v>27</v>
      </c>
      <c r="C916" s="22">
        <f>SUMIFS('Filter by planned &amp; actual'!F:F,'Filter by planned &amp; actual'!B:B,OVERDRAFT!B916,'Filter by planned &amp; actual'!E:E,"Actual",'Filter by planned &amp; actual'!H:H,OVERDRAFT!E916)</f>
        <v>0</v>
      </c>
      <c r="D916" s="22">
        <f>SUMIFS('Filter by planned &amp; actual'!G:G,'Filter by planned &amp; actual'!B:B,OVERDRAFT!B916,'Filter by planned &amp; actual'!E:E,"Actual",'Filter by planned &amp; actual'!H:H,OVERDRAFT!E916)</f>
        <v>31414026.589999992</v>
      </c>
      <c r="E916" s="26">
        <v>44743</v>
      </c>
    </row>
    <row r="917" spans="1:5" hidden="1">
      <c r="A917" s="19">
        <v>22</v>
      </c>
      <c r="B917" s="19" t="s">
        <v>29</v>
      </c>
      <c r="C917" s="22">
        <f>SUMIFS('Filter by planned &amp; actual'!F:F,'Filter by planned &amp; actual'!B:B,OVERDRAFT!B917,'Filter by planned &amp; actual'!E:E,"Actual",'Filter by planned &amp; actual'!H:H,OVERDRAFT!E917)</f>
        <v>0</v>
      </c>
      <c r="D917" s="22">
        <f>SUMIFS('Filter by planned &amp; actual'!G:G,'Filter by planned &amp; actual'!B:B,OVERDRAFT!B917,'Filter by planned &amp; actual'!E:E,"Actual",'Filter by planned &amp; actual'!H:H,OVERDRAFT!E917)</f>
        <v>1392692.44</v>
      </c>
      <c r="E917" s="26">
        <v>44743</v>
      </c>
    </row>
    <row r="918" spans="1:5" hidden="1">
      <c r="A918" s="19">
        <v>23</v>
      </c>
      <c r="B918" s="19" t="s">
        <v>30</v>
      </c>
      <c r="C918" s="22">
        <f>SUMIFS('Filter by planned &amp; actual'!F:F,'Filter by planned &amp; actual'!B:B,OVERDRAFT!B918,'Filter by planned &amp; actual'!E:E,"Actual",'Filter by planned &amp; actual'!H:H,OVERDRAFT!E918)</f>
        <v>0</v>
      </c>
      <c r="D918" s="22">
        <f>SUMIFS('Filter by planned &amp; actual'!G:G,'Filter by planned &amp; actual'!B:B,OVERDRAFT!B918,'Filter by planned &amp; actual'!E:E,"Actual",'Filter by planned &amp; actual'!H:H,OVERDRAFT!E918)</f>
        <v>8219260.6799999997</v>
      </c>
      <c r="E918" s="26">
        <v>44743</v>
      </c>
    </row>
    <row r="919" spans="1:5" hidden="1">
      <c r="A919" s="19">
        <v>24</v>
      </c>
      <c r="B919" s="19" t="s">
        <v>31</v>
      </c>
      <c r="C919" s="22">
        <f>SUMIFS('Filter by planned &amp; actual'!F:F,'Filter by planned &amp; actual'!B:B,OVERDRAFT!B919,'Filter by planned &amp; actual'!E:E,"Actual",'Filter by planned &amp; actual'!H:H,OVERDRAFT!E919)</f>
        <v>0</v>
      </c>
      <c r="D919" s="22">
        <f>SUMIFS('Filter by planned &amp; actual'!G:G,'Filter by planned &amp; actual'!B:B,OVERDRAFT!B919,'Filter by planned &amp; actual'!E:E,"Actual",'Filter by planned &amp; actual'!H:H,OVERDRAFT!E919)</f>
        <v>283463.90999999997</v>
      </c>
      <c r="E919" s="26">
        <v>44743</v>
      </c>
    </row>
    <row r="920" spans="1:5" hidden="1">
      <c r="A920" s="19">
        <v>25</v>
      </c>
      <c r="B920" s="19" t="s">
        <v>32</v>
      </c>
      <c r="C920" s="22">
        <f>SUMIFS('Filter by planned &amp; actual'!F:F,'Filter by planned &amp; actual'!B:B,OVERDRAFT!B920,'Filter by planned &amp; actual'!E:E,"Actual",'Filter by planned &amp; actual'!H:H,OVERDRAFT!E920)</f>
        <v>4960000</v>
      </c>
      <c r="D920" s="22">
        <f>SUMIFS('Filter by planned &amp; actual'!G:G,'Filter by planned &amp; actual'!B:B,OVERDRAFT!B920,'Filter by planned &amp; actual'!E:E,"Actual",'Filter by planned &amp; actual'!H:H,OVERDRAFT!E920)</f>
        <v>4960000</v>
      </c>
      <c r="E920" s="26">
        <v>44743</v>
      </c>
    </row>
    <row r="921" spans="1:5" hidden="1">
      <c r="A921" s="19">
        <v>26</v>
      </c>
      <c r="B921" s="19" t="s">
        <v>34</v>
      </c>
      <c r="C921" s="22">
        <f>SUMIFS('Filter by planned &amp; actual'!F:F,'Filter by planned &amp; actual'!B:B,OVERDRAFT!B921,'Filter by planned &amp; actual'!E:E,"Actual",'Filter by planned &amp; actual'!H:H,OVERDRAFT!E921)</f>
        <v>0</v>
      </c>
      <c r="D921" s="22">
        <f>SUMIFS('Filter by planned &amp; actual'!G:G,'Filter by planned &amp; actual'!B:B,OVERDRAFT!B921,'Filter by planned &amp; actual'!E:E,"Actual",'Filter by planned &amp; actual'!H:H,OVERDRAFT!E921)</f>
        <v>856492.17999999993</v>
      </c>
      <c r="E921" s="26">
        <v>44743</v>
      </c>
    </row>
    <row r="922" spans="1:5" hidden="1">
      <c r="A922" s="19">
        <v>27</v>
      </c>
      <c r="B922" s="19" t="s">
        <v>35</v>
      </c>
      <c r="C922" s="22">
        <f>SUMIFS('Filter by planned &amp; actual'!F:F,'Filter by planned &amp; actual'!B:B,OVERDRAFT!B922,'Filter by planned &amp; actual'!E:E,"Actual",'Filter by planned &amp; actual'!H:H,OVERDRAFT!E922)</f>
        <v>0</v>
      </c>
      <c r="D922" s="22">
        <f>SUMIFS('Filter by planned &amp; actual'!G:G,'Filter by planned &amp; actual'!B:B,OVERDRAFT!B922,'Filter by planned &amp; actual'!E:E,"Actual",'Filter by planned &amp; actual'!H:H,OVERDRAFT!E922)</f>
        <v>48938.78</v>
      </c>
      <c r="E922" s="26">
        <v>44743</v>
      </c>
    </row>
    <row r="923" spans="1:5" hidden="1">
      <c r="A923" s="19">
        <v>28</v>
      </c>
      <c r="B923" s="19" t="s">
        <v>36</v>
      </c>
      <c r="C923" s="22">
        <f>SUMIFS('Filter by planned &amp; actual'!F:F,'Filter by planned &amp; actual'!B:B,OVERDRAFT!B923,'Filter by planned &amp; actual'!E:E,"Actual",'Filter by planned &amp; actual'!H:H,OVERDRAFT!E923)</f>
        <v>0</v>
      </c>
      <c r="D923" s="22">
        <f>SUMIFS('Filter by planned &amp; actual'!G:G,'Filter by planned &amp; actual'!B:B,OVERDRAFT!B923,'Filter by planned &amp; actual'!E:E,"Actual",'Filter by planned &amp; actual'!H:H,OVERDRAFT!E923)</f>
        <v>0</v>
      </c>
      <c r="E923" s="26">
        <v>44743</v>
      </c>
    </row>
    <row r="924" spans="1:5" hidden="1">
      <c r="A924" s="19">
        <v>29</v>
      </c>
      <c r="B924" s="19" t="s">
        <v>37</v>
      </c>
      <c r="C924" s="22">
        <f>SUMIFS('Filter by planned &amp; actual'!F:F,'Filter by planned &amp; actual'!B:B,OVERDRAFT!B924,'Filter by planned &amp; actual'!E:E,"Actual",'Filter by planned &amp; actual'!H:H,OVERDRAFT!E924)</f>
        <v>0</v>
      </c>
      <c r="D924" s="22">
        <f>SUMIFS('Filter by planned &amp; actual'!G:G,'Filter by planned &amp; actual'!B:B,OVERDRAFT!B924,'Filter by planned &amp; actual'!E:E,"Actual",'Filter by planned &amp; actual'!H:H,OVERDRAFT!E924)</f>
        <v>0</v>
      </c>
      <c r="E924" s="26">
        <v>44743</v>
      </c>
    </row>
    <row r="925" spans="1:5" hidden="1">
      <c r="A925" s="19">
        <v>30</v>
      </c>
      <c r="B925" s="19" t="s">
        <v>38</v>
      </c>
      <c r="C925" s="22">
        <f>SUMIFS('Filter by planned &amp; actual'!F:F,'Filter by planned &amp; actual'!B:B,OVERDRAFT!B925,'Filter by planned &amp; actual'!E:E,"Actual",'Filter by planned &amp; actual'!H:H,OVERDRAFT!E925)</f>
        <v>0</v>
      </c>
      <c r="D925" s="22">
        <f>SUMIFS('Filter by planned &amp; actual'!G:G,'Filter by planned &amp; actual'!B:B,OVERDRAFT!B925,'Filter by planned &amp; actual'!E:E,"Actual",'Filter by planned &amp; actual'!H:H,OVERDRAFT!E925)</f>
        <v>0</v>
      </c>
      <c r="E925" s="26">
        <v>44743</v>
      </c>
    </row>
    <row r="926" spans="1:5" hidden="1">
      <c r="A926" s="19">
        <v>31</v>
      </c>
      <c r="B926" s="19" t="s">
        <v>39</v>
      </c>
      <c r="C926" s="22">
        <f>SUMIFS('Filter by planned &amp; actual'!F:F,'Filter by planned &amp; actual'!B:B,OVERDRAFT!B926,'Filter by planned &amp; actual'!E:E,"Actual",'Filter by planned &amp; actual'!H:H,OVERDRAFT!E926)</f>
        <v>0</v>
      </c>
      <c r="D926" s="22">
        <f>SUMIFS('Filter by planned &amp; actual'!G:G,'Filter by planned &amp; actual'!B:B,OVERDRAFT!B926,'Filter by planned &amp; actual'!E:E,"Actual",'Filter by planned &amp; actual'!H:H,OVERDRAFT!E926)</f>
        <v>0</v>
      </c>
      <c r="E926" s="26">
        <v>44743</v>
      </c>
    </row>
    <row r="927" spans="1:5" hidden="1">
      <c r="A927" s="19">
        <v>32</v>
      </c>
      <c r="B927" s="19" t="s">
        <v>40</v>
      </c>
      <c r="C927" s="22">
        <f>SUMIFS('Filter by planned &amp; actual'!F:F,'Filter by planned &amp; actual'!B:B,OVERDRAFT!B927,'Filter by planned &amp; actual'!E:E,"Actual",'Filter by planned &amp; actual'!H:H,OVERDRAFT!E927)</f>
        <v>0</v>
      </c>
      <c r="D927" s="22">
        <f>SUMIFS('Filter by planned &amp; actual'!G:G,'Filter by planned &amp; actual'!B:B,OVERDRAFT!B927,'Filter by planned &amp; actual'!E:E,"Actual",'Filter by planned &amp; actual'!H:H,OVERDRAFT!E927)</f>
        <v>0</v>
      </c>
      <c r="E927" s="26">
        <v>44743</v>
      </c>
    </row>
    <row r="928" spans="1:5" hidden="1">
      <c r="A928" s="19">
        <v>33</v>
      </c>
      <c r="B928" s="19" t="s">
        <v>41</v>
      </c>
      <c r="C928" s="22">
        <f>SUMIFS('Filter by planned &amp; actual'!F:F,'Filter by planned &amp; actual'!B:B,OVERDRAFT!B928,'Filter by planned &amp; actual'!E:E,"Actual",'Filter by planned &amp; actual'!H:H,OVERDRAFT!E928)</f>
        <v>0</v>
      </c>
      <c r="D928" s="22">
        <f>SUMIFS('Filter by planned &amp; actual'!G:G,'Filter by planned &amp; actual'!B:B,OVERDRAFT!B928,'Filter by planned &amp; actual'!E:E,"Actual",'Filter by planned &amp; actual'!H:H,OVERDRAFT!E928)</f>
        <v>173530.09</v>
      </c>
      <c r="E928" s="26">
        <v>44743</v>
      </c>
    </row>
    <row r="929" spans="1:5" hidden="1">
      <c r="A929" s="19">
        <v>34</v>
      </c>
      <c r="B929" s="19" t="s">
        <v>42</v>
      </c>
      <c r="C929" s="22">
        <f>SUMIFS('Filter by planned &amp; actual'!F:F,'Filter by planned &amp; actual'!B:B,OVERDRAFT!B929,'Filter by planned &amp; actual'!E:E,"Actual",'Filter by planned &amp; actual'!H:H,OVERDRAFT!E929)</f>
        <v>0</v>
      </c>
      <c r="D929" s="22">
        <f>SUMIFS('Filter by planned &amp; actual'!G:G,'Filter by planned &amp; actual'!B:B,OVERDRAFT!B929,'Filter by planned &amp; actual'!E:E,"Actual",'Filter by planned &amp; actual'!H:H,OVERDRAFT!E929)</f>
        <v>0</v>
      </c>
      <c r="E929" s="26">
        <v>44743</v>
      </c>
    </row>
    <row r="930" spans="1:5" hidden="1">
      <c r="A930" s="19">
        <v>35</v>
      </c>
      <c r="B930" s="19" t="s">
        <v>43</v>
      </c>
      <c r="C930" s="22">
        <f>SUMIFS('Filter by planned &amp; actual'!F:F,'Filter by planned &amp; actual'!B:B,OVERDRAFT!B930,'Filter by planned &amp; actual'!E:E,"Actual",'Filter by planned &amp; actual'!H:H,OVERDRAFT!E930)</f>
        <v>0</v>
      </c>
      <c r="D930" s="22">
        <f>SUMIFS('Filter by planned &amp; actual'!G:G,'Filter by planned &amp; actual'!B:B,OVERDRAFT!B930,'Filter by planned &amp; actual'!E:E,"Actual",'Filter by planned &amp; actual'!H:H,OVERDRAFT!E930)</f>
        <v>0</v>
      </c>
      <c r="E930" s="26">
        <v>44743</v>
      </c>
    </row>
    <row r="931" spans="1:5" hidden="1">
      <c r="A931" s="19">
        <v>36</v>
      </c>
      <c r="B931" s="19" t="s">
        <v>44</v>
      </c>
      <c r="C931" s="22">
        <f>SUMIFS('Filter by planned &amp; actual'!F:F,'Filter by planned &amp; actual'!B:B,OVERDRAFT!B931,'Filter by planned &amp; actual'!E:E,"Actual",'Filter by planned &amp; actual'!H:H,OVERDRAFT!E931)</f>
        <v>0</v>
      </c>
      <c r="D931" s="22">
        <f>SUMIFS('Filter by planned &amp; actual'!G:G,'Filter by planned &amp; actual'!B:B,OVERDRAFT!B931,'Filter by planned &amp; actual'!E:E,"Actual",'Filter by planned &amp; actual'!H:H,OVERDRAFT!E931)</f>
        <v>0</v>
      </c>
      <c r="E931" s="26">
        <v>44743</v>
      </c>
    </row>
    <row r="932" spans="1:5" hidden="1">
      <c r="A932" s="19">
        <v>37</v>
      </c>
      <c r="B932" s="19" t="s">
        <v>1980</v>
      </c>
      <c r="C932" s="22">
        <f>SUMIFS('Filter by planned &amp; actual'!F:F,'Filter by planned &amp; actual'!B:B,OVERDRAFT!B932,'Filter by planned &amp; actual'!E:E,"Actual",'Filter by planned &amp; actual'!H:H,OVERDRAFT!E932)</f>
        <v>0</v>
      </c>
      <c r="D932" s="22">
        <f>SUMIFS('Filter by planned &amp; actual'!G:G,'Filter by planned &amp; actual'!B:B,OVERDRAFT!B932,'Filter by planned &amp; actual'!E:E,"Actual",'Filter by planned &amp; actual'!H:H,OVERDRAFT!E932)</f>
        <v>15499223.290000001</v>
      </c>
      <c r="E932" s="26">
        <v>44743</v>
      </c>
    </row>
    <row r="933" spans="1:5" hidden="1">
      <c r="A933" s="19">
        <v>38</v>
      </c>
      <c r="B933" s="19" t="s">
        <v>1982</v>
      </c>
      <c r="C933" s="22">
        <f>SUMIFS('Filter by planned &amp; actual'!F:F,'Filter by planned &amp; actual'!B:B,OVERDRAFT!B933,'Filter by planned &amp; actual'!E:E,"Actual",'Filter by planned &amp; actual'!H:H,OVERDRAFT!E933)</f>
        <v>38016323</v>
      </c>
      <c r="D933" s="22">
        <f>SUMIFS('Filter by planned &amp; actual'!G:G,'Filter by planned &amp; actual'!B:B,OVERDRAFT!B933,'Filter by planned &amp; actual'!E:E,"Actual",'Filter by planned &amp; actual'!H:H,OVERDRAFT!E933)</f>
        <v>37572474.36999999</v>
      </c>
      <c r="E933" s="26">
        <v>44743</v>
      </c>
    </row>
    <row r="934" spans="1:5" hidden="1">
      <c r="A934" s="19">
        <v>39</v>
      </c>
      <c r="B934" s="19" t="s">
        <v>1984</v>
      </c>
      <c r="C934" s="22">
        <f>SUMIFS('Filter by planned &amp; actual'!F:F,'Filter by planned &amp; actual'!B:B,OVERDRAFT!B934,'Filter by planned &amp; actual'!E:E,"Actual",'Filter by planned &amp; actual'!H:H,OVERDRAFT!E934)</f>
        <v>101570903.44</v>
      </c>
      <c r="D934" s="22">
        <f>SUMIFS('Filter by planned &amp; actual'!G:G,'Filter by planned &amp; actual'!B:B,OVERDRAFT!B934,'Filter by planned &amp; actual'!E:E,"Actual",'Filter by planned &amp; actual'!H:H,OVERDRAFT!E934)</f>
        <v>18363954.66</v>
      </c>
      <c r="E934" s="26">
        <v>44743</v>
      </c>
    </row>
    <row r="935" spans="1:5" hidden="1">
      <c r="A935" s="19">
        <v>40</v>
      </c>
      <c r="B935" s="19" t="s">
        <v>2001</v>
      </c>
      <c r="C935" s="22">
        <f>SUMIFS('Filter by planned &amp; actual'!F:F,'Filter by planned &amp; actual'!B:B,OVERDRAFT!B935,'Filter by planned &amp; actual'!E:E,"Actual",'Filter by planned &amp; actual'!H:H,OVERDRAFT!E935)</f>
        <v>66131907.880000003</v>
      </c>
      <c r="D935" s="22">
        <f>SUMIFS('Filter by planned &amp; actual'!G:G,'Filter by planned &amp; actual'!B:B,OVERDRAFT!B935,'Filter by planned &amp; actual'!E:E,"Actual",'Filter by planned &amp; actual'!H:H,OVERDRAFT!E935)</f>
        <v>15234724.460000003</v>
      </c>
      <c r="E935" s="26">
        <v>44743</v>
      </c>
    </row>
    <row r="936" spans="1:5" hidden="1">
      <c r="A936" s="19">
        <v>41</v>
      </c>
      <c r="B936" s="19" t="s">
        <v>2002</v>
      </c>
      <c r="C936" s="22">
        <f>SUMIFS('Filter by planned &amp; actual'!F:F,'Filter by planned &amp; actual'!B:B,OVERDRAFT!B936,'Filter by planned &amp; actual'!E:E,"Actual",'Filter by planned &amp; actual'!H:H,OVERDRAFT!E936)</f>
        <v>0</v>
      </c>
      <c r="D936" s="22">
        <f>SUMIFS('Filter by planned &amp; actual'!G:G,'Filter by planned &amp; actual'!B:B,OVERDRAFT!B936,'Filter by planned &amp; actual'!E:E,"Actual",'Filter by planned &amp; actual'!H:H,OVERDRAFT!E936)</f>
        <v>176513.79</v>
      </c>
      <c r="E936" s="26">
        <v>44743</v>
      </c>
    </row>
    <row r="937" spans="1:5" hidden="1">
      <c r="A937" s="19">
        <v>42</v>
      </c>
      <c r="B937" s="19" t="s">
        <v>2003</v>
      </c>
      <c r="C937" s="22">
        <f>SUMIFS('Filter by planned &amp; actual'!F:F,'Filter by planned &amp; actual'!B:B,OVERDRAFT!B937,'Filter by planned &amp; actual'!E:E,"Actual",'Filter by planned &amp; actual'!H:H,OVERDRAFT!E937)</f>
        <v>7195570.7999999998</v>
      </c>
      <c r="D937" s="22">
        <f>SUMIFS('Filter by planned &amp; actual'!G:G,'Filter by planned &amp; actual'!B:B,OVERDRAFT!B937,'Filter by planned &amp; actual'!E:E,"Actual",'Filter by planned &amp; actual'!H:H,OVERDRAFT!E937)</f>
        <v>22681502.279999994</v>
      </c>
      <c r="E937" s="26">
        <v>44743</v>
      </c>
    </row>
    <row r="938" spans="1:5" hidden="1">
      <c r="A938" s="19">
        <v>43</v>
      </c>
      <c r="B938" s="19" t="s">
        <v>2064</v>
      </c>
      <c r="C938" s="22">
        <f>SUMIFS('Filter by planned &amp; actual'!F:F,'Filter by planned &amp; actual'!B:B,OVERDRAFT!B938,'Filter by planned &amp; actual'!E:E,"Actual",'Filter by planned &amp; actual'!H:H,OVERDRAFT!E938)</f>
        <v>0</v>
      </c>
      <c r="D938" s="22">
        <f>SUMIFS('Filter by planned &amp; actual'!G:G,'Filter by planned &amp; actual'!B:B,OVERDRAFT!B938,'Filter by planned &amp; actual'!E:E,"Actual",'Filter by planned &amp; actual'!H:H,OVERDRAFT!E938)</f>
        <v>0</v>
      </c>
      <c r="E938" s="26">
        <v>44743</v>
      </c>
    </row>
    <row r="939" spans="1:5" hidden="1">
      <c r="A939" s="19">
        <v>44</v>
      </c>
      <c r="B939" s="19" t="s">
        <v>2062</v>
      </c>
      <c r="C939" s="22">
        <f>SUMIFS('Filter by planned &amp; actual'!F:F,'Filter by planned &amp; actual'!B:B,OVERDRAFT!B939,'Filter by planned &amp; actual'!E:E,"Actual",'Filter by planned &amp; actual'!H:H,OVERDRAFT!E939)</f>
        <v>0</v>
      </c>
      <c r="D939" s="22">
        <f>SUMIFS('Filter by planned &amp; actual'!G:G,'Filter by planned &amp; actual'!B:B,OVERDRAFT!B939,'Filter by planned &amp; actual'!E:E,"Actual",'Filter by planned &amp; actual'!H:H,OVERDRAFT!E939)</f>
        <v>0</v>
      </c>
      <c r="E939" s="26">
        <v>44743</v>
      </c>
    </row>
    <row r="940" spans="1:5" hidden="1">
      <c r="A940" s="19">
        <v>45</v>
      </c>
      <c r="B940" s="19" t="s">
        <v>2063</v>
      </c>
      <c r="C940" s="22">
        <f>SUMIFS('Filter by planned &amp; actual'!F:F,'Filter by planned &amp; actual'!B:B,OVERDRAFT!B940,'Filter by planned &amp; actual'!E:E,"Actual",'Filter by planned &amp; actual'!H:H,OVERDRAFT!E940)</f>
        <v>0</v>
      </c>
      <c r="D940" s="22">
        <f>SUMIFS('Filter by planned &amp; actual'!G:G,'Filter by planned &amp; actual'!B:B,OVERDRAFT!B940,'Filter by planned &amp; actual'!E:E,"Actual",'Filter by planned &amp; actual'!H:H,OVERDRAFT!E940)</f>
        <v>0</v>
      </c>
      <c r="E940" s="26">
        <v>44743</v>
      </c>
    </row>
    <row r="941" spans="1:5" hidden="1">
      <c r="A941" s="19">
        <v>46</v>
      </c>
      <c r="B941" s="19" t="s">
        <v>2065</v>
      </c>
      <c r="C941" s="22">
        <f>SUMIFS('Filter by planned &amp; actual'!F:F,'Filter by planned &amp; actual'!B:B,OVERDRAFT!B941,'Filter by planned &amp; actual'!E:E,"Actual",'Filter by planned &amp; actual'!H:H,OVERDRAFT!E941)</f>
        <v>82088450</v>
      </c>
      <c r="D941" s="22">
        <f>SUMIFS('Filter by planned &amp; actual'!G:G,'Filter by planned &amp; actual'!B:B,OVERDRAFT!B941,'Filter by planned &amp; actual'!E:E,"Actual",'Filter by planned &amp; actual'!H:H,OVERDRAFT!E941)</f>
        <v>62374680.919999965</v>
      </c>
      <c r="E941" s="26">
        <v>44743</v>
      </c>
    </row>
    <row r="942" spans="1:5" hidden="1">
      <c r="A942" s="19">
        <v>47</v>
      </c>
      <c r="B942" s="19" t="s">
        <v>2066</v>
      </c>
      <c r="C942" s="22">
        <f>SUMIFS('Filter by planned &amp; actual'!F:F,'Filter by planned &amp; actual'!B:B,OVERDRAFT!B942,'Filter by planned &amp; actual'!E:E,"Actual",'Filter by planned &amp; actual'!H:H,OVERDRAFT!E942)</f>
        <v>3038540.29</v>
      </c>
      <c r="D942" s="22">
        <f>SUMIFS('Filter by planned &amp; actual'!G:G,'Filter by planned &amp; actual'!B:B,OVERDRAFT!B942,'Filter by planned &amp; actual'!E:E,"Actual",'Filter by planned &amp; actual'!H:H,OVERDRAFT!E942)</f>
        <v>4701740.3600000003</v>
      </c>
      <c r="E942" s="26">
        <v>44743</v>
      </c>
    </row>
    <row r="943" spans="1:5" hidden="1">
      <c r="A943" s="19">
        <v>48</v>
      </c>
      <c r="B943" s="19" t="s">
        <v>2068</v>
      </c>
      <c r="C943" s="22">
        <f>SUMIFS('Filter by planned &amp; actual'!F:F,'Filter by planned &amp; actual'!B:B,OVERDRAFT!B943,'Filter by planned &amp; actual'!E:E,"Actual",'Filter by planned &amp; actual'!H:H,OVERDRAFT!E943)</f>
        <v>0</v>
      </c>
      <c r="D943" s="22">
        <f>SUMIFS('Filter by planned &amp; actual'!G:G,'Filter by planned &amp; actual'!B:B,OVERDRAFT!B943,'Filter by planned &amp; actual'!E:E,"Actual",'Filter by planned &amp; actual'!H:H,OVERDRAFT!E943)</f>
        <v>8687986.8800000027</v>
      </c>
      <c r="E943" s="26">
        <v>44743</v>
      </c>
    </row>
    <row r="944" spans="1:5" hidden="1">
      <c r="A944" s="19">
        <v>49</v>
      </c>
      <c r="B944" s="19" t="s">
        <v>2069</v>
      </c>
      <c r="C944" s="22">
        <f>SUMIFS('Filter by planned &amp; actual'!F:F,'Filter by planned &amp; actual'!B:B,OVERDRAFT!B944,'Filter by planned &amp; actual'!E:E,"Actual",'Filter by planned &amp; actual'!H:H,OVERDRAFT!E944)</f>
        <v>0</v>
      </c>
      <c r="D944" s="22">
        <f>SUMIFS('Filter by planned &amp; actual'!G:G,'Filter by planned &amp; actual'!B:B,OVERDRAFT!B944,'Filter by planned &amp; actual'!E:E,"Actual",'Filter by planned &amp; actual'!H:H,OVERDRAFT!E944)</f>
        <v>0</v>
      </c>
      <c r="E944" s="26">
        <v>44743</v>
      </c>
    </row>
    <row r="945" spans="1:5" hidden="1">
      <c r="A945" s="19">
        <v>50</v>
      </c>
      <c r="B945" s="19" t="s">
        <v>66</v>
      </c>
      <c r="C945" s="22">
        <f>SUMIFS('Filter by planned &amp; actual'!F:F,'Filter by planned &amp; actual'!B:B,OVERDRAFT!B945,'Filter by planned &amp; actual'!E:E,"Actual",'Filter by planned &amp; actual'!H:H,OVERDRAFT!E945)</f>
        <v>0</v>
      </c>
      <c r="D945" s="22">
        <f>SUMIFS('Filter by planned &amp; actual'!G:G,'Filter by planned &amp; actual'!B:B,OVERDRAFT!B945,'Filter by planned &amp; actual'!E:E,"Actual",'Filter by planned &amp; actual'!H:H,OVERDRAFT!E945)</f>
        <v>0</v>
      </c>
      <c r="E945" s="26">
        <v>44743</v>
      </c>
    </row>
    <row r="946" spans="1:5" hidden="1">
      <c r="A946" s="19">
        <v>51</v>
      </c>
      <c r="B946" s="19" t="s">
        <v>67</v>
      </c>
      <c r="C946" s="22">
        <f>SUMIFS('Filter by planned &amp; actual'!F:F,'Filter by planned &amp; actual'!B:B,OVERDRAFT!B946,'Filter by planned &amp; actual'!E:E,"Actual",'Filter by planned &amp; actual'!H:H,OVERDRAFT!E946)</f>
        <v>0</v>
      </c>
      <c r="D946" s="22">
        <f>SUMIFS('Filter by planned &amp; actual'!G:G,'Filter by planned &amp; actual'!B:B,OVERDRAFT!B946,'Filter by planned &amp; actual'!E:E,"Actual",'Filter by planned &amp; actual'!H:H,OVERDRAFT!E946)</f>
        <v>318267.98</v>
      </c>
      <c r="E946" s="26">
        <v>44743</v>
      </c>
    </row>
    <row r="947" spans="1:5" hidden="1">
      <c r="A947" s="19">
        <v>52</v>
      </c>
      <c r="B947" s="19" t="s">
        <v>68</v>
      </c>
      <c r="C947" s="22">
        <f>SUMIFS('Filter by planned &amp; actual'!F:F,'Filter by planned &amp; actual'!B:B,OVERDRAFT!B947,'Filter by planned &amp; actual'!E:E,"Actual",'Filter by planned &amp; actual'!H:H,OVERDRAFT!E947)</f>
        <v>0</v>
      </c>
      <c r="D947" s="22">
        <f>SUMIFS('Filter by planned &amp; actual'!G:G,'Filter by planned &amp; actual'!B:B,OVERDRAFT!B947,'Filter by planned &amp; actual'!E:E,"Actual",'Filter by planned &amp; actual'!H:H,OVERDRAFT!E947)</f>
        <v>0</v>
      </c>
      <c r="E947" s="26">
        <v>44743</v>
      </c>
    </row>
    <row r="948" spans="1:5" hidden="1">
      <c r="A948" s="19">
        <v>53</v>
      </c>
      <c r="B948" s="19" t="s">
        <v>69</v>
      </c>
      <c r="C948" s="22">
        <f>SUMIFS('Filter by planned &amp; actual'!F:F,'Filter by planned &amp; actual'!B:B,OVERDRAFT!B948,'Filter by planned &amp; actual'!E:E,"Actual",'Filter by planned &amp; actual'!H:H,OVERDRAFT!E948)</f>
        <v>0</v>
      </c>
      <c r="D948" s="22">
        <f>SUMIFS('Filter by planned &amp; actual'!G:G,'Filter by planned &amp; actual'!B:B,OVERDRAFT!B948,'Filter by planned &amp; actual'!E:E,"Actual",'Filter by planned &amp; actual'!H:H,OVERDRAFT!E948)</f>
        <v>80000</v>
      </c>
      <c r="E948" s="26">
        <v>44743</v>
      </c>
    </row>
    <row r="949" spans="1:5" hidden="1">
      <c r="A949" s="19">
        <v>54</v>
      </c>
      <c r="B949" s="19" t="s">
        <v>70</v>
      </c>
      <c r="C949" s="22">
        <f>SUMIFS('Filter by planned &amp; actual'!F:F,'Filter by planned &amp; actual'!B:B,OVERDRAFT!B949,'Filter by planned &amp; actual'!E:E,"Actual",'Filter by planned &amp; actual'!H:H,OVERDRAFT!E949)</f>
        <v>0</v>
      </c>
      <c r="D949" s="22">
        <f>SUMIFS('Filter by planned &amp; actual'!G:G,'Filter by planned &amp; actual'!B:B,OVERDRAFT!B949,'Filter by planned &amp; actual'!E:E,"Actual",'Filter by planned &amp; actual'!H:H,OVERDRAFT!E949)</f>
        <v>8610</v>
      </c>
      <c r="E949" s="26">
        <v>44743</v>
      </c>
    </row>
    <row r="950" spans="1:5" hidden="1">
      <c r="A950" s="19">
        <v>55</v>
      </c>
      <c r="B950" s="19" t="s">
        <v>71</v>
      </c>
      <c r="C950" s="22">
        <f>SUMIFS('Filter by planned &amp; actual'!F:F,'Filter by planned &amp; actual'!B:B,OVERDRAFT!B950,'Filter by planned &amp; actual'!E:E,"Actual",'Filter by planned &amp; actual'!H:H,OVERDRAFT!E950)</f>
        <v>0</v>
      </c>
      <c r="D950" s="22">
        <f>SUMIFS('Filter by planned &amp; actual'!G:G,'Filter by planned &amp; actual'!B:B,OVERDRAFT!B950,'Filter by planned &amp; actual'!E:E,"Actual",'Filter by planned &amp; actual'!H:H,OVERDRAFT!E950)</f>
        <v>0</v>
      </c>
      <c r="E950" s="26">
        <v>44743</v>
      </c>
    </row>
    <row r="951" spans="1:5" hidden="1">
      <c r="A951" s="19">
        <v>56</v>
      </c>
      <c r="B951" s="19" t="s">
        <v>72</v>
      </c>
      <c r="C951" s="22">
        <f>SUMIFS('Filter by planned &amp; actual'!F:F,'Filter by planned &amp; actual'!B:B,OVERDRAFT!B951,'Filter by planned &amp; actual'!E:E,"Actual",'Filter by planned &amp; actual'!H:H,OVERDRAFT!E951)</f>
        <v>0</v>
      </c>
      <c r="D951" s="22">
        <f>SUMIFS('Filter by planned &amp; actual'!G:G,'Filter by planned &amp; actual'!B:B,OVERDRAFT!B951,'Filter by planned &amp; actual'!E:E,"Actual",'Filter by planned &amp; actual'!H:H,OVERDRAFT!E951)</f>
        <v>0</v>
      </c>
      <c r="E951" s="26">
        <v>44743</v>
      </c>
    </row>
    <row r="952" spans="1:5" hidden="1">
      <c r="A952" s="19">
        <v>57</v>
      </c>
      <c r="B952" s="19" t="s">
        <v>73</v>
      </c>
      <c r="C952" s="22">
        <f>SUMIFS('Filter by planned &amp; actual'!F:F,'Filter by planned &amp; actual'!B:B,OVERDRAFT!B952,'Filter by planned &amp; actual'!E:E,"Actual",'Filter by planned &amp; actual'!H:H,OVERDRAFT!E952)</f>
        <v>0</v>
      </c>
      <c r="D952" s="22">
        <f>SUMIFS('Filter by planned &amp; actual'!G:G,'Filter by planned &amp; actual'!B:B,OVERDRAFT!B952,'Filter by planned &amp; actual'!E:E,"Actual",'Filter by planned &amp; actual'!H:H,OVERDRAFT!E952)</f>
        <v>0</v>
      </c>
      <c r="E952" s="26">
        <v>44743</v>
      </c>
    </row>
    <row r="953" spans="1:5" hidden="1">
      <c r="A953" s="19">
        <v>58</v>
      </c>
      <c r="B953" s="19" t="s">
        <v>74</v>
      </c>
      <c r="C953" s="22">
        <f>SUMIFS('Filter by planned &amp; actual'!F:F,'Filter by planned &amp; actual'!B:B,OVERDRAFT!B953,'Filter by planned &amp; actual'!E:E,"Actual",'Filter by planned &amp; actual'!H:H,OVERDRAFT!E953)</f>
        <v>0</v>
      </c>
      <c r="D953" s="22">
        <f>SUMIFS('Filter by planned &amp; actual'!G:G,'Filter by planned &amp; actual'!B:B,OVERDRAFT!B953,'Filter by planned &amp; actual'!E:E,"Actual",'Filter by planned &amp; actual'!H:H,OVERDRAFT!E953)</f>
        <v>0</v>
      </c>
      <c r="E953" s="26">
        <v>44743</v>
      </c>
    </row>
    <row r="954" spans="1:5" hidden="1">
      <c r="A954" s="19">
        <v>59</v>
      </c>
      <c r="B954" s="19" t="s">
        <v>75</v>
      </c>
      <c r="C954" s="22">
        <f>SUMIFS('Filter by planned &amp; actual'!F:F,'Filter by planned &amp; actual'!B:B,OVERDRAFT!B954,'Filter by planned &amp; actual'!E:E,"Actual",'Filter by planned &amp; actual'!H:H,OVERDRAFT!E954)</f>
        <v>0</v>
      </c>
      <c r="D954" s="22">
        <f>SUMIFS('Filter by planned &amp; actual'!G:G,'Filter by planned &amp; actual'!B:B,OVERDRAFT!B954,'Filter by planned &amp; actual'!E:E,"Actual",'Filter by planned &amp; actual'!H:H,OVERDRAFT!E954)</f>
        <v>0</v>
      </c>
      <c r="E954" s="26">
        <v>44743</v>
      </c>
    </row>
    <row r="955" spans="1:5" hidden="1">
      <c r="A955" s="19">
        <v>60</v>
      </c>
      <c r="B955" s="19" t="s">
        <v>76</v>
      </c>
      <c r="C955" s="22">
        <f>SUMIFS('Filter by planned &amp; actual'!F:F,'Filter by planned &amp; actual'!B:B,OVERDRAFT!B955,'Filter by planned &amp; actual'!E:E,"Actual",'Filter by planned &amp; actual'!H:H,OVERDRAFT!E955)</f>
        <v>0</v>
      </c>
      <c r="D955" s="22">
        <f>SUMIFS('Filter by planned &amp; actual'!G:G,'Filter by planned &amp; actual'!B:B,OVERDRAFT!B955,'Filter by planned &amp; actual'!E:E,"Actual",'Filter by planned &amp; actual'!H:H,OVERDRAFT!E955)</f>
        <v>0</v>
      </c>
      <c r="E955" s="26">
        <v>44743</v>
      </c>
    </row>
    <row r="956" spans="1:5" hidden="1">
      <c r="A956" s="19">
        <v>61</v>
      </c>
      <c r="B956" s="19" t="s">
        <v>77</v>
      </c>
      <c r="C956" s="22">
        <f>SUMIFS('Filter by planned &amp; actual'!F:F,'Filter by planned &amp; actual'!B:B,OVERDRAFT!B956,'Filter by planned &amp; actual'!E:E,"Actual",'Filter by planned &amp; actual'!H:H,OVERDRAFT!E956)</f>
        <v>0</v>
      </c>
      <c r="D956" s="22">
        <f>SUMIFS('Filter by planned &amp; actual'!G:G,'Filter by planned &amp; actual'!B:B,OVERDRAFT!B956,'Filter by planned &amp; actual'!E:E,"Actual",'Filter by planned &amp; actual'!H:H,OVERDRAFT!E956)</f>
        <v>0</v>
      </c>
      <c r="E956" s="26">
        <v>44743</v>
      </c>
    </row>
    <row r="957" spans="1:5" hidden="1">
      <c r="A957" s="19">
        <v>62</v>
      </c>
      <c r="B957" s="19" t="s">
        <v>87</v>
      </c>
      <c r="C957" s="22">
        <f>SUMIFS('Filter by planned &amp; actual'!F:F,'Filter by planned &amp; actual'!B:B,OVERDRAFT!B957,'Filter by planned &amp; actual'!E:E,"Actual",'Filter by planned &amp; actual'!H:H,OVERDRAFT!E957)</f>
        <v>0</v>
      </c>
      <c r="D957" s="22">
        <f>SUMIFS('Filter by planned &amp; actual'!G:G,'Filter by planned &amp; actual'!B:B,OVERDRAFT!B957,'Filter by planned &amp; actual'!E:E,"Actual",'Filter by planned &amp; actual'!H:H,OVERDRAFT!E957)</f>
        <v>0</v>
      </c>
      <c r="E957" s="26">
        <v>44743</v>
      </c>
    </row>
    <row r="958" spans="1:5" hidden="1">
      <c r="A958" s="19">
        <v>63</v>
      </c>
      <c r="B958" s="19" t="s">
        <v>93</v>
      </c>
      <c r="C958" s="22">
        <f>SUMIFS('Filter by planned &amp; actual'!F:F,'Filter by planned &amp; actual'!B:B,OVERDRAFT!B958,'Filter by planned &amp; actual'!E:E,"Actual",'Filter by planned &amp; actual'!H:H,OVERDRAFT!E958)</f>
        <v>0</v>
      </c>
      <c r="D958" s="22">
        <f>SUMIFS('Filter by planned &amp; actual'!G:G,'Filter by planned &amp; actual'!B:B,OVERDRAFT!B958,'Filter by planned &amp; actual'!E:E,"Actual",'Filter by planned &amp; actual'!H:H,OVERDRAFT!E958)</f>
        <v>0</v>
      </c>
      <c r="E958" s="26">
        <v>44743</v>
      </c>
    </row>
    <row r="959" spans="1:5" hidden="1">
      <c r="A959" s="19">
        <v>64</v>
      </c>
      <c r="B959" s="19" t="s">
        <v>94</v>
      </c>
      <c r="C959" s="22">
        <f>SUMIFS('Filter by planned &amp; actual'!F:F,'Filter by planned &amp; actual'!B:B,OVERDRAFT!B959,'Filter by planned &amp; actual'!E:E,"Actual",'Filter by planned &amp; actual'!H:H,OVERDRAFT!E959)</f>
        <v>0</v>
      </c>
      <c r="D959" s="22">
        <f>SUMIFS('Filter by planned &amp; actual'!G:G,'Filter by planned &amp; actual'!B:B,OVERDRAFT!B959,'Filter by planned &amp; actual'!E:E,"Actual",'Filter by planned &amp; actual'!H:H,OVERDRAFT!E959)</f>
        <v>0</v>
      </c>
      <c r="E959" s="26">
        <v>44743</v>
      </c>
    </row>
    <row r="960" spans="1:5" hidden="1">
      <c r="A960" s="19">
        <v>65</v>
      </c>
      <c r="B960" s="19" t="s">
        <v>95</v>
      </c>
      <c r="C960" s="22">
        <f>SUMIFS('Filter by planned &amp; actual'!F:F,'Filter by planned &amp; actual'!B:B,OVERDRAFT!B960,'Filter by planned &amp; actual'!E:E,"Actual",'Filter by planned &amp; actual'!H:H,OVERDRAFT!E960)</f>
        <v>0</v>
      </c>
      <c r="D960" s="22">
        <f>SUMIFS('Filter by planned &amp; actual'!G:G,'Filter by planned &amp; actual'!B:B,OVERDRAFT!B960,'Filter by planned &amp; actual'!E:E,"Actual",'Filter by planned &amp; actual'!H:H,OVERDRAFT!E960)</f>
        <v>0</v>
      </c>
      <c r="E960" s="26">
        <v>44743</v>
      </c>
    </row>
    <row r="961" spans="1:5" hidden="1">
      <c r="A961" s="19">
        <v>66</v>
      </c>
      <c r="B961" s="19" t="s">
        <v>96</v>
      </c>
      <c r="C961" s="22">
        <f>SUMIFS('Filter by planned &amp; actual'!F:F,'Filter by planned &amp; actual'!B:B,OVERDRAFT!B961,'Filter by planned &amp; actual'!E:E,"Actual",'Filter by planned &amp; actual'!H:H,OVERDRAFT!E961)</f>
        <v>0</v>
      </c>
      <c r="D961" s="22">
        <f>SUMIFS('Filter by planned &amp; actual'!G:G,'Filter by planned &amp; actual'!B:B,OVERDRAFT!B961,'Filter by planned &amp; actual'!E:E,"Actual",'Filter by planned &amp; actual'!H:H,OVERDRAFT!E961)</f>
        <v>0</v>
      </c>
      <c r="E961" s="26">
        <v>44743</v>
      </c>
    </row>
    <row r="962" spans="1:5" hidden="1">
      <c r="A962" s="19">
        <v>67</v>
      </c>
      <c r="B962" s="19" t="s">
        <v>97</v>
      </c>
      <c r="C962" s="22">
        <f>SUMIFS('Filter by planned &amp; actual'!F:F,'Filter by planned &amp; actual'!B:B,OVERDRAFT!B962,'Filter by planned &amp; actual'!E:E,"Actual",'Filter by planned &amp; actual'!H:H,OVERDRAFT!E962)</f>
        <v>0</v>
      </c>
      <c r="D962" s="22">
        <f>SUMIFS('Filter by planned &amp; actual'!G:G,'Filter by planned &amp; actual'!B:B,OVERDRAFT!B962,'Filter by planned &amp; actual'!E:E,"Actual",'Filter by planned &amp; actual'!H:H,OVERDRAFT!E962)</f>
        <v>0</v>
      </c>
      <c r="E962" s="26">
        <v>44743</v>
      </c>
    </row>
    <row r="963" spans="1:5" hidden="1">
      <c r="A963" s="19">
        <v>68</v>
      </c>
      <c r="B963" s="19" t="s">
        <v>98</v>
      </c>
      <c r="C963" s="22">
        <f>SUMIFS('Filter by planned &amp; actual'!F:F,'Filter by planned &amp; actual'!B:B,OVERDRAFT!B963,'Filter by planned &amp; actual'!E:E,"Actual",'Filter by planned &amp; actual'!H:H,OVERDRAFT!E963)</f>
        <v>0</v>
      </c>
      <c r="D963" s="22">
        <f>SUMIFS('Filter by planned &amp; actual'!G:G,'Filter by planned &amp; actual'!B:B,OVERDRAFT!B963,'Filter by planned &amp; actual'!E:E,"Actual",'Filter by planned &amp; actual'!H:H,OVERDRAFT!E963)</f>
        <v>0</v>
      </c>
      <c r="E963" s="26">
        <v>44743</v>
      </c>
    </row>
    <row r="964" spans="1:5" hidden="1">
      <c r="A964" s="19">
        <v>69</v>
      </c>
      <c r="B964" s="19" t="s">
        <v>99</v>
      </c>
      <c r="C964" s="22">
        <f>SUMIFS('Filter by planned &amp; actual'!F:F,'Filter by planned &amp; actual'!B:B,OVERDRAFT!B964,'Filter by planned &amp; actual'!E:E,"Actual",'Filter by planned &amp; actual'!H:H,OVERDRAFT!E964)</f>
        <v>0</v>
      </c>
      <c r="D964" s="22">
        <f>SUMIFS('Filter by planned &amp; actual'!G:G,'Filter by planned &amp; actual'!B:B,OVERDRAFT!B964,'Filter by planned &amp; actual'!E:E,"Actual",'Filter by planned &amp; actual'!H:H,OVERDRAFT!E964)</f>
        <v>0</v>
      </c>
      <c r="E964" s="26">
        <v>44743</v>
      </c>
    </row>
    <row r="965" spans="1:5" hidden="1">
      <c r="A965" s="19">
        <v>70</v>
      </c>
      <c r="B965" s="19" t="s">
        <v>100</v>
      </c>
      <c r="C965" s="22">
        <f>SUMIFS('Filter by planned &amp; actual'!F:F,'Filter by planned &amp; actual'!B:B,OVERDRAFT!B965,'Filter by planned &amp; actual'!E:E,"Actual",'Filter by planned &amp; actual'!H:H,OVERDRAFT!E965)</f>
        <v>0</v>
      </c>
      <c r="D965" s="22">
        <f>SUMIFS('Filter by planned &amp; actual'!G:G,'Filter by planned &amp; actual'!B:B,OVERDRAFT!B965,'Filter by planned &amp; actual'!E:E,"Actual",'Filter by planned &amp; actual'!H:H,OVERDRAFT!E965)</f>
        <v>19380.599999999999</v>
      </c>
      <c r="E965" s="26">
        <v>44743</v>
      </c>
    </row>
    <row r="966" spans="1:5" hidden="1">
      <c r="A966" s="19">
        <v>71</v>
      </c>
      <c r="B966" s="19" t="s">
        <v>101</v>
      </c>
      <c r="C966" s="22">
        <f>SUMIFS('Filter by planned &amp; actual'!F:F,'Filter by planned &amp; actual'!B:B,OVERDRAFT!B966,'Filter by planned &amp; actual'!E:E,"Actual",'Filter by planned &amp; actual'!H:H,OVERDRAFT!E966)</f>
        <v>0</v>
      </c>
      <c r="D966" s="22">
        <f>SUMIFS('Filter by planned &amp; actual'!G:G,'Filter by planned &amp; actual'!B:B,OVERDRAFT!B966,'Filter by planned &amp; actual'!E:E,"Actual",'Filter by planned &amp; actual'!H:H,OVERDRAFT!E966)</f>
        <v>0</v>
      </c>
      <c r="E966" s="26">
        <v>44743</v>
      </c>
    </row>
    <row r="967" spans="1:5" hidden="1">
      <c r="A967" s="19">
        <v>72</v>
      </c>
      <c r="B967" s="19" t="s">
        <v>102</v>
      </c>
      <c r="C967" s="22">
        <f>SUMIFS('Filter by planned &amp; actual'!F:F,'Filter by planned &amp; actual'!B:B,OVERDRAFT!B967,'Filter by planned &amp; actual'!E:E,"Actual",'Filter by planned &amp; actual'!H:H,OVERDRAFT!E967)</f>
        <v>0</v>
      </c>
      <c r="D967" s="22">
        <f>SUMIFS('Filter by planned &amp; actual'!G:G,'Filter by planned &amp; actual'!B:B,OVERDRAFT!B967,'Filter by planned &amp; actual'!E:E,"Actual",'Filter by planned &amp; actual'!H:H,OVERDRAFT!E967)</f>
        <v>0</v>
      </c>
      <c r="E967" s="26">
        <v>44743</v>
      </c>
    </row>
    <row r="968" spans="1:5" hidden="1">
      <c r="A968" s="19">
        <v>73</v>
      </c>
      <c r="B968" s="19" t="s">
        <v>103</v>
      </c>
      <c r="C968" s="22">
        <f>SUMIFS('Filter by planned &amp; actual'!F:F,'Filter by planned &amp; actual'!B:B,OVERDRAFT!B968,'Filter by planned &amp; actual'!E:E,"Actual",'Filter by planned &amp; actual'!H:H,OVERDRAFT!E968)</f>
        <v>0</v>
      </c>
      <c r="D968" s="22">
        <f>SUMIFS('Filter by planned &amp; actual'!G:G,'Filter by planned &amp; actual'!B:B,OVERDRAFT!B968,'Filter by planned &amp; actual'!E:E,"Actual",'Filter by planned &amp; actual'!H:H,OVERDRAFT!E968)</f>
        <v>0</v>
      </c>
      <c r="E968" s="26">
        <v>44743</v>
      </c>
    </row>
    <row r="969" spans="1:5" hidden="1">
      <c r="A969" s="19">
        <v>74</v>
      </c>
      <c r="B969" s="19" t="s">
        <v>104</v>
      </c>
      <c r="C969" s="22">
        <f>SUMIFS('Filter by planned &amp; actual'!F:F,'Filter by planned &amp; actual'!B:B,OVERDRAFT!B969,'Filter by planned &amp; actual'!E:E,"Actual",'Filter by planned &amp; actual'!H:H,OVERDRAFT!E969)</f>
        <v>0</v>
      </c>
      <c r="D969" s="22">
        <f>SUMIFS('Filter by planned &amp; actual'!G:G,'Filter by planned &amp; actual'!B:B,OVERDRAFT!B969,'Filter by planned &amp; actual'!E:E,"Actual",'Filter by planned &amp; actual'!H:H,OVERDRAFT!E969)</f>
        <v>0</v>
      </c>
      <c r="E969" s="26">
        <v>44743</v>
      </c>
    </row>
    <row r="970" spans="1:5" hidden="1">
      <c r="A970" s="19">
        <v>75</v>
      </c>
      <c r="B970" s="19" t="s">
        <v>105</v>
      </c>
      <c r="C970" s="22">
        <f>SUMIFS('Filter by planned &amp; actual'!F:F,'Filter by planned &amp; actual'!B:B,OVERDRAFT!B970,'Filter by planned &amp; actual'!E:E,"Actual",'Filter by planned &amp; actual'!H:H,OVERDRAFT!E970)</f>
        <v>0</v>
      </c>
      <c r="D970" s="22">
        <f>SUMIFS('Filter by planned &amp; actual'!G:G,'Filter by planned &amp; actual'!B:B,OVERDRAFT!B970,'Filter by planned &amp; actual'!E:E,"Actual",'Filter by planned &amp; actual'!H:H,OVERDRAFT!E970)</f>
        <v>0</v>
      </c>
      <c r="E970" s="26">
        <v>44743</v>
      </c>
    </row>
    <row r="971" spans="1:5" hidden="1">
      <c r="A971" s="19">
        <v>76</v>
      </c>
      <c r="B971" s="19" t="s">
        <v>111</v>
      </c>
      <c r="C971" s="22">
        <f>SUMIFS('Filter by planned &amp; actual'!F:F,'Filter by planned &amp; actual'!B:B,OVERDRAFT!B971,'Filter by planned &amp; actual'!E:E,"Actual",'Filter by planned &amp; actual'!H:H,OVERDRAFT!E971)</f>
        <v>0</v>
      </c>
      <c r="D971" s="22">
        <f>SUMIFS('Filter by planned &amp; actual'!G:G,'Filter by planned &amp; actual'!B:B,OVERDRAFT!B971,'Filter by planned &amp; actual'!E:E,"Actual",'Filter by planned &amp; actual'!H:H,OVERDRAFT!E971)</f>
        <v>0</v>
      </c>
      <c r="E971" s="26">
        <v>44743</v>
      </c>
    </row>
    <row r="972" spans="1:5" hidden="1">
      <c r="A972" s="19">
        <v>77</v>
      </c>
      <c r="B972" s="19" t="s">
        <v>112</v>
      </c>
      <c r="C972" s="22">
        <f>SUMIFS('Filter by planned &amp; actual'!F:F,'Filter by planned &amp; actual'!B:B,OVERDRAFT!B972,'Filter by planned &amp; actual'!E:E,"Actual",'Filter by planned &amp; actual'!H:H,OVERDRAFT!E972)</f>
        <v>0</v>
      </c>
      <c r="D972" s="22">
        <f>SUMIFS('Filter by planned &amp; actual'!G:G,'Filter by planned &amp; actual'!B:B,OVERDRAFT!B972,'Filter by planned &amp; actual'!E:E,"Actual",'Filter by planned &amp; actual'!H:H,OVERDRAFT!E972)</f>
        <v>0</v>
      </c>
      <c r="E972" s="26">
        <v>44743</v>
      </c>
    </row>
    <row r="973" spans="1:5" hidden="1">
      <c r="A973" s="19">
        <v>78</v>
      </c>
      <c r="B973" s="19" t="s">
        <v>113</v>
      </c>
      <c r="C973" s="22">
        <f>SUMIFS('Filter by planned &amp; actual'!F:F,'Filter by planned &amp; actual'!B:B,OVERDRAFT!B973,'Filter by planned &amp; actual'!E:E,"Actual",'Filter by planned &amp; actual'!H:H,OVERDRAFT!E973)</f>
        <v>0</v>
      </c>
      <c r="D973" s="22">
        <f>SUMIFS('Filter by planned &amp; actual'!G:G,'Filter by planned &amp; actual'!B:B,OVERDRAFT!B973,'Filter by planned &amp; actual'!E:E,"Actual",'Filter by planned &amp; actual'!H:H,OVERDRAFT!E973)</f>
        <v>0</v>
      </c>
      <c r="E973" s="26">
        <v>44743</v>
      </c>
    </row>
    <row r="974" spans="1:5" hidden="1">
      <c r="A974" s="19">
        <v>79</v>
      </c>
      <c r="B974" s="19" t="s">
        <v>114</v>
      </c>
      <c r="C974" s="22">
        <f>SUMIFS('Filter by planned &amp; actual'!F:F,'Filter by planned &amp; actual'!B:B,OVERDRAFT!B974,'Filter by planned &amp; actual'!E:E,"Actual",'Filter by planned &amp; actual'!H:H,OVERDRAFT!E974)</f>
        <v>0</v>
      </c>
      <c r="D974" s="22">
        <f>SUMIFS('Filter by planned &amp; actual'!G:G,'Filter by planned &amp; actual'!B:B,OVERDRAFT!B974,'Filter by planned &amp; actual'!E:E,"Actual",'Filter by planned &amp; actual'!H:H,OVERDRAFT!E974)</f>
        <v>0</v>
      </c>
      <c r="E974" s="26">
        <v>44743</v>
      </c>
    </row>
    <row r="975" spans="1:5" hidden="1">
      <c r="A975" s="19">
        <v>80</v>
      </c>
      <c r="B975" s="19" t="s">
        <v>115</v>
      </c>
      <c r="C975" s="22">
        <f>SUMIFS('Filter by planned &amp; actual'!F:F,'Filter by planned &amp; actual'!B:B,OVERDRAFT!B975,'Filter by planned &amp; actual'!E:E,"Actual",'Filter by planned &amp; actual'!H:H,OVERDRAFT!E975)</f>
        <v>0</v>
      </c>
      <c r="D975" s="22">
        <f>SUMIFS('Filter by planned &amp; actual'!G:G,'Filter by planned &amp; actual'!B:B,OVERDRAFT!B975,'Filter by planned &amp; actual'!E:E,"Actual",'Filter by planned &amp; actual'!H:H,OVERDRAFT!E975)</f>
        <v>0</v>
      </c>
      <c r="E975" s="26">
        <v>44743</v>
      </c>
    </row>
    <row r="976" spans="1:5" hidden="1">
      <c r="A976" s="19">
        <v>81</v>
      </c>
      <c r="B976" s="19" t="s">
        <v>116</v>
      </c>
      <c r="C976" s="22">
        <f>SUMIFS('Filter by planned &amp; actual'!F:F,'Filter by planned &amp; actual'!B:B,OVERDRAFT!B976,'Filter by planned &amp; actual'!E:E,"Actual",'Filter by planned &amp; actual'!H:H,OVERDRAFT!E976)</f>
        <v>0</v>
      </c>
      <c r="D976" s="22">
        <f>SUMIFS('Filter by planned &amp; actual'!G:G,'Filter by planned &amp; actual'!B:B,OVERDRAFT!B976,'Filter by planned &amp; actual'!E:E,"Actual",'Filter by planned &amp; actual'!H:H,OVERDRAFT!E976)</f>
        <v>0</v>
      </c>
      <c r="E976" s="26">
        <v>44743</v>
      </c>
    </row>
    <row r="977" spans="1:5" hidden="1">
      <c r="A977" s="19">
        <v>82</v>
      </c>
      <c r="B977" s="19" t="s">
        <v>117</v>
      </c>
      <c r="C977" s="22">
        <f>SUMIFS('Filter by planned &amp; actual'!F:F,'Filter by planned &amp; actual'!B:B,OVERDRAFT!B977,'Filter by planned &amp; actual'!E:E,"Actual",'Filter by planned &amp; actual'!H:H,OVERDRAFT!E977)</f>
        <v>0</v>
      </c>
      <c r="D977" s="22">
        <f>SUMIFS('Filter by planned &amp; actual'!G:G,'Filter by planned &amp; actual'!B:B,OVERDRAFT!B977,'Filter by planned &amp; actual'!E:E,"Actual",'Filter by planned &amp; actual'!H:H,OVERDRAFT!E977)</f>
        <v>0</v>
      </c>
      <c r="E977" s="26">
        <v>44743</v>
      </c>
    </row>
    <row r="978" spans="1:5" hidden="1">
      <c r="A978" s="19">
        <v>83</v>
      </c>
      <c r="B978" s="19" t="s">
        <v>118</v>
      </c>
      <c r="C978" s="22">
        <f>SUMIFS('Filter by planned &amp; actual'!F:F,'Filter by planned &amp; actual'!B:B,OVERDRAFT!B978,'Filter by planned &amp; actual'!E:E,"Actual",'Filter by planned &amp; actual'!H:H,OVERDRAFT!E978)</f>
        <v>0</v>
      </c>
      <c r="D978" s="22">
        <f>SUMIFS('Filter by planned &amp; actual'!G:G,'Filter by planned &amp; actual'!B:B,OVERDRAFT!B978,'Filter by planned &amp; actual'!E:E,"Actual",'Filter by planned &amp; actual'!H:H,OVERDRAFT!E978)</f>
        <v>0</v>
      </c>
      <c r="E978" s="26">
        <v>44743</v>
      </c>
    </row>
    <row r="979" spans="1:5" hidden="1">
      <c r="A979" s="19">
        <v>84</v>
      </c>
      <c r="B979" s="19" t="s">
        <v>119</v>
      </c>
      <c r="C979" s="22">
        <f>SUMIFS('Filter by planned &amp; actual'!F:F,'Filter by planned &amp; actual'!B:B,OVERDRAFT!B979,'Filter by planned &amp; actual'!E:E,"Actual",'Filter by planned &amp; actual'!H:H,OVERDRAFT!E979)</f>
        <v>0</v>
      </c>
      <c r="D979" s="22">
        <f>SUMIFS('Filter by planned &amp; actual'!G:G,'Filter by planned &amp; actual'!B:B,OVERDRAFT!B979,'Filter by planned &amp; actual'!E:E,"Actual",'Filter by planned &amp; actual'!H:H,OVERDRAFT!E979)</f>
        <v>0</v>
      </c>
      <c r="E979" s="26">
        <v>44743</v>
      </c>
    </row>
    <row r="980" spans="1:5" hidden="1">
      <c r="A980" s="19">
        <v>85</v>
      </c>
      <c r="B980" s="19" t="s">
        <v>120</v>
      </c>
      <c r="C980" s="22">
        <f>SUMIFS('Filter by planned &amp; actual'!F:F,'Filter by planned &amp; actual'!B:B,OVERDRAFT!B980,'Filter by planned &amp; actual'!E:E,"Actual",'Filter by planned &amp; actual'!H:H,OVERDRAFT!E980)</f>
        <v>0</v>
      </c>
      <c r="D980" s="22">
        <f>SUMIFS('Filter by planned &amp; actual'!G:G,'Filter by planned &amp; actual'!B:B,OVERDRAFT!B980,'Filter by planned &amp; actual'!E:E,"Actual",'Filter by planned &amp; actual'!H:H,OVERDRAFT!E980)</f>
        <v>0</v>
      </c>
      <c r="E980" s="26">
        <v>44743</v>
      </c>
    </row>
    <row r="981" spans="1:5" hidden="1">
      <c r="A981" s="19">
        <v>86</v>
      </c>
      <c r="B981" s="19" t="s">
        <v>121</v>
      </c>
      <c r="C981" s="22">
        <f>SUMIFS('Filter by planned &amp; actual'!F:F,'Filter by planned &amp; actual'!B:B,OVERDRAFT!B981,'Filter by planned &amp; actual'!E:E,"Actual",'Filter by planned &amp; actual'!H:H,OVERDRAFT!E981)</f>
        <v>0</v>
      </c>
      <c r="D981" s="22">
        <f>SUMIFS('Filter by planned &amp; actual'!G:G,'Filter by planned &amp; actual'!B:B,OVERDRAFT!B981,'Filter by planned &amp; actual'!E:E,"Actual",'Filter by planned &amp; actual'!H:H,OVERDRAFT!E981)</f>
        <v>0</v>
      </c>
      <c r="E981" s="26">
        <v>44743</v>
      </c>
    </row>
    <row r="982" spans="1:5" hidden="1">
      <c r="A982" s="19">
        <v>87</v>
      </c>
      <c r="B982" s="19" t="s">
        <v>122</v>
      </c>
      <c r="C982" s="22">
        <f>SUMIFS('Filter by planned &amp; actual'!F:F,'Filter by planned &amp; actual'!B:B,OVERDRAFT!B982,'Filter by planned &amp; actual'!E:E,"Actual",'Filter by planned &amp; actual'!H:H,OVERDRAFT!E982)</f>
        <v>0</v>
      </c>
      <c r="D982" s="22">
        <f>SUMIFS('Filter by planned &amp; actual'!G:G,'Filter by planned &amp; actual'!B:B,OVERDRAFT!B982,'Filter by planned &amp; actual'!E:E,"Actual",'Filter by planned &amp; actual'!H:H,OVERDRAFT!E982)</f>
        <v>0</v>
      </c>
      <c r="E982" s="26">
        <v>44743</v>
      </c>
    </row>
    <row r="983" spans="1:5" hidden="1">
      <c r="A983" s="19">
        <v>88</v>
      </c>
      <c r="B983" s="19" t="s">
        <v>123</v>
      </c>
      <c r="C983" s="22">
        <f>SUMIFS('Filter by planned &amp; actual'!F:F,'Filter by planned &amp; actual'!B:B,OVERDRAFT!B983,'Filter by planned &amp; actual'!E:E,"Actual",'Filter by planned &amp; actual'!H:H,OVERDRAFT!E983)</f>
        <v>0</v>
      </c>
      <c r="D983" s="22">
        <f>SUMIFS('Filter by planned &amp; actual'!G:G,'Filter by planned &amp; actual'!B:B,OVERDRAFT!B983,'Filter by planned &amp; actual'!E:E,"Actual",'Filter by planned &amp; actual'!H:H,OVERDRAFT!E983)</f>
        <v>0</v>
      </c>
      <c r="E983" s="26">
        <v>44743</v>
      </c>
    </row>
    <row r="984" spans="1:5" hidden="1">
      <c r="A984" s="19">
        <v>89</v>
      </c>
      <c r="B984" s="19" t="s">
        <v>126</v>
      </c>
      <c r="C984" s="22">
        <f>SUMIFS('Filter by planned &amp; actual'!F:F,'Filter by planned &amp; actual'!B:B,OVERDRAFT!B984,'Filter by planned &amp; actual'!E:E,"Actual",'Filter by planned &amp; actual'!H:H,OVERDRAFT!E984)</f>
        <v>0</v>
      </c>
      <c r="D984" s="22">
        <f>SUMIFS('Filter by planned &amp; actual'!G:G,'Filter by planned &amp; actual'!B:B,OVERDRAFT!B984,'Filter by planned &amp; actual'!E:E,"Actual",'Filter by planned &amp; actual'!H:H,OVERDRAFT!E984)</f>
        <v>0</v>
      </c>
      <c r="E984" s="26">
        <v>44743</v>
      </c>
    </row>
    <row r="985" spans="1:5" hidden="1">
      <c r="A985" s="19">
        <v>90</v>
      </c>
      <c r="B985" s="19" t="s">
        <v>284</v>
      </c>
      <c r="C985" s="22">
        <f>SUMIFS('Filter by planned &amp; actual'!F:F,'Filter by planned &amp; actual'!B:B,OVERDRAFT!B985,'Filter by planned &amp; actual'!E:E,"Actual",'Filter by planned &amp; actual'!H:H,OVERDRAFT!E985)</f>
        <v>0</v>
      </c>
      <c r="D985" s="22">
        <f>SUMIFS('Filter by planned &amp; actual'!G:G,'Filter by planned &amp; actual'!B:B,OVERDRAFT!B985,'Filter by planned &amp; actual'!E:E,"Actual",'Filter by planned &amp; actual'!H:H,OVERDRAFT!E985)</f>
        <v>0</v>
      </c>
      <c r="E985" s="26">
        <v>44743</v>
      </c>
    </row>
    <row r="986" spans="1:5" hidden="1">
      <c r="A986" s="19">
        <v>91</v>
      </c>
      <c r="B986" s="19" t="s">
        <v>2006</v>
      </c>
      <c r="C986" s="22">
        <f>SUMIFS('Filter by planned &amp; actual'!F:F,'Filter by planned &amp; actual'!B:B,OVERDRAFT!B986,'Filter by planned &amp; actual'!E:E,"Actual",'Filter by planned &amp; actual'!H:H,OVERDRAFT!E986)</f>
        <v>0</v>
      </c>
      <c r="D986" s="22">
        <f>SUMIFS('Filter by planned &amp; actual'!G:G,'Filter by planned &amp; actual'!B:B,OVERDRAFT!B986,'Filter by planned &amp; actual'!E:E,"Actual",'Filter by planned &amp; actual'!H:H,OVERDRAFT!E986)</f>
        <v>0</v>
      </c>
      <c r="E986" s="26">
        <v>44743</v>
      </c>
    </row>
    <row r="987" spans="1:5" hidden="1">
      <c r="A987" s="19">
        <v>92</v>
      </c>
      <c r="B987" s="19" t="s">
        <v>283</v>
      </c>
      <c r="C987" s="22">
        <f>SUMIFS('Filter by planned &amp; actual'!F:F,'Filter by planned &amp; actual'!B:B,OVERDRAFT!B987,'Filter by planned &amp; actual'!E:E,"Actual",'Filter by planned &amp; actual'!H:H,OVERDRAFT!E987)</f>
        <v>0</v>
      </c>
      <c r="D987" s="22">
        <f>SUMIFS('Filter by planned &amp; actual'!G:G,'Filter by planned &amp; actual'!B:B,OVERDRAFT!B987,'Filter by planned &amp; actual'!E:E,"Actual",'Filter by planned &amp; actual'!H:H,OVERDRAFT!E987)</f>
        <v>0</v>
      </c>
      <c r="E987" s="26">
        <v>44743</v>
      </c>
    </row>
    <row r="988" spans="1:5" hidden="1">
      <c r="A988" s="19">
        <v>93</v>
      </c>
      <c r="B988" s="19" t="s">
        <v>2005</v>
      </c>
      <c r="C988" s="22">
        <f>SUMIFS('Filter by planned &amp; actual'!F:F,'Filter by planned &amp; actual'!B:B,OVERDRAFT!B988,'Filter by planned &amp; actual'!E:E,"Actual",'Filter by planned &amp; actual'!H:H,OVERDRAFT!E988)</f>
        <v>0</v>
      </c>
      <c r="D988" s="22">
        <f>SUMIFS('Filter by planned &amp; actual'!G:G,'Filter by planned &amp; actual'!B:B,OVERDRAFT!B988,'Filter by planned &amp; actual'!E:E,"Actual",'Filter by planned &amp; actual'!H:H,OVERDRAFT!E988)</f>
        <v>0</v>
      </c>
      <c r="E988" s="26">
        <v>44743</v>
      </c>
    </row>
    <row r="989" spans="1:5" hidden="1">
      <c r="A989" s="19">
        <v>94</v>
      </c>
      <c r="B989" s="19" t="s">
        <v>2075</v>
      </c>
      <c r="C989" s="22">
        <f>SUMIFS('Filter by planned &amp; actual'!F:F,'Filter by planned &amp; actual'!B:B,OVERDRAFT!B989,'Filter by planned &amp; actual'!E:E,"Actual",'Filter by planned &amp; actual'!H:H,OVERDRAFT!E989)</f>
        <v>0</v>
      </c>
      <c r="D989" s="22">
        <f>SUMIFS('Filter by planned &amp; actual'!G:G,'Filter by planned &amp; actual'!B:B,OVERDRAFT!B989,'Filter by planned &amp; actual'!E:E,"Actual",'Filter by planned &amp; actual'!H:H,OVERDRAFT!E989)</f>
        <v>0</v>
      </c>
      <c r="E989" s="26">
        <v>44743</v>
      </c>
    </row>
    <row r="990" spans="1:5" hidden="1">
      <c r="A990" s="19">
        <v>95</v>
      </c>
      <c r="B990" s="19" t="s">
        <v>2076</v>
      </c>
      <c r="C990" s="22">
        <f>SUMIFS('Filter by planned &amp; actual'!F:F,'Filter by planned &amp; actual'!B:B,OVERDRAFT!B990,'Filter by planned &amp; actual'!E:E,"Actual",'Filter by planned &amp; actual'!H:H,OVERDRAFT!E990)</f>
        <v>0</v>
      </c>
      <c r="D990" s="22">
        <f>SUMIFS('Filter by planned &amp; actual'!G:G,'Filter by planned &amp; actual'!B:B,OVERDRAFT!B990,'Filter by planned &amp; actual'!E:E,"Actual",'Filter by planned &amp; actual'!H:H,OVERDRAFT!E990)</f>
        <v>0</v>
      </c>
      <c r="E990" s="26">
        <v>44743</v>
      </c>
    </row>
    <row r="991" spans="1:5" hidden="1">
      <c r="A991" s="19">
        <v>96</v>
      </c>
      <c r="B991" s="19" t="s">
        <v>2077</v>
      </c>
      <c r="C991" s="22">
        <f>SUMIFS('Filter by planned &amp; actual'!F:F,'Filter by planned &amp; actual'!B:B,OVERDRAFT!B991,'Filter by planned &amp; actual'!E:E,"Actual",'Filter by planned &amp; actual'!H:H,OVERDRAFT!E991)</f>
        <v>0</v>
      </c>
      <c r="D991" s="22">
        <f>SUMIFS('Filter by planned &amp; actual'!G:G,'Filter by planned &amp; actual'!B:B,OVERDRAFT!B991,'Filter by planned &amp; actual'!E:E,"Actual",'Filter by planned &amp; actual'!H:H,OVERDRAFT!E991)</f>
        <v>0</v>
      </c>
      <c r="E991" s="26">
        <v>44743</v>
      </c>
    </row>
    <row r="992" spans="1:5" hidden="1">
      <c r="A992" s="19">
        <v>97</v>
      </c>
      <c r="B992" s="19" t="s">
        <v>2078</v>
      </c>
      <c r="C992" s="22">
        <f>SUMIFS('Filter by planned &amp; actual'!F:F,'Filter by planned &amp; actual'!B:B,OVERDRAFT!B992,'Filter by planned &amp; actual'!E:E,"Actual",'Filter by planned &amp; actual'!H:H,OVERDRAFT!E992)</f>
        <v>0</v>
      </c>
      <c r="D992" s="22">
        <f>SUMIFS('Filter by planned &amp; actual'!G:G,'Filter by planned &amp; actual'!B:B,OVERDRAFT!B992,'Filter by planned &amp; actual'!E:E,"Actual",'Filter by planned &amp; actual'!H:H,OVERDRAFT!E992)</f>
        <v>2572303.52</v>
      </c>
      <c r="E992" s="26">
        <v>44743</v>
      </c>
    </row>
    <row r="993" spans="1:5" hidden="1">
      <c r="A993" s="19">
        <v>98</v>
      </c>
      <c r="B993" s="19" t="s">
        <v>2079</v>
      </c>
      <c r="C993" s="22">
        <f>SUMIFS('Filter by planned &amp; actual'!F:F,'Filter by planned &amp; actual'!B:B,OVERDRAFT!B993,'Filter by planned &amp; actual'!E:E,"Actual",'Filter by planned &amp; actual'!H:H,OVERDRAFT!E993)</f>
        <v>9993520</v>
      </c>
      <c r="D993" s="22">
        <f>SUMIFS('Filter by planned &amp; actual'!G:G,'Filter by planned &amp; actual'!B:B,OVERDRAFT!B993,'Filter by planned &amp; actual'!E:E,"Actual",'Filter by planned &amp; actual'!H:H,OVERDRAFT!E993)</f>
        <v>15864748.290000001</v>
      </c>
      <c r="E993" s="26">
        <v>44743</v>
      </c>
    </row>
    <row r="994" spans="1:5" hidden="1">
      <c r="A994" s="19">
        <v>99</v>
      </c>
      <c r="B994" s="19" t="s">
        <v>2080</v>
      </c>
      <c r="C994" s="22">
        <f>SUMIFS('Filter by planned &amp; actual'!F:F,'Filter by planned &amp; actual'!B:B,OVERDRAFT!B994,'Filter by planned &amp; actual'!E:E,"Actual",'Filter by planned &amp; actual'!H:H,OVERDRAFT!E994)</f>
        <v>0</v>
      </c>
      <c r="D994" s="22">
        <f>SUMIFS('Filter by planned &amp; actual'!G:G,'Filter by planned &amp; actual'!B:B,OVERDRAFT!B994,'Filter by planned &amp; actual'!E:E,"Actual",'Filter by planned &amp; actual'!H:H,OVERDRAFT!E994)</f>
        <v>3702589.1000000006</v>
      </c>
      <c r="E994" s="26">
        <v>44743</v>
      </c>
    </row>
    <row r="995" spans="1:5" hidden="1">
      <c r="A995" s="19">
        <v>100</v>
      </c>
      <c r="B995" s="19" t="s">
        <v>2081</v>
      </c>
      <c r="C995" s="22">
        <f>SUMIFS('Filter by planned &amp; actual'!F:F,'Filter by planned &amp; actual'!B:B,OVERDRAFT!B995,'Filter by planned &amp; actual'!E:E,"Actual",'Filter by planned &amp; actual'!H:H,OVERDRAFT!E995)</f>
        <v>0</v>
      </c>
      <c r="D995" s="22">
        <f>SUMIFS('Filter by planned &amp; actual'!G:G,'Filter by planned &amp; actual'!B:B,OVERDRAFT!B995,'Filter by planned &amp; actual'!E:E,"Actual",'Filter by planned &amp; actual'!H:H,OVERDRAFT!E995)</f>
        <v>0</v>
      </c>
      <c r="E995" s="26">
        <v>44743</v>
      </c>
    </row>
    <row r="996" spans="1:5" hidden="1">
      <c r="A996" s="19">
        <v>101</v>
      </c>
      <c r="B996" s="19" t="s">
        <v>2082</v>
      </c>
      <c r="C996" s="22">
        <f>SUMIFS('Filter by planned &amp; actual'!F:F,'Filter by planned &amp; actual'!B:B,OVERDRAFT!B996,'Filter by planned &amp; actual'!E:E,"Actual",'Filter by planned &amp; actual'!H:H,OVERDRAFT!E996)</f>
        <v>0</v>
      </c>
      <c r="D996" s="22">
        <f>SUMIFS('Filter by planned &amp; actual'!G:G,'Filter by planned &amp; actual'!B:B,OVERDRAFT!B996,'Filter by planned &amp; actual'!E:E,"Actual",'Filter by planned &amp; actual'!H:H,OVERDRAFT!E996)</f>
        <v>4569289.2300000004</v>
      </c>
      <c r="E996" s="26">
        <v>44743</v>
      </c>
    </row>
    <row r="997" spans="1:5" hidden="1">
      <c r="A997" s="19">
        <v>102</v>
      </c>
      <c r="B997" s="19" t="s">
        <v>2083</v>
      </c>
      <c r="C997" s="22">
        <f>SUMIFS('Filter by planned &amp; actual'!F:F,'Filter by planned &amp; actual'!B:B,OVERDRAFT!B997,'Filter by planned &amp; actual'!E:E,"Actual",'Filter by planned &amp; actual'!H:H,OVERDRAFT!E997)</f>
        <v>0</v>
      </c>
      <c r="D997" s="22">
        <f>SUMIFS('Filter by planned &amp; actual'!G:G,'Filter by planned &amp; actual'!B:B,OVERDRAFT!B997,'Filter by planned &amp; actual'!E:E,"Actual",'Filter by planned &amp; actual'!H:H,OVERDRAFT!E997)</f>
        <v>5590071.8799999999</v>
      </c>
      <c r="E997" s="26">
        <v>44743</v>
      </c>
    </row>
    <row r="998" spans="1:5" hidden="1">
      <c r="A998" s="19">
        <v>103</v>
      </c>
      <c r="B998" s="19" t="s">
        <v>2085</v>
      </c>
      <c r="C998" s="22">
        <f>SUMIFS('Filter by planned &amp; actual'!F:F,'Filter by planned &amp; actual'!B:B,OVERDRAFT!B998,'Filter by planned &amp; actual'!E:E,"Actual",'Filter by planned &amp; actual'!H:H,OVERDRAFT!E998)</f>
        <v>0</v>
      </c>
      <c r="D998" s="22">
        <f>SUMIFS('Filter by planned &amp; actual'!G:G,'Filter by planned &amp; actual'!B:B,OVERDRAFT!B998,'Filter by planned &amp; actual'!E:E,"Actual",'Filter by planned &amp; actual'!H:H,OVERDRAFT!E998)</f>
        <v>0</v>
      </c>
      <c r="E998" s="26">
        <v>44743</v>
      </c>
    </row>
    <row r="999" spans="1:5" hidden="1">
      <c r="A999" s="19">
        <v>104</v>
      </c>
      <c r="B999" s="19" t="s">
        <v>2086</v>
      </c>
      <c r="C999" s="22">
        <f>SUMIFS('Filter by planned &amp; actual'!F:F,'Filter by planned &amp; actual'!B:B,OVERDRAFT!B999,'Filter by planned &amp; actual'!E:E,"Actual",'Filter by planned &amp; actual'!H:H,OVERDRAFT!E999)</f>
        <v>0</v>
      </c>
      <c r="D999" s="22">
        <f>SUMIFS('Filter by planned &amp; actual'!G:G,'Filter by planned &amp; actual'!B:B,OVERDRAFT!B999,'Filter by planned &amp; actual'!E:E,"Actual",'Filter by planned &amp; actual'!H:H,OVERDRAFT!E999)</f>
        <v>0</v>
      </c>
      <c r="E999" s="26">
        <v>44743</v>
      </c>
    </row>
    <row r="1000" spans="1:5" hidden="1">
      <c r="A1000" s="19">
        <v>105</v>
      </c>
      <c r="B1000" s="19" t="s">
        <v>2087</v>
      </c>
      <c r="C1000" s="22">
        <f>SUMIFS('Filter by planned &amp; actual'!F:F,'Filter by planned &amp; actual'!B:B,OVERDRAFT!B1000,'Filter by planned &amp; actual'!E:E,"Actual",'Filter by planned &amp; actual'!H:H,OVERDRAFT!E1000)</f>
        <v>0</v>
      </c>
      <c r="D1000" s="22">
        <f>SUMIFS('Filter by planned &amp; actual'!G:G,'Filter by planned &amp; actual'!B:B,OVERDRAFT!B1000,'Filter by planned &amp; actual'!E:E,"Actual",'Filter by planned &amp; actual'!H:H,OVERDRAFT!E1000)</f>
        <v>3785521.33</v>
      </c>
      <c r="E1000" s="26">
        <v>44743</v>
      </c>
    </row>
    <row r="1001" spans="1:5" hidden="1">
      <c r="A1001" s="19">
        <v>106</v>
      </c>
      <c r="B1001" s="19" t="s">
        <v>2088</v>
      </c>
      <c r="C1001" s="22">
        <f>SUMIFS('Filter by planned &amp; actual'!F:F,'Filter by planned &amp; actual'!B:B,OVERDRAFT!B1001,'Filter by planned &amp; actual'!E:E,"Actual",'Filter by planned &amp; actual'!H:H,OVERDRAFT!E1001)</f>
        <v>0</v>
      </c>
      <c r="D1001" s="22">
        <f>SUMIFS('Filter by planned &amp; actual'!G:G,'Filter by planned &amp; actual'!B:B,OVERDRAFT!B1001,'Filter by planned &amp; actual'!E:E,"Actual",'Filter by planned &amp; actual'!H:H,OVERDRAFT!E1001)</f>
        <v>0</v>
      </c>
      <c r="E1001" s="26">
        <v>44743</v>
      </c>
    </row>
    <row r="1002" spans="1:5" hidden="1">
      <c r="A1002" s="19">
        <v>107</v>
      </c>
      <c r="B1002" s="19" t="s">
        <v>2089</v>
      </c>
      <c r="C1002" s="22">
        <f>SUMIFS('Filter by planned &amp; actual'!F:F,'Filter by planned &amp; actual'!B:B,OVERDRAFT!B1002,'Filter by planned &amp; actual'!E:E,"Actual",'Filter by planned &amp; actual'!H:H,OVERDRAFT!E1002)</f>
        <v>2832840</v>
      </c>
      <c r="D1002" s="22">
        <f>SUMIFS('Filter by planned &amp; actual'!G:G,'Filter by planned &amp; actual'!B:B,OVERDRAFT!B1002,'Filter by planned &amp; actual'!E:E,"Actual",'Filter by planned &amp; actual'!H:H,OVERDRAFT!E1002)</f>
        <v>31763.67</v>
      </c>
      <c r="E1002" s="26">
        <v>44743</v>
      </c>
    </row>
    <row r="1003" spans="1:5" hidden="1">
      <c r="A1003" s="19">
        <v>108</v>
      </c>
      <c r="B1003" s="19" t="s">
        <v>2090</v>
      </c>
      <c r="C1003" s="22">
        <f>SUMIFS('Filter by planned &amp; actual'!F:F,'Filter by planned &amp; actual'!B:B,OVERDRAFT!B1003,'Filter by planned &amp; actual'!E:E,"Actual",'Filter by planned &amp; actual'!H:H,OVERDRAFT!E1003)</f>
        <v>0</v>
      </c>
      <c r="D1003" s="22">
        <f>SUMIFS('Filter by planned &amp; actual'!G:G,'Filter by planned &amp; actual'!B:B,OVERDRAFT!B1003,'Filter by planned &amp; actual'!E:E,"Actual",'Filter by planned &amp; actual'!H:H,OVERDRAFT!E1003)</f>
        <v>20884879.129999999</v>
      </c>
      <c r="E1003" s="26">
        <v>44743</v>
      </c>
    </row>
    <row r="1004" spans="1:5" hidden="1">
      <c r="A1004" s="19">
        <v>109</v>
      </c>
      <c r="B1004" s="19" t="s">
        <v>2091</v>
      </c>
      <c r="C1004" s="22">
        <f>SUMIFS('Filter by planned &amp; actual'!F:F,'Filter by planned &amp; actual'!B:B,OVERDRAFT!B1004,'Filter by planned &amp; actual'!E:E,"Actual",'Filter by planned &amp; actual'!H:H,OVERDRAFT!E1004)</f>
        <v>0</v>
      </c>
      <c r="D1004" s="22">
        <f>SUMIFS('Filter by planned &amp; actual'!G:G,'Filter by planned &amp; actual'!B:B,OVERDRAFT!B1004,'Filter by planned &amp; actual'!E:E,"Actual",'Filter by planned &amp; actual'!H:H,OVERDRAFT!E1004)</f>
        <v>10590559.939999999</v>
      </c>
      <c r="E1004" s="26">
        <v>44743</v>
      </c>
    </row>
    <row r="1005" spans="1:5" hidden="1">
      <c r="A1005" s="19">
        <v>110</v>
      </c>
      <c r="B1005" s="19" t="s">
        <v>2092</v>
      </c>
      <c r="C1005" s="22">
        <f>SUMIFS('Filter by planned &amp; actual'!F:F,'Filter by planned &amp; actual'!B:B,OVERDRAFT!B1005,'Filter by planned &amp; actual'!E:E,"Actual",'Filter by planned &amp; actual'!H:H,OVERDRAFT!E1005)</f>
        <v>0</v>
      </c>
      <c r="D1005" s="22">
        <f>SUMIFS('Filter by planned &amp; actual'!G:G,'Filter by planned &amp; actual'!B:B,OVERDRAFT!B1005,'Filter by planned &amp; actual'!E:E,"Actual",'Filter by planned &amp; actual'!H:H,OVERDRAFT!E1005)</f>
        <v>15882222.149999999</v>
      </c>
      <c r="E1005" s="26">
        <v>44743</v>
      </c>
    </row>
    <row r="1006" spans="1:5" hidden="1">
      <c r="A1006" s="19">
        <v>111</v>
      </c>
      <c r="B1006" s="19" t="s">
        <v>2104</v>
      </c>
      <c r="C1006" s="22">
        <f>SUMIFS('Filter by planned &amp; actual'!F:F,'Filter by planned &amp; actual'!B:B,OVERDRAFT!B1006,'Filter by planned &amp; actual'!E:E,"Actual",'Filter by planned &amp; actual'!H:H,OVERDRAFT!E1006)</f>
        <v>0</v>
      </c>
      <c r="D1006" s="22">
        <f>SUMIFS('Filter by planned &amp; actual'!G:G,'Filter by planned &amp; actual'!B:B,OVERDRAFT!B1006,'Filter by planned &amp; actual'!E:E,"Actual",'Filter by planned &amp; actual'!H:H,OVERDRAFT!E1006)</f>
        <v>785068.27</v>
      </c>
      <c r="E1006" s="26">
        <v>44743</v>
      </c>
    </row>
    <row r="1007" spans="1:5" hidden="1">
      <c r="A1007" s="19">
        <v>112</v>
      </c>
      <c r="B1007" s="19" t="s">
        <v>2100</v>
      </c>
      <c r="C1007" s="22">
        <f>SUMIFS('Filter by planned &amp; actual'!F:F,'Filter by planned &amp; actual'!B:B,OVERDRAFT!B1007,'Filter by planned &amp; actual'!E:E,"Actual",'Filter by planned &amp; actual'!H:H,OVERDRAFT!E1007)</f>
        <v>0</v>
      </c>
      <c r="D1007" s="22">
        <f>SUMIFS('Filter by planned &amp; actual'!G:G,'Filter by planned &amp; actual'!B:B,OVERDRAFT!B1007,'Filter by planned &amp; actual'!E:E,"Actual",'Filter by planned &amp; actual'!H:H,OVERDRAFT!E1007)</f>
        <v>14209238.26</v>
      </c>
      <c r="E1007" s="26">
        <v>44743</v>
      </c>
    </row>
    <row r="1008" spans="1:5" hidden="1">
      <c r="A1008" s="19">
        <v>113</v>
      </c>
      <c r="B1008" s="19" t="s">
        <v>2101</v>
      </c>
      <c r="C1008" s="22">
        <f>SUMIFS('Filter by planned &amp; actual'!F:F,'Filter by planned &amp; actual'!B:B,OVERDRAFT!B1008,'Filter by planned &amp; actual'!E:E,"Actual",'Filter by planned &amp; actual'!H:H,OVERDRAFT!E1008)</f>
        <v>22045664.399999999</v>
      </c>
      <c r="D1008" s="22">
        <f>SUMIFS('Filter by planned &amp; actual'!G:G,'Filter by planned &amp; actual'!B:B,OVERDRAFT!B1008,'Filter by planned &amp; actual'!E:E,"Actual",'Filter by planned &amp; actual'!H:H,OVERDRAFT!E1008)</f>
        <v>18944812.48</v>
      </c>
      <c r="E1008" s="26">
        <v>44743</v>
      </c>
    </row>
    <row r="1009" spans="1:5" hidden="1">
      <c r="A1009" s="19">
        <v>114</v>
      </c>
      <c r="B1009" s="19" t="s">
        <v>2102</v>
      </c>
      <c r="C1009" s="22">
        <f>SUMIFS('Filter by planned &amp; actual'!F:F,'Filter by planned &amp; actual'!B:B,OVERDRAFT!B1009,'Filter by planned &amp; actual'!E:E,"Actual",'Filter by planned &amp; actual'!H:H,OVERDRAFT!E1009)</f>
        <v>0</v>
      </c>
      <c r="D1009" s="22">
        <f>SUMIFS('Filter by planned &amp; actual'!G:G,'Filter by planned &amp; actual'!B:B,OVERDRAFT!B1009,'Filter by planned &amp; actual'!E:E,"Actual",'Filter by planned &amp; actual'!H:H,OVERDRAFT!E1009)</f>
        <v>7545.04</v>
      </c>
      <c r="E1009" s="26">
        <v>44743</v>
      </c>
    </row>
    <row r="1010" spans="1:5" hidden="1">
      <c r="A1010" s="20">
        <v>115</v>
      </c>
      <c r="B1010" s="20" t="s">
        <v>2103</v>
      </c>
      <c r="C1010" s="22">
        <f>SUMIFS('Filter by planned &amp; actual'!F:F,'Filter by planned &amp; actual'!B:B,OVERDRAFT!B1010,'Filter by planned &amp; actual'!E:E,"Actual",'Filter by planned &amp; actual'!H:H,OVERDRAFT!E1010)</f>
        <v>0</v>
      </c>
      <c r="D1010" s="22">
        <f>SUMIFS('Filter by planned &amp; actual'!G:G,'Filter by planned &amp; actual'!B:B,OVERDRAFT!B1010,'Filter by planned &amp; actual'!E:E,"Actual",'Filter by planned &amp; actual'!H:H,OVERDRAFT!E1010)</f>
        <v>94489.82</v>
      </c>
      <c r="E1010" s="26">
        <v>44743</v>
      </c>
    </row>
    <row r="1011" spans="1:5" hidden="1">
      <c r="A1011" s="19">
        <v>116</v>
      </c>
      <c r="B1011" s="19" t="s">
        <v>2109</v>
      </c>
      <c r="C1011" s="22">
        <f>SUMIFS('Filter by planned &amp; actual'!F:F,'Filter by planned &amp; actual'!B:B,OVERDRAFT!B1011,'Filter by planned &amp; actual'!E:E,"Actual",'Filter by planned &amp; actual'!H:H,OVERDRAFT!E1011)</f>
        <v>0</v>
      </c>
      <c r="D1011" s="22">
        <f>SUMIFS('Filter by planned &amp; actual'!G:G,'Filter by planned &amp; actual'!B:B,OVERDRAFT!B1011,'Filter by planned &amp; actual'!E:E,"Actual",'Filter by planned &amp; actual'!H:H,OVERDRAFT!E1011)</f>
        <v>300100.96999999997</v>
      </c>
      <c r="E1011" s="26">
        <v>44743</v>
      </c>
    </row>
    <row r="1012" spans="1:5" hidden="1">
      <c r="A1012" s="19">
        <v>117</v>
      </c>
      <c r="B1012" s="19" t="s">
        <v>2110</v>
      </c>
      <c r="C1012" s="22">
        <f>SUMIFS('Filter by planned &amp; actual'!F:F,'Filter by planned &amp; actual'!B:B,OVERDRAFT!B1012,'Filter by planned &amp; actual'!E:E,"Actual",'Filter by planned &amp; actual'!H:H,OVERDRAFT!E1012)</f>
        <v>0</v>
      </c>
      <c r="D1012" s="22">
        <f>SUMIFS('Filter by planned &amp; actual'!G:G,'Filter by planned &amp; actual'!B:B,OVERDRAFT!B1012,'Filter by planned &amp; actual'!E:E,"Actual",'Filter by planned &amp; actual'!H:H,OVERDRAFT!E1012)</f>
        <v>1230048.4599999997</v>
      </c>
      <c r="E1012" s="26">
        <v>44743</v>
      </c>
    </row>
    <row r="1013" spans="1:5" hidden="1">
      <c r="A1013" s="19">
        <v>118</v>
      </c>
      <c r="B1013" s="19" t="s">
        <v>2112</v>
      </c>
      <c r="C1013" s="22">
        <f>SUMIFS('Filter by planned &amp; actual'!F:F,'Filter by planned &amp; actual'!B:B,OVERDRAFT!B1013,'Filter by planned &amp; actual'!E:E,"Actual",'Filter by planned &amp; actual'!H:H,OVERDRAFT!E1013)</f>
        <v>15000000</v>
      </c>
      <c r="D1013" s="22">
        <f>SUMIFS('Filter by planned &amp; actual'!G:G,'Filter by planned &amp; actual'!B:B,OVERDRAFT!B1013,'Filter by planned &amp; actual'!E:E,"Actual",'Filter by planned &amp; actual'!H:H,OVERDRAFT!E1013)</f>
        <v>6077419.21</v>
      </c>
      <c r="E1013" s="26">
        <v>44743</v>
      </c>
    </row>
    <row r="1014" spans="1:5" hidden="1">
      <c r="A1014" s="19">
        <v>119</v>
      </c>
      <c r="B1014" s="19" t="s">
        <v>2113</v>
      </c>
      <c r="C1014" s="22">
        <f>SUMIFS('Filter by planned &amp; actual'!F:F,'Filter by planned &amp; actual'!B:B,OVERDRAFT!B1014,'Filter by planned &amp; actual'!E:E,"Actual",'Filter by planned &amp; actual'!H:H,OVERDRAFT!E1014)</f>
        <v>0</v>
      </c>
      <c r="D1014" s="22">
        <f>SUMIFS('Filter by planned &amp; actual'!G:G,'Filter by planned &amp; actual'!B:B,OVERDRAFT!B1014,'Filter by planned &amp; actual'!E:E,"Actual",'Filter by planned &amp; actual'!H:H,OVERDRAFT!E1014)</f>
        <v>245837.09000000003</v>
      </c>
      <c r="E1014" s="26">
        <v>44743</v>
      </c>
    </row>
    <row r="1015" spans="1:5" hidden="1">
      <c r="A1015" s="19">
        <v>120</v>
      </c>
      <c r="B1015" s="110" t="s">
        <v>2114</v>
      </c>
      <c r="C1015" s="22">
        <f>SUMIFS('Filter by planned &amp; actual'!F:F,'Filter by planned &amp; actual'!B:B,OVERDRAFT!B1015,'Filter by planned &amp; actual'!E:E,"Actual",'Filter by planned &amp; actual'!H:H,OVERDRAFT!E1015)</f>
        <v>0</v>
      </c>
      <c r="D1015" s="22">
        <f>SUMIFS('Filter by planned &amp; actual'!G:G,'Filter by planned &amp; actual'!B:B,OVERDRAFT!B1015,'Filter by planned &amp; actual'!E:E,"Actual",'Filter by planned &amp; actual'!H:H,OVERDRAFT!E1015)</f>
        <v>400000</v>
      </c>
      <c r="E1015" s="26">
        <v>44743</v>
      </c>
    </row>
    <row r="1016" spans="1:5" hidden="1">
      <c r="A1016" s="19">
        <v>121</v>
      </c>
      <c r="B1016" s="19" t="s">
        <v>2157</v>
      </c>
      <c r="C1016" s="22">
        <f>SUMIFS('Filter by planned &amp; actual'!F:F,'Filter by planned &amp; actual'!B:B,OVERDRAFT!B1016,'Filter by planned &amp; actual'!E:E,"Actual",'Filter by planned &amp; actual'!H:H,OVERDRAFT!E1016)</f>
        <v>0</v>
      </c>
      <c r="D1016" s="22">
        <f>SUMIFS('Filter by planned &amp; actual'!G:G,'Filter by planned &amp; actual'!B:B,OVERDRAFT!B1016,'Filter by planned &amp; actual'!E:E,"Actual",'Filter by planned &amp; actual'!H:H,OVERDRAFT!E1016)</f>
        <v>0</v>
      </c>
      <c r="E1016" s="26">
        <v>44743</v>
      </c>
    </row>
    <row r="1017" spans="1:5" hidden="1">
      <c r="A1017" s="19">
        <v>122</v>
      </c>
      <c r="B1017" s="19" t="s">
        <v>2158</v>
      </c>
      <c r="C1017" s="22">
        <f>SUMIFS('Filter by planned &amp; actual'!F:F,'Filter by planned &amp; actual'!B:B,OVERDRAFT!B1017,'Filter by planned &amp; actual'!E:E,"Actual",'Filter by planned &amp; actual'!H:H,OVERDRAFT!E1017)</f>
        <v>0</v>
      </c>
      <c r="D1017" s="22">
        <f>SUMIFS('Filter by planned &amp; actual'!G:G,'Filter by planned &amp; actual'!B:B,OVERDRAFT!B1017,'Filter by planned &amp; actual'!E:E,"Actual",'Filter by planned &amp; actual'!H:H,OVERDRAFT!E1017)</f>
        <v>0</v>
      </c>
      <c r="E1017" s="26">
        <v>44743</v>
      </c>
    </row>
    <row r="1018" spans="1:5" hidden="1">
      <c r="A1018" s="19">
        <v>123</v>
      </c>
      <c r="B1018" s="19" t="s">
        <v>2159</v>
      </c>
      <c r="C1018" s="22">
        <f>SUMIFS('Filter by planned &amp; actual'!F:F,'Filter by planned &amp; actual'!B:B,OVERDRAFT!B1018,'Filter by planned &amp; actual'!E:E,"Actual",'Filter by planned &amp; actual'!H:H,OVERDRAFT!E1018)</f>
        <v>0</v>
      </c>
      <c r="D1018" s="22">
        <f>SUMIFS('Filter by planned &amp; actual'!G:G,'Filter by planned &amp; actual'!B:B,OVERDRAFT!B1018,'Filter by planned &amp; actual'!E:E,"Actual",'Filter by planned &amp; actual'!H:H,OVERDRAFT!E1018)</f>
        <v>0</v>
      </c>
      <c r="E1018" s="26">
        <v>44743</v>
      </c>
    </row>
    <row r="1019" spans="1:5" hidden="1">
      <c r="A1019" s="19">
        <v>124</v>
      </c>
      <c r="B1019" s="19" t="s">
        <v>2160</v>
      </c>
      <c r="C1019" s="22">
        <f>SUMIFS('Filter by planned &amp; actual'!F:F,'Filter by planned &amp; actual'!B:B,OVERDRAFT!B1019,'Filter by planned &amp; actual'!E:E,"Actual",'Filter by planned &amp; actual'!H:H,OVERDRAFT!E1019)</f>
        <v>0</v>
      </c>
      <c r="D1019" s="22">
        <f>SUMIFS('Filter by planned &amp; actual'!G:G,'Filter by planned &amp; actual'!B:B,OVERDRAFT!B1019,'Filter by planned &amp; actual'!E:E,"Actual",'Filter by planned &amp; actual'!H:H,OVERDRAFT!E1019)</f>
        <v>1016893.41</v>
      </c>
      <c r="E1019" s="26">
        <v>44743</v>
      </c>
    </row>
    <row r="1020" spans="1:5" hidden="1">
      <c r="A1020" s="19">
        <v>125</v>
      </c>
      <c r="B1020" s="19" t="s">
        <v>2162</v>
      </c>
      <c r="C1020" s="22">
        <f>SUMIFS('Filter by planned &amp; actual'!F:F,'Filter by planned &amp; actual'!B:B,OVERDRAFT!B1020,'Filter by planned &amp; actual'!E:E,"Actual",'Filter by planned &amp; actual'!H:H,OVERDRAFT!E1020)</f>
        <v>0</v>
      </c>
      <c r="D1020" s="22">
        <f>SUMIFS('Filter by planned &amp; actual'!G:G,'Filter by planned &amp; actual'!B:B,OVERDRAFT!B1020,'Filter by planned &amp; actual'!E:E,"Actual",'Filter by planned &amp; actual'!H:H,OVERDRAFT!E1020)</f>
        <v>0</v>
      </c>
      <c r="E1020" s="26">
        <v>44743</v>
      </c>
    </row>
    <row r="1021" spans="1:5" hidden="1">
      <c r="A1021" s="19">
        <v>126</v>
      </c>
      <c r="B1021" s="19" t="s">
        <v>2163</v>
      </c>
      <c r="C1021" s="22">
        <f>SUMIFS('Filter by planned &amp; actual'!F:F,'Filter by planned &amp; actual'!B:B,OVERDRAFT!B1021,'Filter by planned &amp; actual'!E:E,"Actual",'Filter by planned &amp; actual'!H:H,OVERDRAFT!E1021)</f>
        <v>0</v>
      </c>
      <c r="D1021" s="22">
        <f>SUMIFS('Filter by planned &amp; actual'!G:G,'Filter by planned &amp; actual'!B:B,OVERDRAFT!B1021,'Filter by planned &amp; actual'!E:E,"Actual",'Filter by planned &amp; actual'!H:H,OVERDRAFT!E1021)</f>
        <v>168689.93</v>
      </c>
      <c r="E1021" s="26">
        <v>44743</v>
      </c>
    </row>
    <row r="1022" spans="1:5" hidden="1">
      <c r="A1022" s="19">
        <v>127</v>
      </c>
      <c r="B1022" s="19" t="s">
        <v>2164</v>
      </c>
      <c r="C1022" s="22">
        <f>SUMIFS('Filter by planned &amp; actual'!F:F,'Filter by planned &amp; actual'!B:B,OVERDRAFT!B1022,'Filter by planned &amp; actual'!E:E,"Actual",'Filter by planned &amp; actual'!H:H,OVERDRAFT!E1022)</f>
        <v>0</v>
      </c>
      <c r="D1022" s="22">
        <f>SUMIFS('Filter by planned &amp; actual'!G:G,'Filter by planned &amp; actual'!B:B,OVERDRAFT!B1022,'Filter by planned &amp; actual'!E:E,"Actual",'Filter by planned &amp; actual'!H:H,OVERDRAFT!E1022)</f>
        <v>3519245.4400000004</v>
      </c>
      <c r="E1022" s="26">
        <v>44743</v>
      </c>
    </row>
    <row r="1023" spans="1:5" hidden="1">
      <c r="A1023" s="19">
        <v>128</v>
      </c>
      <c r="B1023" s="19" t="s">
        <v>2165</v>
      </c>
      <c r="C1023" s="22">
        <f>SUMIFS('Filter by planned &amp; actual'!F:F,'Filter by planned &amp; actual'!B:B,OVERDRAFT!B1023,'Filter by planned &amp; actual'!E:E,"Actual",'Filter by planned &amp; actual'!H:H,OVERDRAFT!E1023)</f>
        <v>3120690.89</v>
      </c>
      <c r="D1023" s="22">
        <f>SUMIFS('Filter by planned &amp; actual'!G:G,'Filter by planned &amp; actual'!B:B,OVERDRAFT!B1023,'Filter by planned &amp; actual'!E:E,"Actual",'Filter by planned &amp; actual'!H:H,OVERDRAFT!E1023)</f>
        <v>4073569.7300000004</v>
      </c>
      <c r="E1023" s="26">
        <v>44743</v>
      </c>
    </row>
    <row r="1024" spans="1:5" hidden="1">
      <c r="A1024" s="113">
        <v>129</v>
      </c>
      <c r="B1024" s="113" t="s">
        <v>2167</v>
      </c>
      <c r="C1024" s="22">
        <f>SUMIFS('Filter by planned &amp; actual'!F:F,'Filter by planned &amp; actual'!B:B,OVERDRAFT!B1024,'Filter by planned &amp; actual'!E:E,"Actual",'Filter by planned &amp; actual'!H:H,OVERDRAFT!E1024)</f>
        <v>0</v>
      </c>
      <c r="D1024" s="22">
        <f>SUMIFS('Filter by planned &amp; actual'!G:G,'Filter by planned &amp; actual'!B:B,OVERDRAFT!B1024,'Filter by planned &amp; actual'!E:E,"Actual",'Filter by planned &amp; actual'!H:H,OVERDRAFT!E1024)</f>
        <v>0</v>
      </c>
      <c r="E1024" s="26">
        <v>44743</v>
      </c>
    </row>
    <row r="1025" spans="1:5" hidden="1">
      <c r="A1025" s="113">
        <v>130</v>
      </c>
      <c r="B1025" s="113" t="s">
        <v>2168</v>
      </c>
      <c r="C1025" s="22">
        <f>SUMIFS('Filter by planned &amp; actual'!F:F,'Filter by planned &amp; actual'!B:B,OVERDRAFT!B1025,'Filter by planned &amp; actual'!E:E,"Actual",'Filter by planned &amp; actual'!H:H,OVERDRAFT!E1025)</f>
        <v>6395645.7300000004</v>
      </c>
      <c r="D1025" s="22">
        <f>SUMIFS('Filter by planned &amp; actual'!G:G,'Filter by planned &amp; actual'!B:B,OVERDRAFT!B1025,'Filter by planned &amp; actual'!E:E,"Actual",'Filter by planned &amp; actual'!H:H,OVERDRAFT!E1025)</f>
        <v>43571838.62999998</v>
      </c>
      <c r="E1025" s="26">
        <v>44743</v>
      </c>
    </row>
    <row r="1026" spans="1:5" hidden="1">
      <c r="A1026" s="113">
        <v>131</v>
      </c>
      <c r="B1026" s="113" t="s">
        <v>2169</v>
      </c>
      <c r="C1026" s="22">
        <f>SUMIFS('Filter by planned &amp; actual'!F:F,'Filter by planned &amp; actual'!B:B,OVERDRAFT!B1026,'Filter by planned &amp; actual'!E:E,"Actual",'Filter by planned &amp; actual'!H:H,OVERDRAFT!E1026)</f>
        <v>3863139</v>
      </c>
      <c r="D1026" s="22">
        <f>SUMIFS('Filter by planned &amp; actual'!G:G,'Filter by planned &amp; actual'!B:B,OVERDRAFT!B1026,'Filter by planned &amp; actual'!E:E,"Actual",'Filter by planned &amp; actual'!H:H,OVERDRAFT!E1026)</f>
        <v>0</v>
      </c>
      <c r="E1026" s="26">
        <v>44743</v>
      </c>
    </row>
    <row r="1027" spans="1:5" hidden="1">
      <c r="A1027" s="113">
        <v>132</v>
      </c>
      <c r="B1027" s="113" t="s">
        <v>2170</v>
      </c>
      <c r="C1027" s="22">
        <f>SUMIFS('Filter by planned &amp; actual'!F:F,'Filter by planned &amp; actual'!B:B,OVERDRAFT!B1027,'Filter by planned &amp; actual'!E:E,"Actual",'Filter by planned &amp; actual'!H:H,OVERDRAFT!E1027)</f>
        <v>0</v>
      </c>
      <c r="D1027" s="22">
        <f>SUMIFS('Filter by planned &amp; actual'!G:G,'Filter by planned &amp; actual'!B:B,OVERDRAFT!B1027,'Filter by planned &amp; actual'!E:E,"Actual",'Filter by planned &amp; actual'!H:H,OVERDRAFT!E1027)</f>
        <v>794855.22000000009</v>
      </c>
      <c r="E1027" s="26">
        <v>44743</v>
      </c>
    </row>
    <row r="1028" spans="1:5" hidden="1">
      <c r="A1028" s="113">
        <v>133</v>
      </c>
      <c r="B1028" s="113" t="s">
        <v>2171</v>
      </c>
      <c r="C1028" s="22">
        <f>SUMIFS('Filter by planned &amp; actual'!F:F,'Filter by planned &amp; actual'!B:B,OVERDRAFT!B1028,'Filter by planned &amp; actual'!E:E,"Actual",'Filter by planned &amp; actual'!H:H,OVERDRAFT!E1028)</f>
        <v>0</v>
      </c>
      <c r="D1028" s="22">
        <f>SUMIFS('Filter by planned &amp; actual'!G:G,'Filter by planned &amp; actual'!B:B,OVERDRAFT!B1028,'Filter by planned &amp; actual'!E:E,"Actual",'Filter by planned &amp; actual'!H:H,OVERDRAFT!E1028)</f>
        <v>0</v>
      </c>
      <c r="E1028" s="26">
        <v>44743</v>
      </c>
    </row>
    <row r="1029" spans="1:5" hidden="1">
      <c r="A1029" s="113">
        <v>134</v>
      </c>
      <c r="B1029" s="113" t="s">
        <v>2172</v>
      </c>
      <c r="C1029" s="22">
        <f>SUMIFS('Filter by planned &amp; actual'!F:F,'Filter by planned &amp; actual'!B:B,OVERDRAFT!B1029,'Filter by planned &amp; actual'!E:E,"Actual",'Filter by planned &amp; actual'!H:H,OVERDRAFT!E1029)</f>
        <v>0</v>
      </c>
      <c r="D1029" s="22">
        <f>SUMIFS('Filter by planned &amp; actual'!G:G,'Filter by planned &amp; actual'!B:B,OVERDRAFT!B1029,'Filter by planned &amp; actual'!E:E,"Actual",'Filter by planned &amp; actual'!H:H,OVERDRAFT!E1029)</f>
        <v>0</v>
      </c>
      <c r="E1029" s="26">
        <v>44743</v>
      </c>
    </row>
    <row r="1030" spans="1:5" hidden="1">
      <c r="A1030" s="113">
        <v>135</v>
      </c>
      <c r="B1030" s="113" t="s">
        <v>2173</v>
      </c>
      <c r="C1030" s="22">
        <f>SUMIFS('Filter by planned &amp; actual'!F:F,'Filter by planned &amp; actual'!B:B,OVERDRAFT!B1030,'Filter by planned &amp; actual'!E:E,"Actual",'Filter by planned &amp; actual'!H:H,OVERDRAFT!E1030)</f>
        <v>0</v>
      </c>
      <c r="D1030" s="22">
        <f>SUMIFS('Filter by planned &amp; actual'!G:G,'Filter by planned &amp; actual'!B:B,OVERDRAFT!B1030,'Filter by planned &amp; actual'!E:E,"Actual",'Filter by planned &amp; actual'!H:H,OVERDRAFT!E1030)</f>
        <v>8492707.6499999985</v>
      </c>
      <c r="E1030" s="26">
        <v>44743</v>
      </c>
    </row>
    <row r="1031" spans="1:5" hidden="1">
      <c r="A1031" s="113">
        <v>136</v>
      </c>
      <c r="B1031" s="113" t="s">
        <v>2174</v>
      </c>
      <c r="C1031" s="22">
        <f>SUMIFS('Filter by planned &amp; actual'!F:F,'Filter by planned &amp; actual'!B:B,OVERDRAFT!B1031,'Filter by planned &amp; actual'!E:E,"Actual",'Filter by planned &amp; actual'!H:H,OVERDRAFT!E1031)</f>
        <v>30104833.539999999</v>
      </c>
      <c r="D1031" s="22">
        <f>SUMIFS('Filter by planned &amp; actual'!G:G,'Filter by planned &amp; actual'!B:B,OVERDRAFT!B1031,'Filter by planned &amp; actual'!E:E,"Actual",'Filter by planned &amp; actual'!H:H,OVERDRAFT!E1031)</f>
        <v>22531935</v>
      </c>
      <c r="E1031" s="26">
        <v>44743</v>
      </c>
    </row>
    <row r="1032" spans="1:5" hidden="1">
      <c r="A1032" s="113">
        <v>137</v>
      </c>
      <c r="B1032" s="113" t="s">
        <v>2175</v>
      </c>
      <c r="C1032" s="22">
        <f>SUMIFS('Filter by planned &amp; actual'!F:F,'Filter by planned &amp; actual'!B:B,OVERDRAFT!B1032,'Filter by planned &amp; actual'!E:E,"Actual",'Filter by planned &amp; actual'!H:H,OVERDRAFT!E1032)</f>
        <v>429372.81</v>
      </c>
      <c r="D1032" s="22">
        <f>SUMIFS('Filter by planned &amp; actual'!G:G,'Filter by planned &amp; actual'!B:B,OVERDRAFT!B1032,'Filter by planned &amp; actual'!E:E,"Actual",'Filter by planned &amp; actual'!H:H,OVERDRAFT!E1032)</f>
        <v>269476.27</v>
      </c>
      <c r="E1032" s="26">
        <v>44743</v>
      </c>
    </row>
    <row r="1033" spans="1:5" hidden="1">
      <c r="A1033" s="113">
        <v>138</v>
      </c>
      <c r="B1033" s="113" t="s">
        <v>2176</v>
      </c>
      <c r="C1033" s="22">
        <f>SUMIFS('Filter by planned &amp; actual'!F:F,'Filter by planned &amp; actual'!B:B,OVERDRAFT!B1033,'Filter by planned &amp; actual'!E:E,"Actual",'Filter by planned &amp; actual'!H:H,OVERDRAFT!E1033)</f>
        <v>0</v>
      </c>
      <c r="D1033" s="22">
        <f>SUMIFS('Filter by planned &amp; actual'!G:G,'Filter by planned &amp; actual'!B:B,OVERDRAFT!B1033,'Filter by planned &amp; actual'!E:E,"Actual",'Filter by planned &amp; actual'!H:H,OVERDRAFT!E1033)</f>
        <v>15685766.77</v>
      </c>
      <c r="E1033" s="26">
        <v>44743</v>
      </c>
    </row>
    <row r="1034" spans="1:5" hidden="1">
      <c r="A1034" s="113">
        <v>139</v>
      </c>
      <c r="B1034" s="113" t="s">
        <v>2189</v>
      </c>
      <c r="C1034" s="22">
        <f>SUMIFS('Filter by planned &amp; actual'!F:F,'Filter by planned &amp; actual'!B:B,OVERDRAFT!B1034,'Filter by planned &amp; actual'!E:E,"Actual",'Filter by planned &amp; actual'!H:H,OVERDRAFT!E1034)</f>
        <v>0</v>
      </c>
      <c r="D1034" s="22">
        <f>SUMIFS('Filter by planned &amp; actual'!G:G,'Filter by planned &amp; actual'!B:B,OVERDRAFT!B1034,'Filter by planned &amp; actual'!E:E,"Actual",'Filter by planned &amp; actual'!H:H,OVERDRAFT!E1034)</f>
        <v>1738248.9100000004</v>
      </c>
      <c r="E1034" s="26">
        <v>44743</v>
      </c>
    </row>
    <row r="1035" spans="1:5" hidden="1">
      <c r="A1035" s="113">
        <v>140</v>
      </c>
      <c r="B1035" s="113" t="s">
        <v>2190</v>
      </c>
      <c r="C1035" s="22">
        <f>SUMIFS('Filter by planned &amp; actual'!F:F,'Filter by planned &amp; actual'!B:B,OVERDRAFT!B1035,'Filter by planned &amp; actual'!E:E,"Actual",'Filter by planned &amp; actual'!H:H,OVERDRAFT!E1035)</f>
        <v>0</v>
      </c>
      <c r="D1035" s="22">
        <f>SUMIFS('Filter by planned &amp; actual'!G:G,'Filter by planned &amp; actual'!B:B,OVERDRAFT!B1035,'Filter by planned &amp; actual'!E:E,"Actual",'Filter by planned &amp; actual'!H:H,OVERDRAFT!E1035)</f>
        <v>1605061.1</v>
      </c>
      <c r="E1035" s="26">
        <v>44743</v>
      </c>
    </row>
    <row r="1036" spans="1:5" hidden="1">
      <c r="A1036" s="113">
        <v>141</v>
      </c>
      <c r="B1036" s="113" t="s">
        <v>2191</v>
      </c>
      <c r="C1036" s="22">
        <f>SUMIFS('Filter by planned &amp; actual'!F:F,'Filter by planned &amp; actual'!B:B,OVERDRAFT!B1036,'Filter by planned &amp; actual'!E:E,"Actual",'Filter by planned &amp; actual'!H:H,OVERDRAFT!E1036)</f>
        <v>0</v>
      </c>
      <c r="D1036" s="22">
        <f>SUMIFS('Filter by planned &amp; actual'!G:G,'Filter by planned &amp; actual'!B:B,OVERDRAFT!B1036,'Filter by planned &amp; actual'!E:E,"Actual",'Filter by planned &amp; actual'!H:H,OVERDRAFT!E1036)</f>
        <v>0</v>
      </c>
      <c r="E1036" s="26">
        <v>44743</v>
      </c>
    </row>
    <row r="1037" spans="1:5" hidden="1">
      <c r="A1037" s="113">
        <v>142</v>
      </c>
      <c r="B1037" s="113" t="s">
        <v>2192</v>
      </c>
      <c r="C1037" s="22">
        <f>SUMIFS('Filter by planned &amp; actual'!F:F,'Filter by planned &amp; actual'!B:B,OVERDRAFT!B1037,'Filter by planned &amp; actual'!E:E,"Actual",'Filter by planned &amp; actual'!H:H,OVERDRAFT!E1037)</f>
        <v>0</v>
      </c>
      <c r="D1037" s="22">
        <f>SUMIFS('Filter by planned &amp; actual'!G:G,'Filter by planned &amp; actual'!B:B,OVERDRAFT!B1037,'Filter by planned &amp; actual'!E:E,"Actual",'Filter by planned &amp; actual'!H:H,OVERDRAFT!E1037)</f>
        <v>337870</v>
      </c>
      <c r="E1037" s="26">
        <v>44743</v>
      </c>
    </row>
    <row r="1038" spans="1:5" hidden="1">
      <c r="A1038" s="113">
        <v>143</v>
      </c>
      <c r="B1038" s="113" t="s">
        <v>2193</v>
      </c>
      <c r="C1038" s="22">
        <f>SUMIFS('Filter by planned &amp; actual'!F:F,'Filter by planned &amp; actual'!B:B,OVERDRAFT!B1038,'Filter by planned &amp; actual'!E:E,"Actual",'Filter by planned &amp; actual'!H:H,OVERDRAFT!E1038)</f>
        <v>0</v>
      </c>
      <c r="D1038" s="22">
        <f>SUMIFS('Filter by planned &amp; actual'!G:G,'Filter by planned &amp; actual'!B:B,OVERDRAFT!B1038,'Filter by planned &amp; actual'!E:E,"Actual",'Filter by planned &amp; actual'!H:H,OVERDRAFT!E1038)</f>
        <v>0</v>
      </c>
      <c r="E1038" s="26">
        <v>44743</v>
      </c>
    </row>
    <row r="1039" spans="1:5" hidden="1">
      <c r="A1039" s="152">
        <v>144</v>
      </c>
      <c r="B1039" s="152" t="s">
        <v>2207</v>
      </c>
      <c r="C1039" s="22">
        <f>SUMIFS('Filter by planned &amp; actual'!F:F,'Filter by planned &amp; actual'!B:B,OVERDRAFT!B1039,'Filter by planned &amp; actual'!E:E,"Actual",'Filter by planned &amp; actual'!H:H,OVERDRAFT!E1039)</f>
        <v>8894097.5</v>
      </c>
      <c r="D1039" s="22">
        <f>SUMIFS('Filter by planned &amp; actual'!G:G,'Filter by planned &amp; actual'!B:B,OVERDRAFT!B1039,'Filter by planned &amp; actual'!E:E,"Actual",'Filter by planned &amp; actual'!H:H,OVERDRAFT!E1039)</f>
        <v>13299593.289999999</v>
      </c>
      <c r="E1039" s="26">
        <v>44743</v>
      </c>
    </row>
    <row r="1040" spans="1:5" hidden="1">
      <c r="A1040" s="152">
        <v>145</v>
      </c>
      <c r="B1040" s="152" t="s">
        <v>2208</v>
      </c>
      <c r="C1040" s="22">
        <f>SUMIFS('Filter by planned &amp; actual'!F:F,'Filter by planned &amp; actual'!B:B,OVERDRAFT!B1040,'Filter by planned &amp; actual'!E:E,"Actual",'Filter by planned &amp; actual'!H:H,OVERDRAFT!E1040)</f>
        <v>0</v>
      </c>
      <c r="D1040" s="22">
        <f>SUMIFS('Filter by planned &amp; actual'!G:G,'Filter by planned &amp; actual'!B:B,OVERDRAFT!B1040,'Filter by planned &amp; actual'!E:E,"Actual",'Filter by planned &amp; actual'!H:H,OVERDRAFT!E1040)</f>
        <v>0</v>
      </c>
      <c r="E1040" s="26">
        <v>44743</v>
      </c>
    </row>
    <row r="1041" spans="1:5" hidden="1">
      <c r="A1041" s="152">
        <v>146</v>
      </c>
      <c r="B1041" s="152" t="s">
        <v>2211</v>
      </c>
      <c r="C1041" s="22">
        <f>SUMIFS('Filter by planned &amp; actual'!F:F,'Filter by planned &amp; actual'!B:B,OVERDRAFT!B1041,'Filter by planned &amp; actual'!E:E,"Actual",'Filter by planned &amp; actual'!H:H,OVERDRAFT!E1041)</f>
        <v>0</v>
      </c>
      <c r="D1041" s="22">
        <f>SUMIFS('Filter by planned &amp; actual'!G:G,'Filter by planned &amp; actual'!B:B,OVERDRAFT!B1041,'Filter by planned &amp; actual'!E:E,"Actual",'Filter by planned &amp; actual'!H:H,OVERDRAFT!E1041)</f>
        <v>0</v>
      </c>
      <c r="E1041" s="26">
        <v>44743</v>
      </c>
    </row>
    <row r="1042" spans="1:5" hidden="1">
      <c r="A1042" s="152">
        <v>147</v>
      </c>
      <c r="B1042" s="152" t="s">
        <v>2212</v>
      </c>
      <c r="C1042" s="22">
        <f>SUMIFS('Filter by planned &amp; actual'!F:F,'Filter by planned &amp; actual'!B:B,OVERDRAFT!B1042,'Filter by planned &amp; actual'!E:E,"Actual",'Filter by planned &amp; actual'!H:H,OVERDRAFT!E1042)</f>
        <v>0</v>
      </c>
      <c r="D1042" s="22">
        <f>SUMIFS('Filter by planned &amp; actual'!G:G,'Filter by planned &amp; actual'!B:B,OVERDRAFT!B1042,'Filter by planned &amp; actual'!E:E,"Actual",'Filter by planned &amp; actual'!H:H,OVERDRAFT!E1042)</f>
        <v>0</v>
      </c>
      <c r="E1042" s="26">
        <v>44743</v>
      </c>
    </row>
    <row r="1043" spans="1:5" ht="15.6" hidden="1" customHeight="1">
      <c r="A1043" s="152">
        <v>148</v>
      </c>
      <c r="B1043" s="152" t="s">
        <v>2213</v>
      </c>
      <c r="C1043" s="22">
        <f>SUMIFS('Filter by planned &amp; actual'!F:F,'Filter by planned &amp; actual'!B:B,OVERDRAFT!B1043,'Filter by planned &amp; actual'!E:E,"Actual",'Filter by planned &amp; actual'!H:H,OVERDRAFT!E1043)</f>
        <v>0</v>
      </c>
      <c r="D1043" s="22">
        <f>SUMIFS('Filter by planned &amp; actual'!G:G,'Filter by planned &amp; actual'!B:B,OVERDRAFT!B1043,'Filter by planned &amp; actual'!E:E,"Actual",'Filter by planned &amp; actual'!H:H,OVERDRAFT!E1043)</f>
        <v>0</v>
      </c>
      <c r="E1043" s="26">
        <v>44743</v>
      </c>
    </row>
    <row r="1044" spans="1:5" hidden="1">
      <c r="A1044" s="19">
        <v>0</v>
      </c>
      <c r="B1044" s="110" t="s">
        <v>1985</v>
      </c>
      <c r="C1044" s="22">
        <f>SUMIFS('Filter by planned &amp; actual'!F:F,'Filter by planned &amp; actual'!B:B,OVERDRAFT!B1044,'Filter by planned &amp; actual'!E:E,"Planned",'Filter by planned &amp; actual'!H:H,OVERDRAFT!E1044)</f>
        <v>0</v>
      </c>
      <c r="D1044" s="22">
        <f>SUMIFS('Filter by planned &amp; actual'!G:G,'Filter by planned &amp; actual'!B:B,OVERDRAFT!B1044,'Filter by planned &amp; actual'!E:E,"Planned",'Filter by planned &amp; actual'!H:H,OVERDRAFT!E1044)</f>
        <v>0</v>
      </c>
      <c r="E1044" s="26">
        <v>44743</v>
      </c>
    </row>
    <row r="1045" spans="1:5">
      <c r="A1045" s="19">
        <v>1</v>
      </c>
      <c r="B1045" s="19" t="s">
        <v>7</v>
      </c>
      <c r="C1045" s="22">
        <f>SUMIFS('Filter by planned &amp; actual'!F:F,'Filter by planned &amp; actual'!B:B,OVERDRAFT!B1045,'Filter by planned &amp; actual'!E:E,"Planned",'Filter by planned &amp; actual'!H:H,OVERDRAFT!E1045)</f>
        <v>0</v>
      </c>
      <c r="D1045" s="22">
        <f>SUMIFS('Filter by planned &amp; actual'!G:G,'Filter by planned &amp; actual'!B:B,OVERDRAFT!B1045,'Filter by planned &amp; actual'!E:E,"Planned",'Filter by planned &amp; actual'!H:H,OVERDRAFT!E1045)</f>
        <v>0</v>
      </c>
      <c r="E1045" s="26">
        <v>44774</v>
      </c>
    </row>
    <row r="1046" spans="1:5">
      <c r="A1046" s="19">
        <v>2</v>
      </c>
      <c r="B1046" s="19" t="s">
        <v>8</v>
      </c>
      <c r="C1046" s="22">
        <f>SUMIFS('Filter by planned &amp; actual'!F:F,'Filter by planned &amp; actual'!B:B,OVERDRAFT!B1046,'Filter by planned &amp; actual'!E:E,"Planned",'Filter by planned &amp; actual'!H:H,OVERDRAFT!E1046)</f>
        <v>0</v>
      </c>
      <c r="D1046" s="22">
        <f>SUMIFS('Filter by planned &amp; actual'!G:G,'Filter by planned &amp; actual'!B:B,OVERDRAFT!B1046,'Filter by planned &amp; actual'!E:E,"Planned",'Filter by planned &amp; actual'!H:H,OVERDRAFT!E1046)</f>
        <v>0</v>
      </c>
      <c r="E1046" s="26">
        <v>44774</v>
      </c>
    </row>
    <row r="1047" spans="1:5">
      <c r="A1047" s="19">
        <v>3</v>
      </c>
      <c r="B1047" s="19" t="s">
        <v>9</v>
      </c>
      <c r="C1047" s="22">
        <f>SUMIFS('Filter by planned &amp; actual'!F:F,'Filter by planned &amp; actual'!B:B,OVERDRAFT!B1047,'Filter by planned &amp; actual'!E:E,"Planned",'Filter by planned &amp; actual'!H:H,OVERDRAFT!E1047)</f>
        <v>0</v>
      </c>
      <c r="D1047" s="22">
        <f>SUMIFS('Filter by planned &amp; actual'!G:G,'Filter by planned &amp; actual'!B:B,OVERDRAFT!B1047,'Filter by planned &amp; actual'!E:E,"Planned",'Filter by planned &amp; actual'!H:H,OVERDRAFT!E1047)</f>
        <v>2788140.3135190266</v>
      </c>
      <c r="E1047" s="26">
        <v>44774</v>
      </c>
    </row>
    <row r="1048" spans="1:5">
      <c r="A1048" s="19">
        <v>4</v>
      </c>
      <c r="B1048" s="19" t="s">
        <v>10</v>
      </c>
      <c r="C1048" s="22">
        <f>SUMIFS('Filter by planned &amp; actual'!F:F,'Filter by planned &amp; actual'!B:B,OVERDRAFT!B1048,'Filter by planned &amp; actual'!E:E,"Planned",'Filter by planned &amp; actual'!H:H,OVERDRAFT!E1048)</f>
        <v>0</v>
      </c>
      <c r="D1048" s="22">
        <f>SUMIFS('Filter by planned &amp; actual'!G:G,'Filter by planned &amp; actual'!B:B,OVERDRAFT!B1048,'Filter by planned &amp; actual'!E:E,"Planned",'Filter by planned &amp; actual'!H:H,OVERDRAFT!E1048)</f>
        <v>763433.87160182826</v>
      </c>
      <c r="E1048" s="26">
        <v>44774</v>
      </c>
    </row>
    <row r="1049" spans="1:5">
      <c r="A1049" s="19">
        <v>5</v>
      </c>
      <c r="B1049" s="19" t="s">
        <v>11</v>
      </c>
      <c r="C1049" s="22">
        <f>SUMIFS('Filter by planned &amp; actual'!F:F,'Filter by planned &amp; actual'!B:B,OVERDRAFT!B1049,'Filter by planned &amp; actual'!E:E,"Planned",'Filter by planned &amp; actual'!H:H,OVERDRAFT!E1049)</f>
        <v>0</v>
      </c>
      <c r="D1049" s="22">
        <f>SUMIFS('Filter by planned &amp; actual'!G:G,'Filter by planned &amp; actual'!B:B,OVERDRAFT!B1049,'Filter by planned &amp; actual'!E:E,"Planned",'Filter by planned &amp; actual'!H:H,OVERDRAFT!E1049)</f>
        <v>0</v>
      </c>
      <c r="E1049" s="26">
        <v>44774</v>
      </c>
    </row>
    <row r="1050" spans="1:5">
      <c r="A1050" s="19">
        <v>6</v>
      </c>
      <c r="B1050" s="19" t="s">
        <v>12</v>
      </c>
      <c r="C1050" s="22">
        <f>SUMIFS('Filter by planned &amp; actual'!F:F,'Filter by planned &amp; actual'!B:B,OVERDRAFT!B1050,'Filter by planned &amp; actual'!E:E,"Planned",'Filter by planned &amp; actual'!H:H,OVERDRAFT!E1050)</f>
        <v>67878744</v>
      </c>
      <c r="D1050" s="22">
        <f>SUMIFS('Filter by planned &amp; actual'!G:G,'Filter by planned &amp; actual'!B:B,OVERDRAFT!B1050,'Filter by planned &amp; actual'!E:E,"Planned",'Filter by planned &amp; actual'!H:H,OVERDRAFT!E1050)</f>
        <v>69266309</v>
      </c>
      <c r="E1050" s="26">
        <v>44774</v>
      </c>
    </row>
    <row r="1051" spans="1:5">
      <c r="A1051" s="19">
        <v>7</v>
      </c>
      <c r="B1051" s="19" t="s">
        <v>13</v>
      </c>
      <c r="C1051" s="22">
        <f>SUMIFS('Filter by planned &amp; actual'!F:F,'Filter by planned &amp; actual'!B:B,OVERDRAFT!B1051,'Filter by planned &amp; actual'!E:E,"Planned",'Filter by planned &amp; actual'!H:H,OVERDRAFT!E1051)</f>
        <v>0</v>
      </c>
      <c r="D1051" s="22">
        <f>SUMIFS('Filter by planned &amp; actual'!G:G,'Filter by planned &amp; actual'!B:B,OVERDRAFT!B1051,'Filter by planned &amp; actual'!E:E,"Planned",'Filter by planned &amp; actual'!H:H,OVERDRAFT!E1051)</f>
        <v>0</v>
      </c>
      <c r="E1051" s="26">
        <v>44774</v>
      </c>
    </row>
    <row r="1052" spans="1:5">
      <c r="A1052" s="19">
        <v>8</v>
      </c>
      <c r="B1052" s="19" t="s">
        <v>2004</v>
      </c>
      <c r="C1052" s="22">
        <f>SUMIFS('Filter by planned &amp; actual'!F:F,'Filter by planned &amp; actual'!B:B,OVERDRAFT!B1052,'Filter by planned &amp; actual'!E:E,"Planned",'Filter by planned &amp; actual'!H:H,OVERDRAFT!E1052)</f>
        <v>21648822</v>
      </c>
      <c r="D1052" s="22">
        <f>SUMIFS('Filter by planned &amp; actual'!G:G,'Filter by planned &amp; actual'!B:B,OVERDRAFT!B1052,'Filter by planned &amp; actual'!E:E,"Planned",'Filter by planned &amp; actual'!H:H,OVERDRAFT!E1052)</f>
        <v>13601752</v>
      </c>
      <c r="E1052" s="26">
        <v>44774</v>
      </c>
    </row>
    <row r="1053" spans="1:5">
      <c r="A1053" s="19">
        <v>9</v>
      </c>
      <c r="B1053" s="19" t="s">
        <v>15</v>
      </c>
      <c r="C1053" s="22">
        <f>SUMIFS('Filter by planned &amp; actual'!F:F,'Filter by planned &amp; actual'!B:B,OVERDRAFT!B1053,'Filter by planned &amp; actual'!E:E,"Planned",'Filter by planned &amp; actual'!H:H,OVERDRAFT!E1053)</f>
        <v>0</v>
      </c>
      <c r="D1053" s="22">
        <f>SUMIFS('Filter by planned &amp; actual'!G:G,'Filter by planned &amp; actual'!B:B,OVERDRAFT!B1053,'Filter by planned &amp; actual'!E:E,"Planned",'Filter by planned &amp; actual'!H:H,OVERDRAFT!E1053)</f>
        <v>0</v>
      </c>
      <c r="E1053" s="26">
        <v>44774</v>
      </c>
    </row>
    <row r="1054" spans="1:5">
      <c r="A1054" s="19">
        <v>10</v>
      </c>
      <c r="B1054" s="19" t="s">
        <v>16</v>
      </c>
      <c r="C1054" s="22">
        <f>SUMIFS('Filter by planned &amp; actual'!F:F,'Filter by planned &amp; actual'!B:B,OVERDRAFT!B1054,'Filter by planned &amp; actual'!E:E,"Planned",'Filter by planned &amp; actual'!H:H,OVERDRAFT!E1054)</f>
        <v>0</v>
      </c>
      <c r="D1054" s="22">
        <f>SUMIFS('Filter by planned &amp; actual'!G:G,'Filter by planned &amp; actual'!B:B,OVERDRAFT!B1054,'Filter by planned &amp; actual'!E:E,"Planned",'Filter by planned &amp; actual'!H:H,OVERDRAFT!E1054)</f>
        <v>0</v>
      </c>
      <c r="E1054" s="26">
        <v>44774</v>
      </c>
    </row>
    <row r="1055" spans="1:5">
      <c r="A1055" s="19">
        <v>11</v>
      </c>
      <c r="B1055" s="19" t="s">
        <v>17</v>
      </c>
      <c r="C1055" s="22">
        <f>SUMIFS('Filter by planned &amp; actual'!F:F,'Filter by planned &amp; actual'!B:B,OVERDRAFT!B1055,'Filter by planned &amp; actual'!E:E,"Planned",'Filter by planned &amp; actual'!H:H,OVERDRAFT!E1055)</f>
        <v>0</v>
      </c>
      <c r="D1055" s="22">
        <f>SUMIFS('Filter by planned &amp; actual'!G:G,'Filter by planned &amp; actual'!B:B,OVERDRAFT!B1055,'Filter by planned &amp; actual'!E:E,"Planned",'Filter by planned &amp; actual'!H:H,OVERDRAFT!E1055)</f>
        <v>0</v>
      </c>
      <c r="E1055" s="26">
        <v>44774</v>
      </c>
    </row>
    <row r="1056" spans="1:5">
      <c r="A1056" s="19">
        <v>12</v>
      </c>
      <c r="B1056" s="19" t="s">
        <v>18</v>
      </c>
      <c r="C1056" s="22">
        <f>SUMIFS('Filter by planned &amp; actual'!F:F,'Filter by planned &amp; actual'!B:B,OVERDRAFT!B1056,'Filter by planned &amp; actual'!E:E,"Planned",'Filter by planned &amp; actual'!H:H,OVERDRAFT!E1056)</f>
        <v>0</v>
      </c>
      <c r="D1056" s="22">
        <f>SUMIFS('Filter by planned &amp; actual'!G:G,'Filter by planned &amp; actual'!B:B,OVERDRAFT!B1056,'Filter by planned &amp; actual'!E:E,"Planned",'Filter by planned &amp; actual'!H:H,OVERDRAFT!E1056)</f>
        <v>0</v>
      </c>
      <c r="E1056" s="26">
        <v>44774</v>
      </c>
    </row>
    <row r="1057" spans="1:5">
      <c r="A1057" s="19">
        <v>13</v>
      </c>
      <c r="B1057" s="19" t="s">
        <v>19</v>
      </c>
      <c r="C1057" s="22">
        <f>SUMIFS('Filter by planned &amp; actual'!F:F,'Filter by planned &amp; actual'!B:B,OVERDRAFT!B1057,'Filter by planned &amp; actual'!E:E,"Planned",'Filter by planned &amp; actual'!H:H,OVERDRAFT!E1057)</f>
        <v>0</v>
      </c>
      <c r="D1057" s="22">
        <f>SUMIFS('Filter by planned &amp; actual'!G:G,'Filter by planned &amp; actual'!B:B,OVERDRAFT!B1057,'Filter by planned &amp; actual'!E:E,"Planned",'Filter by planned &amp; actual'!H:H,OVERDRAFT!E1057)</f>
        <v>0</v>
      </c>
      <c r="E1057" s="26">
        <v>44774</v>
      </c>
    </row>
    <row r="1058" spans="1:5">
      <c r="A1058" s="19">
        <v>14</v>
      </c>
      <c r="B1058" s="19" t="s">
        <v>20</v>
      </c>
      <c r="C1058" s="22">
        <f>SUMIFS('Filter by planned &amp; actual'!F:F,'Filter by planned &amp; actual'!B:B,OVERDRAFT!B1058,'Filter by planned &amp; actual'!E:E,"Planned",'Filter by planned &amp; actual'!H:H,OVERDRAFT!E1058)</f>
        <v>0</v>
      </c>
      <c r="D1058" s="22">
        <f>SUMIFS('Filter by planned &amp; actual'!G:G,'Filter by planned &amp; actual'!B:B,OVERDRAFT!B1058,'Filter by planned &amp; actual'!E:E,"Planned",'Filter by planned &amp; actual'!H:H,OVERDRAFT!E1058)</f>
        <v>0</v>
      </c>
      <c r="E1058" s="26">
        <v>44774</v>
      </c>
    </row>
    <row r="1059" spans="1:5">
      <c r="A1059" s="19">
        <v>15</v>
      </c>
      <c r="B1059" s="19" t="s">
        <v>21</v>
      </c>
      <c r="C1059" s="22">
        <f>SUMIFS('Filter by planned &amp; actual'!F:F,'Filter by planned &amp; actual'!B:B,OVERDRAFT!B1059,'Filter by planned &amp; actual'!E:E,"Planned",'Filter by planned &amp; actual'!H:H,OVERDRAFT!E1059)</f>
        <v>0</v>
      </c>
      <c r="D1059" s="22">
        <f>SUMIFS('Filter by planned &amp; actual'!G:G,'Filter by planned &amp; actual'!B:B,OVERDRAFT!B1059,'Filter by planned &amp; actual'!E:E,"Planned",'Filter by planned &amp; actual'!H:H,OVERDRAFT!E1059)</f>
        <v>0</v>
      </c>
      <c r="E1059" s="26">
        <v>44774</v>
      </c>
    </row>
    <row r="1060" spans="1:5">
      <c r="A1060" s="19">
        <v>16</v>
      </c>
      <c r="B1060" s="19" t="s">
        <v>22</v>
      </c>
      <c r="C1060" s="22">
        <f>SUMIFS('Filter by planned &amp; actual'!F:F,'Filter by planned &amp; actual'!B:B,OVERDRAFT!B1060,'Filter by planned &amp; actual'!E:E,"Planned",'Filter by planned &amp; actual'!H:H,OVERDRAFT!E1060)</f>
        <v>0</v>
      </c>
      <c r="D1060" s="22">
        <f>SUMIFS('Filter by planned &amp; actual'!G:G,'Filter by planned &amp; actual'!B:B,OVERDRAFT!B1060,'Filter by planned &amp; actual'!E:E,"Planned",'Filter by planned &amp; actual'!H:H,OVERDRAFT!E1060)</f>
        <v>0</v>
      </c>
      <c r="E1060" s="26">
        <v>44774</v>
      </c>
    </row>
    <row r="1061" spans="1:5">
      <c r="A1061" s="19">
        <v>17</v>
      </c>
      <c r="B1061" s="19" t="s">
        <v>23</v>
      </c>
      <c r="C1061" s="22">
        <f>SUMIFS('Filter by planned &amp; actual'!F:F,'Filter by planned &amp; actual'!B:B,OVERDRAFT!B1061,'Filter by planned &amp; actual'!E:E,"Planned",'Filter by planned &amp; actual'!H:H,OVERDRAFT!E1061)</f>
        <v>0</v>
      </c>
      <c r="D1061" s="22">
        <f>SUMIFS('Filter by planned &amp; actual'!G:G,'Filter by planned &amp; actual'!B:B,OVERDRAFT!B1061,'Filter by planned &amp; actual'!E:E,"Planned",'Filter by planned &amp; actual'!H:H,OVERDRAFT!E1061)</f>
        <v>0</v>
      </c>
      <c r="E1061" s="26">
        <v>44774</v>
      </c>
    </row>
    <row r="1062" spans="1:5">
      <c r="A1062" s="19">
        <v>18</v>
      </c>
      <c r="B1062" s="19" t="s">
        <v>24</v>
      </c>
      <c r="C1062" s="22">
        <f>SUMIFS('Filter by planned &amp; actual'!F:F,'Filter by planned &amp; actual'!B:B,OVERDRAFT!B1062,'Filter by planned &amp; actual'!E:E,"Planned",'Filter by planned &amp; actual'!H:H,OVERDRAFT!E1062)</f>
        <v>0</v>
      </c>
      <c r="D1062" s="22">
        <f>SUMIFS('Filter by planned &amp; actual'!G:G,'Filter by planned &amp; actual'!B:B,OVERDRAFT!B1062,'Filter by planned &amp; actual'!E:E,"Planned",'Filter by planned &amp; actual'!H:H,OVERDRAFT!E1062)</f>
        <v>0</v>
      </c>
      <c r="E1062" s="26">
        <v>44774</v>
      </c>
    </row>
    <row r="1063" spans="1:5">
      <c r="A1063" s="19">
        <v>19</v>
      </c>
      <c r="B1063" s="19" t="s">
        <v>25</v>
      </c>
      <c r="C1063" s="22">
        <f>SUMIFS('Filter by planned &amp; actual'!F:F,'Filter by planned &amp; actual'!B:B,OVERDRAFT!B1063,'Filter by planned &amp; actual'!E:E,"Planned",'Filter by planned &amp; actual'!H:H,OVERDRAFT!E1063)</f>
        <v>10471979</v>
      </c>
      <c r="D1063" s="22">
        <f>SUMIFS('Filter by planned &amp; actual'!G:G,'Filter by planned &amp; actual'!B:B,OVERDRAFT!B1063,'Filter by planned &amp; actual'!E:E,"Planned",'Filter by planned &amp; actual'!H:H,OVERDRAFT!E1063)</f>
        <v>2572883</v>
      </c>
      <c r="E1063" s="26">
        <v>44774</v>
      </c>
    </row>
    <row r="1064" spans="1:5">
      <c r="A1064" s="19">
        <v>20</v>
      </c>
      <c r="B1064" s="19" t="s">
        <v>26</v>
      </c>
      <c r="C1064" s="22">
        <f>SUMIFS('Filter by planned &amp; actual'!F:F,'Filter by planned &amp; actual'!B:B,OVERDRAFT!B1064,'Filter by planned &amp; actual'!E:E,"Planned",'Filter by planned &amp; actual'!H:H,OVERDRAFT!E1064)</f>
        <v>0</v>
      </c>
      <c r="D1064" s="22">
        <f>SUMIFS('Filter by planned &amp; actual'!G:G,'Filter by planned &amp; actual'!B:B,OVERDRAFT!B1064,'Filter by planned &amp; actual'!E:E,"Planned",'Filter by planned &amp; actual'!H:H,OVERDRAFT!E1064)</f>
        <v>4500000</v>
      </c>
      <c r="E1064" s="26">
        <v>44774</v>
      </c>
    </row>
    <row r="1065" spans="1:5">
      <c r="A1065" s="19">
        <v>21</v>
      </c>
      <c r="B1065" s="19" t="s">
        <v>27</v>
      </c>
      <c r="C1065" s="22">
        <f>SUMIFS('Filter by planned &amp; actual'!F:F,'Filter by planned &amp; actual'!B:B,OVERDRAFT!B1065,'Filter by planned &amp; actual'!E:E,"Planned",'Filter by planned &amp; actual'!H:H,OVERDRAFT!E1065)</f>
        <v>28430246</v>
      </c>
      <c r="D1065" s="22">
        <f>SUMIFS('Filter by planned &amp; actual'!G:G,'Filter by planned &amp; actual'!B:B,OVERDRAFT!B1065,'Filter by planned &amp; actual'!E:E,"Planned",'Filter by planned &amp; actual'!H:H,OVERDRAFT!E1065)</f>
        <v>43189841</v>
      </c>
      <c r="E1065" s="26">
        <v>44774</v>
      </c>
    </row>
    <row r="1066" spans="1:5">
      <c r="A1066" s="19">
        <v>22</v>
      </c>
      <c r="B1066" s="19" t="s">
        <v>29</v>
      </c>
      <c r="C1066" s="22">
        <f>SUMIFS('Filter by planned &amp; actual'!F:F,'Filter by planned &amp; actual'!B:B,OVERDRAFT!B1066,'Filter by planned &amp; actual'!E:E,"Planned",'Filter by planned &amp; actual'!H:H,OVERDRAFT!E1066)</f>
        <v>15709505</v>
      </c>
      <c r="D1066" s="22">
        <f>SUMIFS('Filter by planned &amp; actual'!G:G,'Filter by planned &amp; actual'!B:B,OVERDRAFT!B1066,'Filter by planned &amp; actual'!E:E,"Planned",'Filter by planned &amp; actual'!H:H,OVERDRAFT!E1066)</f>
        <v>14695145</v>
      </c>
      <c r="E1066" s="26">
        <v>44774</v>
      </c>
    </row>
    <row r="1067" spans="1:5">
      <c r="A1067" s="19">
        <v>23</v>
      </c>
      <c r="B1067" s="19" t="s">
        <v>30</v>
      </c>
      <c r="C1067" s="22">
        <f>SUMIFS('Filter by planned &amp; actual'!F:F,'Filter by planned &amp; actual'!B:B,OVERDRAFT!B1067,'Filter by planned &amp; actual'!E:E,"Planned",'Filter by planned &amp; actual'!H:H,OVERDRAFT!E1067)</f>
        <v>25995960</v>
      </c>
      <c r="D1067" s="22">
        <f>SUMIFS('Filter by planned &amp; actual'!G:G,'Filter by planned &amp; actual'!B:B,OVERDRAFT!B1067,'Filter by planned &amp; actual'!E:E,"Planned",'Filter by planned &amp; actual'!H:H,OVERDRAFT!E1067)</f>
        <v>16823332</v>
      </c>
      <c r="E1067" s="26">
        <v>44774</v>
      </c>
    </row>
    <row r="1068" spans="1:5">
      <c r="A1068" s="19">
        <v>24</v>
      </c>
      <c r="B1068" s="19" t="s">
        <v>31</v>
      </c>
      <c r="C1068" s="22">
        <f>SUMIFS('Filter by planned &amp; actual'!F:F,'Filter by planned &amp; actual'!B:B,OVERDRAFT!B1068,'Filter by planned &amp; actual'!E:E,"Planned",'Filter by planned &amp; actual'!H:H,OVERDRAFT!E1068)</f>
        <v>0</v>
      </c>
      <c r="D1068" s="22">
        <f>SUMIFS('Filter by planned &amp; actual'!G:G,'Filter by planned &amp; actual'!B:B,OVERDRAFT!B1068,'Filter by planned &amp; actual'!E:E,"Planned",'Filter by planned &amp; actual'!H:H,OVERDRAFT!E1068)</f>
        <v>890334.30364750943</v>
      </c>
      <c r="E1068" s="26">
        <v>44774</v>
      </c>
    </row>
    <row r="1069" spans="1:5">
      <c r="A1069" s="19">
        <v>25</v>
      </c>
      <c r="B1069" s="19" t="s">
        <v>32</v>
      </c>
      <c r="C1069" s="22">
        <f>SUMIFS('Filter by planned &amp; actual'!F:F,'Filter by planned &amp; actual'!B:B,OVERDRAFT!B1069,'Filter by planned &amp; actual'!E:E,"Planned",'Filter by planned &amp; actual'!H:H,OVERDRAFT!E1069)</f>
        <v>0</v>
      </c>
      <c r="D1069" s="22">
        <f>SUMIFS('Filter by planned &amp; actual'!G:G,'Filter by planned &amp; actual'!B:B,OVERDRAFT!B1069,'Filter by planned &amp; actual'!E:E,"Planned",'Filter by planned &amp; actual'!H:H,OVERDRAFT!E1069)</f>
        <v>0</v>
      </c>
      <c r="E1069" s="26">
        <v>44774</v>
      </c>
    </row>
    <row r="1070" spans="1:5">
      <c r="A1070" s="19">
        <v>26</v>
      </c>
      <c r="B1070" s="19" t="s">
        <v>34</v>
      </c>
      <c r="C1070" s="22">
        <f>SUMIFS('Filter by planned &amp; actual'!F:F,'Filter by planned &amp; actual'!B:B,OVERDRAFT!B1070,'Filter by planned &amp; actual'!E:E,"Planned",'Filter by planned &amp; actual'!H:H,OVERDRAFT!E1070)</f>
        <v>28464566</v>
      </c>
      <c r="D1070" s="22">
        <f>SUMIFS('Filter by planned &amp; actual'!G:G,'Filter by planned &amp; actual'!B:B,OVERDRAFT!B1070,'Filter by planned &amp; actual'!E:E,"Planned",'Filter by planned &amp; actual'!H:H,OVERDRAFT!E1070)</f>
        <v>0</v>
      </c>
      <c r="E1070" s="26">
        <v>44774</v>
      </c>
    </row>
    <row r="1071" spans="1:5">
      <c r="A1071" s="19">
        <v>27</v>
      </c>
      <c r="B1071" s="19" t="s">
        <v>35</v>
      </c>
      <c r="C1071" s="22">
        <f>SUMIFS('Filter by planned &amp; actual'!F:F,'Filter by planned &amp; actual'!B:B,OVERDRAFT!B1071,'Filter by planned &amp; actual'!E:E,"Planned",'Filter by planned &amp; actual'!H:H,OVERDRAFT!E1071)</f>
        <v>0</v>
      </c>
      <c r="D1071" s="22">
        <f>SUMIFS('Filter by planned &amp; actual'!G:G,'Filter by planned &amp; actual'!B:B,OVERDRAFT!B1071,'Filter by planned &amp; actual'!E:E,"Planned",'Filter by planned &amp; actual'!H:H,OVERDRAFT!E1071)</f>
        <v>0</v>
      </c>
      <c r="E1071" s="26">
        <v>44774</v>
      </c>
    </row>
    <row r="1072" spans="1:5">
      <c r="A1072" s="19">
        <v>28</v>
      </c>
      <c r="B1072" s="19" t="s">
        <v>36</v>
      </c>
      <c r="C1072" s="22">
        <f>SUMIFS('Filter by planned &amp; actual'!F:F,'Filter by planned &amp; actual'!B:B,OVERDRAFT!B1072,'Filter by planned &amp; actual'!E:E,"Planned",'Filter by planned &amp; actual'!H:H,OVERDRAFT!E1072)</f>
        <v>0</v>
      </c>
      <c r="D1072" s="22">
        <f>SUMIFS('Filter by planned &amp; actual'!G:G,'Filter by planned &amp; actual'!B:B,OVERDRAFT!B1072,'Filter by planned &amp; actual'!E:E,"Planned",'Filter by planned &amp; actual'!H:H,OVERDRAFT!E1072)</f>
        <v>0</v>
      </c>
      <c r="E1072" s="26">
        <v>44774</v>
      </c>
    </row>
    <row r="1073" spans="1:5">
      <c r="A1073" s="19">
        <v>29</v>
      </c>
      <c r="B1073" s="19" t="s">
        <v>37</v>
      </c>
      <c r="C1073" s="22">
        <f>SUMIFS('Filter by planned &amp; actual'!F:F,'Filter by planned &amp; actual'!B:B,OVERDRAFT!B1073,'Filter by planned &amp; actual'!E:E,"Planned",'Filter by planned &amp; actual'!H:H,OVERDRAFT!E1073)</f>
        <v>0</v>
      </c>
      <c r="D1073" s="22">
        <f>SUMIFS('Filter by planned &amp; actual'!G:G,'Filter by planned &amp; actual'!B:B,OVERDRAFT!B1073,'Filter by planned &amp; actual'!E:E,"Planned",'Filter by planned &amp; actual'!H:H,OVERDRAFT!E1073)</f>
        <v>0</v>
      </c>
      <c r="E1073" s="26">
        <v>44774</v>
      </c>
    </row>
    <row r="1074" spans="1:5">
      <c r="A1074" s="19">
        <v>30</v>
      </c>
      <c r="B1074" s="19" t="s">
        <v>38</v>
      </c>
      <c r="C1074" s="22">
        <f>SUMIFS('Filter by planned &amp; actual'!F:F,'Filter by planned &amp; actual'!B:B,OVERDRAFT!B1074,'Filter by planned &amp; actual'!E:E,"Planned",'Filter by planned &amp; actual'!H:H,OVERDRAFT!E1074)</f>
        <v>0</v>
      </c>
      <c r="D1074" s="22">
        <f>SUMIFS('Filter by planned &amp; actual'!G:G,'Filter by planned &amp; actual'!B:B,OVERDRAFT!B1074,'Filter by planned &amp; actual'!E:E,"Planned",'Filter by planned &amp; actual'!H:H,OVERDRAFT!E1074)</f>
        <v>0</v>
      </c>
      <c r="E1074" s="26">
        <v>44774</v>
      </c>
    </row>
    <row r="1075" spans="1:5">
      <c r="A1075" s="19">
        <v>31</v>
      </c>
      <c r="B1075" s="19" t="s">
        <v>39</v>
      </c>
      <c r="C1075" s="22">
        <f>SUMIFS('Filter by planned &amp; actual'!F:F,'Filter by planned &amp; actual'!B:B,OVERDRAFT!B1075,'Filter by planned &amp; actual'!E:E,"Planned",'Filter by planned &amp; actual'!H:H,OVERDRAFT!E1075)</f>
        <v>0</v>
      </c>
      <c r="D1075" s="22">
        <f>SUMIFS('Filter by planned &amp; actual'!G:G,'Filter by planned &amp; actual'!B:B,OVERDRAFT!B1075,'Filter by planned &amp; actual'!E:E,"Planned",'Filter by planned &amp; actual'!H:H,OVERDRAFT!E1075)</f>
        <v>0</v>
      </c>
      <c r="E1075" s="26">
        <v>44774</v>
      </c>
    </row>
    <row r="1076" spans="1:5">
      <c r="A1076" s="19">
        <v>32</v>
      </c>
      <c r="B1076" s="19" t="s">
        <v>40</v>
      </c>
      <c r="C1076" s="22">
        <f>SUMIFS('Filter by planned &amp; actual'!F:F,'Filter by planned &amp; actual'!B:B,OVERDRAFT!B1076,'Filter by planned &amp; actual'!E:E,"Planned",'Filter by planned &amp; actual'!H:H,OVERDRAFT!E1076)</f>
        <v>0</v>
      </c>
      <c r="D1076" s="22">
        <f>SUMIFS('Filter by planned &amp; actual'!G:G,'Filter by planned &amp; actual'!B:B,OVERDRAFT!B1076,'Filter by planned &amp; actual'!E:E,"Planned",'Filter by planned &amp; actual'!H:H,OVERDRAFT!E1076)</f>
        <v>0</v>
      </c>
      <c r="E1076" s="26">
        <v>44774</v>
      </c>
    </row>
    <row r="1077" spans="1:5">
      <c r="A1077" s="19">
        <v>33</v>
      </c>
      <c r="B1077" s="19" t="s">
        <v>41</v>
      </c>
      <c r="C1077" s="22">
        <f>SUMIFS('Filter by planned &amp; actual'!F:F,'Filter by planned &amp; actual'!B:B,OVERDRAFT!B1077,'Filter by planned &amp; actual'!E:E,"Planned",'Filter by planned &amp; actual'!H:H,OVERDRAFT!E1077)</f>
        <v>0</v>
      </c>
      <c r="D1077" s="22">
        <f>SUMIFS('Filter by planned &amp; actual'!G:G,'Filter by planned &amp; actual'!B:B,OVERDRAFT!B1077,'Filter by planned &amp; actual'!E:E,"Planned",'Filter by planned &amp; actual'!H:H,OVERDRAFT!E1077)</f>
        <v>5180546.6900000004</v>
      </c>
      <c r="E1077" s="26">
        <v>44774</v>
      </c>
    </row>
    <row r="1078" spans="1:5">
      <c r="A1078" s="19">
        <v>34</v>
      </c>
      <c r="B1078" s="19" t="s">
        <v>42</v>
      </c>
      <c r="C1078" s="22">
        <f>SUMIFS('Filter by planned &amp; actual'!F:F,'Filter by planned &amp; actual'!B:B,OVERDRAFT!B1078,'Filter by planned &amp; actual'!E:E,"Planned",'Filter by planned &amp; actual'!H:H,OVERDRAFT!E1078)</f>
        <v>45131276</v>
      </c>
      <c r="D1078" s="22">
        <f>SUMIFS('Filter by planned &amp; actual'!G:G,'Filter by planned &amp; actual'!B:B,OVERDRAFT!B1078,'Filter by planned &amp; actual'!E:E,"Planned",'Filter by planned &amp; actual'!H:H,OVERDRAFT!E1078)</f>
        <v>5651414</v>
      </c>
      <c r="E1078" s="26">
        <v>44774</v>
      </c>
    </row>
    <row r="1079" spans="1:5">
      <c r="A1079" s="19">
        <v>35</v>
      </c>
      <c r="B1079" s="19" t="s">
        <v>43</v>
      </c>
      <c r="C1079" s="22">
        <f>SUMIFS('Filter by planned &amp; actual'!F:F,'Filter by planned &amp; actual'!B:B,OVERDRAFT!B1079,'Filter by planned &amp; actual'!E:E,"Planned",'Filter by planned &amp; actual'!H:H,OVERDRAFT!E1079)</f>
        <v>0</v>
      </c>
      <c r="D1079" s="22">
        <f>SUMIFS('Filter by planned &amp; actual'!G:G,'Filter by planned &amp; actual'!B:B,OVERDRAFT!B1079,'Filter by planned &amp; actual'!E:E,"Planned",'Filter by planned &amp; actual'!H:H,OVERDRAFT!E1079)</f>
        <v>0</v>
      </c>
      <c r="E1079" s="26">
        <v>44774</v>
      </c>
    </row>
    <row r="1080" spans="1:5">
      <c r="A1080" s="19">
        <v>36</v>
      </c>
      <c r="B1080" s="19" t="s">
        <v>44</v>
      </c>
      <c r="C1080" s="22">
        <f>SUMIFS('Filter by planned &amp; actual'!F:F,'Filter by planned &amp; actual'!B:B,OVERDRAFT!B1080,'Filter by planned &amp; actual'!E:E,"Planned",'Filter by planned &amp; actual'!H:H,OVERDRAFT!E1080)</f>
        <v>0</v>
      </c>
      <c r="D1080" s="22">
        <f>SUMIFS('Filter by planned &amp; actual'!G:G,'Filter by planned &amp; actual'!B:B,OVERDRAFT!B1080,'Filter by planned &amp; actual'!E:E,"Planned",'Filter by planned &amp; actual'!H:H,OVERDRAFT!E1080)</f>
        <v>0</v>
      </c>
      <c r="E1080" s="26">
        <v>44774</v>
      </c>
    </row>
    <row r="1081" spans="1:5">
      <c r="A1081" s="19">
        <v>37</v>
      </c>
      <c r="B1081" s="19" t="s">
        <v>1980</v>
      </c>
      <c r="C1081" s="22">
        <f>SUMIFS('Filter by planned &amp; actual'!F:F,'Filter by planned &amp; actual'!B:B,OVERDRAFT!B1081,'Filter by planned &amp; actual'!E:E,"Planned",'Filter by planned &amp; actual'!H:H,OVERDRAFT!E1081)</f>
        <v>0</v>
      </c>
      <c r="D1081" s="22">
        <f>SUMIFS('Filter by planned &amp; actual'!G:G,'Filter by planned &amp; actual'!B:B,OVERDRAFT!B1081,'Filter by planned &amp; actual'!E:E,"Planned",'Filter by planned &amp; actual'!H:H,OVERDRAFT!E1081)</f>
        <v>103154</v>
      </c>
      <c r="E1081" s="26">
        <v>44774</v>
      </c>
    </row>
    <row r="1082" spans="1:5">
      <c r="A1082" s="19">
        <v>38</v>
      </c>
      <c r="B1082" s="19" t="s">
        <v>1982</v>
      </c>
      <c r="C1082" s="22">
        <f>SUMIFS('Filter by planned &amp; actual'!F:F,'Filter by planned &amp; actual'!B:B,OVERDRAFT!B1082,'Filter by planned &amp; actual'!E:E,"Planned",'Filter by planned &amp; actual'!H:H,OVERDRAFT!E1082)</f>
        <v>32515300</v>
      </c>
      <c r="D1082" s="22">
        <f>SUMIFS('Filter by planned &amp; actual'!G:G,'Filter by planned &amp; actual'!B:B,OVERDRAFT!B1082,'Filter by planned &amp; actual'!E:E,"Planned",'Filter by planned &amp; actual'!H:H,OVERDRAFT!E1082)</f>
        <v>21462064</v>
      </c>
      <c r="E1082" s="26">
        <v>44774</v>
      </c>
    </row>
    <row r="1083" spans="1:5">
      <c r="A1083" s="19">
        <v>39</v>
      </c>
      <c r="B1083" s="19" t="s">
        <v>1984</v>
      </c>
      <c r="C1083" s="22">
        <f>SUMIFS('Filter by planned &amp; actual'!F:F,'Filter by planned &amp; actual'!B:B,OVERDRAFT!B1083,'Filter by planned &amp; actual'!E:E,"Planned",'Filter by planned &amp; actual'!H:H,OVERDRAFT!E1083)</f>
        <v>16017504</v>
      </c>
      <c r="D1083" s="22">
        <f>SUMIFS('Filter by planned &amp; actual'!G:G,'Filter by planned &amp; actual'!B:B,OVERDRAFT!B1083,'Filter by planned &amp; actual'!E:E,"Planned",'Filter by planned &amp; actual'!H:H,OVERDRAFT!E1083)</f>
        <v>0</v>
      </c>
      <c r="E1083" s="26">
        <v>44774</v>
      </c>
    </row>
    <row r="1084" spans="1:5">
      <c r="A1084" s="19">
        <v>40</v>
      </c>
      <c r="B1084" s="19" t="s">
        <v>2001</v>
      </c>
      <c r="C1084" s="22">
        <f>SUMIFS('Filter by planned &amp; actual'!F:F,'Filter by planned &amp; actual'!B:B,OVERDRAFT!B1084,'Filter by planned &amp; actual'!E:E,"Planned",'Filter by planned &amp; actual'!H:H,OVERDRAFT!E1084)</f>
        <v>0</v>
      </c>
      <c r="D1084" s="22">
        <f>SUMIFS('Filter by planned &amp; actual'!G:G,'Filter by planned &amp; actual'!B:B,OVERDRAFT!B1084,'Filter by planned &amp; actual'!E:E,"Planned",'Filter by planned &amp; actual'!H:H,OVERDRAFT!E1084)</f>
        <v>0</v>
      </c>
      <c r="E1084" s="26">
        <v>44774</v>
      </c>
    </row>
    <row r="1085" spans="1:5">
      <c r="A1085" s="19">
        <v>41</v>
      </c>
      <c r="B1085" s="19" t="s">
        <v>2002</v>
      </c>
      <c r="C1085" s="22">
        <f>SUMIFS('Filter by planned &amp; actual'!F:F,'Filter by planned &amp; actual'!B:B,OVERDRAFT!B1085,'Filter by planned &amp; actual'!E:E,"Planned",'Filter by planned &amp; actual'!H:H,OVERDRAFT!E1085)</f>
        <v>0</v>
      </c>
      <c r="D1085" s="22">
        <f>SUMIFS('Filter by planned &amp; actual'!G:G,'Filter by planned &amp; actual'!B:B,OVERDRAFT!B1085,'Filter by planned &amp; actual'!E:E,"Planned",'Filter by planned &amp; actual'!H:H,OVERDRAFT!E1085)</f>
        <v>0</v>
      </c>
      <c r="E1085" s="26">
        <v>44774</v>
      </c>
    </row>
    <row r="1086" spans="1:5">
      <c r="A1086" s="19">
        <v>42</v>
      </c>
      <c r="B1086" s="19" t="s">
        <v>2003</v>
      </c>
      <c r="C1086" s="22">
        <f>SUMIFS('Filter by planned &amp; actual'!F:F,'Filter by planned &amp; actual'!B:B,OVERDRAFT!B1086,'Filter by planned &amp; actual'!E:E,"Planned",'Filter by planned &amp; actual'!H:H,OVERDRAFT!E1086)</f>
        <v>35000000</v>
      </c>
      <c r="D1086" s="22">
        <f>SUMIFS('Filter by planned &amp; actual'!G:G,'Filter by planned &amp; actual'!B:B,OVERDRAFT!B1086,'Filter by planned &amp; actual'!E:E,"Planned",'Filter by planned &amp; actual'!H:H,OVERDRAFT!E1086)</f>
        <v>30000000</v>
      </c>
      <c r="E1086" s="26">
        <v>44774</v>
      </c>
    </row>
    <row r="1087" spans="1:5">
      <c r="A1087" s="19">
        <v>43</v>
      </c>
      <c r="B1087" s="19" t="s">
        <v>2064</v>
      </c>
      <c r="C1087" s="22">
        <f>SUMIFS('Filter by planned &amp; actual'!F:F,'Filter by planned &amp; actual'!B:B,OVERDRAFT!B1087,'Filter by planned &amp; actual'!E:E,"Planned",'Filter by planned &amp; actual'!H:H,OVERDRAFT!E1087)</f>
        <v>0</v>
      </c>
      <c r="D1087" s="22">
        <f>SUMIFS('Filter by planned &amp; actual'!G:G,'Filter by planned &amp; actual'!B:B,OVERDRAFT!B1087,'Filter by planned &amp; actual'!E:E,"Planned",'Filter by planned &amp; actual'!H:H,OVERDRAFT!E1087)</f>
        <v>0</v>
      </c>
      <c r="E1087" s="26">
        <v>44774</v>
      </c>
    </row>
    <row r="1088" spans="1:5">
      <c r="A1088" s="19">
        <v>44</v>
      </c>
      <c r="B1088" s="19" t="s">
        <v>2062</v>
      </c>
      <c r="C1088" s="22">
        <f>SUMIFS('Filter by planned &amp; actual'!F:F,'Filter by planned &amp; actual'!B:B,OVERDRAFT!B1088,'Filter by planned &amp; actual'!E:E,"Planned",'Filter by planned &amp; actual'!H:H,OVERDRAFT!E1088)</f>
        <v>0</v>
      </c>
      <c r="D1088" s="22">
        <f>SUMIFS('Filter by planned &amp; actual'!G:G,'Filter by planned &amp; actual'!B:B,OVERDRAFT!B1088,'Filter by planned &amp; actual'!E:E,"Planned",'Filter by planned &amp; actual'!H:H,OVERDRAFT!E1088)</f>
        <v>0</v>
      </c>
      <c r="E1088" s="26">
        <v>44774</v>
      </c>
    </row>
    <row r="1089" spans="1:5">
      <c r="A1089" s="19">
        <v>45</v>
      </c>
      <c r="B1089" s="19" t="s">
        <v>2063</v>
      </c>
      <c r="C1089" s="22">
        <f>SUMIFS('Filter by planned &amp; actual'!F:F,'Filter by planned &amp; actual'!B:B,OVERDRAFT!B1089,'Filter by planned &amp; actual'!E:E,"Planned",'Filter by planned &amp; actual'!H:H,OVERDRAFT!E1089)</f>
        <v>0</v>
      </c>
      <c r="D1089" s="22">
        <f>SUMIFS('Filter by planned &amp; actual'!G:G,'Filter by planned &amp; actual'!B:B,OVERDRAFT!B1089,'Filter by planned &amp; actual'!E:E,"Planned",'Filter by planned &amp; actual'!H:H,OVERDRAFT!E1089)</f>
        <v>0</v>
      </c>
      <c r="E1089" s="26">
        <v>44774</v>
      </c>
    </row>
    <row r="1090" spans="1:5">
      <c r="A1090" s="19">
        <v>46</v>
      </c>
      <c r="B1090" s="19" t="s">
        <v>2065</v>
      </c>
      <c r="C1090" s="22">
        <f>SUMIFS('Filter by planned &amp; actual'!F:F,'Filter by planned &amp; actual'!B:B,OVERDRAFT!B1090,'Filter by planned &amp; actual'!E:E,"Planned",'Filter by planned &amp; actual'!H:H,OVERDRAFT!E1090)</f>
        <v>0</v>
      </c>
      <c r="D1090" s="22">
        <f>SUMIFS('Filter by planned &amp; actual'!G:G,'Filter by planned &amp; actual'!B:B,OVERDRAFT!B1090,'Filter by planned &amp; actual'!E:E,"Planned",'Filter by planned &amp; actual'!H:H,OVERDRAFT!E1090)</f>
        <v>27413727</v>
      </c>
      <c r="E1090" s="26">
        <v>44774</v>
      </c>
    </row>
    <row r="1091" spans="1:5">
      <c r="A1091" s="19">
        <v>47</v>
      </c>
      <c r="B1091" s="19" t="s">
        <v>2066</v>
      </c>
      <c r="C1091" s="22">
        <f>SUMIFS('Filter by planned &amp; actual'!F:F,'Filter by planned &amp; actual'!B:B,OVERDRAFT!B1091,'Filter by planned &amp; actual'!E:E,"Planned",'Filter by planned &amp; actual'!H:H,OVERDRAFT!E1091)</f>
        <v>72738046</v>
      </c>
      <c r="D1091" s="22">
        <f>SUMIFS('Filter by planned &amp; actual'!G:G,'Filter by planned &amp; actual'!B:B,OVERDRAFT!B1091,'Filter by planned &amp; actual'!E:E,"Planned",'Filter by planned &amp; actual'!H:H,OVERDRAFT!E1091)</f>
        <v>81544468</v>
      </c>
      <c r="E1091" s="26">
        <v>44774</v>
      </c>
    </row>
    <row r="1092" spans="1:5">
      <c r="A1092" s="19">
        <v>48</v>
      </c>
      <c r="B1092" s="19" t="s">
        <v>2068</v>
      </c>
      <c r="C1092" s="22">
        <f>SUMIFS('Filter by planned &amp; actual'!F:F,'Filter by planned &amp; actual'!B:B,OVERDRAFT!B1092,'Filter by planned &amp; actual'!E:E,"Planned",'Filter by planned &amp; actual'!H:H,OVERDRAFT!E1092)</f>
        <v>0</v>
      </c>
      <c r="D1092" s="22">
        <f>SUMIFS('Filter by planned &amp; actual'!G:G,'Filter by planned &amp; actual'!B:B,OVERDRAFT!B1092,'Filter by planned &amp; actual'!E:E,"Planned",'Filter by planned &amp; actual'!H:H,OVERDRAFT!E1092)</f>
        <v>214544</v>
      </c>
      <c r="E1092" s="26">
        <v>44774</v>
      </c>
    </row>
    <row r="1093" spans="1:5">
      <c r="A1093" s="19">
        <v>49</v>
      </c>
      <c r="B1093" s="19" t="s">
        <v>2069</v>
      </c>
      <c r="C1093" s="22">
        <f>SUMIFS('Filter by planned &amp; actual'!F:F,'Filter by planned &amp; actual'!B:B,OVERDRAFT!B1093,'Filter by planned &amp; actual'!E:E,"Planned",'Filter by planned &amp; actual'!H:H,OVERDRAFT!E1093)</f>
        <v>0</v>
      </c>
      <c r="D1093" s="22">
        <f>SUMIFS('Filter by planned &amp; actual'!G:G,'Filter by planned &amp; actual'!B:B,OVERDRAFT!B1093,'Filter by planned &amp; actual'!E:E,"Planned",'Filter by planned &amp; actual'!H:H,OVERDRAFT!E1093)</f>
        <v>0</v>
      </c>
      <c r="E1093" s="26">
        <v>44774</v>
      </c>
    </row>
    <row r="1094" spans="1:5">
      <c r="A1094" s="19">
        <v>50</v>
      </c>
      <c r="B1094" s="19" t="s">
        <v>66</v>
      </c>
      <c r="C1094" s="22">
        <f>SUMIFS('Filter by planned &amp; actual'!F:F,'Filter by planned &amp; actual'!B:B,OVERDRAFT!B1094,'Filter by planned &amp; actual'!E:E,"Planned",'Filter by planned &amp; actual'!H:H,OVERDRAFT!E1094)</f>
        <v>0</v>
      </c>
      <c r="D1094" s="22">
        <f>SUMIFS('Filter by planned &amp; actual'!G:G,'Filter by planned &amp; actual'!B:B,OVERDRAFT!B1094,'Filter by planned &amp; actual'!E:E,"Planned",'Filter by planned &amp; actual'!H:H,OVERDRAFT!E1094)</f>
        <v>0</v>
      </c>
      <c r="E1094" s="26">
        <v>44774</v>
      </c>
    </row>
    <row r="1095" spans="1:5">
      <c r="A1095" s="19">
        <v>51</v>
      </c>
      <c r="B1095" s="19" t="s">
        <v>67</v>
      </c>
      <c r="C1095" s="22">
        <f>SUMIFS('Filter by planned &amp; actual'!F:F,'Filter by planned &amp; actual'!B:B,OVERDRAFT!B1095,'Filter by planned &amp; actual'!E:E,"Planned",'Filter by planned &amp; actual'!H:H,OVERDRAFT!E1095)</f>
        <v>0</v>
      </c>
      <c r="D1095" s="22">
        <f>SUMIFS('Filter by planned &amp; actual'!G:G,'Filter by planned &amp; actual'!B:B,OVERDRAFT!B1095,'Filter by planned &amp; actual'!E:E,"Planned",'Filter by planned &amp; actual'!H:H,OVERDRAFT!E1095)</f>
        <v>0</v>
      </c>
      <c r="E1095" s="26">
        <v>44774</v>
      </c>
    </row>
    <row r="1096" spans="1:5">
      <c r="A1096" s="19">
        <v>52</v>
      </c>
      <c r="B1096" s="19" t="s">
        <v>68</v>
      </c>
      <c r="C1096" s="22">
        <f>SUMIFS('Filter by planned &amp; actual'!F:F,'Filter by planned &amp; actual'!B:B,OVERDRAFT!B1096,'Filter by planned &amp; actual'!E:E,"Planned",'Filter by planned &amp; actual'!H:H,OVERDRAFT!E1096)</f>
        <v>0</v>
      </c>
      <c r="D1096" s="22">
        <f>SUMIFS('Filter by planned &amp; actual'!G:G,'Filter by planned &amp; actual'!B:B,OVERDRAFT!B1096,'Filter by planned &amp; actual'!E:E,"Planned",'Filter by planned &amp; actual'!H:H,OVERDRAFT!E1096)</f>
        <v>0</v>
      </c>
      <c r="E1096" s="26">
        <v>44774</v>
      </c>
    </row>
    <row r="1097" spans="1:5">
      <c r="A1097" s="19">
        <v>53</v>
      </c>
      <c r="B1097" s="19" t="s">
        <v>69</v>
      </c>
      <c r="C1097" s="22">
        <f>SUMIFS('Filter by planned &amp; actual'!F:F,'Filter by planned &amp; actual'!B:B,OVERDRAFT!B1097,'Filter by planned &amp; actual'!E:E,"Planned",'Filter by planned &amp; actual'!H:H,OVERDRAFT!E1097)</f>
        <v>0</v>
      </c>
      <c r="D1097" s="22">
        <f>SUMIFS('Filter by planned &amp; actual'!G:G,'Filter by planned &amp; actual'!B:B,OVERDRAFT!B1097,'Filter by planned &amp; actual'!E:E,"Planned",'Filter by planned &amp; actual'!H:H,OVERDRAFT!E1097)</f>
        <v>0</v>
      </c>
      <c r="E1097" s="26">
        <v>44774</v>
      </c>
    </row>
    <row r="1098" spans="1:5">
      <c r="A1098" s="19">
        <v>54</v>
      </c>
      <c r="B1098" s="19" t="s">
        <v>70</v>
      </c>
      <c r="C1098" s="22">
        <f>SUMIFS('Filter by planned &amp; actual'!F:F,'Filter by planned &amp; actual'!B:B,OVERDRAFT!B1098,'Filter by planned &amp; actual'!E:E,"Planned",'Filter by planned &amp; actual'!H:H,OVERDRAFT!E1098)</f>
        <v>0</v>
      </c>
      <c r="D1098" s="22">
        <f>SUMIFS('Filter by planned &amp; actual'!G:G,'Filter by planned &amp; actual'!B:B,OVERDRAFT!B1098,'Filter by planned &amp; actual'!E:E,"Planned",'Filter by planned &amp; actual'!H:H,OVERDRAFT!E1098)</f>
        <v>0</v>
      </c>
      <c r="E1098" s="26">
        <v>44774</v>
      </c>
    </row>
    <row r="1099" spans="1:5">
      <c r="A1099" s="19">
        <v>55</v>
      </c>
      <c r="B1099" s="19" t="s">
        <v>71</v>
      </c>
      <c r="C1099" s="22">
        <f>SUMIFS('Filter by planned &amp; actual'!F:F,'Filter by planned &amp; actual'!B:B,OVERDRAFT!B1099,'Filter by planned &amp; actual'!E:E,"Planned",'Filter by planned &amp; actual'!H:H,OVERDRAFT!E1099)</f>
        <v>0</v>
      </c>
      <c r="D1099" s="22">
        <f>SUMIFS('Filter by planned &amp; actual'!G:G,'Filter by planned &amp; actual'!B:B,OVERDRAFT!B1099,'Filter by planned &amp; actual'!E:E,"Planned",'Filter by planned &amp; actual'!H:H,OVERDRAFT!E1099)</f>
        <v>0</v>
      </c>
      <c r="E1099" s="26">
        <v>44774</v>
      </c>
    </row>
    <row r="1100" spans="1:5">
      <c r="A1100" s="19">
        <v>56</v>
      </c>
      <c r="B1100" s="19" t="s">
        <v>72</v>
      </c>
      <c r="C1100" s="22">
        <f>SUMIFS('Filter by planned &amp; actual'!F:F,'Filter by planned &amp; actual'!B:B,OVERDRAFT!B1100,'Filter by planned &amp; actual'!E:E,"Planned",'Filter by planned &amp; actual'!H:H,OVERDRAFT!E1100)</f>
        <v>0</v>
      </c>
      <c r="D1100" s="22">
        <f>SUMIFS('Filter by planned &amp; actual'!G:G,'Filter by planned &amp; actual'!B:B,OVERDRAFT!B1100,'Filter by planned &amp; actual'!E:E,"Planned",'Filter by planned &amp; actual'!H:H,OVERDRAFT!E1100)</f>
        <v>0</v>
      </c>
      <c r="E1100" s="26">
        <v>44774</v>
      </c>
    </row>
    <row r="1101" spans="1:5">
      <c r="A1101" s="19">
        <v>57</v>
      </c>
      <c r="B1101" s="19" t="s">
        <v>73</v>
      </c>
      <c r="C1101" s="22">
        <f>SUMIFS('Filter by planned &amp; actual'!F:F,'Filter by planned &amp; actual'!B:B,OVERDRAFT!B1101,'Filter by planned &amp; actual'!E:E,"Planned",'Filter by planned &amp; actual'!H:H,OVERDRAFT!E1101)</f>
        <v>0</v>
      </c>
      <c r="D1101" s="22">
        <f>SUMIFS('Filter by planned &amp; actual'!G:G,'Filter by planned &amp; actual'!B:B,OVERDRAFT!B1101,'Filter by planned &amp; actual'!E:E,"Planned",'Filter by planned &amp; actual'!H:H,OVERDRAFT!E1101)</f>
        <v>0</v>
      </c>
      <c r="E1101" s="26">
        <v>44774</v>
      </c>
    </row>
    <row r="1102" spans="1:5">
      <c r="A1102" s="19">
        <v>58</v>
      </c>
      <c r="B1102" s="19" t="s">
        <v>74</v>
      </c>
      <c r="C1102" s="22">
        <f>SUMIFS('Filter by planned &amp; actual'!F:F,'Filter by planned &amp; actual'!B:B,OVERDRAFT!B1102,'Filter by planned &amp; actual'!E:E,"Planned",'Filter by planned &amp; actual'!H:H,OVERDRAFT!E1102)</f>
        <v>0</v>
      </c>
      <c r="D1102" s="22">
        <f>SUMIFS('Filter by planned &amp; actual'!G:G,'Filter by planned &amp; actual'!B:B,OVERDRAFT!B1102,'Filter by planned &amp; actual'!E:E,"Planned",'Filter by planned &amp; actual'!H:H,OVERDRAFT!E1102)</f>
        <v>0</v>
      </c>
      <c r="E1102" s="26">
        <v>44774</v>
      </c>
    </row>
    <row r="1103" spans="1:5">
      <c r="A1103" s="19">
        <v>59</v>
      </c>
      <c r="B1103" s="19" t="s">
        <v>75</v>
      </c>
      <c r="C1103" s="22">
        <f>SUMIFS('Filter by planned &amp; actual'!F:F,'Filter by planned &amp; actual'!B:B,OVERDRAFT!B1103,'Filter by planned &amp; actual'!E:E,"Planned",'Filter by planned &amp; actual'!H:H,OVERDRAFT!E1103)</f>
        <v>0</v>
      </c>
      <c r="D1103" s="22">
        <f>SUMIFS('Filter by planned &amp; actual'!G:G,'Filter by planned &amp; actual'!B:B,OVERDRAFT!B1103,'Filter by planned &amp; actual'!E:E,"Planned",'Filter by planned &amp; actual'!H:H,OVERDRAFT!E1103)</f>
        <v>0</v>
      </c>
      <c r="E1103" s="26">
        <v>44774</v>
      </c>
    </row>
    <row r="1104" spans="1:5">
      <c r="A1104" s="19">
        <v>60</v>
      </c>
      <c r="B1104" s="19" t="s">
        <v>76</v>
      </c>
      <c r="C1104" s="22">
        <f>SUMIFS('Filter by planned &amp; actual'!F:F,'Filter by planned &amp; actual'!B:B,OVERDRAFT!B1104,'Filter by planned &amp; actual'!E:E,"Planned",'Filter by planned &amp; actual'!H:H,OVERDRAFT!E1104)</f>
        <v>0</v>
      </c>
      <c r="D1104" s="22">
        <f>SUMIFS('Filter by planned &amp; actual'!G:G,'Filter by planned &amp; actual'!B:B,OVERDRAFT!B1104,'Filter by planned &amp; actual'!E:E,"Planned",'Filter by planned &amp; actual'!H:H,OVERDRAFT!E1104)</f>
        <v>0</v>
      </c>
      <c r="E1104" s="26">
        <v>44774</v>
      </c>
    </row>
    <row r="1105" spans="1:5">
      <c r="A1105" s="19">
        <v>61</v>
      </c>
      <c r="B1105" s="19" t="s">
        <v>77</v>
      </c>
      <c r="C1105" s="22">
        <f>SUMIFS('Filter by planned &amp; actual'!F:F,'Filter by planned &amp; actual'!B:B,OVERDRAFT!B1105,'Filter by planned &amp; actual'!E:E,"Planned",'Filter by planned &amp; actual'!H:H,OVERDRAFT!E1105)</f>
        <v>0</v>
      </c>
      <c r="D1105" s="22">
        <f>SUMIFS('Filter by planned &amp; actual'!G:G,'Filter by planned &amp; actual'!B:B,OVERDRAFT!B1105,'Filter by planned &amp; actual'!E:E,"Planned",'Filter by planned &amp; actual'!H:H,OVERDRAFT!E1105)</f>
        <v>0</v>
      </c>
      <c r="E1105" s="26">
        <v>44774</v>
      </c>
    </row>
    <row r="1106" spans="1:5">
      <c r="A1106" s="19">
        <v>62</v>
      </c>
      <c r="B1106" s="19" t="s">
        <v>87</v>
      </c>
      <c r="C1106" s="22">
        <f>SUMIFS('Filter by planned &amp; actual'!F:F,'Filter by planned &amp; actual'!B:B,OVERDRAFT!B1106,'Filter by planned &amp; actual'!E:E,"Planned",'Filter by planned &amp; actual'!H:H,OVERDRAFT!E1106)</f>
        <v>0</v>
      </c>
      <c r="D1106" s="22">
        <f>SUMIFS('Filter by planned &amp; actual'!G:G,'Filter by planned &amp; actual'!B:B,OVERDRAFT!B1106,'Filter by planned &amp; actual'!E:E,"Planned",'Filter by planned &amp; actual'!H:H,OVERDRAFT!E1106)</f>
        <v>0</v>
      </c>
      <c r="E1106" s="26">
        <v>44774</v>
      </c>
    </row>
    <row r="1107" spans="1:5">
      <c r="A1107" s="19">
        <v>63</v>
      </c>
      <c r="B1107" s="19" t="s">
        <v>93</v>
      </c>
      <c r="C1107" s="22">
        <f>SUMIFS('Filter by planned &amp; actual'!F:F,'Filter by planned &amp; actual'!B:B,OVERDRAFT!B1107,'Filter by planned &amp; actual'!E:E,"Planned",'Filter by planned &amp; actual'!H:H,OVERDRAFT!E1107)</f>
        <v>0</v>
      </c>
      <c r="D1107" s="22">
        <f>SUMIFS('Filter by planned &amp; actual'!G:G,'Filter by planned &amp; actual'!B:B,OVERDRAFT!B1107,'Filter by planned &amp; actual'!E:E,"Planned",'Filter by planned &amp; actual'!H:H,OVERDRAFT!E1107)</f>
        <v>0</v>
      </c>
      <c r="E1107" s="26">
        <v>44774</v>
      </c>
    </row>
    <row r="1108" spans="1:5">
      <c r="A1108" s="19">
        <v>64</v>
      </c>
      <c r="B1108" s="19" t="s">
        <v>94</v>
      </c>
      <c r="C1108" s="22">
        <f>SUMIFS('Filter by planned &amp; actual'!F:F,'Filter by planned &amp; actual'!B:B,OVERDRAFT!B1108,'Filter by planned &amp; actual'!E:E,"Planned",'Filter by planned &amp; actual'!H:H,OVERDRAFT!E1108)</f>
        <v>0</v>
      </c>
      <c r="D1108" s="22">
        <f>SUMIFS('Filter by planned &amp; actual'!G:G,'Filter by planned &amp; actual'!B:B,OVERDRAFT!B1108,'Filter by planned &amp; actual'!E:E,"Planned",'Filter by planned &amp; actual'!H:H,OVERDRAFT!E1108)</f>
        <v>0</v>
      </c>
      <c r="E1108" s="26">
        <v>44774</v>
      </c>
    </row>
    <row r="1109" spans="1:5">
      <c r="A1109" s="19">
        <v>65</v>
      </c>
      <c r="B1109" s="19" t="s">
        <v>95</v>
      </c>
      <c r="C1109" s="22">
        <f>SUMIFS('Filter by planned &amp; actual'!F:F,'Filter by planned &amp; actual'!B:B,OVERDRAFT!B1109,'Filter by planned &amp; actual'!E:E,"Planned",'Filter by planned &amp; actual'!H:H,OVERDRAFT!E1109)</f>
        <v>0</v>
      </c>
      <c r="D1109" s="22">
        <f>SUMIFS('Filter by planned &amp; actual'!G:G,'Filter by planned &amp; actual'!B:B,OVERDRAFT!B1109,'Filter by planned &amp; actual'!E:E,"Planned",'Filter by planned &amp; actual'!H:H,OVERDRAFT!E1109)</f>
        <v>0</v>
      </c>
      <c r="E1109" s="26">
        <v>44774</v>
      </c>
    </row>
    <row r="1110" spans="1:5">
      <c r="A1110" s="19">
        <v>66</v>
      </c>
      <c r="B1110" s="19" t="s">
        <v>96</v>
      </c>
      <c r="C1110" s="22">
        <f>SUMIFS('Filter by planned &amp; actual'!F:F,'Filter by planned &amp; actual'!B:B,OVERDRAFT!B1110,'Filter by planned &amp; actual'!E:E,"Planned",'Filter by planned &amp; actual'!H:H,OVERDRAFT!E1110)</f>
        <v>0</v>
      </c>
      <c r="D1110" s="22">
        <f>SUMIFS('Filter by planned &amp; actual'!G:G,'Filter by planned &amp; actual'!B:B,OVERDRAFT!B1110,'Filter by planned &amp; actual'!E:E,"Planned",'Filter by planned &amp; actual'!H:H,OVERDRAFT!E1110)</f>
        <v>0</v>
      </c>
      <c r="E1110" s="26">
        <v>44774</v>
      </c>
    </row>
    <row r="1111" spans="1:5">
      <c r="A1111" s="19">
        <v>67</v>
      </c>
      <c r="B1111" s="19" t="s">
        <v>97</v>
      </c>
      <c r="C1111" s="22">
        <f>SUMIFS('Filter by planned &amp; actual'!F:F,'Filter by planned &amp; actual'!B:B,OVERDRAFT!B1111,'Filter by planned &amp; actual'!E:E,"Planned",'Filter by planned &amp; actual'!H:H,OVERDRAFT!E1111)</f>
        <v>0</v>
      </c>
      <c r="D1111" s="22">
        <f>SUMIFS('Filter by planned &amp; actual'!G:G,'Filter by planned &amp; actual'!B:B,OVERDRAFT!B1111,'Filter by planned &amp; actual'!E:E,"Planned",'Filter by planned &amp; actual'!H:H,OVERDRAFT!E1111)</f>
        <v>0</v>
      </c>
      <c r="E1111" s="26">
        <v>44774</v>
      </c>
    </row>
    <row r="1112" spans="1:5">
      <c r="A1112" s="19">
        <v>68</v>
      </c>
      <c r="B1112" s="19" t="s">
        <v>98</v>
      </c>
      <c r="C1112" s="22">
        <f>SUMIFS('Filter by planned &amp; actual'!F:F,'Filter by planned &amp; actual'!B:B,OVERDRAFT!B1112,'Filter by planned &amp; actual'!E:E,"Planned",'Filter by planned &amp; actual'!H:H,OVERDRAFT!E1112)</f>
        <v>0</v>
      </c>
      <c r="D1112" s="22">
        <f>SUMIFS('Filter by planned &amp; actual'!G:G,'Filter by planned &amp; actual'!B:B,OVERDRAFT!B1112,'Filter by planned &amp; actual'!E:E,"Planned",'Filter by planned &amp; actual'!H:H,OVERDRAFT!E1112)</f>
        <v>0</v>
      </c>
      <c r="E1112" s="26">
        <v>44774</v>
      </c>
    </row>
    <row r="1113" spans="1:5">
      <c r="A1113" s="19">
        <v>69</v>
      </c>
      <c r="B1113" s="19" t="s">
        <v>99</v>
      </c>
      <c r="C1113" s="22">
        <f>SUMIFS('Filter by planned &amp; actual'!F:F,'Filter by planned &amp; actual'!B:B,OVERDRAFT!B1113,'Filter by planned &amp; actual'!E:E,"Planned",'Filter by planned &amp; actual'!H:H,OVERDRAFT!E1113)</f>
        <v>0</v>
      </c>
      <c r="D1113" s="22">
        <f>SUMIFS('Filter by planned &amp; actual'!G:G,'Filter by planned &amp; actual'!B:B,OVERDRAFT!B1113,'Filter by planned &amp; actual'!E:E,"Planned",'Filter by planned &amp; actual'!H:H,OVERDRAFT!E1113)</f>
        <v>0</v>
      </c>
      <c r="E1113" s="26">
        <v>44774</v>
      </c>
    </row>
    <row r="1114" spans="1:5">
      <c r="A1114" s="19">
        <v>70</v>
      </c>
      <c r="B1114" s="19" t="s">
        <v>100</v>
      </c>
      <c r="C1114" s="22">
        <f>SUMIFS('Filter by planned &amp; actual'!F:F,'Filter by planned &amp; actual'!B:B,OVERDRAFT!B1114,'Filter by planned &amp; actual'!E:E,"Planned",'Filter by planned &amp; actual'!H:H,OVERDRAFT!E1114)</f>
        <v>0</v>
      </c>
      <c r="D1114" s="22">
        <f>SUMIFS('Filter by planned &amp; actual'!G:G,'Filter by planned &amp; actual'!B:B,OVERDRAFT!B1114,'Filter by planned &amp; actual'!E:E,"Planned",'Filter by planned &amp; actual'!H:H,OVERDRAFT!E1114)</f>
        <v>0</v>
      </c>
      <c r="E1114" s="26">
        <v>44774</v>
      </c>
    </row>
    <row r="1115" spans="1:5">
      <c r="A1115" s="19">
        <v>71</v>
      </c>
      <c r="B1115" s="19" t="s">
        <v>101</v>
      </c>
      <c r="C1115" s="22">
        <f>SUMIFS('Filter by planned &amp; actual'!F:F,'Filter by planned &amp; actual'!B:B,OVERDRAFT!B1115,'Filter by planned &amp; actual'!E:E,"Planned",'Filter by planned &amp; actual'!H:H,OVERDRAFT!E1115)</f>
        <v>0</v>
      </c>
      <c r="D1115" s="22">
        <f>SUMIFS('Filter by planned &amp; actual'!G:G,'Filter by planned &amp; actual'!B:B,OVERDRAFT!B1115,'Filter by planned &amp; actual'!E:E,"Planned",'Filter by planned &amp; actual'!H:H,OVERDRAFT!E1115)</f>
        <v>0</v>
      </c>
      <c r="E1115" s="26">
        <v>44774</v>
      </c>
    </row>
    <row r="1116" spans="1:5">
      <c r="A1116" s="19">
        <v>72</v>
      </c>
      <c r="B1116" s="19" t="s">
        <v>102</v>
      </c>
      <c r="C1116" s="22">
        <f>SUMIFS('Filter by planned &amp; actual'!F:F,'Filter by planned &amp; actual'!B:B,OVERDRAFT!B1116,'Filter by planned &amp; actual'!E:E,"Planned",'Filter by planned &amp; actual'!H:H,OVERDRAFT!E1116)</f>
        <v>0</v>
      </c>
      <c r="D1116" s="22">
        <f>SUMIFS('Filter by planned &amp; actual'!G:G,'Filter by planned &amp; actual'!B:B,OVERDRAFT!B1116,'Filter by planned &amp; actual'!E:E,"Planned",'Filter by planned &amp; actual'!H:H,OVERDRAFT!E1116)</f>
        <v>0</v>
      </c>
      <c r="E1116" s="26">
        <v>44774</v>
      </c>
    </row>
    <row r="1117" spans="1:5">
      <c r="A1117" s="19">
        <v>73</v>
      </c>
      <c r="B1117" s="19" t="s">
        <v>103</v>
      </c>
      <c r="C1117" s="22">
        <f>SUMIFS('Filter by planned &amp; actual'!F:F,'Filter by planned &amp; actual'!B:B,OVERDRAFT!B1117,'Filter by planned &amp; actual'!E:E,"Planned",'Filter by planned &amp; actual'!H:H,OVERDRAFT!E1117)</f>
        <v>0</v>
      </c>
      <c r="D1117" s="22">
        <f>SUMIFS('Filter by planned &amp; actual'!G:G,'Filter by planned &amp; actual'!B:B,OVERDRAFT!B1117,'Filter by planned &amp; actual'!E:E,"Planned",'Filter by planned &amp; actual'!H:H,OVERDRAFT!E1117)</f>
        <v>0</v>
      </c>
      <c r="E1117" s="26">
        <v>44774</v>
      </c>
    </row>
    <row r="1118" spans="1:5">
      <c r="A1118" s="19">
        <v>74</v>
      </c>
      <c r="B1118" s="19" t="s">
        <v>104</v>
      </c>
      <c r="C1118" s="22">
        <f>SUMIFS('Filter by planned &amp; actual'!F:F,'Filter by planned &amp; actual'!B:B,OVERDRAFT!B1118,'Filter by planned &amp; actual'!E:E,"Planned",'Filter by planned &amp; actual'!H:H,OVERDRAFT!E1118)</f>
        <v>0</v>
      </c>
      <c r="D1118" s="22">
        <f>SUMIFS('Filter by planned &amp; actual'!G:G,'Filter by planned &amp; actual'!B:B,OVERDRAFT!B1118,'Filter by planned &amp; actual'!E:E,"Planned",'Filter by planned &amp; actual'!H:H,OVERDRAFT!E1118)</f>
        <v>0</v>
      </c>
      <c r="E1118" s="26">
        <v>44774</v>
      </c>
    </row>
    <row r="1119" spans="1:5">
      <c r="A1119" s="19">
        <v>75</v>
      </c>
      <c r="B1119" s="19" t="s">
        <v>105</v>
      </c>
      <c r="C1119" s="22">
        <f>SUMIFS('Filter by planned &amp; actual'!F:F,'Filter by planned &amp; actual'!B:B,OVERDRAFT!B1119,'Filter by planned &amp; actual'!E:E,"Planned",'Filter by planned &amp; actual'!H:H,OVERDRAFT!E1119)</f>
        <v>0</v>
      </c>
      <c r="D1119" s="22">
        <f>SUMIFS('Filter by planned &amp; actual'!G:G,'Filter by planned &amp; actual'!B:B,OVERDRAFT!B1119,'Filter by planned &amp; actual'!E:E,"Planned",'Filter by planned &amp; actual'!H:H,OVERDRAFT!E1119)</f>
        <v>0</v>
      </c>
      <c r="E1119" s="26">
        <v>44774</v>
      </c>
    </row>
    <row r="1120" spans="1:5">
      <c r="A1120" s="19">
        <v>76</v>
      </c>
      <c r="B1120" s="19" t="s">
        <v>111</v>
      </c>
      <c r="C1120" s="22">
        <f>SUMIFS('Filter by planned &amp; actual'!F:F,'Filter by planned &amp; actual'!B:B,OVERDRAFT!B1120,'Filter by planned &amp; actual'!E:E,"Planned",'Filter by planned &amp; actual'!H:H,OVERDRAFT!E1120)</f>
        <v>0</v>
      </c>
      <c r="D1120" s="22">
        <f>SUMIFS('Filter by planned &amp; actual'!G:G,'Filter by planned &amp; actual'!B:B,OVERDRAFT!B1120,'Filter by planned &amp; actual'!E:E,"Planned",'Filter by planned &amp; actual'!H:H,OVERDRAFT!E1120)</f>
        <v>0</v>
      </c>
      <c r="E1120" s="26">
        <v>44774</v>
      </c>
    </row>
    <row r="1121" spans="1:5">
      <c r="A1121" s="19">
        <v>77</v>
      </c>
      <c r="B1121" s="19" t="s">
        <v>112</v>
      </c>
      <c r="C1121" s="22">
        <f>SUMIFS('Filter by planned &amp; actual'!F:F,'Filter by planned &amp; actual'!B:B,OVERDRAFT!B1121,'Filter by planned &amp; actual'!E:E,"Planned",'Filter by planned &amp; actual'!H:H,OVERDRAFT!E1121)</f>
        <v>0</v>
      </c>
      <c r="D1121" s="22">
        <f>SUMIFS('Filter by planned &amp; actual'!G:G,'Filter by planned &amp; actual'!B:B,OVERDRAFT!B1121,'Filter by planned &amp; actual'!E:E,"Planned",'Filter by planned &amp; actual'!H:H,OVERDRAFT!E1121)</f>
        <v>0</v>
      </c>
      <c r="E1121" s="26">
        <v>44774</v>
      </c>
    </row>
    <row r="1122" spans="1:5">
      <c r="A1122" s="19">
        <v>78</v>
      </c>
      <c r="B1122" s="19" t="s">
        <v>113</v>
      </c>
      <c r="C1122" s="22">
        <f>SUMIFS('Filter by planned &amp; actual'!F:F,'Filter by planned &amp; actual'!B:B,OVERDRAFT!B1122,'Filter by planned &amp; actual'!E:E,"Planned",'Filter by planned &amp; actual'!H:H,OVERDRAFT!E1122)</f>
        <v>0</v>
      </c>
      <c r="D1122" s="22">
        <f>SUMIFS('Filter by planned &amp; actual'!G:G,'Filter by planned &amp; actual'!B:B,OVERDRAFT!B1122,'Filter by planned &amp; actual'!E:E,"Planned",'Filter by planned &amp; actual'!H:H,OVERDRAFT!E1122)</f>
        <v>0</v>
      </c>
      <c r="E1122" s="26">
        <v>44774</v>
      </c>
    </row>
    <row r="1123" spans="1:5">
      <c r="A1123" s="19">
        <v>79</v>
      </c>
      <c r="B1123" s="19" t="s">
        <v>114</v>
      </c>
      <c r="C1123" s="22">
        <f>SUMIFS('Filter by planned &amp; actual'!F:F,'Filter by planned &amp; actual'!B:B,OVERDRAFT!B1123,'Filter by planned &amp; actual'!E:E,"Planned",'Filter by planned &amp; actual'!H:H,OVERDRAFT!E1123)</f>
        <v>0</v>
      </c>
      <c r="D1123" s="22">
        <f>SUMIFS('Filter by planned &amp; actual'!G:G,'Filter by planned &amp; actual'!B:B,OVERDRAFT!B1123,'Filter by planned &amp; actual'!E:E,"Planned",'Filter by planned &amp; actual'!H:H,OVERDRAFT!E1123)</f>
        <v>0</v>
      </c>
      <c r="E1123" s="26">
        <v>44774</v>
      </c>
    </row>
    <row r="1124" spans="1:5">
      <c r="A1124" s="19">
        <v>80</v>
      </c>
      <c r="B1124" s="19" t="s">
        <v>115</v>
      </c>
      <c r="C1124" s="22">
        <f>SUMIFS('Filter by planned &amp; actual'!F:F,'Filter by planned &amp; actual'!B:B,OVERDRAFT!B1124,'Filter by planned &amp; actual'!E:E,"Planned",'Filter by planned &amp; actual'!H:H,OVERDRAFT!E1124)</f>
        <v>0</v>
      </c>
      <c r="D1124" s="22">
        <f>SUMIFS('Filter by planned &amp; actual'!G:G,'Filter by planned &amp; actual'!B:B,OVERDRAFT!B1124,'Filter by planned &amp; actual'!E:E,"Planned",'Filter by planned &amp; actual'!H:H,OVERDRAFT!E1124)</f>
        <v>0</v>
      </c>
      <c r="E1124" s="26">
        <v>44774</v>
      </c>
    </row>
    <row r="1125" spans="1:5">
      <c r="A1125" s="19">
        <v>81</v>
      </c>
      <c r="B1125" s="19" t="s">
        <v>116</v>
      </c>
      <c r="C1125" s="22">
        <f>SUMIFS('Filter by planned &amp; actual'!F:F,'Filter by planned &amp; actual'!B:B,OVERDRAFT!B1125,'Filter by planned &amp; actual'!E:E,"Planned",'Filter by planned &amp; actual'!H:H,OVERDRAFT!E1125)</f>
        <v>0</v>
      </c>
      <c r="D1125" s="22">
        <f>SUMIFS('Filter by planned &amp; actual'!G:G,'Filter by planned &amp; actual'!B:B,OVERDRAFT!B1125,'Filter by planned &amp; actual'!E:E,"Planned",'Filter by planned &amp; actual'!H:H,OVERDRAFT!E1125)</f>
        <v>0</v>
      </c>
      <c r="E1125" s="26">
        <v>44774</v>
      </c>
    </row>
    <row r="1126" spans="1:5">
      <c r="A1126" s="19">
        <v>82</v>
      </c>
      <c r="B1126" s="19" t="s">
        <v>117</v>
      </c>
      <c r="C1126" s="22">
        <f>SUMIFS('Filter by planned &amp; actual'!F:F,'Filter by planned &amp; actual'!B:B,OVERDRAFT!B1126,'Filter by planned &amp; actual'!E:E,"Planned",'Filter by planned &amp; actual'!H:H,OVERDRAFT!E1126)</f>
        <v>0</v>
      </c>
      <c r="D1126" s="22">
        <f>SUMIFS('Filter by planned &amp; actual'!G:G,'Filter by planned &amp; actual'!B:B,OVERDRAFT!B1126,'Filter by planned &amp; actual'!E:E,"Planned",'Filter by planned &amp; actual'!H:H,OVERDRAFT!E1126)</f>
        <v>0</v>
      </c>
      <c r="E1126" s="26">
        <v>44774</v>
      </c>
    </row>
    <row r="1127" spans="1:5">
      <c r="A1127" s="19">
        <v>83</v>
      </c>
      <c r="B1127" s="19" t="s">
        <v>118</v>
      </c>
      <c r="C1127" s="22">
        <f>SUMIFS('Filter by planned &amp; actual'!F:F,'Filter by planned &amp; actual'!B:B,OVERDRAFT!B1127,'Filter by planned &amp; actual'!E:E,"Planned",'Filter by planned &amp; actual'!H:H,OVERDRAFT!E1127)</f>
        <v>0</v>
      </c>
      <c r="D1127" s="22">
        <f>SUMIFS('Filter by planned &amp; actual'!G:G,'Filter by planned &amp; actual'!B:B,OVERDRAFT!B1127,'Filter by planned &amp; actual'!E:E,"Planned",'Filter by planned &amp; actual'!H:H,OVERDRAFT!E1127)</f>
        <v>0</v>
      </c>
      <c r="E1127" s="26">
        <v>44774</v>
      </c>
    </row>
    <row r="1128" spans="1:5">
      <c r="A1128" s="19">
        <v>84</v>
      </c>
      <c r="B1128" s="19" t="s">
        <v>119</v>
      </c>
      <c r="C1128" s="22">
        <f>SUMIFS('Filter by planned &amp; actual'!F:F,'Filter by planned &amp; actual'!B:B,OVERDRAFT!B1128,'Filter by planned &amp; actual'!E:E,"Planned",'Filter by planned &amp; actual'!H:H,OVERDRAFT!E1128)</f>
        <v>0</v>
      </c>
      <c r="D1128" s="22">
        <f>SUMIFS('Filter by planned &amp; actual'!G:G,'Filter by planned &amp; actual'!B:B,OVERDRAFT!B1128,'Filter by planned &amp; actual'!E:E,"Planned",'Filter by planned &amp; actual'!H:H,OVERDRAFT!E1128)</f>
        <v>0</v>
      </c>
      <c r="E1128" s="26">
        <v>44774</v>
      </c>
    </row>
    <row r="1129" spans="1:5">
      <c r="A1129" s="19">
        <v>85</v>
      </c>
      <c r="B1129" s="19" t="s">
        <v>120</v>
      </c>
      <c r="C1129" s="22">
        <f>SUMIFS('Filter by planned &amp; actual'!F:F,'Filter by planned &amp; actual'!B:B,OVERDRAFT!B1129,'Filter by planned &amp; actual'!E:E,"Planned",'Filter by planned &amp; actual'!H:H,OVERDRAFT!E1129)</f>
        <v>0</v>
      </c>
      <c r="D1129" s="22">
        <f>SUMIFS('Filter by planned &amp; actual'!G:G,'Filter by planned &amp; actual'!B:B,OVERDRAFT!B1129,'Filter by planned &amp; actual'!E:E,"Planned",'Filter by planned &amp; actual'!H:H,OVERDRAFT!E1129)</f>
        <v>0</v>
      </c>
      <c r="E1129" s="26">
        <v>44774</v>
      </c>
    </row>
    <row r="1130" spans="1:5">
      <c r="A1130" s="19">
        <v>86</v>
      </c>
      <c r="B1130" s="19" t="s">
        <v>121</v>
      </c>
      <c r="C1130" s="22">
        <f>SUMIFS('Filter by planned &amp; actual'!F:F,'Filter by planned &amp; actual'!B:B,OVERDRAFT!B1130,'Filter by planned &amp; actual'!E:E,"Planned",'Filter by planned &amp; actual'!H:H,OVERDRAFT!E1130)</f>
        <v>0</v>
      </c>
      <c r="D1130" s="22">
        <f>SUMIFS('Filter by planned &amp; actual'!G:G,'Filter by planned &amp; actual'!B:B,OVERDRAFT!B1130,'Filter by planned &amp; actual'!E:E,"Planned",'Filter by planned &amp; actual'!H:H,OVERDRAFT!E1130)</f>
        <v>0</v>
      </c>
      <c r="E1130" s="26">
        <v>44774</v>
      </c>
    </row>
    <row r="1131" spans="1:5">
      <c r="A1131" s="19">
        <v>87</v>
      </c>
      <c r="B1131" s="19" t="s">
        <v>122</v>
      </c>
      <c r="C1131" s="22">
        <f>SUMIFS('Filter by planned &amp; actual'!F:F,'Filter by planned &amp; actual'!B:B,OVERDRAFT!B1131,'Filter by planned &amp; actual'!E:E,"Planned",'Filter by planned &amp; actual'!H:H,OVERDRAFT!E1131)</f>
        <v>0</v>
      </c>
      <c r="D1131" s="22">
        <f>SUMIFS('Filter by planned &amp; actual'!G:G,'Filter by planned &amp; actual'!B:B,OVERDRAFT!B1131,'Filter by planned &amp; actual'!E:E,"Planned",'Filter by planned &amp; actual'!H:H,OVERDRAFT!E1131)</f>
        <v>0</v>
      </c>
      <c r="E1131" s="26">
        <v>44774</v>
      </c>
    </row>
    <row r="1132" spans="1:5">
      <c r="A1132" s="19">
        <v>88</v>
      </c>
      <c r="B1132" s="19" t="s">
        <v>123</v>
      </c>
      <c r="C1132" s="22">
        <f>SUMIFS('Filter by planned &amp; actual'!F:F,'Filter by planned &amp; actual'!B:B,OVERDRAFT!B1132,'Filter by planned &amp; actual'!E:E,"Planned",'Filter by planned &amp; actual'!H:H,OVERDRAFT!E1132)</f>
        <v>0</v>
      </c>
      <c r="D1132" s="22">
        <f>SUMIFS('Filter by planned &amp; actual'!G:G,'Filter by planned &amp; actual'!B:B,OVERDRAFT!B1132,'Filter by planned &amp; actual'!E:E,"Planned",'Filter by planned &amp; actual'!H:H,OVERDRAFT!E1132)</f>
        <v>0</v>
      </c>
      <c r="E1132" s="26">
        <v>44774</v>
      </c>
    </row>
    <row r="1133" spans="1:5">
      <c r="A1133" s="19">
        <v>89</v>
      </c>
      <c r="B1133" s="19" t="s">
        <v>126</v>
      </c>
      <c r="C1133" s="22">
        <f>SUMIFS('Filter by planned &amp; actual'!F:F,'Filter by planned &amp; actual'!B:B,OVERDRAFT!B1133,'Filter by planned &amp; actual'!E:E,"Planned",'Filter by planned &amp; actual'!H:H,OVERDRAFT!E1133)</f>
        <v>0</v>
      </c>
      <c r="D1133" s="22">
        <f>SUMIFS('Filter by planned &amp; actual'!G:G,'Filter by planned &amp; actual'!B:B,OVERDRAFT!B1133,'Filter by planned &amp; actual'!E:E,"Planned",'Filter by planned &amp; actual'!H:H,OVERDRAFT!E1133)</f>
        <v>0</v>
      </c>
      <c r="E1133" s="26">
        <v>44774</v>
      </c>
    </row>
    <row r="1134" spans="1:5">
      <c r="A1134" s="19">
        <v>90</v>
      </c>
      <c r="B1134" s="19" t="s">
        <v>284</v>
      </c>
      <c r="C1134" s="22">
        <f>SUMIFS('Filter by planned &amp; actual'!F:F,'Filter by planned &amp; actual'!B:B,OVERDRAFT!B1134,'Filter by planned &amp; actual'!E:E,"Planned",'Filter by planned &amp; actual'!H:H,OVERDRAFT!E1134)</f>
        <v>0</v>
      </c>
      <c r="D1134" s="22">
        <f>SUMIFS('Filter by planned &amp; actual'!G:G,'Filter by planned &amp; actual'!B:B,OVERDRAFT!B1134,'Filter by planned &amp; actual'!E:E,"Planned",'Filter by planned &amp; actual'!H:H,OVERDRAFT!E1134)</f>
        <v>0</v>
      </c>
      <c r="E1134" s="26">
        <v>44774</v>
      </c>
    </row>
    <row r="1135" spans="1:5">
      <c r="A1135" s="19">
        <v>91</v>
      </c>
      <c r="B1135" s="19" t="s">
        <v>2006</v>
      </c>
      <c r="C1135" s="22">
        <f>SUMIFS('Filter by planned &amp; actual'!F:F,'Filter by planned &amp; actual'!B:B,OVERDRAFT!B1135,'Filter by planned &amp; actual'!E:E,"Planned",'Filter by planned &amp; actual'!H:H,OVERDRAFT!E1135)</f>
        <v>0</v>
      </c>
      <c r="D1135" s="22">
        <f>SUMIFS('Filter by planned &amp; actual'!G:G,'Filter by planned &amp; actual'!B:B,OVERDRAFT!B1135,'Filter by planned &amp; actual'!E:E,"Planned",'Filter by planned &amp; actual'!H:H,OVERDRAFT!E1135)</f>
        <v>0</v>
      </c>
      <c r="E1135" s="26">
        <v>44774</v>
      </c>
    </row>
    <row r="1136" spans="1:5">
      <c r="A1136" s="19">
        <v>92</v>
      </c>
      <c r="B1136" s="19" t="s">
        <v>283</v>
      </c>
      <c r="C1136" s="22">
        <f>SUMIFS('Filter by planned &amp; actual'!F:F,'Filter by planned &amp; actual'!B:B,OVERDRAFT!B1136,'Filter by planned &amp; actual'!E:E,"Planned",'Filter by planned &amp; actual'!H:H,OVERDRAFT!E1136)</f>
        <v>0</v>
      </c>
      <c r="D1136" s="22">
        <f>SUMIFS('Filter by planned &amp; actual'!G:G,'Filter by planned &amp; actual'!B:B,OVERDRAFT!B1136,'Filter by planned &amp; actual'!E:E,"Planned",'Filter by planned &amp; actual'!H:H,OVERDRAFT!E1136)</f>
        <v>0</v>
      </c>
      <c r="E1136" s="26">
        <v>44774</v>
      </c>
    </row>
    <row r="1137" spans="1:5">
      <c r="A1137" s="19">
        <v>93</v>
      </c>
      <c r="B1137" s="19" t="s">
        <v>2005</v>
      </c>
      <c r="C1137" s="22">
        <f>SUMIFS('Filter by planned &amp; actual'!F:F,'Filter by planned &amp; actual'!B:B,OVERDRAFT!B1137,'Filter by planned &amp; actual'!E:E,"Planned",'Filter by planned &amp; actual'!H:H,OVERDRAFT!E1137)</f>
        <v>0</v>
      </c>
      <c r="D1137" s="22">
        <f>SUMIFS('Filter by planned &amp; actual'!G:G,'Filter by planned &amp; actual'!B:B,OVERDRAFT!B1137,'Filter by planned &amp; actual'!E:E,"Planned",'Filter by planned &amp; actual'!H:H,OVERDRAFT!E1137)</f>
        <v>0</v>
      </c>
      <c r="E1137" s="26">
        <v>44774</v>
      </c>
    </row>
    <row r="1138" spans="1:5">
      <c r="A1138" s="19">
        <v>94</v>
      </c>
      <c r="B1138" s="19" t="s">
        <v>2075</v>
      </c>
      <c r="C1138" s="22">
        <f>SUMIFS('Filter by planned &amp; actual'!F:F,'Filter by planned &amp; actual'!B:B,OVERDRAFT!B1138,'Filter by planned &amp; actual'!E:E,"Planned",'Filter by planned &amp; actual'!H:H,OVERDRAFT!E1138)</f>
        <v>0</v>
      </c>
      <c r="D1138" s="22">
        <f>SUMIFS('Filter by planned &amp; actual'!G:G,'Filter by planned &amp; actual'!B:B,OVERDRAFT!B1138,'Filter by planned &amp; actual'!E:E,"Planned",'Filter by planned &amp; actual'!H:H,OVERDRAFT!E1138)</f>
        <v>0</v>
      </c>
      <c r="E1138" s="26">
        <v>44774</v>
      </c>
    </row>
    <row r="1139" spans="1:5">
      <c r="A1139" s="19">
        <v>95</v>
      </c>
      <c r="B1139" s="19" t="s">
        <v>2076</v>
      </c>
      <c r="C1139" s="22">
        <f>SUMIFS('Filter by planned &amp; actual'!F:F,'Filter by planned &amp; actual'!B:B,OVERDRAFT!B1139,'Filter by planned &amp; actual'!E:E,"Planned",'Filter by planned &amp; actual'!H:H,OVERDRAFT!E1139)</f>
        <v>0</v>
      </c>
      <c r="D1139" s="22">
        <f>SUMIFS('Filter by planned &amp; actual'!G:G,'Filter by planned &amp; actual'!B:B,OVERDRAFT!B1139,'Filter by planned &amp; actual'!E:E,"Planned",'Filter by planned &amp; actual'!H:H,OVERDRAFT!E1139)</f>
        <v>0</v>
      </c>
      <c r="E1139" s="26">
        <v>44774</v>
      </c>
    </row>
    <row r="1140" spans="1:5">
      <c r="A1140" s="19">
        <v>96</v>
      </c>
      <c r="B1140" s="19" t="s">
        <v>2077</v>
      </c>
      <c r="C1140" s="22">
        <f>SUMIFS('Filter by planned &amp; actual'!F:F,'Filter by planned &amp; actual'!B:B,OVERDRAFT!B1140,'Filter by planned &amp; actual'!E:E,"Planned",'Filter by planned &amp; actual'!H:H,OVERDRAFT!E1140)</f>
        <v>0</v>
      </c>
      <c r="D1140" s="22">
        <f>SUMIFS('Filter by planned &amp; actual'!G:G,'Filter by planned &amp; actual'!B:B,OVERDRAFT!B1140,'Filter by planned &amp; actual'!E:E,"Planned",'Filter by planned &amp; actual'!H:H,OVERDRAFT!E1140)</f>
        <v>0</v>
      </c>
      <c r="E1140" s="26">
        <v>44774</v>
      </c>
    </row>
    <row r="1141" spans="1:5">
      <c r="A1141" s="19">
        <v>97</v>
      </c>
      <c r="B1141" s="19" t="s">
        <v>2078</v>
      </c>
      <c r="C1141" s="22">
        <f>SUMIFS('Filter by planned &amp; actual'!F:F,'Filter by planned &amp; actual'!B:B,OVERDRAFT!B1141,'Filter by planned &amp; actual'!E:E,"Planned",'Filter by planned &amp; actual'!H:H,OVERDRAFT!E1141)</f>
        <v>0</v>
      </c>
      <c r="D1141" s="22">
        <f>SUMIFS('Filter by planned &amp; actual'!G:G,'Filter by planned &amp; actual'!B:B,OVERDRAFT!B1141,'Filter by planned &amp; actual'!E:E,"Planned",'Filter by planned &amp; actual'!H:H,OVERDRAFT!E1141)</f>
        <v>9769525</v>
      </c>
      <c r="E1141" s="26">
        <v>44774</v>
      </c>
    </row>
    <row r="1142" spans="1:5">
      <c r="A1142" s="19">
        <v>98</v>
      </c>
      <c r="B1142" s="19" t="s">
        <v>2079</v>
      </c>
      <c r="C1142" s="22">
        <f>SUMIFS('Filter by planned &amp; actual'!F:F,'Filter by planned &amp; actual'!B:B,OVERDRAFT!B1142,'Filter by planned &amp; actual'!E:E,"Planned",'Filter by planned &amp; actual'!H:H,OVERDRAFT!E1142)</f>
        <v>20482926.16</v>
      </c>
      <c r="D1142" s="22">
        <f>SUMIFS('Filter by planned &amp; actual'!G:G,'Filter by planned &amp; actual'!B:B,OVERDRAFT!B1142,'Filter by planned &amp; actual'!E:E,"Planned",'Filter by planned &amp; actual'!H:H,OVERDRAFT!E1142)</f>
        <v>27572132</v>
      </c>
      <c r="E1142" s="26">
        <v>44774</v>
      </c>
    </row>
    <row r="1143" spans="1:5">
      <c r="A1143" s="19">
        <v>99</v>
      </c>
      <c r="B1143" s="19" t="s">
        <v>2080</v>
      </c>
      <c r="C1143" s="22">
        <f>SUMIFS('Filter by planned &amp; actual'!F:F,'Filter by planned &amp; actual'!B:B,OVERDRAFT!B1143,'Filter by planned &amp; actual'!E:E,"Planned",'Filter by planned &amp; actual'!H:H,OVERDRAFT!E1143)</f>
        <v>0</v>
      </c>
      <c r="D1143" s="22">
        <f>SUMIFS('Filter by planned &amp; actual'!G:G,'Filter by planned &amp; actual'!B:B,OVERDRAFT!B1143,'Filter by planned &amp; actual'!E:E,"Planned",'Filter by planned &amp; actual'!H:H,OVERDRAFT!E1143)</f>
        <v>18926553</v>
      </c>
      <c r="E1143" s="26">
        <v>44774</v>
      </c>
    </row>
    <row r="1144" spans="1:5">
      <c r="A1144" s="19">
        <v>100</v>
      </c>
      <c r="B1144" s="19" t="s">
        <v>2081</v>
      </c>
      <c r="C1144" s="22">
        <f>SUMIFS('Filter by planned &amp; actual'!F:F,'Filter by planned &amp; actual'!B:B,OVERDRAFT!B1144,'Filter by planned &amp; actual'!E:E,"Planned",'Filter by planned &amp; actual'!H:H,OVERDRAFT!E1144)</f>
        <v>0</v>
      </c>
      <c r="D1144" s="22">
        <f>SUMIFS('Filter by planned &amp; actual'!G:G,'Filter by planned &amp; actual'!B:B,OVERDRAFT!B1144,'Filter by planned &amp; actual'!E:E,"Planned",'Filter by planned &amp; actual'!H:H,OVERDRAFT!E1144)</f>
        <v>0</v>
      </c>
      <c r="E1144" s="26">
        <v>44774</v>
      </c>
    </row>
    <row r="1145" spans="1:5">
      <c r="A1145" s="19">
        <v>101</v>
      </c>
      <c r="B1145" s="19" t="s">
        <v>2082</v>
      </c>
      <c r="C1145" s="22">
        <f>SUMIFS('Filter by planned &amp; actual'!F:F,'Filter by planned &amp; actual'!B:B,OVERDRAFT!B1145,'Filter by planned &amp; actual'!E:E,"Planned",'Filter by planned &amp; actual'!H:H,OVERDRAFT!E1145)</f>
        <v>0</v>
      </c>
      <c r="D1145" s="22">
        <f>SUMIFS('Filter by planned &amp; actual'!G:G,'Filter by planned &amp; actual'!B:B,OVERDRAFT!B1145,'Filter by planned &amp; actual'!E:E,"Planned",'Filter by planned &amp; actual'!H:H,OVERDRAFT!E1145)</f>
        <v>0</v>
      </c>
      <c r="E1145" s="26">
        <v>44774</v>
      </c>
    </row>
    <row r="1146" spans="1:5">
      <c r="A1146" s="19">
        <v>102</v>
      </c>
      <c r="B1146" s="19" t="s">
        <v>2083</v>
      </c>
      <c r="C1146" s="22">
        <f>SUMIFS('Filter by planned &amp; actual'!F:F,'Filter by planned &amp; actual'!B:B,OVERDRAFT!B1146,'Filter by planned &amp; actual'!E:E,"Planned",'Filter by planned &amp; actual'!H:H,OVERDRAFT!E1146)</f>
        <v>0</v>
      </c>
      <c r="D1146" s="22">
        <f>SUMIFS('Filter by planned &amp; actual'!G:G,'Filter by planned &amp; actual'!B:B,OVERDRAFT!B1146,'Filter by planned &amp; actual'!E:E,"Planned",'Filter by planned &amp; actual'!H:H,OVERDRAFT!E1146)</f>
        <v>17124003</v>
      </c>
      <c r="E1146" s="26">
        <v>44774</v>
      </c>
    </row>
    <row r="1147" spans="1:5">
      <c r="A1147" s="19">
        <v>103</v>
      </c>
      <c r="B1147" s="19" t="s">
        <v>2085</v>
      </c>
      <c r="C1147" s="22">
        <f>SUMIFS('Filter by planned &amp; actual'!F:F,'Filter by planned &amp; actual'!B:B,OVERDRAFT!B1147,'Filter by planned &amp; actual'!E:E,"Planned",'Filter by planned &amp; actual'!H:H,OVERDRAFT!E1147)</f>
        <v>0</v>
      </c>
      <c r="D1147" s="22">
        <f>SUMIFS('Filter by planned &amp; actual'!G:G,'Filter by planned &amp; actual'!B:B,OVERDRAFT!B1147,'Filter by planned &amp; actual'!E:E,"Planned",'Filter by planned &amp; actual'!H:H,OVERDRAFT!E1147)</f>
        <v>0</v>
      </c>
      <c r="E1147" s="26">
        <v>44774</v>
      </c>
    </row>
    <row r="1148" spans="1:5">
      <c r="A1148" s="19">
        <v>104</v>
      </c>
      <c r="B1148" s="19" t="s">
        <v>2086</v>
      </c>
      <c r="C1148" s="22">
        <f>SUMIFS('Filter by planned &amp; actual'!F:F,'Filter by planned &amp; actual'!B:B,OVERDRAFT!B1148,'Filter by planned &amp; actual'!E:E,"Planned",'Filter by planned &amp; actual'!H:H,OVERDRAFT!E1148)</f>
        <v>0</v>
      </c>
      <c r="D1148" s="22">
        <f>SUMIFS('Filter by planned &amp; actual'!G:G,'Filter by planned &amp; actual'!B:B,OVERDRAFT!B1148,'Filter by planned &amp; actual'!E:E,"Planned",'Filter by planned &amp; actual'!H:H,OVERDRAFT!E1148)</f>
        <v>0</v>
      </c>
      <c r="E1148" s="26">
        <v>44774</v>
      </c>
    </row>
    <row r="1149" spans="1:5">
      <c r="A1149" s="19">
        <v>105</v>
      </c>
      <c r="B1149" s="19" t="s">
        <v>2087</v>
      </c>
      <c r="C1149" s="22">
        <f>SUMIFS('Filter by planned &amp; actual'!F:F,'Filter by planned &amp; actual'!B:B,OVERDRAFT!B1149,'Filter by planned &amp; actual'!E:E,"Planned",'Filter by planned &amp; actual'!H:H,OVERDRAFT!E1149)</f>
        <v>0</v>
      </c>
      <c r="D1149" s="22">
        <f>SUMIFS('Filter by planned &amp; actual'!G:G,'Filter by planned &amp; actual'!B:B,OVERDRAFT!B1149,'Filter by planned &amp; actual'!E:E,"Planned",'Filter by planned &amp; actual'!H:H,OVERDRAFT!E1149)</f>
        <v>0</v>
      </c>
      <c r="E1149" s="26">
        <v>44774</v>
      </c>
    </row>
    <row r="1150" spans="1:5">
      <c r="A1150" s="19">
        <v>106</v>
      </c>
      <c r="B1150" s="19" t="s">
        <v>2088</v>
      </c>
      <c r="C1150" s="22">
        <f>SUMIFS('Filter by planned &amp; actual'!F:F,'Filter by planned &amp; actual'!B:B,OVERDRAFT!B1150,'Filter by planned &amp; actual'!E:E,"Planned",'Filter by planned &amp; actual'!H:H,OVERDRAFT!E1150)</f>
        <v>0</v>
      </c>
      <c r="D1150" s="22">
        <f>SUMIFS('Filter by planned &amp; actual'!G:G,'Filter by planned &amp; actual'!B:B,OVERDRAFT!B1150,'Filter by planned &amp; actual'!E:E,"Planned",'Filter by planned &amp; actual'!H:H,OVERDRAFT!E1150)</f>
        <v>0</v>
      </c>
      <c r="E1150" s="26">
        <v>44774</v>
      </c>
    </row>
    <row r="1151" spans="1:5">
      <c r="A1151" s="19">
        <v>107</v>
      </c>
      <c r="B1151" s="19" t="s">
        <v>2089</v>
      </c>
      <c r="C1151" s="22">
        <f>SUMIFS('Filter by planned &amp; actual'!F:F,'Filter by planned &amp; actual'!B:B,OVERDRAFT!B1151,'Filter by planned &amp; actual'!E:E,"Planned",'Filter by planned &amp; actual'!H:H,OVERDRAFT!E1151)</f>
        <v>0</v>
      </c>
      <c r="D1151" s="22">
        <f>SUMIFS('Filter by planned &amp; actual'!G:G,'Filter by planned &amp; actual'!B:B,OVERDRAFT!B1151,'Filter by planned &amp; actual'!E:E,"Planned",'Filter by planned &amp; actual'!H:H,OVERDRAFT!E1151)</f>
        <v>0</v>
      </c>
      <c r="E1151" s="26">
        <v>44774</v>
      </c>
    </row>
    <row r="1152" spans="1:5">
      <c r="A1152" s="19">
        <v>108</v>
      </c>
      <c r="B1152" s="19" t="s">
        <v>2090</v>
      </c>
      <c r="C1152" s="22">
        <f>SUMIFS('Filter by planned &amp; actual'!F:F,'Filter by planned &amp; actual'!B:B,OVERDRAFT!B1152,'Filter by planned &amp; actual'!E:E,"Planned",'Filter by planned &amp; actual'!H:H,OVERDRAFT!E1152)</f>
        <v>0</v>
      </c>
      <c r="D1152" s="22">
        <f>SUMIFS('Filter by planned &amp; actual'!G:G,'Filter by planned &amp; actual'!B:B,OVERDRAFT!B1152,'Filter by planned &amp; actual'!E:E,"Planned",'Filter by planned &amp; actual'!H:H,OVERDRAFT!E1152)</f>
        <v>24656465</v>
      </c>
      <c r="E1152" s="26">
        <v>44774</v>
      </c>
    </row>
    <row r="1153" spans="1:5">
      <c r="A1153" s="19">
        <v>109</v>
      </c>
      <c r="B1153" s="19" t="s">
        <v>2091</v>
      </c>
      <c r="C1153" s="22">
        <f>SUMIFS('Filter by planned &amp; actual'!F:F,'Filter by planned &amp; actual'!B:B,OVERDRAFT!B1153,'Filter by planned &amp; actual'!E:E,"Planned",'Filter by planned &amp; actual'!H:H,OVERDRAFT!E1153)</f>
        <v>0</v>
      </c>
      <c r="D1153" s="22">
        <f>SUMIFS('Filter by planned &amp; actual'!G:G,'Filter by planned &amp; actual'!B:B,OVERDRAFT!B1153,'Filter by planned &amp; actual'!E:E,"Planned",'Filter by planned &amp; actual'!H:H,OVERDRAFT!E1153)</f>
        <v>321540</v>
      </c>
      <c r="E1153" s="26">
        <v>44774</v>
      </c>
    </row>
    <row r="1154" spans="1:5">
      <c r="A1154" s="19">
        <v>110</v>
      </c>
      <c r="B1154" s="19" t="s">
        <v>2092</v>
      </c>
      <c r="C1154" s="22">
        <f>SUMIFS('Filter by planned &amp; actual'!F:F,'Filter by planned &amp; actual'!B:B,OVERDRAFT!B1154,'Filter by planned &amp; actual'!E:E,"Planned",'Filter by planned &amp; actual'!H:H,OVERDRAFT!E1154)</f>
        <v>25676523</v>
      </c>
      <c r="D1154" s="22">
        <f>SUMIFS('Filter by planned &amp; actual'!G:G,'Filter by planned &amp; actual'!B:B,OVERDRAFT!B1154,'Filter by planned &amp; actual'!E:E,"Planned",'Filter by planned &amp; actual'!H:H,OVERDRAFT!E1154)</f>
        <v>28149464</v>
      </c>
      <c r="E1154" s="26">
        <v>44774</v>
      </c>
    </row>
    <row r="1155" spans="1:5">
      <c r="A1155" s="19">
        <v>111</v>
      </c>
      <c r="B1155" s="19" t="s">
        <v>2104</v>
      </c>
      <c r="C1155" s="22">
        <f>SUMIFS('Filter by planned &amp; actual'!F:F,'Filter by planned &amp; actual'!B:B,OVERDRAFT!B1155,'Filter by planned &amp; actual'!E:E,"Planned",'Filter by planned &amp; actual'!H:H,OVERDRAFT!E1155)</f>
        <v>0</v>
      </c>
      <c r="D1155" s="22">
        <f>SUMIFS('Filter by planned &amp; actual'!G:G,'Filter by planned &amp; actual'!B:B,OVERDRAFT!B1155,'Filter by planned &amp; actual'!E:E,"Planned",'Filter by planned &amp; actual'!H:H,OVERDRAFT!E1155)</f>
        <v>0</v>
      </c>
      <c r="E1155" s="26">
        <v>44774</v>
      </c>
    </row>
    <row r="1156" spans="1:5">
      <c r="A1156" s="19">
        <v>112</v>
      </c>
      <c r="B1156" s="19" t="s">
        <v>2100</v>
      </c>
      <c r="C1156" s="22">
        <f>SUMIFS('Filter by planned &amp; actual'!F:F,'Filter by planned &amp; actual'!B:B,OVERDRAFT!B1156,'Filter by planned &amp; actual'!E:E,"Planned",'Filter by planned &amp; actual'!H:H,OVERDRAFT!E1156)</f>
        <v>18554285</v>
      </c>
      <c r="D1156" s="22">
        <f>SUMIFS('Filter by planned &amp; actual'!G:G,'Filter by planned &amp; actual'!B:B,OVERDRAFT!B1156,'Filter by planned &amp; actual'!E:E,"Planned",'Filter by planned &amp; actual'!H:H,OVERDRAFT!E1156)</f>
        <v>11945778</v>
      </c>
      <c r="E1156" s="26">
        <v>44774</v>
      </c>
    </row>
    <row r="1157" spans="1:5">
      <c r="A1157" s="19">
        <v>113</v>
      </c>
      <c r="B1157" s="19" t="s">
        <v>2101</v>
      </c>
      <c r="C1157" s="22">
        <f>SUMIFS('Filter by planned &amp; actual'!F:F,'Filter by planned &amp; actual'!B:B,OVERDRAFT!B1157,'Filter by planned &amp; actual'!E:E,"Planned",'Filter by planned &amp; actual'!H:H,OVERDRAFT!E1157)</f>
        <v>52025226</v>
      </c>
      <c r="D1157" s="22">
        <f>SUMIFS('Filter by planned &amp; actual'!G:G,'Filter by planned &amp; actual'!B:B,OVERDRAFT!B1157,'Filter by planned &amp; actual'!E:E,"Planned",'Filter by planned &amp; actual'!H:H,OVERDRAFT!E1157)</f>
        <v>53558612</v>
      </c>
      <c r="E1157" s="26">
        <v>44774</v>
      </c>
    </row>
    <row r="1158" spans="1:5">
      <c r="A1158" s="19">
        <v>114</v>
      </c>
      <c r="B1158" s="19" t="s">
        <v>2102</v>
      </c>
      <c r="C1158" s="22">
        <f>SUMIFS('Filter by planned &amp; actual'!F:F,'Filter by planned &amp; actual'!B:B,OVERDRAFT!B1158,'Filter by planned &amp; actual'!E:E,"Planned",'Filter by planned &amp; actual'!H:H,OVERDRAFT!E1158)</f>
        <v>0</v>
      </c>
      <c r="D1158" s="22">
        <f>SUMIFS('Filter by planned &amp; actual'!G:G,'Filter by planned &amp; actual'!B:B,OVERDRAFT!B1158,'Filter by planned &amp; actual'!E:E,"Planned",'Filter by planned &amp; actual'!H:H,OVERDRAFT!E1158)</f>
        <v>0</v>
      </c>
      <c r="E1158" s="26">
        <v>44774</v>
      </c>
    </row>
    <row r="1159" spans="1:5">
      <c r="A1159" s="20">
        <v>115</v>
      </c>
      <c r="B1159" s="20" t="s">
        <v>2103</v>
      </c>
      <c r="C1159" s="22">
        <f>SUMIFS('Filter by planned &amp; actual'!F:F,'Filter by planned &amp; actual'!B:B,OVERDRAFT!B1159,'Filter by planned &amp; actual'!E:E,"Planned",'Filter by planned &amp; actual'!H:H,OVERDRAFT!E1159)</f>
        <v>0</v>
      </c>
      <c r="D1159" s="22">
        <f>SUMIFS('Filter by planned &amp; actual'!G:G,'Filter by planned &amp; actual'!B:B,OVERDRAFT!B1159,'Filter by planned &amp; actual'!E:E,"Planned",'Filter by planned &amp; actual'!H:H,OVERDRAFT!E1159)</f>
        <v>0</v>
      </c>
      <c r="E1159" s="26">
        <v>44774</v>
      </c>
    </row>
    <row r="1160" spans="1:5">
      <c r="A1160" s="19">
        <v>116</v>
      </c>
      <c r="B1160" s="19" t="s">
        <v>2109</v>
      </c>
      <c r="C1160" s="22">
        <f>SUMIFS('Filter by planned &amp; actual'!F:F,'Filter by planned &amp; actual'!B:B,OVERDRAFT!B1160,'Filter by planned &amp; actual'!E:E,"Planned",'Filter by planned &amp; actual'!H:H,OVERDRAFT!E1160)</f>
        <v>0</v>
      </c>
      <c r="D1160" s="22">
        <f>SUMIFS('Filter by planned &amp; actual'!G:G,'Filter by planned &amp; actual'!B:B,OVERDRAFT!B1160,'Filter by planned &amp; actual'!E:E,"Planned",'Filter by planned &amp; actual'!H:H,OVERDRAFT!E1160)</f>
        <v>148955</v>
      </c>
      <c r="E1160" s="26">
        <v>44774</v>
      </c>
    </row>
    <row r="1161" spans="1:5">
      <c r="A1161" s="19">
        <v>117</v>
      </c>
      <c r="B1161" s="19" t="s">
        <v>2110</v>
      </c>
      <c r="C1161" s="22">
        <f>SUMIFS('Filter by planned &amp; actual'!F:F,'Filter by planned &amp; actual'!B:B,OVERDRAFT!B1161,'Filter by planned &amp; actual'!E:E,"Planned",'Filter by planned &amp; actual'!H:H,OVERDRAFT!E1161)</f>
        <v>3178706</v>
      </c>
      <c r="D1161" s="22">
        <f>SUMIFS('Filter by planned &amp; actual'!G:G,'Filter by planned &amp; actual'!B:B,OVERDRAFT!B1161,'Filter by planned &amp; actual'!E:E,"Planned",'Filter by planned &amp; actual'!H:H,OVERDRAFT!E1161)</f>
        <v>2000000</v>
      </c>
      <c r="E1161" s="26">
        <v>44774</v>
      </c>
    </row>
    <row r="1162" spans="1:5">
      <c r="A1162" s="19">
        <v>118</v>
      </c>
      <c r="B1162" s="19" t="s">
        <v>2112</v>
      </c>
      <c r="C1162" s="22">
        <f>SUMIFS('Filter by planned &amp; actual'!F:F,'Filter by planned &amp; actual'!B:B,OVERDRAFT!B1162,'Filter by planned &amp; actual'!E:E,"Planned",'Filter by planned &amp; actual'!H:H,OVERDRAFT!E1162)</f>
        <v>0</v>
      </c>
      <c r="D1162" s="22">
        <f>SUMIFS('Filter by planned &amp; actual'!G:G,'Filter by planned &amp; actual'!B:B,OVERDRAFT!B1162,'Filter by planned &amp; actual'!E:E,"Planned",'Filter by planned &amp; actual'!H:H,OVERDRAFT!E1162)</f>
        <v>3000000</v>
      </c>
      <c r="E1162" s="26">
        <v>44774</v>
      </c>
    </row>
    <row r="1163" spans="1:5">
      <c r="A1163" s="19">
        <v>119</v>
      </c>
      <c r="B1163" s="19" t="s">
        <v>2113</v>
      </c>
      <c r="C1163" s="22">
        <f>SUMIFS('Filter by planned &amp; actual'!F:F,'Filter by planned &amp; actual'!B:B,OVERDRAFT!B1163,'Filter by planned &amp; actual'!E:E,"Planned",'Filter by planned &amp; actual'!H:H,OVERDRAFT!E1163)</f>
        <v>0</v>
      </c>
      <c r="D1163" s="22">
        <f>SUMIFS('Filter by planned &amp; actual'!G:G,'Filter by planned &amp; actual'!B:B,OVERDRAFT!B1163,'Filter by planned &amp; actual'!E:E,"Planned",'Filter by planned &amp; actual'!H:H,OVERDRAFT!E1163)</f>
        <v>141398</v>
      </c>
      <c r="E1163" s="26">
        <v>44774</v>
      </c>
    </row>
    <row r="1164" spans="1:5">
      <c r="A1164" s="19">
        <v>120</v>
      </c>
      <c r="B1164" s="110" t="s">
        <v>2114</v>
      </c>
      <c r="C1164" s="22">
        <f>SUMIFS('Filter by planned &amp; actual'!F:F,'Filter by planned &amp; actual'!B:B,OVERDRAFT!B1164,'Filter by planned &amp; actual'!E:E,"Planned",'Filter by planned &amp; actual'!H:H,OVERDRAFT!E1164)</f>
        <v>5687737</v>
      </c>
      <c r="D1164" s="22">
        <f>SUMIFS('Filter by planned &amp; actual'!G:G,'Filter by planned &amp; actual'!B:B,OVERDRAFT!B1164,'Filter by planned &amp; actual'!E:E,"Planned",'Filter by planned &amp; actual'!H:H,OVERDRAFT!E1164)</f>
        <v>0</v>
      </c>
      <c r="E1164" s="26">
        <v>44774</v>
      </c>
    </row>
    <row r="1165" spans="1:5">
      <c r="A1165" s="19">
        <v>121</v>
      </c>
      <c r="B1165" s="19" t="s">
        <v>2157</v>
      </c>
      <c r="C1165" s="22">
        <f>SUMIFS('Filter by planned &amp; actual'!F:F,'Filter by planned &amp; actual'!B:B,OVERDRAFT!B1165,'Filter by planned &amp; actual'!E:E,"Planned",'Filter by planned &amp; actual'!H:H,OVERDRAFT!E1165)</f>
        <v>0</v>
      </c>
      <c r="D1165" s="22">
        <f>SUMIFS('Filter by planned &amp; actual'!G:G,'Filter by planned &amp; actual'!B:B,OVERDRAFT!B1165,'Filter by planned &amp; actual'!E:E,"Planned",'Filter by planned &amp; actual'!H:H,OVERDRAFT!E1165)</f>
        <v>0</v>
      </c>
      <c r="E1165" s="26">
        <v>44774</v>
      </c>
    </row>
    <row r="1166" spans="1:5">
      <c r="A1166" s="19">
        <v>122</v>
      </c>
      <c r="B1166" s="19" t="s">
        <v>2158</v>
      </c>
      <c r="C1166" s="22">
        <f>SUMIFS('Filter by planned &amp; actual'!F:F,'Filter by planned &amp; actual'!B:B,OVERDRAFT!B1166,'Filter by planned &amp; actual'!E:E,"Planned",'Filter by planned &amp; actual'!H:H,OVERDRAFT!E1166)</f>
        <v>0</v>
      </c>
      <c r="D1166" s="22">
        <f>SUMIFS('Filter by planned &amp; actual'!G:G,'Filter by planned &amp; actual'!B:B,OVERDRAFT!B1166,'Filter by planned &amp; actual'!E:E,"Planned",'Filter by planned &amp; actual'!H:H,OVERDRAFT!E1166)</f>
        <v>0</v>
      </c>
      <c r="E1166" s="26">
        <v>44774</v>
      </c>
    </row>
    <row r="1167" spans="1:5">
      <c r="A1167" s="19">
        <v>123</v>
      </c>
      <c r="B1167" s="19" t="s">
        <v>2159</v>
      </c>
      <c r="C1167" s="22">
        <f>SUMIFS('Filter by planned &amp; actual'!F:F,'Filter by planned &amp; actual'!B:B,OVERDRAFT!B1167,'Filter by planned &amp; actual'!E:E,"Planned",'Filter by planned &amp; actual'!H:H,OVERDRAFT!E1167)</f>
        <v>0</v>
      </c>
      <c r="D1167" s="22">
        <f>SUMIFS('Filter by planned &amp; actual'!G:G,'Filter by planned &amp; actual'!B:B,OVERDRAFT!B1167,'Filter by planned &amp; actual'!E:E,"Planned",'Filter by planned &amp; actual'!H:H,OVERDRAFT!E1167)</f>
        <v>0</v>
      </c>
      <c r="E1167" s="26">
        <v>44774</v>
      </c>
    </row>
    <row r="1168" spans="1:5">
      <c r="A1168" s="19">
        <v>124</v>
      </c>
      <c r="B1168" s="19" t="s">
        <v>2160</v>
      </c>
      <c r="C1168" s="22">
        <f>SUMIFS('Filter by planned &amp; actual'!F:F,'Filter by planned &amp; actual'!B:B,OVERDRAFT!B1168,'Filter by planned &amp; actual'!E:E,"Planned",'Filter by planned &amp; actual'!H:H,OVERDRAFT!E1168)</f>
        <v>0</v>
      </c>
      <c r="D1168" s="22">
        <f>SUMIFS('Filter by planned &amp; actual'!G:G,'Filter by planned &amp; actual'!B:B,OVERDRAFT!B1168,'Filter by planned &amp; actual'!E:E,"Planned",'Filter by planned &amp; actual'!H:H,OVERDRAFT!E1168)</f>
        <v>0</v>
      </c>
      <c r="E1168" s="26">
        <v>44774</v>
      </c>
    </row>
    <row r="1169" spans="1:5">
      <c r="A1169" s="19">
        <v>125</v>
      </c>
      <c r="B1169" s="19" t="s">
        <v>2162</v>
      </c>
      <c r="C1169" s="22">
        <f>SUMIFS('Filter by planned &amp; actual'!F:F,'Filter by planned &amp; actual'!B:B,OVERDRAFT!B1169,'Filter by planned &amp; actual'!E:E,"Planned",'Filter by planned &amp; actual'!H:H,OVERDRAFT!E1169)</f>
        <v>0</v>
      </c>
      <c r="D1169" s="22">
        <f>SUMIFS('Filter by planned &amp; actual'!G:G,'Filter by planned &amp; actual'!B:B,OVERDRAFT!B1169,'Filter by planned &amp; actual'!E:E,"Planned",'Filter by planned &amp; actual'!H:H,OVERDRAFT!E1169)</f>
        <v>0</v>
      </c>
      <c r="E1169" s="26">
        <v>44774</v>
      </c>
    </row>
    <row r="1170" spans="1:5">
      <c r="A1170" s="19">
        <v>126</v>
      </c>
      <c r="B1170" s="19" t="s">
        <v>2163</v>
      </c>
      <c r="C1170" s="22">
        <f>SUMIFS('Filter by planned &amp; actual'!F:F,'Filter by planned &amp; actual'!B:B,OVERDRAFT!B1170,'Filter by planned &amp; actual'!E:E,"Planned",'Filter by planned &amp; actual'!H:H,OVERDRAFT!E1170)</f>
        <v>2267366</v>
      </c>
      <c r="D1170" s="22">
        <f>SUMIFS('Filter by planned &amp; actual'!G:G,'Filter by planned &amp; actual'!B:B,OVERDRAFT!B1170,'Filter by planned &amp; actual'!E:E,"Planned",'Filter by planned &amp; actual'!H:H,OVERDRAFT!E1170)</f>
        <v>2512334</v>
      </c>
      <c r="E1170" s="26">
        <v>44774</v>
      </c>
    </row>
    <row r="1171" spans="1:5">
      <c r="A1171" s="19">
        <v>127</v>
      </c>
      <c r="B1171" s="19" t="s">
        <v>2164</v>
      </c>
      <c r="C1171" s="22">
        <f>SUMIFS('Filter by planned &amp; actual'!F:F,'Filter by planned &amp; actual'!B:B,OVERDRAFT!B1171,'Filter by planned &amp; actual'!E:E,"Planned",'Filter by planned &amp; actual'!H:H,OVERDRAFT!E1171)</f>
        <v>19714286</v>
      </c>
      <c r="D1171" s="22">
        <f>SUMIFS('Filter by planned &amp; actual'!G:G,'Filter by planned &amp; actual'!B:B,OVERDRAFT!B1171,'Filter by planned &amp; actual'!E:E,"Planned",'Filter by planned &amp; actual'!H:H,OVERDRAFT!E1171)</f>
        <v>0</v>
      </c>
      <c r="E1171" s="26">
        <v>44774</v>
      </c>
    </row>
    <row r="1172" spans="1:5">
      <c r="A1172" s="19">
        <v>128</v>
      </c>
      <c r="B1172" s="19" t="s">
        <v>2165</v>
      </c>
      <c r="C1172" s="22">
        <f>SUMIFS('Filter by planned &amp; actual'!F:F,'Filter by planned &amp; actual'!B:B,OVERDRAFT!B1172,'Filter by planned &amp; actual'!E:E,"Planned",'Filter by planned &amp; actual'!H:H,OVERDRAFT!E1172)</f>
        <v>12165833</v>
      </c>
      <c r="D1172" s="22">
        <f>SUMIFS('Filter by planned &amp; actual'!G:G,'Filter by planned &amp; actual'!B:B,OVERDRAFT!B1172,'Filter by planned &amp; actual'!E:E,"Planned",'Filter by planned &amp; actual'!H:H,OVERDRAFT!E1172)</f>
        <v>5474640</v>
      </c>
      <c r="E1172" s="26">
        <v>44774</v>
      </c>
    </row>
    <row r="1173" spans="1:5">
      <c r="A1173" s="113">
        <v>129</v>
      </c>
      <c r="B1173" s="113" t="s">
        <v>2167</v>
      </c>
      <c r="C1173" s="22">
        <f>SUMIFS('Filter by planned &amp; actual'!F:F,'Filter by planned &amp; actual'!B:B,OVERDRAFT!B1173,'Filter by planned &amp; actual'!E:E,"Planned",'Filter by planned &amp; actual'!H:H,OVERDRAFT!E1173)</f>
        <v>0</v>
      </c>
      <c r="D1173" s="22">
        <f>SUMIFS('Filter by planned &amp; actual'!G:G,'Filter by planned &amp; actual'!B:B,OVERDRAFT!B1173,'Filter by planned &amp; actual'!E:E,"Planned",'Filter by planned &amp; actual'!H:H,OVERDRAFT!E1173)</f>
        <v>0</v>
      </c>
      <c r="E1173" s="26">
        <v>44774</v>
      </c>
    </row>
    <row r="1174" spans="1:5">
      <c r="A1174" s="113">
        <v>130</v>
      </c>
      <c r="B1174" s="113" t="s">
        <v>2168</v>
      </c>
      <c r="C1174" s="22">
        <f>SUMIFS('Filter by planned &amp; actual'!F:F,'Filter by planned &amp; actual'!B:B,OVERDRAFT!B1174,'Filter by planned &amp; actual'!E:E,"Planned",'Filter by planned &amp; actual'!H:H,OVERDRAFT!E1174)</f>
        <v>32130898</v>
      </c>
      <c r="D1174" s="22">
        <f>SUMIFS('Filter by planned &amp; actual'!G:G,'Filter by planned &amp; actual'!B:B,OVERDRAFT!B1174,'Filter by planned &amp; actual'!E:E,"Planned",'Filter by planned &amp; actual'!H:H,OVERDRAFT!E1174)</f>
        <v>50349656</v>
      </c>
      <c r="E1174" s="26">
        <v>44774</v>
      </c>
    </row>
    <row r="1175" spans="1:5">
      <c r="A1175" s="113">
        <v>131</v>
      </c>
      <c r="B1175" s="113" t="s">
        <v>2169</v>
      </c>
      <c r="C1175" s="22">
        <f>SUMIFS('Filter by planned &amp; actual'!F:F,'Filter by planned &amp; actual'!B:B,OVERDRAFT!B1175,'Filter by planned &amp; actual'!E:E,"Planned",'Filter by planned &amp; actual'!H:H,OVERDRAFT!E1175)</f>
        <v>74541214</v>
      </c>
      <c r="D1175" s="22">
        <f>SUMIFS('Filter by planned &amp; actual'!G:G,'Filter by planned &amp; actual'!B:B,OVERDRAFT!B1175,'Filter by planned &amp; actual'!E:E,"Planned",'Filter by planned &amp; actual'!H:H,OVERDRAFT!E1175)</f>
        <v>11695718</v>
      </c>
      <c r="E1175" s="26">
        <v>44774</v>
      </c>
    </row>
    <row r="1176" spans="1:5">
      <c r="A1176" s="113">
        <v>132</v>
      </c>
      <c r="B1176" s="113" t="s">
        <v>2170</v>
      </c>
      <c r="C1176" s="22">
        <f>SUMIFS('Filter by planned &amp; actual'!F:F,'Filter by planned &amp; actual'!B:B,OVERDRAFT!B1176,'Filter by planned &amp; actual'!E:E,"Planned",'Filter by planned &amp; actual'!H:H,OVERDRAFT!E1176)</f>
        <v>8561112</v>
      </c>
      <c r="D1176" s="22">
        <f>SUMIFS('Filter by planned &amp; actual'!G:G,'Filter by planned &amp; actual'!B:B,OVERDRAFT!B1176,'Filter by planned &amp; actual'!E:E,"Planned",'Filter by planned &amp; actual'!H:H,OVERDRAFT!E1176)</f>
        <v>744566</v>
      </c>
      <c r="E1176" s="26">
        <v>44774</v>
      </c>
    </row>
    <row r="1177" spans="1:5">
      <c r="A1177" s="113">
        <v>133</v>
      </c>
      <c r="B1177" s="113" t="s">
        <v>2171</v>
      </c>
      <c r="C1177" s="22">
        <f>SUMIFS('Filter by planned &amp; actual'!F:F,'Filter by planned &amp; actual'!B:B,OVERDRAFT!B1177,'Filter by planned &amp; actual'!E:E,"Planned",'Filter by planned &amp; actual'!H:H,OVERDRAFT!E1177)</f>
        <v>0</v>
      </c>
      <c r="D1177" s="22">
        <f>SUMIFS('Filter by planned &amp; actual'!G:G,'Filter by planned &amp; actual'!B:B,OVERDRAFT!B1177,'Filter by planned &amp; actual'!E:E,"Planned",'Filter by planned &amp; actual'!H:H,OVERDRAFT!E1177)</f>
        <v>315456</v>
      </c>
      <c r="E1177" s="26">
        <v>44774</v>
      </c>
    </row>
    <row r="1178" spans="1:5">
      <c r="A1178" s="113">
        <v>134</v>
      </c>
      <c r="B1178" s="113" t="s">
        <v>2172</v>
      </c>
      <c r="C1178" s="22">
        <f>SUMIFS('Filter by planned &amp; actual'!F:F,'Filter by planned &amp; actual'!B:B,OVERDRAFT!B1178,'Filter by planned &amp; actual'!E:E,"Planned",'Filter by planned &amp; actual'!H:H,OVERDRAFT!E1178)</f>
        <v>0</v>
      </c>
      <c r="D1178" s="22">
        <f>SUMIFS('Filter by planned &amp; actual'!G:G,'Filter by planned &amp; actual'!B:B,OVERDRAFT!B1178,'Filter by planned &amp; actual'!E:E,"Planned",'Filter by planned &amp; actual'!H:H,OVERDRAFT!E1178)</f>
        <v>0</v>
      </c>
      <c r="E1178" s="26">
        <v>44774</v>
      </c>
    </row>
    <row r="1179" spans="1:5">
      <c r="A1179" s="113">
        <v>135</v>
      </c>
      <c r="B1179" s="113" t="s">
        <v>2173</v>
      </c>
      <c r="C1179" s="22">
        <f>SUMIFS('Filter by planned &amp; actual'!F:F,'Filter by planned &amp; actual'!B:B,OVERDRAFT!B1179,'Filter by planned &amp; actual'!E:E,"Planned",'Filter by planned &amp; actual'!H:H,OVERDRAFT!E1179)</f>
        <v>16137266</v>
      </c>
      <c r="D1179" s="22">
        <f>SUMIFS('Filter by planned &amp; actual'!G:G,'Filter by planned &amp; actual'!B:B,OVERDRAFT!B1179,'Filter by planned &amp; actual'!E:E,"Planned",'Filter by planned &amp; actual'!H:H,OVERDRAFT!E1179)</f>
        <v>13288438</v>
      </c>
      <c r="E1179" s="26">
        <v>44774</v>
      </c>
    </row>
    <row r="1180" spans="1:5">
      <c r="A1180" s="113">
        <v>136</v>
      </c>
      <c r="B1180" s="113" t="s">
        <v>2174</v>
      </c>
      <c r="C1180" s="22">
        <f>SUMIFS('Filter by planned &amp; actual'!F:F,'Filter by planned &amp; actual'!B:B,OVERDRAFT!B1180,'Filter by planned &amp; actual'!E:E,"Planned",'Filter by planned &amp; actual'!H:H,OVERDRAFT!E1180)</f>
        <v>37979942.140000001</v>
      </c>
      <c r="D1180" s="22">
        <f>SUMIFS('Filter by planned &amp; actual'!G:G,'Filter by planned &amp; actual'!B:B,OVERDRAFT!B1180,'Filter by planned &amp; actual'!E:E,"Planned",'Filter by planned &amp; actual'!H:H,OVERDRAFT!E1180)</f>
        <v>15716653.960000001</v>
      </c>
      <c r="E1180" s="26">
        <v>44774</v>
      </c>
    </row>
    <row r="1181" spans="1:5">
      <c r="A1181" s="113">
        <v>137</v>
      </c>
      <c r="B1181" s="113" t="s">
        <v>2175</v>
      </c>
      <c r="C1181" s="22">
        <f>SUMIFS('Filter by planned &amp; actual'!F:F,'Filter by planned &amp; actual'!B:B,OVERDRAFT!B1181,'Filter by planned &amp; actual'!E:E,"Planned",'Filter by planned &amp; actual'!H:H,OVERDRAFT!E1181)</f>
        <v>0</v>
      </c>
      <c r="D1181" s="22">
        <f>SUMIFS('Filter by planned &amp; actual'!G:G,'Filter by planned &amp; actual'!B:B,OVERDRAFT!B1181,'Filter by planned &amp; actual'!E:E,"Planned",'Filter by planned &amp; actual'!H:H,OVERDRAFT!E1181)</f>
        <v>0</v>
      </c>
      <c r="E1181" s="26">
        <v>44774</v>
      </c>
    </row>
    <row r="1182" spans="1:5">
      <c r="A1182" s="113">
        <v>138</v>
      </c>
      <c r="B1182" s="113" t="s">
        <v>2176</v>
      </c>
      <c r="C1182" s="22">
        <f>SUMIFS('Filter by planned &amp; actual'!F:F,'Filter by planned &amp; actual'!B:B,OVERDRAFT!B1182,'Filter by planned &amp; actual'!E:E,"Planned",'Filter by planned &amp; actual'!H:H,OVERDRAFT!E1182)</f>
        <v>18400000</v>
      </c>
      <c r="D1182" s="22">
        <f>SUMIFS('Filter by planned &amp; actual'!G:G,'Filter by planned &amp; actual'!B:B,OVERDRAFT!B1182,'Filter by planned &amp; actual'!E:E,"Planned",'Filter by planned &amp; actual'!H:H,OVERDRAFT!E1182)</f>
        <v>10800000</v>
      </c>
      <c r="E1182" s="26">
        <v>44774</v>
      </c>
    </row>
    <row r="1183" spans="1:5">
      <c r="A1183" s="113">
        <v>139</v>
      </c>
      <c r="B1183" s="113" t="s">
        <v>2189</v>
      </c>
      <c r="C1183" s="22">
        <f>SUMIFS('Filter by planned &amp; actual'!F:F,'Filter by planned &amp; actual'!B:B,OVERDRAFT!B1183,'Filter by planned &amp; actual'!E:E,"Planned",'Filter by planned &amp; actual'!H:H,OVERDRAFT!E1183)</f>
        <v>1642468.7560000001</v>
      </c>
      <c r="D1183" s="22">
        <f>SUMIFS('Filter by planned &amp; actual'!G:G,'Filter by planned &amp; actual'!B:B,OVERDRAFT!B1183,'Filter by planned &amp; actual'!E:E,"Planned",'Filter by planned &amp; actual'!H:H,OVERDRAFT!E1183)</f>
        <v>1296685.8600000001</v>
      </c>
      <c r="E1183" s="26">
        <v>44774</v>
      </c>
    </row>
    <row r="1184" spans="1:5">
      <c r="A1184" s="113">
        <v>140</v>
      </c>
      <c r="B1184" s="113" t="s">
        <v>2190</v>
      </c>
      <c r="C1184" s="22">
        <f>SUMIFS('Filter by planned &amp; actual'!F:F,'Filter by planned &amp; actual'!B:B,OVERDRAFT!B1184,'Filter by planned &amp; actual'!E:E,"Planned",'Filter by planned &amp; actual'!H:H,OVERDRAFT!E1184)</f>
        <v>8320000</v>
      </c>
      <c r="D1184" s="22">
        <f>SUMIFS('Filter by planned &amp; actual'!G:G,'Filter by planned &amp; actual'!B:B,OVERDRAFT!B1184,'Filter by planned &amp; actual'!E:E,"Planned",'Filter by planned &amp; actual'!H:H,OVERDRAFT!E1184)</f>
        <v>5760000</v>
      </c>
      <c r="E1184" s="26">
        <v>44774</v>
      </c>
    </row>
    <row r="1185" spans="1:5">
      <c r="A1185" s="113">
        <v>141</v>
      </c>
      <c r="B1185" s="113" t="s">
        <v>2191</v>
      </c>
      <c r="C1185" s="22">
        <f>SUMIFS('Filter by planned &amp; actual'!F:F,'Filter by planned &amp; actual'!B:B,OVERDRAFT!B1185,'Filter by planned &amp; actual'!E:E,"Planned",'Filter by planned &amp; actual'!H:H,OVERDRAFT!E1185)</f>
        <v>0</v>
      </c>
      <c r="D1185" s="22">
        <f>SUMIFS('Filter by planned &amp; actual'!G:G,'Filter by planned &amp; actual'!B:B,OVERDRAFT!B1185,'Filter by planned &amp; actual'!E:E,"Planned",'Filter by planned &amp; actual'!H:H,OVERDRAFT!E1185)</f>
        <v>0</v>
      </c>
      <c r="E1185" s="26">
        <v>44774</v>
      </c>
    </row>
    <row r="1186" spans="1:5">
      <c r="A1186" s="113">
        <v>142</v>
      </c>
      <c r="B1186" s="113" t="s">
        <v>2192</v>
      </c>
      <c r="C1186" s="22">
        <f>SUMIFS('Filter by planned &amp; actual'!F:F,'Filter by planned &amp; actual'!B:B,OVERDRAFT!B1186,'Filter by planned &amp; actual'!E:E,"Planned",'Filter by planned &amp; actual'!H:H,OVERDRAFT!E1186)</f>
        <v>56129743.655999996</v>
      </c>
      <c r="D1186" s="22">
        <f>SUMIFS('Filter by planned &amp; actual'!G:G,'Filter by planned &amp; actual'!B:B,OVERDRAFT!B1186,'Filter by planned &amp; actual'!E:E,"Planned",'Filter by planned &amp; actual'!H:H,OVERDRAFT!E1186)</f>
        <v>23574492.335519996</v>
      </c>
      <c r="E1186" s="26">
        <v>44774</v>
      </c>
    </row>
    <row r="1187" spans="1:5">
      <c r="A1187" s="113">
        <v>143</v>
      </c>
      <c r="B1187" s="113" t="s">
        <v>2193</v>
      </c>
      <c r="C1187" s="22">
        <f>SUMIFS('Filter by planned &amp; actual'!F:F,'Filter by planned &amp; actual'!B:B,OVERDRAFT!B1187,'Filter by planned &amp; actual'!E:E,"Planned",'Filter by planned &amp; actual'!H:H,OVERDRAFT!E1187)</f>
        <v>0</v>
      </c>
      <c r="D1187" s="22">
        <f>SUMIFS('Filter by planned &amp; actual'!G:G,'Filter by planned &amp; actual'!B:B,OVERDRAFT!B1187,'Filter by planned &amp; actual'!E:E,"Planned",'Filter by planned &amp; actual'!H:H,OVERDRAFT!E1187)</f>
        <v>0</v>
      </c>
      <c r="E1187" s="26">
        <v>44774</v>
      </c>
    </row>
    <row r="1188" spans="1:5">
      <c r="A1188" s="152">
        <v>144</v>
      </c>
      <c r="B1188" s="152" t="s">
        <v>2207</v>
      </c>
      <c r="C1188" s="22">
        <f>SUMIFS('Filter by planned &amp; actual'!F:F,'Filter by planned &amp; actual'!B:B,OVERDRAFT!B1188,'Filter by planned &amp; actual'!E:E,"Planned",'Filter by planned &amp; actual'!H:H,OVERDRAFT!E1188)</f>
        <v>0</v>
      </c>
      <c r="D1188" s="22">
        <f>SUMIFS('Filter by planned &amp; actual'!G:G,'Filter by planned &amp; actual'!B:B,OVERDRAFT!B1188,'Filter by planned &amp; actual'!E:E,"Planned",'Filter by planned &amp; actual'!H:H,OVERDRAFT!E1188)</f>
        <v>0</v>
      </c>
      <c r="E1188" s="26">
        <v>44774</v>
      </c>
    </row>
    <row r="1189" spans="1:5">
      <c r="A1189" s="152">
        <v>145</v>
      </c>
      <c r="B1189" s="152" t="s">
        <v>2208</v>
      </c>
      <c r="C1189" s="22">
        <f>SUMIFS('Filter by planned &amp; actual'!F:F,'Filter by planned &amp; actual'!B:B,OVERDRAFT!B1189,'Filter by planned &amp; actual'!E:E,"Planned",'Filter by planned &amp; actual'!H:H,OVERDRAFT!E1189)</f>
        <v>0</v>
      </c>
      <c r="D1189" s="22">
        <f>SUMIFS('Filter by planned &amp; actual'!G:G,'Filter by planned &amp; actual'!B:B,OVERDRAFT!B1189,'Filter by planned &amp; actual'!E:E,"Planned",'Filter by planned &amp; actual'!H:H,OVERDRAFT!E1189)</f>
        <v>0</v>
      </c>
      <c r="E1189" s="26">
        <v>44774</v>
      </c>
    </row>
    <row r="1190" spans="1:5">
      <c r="A1190" s="152">
        <v>146</v>
      </c>
      <c r="B1190" s="152" t="s">
        <v>2211</v>
      </c>
      <c r="C1190" s="22">
        <f>SUMIFS('Filter by planned &amp; actual'!F:F,'Filter by planned &amp; actual'!B:B,OVERDRAFT!B1190,'Filter by planned &amp; actual'!E:E,"Planned",'Filter by planned &amp; actual'!H:H,OVERDRAFT!E1190)</f>
        <v>0</v>
      </c>
      <c r="D1190" s="22">
        <f>SUMIFS('Filter by planned &amp; actual'!G:G,'Filter by planned &amp; actual'!B:B,OVERDRAFT!B1190,'Filter by planned &amp; actual'!E:E,"Planned",'Filter by planned &amp; actual'!H:H,OVERDRAFT!E1190)</f>
        <v>0</v>
      </c>
      <c r="E1190" s="26">
        <v>44774</v>
      </c>
    </row>
    <row r="1191" spans="1:5">
      <c r="A1191" s="152">
        <v>147</v>
      </c>
      <c r="B1191" s="152" t="s">
        <v>2212</v>
      </c>
      <c r="C1191" s="22">
        <f>SUMIFS('Filter by planned &amp; actual'!F:F,'Filter by planned &amp; actual'!B:B,OVERDRAFT!B1191,'Filter by planned &amp; actual'!E:E,"Planned",'Filter by planned &amp; actual'!H:H,OVERDRAFT!E1191)</f>
        <v>0</v>
      </c>
      <c r="D1191" s="22">
        <f>SUMIFS('Filter by planned &amp; actual'!G:G,'Filter by planned &amp; actual'!B:B,OVERDRAFT!B1191,'Filter by planned &amp; actual'!E:E,"Planned",'Filter by planned &amp; actual'!H:H,OVERDRAFT!E1191)</f>
        <v>0</v>
      </c>
      <c r="E1191" s="26">
        <v>44774</v>
      </c>
    </row>
    <row r="1192" spans="1:5">
      <c r="A1192" s="152">
        <v>148</v>
      </c>
      <c r="B1192" s="152" t="s">
        <v>2213</v>
      </c>
      <c r="C1192" s="22">
        <f>SUMIFS('Filter by planned &amp; actual'!F:F,'Filter by planned &amp; actual'!B:B,OVERDRAFT!B1192,'Filter by planned &amp; actual'!E:E,"Planned",'Filter by planned &amp; actual'!H:H,OVERDRAFT!E1192)</f>
        <v>0</v>
      </c>
      <c r="D1192" s="22">
        <f>SUMIFS('Filter by planned &amp; actual'!G:G,'Filter by planned &amp; actual'!B:B,OVERDRAFT!B1192,'Filter by planned &amp; actual'!E:E,"Planned",'Filter by planned &amp; actual'!H:H,OVERDRAFT!E1192)</f>
        <v>0</v>
      </c>
      <c r="E1192" s="26">
        <v>44774</v>
      </c>
    </row>
    <row r="1193" spans="1:5">
      <c r="A1193" s="19">
        <v>0</v>
      </c>
      <c r="B1193" s="110" t="s">
        <v>1985</v>
      </c>
      <c r="C1193" s="22">
        <f>SUMIFS('Filter by planned &amp; actual'!F:F,'Filter by planned &amp; actual'!B:B,OVERDRAFT!B1193,'Filter by planned &amp; actual'!E:E,"Planned",'Filter by planned &amp; actual'!H:H,OVERDRAFT!E1193)</f>
        <v>0</v>
      </c>
      <c r="D1193" s="22">
        <f>SUMIFS('Filter by planned &amp; actual'!G:G,'Filter by planned &amp; actual'!B:B,OVERDRAFT!B1193,'Filter by planned &amp; actual'!E:E,"Planned",'Filter by planned &amp; actual'!H:H,OVERDRAFT!E1193)</f>
        <v>0</v>
      </c>
      <c r="E1193" s="26">
        <v>44774</v>
      </c>
    </row>
    <row r="1194" spans="1:5" hidden="1">
      <c r="A1194" s="19">
        <v>1</v>
      </c>
      <c r="B1194" s="19" t="s">
        <v>7</v>
      </c>
      <c r="C1194" s="22">
        <f>SUMIFS('Filter by planned &amp; actual'!F:F,'Filter by planned &amp; actual'!B:B,OVERDRAFT!B1194,'Filter by planned &amp; actual'!E:E,"Planned",'Filter by planned &amp; actual'!H:H,OVERDRAFT!E1194)</f>
        <v>0</v>
      </c>
      <c r="D1194" s="22">
        <f>SUMIFS('Filter by planned &amp; actual'!G:G,'Filter by planned &amp; actual'!B:B,OVERDRAFT!B1194,'Filter by planned &amp; actual'!E:E,"Planned",'Filter by planned &amp; actual'!H:H,OVERDRAFT!E1194)</f>
        <v>0</v>
      </c>
      <c r="E1194" s="26">
        <v>44805</v>
      </c>
    </row>
    <row r="1195" spans="1:5" hidden="1">
      <c r="A1195" s="19">
        <v>2</v>
      </c>
      <c r="B1195" s="19" t="s">
        <v>8</v>
      </c>
      <c r="C1195" s="22">
        <f>SUMIFS('Filter by planned &amp; actual'!F:F,'Filter by planned &amp; actual'!B:B,OVERDRAFT!B1195,'Filter by planned &amp; actual'!E:E,"Planned",'Filter by planned &amp; actual'!H:H,OVERDRAFT!E1195)</f>
        <v>0</v>
      </c>
      <c r="D1195" s="22">
        <f>SUMIFS('Filter by planned &amp; actual'!G:G,'Filter by planned &amp; actual'!B:B,OVERDRAFT!B1195,'Filter by planned &amp; actual'!E:E,"Planned",'Filter by planned &amp; actual'!H:H,OVERDRAFT!E1195)</f>
        <v>0</v>
      </c>
      <c r="E1195" s="26">
        <v>44805</v>
      </c>
    </row>
    <row r="1196" spans="1:5" hidden="1">
      <c r="A1196" s="19">
        <v>3</v>
      </c>
      <c r="B1196" s="19" t="s">
        <v>9</v>
      </c>
      <c r="C1196" s="22">
        <f>SUMIFS('Filter by planned &amp; actual'!F:F,'Filter by planned &amp; actual'!B:B,OVERDRAFT!B1196,'Filter by planned &amp; actual'!E:E,"Planned",'Filter by planned &amp; actual'!H:H,OVERDRAFT!E1196)</f>
        <v>3717520.4180253693</v>
      </c>
      <c r="D1196" s="22">
        <f>SUMIFS('Filter by planned &amp; actual'!G:G,'Filter by planned &amp; actual'!B:B,OVERDRAFT!B1196,'Filter by planned &amp; actual'!E:E,"Planned",'Filter by planned &amp; actual'!H:H,OVERDRAFT!E1196)</f>
        <v>3717520.4180253698</v>
      </c>
      <c r="E1196" s="26">
        <v>44805</v>
      </c>
    </row>
    <row r="1197" spans="1:5" hidden="1">
      <c r="A1197" s="19">
        <v>4</v>
      </c>
      <c r="B1197" s="19" t="s">
        <v>10</v>
      </c>
      <c r="C1197" s="22">
        <f>SUMIFS('Filter by planned &amp; actual'!F:F,'Filter by planned &amp; actual'!B:B,OVERDRAFT!B1197,'Filter by planned &amp; actual'!E:E,"Planned",'Filter by planned &amp; actual'!H:H,OVERDRAFT!E1197)</f>
        <v>1017911.8288024378</v>
      </c>
      <c r="D1197" s="22">
        <f>SUMIFS('Filter by planned &amp; actual'!G:G,'Filter by planned &amp; actual'!B:B,OVERDRAFT!B1197,'Filter by planned &amp; actual'!E:E,"Planned",'Filter by planned &amp; actual'!H:H,OVERDRAFT!E1197)</f>
        <v>1170598.6031228034</v>
      </c>
      <c r="E1197" s="26">
        <v>44805</v>
      </c>
    </row>
    <row r="1198" spans="1:5" hidden="1">
      <c r="A1198" s="19">
        <v>5</v>
      </c>
      <c r="B1198" s="19" t="s">
        <v>11</v>
      </c>
      <c r="C1198" s="22">
        <f>SUMIFS('Filter by planned &amp; actual'!F:F,'Filter by planned &amp; actual'!B:B,OVERDRAFT!B1198,'Filter by planned &amp; actual'!E:E,"Planned",'Filter by planned &amp; actual'!H:H,OVERDRAFT!E1198)</f>
        <v>0</v>
      </c>
      <c r="D1198" s="22">
        <f>SUMIFS('Filter by planned &amp; actual'!G:G,'Filter by planned &amp; actual'!B:B,OVERDRAFT!B1198,'Filter by planned &amp; actual'!E:E,"Planned",'Filter by planned &amp; actual'!H:H,OVERDRAFT!E1198)</f>
        <v>0</v>
      </c>
      <c r="E1198" s="26">
        <v>44805</v>
      </c>
    </row>
    <row r="1199" spans="1:5" hidden="1">
      <c r="A1199" s="19">
        <v>6</v>
      </c>
      <c r="B1199" s="19" t="s">
        <v>12</v>
      </c>
      <c r="C1199" s="22">
        <f>SUMIFS('Filter by planned &amp; actual'!F:F,'Filter by planned &amp; actual'!B:B,OVERDRAFT!B1199,'Filter by planned &amp; actual'!E:E,"Planned",'Filter by planned &amp; actual'!H:H,OVERDRAFT!E1199)</f>
        <v>70442136</v>
      </c>
      <c r="D1199" s="22">
        <f>SUMIFS('Filter by planned &amp; actual'!G:G,'Filter by planned &amp; actual'!B:B,OVERDRAFT!B1199,'Filter by planned &amp; actual'!E:E,"Planned",'Filter by planned &amp; actual'!H:H,OVERDRAFT!E1199)</f>
        <v>68140226</v>
      </c>
      <c r="E1199" s="26">
        <v>44805</v>
      </c>
    </row>
    <row r="1200" spans="1:5" hidden="1">
      <c r="A1200" s="19">
        <v>7</v>
      </c>
      <c r="B1200" s="19" t="s">
        <v>13</v>
      </c>
      <c r="C1200" s="22">
        <f>SUMIFS('Filter by planned &amp; actual'!F:F,'Filter by planned &amp; actual'!B:B,OVERDRAFT!B1200,'Filter by planned &amp; actual'!E:E,"Planned",'Filter by planned &amp; actual'!H:H,OVERDRAFT!E1200)</f>
        <v>0</v>
      </c>
      <c r="D1200" s="22">
        <f>SUMIFS('Filter by planned &amp; actual'!G:G,'Filter by planned &amp; actual'!B:B,OVERDRAFT!B1200,'Filter by planned &amp; actual'!E:E,"Planned",'Filter by planned &amp; actual'!H:H,OVERDRAFT!E1200)</f>
        <v>0</v>
      </c>
      <c r="E1200" s="26">
        <v>44805</v>
      </c>
    </row>
    <row r="1201" spans="1:5" hidden="1">
      <c r="A1201" s="19">
        <v>8</v>
      </c>
      <c r="B1201" s="19" t="s">
        <v>2004</v>
      </c>
      <c r="C1201" s="22">
        <f>SUMIFS('Filter by planned &amp; actual'!F:F,'Filter by planned &amp; actual'!B:B,OVERDRAFT!B1201,'Filter by planned &amp; actual'!E:E,"Planned",'Filter by planned &amp; actual'!H:H,OVERDRAFT!E1201)</f>
        <v>3615411</v>
      </c>
      <c r="D1201" s="22">
        <f>SUMIFS('Filter by planned &amp; actual'!G:G,'Filter by planned &amp; actual'!B:B,OVERDRAFT!B1201,'Filter by planned &amp; actual'!E:E,"Planned",'Filter by planned &amp; actual'!H:H,OVERDRAFT!E1201)</f>
        <v>8979703</v>
      </c>
      <c r="E1201" s="26">
        <v>44805</v>
      </c>
    </row>
    <row r="1202" spans="1:5" hidden="1">
      <c r="A1202" s="19">
        <v>9</v>
      </c>
      <c r="B1202" s="19" t="s">
        <v>15</v>
      </c>
      <c r="C1202" s="22">
        <f>SUMIFS('Filter by planned &amp; actual'!F:F,'Filter by planned &amp; actual'!B:B,OVERDRAFT!B1202,'Filter by planned &amp; actual'!E:E,"Planned",'Filter by planned &amp; actual'!H:H,OVERDRAFT!E1202)</f>
        <v>0</v>
      </c>
      <c r="D1202" s="22">
        <f>SUMIFS('Filter by planned &amp; actual'!G:G,'Filter by planned &amp; actual'!B:B,OVERDRAFT!B1202,'Filter by planned &amp; actual'!E:E,"Planned",'Filter by planned &amp; actual'!H:H,OVERDRAFT!E1202)</f>
        <v>0</v>
      </c>
      <c r="E1202" s="26">
        <v>44805</v>
      </c>
    </row>
    <row r="1203" spans="1:5" hidden="1">
      <c r="A1203" s="19">
        <v>10</v>
      </c>
      <c r="B1203" s="19" t="s">
        <v>16</v>
      </c>
      <c r="C1203" s="22">
        <f>SUMIFS('Filter by planned &amp; actual'!F:F,'Filter by planned &amp; actual'!B:B,OVERDRAFT!B1203,'Filter by planned &amp; actual'!E:E,"Planned",'Filter by planned &amp; actual'!H:H,OVERDRAFT!E1203)</f>
        <v>0</v>
      </c>
      <c r="D1203" s="22">
        <f>SUMIFS('Filter by planned &amp; actual'!G:G,'Filter by planned &amp; actual'!B:B,OVERDRAFT!B1203,'Filter by planned &amp; actual'!E:E,"Planned",'Filter by planned &amp; actual'!H:H,OVERDRAFT!E1203)</f>
        <v>0</v>
      </c>
      <c r="E1203" s="26">
        <v>44805</v>
      </c>
    </row>
    <row r="1204" spans="1:5" hidden="1">
      <c r="A1204" s="19">
        <v>11</v>
      </c>
      <c r="B1204" s="19" t="s">
        <v>17</v>
      </c>
      <c r="C1204" s="22">
        <f>SUMIFS('Filter by planned &amp; actual'!F:F,'Filter by planned &amp; actual'!B:B,OVERDRAFT!B1204,'Filter by planned &amp; actual'!E:E,"Planned",'Filter by planned &amp; actual'!H:H,OVERDRAFT!E1204)</f>
        <v>0</v>
      </c>
      <c r="D1204" s="22">
        <f>SUMIFS('Filter by planned &amp; actual'!G:G,'Filter by planned &amp; actual'!B:B,OVERDRAFT!B1204,'Filter by planned &amp; actual'!E:E,"Planned",'Filter by planned &amp; actual'!H:H,OVERDRAFT!E1204)</f>
        <v>0</v>
      </c>
      <c r="E1204" s="26">
        <v>44805</v>
      </c>
    </row>
    <row r="1205" spans="1:5" hidden="1">
      <c r="A1205" s="19">
        <v>12</v>
      </c>
      <c r="B1205" s="19" t="s">
        <v>18</v>
      </c>
      <c r="C1205" s="22">
        <f>SUMIFS('Filter by planned &amp; actual'!F:F,'Filter by planned &amp; actual'!B:B,OVERDRAFT!B1205,'Filter by planned &amp; actual'!E:E,"Planned",'Filter by planned &amp; actual'!H:H,OVERDRAFT!E1205)</f>
        <v>0</v>
      </c>
      <c r="D1205" s="22">
        <f>SUMIFS('Filter by planned &amp; actual'!G:G,'Filter by planned &amp; actual'!B:B,OVERDRAFT!B1205,'Filter by planned &amp; actual'!E:E,"Planned",'Filter by planned &amp; actual'!H:H,OVERDRAFT!E1205)</f>
        <v>0</v>
      </c>
      <c r="E1205" s="26">
        <v>44805</v>
      </c>
    </row>
    <row r="1206" spans="1:5" hidden="1">
      <c r="A1206" s="19">
        <v>13</v>
      </c>
      <c r="B1206" s="19" t="s">
        <v>19</v>
      </c>
      <c r="C1206" s="22">
        <f>SUMIFS('Filter by planned &amp; actual'!F:F,'Filter by planned &amp; actual'!B:B,OVERDRAFT!B1206,'Filter by planned &amp; actual'!E:E,"Planned",'Filter by planned &amp; actual'!H:H,OVERDRAFT!E1206)</f>
        <v>0</v>
      </c>
      <c r="D1206" s="22">
        <f>SUMIFS('Filter by planned &amp; actual'!G:G,'Filter by planned &amp; actual'!B:B,OVERDRAFT!B1206,'Filter by planned &amp; actual'!E:E,"Planned",'Filter by planned &amp; actual'!H:H,OVERDRAFT!E1206)</f>
        <v>0</v>
      </c>
      <c r="E1206" s="26">
        <v>44805</v>
      </c>
    </row>
    <row r="1207" spans="1:5" hidden="1">
      <c r="A1207" s="19">
        <v>14</v>
      </c>
      <c r="B1207" s="19" t="s">
        <v>20</v>
      </c>
      <c r="C1207" s="22">
        <f>SUMIFS('Filter by planned &amp; actual'!F:F,'Filter by planned &amp; actual'!B:B,OVERDRAFT!B1207,'Filter by planned &amp; actual'!E:E,"Planned",'Filter by planned &amp; actual'!H:H,OVERDRAFT!E1207)</f>
        <v>0</v>
      </c>
      <c r="D1207" s="22">
        <f>SUMIFS('Filter by planned &amp; actual'!G:G,'Filter by planned &amp; actual'!B:B,OVERDRAFT!B1207,'Filter by planned &amp; actual'!E:E,"Planned",'Filter by planned &amp; actual'!H:H,OVERDRAFT!E1207)</f>
        <v>0</v>
      </c>
      <c r="E1207" s="26">
        <v>44805</v>
      </c>
    </row>
    <row r="1208" spans="1:5" hidden="1">
      <c r="A1208" s="19">
        <v>15</v>
      </c>
      <c r="B1208" s="19" t="s">
        <v>21</v>
      </c>
      <c r="C1208" s="22">
        <f>SUMIFS('Filter by planned &amp; actual'!F:F,'Filter by planned &amp; actual'!B:B,OVERDRAFT!B1208,'Filter by planned &amp; actual'!E:E,"Planned",'Filter by planned &amp; actual'!H:H,OVERDRAFT!E1208)</f>
        <v>0</v>
      </c>
      <c r="D1208" s="22">
        <f>SUMIFS('Filter by planned &amp; actual'!G:G,'Filter by planned &amp; actual'!B:B,OVERDRAFT!B1208,'Filter by planned &amp; actual'!E:E,"Planned",'Filter by planned &amp; actual'!H:H,OVERDRAFT!E1208)</f>
        <v>0</v>
      </c>
      <c r="E1208" s="26">
        <v>44805</v>
      </c>
    </row>
    <row r="1209" spans="1:5" hidden="1">
      <c r="A1209" s="19">
        <v>16</v>
      </c>
      <c r="B1209" s="19" t="s">
        <v>22</v>
      </c>
      <c r="C1209" s="22">
        <f>SUMIFS('Filter by planned &amp; actual'!F:F,'Filter by planned &amp; actual'!B:B,OVERDRAFT!B1209,'Filter by planned &amp; actual'!E:E,"Planned",'Filter by planned &amp; actual'!H:H,OVERDRAFT!E1209)</f>
        <v>0</v>
      </c>
      <c r="D1209" s="22">
        <f>SUMIFS('Filter by planned &amp; actual'!G:G,'Filter by planned &amp; actual'!B:B,OVERDRAFT!B1209,'Filter by planned &amp; actual'!E:E,"Planned",'Filter by planned &amp; actual'!H:H,OVERDRAFT!E1209)</f>
        <v>0</v>
      </c>
      <c r="E1209" s="26">
        <v>44805</v>
      </c>
    </row>
    <row r="1210" spans="1:5" hidden="1">
      <c r="A1210" s="19">
        <v>17</v>
      </c>
      <c r="B1210" s="19" t="s">
        <v>23</v>
      </c>
      <c r="C1210" s="22">
        <f>SUMIFS('Filter by planned &amp; actual'!F:F,'Filter by planned &amp; actual'!B:B,OVERDRAFT!B1210,'Filter by planned &amp; actual'!E:E,"Planned",'Filter by planned &amp; actual'!H:H,OVERDRAFT!E1210)</f>
        <v>0</v>
      </c>
      <c r="D1210" s="22">
        <f>SUMIFS('Filter by planned &amp; actual'!G:G,'Filter by planned &amp; actual'!B:B,OVERDRAFT!B1210,'Filter by planned &amp; actual'!E:E,"Planned",'Filter by planned &amp; actual'!H:H,OVERDRAFT!E1210)</f>
        <v>0</v>
      </c>
      <c r="E1210" s="26">
        <v>44805</v>
      </c>
    </row>
    <row r="1211" spans="1:5" hidden="1">
      <c r="A1211" s="19">
        <v>18</v>
      </c>
      <c r="B1211" s="19" t="s">
        <v>24</v>
      </c>
      <c r="C1211" s="22">
        <f>SUMIFS('Filter by planned &amp; actual'!F:F,'Filter by planned &amp; actual'!B:B,OVERDRAFT!B1211,'Filter by planned &amp; actual'!E:E,"Planned",'Filter by planned &amp; actual'!H:H,OVERDRAFT!E1211)</f>
        <v>0</v>
      </c>
      <c r="D1211" s="22">
        <f>SUMIFS('Filter by planned &amp; actual'!G:G,'Filter by planned &amp; actual'!B:B,OVERDRAFT!B1211,'Filter by planned &amp; actual'!E:E,"Planned",'Filter by planned &amp; actual'!H:H,OVERDRAFT!E1211)</f>
        <v>0</v>
      </c>
      <c r="E1211" s="26">
        <v>44805</v>
      </c>
    </row>
    <row r="1212" spans="1:5" hidden="1">
      <c r="A1212" s="19">
        <v>19</v>
      </c>
      <c r="B1212" s="19" t="s">
        <v>25</v>
      </c>
      <c r="C1212" s="22">
        <f>SUMIFS('Filter by planned &amp; actual'!F:F,'Filter by planned &amp; actual'!B:B,OVERDRAFT!B1212,'Filter by planned &amp; actual'!E:E,"Planned",'Filter by planned &amp; actual'!H:H,OVERDRAFT!E1212)</f>
        <v>0</v>
      </c>
      <c r="D1212" s="22">
        <f>SUMIFS('Filter by planned &amp; actual'!G:G,'Filter by planned &amp; actual'!B:B,OVERDRAFT!B1212,'Filter by planned &amp; actual'!E:E,"Planned",'Filter by planned &amp; actual'!H:H,OVERDRAFT!E1212)</f>
        <v>2572883</v>
      </c>
      <c r="E1212" s="26">
        <v>44805</v>
      </c>
    </row>
    <row r="1213" spans="1:5" hidden="1">
      <c r="A1213" s="19">
        <v>20</v>
      </c>
      <c r="B1213" s="19" t="s">
        <v>26</v>
      </c>
      <c r="C1213" s="22">
        <f>SUMIFS('Filter by planned &amp; actual'!F:F,'Filter by planned &amp; actual'!B:B,OVERDRAFT!B1213,'Filter by planned &amp; actual'!E:E,"Planned",'Filter by planned &amp; actual'!H:H,OVERDRAFT!E1213)</f>
        <v>0</v>
      </c>
      <c r="D1213" s="22">
        <f>SUMIFS('Filter by planned &amp; actual'!G:G,'Filter by planned &amp; actual'!B:B,OVERDRAFT!B1213,'Filter by planned &amp; actual'!E:E,"Planned",'Filter by planned &amp; actual'!H:H,OVERDRAFT!E1213)</f>
        <v>4500000</v>
      </c>
      <c r="E1213" s="26">
        <v>44805</v>
      </c>
    </row>
    <row r="1214" spans="1:5" hidden="1">
      <c r="A1214" s="19">
        <v>21</v>
      </c>
      <c r="B1214" s="19" t="s">
        <v>27</v>
      </c>
      <c r="C1214" s="22">
        <f>SUMIFS('Filter by planned &amp; actual'!F:F,'Filter by planned &amp; actual'!B:B,OVERDRAFT!B1214,'Filter by planned &amp; actual'!E:E,"Planned",'Filter by planned &amp; actual'!H:H,OVERDRAFT!E1214)</f>
        <v>25280080</v>
      </c>
      <c r="D1214" s="22">
        <f>SUMIFS('Filter by planned &amp; actual'!G:G,'Filter by planned &amp; actual'!B:B,OVERDRAFT!B1214,'Filter by planned &amp; actual'!E:E,"Planned",'Filter by planned &amp; actual'!H:H,OVERDRAFT!E1214)</f>
        <v>31903536</v>
      </c>
      <c r="E1214" s="26">
        <v>44805</v>
      </c>
    </row>
    <row r="1215" spans="1:5" hidden="1">
      <c r="A1215" s="19">
        <v>22</v>
      </c>
      <c r="B1215" s="19" t="s">
        <v>29</v>
      </c>
      <c r="C1215" s="22">
        <f>SUMIFS('Filter by planned &amp; actual'!F:F,'Filter by planned &amp; actual'!B:B,OVERDRAFT!B1215,'Filter by planned &amp; actual'!E:E,"Planned",'Filter by planned &amp; actual'!H:H,OVERDRAFT!E1215)</f>
        <v>22357202</v>
      </c>
      <c r="D1215" s="22">
        <f>SUMIFS('Filter by planned &amp; actual'!G:G,'Filter by planned &amp; actual'!B:B,OVERDRAFT!B1215,'Filter by planned &amp; actual'!E:E,"Planned",'Filter by planned &amp; actual'!H:H,OVERDRAFT!E1215)</f>
        <v>18789664</v>
      </c>
      <c r="E1215" s="26">
        <v>44805</v>
      </c>
    </row>
    <row r="1216" spans="1:5" hidden="1">
      <c r="A1216" s="19">
        <v>23</v>
      </c>
      <c r="B1216" s="19" t="s">
        <v>30</v>
      </c>
      <c r="C1216" s="22">
        <f>SUMIFS('Filter by planned &amp; actual'!F:F,'Filter by planned &amp; actual'!B:B,OVERDRAFT!B1216,'Filter by planned &amp; actual'!E:E,"Planned",'Filter by planned &amp; actual'!H:H,OVERDRAFT!E1216)</f>
        <v>22938941</v>
      </c>
      <c r="D1216" s="22">
        <f>SUMIFS('Filter by planned &amp; actual'!G:G,'Filter by planned &amp; actual'!B:B,OVERDRAFT!B1216,'Filter by planned &amp; actual'!E:E,"Planned",'Filter by planned &amp; actual'!H:H,OVERDRAFT!E1216)</f>
        <v>15195899</v>
      </c>
      <c r="E1216" s="26">
        <v>44805</v>
      </c>
    </row>
    <row r="1217" spans="1:5" hidden="1">
      <c r="A1217" s="19">
        <v>24</v>
      </c>
      <c r="B1217" s="19" t="s">
        <v>31</v>
      </c>
      <c r="C1217" s="22">
        <f>SUMIFS('Filter by planned &amp; actual'!F:F,'Filter by planned &amp; actual'!B:B,OVERDRAFT!B1217,'Filter by planned &amp; actual'!E:E,"Planned",'Filter by planned &amp; actual'!H:H,OVERDRAFT!E1217)</f>
        <v>1187112.4048633461</v>
      </c>
      <c r="D1217" s="22">
        <f>SUMIFS('Filter by planned &amp; actual'!G:G,'Filter by planned &amp; actual'!B:B,OVERDRAFT!B1217,'Filter by planned &amp; actual'!E:E,"Planned",'Filter by planned &amp; actual'!H:H,OVERDRAFT!E1217)</f>
        <v>1038723.3542554277</v>
      </c>
      <c r="E1217" s="26">
        <v>44805</v>
      </c>
    </row>
    <row r="1218" spans="1:5" hidden="1">
      <c r="A1218" s="19">
        <v>25</v>
      </c>
      <c r="B1218" s="19" t="s">
        <v>32</v>
      </c>
      <c r="C1218" s="22">
        <f>SUMIFS('Filter by planned &amp; actual'!F:F,'Filter by planned &amp; actual'!B:B,OVERDRAFT!B1218,'Filter by planned &amp; actual'!E:E,"Planned",'Filter by planned &amp; actual'!H:H,OVERDRAFT!E1218)</f>
        <v>0</v>
      </c>
      <c r="D1218" s="22">
        <f>SUMIFS('Filter by planned &amp; actual'!G:G,'Filter by planned &amp; actual'!B:B,OVERDRAFT!B1218,'Filter by planned &amp; actual'!E:E,"Planned",'Filter by planned &amp; actual'!H:H,OVERDRAFT!E1218)</f>
        <v>0</v>
      </c>
      <c r="E1218" s="26">
        <v>44805</v>
      </c>
    </row>
    <row r="1219" spans="1:5" hidden="1">
      <c r="A1219" s="19">
        <v>26</v>
      </c>
      <c r="B1219" s="19" t="s">
        <v>34</v>
      </c>
      <c r="C1219" s="22">
        <f>SUMIFS('Filter by planned &amp; actual'!F:F,'Filter by planned &amp; actual'!B:B,OVERDRAFT!B1219,'Filter by planned &amp; actual'!E:E,"Planned",'Filter by planned &amp; actual'!H:H,OVERDRAFT!E1219)</f>
        <v>0</v>
      </c>
      <c r="D1219" s="22">
        <f>SUMIFS('Filter by planned &amp; actual'!G:G,'Filter by planned &amp; actual'!B:B,OVERDRAFT!B1219,'Filter by planned &amp; actual'!E:E,"Planned",'Filter by planned &amp; actual'!H:H,OVERDRAFT!E1219)</f>
        <v>0</v>
      </c>
      <c r="E1219" s="26">
        <v>44805</v>
      </c>
    </row>
    <row r="1220" spans="1:5" hidden="1">
      <c r="A1220" s="19">
        <v>27</v>
      </c>
      <c r="B1220" s="19" t="s">
        <v>35</v>
      </c>
      <c r="C1220" s="22">
        <f>SUMIFS('Filter by planned &amp; actual'!F:F,'Filter by planned &amp; actual'!B:B,OVERDRAFT!B1220,'Filter by planned &amp; actual'!E:E,"Planned",'Filter by planned &amp; actual'!H:H,OVERDRAFT!E1220)</f>
        <v>0</v>
      </c>
      <c r="D1220" s="22">
        <f>SUMIFS('Filter by planned &amp; actual'!G:G,'Filter by planned &amp; actual'!B:B,OVERDRAFT!B1220,'Filter by planned &amp; actual'!E:E,"Planned",'Filter by planned &amp; actual'!H:H,OVERDRAFT!E1220)</f>
        <v>0</v>
      </c>
      <c r="E1220" s="26">
        <v>44805</v>
      </c>
    </row>
    <row r="1221" spans="1:5" hidden="1">
      <c r="A1221" s="19">
        <v>28</v>
      </c>
      <c r="B1221" s="19" t="s">
        <v>36</v>
      </c>
      <c r="C1221" s="22">
        <f>SUMIFS('Filter by planned &amp; actual'!F:F,'Filter by planned &amp; actual'!B:B,OVERDRAFT!B1221,'Filter by planned &amp; actual'!E:E,"Planned",'Filter by planned &amp; actual'!H:H,OVERDRAFT!E1221)</f>
        <v>0</v>
      </c>
      <c r="D1221" s="22">
        <f>SUMIFS('Filter by planned &amp; actual'!G:G,'Filter by planned &amp; actual'!B:B,OVERDRAFT!B1221,'Filter by planned &amp; actual'!E:E,"Planned",'Filter by planned &amp; actual'!H:H,OVERDRAFT!E1221)</f>
        <v>0</v>
      </c>
      <c r="E1221" s="26">
        <v>44805</v>
      </c>
    </row>
    <row r="1222" spans="1:5" hidden="1">
      <c r="A1222" s="19">
        <v>29</v>
      </c>
      <c r="B1222" s="19" t="s">
        <v>37</v>
      </c>
      <c r="C1222" s="22">
        <f>SUMIFS('Filter by planned &amp; actual'!F:F,'Filter by planned &amp; actual'!B:B,OVERDRAFT!B1222,'Filter by planned &amp; actual'!E:E,"Planned",'Filter by planned &amp; actual'!H:H,OVERDRAFT!E1222)</f>
        <v>0</v>
      </c>
      <c r="D1222" s="22">
        <f>SUMIFS('Filter by planned &amp; actual'!G:G,'Filter by planned &amp; actual'!B:B,OVERDRAFT!B1222,'Filter by planned &amp; actual'!E:E,"Planned",'Filter by planned &amp; actual'!H:H,OVERDRAFT!E1222)</f>
        <v>0</v>
      </c>
      <c r="E1222" s="26">
        <v>44805</v>
      </c>
    </row>
    <row r="1223" spans="1:5" hidden="1">
      <c r="A1223" s="19">
        <v>30</v>
      </c>
      <c r="B1223" s="19" t="s">
        <v>38</v>
      </c>
      <c r="C1223" s="22">
        <f>SUMIFS('Filter by planned &amp; actual'!F:F,'Filter by planned &amp; actual'!B:B,OVERDRAFT!B1223,'Filter by planned &amp; actual'!E:E,"Planned",'Filter by planned &amp; actual'!H:H,OVERDRAFT!E1223)</f>
        <v>0</v>
      </c>
      <c r="D1223" s="22">
        <f>SUMIFS('Filter by planned &amp; actual'!G:G,'Filter by planned &amp; actual'!B:B,OVERDRAFT!B1223,'Filter by planned &amp; actual'!E:E,"Planned",'Filter by planned &amp; actual'!H:H,OVERDRAFT!E1223)</f>
        <v>0</v>
      </c>
      <c r="E1223" s="26">
        <v>44805</v>
      </c>
    </row>
    <row r="1224" spans="1:5" hidden="1">
      <c r="A1224" s="19">
        <v>31</v>
      </c>
      <c r="B1224" s="19" t="s">
        <v>39</v>
      </c>
      <c r="C1224" s="22">
        <f>SUMIFS('Filter by planned &amp; actual'!F:F,'Filter by planned &amp; actual'!B:B,OVERDRAFT!B1224,'Filter by planned &amp; actual'!E:E,"Planned",'Filter by planned &amp; actual'!H:H,OVERDRAFT!E1224)</f>
        <v>0</v>
      </c>
      <c r="D1224" s="22">
        <f>SUMIFS('Filter by planned &amp; actual'!G:G,'Filter by planned &amp; actual'!B:B,OVERDRAFT!B1224,'Filter by planned &amp; actual'!E:E,"Planned",'Filter by planned &amp; actual'!H:H,OVERDRAFT!E1224)</f>
        <v>0</v>
      </c>
      <c r="E1224" s="26">
        <v>44805</v>
      </c>
    </row>
    <row r="1225" spans="1:5" hidden="1">
      <c r="A1225" s="19">
        <v>32</v>
      </c>
      <c r="B1225" s="19" t="s">
        <v>40</v>
      </c>
      <c r="C1225" s="22">
        <f>SUMIFS('Filter by planned &amp; actual'!F:F,'Filter by planned &amp; actual'!B:B,OVERDRAFT!B1225,'Filter by planned &amp; actual'!E:E,"Planned",'Filter by planned &amp; actual'!H:H,OVERDRAFT!E1225)</f>
        <v>0</v>
      </c>
      <c r="D1225" s="22">
        <f>SUMIFS('Filter by planned &amp; actual'!G:G,'Filter by planned &amp; actual'!B:B,OVERDRAFT!B1225,'Filter by planned &amp; actual'!E:E,"Planned",'Filter by planned &amp; actual'!H:H,OVERDRAFT!E1225)</f>
        <v>0</v>
      </c>
      <c r="E1225" s="26">
        <v>44805</v>
      </c>
    </row>
    <row r="1226" spans="1:5" hidden="1">
      <c r="A1226" s="19">
        <v>33</v>
      </c>
      <c r="B1226" s="19" t="s">
        <v>41</v>
      </c>
      <c r="C1226" s="22">
        <f>SUMIFS('Filter by planned &amp; actual'!F:F,'Filter by planned &amp; actual'!B:B,OVERDRAFT!B1226,'Filter by planned &amp; actual'!E:E,"Planned",'Filter by planned &amp; actual'!H:H,OVERDRAFT!E1226)</f>
        <v>0</v>
      </c>
      <c r="D1226" s="22">
        <f>SUMIFS('Filter by planned &amp; actual'!G:G,'Filter by planned &amp; actual'!B:B,OVERDRAFT!B1226,'Filter by planned &amp; actual'!E:E,"Planned",'Filter by planned &amp; actual'!H:H,OVERDRAFT!E1226)</f>
        <v>2696130.86</v>
      </c>
      <c r="E1226" s="26">
        <v>44805</v>
      </c>
    </row>
    <row r="1227" spans="1:5" hidden="1">
      <c r="A1227" s="19">
        <v>34</v>
      </c>
      <c r="B1227" s="19" t="s">
        <v>42</v>
      </c>
      <c r="C1227" s="22">
        <f>SUMIFS('Filter by planned &amp; actual'!F:F,'Filter by planned &amp; actual'!B:B,OVERDRAFT!B1227,'Filter by planned &amp; actual'!E:E,"Planned",'Filter by planned &amp; actual'!H:H,OVERDRAFT!E1227)</f>
        <v>0</v>
      </c>
      <c r="D1227" s="22">
        <f>SUMIFS('Filter by planned &amp; actual'!G:G,'Filter by planned &amp; actual'!B:B,OVERDRAFT!B1227,'Filter by planned &amp; actual'!E:E,"Planned",'Filter by planned &amp; actual'!H:H,OVERDRAFT!E1227)</f>
        <v>5651414</v>
      </c>
      <c r="E1227" s="26">
        <v>44805</v>
      </c>
    </row>
    <row r="1228" spans="1:5" hidden="1">
      <c r="A1228" s="19">
        <v>35</v>
      </c>
      <c r="B1228" s="19" t="s">
        <v>43</v>
      </c>
      <c r="C1228" s="22">
        <f>SUMIFS('Filter by planned &amp; actual'!F:F,'Filter by planned &amp; actual'!B:B,OVERDRAFT!B1228,'Filter by planned &amp; actual'!E:E,"Planned",'Filter by planned &amp; actual'!H:H,OVERDRAFT!E1228)</f>
        <v>0</v>
      </c>
      <c r="D1228" s="22">
        <f>SUMIFS('Filter by planned &amp; actual'!G:G,'Filter by planned &amp; actual'!B:B,OVERDRAFT!B1228,'Filter by planned &amp; actual'!E:E,"Planned",'Filter by planned &amp; actual'!H:H,OVERDRAFT!E1228)</f>
        <v>0</v>
      </c>
      <c r="E1228" s="26">
        <v>44805</v>
      </c>
    </row>
    <row r="1229" spans="1:5" hidden="1">
      <c r="A1229" s="19">
        <v>36</v>
      </c>
      <c r="B1229" s="19" t="s">
        <v>44</v>
      </c>
      <c r="C1229" s="22">
        <f>SUMIFS('Filter by planned &amp; actual'!F:F,'Filter by planned &amp; actual'!B:B,OVERDRAFT!B1229,'Filter by planned &amp; actual'!E:E,"Planned",'Filter by planned &amp; actual'!H:H,OVERDRAFT!E1229)</f>
        <v>0</v>
      </c>
      <c r="D1229" s="22">
        <f>SUMIFS('Filter by planned &amp; actual'!G:G,'Filter by planned &amp; actual'!B:B,OVERDRAFT!B1229,'Filter by planned &amp; actual'!E:E,"Planned",'Filter by planned &amp; actual'!H:H,OVERDRAFT!E1229)</f>
        <v>0</v>
      </c>
      <c r="E1229" s="26">
        <v>44805</v>
      </c>
    </row>
    <row r="1230" spans="1:5" hidden="1">
      <c r="A1230" s="19">
        <v>37</v>
      </c>
      <c r="B1230" s="19" t="s">
        <v>1980</v>
      </c>
      <c r="C1230" s="22">
        <f>SUMIFS('Filter by planned &amp; actual'!F:F,'Filter by planned &amp; actual'!B:B,OVERDRAFT!B1230,'Filter by planned &amp; actual'!E:E,"Planned",'Filter by planned &amp; actual'!H:H,OVERDRAFT!E1230)</f>
        <v>0</v>
      </c>
      <c r="D1230" s="22">
        <f>SUMIFS('Filter by planned &amp; actual'!G:G,'Filter by planned &amp; actual'!B:B,OVERDRAFT!B1230,'Filter by planned &amp; actual'!E:E,"Planned",'Filter by planned &amp; actual'!H:H,OVERDRAFT!E1230)</f>
        <v>0</v>
      </c>
      <c r="E1230" s="26">
        <v>44805</v>
      </c>
    </row>
    <row r="1231" spans="1:5" hidden="1">
      <c r="A1231" s="19">
        <v>38</v>
      </c>
      <c r="B1231" s="19" t="s">
        <v>1982</v>
      </c>
      <c r="C1231" s="22">
        <f>SUMIFS('Filter by planned &amp; actual'!F:F,'Filter by planned &amp; actual'!B:B,OVERDRAFT!B1231,'Filter by planned &amp; actual'!E:E,"Planned",'Filter by planned &amp; actual'!H:H,OVERDRAFT!E1231)</f>
        <v>26739861</v>
      </c>
      <c r="D1231" s="22">
        <f>SUMIFS('Filter by planned &amp; actual'!G:G,'Filter by planned &amp; actual'!B:B,OVERDRAFT!B1231,'Filter by planned &amp; actual'!E:E,"Planned",'Filter by planned &amp; actual'!H:H,OVERDRAFT!E1231)</f>
        <v>17735304</v>
      </c>
      <c r="E1231" s="26">
        <v>44805</v>
      </c>
    </row>
    <row r="1232" spans="1:5" hidden="1">
      <c r="A1232" s="19">
        <v>39</v>
      </c>
      <c r="B1232" s="19" t="s">
        <v>1984</v>
      </c>
      <c r="C1232" s="22">
        <f>SUMIFS('Filter by planned &amp; actual'!F:F,'Filter by planned &amp; actual'!B:B,OVERDRAFT!B1232,'Filter by planned &amp; actual'!E:E,"Planned",'Filter by planned &amp; actual'!H:H,OVERDRAFT!E1232)</f>
        <v>0</v>
      </c>
      <c r="D1232" s="22">
        <f>SUMIFS('Filter by planned &amp; actual'!G:G,'Filter by planned &amp; actual'!B:B,OVERDRAFT!B1232,'Filter by planned &amp; actual'!E:E,"Planned",'Filter by planned &amp; actual'!H:H,OVERDRAFT!E1232)</f>
        <v>0</v>
      </c>
      <c r="E1232" s="26">
        <v>44805</v>
      </c>
    </row>
    <row r="1233" spans="1:5" hidden="1">
      <c r="A1233" s="19">
        <v>40</v>
      </c>
      <c r="B1233" s="19" t="s">
        <v>2001</v>
      </c>
      <c r="C1233" s="22">
        <f>SUMIFS('Filter by planned &amp; actual'!F:F,'Filter by planned &amp; actual'!B:B,OVERDRAFT!B1233,'Filter by planned &amp; actual'!E:E,"Planned",'Filter by planned &amp; actual'!H:H,OVERDRAFT!E1233)</f>
        <v>0</v>
      </c>
      <c r="D1233" s="22">
        <f>SUMIFS('Filter by planned &amp; actual'!G:G,'Filter by planned &amp; actual'!B:B,OVERDRAFT!B1233,'Filter by planned &amp; actual'!E:E,"Planned",'Filter by planned &amp; actual'!H:H,OVERDRAFT!E1233)</f>
        <v>0</v>
      </c>
      <c r="E1233" s="26">
        <v>44805</v>
      </c>
    </row>
    <row r="1234" spans="1:5" hidden="1">
      <c r="A1234" s="19">
        <v>41</v>
      </c>
      <c r="B1234" s="19" t="s">
        <v>2002</v>
      </c>
      <c r="C1234" s="22">
        <f>SUMIFS('Filter by planned &amp; actual'!F:F,'Filter by planned &amp; actual'!B:B,OVERDRAFT!B1234,'Filter by planned &amp; actual'!E:E,"Planned",'Filter by planned &amp; actual'!H:H,OVERDRAFT!E1234)</f>
        <v>0</v>
      </c>
      <c r="D1234" s="22">
        <f>SUMIFS('Filter by planned &amp; actual'!G:G,'Filter by planned &amp; actual'!B:B,OVERDRAFT!B1234,'Filter by planned &amp; actual'!E:E,"Planned",'Filter by planned &amp; actual'!H:H,OVERDRAFT!E1234)</f>
        <v>0</v>
      </c>
      <c r="E1234" s="26">
        <v>44805</v>
      </c>
    </row>
    <row r="1235" spans="1:5" hidden="1">
      <c r="A1235" s="19">
        <v>42</v>
      </c>
      <c r="B1235" s="19" t="s">
        <v>2003</v>
      </c>
      <c r="C1235" s="22">
        <f>SUMIFS('Filter by planned &amp; actual'!F:F,'Filter by planned &amp; actual'!B:B,OVERDRAFT!B1235,'Filter by planned &amp; actual'!E:E,"Planned",'Filter by planned &amp; actual'!H:H,OVERDRAFT!E1235)</f>
        <v>0</v>
      </c>
      <c r="D1235" s="22">
        <f>SUMIFS('Filter by planned &amp; actual'!G:G,'Filter by planned &amp; actual'!B:B,OVERDRAFT!B1235,'Filter by planned &amp; actual'!E:E,"Planned",'Filter by planned &amp; actual'!H:H,OVERDRAFT!E1235)</f>
        <v>0</v>
      </c>
      <c r="E1235" s="26">
        <v>44805</v>
      </c>
    </row>
    <row r="1236" spans="1:5" hidden="1">
      <c r="A1236" s="19">
        <v>43</v>
      </c>
      <c r="B1236" s="19" t="s">
        <v>2064</v>
      </c>
      <c r="C1236" s="22">
        <f>SUMIFS('Filter by planned &amp; actual'!F:F,'Filter by planned &amp; actual'!B:B,OVERDRAFT!B1236,'Filter by planned &amp; actual'!E:E,"Planned",'Filter by planned &amp; actual'!H:H,OVERDRAFT!E1236)</f>
        <v>0</v>
      </c>
      <c r="D1236" s="22">
        <f>SUMIFS('Filter by planned &amp; actual'!G:G,'Filter by planned &amp; actual'!B:B,OVERDRAFT!B1236,'Filter by planned &amp; actual'!E:E,"Planned",'Filter by planned &amp; actual'!H:H,OVERDRAFT!E1236)</f>
        <v>0</v>
      </c>
      <c r="E1236" s="26">
        <v>44805</v>
      </c>
    </row>
    <row r="1237" spans="1:5" hidden="1">
      <c r="A1237" s="19">
        <v>44</v>
      </c>
      <c r="B1237" s="19" t="s">
        <v>2062</v>
      </c>
      <c r="C1237" s="22">
        <f>SUMIFS('Filter by planned &amp; actual'!F:F,'Filter by planned &amp; actual'!B:B,OVERDRAFT!B1237,'Filter by planned &amp; actual'!E:E,"Planned",'Filter by planned &amp; actual'!H:H,OVERDRAFT!E1237)</f>
        <v>0</v>
      </c>
      <c r="D1237" s="22">
        <f>SUMIFS('Filter by planned &amp; actual'!G:G,'Filter by planned &amp; actual'!B:B,OVERDRAFT!B1237,'Filter by planned &amp; actual'!E:E,"Planned",'Filter by planned &amp; actual'!H:H,OVERDRAFT!E1237)</f>
        <v>0</v>
      </c>
      <c r="E1237" s="26">
        <v>44805</v>
      </c>
    </row>
    <row r="1238" spans="1:5" hidden="1">
      <c r="A1238" s="19">
        <v>45</v>
      </c>
      <c r="B1238" s="19" t="s">
        <v>2063</v>
      </c>
      <c r="C1238" s="22">
        <f>SUMIFS('Filter by planned &amp; actual'!F:F,'Filter by planned &amp; actual'!B:B,OVERDRAFT!B1238,'Filter by planned &amp; actual'!E:E,"Planned",'Filter by planned &amp; actual'!H:H,OVERDRAFT!E1238)</f>
        <v>0</v>
      </c>
      <c r="D1238" s="22">
        <f>SUMIFS('Filter by planned &amp; actual'!G:G,'Filter by planned &amp; actual'!B:B,OVERDRAFT!B1238,'Filter by planned &amp; actual'!E:E,"Planned",'Filter by planned &amp; actual'!H:H,OVERDRAFT!E1238)</f>
        <v>0</v>
      </c>
      <c r="E1238" s="26">
        <v>44805</v>
      </c>
    </row>
    <row r="1239" spans="1:5" hidden="1">
      <c r="A1239" s="19">
        <v>46</v>
      </c>
      <c r="B1239" s="19" t="s">
        <v>2065</v>
      </c>
      <c r="C1239" s="22">
        <f>SUMIFS('Filter by planned &amp; actual'!F:F,'Filter by planned &amp; actual'!B:B,OVERDRAFT!B1239,'Filter by planned &amp; actual'!E:E,"Planned",'Filter by planned &amp; actual'!H:H,OVERDRAFT!E1239)</f>
        <v>50000000</v>
      </c>
      <c r="D1239" s="22">
        <f>SUMIFS('Filter by planned &amp; actual'!G:G,'Filter by planned &amp; actual'!B:B,OVERDRAFT!B1239,'Filter by planned &amp; actual'!E:E,"Planned",'Filter by planned &amp; actual'!H:H,OVERDRAFT!E1239)</f>
        <v>13366979</v>
      </c>
      <c r="E1239" s="26">
        <v>44805</v>
      </c>
    </row>
    <row r="1240" spans="1:5" hidden="1">
      <c r="A1240" s="19">
        <v>47</v>
      </c>
      <c r="B1240" s="19" t="s">
        <v>2066</v>
      </c>
      <c r="C1240" s="22">
        <f>SUMIFS('Filter by planned &amp; actual'!F:F,'Filter by planned &amp; actual'!B:B,OVERDRAFT!B1240,'Filter by planned &amp; actual'!E:E,"Planned",'Filter by planned &amp; actual'!H:H,OVERDRAFT!E1240)</f>
        <v>75405929</v>
      </c>
      <c r="D1240" s="22">
        <f>SUMIFS('Filter by planned &amp; actual'!G:G,'Filter by planned &amp; actual'!B:B,OVERDRAFT!B1240,'Filter by planned &amp; actual'!E:E,"Planned",'Filter by planned &amp; actual'!H:H,OVERDRAFT!E1240)</f>
        <v>84529339</v>
      </c>
      <c r="E1240" s="26">
        <v>44805</v>
      </c>
    </row>
    <row r="1241" spans="1:5" hidden="1">
      <c r="A1241" s="19">
        <v>48</v>
      </c>
      <c r="B1241" s="19" t="s">
        <v>2068</v>
      </c>
      <c r="C1241" s="22">
        <f>SUMIFS('Filter by planned &amp; actual'!F:F,'Filter by planned &amp; actual'!B:B,OVERDRAFT!B1241,'Filter by planned &amp; actual'!E:E,"Planned",'Filter by planned &amp; actual'!H:H,OVERDRAFT!E1241)</f>
        <v>0</v>
      </c>
      <c r="D1241" s="22">
        <f>SUMIFS('Filter by planned &amp; actual'!G:G,'Filter by planned &amp; actual'!B:B,OVERDRAFT!B1241,'Filter by planned &amp; actual'!E:E,"Planned",'Filter by planned &amp; actual'!H:H,OVERDRAFT!E1241)</f>
        <v>194542</v>
      </c>
      <c r="E1241" s="26">
        <v>44805</v>
      </c>
    </row>
    <row r="1242" spans="1:5" hidden="1">
      <c r="A1242" s="19">
        <v>49</v>
      </c>
      <c r="B1242" s="19" t="s">
        <v>2069</v>
      </c>
      <c r="C1242" s="22">
        <f>SUMIFS('Filter by planned &amp; actual'!F:F,'Filter by planned &amp; actual'!B:B,OVERDRAFT!B1242,'Filter by planned &amp; actual'!E:E,"Planned",'Filter by planned &amp; actual'!H:H,OVERDRAFT!E1242)</f>
        <v>0</v>
      </c>
      <c r="D1242" s="22">
        <f>SUMIFS('Filter by planned &amp; actual'!G:G,'Filter by planned &amp; actual'!B:B,OVERDRAFT!B1242,'Filter by planned &amp; actual'!E:E,"Planned",'Filter by planned &amp; actual'!H:H,OVERDRAFT!E1242)</f>
        <v>0</v>
      </c>
      <c r="E1242" s="26">
        <v>44805</v>
      </c>
    </row>
    <row r="1243" spans="1:5" hidden="1">
      <c r="A1243" s="19">
        <v>50</v>
      </c>
      <c r="B1243" s="19" t="s">
        <v>66</v>
      </c>
      <c r="C1243" s="22">
        <f>SUMIFS('Filter by planned &amp; actual'!F:F,'Filter by planned &amp; actual'!B:B,OVERDRAFT!B1243,'Filter by planned &amp; actual'!E:E,"Planned",'Filter by planned &amp; actual'!H:H,OVERDRAFT!E1243)</f>
        <v>0</v>
      </c>
      <c r="D1243" s="22">
        <f>SUMIFS('Filter by planned &amp; actual'!G:G,'Filter by planned &amp; actual'!B:B,OVERDRAFT!B1243,'Filter by planned &amp; actual'!E:E,"Planned",'Filter by planned &amp; actual'!H:H,OVERDRAFT!E1243)</f>
        <v>0</v>
      </c>
      <c r="E1243" s="26">
        <v>44805</v>
      </c>
    </row>
    <row r="1244" spans="1:5" hidden="1">
      <c r="A1244" s="19">
        <v>51</v>
      </c>
      <c r="B1244" s="19" t="s">
        <v>67</v>
      </c>
      <c r="C1244" s="22">
        <f>SUMIFS('Filter by planned &amp; actual'!F:F,'Filter by planned &amp; actual'!B:B,OVERDRAFT!B1244,'Filter by planned &amp; actual'!E:E,"Planned",'Filter by planned &amp; actual'!H:H,OVERDRAFT!E1244)</f>
        <v>0</v>
      </c>
      <c r="D1244" s="22">
        <f>SUMIFS('Filter by planned &amp; actual'!G:G,'Filter by planned &amp; actual'!B:B,OVERDRAFT!B1244,'Filter by planned &amp; actual'!E:E,"Planned",'Filter by planned &amp; actual'!H:H,OVERDRAFT!E1244)</f>
        <v>0</v>
      </c>
      <c r="E1244" s="26">
        <v>44805</v>
      </c>
    </row>
    <row r="1245" spans="1:5" hidden="1">
      <c r="A1245" s="19">
        <v>52</v>
      </c>
      <c r="B1245" s="19" t="s">
        <v>68</v>
      </c>
      <c r="C1245" s="22">
        <f>SUMIFS('Filter by planned &amp; actual'!F:F,'Filter by planned &amp; actual'!B:B,OVERDRAFT!B1245,'Filter by planned &amp; actual'!E:E,"Planned",'Filter by planned &amp; actual'!H:H,OVERDRAFT!E1245)</f>
        <v>0</v>
      </c>
      <c r="D1245" s="22">
        <f>SUMIFS('Filter by planned &amp; actual'!G:G,'Filter by planned &amp; actual'!B:B,OVERDRAFT!B1245,'Filter by planned &amp; actual'!E:E,"Planned",'Filter by planned &amp; actual'!H:H,OVERDRAFT!E1245)</f>
        <v>0</v>
      </c>
      <c r="E1245" s="26">
        <v>44805</v>
      </c>
    </row>
    <row r="1246" spans="1:5" hidden="1">
      <c r="A1246" s="19">
        <v>53</v>
      </c>
      <c r="B1246" s="19" t="s">
        <v>69</v>
      </c>
      <c r="C1246" s="22">
        <f>SUMIFS('Filter by planned &amp; actual'!F:F,'Filter by planned &amp; actual'!B:B,OVERDRAFT!B1246,'Filter by planned &amp; actual'!E:E,"Planned",'Filter by planned &amp; actual'!H:H,OVERDRAFT!E1246)</f>
        <v>0</v>
      </c>
      <c r="D1246" s="22">
        <f>SUMIFS('Filter by planned &amp; actual'!G:G,'Filter by planned &amp; actual'!B:B,OVERDRAFT!B1246,'Filter by planned &amp; actual'!E:E,"Planned",'Filter by planned &amp; actual'!H:H,OVERDRAFT!E1246)</f>
        <v>0</v>
      </c>
      <c r="E1246" s="26">
        <v>44805</v>
      </c>
    </row>
    <row r="1247" spans="1:5" hidden="1">
      <c r="A1247" s="19">
        <v>54</v>
      </c>
      <c r="B1247" s="19" t="s">
        <v>70</v>
      </c>
      <c r="C1247" s="22">
        <f>SUMIFS('Filter by planned &amp; actual'!F:F,'Filter by planned &amp; actual'!B:B,OVERDRAFT!B1247,'Filter by planned &amp; actual'!E:E,"Planned",'Filter by planned &amp; actual'!H:H,OVERDRAFT!E1247)</f>
        <v>0</v>
      </c>
      <c r="D1247" s="22">
        <f>SUMIFS('Filter by planned &amp; actual'!G:G,'Filter by planned &amp; actual'!B:B,OVERDRAFT!B1247,'Filter by planned &amp; actual'!E:E,"Planned",'Filter by planned &amp; actual'!H:H,OVERDRAFT!E1247)</f>
        <v>0</v>
      </c>
      <c r="E1247" s="26">
        <v>44805</v>
      </c>
    </row>
    <row r="1248" spans="1:5" hidden="1">
      <c r="A1248" s="19">
        <v>55</v>
      </c>
      <c r="B1248" s="19" t="s">
        <v>71</v>
      </c>
      <c r="C1248" s="22">
        <f>SUMIFS('Filter by planned &amp; actual'!F:F,'Filter by planned &amp; actual'!B:B,OVERDRAFT!B1248,'Filter by planned &amp; actual'!E:E,"Planned",'Filter by planned &amp; actual'!H:H,OVERDRAFT!E1248)</f>
        <v>0</v>
      </c>
      <c r="D1248" s="22">
        <f>SUMIFS('Filter by planned &amp; actual'!G:G,'Filter by planned &amp; actual'!B:B,OVERDRAFT!B1248,'Filter by planned &amp; actual'!E:E,"Planned",'Filter by planned &amp; actual'!H:H,OVERDRAFT!E1248)</f>
        <v>0</v>
      </c>
      <c r="E1248" s="26">
        <v>44805</v>
      </c>
    </row>
    <row r="1249" spans="1:5" hidden="1">
      <c r="A1249" s="19">
        <v>56</v>
      </c>
      <c r="B1249" s="19" t="s">
        <v>72</v>
      </c>
      <c r="C1249" s="22">
        <f>SUMIFS('Filter by planned &amp; actual'!F:F,'Filter by planned &amp; actual'!B:B,OVERDRAFT!B1249,'Filter by planned &amp; actual'!E:E,"Planned",'Filter by planned &amp; actual'!H:H,OVERDRAFT!E1249)</f>
        <v>0</v>
      </c>
      <c r="D1249" s="22">
        <f>SUMIFS('Filter by planned &amp; actual'!G:G,'Filter by planned &amp; actual'!B:B,OVERDRAFT!B1249,'Filter by planned &amp; actual'!E:E,"Planned",'Filter by planned &amp; actual'!H:H,OVERDRAFT!E1249)</f>
        <v>0</v>
      </c>
      <c r="E1249" s="26">
        <v>44805</v>
      </c>
    </row>
    <row r="1250" spans="1:5" hidden="1">
      <c r="A1250" s="19">
        <v>57</v>
      </c>
      <c r="B1250" s="19" t="s">
        <v>73</v>
      </c>
      <c r="C1250" s="22">
        <f>SUMIFS('Filter by planned &amp; actual'!F:F,'Filter by planned &amp; actual'!B:B,OVERDRAFT!B1250,'Filter by planned &amp; actual'!E:E,"Planned",'Filter by planned &amp; actual'!H:H,OVERDRAFT!E1250)</f>
        <v>0</v>
      </c>
      <c r="D1250" s="22">
        <f>SUMIFS('Filter by planned &amp; actual'!G:G,'Filter by planned &amp; actual'!B:B,OVERDRAFT!B1250,'Filter by planned &amp; actual'!E:E,"Planned",'Filter by planned &amp; actual'!H:H,OVERDRAFT!E1250)</f>
        <v>0</v>
      </c>
      <c r="E1250" s="26">
        <v>44805</v>
      </c>
    </row>
    <row r="1251" spans="1:5" hidden="1">
      <c r="A1251" s="19">
        <v>58</v>
      </c>
      <c r="B1251" s="19" t="s">
        <v>74</v>
      </c>
      <c r="C1251" s="22">
        <f>SUMIFS('Filter by planned &amp; actual'!F:F,'Filter by planned &amp; actual'!B:B,OVERDRAFT!B1251,'Filter by planned &amp; actual'!E:E,"Planned",'Filter by planned &amp; actual'!H:H,OVERDRAFT!E1251)</f>
        <v>0</v>
      </c>
      <c r="D1251" s="22">
        <f>SUMIFS('Filter by planned &amp; actual'!G:G,'Filter by planned &amp; actual'!B:B,OVERDRAFT!B1251,'Filter by planned &amp; actual'!E:E,"Planned",'Filter by planned &amp; actual'!H:H,OVERDRAFT!E1251)</f>
        <v>0</v>
      </c>
      <c r="E1251" s="26">
        <v>44805</v>
      </c>
    </row>
    <row r="1252" spans="1:5" hidden="1">
      <c r="A1252" s="19">
        <v>59</v>
      </c>
      <c r="B1252" s="19" t="s">
        <v>75</v>
      </c>
      <c r="C1252" s="22">
        <f>SUMIFS('Filter by planned &amp; actual'!F:F,'Filter by planned &amp; actual'!B:B,OVERDRAFT!B1252,'Filter by planned &amp; actual'!E:E,"Planned",'Filter by planned &amp; actual'!H:H,OVERDRAFT!E1252)</f>
        <v>0</v>
      </c>
      <c r="D1252" s="22">
        <f>SUMIFS('Filter by planned &amp; actual'!G:G,'Filter by planned &amp; actual'!B:B,OVERDRAFT!B1252,'Filter by planned &amp; actual'!E:E,"Planned",'Filter by planned &amp; actual'!H:H,OVERDRAFT!E1252)</f>
        <v>0</v>
      </c>
      <c r="E1252" s="26">
        <v>44805</v>
      </c>
    </row>
    <row r="1253" spans="1:5" hidden="1">
      <c r="A1253" s="19">
        <v>60</v>
      </c>
      <c r="B1253" s="19" t="s">
        <v>76</v>
      </c>
      <c r="C1253" s="22">
        <f>SUMIFS('Filter by planned &amp; actual'!F:F,'Filter by planned &amp; actual'!B:B,OVERDRAFT!B1253,'Filter by planned &amp; actual'!E:E,"Planned",'Filter by planned &amp; actual'!H:H,OVERDRAFT!E1253)</f>
        <v>0</v>
      </c>
      <c r="D1253" s="22">
        <f>SUMIFS('Filter by planned &amp; actual'!G:G,'Filter by planned &amp; actual'!B:B,OVERDRAFT!B1253,'Filter by planned &amp; actual'!E:E,"Planned",'Filter by planned &amp; actual'!H:H,OVERDRAFT!E1253)</f>
        <v>0</v>
      </c>
      <c r="E1253" s="26">
        <v>44805</v>
      </c>
    </row>
    <row r="1254" spans="1:5" hidden="1">
      <c r="A1254" s="19">
        <v>61</v>
      </c>
      <c r="B1254" s="19" t="s">
        <v>77</v>
      </c>
      <c r="C1254" s="22">
        <f>SUMIFS('Filter by planned &amp; actual'!F:F,'Filter by planned &amp; actual'!B:B,OVERDRAFT!B1254,'Filter by planned &amp; actual'!E:E,"Planned",'Filter by planned &amp; actual'!H:H,OVERDRAFT!E1254)</f>
        <v>0</v>
      </c>
      <c r="D1254" s="22">
        <f>SUMIFS('Filter by planned &amp; actual'!G:G,'Filter by planned &amp; actual'!B:B,OVERDRAFT!B1254,'Filter by planned &amp; actual'!E:E,"Planned",'Filter by planned &amp; actual'!H:H,OVERDRAFT!E1254)</f>
        <v>0</v>
      </c>
      <c r="E1254" s="26">
        <v>44805</v>
      </c>
    </row>
    <row r="1255" spans="1:5" hidden="1">
      <c r="A1255" s="19">
        <v>62</v>
      </c>
      <c r="B1255" s="19" t="s">
        <v>87</v>
      </c>
      <c r="C1255" s="22">
        <f>SUMIFS('Filter by planned &amp; actual'!F:F,'Filter by planned &amp; actual'!B:B,OVERDRAFT!B1255,'Filter by planned &amp; actual'!E:E,"Planned",'Filter by planned &amp; actual'!H:H,OVERDRAFT!E1255)</f>
        <v>0</v>
      </c>
      <c r="D1255" s="22">
        <f>SUMIFS('Filter by planned &amp; actual'!G:G,'Filter by planned &amp; actual'!B:B,OVERDRAFT!B1255,'Filter by planned &amp; actual'!E:E,"Planned",'Filter by planned &amp; actual'!H:H,OVERDRAFT!E1255)</f>
        <v>0</v>
      </c>
      <c r="E1255" s="26">
        <v>44805</v>
      </c>
    </row>
    <row r="1256" spans="1:5" hidden="1">
      <c r="A1256" s="19">
        <v>63</v>
      </c>
      <c r="B1256" s="19" t="s">
        <v>93</v>
      </c>
      <c r="C1256" s="22">
        <f>SUMIFS('Filter by planned &amp; actual'!F:F,'Filter by planned &amp; actual'!B:B,OVERDRAFT!B1256,'Filter by planned &amp; actual'!E:E,"Planned",'Filter by planned &amp; actual'!H:H,OVERDRAFT!E1256)</f>
        <v>0</v>
      </c>
      <c r="D1256" s="22">
        <f>SUMIFS('Filter by planned &amp; actual'!G:G,'Filter by planned &amp; actual'!B:B,OVERDRAFT!B1256,'Filter by planned &amp; actual'!E:E,"Planned",'Filter by planned &amp; actual'!H:H,OVERDRAFT!E1256)</f>
        <v>0</v>
      </c>
      <c r="E1256" s="26">
        <v>44805</v>
      </c>
    </row>
    <row r="1257" spans="1:5" hidden="1">
      <c r="A1257" s="19">
        <v>64</v>
      </c>
      <c r="B1257" s="19" t="s">
        <v>94</v>
      </c>
      <c r="C1257" s="22">
        <f>SUMIFS('Filter by planned &amp; actual'!F:F,'Filter by planned &amp; actual'!B:B,OVERDRAFT!B1257,'Filter by planned &amp; actual'!E:E,"Planned",'Filter by planned &amp; actual'!H:H,OVERDRAFT!E1257)</f>
        <v>0</v>
      </c>
      <c r="D1257" s="22">
        <f>SUMIFS('Filter by planned &amp; actual'!G:G,'Filter by planned &amp; actual'!B:B,OVERDRAFT!B1257,'Filter by planned &amp; actual'!E:E,"Planned",'Filter by planned &amp; actual'!H:H,OVERDRAFT!E1257)</f>
        <v>0</v>
      </c>
      <c r="E1257" s="26">
        <v>44805</v>
      </c>
    </row>
    <row r="1258" spans="1:5" hidden="1">
      <c r="A1258" s="19">
        <v>65</v>
      </c>
      <c r="B1258" s="19" t="s">
        <v>95</v>
      </c>
      <c r="C1258" s="22">
        <f>SUMIFS('Filter by planned &amp; actual'!F:F,'Filter by planned &amp; actual'!B:B,OVERDRAFT!B1258,'Filter by planned &amp; actual'!E:E,"Planned",'Filter by planned &amp; actual'!H:H,OVERDRAFT!E1258)</f>
        <v>0</v>
      </c>
      <c r="D1258" s="22">
        <f>SUMIFS('Filter by planned &amp; actual'!G:G,'Filter by planned &amp; actual'!B:B,OVERDRAFT!B1258,'Filter by planned &amp; actual'!E:E,"Planned",'Filter by planned &amp; actual'!H:H,OVERDRAFT!E1258)</f>
        <v>0</v>
      </c>
      <c r="E1258" s="26">
        <v>44805</v>
      </c>
    </row>
    <row r="1259" spans="1:5" hidden="1">
      <c r="A1259" s="19">
        <v>66</v>
      </c>
      <c r="B1259" s="19" t="s">
        <v>96</v>
      </c>
      <c r="C1259" s="22">
        <f>SUMIFS('Filter by planned &amp; actual'!F:F,'Filter by planned &amp; actual'!B:B,OVERDRAFT!B1259,'Filter by planned &amp; actual'!E:E,"Planned",'Filter by planned &amp; actual'!H:H,OVERDRAFT!E1259)</f>
        <v>0</v>
      </c>
      <c r="D1259" s="22">
        <f>SUMIFS('Filter by planned &amp; actual'!G:G,'Filter by planned &amp; actual'!B:B,OVERDRAFT!B1259,'Filter by planned &amp; actual'!E:E,"Planned",'Filter by planned &amp; actual'!H:H,OVERDRAFT!E1259)</f>
        <v>0</v>
      </c>
      <c r="E1259" s="26">
        <v>44805</v>
      </c>
    </row>
    <row r="1260" spans="1:5" hidden="1">
      <c r="A1260" s="19">
        <v>67</v>
      </c>
      <c r="B1260" s="19" t="s">
        <v>97</v>
      </c>
      <c r="C1260" s="22">
        <f>SUMIFS('Filter by planned &amp; actual'!F:F,'Filter by planned &amp; actual'!B:B,OVERDRAFT!B1260,'Filter by planned &amp; actual'!E:E,"Planned",'Filter by planned &amp; actual'!H:H,OVERDRAFT!E1260)</f>
        <v>0</v>
      </c>
      <c r="D1260" s="22">
        <f>SUMIFS('Filter by planned &amp; actual'!G:G,'Filter by planned &amp; actual'!B:B,OVERDRAFT!B1260,'Filter by planned &amp; actual'!E:E,"Planned",'Filter by planned &amp; actual'!H:H,OVERDRAFT!E1260)</f>
        <v>0</v>
      </c>
      <c r="E1260" s="26">
        <v>44805</v>
      </c>
    </row>
    <row r="1261" spans="1:5" hidden="1">
      <c r="A1261" s="19">
        <v>68</v>
      </c>
      <c r="B1261" s="19" t="s">
        <v>98</v>
      </c>
      <c r="C1261" s="22">
        <f>SUMIFS('Filter by planned &amp; actual'!F:F,'Filter by planned &amp; actual'!B:B,OVERDRAFT!B1261,'Filter by planned &amp; actual'!E:E,"Planned",'Filter by planned &amp; actual'!H:H,OVERDRAFT!E1261)</f>
        <v>0</v>
      </c>
      <c r="D1261" s="22">
        <f>SUMIFS('Filter by planned &amp; actual'!G:G,'Filter by planned &amp; actual'!B:B,OVERDRAFT!B1261,'Filter by planned &amp; actual'!E:E,"Planned",'Filter by planned &amp; actual'!H:H,OVERDRAFT!E1261)</f>
        <v>0</v>
      </c>
      <c r="E1261" s="26">
        <v>44805</v>
      </c>
    </row>
    <row r="1262" spans="1:5" hidden="1">
      <c r="A1262" s="19">
        <v>69</v>
      </c>
      <c r="B1262" s="19" t="s">
        <v>99</v>
      </c>
      <c r="C1262" s="22">
        <f>SUMIFS('Filter by planned &amp; actual'!F:F,'Filter by planned &amp; actual'!B:B,OVERDRAFT!B1262,'Filter by planned &amp; actual'!E:E,"Planned",'Filter by planned &amp; actual'!H:H,OVERDRAFT!E1262)</f>
        <v>0</v>
      </c>
      <c r="D1262" s="22">
        <f>SUMIFS('Filter by planned &amp; actual'!G:G,'Filter by planned &amp; actual'!B:B,OVERDRAFT!B1262,'Filter by planned &amp; actual'!E:E,"Planned",'Filter by planned &amp; actual'!H:H,OVERDRAFT!E1262)</f>
        <v>0</v>
      </c>
      <c r="E1262" s="26">
        <v>44805</v>
      </c>
    </row>
    <row r="1263" spans="1:5" hidden="1">
      <c r="A1263" s="19">
        <v>70</v>
      </c>
      <c r="B1263" s="19" t="s">
        <v>100</v>
      </c>
      <c r="C1263" s="22">
        <f>SUMIFS('Filter by planned &amp; actual'!F:F,'Filter by planned &amp; actual'!B:B,OVERDRAFT!B1263,'Filter by planned &amp; actual'!E:E,"Planned",'Filter by planned &amp; actual'!H:H,OVERDRAFT!E1263)</f>
        <v>0</v>
      </c>
      <c r="D1263" s="22">
        <f>SUMIFS('Filter by planned &amp; actual'!G:G,'Filter by planned &amp; actual'!B:B,OVERDRAFT!B1263,'Filter by planned &amp; actual'!E:E,"Planned",'Filter by planned &amp; actual'!H:H,OVERDRAFT!E1263)</f>
        <v>0</v>
      </c>
      <c r="E1263" s="26">
        <v>44805</v>
      </c>
    </row>
    <row r="1264" spans="1:5" hidden="1">
      <c r="A1264" s="19">
        <v>71</v>
      </c>
      <c r="B1264" s="19" t="s">
        <v>101</v>
      </c>
      <c r="C1264" s="22">
        <f>SUMIFS('Filter by planned &amp; actual'!F:F,'Filter by planned &amp; actual'!B:B,OVERDRAFT!B1264,'Filter by planned &amp; actual'!E:E,"Planned",'Filter by planned &amp; actual'!H:H,OVERDRAFT!E1264)</f>
        <v>0</v>
      </c>
      <c r="D1264" s="22">
        <f>SUMIFS('Filter by planned &amp; actual'!G:G,'Filter by planned &amp; actual'!B:B,OVERDRAFT!B1264,'Filter by planned &amp; actual'!E:E,"Planned",'Filter by planned &amp; actual'!H:H,OVERDRAFT!E1264)</f>
        <v>0</v>
      </c>
      <c r="E1264" s="26">
        <v>44805</v>
      </c>
    </row>
    <row r="1265" spans="1:5" hidden="1">
      <c r="A1265" s="19">
        <v>72</v>
      </c>
      <c r="B1265" s="19" t="s">
        <v>102</v>
      </c>
      <c r="C1265" s="22">
        <f>SUMIFS('Filter by planned &amp; actual'!F:F,'Filter by planned &amp; actual'!B:B,OVERDRAFT!B1265,'Filter by planned &amp; actual'!E:E,"Planned",'Filter by planned &amp; actual'!H:H,OVERDRAFT!E1265)</f>
        <v>0</v>
      </c>
      <c r="D1265" s="22">
        <f>SUMIFS('Filter by planned &amp; actual'!G:G,'Filter by planned &amp; actual'!B:B,OVERDRAFT!B1265,'Filter by planned &amp; actual'!E:E,"Planned",'Filter by planned &amp; actual'!H:H,OVERDRAFT!E1265)</f>
        <v>0</v>
      </c>
      <c r="E1265" s="26">
        <v>44805</v>
      </c>
    </row>
    <row r="1266" spans="1:5" hidden="1">
      <c r="A1266" s="19">
        <v>73</v>
      </c>
      <c r="B1266" s="19" t="s">
        <v>103</v>
      </c>
      <c r="C1266" s="22">
        <f>SUMIFS('Filter by planned &amp; actual'!F:F,'Filter by planned &amp; actual'!B:B,OVERDRAFT!B1266,'Filter by planned &amp; actual'!E:E,"Planned",'Filter by planned &amp; actual'!H:H,OVERDRAFT!E1266)</f>
        <v>0</v>
      </c>
      <c r="D1266" s="22">
        <f>SUMIFS('Filter by planned &amp; actual'!G:G,'Filter by planned &amp; actual'!B:B,OVERDRAFT!B1266,'Filter by planned &amp; actual'!E:E,"Planned",'Filter by planned &amp; actual'!H:H,OVERDRAFT!E1266)</f>
        <v>0</v>
      </c>
      <c r="E1266" s="26">
        <v>44805</v>
      </c>
    </row>
    <row r="1267" spans="1:5" hidden="1">
      <c r="A1267" s="19">
        <v>74</v>
      </c>
      <c r="B1267" s="19" t="s">
        <v>104</v>
      </c>
      <c r="C1267" s="22">
        <f>SUMIFS('Filter by planned &amp; actual'!F:F,'Filter by planned &amp; actual'!B:B,OVERDRAFT!B1267,'Filter by planned &amp; actual'!E:E,"Planned",'Filter by planned &amp; actual'!H:H,OVERDRAFT!E1267)</f>
        <v>0</v>
      </c>
      <c r="D1267" s="22">
        <f>SUMIFS('Filter by planned &amp; actual'!G:G,'Filter by planned &amp; actual'!B:B,OVERDRAFT!B1267,'Filter by planned &amp; actual'!E:E,"Planned",'Filter by planned &amp; actual'!H:H,OVERDRAFT!E1267)</f>
        <v>0</v>
      </c>
      <c r="E1267" s="26">
        <v>44805</v>
      </c>
    </row>
    <row r="1268" spans="1:5" hidden="1">
      <c r="A1268" s="19">
        <v>75</v>
      </c>
      <c r="B1268" s="19" t="s">
        <v>105</v>
      </c>
      <c r="C1268" s="22">
        <f>SUMIFS('Filter by planned &amp; actual'!F:F,'Filter by planned &amp; actual'!B:B,OVERDRAFT!B1268,'Filter by planned &amp; actual'!E:E,"Planned",'Filter by planned &amp; actual'!H:H,OVERDRAFT!E1268)</f>
        <v>0</v>
      </c>
      <c r="D1268" s="22">
        <f>SUMIFS('Filter by planned &amp; actual'!G:G,'Filter by planned &amp; actual'!B:B,OVERDRAFT!B1268,'Filter by planned &amp; actual'!E:E,"Planned",'Filter by planned &amp; actual'!H:H,OVERDRAFT!E1268)</f>
        <v>0</v>
      </c>
      <c r="E1268" s="26">
        <v>44805</v>
      </c>
    </row>
    <row r="1269" spans="1:5" hidden="1">
      <c r="A1269" s="19">
        <v>76</v>
      </c>
      <c r="B1269" s="19" t="s">
        <v>111</v>
      </c>
      <c r="C1269" s="22">
        <f>SUMIFS('Filter by planned &amp; actual'!F:F,'Filter by planned &amp; actual'!B:B,OVERDRAFT!B1269,'Filter by planned &amp; actual'!E:E,"Planned",'Filter by planned &amp; actual'!H:H,OVERDRAFT!E1269)</f>
        <v>0</v>
      </c>
      <c r="D1269" s="22">
        <f>SUMIFS('Filter by planned &amp; actual'!G:G,'Filter by planned &amp; actual'!B:B,OVERDRAFT!B1269,'Filter by planned &amp; actual'!E:E,"Planned",'Filter by planned &amp; actual'!H:H,OVERDRAFT!E1269)</f>
        <v>0</v>
      </c>
      <c r="E1269" s="26">
        <v>44805</v>
      </c>
    </row>
    <row r="1270" spans="1:5" hidden="1">
      <c r="A1270" s="19">
        <v>77</v>
      </c>
      <c r="B1270" s="19" t="s">
        <v>112</v>
      </c>
      <c r="C1270" s="22">
        <f>SUMIFS('Filter by planned &amp; actual'!F:F,'Filter by planned &amp; actual'!B:B,OVERDRAFT!B1270,'Filter by planned &amp; actual'!E:E,"Planned",'Filter by planned &amp; actual'!H:H,OVERDRAFT!E1270)</f>
        <v>0</v>
      </c>
      <c r="D1270" s="22">
        <f>SUMIFS('Filter by planned &amp; actual'!G:G,'Filter by planned &amp; actual'!B:B,OVERDRAFT!B1270,'Filter by planned &amp; actual'!E:E,"Planned",'Filter by planned &amp; actual'!H:H,OVERDRAFT!E1270)</f>
        <v>0</v>
      </c>
      <c r="E1270" s="26">
        <v>44805</v>
      </c>
    </row>
    <row r="1271" spans="1:5" hidden="1">
      <c r="A1271" s="19">
        <v>78</v>
      </c>
      <c r="B1271" s="19" t="s">
        <v>113</v>
      </c>
      <c r="C1271" s="22">
        <f>SUMIFS('Filter by planned &amp; actual'!F:F,'Filter by planned &amp; actual'!B:B,OVERDRAFT!B1271,'Filter by planned &amp; actual'!E:E,"Planned",'Filter by planned &amp; actual'!H:H,OVERDRAFT!E1271)</f>
        <v>0</v>
      </c>
      <c r="D1271" s="22">
        <f>SUMIFS('Filter by planned &amp; actual'!G:G,'Filter by planned &amp; actual'!B:B,OVERDRAFT!B1271,'Filter by planned &amp; actual'!E:E,"Planned",'Filter by planned &amp; actual'!H:H,OVERDRAFT!E1271)</f>
        <v>0</v>
      </c>
      <c r="E1271" s="26">
        <v>44805</v>
      </c>
    </row>
    <row r="1272" spans="1:5" hidden="1">
      <c r="A1272" s="19">
        <v>79</v>
      </c>
      <c r="B1272" s="19" t="s">
        <v>114</v>
      </c>
      <c r="C1272" s="22">
        <f>SUMIFS('Filter by planned &amp; actual'!F:F,'Filter by planned &amp; actual'!B:B,OVERDRAFT!B1272,'Filter by planned &amp; actual'!E:E,"Planned",'Filter by planned &amp; actual'!H:H,OVERDRAFT!E1272)</f>
        <v>0</v>
      </c>
      <c r="D1272" s="22">
        <f>SUMIFS('Filter by planned &amp; actual'!G:G,'Filter by planned &amp; actual'!B:B,OVERDRAFT!B1272,'Filter by planned &amp; actual'!E:E,"Planned",'Filter by planned &amp; actual'!H:H,OVERDRAFT!E1272)</f>
        <v>0</v>
      </c>
      <c r="E1272" s="26">
        <v>44805</v>
      </c>
    </row>
    <row r="1273" spans="1:5" hidden="1">
      <c r="A1273" s="19">
        <v>80</v>
      </c>
      <c r="B1273" s="19" t="s">
        <v>115</v>
      </c>
      <c r="C1273" s="22">
        <f>SUMIFS('Filter by planned &amp; actual'!F:F,'Filter by planned &amp; actual'!B:B,OVERDRAFT!B1273,'Filter by planned &amp; actual'!E:E,"Planned",'Filter by planned &amp; actual'!H:H,OVERDRAFT!E1273)</f>
        <v>0</v>
      </c>
      <c r="D1273" s="22">
        <f>SUMIFS('Filter by planned &amp; actual'!G:G,'Filter by planned &amp; actual'!B:B,OVERDRAFT!B1273,'Filter by planned &amp; actual'!E:E,"Planned",'Filter by planned &amp; actual'!H:H,OVERDRAFT!E1273)</f>
        <v>0</v>
      </c>
      <c r="E1273" s="26">
        <v>44805</v>
      </c>
    </row>
    <row r="1274" spans="1:5" hidden="1">
      <c r="A1274" s="19">
        <v>81</v>
      </c>
      <c r="B1274" s="19" t="s">
        <v>116</v>
      </c>
      <c r="C1274" s="22">
        <f>SUMIFS('Filter by planned &amp; actual'!F:F,'Filter by planned &amp; actual'!B:B,OVERDRAFT!B1274,'Filter by planned &amp; actual'!E:E,"Planned",'Filter by planned &amp; actual'!H:H,OVERDRAFT!E1274)</f>
        <v>0</v>
      </c>
      <c r="D1274" s="22">
        <f>SUMIFS('Filter by planned &amp; actual'!G:G,'Filter by planned &amp; actual'!B:B,OVERDRAFT!B1274,'Filter by planned &amp; actual'!E:E,"Planned",'Filter by planned &amp; actual'!H:H,OVERDRAFT!E1274)</f>
        <v>0</v>
      </c>
      <c r="E1274" s="26">
        <v>44805</v>
      </c>
    </row>
    <row r="1275" spans="1:5" hidden="1">
      <c r="A1275" s="19">
        <v>82</v>
      </c>
      <c r="B1275" s="19" t="s">
        <v>117</v>
      </c>
      <c r="C1275" s="22">
        <f>SUMIFS('Filter by planned &amp; actual'!F:F,'Filter by planned &amp; actual'!B:B,OVERDRAFT!B1275,'Filter by planned &amp; actual'!E:E,"Planned",'Filter by planned &amp; actual'!H:H,OVERDRAFT!E1275)</f>
        <v>0</v>
      </c>
      <c r="D1275" s="22">
        <f>SUMIFS('Filter by planned &amp; actual'!G:G,'Filter by planned &amp; actual'!B:B,OVERDRAFT!B1275,'Filter by planned &amp; actual'!E:E,"Planned",'Filter by planned &amp; actual'!H:H,OVERDRAFT!E1275)</f>
        <v>0</v>
      </c>
      <c r="E1275" s="26">
        <v>44805</v>
      </c>
    </row>
    <row r="1276" spans="1:5" hidden="1">
      <c r="A1276" s="19">
        <v>83</v>
      </c>
      <c r="B1276" s="19" t="s">
        <v>118</v>
      </c>
      <c r="C1276" s="22">
        <f>SUMIFS('Filter by planned &amp; actual'!F:F,'Filter by planned &amp; actual'!B:B,OVERDRAFT!B1276,'Filter by planned &amp; actual'!E:E,"Planned",'Filter by planned &amp; actual'!H:H,OVERDRAFT!E1276)</f>
        <v>0</v>
      </c>
      <c r="D1276" s="22">
        <f>SUMIFS('Filter by planned &amp; actual'!G:G,'Filter by planned &amp; actual'!B:B,OVERDRAFT!B1276,'Filter by planned &amp; actual'!E:E,"Planned",'Filter by planned &amp; actual'!H:H,OVERDRAFT!E1276)</f>
        <v>0</v>
      </c>
      <c r="E1276" s="26">
        <v>44805</v>
      </c>
    </row>
    <row r="1277" spans="1:5" hidden="1">
      <c r="A1277" s="19">
        <v>84</v>
      </c>
      <c r="B1277" s="19" t="s">
        <v>119</v>
      </c>
      <c r="C1277" s="22">
        <f>SUMIFS('Filter by planned &amp; actual'!F:F,'Filter by planned &amp; actual'!B:B,OVERDRAFT!B1277,'Filter by planned &amp; actual'!E:E,"Planned",'Filter by planned &amp; actual'!H:H,OVERDRAFT!E1277)</f>
        <v>0</v>
      </c>
      <c r="D1277" s="22">
        <f>SUMIFS('Filter by planned &amp; actual'!G:G,'Filter by planned &amp; actual'!B:B,OVERDRAFT!B1277,'Filter by planned &amp; actual'!E:E,"Planned",'Filter by planned &amp; actual'!H:H,OVERDRAFT!E1277)</f>
        <v>0</v>
      </c>
      <c r="E1277" s="26">
        <v>44805</v>
      </c>
    </row>
    <row r="1278" spans="1:5" hidden="1">
      <c r="A1278" s="19">
        <v>85</v>
      </c>
      <c r="B1278" s="19" t="s">
        <v>120</v>
      </c>
      <c r="C1278" s="22">
        <f>SUMIFS('Filter by planned &amp; actual'!F:F,'Filter by planned &amp; actual'!B:B,OVERDRAFT!B1278,'Filter by planned &amp; actual'!E:E,"Planned",'Filter by planned &amp; actual'!H:H,OVERDRAFT!E1278)</f>
        <v>0</v>
      </c>
      <c r="D1278" s="22">
        <f>SUMIFS('Filter by planned &amp; actual'!G:G,'Filter by planned &amp; actual'!B:B,OVERDRAFT!B1278,'Filter by planned &amp; actual'!E:E,"Planned",'Filter by planned &amp; actual'!H:H,OVERDRAFT!E1278)</f>
        <v>0</v>
      </c>
      <c r="E1278" s="26">
        <v>44805</v>
      </c>
    </row>
    <row r="1279" spans="1:5" hidden="1">
      <c r="A1279" s="19">
        <v>86</v>
      </c>
      <c r="B1279" s="19" t="s">
        <v>121</v>
      </c>
      <c r="C1279" s="22">
        <f>SUMIFS('Filter by planned &amp; actual'!F:F,'Filter by planned &amp; actual'!B:B,OVERDRAFT!B1279,'Filter by planned &amp; actual'!E:E,"Planned",'Filter by planned &amp; actual'!H:H,OVERDRAFT!E1279)</f>
        <v>0</v>
      </c>
      <c r="D1279" s="22">
        <f>SUMIFS('Filter by planned &amp; actual'!G:G,'Filter by planned &amp; actual'!B:B,OVERDRAFT!B1279,'Filter by planned &amp; actual'!E:E,"Planned",'Filter by planned &amp; actual'!H:H,OVERDRAFT!E1279)</f>
        <v>0</v>
      </c>
      <c r="E1279" s="26">
        <v>44805</v>
      </c>
    </row>
    <row r="1280" spans="1:5" hidden="1">
      <c r="A1280" s="19">
        <v>87</v>
      </c>
      <c r="B1280" s="19" t="s">
        <v>122</v>
      </c>
      <c r="C1280" s="22">
        <f>SUMIFS('Filter by planned &amp; actual'!F:F,'Filter by planned &amp; actual'!B:B,OVERDRAFT!B1280,'Filter by planned &amp; actual'!E:E,"Planned",'Filter by planned &amp; actual'!H:H,OVERDRAFT!E1280)</f>
        <v>0</v>
      </c>
      <c r="D1280" s="22">
        <f>SUMIFS('Filter by planned &amp; actual'!G:G,'Filter by planned &amp; actual'!B:B,OVERDRAFT!B1280,'Filter by planned &amp; actual'!E:E,"Planned",'Filter by planned &amp; actual'!H:H,OVERDRAFT!E1280)</f>
        <v>0</v>
      </c>
      <c r="E1280" s="26">
        <v>44805</v>
      </c>
    </row>
    <row r="1281" spans="1:5" hidden="1">
      <c r="A1281" s="19">
        <v>88</v>
      </c>
      <c r="B1281" s="19" t="s">
        <v>123</v>
      </c>
      <c r="C1281" s="22">
        <f>SUMIFS('Filter by planned &amp; actual'!F:F,'Filter by planned &amp; actual'!B:B,OVERDRAFT!B1281,'Filter by planned &amp; actual'!E:E,"Planned",'Filter by planned &amp; actual'!H:H,OVERDRAFT!E1281)</f>
        <v>0</v>
      </c>
      <c r="D1281" s="22">
        <f>SUMIFS('Filter by planned &amp; actual'!G:G,'Filter by planned &amp; actual'!B:B,OVERDRAFT!B1281,'Filter by planned &amp; actual'!E:E,"Planned",'Filter by planned &amp; actual'!H:H,OVERDRAFT!E1281)</f>
        <v>0</v>
      </c>
      <c r="E1281" s="26">
        <v>44805</v>
      </c>
    </row>
    <row r="1282" spans="1:5" hidden="1">
      <c r="A1282" s="19">
        <v>89</v>
      </c>
      <c r="B1282" s="19" t="s">
        <v>126</v>
      </c>
      <c r="C1282" s="22">
        <f>SUMIFS('Filter by planned &amp; actual'!F:F,'Filter by planned &amp; actual'!B:B,OVERDRAFT!B1282,'Filter by planned &amp; actual'!E:E,"Planned",'Filter by planned &amp; actual'!H:H,OVERDRAFT!E1282)</f>
        <v>0</v>
      </c>
      <c r="D1282" s="22">
        <f>SUMIFS('Filter by planned &amp; actual'!G:G,'Filter by planned &amp; actual'!B:B,OVERDRAFT!B1282,'Filter by planned &amp; actual'!E:E,"Planned",'Filter by planned &amp; actual'!H:H,OVERDRAFT!E1282)</f>
        <v>0</v>
      </c>
      <c r="E1282" s="26">
        <v>44805</v>
      </c>
    </row>
    <row r="1283" spans="1:5" hidden="1">
      <c r="A1283" s="19">
        <v>90</v>
      </c>
      <c r="B1283" s="19" t="s">
        <v>284</v>
      </c>
      <c r="C1283" s="22">
        <f>SUMIFS('Filter by planned &amp; actual'!F:F,'Filter by planned &amp; actual'!B:B,OVERDRAFT!B1283,'Filter by planned &amp; actual'!E:E,"Planned",'Filter by planned &amp; actual'!H:H,OVERDRAFT!E1283)</f>
        <v>0</v>
      </c>
      <c r="D1283" s="22">
        <f>SUMIFS('Filter by planned &amp; actual'!G:G,'Filter by planned &amp; actual'!B:B,OVERDRAFT!B1283,'Filter by planned &amp; actual'!E:E,"Planned",'Filter by planned &amp; actual'!H:H,OVERDRAFT!E1283)</f>
        <v>0</v>
      </c>
      <c r="E1283" s="26">
        <v>44805</v>
      </c>
    </row>
    <row r="1284" spans="1:5" hidden="1">
      <c r="A1284" s="19">
        <v>91</v>
      </c>
      <c r="B1284" s="19" t="s">
        <v>2006</v>
      </c>
      <c r="C1284" s="22">
        <f>SUMIFS('Filter by planned &amp; actual'!F:F,'Filter by planned &amp; actual'!B:B,OVERDRAFT!B1284,'Filter by planned &amp; actual'!E:E,"Planned",'Filter by planned &amp; actual'!H:H,OVERDRAFT!E1284)</f>
        <v>0</v>
      </c>
      <c r="D1284" s="22">
        <f>SUMIFS('Filter by planned &amp; actual'!G:G,'Filter by planned &amp; actual'!B:B,OVERDRAFT!B1284,'Filter by planned &amp; actual'!E:E,"Planned",'Filter by planned &amp; actual'!H:H,OVERDRAFT!E1284)</f>
        <v>0</v>
      </c>
      <c r="E1284" s="26">
        <v>44805</v>
      </c>
    </row>
    <row r="1285" spans="1:5" hidden="1">
      <c r="A1285" s="19">
        <v>92</v>
      </c>
      <c r="B1285" s="19" t="s">
        <v>283</v>
      </c>
      <c r="C1285" s="22">
        <f>SUMIFS('Filter by planned &amp; actual'!F:F,'Filter by planned &amp; actual'!B:B,OVERDRAFT!B1285,'Filter by planned &amp; actual'!E:E,"Planned",'Filter by planned &amp; actual'!H:H,OVERDRAFT!E1285)</f>
        <v>0</v>
      </c>
      <c r="D1285" s="22">
        <f>SUMIFS('Filter by planned &amp; actual'!G:G,'Filter by planned &amp; actual'!B:B,OVERDRAFT!B1285,'Filter by planned &amp; actual'!E:E,"Planned",'Filter by planned &amp; actual'!H:H,OVERDRAFT!E1285)</f>
        <v>0</v>
      </c>
      <c r="E1285" s="26">
        <v>44805</v>
      </c>
    </row>
    <row r="1286" spans="1:5" hidden="1">
      <c r="A1286" s="19">
        <v>93</v>
      </c>
      <c r="B1286" s="19" t="s">
        <v>2005</v>
      </c>
      <c r="C1286" s="22">
        <f>SUMIFS('Filter by planned &amp; actual'!F:F,'Filter by planned &amp; actual'!B:B,OVERDRAFT!B1286,'Filter by planned &amp; actual'!E:E,"Planned",'Filter by planned &amp; actual'!H:H,OVERDRAFT!E1286)</f>
        <v>0</v>
      </c>
      <c r="D1286" s="22">
        <f>SUMIFS('Filter by planned &amp; actual'!G:G,'Filter by planned &amp; actual'!B:B,OVERDRAFT!B1286,'Filter by planned &amp; actual'!E:E,"Planned",'Filter by planned &amp; actual'!H:H,OVERDRAFT!E1286)</f>
        <v>0</v>
      </c>
      <c r="E1286" s="26">
        <v>44805</v>
      </c>
    </row>
    <row r="1287" spans="1:5" hidden="1">
      <c r="A1287" s="19">
        <v>94</v>
      </c>
      <c r="B1287" s="19" t="s">
        <v>2075</v>
      </c>
      <c r="C1287" s="22">
        <f>SUMIFS('Filter by planned &amp; actual'!F:F,'Filter by planned &amp; actual'!B:B,OVERDRAFT!B1287,'Filter by planned &amp; actual'!E:E,"Planned",'Filter by planned &amp; actual'!H:H,OVERDRAFT!E1287)</f>
        <v>0</v>
      </c>
      <c r="D1287" s="22">
        <f>SUMIFS('Filter by planned &amp; actual'!G:G,'Filter by planned &amp; actual'!B:B,OVERDRAFT!B1287,'Filter by planned &amp; actual'!E:E,"Planned",'Filter by planned &amp; actual'!H:H,OVERDRAFT!E1287)</f>
        <v>0</v>
      </c>
      <c r="E1287" s="26">
        <v>44805</v>
      </c>
    </row>
    <row r="1288" spans="1:5" hidden="1">
      <c r="A1288" s="19">
        <v>95</v>
      </c>
      <c r="B1288" s="19" t="s">
        <v>2076</v>
      </c>
      <c r="C1288" s="22">
        <f>SUMIFS('Filter by planned &amp; actual'!F:F,'Filter by planned &amp; actual'!B:B,OVERDRAFT!B1288,'Filter by planned &amp; actual'!E:E,"Planned",'Filter by planned &amp; actual'!H:H,OVERDRAFT!E1288)</f>
        <v>0</v>
      </c>
      <c r="D1288" s="22">
        <f>SUMIFS('Filter by planned &amp; actual'!G:G,'Filter by planned &amp; actual'!B:B,OVERDRAFT!B1288,'Filter by planned &amp; actual'!E:E,"Planned",'Filter by planned &amp; actual'!H:H,OVERDRAFT!E1288)</f>
        <v>0</v>
      </c>
      <c r="E1288" s="26">
        <v>44805</v>
      </c>
    </row>
    <row r="1289" spans="1:5" hidden="1">
      <c r="A1289" s="19">
        <v>96</v>
      </c>
      <c r="B1289" s="19" t="s">
        <v>2077</v>
      </c>
      <c r="C1289" s="22">
        <f>SUMIFS('Filter by planned &amp; actual'!F:F,'Filter by planned &amp; actual'!B:B,OVERDRAFT!B1289,'Filter by planned &amp; actual'!E:E,"Planned",'Filter by planned &amp; actual'!H:H,OVERDRAFT!E1289)</f>
        <v>0</v>
      </c>
      <c r="D1289" s="22">
        <f>SUMIFS('Filter by planned &amp; actual'!G:G,'Filter by planned &amp; actual'!B:B,OVERDRAFT!B1289,'Filter by planned &amp; actual'!E:E,"Planned",'Filter by planned &amp; actual'!H:H,OVERDRAFT!E1289)</f>
        <v>0</v>
      </c>
      <c r="E1289" s="26">
        <v>44805</v>
      </c>
    </row>
    <row r="1290" spans="1:5" hidden="1">
      <c r="A1290" s="19">
        <v>97</v>
      </c>
      <c r="B1290" s="19" t="s">
        <v>2078</v>
      </c>
      <c r="C1290" s="22">
        <f>SUMIFS('Filter by planned &amp; actual'!F:F,'Filter by planned &amp; actual'!B:B,OVERDRAFT!B1290,'Filter by planned &amp; actual'!E:E,"Planned",'Filter by planned &amp; actual'!H:H,OVERDRAFT!E1290)</f>
        <v>15000000</v>
      </c>
      <c r="D1290" s="22">
        <f>SUMIFS('Filter by planned &amp; actual'!G:G,'Filter by planned &amp; actual'!B:B,OVERDRAFT!B1290,'Filter by planned &amp; actual'!E:E,"Planned",'Filter by planned &amp; actual'!H:H,OVERDRAFT!E1290)</f>
        <v>10159345</v>
      </c>
      <c r="E1290" s="26">
        <v>44805</v>
      </c>
    </row>
    <row r="1291" spans="1:5" hidden="1">
      <c r="A1291" s="19">
        <v>98</v>
      </c>
      <c r="B1291" s="19" t="s">
        <v>2079</v>
      </c>
      <c r="C1291" s="22">
        <f>SUMIFS('Filter by planned &amp; actual'!F:F,'Filter by planned &amp; actual'!B:B,OVERDRAFT!B1291,'Filter by planned &amp; actual'!E:E,"Planned",'Filter by planned &amp; actual'!H:H,OVERDRAFT!E1291)</f>
        <v>14871301.800000001</v>
      </c>
      <c r="D1291" s="22">
        <f>SUMIFS('Filter by planned &amp; actual'!G:G,'Filter by planned &amp; actual'!B:B,OVERDRAFT!B1291,'Filter by planned &amp; actual'!E:E,"Planned",'Filter by planned &amp; actual'!H:H,OVERDRAFT!E1291)</f>
        <v>18383248</v>
      </c>
      <c r="E1291" s="26">
        <v>44805</v>
      </c>
    </row>
    <row r="1292" spans="1:5" hidden="1">
      <c r="A1292" s="19">
        <v>99</v>
      </c>
      <c r="B1292" s="19" t="s">
        <v>2080</v>
      </c>
      <c r="C1292" s="22">
        <f>SUMIFS('Filter by planned &amp; actual'!F:F,'Filter by planned &amp; actual'!B:B,OVERDRAFT!B1292,'Filter by planned &amp; actual'!E:E,"Planned",'Filter by planned &amp; actual'!H:H,OVERDRAFT!E1292)</f>
        <v>50000000</v>
      </c>
      <c r="D1292" s="22">
        <f>SUMIFS('Filter by planned &amp; actual'!G:G,'Filter by planned &amp; actual'!B:B,OVERDRAFT!B1292,'Filter by planned &amp; actual'!E:E,"Planned",'Filter by planned &amp; actual'!H:H,OVERDRAFT!E1292)</f>
        <v>18926553</v>
      </c>
      <c r="E1292" s="26">
        <v>44805</v>
      </c>
    </row>
    <row r="1293" spans="1:5" hidden="1">
      <c r="A1293" s="19">
        <v>100</v>
      </c>
      <c r="B1293" s="19" t="s">
        <v>2081</v>
      </c>
      <c r="C1293" s="22">
        <f>SUMIFS('Filter by planned &amp; actual'!F:F,'Filter by planned &amp; actual'!B:B,OVERDRAFT!B1293,'Filter by planned &amp; actual'!E:E,"Planned",'Filter by planned &amp; actual'!H:H,OVERDRAFT!E1293)</f>
        <v>0</v>
      </c>
      <c r="D1293" s="22">
        <f>SUMIFS('Filter by planned &amp; actual'!G:G,'Filter by planned &amp; actual'!B:B,OVERDRAFT!B1293,'Filter by planned &amp; actual'!E:E,"Planned",'Filter by planned &amp; actual'!H:H,OVERDRAFT!E1293)</f>
        <v>0</v>
      </c>
      <c r="E1293" s="26">
        <v>44805</v>
      </c>
    </row>
    <row r="1294" spans="1:5" hidden="1">
      <c r="A1294" s="19">
        <v>101</v>
      </c>
      <c r="B1294" s="19" t="s">
        <v>2082</v>
      </c>
      <c r="C1294" s="22">
        <f>SUMIFS('Filter by planned &amp; actual'!F:F,'Filter by planned &amp; actual'!B:B,OVERDRAFT!B1294,'Filter by planned &amp; actual'!E:E,"Planned",'Filter by planned &amp; actual'!H:H,OVERDRAFT!E1294)</f>
        <v>0</v>
      </c>
      <c r="D1294" s="22">
        <f>SUMIFS('Filter by planned &amp; actual'!G:G,'Filter by planned &amp; actual'!B:B,OVERDRAFT!B1294,'Filter by planned &amp; actual'!E:E,"Planned",'Filter by planned &amp; actual'!H:H,OVERDRAFT!E1294)</f>
        <v>0</v>
      </c>
      <c r="E1294" s="26">
        <v>44805</v>
      </c>
    </row>
    <row r="1295" spans="1:5" hidden="1">
      <c r="A1295" s="19">
        <v>102</v>
      </c>
      <c r="B1295" s="19" t="s">
        <v>2083</v>
      </c>
      <c r="C1295" s="22">
        <f>SUMIFS('Filter by planned &amp; actual'!F:F,'Filter by planned &amp; actual'!B:B,OVERDRAFT!B1295,'Filter by planned &amp; actual'!E:E,"Planned",'Filter by planned &amp; actual'!H:H,OVERDRAFT!E1295)</f>
        <v>24124545</v>
      </c>
      <c r="D1295" s="22">
        <f>SUMIFS('Filter by planned &amp; actual'!G:G,'Filter by planned &amp; actual'!B:B,OVERDRAFT!B1295,'Filter by planned &amp; actual'!E:E,"Planned",'Filter by planned &amp; actual'!H:H,OVERDRAFT!E1295)</f>
        <v>19088988</v>
      </c>
      <c r="E1295" s="26">
        <v>44805</v>
      </c>
    </row>
    <row r="1296" spans="1:5" hidden="1">
      <c r="A1296" s="19">
        <v>103</v>
      </c>
      <c r="B1296" s="19" t="s">
        <v>2085</v>
      </c>
      <c r="C1296" s="22">
        <f>SUMIFS('Filter by planned &amp; actual'!F:F,'Filter by planned &amp; actual'!B:B,OVERDRAFT!B1296,'Filter by planned &amp; actual'!E:E,"Planned",'Filter by planned &amp; actual'!H:H,OVERDRAFT!E1296)</f>
        <v>0</v>
      </c>
      <c r="D1296" s="22">
        <f>SUMIFS('Filter by planned &amp; actual'!G:G,'Filter by planned &amp; actual'!B:B,OVERDRAFT!B1296,'Filter by planned &amp; actual'!E:E,"Planned",'Filter by planned &amp; actual'!H:H,OVERDRAFT!E1296)</f>
        <v>0</v>
      </c>
      <c r="E1296" s="26">
        <v>44805</v>
      </c>
    </row>
    <row r="1297" spans="1:5" hidden="1">
      <c r="A1297" s="19">
        <v>104</v>
      </c>
      <c r="B1297" s="19" t="s">
        <v>2086</v>
      </c>
      <c r="C1297" s="22">
        <f>SUMIFS('Filter by planned &amp; actual'!F:F,'Filter by planned &amp; actual'!B:B,OVERDRAFT!B1297,'Filter by planned &amp; actual'!E:E,"Planned",'Filter by planned &amp; actual'!H:H,OVERDRAFT!E1297)</f>
        <v>0</v>
      </c>
      <c r="D1297" s="22">
        <f>SUMIFS('Filter by planned &amp; actual'!G:G,'Filter by planned &amp; actual'!B:B,OVERDRAFT!B1297,'Filter by planned &amp; actual'!E:E,"Planned",'Filter by planned &amp; actual'!H:H,OVERDRAFT!E1297)</f>
        <v>0</v>
      </c>
      <c r="E1297" s="26">
        <v>44805</v>
      </c>
    </row>
    <row r="1298" spans="1:5" hidden="1">
      <c r="A1298" s="19">
        <v>105</v>
      </c>
      <c r="B1298" s="19" t="s">
        <v>2087</v>
      </c>
      <c r="C1298" s="22">
        <f>SUMIFS('Filter by planned &amp; actual'!F:F,'Filter by planned &amp; actual'!B:B,OVERDRAFT!B1298,'Filter by planned &amp; actual'!E:E,"Planned",'Filter by planned &amp; actual'!H:H,OVERDRAFT!E1298)</f>
        <v>0</v>
      </c>
      <c r="D1298" s="22">
        <f>SUMIFS('Filter by planned &amp; actual'!G:G,'Filter by planned &amp; actual'!B:B,OVERDRAFT!B1298,'Filter by planned &amp; actual'!E:E,"Planned",'Filter by planned &amp; actual'!H:H,OVERDRAFT!E1298)</f>
        <v>0</v>
      </c>
      <c r="E1298" s="26">
        <v>44805</v>
      </c>
    </row>
    <row r="1299" spans="1:5" hidden="1">
      <c r="A1299" s="19">
        <v>106</v>
      </c>
      <c r="B1299" s="19" t="s">
        <v>2088</v>
      </c>
      <c r="C1299" s="22">
        <f>SUMIFS('Filter by planned &amp; actual'!F:F,'Filter by planned &amp; actual'!B:B,OVERDRAFT!B1299,'Filter by planned &amp; actual'!E:E,"Planned",'Filter by planned &amp; actual'!H:H,OVERDRAFT!E1299)</f>
        <v>0</v>
      </c>
      <c r="D1299" s="22">
        <f>SUMIFS('Filter by planned &amp; actual'!G:G,'Filter by planned &amp; actual'!B:B,OVERDRAFT!B1299,'Filter by planned &amp; actual'!E:E,"Planned",'Filter by planned &amp; actual'!H:H,OVERDRAFT!E1299)</f>
        <v>0</v>
      </c>
      <c r="E1299" s="26">
        <v>44805</v>
      </c>
    </row>
    <row r="1300" spans="1:5" hidden="1">
      <c r="A1300" s="19">
        <v>107</v>
      </c>
      <c r="B1300" s="19" t="s">
        <v>2089</v>
      </c>
      <c r="C1300" s="22">
        <f>SUMIFS('Filter by planned &amp; actual'!F:F,'Filter by planned &amp; actual'!B:B,OVERDRAFT!B1300,'Filter by planned &amp; actual'!E:E,"Planned",'Filter by planned &amp; actual'!H:H,OVERDRAFT!E1300)</f>
        <v>0</v>
      </c>
      <c r="D1300" s="22">
        <f>SUMIFS('Filter by planned &amp; actual'!G:G,'Filter by planned &amp; actual'!B:B,OVERDRAFT!B1300,'Filter by planned &amp; actual'!E:E,"Planned",'Filter by planned &amp; actual'!H:H,OVERDRAFT!E1300)</f>
        <v>0</v>
      </c>
      <c r="E1300" s="26">
        <v>44805</v>
      </c>
    </row>
    <row r="1301" spans="1:5" hidden="1">
      <c r="A1301" s="19">
        <v>108</v>
      </c>
      <c r="B1301" s="19" t="s">
        <v>2090</v>
      </c>
      <c r="C1301" s="22">
        <f>SUMIFS('Filter by planned &amp; actual'!F:F,'Filter by planned &amp; actual'!B:B,OVERDRAFT!B1301,'Filter by planned &amp; actual'!E:E,"Planned",'Filter by planned &amp; actual'!H:H,OVERDRAFT!E1301)</f>
        <v>35458898</v>
      </c>
      <c r="D1301" s="22">
        <f>SUMIFS('Filter by planned &amp; actual'!G:G,'Filter by planned &amp; actual'!B:B,OVERDRAFT!B1301,'Filter by planned &amp; actual'!E:E,"Planned",'Filter by planned &amp; actual'!H:H,OVERDRAFT!E1301)</f>
        <v>35879565</v>
      </c>
      <c r="E1301" s="26">
        <v>44805</v>
      </c>
    </row>
    <row r="1302" spans="1:5" hidden="1">
      <c r="A1302" s="19">
        <v>109</v>
      </c>
      <c r="B1302" s="19" t="s">
        <v>2091</v>
      </c>
      <c r="C1302" s="22">
        <f>SUMIFS('Filter by planned &amp; actual'!F:F,'Filter by planned &amp; actual'!B:B,OVERDRAFT!B1302,'Filter by planned &amp; actual'!E:E,"Planned",'Filter by planned &amp; actual'!H:H,OVERDRAFT!E1302)</f>
        <v>0</v>
      </c>
      <c r="D1302" s="22">
        <f>SUMIFS('Filter by planned &amp; actual'!G:G,'Filter by planned &amp; actual'!B:B,OVERDRAFT!B1302,'Filter by planned &amp; actual'!E:E,"Planned",'Filter by planned &amp; actual'!H:H,OVERDRAFT!E1302)</f>
        <v>285414</v>
      </c>
      <c r="E1302" s="26">
        <v>44805</v>
      </c>
    </row>
    <row r="1303" spans="1:5" hidden="1">
      <c r="A1303" s="19">
        <v>110</v>
      </c>
      <c r="B1303" s="19" t="s">
        <v>2092</v>
      </c>
      <c r="C1303" s="22">
        <f>SUMIFS('Filter by planned &amp; actual'!F:F,'Filter by planned &amp; actual'!B:B,OVERDRAFT!B1303,'Filter by planned &amp; actual'!E:E,"Planned",'Filter by planned &amp; actual'!H:H,OVERDRAFT!E1303)</f>
        <v>14531763</v>
      </c>
      <c r="D1303" s="22">
        <f>SUMIFS('Filter by planned &amp; actual'!G:G,'Filter by planned &amp; actual'!B:B,OVERDRAFT!B1303,'Filter by planned &amp; actual'!E:E,"Planned",'Filter by planned &amp; actual'!H:H,OVERDRAFT!E1303)</f>
        <v>23256962</v>
      </c>
      <c r="E1303" s="26">
        <v>44805</v>
      </c>
    </row>
    <row r="1304" spans="1:5" hidden="1">
      <c r="A1304" s="19">
        <v>111</v>
      </c>
      <c r="B1304" s="19" t="s">
        <v>2104</v>
      </c>
      <c r="C1304" s="22">
        <f>SUMIFS('Filter by planned &amp; actual'!F:F,'Filter by planned &amp; actual'!B:B,OVERDRAFT!B1304,'Filter by planned &amp; actual'!E:E,"Planned",'Filter by planned &amp; actual'!H:H,OVERDRAFT!E1304)</f>
        <v>0</v>
      </c>
      <c r="D1304" s="22">
        <f>SUMIFS('Filter by planned &amp; actual'!G:G,'Filter by planned &amp; actual'!B:B,OVERDRAFT!B1304,'Filter by planned &amp; actual'!E:E,"Planned",'Filter by planned &amp; actual'!H:H,OVERDRAFT!E1304)</f>
        <v>0</v>
      </c>
      <c r="E1304" s="26">
        <v>44805</v>
      </c>
    </row>
    <row r="1305" spans="1:5" hidden="1">
      <c r="A1305" s="19">
        <v>112</v>
      </c>
      <c r="B1305" s="19" t="s">
        <v>2100</v>
      </c>
      <c r="C1305" s="22">
        <f>SUMIFS('Filter by planned &amp; actual'!F:F,'Filter by planned &amp; actual'!B:B,OVERDRAFT!B1305,'Filter by planned &amp; actual'!E:E,"Planned",'Filter by planned &amp; actual'!H:H,OVERDRAFT!E1305)</f>
        <v>10387913</v>
      </c>
      <c r="D1305" s="22">
        <f>SUMIFS('Filter by planned &amp; actual'!G:G,'Filter by planned &amp; actual'!B:B,OVERDRAFT!B1305,'Filter by planned &amp; actual'!E:E,"Planned",'Filter by planned &amp; actual'!H:H,OVERDRAFT!E1305)</f>
        <v>9945778</v>
      </c>
      <c r="E1305" s="26">
        <v>44805</v>
      </c>
    </row>
    <row r="1306" spans="1:5" hidden="1">
      <c r="A1306" s="19">
        <v>113</v>
      </c>
      <c r="B1306" s="19" t="s">
        <v>2101</v>
      </c>
      <c r="C1306" s="22">
        <f>SUMIFS('Filter by planned &amp; actual'!F:F,'Filter by planned &amp; actual'!B:B,OVERDRAFT!B1306,'Filter by planned &amp; actual'!E:E,"Planned",'Filter by planned &amp; actual'!H:H,OVERDRAFT!E1306)</f>
        <v>54534403</v>
      </c>
      <c r="D1306" s="22">
        <f>SUMIFS('Filter by planned &amp; actual'!G:G,'Filter by planned &amp; actual'!B:B,OVERDRAFT!B1306,'Filter by planned &amp; actual'!E:E,"Planned",'Filter by planned &amp; actual'!H:H,OVERDRAFT!E1306)</f>
        <v>54682506</v>
      </c>
      <c r="E1306" s="26">
        <v>44805</v>
      </c>
    </row>
    <row r="1307" spans="1:5" hidden="1">
      <c r="A1307" s="19">
        <v>114</v>
      </c>
      <c r="B1307" s="19" t="s">
        <v>2102</v>
      </c>
      <c r="C1307" s="22">
        <f>SUMIFS('Filter by planned &amp; actual'!F:F,'Filter by planned &amp; actual'!B:B,OVERDRAFT!B1307,'Filter by planned &amp; actual'!E:E,"Planned",'Filter by planned &amp; actual'!H:H,OVERDRAFT!E1307)</f>
        <v>0</v>
      </c>
      <c r="D1307" s="22">
        <f>SUMIFS('Filter by planned &amp; actual'!G:G,'Filter by planned &amp; actual'!B:B,OVERDRAFT!B1307,'Filter by planned &amp; actual'!E:E,"Planned",'Filter by planned &amp; actual'!H:H,OVERDRAFT!E1307)</f>
        <v>0</v>
      </c>
      <c r="E1307" s="26">
        <v>44805</v>
      </c>
    </row>
    <row r="1308" spans="1:5" hidden="1">
      <c r="A1308" s="20">
        <v>115</v>
      </c>
      <c r="B1308" s="20" t="s">
        <v>2103</v>
      </c>
      <c r="C1308" s="22">
        <f>SUMIFS('Filter by planned &amp; actual'!F:F,'Filter by planned &amp; actual'!B:B,OVERDRAFT!B1308,'Filter by planned &amp; actual'!E:E,"Planned",'Filter by planned &amp; actual'!H:H,OVERDRAFT!E1308)</f>
        <v>0</v>
      </c>
      <c r="D1308" s="22">
        <f>SUMIFS('Filter by planned &amp; actual'!G:G,'Filter by planned &amp; actual'!B:B,OVERDRAFT!B1308,'Filter by planned &amp; actual'!E:E,"Planned",'Filter by planned &amp; actual'!H:H,OVERDRAFT!E1308)</f>
        <v>0</v>
      </c>
      <c r="E1308" s="26">
        <v>44805</v>
      </c>
    </row>
    <row r="1309" spans="1:5" hidden="1">
      <c r="A1309" s="19">
        <v>116</v>
      </c>
      <c r="B1309" s="19" t="s">
        <v>2109</v>
      </c>
      <c r="C1309" s="22">
        <f>SUMIFS('Filter by planned &amp; actual'!F:F,'Filter by planned &amp; actual'!B:B,OVERDRAFT!B1309,'Filter by planned &amp; actual'!E:E,"Planned",'Filter by planned &amp; actual'!H:H,OVERDRAFT!E1309)</f>
        <v>0</v>
      </c>
      <c r="D1309" s="22">
        <f>SUMIFS('Filter by planned &amp; actual'!G:G,'Filter by planned &amp; actual'!B:B,OVERDRAFT!B1309,'Filter by planned &amp; actual'!E:E,"Planned",'Filter by planned &amp; actual'!H:H,OVERDRAFT!E1309)</f>
        <v>148955</v>
      </c>
      <c r="E1309" s="26">
        <v>44805</v>
      </c>
    </row>
    <row r="1310" spans="1:5" hidden="1">
      <c r="A1310" s="19">
        <v>117</v>
      </c>
      <c r="B1310" s="19" t="s">
        <v>2110</v>
      </c>
      <c r="C1310" s="22">
        <f>SUMIFS('Filter by planned &amp; actual'!F:F,'Filter by planned &amp; actual'!B:B,OVERDRAFT!B1310,'Filter by planned &amp; actual'!E:E,"Planned",'Filter by planned &amp; actual'!H:H,OVERDRAFT!E1310)</f>
        <v>0</v>
      </c>
      <c r="D1310" s="22">
        <f>SUMIFS('Filter by planned &amp; actual'!G:G,'Filter by planned &amp; actual'!B:B,OVERDRAFT!B1310,'Filter by planned &amp; actual'!E:E,"Planned",'Filter by planned &amp; actual'!H:H,OVERDRAFT!E1310)</f>
        <v>1750000</v>
      </c>
      <c r="E1310" s="26">
        <v>44805</v>
      </c>
    </row>
    <row r="1311" spans="1:5" hidden="1">
      <c r="A1311" s="19">
        <v>118</v>
      </c>
      <c r="B1311" s="19" t="s">
        <v>2112</v>
      </c>
      <c r="C1311" s="22">
        <f>SUMIFS('Filter by planned &amp; actual'!F:F,'Filter by planned &amp; actual'!B:B,OVERDRAFT!B1311,'Filter by planned &amp; actual'!E:E,"Planned",'Filter by planned &amp; actual'!H:H,OVERDRAFT!E1311)</f>
        <v>0</v>
      </c>
      <c r="D1311" s="22">
        <f>SUMIFS('Filter by planned &amp; actual'!G:G,'Filter by planned &amp; actual'!B:B,OVERDRAFT!B1311,'Filter by planned &amp; actual'!E:E,"Planned",'Filter by planned &amp; actual'!H:H,OVERDRAFT!E1311)</f>
        <v>0</v>
      </c>
      <c r="E1311" s="26">
        <v>44805</v>
      </c>
    </row>
    <row r="1312" spans="1:5" hidden="1">
      <c r="A1312" s="19">
        <v>119</v>
      </c>
      <c r="B1312" s="19" t="s">
        <v>2113</v>
      </c>
      <c r="C1312" s="22">
        <f>SUMIFS('Filter by planned &amp; actual'!F:F,'Filter by planned &amp; actual'!B:B,OVERDRAFT!B1312,'Filter by planned &amp; actual'!E:E,"Planned",'Filter by planned &amp; actual'!H:H,OVERDRAFT!E1312)</f>
        <v>4379349</v>
      </c>
      <c r="D1312" s="22">
        <f>SUMIFS('Filter by planned &amp; actual'!G:G,'Filter by planned &amp; actual'!B:B,OVERDRAFT!B1312,'Filter by planned &amp; actual'!E:E,"Planned",'Filter by planned &amp; actual'!H:H,OVERDRAFT!E1312)</f>
        <v>141398</v>
      </c>
      <c r="E1312" s="26">
        <v>44805</v>
      </c>
    </row>
    <row r="1313" spans="1:5" hidden="1">
      <c r="A1313" s="19">
        <v>120</v>
      </c>
      <c r="B1313" s="110" t="s">
        <v>2114</v>
      </c>
      <c r="C1313" s="22">
        <f>SUMIFS('Filter by planned &amp; actual'!F:F,'Filter by planned &amp; actual'!B:B,OVERDRAFT!B1313,'Filter by planned &amp; actual'!E:E,"Planned",'Filter by planned &amp; actual'!H:H,OVERDRAFT!E1313)</f>
        <v>0</v>
      </c>
      <c r="D1313" s="22">
        <f>SUMIFS('Filter by planned &amp; actual'!G:G,'Filter by planned &amp; actual'!B:B,OVERDRAFT!B1313,'Filter by planned &amp; actual'!E:E,"Planned",'Filter by planned &amp; actual'!H:H,OVERDRAFT!E1313)</f>
        <v>0</v>
      </c>
      <c r="E1313" s="26">
        <v>44805</v>
      </c>
    </row>
    <row r="1314" spans="1:5" hidden="1">
      <c r="A1314" s="19">
        <v>121</v>
      </c>
      <c r="B1314" s="19" t="s">
        <v>2157</v>
      </c>
      <c r="C1314" s="22">
        <f>SUMIFS('Filter by planned &amp; actual'!F:F,'Filter by planned &amp; actual'!B:B,OVERDRAFT!B1314,'Filter by planned &amp; actual'!E:E,"Planned",'Filter by planned &amp; actual'!H:H,OVERDRAFT!E1314)</f>
        <v>0</v>
      </c>
      <c r="D1314" s="22">
        <f>SUMIFS('Filter by planned &amp; actual'!G:G,'Filter by planned &amp; actual'!B:B,OVERDRAFT!B1314,'Filter by planned &amp; actual'!E:E,"Planned",'Filter by planned &amp; actual'!H:H,OVERDRAFT!E1314)</f>
        <v>0</v>
      </c>
      <c r="E1314" s="26">
        <v>44805</v>
      </c>
    </row>
    <row r="1315" spans="1:5" hidden="1">
      <c r="A1315" s="19">
        <v>122</v>
      </c>
      <c r="B1315" s="19" t="s">
        <v>2158</v>
      </c>
      <c r="C1315" s="22">
        <f>SUMIFS('Filter by planned &amp; actual'!F:F,'Filter by planned &amp; actual'!B:B,OVERDRAFT!B1315,'Filter by planned &amp; actual'!E:E,"Planned",'Filter by planned &amp; actual'!H:H,OVERDRAFT!E1315)</f>
        <v>0</v>
      </c>
      <c r="D1315" s="22">
        <f>SUMIFS('Filter by planned &amp; actual'!G:G,'Filter by planned &amp; actual'!B:B,OVERDRAFT!B1315,'Filter by planned &amp; actual'!E:E,"Planned",'Filter by planned &amp; actual'!H:H,OVERDRAFT!E1315)</f>
        <v>0</v>
      </c>
      <c r="E1315" s="26">
        <v>44805</v>
      </c>
    </row>
    <row r="1316" spans="1:5" hidden="1">
      <c r="A1316" s="19">
        <v>123</v>
      </c>
      <c r="B1316" s="19" t="s">
        <v>2159</v>
      </c>
      <c r="C1316" s="22">
        <f>SUMIFS('Filter by planned &amp; actual'!F:F,'Filter by planned &amp; actual'!B:B,OVERDRAFT!B1316,'Filter by planned &amp; actual'!E:E,"Planned",'Filter by planned &amp; actual'!H:H,OVERDRAFT!E1316)</f>
        <v>0</v>
      </c>
      <c r="D1316" s="22">
        <f>SUMIFS('Filter by planned &amp; actual'!G:G,'Filter by planned &amp; actual'!B:B,OVERDRAFT!B1316,'Filter by planned &amp; actual'!E:E,"Planned",'Filter by planned &amp; actual'!H:H,OVERDRAFT!E1316)</f>
        <v>0</v>
      </c>
      <c r="E1316" s="26">
        <v>44805</v>
      </c>
    </row>
    <row r="1317" spans="1:5" hidden="1">
      <c r="A1317" s="19">
        <v>124</v>
      </c>
      <c r="B1317" s="19" t="s">
        <v>2160</v>
      </c>
      <c r="C1317" s="22">
        <f>SUMIFS('Filter by planned &amp; actual'!F:F,'Filter by planned &amp; actual'!B:B,OVERDRAFT!B1317,'Filter by planned &amp; actual'!E:E,"Planned",'Filter by planned &amp; actual'!H:H,OVERDRAFT!E1317)</f>
        <v>0</v>
      </c>
      <c r="D1317" s="22">
        <f>SUMIFS('Filter by planned &amp; actual'!G:G,'Filter by planned &amp; actual'!B:B,OVERDRAFT!B1317,'Filter by planned &amp; actual'!E:E,"Planned",'Filter by planned &amp; actual'!H:H,OVERDRAFT!E1317)</f>
        <v>0</v>
      </c>
      <c r="E1317" s="26">
        <v>44805</v>
      </c>
    </row>
    <row r="1318" spans="1:5" hidden="1">
      <c r="A1318" s="19">
        <v>125</v>
      </c>
      <c r="B1318" s="19" t="s">
        <v>2162</v>
      </c>
      <c r="C1318" s="22">
        <f>SUMIFS('Filter by planned &amp; actual'!F:F,'Filter by planned &amp; actual'!B:B,OVERDRAFT!B1318,'Filter by planned &amp; actual'!E:E,"Planned",'Filter by planned &amp; actual'!H:H,OVERDRAFT!E1318)</f>
        <v>0</v>
      </c>
      <c r="D1318" s="22">
        <f>SUMIFS('Filter by planned &amp; actual'!G:G,'Filter by planned &amp; actual'!B:B,OVERDRAFT!B1318,'Filter by planned &amp; actual'!E:E,"Planned",'Filter by planned &amp; actual'!H:H,OVERDRAFT!E1318)</f>
        <v>0</v>
      </c>
      <c r="E1318" s="26">
        <v>44805</v>
      </c>
    </row>
    <row r="1319" spans="1:5" hidden="1">
      <c r="A1319" s="19">
        <v>126</v>
      </c>
      <c r="B1319" s="19" t="s">
        <v>2163</v>
      </c>
      <c r="C1319" s="22">
        <f>SUMIFS('Filter by planned &amp; actual'!F:F,'Filter by planned &amp; actual'!B:B,OVERDRAFT!B1319,'Filter by planned &amp; actual'!E:E,"Planned",'Filter by planned &amp; actual'!H:H,OVERDRAFT!E1319)</f>
        <v>284497</v>
      </c>
      <c r="D1319" s="22">
        <f>SUMIFS('Filter by planned &amp; actual'!G:G,'Filter by planned &amp; actual'!B:B,OVERDRAFT!B1319,'Filter by planned &amp; actual'!E:E,"Planned",'Filter by planned &amp; actual'!H:H,OVERDRAFT!E1319)</f>
        <v>1796220</v>
      </c>
      <c r="E1319" s="26">
        <v>44805</v>
      </c>
    </row>
    <row r="1320" spans="1:5" hidden="1">
      <c r="A1320" s="19">
        <v>127</v>
      </c>
      <c r="B1320" s="19" t="s">
        <v>2164</v>
      </c>
      <c r="C1320" s="22">
        <f>SUMIFS('Filter by planned &amp; actual'!F:F,'Filter by planned &amp; actual'!B:B,OVERDRAFT!B1320,'Filter by planned &amp; actual'!E:E,"Planned",'Filter by planned &amp; actual'!H:H,OVERDRAFT!E1320)</f>
        <v>0</v>
      </c>
      <c r="D1320" s="22">
        <f>SUMIFS('Filter by planned &amp; actual'!G:G,'Filter by planned &amp; actual'!B:B,OVERDRAFT!B1320,'Filter by planned &amp; actual'!E:E,"Planned",'Filter by planned &amp; actual'!H:H,OVERDRAFT!E1320)</f>
        <v>0</v>
      </c>
      <c r="E1320" s="26">
        <v>44805</v>
      </c>
    </row>
    <row r="1321" spans="1:5" hidden="1">
      <c r="A1321" s="19">
        <v>128</v>
      </c>
      <c r="B1321" s="19" t="s">
        <v>2165</v>
      </c>
      <c r="C1321" s="22">
        <f>SUMIFS('Filter by planned &amp; actual'!F:F,'Filter by planned &amp; actual'!B:B,OVERDRAFT!B1321,'Filter by planned &amp; actual'!E:E,"Planned",'Filter by planned &amp; actual'!H:H,OVERDRAFT!E1321)</f>
        <v>6157862</v>
      </c>
      <c r="D1321" s="22">
        <f>SUMIFS('Filter by planned &amp; actual'!G:G,'Filter by planned &amp; actual'!B:B,OVERDRAFT!B1321,'Filter by planned &amp; actual'!E:E,"Planned",'Filter by planned &amp; actual'!H:H,OVERDRAFT!E1321)</f>
        <v>3458577</v>
      </c>
      <c r="E1321" s="26">
        <v>44805</v>
      </c>
    </row>
    <row r="1322" spans="1:5" hidden="1">
      <c r="A1322" s="113">
        <v>129</v>
      </c>
      <c r="B1322" s="113" t="s">
        <v>2167</v>
      </c>
      <c r="C1322" s="22">
        <f>SUMIFS('Filter by planned &amp; actual'!F:F,'Filter by planned &amp; actual'!B:B,OVERDRAFT!B1322,'Filter by planned &amp; actual'!E:E,"Planned",'Filter by planned &amp; actual'!H:H,OVERDRAFT!E1322)</f>
        <v>0</v>
      </c>
      <c r="D1322" s="22">
        <f>SUMIFS('Filter by planned &amp; actual'!G:G,'Filter by planned &amp; actual'!B:B,OVERDRAFT!B1322,'Filter by planned &amp; actual'!E:E,"Planned",'Filter by planned &amp; actual'!H:H,OVERDRAFT!E1322)</f>
        <v>0</v>
      </c>
      <c r="E1322" s="26">
        <v>44805</v>
      </c>
    </row>
    <row r="1323" spans="1:5" hidden="1">
      <c r="A1323" s="113">
        <v>130</v>
      </c>
      <c r="B1323" s="113" t="s">
        <v>2168</v>
      </c>
      <c r="C1323" s="22">
        <f>SUMIFS('Filter by planned &amp; actual'!F:F,'Filter by planned &amp; actual'!B:B,OVERDRAFT!B1323,'Filter by planned &amp; actual'!E:E,"Planned",'Filter by planned &amp; actual'!H:H,OVERDRAFT!E1323)</f>
        <v>67769325</v>
      </c>
      <c r="D1323" s="22">
        <f>SUMIFS('Filter by planned &amp; actual'!G:G,'Filter by planned &amp; actual'!B:B,OVERDRAFT!B1323,'Filter by planned &amp; actual'!E:E,"Planned",'Filter by planned &amp; actual'!H:H,OVERDRAFT!E1323)</f>
        <v>51575873</v>
      </c>
      <c r="E1323" s="26">
        <v>44805</v>
      </c>
    </row>
    <row r="1324" spans="1:5" hidden="1">
      <c r="A1324" s="113">
        <v>131</v>
      </c>
      <c r="B1324" s="113" t="s">
        <v>2169</v>
      </c>
      <c r="C1324" s="22">
        <f>SUMIFS('Filter by planned &amp; actual'!F:F,'Filter by planned &amp; actual'!B:B,OVERDRAFT!B1324,'Filter by planned &amp; actual'!E:E,"Planned",'Filter by planned &amp; actual'!H:H,OVERDRAFT!E1324)</f>
        <v>0</v>
      </c>
      <c r="D1324" s="22">
        <f>SUMIFS('Filter by planned &amp; actual'!G:G,'Filter by planned &amp; actual'!B:B,OVERDRAFT!B1324,'Filter by planned &amp; actual'!E:E,"Planned",'Filter by planned &amp; actual'!H:H,OVERDRAFT!E1324)</f>
        <v>10521438</v>
      </c>
      <c r="E1324" s="26">
        <v>44805</v>
      </c>
    </row>
    <row r="1325" spans="1:5" hidden="1">
      <c r="A1325" s="113">
        <v>132</v>
      </c>
      <c r="B1325" s="113" t="s">
        <v>2170</v>
      </c>
      <c r="C1325" s="22">
        <f>SUMIFS('Filter by planned &amp; actual'!F:F,'Filter by planned &amp; actual'!B:B,OVERDRAFT!B1325,'Filter by planned &amp; actual'!E:E,"Planned",'Filter by planned &amp; actual'!H:H,OVERDRAFT!E1325)</f>
        <v>0</v>
      </c>
      <c r="D1325" s="22">
        <f>SUMIFS('Filter by planned &amp; actual'!G:G,'Filter by planned &amp; actual'!B:B,OVERDRAFT!B1325,'Filter by planned &amp; actual'!E:E,"Planned",'Filter by planned &amp; actual'!H:H,OVERDRAFT!E1325)</f>
        <v>684853</v>
      </c>
      <c r="E1325" s="26">
        <v>44805</v>
      </c>
    </row>
    <row r="1326" spans="1:5" hidden="1">
      <c r="A1326" s="113">
        <v>133</v>
      </c>
      <c r="B1326" s="113" t="s">
        <v>2171</v>
      </c>
      <c r="C1326" s="22">
        <f>SUMIFS('Filter by planned &amp; actual'!F:F,'Filter by planned &amp; actual'!B:B,OVERDRAFT!B1326,'Filter by planned &amp; actual'!E:E,"Planned",'Filter by planned &amp; actual'!H:H,OVERDRAFT!E1326)</f>
        <v>32846567</v>
      </c>
      <c r="D1326" s="22">
        <f>SUMIFS('Filter by planned &amp; actual'!G:G,'Filter by planned &amp; actual'!B:B,OVERDRAFT!B1326,'Filter by planned &amp; actual'!E:E,"Planned",'Filter by planned &amp; actual'!H:H,OVERDRAFT!E1326)</f>
        <v>294656</v>
      </c>
      <c r="E1326" s="26">
        <v>44805</v>
      </c>
    </row>
    <row r="1327" spans="1:5" hidden="1">
      <c r="A1327" s="113">
        <v>134</v>
      </c>
      <c r="B1327" s="113" t="s">
        <v>2172</v>
      </c>
      <c r="C1327" s="22">
        <f>SUMIFS('Filter by planned &amp; actual'!F:F,'Filter by planned &amp; actual'!B:B,OVERDRAFT!B1327,'Filter by planned &amp; actual'!E:E,"Planned",'Filter by planned &amp; actual'!H:H,OVERDRAFT!E1327)</f>
        <v>0</v>
      </c>
      <c r="D1327" s="22">
        <f>SUMIFS('Filter by planned &amp; actual'!G:G,'Filter by planned &amp; actual'!B:B,OVERDRAFT!B1327,'Filter by planned &amp; actual'!E:E,"Planned",'Filter by planned &amp; actual'!H:H,OVERDRAFT!E1327)</f>
        <v>0</v>
      </c>
      <c r="E1327" s="26">
        <v>44805</v>
      </c>
    </row>
    <row r="1328" spans="1:5" hidden="1">
      <c r="A1328" s="113">
        <v>135</v>
      </c>
      <c r="B1328" s="113" t="s">
        <v>2173</v>
      </c>
      <c r="C1328" s="22">
        <f>SUMIFS('Filter by planned &amp; actual'!F:F,'Filter by planned &amp; actual'!B:B,OVERDRAFT!B1328,'Filter by planned &amp; actual'!E:E,"Planned",'Filter by planned &amp; actual'!H:H,OVERDRAFT!E1328)</f>
        <v>20603119</v>
      </c>
      <c r="D1328" s="22">
        <f>SUMIFS('Filter by planned &amp; actual'!G:G,'Filter by planned &amp; actual'!B:B,OVERDRAFT!B1328,'Filter by planned &amp; actual'!E:E,"Planned",'Filter by planned &amp; actual'!H:H,OVERDRAFT!E1328)</f>
        <v>17682067</v>
      </c>
      <c r="E1328" s="26">
        <v>44805</v>
      </c>
    </row>
    <row r="1329" spans="1:5" hidden="1">
      <c r="A1329" s="113">
        <v>136</v>
      </c>
      <c r="B1329" s="113" t="s">
        <v>2174</v>
      </c>
      <c r="C1329" s="22">
        <f>SUMIFS('Filter by planned &amp; actual'!F:F,'Filter by planned &amp; actual'!B:B,OVERDRAFT!B1329,'Filter by planned &amp; actual'!E:E,"Planned",'Filter by planned &amp; actual'!H:H,OVERDRAFT!E1329)</f>
        <v>22339225.98</v>
      </c>
      <c r="D1329" s="22">
        <f>SUMIFS('Filter by planned &amp; actual'!G:G,'Filter by planned &amp; actual'!B:B,OVERDRAFT!B1329,'Filter by planned &amp; actual'!E:E,"Planned",'Filter by planned &amp; actual'!H:H,OVERDRAFT!E1329)</f>
        <v>15716653.960000001</v>
      </c>
      <c r="E1329" s="26">
        <v>44805</v>
      </c>
    </row>
    <row r="1330" spans="1:5" hidden="1">
      <c r="A1330" s="113">
        <v>137</v>
      </c>
      <c r="B1330" s="113" t="s">
        <v>2175</v>
      </c>
      <c r="C1330" s="22">
        <f>SUMIFS('Filter by planned &amp; actual'!F:F,'Filter by planned &amp; actual'!B:B,OVERDRAFT!B1330,'Filter by planned &amp; actual'!E:E,"Planned",'Filter by planned &amp; actual'!H:H,OVERDRAFT!E1330)</f>
        <v>0</v>
      </c>
      <c r="D1330" s="22">
        <f>SUMIFS('Filter by planned &amp; actual'!G:G,'Filter by planned &amp; actual'!B:B,OVERDRAFT!B1330,'Filter by planned &amp; actual'!E:E,"Planned",'Filter by planned &amp; actual'!H:H,OVERDRAFT!E1330)</f>
        <v>153357.63312630859</v>
      </c>
      <c r="E1330" s="26">
        <v>44805</v>
      </c>
    </row>
    <row r="1331" spans="1:5" hidden="1">
      <c r="A1331" s="113">
        <v>138</v>
      </c>
      <c r="B1331" s="113" t="s">
        <v>2176</v>
      </c>
      <c r="C1331" s="22">
        <f>SUMIFS('Filter by planned &amp; actual'!F:F,'Filter by planned &amp; actual'!B:B,OVERDRAFT!B1331,'Filter by planned &amp; actual'!E:E,"Planned",'Filter by planned &amp; actual'!H:H,OVERDRAFT!E1331)</f>
        <v>14400000</v>
      </c>
      <c r="D1331" s="22">
        <f>SUMIFS('Filter by planned &amp; actual'!G:G,'Filter by planned &amp; actual'!B:B,OVERDRAFT!B1331,'Filter by planned &amp; actual'!E:E,"Planned",'Filter by planned &amp; actual'!H:H,OVERDRAFT!E1331)</f>
        <v>13200000</v>
      </c>
      <c r="E1331" s="26">
        <v>44805</v>
      </c>
    </row>
    <row r="1332" spans="1:5" hidden="1">
      <c r="A1332" s="113">
        <v>139</v>
      </c>
      <c r="B1332" s="113" t="s">
        <v>2189</v>
      </c>
      <c r="C1332" s="22">
        <f>SUMIFS('Filter by planned &amp; actual'!F:F,'Filter by planned &amp; actual'!B:B,OVERDRAFT!B1332,'Filter by planned &amp; actual'!E:E,"Planned",'Filter by planned &amp; actual'!H:H,OVERDRAFT!E1332)</f>
        <v>1728914.4800000002</v>
      </c>
      <c r="D1332" s="22">
        <f>SUMIFS('Filter by planned &amp; actual'!G:G,'Filter by planned &amp; actual'!B:B,OVERDRAFT!B1332,'Filter by planned &amp; actual'!E:E,"Planned",'Filter by planned &amp; actual'!H:H,OVERDRAFT!E1332)</f>
        <v>1556023.0319999999</v>
      </c>
      <c r="E1332" s="26">
        <v>44805</v>
      </c>
    </row>
    <row r="1333" spans="1:5" hidden="1">
      <c r="A1333" s="113">
        <v>140</v>
      </c>
      <c r="B1333" s="113" t="s">
        <v>2190</v>
      </c>
      <c r="C1333" s="22">
        <f>SUMIFS('Filter by planned &amp; actual'!F:F,'Filter by planned &amp; actual'!B:B,OVERDRAFT!B1333,'Filter by planned &amp; actual'!E:E,"Planned",'Filter by planned &amp; actual'!H:H,OVERDRAFT!E1333)</f>
        <v>7680000</v>
      </c>
      <c r="D1333" s="22">
        <f>SUMIFS('Filter by planned &amp; actual'!G:G,'Filter by planned &amp; actual'!B:B,OVERDRAFT!B1333,'Filter by planned &amp; actual'!E:E,"Planned",'Filter by planned &amp; actual'!H:H,OVERDRAFT!E1333)</f>
        <v>5280000</v>
      </c>
      <c r="E1333" s="26">
        <v>44805</v>
      </c>
    </row>
    <row r="1334" spans="1:5" hidden="1">
      <c r="A1334" s="113">
        <v>141</v>
      </c>
      <c r="B1334" s="113" t="s">
        <v>2191</v>
      </c>
      <c r="C1334" s="22">
        <f>SUMIFS('Filter by planned &amp; actual'!F:F,'Filter by planned &amp; actual'!B:B,OVERDRAFT!B1334,'Filter by planned &amp; actual'!E:E,"Planned",'Filter by planned &amp; actual'!H:H,OVERDRAFT!E1334)</f>
        <v>0</v>
      </c>
      <c r="D1334" s="22">
        <f>SUMIFS('Filter by planned &amp; actual'!G:G,'Filter by planned &amp; actual'!B:B,OVERDRAFT!B1334,'Filter by planned &amp; actual'!E:E,"Planned",'Filter by planned &amp; actual'!H:H,OVERDRAFT!E1334)</f>
        <v>0</v>
      </c>
      <c r="E1334" s="26">
        <v>44805</v>
      </c>
    </row>
    <row r="1335" spans="1:5" hidden="1">
      <c r="A1335" s="113">
        <v>142</v>
      </c>
      <c r="B1335" s="113" t="s">
        <v>2192</v>
      </c>
      <c r="C1335" s="22">
        <f>SUMIFS('Filter by planned &amp; actual'!F:F,'Filter by planned &amp; actual'!B:B,OVERDRAFT!B1335,'Filter by planned &amp; actual'!E:E,"Planned",'Filter by planned &amp; actual'!H:H,OVERDRAFT!E1335)</f>
        <v>31432656.447359998</v>
      </c>
      <c r="D1335" s="22">
        <f>SUMIFS('Filter by planned &amp; actual'!G:G,'Filter by planned &amp; actual'!B:B,OVERDRAFT!B1335,'Filter by planned &amp; actual'!E:E,"Planned",'Filter by planned &amp; actual'!H:H,OVERDRAFT!E1335)</f>
        <v>3367784.6193599827</v>
      </c>
      <c r="E1335" s="26">
        <v>44805</v>
      </c>
    </row>
    <row r="1336" spans="1:5" hidden="1">
      <c r="A1336" s="113">
        <v>143</v>
      </c>
      <c r="B1336" s="113" t="s">
        <v>2193</v>
      </c>
      <c r="C1336" s="22">
        <f>SUMIFS('Filter by planned &amp; actual'!F:F,'Filter by planned &amp; actual'!B:B,OVERDRAFT!B1336,'Filter by planned &amp; actual'!E:E,"Planned",'Filter by planned &amp; actual'!H:H,OVERDRAFT!E1336)</f>
        <v>0</v>
      </c>
      <c r="D1336" s="22">
        <f>SUMIFS('Filter by planned &amp; actual'!G:G,'Filter by planned &amp; actual'!B:B,OVERDRAFT!B1336,'Filter by planned &amp; actual'!E:E,"Planned",'Filter by planned &amp; actual'!H:H,OVERDRAFT!E1336)</f>
        <v>0</v>
      </c>
      <c r="E1336" s="26">
        <v>44805</v>
      </c>
    </row>
    <row r="1337" spans="1:5" hidden="1">
      <c r="A1337" s="152">
        <v>144</v>
      </c>
      <c r="B1337" s="152" t="s">
        <v>2207</v>
      </c>
      <c r="C1337" s="22">
        <f>SUMIFS('Filter by planned &amp; actual'!F:F,'Filter by planned &amp; actual'!B:B,OVERDRAFT!B1337,'Filter by planned &amp; actual'!E:E,"Planned",'Filter by planned &amp; actual'!H:H,OVERDRAFT!E1337)</f>
        <v>0</v>
      </c>
      <c r="D1337" s="22">
        <f>SUMIFS('Filter by planned &amp; actual'!G:G,'Filter by planned &amp; actual'!B:B,OVERDRAFT!B1337,'Filter by planned &amp; actual'!E:E,"Planned",'Filter by planned &amp; actual'!H:H,OVERDRAFT!E1337)</f>
        <v>0</v>
      </c>
      <c r="E1337" s="26">
        <v>44805</v>
      </c>
    </row>
    <row r="1338" spans="1:5" hidden="1">
      <c r="A1338" s="152">
        <v>145</v>
      </c>
      <c r="B1338" s="152" t="s">
        <v>2208</v>
      </c>
      <c r="C1338" s="22">
        <f>SUMIFS('Filter by planned &amp; actual'!F:F,'Filter by planned &amp; actual'!B:B,OVERDRAFT!B1338,'Filter by planned &amp; actual'!E:E,"Planned",'Filter by planned &amp; actual'!H:H,OVERDRAFT!E1338)</f>
        <v>0</v>
      </c>
      <c r="D1338" s="22">
        <f>SUMIFS('Filter by planned &amp; actual'!G:G,'Filter by planned &amp; actual'!B:B,OVERDRAFT!B1338,'Filter by planned &amp; actual'!E:E,"Planned",'Filter by planned &amp; actual'!H:H,OVERDRAFT!E1338)</f>
        <v>0</v>
      </c>
      <c r="E1338" s="26">
        <v>44805</v>
      </c>
    </row>
    <row r="1339" spans="1:5" hidden="1">
      <c r="A1339" s="152">
        <v>146</v>
      </c>
      <c r="B1339" s="152" t="s">
        <v>2211</v>
      </c>
      <c r="C1339" s="22">
        <f>SUMIFS('Filter by planned &amp; actual'!F:F,'Filter by planned &amp; actual'!B:B,OVERDRAFT!B1339,'Filter by planned &amp; actual'!E:E,"Planned",'Filter by planned &amp; actual'!H:H,OVERDRAFT!E1339)</f>
        <v>0</v>
      </c>
      <c r="D1339" s="22">
        <f>SUMIFS('Filter by planned &amp; actual'!G:G,'Filter by planned &amp; actual'!B:B,OVERDRAFT!B1339,'Filter by planned &amp; actual'!E:E,"Planned",'Filter by planned &amp; actual'!H:H,OVERDRAFT!E1339)</f>
        <v>0</v>
      </c>
      <c r="E1339" s="26">
        <v>44805</v>
      </c>
    </row>
    <row r="1340" spans="1:5" hidden="1">
      <c r="A1340" s="152">
        <v>147</v>
      </c>
      <c r="B1340" s="152" t="s">
        <v>2212</v>
      </c>
      <c r="C1340" s="22">
        <f>SUMIFS('Filter by planned &amp; actual'!F:F,'Filter by planned &amp; actual'!B:B,OVERDRAFT!B1340,'Filter by planned &amp; actual'!E:E,"Planned",'Filter by planned &amp; actual'!H:H,OVERDRAFT!E1340)</f>
        <v>0</v>
      </c>
      <c r="D1340" s="22">
        <f>SUMIFS('Filter by planned &amp; actual'!G:G,'Filter by planned &amp; actual'!B:B,OVERDRAFT!B1340,'Filter by planned &amp; actual'!E:E,"Planned",'Filter by planned &amp; actual'!H:H,OVERDRAFT!E1340)</f>
        <v>0</v>
      </c>
      <c r="E1340" s="26">
        <v>44805</v>
      </c>
    </row>
    <row r="1341" spans="1:5" hidden="1">
      <c r="A1341" s="152">
        <v>148</v>
      </c>
      <c r="B1341" s="152" t="s">
        <v>2213</v>
      </c>
      <c r="C1341" s="22">
        <f>SUMIFS('Filter by planned &amp; actual'!F:F,'Filter by planned &amp; actual'!B:B,OVERDRAFT!B1341,'Filter by planned &amp; actual'!E:E,"Planned",'Filter by planned &amp; actual'!H:H,OVERDRAFT!E1341)</f>
        <v>0</v>
      </c>
      <c r="D1341" s="22">
        <f>SUMIFS('Filter by planned &amp; actual'!G:G,'Filter by planned &amp; actual'!B:B,OVERDRAFT!B1341,'Filter by planned &amp; actual'!E:E,"Planned",'Filter by planned &amp; actual'!H:H,OVERDRAFT!E1341)</f>
        <v>0</v>
      </c>
      <c r="E1341" s="26">
        <v>44805</v>
      </c>
    </row>
    <row r="1342" spans="1:5" hidden="1">
      <c r="A1342" s="19">
        <v>0</v>
      </c>
      <c r="B1342" s="110" t="s">
        <v>1985</v>
      </c>
      <c r="C1342" s="22">
        <f>SUMIFS('Filter by planned &amp; actual'!F:F,'Filter by planned &amp; actual'!B:B,OVERDRAFT!B1342,'Filter by planned &amp; actual'!E:E,"Planned",'Filter by planned &amp; actual'!H:H,OVERDRAFT!E1342)</f>
        <v>0</v>
      </c>
      <c r="D1342" s="22">
        <f>SUMIFS('Filter by planned &amp; actual'!G:G,'Filter by planned &amp; actual'!B:B,OVERDRAFT!B1342,'Filter by planned &amp; actual'!E:E,"Planned",'Filter by planned &amp; actual'!H:H,OVERDRAFT!E1342)</f>
        <v>0</v>
      </c>
      <c r="E1342" s="26">
        <v>44805</v>
      </c>
    </row>
    <row r="1343" spans="1:5" hidden="1">
      <c r="A1343" s="19">
        <v>1</v>
      </c>
      <c r="B1343" s="19" t="s">
        <v>7</v>
      </c>
      <c r="C1343" s="22">
        <f>SUMIFS('Filter by planned &amp; actual'!F:F,'Filter by planned &amp; actual'!B:B,OVERDRAFT!B1343,'Filter by planned &amp; actual'!E:E,"Planned",'Filter by planned &amp; actual'!H:H,OVERDRAFT!E1343)</f>
        <v>0</v>
      </c>
      <c r="D1343" s="22">
        <f>SUMIFS('Filter by planned &amp; actual'!G:G,'Filter by planned &amp; actual'!B:B,OVERDRAFT!B1343,'Filter by planned &amp; actual'!E:E,"Planned",'Filter by planned &amp; actual'!H:H,OVERDRAFT!E1343)</f>
        <v>0</v>
      </c>
      <c r="E1343" s="26">
        <v>44835</v>
      </c>
    </row>
    <row r="1344" spans="1:5" hidden="1">
      <c r="A1344" s="19">
        <v>2</v>
      </c>
      <c r="B1344" s="19" t="s">
        <v>8</v>
      </c>
      <c r="C1344" s="22">
        <f>SUMIFS('Filter by planned &amp; actual'!F:F,'Filter by planned &amp; actual'!B:B,OVERDRAFT!B1344,'Filter by planned &amp; actual'!E:E,"Planned",'Filter by planned &amp; actual'!H:H,OVERDRAFT!E1344)</f>
        <v>0</v>
      </c>
      <c r="D1344" s="22">
        <f>SUMIFS('Filter by planned &amp; actual'!G:G,'Filter by planned &amp; actual'!B:B,OVERDRAFT!B1344,'Filter by planned &amp; actual'!E:E,"Planned",'Filter by planned &amp; actual'!H:H,OVERDRAFT!E1344)</f>
        <v>0</v>
      </c>
      <c r="E1344" s="26">
        <v>44835</v>
      </c>
    </row>
    <row r="1345" spans="1:5" hidden="1">
      <c r="A1345" s="19">
        <v>3</v>
      </c>
      <c r="B1345" s="19" t="s">
        <v>9</v>
      </c>
      <c r="C1345" s="22">
        <f>SUMIFS('Filter by planned &amp; actual'!F:F,'Filter by planned &amp; actual'!B:B,OVERDRAFT!B1345,'Filter by planned &amp; actual'!E:E,"Planned",'Filter by planned &amp; actual'!H:H,OVERDRAFT!E1345)</f>
        <v>4956693.890700493</v>
      </c>
      <c r="D1345" s="22">
        <f>SUMIFS('Filter by planned &amp; actual'!G:G,'Filter by planned &amp; actual'!B:B,OVERDRAFT!B1345,'Filter by planned &amp; actual'!E:E,"Planned",'Filter by planned &amp; actual'!H:H,OVERDRAFT!E1345)</f>
        <v>5576280.6270380532</v>
      </c>
      <c r="E1345" s="26">
        <v>44835</v>
      </c>
    </row>
    <row r="1346" spans="1:5" hidden="1">
      <c r="A1346" s="19">
        <v>4</v>
      </c>
      <c r="B1346" s="19" t="s">
        <v>10</v>
      </c>
      <c r="C1346" s="22">
        <f>SUMIFS('Filter by planned &amp; actual'!F:F,'Filter by planned &amp; actual'!B:B,OVERDRAFT!B1346,'Filter by planned &amp; actual'!E:E,"Planned",'Filter by planned &amp; actual'!H:H,OVERDRAFT!E1346)</f>
        <v>1560798.1374970714</v>
      </c>
      <c r="D1346" s="22">
        <f>SUMIFS('Filter by planned &amp; actual'!G:G,'Filter by planned &amp; actual'!B:B,OVERDRAFT!B1346,'Filter by planned &amp; actual'!E:E,"Planned",'Filter by planned &amp; actual'!H:H,OVERDRAFT!E1346)</f>
        <v>1425076.560323413</v>
      </c>
      <c r="E1346" s="26">
        <v>44835</v>
      </c>
    </row>
    <row r="1347" spans="1:5" hidden="1">
      <c r="A1347" s="19">
        <v>5</v>
      </c>
      <c r="B1347" s="19" t="s">
        <v>11</v>
      </c>
      <c r="C1347" s="22">
        <f>SUMIFS('Filter by planned &amp; actual'!F:F,'Filter by planned &amp; actual'!B:B,OVERDRAFT!B1347,'Filter by planned &amp; actual'!E:E,"Planned",'Filter by planned &amp; actual'!H:H,OVERDRAFT!E1347)</f>
        <v>0</v>
      </c>
      <c r="D1347" s="22">
        <f>SUMIFS('Filter by planned &amp; actual'!G:G,'Filter by planned &amp; actual'!B:B,OVERDRAFT!B1347,'Filter by planned &amp; actual'!E:E,"Planned",'Filter by planned &amp; actual'!H:H,OVERDRAFT!E1347)</f>
        <v>0</v>
      </c>
      <c r="E1347" s="26">
        <v>44835</v>
      </c>
    </row>
    <row r="1348" spans="1:5" hidden="1">
      <c r="A1348" s="19">
        <v>6</v>
      </c>
      <c r="B1348" s="19" t="s">
        <v>12</v>
      </c>
      <c r="C1348" s="22">
        <f>SUMIFS('Filter by planned &amp; actual'!F:F,'Filter by planned &amp; actual'!B:B,OVERDRAFT!B1348,'Filter by planned &amp; actual'!E:E,"Planned",'Filter by planned &amp; actual'!H:H,OVERDRAFT!E1348)</f>
        <v>65751118</v>
      </c>
      <c r="D1348" s="22">
        <f>SUMIFS('Filter by planned &amp; actual'!G:G,'Filter by planned &amp; actual'!B:B,OVERDRAFT!B1348,'Filter by planned &amp; actual'!E:E,"Planned",'Filter by planned &amp; actual'!H:H,OVERDRAFT!E1348)</f>
        <v>62956263</v>
      </c>
      <c r="E1348" s="26">
        <v>44835</v>
      </c>
    </row>
    <row r="1349" spans="1:5" hidden="1">
      <c r="A1349" s="19">
        <v>7</v>
      </c>
      <c r="B1349" s="19" t="s">
        <v>13</v>
      </c>
      <c r="C1349" s="22">
        <f>SUMIFS('Filter by planned &amp; actual'!F:F,'Filter by planned &amp; actual'!B:B,OVERDRAFT!B1349,'Filter by planned &amp; actual'!E:E,"Planned",'Filter by planned &amp; actual'!H:H,OVERDRAFT!E1349)</f>
        <v>0</v>
      </c>
      <c r="D1349" s="22">
        <f>SUMIFS('Filter by planned &amp; actual'!G:G,'Filter by planned &amp; actual'!B:B,OVERDRAFT!B1349,'Filter by planned &amp; actual'!E:E,"Planned",'Filter by planned &amp; actual'!H:H,OVERDRAFT!E1349)</f>
        <v>0</v>
      </c>
      <c r="E1349" s="26">
        <v>44835</v>
      </c>
    </row>
    <row r="1350" spans="1:5" hidden="1">
      <c r="A1350" s="19">
        <v>8</v>
      </c>
      <c r="B1350" s="19" t="s">
        <v>2004</v>
      </c>
      <c r="C1350" s="22">
        <f>SUMIFS('Filter by planned &amp; actual'!F:F,'Filter by planned &amp; actual'!B:B,OVERDRAFT!B1350,'Filter by planned &amp; actual'!E:E,"Planned",'Filter by planned &amp; actual'!H:H,OVERDRAFT!E1350)</f>
        <v>1246000</v>
      </c>
      <c r="D1350" s="22">
        <f>SUMIFS('Filter by planned &amp; actual'!G:G,'Filter by planned &amp; actual'!B:B,OVERDRAFT!B1350,'Filter by planned &amp; actual'!E:E,"Planned",'Filter by planned &amp; actual'!H:H,OVERDRAFT!E1350)</f>
        <v>13868594</v>
      </c>
      <c r="E1350" s="26">
        <v>44835</v>
      </c>
    </row>
    <row r="1351" spans="1:5" hidden="1">
      <c r="A1351" s="19">
        <v>9</v>
      </c>
      <c r="B1351" s="19" t="s">
        <v>15</v>
      </c>
      <c r="C1351" s="22">
        <f>SUMIFS('Filter by planned &amp; actual'!F:F,'Filter by planned &amp; actual'!B:B,OVERDRAFT!B1351,'Filter by planned &amp; actual'!E:E,"Planned",'Filter by planned &amp; actual'!H:H,OVERDRAFT!E1351)</f>
        <v>0</v>
      </c>
      <c r="D1351" s="22">
        <f>SUMIFS('Filter by planned &amp; actual'!G:G,'Filter by planned &amp; actual'!B:B,OVERDRAFT!B1351,'Filter by planned &amp; actual'!E:E,"Planned",'Filter by planned &amp; actual'!H:H,OVERDRAFT!E1351)</f>
        <v>0</v>
      </c>
      <c r="E1351" s="26">
        <v>44835</v>
      </c>
    </row>
    <row r="1352" spans="1:5" hidden="1">
      <c r="A1352" s="19">
        <v>10</v>
      </c>
      <c r="B1352" s="19" t="s">
        <v>16</v>
      </c>
      <c r="C1352" s="22">
        <f>SUMIFS('Filter by planned &amp; actual'!F:F,'Filter by planned &amp; actual'!B:B,OVERDRAFT!B1352,'Filter by planned &amp; actual'!E:E,"Planned",'Filter by planned &amp; actual'!H:H,OVERDRAFT!E1352)</f>
        <v>0</v>
      </c>
      <c r="D1352" s="22">
        <f>SUMIFS('Filter by planned &amp; actual'!G:G,'Filter by planned &amp; actual'!B:B,OVERDRAFT!B1352,'Filter by planned &amp; actual'!E:E,"Planned",'Filter by planned &amp; actual'!H:H,OVERDRAFT!E1352)</f>
        <v>0</v>
      </c>
      <c r="E1352" s="26">
        <v>44835</v>
      </c>
    </row>
    <row r="1353" spans="1:5" hidden="1">
      <c r="A1353" s="19">
        <v>11</v>
      </c>
      <c r="B1353" s="19" t="s">
        <v>17</v>
      </c>
      <c r="C1353" s="22">
        <f>SUMIFS('Filter by planned &amp; actual'!F:F,'Filter by planned &amp; actual'!B:B,OVERDRAFT!B1353,'Filter by planned &amp; actual'!E:E,"Planned",'Filter by planned &amp; actual'!H:H,OVERDRAFT!E1353)</f>
        <v>0</v>
      </c>
      <c r="D1353" s="22">
        <f>SUMIFS('Filter by planned &amp; actual'!G:G,'Filter by planned &amp; actual'!B:B,OVERDRAFT!B1353,'Filter by planned &amp; actual'!E:E,"Planned",'Filter by planned &amp; actual'!H:H,OVERDRAFT!E1353)</f>
        <v>0</v>
      </c>
      <c r="E1353" s="26">
        <v>44835</v>
      </c>
    </row>
    <row r="1354" spans="1:5" hidden="1">
      <c r="A1354" s="19">
        <v>12</v>
      </c>
      <c r="B1354" s="19" t="s">
        <v>18</v>
      </c>
      <c r="C1354" s="22">
        <f>SUMIFS('Filter by planned &amp; actual'!F:F,'Filter by planned &amp; actual'!B:B,OVERDRAFT!B1354,'Filter by planned &amp; actual'!E:E,"Planned",'Filter by planned &amp; actual'!H:H,OVERDRAFT!E1354)</f>
        <v>0</v>
      </c>
      <c r="D1354" s="22">
        <f>SUMIFS('Filter by planned &amp; actual'!G:G,'Filter by planned &amp; actual'!B:B,OVERDRAFT!B1354,'Filter by planned &amp; actual'!E:E,"Planned",'Filter by planned &amp; actual'!H:H,OVERDRAFT!E1354)</f>
        <v>0</v>
      </c>
      <c r="E1354" s="26">
        <v>44835</v>
      </c>
    </row>
    <row r="1355" spans="1:5" hidden="1">
      <c r="A1355" s="19">
        <v>13</v>
      </c>
      <c r="B1355" s="19" t="s">
        <v>19</v>
      </c>
      <c r="C1355" s="22">
        <f>SUMIFS('Filter by planned &amp; actual'!F:F,'Filter by planned &amp; actual'!B:B,OVERDRAFT!B1355,'Filter by planned &amp; actual'!E:E,"Planned",'Filter by planned &amp; actual'!H:H,OVERDRAFT!E1355)</f>
        <v>0</v>
      </c>
      <c r="D1355" s="22">
        <f>SUMIFS('Filter by planned &amp; actual'!G:G,'Filter by planned &amp; actual'!B:B,OVERDRAFT!B1355,'Filter by planned &amp; actual'!E:E,"Planned",'Filter by planned &amp; actual'!H:H,OVERDRAFT!E1355)</f>
        <v>0</v>
      </c>
      <c r="E1355" s="26">
        <v>44835</v>
      </c>
    </row>
    <row r="1356" spans="1:5" hidden="1">
      <c r="A1356" s="19">
        <v>14</v>
      </c>
      <c r="B1356" s="19" t="s">
        <v>20</v>
      </c>
      <c r="C1356" s="22">
        <f>SUMIFS('Filter by planned &amp; actual'!F:F,'Filter by planned &amp; actual'!B:B,OVERDRAFT!B1356,'Filter by planned &amp; actual'!E:E,"Planned",'Filter by planned &amp; actual'!H:H,OVERDRAFT!E1356)</f>
        <v>0</v>
      </c>
      <c r="D1356" s="22">
        <f>SUMIFS('Filter by planned &amp; actual'!G:G,'Filter by planned &amp; actual'!B:B,OVERDRAFT!B1356,'Filter by planned &amp; actual'!E:E,"Planned",'Filter by planned &amp; actual'!H:H,OVERDRAFT!E1356)</f>
        <v>0</v>
      </c>
      <c r="E1356" s="26">
        <v>44835</v>
      </c>
    </row>
    <row r="1357" spans="1:5" hidden="1">
      <c r="A1357" s="19">
        <v>15</v>
      </c>
      <c r="B1357" s="19" t="s">
        <v>21</v>
      </c>
      <c r="C1357" s="22">
        <f>SUMIFS('Filter by planned &amp; actual'!F:F,'Filter by planned &amp; actual'!B:B,OVERDRAFT!B1357,'Filter by planned &amp; actual'!E:E,"Planned",'Filter by planned &amp; actual'!H:H,OVERDRAFT!E1357)</f>
        <v>0</v>
      </c>
      <c r="D1357" s="22">
        <f>SUMIFS('Filter by planned &amp; actual'!G:G,'Filter by planned &amp; actual'!B:B,OVERDRAFT!B1357,'Filter by planned &amp; actual'!E:E,"Planned",'Filter by planned &amp; actual'!H:H,OVERDRAFT!E1357)</f>
        <v>0</v>
      </c>
      <c r="E1357" s="26">
        <v>44835</v>
      </c>
    </row>
    <row r="1358" spans="1:5" hidden="1">
      <c r="A1358" s="19">
        <v>16</v>
      </c>
      <c r="B1358" s="19" t="s">
        <v>22</v>
      </c>
      <c r="C1358" s="22">
        <f>SUMIFS('Filter by planned &amp; actual'!F:F,'Filter by planned &amp; actual'!B:B,OVERDRAFT!B1358,'Filter by planned &amp; actual'!E:E,"Planned",'Filter by planned &amp; actual'!H:H,OVERDRAFT!E1358)</f>
        <v>0</v>
      </c>
      <c r="D1358" s="22">
        <f>SUMIFS('Filter by planned &amp; actual'!G:G,'Filter by planned &amp; actual'!B:B,OVERDRAFT!B1358,'Filter by planned &amp; actual'!E:E,"Planned",'Filter by planned &amp; actual'!H:H,OVERDRAFT!E1358)</f>
        <v>0</v>
      </c>
      <c r="E1358" s="26">
        <v>44835</v>
      </c>
    </row>
    <row r="1359" spans="1:5" hidden="1">
      <c r="A1359" s="19">
        <v>17</v>
      </c>
      <c r="B1359" s="19" t="s">
        <v>23</v>
      </c>
      <c r="C1359" s="22">
        <f>SUMIFS('Filter by planned &amp; actual'!F:F,'Filter by planned &amp; actual'!B:B,OVERDRAFT!B1359,'Filter by planned &amp; actual'!E:E,"Planned",'Filter by planned &amp; actual'!H:H,OVERDRAFT!E1359)</f>
        <v>0</v>
      </c>
      <c r="D1359" s="22">
        <f>SUMIFS('Filter by planned &amp; actual'!G:G,'Filter by planned &amp; actual'!B:B,OVERDRAFT!B1359,'Filter by planned &amp; actual'!E:E,"Planned",'Filter by planned &amp; actual'!H:H,OVERDRAFT!E1359)</f>
        <v>0</v>
      </c>
      <c r="E1359" s="26">
        <v>44835</v>
      </c>
    </row>
    <row r="1360" spans="1:5" hidden="1">
      <c r="A1360" s="19">
        <v>18</v>
      </c>
      <c r="B1360" s="19" t="s">
        <v>24</v>
      </c>
      <c r="C1360" s="22">
        <f>SUMIFS('Filter by planned &amp; actual'!F:F,'Filter by planned &amp; actual'!B:B,OVERDRAFT!B1360,'Filter by planned &amp; actual'!E:E,"Planned",'Filter by planned &amp; actual'!H:H,OVERDRAFT!E1360)</f>
        <v>0</v>
      </c>
      <c r="D1360" s="22">
        <f>SUMIFS('Filter by planned &amp; actual'!G:G,'Filter by planned &amp; actual'!B:B,OVERDRAFT!B1360,'Filter by planned &amp; actual'!E:E,"Planned",'Filter by planned &amp; actual'!H:H,OVERDRAFT!E1360)</f>
        <v>0</v>
      </c>
      <c r="E1360" s="26">
        <v>44835</v>
      </c>
    </row>
    <row r="1361" spans="1:5" hidden="1">
      <c r="A1361" s="19">
        <v>19</v>
      </c>
      <c r="B1361" s="19" t="s">
        <v>25</v>
      </c>
      <c r="C1361" s="22">
        <f>SUMIFS('Filter by planned &amp; actual'!F:F,'Filter by planned &amp; actual'!B:B,OVERDRAFT!B1361,'Filter by planned &amp; actual'!E:E,"Planned",'Filter by planned &amp; actual'!H:H,OVERDRAFT!E1361)</f>
        <v>0</v>
      </c>
      <c r="D1361" s="22">
        <f>SUMIFS('Filter by planned &amp; actual'!G:G,'Filter by planned &amp; actual'!B:B,OVERDRAFT!B1361,'Filter by planned &amp; actual'!E:E,"Planned",'Filter by planned &amp; actual'!H:H,OVERDRAFT!E1361)</f>
        <v>2572883</v>
      </c>
      <c r="E1361" s="26">
        <v>44835</v>
      </c>
    </row>
    <row r="1362" spans="1:5" hidden="1">
      <c r="A1362" s="19">
        <v>20</v>
      </c>
      <c r="B1362" s="19" t="s">
        <v>26</v>
      </c>
      <c r="C1362" s="22">
        <f>SUMIFS('Filter by planned &amp; actual'!F:F,'Filter by planned &amp; actual'!B:B,OVERDRAFT!B1362,'Filter by planned &amp; actual'!E:E,"Planned",'Filter by planned &amp; actual'!H:H,OVERDRAFT!E1362)</f>
        <v>0</v>
      </c>
      <c r="D1362" s="22">
        <f>SUMIFS('Filter by planned &amp; actual'!G:G,'Filter by planned &amp; actual'!B:B,OVERDRAFT!B1362,'Filter by planned &amp; actual'!E:E,"Planned",'Filter by planned &amp; actual'!H:H,OVERDRAFT!E1362)</f>
        <v>4500000</v>
      </c>
      <c r="E1362" s="26">
        <v>44835</v>
      </c>
    </row>
    <row r="1363" spans="1:5" hidden="1">
      <c r="A1363" s="19">
        <v>21</v>
      </c>
      <c r="B1363" s="19" t="s">
        <v>27</v>
      </c>
      <c r="C1363" s="22">
        <f>SUMIFS('Filter by planned &amp; actual'!F:F,'Filter by planned &amp; actual'!B:B,OVERDRAFT!B1363,'Filter by planned &amp; actual'!E:E,"Planned",'Filter by planned &amp; actual'!H:H,OVERDRAFT!E1363)</f>
        <v>25910113</v>
      </c>
      <c r="D1363" s="22">
        <f>SUMIFS('Filter by planned &amp; actual'!G:G,'Filter by planned &amp; actual'!B:B,OVERDRAFT!B1363,'Filter by planned &amp; actual'!E:E,"Planned",'Filter by planned &amp; actual'!H:H,OVERDRAFT!E1363)</f>
        <v>44945616</v>
      </c>
      <c r="E1363" s="26">
        <v>44835</v>
      </c>
    </row>
    <row r="1364" spans="1:5" hidden="1">
      <c r="A1364" s="19">
        <v>22</v>
      </c>
      <c r="B1364" s="19" t="s">
        <v>29</v>
      </c>
      <c r="C1364" s="22">
        <f>SUMIFS('Filter by planned &amp; actual'!F:F,'Filter by planned &amp; actual'!B:B,OVERDRAFT!B1364,'Filter by planned &amp; actual'!E:E,"Planned",'Filter by planned &amp; actual'!H:H,OVERDRAFT!E1364)</f>
        <v>34107315</v>
      </c>
      <c r="D1364" s="22">
        <f>SUMIFS('Filter by planned &amp; actual'!G:G,'Filter by planned &amp; actual'!B:B,OVERDRAFT!B1364,'Filter by planned &amp; actual'!E:E,"Planned",'Filter by planned &amp; actual'!H:H,OVERDRAFT!E1364)</f>
        <v>23965647</v>
      </c>
      <c r="E1364" s="26">
        <v>44835</v>
      </c>
    </row>
    <row r="1365" spans="1:5" hidden="1">
      <c r="A1365" s="19">
        <v>23</v>
      </c>
      <c r="B1365" s="19" t="s">
        <v>30</v>
      </c>
      <c r="C1365" s="22">
        <f>SUMIFS('Filter by planned &amp; actual'!F:F,'Filter by planned &amp; actual'!B:B,OVERDRAFT!B1365,'Filter by planned &amp; actual'!E:E,"Planned",'Filter by planned &amp; actual'!H:H,OVERDRAFT!E1365)</f>
        <v>22185915</v>
      </c>
      <c r="D1365" s="22">
        <f>SUMIFS('Filter by planned &amp; actual'!G:G,'Filter by planned &amp; actual'!B:B,OVERDRAFT!B1365,'Filter by planned &amp; actual'!E:E,"Planned",'Filter by planned &amp; actual'!H:H,OVERDRAFT!E1365)</f>
        <v>14558064</v>
      </c>
      <c r="E1365" s="26">
        <v>44835</v>
      </c>
    </row>
    <row r="1366" spans="1:5" hidden="1">
      <c r="A1366" s="19">
        <v>24</v>
      </c>
      <c r="B1366" s="19" t="s">
        <v>31</v>
      </c>
      <c r="C1366" s="22">
        <f>SUMIFS('Filter by planned &amp; actual'!F:F,'Filter by planned &amp; actual'!B:B,OVERDRAFT!B1366,'Filter by planned &amp; actual'!E:E,"Planned",'Filter by planned &amp; actual'!H:H,OVERDRAFT!E1366)</f>
        <v>1384964.4723405705</v>
      </c>
      <c r="D1366" s="22">
        <f>SUMIFS('Filter by planned &amp; actual'!G:G,'Filter by planned &amp; actual'!B:B,OVERDRAFT!B1366,'Filter by planned &amp; actual'!E:E,"Planned",'Filter by planned &amp; actual'!H:H,OVERDRAFT!E1366)</f>
        <v>1236575.4217326522</v>
      </c>
      <c r="E1366" s="26">
        <v>44835</v>
      </c>
    </row>
    <row r="1367" spans="1:5" hidden="1">
      <c r="A1367" s="19">
        <v>25</v>
      </c>
      <c r="B1367" s="19" t="s">
        <v>32</v>
      </c>
      <c r="C1367" s="22">
        <f>SUMIFS('Filter by planned &amp; actual'!F:F,'Filter by planned &amp; actual'!B:B,OVERDRAFT!B1367,'Filter by planned &amp; actual'!E:E,"Planned",'Filter by planned &amp; actual'!H:H,OVERDRAFT!E1367)</f>
        <v>0</v>
      </c>
      <c r="D1367" s="22">
        <f>SUMIFS('Filter by planned &amp; actual'!G:G,'Filter by planned &amp; actual'!B:B,OVERDRAFT!B1367,'Filter by planned &amp; actual'!E:E,"Planned",'Filter by planned &amp; actual'!H:H,OVERDRAFT!E1367)</f>
        <v>0</v>
      </c>
      <c r="E1367" s="26">
        <v>44835</v>
      </c>
    </row>
    <row r="1368" spans="1:5" hidden="1">
      <c r="A1368" s="19">
        <v>26</v>
      </c>
      <c r="B1368" s="19" t="s">
        <v>34</v>
      </c>
      <c r="C1368" s="22">
        <f>SUMIFS('Filter by planned &amp; actual'!F:F,'Filter by planned &amp; actual'!B:B,OVERDRAFT!B1368,'Filter by planned &amp; actual'!E:E,"Planned",'Filter by planned &amp; actual'!H:H,OVERDRAFT!E1368)</f>
        <v>24789484</v>
      </c>
      <c r="D1368" s="22">
        <f>SUMIFS('Filter by planned &amp; actual'!G:G,'Filter by planned &amp; actual'!B:B,OVERDRAFT!B1368,'Filter by planned &amp; actual'!E:E,"Planned",'Filter by planned &amp; actual'!H:H,OVERDRAFT!E1368)</f>
        <v>0</v>
      </c>
      <c r="E1368" s="26">
        <v>44835</v>
      </c>
    </row>
    <row r="1369" spans="1:5" hidden="1">
      <c r="A1369" s="19">
        <v>27</v>
      </c>
      <c r="B1369" s="19" t="s">
        <v>35</v>
      </c>
      <c r="C1369" s="22">
        <f>SUMIFS('Filter by planned &amp; actual'!F:F,'Filter by planned &amp; actual'!B:B,OVERDRAFT!B1369,'Filter by planned &amp; actual'!E:E,"Planned",'Filter by planned &amp; actual'!H:H,OVERDRAFT!E1369)</f>
        <v>0</v>
      </c>
      <c r="D1369" s="22">
        <f>SUMIFS('Filter by planned &amp; actual'!G:G,'Filter by planned &amp; actual'!B:B,OVERDRAFT!B1369,'Filter by planned &amp; actual'!E:E,"Planned",'Filter by planned &amp; actual'!H:H,OVERDRAFT!E1369)</f>
        <v>0</v>
      </c>
      <c r="E1369" s="26">
        <v>44835</v>
      </c>
    </row>
    <row r="1370" spans="1:5" hidden="1">
      <c r="A1370" s="19">
        <v>28</v>
      </c>
      <c r="B1370" s="19" t="s">
        <v>36</v>
      </c>
      <c r="C1370" s="22">
        <f>SUMIFS('Filter by planned &amp; actual'!F:F,'Filter by planned &amp; actual'!B:B,OVERDRAFT!B1370,'Filter by planned &amp; actual'!E:E,"Planned",'Filter by planned &amp; actual'!H:H,OVERDRAFT!E1370)</f>
        <v>0</v>
      </c>
      <c r="D1370" s="22">
        <f>SUMIFS('Filter by planned &amp; actual'!G:G,'Filter by planned &amp; actual'!B:B,OVERDRAFT!B1370,'Filter by planned &amp; actual'!E:E,"Planned",'Filter by planned &amp; actual'!H:H,OVERDRAFT!E1370)</f>
        <v>0</v>
      </c>
      <c r="E1370" s="26">
        <v>44835</v>
      </c>
    </row>
    <row r="1371" spans="1:5" hidden="1">
      <c r="A1371" s="19">
        <v>29</v>
      </c>
      <c r="B1371" s="19" t="s">
        <v>37</v>
      </c>
      <c r="C1371" s="22">
        <f>SUMIFS('Filter by planned &amp; actual'!F:F,'Filter by planned &amp; actual'!B:B,OVERDRAFT!B1371,'Filter by planned &amp; actual'!E:E,"Planned",'Filter by planned &amp; actual'!H:H,OVERDRAFT!E1371)</f>
        <v>0</v>
      </c>
      <c r="D1371" s="22">
        <f>SUMIFS('Filter by planned &amp; actual'!G:G,'Filter by planned &amp; actual'!B:B,OVERDRAFT!B1371,'Filter by planned &amp; actual'!E:E,"Planned",'Filter by planned &amp; actual'!H:H,OVERDRAFT!E1371)</f>
        <v>0</v>
      </c>
      <c r="E1371" s="26">
        <v>44835</v>
      </c>
    </row>
    <row r="1372" spans="1:5" hidden="1">
      <c r="A1372" s="19">
        <v>30</v>
      </c>
      <c r="B1372" s="19" t="s">
        <v>38</v>
      </c>
      <c r="C1372" s="22">
        <f>SUMIFS('Filter by planned &amp; actual'!F:F,'Filter by planned &amp; actual'!B:B,OVERDRAFT!B1372,'Filter by planned &amp; actual'!E:E,"Planned",'Filter by planned &amp; actual'!H:H,OVERDRAFT!E1372)</f>
        <v>0</v>
      </c>
      <c r="D1372" s="22">
        <f>SUMIFS('Filter by planned &amp; actual'!G:G,'Filter by planned &amp; actual'!B:B,OVERDRAFT!B1372,'Filter by planned &amp; actual'!E:E,"Planned",'Filter by planned &amp; actual'!H:H,OVERDRAFT!E1372)</f>
        <v>0</v>
      </c>
      <c r="E1372" s="26">
        <v>44835</v>
      </c>
    </row>
    <row r="1373" spans="1:5" hidden="1">
      <c r="A1373" s="19">
        <v>31</v>
      </c>
      <c r="B1373" s="19" t="s">
        <v>39</v>
      </c>
      <c r="C1373" s="22">
        <f>SUMIFS('Filter by planned &amp; actual'!F:F,'Filter by planned &amp; actual'!B:B,OVERDRAFT!B1373,'Filter by planned &amp; actual'!E:E,"Planned",'Filter by planned &amp; actual'!H:H,OVERDRAFT!E1373)</f>
        <v>0</v>
      </c>
      <c r="D1373" s="22">
        <f>SUMIFS('Filter by planned &amp; actual'!G:G,'Filter by planned &amp; actual'!B:B,OVERDRAFT!B1373,'Filter by planned &amp; actual'!E:E,"Planned",'Filter by planned &amp; actual'!H:H,OVERDRAFT!E1373)</f>
        <v>0</v>
      </c>
      <c r="E1373" s="26">
        <v>44835</v>
      </c>
    </row>
    <row r="1374" spans="1:5" hidden="1">
      <c r="A1374" s="19">
        <v>32</v>
      </c>
      <c r="B1374" s="19" t="s">
        <v>40</v>
      </c>
      <c r="C1374" s="22">
        <f>SUMIFS('Filter by planned &amp; actual'!F:F,'Filter by planned &amp; actual'!B:B,OVERDRAFT!B1374,'Filter by planned &amp; actual'!E:E,"Planned",'Filter by planned &amp; actual'!H:H,OVERDRAFT!E1374)</f>
        <v>0</v>
      </c>
      <c r="D1374" s="22">
        <f>SUMIFS('Filter by planned &amp; actual'!G:G,'Filter by planned &amp; actual'!B:B,OVERDRAFT!B1374,'Filter by planned &amp; actual'!E:E,"Planned",'Filter by planned &amp; actual'!H:H,OVERDRAFT!E1374)</f>
        <v>0</v>
      </c>
      <c r="E1374" s="26">
        <v>44835</v>
      </c>
    </row>
    <row r="1375" spans="1:5" hidden="1">
      <c r="A1375" s="19">
        <v>33</v>
      </c>
      <c r="B1375" s="19" t="s">
        <v>41</v>
      </c>
      <c r="C1375" s="22">
        <f>SUMIFS('Filter by planned &amp; actual'!F:F,'Filter by planned &amp; actual'!B:B,OVERDRAFT!B1375,'Filter by planned &amp; actual'!E:E,"Planned",'Filter by planned &amp; actual'!H:H,OVERDRAFT!E1375)</f>
        <v>27984884</v>
      </c>
      <c r="D1375" s="22">
        <f>SUMIFS('Filter by planned &amp; actual'!G:G,'Filter by planned &amp; actual'!B:B,OVERDRAFT!B1375,'Filter by planned &amp; actual'!E:E,"Planned",'Filter by planned &amp; actual'!H:H,OVERDRAFT!E1375)</f>
        <v>3252658.86</v>
      </c>
      <c r="E1375" s="26">
        <v>44835</v>
      </c>
    </row>
    <row r="1376" spans="1:5" hidden="1">
      <c r="A1376" s="19">
        <v>34</v>
      </c>
      <c r="B1376" s="19" t="s">
        <v>42</v>
      </c>
      <c r="C1376" s="22">
        <f>SUMIFS('Filter by planned &amp; actual'!F:F,'Filter by planned &amp; actual'!B:B,OVERDRAFT!B1376,'Filter by planned &amp; actual'!E:E,"Planned",'Filter by planned &amp; actual'!H:H,OVERDRAFT!E1376)</f>
        <v>0</v>
      </c>
      <c r="D1376" s="22">
        <f>SUMIFS('Filter by planned &amp; actual'!G:G,'Filter by planned &amp; actual'!B:B,OVERDRAFT!B1376,'Filter by planned &amp; actual'!E:E,"Planned",'Filter by planned &amp; actual'!H:H,OVERDRAFT!E1376)</f>
        <v>1416538</v>
      </c>
      <c r="E1376" s="26">
        <v>44835</v>
      </c>
    </row>
    <row r="1377" spans="1:5" hidden="1">
      <c r="A1377" s="19">
        <v>35</v>
      </c>
      <c r="B1377" s="19" t="s">
        <v>43</v>
      </c>
      <c r="C1377" s="22">
        <f>SUMIFS('Filter by planned &amp; actual'!F:F,'Filter by planned &amp; actual'!B:B,OVERDRAFT!B1377,'Filter by planned &amp; actual'!E:E,"Planned",'Filter by planned &amp; actual'!H:H,OVERDRAFT!E1377)</f>
        <v>0</v>
      </c>
      <c r="D1377" s="22">
        <f>SUMIFS('Filter by planned &amp; actual'!G:G,'Filter by planned &amp; actual'!B:B,OVERDRAFT!B1377,'Filter by planned &amp; actual'!E:E,"Planned",'Filter by planned &amp; actual'!H:H,OVERDRAFT!E1377)</f>
        <v>0</v>
      </c>
      <c r="E1377" s="26">
        <v>44835</v>
      </c>
    </row>
    <row r="1378" spans="1:5" hidden="1">
      <c r="A1378" s="19">
        <v>36</v>
      </c>
      <c r="B1378" s="19" t="s">
        <v>44</v>
      </c>
      <c r="C1378" s="22">
        <f>SUMIFS('Filter by planned &amp; actual'!F:F,'Filter by planned &amp; actual'!B:B,OVERDRAFT!B1378,'Filter by planned &amp; actual'!E:E,"Planned",'Filter by planned &amp; actual'!H:H,OVERDRAFT!E1378)</f>
        <v>0</v>
      </c>
      <c r="D1378" s="22">
        <f>SUMIFS('Filter by planned &amp; actual'!G:G,'Filter by planned &amp; actual'!B:B,OVERDRAFT!B1378,'Filter by planned &amp; actual'!E:E,"Planned",'Filter by planned &amp; actual'!H:H,OVERDRAFT!E1378)</f>
        <v>0</v>
      </c>
      <c r="E1378" s="26">
        <v>44835</v>
      </c>
    </row>
    <row r="1379" spans="1:5" hidden="1">
      <c r="A1379" s="19">
        <v>37</v>
      </c>
      <c r="B1379" s="19" t="s">
        <v>1980</v>
      </c>
      <c r="C1379" s="22">
        <f>SUMIFS('Filter by planned &amp; actual'!F:F,'Filter by planned &amp; actual'!B:B,OVERDRAFT!B1379,'Filter by planned &amp; actual'!E:E,"Planned",'Filter by planned &amp; actual'!H:H,OVERDRAFT!E1379)</f>
        <v>0</v>
      </c>
      <c r="D1379" s="22">
        <f>SUMIFS('Filter by planned &amp; actual'!G:G,'Filter by planned &amp; actual'!B:B,OVERDRAFT!B1379,'Filter by planned &amp; actual'!E:E,"Planned",'Filter by planned &amp; actual'!H:H,OVERDRAFT!E1379)</f>
        <v>0</v>
      </c>
      <c r="E1379" s="26">
        <v>44835</v>
      </c>
    </row>
    <row r="1380" spans="1:5" hidden="1">
      <c r="A1380" s="19">
        <v>38</v>
      </c>
      <c r="B1380" s="19" t="s">
        <v>1982</v>
      </c>
      <c r="C1380" s="22">
        <f>SUMIFS('Filter by planned &amp; actual'!F:F,'Filter by planned &amp; actual'!B:B,OVERDRAFT!B1380,'Filter by planned &amp; actual'!E:E,"Planned",'Filter by planned &amp; actual'!H:H,OVERDRAFT!E1380)</f>
        <v>16238503</v>
      </c>
      <c r="D1380" s="22">
        <f>SUMIFS('Filter by planned &amp; actual'!G:G,'Filter by planned &amp; actual'!B:B,OVERDRAFT!B1380,'Filter by planned &amp; actual'!E:E,"Planned",'Filter by planned &amp; actual'!H:H,OVERDRAFT!E1380)</f>
        <v>15116442</v>
      </c>
      <c r="E1380" s="26">
        <v>44835</v>
      </c>
    </row>
    <row r="1381" spans="1:5" hidden="1">
      <c r="A1381" s="19">
        <v>39</v>
      </c>
      <c r="B1381" s="19" t="s">
        <v>1984</v>
      </c>
      <c r="C1381" s="22">
        <f>SUMIFS('Filter by planned &amp; actual'!F:F,'Filter by planned &amp; actual'!B:B,OVERDRAFT!B1381,'Filter by planned &amp; actual'!E:E,"Planned",'Filter by planned &amp; actual'!H:H,OVERDRAFT!E1381)</f>
        <v>0</v>
      </c>
      <c r="D1381" s="22">
        <f>SUMIFS('Filter by planned &amp; actual'!G:G,'Filter by planned &amp; actual'!B:B,OVERDRAFT!B1381,'Filter by planned &amp; actual'!E:E,"Planned",'Filter by planned &amp; actual'!H:H,OVERDRAFT!E1381)</f>
        <v>0</v>
      </c>
      <c r="E1381" s="26">
        <v>44835</v>
      </c>
    </row>
    <row r="1382" spans="1:5" hidden="1">
      <c r="A1382" s="19">
        <v>40</v>
      </c>
      <c r="B1382" s="19" t="s">
        <v>2001</v>
      </c>
      <c r="C1382" s="22">
        <f>SUMIFS('Filter by planned &amp; actual'!F:F,'Filter by planned &amp; actual'!B:B,OVERDRAFT!B1382,'Filter by planned &amp; actual'!E:E,"Planned",'Filter by planned &amp; actual'!H:H,OVERDRAFT!E1382)</f>
        <v>0</v>
      </c>
      <c r="D1382" s="22">
        <f>SUMIFS('Filter by planned &amp; actual'!G:G,'Filter by planned &amp; actual'!B:B,OVERDRAFT!B1382,'Filter by planned &amp; actual'!E:E,"Planned",'Filter by planned &amp; actual'!H:H,OVERDRAFT!E1382)</f>
        <v>0</v>
      </c>
      <c r="E1382" s="26">
        <v>44835</v>
      </c>
    </row>
    <row r="1383" spans="1:5" hidden="1">
      <c r="A1383" s="19">
        <v>41</v>
      </c>
      <c r="B1383" s="19" t="s">
        <v>2002</v>
      </c>
      <c r="C1383" s="22">
        <f>SUMIFS('Filter by planned &amp; actual'!F:F,'Filter by planned &amp; actual'!B:B,OVERDRAFT!B1383,'Filter by planned &amp; actual'!E:E,"Planned",'Filter by planned &amp; actual'!H:H,OVERDRAFT!E1383)</f>
        <v>0</v>
      </c>
      <c r="D1383" s="22">
        <f>SUMIFS('Filter by planned &amp; actual'!G:G,'Filter by planned &amp; actual'!B:B,OVERDRAFT!B1383,'Filter by planned &amp; actual'!E:E,"Planned",'Filter by planned &amp; actual'!H:H,OVERDRAFT!E1383)</f>
        <v>0</v>
      </c>
      <c r="E1383" s="26">
        <v>44835</v>
      </c>
    </row>
    <row r="1384" spans="1:5" hidden="1">
      <c r="A1384" s="19">
        <v>42</v>
      </c>
      <c r="B1384" s="19" t="s">
        <v>2003</v>
      </c>
      <c r="C1384" s="22">
        <f>SUMIFS('Filter by planned &amp; actual'!F:F,'Filter by planned &amp; actual'!B:B,OVERDRAFT!B1384,'Filter by planned &amp; actual'!E:E,"Planned",'Filter by planned &amp; actual'!H:H,OVERDRAFT!E1384)</f>
        <v>0</v>
      </c>
      <c r="D1384" s="22">
        <f>SUMIFS('Filter by planned &amp; actual'!G:G,'Filter by planned &amp; actual'!B:B,OVERDRAFT!B1384,'Filter by planned &amp; actual'!E:E,"Planned",'Filter by planned &amp; actual'!H:H,OVERDRAFT!E1384)</f>
        <v>0</v>
      </c>
      <c r="E1384" s="26">
        <v>44835</v>
      </c>
    </row>
    <row r="1385" spans="1:5" hidden="1">
      <c r="A1385" s="19">
        <v>43</v>
      </c>
      <c r="B1385" s="19" t="s">
        <v>2064</v>
      </c>
      <c r="C1385" s="22">
        <f>SUMIFS('Filter by planned &amp; actual'!F:F,'Filter by planned &amp; actual'!B:B,OVERDRAFT!B1385,'Filter by planned &amp; actual'!E:E,"Planned",'Filter by planned &amp; actual'!H:H,OVERDRAFT!E1385)</f>
        <v>0</v>
      </c>
      <c r="D1385" s="22">
        <f>SUMIFS('Filter by planned &amp; actual'!G:G,'Filter by planned &amp; actual'!B:B,OVERDRAFT!B1385,'Filter by planned &amp; actual'!E:E,"Planned",'Filter by planned &amp; actual'!H:H,OVERDRAFT!E1385)</f>
        <v>0</v>
      </c>
      <c r="E1385" s="26">
        <v>44835</v>
      </c>
    </row>
    <row r="1386" spans="1:5" hidden="1">
      <c r="A1386" s="19">
        <v>44</v>
      </c>
      <c r="B1386" s="19" t="s">
        <v>2062</v>
      </c>
      <c r="C1386" s="22">
        <f>SUMIFS('Filter by planned &amp; actual'!F:F,'Filter by planned &amp; actual'!B:B,OVERDRAFT!B1386,'Filter by planned &amp; actual'!E:E,"Planned",'Filter by planned &amp; actual'!H:H,OVERDRAFT!E1386)</f>
        <v>0</v>
      </c>
      <c r="D1386" s="22">
        <f>SUMIFS('Filter by planned &amp; actual'!G:G,'Filter by planned &amp; actual'!B:B,OVERDRAFT!B1386,'Filter by planned &amp; actual'!E:E,"Planned",'Filter by planned &amp; actual'!H:H,OVERDRAFT!E1386)</f>
        <v>0</v>
      </c>
      <c r="E1386" s="26">
        <v>44835</v>
      </c>
    </row>
    <row r="1387" spans="1:5" hidden="1">
      <c r="A1387" s="19">
        <v>45</v>
      </c>
      <c r="B1387" s="19" t="s">
        <v>2063</v>
      </c>
      <c r="C1387" s="22">
        <f>SUMIFS('Filter by planned &amp; actual'!F:F,'Filter by planned &amp; actual'!B:B,OVERDRAFT!B1387,'Filter by planned &amp; actual'!E:E,"Planned",'Filter by planned &amp; actual'!H:H,OVERDRAFT!E1387)</f>
        <v>0</v>
      </c>
      <c r="D1387" s="22">
        <f>SUMIFS('Filter by planned &amp; actual'!G:G,'Filter by planned &amp; actual'!B:B,OVERDRAFT!B1387,'Filter by planned &amp; actual'!E:E,"Planned",'Filter by planned &amp; actual'!H:H,OVERDRAFT!E1387)</f>
        <v>0</v>
      </c>
      <c r="E1387" s="26">
        <v>44835</v>
      </c>
    </row>
    <row r="1388" spans="1:5" hidden="1">
      <c r="A1388" s="19">
        <v>46</v>
      </c>
      <c r="B1388" s="19" t="s">
        <v>2065</v>
      </c>
      <c r="C1388" s="22">
        <f>SUMIFS('Filter by planned &amp; actual'!F:F,'Filter by planned &amp; actual'!B:B,OVERDRAFT!B1388,'Filter by planned &amp; actual'!E:E,"Planned",'Filter by planned &amp; actual'!H:H,OVERDRAFT!E1388)</f>
        <v>0</v>
      </c>
      <c r="D1388" s="22">
        <f>SUMIFS('Filter by planned &amp; actual'!G:G,'Filter by planned &amp; actual'!B:B,OVERDRAFT!B1388,'Filter by planned &amp; actual'!E:E,"Planned",'Filter by planned &amp; actual'!H:H,OVERDRAFT!E1388)</f>
        <v>5544739</v>
      </c>
      <c r="E1388" s="26">
        <v>44835</v>
      </c>
    </row>
    <row r="1389" spans="1:5" hidden="1">
      <c r="A1389" s="19">
        <v>47</v>
      </c>
      <c r="B1389" s="19" t="s">
        <v>2066</v>
      </c>
      <c r="C1389" s="22">
        <f>SUMIFS('Filter by planned &amp; actual'!F:F,'Filter by planned &amp; actual'!B:B,OVERDRAFT!B1389,'Filter by planned &amp; actual'!E:E,"Planned",'Filter by planned &amp; actual'!H:H,OVERDRAFT!E1389)</f>
        <v>40912218</v>
      </c>
      <c r="D1389" s="22">
        <f>SUMIFS('Filter by planned &amp; actual'!G:G,'Filter by planned &amp; actual'!B:B,OVERDRAFT!B1389,'Filter by planned &amp; actual'!E:E,"Planned",'Filter by planned &amp; actual'!H:H,OVERDRAFT!E1389)</f>
        <v>45439823</v>
      </c>
      <c r="E1389" s="26">
        <v>44835</v>
      </c>
    </row>
    <row r="1390" spans="1:5" hidden="1">
      <c r="A1390" s="19">
        <v>48</v>
      </c>
      <c r="B1390" s="19" t="s">
        <v>2068</v>
      </c>
      <c r="C1390" s="22">
        <f>SUMIFS('Filter by planned &amp; actual'!F:F,'Filter by planned &amp; actual'!B:B,OVERDRAFT!B1390,'Filter by planned &amp; actual'!E:E,"Planned",'Filter by planned &amp; actual'!H:H,OVERDRAFT!E1390)</f>
        <v>0</v>
      </c>
      <c r="D1390" s="22">
        <f>SUMIFS('Filter by planned &amp; actual'!G:G,'Filter by planned &amp; actual'!B:B,OVERDRAFT!B1390,'Filter by planned &amp; actual'!E:E,"Planned",'Filter by planned &amp; actual'!H:H,OVERDRAFT!E1390)</f>
        <v>133214</v>
      </c>
      <c r="E1390" s="26">
        <v>44835</v>
      </c>
    </row>
    <row r="1391" spans="1:5" hidden="1">
      <c r="A1391" s="19">
        <v>49</v>
      </c>
      <c r="B1391" s="19" t="s">
        <v>2069</v>
      </c>
      <c r="C1391" s="22">
        <f>SUMIFS('Filter by planned &amp; actual'!F:F,'Filter by planned &amp; actual'!B:B,OVERDRAFT!B1391,'Filter by planned &amp; actual'!E:E,"Planned",'Filter by planned &amp; actual'!H:H,OVERDRAFT!E1391)</f>
        <v>0</v>
      </c>
      <c r="D1391" s="22">
        <f>SUMIFS('Filter by planned &amp; actual'!G:G,'Filter by planned &amp; actual'!B:B,OVERDRAFT!B1391,'Filter by planned &amp; actual'!E:E,"Planned",'Filter by planned &amp; actual'!H:H,OVERDRAFT!E1391)</f>
        <v>0</v>
      </c>
      <c r="E1391" s="26">
        <v>44835</v>
      </c>
    </row>
    <row r="1392" spans="1:5" hidden="1">
      <c r="A1392" s="19">
        <v>50</v>
      </c>
      <c r="B1392" s="19" t="s">
        <v>66</v>
      </c>
      <c r="C1392" s="22">
        <f>SUMIFS('Filter by planned &amp; actual'!F:F,'Filter by planned &amp; actual'!B:B,OVERDRAFT!B1392,'Filter by planned &amp; actual'!E:E,"Planned",'Filter by planned &amp; actual'!H:H,OVERDRAFT!E1392)</f>
        <v>0</v>
      </c>
      <c r="D1392" s="22">
        <f>SUMIFS('Filter by planned &amp; actual'!G:G,'Filter by planned &amp; actual'!B:B,OVERDRAFT!B1392,'Filter by planned &amp; actual'!E:E,"Planned",'Filter by planned &amp; actual'!H:H,OVERDRAFT!E1392)</f>
        <v>0</v>
      </c>
      <c r="E1392" s="26">
        <v>44835</v>
      </c>
    </row>
    <row r="1393" spans="1:5" hidden="1">
      <c r="A1393" s="19">
        <v>51</v>
      </c>
      <c r="B1393" s="19" t="s">
        <v>67</v>
      </c>
      <c r="C1393" s="22">
        <f>SUMIFS('Filter by planned &amp; actual'!F:F,'Filter by planned &amp; actual'!B:B,OVERDRAFT!B1393,'Filter by planned &amp; actual'!E:E,"Planned",'Filter by planned &amp; actual'!H:H,OVERDRAFT!E1393)</f>
        <v>0</v>
      </c>
      <c r="D1393" s="22">
        <f>SUMIFS('Filter by planned &amp; actual'!G:G,'Filter by planned &amp; actual'!B:B,OVERDRAFT!B1393,'Filter by planned &amp; actual'!E:E,"Planned",'Filter by planned &amp; actual'!H:H,OVERDRAFT!E1393)</f>
        <v>0</v>
      </c>
      <c r="E1393" s="26">
        <v>44835</v>
      </c>
    </row>
    <row r="1394" spans="1:5" hidden="1">
      <c r="A1394" s="19">
        <v>52</v>
      </c>
      <c r="B1394" s="19" t="s">
        <v>68</v>
      </c>
      <c r="C1394" s="22">
        <f>SUMIFS('Filter by planned &amp; actual'!F:F,'Filter by planned &amp; actual'!B:B,OVERDRAFT!B1394,'Filter by planned &amp; actual'!E:E,"Planned",'Filter by planned &amp; actual'!H:H,OVERDRAFT!E1394)</f>
        <v>0</v>
      </c>
      <c r="D1394" s="22">
        <f>SUMIFS('Filter by planned &amp; actual'!G:G,'Filter by planned &amp; actual'!B:B,OVERDRAFT!B1394,'Filter by planned &amp; actual'!E:E,"Planned",'Filter by planned &amp; actual'!H:H,OVERDRAFT!E1394)</f>
        <v>0</v>
      </c>
      <c r="E1394" s="26">
        <v>44835</v>
      </c>
    </row>
    <row r="1395" spans="1:5" hidden="1">
      <c r="A1395" s="19">
        <v>53</v>
      </c>
      <c r="B1395" s="19" t="s">
        <v>69</v>
      </c>
      <c r="C1395" s="22">
        <f>SUMIFS('Filter by planned &amp; actual'!F:F,'Filter by planned &amp; actual'!B:B,OVERDRAFT!B1395,'Filter by planned &amp; actual'!E:E,"Planned",'Filter by planned &amp; actual'!H:H,OVERDRAFT!E1395)</f>
        <v>0</v>
      </c>
      <c r="D1395" s="22">
        <f>SUMIFS('Filter by planned &amp; actual'!G:G,'Filter by planned &amp; actual'!B:B,OVERDRAFT!B1395,'Filter by planned &amp; actual'!E:E,"Planned",'Filter by planned &amp; actual'!H:H,OVERDRAFT!E1395)</f>
        <v>0</v>
      </c>
      <c r="E1395" s="26">
        <v>44835</v>
      </c>
    </row>
    <row r="1396" spans="1:5" hidden="1">
      <c r="A1396" s="19">
        <v>54</v>
      </c>
      <c r="B1396" s="19" t="s">
        <v>70</v>
      </c>
      <c r="C1396" s="22">
        <f>SUMIFS('Filter by planned &amp; actual'!F:F,'Filter by planned &amp; actual'!B:B,OVERDRAFT!B1396,'Filter by planned &amp; actual'!E:E,"Planned",'Filter by planned &amp; actual'!H:H,OVERDRAFT!E1396)</f>
        <v>0</v>
      </c>
      <c r="D1396" s="22">
        <f>SUMIFS('Filter by planned &amp; actual'!G:G,'Filter by planned &amp; actual'!B:B,OVERDRAFT!B1396,'Filter by planned &amp; actual'!E:E,"Planned",'Filter by planned &amp; actual'!H:H,OVERDRAFT!E1396)</f>
        <v>0</v>
      </c>
      <c r="E1396" s="26">
        <v>44835</v>
      </c>
    </row>
    <row r="1397" spans="1:5" hidden="1">
      <c r="A1397" s="19">
        <v>55</v>
      </c>
      <c r="B1397" s="19" t="s">
        <v>71</v>
      </c>
      <c r="C1397" s="22">
        <f>SUMIFS('Filter by planned &amp; actual'!F:F,'Filter by planned &amp; actual'!B:B,OVERDRAFT!B1397,'Filter by planned &amp; actual'!E:E,"Planned",'Filter by planned &amp; actual'!H:H,OVERDRAFT!E1397)</f>
        <v>0</v>
      </c>
      <c r="D1397" s="22">
        <f>SUMIFS('Filter by planned &amp; actual'!G:G,'Filter by planned &amp; actual'!B:B,OVERDRAFT!B1397,'Filter by planned &amp; actual'!E:E,"Planned",'Filter by planned &amp; actual'!H:H,OVERDRAFT!E1397)</f>
        <v>0</v>
      </c>
      <c r="E1397" s="26">
        <v>44835</v>
      </c>
    </row>
    <row r="1398" spans="1:5" hidden="1">
      <c r="A1398" s="19">
        <v>56</v>
      </c>
      <c r="B1398" s="19" t="s">
        <v>72</v>
      </c>
      <c r="C1398" s="22">
        <f>SUMIFS('Filter by planned &amp; actual'!F:F,'Filter by planned &amp; actual'!B:B,OVERDRAFT!B1398,'Filter by planned &amp; actual'!E:E,"Planned",'Filter by planned &amp; actual'!H:H,OVERDRAFT!E1398)</f>
        <v>0</v>
      </c>
      <c r="D1398" s="22">
        <f>SUMIFS('Filter by planned &amp; actual'!G:G,'Filter by planned &amp; actual'!B:B,OVERDRAFT!B1398,'Filter by planned &amp; actual'!E:E,"Planned",'Filter by planned &amp; actual'!H:H,OVERDRAFT!E1398)</f>
        <v>0</v>
      </c>
      <c r="E1398" s="26">
        <v>44835</v>
      </c>
    </row>
    <row r="1399" spans="1:5" hidden="1">
      <c r="A1399" s="19">
        <v>57</v>
      </c>
      <c r="B1399" s="19" t="s">
        <v>73</v>
      </c>
      <c r="C1399" s="22">
        <f>SUMIFS('Filter by planned &amp; actual'!F:F,'Filter by planned &amp; actual'!B:B,OVERDRAFT!B1399,'Filter by planned &amp; actual'!E:E,"Planned",'Filter by planned &amp; actual'!H:H,OVERDRAFT!E1399)</f>
        <v>0</v>
      </c>
      <c r="D1399" s="22">
        <f>SUMIFS('Filter by planned &amp; actual'!G:G,'Filter by planned &amp; actual'!B:B,OVERDRAFT!B1399,'Filter by planned &amp; actual'!E:E,"Planned",'Filter by planned &amp; actual'!H:H,OVERDRAFT!E1399)</f>
        <v>0</v>
      </c>
      <c r="E1399" s="26">
        <v>44835</v>
      </c>
    </row>
    <row r="1400" spans="1:5" hidden="1">
      <c r="A1400" s="19">
        <v>58</v>
      </c>
      <c r="B1400" s="19" t="s">
        <v>74</v>
      </c>
      <c r="C1400" s="22">
        <f>SUMIFS('Filter by planned &amp; actual'!F:F,'Filter by planned &amp; actual'!B:B,OVERDRAFT!B1400,'Filter by planned &amp; actual'!E:E,"Planned",'Filter by planned &amp; actual'!H:H,OVERDRAFT!E1400)</f>
        <v>0</v>
      </c>
      <c r="D1400" s="22">
        <f>SUMIFS('Filter by planned &amp; actual'!G:G,'Filter by planned &amp; actual'!B:B,OVERDRAFT!B1400,'Filter by planned &amp; actual'!E:E,"Planned",'Filter by planned &amp; actual'!H:H,OVERDRAFT!E1400)</f>
        <v>0</v>
      </c>
      <c r="E1400" s="26">
        <v>44835</v>
      </c>
    </row>
    <row r="1401" spans="1:5" hidden="1">
      <c r="A1401" s="19">
        <v>59</v>
      </c>
      <c r="B1401" s="19" t="s">
        <v>75</v>
      </c>
      <c r="C1401" s="22">
        <f>SUMIFS('Filter by planned &amp; actual'!F:F,'Filter by planned &amp; actual'!B:B,OVERDRAFT!B1401,'Filter by planned &amp; actual'!E:E,"Planned",'Filter by planned &amp; actual'!H:H,OVERDRAFT!E1401)</f>
        <v>0</v>
      </c>
      <c r="D1401" s="22">
        <f>SUMIFS('Filter by planned &amp; actual'!G:G,'Filter by planned &amp; actual'!B:B,OVERDRAFT!B1401,'Filter by planned &amp; actual'!E:E,"Planned",'Filter by planned &amp; actual'!H:H,OVERDRAFT!E1401)</f>
        <v>0</v>
      </c>
      <c r="E1401" s="26">
        <v>44835</v>
      </c>
    </row>
    <row r="1402" spans="1:5" hidden="1">
      <c r="A1402" s="19">
        <v>60</v>
      </c>
      <c r="B1402" s="19" t="s">
        <v>76</v>
      </c>
      <c r="C1402" s="22">
        <f>SUMIFS('Filter by planned &amp; actual'!F:F,'Filter by planned &amp; actual'!B:B,OVERDRAFT!B1402,'Filter by planned &amp; actual'!E:E,"Planned",'Filter by planned &amp; actual'!H:H,OVERDRAFT!E1402)</f>
        <v>0</v>
      </c>
      <c r="D1402" s="22">
        <f>SUMIFS('Filter by planned &amp; actual'!G:G,'Filter by planned &amp; actual'!B:B,OVERDRAFT!B1402,'Filter by planned &amp; actual'!E:E,"Planned",'Filter by planned &amp; actual'!H:H,OVERDRAFT!E1402)</f>
        <v>0</v>
      </c>
      <c r="E1402" s="26">
        <v>44835</v>
      </c>
    </row>
    <row r="1403" spans="1:5" hidden="1">
      <c r="A1403" s="19">
        <v>61</v>
      </c>
      <c r="B1403" s="19" t="s">
        <v>77</v>
      </c>
      <c r="C1403" s="22">
        <f>SUMIFS('Filter by planned &amp; actual'!F:F,'Filter by planned &amp; actual'!B:B,OVERDRAFT!B1403,'Filter by planned &amp; actual'!E:E,"Planned",'Filter by planned &amp; actual'!H:H,OVERDRAFT!E1403)</f>
        <v>0</v>
      </c>
      <c r="D1403" s="22">
        <f>SUMIFS('Filter by planned &amp; actual'!G:G,'Filter by planned &amp; actual'!B:B,OVERDRAFT!B1403,'Filter by planned &amp; actual'!E:E,"Planned",'Filter by planned &amp; actual'!H:H,OVERDRAFT!E1403)</f>
        <v>0</v>
      </c>
      <c r="E1403" s="26">
        <v>44835</v>
      </c>
    </row>
    <row r="1404" spans="1:5" hidden="1">
      <c r="A1404" s="19">
        <v>62</v>
      </c>
      <c r="B1404" s="19" t="s">
        <v>87</v>
      </c>
      <c r="C1404" s="22">
        <f>SUMIFS('Filter by planned &amp; actual'!F:F,'Filter by planned &amp; actual'!B:B,OVERDRAFT!B1404,'Filter by planned &amp; actual'!E:E,"Planned",'Filter by planned &amp; actual'!H:H,OVERDRAFT!E1404)</f>
        <v>0</v>
      </c>
      <c r="D1404" s="22">
        <f>SUMIFS('Filter by planned &amp; actual'!G:G,'Filter by planned &amp; actual'!B:B,OVERDRAFT!B1404,'Filter by planned &amp; actual'!E:E,"Planned",'Filter by planned &amp; actual'!H:H,OVERDRAFT!E1404)</f>
        <v>0</v>
      </c>
      <c r="E1404" s="26">
        <v>44835</v>
      </c>
    </row>
    <row r="1405" spans="1:5" hidden="1">
      <c r="A1405" s="19">
        <v>63</v>
      </c>
      <c r="B1405" s="19" t="s">
        <v>93</v>
      </c>
      <c r="C1405" s="22">
        <f>SUMIFS('Filter by planned &amp; actual'!F:F,'Filter by planned &amp; actual'!B:B,OVERDRAFT!B1405,'Filter by planned &amp; actual'!E:E,"Planned",'Filter by planned &amp; actual'!H:H,OVERDRAFT!E1405)</f>
        <v>0</v>
      </c>
      <c r="D1405" s="22">
        <f>SUMIFS('Filter by planned &amp; actual'!G:G,'Filter by planned &amp; actual'!B:B,OVERDRAFT!B1405,'Filter by planned &amp; actual'!E:E,"Planned",'Filter by planned &amp; actual'!H:H,OVERDRAFT!E1405)</f>
        <v>0</v>
      </c>
      <c r="E1405" s="26">
        <v>44835</v>
      </c>
    </row>
    <row r="1406" spans="1:5" hidden="1">
      <c r="A1406" s="19">
        <v>64</v>
      </c>
      <c r="B1406" s="19" t="s">
        <v>94</v>
      </c>
      <c r="C1406" s="22">
        <f>SUMIFS('Filter by planned &amp; actual'!F:F,'Filter by planned &amp; actual'!B:B,OVERDRAFT!B1406,'Filter by planned &amp; actual'!E:E,"Planned",'Filter by planned &amp; actual'!H:H,OVERDRAFT!E1406)</f>
        <v>0</v>
      </c>
      <c r="D1406" s="22">
        <f>SUMIFS('Filter by planned &amp; actual'!G:G,'Filter by planned &amp; actual'!B:B,OVERDRAFT!B1406,'Filter by planned &amp; actual'!E:E,"Planned",'Filter by planned &amp; actual'!H:H,OVERDRAFT!E1406)</f>
        <v>0</v>
      </c>
      <c r="E1406" s="26">
        <v>44835</v>
      </c>
    </row>
    <row r="1407" spans="1:5" hidden="1">
      <c r="A1407" s="19">
        <v>65</v>
      </c>
      <c r="B1407" s="19" t="s">
        <v>95</v>
      </c>
      <c r="C1407" s="22">
        <f>SUMIFS('Filter by planned &amp; actual'!F:F,'Filter by planned &amp; actual'!B:B,OVERDRAFT!B1407,'Filter by planned &amp; actual'!E:E,"Planned",'Filter by planned &amp; actual'!H:H,OVERDRAFT!E1407)</f>
        <v>0</v>
      </c>
      <c r="D1407" s="22">
        <f>SUMIFS('Filter by planned &amp; actual'!G:G,'Filter by planned &amp; actual'!B:B,OVERDRAFT!B1407,'Filter by planned &amp; actual'!E:E,"Planned",'Filter by planned &amp; actual'!H:H,OVERDRAFT!E1407)</f>
        <v>0</v>
      </c>
      <c r="E1407" s="26">
        <v>44835</v>
      </c>
    </row>
    <row r="1408" spans="1:5" hidden="1">
      <c r="A1408" s="19">
        <v>66</v>
      </c>
      <c r="B1408" s="19" t="s">
        <v>96</v>
      </c>
      <c r="C1408" s="22">
        <f>SUMIFS('Filter by planned &amp; actual'!F:F,'Filter by planned &amp; actual'!B:B,OVERDRAFT!B1408,'Filter by planned &amp; actual'!E:E,"Planned",'Filter by planned &amp; actual'!H:H,OVERDRAFT!E1408)</f>
        <v>0</v>
      </c>
      <c r="D1408" s="22">
        <f>SUMIFS('Filter by planned &amp; actual'!G:G,'Filter by planned &amp; actual'!B:B,OVERDRAFT!B1408,'Filter by planned &amp; actual'!E:E,"Planned",'Filter by planned &amp; actual'!H:H,OVERDRAFT!E1408)</f>
        <v>0</v>
      </c>
      <c r="E1408" s="26">
        <v>44835</v>
      </c>
    </row>
    <row r="1409" spans="1:5" hidden="1">
      <c r="A1409" s="19">
        <v>67</v>
      </c>
      <c r="B1409" s="19" t="s">
        <v>97</v>
      </c>
      <c r="C1409" s="22">
        <f>SUMIFS('Filter by planned &amp; actual'!F:F,'Filter by planned &amp; actual'!B:B,OVERDRAFT!B1409,'Filter by planned &amp; actual'!E:E,"Planned",'Filter by planned &amp; actual'!H:H,OVERDRAFT!E1409)</f>
        <v>0</v>
      </c>
      <c r="D1409" s="22">
        <f>SUMIFS('Filter by planned &amp; actual'!G:G,'Filter by planned &amp; actual'!B:B,OVERDRAFT!B1409,'Filter by planned &amp; actual'!E:E,"Planned",'Filter by planned &amp; actual'!H:H,OVERDRAFT!E1409)</f>
        <v>0</v>
      </c>
      <c r="E1409" s="26">
        <v>44835</v>
      </c>
    </row>
    <row r="1410" spans="1:5" hidden="1">
      <c r="A1410" s="19">
        <v>68</v>
      </c>
      <c r="B1410" s="19" t="s">
        <v>98</v>
      </c>
      <c r="C1410" s="22">
        <f>SUMIFS('Filter by planned &amp; actual'!F:F,'Filter by planned &amp; actual'!B:B,OVERDRAFT!B1410,'Filter by planned &amp; actual'!E:E,"Planned",'Filter by planned &amp; actual'!H:H,OVERDRAFT!E1410)</f>
        <v>0</v>
      </c>
      <c r="D1410" s="22">
        <f>SUMIFS('Filter by planned &amp; actual'!G:G,'Filter by planned &amp; actual'!B:B,OVERDRAFT!B1410,'Filter by planned &amp; actual'!E:E,"Planned",'Filter by planned &amp; actual'!H:H,OVERDRAFT!E1410)</f>
        <v>0</v>
      </c>
      <c r="E1410" s="26">
        <v>44835</v>
      </c>
    </row>
    <row r="1411" spans="1:5" hidden="1">
      <c r="A1411" s="19">
        <v>69</v>
      </c>
      <c r="B1411" s="19" t="s">
        <v>99</v>
      </c>
      <c r="C1411" s="22">
        <f>SUMIFS('Filter by planned &amp; actual'!F:F,'Filter by planned &amp; actual'!B:B,OVERDRAFT!B1411,'Filter by planned &amp; actual'!E:E,"Planned",'Filter by planned &amp; actual'!H:H,OVERDRAFT!E1411)</f>
        <v>0</v>
      </c>
      <c r="D1411" s="22">
        <f>SUMIFS('Filter by planned &amp; actual'!G:G,'Filter by planned &amp; actual'!B:B,OVERDRAFT!B1411,'Filter by planned &amp; actual'!E:E,"Planned",'Filter by planned &amp; actual'!H:H,OVERDRAFT!E1411)</f>
        <v>0</v>
      </c>
      <c r="E1411" s="26">
        <v>44835</v>
      </c>
    </row>
    <row r="1412" spans="1:5" hidden="1">
      <c r="A1412" s="19">
        <v>70</v>
      </c>
      <c r="B1412" s="19" t="s">
        <v>100</v>
      </c>
      <c r="C1412" s="22">
        <f>SUMIFS('Filter by planned &amp; actual'!F:F,'Filter by planned &amp; actual'!B:B,OVERDRAFT!B1412,'Filter by planned &amp; actual'!E:E,"Planned",'Filter by planned &amp; actual'!H:H,OVERDRAFT!E1412)</f>
        <v>0</v>
      </c>
      <c r="D1412" s="22">
        <f>SUMIFS('Filter by planned &amp; actual'!G:G,'Filter by planned &amp; actual'!B:B,OVERDRAFT!B1412,'Filter by planned &amp; actual'!E:E,"Planned",'Filter by planned &amp; actual'!H:H,OVERDRAFT!E1412)</f>
        <v>0</v>
      </c>
      <c r="E1412" s="26">
        <v>44835</v>
      </c>
    </row>
    <row r="1413" spans="1:5" hidden="1">
      <c r="A1413" s="19">
        <v>71</v>
      </c>
      <c r="B1413" s="19" t="s">
        <v>101</v>
      </c>
      <c r="C1413" s="22">
        <f>SUMIFS('Filter by planned &amp; actual'!F:F,'Filter by planned &amp; actual'!B:B,OVERDRAFT!B1413,'Filter by planned &amp; actual'!E:E,"Planned",'Filter by planned &amp; actual'!H:H,OVERDRAFT!E1413)</f>
        <v>0</v>
      </c>
      <c r="D1413" s="22">
        <f>SUMIFS('Filter by planned &amp; actual'!G:G,'Filter by planned &amp; actual'!B:B,OVERDRAFT!B1413,'Filter by planned &amp; actual'!E:E,"Planned",'Filter by planned &amp; actual'!H:H,OVERDRAFT!E1413)</f>
        <v>0</v>
      </c>
      <c r="E1413" s="26">
        <v>44835</v>
      </c>
    </row>
    <row r="1414" spans="1:5" hidden="1">
      <c r="A1414" s="19">
        <v>72</v>
      </c>
      <c r="B1414" s="19" t="s">
        <v>102</v>
      </c>
      <c r="C1414" s="22">
        <f>SUMIFS('Filter by planned &amp; actual'!F:F,'Filter by planned &amp; actual'!B:B,OVERDRAFT!B1414,'Filter by planned &amp; actual'!E:E,"Planned",'Filter by planned &amp; actual'!H:H,OVERDRAFT!E1414)</f>
        <v>0</v>
      </c>
      <c r="D1414" s="22">
        <f>SUMIFS('Filter by planned &amp; actual'!G:G,'Filter by planned &amp; actual'!B:B,OVERDRAFT!B1414,'Filter by planned &amp; actual'!E:E,"Planned",'Filter by planned &amp; actual'!H:H,OVERDRAFT!E1414)</f>
        <v>0</v>
      </c>
      <c r="E1414" s="26">
        <v>44835</v>
      </c>
    </row>
    <row r="1415" spans="1:5" hidden="1">
      <c r="A1415" s="19">
        <v>73</v>
      </c>
      <c r="B1415" s="19" t="s">
        <v>103</v>
      </c>
      <c r="C1415" s="22">
        <f>SUMIFS('Filter by planned &amp; actual'!F:F,'Filter by planned &amp; actual'!B:B,OVERDRAFT!B1415,'Filter by planned &amp; actual'!E:E,"Planned",'Filter by planned &amp; actual'!H:H,OVERDRAFT!E1415)</f>
        <v>0</v>
      </c>
      <c r="D1415" s="22">
        <f>SUMIFS('Filter by planned &amp; actual'!G:G,'Filter by planned &amp; actual'!B:B,OVERDRAFT!B1415,'Filter by planned &amp; actual'!E:E,"Planned",'Filter by planned &amp; actual'!H:H,OVERDRAFT!E1415)</f>
        <v>0</v>
      </c>
      <c r="E1415" s="26">
        <v>44835</v>
      </c>
    </row>
    <row r="1416" spans="1:5" hidden="1">
      <c r="A1416" s="19">
        <v>74</v>
      </c>
      <c r="B1416" s="19" t="s">
        <v>104</v>
      </c>
      <c r="C1416" s="22">
        <f>SUMIFS('Filter by planned &amp; actual'!F:F,'Filter by planned &amp; actual'!B:B,OVERDRAFT!B1416,'Filter by planned &amp; actual'!E:E,"Planned",'Filter by planned &amp; actual'!H:H,OVERDRAFT!E1416)</f>
        <v>0</v>
      </c>
      <c r="D1416" s="22">
        <f>SUMIFS('Filter by planned &amp; actual'!G:G,'Filter by planned &amp; actual'!B:B,OVERDRAFT!B1416,'Filter by planned &amp; actual'!E:E,"Planned",'Filter by planned &amp; actual'!H:H,OVERDRAFT!E1416)</f>
        <v>0</v>
      </c>
      <c r="E1416" s="26">
        <v>44835</v>
      </c>
    </row>
    <row r="1417" spans="1:5" hidden="1">
      <c r="A1417" s="19">
        <v>75</v>
      </c>
      <c r="B1417" s="19" t="s">
        <v>105</v>
      </c>
      <c r="C1417" s="22">
        <f>SUMIFS('Filter by planned &amp; actual'!F:F,'Filter by planned &amp; actual'!B:B,OVERDRAFT!B1417,'Filter by planned &amp; actual'!E:E,"Planned",'Filter by planned &amp; actual'!H:H,OVERDRAFT!E1417)</f>
        <v>0</v>
      </c>
      <c r="D1417" s="22">
        <f>SUMIFS('Filter by planned &amp; actual'!G:G,'Filter by planned &amp; actual'!B:B,OVERDRAFT!B1417,'Filter by planned &amp; actual'!E:E,"Planned",'Filter by planned &amp; actual'!H:H,OVERDRAFT!E1417)</f>
        <v>0</v>
      </c>
      <c r="E1417" s="26">
        <v>44835</v>
      </c>
    </row>
    <row r="1418" spans="1:5" hidden="1">
      <c r="A1418" s="19">
        <v>76</v>
      </c>
      <c r="B1418" s="19" t="s">
        <v>111</v>
      </c>
      <c r="C1418" s="22">
        <f>SUMIFS('Filter by planned &amp; actual'!F:F,'Filter by planned &amp; actual'!B:B,OVERDRAFT!B1418,'Filter by planned &amp; actual'!E:E,"Planned",'Filter by planned &amp; actual'!H:H,OVERDRAFT!E1418)</f>
        <v>0</v>
      </c>
      <c r="D1418" s="22">
        <f>SUMIFS('Filter by planned &amp; actual'!G:G,'Filter by planned &amp; actual'!B:B,OVERDRAFT!B1418,'Filter by planned &amp; actual'!E:E,"Planned",'Filter by planned &amp; actual'!H:H,OVERDRAFT!E1418)</f>
        <v>0</v>
      </c>
      <c r="E1418" s="26">
        <v>44835</v>
      </c>
    </row>
    <row r="1419" spans="1:5" hidden="1">
      <c r="A1419" s="19">
        <v>77</v>
      </c>
      <c r="B1419" s="19" t="s">
        <v>112</v>
      </c>
      <c r="C1419" s="22">
        <f>SUMIFS('Filter by planned &amp; actual'!F:F,'Filter by planned &amp; actual'!B:B,OVERDRAFT!B1419,'Filter by planned &amp; actual'!E:E,"Planned",'Filter by planned &amp; actual'!H:H,OVERDRAFT!E1419)</f>
        <v>0</v>
      </c>
      <c r="D1419" s="22">
        <f>SUMIFS('Filter by planned &amp; actual'!G:G,'Filter by planned &amp; actual'!B:B,OVERDRAFT!B1419,'Filter by planned &amp; actual'!E:E,"Planned",'Filter by planned &amp; actual'!H:H,OVERDRAFT!E1419)</f>
        <v>0</v>
      </c>
      <c r="E1419" s="26">
        <v>44835</v>
      </c>
    </row>
    <row r="1420" spans="1:5" hidden="1">
      <c r="A1420" s="19">
        <v>78</v>
      </c>
      <c r="B1420" s="19" t="s">
        <v>113</v>
      </c>
      <c r="C1420" s="22">
        <f>SUMIFS('Filter by planned &amp; actual'!F:F,'Filter by planned &amp; actual'!B:B,OVERDRAFT!B1420,'Filter by planned &amp; actual'!E:E,"Planned",'Filter by planned &amp; actual'!H:H,OVERDRAFT!E1420)</f>
        <v>0</v>
      </c>
      <c r="D1420" s="22">
        <f>SUMIFS('Filter by planned &amp; actual'!G:G,'Filter by planned &amp; actual'!B:B,OVERDRAFT!B1420,'Filter by planned &amp; actual'!E:E,"Planned",'Filter by planned &amp; actual'!H:H,OVERDRAFT!E1420)</f>
        <v>0</v>
      </c>
      <c r="E1420" s="26">
        <v>44835</v>
      </c>
    </row>
    <row r="1421" spans="1:5" hidden="1">
      <c r="A1421" s="19">
        <v>79</v>
      </c>
      <c r="B1421" s="19" t="s">
        <v>114</v>
      </c>
      <c r="C1421" s="22">
        <f>SUMIFS('Filter by planned &amp; actual'!F:F,'Filter by planned &amp; actual'!B:B,OVERDRAFT!B1421,'Filter by planned &amp; actual'!E:E,"Planned",'Filter by planned &amp; actual'!H:H,OVERDRAFT!E1421)</f>
        <v>0</v>
      </c>
      <c r="D1421" s="22">
        <f>SUMIFS('Filter by planned &amp; actual'!G:G,'Filter by planned &amp; actual'!B:B,OVERDRAFT!B1421,'Filter by planned &amp; actual'!E:E,"Planned",'Filter by planned &amp; actual'!H:H,OVERDRAFT!E1421)</f>
        <v>0</v>
      </c>
      <c r="E1421" s="26">
        <v>44835</v>
      </c>
    </row>
    <row r="1422" spans="1:5" hidden="1">
      <c r="A1422" s="19">
        <v>80</v>
      </c>
      <c r="B1422" s="19" t="s">
        <v>115</v>
      </c>
      <c r="C1422" s="22">
        <f>SUMIFS('Filter by planned &amp; actual'!F:F,'Filter by planned &amp; actual'!B:B,OVERDRAFT!B1422,'Filter by planned &amp; actual'!E:E,"Planned",'Filter by planned &amp; actual'!H:H,OVERDRAFT!E1422)</f>
        <v>0</v>
      </c>
      <c r="D1422" s="22">
        <f>SUMIFS('Filter by planned &amp; actual'!G:G,'Filter by planned &amp; actual'!B:B,OVERDRAFT!B1422,'Filter by planned &amp; actual'!E:E,"Planned",'Filter by planned &amp; actual'!H:H,OVERDRAFT!E1422)</f>
        <v>0</v>
      </c>
      <c r="E1422" s="26">
        <v>44835</v>
      </c>
    </row>
    <row r="1423" spans="1:5" hidden="1">
      <c r="A1423" s="19">
        <v>81</v>
      </c>
      <c r="B1423" s="19" t="s">
        <v>116</v>
      </c>
      <c r="C1423" s="22">
        <f>SUMIFS('Filter by planned &amp; actual'!F:F,'Filter by planned &amp; actual'!B:B,OVERDRAFT!B1423,'Filter by planned &amp; actual'!E:E,"Planned",'Filter by planned &amp; actual'!H:H,OVERDRAFT!E1423)</f>
        <v>0</v>
      </c>
      <c r="D1423" s="22">
        <f>SUMIFS('Filter by planned &amp; actual'!G:G,'Filter by planned &amp; actual'!B:B,OVERDRAFT!B1423,'Filter by planned &amp; actual'!E:E,"Planned",'Filter by planned &amp; actual'!H:H,OVERDRAFT!E1423)</f>
        <v>0</v>
      </c>
      <c r="E1423" s="26">
        <v>44835</v>
      </c>
    </row>
    <row r="1424" spans="1:5" hidden="1">
      <c r="A1424" s="19">
        <v>82</v>
      </c>
      <c r="B1424" s="19" t="s">
        <v>117</v>
      </c>
      <c r="C1424" s="22">
        <f>SUMIFS('Filter by planned &amp; actual'!F:F,'Filter by planned &amp; actual'!B:B,OVERDRAFT!B1424,'Filter by planned &amp; actual'!E:E,"Planned",'Filter by planned &amp; actual'!H:H,OVERDRAFT!E1424)</f>
        <v>0</v>
      </c>
      <c r="D1424" s="22">
        <f>SUMIFS('Filter by planned &amp; actual'!G:G,'Filter by planned &amp; actual'!B:B,OVERDRAFT!B1424,'Filter by planned &amp; actual'!E:E,"Planned",'Filter by planned &amp; actual'!H:H,OVERDRAFT!E1424)</f>
        <v>0</v>
      </c>
      <c r="E1424" s="26">
        <v>44835</v>
      </c>
    </row>
    <row r="1425" spans="1:5" hidden="1">
      <c r="A1425" s="19">
        <v>83</v>
      </c>
      <c r="B1425" s="19" t="s">
        <v>118</v>
      </c>
      <c r="C1425" s="22">
        <f>SUMIFS('Filter by planned &amp; actual'!F:F,'Filter by planned &amp; actual'!B:B,OVERDRAFT!B1425,'Filter by planned &amp; actual'!E:E,"Planned",'Filter by planned &amp; actual'!H:H,OVERDRAFT!E1425)</f>
        <v>0</v>
      </c>
      <c r="D1425" s="22">
        <f>SUMIFS('Filter by planned &amp; actual'!G:G,'Filter by planned &amp; actual'!B:B,OVERDRAFT!B1425,'Filter by planned &amp; actual'!E:E,"Planned",'Filter by planned &amp; actual'!H:H,OVERDRAFT!E1425)</f>
        <v>0</v>
      </c>
      <c r="E1425" s="26">
        <v>44835</v>
      </c>
    </row>
    <row r="1426" spans="1:5" hidden="1">
      <c r="A1426" s="19">
        <v>84</v>
      </c>
      <c r="B1426" s="19" t="s">
        <v>119</v>
      </c>
      <c r="C1426" s="22">
        <f>SUMIFS('Filter by planned &amp; actual'!F:F,'Filter by planned &amp; actual'!B:B,OVERDRAFT!B1426,'Filter by planned &amp; actual'!E:E,"Planned",'Filter by planned &amp; actual'!H:H,OVERDRAFT!E1426)</f>
        <v>0</v>
      </c>
      <c r="D1426" s="22">
        <f>SUMIFS('Filter by planned &amp; actual'!G:G,'Filter by planned &amp; actual'!B:B,OVERDRAFT!B1426,'Filter by planned &amp; actual'!E:E,"Planned",'Filter by planned &amp; actual'!H:H,OVERDRAFT!E1426)</f>
        <v>0</v>
      </c>
      <c r="E1426" s="26">
        <v>44835</v>
      </c>
    </row>
    <row r="1427" spans="1:5" hidden="1">
      <c r="A1427" s="19">
        <v>85</v>
      </c>
      <c r="B1427" s="19" t="s">
        <v>120</v>
      </c>
      <c r="C1427" s="22">
        <f>SUMIFS('Filter by planned &amp; actual'!F:F,'Filter by planned &amp; actual'!B:B,OVERDRAFT!B1427,'Filter by planned &amp; actual'!E:E,"Planned",'Filter by planned &amp; actual'!H:H,OVERDRAFT!E1427)</f>
        <v>0</v>
      </c>
      <c r="D1427" s="22">
        <f>SUMIFS('Filter by planned &amp; actual'!G:G,'Filter by planned &amp; actual'!B:B,OVERDRAFT!B1427,'Filter by planned &amp; actual'!E:E,"Planned",'Filter by planned &amp; actual'!H:H,OVERDRAFT!E1427)</f>
        <v>0</v>
      </c>
      <c r="E1427" s="26">
        <v>44835</v>
      </c>
    </row>
    <row r="1428" spans="1:5" hidden="1">
      <c r="A1428" s="19">
        <v>86</v>
      </c>
      <c r="B1428" s="19" t="s">
        <v>121</v>
      </c>
      <c r="C1428" s="22">
        <f>SUMIFS('Filter by planned &amp; actual'!F:F,'Filter by planned &amp; actual'!B:B,OVERDRAFT!B1428,'Filter by planned &amp; actual'!E:E,"Planned",'Filter by planned &amp; actual'!H:H,OVERDRAFT!E1428)</f>
        <v>0</v>
      </c>
      <c r="D1428" s="22">
        <f>SUMIFS('Filter by planned &amp; actual'!G:G,'Filter by planned &amp; actual'!B:B,OVERDRAFT!B1428,'Filter by planned &amp; actual'!E:E,"Planned",'Filter by planned &amp; actual'!H:H,OVERDRAFT!E1428)</f>
        <v>0</v>
      </c>
      <c r="E1428" s="26">
        <v>44835</v>
      </c>
    </row>
    <row r="1429" spans="1:5" hidden="1">
      <c r="A1429" s="19">
        <v>87</v>
      </c>
      <c r="B1429" s="19" t="s">
        <v>122</v>
      </c>
      <c r="C1429" s="22">
        <f>SUMIFS('Filter by planned &amp; actual'!F:F,'Filter by planned &amp; actual'!B:B,OVERDRAFT!B1429,'Filter by planned &amp; actual'!E:E,"Planned",'Filter by planned &amp; actual'!H:H,OVERDRAFT!E1429)</f>
        <v>0</v>
      </c>
      <c r="D1429" s="22">
        <f>SUMIFS('Filter by planned &amp; actual'!G:G,'Filter by planned &amp; actual'!B:B,OVERDRAFT!B1429,'Filter by planned &amp; actual'!E:E,"Planned",'Filter by planned &amp; actual'!H:H,OVERDRAFT!E1429)</f>
        <v>0</v>
      </c>
      <c r="E1429" s="26">
        <v>44835</v>
      </c>
    </row>
    <row r="1430" spans="1:5" hidden="1">
      <c r="A1430" s="19">
        <v>88</v>
      </c>
      <c r="B1430" s="19" t="s">
        <v>123</v>
      </c>
      <c r="C1430" s="22">
        <f>SUMIFS('Filter by planned &amp; actual'!F:F,'Filter by planned &amp; actual'!B:B,OVERDRAFT!B1430,'Filter by planned &amp; actual'!E:E,"Planned",'Filter by planned &amp; actual'!H:H,OVERDRAFT!E1430)</f>
        <v>0</v>
      </c>
      <c r="D1430" s="22">
        <f>SUMIFS('Filter by planned &amp; actual'!G:G,'Filter by planned &amp; actual'!B:B,OVERDRAFT!B1430,'Filter by planned &amp; actual'!E:E,"Planned",'Filter by planned &amp; actual'!H:H,OVERDRAFT!E1430)</f>
        <v>0</v>
      </c>
      <c r="E1430" s="26">
        <v>44835</v>
      </c>
    </row>
    <row r="1431" spans="1:5" hidden="1">
      <c r="A1431" s="19">
        <v>89</v>
      </c>
      <c r="B1431" s="19" t="s">
        <v>126</v>
      </c>
      <c r="C1431" s="22">
        <f>SUMIFS('Filter by planned &amp; actual'!F:F,'Filter by planned &amp; actual'!B:B,OVERDRAFT!B1431,'Filter by planned &amp; actual'!E:E,"Planned",'Filter by planned &amp; actual'!H:H,OVERDRAFT!E1431)</f>
        <v>0</v>
      </c>
      <c r="D1431" s="22">
        <f>SUMIFS('Filter by planned &amp; actual'!G:G,'Filter by planned &amp; actual'!B:B,OVERDRAFT!B1431,'Filter by planned &amp; actual'!E:E,"Planned",'Filter by planned &amp; actual'!H:H,OVERDRAFT!E1431)</f>
        <v>0</v>
      </c>
      <c r="E1431" s="26">
        <v>44835</v>
      </c>
    </row>
    <row r="1432" spans="1:5" hidden="1">
      <c r="A1432" s="19">
        <v>90</v>
      </c>
      <c r="B1432" s="19" t="s">
        <v>284</v>
      </c>
      <c r="C1432" s="22">
        <f>SUMIFS('Filter by planned &amp; actual'!F:F,'Filter by planned &amp; actual'!B:B,OVERDRAFT!B1432,'Filter by planned &amp; actual'!E:E,"Planned",'Filter by planned &amp; actual'!H:H,OVERDRAFT!E1432)</f>
        <v>0</v>
      </c>
      <c r="D1432" s="22">
        <f>SUMIFS('Filter by planned &amp; actual'!G:G,'Filter by planned &amp; actual'!B:B,OVERDRAFT!B1432,'Filter by planned &amp; actual'!E:E,"Planned",'Filter by planned &amp; actual'!H:H,OVERDRAFT!E1432)</f>
        <v>0</v>
      </c>
      <c r="E1432" s="26">
        <v>44835</v>
      </c>
    </row>
    <row r="1433" spans="1:5" hidden="1">
      <c r="A1433" s="19">
        <v>91</v>
      </c>
      <c r="B1433" s="19" t="s">
        <v>2006</v>
      </c>
      <c r="C1433" s="22">
        <f>SUMIFS('Filter by planned &amp; actual'!F:F,'Filter by planned &amp; actual'!B:B,OVERDRAFT!B1433,'Filter by planned &amp; actual'!E:E,"Planned",'Filter by planned &amp; actual'!H:H,OVERDRAFT!E1433)</f>
        <v>0</v>
      </c>
      <c r="D1433" s="22">
        <f>SUMIFS('Filter by planned &amp; actual'!G:G,'Filter by planned &amp; actual'!B:B,OVERDRAFT!B1433,'Filter by planned &amp; actual'!E:E,"Planned",'Filter by planned &amp; actual'!H:H,OVERDRAFT!E1433)</f>
        <v>0</v>
      </c>
      <c r="E1433" s="26">
        <v>44835</v>
      </c>
    </row>
    <row r="1434" spans="1:5" hidden="1">
      <c r="A1434" s="19">
        <v>92</v>
      </c>
      <c r="B1434" s="19" t="s">
        <v>283</v>
      </c>
      <c r="C1434" s="22">
        <f>SUMIFS('Filter by planned &amp; actual'!F:F,'Filter by planned &amp; actual'!B:B,OVERDRAFT!B1434,'Filter by planned &amp; actual'!E:E,"Planned",'Filter by planned &amp; actual'!H:H,OVERDRAFT!E1434)</f>
        <v>0</v>
      </c>
      <c r="D1434" s="22">
        <f>SUMIFS('Filter by planned &amp; actual'!G:G,'Filter by planned &amp; actual'!B:B,OVERDRAFT!B1434,'Filter by planned &amp; actual'!E:E,"Planned",'Filter by planned &amp; actual'!H:H,OVERDRAFT!E1434)</f>
        <v>0</v>
      </c>
      <c r="E1434" s="26">
        <v>44835</v>
      </c>
    </row>
    <row r="1435" spans="1:5" hidden="1">
      <c r="A1435" s="19">
        <v>93</v>
      </c>
      <c r="B1435" s="19" t="s">
        <v>2005</v>
      </c>
      <c r="C1435" s="22">
        <f>SUMIFS('Filter by planned &amp; actual'!F:F,'Filter by planned &amp; actual'!B:B,OVERDRAFT!B1435,'Filter by planned &amp; actual'!E:E,"Planned",'Filter by planned &amp; actual'!H:H,OVERDRAFT!E1435)</f>
        <v>0</v>
      </c>
      <c r="D1435" s="22">
        <f>SUMIFS('Filter by planned &amp; actual'!G:G,'Filter by planned &amp; actual'!B:B,OVERDRAFT!B1435,'Filter by planned &amp; actual'!E:E,"Planned",'Filter by planned &amp; actual'!H:H,OVERDRAFT!E1435)</f>
        <v>0</v>
      </c>
      <c r="E1435" s="26">
        <v>44835</v>
      </c>
    </row>
    <row r="1436" spans="1:5" hidden="1">
      <c r="A1436" s="19">
        <v>94</v>
      </c>
      <c r="B1436" s="19" t="s">
        <v>2075</v>
      </c>
      <c r="C1436" s="22">
        <f>SUMIFS('Filter by planned &amp; actual'!F:F,'Filter by planned &amp; actual'!B:B,OVERDRAFT!B1436,'Filter by planned &amp; actual'!E:E,"Planned",'Filter by planned &amp; actual'!H:H,OVERDRAFT!E1436)</f>
        <v>0</v>
      </c>
      <c r="D1436" s="22">
        <f>SUMIFS('Filter by planned &amp; actual'!G:G,'Filter by planned &amp; actual'!B:B,OVERDRAFT!B1436,'Filter by planned &amp; actual'!E:E,"Planned",'Filter by planned &amp; actual'!H:H,OVERDRAFT!E1436)</f>
        <v>0</v>
      </c>
      <c r="E1436" s="26">
        <v>44835</v>
      </c>
    </row>
    <row r="1437" spans="1:5" hidden="1">
      <c r="A1437" s="19">
        <v>95</v>
      </c>
      <c r="B1437" s="19" t="s">
        <v>2076</v>
      </c>
      <c r="C1437" s="22">
        <f>SUMIFS('Filter by planned &amp; actual'!F:F,'Filter by planned &amp; actual'!B:B,OVERDRAFT!B1437,'Filter by planned &amp; actual'!E:E,"Planned",'Filter by planned &amp; actual'!H:H,OVERDRAFT!E1437)</f>
        <v>0</v>
      </c>
      <c r="D1437" s="22">
        <f>SUMIFS('Filter by planned &amp; actual'!G:G,'Filter by planned &amp; actual'!B:B,OVERDRAFT!B1437,'Filter by planned &amp; actual'!E:E,"Planned",'Filter by planned &amp; actual'!H:H,OVERDRAFT!E1437)</f>
        <v>0</v>
      </c>
      <c r="E1437" s="26">
        <v>44835</v>
      </c>
    </row>
    <row r="1438" spans="1:5" hidden="1">
      <c r="A1438" s="19">
        <v>96</v>
      </c>
      <c r="B1438" s="19" t="s">
        <v>2077</v>
      </c>
      <c r="C1438" s="22">
        <f>SUMIFS('Filter by planned &amp; actual'!F:F,'Filter by planned &amp; actual'!B:B,OVERDRAFT!B1438,'Filter by planned &amp; actual'!E:E,"Planned",'Filter by planned &amp; actual'!H:H,OVERDRAFT!E1438)</f>
        <v>0</v>
      </c>
      <c r="D1438" s="22">
        <f>SUMIFS('Filter by planned &amp; actual'!G:G,'Filter by planned &amp; actual'!B:B,OVERDRAFT!B1438,'Filter by planned &amp; actual'!E:E,"Planned",'Filter by planned &amp; actual'!H:H,OVERDRAFT!E1438)</f>
        <v>0</v>
      </c>
      <c r="E1438" s="26">
        <v>44835</v>
      </c>
    </row>
    <row r="1439" spans="1:5" hidden="1">
      <c r="A1439" s="19">
        <v>97</v>
      </c>
      <c r="B1439" s="19" t="s">
        <v>2078</v>
      </c>
      <c r="C1439" s="22">
        <f>SUMIFS('Filter by planned &amp; actual'!F:F,'Filter by planned &amp; actual'!B:B,OVERDRAFT!B1439,'Filter by planned &amp; actual'!E:E,"Planned",'Filter by planned &amp; actual'!H:H,OVERDRAFT!E1439)</f>
        <v>0</v>
      </c>
      <c r="D1439" s="22">
        <f>SUMIFS('Filter by planned &amp; actual'!G:G,'Filter by planned &amp; actual'!B:B,OVERDRAFT!B1439,'Filter by planned &amp; actual'!E:E,"Planned",'Filter by planned &amp; actual'!H:H,OVERDRAFT!E1439)</f>
        <v>7945196</v>
      </c>
      <c r="E1439" s="26">
        <v>44835</v>
      </c>
    </row>
    <row r="1440" spans="1:5" hidden="1">
      <c r="A1440" s="19">
        <v>98</v>
      </c>
      <c r="B1440" s="19" t="s">
        <v>2079</v>
      </c>
      <c r="C1440" s="22">
        <f>SUMIFS('Filter by planned &amp; actual'!F:F,'Filter by planned &amp; actual'!B:B,OVERDRAFT!B1440,'Filter by planned &amp; actual'!E:E,"Planned",'Filter by planned &amp; actual'!H:H,OVERDRAFT!E1440)</f>
        <v>5962886.8899999997</v>
      </c>
      <c r="D1440" s="22">
        <f>SUMIFS('Filter by planned &amp; actual'!G:G,'Filter by planned &amp; actual'!B:B,OVERDRAFT!B1440,'Filter by planned &amp; actual'!E:E,"Planned",'Filter by planned &amp; actual'!H:H,OVERDRAFT!E1440)</f>
        <v>8856193</v>
      </c>
      <c r="E1440" s="26">
        <v>44835</v>
      </c>
    </row>
    <row r="1441" spans="1:5" hidden="1">
      <c r="A1441" s="19">
        <v>99</v>
      </c>
      <c r="B1441" s="19" t="s">
        <v>2080</v>
      </c>
      <c r="C1441" s="22">
        <f>SUMIFS('Filter by planned &amp; actual'!F:F,'Filter by planned &amp; actual'!B:B,OVERDRAFT!B1441,'Filter by planned &amp; actual'!E:E,"Planned",'Filter by planned &amp; actual'!H:H,OVERDRAFT!E1441)</f>
        <v>0</v>
      </c>
      <c r="D1441" s="22">
        <f>SUMIFS('Filter by planned &amp; actual'!G:G,'Filter by planned &amp; actual'!B:B,OVERDRAFT!B1441,'Filter by planned &amp; actual'!E:E,"Planned",'Filter by planned &amp; actual'!H:H,OVERDRAFT!E1441)</f>
        <v>18926553</v>
      </c>
      <c r="E1441" s="26">
        <v>44835</v>
      </c>
    </row>
    <row r="1442" spans="1:5" hidden="1">
      <c r="A1442" s="19">
        <v>100</v>
      </c>
      <c r="B1442" s="19" t="s">
        <v>2081</v>
      </c>
      <c r="C1442" s="22">
        <f>SUMIFS('Filter by planned &amp; actual'!F:F,'Filter by planned &amp; actual'!B:B,OVERDRAFT!B1442,'Filter by planned &amp; actual'!E:E,"Planned",'Filter by planned &amp; actual'!H:H,OVERDRAFT!E1442)</f>
        <v>0</v>
      </c>
      <c r="D1442" s="22">
        <f>SUMIFS('Filter by planned &amp; actual'!G:G,'Filter by planned &amp; actual'!B:B,OVERDRAFT!B1442,'Filter by planned &amp; actual'!E:E,"Planned",'Filter by planned &amp; actual'!H:H,OVERDRAFT!E1442)</f>
        <v>0</v>
      </c>
      <c r="E1442" s="26">
        <v>44835</v>
      </c>
    </row>
    <row r="1443" spans="1:5" hidden="1">
      <c r="A1443" s="19">
        <v>101</v>
      </c>
      <c r="B1443" s="19" t="s">
        <v>2082</v>
      </c>
      <c r="C1443" s="22">
        <f>SUMIFS('Filter by planned &amp; actual'!F:F,'Filter by planned &amp; actual'!B:B,OVERDRAFT!B1443,'Filter by planned &amp; actual'!E:E,"Planned",'Filter by planned &amp; actual'!H:H,OVERDRAFT!E1443)</f>
        <v>0</v>
      </c>
      <c r="D1443" s="22">
        <f>SUMIFS('Filter by planned &amp; actual'!G:G,'Filter by planned &amp; actual'!B:B,OVERDRAFT!B1443,'Filter by planned &amp; actual'!E:E,"Planned",'Filter by planned &amp; actual'!H:H,OVERDRAFT!E1443)</f>
        <v>0</v>
      </c>
      <c r="E1443" s="26">
        <v>44835</v>
      </c>
    </row>
    <row r="1444" spans="1:5" hidden="1">
      <c r="A1444" s="19">
        <v>102</v>
      </c>
      <c r="B1444" s="19" t="s">
        <v>2083</v>
      </c>
      <c r="C1444" s="22">
        <f>SUMIFS('Filter by planned &amp; actual'!F:F,'Filter by planned &amp; actual'!B:B,OVERDRAFT!B1444,'Filter by planned &amp; actual'!E:E,"Planned",'Filter by planned &amp; actual'!H:H,OVERDRAFT!E1444)</f>
        <v>0</v>
      </c>
      <c r="D1444" s="22">
        <f>SUMIFS('Filter by planned &amp; actual'!G:G,'Filter by planned &amp; actual'!B:B,OVERDRAFT!B1444,'Filter by planned &amp; actual'!E:E,"Planned",'Filter by planned &amp; actual'!H:H,OVERDRAFT!E1444)</f>
        <v>13159414</v>
      </c>
      <c r="E1444" s="26">
        <v>44835</v>
      </c>
    </row>
    <row r="1445" spans="1:5" hidden="1">
      <c r="A1445" s="19">
        <v>103</v>
      </c>
      <c r="B1445" s="19" t="s">
        <v>2085</v>
      </c>
      <c r="C1445" s="22">
        <f>SUMIFS('Filter by planned &amp; actual'!F:F,'Filter by planned &amp; actual'!B:B,OVERDRAFT!B1445,'Filter by planned &amp; actual'!E:E,"Planned",'Filter by planned &amp; actual'!H:H,OVERDRAFT!E1445)</f>
        <v>0</v>
      </c>
      <c r="D1445" s="22">
        <f>SUMIFS('Filter by planned &amp; actual'!G:G,'Filter by planned &amp; actual'!B:B,OVERDRAFT!B1445,'Filter by planned &amp; actual'!E:E,"Planned",'Filter by planned &amp; actual'!H:H,OVERDRAFT!E1445)</f>
        <v>0</v>
      </c>
      <c r="E1445" s="26">
        <v>44835</v>
      </c>
    </row>
    <row r="1446" spans="1:5" hidden="1">
      <c r="A1446" s="19">
        <v>104</v>
      </c>
      <c r="B1446" s="19" t="s">
        <v>2086</v>
      </c>
      <c r="C1446" s="22">
        <f>SUMIFS('Filter by planned &amp; actual'!F:F,'Filter by planned &amp; actual'!B:B,OVERDRAFT!B1446,'Filter by planned &amp; actual'!E:E,"Planned",'Filter by planned &amp; actual'!H:H,OVERDRAFT!E1446)</f>
        <v>0</v>
      </c>
      <c r="D1446" s="22">
        <f>SUMIFS('Filter by planned &amp; actual'!G:G,'Filter by planned &amp; actual'!B:B,OVERDRAFT!B1446,'Filter by planned &amp; actual'!E:E,"Planned",'Filter by planned &amp; actual'!H:H,OVERDRAFT!E1446)</f>
        <v>0</v>
      </c>
      <c r="E1446" s="26">
        <v>44835</v>
      </c>
    </row>
    <row r="1447" spans="1:5" hidden="1">
      <c r="A1447" s="19">
        <v>105</v>
      </c>
      <c r="B1447" s="19" t="s">
        <v>2087</v>
      </c>
      <c r="C1447" s="22">
        <f>SUMIFS('Filter by planned &amp; actual'!F:F,'Filter by planned &amp; actual'!B:B,OVERDRAFT!B1447,'Filter by planned &amp; actual'!E:E,"Planned",'Filter by planned &amp; actual'!H:H,OVERDRAFT!E1447)</f>
        <v>0</v>
      </c>
      <c r="D1447" s="22">
        <f>SUMIFS('Filter by planned &amp; actual'!G:G,'Filter by planned &amp; actual'!B:B,OVERDRAFT!B1447,'Filter by planned &amp; actual'!E:E,"Planned",'Filter by planned &amp; actual'!H:H,OVERDRAFT!E1447)</f>
        <v>0</v>
      </c>
      <c r="E1447" s="26">
        <v>44835</v>
      </c>
    </row>
    <row r="1448" spans="1:5" hidden="1">
      <c r="A1448" s="19">
        <v>106</v>
      </c>
      <c r="B1448" s="19" t="s">
        <v>2088</v>
      </c>
      <c r="C1448" s="22">
        <f>SUMIFS('Filter by planned &amp; actual'!F:F,'Filter by planned &amp; actual'!B:B,OVERDRAFT!B1448,'Filter by planned &amp; actual'!E:E,"Planned",'Filter by planned &amp; actual'!H:H,OVERDRAFT!E1448)</f>
        <v>0</v>
      </c>
      <c r="D1448" s="22">
        <f>SUMIFS('Filter by planned &amp; actual'!G:G,'Filter by planned &amp; actual'!B:B,OVERDRAFT!B1448,'Filter by planned &amp; actual'!E:E,"Planned",'Filter by planned &amp; actual'!H:H,OVERDRAFT!E1448)</f>
        <v>0</v>
      </c>
      <c r="E1448" s="26">
        <v>44835</v>
      </c>
    </row>
    <row r="1449" spans="1:5" hidden="1">
      <c r="A1449" s="19">
        <v>107</v>
      </c>
      <c r="B1449" s="19" t="s">
        <v>2089</v>
      </c>
      <c r="C1449" s="22">
        <f>SUMIFS('Filter by planned &amp; actual'!F:F,'Filter by planned &amp; actual'!B:B,OVERDRAFT!B1449,'Filter by planned &amp; actual'!E:E,"Planned",'Filter by planned &amp; actual'!H:H,OVERDRAFT!E1449)</f>
        <v>0</v>
      </c>
      <c r="D1449" s="22">
        <f>SUMIFS('Filter by planned &amp; actual'!G:G,'Filter by planned &amp; actual'!B:B,OVERDRAFT!B1449,'Filter by planned &amp; actual'!E:E,"Planned",'Filter by planned &amp; actual'!H:H,OVERDRAFT!E1449)</f>
        <v>0</v>
      </c>
      <c r="E1449" s="26">
        <v>44835</v>
      </c>
    </row>
    <row r="1450" spans="1:5" hidden="1">
      <c r="A1450" s="19">
        <v>108</v>
      </c>
      <c r="B1450" s="19" t="s">
        <v>2090</v>
      </c>
      <c r="C1450" s="22">
        <f>SUMIFS('Filter by planned &amp; actual'!F:F,'Filter by planned &amp; actual'!B:B,OVERDRAFT!B1450,'Filter by planned &amp; actual'!E:E,"Planned",'Filter by planned &amp; actual'!H:H,OVERDRAFT!E1450)</f>
        <v>0</v>
      </c>
      <c r="D1450" s="22">
        <f>SUMIFS('Filter by planned &amp; actual'!G:G,'Filter by planned &amp; actual'!B:B,OVERDRAFT!B1450,'Filter by planned &amp; actual'!E:E,"Planned",'Filter by planned &amp; actual'!H:H,OVERDRAFT!E1450)</f>
        <v>21254546</v>
      </c>
      <c r="E1450" s="26">
        <v>44835</v>
      </c>
    </row>
    <row r="1451" spans="1:5" hidden="1">
      <c r="A1451" s="19">
        <v>109</v>
      </c>
      <c r="B1451" s="19" t="s">
        <v>2091</v>
      </c>
      <c r="C1451" s="22">
        <f>SUMIFS('Filter by planned &amp; actual'!F:F,'Filter by planned &amp; actual'!B:B,OVERDRAFT!B1451,'Filter by planned &amp; actual'!E:E,"Planned",'Filter by planned &amp; actual'!H:H,OVERDRAFT!E1451)</f>
        <v>28455656</v>
      </c>
      <c r="D1451" s="22">
        <f>SUMIFS('Filter by planned &amp; actual'!G:G,'Filter by planned &amp; actual'!B:B,OVERDRAFT!B1451,'Filter by planned &amp; actual'!E:E,"Planned",'Filter by planned &amp; actual'!H:H,OVERDRAFT!E1451)</f>
        <v>102141</v>
      </c>
      <c r="E1451" s="26">
        <v>44835</v>
      </c>
    </row>
    <row r="1452" spans="1:5" hidden="1">
      <c r="A1452" s="19">
        <v>110</v>
      </c>
      <c r="B1452" s="19" t="s">
        <v>2092</v>
      </c>
      <c r="C1452" s="22">
        <f>SUMIFS('Filter by planned &amp; actual'!F:F,'Filter by planned &amp; actual'!B:B,OVERDRAFT!B1452,'Filter by planned &amp; actual'!E:E,"Planned",'Filter by planned &amp; actual'!H:H,OVERDRAFT!E1452)</f>
        <v>0</v>
      </c>
      <c r="D1452" s="22">
        <f>SUMIFS('Filter by planned &amp; actual'!G:G,'Filter by planned &amp; actual'!B:B,OVERDRAFT!B1452,'Filter by planned &amp; actual'!E:E,"Planned",'Filter by planned &amp; actual'!H:H,OVERDRAFT!E1452)</f>
        <v>3685386</v>
      </c>
      <c r="E1452" s="26">
        <v>44835</v>
      </c>
    </row>
    <row r="1453" spans="1:5" hidden="1">
      <c r="A1453" s="19">
        <v>111</v>
      </c>
      <c r="B1453" s="19" t="s">
        <v>2104</v>
      </c>
      <c r="C1453" s="22">
        <f>SUMIFS('Filter by planned &amp; actual'!F:F,'Filter by planned &amp; actual'!B:B,OVERDRAFT!B1453,'Filter by planned &amp; actual'!E:E,"Planned",'Filter by planned &amp; actual'!H:H,OVERDRAFT!E1453)</f>
        <v>0</v>
      </c>
      <c r="D1453" s="22">
        <f>SUMIFS('Filter by planned &amp; actual'!G:G,'Filter by planned &amp; actual'!B:B,OVERDRAFT!B1453,'Filter by planned &amp; actual'!E:E,"Planned",'Filter by planned &amp; actual'!H:H,OVERDRAFT!E1453)</f>
        <v>0</v>
      </c>
      <c r="E1453" s="26">
        <v>44835</v>
      </c>
    </row>
    <row r="1454" spans="1:5" hidden="1">
      <c r="A1454" s="19">
        <v>112</v>
      </c>
      <c r="B1454" s="19" t="s">
        <v>2100</v>
      </c>
      <c r="C1454" s="22">
        <f>SUMIFS('Filter by planned &amp; actual'!F:F,'Filter by planned &amp; actual'!B:B,OVERDRAFT!B1454,'Filter by planned &amp; actual'!E:E,"Planned",'Filter by planned &amp; actual'!H:H,OVERDRAFT!E1454)</f>
        <v>10387913</v>
      </c>
      <c r="D1454" s="22">
        <f>SUMIFS('Filter by planned &amp; actual'!G:G,'Filter by planned &amp; actual'!B:B,OVERDRAFT!B1454,'Filter by planned &amp; actual'!E:E,"Planned",'Filter by planned &amp; actual'!H:H,OVERDRAFT!E1454)</f>
        <v>8945778</v>
      </c>
      <c r="E1454" s="26">
        <v>44835</v>
      </c>
    </row>
    <row r="1455" spans="1:5" hidden="1">
      <c r="A1455" s="19">
        <v>113</v>
      </c>
      <c r="B1455" s="19" t="s">
        <v>2101</v>
      </c>
      <c r="C1455" s="22">
        <f>SUMIFS('Filter by planned &amp; actual'!F:F,'Filter by planned &amp; actual'!B:B,OVERDRAFT!B1455,'Filter by planned &amp; actual'!E:E,"Planned",'Filter by planned &amp; actual'!H:H,OVERDRAFT!E1455)</f>
        <v>53523554</v>
      </c>
      <c r="D1455" s="22">
        <f>SUMIFS('Filter by planned &amp; actual'!G:G,'Filter by planned &amp; actual'!B:B,OVERDRAFT!B1455,'Filter by planned &amp; actual'!E:E,"Planned",'Filter by planned &amp; actual'!H:H,OVERDRAFT!E1455)</f>
        <v>61806273</v>
      </c>
      <c r="E1455" s="26">
        <v>44835</v>
      </c>
    </row>
    <row r="1456" spans="1:5" hidden="1">
      <c r="A1456" s="19">
        <v>114</v>
      </c>
      <c r="B1456" s="19" t="s">
        <v>2102</v>
      </c>
      <c r="C1456" s="22">
        <f>SUMIFS('Filter by planned &amp; actual'!F:F,'Filter by planned &amp; actual'!B:B,OVERDRAFT!B1456,'Filter by planned &amp; actual'!E:E,"Planned",'Filter by planned &amp; actual'!H:H,OVERDRAFT!E1456)</f>
        <v>0</v>
      </c>
      <c r="D1456" s="22">
        <f>SUMIFS('Filter by planned &amp; actual'!G:G,'Filter by planned &amp; actual'!B:B,OVERDRAFT!B1456,'Filter by planned &amp; actual'!E:E,"Planned",'Filter by planned &amp; actual'!H:H,OVERDRAFT!E1456)</f>
        <v>0</v>
      </c>
      <c r="E1456" s="26">
        <v>44835</v>
      </c>
    </row>
    <row r="1457" spans="1:5" hidden="1">
      <c r="A1457" s="20">
        <v>115</v>
      </c>
      <c r="B1457" s="20" t="s">
        <v>2103</v>
      </c>
      <c r="C1457" s="22">
        <f>SUMIFS('Filter by planned &amp; actual'!F:F,'Filter by planned &amp; actual'!B:B,OVERDRAFT!B1457,'Filter by planned &amp; actual'!E:E,"Planned",'Filter by planned &amp; actual'!H:H,OVERDRAFT!E1457)</f>
        <v>0</v>
      </c>
      <c r="D1457" s="22">
        <f>SUMIFS('Filter by planned &amp; actual'!G:G,'Filter by planned &amp; actual'!B:B,OVERDRAFT!B1457,'Filter by planned &amp; actual'!E:E,"Planned",'Filter by planned &amp; actual'!H:H,OVERDRAFT!E1457)</f>
        <v>0</v>
      </c>
      <c r="E1457" s="26">
        <v>44835</v>
      </c>
    </row>
    <row r="1458" spans="1:5" hidden="1">
      <c r="A1458" s="19">
        <v>116</v>
      </c>
      <c r="B1458" s="19" t="s">
        <v>2109</v>
      </c>
      <c r="C1458" s="22">
        <f>SUMIFS('Filter by planned &amp; actual'!F:F,'Filter by planned &amp; actual'!B:B,OVERDRAFT!B1458,'Filter by planned &amp; actual'!E:E,"Planned",'Filter by planned &amp; actual'!H:H,OVERDRAFT!E1458)</f>
        <v>5874144</v>
      </c>
      <c r="D1458" s="22">
        <f>SUMIFS('Filter by planned &amp; actual'!G:G,'Filter by planned &amp; actual'!B:B,OVERDRAFT!B1458,'Filter by planned &amp; actual'!E:E,"Planned",'Filter by planned &amp; actual'!H:H,OVERDRAFT!E1458)</f>
        <v>148955</v>
      </c>
      <c r="E1458" s="26">
        <v>44835</v>
      </c>
    </row>
    <row r="1459" spans="1:5" hidden="1">
      <c r="A1459" s="19">
        <v>117</v>
      </c>
      <c r="B1459" s="19" t="s">
        <v>2110</v>
      </c>
      <c r="C1459" s="22">
        <f>SUMIFS('Filter by planned &amp; actual'!F:F,'Filter by planned &amp; actual'!B:B,OVERDRAFT!B1459,'Filter by planned &amp; actual'!E:E,"Planned",'Filter by planned &amp; actual'!H:H,OVERDRAFT!E1459)</f>
        <v>0</v>
      </c>
      <c r="D1459" s="22">
        <f>SUMIFS('Filter by planned &amp; actual'!G:G,'Filter by planned &amp; actual'!B:B,OVERDRAFT!B1459,'Filter by planned &amp; actual'!E:E,"Planned",'Filter by planned &amp; actual'!H:H,OVERDRAFT!E1459)</f>
        <v>863037</v>
      </c>
      <c r="E1459" s="26">
        <v>44835</v>
      </c>
    </row>
    <row r="1460" spans="1:5" hidden="1">
      <c r="A1460" s="19">
        <v>118</v>
      </c>
      <c r="B1460" s="19" t="s">
        <v>2112</v>
      </c>
      <c r="C1460" s="22">
        <f>SUMIFS('Filter by planned &amp; actual'!F:F,'Filter by planned &amp; actual'!B:B,OVERDRAFT!B1460,'Filter by planned &amp; actual'!E:E,"Planned",'Filter by planned &amp; actual'!H:H,OVERDRAFT!E1460)</f>
        <v>0</v>
      </c>
      <c r="D1460" s="22">
        <f>SUMIFS('Filter by planned &amp; actual'!G:G,'Filter by planned &amp; actual'!B:B,OVERDRAFT!B1460,'Filter by planned &amp; actual'!E:E,"Planned",'Filter by planned &amp; actual'!H:H,OVERDRAFT!E1460)</f>
        <v>0</v>
      </c>
      <c r="E1460" s="26">
        <v>44835</v>
      </c>
    </row>
    <row r="1461" spans="1:5" hidden="1">
      <c r="A1461" s="19">
        <v>119</v>
      </c>
      <c r="B1461" s="19" t="s">
        <v>2113</v>
      </c>
      <c r="C1461" s="22">
        <f>SUMIFS('Filter by planned &amp; actual'!F:F,'Filter by planned &amp; actual'!B:B,OVERDRAFT!B1461,'Filter by planned &amp; actual'!E:E,"Planned",'Filter by planned &amp; actual'!H:H,OVERDRAFT!E1461)</f>
        <v>0</v>
      </c>
      <c r="D1461" s="22">
        <f>SUMIFS('Filter by planned &amp; actual'!G:G,'Filter by planned &amp; actual'!B:B,OVERDRAFT!B1461,'Filter by planned &amp; actual'!E:E,"Planned",'Filter by planned &amp; actual'!H:H,OVERDRAFT!E1461)</f>
        <v>141398</v>
      </c>
      <c r="E1461" s="26">
        <v>44835</v>
      </c>
    </row>
    <row r="1462" spans="1:5" hidden="1">
      <c r="A1462" s="19">
        <v>120</v>
      </c>
      <c r="B1462" s="110" t="s">
        <v>2114</v>
      </c>
      <c r="C1462" s="22">
        <f>SUMIFS('Filter by planned &amp; actual'!F:F,'Filter by planned &amp; actual'!B:B,OVERDRAFT!B1462,'Filter by planned &amp; actual'!E:E,"Planned",'Filter by planned &amp; actual'!H:H,OVERDRAFT!E1462)</f>
        <v>0</v>
      </c>
      <c r="D1462" s="22">
        <f>SUMIFS('Filter by planned &amp; actual'!G:G,'Filter by planned &amp; actual'!B:B,OVERDRAFT!B1462,'Filter by planned &amp; actual'!E:E,"Planned",'Filter by planned &amp; actual'!H:H,OVERDRAFT!E1462)</f>
        <v>0</v>
      </c>
      <c r="E1462" s="26">
        <v>44835</v>
      </c>
    </row>
    <row r="1463" spans="1:5" hidden="1">
      <c r="A1463" s="19">
        <v>121</v>
      </c>
      <c r="B1463" s="19" t="s">
        <v>2157</v>
      </c>
      <c r="C1463" s="22">
        <f>SUMIFS('Filter by planned &amp; actual'!F:F,'Filter by planned &amp; actual'!B:B,OVERDRAFT!B1463,'Filter by planned &amp; actual'!E:E,"Planned",'Filter by planned &amp; actual'!H:H,OVERDRAFT!E1463)</f>
        <v>0</v>
      </c>
      <c r="D1463" s="22">
        <f>SUMIFS('Filter by planned &amp; actual'!G:G,'Filter by planned &amp; actual'!B:B,OVERDRAFT!B1463,'Filter by planned &amp; actual'!E:E,"Planned",'Filter by planned &amp; actual'!H:H,OVERDRAFT!E1463)</f>
        <v>0</v>
      </c>
      <c r="E1463" s="26">
        <v>44835</v>
      </c>
    </row>
    <row r="1464" spans="1:5" hidden="1">
      <c r="A1464" s="19">
        <v>122</v>
      </c>
      <c r="B1464" s="19" t="s">
        <v>2158</v>
      </c>
      <c r="C1464" s="22">
        <f>SUMIFS('Filter by planned &amp; actual'!F:F,'Filter by planned &amp; actual'!B:B,OVERDRAFT!B1464,'Filter by planned &amp; actual'!E:E,"Planned",'Filter by planned &amp; actual'!H:H,OVERDRAFT!E1464)</f>
        <v>0</v>
      </c>
      <c r="D1464" s="22">
        <f>SUMIFS('Filter by planned &amp; actual'!G:G,'Filter by planned &amp; actual'!B:B,OVERDRAFT!B1464,'Filter by planned &amp; actual'!E:E,"Planned",'Filter by planned &amp; actual'!H:H,OVERDRAFT!E1464)</f>
        <v>0</v>
      </c>
      <c r="E1464" s="26">
        <v>44835</v>
      </c>
    </row>
    <row r="1465" spans="1:5" hidden="1">
      <c r="A1465" s="19">
        <v>123</v>
      </c>
      <c r="B1465" s="19" t="s">
        <v>2159</v>
      </c>
      <c r="C1465" s="22">
        <f>SUMIFS('Filter by planned &amp; actual'!F:F,'Filter by planned &amp; actual'!B:B,OVERDRAFT!B1465,'Filter by planned &amp; actual'!E:E,"Planned",'Filter by planned &amp; actual'!H:H,OVERDRAFT!E1465)</f>
        <v>0</v>
      </c>
      <c r="D1465" s="22">
        <f>SUMIFS('Filter by planned &amp; actual'!G:G,'Filter by planned &amp; actual'!B:B,OVERDRAFT!B1465,'Filter by planned &amp; actual'!E:E,"Planned",'Filter by planned &amp; actual'!H:H,OVERDRAFT!E1465)</f>
        <v>0</v>
      </c>
      <c r="E1465" s="26">
        <v>44835</v>
      </c>
    </row>
    <row r="1466" spans="1:5" hidden="1">
      <c r="A1466" s="19">
        <v>124</v>
      </c>
      <c r="B1466" s="19" t="s">
        <v>2160</v>
      </c>
      <c r="C1466" s="22">
        <f>SUMIFS('Filter by planned &amp; actual'!F:F,'Filter by planned &amp; actual'!B:B,OVERDRAFT!B1466,'Filter by planned &amp; actual'!E:E,"Planned",'Filter by planned &amp; actual'!H:H,OVERDRAFT!E1466)</f>
        <v>0</v>
      </c>
      <c r="D1466" s="22">
        <f>SUMIFS('Filter by planned &amp; actual'!G:G,'Filter by planned &amp; actual'!B:B,OVERDRAFT!B1466,'Filter by planned &amp; actual'!E:E,"Planned",'Filter by planned &amp; actual'!H:H,OVERDRAFT!E1466)</f>
        <v>0</v>
      </c>
      <c r="E1466" s="26">
        <v>44835</v>
      </c>
    </row>
    <row r="1467" spans="1:5" hidden="1">
      <c r="A1467" s="19">
        <v>125</v>
      </c>
      <c r="B1467" s="19" t="s">
        <v>2162</v>
      </c>
      <c r="C1467" s="22">
        <f>SUMIFS('Filter by planned &amp; actual'!F:F,'Filter by planned &amp; actual'!B:B,OVERDRAFT!B1467,'Filter by planned &amp; actual'!E:E,"Planned",'Filter by planned &amp; actual'!H:H,OVERDRAFT!E1467)</f>
        <v>0</v>
      </c>
      <c r="D1467" s="22">
        <f>SUMIFS('Filter by planned &amp; actual'!G:G,'Filter by planned &amp; actual'!B:B,OVERDRAFT!B1467,'Filter by planned &amp; actual'!E:E,"Planned",'Filter by planned &amp; actual'!H:H,OVERDRAFT!E1467)</f>
        <v>0</v>
      </c>
      <c r="E1467" s="26">
        <v>44835</v>
      </c>
    </row>
    <row r="1468" spans="1:5" hidden="1">
      <c r="A1468" s="19">
        <v>126</v>
      </c>
      <c r="B1468" s="19" t="s">
        <v>2163</v>
      </c>
      <c r="C1468" s="22">
        <f>SUMIFS('Filter by planned &amp; actual'!F:F,'Filter by planned &amp; actual'!B:B,OVERDRAFT!B1468,'Filter by planned &amp; actual'!E:E,"Planned",'Filter by planned &amp; actual'!H:H,OVERDRAFT!E1468)</f>
        <v>7500000</v>
      </c>
      <c r="D1468" s="22">
        <f>SUMIFS('Filter by planned &amp; actual'!G:G,'Filter by planned &amp; actual'!B:B,OVERDRAFT!B1468,'Filter by planned &amp; actual'!E:E,"Planned",'Filter by planned &amp; actual'!H:H,OVERDRAFT!E1468)</f>
        <v>1240856</v>
      </c>
      <c r="E1468" s="26">
        <v>44835</v>
      </c>
    </row>
    <row r="1469" spans="1:5" hidden="1">
      <c r="A1469" s="19">
        <v>127</v>
      </c>
      <c r="B1469" s="19" t="s">
        <v>2164</v>
      </c>
      <c r="C1469" s="22">
        <f>SUMIFS('Filter by planned &amp; actual'!F:F,'Filter by planned &amp; actual'!B:B,OVERDRAFT!B1469,'Filter by planned &amp; actual'!E:E,"Planned",'Filter by planned &amp; actual'!H:H,OVERDRAFT!E1469)</f>
        <v>0</v>
      </c>
      <c r="D1469" s="22">
        <f>SUMIFS('Filter by planned &amp; actual'!G:G,'Filter by planned &amp; actual'!B:B,OVERDRAFT!B1469,'Filter by planned &amp; actual'!E:E,"Planned",'Filter by planned &amp; actual'!H:H,OVERDRAFT!E1469)</f>
        <v>0</v>
      </c>
      <c r="E1469" s="26">
        <v>44835</v>
      </c>
    </row>
    <row r="1470" spans="1:5" hidden="1">
      <c r="A1470" s="19">
        <v>128</v>
      </c>
      <c r="B1470" s="19" t="s">
        <v>2165</v>
      </c>
      <c r="C1470" s="22">
        <f>SUMIFS('Filter by planned &amp; actual'!F:F,'Filter by planned &amp; actual'!B:B,OVERDRAFT!B1470,'Filter by planned &amp; actual'!E:E,"Planned",'Filter by planned &amp; actual'!H:H,OVERDRAFT!E1470)</f>
        <v>4051170</v>
      </c>
      <c r="D1470" s="22">
        <f>SUMIFS('Filter by planned &amp; actual'!G:G,'Filter by planned &amp; actual'!B:B,OVERDRAFT!B1470,'Filter by planned &amp; actual'!E:E,"Planned",'Filter by planned &amp; actual'!H:H,OVERDRAFT!E1470)</f>
        <v>2997326</v>
      </c>
      <c r="E1470" s="26">
        <v>44835</v>
      </c>
    </row>
    <row r="1471" spans="1:5" hidden="1">
      <c r="A1471" s="113">
        <v>129</v>
      </c>
      <c r="B1471" s="113" t="s">
        <v>2167</v>
      </c>
      <c r="C1471" s="22">
        <f>SUMIFS('Filter by planned &amp; actual'!F:F,'Filter by planned &amp; actual'!B:B,OVERDRAFT!B1471,'Filter by planned &amp; actual'!E:E,"Planned",'Filter by planned &amp; actual'!H:H,OVERDRAFT!E1471)</f>
        <v>0</v>
      </c>
      <c r="D1471" s="22">
        <f>SUMIFS('Filter by planned &amp; actual'!G:G,'Filter by planned &amp; actual'!B:B,OVERDRAFT!B1471,'Filter by planned &amp; actual'!E:E,"Planned",'Filter by planned &amp; actual'!H:H,OVERDRAFT!E1471)</f>
        <v>175583.50044943817</v>
      </c>
      <c r="E1471" s="26">
        <v>44835</v>
      </c>
    </row>
    <row r="1472" spans="1:5" hidden="1">
      <c r="A1472" s="113">
        <v>130</v>
      </c>
      <c r="B1472" s="113" t="s">
        <v>2168</v>
      </c>
      <c r="C1472" s="22">
        <f>SUMIFS('Filter by planned &amp; actual'!F:F,'Filter by planned &amp; actual'!B:B,OVERDRAFT!B1472,'Filter by planned &amp; actual'!E:E,"Planned",'Filter by planned &amp; actual'!H:H,OVERDRAFT!E1472)</f>
        <v>69758299</v>
      </c>
      <c r="D1472" s="22">
        <f>SUMIFS('Filter by planned &amp; actual'!G:G,'Filter by planned &amp; actual'!B:B,OVERDRAFT!B1472,'Filter by planned &amp; actual'!E:E,"Planned",'Filter by planned &amp; actual'!H:H,OVERDRAFT!E1472)</f>
        <v>42484866</v>
      </c>
      <c r="E1472" s="26">
        <v>44835</v>
      </c>
    </row>
    <row r="1473" spans="1:5" hidden="1">
      <c r="A1473" s="113">
        <v>131</v>
      </c>
      <c r="B1473" s="113" t="s">
        <v>2169</v>
      </c>
      <c r="C1473" s="22">
        <f>SUMIFS('Filter by planned &amp; actual'!F:F,'Filter by planned &amp; actual'!B:B,OVERDRAFT!B1473,'Filter by planned &amp; actual'!E:E,"Planned",'Filter by planned &amp; actual'!H:H,OVERDRAFT!E1473)</f>
        <v>0</v>
      </c>
      <c r="D1473" s="22">
        <f>SUMIFS('Filter by planned &amp; actual'!G:G,'Filter by planned &amp; actual'!B:B,OVERDRAFT!B1473,'Filter by planned &amp; actual'!E:E,"Planned",'Filter by planned &amp; actual'!H:H,OVERDRAFT!E1473)</f>
        <v>9621711</v>
      </c>
      <c r="E1473" s="26">
        <v>44835</v>
      </c>
    </row>
    <row r="1474" spans="1:5" hidden="1">
      <c r="A1474" s="113">
        <v>132</v>
      </c>
      <c r="B1474" s="113" t="s">
        <v>2170</v>
      </c>
      <c r="C1474" s="22">
        <f>SUMIFS('Filter by planned &amp; actual'!F:F,'Filter by planned &amp; actual'!B:B,OVERDRAFT!B1474,'Filter by planned &amp; actual'!E:E,"Planned",'Filter by planned &amp; actual'!H:H,OVERDRAFT!E1474)</f>
        <v>22541454</v>
      </c>
      <c r="D1474" s="22">
        <f>SUMIFS('Filter by planned &amp; actual'!G:G,'Filter by planned &amp; actual'!B:B,OVERDRAFT!B1474,'Filter by planned &amp; actual'!E:E,"Planned",'Filter by planned &amp; actual'!H:H,OVERDRAFT!E1474)</f>
        <v>794946</v>
      </c>
      <c r="E1474" s="26">
        <v>44835</v>
      </c>
    </row>
    <row r="1475" spans="1:5" hidden="1">
      <c r="A1475" s="113">
        <v>133</v>
      </c>
      <c r="B1475" s="113" t="s">
        <v>2171</v>
      </c>
      <c r="C1475" s="22">
        <f>SUMIFS('Filter by planned &amp; actual'!F:F,'Filter by planned &amp; actual'!B:B,OVERDRAFT!B1475,'Filter by planned &amp; actual'!E:E,"Planned",'Filter by planned &amp; actual'!H:H,OVERDRAFT!E1475)</f>
        <v>0</v>
      </c>
      <c r="D1475" s="22">
        <f>SUMIFS('Filter by planned &amp; actual'!G:G,'Filter by planned &amp; actual'!B:B,OVERDRAFT!B1475,'Filter by planned &amp; actual'!E:E,"Planned",'Filter by planned &amp; actual'!H:H,OVERDRAFT!E1475)</f>
        <v>154955</v>
      </c>
      <c r="E1475" s="26">
        <v>44835</v>
      </c>
    </row>
    <row r="1476" spans="1:5" hidden="1">
      <c r="A1476" s="113">
        <v>134</v>
      </c>
      <c r="B1476" s="113" t="s">
        <v>2172</v>
      </c>
      <c r="C1476" s="22">
        <f>SUMIFS('Filter by planned &amp; actual'!F:F,'Filter by planned &amp; actual'!B:B,OVERDRAFT!B1476,'Filter by planned &amp; actual'!E:E,"Planned",'Filter by planned &amp; actual'!H:H,OVERDRAFT!E1476)</f>
        <v>0</v>
      </c>
      <c r="D1476" s="22">
        <f>SUMIFS('Filter by planned &amp; actual'!G:G,'Filter by planned &amp; actual'!B:B,OVERDRAFT!B1476,'Filter by planned &amp; actual'!E:E,"Planned",'Filter by planned &amp; actual'!H:H,OVERDRAFT!E1476)</f>
        <v>0</v>
      </c>
      <c r="E1476" s="26">
        <v>44835</v>
      </c>
    </row>
    <row r="1477" spans="1:5" hidden="1">
      <c r="A1477" s="113">
        <v>135</v>
      </c>
      <c r="B1477" s="113" t="s">
        <v>2173</v>
      </c>
      <c r="C1477" s="22">
        <f>SUMIFS('Filter by planned &amp; actual'!F:F,'Filter by planned &amp; actual'!B:B,OVERDRAFT!B1477,'Filter by planned &amp; actual'!E:E,"Planned",'Filter by planned &amp; actual'!H:H,OVERDRAFT!E1477)</f>
        <v>25068973</v>
      </c>
      <c r="D1477" s="22">
        <f>SUMIFS('Filter by planned &amp; actual'!G:G,'Filter by planned &amp; actual'!B:B,OVERDRAFT!B1477,'Filter by planned &amp; actual'!E:E,"Planned",'Filter by planned &amp; actual'!H:H,OVERDRAFT!E1477)</f>
        <v>21891315</v>
      </c>
      <c r="E1477" s="26">
        <v>44835</v>
      </c>
    </row>
    <row r="1478" spans="1:5" hidden="1">
      <c r="A1478" s="113">
        <v>136</v>
      </c>
      <c r="B1478" s="113" t="s">
        <v>2174</v>
      </c>
      <c r="C1478" s="22">
        <f>SUMIFS('Filter by planned &amp; actual'!F:F,'Filter by planned &amp; actual'!B:B,OVERDRAFT!B1478,'Filter by planned &amp; actual'!E:E,"Planned",'Filter by planned &amp; actual'!H:H,OVERDRAFT!E1478)</f>
        <v>13867635.84</v>
      </c>
      <c r="D1478" s="22">
        <f>SUMIFS('Filter by planned &amp; actual'!G:G,'Filter by planned &amp; actual'!B:B,OVERDRAFT!B1478,'Filter by planned &amp; actual'!E:E,"Planned",'Filter by planned &amp; actual'!H:H,OVERDRAFT!E1478)</f>
        <v>3766121.14</v>
      </c>
      <c r="E1478" s="26">
        <v>44835</v>
      </c>
    </row>
    <row r="1479" spans="1:5" hidden="1">
      <c r="A1479" s="113">
        <v>137</v>
      </c>
      <c r="B1479" s="113" t="s">
        <v>2175</v>
      </c>
      <c r="C1479" s="22">
        <f>SUMIFS('Filter by planned &amp; actual'!F:F,'Filter by planned &amp; actual'!B:B,OVERDRAFT!B1479,'Filter by planned &amp; actual'!E:E,"Planned",'Filter by planned &amp; actual'!H:H,OVERDRAFT!E1479)</f>
        <v>204476.84416841148</v>
      </c>
      <c r="D1479" s="22">
        <f>SUMIFS('Filter by planned &amp; actual'!G:G,'Filter by planned &amp; actual'!B:B,OVERDRAFT!B1479,'Filter by planned &amp; actual'!E:E,"Planned",'Filter by planned &amp; actual'!H:H,OVERDRAFT!E1479)</f>
        <v>204476.84416841148</v>
      </c>
      <c r="E1479" s="26">
        <v>44835</v>
      </c>
    </row>
    <row r="1480" spans="1:5" hidden="1">
      <c r="A1480" s="113">
        <v>138</v>
      </c>
      <c r="B1480" s="113" t="s">
        <v>2176</v>
      </c>
      <c r="C1480" s="22">
        <f>SUMIFS('Filter by planned &amp; actual'!F:F,'Filter by planned &amp; actual'!B:B,OVERDRAFT!B1480,'Filter by planned &amp; actual'!E:E,"Planned",'Filter by planned &amp; actual'!H:H,OVERDRAFT!E1480)</f>
        <v>17600000</v>
      </c>
      <c r="D1480" s="22">
        <f>SUMIFS('Filter by planned &amp; actual'!G:G,'Filter by planned &amp; actual'!B:B,OVERDRAFT!B1480,'Filter by planned &amp; actual'!E:E,"Planned",'Filter by planned &amp; actual'!H:H,OVERDRAFT!E1480)</f>
        <v>11400000</v>
      </c>
      <c r="E1480" s="26">
        <v>44835</v>
      </c>
    </row>
    <row r="1481" spans="1:5" hidden="1">
      <c r="A1481" s="113">
        <v>139</v>
      </c>
      <c r="B1481" s="113" t="s">
        <v>2189</v>
      </c>
      <c r="C1481" s="22">
        <f>SUMIFS('Filter by planned &amp; actual'!F:F,'Filter by planned &amp; actual'!B:B,OVERDRAFT!B1481,'Filter by planned &amp; actual'!E:E,"Planned",'Filter by planned &amp; actual'!H:H,OVERDRAFT!E1481)</f>
        <v>2074697.3759999999</v>
      </c>
      <c r="D1481" s="22">
        <f>SUMIFS('Filter by planned &amp; actual'!G:G,'Filter by planned &amp; actual'!B:B,OVERDRAFT!B1481,'Filter by planned &amp; actual'!E:E,"Planned",'Filter by planned &amp; actual'!H:H,OVERDRAFT!E1481)</f>
        <v>1491188.7389999998</v>
      </c>
      <c r="E1481" s="26">
        <v>44835</v>
      </c>
    </row>
    <row r="1482" spans="1:5" hidden="1">
      <c r="A1482" s="113">
        <v>140</v>
      </c>
      <c r="B1482" s="113" t="s">
        <v>2190</v>
      </c>
      <c r="C1482" s="22">
        <f>SUMIFS('Filter by planned &amp; actual'!F:F,'Filter by planned &amp; actual'!B:B,OVERDRAFT!B1482,'Filter by planned &amp; actual'!E:E,"Planned",'Filter by planned &amp; actual'!H:H,OVERDRAFT!E1482)</f>
        <v>7040000</v>
      </c>
      <c r="D1482" s="22">
        <f>SUMIFS('Filter by planned &amp; actual'!G:G,'Filter by planned &amp; actual'!B:B,OVERDRAFT!B1482,'Filter by planned &amp; actual'!E:E,"Planned",'Filter by planned &amp; actual'!H:H,OVERDRAFT!E1482)</f>
        <v>5760000</v>
      </c>
      <c r="E1482" s="26">
        <v>44835</v>
      </c>
    </row>
    <row r="1483" spans="1:5" hidden="1">
      <c r="A1483" s="113">
        <v>141</v>
      </c>
      <c r="B1483" s="113" t="s">
        <v>2191</v>
      </c>
      <c r="C1483" s="22">
        <f>SUMIFS('Filter by planned &amp; actual'!F:F,'Filter by planned &amp; actual'!B:B,OVERDRAFT!B1483,'Filter by planned &amp; actual'!E:E,"Planned",'Filter by planned &amp; actual'!H:H,OVERDRAFT!E1483)</f>
        <v>0</v>
      </c>
      <c r="D1483" s="22">
        <f>SUMIFS('Filter by planned &amp; actual'!G:G,'Filter by planned &amp; actual'!B:B,OVERDRAFT!B1483,'Filter by planned &amp; actual'!E:E,"Planned",'Filter by planned &amp; actual'!H:H,OVERDRAFT!E1483)</f>
        <v>0</v>
      </c>
      <c r="E1483" s="26">
        <v>44835</v>
      </c>
    </row>
    <row r="1484" spans="1:5" hidden="1">
      <c r="A1484" s="113">
        <v>142</v>
      </c>
      <c r="B1484" s="113" t="s">
        <v>2192</v>
      </c>
      <c r="C1484" s="22">
        <f>SUMIFS('Filter by planned &amp; actual'!F:F,'Filter by planned &amp; actual'!B:B,OVERDRAFT!B1484,'Filter by planned &amp; actual'!E:E,"Planned",'Filter by planned &amp; actual'!H:H,OVERDRAFT!E1484)</f>
        <v>4490379.4924799772</v>
      </c>
      <c r="D1484" s="22">
        <f>SUMIFS('Filter by planned &amp; actual'!G:G,'Filter by planned &amp; actual'!B:B,OVERDRAFT!B1484,'Filter by planned &amp; actual'!E:E,"Planned",'Filter by planned &amp; actual'!H:H,OVERDRAFT!E1484)</f>
        <v>0</v>
      </c>
      <c r="E1484" s="26">
        <v>44835</v>
      </c>
    </row>
    <row r="1485" spans="1:5" hidden="1">
      <c r="A1485" s="113">
        <v>143</v>
      </c>
      <c r="B1485" s="113" t="s">
        <v>2193</v>
      </c>
      <c r="C1485" s="22">
        <f>SUMIFS('Filter by planned &amp; actual'!F:F,'Filter by planned &amp; actual'!B:B,OVERDRAFT!B1485,'Filter by planned &amp; actual'!E:E,"Planned",'Filter by planned &amp; actual'!H:H,OVERDRAFT!E1485)</f>
        <v>0</v>
      </c>
      <c r="D1485" s="22">
        <f>SUMIFS('Filter by planned &amp; actual'!G:G,'Filter by planned &amp; actual'!B:B,OVERDRAFT!B1485,'Filter by planned &amp; actual'!E:E,"Planned",'Filter by planned &amp; actual'!H:H,OVERDRAFT!E1485)</f>
        <v>0</v>
      </c>
      <c r="E1485" s="26">
        <v>44835</v>
      </c>
    </row>
    <row r="1486" spans="1:5" hidden="1">
      <c r="A1486" s="152">
        <v>144</v>
      </c>
      <c r="B1486" s="152" t="s">
        <v>2207</v>
      </c>
      <c r="C1486" s="22">
        <f>SUMIFS('Filter by planned &amp; actual'!F:F,'Filter by planned &amp; actual'!B:B,OVERDRAFT!B1486,'Filter by planned &amp; actual'!E:E,"Planned",'Filter by planned &amp; actual'!H:H,OVERDRAFT!E1486)</f>
        <v>0</v>
      </c>
      <c r="D1486" s="22">
        <f>SUMIFS('Filter by planned &amp; actual'!G:G,'Filter by planned &amp; actual'!B:B,OVERDRAFT!B1486,'Filter by planned &amp; actual'!E:E,"Planned",'Filter by planned &amp; actual'!H:H,OVERDRAFT!E1486)</f>
        <v>0</v>
      </c>
      <c r="E1486" s="26">
        <v>44835</v>
      </c>
    </row>
    <row r="1487" spans="1:5" hidden="1">
      <c r="A1487" s="152">
        <v>145</v>
      </c>
      <c r="B1487" s="152" t="s">
        <v>2208</v>
      </c>
      <c r="C1487" s="22">
        <f>SUMIFS('Filter by planned &amp; actual'!F:F,'Filter by planned &amp; actual'!B:B,OVERDRAFT!B1487,'Filter by planned &amp; actual'!E:E,"Planned",'Filter by planned &amp; actual'!H:H,OVERDRAFT!E1487)</f>
        <v>0</v>
      </c>
      <c r="D1487" s="22">
        <f>SUMIFS('Filter by planned &amp; actual'!G:G,'Filter by planned &amp; actual'!B:B,OVERDRAFT!B1487,'Filter by planned &amp; actual'!E:E,"Planned",'Filter by planned &amp; actual'!H:H,OVERDRAFT!E1487)</f>
        <v>0</v>
      </c>
      <c r="E1487" s="26">
        <v>44835</v>
      </c>
    </row>
    <row r="1488" spans="1:5" hidden="1">
      <c r="A1488" s="152">
        <v>146</v>
      </c>
      <c r="B1488" s="152" t="s">
        <v>2211</v>
      </c>
      <c r="C1488" s="22">
        <f>SUMIFS('Filter by planned &amp; actual'!F:F,'Filter by planned &amp; actual'!B:B,OVERDRAFT!B1488,'Filter by planned &amp; actual'!E:E,"Planned",'Filter by planned &amp; actual'!H:H,OVERDRAFT!E1488)</f>
        <v>0</v>
      </c>
      <c r="D1488" s="22">
        <f>SUMIFS('Filter by planned &amp; actual'!G:G,'Filter by planned &amp; actual'!B:B,OVERDRAFT!B1488,'Filter by planned &amp; actual'!E:E,"Planned",'Filter by planned &amp; actual'!H:H,OVERDRAFT!E1488)</f>
        <v>0</v>
      </c>
      <c r="E1488" s="26">
        <v>44835</v>
      </c>
    </row>
    <row r="1489" spans="1:5" hidden="1">
      <c r="A1489" s="152">
        <v>147</v>
      </c>
      <c r="B1489" s="152" t="s">
        <v>2212</v>
      </c>
      <c r="C1489" s="22">
        <f>SUMIFS('Filter by planned &amp; actual'!F:F,'Filter by planned &amp; actual'!B:B,OVERDRAFT!B1489,'Filter by planned &amp; actual'!E:E,"Planned",'Filter by planned &amp; actual'!H:H,OVERDRAFT!E1489)</f>
        <v>0</v>
      </c>
      <c r="D1489" s="22">
        <f>SUMIFS('Filter by planned &amp; actual'!G:G,'Filter by planned &amp; actual'!B:B,OVERDRAFT!B1489,'Filter by planned &amp; actual'!E:E,"Planned",'Filter by planned &amp; actual'!H:H,OVERDRAFT!E1489)</f>
        <v>0</v>
      </c>
      <c r="E1489" s="26">
        <v>44835</v>
      </c>
    </row>
    <row r="1490" spans="1:5" hidden="1">
      <c r="A1490" s="152">
        <v>148</v>
      </c>
      <c r="B1490" s="152" t="s">
        <v>2213</v>
      </c>
      <c r="C1490" s="22">
        <f>SUMIFS('Filter by planned &amp; actual'!F:F,'Filter by planned &amp; actual'!B:B,OVERDRAFT!B1490,'Filter by planned &amp; actual'!E:E,"Planned",'Filter by planned &amp; actual'!H:H,OVERDRAFT!E1490)</f>
        <v>0</v>
      </c>
      <c r="D1490" s="22">
        <f>SUMIFS('Filter by planned &amp; actual'!G:G,'Filter by planned &amp; actual'!B:B,OVERDRAFT!B1490,'Filter by planned &amp; actual'!E:E,"Planned",'Filter by planned &amp; actual'!H:H,OVERDRAFT!E1490)</f>
        <v>0</v>
      </c>
      <c r="E1490" s="26">
        <v>44835</v>
      </c>
    </row>
    <row r="1491" spans="1:5" hidden="1">
      <c r="A1491" s="19">
        <v>0</v>
      </c>
      <c r="B1491" s="110" t="s">
        <v>1985</v>
      </c>
      <c r="C1491" s="22">
        <f>SUMIFS('Filter by planned &amp; actual'!F:F,'Filter by planned &amp; actual'!B:B,OVERDRAFT!B1491,'Filter by planned &amp; actual'!E:E,"Planned",'Filter by planned &amp; actual'!H:H,OVERDRAFT!E1491)</f>
        <v>0</v>
      </c>
      <c r="D1491" s="22">
        <f>SUMIFS('Filter by planned &amp; actual'!G:G,'Filter by planned &amp; actual'!B:B,OVERDRAFT!B1491,'Filter by planned &amp; actual'!E:E,"Planned",'Filter by planned &amp; actual'!H:H,OVERDRAFT!E1491)</f>
        <v>0</v>
      </c>
      <c r="E1491" s="26">
        <v>44835</v>
      </c>
    </row>
    <row r="1492" spans="1:5" hidden="1">
      <c r="A1492" s="19">
        <v>1</v>
      </c>
      <c r="B1492" s="19" t="s">
        <v>7</v>
      </c>
      <c r="C1492" s="22">
        <f>SUMIFS('Filter by planned &amp; actual'!F:F,'Filter by planned &amp; actual'!B:B,OVERDRAFT!B1492,'Filter by planned &amp; actual'!E:E,"Planned",'Filter by planned &amp; actual'!H:H,OVERDRAFT!E1492)</f>
        <v>0</v>
      </c>
      <c r="D1492" s="22">
        <f>SUMIFS('Filter by planned &amp; actual'!G:G,'Filter by planned &amp; actual'!B:B,OVERDRAFT!B1492,'Filter by planned &amp; actual'!E:E,"Planned",'Filter by planned &amp; actual'!H:H,OVERDRAFT!E1492)</f>
        <v>0</v>
      </c>
      <c r="E1492" s="26">
        <v>44866</v>
      </c>
    </row>
    <row r="1493" spans="1:5" hidden="1">
      <c r="A1493" s="19">
        <v>2</v>
      </c>
      <c r="B1493" s="19" t="s">
        <v>8</v>
      </c>
      <c r="C1493" s="22">
        <f>SUMIFS('Filter by planned &amp; actual'!F:F,'Filter by planned &amp; actual'!B:B,OVERDRAFT!B1493,'Filter by planned &amp; actual'!E:E,"Planned",'Filter by planned &amp; actual'!H:H,OVERDRAFT!E1493)</f>
        <v>0</v>
      </c>
      <c r="D1493" s="22">
        <f>SUMIFS('Filter by planned &amp; actual'!G:G,'Filter by planned &amp; actual'!B:B,OVERDRAFT!B1493,'Filter by planned &amp; actual'!E:E,"Planned",'Filter by planned &amp; actual'!H:H,OVERDRAFT!E1493)</f>
        <v>0</v>
      </c>
      <c r="E1493" s="26">
        <v>44866</v>
      </c>
    </row>
    <row r="1494" spans="1:5" hidden="1">
      <c r="A1494" s="19">
        <v>3</v>
      </c>
      <c r="B1494" s="19" t="s">
        <v>9</v>
      </c>
      <c r="C1494" s="22">
        <f>SUMIFS('Filter by planned &amp; actual'!F:F,'Filter by planned &amp; actual'!B:B,OVERDRAFT!B1494,'Filter by planned &amp; actual'!E:E,"Planned",'Filter by planned &amp; actual'!H:H,OVERDRAFT!E1494)</f>
        <v>7435040.8360507386</v>
      </c>
      <c r="D1494" s="22">
        <f>SUMIFS('Filter by planned &amp; actual'!G:G,'Filter by planned &amp; actual'!B:B,OVERDRAFT!B1494,'Filter by planned &amp; actual'!E:E,"Planned",'Filter by planned &amp; actual'!H:H,OVERDRAFT!E1494)</f>
        <v>3717520.4180253698</v>
      </c>
      <c r="E1494" s="26">
        <v>44866</v>
      </c>
    </row>
    <row r="1495" spans="1:5" hidden="1">
      <c r="A1495" s="19">
        <v>4</v>
      </c>
      <c r="B1495" s="19" t="s">
        <v>10</v>
      </c>
      <c r="C1495" s="22">
        <f>SUMIFS('Filter by planned &amp; actual'!F:F,'Filter by planned &amp; actual'!B:B,OVERDRAFT!B1495,'Filter by planned &amp; actual'!E:E,"Planned",'Filter by planned &amp; actual'!H:H,OVERDRAFT!E1495)</f>
        <v>1900102.0804312173</v>
      </c>
      <c r="D1495" s="22">
        <f>SUMIFS('Filter by planned &amp; actual'!G:G,'Filter by planned &amp; actual'!B:B,OVERDRAFT!B1495,'Filter by planned &amp; actual'!E:E,"Planned",'Filter by planned &amp; actual'!H:H,OVERDRAFT!E1495)</f>
        <v>916120.64592219389</v>
      </c>
      <c r="E1495" s="26">
        <v>44866</v>
      </c>
    </row>
    <row r="1496" spans="1:5" hidden="1">
      <c r="A1496" s="19">
        <v>5</v>
      </c>
      <c r="B1496" s="19" t="s">
        <v>11</v>
      </c>
      <c r="C1496" s="22">
        <f>SUMIFS('Filter by planned &amp; actual'!F:F,'Filter by planned &amp; actual'!B:B,OVERDRAFT!B1496,'Filter by planned &amp; actual'!E:E,"Planned",'Filter by planned &amp; actual'!H:H,OVERDRAFT!E1496)</f>
        <v>0</v>
      </c>
      <c r="D1496" s="22">
        <f>SUMIFS('Filter by planned &amp; actual'!G:G,'Filter by planned &amp; actual'!B:B,OVERDRAFT!B1496,'Filter by planned &amp; actual'!E:E,"Planned",'Filter by planned &amp; actual'!H:H,OVERDRAFT!E1496)</f>
        <v>0</v>
      </c>
      <c r="E1496" s="26">
        <v>44866</v>
      </c>
    </row>
    <row r="1497" spans="1:5" hidden="1">
      <c r="A1497" s="19">
        <v>6</v>
      </c>
      <c r="B1497" s="19" t="s">
        <v>12</v>
      </c>
      <c r="C1497" s="22">
        <f>SUMIFS('Filter by planned &amp; actual'!F:F,'Filter by planned &amp; actual'!B:B,OVERDRAFT!B1497,'Filter by planned &amp; actual'!E:E,"Planned",'Filter by planned &amp; actual'!H:H,OVERDRAFT!E1497)</f>
        <v>62139867</v>
      </c>
      <c r="D1497" s="22">
        <f>SUMIFS('Filter by planned &amp; actual'!G:G,'Filter by planned &amp; actual'!B:B,OVERDRAFT!B1497,'Filter by planned &amp; actual'!E:E,"Planned",'Filter by planned &amp; actual'!H:H,OVERDRAFT!E1497)</f>
        <v>57177953</v>
      </c>
      <c r="E1497" s="26">
        <v>44866</v>
      </c>
    </row>
    <row r="1498" spans="1:5" hidden="1">
      <c r="A1498" s="19">
        <v>7</v>
      </c>
      <c r="B1498" s="19" t="s">
        <v>13</v>
      </c>
      <c r="C1498" s="22">
        <f>SUMIFS('Filter by planned &amp; actual'!F:F,'Filter by planned &amp; actual'!B:B,OVERDRAFT!B1498,'Filter by planned &amp; actual'!E:E,"Planned",'Filter by planned &amp; actual'!H:H,OVERDRAFT!E1498)</f>
        <v>0</v>
      </c>
      <c r="D1498" s="22">
        <f>SUMIFS('Filter by planned &amp; actual'!G:G,'Filter by planned &amp; actual'!B:B,OVERDRAFT!B1498,'Filter by planned &amp; actual'!E:E,"Planned",'Filter by planned &amp; actual'!H:H,OVERDRAFT!E1498)</f>
        <v>0</v>
      </c>
      <c r="E1498" s="26">
        <v>44866</v>
      </c>
    </row>
    <row r="1499" spans="1:5" hidden="1">
      <c r="A1499" s="19">
        <v>8</v>
      </c>
      <c r="B1499" s="19" t="s">
        <v>2004</v>
      </c>
      <c r="C1499" s="22">
        <f>SUMIFS('Filter by planned &amp; actual'!F:F,'Filter by planned &amp; actual'!B:B,OVERDRAFT!B1499,'Filter by planned &amp; actual'!E:E,"Planned",'Filter by planned &amp; actual'!H:H,OVERDRAFT!E1499)</f>
        <v>2136000</v>
      </c>
      <c r="D1499" s="22">
        <f>SUMIFS('Filter by planned &amp; actual'!G:G,'Filter by planned &amp; actual'!B:B,OVERDRAFT!B1499,'Filter by planned &amp; actual'!E:E,"Planned",'Filter by planned &amp; actual'!H:H,OVERDRAFT!E1499)</f>
        <v>7183763</v>
      </c>
      <c r="E1499" s="26">
        <v>44866</v>
      </c>
    </row>
    <row r="1500" spans="1:5" hidden="1">
      <c r="A1500" s="19">
        <v>9</v>
      </c>
      <c r="B1500" s="19" t="s">
        <v>15</v>
      </c>
      <c r="C1500" s="22">
        <f>SUMIFS('Filter by planned &amp; actual'!F:F,'Filter by planned &amp; actual'!B:B,OVERDRAFT!B1500,'Filter by planned &amp; actual'!E:E,"Planned",'Filter by planned &amp; actual'!H:H,OVERDRAFT!E1500)</f>
        <v>0</v>
      </c>
      <c r="D1500" s="22">
        <f>SUMIFS('Filter by planned &amp; actual'!G:G,'Filter by planned &amp; actual'!B:B,OVERDRAFT!B1500,'Filter by planned &amp; actual'!E:E,"Planned",'Filter by planned &amp; actual'!H:H,OVERDRAFT!E1500)</f>
        <v>0</v>
      </c>
      <c r="E1500" s="26">
        <v>44866</v>
      </c>
    </row>
    <row r="1501" spans="1:5" hidden="1">
      <c r="A1501" s="19">
        <v>10</v>
      </c>
      <c r="B1501" s="19" t="s">
        <v>16</v>
      </c>
      <c r="C1501" s="22">
        <f>SUMIFS('Filter by planned &amp; actual'!F:F,'Filter by planned &amp; actual'!B:B,OVERDRAFT!B1501,'Filter by planned &amp; actual'!E:E,"Planned",'Filter by planned &amp; actual'!H:H,OVERDRAFT!E1501)</f>
        <v>0</v>
      </c>
      <c r="D1501" s="22">
        <f>SUMIFS('Filter by planned &amp; actual'!G:G,'Filter by planned &amp; actual'!B:B,OVERDRAFT!B1501,'Filter by planned &amp; actual'!E:E,"Planned",'Filter by planned &amp; actual'!H:H,OVERDRAFT!E1501)</f>
        <v>0</v>
      </c>
      <c r="E1501" s="26">
        <v>44866</v>
      </c>
    </row>
    <row r="1502" spans="1:5" hidden="1">
      <c r="A1502" s="19">
        <v>11</v>
      </c>
      <c r="B1502" s="19" t="s">
        <v>17</v>
      </c>
      <c r="C1502" s="22">
        <f>SUMIFS('Filter by planned &amp; actual'!F:F,'Filter by planned &amp; actual'!B:B,OVERDRAFT!B1502,'Filter by planned &amp; actual'!E:E,"Planned",'Filter by planned &amp; actual'!H:H,OVERDRAFT!E1502)</f>
        <v>0</v>
      </c>
      <c r="D1502" s="22">
        <f>SUMIFS('Filter by planned &amp; actual'!G:G,'Filter by planned &amp; actual'!B:B,OVERDRAFT!B1502,'Filter by planned &amp; actual'!E:E,"Planned",'Filter by planned &amp; actual'!H:H,OVERDRAFT!E1502)</f>
        <v>0</v>
      </c>
      <c r="E1502" s="26">
        <v>44866</v>
      </c>
    </row>
    <row r="1503" spans="1:5" hidden="1">
      <c r="A1503" s="19">
        <v>12</v>
      </c>
      <c r="B1503" s="19" t="s">
        <v>18</v>
      </c>
      <c r="C1503" s="22">
        <f>SUMIFS('Filter by planned &amp; actual'!F:F,'Filter by planned &amp; actual'!B:B,OVERDRAFT!B1503,'Filter by planned &amp; actual'!E:E,"Planned",'Filter by planned &amp; actual'!H:H,OVERDRAFT!E1503)</f>
        <v>0</v>
      </c>
      <c r="D1503" s="22">
        <f>SUMIFS('Filter by planned &amp; actual'!G:G,'Filter by planned &amp; actual'!B:B,OVERDRAFT!B1503,'Filter by planned &amp; actual'!E:E,"Planned",'Filter by planned &amp; actual'!H:H,OVERDRAFT!E1503)</f>
        <v>0</v>
      </c>
      <c r="E1503" s="26">
        <v>44866</v>
      </c>
    </row>
    <row r="1504" spans="1:5" hidden="1">
      <c r="A1504" s="19">
        <v>13</v>
      </c>
      <c r="B1504" s="19" t="s">
        <v>19</v>
      </c>
      <c r="C1504" s="22">
        <f>SUMIFS('Filter by planned &amp; actual'!F:F,'Filter by planned &amp; actual'!B:B,OVERDRAFT!B1504,'Filter by planned &amp; actual'!E:E,"Planned",'Filter by planned &amp; actual'!H:H,OVERDRAFT!E1504)</f>
        <v>0</v>
      </c>
      <c r="D1504" s="22">
        <f>SUMIFS('Filter by planned &amp; actual'!G:G,'Filter by planned &amp; actual'!B:B,OVERDRAFT!B1504,'Filter by planned &amp; actual'!E:E,"Planned",'Filter by planned &amp; actual'!H:H,OVERDRAFT!E1504)</f>
        <v>0</v>
      </c>
      <c r="E1504" s="26">
        <v>44866</v>
      </c>
    </row>
    <row r="1505" spans="1:5" hidden="1">
      <c r="A1505" s="19">
        <v>14</v>
      </c>
      <c r="B1505" s="19" t="s">
        <v>20</v>
      </c>
      <c r="C1505" s="22">
        <f>SUMIFS('Filter by planned &amp; actual'!F:F,'Filter by planned &amp; actual'!B:B,OVERDRAFT!B1505,'Filter by planned &amp; actual'!E:E,"Planned",'Filter by planned &amp; actual'!H:H,OVERDRAFT!E1505)</f>
        <v>0</v>
      </c>
      <c r="D1505" s="22">
        <f>SUMIFS('Filter by planned &amp; actual'!G:G,'Filter by planned &amp; actual'!B:B,OVERDRAFT!B1505,'Filter by planned &amp; actual'!E:E,"Planned",'Filter by planned &amp; actual'!H:H,OVERDRAFT!E1505)</f>
        <v>0</v>
      </c>
      <c r="E1505" s="26">
        <v>44866</v>
      </c>
    </row>
    <row r="1506" spans="1:5" hidden="1">
      <c r="A1506" s="19">
        <v>15</v>
      </c>
      <c r="B1506" s="19" t="s">
        <v>21</v>
      </c>
      <c r="C1506" s="22">
        <f>SUMIFS('Filter by planned &amp; actual'!F:F,'Filter by planned &amp; actual'!B:B,OVERDRAFT!B1506,'Filter by planned &amp; actual'!E:E,"Planned",'Filter by planned &amp; actual'!H:H,OVERDRAFT!E1506)</f>
        <v>0</v>
      </c>
      <c r="D1506" s="22">
        <f>SUMIFS('Filter by planned &amp; actual'!G:G,'Filter by planned &amp; actual'!B:B,OVERDRAFT!B1506,'Filter by planned &amp; actual'!E:E,"Planned",'Filter by planned &amp; actual'!H:H,OVERDRAFT!E1506)</f>
        <v>0</v>
      </c>
      <c r="E1506" s="26">
        <v>44866</v>
      </c>
    </row>
    <row r="1507" spans="1:5" hidden="1">
      <c r="A1507" s="19">
        <v>16</v>
      </c>
      <c r="B1507" s="19" t="s">
        <v>22</v>
      </c>
      <c r="C1507" s="22">
        <f>SUMIFS('Filter by planned &amp; actual'!F:F,'Filter by planned &amp; actual'!B:B,OVERDRAFT!B1507,'Filter by planned &amp; actual'!E:E,"Planned",'Filter by planned &amp; actual'!H:H,OVERDRAFT!E1507)</f>
        <v>0</v>
      </c>
      <c r="D1507" s="22">
        <f>SUMIFS('Filter by planned &amp; actual'!G:G,'Filter by planned &amp; actual'!B:B,OVERDRAFT!B1507,'Filter by planned &amp; actual'!E:E,"Planned",'Filter by planned &amp; actual'!H:H,OVERDRAFT!E1507)</f>
        <v>0</v>
      </c>
      <c r="E1507" s="26">
        <v>44866</v>
      </c>
    </row>
    <row r="1508" spans="1:5" hidden="1">
      <c r="A1508" s="19">
        <v>17</v>
      </c>
      <c r="B1508" s="19" t="s">
        <v>23</v>
      </c>
      <c r="C1508" s="22">
        <f>SUMIFS('Filter by planned &amp; actual'!F:F,'Filter by planned &amp; actual'!B:B,OVERDRAFT!B1508,'Filter by planned &amp; actual'!E:E,"Planned",'Filter by planned &amp; actual'!H:H,OVERDRAFT!E1508)</f>
        <v>0</v>
      </c>
      <c r="D1508" s="22">
        <f>SUMIFS('Filter by planned &amp; actual'!G:G,'Filter by planned &amp; actual'!B:B,OVERDRAFT!B1508,'Filter by planned &amp; actual'!E:E,"Planned",'Filter by planned &amp; actual'!H:H,OVERDRAFT!E1508)</f>
        <v>0</v>
      </c>
      <c r="E1508" s="26">
        <v>44866</v>
      </c>
    </row>
    <row r="1509" spans="1:5" hidden="1">
      <c r="A1509" s="19">
        <v>18</v>
      </c>
      <c r="B1509" s="19" t="s">
        <v>24</v>
      </c>
      <c r="C1509" s="22">
        <f>SUMIFS('Filter by planned &amp; actual'!F:F,'Filter by planned &amp; actual'!B:B,OVERDRAFT!B1509,'Filter by planned &amp; actual'!E:E,"Planned",'Filter by planned &amp; actual'!H:H,OVERDRAFT!E1509)</f>
        <v>0</v>
      </c>
      <c r="D1509" s="22">
        <f>SUMIFS('Filter by planned &amp; actual'!G:G,'Filter by planned &amp; actual'!B:B,OVERDRAFT!B1509,'Filter by planned &amp; actual'!E:E,"Planned",'Filter by planned &amp; actual'!H:H,OVERDRAFT!E1509)</f>
        <v>0</v>
      </c>
      <c r="E1509" s="26">
        <v>44866</v>
      </c>
    </row>
    <row r="1510" spans="1:5" hidden="1">
      <c r="A1510" s="19">
        <v>19</v>
      </c>
      <c r="B1510" s="19" t="s">
        <v>25</v>
      </c>
      <c r="C1510" s="22">
        <f>SUMIFS('Filter by planned &amp; actual'!F:F,'Filter by planned &amp; actual'!B:B,OVERDRAFT!B1510,'Filter by planned &amp; actual'!E:E,"Planned",'Filter by planned &amp; actual'!H:H,OVERDRAFT!E1510)</f>
        <v>0</v>
      </c>
      <c r="D1510" s="22">
        <f>SUMIFS('Filter by planned &amp; actual'!G:G,'Filter by planned &amp; actual'!B:B,OVERDRAFT!B1510,'Filter by planned &amp; actual'!E:E,"Planned",'Filter by planned &amp; actual'!H:H,OVERDRAFT!E1510)</f>
        <v>0</v>
      </c>
      <c r="E1510" s="26">
        <v>44866</v>
      </c>
    </row>
    <row r="1511" spans="1:5" hidden="1">
      <c r="A1511" s="19">
        <v>20</v>
      </c>
      <c r="B1511" s="19" t="s">
        <v>26</v>
      </c>
      <c r="C1511" s="22">
        <f>SUMIFS('Filter by planned &amp; actual'!F:F,'Filter by planned &amp; actual'!B:B,OVERDRAFT!B1511,'Filter by planned &amp; actual'!E:E,"Planned",'Filter by planned &amp; actual'!H:H,OVERDRAFT!E1511)</f>
        <v>0</v>
      </c>
      <c r="D1511" s="22">
        <f>SUMIFS('Filter by planned &amp; actual'!G:G,'Filter by planned &amp; actual'!B:B,OVERDRAFT!B1511,'Filter by planned &amp; actual'!E:E,"Planned",'Filter by planned &amp; actual'!H:H,OVERDRAFT!E1511)</f>
        <v>4500000</v>
      </c>
      <c r="E1511" s="26">
        <v>44866</v>
      </c>
    </row>
    <row r="1512" spans="1:5" hidden="1">
      <c r="A1512" s="19">
        <v>21</v>
      </c>
      <c r="B1512" s="19" t="s">
        <v>27</v>
      </c>
      <c r="C1512" s="22">
        <f>SUMIFS('Filter by planned &amp; actual'!F:F,'Filter by planned &amp; actual'!B:B,OVERDRAFT!B1512,'Filter by planned &amp; actual'!E:E,"Planned",'Filter by planned &amp; actual'!H:H,OVERDRAFT!E1512)</f>
        <v>28745263</v>
      </c>
      <c r="D1512" s="22">
        <f>SUMIFS('Filter by planned &amp; actual'!G:G,'Filter by planned &amp; actual'!B:B,OVERDRAFT!B1512,'Filter by planned &amp; actual'!E:E,"Planned",'Filter by planned &amp; actual'!H:H,OVERDRAFT!E1512)</f>
        <v>45040111</v>
      </c>
      <c r="E1512" s="26">
        <v>44866</v>
      </c>
    </row>
    <row r="1513" spans="1:5" hidden="1">
      <c r="A1513" s="19">
        <v>22</v>
      </c>
      <c r="B1513" s="19" t="s">
        <v>29</v>
      </c>
      <c r="C1513" s="22">
        <f>SUMIFS('Filter by planned &amp; actual'!F:F,'Filter by planned &amp; actual'!B:B,OVERDRAFT!B1513,'Filter by planned &amp; actual'!E:E,"Planned",'Filter by planned &amp; actual'!H:H,OVERDRAFT!E1513)</f>
        <v>46782001</v>
      </c>
      <c r="D1513" s="22">
        <f>SUMIFS('Filter by planned &amp; actual'!G:G,'Filter by planned &amp; actual'!B:B,OVERDRAFT!B1513,'Filter by planned &amp; actual'!E:E,"Planned",'Filter by planned &amp; actual'!H:H,OVERDRAFT!E1513)</f>
        <v>34079608</v>
      </c>
      <c r="E1513" s="26">
        <v>44866</v>
      </c>
    </row>
    <row r="1514" spans="1:5" hidden="1">
      <c r="A1514" s="19">
        <v>23</v>
      </c>
      <c r="B1514" s="19" t="s">
        <v>30</v>
      </c>
      <c r="C1514" s="22">
        <f>SUMIFS('Filter by planned &amp; actual'!F:F,'Filter by planned &amp; actual'!B:B,OVERDRAFT!B1514,'Filter by planned &amp; actual'!E:E,"Planned",'Filter by planned &amp; actual'!H:H,OVERDRAFT!E1514)</f>
        <v>21460480</v>
      </c>
      <c r="D1514" s="22">
        <f>SUMIFS('Filter by planned &amp; actual'!G:G,'Filter by planned &amp; actual'!B:B,OVERDRAFT!B1514,'Filter by planned &amp; actual'!E:E,"Planned",'Filter by planned &amp; actual'!H:H,OVERDRAFT!E1514)</f>
        <v>13464872</v>
      </c>
      <c r="E1514" s="26">
        <v>44866</v>
      </c>
    </row>
    <row r="1515" spans="1:5" hidden="1">
      <c r="A1515" s="19">
        <v>24</v>
      </c>
      <c r="B1515" s="19" t="s">
        <v>31</v>
      </c>
      <c r="C1515" s="22">
        <f>SUMIFS('Filter by planned &amp; actual'!F:F,'Filter by planned &amp; actual'!B:B,OVERDRAFT!B1515,'Filter by planned &amp; actual'!E:E,"Planned",'Filter by planned &amp; actual'!H:H,OVERDRAFT!E1515)</f>
        <v>1648767.2289768697</v>
      </c>
      <c r="D1515" s="22">
        <f>SUMIFS('Filter by planned &amp; actual'!G:G,'Filter by planned &amp; actual'!B:B,OVERDRAFT!B1515,'Filter by planned &amp; actual'!E:E,"Planned",'Filter by planned &amp; actual'!H:H,OVERDRAFT!E1515)</f>
        <v>989260.33738612174</v>
      </c>
      <c r="E1515" s="26">
        <v>44866</v>
      </c>
    </row>
    <row r="1516" spans="1:5" hidden="1">
      <c r="A1516" s="19">
        <v>25</v>
      </c>
      <c r="B1516" s="19" t="s">
        <v>32</v>
      </c>
      <c r="C1516" s="22">
        <f>SUMIFS('Filter by planned &amp; actual'!F:F,'Filter by planned &amp; actual'!B:B,OVERDRAFT!B1516,'Filter by planned &amp; actual'!E:E,"Planned",'Filter by planned &amp; actual'!H:H,OVERDRAFT!E1516)</f>
        <v>0</v>
      </c>
      <c r="D1516" s="22">
        <f>SUMIFS('Filter by planned &amp; actual'!G:G,'Filter by planned &amp; actual'!B:B,OVERDRAFT!B1516,'Filter by planned &amp; actual'!E:E,"Planned",'Filter by planned &amp; actual'!H:H,OVERDRAFT!E1516)</f>
        <v>0</v>
      </c>
      <c r="E1516" s="26">
        <v>44866</v>
      </c>
    </row>
    <row r="1517" spans="1:5" hidden="1">
      <c r="A1517" s="19">
        <v>26</v>
      </c>
      <c r="B1517" s="19" t="s">
        <v>34</v>
      </c>
      <c r="C1517" s="22">
        <f>SUMIFS('Filter by planned &amp; actual'!F:F,'Filter by planned &amp; actual'!B:B,OVERDRAFT!B1517,'Filter by planned &amp; actual'!E:E,"Planned",'Filter by planned &amp; actual'!H:H,OVERDRAFT!E1517)</f>
        <v>0</v>
      </c>
      <c r="D1517" s="22">
        <f>SUMIFS('Filter by planned &amp; actual'!G:G,'Filter by planned &amp; actual'!B:B,OVERDRAFT!B1517,'Filter by planned &amp; actual'!E:E,"Planned",'Filter by planned &amp; actual'!H:H,OVERDRAFT!E1517)</f>
        <v>0</v>
      </c>
      <c r="E1517" s="26">
        <v>44866</v>
      </c>
    </row>
    <row r="1518" spans="1:5" hidden="1">
      <c r="A1518" s="19">
        <v>27</v>
      </c>
      <c r="B1518" s="19" t="s">
        <v>35</v>
      </c>
      <c r="C1518" s="22">
        <f>SUMIFS('Filter by planned &amp; actual'!F:F,'Filter by planned &amp; actual'!B:B,OVERDRAFT!B1518,'Filter by planned &amp; actual'!E:E,"Planned",'Filter by planned &amp; actual'!H:H,OVERDRAFT!E1518)</f>
        <v>0</v>
      </c>
      <c r="D1518" s="22">
        <f>SUMIFS('Filter by planned &amp; actual'!G:G,'Filter by planned &amp; actual'!B:B,OVERDRAFT!B1518,'Filter by planned &amp; actual'!E:E,"Planned",'Filter by planned &amp; actual'!H:H,OVERDRAFT!E1518)</f>
        <v>0</v>
      </c>
      <c r="E1518" s="26">
        <v>44866</v>
      </c>
    </row>
    <row r="1519" spans="1:5" hidden="1">
      <c r="A1519" s="19">
        <v>28</v>
      </c>
      <c r="B1519" s="19" t="s">
        <v>36</v>
      </c>
      <c r="C1519" s="22">
        <f>SUMIFS('Filter by planned &amp; actual'!F:F,'Filter by planned &amp; actual'!B:B,OVERDRAFT!B1519,'Filter by planned &amp; actual'!E:E,"Planned",'Filter by planned &amp; actual'!H:H,OVERDRAFT!E1519)</f>
        <v>0</v>
      </c>
      <c r="D1519" s="22">
        <f>SUMIFS('Filter by planned &amp; actual'!G:G,'Filter by planned &amp; actual'!B:B,OVERDRAFT!B1519,'Filter by planned &amp; actual'!E:E,"Planned",'Filter by planned &amp; actual'!H:H,OVERDRAFT!E1519)</f>
        <v>0</v>
      </c>
      <c r="E1519" s="26">
        <v>44866</v>
      </c>
    </row>
    <row r="1520" spans="1:5" hidden="1">
      <c r="A1520" s="19">
        <v>29</v>
      </c>
      <c r="B1520" s="19" t="s">
        <v>37</v>
      </c>
      <c r="C1520" s="22">
        <f>SUMIFS('Filter by planned &amp; actual'!F:F,'Filter by planned &amp; actual'!B:B,OVERDRAFT!B1520,'Filter by planned &amp; actual'!E:E,"Planned",'Filter by planned &amp; actual'!H:H,OVERDRAFT!E1520)</f>
        <v>0</v>
      </c>
      <c r="D1520" s="22">
        <f>SUMIFS('Filter by planned &amp; actual'!G:G,'Filter by planned &amp; actual'!B:B,OVERDRAFT!B1520,'Filter by planned &amp; actual'!E:E,"Planned",'Filter by planned &amp; actual'!H:H,OVERDRAFT!E1520)</f>
        <v>0</v>
      </c>
      <c r="E1520" s="26">
        <v>44866</v>
      </c>
    </row>
    <row r="1521" spans="1:5" hidden="1">
      <c r="A1521" s="19">
        <v>30</v>
      </c>
      <c r="B1521" s="19" t="s">
        <v>38</v>
      </c>
      <c r="C1521" s="22">
        <f>SUMIFS('Filter by planned &amp; actual'!F:F,'Filter by planned &amp; actual'!B:B,OVERDRAFT!B1521,'Filter by planned &amp; actual'!E:E,"Planned",'Filter by planned &amp; actual'!H:H,OVERDRAFT!E1521)</f>
        <v>0</v>
      </c>
      <c r="D1521" s="22">
        <f>SUMIFS('Filter by planned &amp; actual'!G:G,'Filter by planned &amp; actual'!B:B,OVERDRAFT!B1521,'Filter by planned &amp; actual'!E:E,"Planned",'Filter by planned &amp; actual'!H:H,OVERDRAFT!E1521)</f>
        <v>0</v>
      </c>
      <c r="E1521" s="26">
        <v>44866</v>
      </c>
    </row>
    <row r="1522" spans="1:5" hidden="1">
      <c r="A1522" s="19">
        <v>31</v>
      </c>
      <c r="B1522" s="19" t="s">
        <v>39</v>
      </c>
      <c r="C1522" s="22">
        <f>SUMIFS('Filter by planned &amp; actual'!F:F,'Filter by planned &amp; actual'!B:B,OVERDRAFT!B1522,'Filter by planned &amp; actual'!E:E,"Planned",'Filter by planned &amp; actual'!H:H,OVERDRAFT!E1522)</f>
        <v>0</v>
      </c>
      <c r="D1522" s="22">
        <f>SUMIFS('Filter by planned &amp; actual'!G:G,'Filter by planned &amp; actual'!B:B,OVERDRAFT!B1522,'Filter by planned &amp; actual'!E:E,"Planned",'Filter by planned &amp; actual'!H:H,OVERDRAFT!E1522)</f>
        <v>0</v>
      </c>
      <c r="E1522" s="26">
        <v>44866</v>
      </c>
    </row>
    <row r="1523" spans="1:5" hidden="1">
      <c r="A1523" s="19">
        <v>32</v>
      </c>
      <c r="B1523" s="19" t="s">
        <v>40</v>
      </c>
      <c r="C1523" s="22">
        <f>SUMIFS('Filter by planned &amp; actual'!F:F,'Filter by planned &amp; actual'!B:B,OVERDRAFT!B1523,'Filter by planned &amp; actual'!E:E,"Planned",'Filter by planned &amp; actual'!H:H,OVERDRAFT!E1523)</f>
        <v>0</v>
      </c>
      <c r="D1523" s="22">
        <f>SUMIFS('Filter by planned &amp; actual'!G:G,'Filter by planned &amp; actual'!B:B,OVERDRAFT!B1523,'Filter by planned &amp; actual'!E:E,"Planned",'Filter by planned &amp; actual'!H:H,OVERDRAFT!E1523)</f>
        <v>0</v>
      </c>
      <c r="E1523" s="26">
        <v>44866</v>
      </c>
    </row>
    <row r="1524" spans="1:5" hidden="1">
      <c r="A1524" s="19">
        <v>33</v>
      </c>
      <c r="B1524" s="19" t="s">
        <v>41</v>
      </c>
      <c r="C1524" s="22">
        <f>SUMIFS('Filter by planned &amp; actual'!F:F,'Filter by planned &amp; actual'!B:B,OVERDRAFT!B1524,'Filter by planned &amp; actual'!E:E,"Planned",'Filter by planned &amp; actual'!H:H,OVERDRAFT!E1524)</f>
        <v>0</v>
      </c>
      <c r="D1524" s="22">
        <f>SUMIFS('Filter by planned &amp; actual'!G:G,'Filter by planned &amp; actual'!B:B,OVERDRAFT!B1524,'Filter by planned &amp; actual'!E:E,"Planned",'Filter by planned &amp; actual'!H:H,OVERDRAFT!E1524)</f>
        <v>0</v>
      </c>
      <c r="E1524" s="26">
        <v>44866</v>
      </c>
    </row>
    <row r="1525" spans="1:5" hidden="1">
      <c r="A1525" s="19">
        <v>34</v>
      </c>
      <c r="B1525" s="19" t="s">
        <v>42</v>
      </c>
      <c r="C1525" s="22">
        <f>SUMIFS('Filter by planned &amp; actual'!F:F,'Filter by planned &amp; actual'!B:B,OVERDRAFT!B1525,'Filter by planned &amp; actual'!E:E,"Planned",'Filter by planned &amp; actual'!H:H,OVERDRAFT!E1525)</f>
        <v>0</v>
      </c>
      <c r="D1525" s="22">
        <f>SUMIFS('Filter by planned &amp; actual'!G:G,'Filter by planned &amp; actual'!B:B,OVERDRAFT!B1525,'Filter by planned &amp; actual'!E:E,"Planned",'Filter by planned &amp; actual'!H:H,OVERDRAFT!E1525)</f>
        <v>1416538</v>
      </c>
      <c r="E1525" s="26">
        <v>44866</v>
      </c>
    </row>
    <row r="1526" spans="1:5" hidden="1">
      <c r="A1526" s="19">
        <v>35</v>
      </c>
      <c r="B1526" s="19" t="s">
        <v>43</v>
      </c>
      <c r="C1526" s="22">
        <f>SUMIFS('Filter by planned &amp; actual'!F:F,'Filter by planned &amp; actual'!B:B,OVERDRAFT!B1526,'Filter by planned &amp; actual'!E:E,"Planned",'Filter by planned &amp; actual'!H:H,OVERDRAFT!E1526)</f>
        <v>0</v>
      </c>
      <c r="D1526" s="22">
        <f>SUMIFS('Filter by planned &amp; actual'!G:G,'Filter by planned &amp; actual'!B:B,OVERDRAFT!B1526,'Filter by planned &amp; actual'!E:E,"Planned",'Filter by planned &amp; actual'!H:H,OVERDRAFT!E1526)</f>
        <v>0</v>
      </c>
      <c r="E1526" s="26">
        <v>44866</v>
      </c>
    </row>
    <row r="1527" spans="1:5" hidden="1">
      <c r="A1527" s="19">
        <v>36</v>
      </c>
      <c r="B1527" s="19" t="s">
        <v>44</v>
      </c>
      <c r="C1527" s="22">
        <f>SUMIFS('Filter by planned &amp; actual'!F:F,'Filter by planned &amp; actual'!B:B,OVERDRAFT!B1527,'Filter by planned &amp; actual'!E:E,"Planned",'Filter by planned &amp; actual'!H:H,OVERDRAFT!E1527)</f>
        <v>0</v>
      </c>
      <c r="D1527" s="22">
        <f>SUMIFS('Filter by planned &amp; actual'!G:G,'Filter by planned &amp; actual'!B:B,OVERDRAFT!B1527,'Filter by planned &amp; actual'!E:E,"Planned",'Filter by planned &amp; actual'!H:H,OVERDRAFT!E1527)</f>
        <v>0</v>
      </c>
      <c r="E1527" s="26">
        <v>44866</v>
      </c>
    </row>
    <row r="1528" spans="1:5" hidden="1">
      <c r="A1528" s="19">
        <v>37</v>
      </c>
      <c r="B1528" s="19" t="s">
        <v>1980</v>
      </c>
      <c r="C1528" s="22">
        <f>SUMIFS('Filter by planned &amp; actual'!F:F,'Filter by planned &amp; actual'!B:B,OVERDRAFT!B1528,'Filter by planned &amp; actual'!E:E,"Planned",'Filter by planned &amp; actual'!H:H,OVERDRAFT!E1528)</f>
        <v>0</v>
      </c>
      <c r="D1528" s="22">
        <f>SUMIFS('Filter by planned &amp; actual'!G:G,'Filter by planned &amp; actual'!B:B,OVERDRAFT!B1528,'Filter by planned &amp; actual'!E:E,"Planned",'Filter by planned &amp; actual'!H:H,OVERDRAFT!E1528)</f>
        <v>0</v>
      </c>
      <c r="E1528" s="26">
        <v>44866</v>
      </c>
    </row>
    <row r="1529" spans="1:5" hidden="1">
      <c r="A1529" s="19">
        <v>38</v>
      </c>
      <c r="B1529" s="19" t="s">
        <v>1982</v>
      </c>
      <c r="C1529" s="22">
        <f>SUMIFS('Filter by planned &amp; actual'!F:F,'Filter by planned &amp; actual'!B:B,OVERDRAFT!B1529,'Filter by planned &amp; actual'!E:E,"Planned",'Filter by planned &amp; actual'!H:H,OVERDRAFT!E1529)</f>
        <v>29599847</v>
      </c>
      <c r="D1529" s="22">
        <f>SUMIFS('Filter by planned &amp; actual'!G:G,'Filter by planned &amp; actual'!B:B,OVERDRAFT!B1529,'Filter by planned &amp; actual'!E:E,"Planned",'Filter by planned &amp; actual'!H:H,OVERDRAFT!E1529)</f>
        <v>21529030</v>
      </c>
      <c r="E1529" s="26">
        <v>44866</v>
      </c>
    </row>
    <row r="1530" spans="1:5" hidden="1">
      <c r="A1530" s="19">
        <v>39</v>
      </c>
      <c r="B1530" s="19" t="s">
        <v>1984</v>
      </c>
      <c r="C1530" s="22">
        <f>SUMIFS('Filter by planned &amp; actual'!F:F,'Filter by planned &amp; actual'!B:B,OVERDRAFT!B1530,'Filter by planned &amp; actual'!E:E,"Planned",'Filter by planned &amp; actual'!H:H,OVERDRAFT!E1530)</f>
        <v>0</v>
      </c>
      <c r="D1530" s="22">
        <f>SUMIFS('Filter by planned &amp; actual'!G:G,'Filter by planned &amp; actual'!B:B,OVERDRAFT!B1530,'Filter by planned &amp; actual'!E:E,"Planned",'Filter by planned &amp; actual'!H:H,OVERDRAFT!E1530)</f>
        <v>0</v>
      </c>
      <c r="E1530" s="26">
        <v>44866</v>
      </c>
    </row>
    <row r="1531" spans="1:5" hidden="1">
      <c r="A1531" s="19">
        <v>40</v>
      </c>
      <c r="B1531" s="19" t="s">
        <v>2001</v>
      </c>
      <c r="C1531" s="22">
        <f>SUMIFS('Filter by planned &amp; actual'!F:F,'Filter by planned &amp; actual'!B:B,OVERDRAFT!B1531,'Filter by planned &amp; actual'!E:E,"Planned",'Filter by planned &amp; actual'!H:H,OVERDRAFT!E1531)</f>
        <v>0</v>
      </c>
      <c r="D1531" s="22">
        <f>SUMIFS('Filter by planned &amp; actual'!G:G,'Filter by planned &amp; actual'!B:B,OVERDRAFT!B1531,'Filter by planned &amp; actual'!E:E,"Planned",'Filter by planned &amp; actual'!H:H,OVERDRAFT!E1531)</f>
        <v>0</v>
      </c>
      <c r="E1531" s="26">
        <v>44866</v>
      </c>
    </row>
    <row r="1532" spans="1:5" hidden="1">
      <c r="A1532" s="19">
        <v>41</v>
      </c>
      <c r="B1532" s="19" t="s">
        <v>2002</v>
      </c>
      <c r="C1532" s="22">
        <f>SUMIFS('Filter by planned &amp; actual'!F:F,'Filter by planned &amp; actual'!B:B,OVERDRAFT!B1532,'Filter by planned &amp; actual'!E:E,"Planned",'Filter by planned &amp; actual'!H:H,OVERDRAFT!E1532)</f>
        <v>0</v>
      </c>
      <c r="D1532" s="22">
        <f>SUMIFS('Filter by planned &amp; actual'!G:G,'Filter by planned &amp; actual'!B:B,OVERDRAFT!B1532,'Filter by planned &amp; actual'!E:E,"Planned",'Filter by planned &amp; actual'!H:H,OVERDRAFT!E1532)</f>
        <v>0</v>
      </c>
      <c r="E1532" s="26">
        <v>44866</v>
      </c>
    </row>
    <row r="1533" spans="1:5" hidden="1">
      <c r="A1533" s="19">
        <v>42</v>
      </c>
      <c r="B1533" s="19" t="s">
        <v>2003</v>
      </c>
      <c r="C1533" s="22">
        <f>SUMIFS('Filter by planned &amp; actual'!F:F,'Filter by planned &amp; actual'!B:B,OVERDRAFT!B1533,'Filter by planned &amp; actual'!E:E,"Planned",'Filter by planned &amp; actual'!H:H,OVERDRAFT!E1533)</f>
        <v>0</v>
      </c>
      <c r="D1533" s="22">
        <f>SUMIFS('Filter by planned &amp; actual'!G:G,'Filter by planned &amp; actual'!B:B,OVERDRAFT!B1533,'Filter by planned &amp; actual'!E:E,"Planned",'Filter by planned &amp; actual'!H:H,OVERDRAFT!E1533)</f>
        <v>0</v>
      </c>
      <c r="E1533" s="26">
        <v>44866</v>
      </c>
    </row>
    <row r="1534" spans="1:5" hidden="1">
      <c r="A1534" s="19">
        <v>43</v>
      </c>
      <c r="B1534" s="19" t="s">
        <v>2064</v>
      </c>
      <c r="C1534" s="22">
        <f>SUMIFS('Filter by planned &amp; actual'!F:F,'Filter by planned &amp; actual'!B:B,OVERDRAFT!B1534,'Filter by planned &amp; actual'!E:E,"Planned",'Filter by planned &amp; actual'!H:H,OVERDRAFT!E1534)</f>
        <v>0</v>
      </c>
      <c r="D1534" s="22">
        <f>SUMIFS('Filter by planned &amp; actual'!G:G,'Filter by planned &amp; actual'!B:B,OVERDRAFT!B1534,'Filter by planned &amp; actual'!E:E,"Planned",'Filter by planned &amp; actual'!H:H,OVERDRAFT!E1534)</f>
        <v>0</v>
      </c>
      <c r="E1534" s="26">
        <v>44866</v>
      </c>
    </row>
    <row r="1535" spans="1:5" hidden="1">
      <c r="A1535" s="19">
        <v>44</v>
      </c>
      <c r="B1535" s="19" t="s">
        <v>2062</v>
      </c>
      <c r="C1535" s="22">
        <f>SUMIFS('Filter by planned &amp; actual'!F:F,'Filter by planned &amp; actual'!B:B,OVERDRAFT!B1535,'Filter by planned &amp; actual'!E:E,"Planned",'Filter by planned &amp; actual'!H:H,OVERDRAFT!E1535)</f>
        <v>0</v>
      </c>
      <c r="D1535" s="22">
        <f>SUMIFS('Filter by planned &amp; actual'!G:G,'Filter by planned &amp; actual'!B:B,OVERDRAFT!B1535,'Filter by planned &amp; actual'!E:E,"Planned",'Filter by planned &amp; actual'!H:H,OVERDRAFT!E1535)</f>
        <v>0</v>
      </c>
      <c r="E1535" s="26">
        <v>44866</v>
      </c>
    </row>
    <row r="1536" spans="1:5" hidden="1">
      <c r="A1536" s="19">
        <v>45</v>
      </c>
      <c r="B1536" s="19" t="s">
        <v>2063</v>
      </c>
      <c r="C1536" s="22">
        <f>SUMIFS('Filter by planned &amp; actual'!F:F,'Filter by planned &amp; actual'!B:B,OVERDRAFT!B1536,'Filter by planned &amp; actual'!E:E,"Planned",'Filter by planned &amp; actual'!H:H,OVERDRAFT!E1536)</f>
        <v>0</v>
      </c>
      <c r="D1536" s="22">
        <f>SUMIFS('Filter by planned &amp; actual'!G:G,'Filter by planned &amp; actual'!B:B,OVERDRAFT!B1536,'Filter by planned &amp; actual'!E:E,"Planned",'Filter by planned &amp; actual'!H:H,OVERDRAFT!E1536)</f>
        <v>0</v>
      </c>
      <c r="E1536" s="26">
        <v>44866</v>
      </c>
    </row>
    <row r="1537" spans="1:5" hidden="1">
      <c r="A1537" s="19">
        <v>46</v>
      </c>
      <c r="B1537" s="19" t="s">
        <v>2065</v>
      </c>
      <c r="C1537" s="22">
        <f>SUMIFS('Filter by planned &amp; actual'!F:F,'Filter by planned &amp; actual'!B:B,OVERDRAFT!B1537,'Filter by planned &amp; actual'!E:E,"Planned",'Filter by planned &amp; actual'!H:H,OVERDRAFT!E1537)</f>
        <v>25000000</v>
      </c>
      <c r="D1537" s="22">
        <f>SUMIFS('Filter by planned &amp; actual'!G:G,'Filter by planned &amp; actual'!B:B,OVERDRAFT!B1537,'Filter by planned &amp; actual'!E:E,"Planned",'Filter by planned &amp; actual'!H:H,OVERDRAFT!E1537)</f>
        <v>0</v>
      </c>
      <c r="E1537" s="26">
        <v>44866</v>
      </c>
    </row>
    <row r="1538" spans="1:5" hidden="1">
      <c r="A1538" s="19">
        <v>47</v>
      </c>
      <c r="B1538" s="19" t="s">
        <v>2066</v>
      </c>
      <c r="C1538" s="22">
        <f>SUMIFS('Filter by planned &amp; actual'!F:F,'Filter by planned &amp; actual'!B:B,OVERDRAFT!B1538,'Filter by planned &amp; actual'!E:E,"Planned",'Filter by planned &amp; actual'!H:H,OVERDRAFT!E1538)</f>
        <v>36817010</v>
      </c>
      <c r="D1538" s="22">
        <f>SUMIFS('Filter by planned &amp; actual'!G:G,'Filter by planned &amp; actual'!B:B,OVERDRAFT!B1538,'Filter by planned &amp; actual'!E:E,"Planned",'Filter by planned &amp; actual'!H:H,OVERDRAFT!E1538)</f>
        <v>39516766</v>
      </c>
      <c r="E1538" s="26">
        <v>44866</v>
      </c>
    </row>
    <row r="1539" spans="1:5" hidden="1">
      <c r="A1539" s="19">
        <v>48</v>
      </c>
      <c r="B1539" s="19" t="s">
        <v>2068</v>
      </c>
      <c r="C1539" s="22">
        <f>SUMIFS('Filter by planned &amp; actual'!F:F,'Filter by planned &amp; actual'!B:B,OVERDRAFT!B1539,'Filter by planned &amp; actual'!E:E,"Planned",'Filter by planned &amp; actual'!H:H,OVERDRAFT!E1539)</f>
        <v>0</v>
      </c>
      <c r="D1539" s="22">
        <f>SUMIFS('Filter by planned &amp; actual'!G:G,'Filter by planned &amp; actual'!B:B,OVERDRAFT!B1539,'Filter by planned &amp; actual'!E:E,"Planned",'Filter by planned &amp; actual'!H:H,OVERDRAFT!E1539)</f>
        <v>0</v>
      </c>
      <c r="E1539" s="26">
        <v>44866</v>
      </c>
    </row>
    <row r="1540" spans="1:5" hidden="1">
      <c r="A1540" s="19">
        <v>49</v>
      </c>
      <c r="B1540" s="19" t="s">
        <v>2069</v>
      </c>
      <c r="C1540" s="22">
        <f>SUMIFS('Filter by planned &amp; actual'!F:F,'Filter by planned &amp; actual'!B:B,OVERDRAFT!B1540,'Filter by planned &amp; actual'!E:E,"Planned",'Filter by planned &amp; actual'!H:H,OVERDRAFT!E1540)</f>
        <v>0</v>
      </c>
      <c r="D1540" s="22">
        <f>SUMIFS('Filter by planned &amp; actual'!G:G,'Filter by planned &amp; actual'!B:B,OVERDRAFT!B1540,'Filter by planned &amp; actual'!E:E,"Planned",'Filter by planned &amp; actual'!H:H,OVERDRAFT!E1540)</f>
        <v>0</v>
      </c>
      <c r="E1540" s="26">
        <v>44866</v>
      </c>
    </row>
    <row r="1541" spans="1:5" hidden="1">
      <c r="A1541" s="19">
        <v>50</v>
      </c>
      <c r="B1541" s="19" t="s">
        <v>66</v>
      </c>
      <c r="C1541" s="22">
        <f>SUMIFS('Filter by planned &amp; actual'!F:F,'Filter by planned &amp; actual'!B:B,OVERDRAFT!B1541,'Filter by planned &amp; actual'!E:E,"Planned",'Filter by planned &amp; actual'!H:H,OVERDRAFT!E1541)</f>
        <v>0</v>
      </c>
      <c r="D1541" s="22">
        <f>SUMIFS('Filter by planned &amp; actual'!G:G,'Filter by planned &amp; actual'!B:B,OVERDRAFT!B1541,'Filter by planned &amp; actual'!E:E,"Planned",'Filter by planned &amp; actual'!H:H,OVERDRAFT!E1541)</f>
        <v>0</v>
      </c>
      <c r="E1541" s="26">
        <v>44866</v>
      </c>
    </row>
    <row r="1542" spans="1:5" hidden="1">
      <c r="A1542" s="19">
        <v>51</v>
      </c>
      <c r="B1542" s="19" t="s">
        <v>67</v>
      </c>
      <c r="C1542" s="22">
        <f>SUMIFS('Filter by planned &amp; actual'!F:F,'Filter by planned &amp; actual'!B:B,OVERDRAFT!B1542,'Filter by planned &amp; actual'!E:E,"Planned",'Filter by planned &amp; actual'!H:H,OVERDRAFT!E1542)</f>
        <v>0</v>
      </c>
      <c r="D1542" s="22">
        <f>SUMIFS('Filter by planned &amp; actual'!G:G,'Filter by planned &amp; actual'!B:B,OVERDRAFT!B1542,'Filter by planned &amp; actual'!E:E,"Planned",'Filter by planned &amp; actual'!H:H,OVERDRAFT!E1542)</f>
        <v>0</v>
      </c>
      <c r="E1542" s="26">
        <v>44866</v>
      </c>
    </row>
    <row r="1543" spans="1:5" hidden="1">
      <c r="A1543" s="19">
        <v>52</v>
      </c>
      <c r="B1543" s="19" t="s">
        <v>68</v>
      </c>
      <c r="C1543" s="22">
        <f>SUMIFS('Filter by planned &amp; actual'!F:F,'Filter by planned &amp; actual'!B:B,OVERDRAFT!B1543,'Filter by planned &amp; actual'!E:E,"Planned",'Filter by planned &amp; actual'!H:H,OVERDRAFT!E1543)</f>
        <v>0</v>
      </c>
      <c r="D1543" s="22">
        <f>SUMIFS('Filter by planned &amp; actual'!G:G,'Filter by planned &amp; actual'!B:B,OVERDRAFT!B1543,'Filter by planned &amp; actual'!E:E,"Planned",'Filter by planned &amp; actual'!H:H,OVERDRAFT!E1543)</f>
        <v>0</v>
      </c>
      <c r="E1543" s="26">
        <v>44866</v>
      </c>
    </row>
    <row r="1544" spans="1:5" hidden="1">
      <c r="A1544" s="19">
        <v>53</v>
      </c>
      <c r="B1544" s="19" t="s">
        <v>69</v>
      </c>
      <c r="C1544" s="22">
        <f>SUMIFS('Filter by planned &amp; actual'!F:F,'Filter by planned &amp; actual'!B:B,OVERDRAFT!B1544,'Filter by planned &amp; actual'!E:E,"Planned",'Filter by planned &amp; actual'!H:H,OVERDRAFT!E1544)</f>
        <v>0</v>
      </c>
      <c r="D1544" s="22">
        <f>SUMIFS('Filter by planned &amp; actual'!G:G,'Filter by planned &amp; actual'!B:B,OVERDRAFT!B1544,'Filter by planned &amp; actual'!E:E,"Planned",'Filter by planned &amp; actual'!H:H,OVERDRAFT!E1544)</f>
        <v>0</v>
      </c>
      <c r="E1544" s="26">
        <v>44866</v>
      </c>
    </row>
    <row r="1545" spans="1:5" hidden="1">
      <c r="A1545" s="19">
        <v>54</v>
      </c>
      <c r="B1545" s="19" t="s">
        <v>70</v>
      </c>
      <c r="C1545" s="22">
        <f>SUMIFS('Filter by planned &amp; actual'!F:F,'Filter by planned &amp; actual'!B:B,OVERDRAFT!B1545,'Filter by planned &amp; actual'!E:E,"Planned",'Filter by planned &amp; actual'!H:H,OVERDRAFT!E1545)</f>
        <v>0</v>
      </c>
      <c r="D1545" s="22">
        <f>SUMIFS('Filter by planned &amp; actual'!G:G,'Filter by planned &amp; actual'!B:B,OVERDRAFT!B1545,'Filter by planned &amp; actual'!E:E,"Planned",'Filter by planned &amp; actual'!H:H,OVERDRAFT!E1545)</f>
        <v>0</v>
      </c>
      <c r="E1545" s="26">
        <v>44866</v>
      </c>
    </row>
    <row r="1546" spans="1:5" hidden="1">
      <c r="A1546" s="19">
        <v>55</v>
      </c>
      <c r="B1546" s="19" t="s">
        <v>71</v>
      </c>
      <c r="C1546" s="22">
        <f>SUMIFS('Filter by planned &amp; actual'!F:F,'Filter by planned &amp; actual'!B:B,OVERDRAFT!B1546,'Filter by planned &amp; actual'!E:E,"Planned",'Filter by planned &amp; actual'!H:H,OVERDRAFT!E1546)</f>
        <v>0</v>
      </c>
      <c r="D1546" s="22">
        <f>SUMIFS('Filter by planned &amp; actual'!G:G,'Filter by planned &amp; actual'!B:B,OVERDRAFT!B1546,'Filter by planned &amp; actual'!E:E,"Planned",'Filter by planned &amp; actual'!H:H,OVERDRAFT!E1546)</f>
        <v>0</v>
      </c>
      <c r="E1546" s="26">
        <v>44866</v>
      </c>
    </row>
    <row r="1547" spans="1:5" hidden="1">
      <c r="A1547" s="19">
        <v>56</v>
      </c>
      <c r="B1547" s="19" t="s">
        <v>72</v>
      </c>
      <c r="C1547" s="22">
        <f>SUMIFS('Filter by planned &amp; actual'!F:F,'Filter by planned &amp; actual'!B:B,OVERDRAFT!B1547,'Filter by planned &amp; actual'!E:E,"Planned",'Filter by planned &amp; actual'!H:H,OVERDRAFT!E1547)</f>
        <v>0</v>
      </c>
      <c r="D1547" s="22">
        <f>SUMIFS('Filter by planned &amp; actual'!G:G,'Filter by planned &amp; actual'!B:B,OVERDRAFT!B1547,'Filter by planned &amp; actual'!E:E,"Planned",'Filter by planned &amp; actual'!H:H,OVERDRAFT!E1547)</f>
        <v>0</v>
      </c>
      <c r="E1547" s="26">
        <v>44866</v>
      </c>
    </row>
    <row r="1548" spans="1:5" hidden="1">
      <c r="A1548" s="19">
        <v>57</v>
      </c>
      <c r="B1548" s="19" t="s">
        <v>73</v>
      </c>
      <c r="C1548" s="22">
        <f>SUMIFS('Filter by planned &amp; actual'!F:F,'Filter by planned &amp; actual'!B:B,OVERDRAFT!B1548,'Filter by planned &amp; actual'!E:E,"Planned",'Filter by planned &amp; actual'!H:H,OVERDRAFT!E1548)</f>
        <v>0</v>
      </c>
      <c r="D1548" s="22">
        <f>SUMIFS('Filter by planned &amp; actual'!G:G,'Filter by planned &amp; actual'!B:B,OVERDRAFT!B1548,'Filter by planned &amp; actual'!E:E,"Planned",'Filter by planned &amp; actual'!H:H,OVERDRAFT!E1548)</f>
        <v>0</v>
      </c>
      <c r="E1548" s="26">
        <v>44866</v>
      </c>
    </row>
    <row r="1549" spans="1:5" hidden="1">
      <c r="A1549" s="19">
        <v>58</v>
      </c>
      <c r="B1549" s="19" t="s">
        <v>74</v>
      </c>
      <c r="C1549" s="22">
        <f>SUMIFS('Filter by planned &amp; actual'!F:F,'Filter by planned &amp; actual'!B:B,OVERDRAFT!B1549,'Filter by planned &amp; actual'!E:E,"Planned",'Filter by planned &amp; actual'!H:H,OVERDRAFT!E1549)</f>
        <v>0</v>
      </c>
      <c r="D1549" s="22">
        <f>SUMIFS('Filter by planned &amp; actual'!G:G,'Filter by planned &amp; actual'!B:B,OVERDRAFT!B1549,'Filter by planned &amp; actual'!E:E,"Planned",'Filter by planned &amp; actual'!H:H,OVERDRAFT!E1549)</f>
        <v>0</v>
      </c>
      <c r="E1549" s="26">
        <v>44866</v>
      </c>
    </row>
    <row r="1550" spans="1:5" hidden="1">
      <c r="A1550" s="19">
        <v>59</v>
      </c>
      <c r="B1550" s="19" t="s">
        <v>75</v>
      </c>
      <c r="C1550" s="22">
        <f>SUMIFS('Filter by planned &amp; actual'!F:F,'Filter by planned &amp; actual'!B:B,OVERDRAFT!B1550,'Filter by planned &amp; actual'!E:E,"Planned",'Filter by planned &amp; actual'!H:H,OVERDRAFT!E1550)</f>
        <v>0</v>
      </c>
      <c r="D1550" s="22">
        <f>SUMIFS('Filter by planned &amp; actual'!G:G,'Filter by planned &amp; actual'!B:B,OVERDRAFT!B1550,'Filter by planned &amp; actual'!E:E,"Planned",'Filter by planned &amp; actual'!H:H,OVERDRAFT!E1550)</f>
        <v>0</v>
      </c>
      <c r="E1550" s="26">
        <v>44866</v>
      </c>
    </row>
    <row r="1551" spans="1:5" hidden="1">
      <c r="A1551" s="19">
        <v>60</v>
      </c>
      <c r="B1551" s="19" t="s">
        <v>76</v>
      </c>
      <c r="C1551" s="22">
        <f>SUMIFS('Filter by planned &amp; actual'!F:F,'Filter by planned &amp; actual'!B:B,OVERDRAFT!B1551,'Filter by planned &amp; actual'!E:E,"Planned",'Filter by planned &amp; actual'!H:H,OVERDRAFT!E1551)</f>
        <v>0</v>
      </c>
      <c r="D1551" s="22">
        <f>SUMIFS('Filter by planned &amp; actual'!G:G,'Filter by planned &amp; actual'!B:B,OVERDRAFT!B1551,'Filter by planned &amp; actual'!E:E,"Planned",'Filter by planned &amp; actual'!H:H,OVERDRAFT!E1551)</f>
        <v>0</v>
      </c>
      <c r="E1551" s="26">
        <v>44866</v>
      </c>
    </row>
    <row r="1552" spans="1:5" hidden="1">
      <c r="A1552" s="19">
        <v>61</v>
      </c>
      <c r="B1552" s="19" t="s">
        <v>77</v>
      </c>
      <c r="C1552" s="22">
        <f>SUMIFS('Filter by planned &amp; actual'!F:F,'Filter by planned &amp; actual'!B:B,OVERDRAFT!B1552,'Filter by planned &amp; actual'!E:E,"Planned",'Filter by planned &amp; actual'!H:H,OVERDRAFT!E1552)</f>
        <v>0</v>
      </c>
      <c r="D1552" s="22">
        <f>SUMIFS('Filter by planned &amp; actual'!G:G,'Filter by planned &amp; actual'!B:B,OVERDRAFT!B1552,'Filter by planned &amp; actual'!E:E,"Planned",'Filter by planned &amp; actual'!H:H,OVERDRAFT!E1552)</f>
        <v>0</v>
      </c>
      <c r="E1552" s="26">
        <v>44866</v>
      </c>
    </row>
    <row r="1553" spans="1:5" hidden="1">
      <c r="A1553" s="19">
        <v>62</v>
      </c>
      <c r="B1553" s="19" t="s">
        <v>87</v>
      </c>
      <c r="C1553" s="22">
        <f>SUMIFS('Filter by planned &amp; actual'!F:F,'Filter by planned &amp; actual'!B:B,OVERDRAFT!B1553,'Filter by planned &amp; actual'!E:E,"Planned",'Filter by planned &amp; actual'!H:H,OVERDRAFT!E1553)</f>
        <v>0</v>
      </c>
      <c r="D1553" s="22">
        <f>SUMIFS('Filter by planned &amp; actual'!G:G,'Filter by planned &amp; actual'!B:B,OVERDRAFT!B1553,'Filter by planned &amp; actual'!E:E,"Planned",'Filter by planned &amp; actual'!H:H,OVERDRAFT!E1553)</f>
        <v>0</v>
      </c>
      <c r="E1553" s="26">
        <v>44866</v>
      </c>
    </row>
    <row r="1554" spans="1:5" hidden="1">
      <c r="A1554" s="19">
        <v>63</v>
      </c>
      <c r="B1554" s="19" t="s">
        <v>93</v>
      </c>
      <c r="C1554" s="22">
        <f>SUMIFS('Filter by planned &amp; actual'!F:F,'Filter by planned &amp; actual'!B:B,OVERDRAFT!B1554,'Filter by planned &amp; actual'!E:E,"Planned",'Filter by planned &amp; actual'!H:H,OVERDRAFT!E1554)</f>
        <v>0</v>
      </c>
      <c r="D1554" s="22">
        <f>SUMIFS('Filter by planned &amp; actual'!G:G,'Filter by planned &amp; actual'!B:B,OVERDRAFT!B1554,'Filter by planned &amp; actual'!E:E,"Planned",'Filter by planned &amp; actual'!H:H,OVERDRAFT!E1554)</f>
        <v>0</v>
      </c>
      <c r="E1554" s="26">
        <v>44866</v>
      </c>
    </row>
    <row r="1555" spans="1:5" hidden="1">
      <c r="A1555" s="19">
        <v>64</v>
      </c>
      <c r="B1555" s="19" t="s">
        <v>94</v>
      </c>
      <c r="C1555" s="22">
        <f>SUMIFS('Filter by planned &amp; actual'!F:F,'Filter by planned &amp; actual'!B:B,OVERDRAFT!B1555,'Filter by planned &amp; actual'!E:E,"Planned",'Filter by planned &amp; actual'!H:H,OVERDRAFT!E1555)</f>
        <v>0</v>
      </c>
      <c r="D1555" s="22">
        <f>SUMIFS('Filter by planned &amp; actual'!G:G,'Filter by planned &amp; actual'!B:B,OVERDRAFT!B1555,'Filter by planned &amp; actual'!E:E,"Planned",'Filter by planned &amp; actual'!H:H,OVERDRAFT!E1555)</f>
        <v>0</v>
      </c>
      <c r="E1555" s="26">
        <v>44866</v>
      </c>
    </row>
    <row r="1556" spans="1:5" hidden="1">
      <c r="A1556" s="19">
        <v>65</v>
      </c>
      <c r="B1556" s="19" t="s">
        <v>95</v>
      </c>
      <c r="C1556" s="22">
        <f>SUMIFS('Filter by planned &amp; actual'!F:F,'Filter by planned &amp; actual'!B:B,OVERDRAFT!B1556,'Filter by planned &amp; actual'!E:E,"Planned",'Filter by planned &amp; actual'!H:H,OVERDRAFT!E1556)</f>
        <v>0</v>
      </c>
      <c r="D1556" s="22">
        <f>SUMIFS('Filter by planned &amp; actual'!G:G,'Filter by planned &amp; actual'!B:B,OVERDRAFT!B1556,'Filter by planned &amp; actual'!E:E,"Planned",'Filter by planned &amp; actual'!H:H,OVERDRAFT!E1556)</f>
        <v>0</v>
      </c>
      <c r="E1556" s="26">
        <v>44866</v>
      </c>
    </row>
    <row r="1557" spans="1:5" hidden="1">
      <c r="A1557" s="19">
        <v>66</v>
      </c>
      <c r="B1557" s="19" t="s">
        <v>96</v>
      </c>
      <c r="C1557" s="22">
        <f>SUMIFS('Filter by planned &amp; actual'!F:F,'Filter by planned &amp; actual'!B:B,OVERDRAFT!B1557,'Filter by planned &amp; actual'!E:E,"Planned",'Filter by planned &amp; actual'!H:H,OVERDRAFT!E1557)</f>
        <v>0</v>
      </c>
      <c r="D1557" s="22">
        <f>SUMIFS('Filter by planned &amp; actual'!G:G,'Filter by planned &amp; actual'!B:B,OVERDRAFT!B1557,'Filter by planned &amp; actual'!E:E,"Planned",'Filter by planned &amp; actual'!H:H,OVERDRAFT!E1557)</f>
        <v>0</v>
      </c>
      <c r="E1557" s="26">
        <v>44866</v>
      </c>
    </row>
    <row r="1558" spans="1:5" hidden="1">
      <c r="A1558" s="19">
        <v>67</v>
      </c>
      <c r="B1558" s="19" t="s">
        <v>97</v>
      </c>
      <c r="C1558" s="22">
        <f>SUMIFS('Filter by planned &amp; actual'!F:F,'Filter by planned &amp; actual'!B:B,OVERDRAFT!B1558,'Filter by planned &amp; actual'!E:E,"Planned",'Filter by planned &amp; actual'!H:H,OVERDRAFT!E1558)</f>
        <v>0</v>
      </c>
      <c r="D1558" s="22">
        <f>SUMIFS('Filter by planned &amp; actual'!G:G,'Filter by planned &amp; actual'!B:B,OVERDRAFT!B1558,'Filter by planned &amp; actual'!E:E,"Planned",'Filter by planned &amp; actual'!H:H,OVERDRAFT!E1558)</f>
        <v>0</v>
      </c>
      <c r="E1558" s="26">
        <v>44866</v>
      </c>
    </row>
    <row r="1559" spans="1:5" hidden="1">
      <c r="A1559" s="19">
        <v>68</v>
      </c>
      <c r="B1559" s="19" t="s">
        <v>98</v>
      </c>
      <c r="C1559" s="22">
        <f>SUMIFS('Filter by planned &amp; actual'!F:F,'Filter by planned &amp; actual'!B:B,OVERDRAFT!B1559,'Filter by planned &amp; actual'!E:E,"Planned",'Filter by planned &amp; actual'!H:H,OVERDRAFT!E1559)</f>
        <v>0</v>
      </c>
      <c r="D1559" s="22">
        <f>SUMIFS('Filter by planned &amp; actual'!G:G,'Filter by planned &amp; actual'!B:B,OVERDRAFT!B1559,'Filter by planned &amp; actual'!E:E,"Planned",'Filter by planned &amp; actual'!H:H,OVERDRAFT!E1559)</f>
        <v>0</v>
      </c>
      <c r="E1559" s="26">
        <v>44866</v>
      </c>
    </row>
    <row r="1560" spans="1:5" hidden="1">
      <c r="A1560" s="19">
        <v>69</v>
      </c>
      <c r="B1560" s="19" t="s">
        <v>99</v>
      </c>
      <c r="C1560" s="22">
        <f>SUMIFS('Filter by planned &amp; actual'!F:F,'Filter by planned &amp; actual'!B:B,OVERDRAFT!B1560,'Filter by planned &amp; actual'!E:E,"Planned",'Filter by planned &amp; actual'!H:H,OVERDRAFT!E1560)</f>
        <v>0</v>
      </c>
      <c r="D1560" s="22">
        <f>SUMIFS('Filter by planned &amp; actual'!G:G,'Filter by planned &amp; actual'!B:B,OVERDRAFT!B1560,'Filter by planned &amp; actual'!E:E,"Planned",'Filter by planned &amp; actual'!H:H,OVERDRAFT!E1560)</f>
        <v>0</v>
      </c>
      <c r="E1560" s="26">
        <v>44866</v>
      </c>
    </row>
    <row r="1561" spans="1:5" hidden="1">
      <c r="A1561" s="19">
        <v>70</v>
      </c>
      <c r="B1561" s="19" t="s">
        <v>100</v>
      </c>
      <c r="C1561" s="22">
        <f>SUMIFS('Filter by planned &amp; actual'!F:F,'Filter by planned &amp; actual'!B:B,OVERDRAFT!B1561,'Filter by planned &amp; actual'!E:E,"Planned",'Filter by planned &amp; actual'!H:H,OVERDRAFT!E1561)</f>
        <v>0</v>
      </c>
      <c r="D1561" s="22">
        <f>SUMIFS('Filter by planned &amp; actual'!G:G,'Filter by planned &amp; actual'!B:B,OVERDRAFT!B1561,'Filter by planned &amp; actual'!E:E,"Planned",'Filter by planned &amp; actual'!H:H,OVERDRAFT!E1561)</f>
        <v>0</v>
      </c>
      <c r="E1561" s="26">
        <v>44866</v>
      </c>
    </row>
    <row r="1562" spans="1:5" hidden="1">
      <c r="A1562" s="19">
        <v>71</v>
      </c>
      <c r="B1562" s="19" t="s">
        <v>101</v>
      </c>
      <c r="C1562" s="22">
        <f>SUMIFS('Filter by planned &amp; actual'!F:F,'Filter by planned &amp; actual'!B:B,OVERDRAFT!B1562,'Filter by planned &amp; actual'!E:E,"Planned",'Filter by planned &amp; actual'!H:H,OVERDRAFT!E1562)</f>
        <v>0</v>
      </c>
      <c r="D1562" s="22">
        <f>SUMIFS('Filter by planned &amp; actual'!G:G,'Filter by planned &amp; actual'!B:B,OVERDRAFT!B1562,'Filter by planned &amp; actual'!E:E,"Planned",'Filter by planned &amp; actual'!H:H,OVERDRAFT!E1562)</f>
        <v>0</v>
      </c>
      <c r="E1562" s="26">
        <v>44866</v>
      </c>
    </row>
    <row r="1563" spans="1:5" hidden="1">
      <c r="A1563" s="19">
        <v>72</v>
      </c>
      <c r="B1563" s="19" t="s">
        <v>102</v>
      </c>
      <c r="C1563" s="22">
        <f>SUMIFS('Filter by planned &amp; actual'!F:F,'Filter by planned &amp; actual'!B:B,OVERDRAFT!B1563,'Filter by planned &amp; actual'!E:E,"Planned",'Filter by planned &amp; actual'!H:H,OVERDRAFT!E1563)</f>
        <v>0</v>
      </c>
      <c r="D1563" s="22">
        <f>SUMIFS('Filter by planned &amp; actual'!G:G,'Filter by planned &amp; actual'!B:B,OVERDRAFT!B1563,'Filter by planned &amp; actual'!E:E,"Planned",'Filter by planned &amp; actual'!H:H,OVERDRAFT!E1563)</f>
        <v>0</v>
      </c>
      <c r="E1563" s="26">
        <v>44866</v>
      </c>
    </row>
    <row r="1564" spans="1:5" hidden="1">
      <c r="A1564" s="19">
        <v>73</v>
      </c>
      <c r="B1564" s="19" t="s">
        <v>103</v>
      </c>
      <c r="C1564" s="22">
        <f>SUMIFS('Filter by planned &amp; actual'!F:F,'Filter by planned &amp; actual'!B:B,OVERDRAFT!B1564,'Filter by planned &amp; actual'!E:E,"Planned",'Filter by planned &amp; actual'!H:H,OVERDRAFT!E1564)</f>
        <v>0</v>
      </c>
      <c r="D1564" s="22">
        <f>SUMIFS('Filter by planned &amp; actual'!G:G,'Filter by planned &amp; actual'!B:B,OVERDRAFT!B1564,'Filter by planned &amp; actual'!E:E,"Planned",'Filter by planned &amp; actual'!H:H,OVERDRAFT!E1564)</f>
        <v>0</v>
      </c>
      <c r="E1564" s="26">
        <v>44866</v>
      </c>
    </row>
    <row r="1565" spans="1:5" hidden="1">
      <c r="A1565" s="19">
        <v>74</v>
      </c>
      <c r="B1565" s="19" t="s">
        <v>104</v>
      </c>
      <c r="C1565" s="22">
        <f>SUMIFS('Filter by planned &amp; actual'!F:F,'Filter by planned &amp; actual'!B:B,OVERDRAFT!B1565,'Filter by planned &amp; actual'!E:E,"Planned",'Filter by planned &amp; actual'!H:H,OVERDRAFT!E1565)</f>
        <v>0</v>
      </c>
      <c r="D1565" s="22">
        <f>SUMIFS('Filter by planned &amp; actual'!G:G,'Filter by planned &amp; actual'!B:B,OVERDRAFT!B1565,'Filter by planned &amp; actual'!E:E,"Planned",'Filter by planned &amp; actual'!H:H,OVERDRAFT!E1565)</f>
        <v>0</v>
      </c>
      <c r="E1565" s="26">
        <v>44866</v>
      </c>
    </row>
    <row r="1566" spans="1:5" hidden="1">
      <c r="A1566" s="19">
        <v>75</v>
      </c>
      <c r="B1566" s="19" t="s">
        <v>105</v>
      </c>
      <c r="C1566" s="22">
        <f>SUMIFS('Filter by planned &amp; actual'!F:F,'Filter by planned &amp; actual'!B:B,OVERDRAFT!B1566,'Filter by planned &amp; actual'!E:E,"Planned",'Filter by planned &amp; actual'!H:H,OVERDRAFT!E1566)</f>
        <v>0</v>
      </c>
      <c r="D1566" s="22">
        <f>SUMIFS('Filter by planned &amp; actual'!G:G,'Filter by planned &amp; actual'!B:B,OVERDRAFT!B1566,'Filter by planned &amp; actual'!E:E,"Planned",'Filter by planned &amp; actual'!H:H,OVERDRAFT!E1566)</f>
        <v>0</v>
      </c>
      <c r="E1566" s="26">
        <v>44866</v>
      </c>
    </row>
    <row r="1567" spans="1:5" hidden="1">
      <c r="A1567" s="19">
        <v>76</v>
      </c>
      <c r="B1567" s="19" t="s">
        <v>111</v>
      </c>
      <c r="C1567" s="22">
        <f>SUMIFS('Filter by planned &amp; actual'!F:F,'Filter by planned &amp; actual'!B:B,OVERDRAFT!B1567,'Filter by planned &amp; actual'!E:E,"Planned",'Filter by planned &amp; actual'!H:H,OVERDRAFT!E1567)</f>
        <v>0</v>
      </c>
      <c r="D1567" s="22">
        <f>SUMIFS('Filter by planned &amp; actual'!G:G,'Filter by planned &amp; actual'!B:B,OVERDRAFT!B1567,'Filter by planned &amp; actual'!E:E,"Planned",'Filter by planned &amp; actual'!H:H,OVERDRAFT!E1567)</f>
        <v>0</v>
      </c>
      <c r="E1567" s="26">
        <v>44866</v>
      </c>
    </row>
    <row r="1568" spans="1:5" hidden="1">
      <c r="A1568" s="19">
        <v>77</v>
      </c>
      <c r="B1568" s="19" t="s">
        <v>112</v>
      </c>
      <c r="C1568" s="22">
        <f>SUMIFS('Filter by planned &amp; actual'!F:F,'Filter by planned &amp; actual'!B:B,OVERDRAFT!B1568,'Filter by planned &amp; actual'!E:E,"Planned",'Filter by planned &amp; actual'!H:H,OVERDRAFT!E1568)</f>
        <v>0</v>
      </c>
      <c r="D1568" s="22">
        <f>SUMIFS('Filter by planned &amp; actual'!G:G,'Filter by planned &amp; actual'!B:B,OVERDRAFT!B1568,'Filter by planned &amp; actual'!E:E,"Planned",'Filter by planned &amp; actual'!H:H,OVERDRAFT!E1568)</f>
        <v>0</v>
      </c>
      <c r="E1568" s="26">
        <v>44866</v>
      </c>
    </row>
    <row r="1569" spans="1:5" hidden="1">
      <c r="A1569" s="19">
        <v>78</v>
      </c>
      <c r="B1569" s="19" t="s">
        <v>113</v>
      </c>
      <c r="C1569" s="22">
        <f>SUMIFS('Filter by planned &amp; actual'!F:F,'Filter by planned &amp; actual'!B:B,OVERDRAFT!B1569,'Filter by planned &amp; actual'!E:E,"Planned",'Filter by planned &amp; actual'!H:H,OVERDRAFT!E1569)</f>
        <v>0</v>
      </c>
      <c r="D1569" s="22">
        <f>SUMIFS('Filter by planned &amp; actual'!G:G,'Filter by planned &amp; actual'!B:B,OVERDRAFT!B1569,'Filter by planned &amp; actual'!E:E,"Planned",'Filter by planned &amp; actual'!H:H,OVERDRAFT!E1569)</f>
        <v>0</v>
      </c>
      <c r="E1569" s="26">
        <v>44866</v>
      </c>
    </row>
    <row r="1570" spans="1:5" hidden="1">
      <c r="A1570" s="19">
        <v>79</v>
      </c>
      <c r="B1570" s="19" t="s">
        <v>114</v>
      </c>
      <c r="C1570" s="22">
        <f>SUMIFS('Filter by planned &amp; actual'!F:F,'Filter by planned &amp; actual'!B:B,OVERDRAFT!B1570,'Filter by planned &amp; actual'!E:E,"Planned",'Filter by planned &amp; actual'!H:H,OVERDRAFT!E1570)</f>
        <v>0</v>
      </c>
      <c r="D1570" s="22">
        <f>SUMIFS('Filter by planned &amp; actual'!G:G,'Filter by planned &amp; actual'!B:B,OVERDRAFT!B1570,'Filter by planned &amp; actual'!E:E,"Planned",'Filter by planned &amp; actual'!H:H,OVERDRAFT!E1570)</f>
        <v>0</v>
      </c>
      <c r="E1570" s="26">
        <v>44866</v>
      </c>
    </row>
    <row r="1571" spans="1:5" hidden="1">
      <c r="A1571" s="19">
        <v>80</v>
      </c>
      <c r="B1571" s="19" t="s">
        <v>115</v>
      </c>
      <c r="C1571" s="22">
        <f>SUMIFS('Filter by planned &amp; actual'!F:F,'Filter by planned &amp; actual'!B:B,OVERDRAFT!B1571,'Filter by planned &amp; actual'!E:E,"Planned",'Filter by planned &amp; actual'!H:H,OVERDRAFT!E1571)</f>
        <v>0</v>
      </c>
      <c r="D1571" s="22">
        <f>SUMIFS('Filter by planned &amp; actual'!G:G,'Filter by planned &amp; actual'!B:B,OVERDRAFT!B1571,'Filter by planned &amp; actual'!E:E,"Planned",'Filter by planned &amp; actual'!H:H,OVERDRAFT!E1571)</f>
        <v>0</v>
      </c>
      <c r="E1571" s="26">
        <v>44866</v>
      </c>
    </row>
    <row r="1572" spans="1:5" hidden="1">
      <c r="A1572" s="19">
        <v>81</v>
      </c>
      <c r="B1572" s="19" t="s">
        <v>116</v>
      </c>
      <c r="C1572" s="22">
        <f>SUMIFS('Filter by planned &amp; actual'!F:F,'Filter by planned &amp; actual'!B:B,OVERDRAFT!B1572,'Filter by planned &amp; actual'!E:E,"Planned",'Filter by planned &amp; actual'!H:H,OVERDRAFT!E1572)</f>
        <v>0</v>
      </c>
      <c r="D1572" s="22">
        <f>SUMIFS('Filter by planned &amp; actual'!G:G,'Filter by planned &amp; actual'!B:B,OVERDRAFT!B1572,'Filter by planned &amp; actual'!E:E,"Planned",'Filter by planned &amp; actual'!H:H,OVERDRAFT!E1572)</f>
        <v>0</v>
      </c>
      <c r="E1572" s="26">
        <v>44866</v>
      </c>
    </row>
    <row r="1573" spans="1:5" hidden="1">
      <c r="A1573" s="19">
        <v>82</v>
      </c>
      <c r="B1573" s="19" t="s">
        <v>117</v>
      </c>
      <c r="C1573" s="22">
        <f>SUMIFS('Filter by planned &amp; actual'!F:F,'Filter by planned &amp; actual'!B:B,OVERDRAFT!B1573,'Filter by planned &amp; actual'!E:E,"Planned",'Filter by planned &amp; actual'!H:H,OVERDRAFT!E1573)</f>
        <v>0</v>
      </c>
      <c r="D1573" s="22">
        <f>SUMIFS('Filter by planned &amp; actual'!G:G,'Filter by planned &amp; actual'!B:B,OVERDRAFT!B1573,'Filter by planned &amp; actual'!E:E,"Planned",'Filter by planned &amp; actual'!H:H,OVERDRAFT!E1573)</f>
        <v>0</v>
      </c>
      <c r="E1573" s="26">
        <v>44866</v>
      </c>
    </row>
    <row r="1574" spans="1:5" hidden="1">
      <c r="A1574" s="19">
        <v>83</v>
      </c>
      <c r="B1574" s="19" t="s">
        <v>118</v>
      </c>
      <c r="C1574" s="22">
        <f>SUMIFS('Filter by planned &amp; actual'!F:F,'Filter by planned &amp; actual'!B:B,OVERDRAFT!B1574,'Filter by planned &amp; actual'!E:E,"Planned",'Filter by planned &amp; actual'!H:H,OVERDRAFT!E1574)</f>
        <v>0</v>
      </c>
      <c r="D1574" s="22">
        <f>SUMIFS('Filter by planned &amp; actual'!G:G,'Filter by planned &amp; actual'!B:B,OVERDRAFT!B1574,'Filter by planned &amp; actual'!E:E,"Planned",'Filter by planned &amp; actual'!H:H,OVERDRAFT!E1574)</f>
        <v>0</v>
      </c>
      <c r="E1574" s="26">
        <v>44866</v>
      </c>
    </row>
    <row r="1575" spans="1:5" hidden="1">
      <c r="A1575" s="19">
        <v>84</v>
      </c>
      <c r="B1575" s="19" t="s">
        <v>119</v>
      </c>
      <c r="C1575" s="22">
        <f>SUMIFS('Filter by planned &amp; actual'!F:F,'Filter by planned &amp; actual'!B:B,OVERDRAFT!B1575,'Filter by planned &amp; actual'!E:E,"Planned",'Filter by planned &amp; actual'!H:H,OVERDRAFT!E1575)</f>
        <v>0</v>
      </c>
      <c r="D1575" s="22">
        <f>SUMIFS('Filter by planned &amp; actual'!G:G,'Filter by planned &amp; actual'!B:B,OVERDRAFT!B1575,'Filter by planned &amp; actual'!E:E,"Planned",'Filter by planned &amp; actual'!H:H,OVERDRAFT!E1575)</f>
        <v>0</v>
      </c>
      <c r="E1575" s="26">
        <v>44866</v>
      </c>
    </row>
    <row r="1576" spans="1:5" hidden="1">
      <c r="A1576" s="19">
        <v>85</v>
      </c>
      <c r="B1576" s="19" t="s">
        <v>120</v>
      </c>
      <c r="C1576" s="22">
        <f>SUMIFS('Filter by planned &amp; actual'!F:F,'Filter by planned &amp; actual'!B:B,OVERDRAFT!B1576,'Filter by planned &amp; actual'!E:E,"Planned",'Filter by planned &amp; actual'!H:H,OVERDRAFT!E1576)</f>
        <v>0</v>
      </c>
      <c r="D1576" s="22">
        <f>SUMIFS('Filter by planned &amp; actual'!G:G,'Filter by planned &amp; actual'!B:B,OVERDRAFT!B1576,'Filter by planned &amp; actual'!E:E,"Planned",'Filter by planned &amp; actual'!H:H,OVERDRAFT!E1576)</f>
        <v>0</v>
      </c>
      <c r="E1576" s="26">
        <v>44866</v>
      </c>
    </row>
    <row r="1577" spans="1:5" hidden="1">
      <c r="A1577" s="19">
        <v>86</v>
      </c>
      <c r="B1577" s="19" t="s">
        <v>121</v>
      </c>
      <c r="C1577" s="22">
        <f>SUMIFS('Filter by planned &amp; actual'!F:F,'Filter by planned &amp; actual'!B:B,OVERDRAFT!B1577,'Filter by planned &amp; actual'!E:E,"Planned",'Filter by planned &amp; actual'!H:H,OVERDRAFT!E1577)</f>
        <v>0</v>
      </c>
      <c r="D1577" s="22">
        <f>SUMIFS('Filter by planned &amp; actual'!G:G,'Filter by planned &amp; actual'!B:B,OVERDRAFT!B1577,'Filter by planned &amp; actual'!E:E,"Planned",'Filter by planned &amp; actual'!H:H,OVERDRAFT!E1577)</f>
        <v>0</v>
      </c>
      <c r="E1577" s="26">
        <v>44866</v>
      </c>
    </row>
    <row r="1578" spans="1:5" hidden="1">
      <c r="A1578" s="19">
        <v>87</v>
      </c>
      <c r="B1578" s="19" t="s">
        <v>122</v>
      </c>
      <c r="C1578" s="22">
        <f>SUMIFS('Filter by planned &amp; actual'!F:F,'Filter by planned &amp; actual'!B:B,OVERDRAFT!B1578,'Filter by planned &amp; actual'!E:E,"Planned",'Filter by planned &amp; actual'!H:H,OVERDRAFT!E1578)</f>
        <v>0</v>
      </c>
      <c r="D1578" s="22">
        <f>SUMIFS('Filter by planned &amp; actual'!G:G,'Filter by planned &amp; actual'!B:B,OVERDRAFT!B1578,'Filter by planned &amp; actual'!E:E,"Planned",'Filter by planned &amp; actual'!H:H,OVERDRAFT!E1578)</f>
        <v>0</v>
      </c>
      <c r="E1578" s="26">
        <v>44866</v>
      </c>
    </row>
    <row r="1579" spans="1:5" hidden="1">
      <c r="A1579" s="19">
        <v>88</v>
      </c>
      <c r="B1579" s="19" t="s">
        <v>123</v>
      </c>
      <c r="C1579" s="22">
        <f>SUMIFS('Filter by planned &amp; actual'!F:F,'Filter by planned &amp; actual'!B:B,OVERDRAFT!B1579,'Filter by planned &amp; actual'!E:E,"Planned",'Filter by planned &amp; actual'!H:H,OVERDRAFT!E1579)</f>
        <v>0</v>
      </c>
      <c r="D1579" s="22">
        <f>SUMIFS('Filter by planned &amp; actual'!G:G,'Filter by planned &amp; actual'!B:B,OVERDRAFT!B1579,'Filter by planned &amp; actual'!E:E,"Planned",'Filter by planned &amp; actual'!H:H,OVERDRAFT!E1579)</f>
        <v>0</v>
      </c>
      <c r="E1579" s="26">
        <v>44866</v>
      </c>
    </row>
    <row r="1580" spans="1:5" hidden="1">
      <c r="A1580" s="19">
        <v>89</v>
      </c>
      <c r="B1580" s="19" t="s">
        <v>126</v>
      </c>
      <c r="C1580" s="22">
        <f>SUMIFS('Filter by planned &amp; actual'!F:F,'Filter by planned &amp; actual'!B:B,OVERDRAFT!B1580,'Filter by planned &amp; actual'!E:E,"Planned",'Filter by planned &amp; actual'!H:H,OVERDRAFT!E1580)</f>
        <v>0</v>
      </c>
      <c r="D1580" s="22">
        <f>SUMIFS('Filter by planned &amp; actual'!G:G,'Filter by planned &amp; actual'!B:B,OVERDRAFT!B1580,'Filter by planned &amp; actual'!E:E,"Planned",'Filter by planned &amp; actual'!H:H,OVERDRAFT!E1580)</f>
        <v>0</v>
      </c>
      <c r="E1580" s="26">
        <v>44866</v>
      </c>
    </row>
    <row r="1581" spans="1:5" hidden="1">
      <c r="A1581" s="19">
        <v>90</v>
      </c>
      <c r="B1581" s="19" t="s">
        <v>284</v>
      </c>
      <c r="C1581" s="22">
        <f>SUMIFS('Filter by planned &amp; actual'!F:F,'Filter by planned &amp; actual'!B:B,OVERDRAFT!B1581,'Filter by planned &amp; actual'!E:E,"Planned",'Filter by planned &amp; actual'!H:H,OVERDRAFT!E1581)</f>
        <v>0</v>
      </c>
      <c r="D1581" s="22">
        <f>SUMIFS('Filter by planned &amp; actual'!G:G,'Filter by planned &amp; actual'!B:B,OVERDRAFT!B1581,'Filter by planned &amp; actual'!E:E,"Planned",'Filter by planned &amp; actual'!H:H,OVERDRAFT!E1581)</f>
        <v>0</v>
      </c>
      <c r="E1581" s="26">
        <v>44866</v>
      </c>
    </row>
    <row r="1582" spans="1:5" hidden="1">
      <c r="A1582" s="19">
        <v>91</v>
      </c>
      <c r="B1582" s="19" t="s">
        <v>2006</v>
      </c>
      <c r="C1582" s="22">
        <f>SUMIFS('Filter by planned &amp; actual'!F:F,'Filter by planned &amp; actual'!B:B,OVERDRAFT!B1582,'Filter by planned &amp; actual'!E:E,"Planned",'Filter by planned &amp; actual'!H:H,OVERDRAFT!E1582)</f>
        <v>0</v>
      </c>
      <c r="D1582" s="22">
        <f>SUMIFS('Filter by planned &amp; actual'!G:G,'Filter by planned &amp; actual'!B:B,OVERDRAFT!B1582,'Filter by planned &amp; actual'!E:E,"Planned",'Filter by planned &amp; actual'!H:H,OVERDRAFT!E1582)</f>
        <v>0</v>
      </c>
      <c r="E1582" s="26">
        <v>44866</v>
      </c>
    </row>
    <row r="1583" spans="1:5" hidden="1">
      <c r="A1583" s="19">
        <v>92</v>
      </c>
      <c r="B1583" s="19" t="s">
        <v>283</v>
      </c>
      <c r="C1583" s="22">
        <f>SUMIFS('Filter by planned &amp; actual'!F:F,'Filter by planned &amp; actual'!B:B,OVERDRAFT!B1583,'Filter by planned &amp; actual'!E:E,"Planned",'Filter by planned &amp; actual'!H:H,OVERDRAFT!E1583)</f>
        <v>0</v>
      </c>
      <c r="D1583" s="22">
        <f>SUMIFS('Filter by planned &amp; actual'!G:G,'Filter by planned &amp; actual'!B:B,OVERDRAFT!B1583,'Filter by planned &amp; actual'!E:E,"Planned",'Filter by planned &amp; actual'!H:H,OVERDRAFT!E1583)</f>
        <v>0</v>
      </c>
      <c r="E1583" s="26">
        <v>44866</v>
      </c>
    </row>
    <row r="1584" spans="1:5" hidden="1">
      <c r="A1584" s="19">
        <v>93</v>
      </c>
      <c r="B1584" s="19" t="s">
        <v>2005</v>
      </c>
      <c r="C1584" s="22">
        <f>SUMIFS('Filter by planned &amp; actual'!F:F,'Filter by planned &amp; actual'!B:B,OVERDRAFT!B1584,'Filter by planned &amp; actual'!E:E,"Planned",'Filter by planned &amp; actual'!H:H,OVERDRAFT!E1584)</f>
        <v>0</v>
      </c>
      <c r="D1584" s="22">
        <f>SUMIFS('Filter by planned &amp; actual'!G:G,'Filter by planned &amp; actual'!B:B,OVERDRAFT!B1584,'Filter by planned &amp; actual'!E:E,"Planned",'Filter by planned &amp; actual'!H:H,OVERDRAFT!E1584)</f>
        <v>0</v>
      </c>
      <c r="E1584" s="26">
        <v>44866</v>
      </c>
    </row>
    <row r="1585" spans="1:5" hidden="1">
      <c r="A1585" s="19">
        <v>94</v>
      </c>
      <c r="B1585" s="19" t="s">
        <v>2075</v>
      </c>
      <c r="C1585" s="22">
        <f>SUMIFS('Filter by planned &amp; actual'!F:F,'Filter by planned &amp; actual'!B:B,OVERDRAFT!B1585,'Filter by planned &amp; actual'!E:E,"Planned",'Filter by planned &amp; actual'!H:H,OVERDRAFT!E1585)</f>
        <v>0</v>
      </c>
      <c r="D1585" s="22">
        <f>SUMIFS('Filter by planned &amp; actual'!G:G,'Filter by planned &amp; actual'!B:B,OVERDRAFT!B1585,'Filter by planned &amp; actual'!E:E,"Planned",'Filter by planned &amp; actual'!H:H,OVERDRAFT!E1585)</f>
        <v>0</v>
      </c>
      <c r="E1585" s="26">
        <v>44866</v>
      </c>
    </row>
    <row r="1586" spans="1:5" hidden="1">
      <c r="A1586" s="19">
        <v>95</v>
      </c>
      <c r="B1586" s="19" t="s">
        <v>2076</v>
      </c>
      <c r="C1586" s="22">
        <f>SUMIFS('Filter by planned &amp; actual'!F:F,'Filter by planned &amp; actual'!B:B,OVERDRAFT!B1586,'Filter by planned &amp; actual'!E:E,"Planned",'Filter by planned &amp; actual'!H:H,OVERDRAFT!E1586)</f>
        <v>0</v>
      </c>
      <c r="D1586" s="22">
        <f>SUMIFS('Filter by planned &amp; actual'!G:G,'Filter by planned &amp; actual'!B:B,OVERDRAFT!B1586,'Filter by planned &amp; actual'!E:E,"Planned",'Filter by planned &amp; actual'!H:H,OVERDRAFT!E1586)</f>
        <v>0</v>
      </c>
      <c r="E1586" s="26">
        <v>44866</v>
      </c>
    </row>
    <row r="1587" spans="1:5" hidden="1">
      <c r="A1587" s="19">
        <v>96</v>
      </c>
      <c r="B1587" s="19" t="s">
        <v>2077</v>
      </c>
      <c r="C1587" s="22">
        <f>SUMIFS('Filter by planned &amp; actual'!F:F,'Filter by planned &amp; actual'!B:B,OVERDRAFT!B1587,'Filter by planned &amp; actual'!E:E,"Planned",'Filter by planned &amp; actual'!H:H,OVERDRAFT!E1587)</f>
        <v>0</v>
      </c>
      <c r="D1587" s="22">
        <f>SUMIFS('Filter by planned &amp; actual'!G:G,'Filter by planned &amp; actual'!B:B,OVERDRAFT!B1587,'Filter by planned &amp; actual'!E:E,"Planned",'Filter by planned &amp; actual'!H:H,OVERDRAFT!E1587)</f>
        <v>0</v>
      </c>
      <c r="E1587" s="26">
        <v>44866</v>
      </c>
    </row>
    <row r="1588" spans="1:5" hidden="1">
      <c r="A1588" s="19">
        <v>97</v>
      </c>
      <c r="B1588" s="19" t="s">
        <v>2078</v>
      </c>
      <c r="C1588" s="22">
        <f>SUMIFS('Filter by planned &amp; actual'!F:F,'Filter by planned &amp; actual'!B:B,OVERDRAFT!B1588,'Filter by planned &amp; actual'!E:E,"Planned",'Filter by planned &amp; actual'!H:H,OVERDRAFT!E1588)</f>
        <v>15000000</v>
      </c>
      <c r="D1588" s="22">
        <f>SUMIFS('Filter by planned &amp; actual'!G:G,'Filter by planned &amp; actual'!B:B,OVERDRAFT!B1588,'Filter by planned &amp; actual'!E:E,"Planned",'Filter by planned &amp; actual'!H:H,OVERDRAFT!E1588)</f>
        <v>5857704</v>
      </c>
      <c r="E1588" s="26">
        <v>44866</v>
      </c>
    </row>
    <row r="1589" spans="1:5" hidden="1">
      <c r="A1589" s="19">
        <v>98</v>
      </c>
      <c r="B1589" s="19" t="s">
        <v>2079</v>
      </c>
      <c r="C1589" s="22">
        <f>SUMIFS('Filter by planned &amp; actual'!F:F,'Filter by planned &amp; actual'!B:B,OVERDRAFT!B1589,'Filter by planned &amp; actual'!E:E,"Planned",'Filter by planned &amp; actual'!H:H,OVERDRAFT!E1589)</f>
        <v>2909341.53</v>
      </c>
      <c r="D1589" s="22">
        <f>SUMIFS('Filter by planned &amp; actual'!G:G,'Filter by planned &amp; actual'!B:B,OVERDRAFT!B1589,'Filter by planned &amp; actual'!E:E,"Planned",'Filter by planned &amp; actual'!H:H,OVERDRAFT!E1589)</f>
        <v>5590595</v>
      </c>
      <c r="E1589" s="26">
        <v>44866</v>
      </c>
    </row>
    <row r="1590" spans="1:5" hidden="1">
      <c r="A1590" s="19">
        <v>99</v>
      </c>
      <c r="B1590" s="19" t="s">
        <v>2080</v>
      </c>
      <c r="C1590" s="22">
        <f>SUMIFS('Filter by planned &amp; actual'!F:F,'Filter by planned &amp; actual'!B:B,OVERDRAFT!B1590,'Filter by planned &amp; actual'!E:E,"Planned",'Filter by planned &amp; actual'!H:H,OVERDRAFT!E1590)</f>
        <v>0</v>
      </c>
      <c r="D1590" s="22">
        <f>SUMIFS('Filter by planned &amp; actual'!G:G,'Filter by planned &amp; actual'!B:B,OVERDRAFT!B1590,'Filter by planned &amp; actual'!E:E,"Planned",'Filter by planned &amp; actual'!H:H,OVERDRAFT!E1590)</f>
        <v>20184485</v>
      </c>
      <c r="E1590" s="26">
        <v>44866</v>
      </c>
    </row>
    <row r="1591" spans="1:5" hidden="1">
      <c r="A1591" s="19">
        <v>100</v>
      </c>
      <c r="B1591" s="19" t="s">
        <v>2081</v>
      </c>
      <c r="C1591" s="22">
        <f>SUMIFS('Filter by planned &amp; actual'!F:F,'Filter by planned &amp; actual'!B:B,OVERDRAFT!B1591,'Filter by planned &amp; actual'!E:E,"Planned",'Filter by planned &amp; actual'!H:H,OVERDRAFT!E1591)</f>
        <v>0</v>
      </c>
      <c r="D1591" s="22">
        <f>SUMIFS('Filter by planned &amp; actual'!G:G,'Filter by planned &amp; actual'!B:B,OVERDRAFT!B1591,'Filter by planned &amp; actual'!E:E,"Planned",'Filter by planned &amp; actual'!H:H,OVERDRAFT!E1591)</f>
        <v>0</v>
      </c>
      <c r="E1591" s="26">
        <v>44866</v>
      </c>
    </row>
    <row r="1592" spans="1:5" hidden="1">
      <c r="A1592" s="19">
        <v>101</v>
      </c>
      <c r="B1592" s="19" t="s">
        <v>2082</v>
      </c>
      <c r="C1592" s="22">
        <f>SUMIFS('Filter by planned &amp; actual'!F:F,'Filter by planned &amp; actual'!B:B,OVERDRAFT!B1592,'Filter by planned &amp; actual'!E:E,"Planned",'Filter by planned &amp; actual'!H:H,OVERDRAFT!E1592)</f>
        <v>0</v>
      </c>
      <c r="D1592" s="22">
        <f>SUMIFS('Filter by planned &amp; actual'!G:G,'Filter by planned &amp; actual'!B:B,OVERDRAFT!B1592,'Filter by planned &amp; actual'!E:E,"Planned",'Filter by planned &amp; actual'!H:H,OVERDRAFT!E1592)</f>
        <v>0</v>
      </c>
      <c r="E1592" s="26">
        <v>44866</v>
      </c>
    </row>
    <row r="1593" spans="1:5" hidden="1">
      <c r="A1593" s="19">
        <v>102</v>
      </c>
      <c r="B1593" s="19" t="s">
        <v>2083</v>
      </c>
      <c r="C1593" s="22">
        <f>SUMIFS('Filter by planned &amp; actual'!F:F,'Filter by planned &amp; actual'!B:B,OVERDRAFT!B1593,'Filter by planned &amp; actual'!E:E,"Planned",'Filter by planned &amp; actual'!H:H,OVERDRAFT!E1593)</f>
        <v>0</v>
      </c>
      <c r="D1593" s="22">
        <f>SUMIFS('Filter by planned &amp; actual'!G:G,'Filter by planned &amp; actual'!B:B,OVERDRAFT!B1593,'Filter by planned &amp; actual'!E:E,"Planned",'Filter by planned &amp; actual'!H:H,OVERDRAFT!E1593)</f>
        <v>12697034</v>
      </c>
      <c r="E1593" s="26">
        <v>44866</v>
      </c>
    </row>
    <row r="1594" spans="1:5" hidden="1">
      <c r="A1594" s="19">
        <v>103</v>
      </c>
      <c r="B1594" s="19" t="s">
        <v>2085</v>
      </c>
      <c r="C1594" s="22">
        <f>SUMIFS('Filter by planned &amp; actual'!F:F,'Filter by planned &amp; actual'!B:B,OVERDRAFT!B1594,'Filter by planned &amp; actual'!E:E,"Planned",'Filter by planned &amp; actual'!H:H,OVERDRAFT!E1594)</f>
        <v>0</v>
      </c>
      <c r="D1594" s="22">
        <f>SUMIFS('Filter by planned &amp; actual'!G:G,'Filter by planned &amp; actual'!B:B,OVERDRAFT!B1594,'Filter by planned &amp; actual'!E:E,"Planned",'Filter by planned &amp; actual'!H:H,OVERDRAFT!E1594)</f>
        <v>0</v>
      </c>
      <c r="E1594" s="26">
        <v>44866</v>
      </c>
    </row>
    <row r="1595" spans="1:5" hidden="1">
      <c r="A1595" s="19">
        <v>104</v>
      </c>
      <c r="B1595" s="19" t="s">
        <v>2086</v>
      </c>
      <c r="C1595" s="22">
        <f>SUMIFS('Filter by planned &amp; actual'!F:F,'Filter by planned &amp; actual'!B:B,OVERDRAFT!B1595,'Filter by planned &amp; actual'!E:E,"Planned",'Filter by planned &amp; actual'!H:H,OVERDRAFT!E1595)</f>
        <v>0</v>
      </c>
      <c r="D1595" s="22">
        <f>SUMIFS('Filter by planned &amp; actual'!G:G,'Filter by planned &amp; actual'!B:B,OVERDRAFT!B1595,'Filter by planned &amp; actual'!E:E,"Planned",'Filter by planned &amp; actual'!H:H,OVERDRAFT!E1595)</f>
        <v>0</v>
      </c>
      <c r="E1595" s="26">
        <v>44866</v>
      </c>
    </row>
    <row r="1596" spans="1:5" hidden="1">
      <c r="A1596" s="19">
        <v>105</v>
      </c>
      <c r="B1596" s="19" t="s">
        <v>2087</v>
      </c>
      <c r="C1596" s="22">
        <f>SUMIFS('Filter by planned &amp; actual'!F:F,'Filter by planned &amp; actual'!B:B,OVERDRAFT!B1596,'Filter by planned &amp; actual'!E:E,"Planned",'Filter by planned &amp; actual'!H:H,OVERDRAFT!E1596)</f>
        <v>0</v>
      </c>
      <c r="D1596" s="22">
        <f>SUMIFS('Filter by planned &amp; actual'!G:G,'Filter by planned &amp; actual'!B:B,OVERDRAFT!B1596,'Filter by planned &amp; actual'!E:E,"Planned",'Filter by planned &amp; actual'!H:H,OVERDRAFT!E1596)</f>
        <v>0</v>
      </c>
      <c r="E1596" s="26">
        <v>44866</v>
      </c>
    </row>
    <row r="1597" spans="1:5" hidden="1">
      <c r="A1597" s="19">
        <v>106</v>
      </c>
      <c r="B1597" s="19" t="s">
        <v>2088</v>
      </c>
      <c r="C1597" s="22">
        <f>SUMIFS('Filter by planned &amp; actual'!F:F,'Filter by planned &amp; actual'!B:B,OVERDRAFT!B1597,'Filter by planned &amp; actual'!E:E,"Planned",'Filter by planned &amp; actual'!H:H,OVERDRAFT!E1597)</f>
        <v>0</v>
      </c>
      <c r="D1597" s="22">
        <f>SUMIFS('Filter by planned &amp; actual'!G:G,'Filter by planned &amp; actual'!B:B,OVERDRAFT!B1597,'Filter by planned &amp; actual'!E:E,"Planned",'Filter by planned &amp; actual'!H:H,OVERDRAFT!E1597)</f>
        <v>0</v>
      </c>
      <c r="E1597" s="26">
        <v>44866</v>
      </c>
    </row>
    <row r="1598" spans="1:5" hidden="1">
      <c r="A1598" s="19">
        <v>107</v>
      </c>
      <c r="B1598" s="19" t="s">
        <v>2089</v>
      </c>
      <c r="C1598" s="22">
        <f>SUMIFS('Filter by planned &amp; actual'!F:F,'Filter by planned &amp; actual'!B:B,OVERDRAFT!B1598,'Filter by planned &amp; actual'!E:E,"Planned",'Filter by planned &amp; actual'!H:H,OVERDRAFT!E1598)</f>
        <v>0</v>
      </c>
      <c r="D1598" s="22">
        <f>SUMIFS('Filter by planned &amp; actual'!G:G,'Filter by planned &amp; actual'!B:B,OVERDRAFT!B1598,'Filter by planned &amp; actual'!E:E,"Planned",'Filter by planned &amp; actual'!H:H,OVERDRAFT!E1598)</f>
        <v>0</v>
      </c>
      <c r="E1598" s="26">
        <v>44866</v>
      </c>
    </row>
    <row r="1599" spans="1:5" hidden="1">
      <c r="A1599" s="19">
        <v>108</v>
      </c>
      <c r="B1599" s="19" t="s">
        <v>2090</v>
      </c>
      <c r="C1599" s="22">
        <f>SUMIFS('Filter by planned &amp; actual'!F:F,'Filter by planned &amp; actual'!B:B,OVERDRAFT!B1599,'Filter by planned &amp; actual'!E:E,"Planned",'Filter by planned &amp; actual'!H:H,OVERDRAFT!E1599)</f>
        <v>0</v>
      </c>
      <c r="D1599" s="22">
        <f>SUMIFS('Filter by planned &amp; actual'!G:G,'Filter by planned &amp; actual'!B:B,OVERDRAFT!B1599,'Filter by planned &amp; actual'!E:E,"Planned",'Filter by planned &amp; actual'!H:H,OVERDRAFT!E1599)</f>
        <v>25845656</v>
      </c>
      <c r="E1599" s="26">
        <v>44866</v>
      </c>
    </row>
    <row r="1600" spans="1:5" hidden="1">
      <c r="A1600" s="19">
        <v>109</v>
      </c>
      <c r="B1600" s="19" t="s">
        <v>2091</v>
      </c>
      <c r="C1600" s="22">
        <f>SUMIFS('Filter by planned &amp; actual'!F:F,'Filter by planned &amp; actual'!B:B,OVERDRAFT!B1600,'Filter by planned &amp; actual'!E:E,"Planned",'Filter by planned &amp; actual'!H:H,OVERDRAFT!E1600)</f>
        <v>0</v>
      </c>
      <c r="D1600" s="22">
        <f>SUMIFS('Filter by planned &amp; actual'!G:G,'Filter by planned &amp; actual'!B:B,OVERDRAFT!B1600,'Filter by planned &amp; actual'!E:E,"Planned",'Filter by planned &amp; actual'!H:H,OVERDRAFT!E1600)</f>
        <v>0</v>
      </c>
      <c r="E1600" s="26">
        <v>44866</v>
      </c>
    </row>
    <row r="1601" spans="1:5" hidden="1">
      <c r="A1601" s="19">
        <v>110</v>
      </c>
      <c r="B1601" s="19" t="s">
        <v>2092</v>
      </c>
      <c r="C1601" s="22">
        <f>SUMIFS('Filter by planned &amp; actual'!F:F,'Filter by planned &amp; actual'!B:B,OVERDRAFT!B1601,'Filter by planned &amp; actual'!E:E,"Planned",'Filter by planned &amp; actual'!H:H,OVERDRAFT!E1601)</f>
        <v>0</v>
      </c>
      <c r="D1601" s="22">
        <f>SUMIFS('Filter by planned &amp; actual'!G:G,'Filter by planned &amp; actual'!B:B,OVERDRAFT!B1601,'Filter by planned &amp; actual'!E:E,"Planned",'Filter by planned &amp; actual'!H:H,OVERDRAFT!E1601)</f>
        <v>0</v>
      </c>
      <c r="E1601" s="26">
        <v>44866</v>
      </c>
    </row>
    <row r="1602" spans="1:5" hidden="1">
      <c r="A1602" s="19">
        <v>111</v>
      </c>
      <c r="B1602" s="19" t="s">
        <v>2104</v>
      </c>
      <c r="C1602" s="22">
        <f>SUMIFS('Filter by planned &amp; actual'!F:F,'Filter by planned &amp; actual'!B:B,OVERDRAFT!B1602,'Filter by planned &amp; actual'!E:E,"Planned",'Filter by planned &amp; actual'!H:H,OVERDRAFT!E1602)</f>
        <v>0</v>
      </c>
      <c r="D1602" s="22">
        <f>SUMIFS('Filter by planned &amp; actual'!G:G,'Filter by planned &amp; actual'!B:B,OVERDRAFT!B1602,'Filter by planned &amp; actual'!E:E,"Planned",'Filter by planned &amp; actual'!H:H,OVERDRAFT!E1602)</f>
        <v>0</v>
      </c>
      <c r="E1602" s="26">
        <v>44866</v>
      </c>
    </row>
    <row r="1603" spans="1:5" hidden="1">
      <c r="A1603" s="19">
        <v>112</v>
      </c>
      <c r="B1603" s="19" t="s">
        <v>2100</v>
      </c>
      <c r="C1603" s="22">
        <f>SUMIFS('Filter by planned &amp; actual'!F:F,'Filter by planned &amp; actual'!B:B,OVERDRAFT!B1603,'Filter by planned &amp; actual'!E:E,"Planned",'Filter by planned &amp; actual'!H:H,OVERDRAFT!E1603)</f>
        <v>10387913</v>
      </c>
      <c r="D1603" s="22">
        <f>SUMIFS('Filter by planned &amp; actual'!G:G,'Filter by planned &amp; actual'!B:B,OVERDRAFT!B1603,'Filter by planned &amp; actual'!E:E,"Planned",'Filter by planned &amp; actual'!H:H,OVERDRAFT!E1603)</f>
        <v>0</v>
      </c>
      <c r="E1603" s="26">
        <v>44866</v>
      </c>
    </row>
    <row r="1604" spans="1:5" hidden="1">
      <c r="A1604" s="19">
        <v>113</v>
      </c>
      <c r="B1604" s="19" t="s">
        <v>2101</v>
      </c>
      <c r="C1604" s="22">
        <f>SUMIFS('Filter by planned &amp; actual'!F:F,'Filter by planned &amp; actual'!B:B,OVERDRAFT!B1604,'Filter by planned &amp; actual'!E:E,"Planned",'Filter by planned &amp; actual'!H:H,OVERDRAFT!E1604)</f>
        <v>55379664</v>
      </c>
      <c r="D1604" s="22">
        <f>SUMIFS('Filter by planned &amp; actual'!G:G,'Filter by planned &amp; actual'!B:B,OVERDRAFT!B1604,'Filter by planned &amp; actual'!E:E,"Planned",'Filter by planned &amp; actual'!H:H,OVERDRAFT!E1604)</f>
        <v>55961048</v>
      </c>
      <c r="E1604" s="26">
        <v>44866</v>
      </c>
    </row>
    <row r="1605" spans="1:5" hidden="1">
      <c r="A1605" s="19">
        <v>114</v>
      </c>
      <c r="B1605" s="19" t="s">
        <v>2102</v>
      </c>
      <c r="C1605" s="22">
        <f>SUMIFS('Filter by planned &amp; actual'!F:F,'Filter by planned &amp; actual'!B:B,OVERDRAFT!B1605,'Filter by planned &amp; actual'!E:E,"Planned",'Filter by planned &amp; actual'!H:H,OVERDRAFT!E1605)</f>
        <v>0</v>
      </c>
      <c r="D1605" s="22">
        <f>SUMIFS('Filter by planned &amp; actual'!G:G,'Filter by planned &amp; actual'!B:B,OVERDRAFT!B1605,'Filter by planned &amp; actual'!E:E,"Planned",'Filter by planned &amp; actual'!H:H,OVERDRAFT!E1605)</f>
        <v>0</v>
      </c>
      <c r="E1605" s="26">
        <v>44866</v>
      </c>
    </row>
    <row r="1606" spans="1:5" hidden="1">
      <c r="A1606" s="20">
        <v>115</v>
      </c>
      <c r="B1606" s="20" t="s">
        <v>2103</v>
      </c>
      <c r="C1606" s="22">
        <f>SUMIFS('Filter by planned &amp; actual'!F:F,'Filter by planned &amp; actual'!B:B,OVERDRAFT!B1606,'Filter by planned &amp; actual'!E:E,"Planned",'Filter by planned &amp; actual'!H:H,OVERDRAFT!E1606)</f>
        <v>0</v>
      </c>
      <c r="D1606" s="22">
        <f>SUMIFS('Filter by planned &amp; actual'!G:G,'Filter by planned &amp; actual'!B:B,OVERDRAFT!B1606,'Filter by planned &amp; actual'!E:E,"Planned",'Filter by planned &amp; actual'!H:H,OVERDRAFT!E1606)</f>
        <v>0</v>
      </c>
      <c r="E1606" s="26">
        <v>44866</v>
      </c>
    </row>
    <row r="1607" spans="1:5" hidden="1">
      <c r="A1607" s="19">
        <v>116</v>
      </c>
      <c r="B1607" s="19" t="s">
        <v>2109</v>
      </c>
      <c r="C1607" s="22">
        <f>SUMIFS('Filter by planned &amp; actual'!F:F,'Filter by planned &amp; actual'!B:B,OVERDRAFT!B1607,'Filter by planned &amp; actual'!E:E,"Planned",'Filter by planned &amp; actual'!H:H,OVERDRAFT!E1607)</f>
        <v>0</v>
      </c>
      <c r="D1607" s="22">
        <f>SUMIFS('Filter by planned &amp; actual'!G:G,'Filter by planned &amp; actual'!B:B,OVERDRAFT!B1607,'Filter by planned &amp; actual'!E:E,"Planned",'Filter by planned &amp; actual'!H:H,OVERDRAFT!E1607)</f>
        <v>0</v>
      </c>
      <c r="E1607" s="26">
        <v>44866</v>
      </c>
    </row>
    <row r="1608" spans="1:5" hidden="1">
      <c r="A1608" s="19">
        <v>117</v>
      </c>
      <c r="B1608" s="19" t="s">
        <v>2110</v>
      </c>
      <c r="C1608" s="22">
        <f>SUMIFS('Filter by planned &amp; actual'!F:F,'Filter by planned &amp; actual'!B:B,OVERDRAFT!B1608,'Filter by planned &amp; actual'!E:E,"Planned",'Filter by planned &amp; actual'!H:H,OVERDRAFT!E1608)</f>
        <v>0</v>
      </c>
      <c r="D1608" s="22">
        <f>SUMIFS('Filter by planned &amp; actual'!G:G,'Filter by planned &amp; actual'!B:B,OVERDRAFT!B1608,'Filter by planned &amp; actual'!E:E,"Planned",'Filter by planned &amp; actual'!H:H,OVERDRAFT!E1608)</f>
        <v>0</v>
      </c>
      <c r="E1608" s="26">
        <v>44866</v>
      </c>
    </row>
    <row r="1609" spans="1:5" hidden="1">
      <c r="A1609" s="19">
        <v>118</v>
      </c>
      <c r="B1609" s="19" t="s">
        <v>2112</v>
      </c>
      <c r="C1609" s="22">
        <f>SUMIFS('Filter by planned &amp; actual'!F:F,'Filter by planned &amp; actual'!B:B,OVERDRAFT!B1609,'Filter by planned &amp; actual'!E:E,"Planned",'Filter by planned &amp; actual'!H:H,OVERDRAFT!E1609)</f>
        <v>0</v>
      </c>
      <c r="D1609" s="22">
        <f>SUMIFS('Filter by planned &amp; actual'!G:G,'Filter by planned &amp; actual'!B:B,OVERDRAFT!B1609,'Filter by planned &amp; actual'!E:E,"Planned",'Filter by planned &amp; actual'!H:H,OVERDRAFT!E1609)</f>
        <v>0</v>
      </c>
      <c r="E1609" s="26">
        <v>44866</v>
      </c>
    </row>
    <row r="1610" spans="1:5" hidden="1">
      <c r="A1610" s="19">
        <v>119</v>
      </c>
      <c r="B1610" s="19" t="s">
        <v>2113</v>
      </c>
      <c r="C1610" s="22">
        <f>SUMIFS('Filter by planned &amp; actual'!F:F,'Filter by planned &amp; actual'!B:B,OVERDRAFT!B1610,'Filter by planned &amp; actual'!E:E,"Planned",'Filter by planned &amp; actual'!H:H,OVERDRAFT!E1610)</f>
        <v>0</v>
      </c>
      <c r="D1610" s="22">
        <f>SUMIFS('Filter by planned &amp; actual'!G:G,'Filter by planned &amp; actual'!B:B,OVERDRAFT!B1610,'Filter by planned &amp; actual'!E:E,"Planned",'Filter by planned &amp; actual'!H:H,OVERDRAFT!E1610)</f>
        <v>141398</v>
      </c>
      <c r="E1610" s="26">
        <v>44866</v>
      </c>
    </row>
    <row r="1611" spans="1:5" hidden="1">
      <c r="A1611" s="19">
        <v>120</v>
      </c>
      <c r="B1611" s="110" t="s">
        <v>2114</v>
      </c>
      <c r="C1611" s="22">
        <f>SUMIFS('Filter by planned &amp; actual'!F:F,'Filter by planned &amp; actual'!B:B,OVERDRAFT!B1611,'Filter by planned &amp; actual'!E:E,"Planned",'Filter by planned &amp; actual'!H:H,OVERDRAFT!E1611)</f>
        <v>0</v>
      </c>
      <c r="D1611" s="22">
        <f>SUMIFS('Filter by planned &amp; actual'!G:G,'Filter by planned &amp; actual'!B:B,OVERDRAFT!B1611,'Filter by planned &amp; actual'!E:E,"Planned",'Filter by planned &amp; actual'!H:H,OVERDRAFT!E1611)</f>
        <v>0</v>
      </c>
      <c r="E1611" s="26">
        <v>44866</v>
      </c>
    </row>
    <row r="1612" spans="1:5" hidden="1">
      <c r="A1612" s="19">
        <v>121</v>
      </c>
      <c r="B1612" s="19" t="s">
        <v>2157</v>
      </c>
      <c r="C1612" s="22">
        <f>SUMIFS('Filter by planned &amp; actual'!F:F,'Filter by planned &amp; actual'!B:B,OVERDRAFT!B1612,'Filter by planned &amp; actual'!E:E,"Planned",'Filter by planned &amp; actual'!H:H,OVERDRAFT!E1612)</f>
        <v>0</v>
      </c>
      <c r="D1612" s="22">
        <f>SUMIFS('Filter by planned &amp; actual'!G:G,'Filter by planned &amp; actual'!B:B,OVERDRAFT!B1612,'Filter by planned &amp; actual'!E:E,"Planned",'Filter by planned &amp; actual'!H:H,OVERDRAFT!E1612)</f>
        <v>0</v>
      </c>
      <c r="E1612" s="26">
        <v>44866</v>
      </c>
    </row>
    <row r="1613" spans="1:5" hidden="1">
      <c r="A1613" s="19">
        <v>122</v>
      </c>
      <c r="B1613" s="19" t="s">
        <v>2158</v>
      </c>
      <c r="C1613" s="22">
        <f>SUMIFS('Filter by planned &amp; actual'!F:F,'Filter by planned &amp; actual'!B:B,OVERDRAFT!B1613,'Filter by planned &amp; actual'!E:E,"Planned",'Filter by planned &amp; actual'!H:H,OVERDRAFT!E1613)</f>
        <v>0</v>
      </c>
      <c r="D1613" s="22">
        <f>SUMIFS('Filter by planned &amp; actual'!G:G,'Filter by planned &amp; actual'!B:B,OVERDRAFT!B1613,'Filter by planned &amp; actual'!E:E,"Planned",'Filter by planned &amp; actual'!H:H,OVERDRAFT!E1613)</f>
        <v>0</v>
      </c>
      <c r="E1613" s="26">
        <v>44866</v>
      </c>
    </row>
    <row r="1614" spans="1:5" hidden="1">
      <c r="A1614" s="19">
        <v>123</v>
      </c>
      <c r="B1614" s="19" t="s">
        <v>2159</v>
      </c>
      <c r="C1614" s="22">
        <f>SUMIFS('Filter by planned &amp; actual'!F:F,'Filter by planned &amp; actual'!B:B,OVERDRAFT!B1614,'Filter by planned &amp; actual'!E:E,"Planned",'Filter by planned &amp; actual'!H:H,OVERDRAFT!E1614)</f>
        <v>0</v>
      </c>
      <c r="D1614" s="22">
        <f>SUMIFS('Filter by planned &amp; actual'!G:G,'Filter by planned &amp; actual'!B:B,OVERDRAFT!B1614,'Filter by planned &amp; actual'!E:E,"Planned",'Filter by planned &amp; actual'!H:H,OVERDRAFT!E1614)</f>
        <v>0</v>
      </c>
      <c r="E1614" s="26">
        <v>44866</v>
      </c>
    </row>
    <row r="1615" spans="1:5" ht="13.95" hidden="1" customHeight="1">
      <c r="A1615" s="19">
        <v>124</v>
      </c>
      <c r="B1615" s="19" t="s">
        <v>2160</v>
      </c>
      <c r="C1615" s="22">
        <f>SUMIFS('Filter by planned &amp; actual'!F:F,'Filter by planned &amp; actual'!B:B,OVERDRAFT!B1615,'Filter by planned &amp; actual'!E:E,"Planned",'Filter by planned &amp; actual'!H:H,OVERDRAFT!E1615)</f>
        <v>0</v>
      </c>
      <c r="D1615" s="22">
        <f>SUMIFS('Filter by planned &amp; actual'!G:G,'Filter by planned &amp; actual'!B:B,OVERDRAFT!B1615,'Filter by planned &amp; actual'!E:E,"Planned",'Filter by planned &amp; actual'!H:H,OVERDRAFT!E1615)</f>
        <v>0</v>
      </c>
      <c r="E1615" s="26">
        <v>44866</v>
      </c>
    </row>
    <row r="1616" spans="1:5" ht="13.95" hidden="1" customHeight="1">
      <c r="A1616" s="19">
        <v>125</v>
      </c>
      <c r="B1616" s="19" t="s">
        <v>2162</v>
      </c>
      <c r="C1616" s="22">
        <f>SUMIFS('Filter by planned &amp; actual'!F:F,'Filter by planned &amp; actual'!B:B,OVERDRAFT!B1616,'Filter by planned &amp; actual'!E:E,"Planned",'Filter by planned &amp; actual'!H:H,OVERDRAFT!E1616)</f>
        <v>0</v>
      </c>
      <c r="D1616" s="22">
        <f>SUMIFS('Filter by planned &amp; actual'!G:G,'Filter by planned &amp; actual'!B:B,OVERDRAFT!B1616,'Filter by planned &amp; actual'!E:E,"Planned",'Filter by planned &amp; actual'!H:H,OVERDRAFT!E1616)</f>
        <v>0</v>
      </c>
      <c r="E1616" s="26">
        <v>44866</v>
      </c>
    </row>
    <row r="1617" spans="1:5" ht="13.95" hidden="1" customHeight="1">
      <c r="A1617" s="19">
        <v>126</v>
      </c>
      <c r="B1617" s="19" t="s">
        <v>2163</v>
      </c>
      <c r="C1617" s="22">
        <f>SUMIFS('Filter by planned &amp; actual'!F:F,'Filter by planned &amp; actual'!B:B,OVERDRAFT!B1617,'Filter by planned &amp; actual'!E:E,"Planned",'Filter by planned &amp; actual'!H:H,OVERDRAFT!E1617)</f>
        <v>0</v>
      </c>
      <c r="D1617" s="22">
        <f>SUMIFS('Filter by planned &amp; actual'!G:G,'Filter by planned &amp; actual'!B:B,OVERDRAFT!B1617,'Filter by planned &amp; actual'!E:E,"Planned",'Filter by planned &amp; actual'!H:H,OVERDRAFT!E1617)</f>
        <v>0</v>
      </c>
      <c r="E1617" s="26">
        <v>44866</v>
      </c>
    </row>
    <row r="1618" spans="1:5" ht="13.95" hidden="1" customHeight="1">
      <c r="A1618" s="19">
        <v>127</v>
      </c>
      <c r="B1618" s="19" t="s">
        <v>2164</v>
      </c>
      <c r="C1618" s="22">
        <f>SUMIFS('Filter by planned &amp; actual'!F:F,'Filter by planned &amp; actual'!B:B,OVERDRAFT!B1618,'Filter by planned &amp; actual'!E:E,"Planned",'Filter by planned &amp; actual'!H:H,OVERDRAFT!E1618)</f>
        <v>0</v>
      </c>
      <c r="D1618" s="22">
        <f>SUMIFS('Filter by planned &amp; actual'!G:G,'Filter by planned &amp; actual'!B:B,OVERDRAFT!B1618,'Filter by planned &amp; actual'!E:E,"Planned",'Filter by planned &amp; actual'!H:H,OVERDRAFT!E1618)</f>
        <v>3800000</v>
      </c>
      <c r="E1618" s="26">
        <v>44866</v>
      </c>
    </row>
    <row r="1619" spans="1:5" ht="13.95" hidden="1" customHeight="1">
      <c r="A1619" s="19">
        <v>128</v>
      </c>
      <c r="B1619" s="19" t="s">
        <v>2165</v>
      </c>
      <c r="C1619" s="22">
        <f>SUMIFS('Filter by planned &amp; actual'!F:F,'Filter by planned &amp; actual'!B:B,OVERDRAFT!B1619,'Filter by planned &amp; actual'!E:E,"Planned",'Filter by planned &amp; actual'!H:H,OVERDRAFT!E1619)</f>
        <v>2379466</v>
      </c>
      <c r="D1619" s="22">
        <f>SUMIFS('Filter by planned &amp; actual'!G:G,'Filter by planned &amp; actual'!B:B,OVERDRAFT!B1619,'Filter by planned &amp; actual'!E:E,"Planned",'Filter by planned &amp; actual'!H:H,OVERDRAFT!E1619)</f>
        <v>1756564</v>
      </c>
      <c r="E1619" s="26">
        <v>44866</v>
      </c>
    </row>
    <row r="1620" spans="1:5" ht="13.95" hidden="1" customHeight="1">
      <c r="A1620" s="113">
        <v>129</v>
      </c>
      <c r="B1620" s="113" t="s">
        <v>2167</v>
      </c>
      <c r="C1620" s="22">
        <f>SUMIFS('Filter by planned &amp; actual'!F:F,'Filter by planned &amp; actual'!B:B,OVERDRAFT!B1620,'Filter by planned &amp; actual'!E:E,"Planned",'Filter by planned &amp; actual'!H:H,OVERDRAFT!E1620)</f>
        <v>234111.33393258427</v>
      </c>
      <c r="D1620" s="22">
        <f>SUMIFS('Filter by planned &amp; actual'!G:G,'Filter by planned &amp; actual'!B:B,OVERDRAFT!B1620,'Filter by planned &amp; actual'!E:E,"Planned",'Filter by planned &amp; actual'!H:H,OVERDRAFT!E1620)</f>
        <v>180000</v>
      </c>
      <c r="E1620" s="26">
        <v>44866</v>
      </c>
    </row>
    <row r="1621" spans="1:5" ht="13.95" hidden="1" customHeight="1">
      <c r="A1621" s="113">
        <v>130</v>
      </c>
      <c r="B1621" s="113" t="s">
        <v>2168</v>
      </c>
      <c r="C1621" s="22">
        <f>SUMIFS('Filter by planned &amp; actual'!F:F,'Filter by planned &amp; actual'!B:B,OVERDRAFT!B1621,'Filter by planned &amp; actual'!E:E,"Planned",'Filter by planned &amp; actual'!H:H,OVERDRAFT!E1621)</f>
        <v>38374884</v>
      </c>
      <c r="D1621" s="22">
        <f>SUMIFS('Filter by planned &amp; actual'!G:G,'Filter by planned &amp; actual'!B:B,OVERDRAFT!B1621,'Filter by planned &amp; actual'!E:E,"Planned",'Filter by planned &amp; actual'!H:H,OVERDRAFT!E1621)</f>
        <v>9241860</v>
      </c>
      <c r="E1621" s="26">
        <v>44866</v>
      </c>
    </row>
    <row r="1622" spans="1:5" ht="13.95" hidden="1" customHeight="1">
      <c r="A1622" s="113">
        <v>131</v>
      </c>
      <c r="B1622" s="113" t="s">
        <v>2169</v>
      </c>
      <c r="C1622" s="22">
        <f>SUMIFS('Filter by planned &amp; actual'!F:F,'Filter by planned &amp; actual'!B:B,OVERDRAFT!B1622,'Filter by planned &amp; actual'!E:E,"Planned",'Filter by planned &amp; actual'!H:H,OVERDRAFT!E1622)</f>
        <v>0</v>
      </c>
      <c r="D1622" s="22">
        <f>SUMIFS('Filter by planned &amp; actual'!G:G,'Filter by planned &amp; actual'!B:B,OVERDRAFT!B1622,'Filter by planned &amp; actual'!E:E,"Planned",'Filter by planned &amp; actual'!H:H,OVERDRAFT!E1622)</f>
        <v>7731818</v>
      </c>
      <c r="E1622" s="26">
        <v>44866</v>
      </c>
    </row>
    <row r="1623" spans="1:5" ht="13.95" hidden="1" customHeight="1">
      <c r="A1623" s="113">
        <v>132</v>
      </c>
      <c r="B1623" s="113" t="s">
        <v>2170</v>
      </c>
      <c r="C1623" s="22">
        <f>SUMIFS('Filter by planned &amp; actual'!F:F,'Filter by planned &amp; actual'!B:B,OVERDRAFT!B1623,'Filter by planned &amp; actual'!E:E,"Planned",'Filter by planned &amp; actual'!H:H,OVERDRAFT!E1623)</f>
        <v>0</v>
      </c>
      <c r="D1623" s="22">
        <f>SUMIFS('Filter by planned &amp; actual'!G:G,'Filter by planned &amp; actual'!B:B,OVERDRAFT!B1623,'Filter by planned &amp; actual'!E:E,"Planned",'Filter by planned &amp; actual'!H:H,OVERDRAFT!E1623)</f>
        <v>421453</v>
      </c>
      <c r="E1623" s="26">
        <v>44866</v>
      </c>
    </row>
    <row r="1624" spans="1:5" ht="13.95" hidden="1" customHeight="1">
      <c r="A1624" s="113">
        <v>133</v>
      </c>
      <c r="B1624" s="113" t="s">
        <v>2171</v>
      </c>
      <c r="C1624" s="22">
        <f>SUMIFS('Filter by planned &amp; actual'!F:F,'Filter by planned &amp; actual'!B:B,OVERDRAFT!B1624,'Filter by planned &amp; actual'!E:E,"Planned",'Filter by planned &amp; actual'!H:H,OVERDRAFT!E1624)</f>
        <v>11541455</v>
      </c>
      <c r="D1624" s="22">
        <f>SUMIFS('Filter by planned &amp; actual'!G:G,'Filter by planned &amp; actual'!B:B,OVERDRAFT!B1624,'Filter by planned &amp; actual'!E:E,"Planned",'Filter by planned &amp; actual'!H:H,OVERDRAFT!E1624)</f>
        <v>144141</v>
      </c>
      <c r="E1624" s="26">
        <v>44866</v>
      </c>
    </row>
    <row r="1625" spans="1:5" ht="13.95" hidden="1" customHeight="1">
      <c r="A1625" s="113">
        <v>134</v>
      </c>
      <c r="B1625" s="113" t="s">
        <v>2172</v>
      </c>
      <c r="C1625" s="22">
        <f>SUMIFS('Filter by planned &amp; actual'!F:F,'Filter by planned &amp; actual'!B:B,OVERDRAFT!B1625,'Filter by planned &amp; actual'!E:E,"Planned",'Filter by planned &amp; actual'!H:H,OVERDRAFT!E1625)</f>
        <v>0</v>
      </c>
      <c r="D1625" s="22">
        <f>SUMIFS('Filter by planned &amp; actual'!G:G,'Filter by planned &amp; actual'!B:B,OVERDRAFT!B1625,'Filter by planned &amp; actual'!E:E,"Planned",'Filter by planned &amp; actual'!H:H,OVERDRAFT!E1625)</f>
        <v>0</v>
      </c>
      <c r="E1625" s="26">
        <v>44866</v>
      </c>
    </row>
    <row r="1626" spans="1:5" ht="13.95" hidden="1" customHeight="1">
      <c r="A1626" s="113">
        <v>135</v>
      </c>
      <c r="B1626" s="113" t="s">
        <v>2173</v>
      </c>
      <c r="C1626" s="22">
        <f>SUMIFS('Filter by planned &amp; actual'!F:F,'Filter by planned &amp; actual'!B:B,OVERDRAFT!B1626,'Filter by planned &amp; actual'!E:E,"Planned",'Filter by planned &amp; actual'!H:H,OVERDRAFT!E1626)</f>
        <v>27808678</v>
      </c>
      <c r="D1626" s="22">
        <f>SUMIFS('Filter by planned &amp; actual'!G:G,'Filter by planned &amp; actual'!B:B,OVERDRAFT!B1626,'Filter by planned &amp; actual'!E:E,"Planned",'Filter by planned &amp; actual'!H:H,OVERDRAFT!E1626)</f>
        <v>24983291</v>
      </c>
      <c r="E1626" s="26">
        <v>44866</v>
      </c>
    </row>
    <row r="1627" spans="1:5" ht="13.95" hidden="1" customHeight="1">
      <c r="A1627" s="113">
        <v>136</v>
      </c>
      <c r="B1627" s="113" t="s">
        <v>2174</v>
      </c>
      <c r="C1627" s="22">
        <f>SUMIFS('Filter by planned &amp; actual'!F:F,'Filter by planned &amp; actual'!B:B,OVERDRAFT!B1627,'Filter by planned &amp; actual'!E:E,"Planned",'Filter by planned &amp; actual'!H:H,OVERDRAFT!E1627)</f>
        <v>13867635.84</v>
      </c>
      <c r="D1627" s="22">
        <f>SUMIFS('Filter by planned &amp; actual'!G:G,'Filter by planned &amp; actual'!B:B,OVERDRAFT!B1627,'Filter by planned &amp; actual'!E:E,"Planned",'Filter by planned &amp; actual'!H:H,OVERDRAFT!E1627)</f>
        <v>2840013.77</v>
      </c>
      <c r="E1627" s="26">
        <v>44866</v>
      </c>
    </row>
    <row r="1628" spans="1:5" ht="13.95" hidden="1" customHeight="1">
      <c r="A1628" s="113">
        <v>137</v>
      </c>
      <c r="B1628" s="113" t="s">
        <v>2175</v>
      </c>
      <c r="C1628" s="22">
        <f>SUMIFS('Filter by planned &amp; actual'!F:F,'Filter by planned &amp; actual'!B:B,OVERDRAFT!B1628,'Filter by planned &amp; actual'!E:E,"Planned",'Filter by planned &amp; actual'!H:H,OVERDRAFT!E1628)</f>
        <v>272635.7922245487</v>
      </c>
      <c r="D1628" s="22">
        <f>SUMIFS('Filter by planned &amp; actual'!G:G,'Filter by planned &amp; actual'!B:B,OVERDRAFT!B1628,'Filter by planned &amp; actual'!E:E,"Planned",'Filter by planned &amp; actual'!H:H,OVERDRAFT!E1628)</f>
        <v>357834.47729472007</v>
      </c>
      <c r="E1628" s="26">
        <v>44866</v>
      </c>
    </row>
    <row r="1629" spans="1:5" ht="13.95" hidden="1" customHeight="1">
      <c r="A1629" s="113">
        <v>138</v>
      </c>
      <c r="B1629" s="113" t="s">
        <v>2176</v>
      </c>
      <c r="C1629" s="22">
        <f>SUMIFS('Filter by planned &amp; actual'!F:F,'Filter by planned &amp; actual'!B:B,OVERDRAFT!B1629,'Filter by planned &amp; actual'!E:E,"Planned",'Filter by planned &amp; actual'!H:H,OVERDRAFT!E1629)</f>
        <v>15200000</v>
      </c>
      <c r="D1629" s="22">
        <f>SUMIFS('Filter by planned &amp; actual'!G:G,'Filter by planned &amp; actual'!B:B,OVERDRAFT!B1629,'Filter by planned &amp; actual'!E:E,"Planned",'Filter by planned &amp; actual'!H:H,OVERDRAFT!E1629)</f>
        <v>7800000</v>
      </c>
      <c r="E1629" s="26">
        <v>44866</v>
      </c>
    </row>
    <row r="1630" spans="1:5" ht="13.95" hidden="1" customHeight="1">
      <c r="A1630" s="113">
        <v>139</v>
      </c>
      <c r="B1630" s="113" t="s">
        <v>2189</v>
      </c>
      <c r="C1630" s="22">
        <f>SUMIFS('Filter by planned &amp; actual'!F:F,'Filter by planned &amp; actual'!B:B,OVERDRAFT!B1630,'Filter by planned &amp; actual'!E:E,"Planned",'Filter by planned &amp; actual'!H:H,OVERDRAFT!E1630)</f>
        <v>1988251.652</v>
      </c>
      <c r="D1630" s="22">
        <f>SUMIFS('Filter by planned &amp; actual'!G:G,'Filter by planned &amp; actual'!B:B,OVERDRAFT!B1630,'Filter by planned &amp; actual'!E:E,"Planned",'Filter by planned &amp; actual'!H:H,OVERDRAFT!E1630)</f>
        <v>1167017.274</v>
      </c>
      <c r="E1630" s="26">
        <v>44866</v>
      </c>
    </row>
    <row r="1631" spans="1:5" ht="13.95" hidden="1" customHeight="1">
      <c r="A1631" s="113">
        <v>140</v>
      </c>
      <c r="B1631" s="113" t="s">
        <v>2190</v>
      </c>
      <c r="C1631" s="22">
        <f>SUMIFS('Filter by planned &amp; actual'!F:F,'Filter by planned &amp; actual'!B:B,OVERDRAFT!B1631,'Filter by planned &amp; actual'!E:E,"Planned",'Filter by planned &amp; actual'!H:H,OVERDRAFT!E1631)</f>
        <v>7680000</v>
      </c>
      <c r="D1631" s="22">
        <f>SUMIFS('Filter by planned &amp; actual'!G:G,'Filter by planned &amp; actual'!B:B,OVERDRAFT!B1631,'Filter by planned &amp; actual'!E:E,"Planned",'Filter by planned &amp; actual'!H:H,OVERDRAFT!E1631)</f>
        <v>0</v>
      </c>
      <c r="E1631" s="26">
        <v>44866</v>
      </c>
    </row>
    <row r="1632" spans="1:5" ht="13.95" hidden="1" customHeight="1">
      <c r="A1632" s="113">
        <v>141</v>
      </c>
      <c r="B1632" s="113" t="s">
        <v>2191</v>
      </c>
      <c r="C1632" s="22">
        <f>SUMIFS('Filter by planned &amp; actual'!F:F,'Filter by planned &amp; actual'!B:B,OVERDRAFT!B1632,'Filter by planned &amp; actual'!E:E,"Planned",'Filter by planned &amp; actual'!H:H,OVERDRAFT!E1632)</f>
        <v>0</v>
      </c>
      <c r="D1632" s="22">
        <f>SUMIFS('Filter by planned &amp; actual'!G:G,'Filter by planned &amp; actual'!B:B,OVERDRAFT!B1632,'Filter by planned &amp; actual'!E:E,"Planned",'Filter by planned &amp; actual'!H:H,OVERDRAFT!E1632)</f>
        <v>0</v>
      </c>
      <c r="E1632" s="26">
        <v>44866</v>
      </c>
    </row>
    <row r="1633" spans="1:5" ht="13.95" hidden="1" customHeight="1">
      <c r="A1633" s="113">
        <v>142</v>
      </c>
      <c r="B1633" s="113" t="s">
        <v>2192</v>
      </c>
      <c r="C1633" s="22">
        <f>SUMIFS('Filter by planned &amp; actual'!F:F,'Filter by planned &amp; actual'!B:B,OVERDRAFT!B1633,'Filter by planned &amp; actual'!E:E,"Planned",'Filter by planned &amp; actual'!H:H,OVERDRAFT!E1633)</f>
        <v>0</v>
      </c>
      <c r="D1633" s="22">
        <f>SUMIFS('Filter by planned &amp; actual'!G:G,'Filter by planned &amp; actual'!B:B,OVERDRAFT!B1633,'Filter by planned &amp; actual'!E:E,"Planned",'Filter by planned &amp; actual'!H:H,OVERDRAFT!E1633)</f>
        <v>0</v>
      </c>
      <c r="E1633" s="26">
        <v>44866</v>
      </c>
    </row>
    <row r="1634" spans="1:5" ht="13.95" hidden="1" customHeight="1">
      <c r="A1634" s="113">
        <v>143</v>
      </c>
      <c r="B1634" s="113" t="s">
        <v>2193</v>
      </c>
      <c r="C1634" s="22">
        <f>SUMIFS('Filter by planned &amp; actual'!F:F,'Filter by planned &amp; actual'!B:B,OVERDRAFT!B1634,'Filter by planned &amp; actual'!E:E,"Planned",'Filter by planned &amp; actual'!H:H,OVERDRAFT!E1634)</f>
        <v>0</v>
      </c>
      <c r="D1634" s="22">
        <f>SUMIFS('Filter by planned &amp; actual'!G:G,'Filter by planned &amp; actual'!B:B,OVERDRAFT!B1634,'Filter by planned &amp; actual'!E:E,"Planned",'Filter by planned &amp; actual'!H:H,OVERDRAFT!E1634)</f>
        <v>0</v>
      </c>
      <c r="E1634" s="26">
        <v>44866</v>
      </c>
    </row>
    <row r="1635" spans="1:5" ht="13.95" hidden="1" customHeight="1">
      <c r="A1635" s="152">
        <v>144</v>
      </c>
      <c r="B1635" s="152" t="s">
        <v>2207</v>
      </c>
      <c r="C1635" s="22">
        <f>SUMIFS('Filter by planned &amp; actual'!F:F,'Filter by planned &amp; actual'!B:B,OVERDRAFT!B1635,'Filter by planned &amp; actual'!E:E,"Planned",'Filter by planned &amp; actual'!H:H,OVERDRAFT!E1635)</f>
        <v>0</v>
      </c>
      <c r="D1635" s="22">
        <f>SUMIFS('Filter by planned &amp; actual'!G:G,'Filter by planned &amp; actual'!B:B,OVERDRAFT!B1635,'Filter by planned &amp; actual'!E:E,"Planned",'Filter by planned &amp; actual'!H:H,OVERDRAFT!E1635)</f>
        <v>0</v>
      </c>
      <c r="E1635" s="26">
        <v>44866</v>
      </c>
    </row>
    <row r="1636" spans="1:5" ht="13.95" hidden="1" customHeight="1">
      <c r="A1636" s="152">
        <v>145</v>
      </c>
      <c r="B1636" s="152" t="s">
        <v>2208</v>
      </c>
      <c r="C1636" s="22">
        <f>SUMIFS('Filter by planned &amp; actual'!F:F,'Filter by planned &amp; actual'!B:B,OVERDRAFT!B1636,'Filter by planned &amp; actual'!E:E,"Planned",'Filter by planned &amp; actual'!H:H,OVERDRAFT!E1636)</f>
        <v>0</v>
      </c>
      <c r="D1636" s="22">
        <f>SUMIFS('Filter by planned &amp; actual'!G:G,'Filter by planned &amp; actual'!B:B,OVERDRAFT!B1636,'Filter by planned &amp; actual'!E:E,"Planned",'Filter by planned &amp; actual'!H:H,OVERDRAFT!E1636)</f>
        <v>0</v>
      </c>
      <c r="E1636" s="26">
        <v>44866</v>
      </c>
    </row>
    <row r="1637" spans="1:5" ht="13.95" hidden="1" customHeight="1">
      <c r="A1637" s="152">
        <v>146</v>
      </c>
      <c r="B1637" s="152" t="s">
        <v>2211</v>
      </c>
      <c r="C1637" s="22">
        <f>SUMIFS('Filter by planned &amp; actual'!F:F,'Filter by planned &amp; actual'!B:B,OVERDRAFT!B1637,'Filter by planned &amp; actual'!E:E,"Planned",'Filter by planned &amp; actual'!H:H,OVERDRAFT!E1637)</f>
        <v>0</v>
      </c>
      <c r="D1637" s="22">
        <f>SUMIFS('Filter by planned &amp; actual'!G:G,'Filter by planned &amp; actual'!B:B,OVERDRAFT!B1637,'Filter by planned &amp; actual'!E:E,"Planned",'Filter by planned &amp; actual'!H:H,OVERDRAFT!E1637)</f>
        <v>0</v>
      </c>
      <c r="E1637" s="26">
        <v>44866</v>
      </c>
    </row>
    <row r="1638" spans="1:5" ht="13.95" hidden="1" customHeight="1">
      <c r="A1638" s="152">
        <v>147</v>
      </c>
      <c r="B1638" s="152" t="s">
        <v>2212</v>
      </c>
      <c r="C1638" s="22">
        <f>SUMIFS('Filter by planned &amp; actual'!F:F,'Filter by planned &amp; actual'!B:B,OVERDRAFT!B1638,'Filter by planned &amp; actual'!E:E,"Planned",'Filter by planned &amp; actual'!H:H,OVERDRAFT!E1638)</f>
        <v>0</v>
      </c>
      <c r="D1638" s="22">
        <f>SUMIFS('Filter by planned &amp; actual'!G:G,'Filter by planned &amp; actual'!B:B,OVERDRAFT!B1638,'Filter by planned &amp; actual'!E:E,"Planned",'Filter by planned &amp; actual'!H:H,OVERDRAFT!E1638)</f>
        <v>0</v>
      </c>
      <c r="E1638" s="26">
        <v>44866</v>
      </c>
    </row>
    <row r="1639" spans="1:5" ht="13.95" hidden="1" customHeight="1">
      <c r="A1639" s="152">
        <v>148</v>
      </c>
      <c r="B1639" s="152" t="s">
        <v>2213</v>
      </c>
      <c r="C1639" s="22">
        <f>SUMIFS('Filter by planned &amp; actual'!F:F,'Filter by planned &amp; actual'!B:B,OVERDRAFT!B1639,'Filter by planned &amp; actual'!E:E,"Planned",'Filter by planned &amp; actual'!H:H,OVERDRAFT!E1639)</f>
        <v>0</v>
      </c>
      <c r="D1639" s="22">
        <f>SUMIFS('Filter by planned &amp; actual'!G:G,'Filter by planned &amp; actual'!B:B,OVERDRAFT!B1639,'Filter by planned &amp; actual'!E:E,"Planned",'Filter by planned &amp; actual'!H:H,OVERDRAFT!E1639)</f>
        <v>0</v>
      </c>
      <c r="E1639" s="26">
        <v>44866</v>
      </c>
    </row>
    <row r="1640" spans="1:5" hidden="1">
      <c r="A1640" s="19">
        <v>0</v>
      </c>
      <c r="B1640" s="110" t="s">
        <v>1985</v>
      </c>
      <c r="C1640" s="22">
        <f>SUMIFS('Filter by planned &amp; actual'!F:F,'Filter by planned &amp; actual'!B:B,OVERDRAFT!B1640,'Filter by planned &amp; actual'!E:E,"Planned",'Filter by planned &amp; actual'!H:H,OVERDRAFT!E1640)</f>
        <v>0</v>
      </c>
      <c r="D1640" s="22">
        <f>SUMIFS('Filter by planned &amp; actual'!G:G,'Filter by planned &amp; actual'!B:B,OVERDRAFT!B1640,'Filter by planned &amp; actual'!E:E,"Planned",'Filter by planned &amp; actual'!H:H,OVERDRAFT!E1640)</f>
        <v>0</v>
      </c>
      <c r="E1640" s="26">
        <v>44866</v>
      </c>
    </row>
    <row r="1641" spans="1:5" hidden="1">
      <c r="A1641" s="19">
        <v>1</v>
      </c>
      <c r="B1641" s="19" t="s">
        <v>7</v>
      </c>
      <c r="C1641" s="22">
        <f>SUMIFS('Filter by planned &amp; actual'!F:F,'Filter by planned &amp; actual'!B:B,OVERDRAFT!B1641,'Filter by planned &amp; actual'!E:E,"Planned",'Filter by planned &amp; actual'!H:H,OVERDRAFT!E1641)</f>
        <v>0</v>
      </c>
      <c r="D1641" s="22">
        <f>SUMIFS('Filter by planned &amp; actual'!G:G,'Filter by planned &amp; actual'!B:B,OVERDRAFT!B1641,'Filter by planned &amp; actual'!E:E,"Planned",'Filter by planned &amp; actual'!H:H,OVERDRAFT!E1641)</f>
        <v>0</v>
      </c>
      <c r="E1641" s="26">
        <v>44896</v>
      </c>
    </row>
    <row r="1642" spans="1:5" hidden="1">
      <c r="A1642" s="19">
        <v>2</v>
      </c>
      <c r="B1642" s="19" t="s">
        <v>8</v>
      </c>
      <c r="C1642" s="22">
        <f>SUMIFS('Filter by planned &amp; actual'!F:F,'Filter by planned &amp; actual'!B:B,OVERDRAFT!B1642,'Filter by planned &amp; actual'!E:E,"Planned",'Filter by planned &amp; actual'!H:H,OVERDRAFT!E1642)</f>
        <v>0</v>
      </c>
      <c r="D1642" s="22">
        <f>SUMIFS('Filter by planned &amp; actual'!G:G,'Filter by planned &amp; actual'!B:B,OVERDRAFT!B1642,'Filter by planned &amp; actual'!E:E,"Planned",'Filter by planned &amp; actual'!H:H,OVERDRAFT!E1642)</f>
        <v>0</v>
      </c>
      <c r="E1642" s="26">
        <v>44896</v>
      </c>
    </row>
    <row r="1643" spans="1:5" hidden="1">
      <c r="A1643" s="19">
        <v>3</v>
      </c>
      <c r="B1643" s="19" t="s">
        <v>9</v>
      </c>
      <c r="C1643" s="22">
        <f>SUMIFS('Filter by planned &amp; actual'!F:F,'Filter by planned &amp; actual'!B:B,OVERDRAFT!B1643,'Filter by planned &amp; actual'!E:E,"Planned",'Filter by planned &amp; actual'!H:H,OVERDRAFT!E1643)</f>
        <v>4956693.890700493</v>
      </c>
      <c r="D1643" s="22">
        <f>SUMIFS('Filter by planned &amp; actual'!G:G,'Filter by planned &amp; actual'!B:B,OVERDRAFT!B1643,'Filter by planned &amp; actual'!E:E,"Planned",'Filter by planned &amp; actual'!H:H,OVERDRAFT!E1643)</f>
        <v>2788140.3135190266</v>
      </c>
      <c r="E1643" s="26">
        <v>44896</v>
      </c>
    </row>
    <row r="1644" spans="1:5" hidden="1">
      <c r="A1644" s="19">
        <v>4</v>
      </c>
      <c r="B1644" s="19" t="s">
        <v>10</v>
      </c>
      <c r="C1644" s="22">
        <f>SUMIFS('Filter by planned &amp; actual'!F:F,'Filter by planned &amp; actual'!B:B,OVERDRAFT!B1644,'Filter by planned &amp; actual'!E:E,"Planned",'Filter by planned &amp; actual'!H:H,OVERDRAFT!E1644)</f>
        <v>1221494.1945629253</v>
      </c>
      <c r="D1644" s="22">
        <f>SUMIFS('Filter by planned &amp; actual'!G:G,'Filter by planned &amp; actual'!B:B,OVERDRAFT!B1644,'Filter by planned &amp; actual'!E:E,"Planned",'Filter by planned &amp; actual'!H:H,OVERDRAFT!E1644)</f>
        <v>814329.46304195013</v>
      </c>
      <c r="E1644" s="26">
        <v>44896</v>
      </c>
    </row>
    <row r="1645" spans="1:5" hidden="1">
      <c r="A1645" s="19">
        <v>5</v>
      </c>
      <c r="B1645" s="19" t="s">
        <v>11</v>
      </c>
      <c r="C1645" s="22">
        <f>SUMIFS('Filter by planned &amp; actual'!F:F,'Filter by planned &amp; actual'!B:B,OVERDRAFT!B1645,'Filter by planned &amp; actual'!E:E,"Planned",'Filter by planned &amp; actual'!H:H,OVERDRAFT!E1645)</f>
        <v>0</v>
      </c>
      <c r="D1645" s="22">
        <f>SUMIFS('Filter by planned &amp; actual'!G:G,'Filter by planned &amp; actual'!B:B,OVERDRAFT!B1645,'Filter by planned &amp; actual'!E:E,"Planned",'Filter by planned &amp; actual'!H:H,OVERDRAFT!E1645)</f>
        <v>0</v>
      </c>
      <c r="E1645" s="26">
        <v>44896</v>
      </c>
    </row>
    <row r="1646" spans="1:5" hidden="1">
      <c r="A1646" s="19">
        <v>6</v>
      </c>
      <c r="B1646" s="19" t="s">
        <v>12</v>
      </c>
      <c r="C1646" s="22">
        <f>SUMIFS('Filter by planned &amp; actual'!F:F,'Filter by planned &amp; actual'!B:B,OVERDRAFT!B1646,'Filter by planned &amp; actual'!E:E,"Planned",'Filter by planned &amp; actual'!H:H,OVERDRAFT!E1646)</f>
        <v>59674872</v>
      </c>
      <c r="D1646" s="22">
        <f>SUMIFS('Filter by planned &amp; actual'!G:G,'Filter by planned &amp; actual'!B:B,OVERDRAFT!B1646,'Filter by planned &amp; actual'!E:E,"Planned",'Filter by planned &amp; actual'!H:H,OVERDRAFT!E1646)</f>
        <v>56686106</v>
      </c>
      <c r="E1646" s="26">
        <v>44896</v>
      </c>
    </row>
    <row r="1647" spans="1:5" hidden="1">
      <c r="A1647" s="19">
        <v>7</v>
      </c>
      <c r="B1647" s="19" t="s">
        <v>13</v>
      </c>
      <c r="C1647" s="22">
        <f>SUMIFS('Filter by planned &amp; actual'!F:F,'Filter by planned &amp; actual'!B:B,OVERDRAFT!B1647,'Filter by planned &amp; actual'!E:E,"Planned",'Filter by planned &amp; actual'!H:H,OVERDRAFT!E1647)</f>
        <v>0</v>
      </c>
      <c r="D1647" s="22">
        <f>SUMIFS('Filter by planned &amp; actual'!G:G,'Filter by planned &amp; actual'!B:B,OVERDRAFT!B1647,'Filter by planned &amp; actual'!E:E,"Planned",'Filter by planned &amp; actual'!H:H,OVERDRAFT!E1647)</f>
        <v>0</v>
      </c>
      <c r="E1647" s="26">
        <v>44896</v>
      </c>
    </row>
    <row r="1648" spans="1:5" hidden="1">
      <c r="A1648" s="19">
        <v>8</v>
      </c>
      <c r="B1648" s="19" t="s">
        <v>2004</v>
      </c>
      <c r="C1648" s="22">
        <f>SUMIFS('Filter by planned &amp; actual'!F:F,'Filter by planned &amp; actual'!B:B,OVERDRAFT!B1648,'Filter by planned &amp; actual'!E:E,"Planned",'Filter by planned &amp; actual'!H:H,OVERDRAFT!E1648)</f>
        <v>2136000</v>
      </c>
      <c r="D1648" s="22">
        <f>SUMIFS('Filter by planned &amp; actual'!G:G,'Filter by planned &amp; actual'!B:B,OVERDRAFT!B1648,'Filter by planned &amp; actual'!E:E,"Planned",'Filter by planned &amp; actual'!H:H,OVERDRAFT!E1648)</f>
        <v>7582163</v>
      </c>
      <c r="E1648" s="26">
        <v>44896</v>
      </c>
    </row>
    <row r="1649" spans="1:5" hidden="1">
      <c r="A1649" s="19">
        <v>9</v>
      </c>
      <c r="B1649" s="19" t="s">
        <v>15</v>
      </c>
      <c r="C1649" s="22">
        <f>SUMIFS('Filter by planned &amp; actual'!F:F,'Filter by planned &amp; actual'!B:B,OVERDRAFT!B1649,'Filter by planned &amp; actual'!E:E,"Planned",'Filter by planned &amp; actual'!H:H,OVERDRAFT!E1649)</f>
        <v>0</v>
      </c>
      <c r="D1649" s="22">
        <f>SUMIFS('Filter by planned &amp; actual'!G:G,'Filter by planned &amp; actual'!B:B,OVERDRAFT!B1649,'Filter by planned &amp; actual'!E:E,"Planned",'Filter by planned &amp; actual'!H:H,OVERDRAFT!E1649)</f>
        <v>0</v>
      </c>
      <c r="E1649" s="26">
        <v>44896</v>
      </c>
    </row>
    <row r="1650" spans="1:5" hidden="1">
      <c r="A1650" s="19">
        <v>10</v>
      </c>
      <c r="B1650" s="19" t="s">
        <v>16</v>
      </c>
      <c r="C1650" s="22">
        <f>SUMIFS('Filter by planned &amp; actual'!F:F,'Filter by planned &amp; actual'!B:B,OVERDRAFT!B1650,'Filter by planned &amp; actual'!E:E,"Planned",'Filter by planned &amp; actual'!H:H,OVERDRAFT!E1650)</f>
        <v>0</v>
      </c>
      <c r="D1650" s="22">
        <f>SUMIFS('Filter by planned &amp; actual'!G:G,'Filter by planned &amp; actual'!B:B,OVERDRAFT!B1650,'Filter by planned &amp; actual'!E:E,"Planned",'Filter by planned &amp; actual'!H:H,OVERDRAFT!E1650)</f>
        <v>0</v>
      </c>
      <c r="E1650" s="26">
        <v>44896</v>
      </c>
    </row>
    <row r="1651" spans="1:5" hidden="1">
      <c r="A1651" s="19">
        <v>11</v>
      </c>
      <c r="B1651" s="19" t="s">
        <v>17</v>
      </c>
      <c r="C1651" s="22">
        <f>SUMIFS('Filter by planned &amp; actual'!F:F,'Filter by planned &amp; actual'!B:B,OVERDRAFT!B1651,'Filter by planned &amp; actual'!E:E,"Planned",'Filter by planned &amp; actual'!H:H,OVERDRAFT!E1651)</f>
        <v>0</v>
      </c>
      <c r="D1651" s="22">
        <f>SUMIFS('Filter by planned &amp; actual'!G:G,'Filter by planned &amp; actual'!B:B,OVERDRAFT!B1651,'Filter by planned &amp; actual'!E:E,"Planned",'Filter by planned &amp; actual'!H:H,OVERDRAFT!E1651)</f>
        <v>0</v>
      </c>
      <c r="E1651" s="26">
        <v>44896</v>
      </c>
    </row>
    <row r="1652" spans="1:5" hidden="1">
      <c r="A1652" s="19">
        <v>12</v>
      </c>
      <c r="B1652" s="19" t="s">
        <v>18</v>
      </c>
      <c r="C1652" s="22">
        <f>SUMIFS('Filter by planned &amp; actual'!F:F,'Filter by planned &amp; actual'!B:B,OVERDRAFT!B1652,'Filter by planned &amp; actual'!E:E,"Planned",'Filter by planned &amp; actual'!H:H,OVERDRAFT!E1652)</f>
        <v>0</v>
      </c>
      <c r="D1652" s="22">
        <f>SUMIFS('Filter by planned &amp; actual'!G:G,'Filter by planned &amp; actual'!B:B,OVERDRAFT!B1652,'Filter by planned &amp; actual'!E:E,"Planned",'Filter by planned &amp; actual'!H:H,OVERDRAFT!E1652)</f>
        <v>0</v>
      </c>
      <c r="E1652" s="26">
        <v>44896</v>
      </c>
    </row>
    <row r="1653" spans="1:5" hidden="1">
      <c r="A1653" s="19">
        <v>13</v>
      </c>
      <c r="B1653" s="19" t="s">
        <v>19</v>
      </c>
      <c r="C1653" s="22">
        <f>SUMIFS('Filter by planned &amp; actual'!F:F,'Filter by planned &amp; actual'!B:B,OVERDRAFT!B1653,'Filter by planned &amp; actual'!E:E,"Planned",'Filter by planned &amp; actual'!H:H,OVERDRAFT!E1653)</f>
        <v>0</v>
      </c>
      <c r="D1653" s="22">
        <f>SUMIFS('Filter by planned &amp; actual'!G:G,'Filter by planned &amp; actual'!B:B,OVERDRAFT!B1653,'Filter by planned &amp; actual'!E:E,"Planned",'Filter by planned &amp; actual'!H:H,OVERDRAFT!E1653)</f>
        <v>0</v>
      </c>
      <c r="E1653" s="26">
        <v>44896</v>
      </c>
    </row>
    <row r="1654" spans="1:5" hidden="1">
      <c r="A1654" s="19">
        <v>14</v>
      </c>
      <c r="B1654" s="19" t="s">
        <v>20</v>
      </c>
      <c r="C1654" s="22">
        <f>SUMIFS('Filter by planned &amp; actual'!F:F,'Filter by planned &amp; actual'!B:B,OVERDRAFT!B1654,'Filter by planned &amp; actual'!E:E,"Planned",'Filter by planned &amp; actual'!H:H,OVERDRAFT!E1654)</f>
        <v>0</v>
      </c>
      <c r="D1654" s="22">
        <f>SUMIFS('Filter by planned &amp; actual'!G:G,'Filter by planned &amp; actual'!B:B,OVERDRAFT!B1654,'Filter by planned &amp; actual'!E:E,"Planned",'Filter by planned &amp; actual'!H:H,OVERDRAFT!E1654)</f>
        <v>0</v>
      </c>
      <c r="E1654" s="26">
        <v>44896</v>
      </c>
    </row>
    <row r="1655" spans="1:5" hidden="1">
      <c r="A1655" s="19">
        <v>15</v>
      </c>
      <c r="B1655" s="19" t="s">
        <v>21</v>
      </c>
      <c r="C1655" s="22">
        <f>SUMIFS('Filter by planned &amp; actual'!F:F,'Filter by planned &amp; actual'!B:B,OVERDRAFT!B1655,'Filter by planned &amp; actual'!E:E,"Planned",'Filter by planned &amp; actual'!H:H,OVERDRAFT!E1655)</f>
        <v>0</v>
      </c>
      <c r="D1655" s="22">
        <f>SUMIFS('Filter by planned &amp; actual'!G:G,'Filter by planned &amp; actual'!B:B,OVERDRAFT!B1655,'Filter by planned &amp; actual'!E:E,"Planned",'Filter by planned &amp; actual'!H:H,OVERDRAFT!E1655)</f>
        <v>0</v>
      </c>
      <c r="E1655" s="26">
        <v>44896</v>
      </c>
    </row>
    <row r="1656" spans="1:5" hidden="1">
      <c r="A1656" s="19">
        <v>16</v>
      </c>
      <c r="B1656" s="19" t="s">
        <v>22</v>
      </c>
      <c r="C1656" s="22">
        <f>SUMIFS('Filter by planned &amp; actual'!F:F,'Filter by planned &amp; actual'!B:B,OVERDRAFT!B1656,'Filter by planned &amp; actual'!E:E,"Planned",'Filter by planned &amp; actual'!H:H,OVERDRAFT!E1656)</f>
        <v>0</v>
      </c>
      <c r="D1656" s="22">
        <f>SUMIFS('Filter by planned &amp; actual'!G:G,'Filter by planned &amp; actual'!B:B,OVERDRAFT!B1656,'Filter by planned &amp; actual'!E:E,"Planned",'Filter by planned &amp; actual'!H:H,OVERDRAFT!E1656)</f>
        <v>0</v>
      </c>
      <c r="E1656" s="26">
        <v>44896</v>
      </c>
    </row>
    <row r="1657" spans="1:5" hidden="1">
      <c r="A1657" s="19">
        <v>17</v>
      </c>
      <c r="B1657" s="19" t="s">
        <v>23</v>
      </c>
      <c r="C1657" s="22">
        <f>SUMIFS('Filter by planned &amp; actual'!F:F,'Filter by planned &amp; actual'!B:B,OVERDRAFT!B1657,'Filter by planned &amp; actual'!E:E,"Planned",'Filter by planned &amp; actual'!H:H,OVERDRAFT!E1657)</f>
        <v>0</v>
      </c>
      <c r="D1657" s="22">
        <f>SUMIFS('Filter by planned &amp; actual'!G:G,'Filter by planned &amp; actual'!B:B,OVERDRAFT!B1657,'Filter by planned &amp; actual'!E:E,"Planned",'Filter by planned &amp; actual'!H:H,OVERDRAFT!E1657)</f>
        <v>0</v>
      </c>
      <c r="E1657" s="26">
        <v>44896</v>
      </c>
    </row>
    <row r="1658" spans="1:5" hidden="1">
      <c r="A1658" s="19">
        <v>18</v>
      </c>
      <c r="B1658" s="19" t="s">
        <v>24</v>
      </c>
      <c r="C1658" s="22">
        <f>SUMIFS('Filter by planned &amp; actual'!F:F,'Filter by planned &amp; actual'!B:B,OVERDRAFT!B1658,'Filter by planned &amp; actual'!E:E,"Planned",'Filter by planned &amp; actual'!H:H,OVERDRAFT!E1658)</f>
        <v>0</v>
      </c>
      <c r="D1658" s="22">
        <f>SUMIFS('Filter by planned &amp; actual'!G:G,'Filter by planned &amp; actual'!B:B,OVERDRAFT!B1658,'Filter by planned &amp; actual'!E:E,"Planned",'Filter by planned &amp; actual'!H:H,OVERDRAFT!E1658)</f>
        <v>0</v>
      </c>
      <c r="E1658" s="26">
        <v>44896</v>
      </c>
    </row>
    <row r="1659" spans="1:5" hidden="1">
      <c r="A1659" s="19">
        <v>19</v>
      </c>
      <c r="B1659" s="19" t="s">
        <v>25</v>
      </c>
      <c r="C1659" s="22">
        <f>SUMIFS('Filter by planned &amp; actual'!F:F,'Filter by planned &amp; actual'!B:B,OVERDRAFT!B1659,'Filter by planned &amp; actual'!E:E,"Planned",'Filter by planned &amp; actual'!H:H,OVERDRAFT!E1659)</f>
        <v>0</v>
      </c>
      <c r="D1659" s="22">
        <f>SUMIFS('Filter by planned &amp; actual'!G:G,'Filter by planned &amp; actual'!B:B,OVERDRAFT!B1659,'Filter by planned &amp; actual'!E:E,"Planned",'Filter by planned &amp; actual'!H:H,OVERDRAFT!E1659)</f>
        <v>0</v>
      </c>
      <c r="E1659" s="26">
        <v>44896</v>
      </c>
    </row>
    <row r="1660" spans="1:5" hidden="1">
      <c r="A1660" s="19">
        <v>20</v>
      </c>
      <c r="B1660" s="19" t="s">
        <v>26</v>
      </c>
      <c r="C1660" s="22">
        <f>SUMIFS('Filter by planned &amp; actual'!F:F,'Filter by planned &amp; actual'!B:B,OVERDRAFT!B1660,'Filter by planned &amp; actual'!E:E,"Planned",'Filter by planned &amp; actual'!H:H,OVERDRAFT!E1660)</f>
        <v>0</v>
      </c>
      <c r="D1660" s="22">
        <f>SUMIFS('Filter by planned &amp; actual'!G:G,'Filter by planned &amp; actual'!B:B,OVERDRAFT!B1660,'Filter by planned &amp; actual'!E:E,"Planned",'Filter by planned &amp; actual'!H:H,OVERDRAFT!E1660)</f>
        <v>4500000</v>
      </c>
      <c r="E1660" s="26">
        <v>44896</v>
      </c>
    </row>
    <row r="1661" spans="1:5" hidden="1">
      <c r="A1661" s="19">
        <v>21</v>
      </c>
      <c r="B1661" s="19" t="s">
        <v>27</v>
      </c>
      <c r="C1661" s="22">
        <f>SUMIFS('Filter by planned &amp; actual'!F:F,'Filter by planned &amp; actual'!B:B,OVERDRAFT!B1661,'Filter by planned &amp; actual'!E:E,"Planned",'Filter by planned &amp; actual'!H:H,OVERDRAFT!E1661)</f>
        <v>26028245</v>
      </c>
      <c r="D1661" s="22">
        <f>SUMIFS('Filter by planned &amp; actual'!G:G,'Filter by planned &amp; actual'!B:B,OVERDRAFT!B1661,'Filter by planned &amp; actual'!E:E,"Planned",'Filter by planned &amp; actual'!H:H,OVERDRAFT!E1661)</f>
        <v>31217397</v>
      </c>
      <c r="E1661" s="26">
        <v>44896</v>
      </c>
    </row>
    <row r="1662" spans="1:5" hidden="1">
      <c r="A1662" s="19">
        <v>22</v>
      </c>
      <c r="B1662" s="19" t="s">
        <v>29</v>
      </c>
      <c r="C1662" s="22">
        <f>SUMIFS('Filter by planned &amp; actual'!F:F,'Filter by planned &amp; actual'!B:B,OVERDRAFT!B1662,'Filter by planned &amp; actual'!E:E,"Planned",'Filter by planned &amp; actual'!H:H,OVERDRAFT!E1662)</f>
        <v>53644516</v>
      </c>
      <c r="D1662" s="22">
        <f>SUMIFS('Filter by planned &amp; actual'!G:G,'Filter by planned &amp; actual'!B:B,OVERDRAFT!B1662,'Filter by planned &amp; actual'!E:E,"Planned",'Filter by planned &amp; actual'!H:H,OVERDRAFT!E1662)</f>
        <v>45022677</v>
      </c>
      <c r="E1662" s="26">
        <v>44896</v>
      </c>
    </row>
    <row r="1663" spans="1:5" hidden="1">
      <c r="A1663" s="19">
        <v>23</v>
      </c>
      <c r="B1663" s="19" t="s">
        <v>30</v>
      </c>
      <c r="C1663" s="22">
        <f>SUMIFS('Filter by planned &amp; actual'!F:F,'Filter by planned &amp; actual'!B:B,OVERDRAFT!B1663,'Filter by planned &amp; actual'!E:E,"Planned",'Filter by planned &amp; actual'!H:H,OVERDRAFT!E1663)</f>
        <v>19544114</v>
      </c>
      <c r="D1663" s="22">
        <f>SUMIFS('Filter by planned &amp; actual'!G:G,'Filter by planned &amp; actual'!B:B,OVERDRAFT!B1663,'Filter by planned &amp; actual'!E:E,"Planned",'Filter by planned &amp; actual'!H:H,OVERDRAFT!E1663)</f>
        <v>11267416</v>
      </c>
      <c r="E1663" s="26">
        <v>44896</v>
      </c>
    </row>
    <row r="1664" spans="1:5" hidden="1">
      <c r="A1664" s="19">
        <v>24</v>
      </c>
      <c r="B1664" s="19" t="s">
        <v>31</v>
      </c>
      <c r="C1664" s="22">
        <f>SUMIFS('Filter by planned &amp; actual'!F:F,'Filter by planned &amp; actual'!B:B,OVERDRAFT!B1664,'Filter by planned &amp; actual'!E:E,"Planned",'Filter by planned &amp; actual'!H:H,OVERDRAFT!E1664)</f>
        <v>1319013.783181496</v>
      </c>
      <c r="D1664" s="22">
        <f>SUMIFS('Filter by planned &amp; actual'!G:G,'Filter by planned &amp; actual'!B:B,OVERDRAFT!B1664,'Filter by planned &amp; actual'!E:E,"Planned",'Filter by planned &amp; actual'!H:H,OVERDRAFT!E1664)</f>
        <v>791408.26990889746</v>
      </c>
      <c r="E1664" s="26">
        <v>44896</v>
      </c>
    </row>
    <row r="1665" spans="1:5" hidden="1">
      <c r="A1665" s="19">
        <v>25</v>
      </c>
      <c r="B1665" s="19" t="s">
        <v>32</v>
      </c>
      <c r="C1665" s="22">
        <f>SUMIFS('Filter by planned &amp; actual'!F:F,'Filter by planned &amp; actual'!B:B,OVERDRAFT!B1665,'Filter by planned &amp; actual'!E:E,"Planned",'Filter by planned &amp; actual'!H:H,OVERDRAFT!E1665)</f>
        <v>0</v>
      </c>
      <c r="D1665" s="22">
        <f>SUMIFS('Filter by planned &amp; actual'!G:G,'Filter by planned &amp; actual'!B:B,OVERDRAFT!B1665,'Filter by planned &amp; actual'!E:E,"Planned",'Filter by planned &amp; actual'!H:H,OVERDRAFT!E1665)</f>
        <v>0</v>
      </c>
      <c r="E1665" s="26">
        <v>44896</v>
      </c>
    </row>
    <row r="1666" spans="1:5" hidden="1">
      <c r="A1666" s="19">
        <v>26</v>
      </c>
      <c r="B1666" s="19" t="s">
        <v>34</v>
      </c>
      <c r="C1666" s="22">
        <f>SUMIFS('Filter by planned &amp; actual'!F:F,'Filter by planned &amp; actual'!B:B,OVERDRAFT!B1666,'Filter by planned &amp; actual'!E:E,"Planned",'Filter by planned &amp; actual'!H:H,OVERDRAFT!E1666)</f>
        <v>0</v>
      </c>
      <c r="D1666" s="22">
        <f>SUMIFS('Filter by planned &amp; actual'!G:G,'Filter by planned &amp; actual'!B:B,OVERDRAFT!B1666,'Filter by planned &amp; actual'!E:E,"Planned",'Filter by planned &amp; actual'!H:H,OVERDRAFT!E1666)</f>
        <v>0</v>
      </c>
      <c r="E1666" s="26">
        <v>44896</v>
      </c>
    </row>
    <row r="1667" spans="1:5" hidden="1">
      <c r="A1667" s="19">
        <v>27</v>
      </c>
      <c r="B1667" s="19" t="s">
        <v>35</v>
      </c>
      <c r="C1667" s="22">
        <f>SUMIFS('Filter by planned &amp; actual'!F:F,'Filter by planned &amp; actual'!B:B,OVERDRAFT!B1667,'Filter by planned &amp; actual'!E:E,"Planned",'Filter by planned &amp; actual'!H:H,OVERDRAFT!E1667)</f>
        <v>0</v>
      </c>
      <c r="D1667" s="22">
        <f>SUMIFS('Filter by planned &amp; actual'!G:G,'Filter by planned &amp; actual'!B:B,OVERDRAFT!B1667,'Filter by planned &amp; actual'!E:E,"Planned",'Filter by planned &amp; actual'!H:H,OVERDRAFT!E1667)</f>
        <v>0</v>
      </c>
      <c r="E1667" s="26">
        <v>44896</v>
      </c>
    </row>
    <row r="1668" spans="1:5" hidden="1">
      <c r="A1668" s="19">
        <v>28</v>
      </c>
      <c r="B1668" s="19" t="s">
        <v>36</v>
      </c>
      <c r="C1668" s="22">
        <f>SUMIFS('Filter by planned &amp; actual'!F:F,'Filter by planned &amp; actual'!B:B,OVERDRAFT!B1668,'Filter by planned &amp; actual'!E:E,"Planned",'Filter by planned &amp; actual'!H:H,OVERDRAFT!E1668)</f>
        <v>0</v>
      </c>
      <c r="D1668" s="22">
        <f>SUMIFS('Filter by planned &amp; actual'!G:G,'Filter by planned &amp; actual'!B:B,OVERDRAFT!B1668,'Filter by planned &amp; actual'!E:E,"Planned",'Filter by planned &amp; actual'!H:H,OVERDRAFT!E1668)</f>
        <v>0</v>
      </c>
      <c r="E1668" s="26">
        <v>44896</v>
      </c>
    </row>
    <row r="1669" spans="1:5" hidden="1">
      <c r="A1669" s="19">
        <v>29</v>
      </c>
      <c r="B1669" s="19" t="s">
        <v>37</v>
      </c>
      <c r="C1669" s="22">
        <f>SUMIFS('Filter by planned &amp; actual'!F:F,'Filter by planned &amp; actual'!B:B,OVERDRAFT!B1669,'Filter by planned &amp; actual'!E:E,"Planned",'Filter by planned &amp; actual'!H:H,OVERDRAFT!E1669)</f>
        <v>0</v>
      </c>
      <c r="D1669" s="22">
        <f>SUMIFS('Filter by planned &amp; actual'!G:G,'Filter by planned &amp; actual'!B:B,OVERDRAFT!B1669,'Filter by planned &amp; actual'!E:E,"Planned",'Filter by planned &amp; actual'!H:H,OVERDRAFT!E1669)</f>
        <v>0</v>
      </c>
      <c r="E1669" s="26">
        <v>44896</v>
      </c>
    </row>
    <row r="1670" spans="1:5" hidden="1">
      <c r="A1670" s="19">
        <v>30</v>
      </c>
      <c r="B1670" s="19" t="s">
        <v>38</v>
      </c>
      <c r="C1670" s="22">
        <f>SUMIFS('Filter by planned &amp; actual'!F:F,'Filter by planned &amp; actual'!B:B,OVERDRAFT!B1670,'Filter by planned &amp; actual'!E:E,"Planned",'Filter by planned &amp; actual'!H:H,OVERDRAFT!E1670)</f>
        <v>0</v>
      </c>
      <c r="D1670" s="22">
        <f>SUMIFS('Filter by planned &amp; actual'!G:G,'Filter by planned &amp; actual'!B:B,OVERDRAFT!B1670,'Filter by planned &amp; actual'!E:E,"Planned",'Filter by planned &amp; actual'!H:H,OVERDRAFT!E1670)</f>
        <v>0</v>
      </c>
      <c r="E1670" s="26">
        <v>44896</v>
      </c>
    </row>
    <row r="1671" spans="1:5" hidden="1">
      <c r="A1671" s="19">
        <v>31</v>
      </c>
      <c r="B1671" s="19" t="s">
        <v>39</v>
      </c>
      <c r="C1671" s="22">
        <f>SUMIFS('Filter by planned &amp; actual'!F:F,'Filter by planned &amp; actual'!B:B,OVERDRAFT!B1671,'Filter by planned &amp; actual'!E:E,"Planned",'Filter by planned &amp; actual'!H:H,OVERDRAFT!E1671)</f>
        <v>0</v>
      </c>
      <c r="D1671" s="22">
        <f>SUMIFS('Filter by planned &amp; actual'!G:G,'Filter by planned &amp; actual'!B:B,OVERDRAFT!B1671,'Filter by planned &amp; actual'!E:E,"Planned",'Filter by planned &amp; actual'!H:H,OVERDRAFT!E1671)</f>
        <v>0</v>
      </c>
      <c r="E1671" s="26">
        <v>44896</v>
      </c>
    </row>
    <row r="1672" spans="1:5" hidden="1">
      <c r="A1672" s="19">
        <v>32</v>
      </c>
      <c r="B1672" s="19" t="s">
        <v>40</v>
      </c>
      <c r="C1672" s="22">
        <f>SUMIFS('Filter by planned &amp; actual'!F:F,'Filter by planned &amp; actual'!B:B,OVERDRAFT!B1672,'Filter by planned &amp; actual'!E:E,"Planned",'Filter by planned &amp; actual'!H:H,OVERDRAFT!E1672)</f>
        <v>0</v>
      </c>
      <c r="D1672" s="22">
        <f>SUMIFS('Filter by planned &amp; actual'!G:G,'Filter by planned &amp; actual'!B:B,OVERDRAFT!B1672,'Filter by planned &amp; actual'!E:E,"Planned",'Filter by planned &amp; actual'!H:H,OVERDRAFT!E1672)</f>
        <v>0</v>
      </c>
      <c r="E1672" s="26">
        <v>44896</v>
      </c>
    </row>
    <row r="1673" spans="1:5" hidden="1">
      <c r="A1673" s="19">
        <v>33</v>
      </c>
      <c r="B1673" s="19" t="s">
        <v>41</v>
      </c>
      <c r="C1673" s="22">
        <f>SUMIFS('Filter by planned &amp; actual'!F:F,'Filter by planned &amp; actual'!B:B,OVERDRAFT!B1673,'Filter by planned &amp; actual'!E:E,"Planned",'Filter by planned &amp; actual'!H:H,OVERDRAFT!E1673)</f>
        <v>10000000</v>
      </c>
      <c r="D1673" s="22">
        <f>SUMIFS('Filter by planned &amp; actual'!G:G,'Filter by planned &amp; actual'!B:B,OVERDRAFT!B1673,'Filter by planned &amp; actual'!E:E,"Planned",'Filter by planned &amp; actual'!H:H,OVERDRAFT!E1673)</f>
        <v>0</v>
      </c>
      <c r="E1673" s="26">
        <v>44896</v>
      </c>
    </row>
    <row r="1674" spans="1:5" hidden="1">
      <c r="A1674" s="19">
        <v>34</v>
      </c>
      <c r="B1674" s="19" t="s">
        <v>42</v>
      </c>
      <c r="C1674" s="22">
        <f>SUMIFS('Filter by planned &amp; actual'!F:F,'Filter by planned &amp; actual'!B:B,OVERDRAFT!B1674,'Filter by planned &amp; actual'!E:E,"Planned",'Filter by planned &amp; actual'!H:H,OVERDRAFT!E1674)</f>
        <v>45131276</v>
      </c>
      <c r="D1674" s="22">
        <f>SUMIFS('Filter by planned &amp; actual'!G:G,'Filter by planned &amp; actual'!B:B,OVERDRAFT!B1674,'Filter by planned &amp; actual'!E:E,"Planned",'Filter by planned &amp; actual'!H:H,OVERDRAFT!E1674)</f>
        <v>0</v>
      </c>
      <c r="E1674" s="26">
        <v>44896</v>
      </c>
    </row>
    <row r="1675" spans="1:5" hidden="1">
      <c r="A1675" s="19">
        <v>35</v>
      </c>
      <c r="B1675" s="19" t="s">
        <v>43</v>
      </c>
      <c r="C1675" s="22">
        <f>SUMIFS('Filter by planned &amp; actual'!F:F,'Filter by planned &amp; actual'!B:B,OVERDRAFT!B1675,'Filter by planned &amp; actual'!E:E,"Planned",'Filter by planned &amp; actual'!H:H,OVERDRAFT!E1675)</f>
        <v>0</v>
      </c>
      <c r="D1675" s="22">
        <f>SUMIFS('Filter by planned &amp; actual'!G:G,'Filter by planned &amp; actual'!B:B,OVERDRAFT!B1675,'Filter by planned &amp; actual'!E:E,"Planned",'Filter by planned &amp; actual'!H:H,OVERDRAFT!E1675)</f>
        <v>0</v>
      </c>
      <c r="E1675" s="26">
        <v>44896</v>
      </c>
    </row>
    <row r="1676" spans="1:5" hidden="1">
      <c r="A1676" s="19">
        <v>36</v>
      </c>
      <c r="B1676" s="19" t="s">
        <v>44</v>
      </c>
      <c r="C1676" s="22">
        <f>SUMIFS('Filter by planned &amp; actual'!F:F,'Filter by planned &amp; actual'!B:B,OVERDRAFT!B1676,'Filter by planned &amp; actual'!E:E,"Planned",'Filter by planned &amp; actual'!H:H,OVERDRAFT!E1676)</f>
        <v>0</v>
      </c>
      <c r="D1676" s="22">
        <f>SUMIFS('Filter by planned &amp; actual'!G:G,'Filter by planned &amp; actual'!B:B,OVERDRAFT!B1676,'Filter by planned &amp; actual'!E:E,"Planned",'Filter by planned &amp; actual'!H:H,OVERDRAFT!E1676)</f>
        <v>0</v>
      </c>
      <c r="E1676" s="26">
        <v>44896</v>
      </c>
    </row>
    <row r="1677" spans="1:5" hidden="1">
      <c r="A1677" s="19">
        <v>37</v>
      </c>
      <c r="B1677" s="19" t="s">
        <v>1980</v>
      </c>
      <c r="C1677" s="22">
        <f>SUMIFS('Filter by planned &amp; actual'!F:F,'Filter by planned &amp; actual'!B:B,OVERDRAFT!B1677,'Filter by planned &amp; actual'!E:E,"Planned",'Filter by planned &amp; actual'!H:H,OVERDRAFT!E1677)</f>
        <v>0</v>
      </c>
      <c r="D1677" s="22">
        <f>SUMIFS('Filter by planned &amp; actual'!G:G,'Filter by planned &amp; actual'!B:B,OVERDRAFT!B1677,'Filter by planned &amp; actual'!E:E,"Planned",'Filter by planned &amp; actual'!H:H,OVERDRAFT!E1677)</f>
        <v>0</v>
      </c>
      <c r="E1677" s="26">
        <v>44896</v>
      </c>
    </row>
    <row r="1678" spans="1:5" hidden="1">
      <c r="A1678" s="19">
        <v>38</v>
      </c>
      <c r="B1678" s="19" t="s">
        <v>1982</v>
      </c>
      <c r="C1678" s="22">
        <f>SUMIFS('Filter by planned &amp; actual'!F:F,'Filter by planned &amp; actual'!B:B,OVERDRAFT!B1678,'Filter by planned &amp; actual'!E:E,"Planned",'Filter by planned &amp; actual'!H:H,OVERDRAFT!E1678)</f>
        <v>0</v>
      </c>
      <c r="D1678" s="22">
        <f>SUMIFS('Filter by planned &amp; actual'!G:G,'Filter by planned &amp; actual'!B:B,OVERDRAFT!B1678,'Filter by planned &amp; actual'!E:E,"Planned",'Filter by planned &amp; actual'!H:H,OVERDRAFT!E1678)</f>
        <v>39919931</v>
      </c>
      <c r="E1678" s="26">
        <v>44896</v>
      </c>
    </row>
    <row r="1679" spans="1:5" hidden="1">
      <c r="A1679" s="19">
        <v>39</v>
      </c>
      <c r="B1679" s="19" t="s">
        <v>1984</v>
      </c>
      <c r="C1679" s="22">
        <f>SUMIFS('Filter by planned &amp; actual'!F:F,'Filter by planned &amp; actual'!B:B,OVERDRAFT!B1679,'Filter by planned &amp; actual'!E:E,"Planned",'Filter by planned &amp; actual'!H:H,OVERDRAFT!E1679)</f>
        <v>0</v>
      </c>
      <c r="D1679" s="22">
        <f>SUMIFS('Filter by planned &amp; actual'!G:G,'Filter by planned &amp; actual'!B:B,OVERDRAFT!B1679,'Filter by planned &amp; actual'!E:E,"Planned",'Filter by planned &amp; actual'!H:H,OVERDRAFT!E1679)</f>
        <v>0</v>
      </c>
      <c r="E1679" s="26">
        <v>44896</v>
      </c>
    </row>
    <row r="1680" spans="1:5" hidden="1">
      <c r="A1680" s="19">
        <v>40</v>
      </c>
      <c r="B1680" s="19" t="s">
        <v>2001</v>
      </c>
      <c r="C1680" s="22">
        <f>SUMIFS('Filter by planned &amp; actual'!F:F,'Filter by planned &amp; actual'!B:B,OVERDRAFT!B1680,'Filter by planned &amp; actual'!E:E,"Planned",'Filter by planned &amp; actual'!H:H,OVERDRAFT!E1680)</f>
        <v>0</v>
      </c>
      <c r="D1680" s="22">
        <f>SUMIFS('Filter by planned &amp; actual'!G:G,'Filter by planned &amp; actual'!B:B,OVERDRAFT!B1680,'Filter by planned &amp; actual'!E:E,"Planned",'Filter by planned &amp; actual'!H:H,OVERDRAFT!E1680)</f>
        <v>0</v>
      </c>
      <c r="E1680" s="26">
        <v>44896</v>
      </c>
    </row>
    <row r="1681" spans="1:5" hidden="1">
      <c r="A1681" s="19">
        <v>41</v>
      </c>
      <c r="B1681" s="19" t="s">
        <v>2002</v>
      </c>
      <c r="C1681" s="22">
        <f>SUMIFS('Filter by planned &amp; actual'!F:F,'Filter by planned &amp; actual'!B:B,OVERDRAFT!B1681,'Filter by planned &amp; actual'!E:E,"Planned",'Filter by planned &amp; actual'!H:H,OVERDRAFT!E1681)</f>
        <v>0</v>
      </c>
      <c r="D1681" s="22">
        <f>SUMIFS('Filter by planned &amp; actual'!G:G,'Filter by planned &amp; actual'!B:B,OVERDRAFT!B1681,'Filter by planned &amp; actual'!E:E,"Planned",'Filter by planned &amp; actual'!H:H,OVERDRAFT!E1681)</f>
        <v>0</v>
      </c>
      <c r="E1681" s="26">
        <v>44896</v>
      </c>
    </row>
    <row r="1682" spans="1:5" hidden="1">
      <c r="A1682" s="19">
        <v>42</v>
      </c>
      <c r="B1682" s="19" t="s">
        <v>2003</v>
      </c>
      <c r="C1682" s="22">
        <f>SUMIFS('Filter by planned &amp; actual'!F:F,'Filter by planned &amp; actual'!B:B,OVERDRAFT!B1682,'Filter by planned &amp; actual'!E:E,"Planned",'Filter by planned &amp; actual'!H:H,OVERDRAFT!E1682)</f>
        <v>0</v>
      </c>
      <c r="D1682" s="22">
        <f>SUMIFS('Filter by planned &amp; actual'!G:G,'Filter by planned &amp; actual'!B:B,OVERDRAFT!B1682,'Filter by planned &amp; actual'!E:E,"Planned",'Filter by planned &amp; actual'!H:H,OVERDRAFT!E1682)</f>
        <v>0</v>
      </c>
      <c r="E1682" s="26">
        <v>44896</v>
      </c>
    </row>
    <row r="1683" spans="1:5" hidden="1">
      <c r="A1683" s="19">
        <v>43</v>
      </c>
      <c r="B1683" s="19" t="s">
        <v>2064</v>
      </c>
      <c r="C1683" s="22">
        <f>SUMIFS('Filter by planned &amp; actual'!F:F,'Filter by planned &amp; actual'!B:B,OVERDRAFT!B1683,'Filter by planned &amp; actual'!E:E,"Planned",'Filter by planned &amp; actual'!H:H,OVERDRAFT!E1683)</f>
        <v>0</v>
      </c>
      <c r="D1683" s="22">
        <f>SUMIFS('Filter by planned &amp; actual'!G:G,'Filter by planned &amp; actual'!B:B,OVERDRAFT!B1683,'Filter by planned &amp; actual'!E:E,"Planned",'Filter by planned &amp; actual'!H:H,OVERDRAFT!E1683)</f>
        <v>0</v>
      </c>
      <c r="E1683" s="26">
        <v>44896</v>
      </c>
    </row>
    <row r="1684" spans="1:5" hidden="1">
      <c r="A1684" s="19">
        <v>44</v>
      </c>
      <c r="B1684" s="19" t="s">
        <v>2062</v>
      </c>
      <c r="C1684" s="22">
        <f>SUMIFS('Filter by planned &amp; actual'!F:F,'Filter by planned &amp; actual'!B:B,OVERDRAFT!B1684,'Filter by planned &amp; actual'!E:E,"Planned",'Filter by planned &amp; actual'!H:H,OVERDRAFT!E1684)</f>
        <v>0</v>
      </c>
      <c r="D1684" s="22">
        <f>SUMIFS('Filter by planned &amp; actual'!G:G,'Filter by planned &amp; actual'!B:B,OVERDRAFT!B1684,'Filter by planned &amp; actual'!E:E,"Planned",'Filter by planned &amp; actual'!H:H,OVERDRAFT!E1684)</f>
        <v>0</v>
      </c>
      <c r="E1684" s="26">
        <v>44896</v>
      </c>
    </row>
    <row r="1685" spans="1:5" hidden="1">
      <c r="A1685" s="19">
        <v>45</v>
      </c>
      <c r="B1685" s="19" t="s">
        <v>2063</v>
      </c>
      <c r="C1685" s="22">
        <f>SUMIFS('Filter by planned &amp; actual'!F:F,'Filter by planned &amp; actual'!B:B,OVERDRAFT!B1685,'Filter by planned &amp; actual'!E:E,"Planned",'Filter by planned &amp; actual'!H:H,OVERDRAFT!E1685)</f>
        <v>0</v>
      </c>
      <c r="D1685" s="22">
        <f>SUMIFS('Filter by planned &amp; actual'!G:G,'Filter by planned &amp; actual'!B:B,OVERDRAFT!B1685,'Filter by planned &amp; actual'!E:E,"Planned",'Filter by planned &amp; actual'!H:H,OVERDRAFT!E1685)</f>
        <v>0</v>
      </c>
      <c r="E1685" s="26">
        <v>44896</v>
      </c>
    </row>
    <row r="1686" spans="1:5" hidden="1">
      <c r="A1686" s="19">
        <v>46</v>
      </c>
      <c r="B1686" s="19" t="s">
        <v>2065</v>
      </c>
      <c r="C1686" s="22">
        <f>SUMIFS('Filter by planned &amp; actual'!F:F,'Filter by planned &amp; actual'!B:B,OVERDRAFT!B1686,'Filter by planned &amp; actual'!E:E,"Planned",'Filter by planned &amp; actual'!H:H,OVERDRAFT!E1686)</f>
        <v>0</v>
      </c>
      <c r="D1686" s="22">
        <f>SUMIFS('Filter by planned &amp; actual'!G:G,'Filter by planned &amp; actual'!B:B,OVERDRAFT!B1686,'Filter by planned &amp; actual'!E:E,"Planned",'Filter by planned &amp; actual'!H:H,OVERDRAFT!E1686)</f>
        <v>0</v>
      </c>
      <c r="E1686" s="26">
        <v>44896</v>
      </c>
    </row>
    <row r="1687" spans="1:5" hidden="1">
      <c r="A1687" s="19">
        <v>47</v>
      </c>
      <c r="B1687" s="19" t="s">
        <v>2066</v>
      </c>
      <c r="C1687" s="22">
        <f>SUMIFS('Filter by planned &amp; actual'!F:F,'Filter by planned &amp; actual'!B:B,OVERDRAFT!B1687,'Filter by planned &amp; actual'!E:E,"Planned",'Filter by planned &amp; actual'!H:H,OVERDRAFT!E1687)</f>
        <v>30681507</v>
      </c>
      <c r="D1687" s="22">
        <f>SUMIFS('Filter by planned &amp; actual'!G:G,'Filter by planned &amp; actual'!B:B,OVERDRAFT!B1687,'Filter by planned &amp; actual'!E:E,"Planned",'Filter by planned &amp; actual'!H:H,OVERDRAFT!E1687)</f>
        <v>35318206</v>
      </c>
      <c r="E1687" s="26">
        <v>44896</v>
      </c>
    </row>
    <row r="1688" spans="1:5" hidden="1">
      <c r="A1688" s="19">
        <v>48</v>
      </c>
      <c r="B1688" s="19" t="s">
        <v>2068</v>
      </c>
      <c r="C1688" s="22">
        <f>SUMIFS('Filter by planned &amp; actual'!F:F,'Filter by planned &amp; actual'!B:B,OVERDRAFT!B1688,'Filter by planned &amp; actual'!E:E,"Planned",'Filter by planned &amp; actual'!H:H,OVERDRAFT!E1688)</f>
        <v>0</v>
      </c>
      <c r="D1688" s="22">
        <f>SUMIFS('Filter by planned &amp; actual'!G:G,'Filter by planned &amp; actual'!B:B,OVERDRAFT!B1688,'Filter by planned &amp; actual'!E:E,"Planned",'Filter by planned &amp; actual'!H:H,OVERDRAFT!E1688)</f>
        <v>0</v>
      </c>
      <c r="E1688" s="26">
        <v>44896</v>
      </c>
    </row>
    <row r="1689" spans="1:5" hidden="1">
      <c r="A1689" s="19">
        <v>49</v>
      </c>
      <c r="B1689" s="19" t="s">
        <v>2069</v>
      </c>
      <c r="C1689" s="22">
        <f>SUMIFS('Filter by planned &amp; actual'!F:F,'Filter by planned &amp; actual'!B:B,OVERDRAFT!B1689,'Filter by planned &amp; actual'!E:E,"Planned",'Filter by planned &amp; actual'!H:H,OVERDRAFT!E1689)</f>
        <v>0</v>
      </c>
      <c r="D1689" s="22">
        <f>SUMIFS('Filter by planned &amp; actual'!G:G,'Filter by planned &amp; actual'!B:B,OVERDRAFT!B1689,'Filter by planned &amp; actual'!E:E,"Planned",'Filter by planned &amp; actual'!H:H,OVERDRAFT!E1689)</f>
        <v>0</v>
      </c>
      <c r="E1689" s="26">
        <v>44896</v>
      </c>
    </row>
    <row r="1690" spans="1:5" hidden="1">
      <c r="A1690" s="19">
        <v>50</v>
      </c>
      <c r="B1690" s="19" t="s">
        <v>66</v>
      </c>
      <c r="C1690" s="22">
        <f>SUMIFS('Filter by planned &amp; actual'!F:F,'Filter by planned &amp; actual'!B:B,OVERDRAFT!B1690,'Filter by planned &amp; actual'!E:E,"Planned",'Filter by planned &amp; actual'!H:H,OVERDRAFT!E1690)</f>
        <v>0</v>
      </c>
      <c r="D1690" s="22">
        <f>SUMIFS('Filter by planned &amp; actual'!G:G,'Filter by planned &amp; actual'!B:B,OVERDRAFT!B1690,'Filter by planned &amp; actual'!E:E,"Planned",'Filter by planned &amp; actual'!H:H,OVERDRAFT!E1690)</f>
        <v>0</v>
      </c>
      <c r="E1690" s="26">
        <v>44896</v>
      </c>
    </row>
    <row r="1691" spans="1:5" hidden="1">
      <c r="A1691" s="19">
        <v>51</v>
      </c>
      <c r="B1691" s="19" t="s">
        <v>67</v>
      </c>
      <c r="C1691" s="22">
        <f>SUMIFS('Filter by planned &amp; actual'!F:F,'Filter by planned &amp; actual'!B:B,OVERDRAFT!B1691,'Filter by planned &amp; actual'!E:E,"Planned",'Filter by planned &amp; actual'!H:H,OVERDRAFT!E1691)</f>
        <v>0</v>
      </c>
      <c r="D1691" s="22">
        <f>SUMIFS('Filter by planned &amp; actual'!G:G,'Filter by planned &amp; actual'!B:B,OVERDRAFT!B1691,'Filter by planned &amp; actual'!E:E,"Planned",'Filter by planned &amp; actual'!H:H,OVERDRAFT!E1691)</f>
        <v>0</v>
      </c>
      <c r="E1691" s="26">
        <v>44896</v>
      </c>
    </row>
    <row r="1692" spans="1:5" hidden="1">
      <c r="A1692" s="19">
        <v>52</v>
      </c>
      <c r="B1692" s="19" t="s">
        <v>68</v>
      </c>
      <c r="C1692" s="22">
        <f>SUMIFS('Filter by planned &amp; actual'!F:F,'Filter by planned &amp; actual'!B:B,OVERDRAFT!B1692,'Filter by planned &amp; actual'!E:E,"Planned",'Filter by planned &amp; actual'!H:H,OVERDRAFT!E1692)</f>
        <v>0</v>
      </c>
      <c r="D1692" s="22">
        <f>SUMIFS('Filter by planned &amp; actual'!G:G,'Filter by planned &amp; actual'!B:B,OVERDRAFT!B1692,'Filter by planned &amp; actual'!E:E,"Planned",'Filter by planned &amp; actual'!H:H,OVERDRAFT!E1692)</f>
        <v>0</v>
      </c>
      <c r="E1692" s="26">
        <v>44896</v>
      </c>
    </row>
    <row r="1693" spans="1:5" hidden="1">
      <c r="A1693" s="19">
        <v>53</v>
      </c>
      <c r="B1693" s="19" t="s">
        <v>69</v>
      </c>
      <c r="C1693" s="22">
        <f>SUMIFS('Filter by planned &amp; actual'!F:F,'Filter by planned &amp; actual'!B:B,OVERDRAFT!B1693,'Filter by planned &amp; actual'!E:E,"Planned",'Filter by planned &amp; actual'!H:H,OVERDRAFT!E1693)</f>
        <v>0</v>
      </c>
      <c r="D1693" s="22">
        <f>SUMIFS('Filter by planned &amp; actual'!G:G,'Filter by planned &amp; actual'!B:B,OVERDRAFT!B1693,'Filter by planned &amp; actual'!E:E,"Planned",'Filter by planned &amp; actual'!H:H,OVERDRAFT!E1693)</f>
        <v>0</v>
      </c>
      <c r="E1693" s="26">
        <v>44896</v>
      </c>
    </row>
    <row r="1694" spans="1:5" hidden="1">
      <c r="A1694" s="19">
        <v>54</v>
      </c>
      <c r="B1694" s="19" t="s">
        <v>70</v>
      </c>
      <c r="C1694" s="22">
        <f>SUMIFS('Filter by planned &amp; actual'!F:F,'Filter by planned &amp; actual'!B:B,OVERDRAFT!B1694,'Filter by planned &amp; actual'!E:E,"Planned",'Filter by planned &amp; actual'!H:H,OVERDRAFT!E1694)</f>
        <v>0</v>
      </c>
      <c r="D1694" s="22">
        <f>SUMIFS('Filter by planned &amp; actual'!G:G,'Filter by planned &amp; actual'!B:B,OVERDRAFT!B1694,'Filter by planned &amp; actual'!E:E,"Planned",'Filter by planned &amp; actual'!H:H,OVERDRAFT!E1694)</f>
        <v>0</v>
      </c>
      <c r="E1694" s="26">
        <v>44896</v>
      </c>
    </row>
    <row r="1695" spans="1:5" hidden="1">
      <c r="A1695" s="19">
        <v>55</v>
      </c>
      <c r="B1695" s="19" t="s">
        <v>71</v>
      </c>
      <c r="C1695" s="22">
        <f>SUMIFS('Filter by planned &amp; actual'!F:F,'Filter by planned &amp; actual'!B:B,OVERDRAFT!B1695,'Filter by planned &amp; actual'!E:E,"Planned",'Filter by planned &amp; actual'!H:H,OVERDRAFT!E1695)</f>
        <v>0</v>
      </c>
      <c r="D1695" s="22">
        <f>SUMIFS('Filter by planned &amp; actual'!G:G,'Filter by planned &amp; actual'!B:B,OVERDRAFT!B1695,'Filter by planned &amp; actual'!E:E,"Planned",'Filter by planned &amp; actual'!H:H,OVERDRAFT!E1695)</f>
        <v>0</v>
      </c>
      <c r="E1695" s="26">
        <v>44896</v>
      </c>
    </row>
    <row r="1696" spans="1:5" hidden="1">
      <c r="A1696" s="19">
        <v>56</v>
      </c>
      <c r="B1696" s="19" t="s">
        <v>72</v>
      </c>
      <c r="C1696" s="22">
        <f>SUMIFS('Filter by planned &amp; actual'!F:F,'Filter by planned &amp; actual'!B:B,OVERDRAFT!B1696,'Filter by planned &amp; actual'!E:E,"Planned",'Filter by planned &amp; actual'!H:H,OVERDRAFT!E1696)</f>
        <v>0</v>
      </c>
      <c r="D1696" s="22">
        <f>SUMIFS('Filter by planned &amp; actual'!G:G,'Filter by planned &amp; actual'!B:B,OVERDRAFT!B1696,'Filter by planned &amp; actual'!E:E,"Planned",'Filter by planned &amp; actual'!H:H,OVERDRAFT!E1696)</f>
        <v>0</v>
      </c>
      <c r="E1696" s="26">
        <v>44896</v>
      </c>
    </row>
    <row r="1697" spans="1:5" hidden="1">
      <c r="A1697" s="19">
        <v>57</v>
      </c>
      <c r="B1697" s="19" t="s">
        <v>73</v>
      </c>
      <c r="C1697" s="22">
        <f>SUMIFS('Filter by planned &amp; actual'!F:F,'Filter by planned &amp; actual'!B:B,OVERDRAFT!B1697,'Filter by planned &amp; actual'!E:E,"Planned",'Filter by planned &amp; actual'!H:H,OVERDRAFT!E1697)</f>
        <v>0</v>
      </c>
      <c r="D1697" s="22">
        <f>SUMIFS('Filter by planned &amp; actual'!G:G,'Filter by planned &amp; actual'!B:B,OVERDRAFT!B1697,'Filter by planned &amp; actual'!E:E,"Planned",'Filter by planned &amp; actual'!H:H,OVERDRAFT!E1697)</f>
        <v>0</v>
      </c>
      <c r="E1697" s="26">
        <v>44896</v>
      </c>
    </row>
    <row r="1698" spans="1:5" hidden="1">
      <c r="A1698" s="19">
        <v>58</v>
      </c>
      <c r="B1698" s="19" t="s">
        <v>74</v>
      </c>
      <c r="C1698" s="22">
        <f>SUMIFS('Filter by planned &amp; actual'!F:F,'Filter by planned &amp; actual'!B:B,OVERDRAFT!B1698,'Filter by planned &amp; actual'!E:E,"Planned",'Filter by planned &amp; actual'!H:H,OVERDRAFT!E1698)</f>
        <v>0</v>
      </c>
      <c r="D1698" s="22">
        <f>SUMIFS('Filter by planned &amp; actual'!G:G,'Filter by planned &amp; actual'!B:B,OVERDRAFT!B1698,'Filter by planned &amp; actual'!E:E,"Planned",'Filter by planned &amp; actual'!H:H,OVERDRAFT!E1698)</f>
        <v>0</v>
      </c>
      <c r="E1698" s="26">
        <v>44896</v>
      </c>
    </row>
    <row r="1699" spans="1:5" hidden="1">
      <c r="A1699" s="19">
        <v>59</v>
      </c>
      <c r="B1699" s="19" t="s">
        <v>75</v>
      </c>
      <c r="C1699" s="22">
        <f>SUMIFS('Filter by planned &amp; actual'!F:F,'Filter by planned &amp; actual'!B:B,OVERDRAFT!B1699,'Filter by planned &amp; actual'!E:E,"Planned",'Filter by planned &amp; actual'!H:H,OVERDRAFT!E1699)</f>
        <v>0</v>
      </c>
      <c r="D1699" s="22">
        <f>SUMIFS('Filter by planned &amp; actual'!G:G,'Filter by planned &amp; actual'!B:B,OVERDRAFT!B1699,'Filter by planned &amp; actual'!E:E,"Planned",'Filter by planned &amp; actual'!H:H,OVERDRAFT!E1699)</f>
        <v>0</v>
      </c>
      <c r="E1699" s="26">
        <v>44896</v>
      </c>
    </row>
    <row r="1700" spans="1:5" hidden="1">
      <c r="A1700" s="19">
        <v>60</v>
      </c>
      <c r="B1700" s="19" t="s">
        <v>76</v>
      </c>
      <c r="C1700" s="22">
        <f>SUMIFS('Filter by planned &amp; actual'!F:F,'Filter by planned &amp; actual'!B:B,OVERDRAFT!B1700,'Filter by planned &amp; actual'!E:E,"Planned",'Filter by planned &amp; actual'!H:H,OVERDRAFT!E1700)</f>
        <v>0</v>
      </c>
      <c r="D1700" s="22">
        <f>SUMIFS('Filter by planned &amp; actual'!G:G,'Filter by planned &amp; actual'!B:B,OVERDRAFT!B1700,'Filter by planned &amp; actual'!E:E,"Planned",'Filter by planned &amp; actual'!H:H,OVERDRAFT!E1700)</f>
        <v>0</v>
      </c>
      <c r="E1700" s="26">
        <v>44896</v>
      </c>
    </row>
    <row r="1701" spans="1:5" hidden="1">
      <c r="A1701" s="19">
        <v>61</v>
      </c>
      <c r="B1701" s="19" t="s">
        <v>77</v>
      </c>
      <c r="C1701" s="22">
        <f>SUMIFS('Filter by planned &amp; actual'!F:F,'Filter by planned &amp; actual'!B:B,OVERDRAFT!B1701,'Filter by planned &amp; actual'!E:E,"Planned",'Filter by planned &amp; actual'!H:H,OVERDRAFT!E1701)</f>
        <v>0</v>
      </c>
      <c r="D1701" s="22">
        <f>SUMIFS('Filter by planned &amp; actual'!G:G,'Filter by planned &amp; actual'!B:B,OVERDRAFT!B1701,'Filter by planned &amp; actual'!E:E,"Planned",'Filter by planned &amp; actual'!H:H,OVERDRAFT!E1701)</f>
        <v>0</v>
      </c>
      <c r="E1701" s="26">
        <v>44896</v>
      </c>
    </row>
    <row r="1702" spans="1:5" hidden="1">
      <c r="A1702" s="19">
        <v>62</v>
      </c>
      <c r="B1702" s="19" t="s">
        <v>87</v>
      </c>
      <c r="C1702" s="22">
        <f>SUMIFS('Filter by planned &amp; actual'!F:F,'Filter by planned &amp; actual'!B:B,OVERDRAFT!B1702,'Filter by planned &amp; actual'!E:E,"Planned",'Filter by planned &amp; actual'!H:H,OVERDRAFT!E1702)</f>
        <v>0</v>
      </c>
      <c r="D1702" s="22">
        <f>SUMIFS('Filter by planned &amp; actual'!G:G,'Filter by planned &amp; actual'!B:B,OVERDRAFT!B1702,'Filter by planned &amp; actual'!E:E,"Planned",'Filter by planned &amp; actual'!H:H,OVERDRAFT!E1702)</f>
        <v>0</v>
      </c>
      <c r="E1702" s="26">
        <v>44896</v>
      </c>
    </row>
    <row r="1703" spans="1:5" hidden="1">
      <c r="A1703" s="19">
        <v>63</v>
      </c>
      <c r="B1703" s="19" t="s">
        <v>93</v>
      </c>
      <c r="C1703" s="22">
        <f>SUMIFS('Filter by planned &amp; actual'!F:F,'Filter by planned &amp; actual'!B:B,OVERDRAFT!B1703,'Filter by planned &amp; actual'!E:E,"Planned",'Filter by planned &amp; actual'!H:H,OVERDRAFT!E1703)</f>
        <v>0</v>
      </c>
      <c r="D1703" s="22">
        <f>SUMIFS('Filter by planned &amp; actual'!G:G,'Filter by planned &amp; actual'!B:B,OVERDRAFT!B1703,'Filter by planned &amp; actual'!E:E,"Planned",'Filter by planned &amp; actual'!H:H,OVERDRAFT!E1703)</f>
        <v>0</v>
      </c>
      <c r="E1703" s="26">
        <v>44896</v>
      </c>
    </row>
    <row r="1704" spans="1:5" hidden="1">
      <c r="A1704" s="19">
        <v>64</v>
      </c>
      <c r="B1704" s="19" t="s">
        <v>94</v>
      </c>
      <c r="C1704" s="22">
        <f>SUMIFS('Filter by planned &amp; actual'!F:F,'Filter by planned &amp; actual'!B:B,OVERDRAFT!B1704,'Filter by planned &amp; actual'!E:E,"Planned",'Filter by planned &amp; actual'!H:H,OVERDRAFT!E1704)</f>
        <v>0</v>
      </c>
      <c r="D1704" s="22">
        <f>SUMIFS('Filter by planned &amp; actual'!G:G,'Filter by planned &amp; actual'!B:B,OVERDRAFT!B1704,'Filter by planned &amp; actual'!E:E,"Planned",'Filter by planned &amp; actual'!H:H,OVERDRAFT!E1704)</f>
        <v>0</v>
      </c>
      <c r="E1704" s="26">
        <v>44896</v>
      </c>
    </row>
    <row r="1705" spans="1:5" hidden="1">
      <c r="A1705" s="19">
        <v>65</v>
      </c>
      <c r="B1705" s="19" t="s">
        <v>95</v>
      </c>
      <c r="C1705" s="22">
        <f>SUMIFS('Filter by planned &amp; actual'!F:F,'Filter by planned &amp; actual'!B:B,OVERDRAFT!B1705,'Filter by planned &amp; actual'!E:E,"Planned",'Filter by planned &amp; actual'!H:H,OVERDRAFT!E1705)</f>
        <v>0</v>
      </c>
      <c r="D1705" s="22">
        <f>SUMIFS('Filter by planned &amp; actual'!G:G,'Filter by planned &amp; actual'!B:B,OVERDRAFT!B1705,'Filter by planned &amp; actual'!E:E,"Planned",'Filter by planned &amp; actual'!H:H,OVERDRAFT!E1705)</f>
        <v>0</v>
      </c>
      <c r="E1705" s="26">
        <v>44896</v>
      </c>
    </row>
    <row r="1706" spans="1:5" hidden="1">
      <c r="A1706" s="19">
        <v>66</v>
      </c>
      <c r="B1706" s="19" t="s">
        <v>96</v>
      </c>
      <c r="C1706" s="22">
        <f>SUMIFS('Filter by planned &amp; actual'!F:F,'Filter by planned &amp; actual'!B:B,OVERDRAFT!B1706,'Filter by planned &amp; actual'!E:E,"Planned",'Filter by planned &amp; actual'!H:H,OVERDRAFT!E1706)</f>
        <v>0</v>
      </c>
      <c r="D1706" s="22">
        <f>SUMIFS('Filter by planned &amp; actual'!G:G,'Filter by planned &amp; actual'!B:B,OVERDRAFT!B1706,'Filter by planned &amp; actual'!E:E,"Planned",'Filter by planned &amp; actual'!H:H,OVERDRAFT!E1706)</f>
        <v>0</v>
      </c>
      <c r="E1706" s="26">
        <v>44896</v>
      </c>
    </row>
    <row r="1707" spans="1:5" hidden="1">
      <c r="A1707" s="19">
        <v>67</v>
      </c>
      <c r="B1707" s="19" t="s">
        <v>97</v>
      </c>
      <c r="C1707" s="22">
        <f>SUMIFS('Filter by planned &amp; actual'!F:F,'Filter by planned &amp; actual'!B:B,OVERDRAFT!B1707,'Filter by planned &amp; actual'!E:E,"Planned",'Filter by planned &amp; actual'!H:H,OVERDRAFT!E1707)</f>
        <v>0</v>
      </c>
      <c r="D1707" s="22">
        <f>SUMIFS('Filter by planned &amp; actual'!G:G,'Filter by planned &amp; actual'!B:B,OVERDRAFT!B1707,'Filter by planned &amp; actual'!E:E,"Planned",'Filter by planned &amp; actual'!H:H,OVERDRAFT!E1707)</f>
        <v>0</v>
      </c>
      <c r="E1707" s="26">
        <v>44896</v>
      </c>
    </row>
    <row r="1708" spans="1:5" hidden="1">
      <c r="A1708" s="19">
        <v>68</v>
      </c>
      <c r="B1708" s="19" t="s">
        <v>98</v>
      </c>
      <c r="C1708" s="22">
        <f>SUMIFS('Filter by planned &amp; actual'!F:F,'Filter by planned &amp; actual'!B:B,OVERDRAFT!B1708,'Filter by planned &amp; actual'!E:E,"Planned",'Filter by planned &amp; actual'!H:H,OVERDRAFT!E1708)</f>
        <v>0</v>
      </c>
      <c r="D1708" s="22">
        <f>SUMIFS('Filter by planned &amp; actual'!G:G,'Filter by planned &amp; actual'!B:B,OVERDRAFT!B1708,'Filter by planned &amp; actual'!E:E,"Planned",'Filter by planned &amp; actual'!H:H,OVERDRAFT!E1708)</f>
        <v>0</v>
      </c>
      <c r="E1708" s="26">
        <v>44896</v>
      </c>
    </row>
    <row r="1709" spans="1:5" hidden="1">
      <c r="A1709" s="19">
        <v>69</v>
      </c>
      <c r="B1709" s="19" t="s">
        <v>99</v>
      </c>
      <c r="C1709" s="22">
        <f>SUMIFS('Filter by planned &amp; actual'!F:F,'Filter by planned &amp; actual'!B:B,OVERDRAFT!B1709,'Filter by planned &amp; actual'!E:E,"Planned",'Filter by planned &amp; actual'!H:H,OVERDRAFT!E1709)</f>
        <v>0</v>
      </c>
      <c r="D1709" s="22">
        <f>SUMIFS('Filter by planned &amp; actual'!G:G,'Filter by planned &amp; actual'!B:B,OVERDRAFT!B1709,'Filter by planned &amp; actual'!E:E,"Planned",'Filter by planned &amp; actual'!H:H,OVERDRAFT!E1709)</f>
        <v>0</v>
      </c>
      <c r="E1709" s="26">
        <v>44896</v>
      </c>
    </row>
    <row r="1710" spans="1:5" hidden="1">
      <c r="A1710" s="19">
        <v>70</v>
      </c>
      <c r="B1710" s="19" t="s">
        <v>100</v>
      </c>
      <c r="C1710" s="22">
        <f>SUMIFS('Filter by planned &amp; actual'!F:F,'Filter by planned &amp; actual'!B:B,OVERDRAFT!B1710,'Filter by planned &amp; actual'!E:E,"Planned",'Filter by planned &amp; actual'!H:H,OVERDRAFT!E1710)</f>
        <v>0</v>
      </c>
      <c r="D1710" s="22">
        <f>SUMIFS('Filter by planned &amp; actual'!G:G,'Filter by planned &amp; actual'!B:B,OVERDRAFT!B1710,'Filter by planned &amp; actual'!E:E,"Planned",'Filter by planned &amp; actual'!H:H,OVERDRAFT!E1710)</f>
        <v>0</v>
      </c>
      <c r="E1710" s="26">
        <v>44896</v>
      </c>
    </row>
    <row r="1711" spans="1:5" hidden="1">
      <c r="A1711" s="19">
        <v>71</v>
      </c>
      <c r="B1711" s="19" t="s">
        <v>101</v>
      </c>
      <c r="C1711" s="22">
        <f>SUMIFS('Filter by planned &amp; actual'!F:F,'Filter by planned &amp; actual'!B:B,OVERDRAFT!B1711,'Filter by planned &amp; actual'!E:E,"Planned",'Filter by planned &amp; actual'!H:H,OVERDRAFT!E1711)</f>
        <v>0</v>
      </c>
      <c r="D1711" s="22">
        <f>SUMIFS('Filter by planned &amp; actual'!G:G,'Filter by planned &amp; actual'!B:B,OVERDRAFT!B1711,'Filter by planned &amp; actual'!E:E,"Planned",'Filter by planned &amp; actual'!H:H,OVERDRAFT!E1711)</f>
        <v>0</v>
      </c>
      <c r="E1711" s="26">
        <v>44896</v>
      </c>
    </row>
    <row r="1712" spans="1:5" hidden="1">
      <c r="A1712" s="19">
        <v>72</v>
      </c>
      <c r="B1712" s="19" t="s">
        <v>102</v>
      </c>
      <c r="C1712" s="22">
        <f>SUMIFS('Filter by planned &amp; actual'!F:F,'Filter by planned &amp; actual'!B:B,OVERDRAFT!B1712,'Filter by planned &amp; actual'!E:E,"Planned",'Filter by planned &amp; actual'!H:H,OVERDRAFT!E1712)</f>
        <v>0</v>
      </c>
      <c r="D1712" s="22">
        <f>SUMIFS('Filter by planned &amp; actual'!G:G,'Filter by planned &amp; actual'!B:B,OVERDRAFT!B1712,'Filter by planned &amp; actual'!E:E,"Planned",'Filter by planned &amp; actual'!H:H,OVERDRAFT!E1712)</f>
        <v>0</v>
      </c>
      <c r="E1712" s="26">
        <v>44896</v>
      </c>
    </row>
    <row r="1713" spans="1:5" hidden="1">
      <c r="A1713" s="19">
        <v>73</v>
      </c>
      <c r="B1713" s="19" t="s">
        <v>103</v>
      </c>
      <c r="C1713" s="22">
        <f>SUMIFS('Filter by planned &amp; actual'!F:F,'Filter by planned &amp; actual'!B:B,OVERDRAFT!B1713,'Filter by planned &amp; actual'!E:E,"Planned",'Filter by planned &amp; actual'!H:H,OVERDRAFT!E1713)</f>
        <v>0</v>
      </c>
      <c r="D1713" s="22">
        <f>SUMIFS('Filter by planned &amp; actual'!G:G,'Filter by planned &amp; actual'!B:B,OVERDRAFT!B1713,'Filter by planned &amp; actual'!E:E,"Planned",'Filter by planned &amp; actual'!H:H,OVERDRAFT!E1713)</f>
        <v>0</v>
      </c>
      <c r="E1713" s="26">
        <v>44896</v>
      </c>
    </row>
    <row r="1714" spans="1:5" hidden="1">
      <c r="A1714" s="19">
        <v>74</v>
      </c>
      <c r="B1714" s="19" t="s">
        <v>104</v>
      </c>
      <c r="C1714" s="22">
        <f>SUMIFS('Filter by planned &amp; actual'!F:F,'Filter by planned &amp; actual'!B:B,OVERDRAFT!B1714,'Filter by planned &amp; actual'!E:E,"Planned",'Filter by planned &amp; actual'!H:H,OVERDRAFT!E1714)</f>
        <v>0</v>
      </c>
      <c r="D1714" s="22">
        <f>SUMIFS('Filter by planned &amp; actual'!G:G,'Filter by planned &amp; actual'!B:B,OVERDRAFT!B1714,'Filter by planned &amp; actual'!E:E,"Planned",'Filter by planned &amp; actual'!H:H,OVERDRAFT!E1714)</f>
        <v>0</v>
      </c>
      <c r="E1714" s="26">
        <v>44896</v>
      </c>
    </row>
    <row r="1715" spans="1:5" hidden="1">
      <c r="A1715" s="19">
        <v>75</v>
      </c>
      <c r="B1715" s="19" t="s">
        <v>105</v>
      </c>
      <c r="C1715" s="22">
        <f>SUMIFS('Filter by planned &amp; actual'!F:F,'Filter by planned &amp; actual'!B:B,OVERDRAFT!B1715,'Filter by planned &amp; actual'!E:E,"Planned",'Filter by planned &amp; actual'!H:H,OVERDRAFT!E1715)</f>
        <v>0</v>
      </c>
      <c r="D1715" s="22">
        <f>SUMIFS('Filter by planned &amp; actual'!G:G,'Filter by planned &amp; actual'!B:B,OVERDRAFT!B1715,'Filter by planned &amp; actual'!E:E,"Planned",'Filter by planned &amp; actual'!H:H,OVERDRAFT!E1715)</f>
        <v>0</v>
      </c>
      <c r="E1715" s="26">
        <v>44896</v>
      </c>
    </row>
    <row r="1716" spans="1:5" hidden="1">
      <c r="A1716" s="19">
        <v>76</v>
      </c>
      <c r="B1716" s="19" t="s">
        <v>111</v>
      </c>
      <c r="C1716" s="22">
        <f>SUMIFS('Filter by planned &amp; actual'!F:F,'Filter by planned &amp; actual'!B:B,OVERDRAFT!B1716,'Filter by planned &amp; actual'!E:E,"Planned",'Filter by planned &amp; actual'!H:H,OVERDRAFT!E1716)</f>
        <v>0</v>
      </c>
      <c r="D1716" s="22">
        <f>SUMIFS('Filter by planned &amp; actual'!G:G,'Filter by planned &amp; actual'!B:B,OVERDRAFT!B1716,'Filter by planned &amp; actual'!E:E,"Planned",'Filter by planned &amp; actual'!H:H,OVERDRAFT!E1716)</f>
        <v>0</v>
      </c>
      <c r="E1716" s="26">
        <v>44896</v>
      </c>
    </row>
    <row r="1717" spans="1:5" hidden="1">
      <c r="A1717" s="19">
        <v>77</v>
      </c>
      <c r="B1717" s="19" t="s">
        <v>112</v>
      </c>
      <c r="C1717" s="22">
        <f>SUMIFS('Filter by planned &amp; actual'!F:F,'Filter by planned &amp; actual'!B:B,OVERDRAFT!B1717,'Filter by planned &amp; actual'!E:E,"Planned",'Filter by planned &amp; actual'!H:H,OVERDRAFT!E1717)</f>
        <v>0</v>
      </c>
      <c r="D1717" s="22">
        <f>SUMIFS('Filter by planned &amp; actual'!G:G,'Filter by planned &amp; actual'!B:B,OVERDRAFT!B1717,'Filter by planned &amp; actual'!E:E,"Planned",'Filter by planned &amp; actual'!H:H,OVERDRAFT!E1717)</f>
        <v>0</v>
      </c>
      <c r="E1717" s="26">
        <v>44896</v>
      </c>
    </row>
    <row r="1718" spans="1:5" hidden="1">
      <c r="A1718" s="19">
        <v>78</v>
      </c>
      <c r="B1718" s="19" t="s">
        <v>113</v>
      </c>
      <c r="C1718" s="22">
        <f>SUMIFS('Filter by planned &amp; actual'!F:F,'Filter by planned &amp; actual'!B:B,OVERDRAFT!B1718,'Filter by planned &amp; actual'!E:E,"Planned",'Filter by planned &amp; actual'!H:H,OVERDRAFT!E1718)</f>
        <v>0</v>
      </c>
      <c r="D1718" s="22">
        <f>SUMIFS('Filter by planned &amp; actual'!G:G,'Filter by planned &amp; actual'!B:B,OVERDRAFT!B1718,'Filter by planned &amp; actual'!E:E,"Planned",'Filter by planned &amp; actual'!H:H,OVERDRAFT!E1718)</f>
        <v>0</v>
      </c>
      <c r="E1718" s="26">
        <v>44896</v>
      </c>
    </row>
    <row r="1719" spans="1:5" hidden="1">
      <c r="A1719" s="19">
        <v>79</v>
      </c>
      <c r="B1719" s="19" t="s">
        <v>114</v>
      </c>
      <c r="C1719" s="22">
        <f>SUMIFS('Filter by planned &amp; actual'!F:F,'Filter by planned &amp; actual'!B:B,OVERDRAFT!B1719,'Filter by planned &amp; actual'!E:E,"Planned",'Filter by planned &amp; actual'!H:H,OVERDRAFT!E1719)</f>
        <v>0</v>
      </c>
      <c r="D1719" s="22">
        <f>SUMIFS('Filter by planned &amp; actual'!G:G,'Filter by planned &amp; actual'!B:B,OVERDRAFT!B1719,'Filter by planned &amp; actual'!E:E,"Planned",'Filter by planned &amp; actual'!H:H,OVERDRAFT!E1719)</f>
        <v>0</v>
      </c>
      <c r="E1719" s="26">
        <v>44896</v>
      </c>
    </row>
    <row r="1720" spans="1:5" hidden="1">
      <c r="A1720" s="19">
        <v>80</v>
      </c>
      <c r="B1720" s="19" t="s">
        <v>115</v>
      </c>
      <c r="C1720" s="22">
        <f>SUMIFS('Filter by planned &amp; actual'!F:F,'Filter by planned &amp; actual'!B:B,OVERDRAFT!B1720,'Filter by planned &amp; actual'!E:E,"Planned",'Filter by planned &amp; actual'!H:H,OVERDRAFT!E1720)</f>
        <v>0</v>
      </c>
      <c r="D1720" s="22">
        <f>SUMIFS('Filter by planned &amp; actual'!G:G,'Filter by planned &amp; actual'!B:B,OVERDRAFT!B1720,'Filter by planned &amp; actual'!E:E,"Planned",'Filter by planned &amp; actual'!H:H,OVERDRAFT!E1720)</f>
        <v>0</v>
      </c>
      <c r="E1720" s="26">
        <v>44896</v>
      </c>
    </row>
    <row r="1721" spans="1:5" hidden="1">
      <c r="A1721" s="19">
        <v>81</v>
      </c>
      <c r="B1721" s="19" t="s">
        <v>116</v>
      </c>
      <c r="C1721" s="22">
        <f>SUMIFS('Filter by planned &amp; actual'!F:F,'Filter by planned &amp; actual'!B:B,OVERDRAFT!B1721,'Filter by planned &amp; actual'!E:E,"Planned",'Filter by planned &amp; actual'!H:H,OVERDRAFT!E1721)</f>
        <v>0</v>
      </c>
      <c r="D1721" s="22">
        <f>SUMIFS('Filter by planned &amp; actual'!G:G,'Filter by planned &amp; actual'!B:B,OVERDRAFT!B1721,'Filter by planned &amp; actual'!E:E,"Planned",'Filter by planned &amp; actual'!H:H,OVERDRAFT!E1721)</f>
        <v>0</v>
      </c>
      <c r="E1721" s="26">
        <v>44896</v>
      </c>
    </row>
    <row r="1722" spans="1:5" hidden="1">
      <c r="A1722" s="19">
        <v>82</v>
      </c>
      <c r="B1722" s="19" t="s">
        <v>117</v>
      </c>
      <c r="C1722" s="22">
        <f>SUMIFS('Filter by planned &amp; actual'!F:F,'Filter by planned &amp; actual'!B:B,OVERDRAFT!B1722,'Filter by planned &amp; actual'!E:E,"Planned",'Filter by planned &amp; actual'!H:H,OVERDRAFT!E1722)</f>
        <v>0</v>
      </c>
      <c r="D1722" s="22">
        <f>SUMIFS('Filter by planned &amp; actual'!G:G,'Filter by planned &amp; actual'!B:B,OVERDRAFT!B1722,'Filter by planned &amp; actual'!E:E,"Planned",'Filter by planned &amp; actual'!H:H,OVERDRAFT!E1722)</f>
        <v>0</v>
      </c>
      <c r="E1722" s="26">
        <v>44896</v>
      </c>
    </row>
    <row r="1723" spans="1:5" hidden="1">
      <c r="A1723" s="19">
        <v>83</v>
      </c>
      <c r="B1723" s="19" t="s">
        <v>118</v>
      </c>
      <c r="C1723" s="22">
        <f>SUMIFS('Filter by planned &amp; actual'!F:F,'Filter by planned &amp; actual'!B:B,OVERDRAFT!B1723,'Filter by planned &amp; actual'!E:E,"Planned",'Filter by planned &amp; actual'!H:H,OVERDRAFT!E1723)</f>
        <v>0</v>
      </c>
      <c r="D1723" s="22">
        <f>SUMIFS('Filter by planned &amp; actual'!G:G,'Filter by planned &amp; actual'!B:B,OVERDRAFT!B1723,'Filter by planned &amp; actual'!E:E,"Planned",'Filter by planned &amp; actual'!H:H,OVERDRAFT!E1723)</f>
        <v>0</v>
      </c>
      <c r="E1723" s="26">
        <v>44896</v>
      </c>
    </row>
    <row r="1724" spans="1:5" hidden="1">
      <c r="A1724" s="19">
        <v>84</v>
      </c>
      <c r="B1724" s="19" t="s">
        <v>119</v>
      </c>
      <c r="C1724" s="22">
        <f>SUMIFS('Filter by planned &amp; actual'!F:F,'Filter by planned &amp; actual'!B:B,OVERDRAFT!B1724,'Filter by planned &amp; actual'!E:E,"Planned",'Filter by planned &amp; actual'!H:H,OVERDRAFT!E1724)</f>
        <v>0</v>
      </c>
      <c r="D1724" s="22">
        <f>SUMIFS('Filter by planned &amp; actual'!G:G,'Filter by planned &amp; actual'!B:B,OVERDRAFT!B1724,'Filter by planned &amp; actual'!E:E,"Planned",'Filter by planned &amp; actual'!H:H,OVERDRAFT!E1724)</f>
        <v>0</v>
      </c>
      <c r="E1724" s="26">
        <v>44896</v>
      </c>
    </row>
    <row r="1725" spans="1:5" hidden="1">
      <c r="A1725" s="19">
        <v>85</v>
      </c>
      <c r="B1725" s="19" t="s">
        <v>120</v>
      </c>
      <c r="C1725" s="22">
        <f>SUMIFS('Filter by planned &amp; actual'!F:F,'Filter by planned &amp; actual'!B:B,OVERDRAFT!B1725,'Filter by planned &amp; actual'!E:E,"Planned",'Filter by planned &amp; actual'!H:H,OVERDRAFT!E1725)</f>
        <v>0</v>
      </c>
      <c r="D1725" s="22">
        <f>SUMIFS('Filter by planned &amp; actual'!G:G,'Filter by planned &amp; actual'!B:B,OVERDRAFT!B1725,'Filter by planned &amp; actual'!E:E,"Planned",'Filter by planned &amp; actual'!H:H,OVERDRAFT!E1725)</f>
        <v>0</v>
      </c>
      <c r="E1725" s="26">
        <v>44896</v>
      </c>
    </row>
    <row r="1726" spans="1:5" hidden="1">
      <c r="A1726" s="19">
        <v>86</v>
      </c>
      <c r="B1726" s="19" t="s">
        <v>121</v>
      </c>
      <c r="C1726" s="22">
        <f>SUMIFS('Filter by planned &amp; actual'!F:F,'Filter by planned &amp; actual'!B:B,OVERDRAFT!B1726,'Filter by planned &amp; actual'!E:E,"Planned",'Filter by planned &amp; actual'!H:H,OVERDRAFT!E1726)</f>
        <v>0</v>
      </c>
      <c r="D1726" s="22">
        <f>SUMIFS('Filter by planned &amp; actual'!G:G,'Filter by planned &amp; actual'!B:B,OVERDRAFT!B1726,'Filter by planned &amp; actual'!E:E,"Planned",'Filter by planned &amp; actual'!H:H,OVERDRAFT!E1726)</f>
        <v>0</v>
      </c>
      <c r="E1726" s="26">
        <v>44896</v>
      </c>
    </row>
    <row r="1727" spans="1:5" hidden="1">
      <c r="A1727" s="19">
        <v>87</v>
      </c>
      <c r="B1727" s="19" t="s">
        <v>122</v>
      </c>
      <c r="C1727" s="22">
        <f>SUMIFS('Filter by planned &amp; actual'!F:F,'Filter by planned &amp; actual'!B:B,OVERDRAFT!B1727,'Filter by planned &amp; actual'!E:E,"Planned",'Filter by planned &amp; actual'!H:H,OVERDRAFT!E1727)</f>
        <v>0</v>
      </c>
      <c r="D1727" s="22">
        <f>SUMIFS('Filter by planned &amp; actual'!G:G,'Filter by planned &amp; actual'!B:B,OVERDRAFT!B1727,'Filter by planned &amp; actual'!E:E,"Planned",'Filter by planned &amp; actual'!H:H,OVERDRAFT!E1727)</f>
        <v>0</v>
      </c>
      <c r="E1727" s="26">
        <v>44896</v>
      </c>
    </row>
    <row r="1728" spans="1:5" hidden="1">
      <c r="A1728" s="19">
        <v>88</v>
      </c>
      <c r="B1728" s="19" t="s">
        <v>123</v>
      </c>
      <c r="C1728" s="22">
        <f>SUMIFS('Filter by planned &amp; actual'!F:F,'Filter by planned &amp; actual'!B:B,OVERDRAFT!B1728,'Filter by planned &amp; actual'!E:E,"Planned",'Filter by planned &amp; actual'!H:H,OVERDRAFT!E1728)</f>
        <v>0</v>
      </c>
      <c r="D1728" s="22">
        <f>SUMIFS('Filter by planned &amp; actual'!G:G,'Filter by planned &amp; actual'!B:B,OVERDRAFT!B1728,'Filter by planned &amp; actual'!E:E,"Planned",'Filter by planned &amp; actual'!H:H,OVERDRAFT!E1728)</f>
        <v>0</v>
      </c>
      <c r="E1728" s="26">
        <v>44896</v>
      </c>
    </row>
    <row r="1729" spans="1:5" hidden="1">
      <c r="A1729" s="19">
        <v>89</v>
      </c>
      <c r="B1729" s="19" t="s">
        <v>126</v>
      </c>
      <c r="C1729" s="22">
        <f>SUMIFS('Filter by planned &amp; actual'!F:F,'Filter by planned &amp; actual'!B:B,OVERDRAFT!B1729,'Filter by planned &amp; actual'!E:E,"Planned",'Filter by planned &amp; actual'!H:H,OVERDRAFT!E1729)</f>
        <v>0</v>
      </c>
      <c r="D1729" s="22">
        <f>SUMIFS('Filter by planned &amp; actual'!G:G,'Filter by planned &amp; actual'!B:B,OVERDRAFT!B1729,'Filter by planned &amp; actual'!E:E,"Planned",'Filter by planned &amp; actual'!H:H,OVERDRAFT!E1729)</f>
        <v>0</v>
      </c>
      <c r="E1729" s="26">
        <v>44896</v>
      </c>
    </row>
    <row r="1730" spans="1:5" hidden="1">
      <c r="A1730" s="19">
        <v>90</v>
      </c>
      <c r="B1730" s="19" t="s">
        <v>284</v>
      </c>
      <c r="C1730" s="22">
        <f>SUMIFS('Filter by planned &amp; actual'!F:F,'Filter by planned &amp; actual'!B:B,OVERDRAFT!B1730,'Filter by planned &amp; actual'!E:E,"Planned",'Filter by planned &amp; actual'!H:H,OVERDRAFT!E1730)</f>
        <v>0</v>
      </c>
      <c r="D1730" s="22">
        <f>SUMIFS('Filter by planned &amp; actual'!G:G,'Filter by planned &amp; actual'!B:B,OVERDRAFT!B1730,'Filter by planned &amp; actual'!E:E,"Planned",'Filter by planned &amp; actual'!H:H,OVERDRAFT!E1730)</f>
        <v>0</v>
      </c>
      <c r="E1730" s="26">
        <v>44896</v>
      </c>
    </row>
    <row r="1731" spans="1:5" hidden="1">
      <c r="A1731" s="19">
        <v>91</v>
      </c>
      <c r="B1731" s="19" t="s">
        <v>2006</v>
      </c>
      <c r="C1731" s="22">
        <f>SUMIFS('Filter by planned &amp; actual'!F:F,'Filter by planned &amp; actual'!B:B,OVERDRAFT!B1731,'Filter by planned &amp; actual'!E:E,"Planned",'Filter by planned &amp; actual'!H:H,OVERDRAFT!E1731)</f>
        <v>0</v>
      </c>
      <c r="D1731" s="22">
        <f>SUMIFS('Filter by planned &amp; actual'!G:G,'Filter by planned &amp; actual'!B:B,OVERDRAFT!B1731,'Filter by planned &amp; actual'!E:E,"Planned",'Filter by planned &amp; actual'!H:H,OVERDRAFT!E1731)</f>
        <v>0</v>
      </c>
      <c r="E1731" s="26">
        <v>44896</v>
      </c>
    </row>
    <row r="1732" spans="1:5" hidden="1">
      <c r="A1732" s="19">
        <v>92</v>
      </c>
      <c r="B1732" s="19" t="s">
        <v>283</v>
      </c>
      <c r="C1732" s="22">
        <f>SUMIFS('Filter by planned &amp; actual'!F:F,'Filter by planned &amp; actual'!B:B,OVERDRAFT!B1732,'Filter by planned &amp; actual'!E:E,"Planned",'Filter by planned &amp; actual'!H:H,OVERDRAFT!E1732)</f>
        <v>0</v>
      </c>
      <c r="D1732" s="22">
        <f>SUMIFS('Filter by planned &amp; actual'!G:G,'Filter by planned &amp; actual'!B:B,OVERDRAFT!B1732,'Filter by planned &amp; actual'!E:E,"Planned",'Filter by planned &amp; actual'!H:H,OVERDRAFT!E1732)</f>
        <v>0</v>
      </c>
      <c r="E1732" s="26">
        <v>44896</v>
      </c>
    </row>
    <row r="1733" spans="1:5" hidden="1">
      <c r="A1733" s="19">
        <v>93</v>
      </c>
      <c r="B1733" s="19" t="s">
        <v>2005</v>
      </c>
      <c r="C1733" s="22">
        <f>SUMIFS('Filter by planned &amp; actual'!F:F,'Filter by planned &amp; actual'!B:B,OVERDRAFT!B1733,'Filter by planned &amp; actual'!E:E,"Planned",'Filter by planned &amp; actual'!H:H,OVERDRAFT!E1733)</f>
        <v>0</v>
      </c>
      <c r="D1733" s="22">
        <f>SUMIFS('Filter by planned &amp; actual'!G:G,'Filter by planned &amp; actual'!B:B,OVERDRAFT!B1733,'Filter by planned &amp; actual'!E:E,"Planned",'Filter by planned &amp; actual'!H:H,OVERDRAFT!E1733)</f>
        <v>0</v>
      </c>
      <c r="E1733" s="26">
        <v>44896</v>
      </c>
    </row>
    <row r="1734" spans="1:5" hidden="1">
      <c r="A1734" s="19">
        <v>94</v>
      </c>
      <c r="B1734" s="19" t="s">
        <v>2075</v>
      </c>
      <c r="C1734" s="22">
        <f>SUMIFS('Filter by planned &amp; actual'!F:F,'Filter by planned &amp; actual'!B:B,OVERDRAFT!B1734,'Filter by planned &amp; actual'!E:E,"Planned",'Filter by planned &amp; actual'!H:H,OVERDRAFT!E1734)</f>
        <v>0</v>
      </c>
      <c r="D1734" s="22">
        <f>SUMIFS('Filter by planned &amp; actual'!G:G,'Filter by planned &amp; actual'!B:B,OVERDRAFT!B1734,'Filter by planned &amp; actual'!E:E,"Planned",'Filter by planned &amp; actual'!H:H,OVERDRAFT!E1734)</f>
        <v>0</v>
      </c>
      <c r="E1734" s="26">
        <v>44896</v>
      </c>
    </row>
    <row r="1735" spans="1:5" hidden="1">
      <c r="A1735" s="19">
        <v>95</v>
      </c>
      <c r="B1735" s="19" t="s">
        <v>2076</v>
      </c>
      <c r="C1735" s="22">
        <f>SUMIFS('Filter by planned &amp; actual'!F:F,'Filter by planned &amp; actual'!B:B,OVERDRAFT!B1735,'Filter by planned &amp; actual'!E:E,"Planned",'Filter by planned &amp; actual'!H:H,OVERDRAFT!E1735)</f>
        <v>0</v>
      </c>
      <c r="D1735" s="22">
        <f>SUMIFS('Filter by planned &amp; actual'!G:G,'Filter by planned &amp; actual'!B:B,OVERDRAFT!B1735,'Filter by planned &amp; actual'!E:E,"Planned",'Filter by planned &amp; actual'!H:H,OVERDRAFT!E1735)</f>
        <v>0</v>
      </c>
      <c r="E1735" s="26">
        <v>44896</v>
      </c>
    </row>
    <row r="1736" spans="1:5" hidden="1">
      <c r="A1736" s="19">
        <v>96</v>
      </c>
      <c r="B1736" s="19" t="s">
        <v>2077</v>
      </c>
      <c r="C1736" s="22">
        <f>SUMIFS('Filter by planned &amp; actual'!F:F,'Filter by planned &amp; actual'!B:B,OVERDRAFT!B1736,'Filter by planned &amp; actual'!E:E,"Planned",'Filter by planned &amp; actual'!H:H,OVERDRAFT!E1736)</f>
        <v>0</v>
      </c>
      <c r="D1736" s="22">
        <f>SUMIFS('Filter by planned &amp; actual'!G:G,'Filter by planned &amp; actual'!B:B,OVERDRAFT!B1736,'Filter by planned &amp; actual'!E:E,"Planned",'Filter by planned &amp; actual'!H:H,OVERDRAFT!E1736)</f>
        <v>0</v>
      </c>
      <c r="E1736" s="26">
        <v>44896</v>
      </c>
    </row>
    <row r="1737" spans="1:5" hidden="1">
      <c r="A1737" s="19">
        <v>97</v>
      </c>
      <c r="B1737" s="19" t="s">
        <v>2078</v>
      </c>
      <c r="C1737" s="22">
        <f>SUMIFS('Filter by planned &amp; actual'!F:F,'Filter by planned &amp; actual'!B:B,OVERDRAFT!B1737,'Filter by planned &amp; actual'!E:E,"Planned",'Filter by planned &amp; actual'!H:H,OVERDRAFT!E1737)</f>
        <v>0</v>
      </c>
      <c r="D1737" s="22">
        <f>SUMIFS('Filter by planned &amp; actual'!G:G,'Filter by planned &amp; actual'!B:B,OVERDRAFT!B1737,'Filter by planned &amp; actual'!E:E,"Planned",'Filter by planned &amp; actual'!H:H,OVERDRAFT!E1737)</f>
        <v>3977898</v>
      </c>
      <c r="E1737" s="26">
        <v>44896</v>
      </c>
    </row>
    <row r="1738" spans="1:5" hidden="1">
      <c r="A1738" s="19">
        <v>98</v>
      </c>
      <c r="B1738" s="19" t="s">
        <v>2079</v>
      </c>
      <c r="C1738" s="22">
        <f>SUMIFS('Filter by planned &amp; actual'!F:F,'Filter by planned &amp; actual'!B:B,OVERDRAFT!B1738,'Filter by planned &amp; actual'!E:E,"Planned",'Filter by planned &amp; actual'!H:H,OVERDRAFT!E1738)</f>
        <v>1529604.92</v>
      </c>
      <c r="D1738" s="22">
        <f>SUMIFS('Filter by planned &amp; actual'!G:G,'Filter by planned &amp; actual'!B:B,OVERDRAFT!B1738,'Filter by planned &amp; actual'!E:E,"Planned",'Filter by planned &amp; actual'!H:H,OVERDRAFT!E1738)</f>
        <v>4115044</v>
      </c>
      <c r="E1738" s="26">
        <v>44896</v>
      </c>
    </row>
    <row r="1739" spans="1:5" hidden="1">
      <c r="A1739" s="19">
        <v>99</v>
      </c>
      <c r="B1739" s="19" t="s">
        <v>2080</v>
      </c>
      <c r="C1739" s="22">
        <f>SUMIFS('Filter by planned &amp; actual'!F:F,'Filter by planned &amp; actual'!B:B,OVERDRAFT!B1739,'Filter by planned &amp; actual'!E:E,"Planned",'Filter by planned &amp; actual'!H:H,OVERDRAFT!E1739)</f>
        <v>50000000</v>
      </c>
      <c r="D1739" s="22">
        <f>SUMIFS('Filter by planned &amp; actual'!G:G,'Filter by planned &amp; actual'!B:B,OVERDRAFT!B1739,'Filter by planned &amp; actual'!E:E,"Planned",'Filter by planned &amp; actual'!H:H,OVERDRAFT!E1739)</f>
        <v>20184485</v>
      </c>
      <c r="E1739" s="26">
        <v>44896</v>
      </c>
    </row>
    <row r="1740" spans="1:5" hidden="1">
      <c r="A1740" s="19">
        <v>100</v>
      </c>
      <c r="B1740" s="19" t="s">
        <v>2081</v>
      </c>
      <c r="C1740" s="22">
        <f>SUMIFS('Filter by planned &amp; actual'!F:F,'Filter by planned &amp; actual'!B:B,OVERDRAFT!B1740,'Filter by planned &amp; actual'!E:E,"Planned",'Filter by planned &amp; actual'!H:H,OVERDRAFT!E1740)</f>
        <v>0</v>
      </c>
      <c r="D1740" s="22">
        <f>SUMIFS('Filter by planned &amp; actual'!G:G,'Filter by planned &amp; actual'!B:B,OVERDRAFT!B1740,'Filter by planned &amp; actual'!E:E,"Planned",'Filter by planned &amp; actual'!H:H,OVERDRAFT!E1740)</f>
        <v>0</v>
      </c>
      <c r="E1740" s="26">
        <v>44896</v>
      </c>
    </row>
    <row r="1741" spans="1:5" hidden="1">
      <c r="A1741" s="19">
        <v>101</v>
      </c>
      <c r="B1741" s="19" t="s">
        <v>2082</v>
      </c>
      <c r="C1741" s="22">
        <f>SUMIFS('Filter by planned &amp; actual'!F:F,'Filter by planned &amp; actual'!B:B,OVERDRAFT!B1741,'Filter by planned &amp; actual'!E:E,"Planned",'Filter by planned &amp; actual'!H:H,OVERDRAFT!E1741)</f>
        <v>0</v>
      </c>
      <c r="D1741" s="22">
        <f>SUMIFS('Filter by planned &amp; actual'!G:G,'Filter by planned &amp; actual'!B:B,OVERDRAFT!B1741,'Filter by planned &amp; actual'!E:E,"Planned",'Filter by planned &amp; actual'!H:H,OVERDRAFT!E1741)</f>
        <v>0</v>
      </c>
      <c r="E1741" s="26">
        <v>44896</v>
      </c>
    </row>
    <row r="1742" spans="1:5" hidden="1">
      <c r="A1742" s="19">
        <v>102</v>
      </c>
      <c r="B1742" s="19" t="s">
        <v>2083</v>
      </c>
      <c r="C1742" s="22">
        <f>SUMIFS('Filter by planned &amp; actual'!F:F,'Filter by planned &amp; actual'!B:B,OVERDRAFT!B1742,'Filter by planned &amp; actual'!E:E,"Planned",'Filter by planned &amp; actual'!H:H,OVERDRAFT!E1742)</f>
        <v>35845465</v>
      </c>
      <c r="D1742" s="22">
        <f>SUMIFS('Filter by planned &amp; actual'!G:G,'Filter by planned &amp; actual'!B:B,OVERDRAFT!B1742,'Filter by planned &amp; actual'!E:E,"Planned",'Filter by planned &amp; actual'!H:H,OVERDRAFT!E1742)</f>
        <v>17035022</v>
      </c>
      <c r="E1742" s="26">
        <v>44896</v>
      </c>
    </row>
    <row r="1743" spans="1:5" hidden="1">
      <c r="A1743" s="19">
        <v>103</v>
      </c>
      <c r="B1743" s="19" t="s">
        <v>2085</v>
      </c>
      <c r="C1743" s="22">
        <f>SUMIFS('Filter by planned &amp; actual'!F:F,'Filter by planned &amp; actual'!B:B,OVERDRAFT!B1743,'Filter by planned &amp; actual'!E:E,"Planned",'Filter by planned &amp; actual'!H:H,OVERDRAFT!E1743)</f>
        <v>0</v>
      </c>
      <c r="D1743" s="22">
        <f>SUMIFS('Filter by planned &amp; actual'!G:G,'Filter by planned &amp; actual'!B:B,OVERDRAFT!B1743,'Filter by planned &amp; actual'!E:E,"Planned",'Filter by planned &amp; actual'!H:H,OVERDRAFT!E1743)</f>
        <v>0</v>
      </c>
      <c r="E1743" s="26">
        <v>44896</v>
      </c>
    </row>
    <row r="1744" spans="1:5" hidden="1">
      <c r="A1744" s="19">
        <v>104</v>
      </c>
      <c r="B1744" s="19" t="s">
        <v>2086</v>
      </c>
      <c r="C1744" s="22">
        <f>SUMIFS('Filter by planned &amp; actual'!F:F,'Filter by planned &amp; actual'!B:B,OVERDRAFT!B1744,'Filter by planned &amp; actual'!E:E,"Planned",'Filter by planned &amp; actual'!H:H,OVERDRAFT!E1744)</f>
        <v>0</v>
      </c>
      <c r="D1744" s="22">
        <f>SUMIFS('Filter by planned &amp; actual'!G:G,'Filter by planned &amp; actual'!B:B,OVERDRAFT!B1744,'Filter by planned &amp; actual'!E:E,"Planned",'Filter by planned &amp; actual'!H:H,OVERDRAFT!E1744)</f>
        <v>0</v>
      </c>
      <c r="E1744" s="26">
        <v>44896</v>
      </c>
    </row>
    <row r="1745" spans="1:5" hidden="1">
      <c r="A1745" s="19">
        <v>105</v>
      </c>
      <c r="B1745" s="19" t="s">
        <v>2087</v>
      </c>
      <c r="C1745" s="22">
        <f>SUMIFS('Filter by planned &amp; actual'!F:F,'Filter by planned &amp; actual'!B:B,OVERDRAFT!B1745,'Filter by planned &amp; actual'!E:E,"Planned",'Filter by planned &amp; actual'!H:H,OVERDRAFT!E1745)</f>
        <v>0</v>
      </c>
      <c r="D1745" s="22">
        <f>SUMIFS('Filter by planned &amp; actual'!G:G,'Filter by planned &amp; actual'!B:B,OVERDRAFT!B1745,'Filter by planned &amp; actual'!E:E,"Planned",'Filter by planned &amp; actual'!H:H,OVERDRAFT!E1745)</f>
        <v>0</v>
      </c>
      <c r="E1745" s="26">
        <v>44896</v>
      </c>
    </row>
    <row r="1746" spans="1:5" hidden="1">
      <c r="A1746" s="19">
        <v>106</v>
      </c>
      <c r="B1746" s="19" t="s">
        <v>2088</v>
      </c>
      <c r="C1746" s="22">
        <f>SUMIFS('Filter by planned &amp; actual'!F:F,'Filter by planned &amp; actual'!B:B,OVERDRAFT!B1746,'Filter by planned &amp; actual'!E:E,"Planned",'Filter by planned &amp; actual'!H:H,OVERDRAFT!E1746)</f>
        <v>0</v>
      </c>
      <c r="D1746" s="22">
        <f>SUMIFS('Filter by planned &amp; actual'!G:G,'Filter by planned &amp; actual'!B:B,OVERDRAFT!B1746,'Filter by planned &amp; actual'!E:E,"Planned",'Filter by planned &amp; actual'!H:H,OVERDRAFT!E1746)</f>
        <v>0</v>
      </c>
      <c r="E1746" s="26">
        <v>44896</v>
      </c>
    </row>
    <row r="1747" spans="1:5" hidden="1">
      <c r="A1747" s="19">
        <v>107</v>
      </c>
      <c r="B1747" s="19" t="s">
        <v>2089</v>
      </c>
      <c r="C1747" s="22">
        <f>SUMIFS('Filter by planned &amp; actual'!F:F,'Filter by planned &amp; actual'!B:B,OVERDRAFT!B1747,'Filter by planned &amp; actual'!E:E,"Planned",'Filter by planned &amp; actual'!H:H,OVERDRAFT!E1747)</f>
        <v>0</v>
      </c>
      <c r="D1747" s="22">
        <f>SUMIFS('Filter by planned &amp; actual'!G:G,'Filter by planned &amp; actual'!B:B,OVERDRAFT!B1747,'Filter by planned &amp; actual'!E:E,"Planned",'Filter by planned &amp; actual'!H:H,OVERDRAFT!E1747)</f>
        <v>0</v>
      </c>
      <c r="E1747" s="26">
        <v>44896</v>
      </c>
    </row>
    <row r="1748" spans="1:5" hidden="1">
      <c r="A1748" s="19">
        <v>108</v>
      </c>
      <c r="B1748" s="19" t="s">
        <v>2090</v>
      </c>
      <c r="C1748" s="22">
        <f>SUMIFS('Filter by planned &amp; actual'!F:F,'Filter by planned &amp; actual'!B:B,OVERDRAFT!B1748,'Filter by planned &amp; actual'!E:E,"Planned",'Filter by planned &amp; actual'!H:H,OVERDRAFT!E1748)</f>
        <v>64784545</v>
      </c>
      <c r="D1748" s="22">
        <f>SUMIFS('Filter by planned &amp; actual'!G:G,'Filter by planned &amp; actual'!B:B,OVERDRAFT!B1748,'Filter by planned &amp; actual'!E:E,"Planned",'Filter by planned &amp; actual'!H:H,OVERDRAFT!E1748)</f>
        <v>25454565</v>
      </c>
      <c r="E1748" s="26">
        <v>44896</v>
      </c>
    </row>
    <row r="1749" spans="1:5" hidden="1">
      <c r="A1749" s="19">
        <v>109</v>
      </c>
      <c r="B1749" s="19" t="s">
        <v>2091</v>
      </c>
      <c r="C1749" s="22">
        <f>SUMIFS('Filter by planned &amp; actual'!F:F,'Filter by planned &amp; actual'!B:B,OVERDRAFT!B1749,'Filter by planned &amp; actual'!E:E,"Planned",'Filter by planned &amp; actual'!H:H,OVERDRAFT!E1749)</f>
        <v>0</v>
      </c>
      <c r="D1749" s="22">
        <f>SUMIFS('Filter by planned &amp; actual'!G:G,'Filter by planned &amp; actual'!B:B,OVERDRAFT!B1749,'Filter by planned &amp; actual'!E:E,"Planned",'Filter by planned &amp; actual'!H:H,OVERDRAFT!E1749)</f>
        <v>0</v>
      </c>
      <c r="E1749" s="26">
        <v>44896</v>
      </c>
    </row>
    <row r="1750" spans="1:5" hidden="1">
      <c r="A1750" s="19">
        <v>110</v>
      </c>
      <c r="B1750" s="19" t="s">
        <v>2092</v>
      </c>
      <c r="C1750" s="22">
        <f>SUMIFS('Filter by planned &amp; actual'!F:F,'Filter by planned &amp; actual'!B:B,OVERDRAFT!B1750,'Filter by planned &amp; actual'!E:E,"Planned",'Filter by planned &amp; actual'!H:H,OVERDRAFT!E1750)</f>
        <v>0</v>
      </c>
      <c r="D1750" s="22">
        <f>SUMIFS('Filter by planned &amp; actual'!G:G,'Filter by planned &amp; actual'!B:B,OVERDRAFT!B1750,'Filter by planned &amp; actual'!E:E,"Planned",'Filter by planned &amp; actual'!H:H,OVERDRAFT!E1750)</f>
        <v>0</v>
      </c>
      <c r="E1750" s="26">
        <v>44896</v>
      </c>
    </row>
    <row r="1751" spans="1:5" hidden="1">
      <c r="A1751" s="19">
        <v>111</v>
      </c>
      <c r="B1751" s="19" t="s">
        <v>2104</v>
      </c>
      <c r="C1751" s="22">
        <f>SUMIFS('Filter by planned &amp; actual'!F:F,'Filter by planned &amp; actual'!B:B,OVERDRAFT!B1751,'Filter by planned &amp; actual'!E:E,"Planned",'Filter by planned &amp; actual'!H:H,OVERDRAFT!E1751)</f>
        <v>0</v>
      </c>
      <c r="D1751" s="22">
        <f>SUMIFS('Filter by planned &amp; actual'!G:G,'Filter by planned &amp; actual'!B:B,OVERDRAFT!B1751,'Filter by planned &amp; actual'!E:E,"Planned",'Filter by planned &amp; actual'!H:H,OVERDRAFT!E1751)</f>
        <v>0</v>
      </c>
      <c r="E1751" s="26">
        <v>44896</v>
      </c>
    </row>
    <row r="1752" spans="1:5" hidden="1">
      <c r="A1752" s="19">
        <v>112</v>
      </c>
      <c r="B1752" s="19" t="s">
        <v>2100</v>
      </c>
      <c r="C1752" s="22">
        <f>SUMIFS('Filter by planned &amp; actual'!F:F,'Filter by planned &amp; actual'!B:B,OVERDRAFT!B1752,'Filter by planned &amp; actual'!E:E,"Planned",'Filter by planned &amp; actual'!H:H,OVERDRAFT!E1752)</f>
        <v>0</v>
      </c>
      <c r="D1752" s="22">
        <f>SUMIFS('Filter by planned &amp; actual'!G:G,'Filter by planned &amp; actual'!B:B,OVERDRAFT!B1752,'Filter by planned &amp; actual'!E:E,"Planned",'Filter by planned &amp; actual'!H:H,OVERDRAFT!E1752)</f>
        <v>0</v>
      </c>
      <c r="E1752" s="26">
        <v>44896</v>
      </c>
    </row>
    <row r="1753" spans="1:5" hidden="1">
      <c r="A1753" s="19">
        <v>113</v>
      </c>
      <c r="B1753" s="19" t="s">
        <v>2101</v>
      </c>
      <c r="C1753" s="22">
        <f>SUMIFS('Filter by planned &amp; actual'!F:F,'Filter by planned &amp; actual'!B:B,OVERDRAFT!B1753,'Filter by planned &amp; actual'!E:E,"Planned",'Filter by planned &amp; actual'!H:H,OVERDRAFT!E1753)</f>
        <v>68074442</v>
      </c>
      <c r="D1753" s="22">
        <f>SUMIFS('Filter by planned &amp; actual'!G:G,'Filter by planned &amp; actual'!B:B,OVERDRAFT!B1753,'Filter by planned &amp; actual'!E:E,"Planned",'Filter by planned &amp; actual'!H:H,OVERDRAFT!E1753)</f>
        <v>35785040</v>
      </c>
      <c r="E1753" s="26">
        <v>44896</v>
      </c>
    </row>
    <row r="1754" spans="1:5" hidden="1">
      <c r="A1754" s="19">
        <v>114</v>
      </c>
      <c r="B1754" s="19" t="s">
        <v>2102</v>
      </c>
      <c r="C1754" s="22">
        <f>SUMIFS('Filter by planned &amp; actual'!F:F,'Filter by planned &amp; actual'!B:B,OVERDRAFT!B1754,'Filter by planned &amp; actual'!E:E,"Planned",'Filter by planned &amp; actual'!H:H,OVERDRAFT!E1754)</f>
        <v>0</v>
      </c>
      <c r="D1754" s="22">
        <f>SUMIFS('Filter by planned &amp; actual'!G:G,'Filter by planned &amp; actual'!B:B,OVERDRAFT!B1754,'Filter by planned &amp; actual'!E:E,"Planned",'Filter by planned &amp; actual'!H:H,OVERDRAFT!E1754)</f>
        <v>0</v>
      </c>
      <c r="E1754" s="26">
        <v>44896</v>
      </c>
    </row>
    <row r="1755" spans="1:5" hidden="1">
      <c r="A1755" s="20">
        <v>115</v>
      </c>
      <c r="B1755" s="20" t="s">
        <v>2103</v>
      </c>
      <c r="C1755" s="22">
        <f>SUMIFS('Filter by planned &amp; actual'!F:F,'Filter by planned &amp; actual'!B:B,OVERDRAFT!B1755,'Filter by planned &amp; actual'!E:E,"Planned",'Filter by planned &amp; actual'!H:H,OVERDRAFT!E1755)</f>
        <v>0</v>
      </c>
      <c r="D1755" s="22">
        <f>SUMIFS('Filter by planned &amp; actual'!G:G,'Filter by planned &amp; actual'!B:B,OVERDRAFT!B1755,'Filter by planned &amp; actual'!E:E,"Planned",'Filter by planned &amp; actual'!H:H,OVERDRAFT!E1755)</f>
        <v>0</v>
      </c>
      <c r="E1755" s="26">
        <v>44896</v>
      </c>
    </row>
    <row r="1756" spans="1:5" hidden="1">
      <c r="A1756" s="19">
        <v>116</v>
      </c>
      <c r="B1756" s="19" t="s">
        <v>2109</v>
      </c>
      <c r="C1756" s="22">
        <f>SUMIFS('Filter by planned &amp; actual'!F:F,'Filter by planned &amp; actual'!B:B,OVERDRAFT!B1756,'Filter by planned &amp; actual'!E:E,"Planned",'Filter by planned &amp; actual'!H:H,OVERDRAFT!E1756)</f>
        <v>0</v>
      </c>
      <c r="D1756" s="22">
        <f>SUMIFS('Filter by planned &amp; actual'!G:G,'Filter by planned &amp; actual'!B:B,OVERDRAFT!B1756,'Filter by planned &amp; actual'!E:E,"Planned",'Filter by planned &amp; actual'!H:H,OVERDRAFT!E1756)</f>
        <v>0</v>
      </c>
      <c r="E1756" s="26">
        <v>44896</v>
      </c>
    </row>
    <row r="1757" spans="1:5" hidden="1">
      <c r="A1757" s="19">
        <v>117</v>
      </c>
      <c r="B1757" s="19" t="s">
        <v>2110</v>
      </c>
      <c r="C1757" s="22">
        <f>SUMIFS('Filter by planned &amp; actual'!F:F,'Filter by planned &amp; actual'!B:B,OVERDRAFT!B1757,'Filter by planned &amp; actual'!E:E,"Planned",'Filter by planned &amp; actual'!H:H,OVERDRAFT!E1757)</f>
        <v>0</v>
      </c>
      <c r="D1757" s="22">
        <f>SUMIFS('Filter by planned &amp; actual'!G:G,'Filter by planned &amp; actual'!B:B,OVERDRAFT!B1757,'Filter by planned &amp; actual'!E:E,"Planned",'Filter by planned &amp; actual'!H:H,OVERDRAFT!E1757)</f>
        <v>0</v>
      </c>
      <c r="E1757" s="26">
        <v>44896</v>
      </c>
    </row>
    <row r="1758" spans="1:5" hidden="1">
      <c r="A1758" s="19">
        <v>118</v>
      </c>
      <c r="B1758" s="19" t="s">
        <v>2112</v>
      </c>
      <c r="C1758" s="22">
        <f>SUMIFS('Filter by planned &amp; actual'!F:F,'Filter by planned &amp; actual'!B:B,OVERDRAFT!B1758,'Filter by planned &amp; actual'!E:E,"Planned",'Filter by planned &amp; actual'!H:H,OVERDRAFT!E1758)</f>
        <v>0</v>
      </c>
      <c r="D1758" s="22">
        <f>SUMIFS('Filter by planned &amp; actual'!G:G,'Filter by planned &amp; actual'!B:B,OVERDRAFT!B1758,'Filter by planned &amp; actual'!E:E,"Planned",'Filter by planned &amp; actual'!H:H,OVERDRAFT!E1758)</f>
        <v>0</v>
      </c>
      <c r="E1758" s="26">
        <v>44896</v>
      </c>
    </row>
    <row r="1759" spans="1:5" hidden="1">
      <c r="A1759" s="19">
        <v>119</v>
      </c>
      <c r="B1759" s="19" t="s">
        <v>2113</v>
      </c>
      <c r="C1759" s="22">
        <f>SUMIFS('Filter by planned &amp; actual'!F:F,'Filter by planned &amp; actual'!B:B,OVERDRAFT!B1759,'Filter by planned &amp; actual'!E:E,"Planned",'Filter by planned &amp; actual'!H:H,OVERDRAFT!E1759)</f>
        <v>0</v>
      </c>
      <c r="D1759" s="22">
        <f>SUMIFS('Filter by planned &amp; actual'!G:G,'Filter by planned &amp; actual'!B:B,OVERDRAFT!B1759,'Filter by planned &amp; actual'!E:E,"Planned",'Filter by planned &amp; actual'!H:H,OVERDRAFT!E1759)</f>
        <v>141398</v>
      </c>
      <c r="E1759" s="26">
        <v>44896</v>
      </c>
    </row>
    <row r="1760" spans="1:5" hidden="1">
      <c r="A1760" s="19">
        <v>120</v>
      </c>
      <c r="B1760" s="110" t="s">
        <v>2114</v>
      </c>
      <c r="C1760" s="22">
        <f>SUMIFS('Filter by planned &amp; actual'!F:F,'Filter by planned &amp; actual'!B:B,OVERDRAFT!B1760,'Filter by planned &amp; actual'!E:E,"Planned",'Filter by planned &amp; actual'!H:H,OVERDRAFT!E1760)</f>
        <v>0</v>
      </c>
      <c r="D1760" s="22">
        <f>SUMIFS('Filter by planned &amp; actual'!G:G,'Filter by planned &amp; actual'!B:B,OVERDRAFT!B1760,'Filter by planned &amp; actual'!E:E,"Planned",'Filter by planned &amp; actual'!H:H,OVERDRAFT!E1760)</f>
        <v>0</v>
      </c>
      <c r="E1760" s="26">
        <v>44896</v>
      </c>
    </row>
    <row r="1761" spans="1:5" hidden="1">
      <c r="A1761" s="19">
        <v>121</v>
      </c>
      <c r="B1761" s="19" t="s">
        <v>2157</v>
      </c>
      <c r="C1761" s="22">
        <f>SUMIFS('Filter by planned &amp; actual'!F:F,'Filter by planned &amp; actual'!B:B,OVERDRAFT!B1761,'Filter by planned &amp; actual'!E:E,"Planned",'Filter by planned &amp; actual'!H:H,OVERDRAFT!E1761)</f>
        <v>0</v>
      </c>
      <c r="D1761" s="22">
        <f>SUMIFS('Filter by planned &amp; actual'!G:G,'Filter by planned &amp; actual'!B:B,OVERDRAFT!B1761,'Filter by planned &amp; actual'!E:E,"Planned",'Filter by planned &amp; actual'!H:H,OVERDRAFT!E1761)</f>
        <v>0</v>
      </c>
      <c r="E1761" s="26">
        <v>44896</v>
      </c>
    </row>
    <row r="1762" spans="1:5" hidden="1">
      <c r="A1762" s="19">
        <v>122</v>
      </c>
      <c r="B1762" s="19" t="s">
        <v>2158</v>
      </c>
      <c r="C1762" s="22">
        <f>SUMIFS('Filter by planned &amp; actual'!F:F,'Filter by planned &amp; actual'!B:B,OVERDRAFT!B1762,'Filter by planned &amp; actual'!E:E,"Planned",'Filter by planned &amp; actual'!H:H,OVERDRAFT!E1762)</f>
        <v>0</v>
      </c>
      <c r="D1762" s="22">
        <f>SUMIFS('Filter by planned &amp; actual'!G:G,'Filter by planned &amp; actual'!B:B,OVERDRAFT!B1762,'Filter by planned &amp; actual'!E:E,"Planned",'Filter by planned &amp; actual'!H:H,OVERDRAFT!E1762)</f>
        <v>0</v>
      </c>
      <c r="E1762" s="26">
        <v>44896</v>
      </c>
    </row>
    <row r="1763" spans="1:5" hidden="1">
      <c r="A1763" s="19">
        <v>123</v>
      </c>
      <c r="B1763" s="19" t="s">
        <v>2159</v>
      </c>
      <c r="C1763" s="22">
        <f>SUMIFS('Filter by planned &amp; actual'!F:F,'Filter by planned &amp; actual'!B:B,OVERDRAFT!B1763,'Filter by planned &amp; actual'!E:E,"Planned",'Filter by planned &amp; actual'!H:H,OVERDRAFT!E1763)</f>
        <v>0</v>
      </c>
      <c r="D1763" s="22">
        <f>SUMIFS('Filter by planned &amp; actual'!G:G,'Filter by planned &amp; actual'!B:B,OVERDRAFT!B1763,'Filter by planned &amp; actual'!E:E,"Planned",'Filter by planned &amp; actual'!H:H,OVERDRAFT!E1763)</f>
        <v>0</v>
      </c>
      <c r="E1763" s="26">
        <v>44896</v>
      </c>
    </row>
    <row r="1764" spans="1:5" hidden="1">
      <c r="A1764" s="19">
        <v>124</v>
      </c>
      <c r="B1764" s="19" t="s">
        <v>2160</v>
      </c>
      <c r="C1764" s="22">
        <f>SUMIFS('Filter by planned &amp; actual'!F:F,'Filter by planned &amp; actual'!B:B,OVERDRAFT!B1764,'Filter by planned &amp; actual'!E:E,"Planned",'Filter by planned &amp; actual'!H:H,OVERDRAFT!E1764)</f>
        <v>0</v>
      </c>
      <c r="D1764" s="22">
        <f>SUMIFS('Filter by planned &amp; actual'!G:G,'Filter by planned &amp; actual'!B:B,OVERDRAFT!B1764,'Filter by planned &amp; actual'!E:E,"Planned",'Filter by planned &amp; actual'!H:H,OVERDRAFT!E1764)</f>
        <v>0</v>
      </c>
      <c r="E1764" s="26">
        <v>44896</v>
      </c>
    </row>
    <row r="1765" spans="1:5" hidden="1">
      <c r="A1765" s="19">
        <v>125</v>
      </c>
      <c r="B1765" s="19" t="s">
        <v>2162</v>
      </c>
      <c r="C1765" s="22">
        <f>SUMIFS('Filter by planned &amp; actual'!F:F,'Filter by planned &amp; actual'!B:B,OVERDRAFT!B1765,'Filter by planned &amp; actual'!E:E,"Planned",'Filter by planned &amp; actual'!H:H,OVERDRAFT!E1765)</f>
        <v>0</v>
      </c>
      <c r="D1765" s="22">
        <f>SUMIFS('Filter by planned &amp; actual'!G:G,'Filter by planned &amp; actual'!B:B,OVERDRAFT!B1765,'Filter by planned &amp; actual'!E:E,"Planned",'Filter by planned &amp; actual'!H:H,OVERDRAFT!E1765)</f>
        <v>0</v>
      </c>
      <c r="E1765" s="26">
        <v>44896</v>
      </c>
    </row>
    <row r="1766" spans="1:5" hidden="1">
      <c r="A1766" s="19">
        <v>126</v>
      </c>
      <c r="B1766" s="19" t="s">
        <v>2163</v>
      </c>
      <c r="C1766" s="22">
        <f>SUMIFS('Filter by planned &amp; actual'!F:F,'Filter by planned &amp; actual'!B:B,OVERDRAFT!B1766,'Filter by planned &amp; actual'!E:E,"Planned",'Filter by planned &amp; actual'!H:H,OVERDRAFT!E1766)</f>
        <v>0</v>
      </c>
      <c r="D1766" s="22">
        <f>SUMIFS('Filter by planned &amp; actual'!G:G,'Filter by planned &amp; actual'!B:B,OVERDRAFT!B1766,'Filter by planned &amp; actual'!E:E,"Planned",'Filter by planned &amp; actual'!H:H,OVERDRAFT!E1766)</f>
        <v>0</v>
      </c>
      <c r="E1766" s="26">
        <v>44896</v>
      </c>
    </row>
    <row r="1767" spans="1:5" hidden="1">
      <c r="A1767" s="19">
        <v>127</v>
      </c>
      <c r="B1767" s="19" t="s">
        <v>2164</v>
      </c>
      <c r="C1767" s="22">
        <f>SUMIFS('Filter by planned &amp; actual'!F:F,'Filter by planned &amp; actual'!B:B,OVERDRAFT!B1767,'Filter by planned &amp; actual'!E:E,"Planned",'Filter by planned &amp; actual'!H:H,OVERDRAFT!E1767)</f>
        <v>0</v>
      </c>
      <c r="D1767" s="22">
        <f>SUMIFS('Filter by planned &amp; actual'!G:G,'Filter by planned &amp; actual'!B:B,OVERDRAFT!B1767,'Filter by planned &amp; actual'!E:E,"Planned",'Filter by planned &amp; actual'!H:H,OVERDRAFT!E1767)</f>
        <v>0</v>
      </c>
      <c r="E1767" s="26">
        <v>44896</v>
      </c>
    </row>
    <row r="1768" spans="1:5" hidden="1">
      <c r="A1768" s="19">
        <v>128</v>
      </c>
      <c r="B1768" s="19" t="s">
        <v>2165</v>
      </c>
      <c r="C1768" s="22">
        <f>SUMIFS('Filter by planned &amp; actual'!F:F,'Filter by planned &amp; actual'!B:B,OVERDRAFT!B1768,'Filter by planned &amp; actual'!E:E,"Planned",'Filter by planned &amp; actual'!H:H,OVERDRAFT!E1768)</f>
        <v>823145</v>
      </c>
      <c r="D1768" s="22">
        <f>SUMIFS('Filter by planned &amp; actual'!G:G,'Filter by planned &amp; actual'!B:B,OVERDRAFT!B1768,'Filter by planned &amp; actual'!E:E,"Planned",'Filter by planned &amp; actual'!H:H,OVERDRAFT!E1768)</f>
        <v>878282</v>
      </c>
      <c r="E1768" s="26">
        <v>44896</v>
      </c>
    </row>
    <row r="1769" spans="1:5" hidden="1">
      <c r="A1769" s="113">
        <v>129</v>
      </c>
      <c r="B1769" s="113" t="s">
        <v>2167</v>
      </c>
      <c r="C1769" s="22">
        <f>SUMIFS('Filter by planned &amp; actual'!F:F,'Filter by planned &amp; actual'!B:B,OVERDRAFT!B1769,'Filter by planned &amp; actual'!E:E,"Planned",'Filter by planned &amp; actual'!H:H,OVERDRAFT!E1769)</f>
        <v>240000</v>
      </c>
      <c r="D1769" s="22">
        <f>SUMIFS('Filter by planned &amp; actual'!G:G,'Filter by planned &amp; actual'!B:B,OVERDRAFT!B1769,'Filter by planned &amp; actual'!E:E,"Planned",'Filter by planned &amp; actual'!H:H,OVERDRAFT!E1769)</f>
        <v>180000</v>
      </c>
      <c r="E1769" s="26">
        <v>44896</v>
      </c>
    </row>
    <row r="1770" spans="1:5" hidden="1">
      <c r="A1770" s="113">
        <v>130</v>
      </c>
      <c r="B1770" s="113" t="s">
        <v>2168</v>
      </c>
      <c r="C1770" s="22">
        <f>SUMIFS('Filter by planned &amp; actual'!F:F,'Filter by planned &amp; actual'!B:B,OVERDRAFT!B1770,'Filter by planned &amp; actual'!E:E,"Planned",'Filter by planned &amp; actual'!H:H,OVERDRAFT!E1770)</f>
        <v>0</v>
      </c>
      <c r="D1770" s="22">
        <f>SUMIFS('Filter by planned &amp; actual'!G:G,'Filter by planned &amp; actual'!B:B,OVERDRAFT!B1770,'Filter by planned &amp; actual'!E:E,"Planned",'Filter by planned &amp; actual'!H:H,OVERDRAFT!E1770)</f>
        <v>4088740</v>
      </c>
      <c r="E1770" s="26">
        <v>44896</v>
      </c>
    </row>
    <row r="1771" spans="1:5" hidden="1">
      <c r="A1771" s="113">
        <v>131</v>
      </c>
      <c r="B1771" s="113" t="s">
        <v>2169</v>
      </c>
      <c r="C1771" s="22">
        <f>SUMIFS('Filter by planned &amp; actual'!F:F,'Filter by planned &amp; actual'!B:B,OVERDRAFT!B1771,'Filter by planned &amp; actual'!E:E,"Planned",'Filter by planned &amp; actual'!H:H,OVERDRAFT!E1771)</f>
        <v>24125454</v>
      </c>
      <c r="D1771" s="22">
        <f>SUMIFS('Filter by planned &amp; actual'!G:G,'Filter by planned &amp; actual'!B:B,OVERDRAFT!B1771,'Filter by planned &amp; actual'!E:E,"Planned",'Filter by planned &amp; actual'!H:H,OVERDRAFT!E1771)</f>
        <v>3421212</v>
      </c>
      <c r="E1771" s="26">
        <v>44896</v>
      </c>
    </row>
    <row r="1772" spans="1:5" hidden="1">
      <c r="A1772" s="113">
        <v>132</v>
      </c>
      <c r="B1772" s="113" t="s">
        <v>2170</v>
      </c>
      <c r="C1772" s="22">
        <f>SUMIFS('Filter by planned &amp; actual'!F:F,'Filter by planned &amp; actual'!B:B,OVERDRAFT!B1772,'Filter by planned &amp; actual'!E:E,"Planned",'Filter by planned &amp; actual'!H:H,OVERDRAFT!E1772)</f>
        <v>0</v>
      </c>
      <c r="D1772" s="22">
        <f>SUMIFS('Filter by planned &amp; actual'!G:G,'Filter by planned &amp; actual'!B:B,OVERDRAFT!B1772,'Filter by planned &amp; actual'!E:E,"Planned",'Filter by planned &amp; actual'!H:H,OVERDRAFT!E1772)</f>
        <v>384588</v>
      </c>
      <c r="E1772" s="26">
        <v>44896</v>
      </c>
    </row>
    <row r="1773" spans="1:5" hidden="1">
      <c r="A1773" s="113">
        <v>133</v>
      </c>
      <c r="B1773" s="113" t="s">
        <v>2171</v>
      </c>
      <c r="C1773" s="22">
        <f>SUMIFS('Filter by planned &amp; actual'!F:F,'Filter by planned &amp; actual'!B:B,OVERDRAFT!B1773,'Filter by planned &amp; actual'!E:E,"Planned",'Filter by planned &amp; actual'!H:H,OVERDRAFT!E1773)</f>
        <v>0</v>
      </c>
      <c r="D1773" s="22">
        <f>SUMIFS('Filter by planned &amp; actual'!G:G,'Filter by planned &amp; actual'!B:B,OVERDRAFT!B1773,'Filter by planned &amp; actual'!E:E,"Planned",'Filter by planned &amp; actual'!H:H,OVERDRAFT!E1773)</f>
        <v>0</v>
      </c>
      <c r="E1773" s="26">
        <v>44896</v>
      </c>
    </row>
    <row r="1774" spans="1:5" hidden="1">
      <c r="A1774" s="113">
        <v>134</v>
      </c>
      <c r="B1774" s="113" t="s">
        <v>2172</v>
      </c>
      <c r="C1774" s="22">
        <f>SUMIFS('Filter by planned &amp; actual'!F:F,'Filter by planned &amp; actual'!B:B,OVERDRAFT!B1774,'Filter by planned &amp; actual'!E:E,"Planned",'Filter by planned &amp; actual'!H:H,OVERDRAFT!E1774)</f>
        <v>0</v>
      </c>
      <c r="D1774" s="22">
        <f>SUMIFS('Filter by planned &amp; actual'!G:G,'Filter by planned &amp; actual'!B:B,OVERDRAFT!B1774,'Filter by planned &amp; actual'!E:E,"Planned",'Filter by planned &amp; actual'!H:H,OVERDRAFT!E1774)</f>
        <v>0</v>
      </c>
      <c r="E1774" s="26">
        <v>44896</v>
      </c>
    </row>
    <row r="1775" spans="1:5" hidden="1">
      <c r="A1775" s="113">
        <v>135</v>
      </c>
      <c r="B1775" s="113" t="s">
        <v>2173</v>
      </c>
      <c r="C1775" s="22">
        <f>SUMIFS('Filter by planned &amp; actual'!F:F,'Filter by planned &amp; actual'!B:B,OVERDRAFT!B1775,'Filter by planned &amp; actual'!E:E,"Planned",'Filter by planned &amp; actual'!H:H,OVERDRAFT!E1775)</f>
        <v>28315456</v>
      </c>
      <c r="D1775" s="22">
        <f>SUMIFS('Filter by planned &amp; actual'!G:G,'Filter by planned &amp; actual'!B:B,OVERDRAFT!B1775,'Filter by planned &amp; actual'!E:E,"Planned",'Filter by planned &amp; actual'!H:H,OVERDRAFT!E1775)</f>
        <v>26443314</v>
      </c>
      <c r="E1775" s="26">
        <v>44896</v>
      </c>
    </row>
    <row r="1776" spans="1:5" hidden="1">
      <c r="A1776" s="113">
        <v>136</v>
      </c>
      <c r="B1776" s="113" t="s">
        <v>2174</v>
      </c>
      <c r="C1776" s="22">
        <f>SUMIFS('Filter by planned &amp; actual'!F:F,'Filter by planned &amp; actual'!B:B,OVERDRAFT!B1776,'Filter by planned &amp; actual'!E:E,"Planned",'Filter by planned &amp; actual'!H:H,OVERDRAFT!E1776)</f>
        <v>3323048.07</v>
      </c>
      <c r="D1776" s="22">
        <f>SUMIFS('Filter by planned &amp; actual'!G:G,'Filter by planned &amp; actual'!B:B,OVERDRAFT!B1776,'Filter by planned &amp; actual'!E:E,"Planned",'Filter by planned &amp; actual'!H:H,OVERDRAFT!E1776)</f>
        <v>1900542.73</v>
      </c>
      <c r="E1776" s="26">
        <v>44896</v>
      </c>
    </row>
    <row r="1777" spans="1:5" hidden="1">
      <c r="A1777" s="113">
        <v>137</v>
      </c>
      <c r="B1777" s="113" t="s">
        <v>2175</v>
      </c>
      <c r="C1777" s="22">
        <f>SUMIFS('Filter by planned &amp; actual'!F:F,'Filter by planned &amp; actual'!B:B,OVERDRAFT!B1777,'Filter by planned &amp; actual'!E:E,"Planned",'Filter by planned &amp; actual'!H:H,OVERDRAFT!E1777)</f>
        <v>477112.63639296015</v>
      </c>
      <c r="D1777" s="22">
        <f>SUMIFS('Filter by planned &amp; actual'!G:G,'Filter by planned &amp; actual'!B:B,OVERDRAFT!B1777,'Filter by planned &amp; actual'!E:E,"Planned",'Filter by planned &amp; actual'!H:H,OVERDRAFT!E1777)</f>
        <v>306715.26625261718</v>
      </c>
      <c r="E1777" s="26">
        <v>44896</v>
      </c>
    </row>
    <row r="1778" spans="1:5" hidden="1">
      <c r="A1778" s="113">
        <v>138</v>
      </c>
      <c r="B1778" s="113" t="s">
        <v>2176</v>
      </c>
      <c r="C1778" s="22">
        <f>SUMIFS('Filter by planned &amp; actual'!F:F,'Filter by planned &amp; actual'!B:B,OVERDRAFT!B1778,'Filter by planned &amp; actual'!E:E,"Planned",'Filter by planned &amp; actual'!H:H,OVERDRAFT!E1778)</f>
        <v>10400000</v>
      </c>
      <c r="D1778" s="22">
        <f>SUMIFS('Filter by planned &amp; actual'!G:G,'Filter by planned &amp; actual'!B:B,OVERDRAFT!B1778,'Filter by planned &amp; actual'!E:E,"Planned",'Filter by planned &amp; actual'!H:H,OVERDRAFT!E1778)</f>
        <v>10200000</v>
      </c>
      <c r="E1778" s="26">
        <v>44896</v>
      </c>
    </row>
    <row r="1779" spans="1:5" hidden="1">
      <c r="A1779" s="113">
        <v>139</v>
      </c>
      <c r="B1779" s="113" t="s">
        <v>2189</v>
      </c>
      <c r="C1779" s="22">
        <f>SUMIFS('Filter by planned &amp; actual'!F:F,'Filter by planned &amp; actual'!B:B,OVERDRAFT!B1779,'Filter by planned &amp; actual'!E:E,"Planned",'Filter by planned &amp; actual'!H:H,OVERDRAFT!E1779)</f>
        <v>1556023.0320000001</v>
      </c>
      <c r="D1779" s="22">
        <f>SUMIFS('Filter by planned &amp; actual'!G:G,'Filter by planned &amp; actual'!B:B,OVERDRAFT!B1779,'Filter by planned &amp; actual'!E:E,"Planned",'Filter by planned &amp; actual'!H:H,OVERDRAFT!E1779)</f>
        <v>907680.10200000007</v>
      </c>
      <c r="E1779" s="26">
        <v>44896</v>
      </c>
    </row>
    <row r="1780" spans="1:5" hidden="1">
      <c r="A1780" s="113">
        <v>140</v>
      </c>
      <c r="B1780" s="113" t="s">
        <v>2190</v>
      </c>
      <c r="C1780" s="22">
        <f>SUMIFS('Filter by planned &amp; actual'!F:F,'Filter by planned &amp; actual'!B:B,OVERDRAFT!B1780,'Filter by planned &amp; actual'!E:E,"Planned",'Filter by planned &amp; actual'!H:H,OVERDRAFT!E1780)</f>
        <v>0</v>
      </c>
      <c r="D1780" s="22">
        <f>SUMIFS('Filter by planned &amp; actual'!G:G,'Filter by planned &amp; actual'!B:B,OVERDRAFT!B1780,'Filter by planned &amp; actual'!E:E,"Planned",'Filter by planned &amp; actual'!H:H,OVERDRAFT!E1780)</f>
        <v>0</v>
      </c>
      <c r="E1780" s="26">
        <v>44896</v>
      </c>
    </row>
    <row r="1781" spans="1:5" hidden="1">
      <c r="A1781" s="113">
        <v>141</v>
      </c>
      <c r="B1781" s="113" t="s">
        <v>2191</v>
      </c>
      <c r="C1781" s="22">
        <f>SUMIFS('Filter by planned &amp; actual'!F:F,'Filter by planned &amp; actual'!B:B,OVERDRAFT!B1781,'Filter by planned &amp; actual'!E:E,"Planned",'Filter by planned &amp; actual'!H:H,OVERDRAFT!E1781)</f>
        <v>0</v>
      </c>
      <c r="D1781" s="22">
        <f>SUMIFS('Filter by planned &amp; actual'!G:G,'Filter by planned &amp; actual'!B:B,OVERDRAFT!B1781,'Filter by planned &amp; actual'!E:E,"Planned",'Filter by planned &amp; actual'!H:H,OVERDRAFT!E1781)</f>
        <v>0</v>
      </c>
      <c r="E1781" s="26">
        <v>44896</v>
      </c>
    </row>
    <row r="1782" spans="1:5" hidden="1">
      <c r="A1782" s="113">
        <v>142</v>
      </c>
      <c r="B1782" s="113" t="s">
        <v>2192</v>
      </c>
      <c r="C1782" s="22">
        <f>SUMIFS('Filter by planned &amp; actual'!F:F,'Filter by planned &amp; actual'!B:B,OVERDRAFT!B1782,'Filter by planned &amp; actual'!E:E,"Planned",'Filter by planned &amp; actual'!H:H,OVERDRAFT!E1782)</f>
        <v>0</v>
      </c>
      <c r="D1782" s="22">
        <f>SUMIFS('Filter by planned &amp; actual'!G:G,'Filter by planned &amp; actual'!B:B,OVERDRAFT!B1782,'Filter by planned &amp; actual'!E:E,"Planned",'Filter by planned &amp; actual'!H:H,OVERDRAFT!E1782)</f>
        <v>0</v>
      </c>
      <c r="E1782" s="26">
        <v>44896</v>
      </c>
    </row>
    <row r="1783" spans="1:5" hidden="1">
      <c r="A1783" s="113">
        <v>143</v>
      </c>
      <c r="B1783" s="113" t="s">
        <v>2193</v>
      </c>
      <c r="C1783" s="22">
        <f>SUMIFS('Filter by planned &amp; actual'!F:F,'Filter by planned &amp; actual'!B:B,OVERDRAFT!B1783,'Filter by planned &amp; actual'!E:E,"Planned",'Filter by planned &amp; actual'!H:H,OVERDRAFT!E1783)</f>
        <v>0</v>
      </c>
      <c r="D1783" s="22">
        <f>SUMIFS('Filter by planned &amp; actual'!G:G,'Filter by planned &amp; actual'!B:B,OVERDRAFT!B1783,'Filter by planned &amp; actual'!E:E,"Planned",'Filter by planned &amp; actual'!H:H,OVERDRAFT!E1783)</f>
        <v>0</v>
      </c>
      <c r="E1783" s="26">
        <v>44896</v>
      </c>
    </row>
    <row r="1784" spans="1:5" hidden="1">
      <c r="A1784" s="152">
        <v>144</v>
      </c>
      <c r="B1784" s="152" t="s">
        <v>2207</v>
      </c>
      <c r="C1784" s="22">
        <f>SUMIFS('Filter by planned &amp; actual'!F:F,'Filter by planned &amp; actual'!B:B,OVERDRAFT!B1784,'Filter by planned &amp; actual'!E:E,"Planned",'Filter by planned &amp; actual'!H:H,OVERDRAFT!E1784)</f>
        <v>0</v>
      </c>
      <c r="D1784" s="22">
        <f>SUMIFS('Filter by planned &amp; actual'!G:G,'Filter by planned &amp; actual'!B:B,OVERDRAFT!B1784,'Filter by planned &amp; actual'!E:E,"Planned",'Filter by planned &amp; actual'!H:H,OVERDRAFT!E1784)</f>
        <v>0</v>
      </c>
      <c r="E1784" s="26">
        <v>44896</v>
      </c>
    </row>
    <row r="1785" spans="1:5" hidden="1">
      <c r="A1785" s="152">
        <v>145</v>
      </c>
      <c r="B1785" s="152" t="s">
        <v>2208</v>
      </c>
      <c r="C1785" s="22">
        <f>SUMIFS('Filter by planned &amp; actual'!F:F,'Filter by planned &amp; actual'!B:B,OVERDRAFT!B1785,'Filter by planned &amp; actual'!E:E,"Planned",'Filter by planned &amp; actual'!H:H,OVERDRAFT!E1785)</f>
        <v>0</v>
      </c>
      <c r="D1785" s="22">
        <f>SUMIFS('Filter by planned &amp; actual'!G:G,'Filter by planned &amp; actual'!B:B,OVERDRAFT!B1785,'Filter by planned &amp; actual'!E:E,"Planned",'Filter by planned &amp; actual'!H:H,OVERDRAFT!E1785)</f>
        <v>0</v>
      </c>
      <c r="E1785" s="26">
        <v>44896</v>
      </c>
    </row>
    <row r="1786" spans="1:5" hidden="1">
      <c r="A1786" s="152">
        <v>146</v>
      </c>
      <c r="B1786" s="152" t="s">
        <v>2211</v>
      </c>
      <c r="C1786" s="22">
        <f>SUMIFS('Filter by planned &amp; actual'!F:F,'Filter by planned &amp; actual'!B:B,OVERDRAFT!B1786,'Filter by planned &amp; actual'!E:E,"Planned",'Filter by planned &amp; actual'!H:H,OVERDRAFT!E1786)</f>
        <v>0</v>
      </c>
      <c r="D1786" s="22">
        <f>SUMIFS('Filter by planned &amp; actual'!G:G,'Filter by planned &amp; actual'!B:B,OVERDRAFT!B1786,'Filter by planned &amp; actual'!E:E,"Planned",'Filter by planned &amp; actual'!H:H,OVERDRAFT!E1786)</f>
        <v>0</v>
      </c>
      <c r="E1786" s="26">
        <v>44896</v>
      </c>
    </row>
    <row r="1787" spans="1:5" hidden="1">
      <c r="A1787" s="152">
        <v>147</v>
      </c>
      <c r="B1787" s="152" t="s">
        <v>2212</v>
      </c>
      <c r="C1787" s="22">
        <f>SUMIFS('Filter by planned &amp; actual'!F:F,'Filter by planned &amp; actual'!B:B,OVERDRAFT!B1787,'Filter by planned &amp; actual'!E:E,"Planned",'Filter by planned &amp; actual'!H:H,OVERDRAFT!E1787)</f>
        <v>0</v>
      </c>
      <c r="D1787" s="22">
        <f>SUMIFS('Filter by planned &amp; actual'!G:G,'Filter by planned &amp; actual'!B:B,OVERDRAFT!B1787,'Filter by planned &amp; actual'!E:E,"Planned",'Filter by planned &amp; actual'!H:H,OVERDRAFT!E1787)</f>
        <v>0</v>
      </c>
      <c r="E1787" s="26">
        <v>44896</v>
      </c>
    </row>
    <row r="1788" spans="1:5" hidden="1">
      <c r="A1788" s="152">
        <v>148</v>
      </c>
      <c r="B1788" s="152" t="s">
        <v>2213</v>
      </c>
      <c r="C1788" s="22">
        <f>SUMIFS('Filter by planned &amp; actual'!F:F,'Filter by planned &amp; actual'!B:B,OVERDRAFT!B1788,'Filter by planned &amp; actual'!E:E,"Planned",'Filter by planned &amp; actual'!H:H,OVERDRAFT!E1788)</f>
        <v>0</v>
      </c>
      <c r="D1788" s="22">
        <f>SUMIFS('Filter by planned &amp; actual'!G:G,'Filter by planned &amp; actual'!B:B,OVERDRAFT!B1788,'Filter by planned &amp; actual'!E:E,"Planned",'Filter by planned &amp; actual'!H:H,OVERDRAFT!E1788)</f>
        <v>0</v>
      </c>
      <c r="E1788" s="26">
        <v>44896</v>
      </c>
    </row>
    <row r="1789" spans="1:5" hidden="1">
      <c r="A1789" s="19">
        <v>0</v>
      </c>
      <c r="B1789" s="110" t="s">
        <v>1985</v>
      </c>
      <c r="C1789" s="22">
        <f>SUMIFS('Filter by planned &amp; actual'!F:F,'Filter by planned &amp; actual'!B:B,OVERDRAFT!B1789,'Filter by planned &amp; actual'!E:E,"Planned",'Filter by planned &amp; actual'!H:H,OVERDRAFT!E1789)</f>
        <v>0</v>
      </c>
      <c r="D1789" s="22">
        <f>SUMIFS('Filter by planned &amp; actual'!G:G,'Filter by planned &amp; actual'!B:B,OVERDRAFT!B1789,'Filter by planned &amp; actual'!E:E,"Planned",'Filter by planned &amp; actual'!H:H,OVERDRAFT!E1789)</f>
        <v>0</v>
      </c>
      <c r="E1789" s="26">
        <v>44896</v>
      </c>
    </row>
  </sheetData>
  <autoFilter ref="A1:E1789" xr:uid="{00000000-0009-0000-0000-000000000000}">
    <filterColumn colId="4">
      <filters>
        <dateGroupItem year="2022" month="8" dateTimeGrouping="month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/>
  <dimension ref="A1:H150"/>
  <sheetViews>
    <sheetView topLeftCell="A127" zoomScale="70" zoomScaleNormal="70" workbookViewId="0">
      <selection activeCell="A145" sqref="A145:B150"/>
    </sheetView>
  </sheetViews>
  <sheetFormatPr defaultRowHeight="14.4"/>
  <cols>
    <col min="1" max="1" width="8.109375" customWidth="1"/>
    <col min="2" max="2" width="30.33203125" bestFit="1" customWidth="1"/>
    <col min="3" max="3" width="10.5546875" bestFit="1" customWidth="1"/>
    <col min="4" max="4" width="21.44140625" bestFit="1" customWidth="1"/>
    <col min="5" max="5" width="19.88671875" bestFit="1" customWidth="1"/>
    <col min="6" max="6" width="13.88671875" hidden="1" customWidth="1"/>
    <col min="7" max="7" width="15.88671875" bestFit="1" customWidth="1"/>
    <col min="8" max="8" width="19.44140625" customWidth="1"/>
  </cols>
  <sheetData>
    <row r="1" spans="1:8">
      <c r="A1" s="19" t="s">
        <v>1</v>
      </c>
      <c r="B1" s="19" t="s">
        <v>3</v>
      </c>
      <c r="C1" s="19" t="s">
        <v>47</v>
      </c>
      <c r="D1" s="19" t="s">
        <v>48</v>
      </c>
      <c r="E1" s="19" t="s">
        <v>49</v>
      </c>
      <c r="F1" s="19" t="s">
        <v>50</v>
      </c>
      <c r="G1" s="84" t="s">
        <v>2139</v>
      </c>
      <c r="H1" s="84" t="s">
        <v>2140</v>
      </c>
    </row>
    <row r="2" spans="1:8">
      <c r="A2" s="19">
        <v>1</v>
      </c>
      <c r="B2" s="19" t="s">
        <v>7</v>
      </c>
      <c r="C2" s="19">
        <v>137</v>
      </c>
      <c r="D2" s="19" t="s">
        <v>2071</v>
      </c>
      <c r="E2" s="19" t="s">
        <v>57</v>
      </c>
      <c r="F2" s="19">
        <v>1</v>
      </c>
      <c r="G2" s="84" t="s">
        <v>2141</v>
      </c>
      <c r="H2" s="84" t="s">
        <v>2142</v>
      </c>
    </row>
    <row r="3" spans="1:8">
      <c r="A3" s="19">
        <v>2</v>
      </c>
      <c r="B3" s="19" t="s">
        <v>8</v>
      </c>
      <c r="C3" s="19">
        <v>94</v>
      </c>
      <c r="D3" s="19" t="s">
        <v>52</v>
      </c>
      <c r="E3" s="19" t="s">
        <v>52</v>
      </c>
      <c r="F3" s="19">
        <v>1</v>
      </c>
      <c r="G3" s="84" t="s">
        <v>2143</v>
      </c>
      <c r="H3" s="84" t="s">
        <v>2142</v>
      </c>
    </row>
    <row r="4" spans="1:8">
      <c r="A4" s="19">
        <v>3</v>
      </c>
      <c r="B4" s="19" t="s">
        <v>9</v>
      </c>
      <c r="C4" s="19">
        <v>92</v>
      </c>
      <c r="D4" s="19" t="s">
        <v>2108</v>
      </c>
      <c r="E4" s="19" t="s">
        <v>59</v>
      </c>
      <c r="F4" s="19">
        <v>1</v>
      </c>
      <c r="G4" s="84" t="s">
        <v>2144</v>
      </c>
      <c r="H4" s="84" t="s">
        <v>2142</v>
      </c>
    </row>
    <row r="5" spans="1:8">
      <c r="A5" s="19">
        <v>4</v>
      </c>
      <c r="B5" s="19" t="s">
        <v>10</v>
      </c>
      <c r="C5" s="19">
        <v>113</v>
      </c>
      <c r="D5" s="19" t="s">
        <v>56</v>
      </c>
      <c r="E5" s="20" t="s">
        <v>2093</v>
      </c>
      <c r="F5" s="19">
        <v>1</v>
      </c>
      <c r="G5" s="84" t="s">
        <v>2144</v>
      </c>
      <c r="H5" s="84" t="s">
        <v>2142</v>
      </c>
    </row>
    <row r="6" spans="1:8">
      <c r="A6" s="19">
        <v>5</v>
      </c>
      <c r="B6" s="19" t="s">
        <v>11</v>
      </c>
      <c r="C6" s="19">
        <v>141</v>
      </c>
      <c r="D6" s="19" t="s">
        <v>56</v>
      </c>
      <c r="E6" s="20" t="s">
        <v>2094</v>
      </c>
      <c r="F6" s="19">
        <v>1</v>
      </c>
      <c r="G6" s="84" t="s">
        <v>2144</v>
      </c>
      <c r="H6" s="84" t="s">
        <v>2142</v>
      </c>
    </row>
    <row r="7" spans="1:8">
      <c r="A7" s="19">
        <v>6</v>
      </c>
      <c r="B7" s="19" t="s">
        <v>12</v>
      </c>
      <c r="C7" s="19">
        <v>138</v>
      </c>
      <c r="D7" s="19" t="s">
        <v>2071</v>
      </c>
      <c r="E7" s="19" t="s">
        <v>2007</v>
      </c>
      <c r="F7" s="19">
        <v>1</v>
      </c>
      <c r="G7" s="84" t="s">
        <v>2141</v>
      </c>
      <c r="H7" s="84" t="s">
        <v>2142</v>
      </c>
    </row>
    <row r="8" spans="1:8">
      <c r="A8" s="19">
        <v>7</v>
      </c>
      <c r="B8" s="19" t="s">
        <v>13</v>
      </c>
      <c r="C8" s="19">
        <v>125</v>
      </c>
      <c r="D8" s="19" t="s">
        <v>2108</v>
      </c>
      <c r="E8" s="19" t="s">
        <v>64</v>
      </c>
      <c r="F8" s="19">
        <v>1</v>
      </c>
      <c r="G8" s="84" t="s">
        <v>2143</v>
      </c>
      <c r="H8" s="84" t="s">
        <v>2142</v>
      </c>
    </row>
    <row r="9" spans="1:8">
      <c r="A9" s="19">
        <v>8</v>
      </c>
      <c r="B9" s="19" t="s">
        <v>2004</v>
      </c>
      <c r="C9" s="19">
        <v>123</v>
      </c>
      <c r="D9" s="19" t="s">
        <v>56</v>
      </c>
      <c r="E9" s="19" t="s">
        <v>64</v>
      </c>
      <c r="F9" s="19">
        <v>1</v>
      </c>
      <c r="G9" s="84" t="s">
        <v>2145</v>
      </c>
      <c r="H9" s="84" t="s">
        <v>2142</v>
      </c>
    </row>
    <row r="10" spans="1:8">
      <c r="A10" s="19">
        <v>9</v>
      </c>
      <c r="B10" s="19" t="s">
        <v>15</v>
      </c>
      <c r="C10" s="19">
        <v>142</v>
      </c>
      <c r="D10" s="19" t="s">
        <v>56</v>
      </c>
      <c r="E10" s="19" t="s">
        <v>65</v>
      </c>
      <c r="F10" s="19">
        <v>1</v>
      </c>
      <c r="G10" s="84" t="s">
        <v>2146</v>
      </c>
      <c r="H10" s="84" t="s">
        <v>2142</v>
      </c>
    </row>
    <row r="11" spans="1:8">
      <c r="A11" s="19">
        <v>10</v>
      </c>
      <c r="B11" s="19" t="s">
        <v>16</v>
      </c>
      <c r="C11" s="19">
        <v>119</v>
      </c>
      <c r="D11" s="19" t="s">
        <v>56</v>
      </c>
      <c r="E11" s="19" t="s">
        <v>57</v>
      </c>
      <c r="F11" s="19">
        <v>1</v>
      </c>
      <c r="G11" s="84" t="s">
        <v>2144</v>
      </c>
      <c r="H11" s="84" t="s">
        <v>2142</v>
      </c>
    </row>
    <row r="12" spans="1:8">
      <c r="A12" s="19">
        <v>11</v>
      </c>
      <c r="B12" s="19" t="s">
        <v>17</v>
      </c>
      <c r="C12" s="19">
        <v>63</v>
      </c>
      <c r="D12" s="19" t="s">
        <v>56</v>
      </c>
      <c r="E12" s="19" t="s">
        <v>58</v>
      </c>
      <c r="F12" s="19">
        <v>1</v>
      </c>
      <c r="G12" s="84" t="s">
        <v>2144</v>
      </c>
      <c r="H12" s="84" t="s">
        <v>2142</v>
      </c>
    </row>
    <row r="13" spans="1:8">
      <c r="A13" s="19">
        <v>12</v>
      </c>
      <c r="B13" s="19" t="s">
        <v>18</v>
      </c>
      <c r="C13" s="19">
        <v>98</v>
      </c>
      <c r="D13" s="19" t="s">
        <v>2108</v>
      </c>
      <c r="E13" s="19" t="s">
        <v>59</v>
      </c>
      <c r="F13" s="19">
        <v>1</v>
      </c>
      <c r="G13" s="84" t="s">
        <v>2145</v>
      </c>
      <c r="H13" s="84" t="s">
        <v>2142</v>
      </c>
    </row>
    <row r="14" spans="1:8">
      <c r="A14" s="19">
        <v>13</v>
      </c>
      <c r="B14" s="19" t="s">
        <v>19</v>
      </c>
      <c r="C14" s="19">
        <v>111</v>
      </c>
      <c r="D14" s="19" t="s">
        <v>56</v>
      </c>
      <c r="E14" s="19" t="s">
        <v>80</v>
      </c>
      <c r="F14" s="19">
        <v>1</v>
      </c>
      <c r="G14" s="84" t="s">
        <v>2144</v>
      </c>
      <c r="H14" s="84" t="s">
        <v>2142</v>
      </c>
    </row>
    <row r="15" spans="1:8">
      <c r="A15" s="19">
        <v>14</v>
      </c>
      <c r="B15" s="19" t="s">
        <v>20</v>
      </c>
      <c r="C15" s="19">
        <v>112</v>
      </c>
      <c r="D15" s="19" t="s">
        <v>56</v>
      </c>
      <c r="E15" s="19" t="s">
        <v>58</v>
      </c>
      <c r="F15" s="19">
        <v>1</v>
      </c>
      <c r="G15" s="84" t="s">
        <v>2144</v>
      </c>
      <c r="H15" s="84" t="s">
        <v>2142</v>
      </c>
    </row>
    <row r="16" spans="1:8">
      <c r="A16" s="19">
        <v>15</v>
      </c>
      <c r="B16" s="19" t="s">
        <v>21</v>
      </c>
      <c r="C16" s="19">
        <v>107</v>
      </c>
      <c r="D16" s="19" t="s">
        <v>56</v>
      </c>
      <c r="E16" s="19" t="s">
        <v>1987</v>
      </c>
      <c r="F16" s="19">
        <v>1</v>
      </c>
      <c r="G16" s="84" t="s">
        <v>2144</v>
      </c>
      <c r="H16" s="84" t="s">
        <v>2142</v>
      </c>
    </row>
    <row r="17" spans="1:8">
      <c r="A17" s="19">
        <v>16</v>
      </c>
      <c r="B17" s="19" t="s">
        <v>22</v>
      </c>
      <c r="C17" s="19">
        <v>81</v>
      </c>
      <c r="D17" s="19" t="s">
        <v>2108</v>
      </c>
      <c r="E17" s="19" t="s">
        <v>51</v>
      </c>
      <c r="F17" s="19">
        <v>1</v>
      </c>
      <c r="G17" s="84" t="s">
        <v>2144</v>
      </c>
      <c r="H17" s="84" t="s">
        <v>2142</v>
      </c>
    </row>
    <row r="18" spans="1:8">
      <c r="A18" s="19">
        <v>17</v>
      </c>
      <c r="B18" s="19" t="s">
        <v>23</v>
      </c>
      <c r="C18" s="19">
        <v>95</v>
      </c>
      <c r="D18" s="19" t="s">
        <v>2108</v>
      </c>
      <c r="E18" s="19" t="s">
        <v>63</v>
      </c>
      <c r="F18" s="19">
        <v>1</v>
      </c>
      <c r="G18" s="84" t="s">
        <v>2145</v>
      </c>
      <c r="H18" s="84" t="s">
        <v>2142</v>
      </c>
    </row>
    <row r="19" spans="1:8">
      <c r="A19" s="19">
        <v>18</v>
      </c>
      <c r="B19" s="19" t="s">
        <v>24</v>
      </c>
      <c r="C19" s="19">
        <v>134</v>
      </c>
      <c r="D19" s="20" t="s">
        <v>107</v>
      </c>
      <c r="E19" s="19" t="s">
        <v>107</v>
      </c>
      <c r="F19" s="19">
        <v>2</v>
      </c>
      <c r="G19" s="84" t="s">
        <v>2147</v>
      </c>
      <c r="H19" s="84" t="s">
        <v>2148</v>
      </c>
    </row>
    <row r="20" spans="1:8">
      <c r="A20" s="19">
        <v>19</v>
      </c>
      <c r="B20" s="19" t="s">
        <v>25</v>
      </c>
      <c r="C20" s="19">
        <v>60</v>
      </c>
      <c r="D20" s="19" t="s">
        <v>82</v>
      </c>
      <c r="E20" s="19" t="s">
        <v>86</v>
      </c>
      <c r="F20" s="19">
        <v>2</v>
      </c>
      <c r="G20" s="84" t="s">
        <v>2144</v>
      </c>
      <c r="H20" s="84" t="s">
        <v>2149</v>
      </c>
    </row>
    <row r="21" spans="1:8">
      <c r="A21" s="19">
        <v>20</v>
      </c>
      <c r="B21" s="19" t="s">
        <v>26</v>
      </c>
      <c r="C21" s="19">
        <v>99</v>
      </c>
      <c r="D21" s="19" t="s">
        <v>83</v>
      </c>
      <c r="E21" s="19" t="s">
        <v>83</v>
      </c>
      <c r="F21" s="19">
        <v>2</v>
      </c>
      <c r="G21" s="84" t="s">
        <v>2144</v>
      </c>
      <c r="H21" s="84" t="s">
        <v>2149</v>
      </c>
    </row>
    <row r="22" spans="1:8">
      <c r="A22" s="19">
        <v>21</v>
      </c>
      <c r="B22" s="19" t="s">
        <v>27</v>
      </c>
      <c r="C22" s="19">
        <v>88</v>
      </c>
      <c r="D22" s="19" t="s">
        <v>83</v>
      </c>
      <c r="E22" s="20" t="s">
        <v>2095</v>
      </c>
      <c r="F22" s="19">
        <v>2</v>
      </c>
      <c r="G22" s="84" t="s">
        <v>2141</v>
      </c>
      <c r="H22" s="84" t="s">
        <v>2148</v>
      </c>
    </row>
    <row r="23" spans="1:8">
      <c r="A23" s="19">
        <v>22</v>
      </c>
      <c r="B23" s="19" t="s">
        <v>29</v>
      </c>
      <c r="C23" s="19">
        <v>133</v>
      </c>
      <c r="D23" s="19" t="s">
        <v>81</v>
      </c>
      <c r="E23" s="19" t="s">
        <v>108</v>
      </c>
      <c r="F23" s="19">
        <v>2</v>
      </c>
      <c r="G23" s="84" t="s">
        <v>2145</v>
      </c>
      <c r="H23" s="84" t="s">
        <v>2148</v>
      </c>
    </row>
    <row r="24" spans="1:8">
      <c r="A24" s="19">
        <v>23</v>
      </c>
      <c r="B24" s="19" t="s">
        <v>30</v>
      </c>
      <c r="C24" s="19">
        <v>140</v>
      </c>
      <c r="D24" s="19" t="s">
        <v>81</v>
      </c>
      <c r="E24" s="19" t="s">
        <v>108</v>
      </c>
      <c r="F24" s="19">
        <v>2</v>
      </c>
      <c r="G24" s="84" t="s">
        <v>2145</v>
      </c>
      <c r="H24" s="84" t="s">
        <v>2148</v>
      </c>
    </row>
    <row r="25" spans="1:8">
      <c r="A25" s="19">
        <v>24</v>
      </c>
      <c r="B25" s="19" t="s">
        <v>31</v>
      </c>
      <c r="C25" s="19">
        <v>45</v>
      </c>
      <c r="D25" s="19" t="s">
        <v>83</v>
      </c>
      <c r="E25" s="19" t="s">
        <v>83</v>
      </c>
      <c r="F25" s="19">
        <v>2</v>
      </c>
      <c r="G25" s="84" t="s">
        <v>2144</v>
      </c>
      <c r="H25" s="84" t="s">
        <v>2149</v>
      </c>
    </row>
    <row r="26" spans="1:8">
      <c r="A26" s="19">
        <v>25</v>
      </c>
      <c r="B26" s="19" t="s">
        <v>32</v>
      </c>
      <c r="C26" s="19">
        <v>127</v>
      </c>
      <c r="D26" s="19" t="s">
        <v>83</v>
      </c>
      <c r="E26" s="19" t="s">
        <v>83</v>
      </c>
      <c r="F26" s="19">
        <v>2</v>
      </c>
      <c r="G26" s="84" t="s">
        <v>2145</v>
      </c>
      <c r="H26" s="84" t="s">
        <v>2149</v>
      </c>
    </row>
    <row r="27" spans="1:8">
      <c r="A27" s="19">
        <v>26</v>
      </c>
      <c r="B27" s="19" t="s">
        <v>34</v>
      </c>
      <c r="C27" s="19">
        <v>122</v>
      </c>
      <c r="D27" s="19" t="s">
        <v>84</v>
      </c>
      <c r="E27" s="19" t="s">
        <v>89</v>
      </c>
      <c r="F27" s="19">
        <v>2</v>
      </c>
      <c r="G27" s="84" t="s">
        <v>2146</v>
      </c>
      <c r="H27" s="84" t="s">
        <v>2148</v>
      </c>
    </row>
    <row r="28" spans="1:8">
      <c r="A28" s="19">
        <v>27</v>
      </c>
      <c r="B28" s="19" t="s">
        <v>35</v>
      </c>
      <c r="C28" s="19">
        <v>130</v>
      </c>
      <c r="D28" s="19" t="s">
        <v>84</v>
      </c>
      <c r="E28" s="19" t="s">
        <v>88</v>
      </c>
      <c r="F28" s="19">
        <v>2</v>
      </c>
      <c r="G28" s="84" t="s">
        <v>2146</v>
      </c>
      <c r="H28" s="84" t="s">
        <v>2148</v>
      </c>
    </row>
    <row r="29" spans="1:8">
      <c r="A29" s="19">
        <v>28</v>
      </c>
      <c r="B29" s="19" t="s">
        <v>36</v>
      </c>
      <c r="C29" s="19">
        <v>121</v>
      </c>
      <c r="D29" s="19" t="s">
        <v>84</v>
      </c>
      <c r="E29" s="19" t="s">
        <v>86</v>
      </c>
      <c r="F29" s="19">
        <v>2</v>
      </c>
      <c r="G29" s="84" t="s">
        <v>2146</v>
      </c>
      <c r="H29" s="84" t="s">
        <v>2149</v>
      </c>
    </row>
    <row r="30" spans="1:8">
      <c r="A30" s="19">
        <v>29</v>
      </c>
      <c r="B30" s="19" t="s">
        <v>37</v>
      </c>
      <c r="C30" s="19">
        <v>128</v>
      </c>
      <c r="D30" s="19" t="s">
        <v>84</v>
      </c>
      <c r="E30" s="19" t="s">
        <v>86</v>
      </c>
      <c r="F30" s="19">
        <v>2</v>
      </c>
      <c r="G30" s="84" t="s">
        <v>2146</v>
      </c>
      <c r="H30" s="84" t="s">
        <v>2149</v>
      </c>
    </row>
    <row r="31" spans="1:8">
      <c r="A31" s="19">
        <v>30</v>
      </c>
      <c r="B31" s="19" t="s">
        <v>38</v>
      </c>
      <c r="C31" s="19">
        <v>129</v>
      </c>
      <c r="D31" s="19" t="s">
        <v>84</v>
      </c>
      <c r="E31" s="19" t="s">
        <v>89</v>
      </c>
      <c r="F31" s="19">
        <v>2</v>
      </c>
      <c r="G31" s="84" t="s">
        <v>2146</v>
      </c>
      <c r="H31" s="84" t="s">
        <v>2149</v>
      </c>
    </row>
    <row r="32" spans="1:8">
      <c r="A32" s="19">
        <v>31</v>
      </c>
      <c r="B32" s="19" t="s">
        <v>39</v>
      </c>
      <c r="C32" s="19">
        <v>131</v>
      </c>
      <c r="D32" s="19" t="s">
        <v>84</v>
      </c>
      <c r="E32" s="19" t="s">
        <v>86</v>
      </c>
      <c r="F32" s="19">
        <v>2</v>
      </c>
      <c r="G32" s="84" t="s">
        <v>2146</v>
      </c>
      <c r="H32" s="84" t="s">
        <v>2142</v>
      </c>
    </row>
    <row r="33" spans="1:8">
      <c r="A33" s="19">
        <v>32</v>
      </c>
      <c r="B33" s="19" t="s">
        <v>40</v>
      </c>
      <c r="C33" s="19">
        <v>135</v>
      </c>
      <c r="D33" s="19" t="s">
        <v>84</v>
      </c>
      <c r="E33" s="19" t="s">
        <v>89</v>
      </c>
      <c r="F33" s="19">
        <v>2</v>
      </c>
      <c r="G33" s="84" t="s">
        <v>2146</v>
      </c>
      <c r="H33" s="84" t="s">
        <v>2149</v>
      </c>
    </row>
    <row r="34" spans="1:8">
      <c r="A34" s="19">
        <v>33</v>
      </c>
      <c r="B34" s="19" t="s">
        <v>41</v>
      </c>
      <c r="C34" s="19">
        <v>78</v>
      </c>
      <c r="D34" s="19" t="s">
        <v>90</v>
      </c>
      <c r="E34" s="19" t="s">
        <v>91</v>
      </c>
      <c r="F34" s="19">
        <v>2</v>
      </c>
      <c r="G34" s="84" t="s">
        <v>2150</v>
      </c>
      <c r="H34" s="84" t="s">
        <v>2149</v>
      </c>
    </row>
    <row r="35" spans="1:8">
      <c r="A35" s="19">
        <v>34</v>
      </c>
      <c r="B35" s="19" t="s">
        <v>42</v>
      </c>
      <c r="C35" s="19">
        <v>124</v>
      </c>
      <c r="D35" s="19" t="s">
        <v>90</v>
      </c>
      <c r="E35" s="20" t="s">
        <v>2096</v>
      </c>
      <c r="F35" s="19">
        <v>2</v>
      </c>
      <c r="G35" s="84" t="s">
        <v>2150</v>
      </c>
      <c r="H35" s="84" t="s">
        <v>2149</v>
      </c>
    </row>
    <row r="36" spans="1:8">
      <c r="A36" s="19">
        <v>35</v>
      </c>
      <c r="B36" s="19" t="s">
        <v>43</v>
      </c>
      <c r="C36" s="19">
        <v>52</v>
      </c>
      <c r="D36" s="19" t="s">
        <v>81</v>
      </c>
      <c r="E36" s="19" t="s">
        <v>81</v>
      </c>
      <c r="F36" s="19">
        <v>2</v>
      </c>
      <c r="G36" s="84" t="s">
        <v>2143</v>
      </c>
      <c r="H36" s="84" t="s">
        <v>2148</v>
      </c>
    </row>
    <row r="37" spans="1:8">
      <c r="A37" s="19">
        <v>36</v>
      </c>
      <c r="B37" s="19" t="s">
        <v>44</v>
      </c>
      <c r="C37" s="19">
        <v>51</v>
      </c>
      <c r="D37" s="19" t="s">
        <v>81</v>
      </c>
      <c r="E37" s="19" t="s">
        <v>81</v>
      </c>
      <c r="F37" s="19">
        <v>2</v>
      </c>
      <c r="G37" s="84" t="s">
        <v>2143</v>
      </c>
      <c r="H37" s="84" t="s">
        <v>2148</v>
      </c>
    </row>
    <row r="38" spans="1:8">
      <c r="A38" s="19">
        <v>37</v>
      </c>
      <c r="B38" s="19" t="s">
        <v>1980</v>
      </c>
      <c r="C38" s="19">
        <v>143</v>
      </c>
      <c r="D38" s="19" t="s">
        <v>84</v>
      </c>
      <c r="E38" s="19" t="s">
        <v>1981</v>
      </c>
      <c r="F38" s="19">
        <v>2</v>
      </c>
      <c r="G38" s="84" t="s">
        <v>2146</v>
      </c>
      <c r="H38" s="84" t="s">
        <v>2148</v>
      </c>
    </row>
    <row r="39" spans="1:8">
      <c r="A39" s="19">
        <v>38</v>
      </c>
      <c r="B39" s="19" t="s">
        <v>1982</v>
      </c>
      <c r="C39" s="19">
        <v>139</v>
      </c>
      <c r="D39" s="19" t="s">
        <v>81</v>
      </c>
      <c r="E39" s="19" t="s">
        <v>1983</v>
      </c>
      <c r="F39" s="19">
        <v>2</v>
      </c>
      <c r="G39" s="84" t="s">
        <v>2144</v>
      </c>
      <c r="H39" s="84" t="s">
        <v>2148</v>
      </c>
    </row>
    <row r="40" spans="1:8">
      <c r="A40" s="19">
        <v>39</v>
      </c>
      <c r="B40" s="19" t="s">
        <v>1984</v>
      </c>
      <c r="C40" s="19">
        <v>144</v>
      </c>
      <c r="D40" s="19" t="s">
        <v>52</v>
      </c>
      <c r="E40" s="19" t="s">
        <v>110</v>
      </c>
      <c r="F40" s="19">
        <v>1</v>
      </c>
      <c r="G40" s="84" t="s">
        <v>2143</v>
      </c>
      <c r="H40" s="84" t="s">
        <v>2142</v>
      </c>
    </row>
    <row r="41" spans="1:8">
      <c r="A41" s="19">
        <v>40</v>
      </c>
      <c r="B41" s="19" t="s">
        <v>2001</v>
      </c>
      <c r="C41" s="19">
        <v>147</v>
      </c>
      <c r="D41" s="19" t="s">
        <v>52</v>
      </c>
      <c r="E41" s="20" t="s">
        <v>2097</v>
      </c>
      <c r="F41" s="19">
        <v>1</v>
      </c>
      <c r="G41" s="84" t="s">
        <v>2143</v>
      </c>
      <c r="H41" s="84" t="s">
        <v>2142</v>
      </c>
    </row>
    <row r="42" spans="1:8">
      <c r="A42" s="19">
        <v>41</v>
      </c>
      <c r="B42" s="19" t="s">
        <v>2002</v>
      </c>
      <c r="C42" s="19">
        <v>149</v>
      </c>
      <c r="D42" s="19" t="s">
        <v>82</v>
      </c>
      <c r="E42" s="20" t="s">
        <v>2098</v>
      </c>
      <c r="F42" s="19">
        <v>2</v>
      </c>
      <c r="G42" s="84" t="s">
        <v>2144</v>
      </c>
      <c r="H42" s="84" t="s">
        <v>2142</v>
      </c>
    </row>
    <row r="43" spans="1:8">
      <c r="A43" s="19">
        <v>42</v>
      </c>
      <c r="B43" s="19" t="s">
        <v>2003</v>
      </c>
      <c r="C43" s="19">
        <v>145</v>
      </c>
      <c r="D43" s="19" t="s">
        <v>52</v>
      </c>
      <c r="E43" s="19" t="s">
        <v>80</v>
      </c>
      <c r="F43" s="19">
        <v>1</v>
      </c>
      <c r="G43" s="84" t="s">
        <v>2143</v>
      </c>
      <c r="H43" s="84" t="s">
        <v>2148</v>
      </c>
    </row>
    <row r="44" spans="1:8">
      <c r="A44" s="19">
        <v>43</v>
      </c>
      <c r="B44" s="81" t="s">
        <v>2064</v>
      </c>
      <c r="C44" s="80">
        <v>4</v>
      </c>
      <c r="D44" s="80" t="s">
        <v>1965</v>
      </c>
      <c r="E44" s="80" t="s">
        <v>52</v>
      </c>
      <c r="F44" s="80">
        <v>2</v>
      </c>
      <c r="G44" s="84" t="s">
        <v>2144</v>
      </c>
      <c r="H44" s="84" t="s">
        <v>2142</v>
      </c>
    </row>
    <row r="45" spans="1:8">
      <c r="A45" s="19">
        <v>44</v>
      </c>
      <c r="B45" s="19" t="s">
        <v>2062</v>
      </c>
      <c r="C45" s="19">
        <v>146</v>
      </c>
      <c r="D45" s="19" t="s">
        <v>90</v>
      </c>
      <c r="E45" s="19" t="s">
        <v>90</v>
      </c>
      <c r="F45" s="20">
        <v>2</v>
      </c>
      <c r="G45" s="84" t="s">
        <v>2151</v>
      </c>
      <c r="H45" s="84" t="s">
        <v>2142</v>
      </c>
    </row>
    <row r="46" spans="1:8">
      <c r="A46" s="19">
        <v>45</v>
      </c>
      <c r="B46" s="19" t="s">
        <v>2063</v>
      </c>
      <c r="C46" s="19">
        <v>148</v>
      </c>
      <c r="D46" s="20" t="s">
        <v>1945</v>
      </c>
      <c r="E46" s="20" t="s">
        <v>1945</v>
      </c>
      <c r="F46" s="20">
        <v>2</v>
      </c>
      <c r="G46" s="84" t="s">
        <v>2152</v>
      </c>
      <c r="H46" s="84" t="s">
        <v>2149</v>
      </c>
    </row>
    <row r="47" spans="1:8">
      <c r="A47" s="19">
        <v>46</v>
      </c>
      <c r="B47" s="19" t="s">
        <v>2065</v>
      </c>
      <c r="C47" s="19">
        <v>150</v>
      </c>
      <c r="D47" s="19" t="s">
        <v>83</v>
      </c>
      <c r="E47" s="19" t="s">
        <v>1924</v>
      </c>
      <c r="F47" s="19">
        <v>2</v>
      </c>
      <c r="G47" s="84" t="s">
        <v>2144</v>
      </c>
      <c r="H47" s="84" t="s">
        <v>2149</v>
      </c>
    </row>
    <row r="48" spans="1:8">
      <c r="A48" s="19">
        <v>47</v>
      </c>
      <c r="B48" s="19" t="s">
        <v>2066</v>
      </c>
      <c r="C48" s="19">
        <v>151</v>
      </c>
      <c r="D48" s="19" t="s">
        <v>2071</v>
      </c>
      <c r="E48" s="19" t="s">
        <v>57</v>
      </c>
      <c r="F48" s="19">
        <v>1</v>
      </c>
      <c r="G48" s="84" t="s">
        <v>2141</v>
      </c>
      <c r="H48" s="84" t="s">
        <v>2142</v>
      </c>
    </row>
    <row r="49" spans="1:8">
      <c r="A49" s="19">
        <v>48</v>
      </c>
      <c r="B49" s="19" t="s">
        <v>2068</v>
      </c>
      <c r="C49" s="19">
        <v>152</v>
      </c>
      <c r="D49" s="19" t="s">
        <v>84</v>
      </c>
      <c r="E49" s="19" t="s">
        <v>2070</v>
      </c>
      <c r="F49" s="19">
        <v>2</v>
      </c>
      <c r="G49" s="84" t="s">
        <v>2146</v>
      </c>
      <c r="H49" s="84" t="s">
        <v>2148</v>
      </c>
    </row>
    <row r="50" spans="1:8">
      <c r="A50" s="19">
        <v>49</v>
      </c>
      <c r="B50" s="19" t="s">
        <v>2069</v>
      </c>
      <c r="C50" s="19">
        <v>153</v>
      </c>
      <c r="D50" s="20" t="s">
        <v>107</v>
      </c>
      <c r="E50" s="19" t="s">
        <v>107</v>
      </c>
      <c r="F50" s="19">
        <v>2</v>
      </c>
      <c r="G50" s="84" t="s">
        <v>2147</v>
      </c>
      <c r="H50" s="84" t="s">
        <v>2142</v>
      </c>
    </row>
    <row r="51" spans="1:8">
      <c r="A51" s="19">
        <v>50</v>
      </c>
      <c r="B51" s="19" t="s">
        <v>66</v>
      </c>
      <c r="C51" s="19">
        <v>72</v>
      </c>
      <c r="D51" s="19" t="s">
        <v>2108</v>
      </c>
      <c r="E51" s="19" t="s">
        <v>59</v>
      </c>
      <c r="F51" s="19">
        <v>1</v>
      </c>
      <c r="G51" s="84" t="s">
        <v>2143</v>
      </c>
      <c r="H51" s="84" t="s">
        <v>2142</v>
      </c>
    </row>
    <row r="52" spans="1:8">
      <c r="A52" s="19">
        <v>51</v>
      </c>
      <c r="B52" s="19" t="s">
        <v>67</v>
      </c>
      <c r="C52" s="19">
        <v>69</v>
      </c>
      <c r="D52" s="19" t="s">
        <v>2108</v>
      </c>
      <c r="E52" s="19" t="s">
        <v>52</v>
      </c>
      <c r="F52" s="19">
        <v>1</v>
      </c>
      <c r="G52" s="84" t="s">
        <v>2143</v>
      </c>
      <c r="H52" s="84" t="s">
        <v>2142</v>
      </c>
    </row>
    <row r="53" spans="1:8">
      <c r="A53" s="19">
        <v>52</v>
      </c>
      <c r="B53" s="19" t="s">
        <v>68</v>
      </c>
      <c r="C53" s="19">
        <v>32</v>
      </c>
      <c r="D53" s="19" t="s">
        <v>56</v>
      </c>
      <c r="E53" s="19" t="s">
        <v>57</v>
      </c>
      <c r="F53" s="19">
        <v>1</v>
      </c>
      <c r="G53" s="84" t="s">
        <v>2144</v>
      </c>
      <c r="H53" s="84" t="s">
        <v>2142</v>
      </c>
    </row>
    <row r="54" spans="1:8">
      <c r="A54" s="19">
        <v>53</v>
      </c>
      <c r="B54" s="19" t="s">
        <v>69</v>
      </c>
      <c r="C54" s="19">
        <v>85</v>
      </c>
      <c r="D54" s="19" t="s">
        <v>56</v>
      </c>
      <c r="E54" s="19" t="s">
        <v>57</v>
      </c>
      <c r="F54" s="19">
        <v>1</v>
      </c>
      <c r="G54" s="84" t="s">
        <v>2144</v>
      </c>
      <c r="H54" s="84" t="s">
        <v>2142</v>
      </c>
    </row>
    <row r="55" spans="1:8">
      <c r="A55" s="19">
        <v>54</v>
      </c>
      <c r="B55" s="19" t="s">
        <v>70</v>
      </c>
      <c r="C55" s="19">
        <v>93</v>
      </c>
      <c r="D55" s="19" t="s">
        <v>56</v>
      </c>
      <c r="E55" s="19" t="s">
        <v>1921</v>
      </c>
      <c r="F55" s="19">
        <v>1</v>
      </c>
      <c r="G55" s="84" t="s">
        <v>2144</v>
      </c>
      <c r="H55" s="84" t="s">
        <v>2142</v>
      </c>
    </row>
    <row r="56" spans="1:8">
      <c r="A56" s="19">
        <v>55</v>
      </c>
      <c r="B56" s="19" t="s">
        <v>71</v>
      </c>
      <c r="C56" s="19">
        <v>76</v>
      </c>
      <c r="D56" s="19" t="s">
        <v>2108</v>
      </c>
      <c r="E56" s="19" t="s">
        <v>51</v>
      </c>
      <c r="F56" s="19">
        <v>1</v>
      </c>
      <c r="G56" s="84" t="s">
        <v>2143</v>
      </c>
      <c r="H56" s="84" t="s">
        <v>2142</v>
      </c>
    </row>
    <row r="57" spans="1:8">
      <c r="A57" s="19">
        <v>56</v>
      </c>
      <c r="B57" s="19" t="s">
        <v>72</v>
      </c>
      <c r="C57" s="19">
        <v>96</v>
      </c>
      <c r="D57" s="19" t="s">
        <v>2108</v>
      </c>
      <c r="E57" s="19" t="s">
        <v>52</v>
      </c>
      <c r="F57" s="19">
        <v>1</v>
      </c>
      <c r="G57" s="84" t="s">
        <v>2143</v>
      </c>
      <c r="H57" s="84" t="s">
        <v>2142</v>
      </c>
    </row>
    <row r="58" spans="1:8">
      <c r="A58" s="19">
        <v>57</v>
      </c>
      <c r="B58" s="19" t="s">
        <v>73</v>
      </c>
      <c r="C58" s="19">
        <v>65</v>
      </c>
      <c r="D58" s="19" t="s">
        <v>2108</v>
      </c>
      <c r="E58" s="19" t="s">
        <v>55</v>
      </c>
      <c r="F58" s="19">
        <v>1</v>
      </c>
      <c r="G58" s="84" t="s">
        <v>2143</v>
      </c>
      <c r="H58" s="84" t="s">
        <v>2142</v>
      </c>
    </row>
    <row r="59" spans="1:8">
      <c r="A59" s="19">
        <v>58</v>
      </c>
      <c r="B59" s="19" t="s">
        <v>74</v>
      </c>
      <c r="C59" s="19">
        <v>71</v>
      </c>
      <c r="D59" s="19" t="s">
        <v>56</v>
      </c>
      <c r="E59" s="19" t="s">
        <v>1921</v>
      </c>
      <c r="F59" s="19">
        <v>1</v>
      </c>
      <c r="G59" s="84" t="s">
        <v>2146</v>
      </c>
      <c r="H59" s="84" t="s">
        <v>2142</v>
      </c>
    </row>
    <row r="60" spans="1:8">
      <c r="A60" s="19">
        <v>59</v>
      </c>
      <c r="B60" s="19" t="s">
        <v>75</v>
      </c>
      <c r="C60" s="19">
        <v>37</v>
      </c>
      <c r="D60" s="19" t="s">
        <v>56</v>
      </c>
      <c r="E60" s="19" t="s">
        <v>56</v>
      </c>
      <c r="F60" s="19">
        <v>1</v>
      </c>
      <c r="G60" s="84" t="s">
        <v>2144</v>
      </c>
      <c r="H60" s="84" t="s">
        <v>2142</v>
      </c>
    </row>
    <row r="61" spans="1:8">
      <c r="A61" s="19">
        <v>60</v>
      </c>
      <c r="B61" s="19" t="s">
        <v>76</v>
      </c>
      <c r="C61" s="19">
        <v>34</v>
      </c>
      <c r="D61" s="19" t="s">
        <v>2108</v>
      </c>
      <c r="E61" s="19" t="s">
        <v>51</v>
      </c>
      <c r="F61" s="19">
        <v>1</v>
      </c>
      <c r="G61" s="84" t="s">
        <v>2141</v>
      </c>
      <c r="H61" s="84" t="s">
        <v>2142</v>
      </c>
    </row>
    <row r="62" spans="1:8">
      <c r="A62" s="19">
        <v>61</v>
      </c>
      <c r="B62" s="19" t="s">
        <v>77</v>
      </c>
      <c r="C62" s="19">
        <v>41</v>
      </c>
      <c r="D62" s="19" t="s">
        <v>2108</v>
      </c>
      <c r="E62" s="19" t="s">
        <v>51</v>
      </c>
      <c r="F62" s="19">
        <v>1</v>
      </c>
      <c r="G62" s="84" t="s">
        <v>2145</v>
      </c>
      <c r="H62" s="84" t="s">
        <v>2142</v>
      </c>
    </row>
    <row r="63" spans="1:8">
      <c r="A63" s="19">
        <v>62</v>
      </c>
      <c r="B63" s="19" t="s">
        <v>87</v>
      </c>
      <c r="C63" s="19">
        <v>109</v>
      </c>
      <c r="D63" s="19" t="s">
        <v>84</v>
      </c>
      <c r="E63" s="19" t="s">
        <v>84</v>
      </c>
      <c r="F63" s="19">
        <v>2</v>
      </c>
      <c r="G63" s="84" t="s">
        <v>2146</v>
      </c>
      <c r="H63" s="84" t="s">
        <v>2149</v>
      </c>
    </row>
    <row r="64" spans="1:8">
      <c r="A64" s="19">
        <v>63</v>
      </c>
      <c r="B64" s="19" t="s">
        <v>93</v>
      </c>
      <c r="C64" s="19">
        <v>61</v>
      </c>
      <c r="D64" s="19" t="s">
        <v>81</v>
      </c>
      <c r="E64" s="19" t="s">
        <v>81</v>
      </c>
      <c r="F64" s="19">
        <v>2</v>
      </c>
      <c r="G64" s="84" t="s">
        <v>2143</v>
      </c>
      <c r="H64" s="84" t="s">
        <v>2148</v>
      </c>
    </row>
    <row r="65" spans="1:8">
      <c r="A65" s="19">
        <v>64</v>
      </c>
      <c r="B65" s="19" t="s">
        <v>94</v>
      </c>
      <c r="C65" s="19">
        <v>84</v>
      </c>
      <c r="D65" s="19" t="s">
        <v>84</v>
      </c>
      <c r="E65" s="19" t="s">
        <v>85</v>
      </c>
      <c r="F65" s="19">
        <v>2</v>
      </c>
      <c r="G65" s="84" t="s">
        <v>2146</v>
      </c>
      <c r="H65" s="84" t="s">
        <v>2148</v>
      </c>
    </row>
    <row r="66" spans="1:8">
      <c r="A66" s="19">
        <v>65</v>
      </c>
      <c r="B66" s="19" t="s">
        <v>95</v>
      </c>
      <c r="C66" s="19">
        <v>80</v>
      </c>
      <c r="D66" s="19" t="s">
        <v>82</v>
      </c>
      <c r="E66" s="19" t="s">
        <v>54</v>
      </c>
      <c r="F66" s="19">
        <v>2</v>
      </c>
      <c r="G66" s="84" t="s">
        <v>2144</v>
      </c>
      <c r="H66" s="106" t="s">
        <v>2149</v>
      </c>
    </row>
    <row r="67" spans="1:8">
      <c r="A67" s="19">
        <v>66</v>
      </c>
      <c r="B67" s="19" t="s">
        <v>96</v>
      </c>
      <c r="C67" s="19">
        <v>70</v>
      </c>
      <c r="D67" s="19" t="s">
        <v>82</v>
      </c>
      <c r="E67" s="19" t="s">
        <v>54</v>
      </c>
      <c r="F67" s="19">
        <v>2</v>
      </c>
      <c r="G67" s="84" t="s">
        <v>2144</v>
      </c>
      <c r="H67" s="106" t="s">
        <v>2149</v>
      </c>
    </row>
    <row r="68" spans="1:8">
      <c r="A68" s="19">
        <v>67</v>
      </c>
      <c r="B68" s="19" t="s">
        <v>97</v>
      </c>
      <c r="C68" s="19">
        <v>120</v>
      </c>
      <c r="D68" s="19" t="s">
        <v>1945</v>
      </c>
      <c r="E68" s="19" t="s">
        <v>1945</v>
      </c>
      <c r="F68" s="19">
        <v>2</v>
      </c>
      <c r="G68" s="84" t="s">
        <v>2152</v>
      </c>
      <c r="H68" s="84" t="s">
        <v>2149</v>
      </c>
    </row>
    <row r="69" spans="1:8">
      <c r="A69" s="19">
        <v>68</v>
      </c>
      <c r="B69" s="19" t="s">
        <v>98</v>
      </c>
      <c r="C69" s="19">
        <v>108</v>
      </c>
      <c r="D69" s="19" t="s">
        <v>90</v>
      </c>
      <c r="E69" s="19" t="s">
        <v>90</v>
      </c>
      <c r="F69" s="19">
        <v>2</v>
      </c>
      <c r="G69" s="107" t="s">
        <v>2150</v>
      </c>
      <c r="H69" s="105" t="s">
        <v>2149</v>
      </c>
    </row>
    <row r="70" spans="1:8">
      <c r="A70" s="19">
        <v>69</v>
      </c>
      <c r="B70" s="19" t="s">
        <v>99</v>
      </c>
      <c r="C70" s="19">
        <v>106</v>
      </c>
      <c r="D70" s="19" t="s">
        <v>1945</v>
      </c>
      <c r="E70" s="19" t="s">
        <v>1945</v>
      </c>
      <c r="F70" s="19">
        <v>2</v>
      </c>
      <c r="G70" s="105" t="s">
        <v>2152</v>
      </c>
      <c r="H70" s="105" t="s">
        <v>2149</v>
      </c>
    </row>
    <row r="71" spans="1:8">
      <c r="A71" s="19">
        <v>70</v>
      </c>
      <c r="B71" s="19" t="s">
        <v>100</v>
      </c>
      <c r="C71" s="19">
        <v>68</v>
      </c>
      <c r="D71" s="19" t="s">
        <v>1945</v>
      </c>
      <c r="E71" s="19" t="s">
        <v>1945</v>
      </c>
      <c r="F71" s="19">
        <v>2</v>
      </c>
      <c r="G71" s="84" t="s">
        <v>2152</v>
      </c>
      <c r="H71" s="84" t="s">
        <v>2149</v>
      </c>
    </row>
    <row r="72" spans="1:8">
      <c r="A72" s="19">
        <v>71</v>
      </c>
      <c r="B72" s="19" t="s">
        <v>101</v>
      </c>
      <c r="C72" s="19">
        <v>103</v>
      </c>
      <c r="D72" s="19" t="s">
        <v>1945</v>
      </c>
      <c r="E72" s="19" t="s">
        <v>1945</v>
      </c>
      <c r="F72" s="19">
        <v>2</v>
      </c>
      <c r="G72" s="84" t="s">
        <v>2152</v>
      </c>
      <c r="H72" s="84" t="s">
        <v>2149</v>
      </c>
    </row>
    <row r="73" spans="1:8">
      <c r="A73" s="19">
        <v>72</v>
      </c>
      <c r="B73" s="19" t="s">
        <v>102</v>
      </c>
      <c r="C73" s="19">
        <v>118</v>
      </c>
      <c r="D73" s="19" t="s">
        <v>1945</v>
      </c>
      <c r="E73" s="19" t="s">
        <v>1945</v>
      </c>
      <c r="F73" s="19">
        <v>2</v>
      </c>
      <c r="G73" s="105" t="s">
        <v>2152</v>
      </c>
      <c r="H73" s="105" t="s">
        <v>2149</v>
      </c>
    </row>
    <row r="74" spans="1:8">
      <c r="A74" s="19">
        <v>73</v>
      </c>
      <c r="B74" s="19" t="s">
        <v>103</v>
      </c>
      <c r="C74" s="19">
        <v>110</v>
      </c>
      <c r="D74" s="19" t="s">
        <v>1945</v>
      </c>
      <c r="E74" s="19" t="s">
        <v>1945</v>
      </c>
      <c r="F74" s="19">
        <v>2</v>
      </c>
      <c r="G74" s="105" t="s">
        <v>2152</v>
      </c>
      <c r="H74" s="105" t="s">
        <v>2149</v>
      </c>
    </row>
    <row r="75" spans="1:8">
      <c r="A75" s="19">
        <v>74</v>
      </c>
      <c r="B75" s="19" t="s">
        <v>104</v>
      </c>
      <c r="C75" s="19">
        <v>101</v>
      </c>
      <c r="D75" s="19" t="s">
        <v>84</v>
      </c>
      <c r="E75" s="19" t="s">
        <v>84</v>
      </c>
      <c r="F75" s="19">
        <v>2</v>
      </c>
      <c r="G75" s="84" t="s">
        <v>2146</v>
      </c>
      <c r="H75" s="84" t="s">
        <v>2149</v>
      </c>
    </row>
    <row r="76" spans="1:8">
      <c r="A76" s="19">
        <v>75</v>
      </c>
      <c r="B76" s="19" t="s">
        <v>105</v>
      </c>
      <c r="C76" s="19">
        <v>104</v>
      </c>
      <c r="D76" s="19" t="s">
        <v>1945</v>
      </c>
      <c r="E76" s="19" t="s">
        <v>1945</v>
      </c>
      <c r="F76" s="19">
        <v>2</v>
      </c>
      <c r="G76" s="105" t="s">
        <v>2152</v>
      </c>
      <c r="H76" s="105" t="s">
        <v>2149</v>
      </c>
    </row>
    <row r="77" spans="1:8">
      <c r="A77" s="19">
        <v>76</v>
      </c>
      <c r="B77" s="83" t="s">
        <v>111</v>
      </c>
      <c r="C77" s="19">
        <v>13</v>
      </c>
      <c r="D77" s="19" t="s">
        <v>2108</v>
      </c>
      <c r="E77" s="19" t="s">
        <v>55</v>
      </c>
      <c r="F77" s="19">
        <v>1</v>
      </c>
      <c r="G77" s="84" t="s">
        <v>2144</v>
      </c>
      <c r="H77" s="84" t="s">
        <v>2142</v>
      </c>
    </row>
    <row r="78" spans="1:8">
      <c r="A78" s="19">
        <v>77</v>
      </c>
      <c r="B78" s="19" t="s">
        <v>112</v>
      </c>
      <c r="C78" s="19">
        <v>73</v>
      </c>
      <c r="D78" s="19" t="s">
        <v>2108</v>
      </c>
      <c r="E78" s="19" t="s">
        <v>63</v>
      </c>
      <c r="F78" s="19">
        <v>1</v>
      </c>
      <c r="G78" s="84" t="s">
        <v>2144</v>
      </c>
      <c r="H78" s="84" t="s">
        <v>2142</v>
      </c>
    </row>
    <row r="79" spans="1:8">
      <c r="A79" s="19">
        <v>78</v>
      </c>
      <c r="B79" s="19" t="s">
        <v>113</v>
      </c>
      <c r="C79" s="19">
        <v>58</v>
      </c>
      <c r="D79" s="19" t="s">
        <v>56</v>
      </c>
      <c r="E79" s="19" t="s">
        <v>1921</v>
      </c>
      <c r="F79" s="19">
        <v>1</v>
      </c>
      <c r="G79" s="107" t="s">
        <v>2144</v>
      </c>
      <c r="H79" s="107" t="s">
        <v>2142</v>
      </c>
    </row>
    <row r="80" spans="1:8">
      <c r="A80" s="19">
        <v>79</v>
      </c>
      <c r="B80" s="19" t="s">
        <v>114</v>
      </c>
      <c r="C80" s="19">
        <v>83</v>
      </c>
      <c r="D80" s="19" t="s">
        <v>2108</v>
      </c>
      <c r="E80" s="19" t="s">
        <v>65</v>
      </c>
      <c r="F80" s="19">
        <v>1</v>
      </c>
      <c r="G80" s="84" t="s">
        <v>2143</v>
      </c>
      <c r="H80" s="84" t="s">
        <v>2142</v>
      </c>
    </row>
    <row r="81" spans="1:8">
      <c r="A81" s="19">
        <v>80</v>
      </c>
      <c r="B81" s="19" t="s">
        <v>115</v>
      </c>
      <c r="C81" s="19">
        <v>46</v>
      </c>
      <c r="D81" s="19" t="s">
        <v>1945</v>
      </c>
      <c r="E81" s="19" t="s">
        <v>1945</v>
      </c>
      <c r="F81" s="19">
        <v>2</v>
      </c>
      <c r="G81" s="105" t="s">
        <v>2152</v>
      </c>
      <c r="H81" s="105" t="s">
        <v>2149</v>
      </c>
    </row>
    <row r="82" spans="1:8">
      <c r="A82" s="19">
        <v>81</v>
      </c>
      <c r="B82" s="19" t="s">
        <v>116</v>
      </c>
      <c r="C82" s="19">
        <v>100</v>
      </c>
      <c r="D82" s="19" t="s">
        <v>84</v>
      </c>
      <c r="E82" s="19" t="s">
        <v>84</v>
      </c>
      <c r="F82" s="19">
        <v>2</v>
      </c>
      <c r="G82" s="84" t="s">
        <v>2146</v>
      </c>
      <c r="H82" s="84" t="s">
        <v>2149</v>
      </c>
    </row>
    <row r="83" spans="1:8">
      <c r="A83" s="19">
        <v>82</v>
      </c>
      <c r="B83" s="19" t="s">
        <v>117</v>
      </c>
      <c r="C83" s="19">
        <v>89</v>
      </c>
      <c r="D83" s="19" t="s">
        <v>84</v>
      </c>
      <c r="E83" s="19" t="s">
        <v>84</v>
      </c>
      <c r="F83" s="19">
        <v>2</v>
      </c>
      <c r="G83" s="84" t="s">
        <v>2146</v>
      </c>
      <c r="H83" s="84" t="s">
        <v>2149</v>
      </c>
    </row>
    <row r="84" spans="1:8">
      <c r="A84" s="19">
        <v>83</v>
      </c>
      <c r="B84" s="19" t="s">
        <v>118</v>
      </c>
      <c r="C84" s="19">
        <v>59</v>
      </c>
      <c r="D84" s="19" t="s">
        <v>84</v>
      </c>
      <c r="E84" s="19" t="s">
        <v>84</v>
      </c>
      <c r="F84" s="19">
        <v>2</v>
      </c>
      <c r="G84" s="84" t="s">
        <v>2146</v>
      </c>
      <c r="H84" s="84" t="s">
        <v>2149</v>
      </c>
    </row>
    <row r="85" spans="1:8">
      <c r="A85" s="19">
        <v>84</v>
      </c>
      <c r="B85" s="83" t="s">
        <v>119</v>
      </c>
      <c r="C85" s="19">
        <v>2</v>
      </c>
      <c r="D85" s="19" t="s">
        <v>1945</v>
      </c>
      <c r="E85" s="19" t="s">
        <v>1945</v>
      </c>
      <c r="F85" s="19">
        <v>2</v>
      </c>
      <c r="G85" s="84" t="s">
        <v>2152</v>
      </c>
      <c r="H85" s="84" t="s">
        <v>2149</v>
      </c>
    </row>
    <row r="86" spans="1:8">
      <c r="A86" s="19">
        <v>85</v>
      </c>
      <c r="B86" s="19" t="s">
        <v>120</v>
      </c>
      <c r="C86" s="19">
        <v>35</v>
      </c>
      <c r="D86" s="19" t="s">
        <v>1965</v>
      </c>
      <c r="E86" s="19" t="s">
        <v>1965</v>
      </c>
      <c r="F86" s="19">
        <v>1</v>
      </c>
      <c r="G86" s="84" t="s">
        <v>2143</v>
      </c>
      <c r="H86" s="84" t="s">
        <v>2142</v>
      </c>
    </row>
    <row r="87" spans="1:8">
      <c r="A87" s="19">
        <v>86</v>
      </c>
      <c r="B87" s="19" t="s">
        <v>121</v>
      </c>
      <c r="C87" s="19">
        <v>3</v>
      </c>
      <c r="D87" s="19" t="s">
        <v>1945</v>
      </c>
      <c r="E87" s="19" t="s">
        <v>1945</v>
      </c>
      <c r="F87" s="19">
        <v>2</v>
      </c>
      <c r="G87" s="107" t="s">
        <v>2146</v>
      </c>
      <c r="H87" s="107" t="s">
        <v>2149</v>
      </c>
    </row>
    <row r="88" spans="1:8">
      <c r="A88" s="19">
        <v>87</v>
      </c>
      <c r="B88" s="19" t="s">
        <v>122</v>
      </c>
      <c r="C88" s="19">
        <v>136</v>
      </c>
      <c r="D88" s="19" t="s">
        <v>1945</v>
      </c>
      <c r="E88" s="19" t="s">
        <v>1945</v>
      </c>
      <c r="F88" s="19">
        <v>2</v>
      </c>
      <c r="G88" s="105" t="s">
        <v>2152</v>
      </c>
      <c r="H88" s="105" t="s">
        <v>2149</v>
      </c>
    </row>
    <row r="89" spans="1:8">
      <c r="A89" s="19">
        <v>88</v>
      </c>
      <c r="B89" s="19" t="s">
        <v>123</v>
      </c>
      <c r="C89" s="19">
        <v>40</v>
      </c>
      <c r="D89" s="19" t="s">
        <v>81</v>
      </c>
      <c r="E89" s="19" t="s">
        <v>81</v>
      </c>
      <c r="F89" s="19">
        <v>2</v>
      </c>
      <c r="G89" s="84" t="s">
        <v>2143</v>
      </c>
      <c r="H89" s="84" t="s">
        <v>2148</v>
      </c>
    </row>
    <row r="90" spans="1:8">
      <c r="A90" s="19">
        <v>89</v>
      </c>
      <c r="B90" s="19" t="s">
        <v>126</v>
      </c>
      <c r="C90" s="19">
        <v>47</v>
      </c>
      <c r="D90" s="19" t="s">
        <v>2108</v>
      </c>
      <c r="E90" s="19" t="s">
        <v>51</v>
      </c>
      <c r="F90" s="19">
        <v>1</v>
      </c>
      <c r="G90" s="84" t="s">
        <v>2143</v>
      </c>
      <c r="H90" s="84" t="s">
        <v>2142</v>
      </c>
    </row>
    <row r="91" spans="1:8">
      <c r="A91" s="19">
        <v>90</v>
      </c>
      <c r="B91" s="19" t="s">
        <v>284</v>
      </c>
      <c r="C91" s="19">
        <v>97</v>
      </c>
      <c r="D91" s="19" t="s">
        <v>84</v>
      </c>
      <c r="E91" s="19" t="s">
        <v>84</v>
      </c>
      <c r="F91" s="19">
        <v>2</v>
      </c>
      <c r="G91" s="105" t="s">
        <v>2146</v>
      </c>
      <c r="H91" s="107" t="s">
        <v>2149</v>
      </c>
    </row>
    <row r="92" spans="1:8">
      <c r="A92" s="19">
        <v>91</v>
      </c>
      <c r="B92" s="19" t="s">
        <v>2006</v>
      </c>
      <c r="C92" s="61"/>
      <c r="D92" s="61" t="s">
        <v>1945</v>
      </c>
      <c r="E92" s="61" t="s">
        <v>1945</v>
      </c>
      <c r="F92" s="61">
        <v>2</v>
      </c>
      <c r="G92" s="105" t="s">
        <v>2152</v>
      </c>
      <c r="H92" s="105" t="s">
        <v>2149</v>
      </c>
    </row>
    <row r="93" spans="1:8">
      <c r="A93" s="19">
        <v>92</v>
      </c>
      <c r="B93" s="19" t="s">
        <v>283</v>
      </c>
      <c r="C93" s="61"/>
      <c r="D93" s="61" t="s">
        <v>1945</v>
      </c>
      <c r="E93" s="61" t="s">
        <v>1945</v>
      </c>
      <c r="F93" s="61">
        <v>2</v>
      </c>
      <c r="G93" s="105" t="s">
        <v>2152</v>
      </c>
      <c r="H93" s="105" t="s">
        <v>2149</v>
      </c>
    </row>
    <row r="94" spans="1:8">
      <c r="A94" s="19">
        <v>93</v>
      </c>
      <c r="B94" s="19" t="s">
        <v>2005</v>
      </c>
      <c r="C94" s="61">
        <v>53</v>
      </c>
      <c r="D94" s="61" t="s">
        <v>1945</v>
      </c>
      <c r="E94" s="61" t="s">
        <v>1945</v>
      </c>
      <c r="F94" s="61">
        <v>2</v>
      </c>
      <c r="G94" s="105" t="s">
        <v>2152</v>
      </c>
      <c r="H94" s="105" t="s">
        <v>2149</v>
      </c>
    </row>
    <row r="95" spans="1:8">
      <c r="A95" s="19">
        <v>94</v>
      </c>
      <c r="B95" s="19" t="s">
        <v>2075</v>
      </c>
      <c r="C95" s="61">
        <v>154</v>
      </c>
      <c r="D95" s="61" t="s">
        <v>56</v>
      </c>
      <c r="E95" s="61" t="s">
        <v>58</v>
      </c>
      <c r="F95" s="61">
        <v>1</v>
      </c>
      <c r="G95" s="105" t="s">
        <v>2144</v>
      </c>
      <c r="H95" s="108" t="s">
        <v>2142</v>
      </c>
    </row>
    <row r="96" spans="1:8">
      <c r="A96" s="19">
        <v>95</v>
      </c>
      <c r="B96" s="19" t="s">
        <v>2076</v>
      </c>
      <c r="C96" s="61">
        <v>155</v>
      </c>
      <c r="D96" s="61" t="s">
        <v>1945</v>
      </c>
      <c r="E96" s="61" t="s">
        <v>1945</v>
      </c>
      <c r="F96" s="61">
        <v>2</v>
      </c>
      <c r="G96" s="105" t="s">
        <v>2152</v>
      </c>
      <c r="H96" s="105" t="s">
        <v>2149</v>
      </c>
    </row>
    <row r="97" spans="1:8">
      <c r="A97" s="19">
        <v>96</v>
      </c>
      <c r="B97" s="19" t="s">
        <v>2077</v>
      </c>
      <c r="C97" s="61">
        <v>156</v>
      </c>
      <c r="D97" s="61" t="s">
        <v>1945</v>
      </c>
      <c r="E97" s="61" t="s">
        <v>1945</v>
      </c>
      <c r="F97" s="61">
        <v>2</v>
      </c>
      <c r="G97" s="105" t="s">
        <v>2146</v>
      </c>
      <c r="H97" s="105" t="s">
        <v>2149</v>
      </c>
    </row>
    <row r="98" spans="1:8">
      <c r="A98" s="19">
        <v>97</v>
      </c>
      <c r="B98" s="19" t="s">
        <v>2078</v>
      </c>
      <c r="C98" s="61">
        <v>158</v>
      </c>
      <c r="D98" s="61" t="s">
        <v>82</v>
      </c>
      <c r="E98" s="61" t="s">
        <v>2098</v>
      </c>
      <c r="F98" s="61">
        <v>2</v>
      </c>
      <c r="G98" s="105" t="s">
        <v>2144</v>
      </c>
      <c r="H98" s="105" t="s">
        <v>2149</v>
      </c>
    </row>
    <row r="99" spans="1:8">
      <c r="A99" s="19">
        <v>98</v>
      </c>
      <c r="B99" s="19" t="s">
        <v>2079</v>
      </c>
      <c r="C99" s="61">
        <v>159</v>
      </c>
      <c r="D99" s="80" t="s">
        <v>52</v>
      </c>
      <c r="E99" s="19" t="s">
        <v>65</v>
      </c>
      <c r="F99" s="61">
        <v>1</v>
      </c>
      <c r="G99" t="s">
        <v>2143</v>
      </c>
      <c r="H99" t="s">
        <v>2148</v>
      </c>
    </row>
    <row r="100" spans="1:8">
      <c r="A100" s="19">
        <v>99</v>
      </c>
      <c r="B100" s="19" t="s">
        <v>2080</v>
      </c>
      <c r="C100" s="61">
        <v>160</v>
      </c>
      <c r="D100" s="61" t="s">
        <v>83</v>
      </c>
      <c r="E100" s="61" t="s">
        <v>85</v>
      </c>
      <c r="F100" s="61">
        <v>2</v>
      </c>
      <c r="G100" s="105" t="s">
        <v>2145</v>
      </c>
      <c r="H100" s="105" t="s">
        <v>2149</v>
      </c>
    </row>
    <row r="101" spans="1:8">
      <c r="A101" s="19">
        <v>100</v>
      </c>
      <c r="B101" s="19" t="s">
        <v>2081</v>
      </c>
      <c r="C101" s="61">
        <v>161</v>
      </c>
      <c r="D101" s="61" t="s">
        <v>56</v>
      </c>
      <c r="E101" s="61" t="s">
        <v>56</v>
      </c>
      <c r="F101" s="61">
        <v>1</v>
      </c>
      <c r="G101" s="84" t="s">
        <v>2144</v>
      </c>
      <c r="H101" s="107" t="s">
        <v>2142</v>
      </c>
    </row>
    <row r="102" spans="1:8">
      <c r="A102" s="19">
        <v>101</v>
      </c>
      <c r="B102" s="19" t="s">
        <v>2082</v>
      </c>
      <c r="C102" s="61"/>
      <c r="D102" s="61"/>
      <c r="E102" s="61"/>
      <c r="F102" s="61"/>
      <c r="G102" s="84" t="s">
        <v>2156</v>
      </c>
      <c r="H102" s="107" t="s">
        <v>2156</v>
      </c>
    </row>
    <row r="103" spans="1:8">
      <c r="A103" s="19">
        <v>102</v>
      </c>
      <c r="B103" s="19" t="s">
        <v>2083</v>
      </c>
      <c r="C103" s="61">
        <v>157</v>
      </c>
      <c r="D103" s="61" t="s">
        <v>84</v>
      </c>
      <c r="E103" s="61" t="s">
        <v>2084</v>
      </c>
      <c r="F103" s="61">
        <v>2</v>
      </c>
      <c r="G103" s="105" t="s">
        <v>2146</v>
      </c>
      <c r="H103" s="105" t="s">
        <v>2148</v>
      </c>
    </row>
    <row r="104" spans="1:8">
      <c r="A104" s="19">
        <v>103</v>
      </c>
      <c r="B104" s="19" t="s">
        <v>2085</v>
      </c>
      <c r="C104" s="61">
        <v>162</v>
      </c>
      <c r="D104" s="61" t="s">
        <v>1945</v>
      </c>
      <c r="E104" s="61" t="s">
        <v>1945</v>
      </c>
      <c r="F104" s="61">
        <v>2</v>
      </c>
      <c r="G104" s="84" t="s">
        <v>2152</v>
      </c>
      <c r="H104" s="84" t="s">
        <v>2149</v>
      </c>
    </row>
    <row r="105" spans="1:8">
      <c r="A105" s="19">
        <v>104</v>
      </c>
      <c r="B105" s="19" t="s">
        <v>2086</v>
      </c>
      <c r="C105" s="61">
        <v>163</v>
      </c>
      <c r="D105" s="61" t="s">
        <v>82</v>
      </c>
      <c r="E105" s="61" t="s">
        <v>82</v>
      </c>
      <c r="F105" s="61">
        <v>2</v>
      </c>
      <c r="G105" t="s">
        <v>2144</v>
      </c>
      <c r="H105" t="s">
        <v>2149</v>
      </c>
    </row>
    <row r="106" spans="1:8">
      <c r="A106" s="19">
        <v>105</v>
      </c>
      <c r="B106" s="19" t="s">
        <v>2087</v>
      </c>
      <c r="C106" s="61">
        <v>164</v>
      </c>
      <c r="D106" s="61" t="s">
        <v>2107</v>
      </c>
      <c r="E106" s="61" t="s">
        <v>2155</v>
      </c>
      <c r="F106" s="61">
        <v>1</v>
      </c>
      <c r="G106" s="105" t="s">
        <v>2151</v>
      </c>
      <c r="H106" s="105" t="s">
        <v>2142</v>
      </c>
    </row>
    <row r="107" spans="1:8">
      <c r="A107" s="19">
        <v>106</v>
      </c>
      <c r="B107" s="19" t="s">
        <v>2088</v>
      </c>
      <c r="C107" s="61">
        <v>165</v>
      </c>
      <c r="D107" s="61" t="s">
        <v>84</v>
      </c>
      <c r="E107" s="61" t="s">
        <v>2084</v>
      </c>
      <c r="F107" s="61">
        <v>2</v>
      </c>
      <c r="G107" t="s">
        <v>2146</v>
      </c>
      <c r="H107" t="s">
        <v>2148</v>
      </c>
    </row>
    <row r="108" spans="1:8">
      <c r="A108" s="19">
        <v>107</v>
      </c>
      <c r="B108" s="19" t="s">
        <v>2089</v>
      </c>
      <c r="C108" s="61">
        <v>166</v>
      </c>
      <c r="D108" s="61" t="s">
        <v>84</v>
      </c>
      <c r="E108" s="61" t="s">
        <v>2084</v>
      </c>
      <c r="F108" s="61">
        <v>2</v>
      </c>
      <c r="G108" t="s">
        <v>2146</v>
      </c>
      <c r="H108" t="s">
        <v>2149</v>
      </c>
    </row>
    <row r="109" spans="1:8">
      <c r="A109" s="19">
        <v>108</v>
      </c>
      <c r="B109" s="19" t="s">
        <v>2090</v>
      </c>
      <c r="C109" s="61">
        <v>167</v>
      </c>
      <c r="D109" s="61" t="s">
        <v>84</v>
      </c>
      <c r="E109" s="61" t="s">
        <v>2084</v>
      </c>
      <c r="F109" s="61">
        <v>2</v>
      </c>
      <c r="G109" t="s">
        <v>2146</v>
      </c>
      <c r="H109" t="s">
        <v>2148</v>
      </c>
    </row>
    <row r="110" spans="1:8">
      <c r="A110" s="19">
        <v>109</v>
      </c>
      <c r="B110" s="19" t="s">
        <v>2091</v>
      </c>
      <c r="C110" s="61">
        <v>168</v>
      </c>
      <c r="D110" s="61" t="s">
        <v>84</v>
      </c>
      <c r="E110" s="61" t="s">
        <v>2084</v>
      </c>
      <c r="F110" s="61">
        <v>2</v>
      </c>
      <c r="G110" t="s">
        <v>2146</v>
      </c>
      <c r="H110" t="s">
        <v>2148</v>
      </c>
    </row>
    <row r="111" spans="1:8">
      <c r="A111" s="19">
        <v>110</v>
      </c>
      <c r="B111" s="19" t="s">
        <v>2092</v>
      </c>
      <c r="C111" s="61">
        <v>126</v>
      </c>
      <c r="D111" s="20" t="s">
        <v>2108</v>
      </c>
      <c r="E111" s="61" t="s">
        <v>58</v>
      </c>
      <c r="F111" s="61">
        <v>1</v>
      </c>
      <c r="G111" s="105" t="s">
        <v>2144</v>
      </c>
      <c r="H111" s="105" t="s">
        <v>2142</v>
      </c>
    </row>
    <row r="112" spans="1:8">
      <c r="A112" s="19">
        <v>111</v>
      </c>
      <c r="B112" s="19" t="s">
        <v>2104</v>
      </c>
      <c r="C112" s="61">
        <v>173</v>
      </c>
      <c r="D112" s="61" t="s">
        <v>52</v>
      </c>
      <c r="E112" s="61" t="s">
        <v>110</v>
      </c>
      <c r="F112" s="61">
        <v>2</v>
      </c>
      <c r="G112" s="105" t="s">
        <v>2152</v>
      </c>
      <c r="H112" s="105" t="s">
        <v>2142</v>
      </c>
    </row>
    <row r="113" spans="1:8">
      <c r="A113" s="19">
        <v>112</v>
      </c>
      <c r="B113" s="19" t="s">
        <v>2100</v>
      </c>
      <c r="C113" s="61">
        <v>172</v>
      </c>
      <c r="D113" s="61" t="s">
        <v>52</v>
      </c>
      <c r="E113" s="61" t="s">
        <v>110</v>
      </c>
      <c r="F113" s="61">
        <v>1</v>
      </c>
      <c r="G113" s="105" t="s">
        <v>2143</v>
      </c>
      <c r="H113" s="105" t="s">
        <v>2142</v>
      </c>
    </row>
    <row r="114" spans="1:8">
      <c r="A114" s="19">
        <v>113</v>
      </c>
      <c r="B114" s="19" t="s">
        <v>2101</v>
      </c>
      <c r="C114" s="61">
        <v>170</v>
      </c>
      <c r="D114" s="61" t="s">
        <v>2071</v>
      </c>
      <c r="E114" s="61" t="s">
        <v>2093</v>
      </c>
      <c r="F114" s="61">
        <v>1</v>
      </c>
      <c r="G114" s="105" t="s">
        <v>2144</v>
      </c>
      <c r="H114" s="105" t="s">
        <v>2142</v>
      </c>
    </row>
    <row r="115" spans="1:8">
      <c r="A115" s="19">
        <v>114</v>
      </c>
      <c r="B115" s="19" t="s">
        <v>2102</v>
      </c>
      <c r="C115" s="61">
        <v>169</v>
      </c>
      <c r="D115" s="61" t="s">
        <v>84</v>
      </c>
      <c r="E115" s="61" t="s">
        <v>2084</v>
      </c>
      <c r="F115" s="61">
        <v>2</v>
      </c>
      <c r="G115" s="105" t="s">
        <v>2146</v>
      </c>
      <c r="H115" s="105" t="s">
        <v>2148</v>
      </c>
    </row>
    <row r="116" spans="1:8">
      <c r="A116" s="19">
        <v>115</v>
      </c>
      <c r="B116" s="19" t="s">
        <v>2103</v>
      </c>
      <c r="C116" s="61">
        <v>171</v>
      </c>
      <c r="D116" s="20" t="s">
        <v>2108</v>
      </c>
      <c r="E116" s="61" t="s">
        <v>2154</v>
      </c>
      <c r="F116" s="61">
        <v>1</v>
      </c>
      <c r="G116" s="105" t="s">
        <v>2145</v>
      </c>
      <c r="H116" s="105" t="s">
        <v>2142</v>
      </c>
    </row>
    <row r="117" spans="1:8">
      <c r="A117" s="19">
        <v>116</v>
      </c>
      <c r="B117" s="19" t="s">
        <v>2109</v>
      </c>
      <c r="C117" s="61">
        <v>174</v>
      </c>
      <c r="D117" s="20" t="s">
        <v>90</v>
      </c>
      <c r="E117" s="61" t="s">
        <v>90</v>
      </c>
      <c r="F117" s="61"/>
      <c r="G117" s="105" t="s">
        <v>2150</v>
      </c>
      <c r="H117" s="105" t="s">
        <v>2149</v>
      </c>
    </row>
    <row r="118" spans="1:8">
      <c r="A118" s="19">
        <v>117</v>
      </c>
      <c r="B118" s="19" t="s">
        <v>2110</v>
      </c>
      <c r="C118" s="61">
        <v>175</v>
      </c>
      <c r="D118" s="20" t="s">
        <v>81</v>
      </c>
      <c r="E118" s="20" t="s">
        <v>2153</v>
      </c>
      <c r="F118" s="61"/>
      <c r="G118" t="s">
        <v>2146</v>
      </c>
      <c r="H118" t="s">
        <v>2148</v>
      </c>
    </row>
    <row r="119" spans="1:8">
      <c r="A119" s="19">
        <v>118</v>
      </c>
      <c r="B119" s="19" t="s">
        <v>2112</v>
      </c>
      <c r="C119" s="61">
        <v>176</v>
      </c>
      <c r="D119" s="20" t="s">
        <v>2107</v>
      </c>
      <c r="E119" s="61" t="s">
        <v>59</v>
      </c>
      <c r="F119" s="61"/>
      <c r="G119" s="105" t="s">
        <v>2151</v>
      </c>
      <c r="H119" s="105" t="s">
        <v>2142</v>
      </c>
    </row>
    <row r="120" spans="1:8">
      <c r="A120" s="19">
        <v>119</v>
      </c>
      <c r="B120" s="19" t="s">
        <v>2113</v>
      </c>
      <c r="C120" s="61">
        <v>179</v>
      </c>
      <c r="D120" s="20" t="s">
        <v>90</v>
      </c>
      <c r="E120" s="61" t="s">
        <v>90</v>
      </c>
      <c r="F120" s="61"/>
      <c r="G120" s="105" t="s">
        <v>2150</v>
      </c>
      <c r="H120" s="105" t="s">
        <v>2149</v>
      </c>
    </row>
    <row r="121" spans="1:8">
      <c r="A121" s="19">
        <v>120</v>
      </c>
      <c r="B121" s="19" t="s">
        <v>2114</v>
      </c>
      <c r="C121" s="61">
        <v>178</v>
      </c>
      <c r="D121" s="20" t="s">
        <v>90</v>
      </c>
      <c r="E121" s="61" t="s">
        <v>90</v>
      </c>
      <c r="F121" s="61"/>
      <c r="G121" s="105" t="s">
        <v>2150</v>
      </c>
      <c r="H121" s="105" t="s">
        <v>2149</v>
      </c>
    </row>
    <row r="122" spans="1:8">
      <c r="A122" s="19">
        <v>121</v>
      </c>
      <c r="B122" s="19" t="s">
        <v>2157</v>
      </c>
      <c r="C122" s="61">
        <v>68</v>
      </c>
      <c r="D122" s="19" t="s">
        <v>2166</v>
      </c>
      <c r="E122" s="19" t="s">
        <v>2166</v>
      </c>
      <c r="F122" s="19" t="s">
        <v>2166</v>
      </c>
      <c r="G122" s="19" t="s">
        <v>2166</v>
      </c>
      <c r="H122" s="19" t="s">
        <v>2166</v>
      </c>
    </row>
    <row r="123" spans="1:8">
      <c r="A123" s="19">
        <v>122</v>
      </c>
      <c r="B123" s="19" t="s">
        <v>2158</v>
      </c>
      <c r="C123" s="61">
        <v>177</v>
      </c>
      <c r="D123" s="19" t="s">
        <v>2166</v>
      </c>
      <c r="E123" s="19" t="s">
        <v>2166</v>
      </c>
      <c r="F123" s="19" t="s">
        <v>2166</v>
      </c>
      <c r="G123" s="19" t="s">
        <v>2166</v>
      </c>
      <c r="H123" s="19" t="s">
        <v>2166</v>
      </c>
    </row>
    <row r="124" spans="1:8">
      <c r="A124" s="19">
        <v>123</v>
      </c>
      <c r="B124" s="19" t="s">
        <v>2159</v>
      </c>
      <c r="C124" s="61">
        <v>180</v>
      </c>
      <c r="D124" s="19" t="s">
        <v>2166</v>
      </c>
      <c r="E124" s="19" t="s">
        <v>2166</v>
      </c>
      <c r="F124" s="19" t="s">
        <v>2166</v>
      </c>
      <c r="G124" s="19" t="s">
        <v>2166</v>
      </c>
      <c r="H124" s="19" t="s">
        <v>2166</v>
      </c>
    </row>
    <row r="125" spans="1:8">
      <c r="A125" s="19">
        <v>124</v>
      </c>
      <c r="B125" s="19" t="s">
        <v>2160</v>
      </c>
      <c r="C125" s="61">
        <v>181</v>
      </c>
      <c r="D125" s="19" t="s">
        <v>2166</v>
      </c>
      <c r="E125" s="19" t="s">
        <v>2166</v>
      </c>
      <c r="F125" s="19" t="s">
        <v>2166</v>
      </c>
      <c r="G125" s="19" t="s">
        <v>2166</v>
      </c>
      <c r="H125" s="19" t="s">
        <v>2166</v>
      </c>
    </row>
    <row r="126" spans="1:8">
      <c r="A126" s="19">
        <v>125</v>
      </c>
      <c r="B126" s="19" t="s">
        <v>2162</v>
      </c>
      <c r="C126" s="61">
        <v>182</v>
      </c>
      <c r="D126" s="19" t="s">
        <v>2166</v>
      </c>
      <c r="E126" s="19" t="s">
        <v>2166</v>
      </c>
      <c r="F126" s="19" t="s">
        <v>2166</v>
      </c>
      <c r="G126" s="19" t="s">
        <v>2166</v>
      </c>
      <c r="H126" s="19" t="s">
        <v>2166</v>
      </c>
    </row>
    <row r="127" spans="1:8">
      <c r="A127" s="19">
        <v>126</v>
      </c>
      <c r="B127" s="19" t="s">
        <v>2163</v>
      </c>
      <c r="C127" s="61">
        <v>183</v>
      </c>
      <c r="D127" s="19" t="s">
        <v>52</v>
      </c>
      <c r="E127" s="19" t="s">
        <v>2166</v>
      </c>
      <c r="F127" s="19" t="s">
        <v>2166</v>
      </c>
      <c r="G127" s="105" t="s">
        <v>2143</v>
      </c>
      <c r="H127" s="19" t="s">
        <v>2166</v>
      </c>
    </row>
    <row r="128" spans="1:8">
      <c r="A128" s="19">
        <v>127</v>
      </c>
      <c r="B128" s="19" t="s">
        <v>2164</v>
      </c>
      <c r="C128" s="61">
        <v>184</v>
      </c>
      <c r="D128" s="19" t="s">
        <v>52</v>
      </c>
      <c r="E128" s="19" t="s">
        <v>2166</v>
      </c>
      <c r="F128" s="19" t="s">
        <v>2166</v>
      </c>
      <c r="G128" s="105" t="s">
        <v>2143</v>
      </c>
      <c r="H128" s="19" t="s">
        <v>2166</v>
      </c>
    </row>
    <row r="129" spans="1:8">
      <c r="A129" s="19">
        <v>128</v>
      </c>
      <c r="B129" s="19" t="s">
        <v>2165</v>
      </c>
      <c r="C129" s="61">
        <v>185</v>
      </c>
      <c r="D129" s="19" t="s">
        <v>2071</v>
      </c>
      <c r="E129" s="19" t="s">
        <v>2166</v>
      </c>
      <c r="F129" s="19" t="s">
        <v>2166</v>
      </c>
      <c r="G129" s="105" t="s">
        <v>2144</v>
      </c>
      <c r="H129" s="105" t="s">
        <v>2142</v>
      </c>
    </row>
    <row r="130" spans="1:8">
      <c r="A130" s="19">
        <v>129</v>
      </c>
      <c r="B130" s="19" t="s">
        <v>2167</v>
      </c>
      <c r="C130" s="61">
        <v>186</v>
      </c>
      <c r="D130" s="19" t="s">
        <v>2166</v>
      </c>
      <c r="E130" s="19" t="s">
        <v>2166</v>
      </c>
      <c r="F130" s="19" t="s">
        <v>2166</v>
      </c>
      <c r="G130" s="19" t="s">
        <v>2166</v>
      </c>
      <c r="H130" s="19" t="s">
        <v>2166</v>
      </c>
    </row>
    <row r="131" spans="1:8">
      <c r="A131" s="19">
        <v>130</v>
      </c>
      <c r="B131" s="19" t="s">
        <v>2168</v>
      </c>
      <c r="C131" s="61">
        <v>187</v>
      </c>
      <c r="D131" s="19" t="s">
        <v>52</v>
      </c>
      <c r="E131" s="19" t="s">
        <v>2166</v>
      </c>
      <c r="F131" s="19" t="s">
        <v>2166</v>
      </c>
      <c r="G131" s="105" t="s">
        <v>2143</v>
      </c>
      <c r="H131" s="19" t="s">
        <v>2166</v>
      </c>
    </row>
    <row r="132" spans="1:8">
      <c r="A132" s="19">
        <v>131</v>
      </c>
      <c r="B132" s="113" t="s">
        <v>2169</v>
      </c>
      <c r="C132" s="122">
        <v>188</v>
      </c>
      <c r="D132" s="113" t="s">
        <v>84</v>
      </c>
      <c r="E132" s="19" t="s">
        <v>2166</v>
      </c>
      <c r="F132" s="113"/>
      <c r="G132" s="84" t="s">
        <v>2146</v>
      </c>
      <c r="H132" s="84" t="s">
        <v>2148</v>
      </c>
    </row>
    <row r="133" spans="1:8">
      <c r="A133" s="19">
        <v>132</v>
      </c>
      <c r="B133" s="113" t="s">
        <v>2170</v>
      </c>
      <c r="C133" s="122">
        <v>189</v>
      </c>
      <c r="D133" s="113" t="s">
        <v>84</v>
      </c>
      <c r="E133" s="19" t="s">
        <v>2166</v>
      </c>
      <c r="F133" s="113"/>
      <c r="G133" s="84" t="s">
        <v>2146</v>
      </c>
      <c r="H133" s="84" t="s">
        <v>2148</v>
      </c>
    </row>
    <row r="134" spans="1:8">
      <c r="A134" s="19">
        <v>133</v>
      </c>
      <c r="B134" s="113" t="s">
        <v>2171</v>
      </c>
      <c r="C134" s="122">
        <v>190</v>
      </c>
      <c r="D134" s="113" t="s">
        <v>84</v>
      </c>
      <c r="E134" s="19" t="s">
        <v>2166</v>
      </c>
      <c r="F134" s="113"/>
      <c r="G134" s="19" t="s">
        <v>2146</v>
      </c>
      <c r="H134" s="19" t="s">
        <v>2148</v>
      </c>
    </row>
    <row r="135" spans="1:8">
      <c r="A135" s="19">
        <v>134</v>
      </c>
      <c r="B135" s="113" t="s">
        <v>2172</v>
      </c>
      <c r="C135" s="122">
        <v>191</v>
      </c>
      <c r="D135" s="113" t="s">
        <v>90</v>
      </c>
      <c r="E135" s="61" t="s">
        <v>90</v>
      </c>
      <c r="F135" s="113"/>
      <c r="G135" s="105" t="s">
        <v>2150</v>
      </c>
      <c r="H135" s="105" t="s">
        <v>2149</v>
      </c>
    </row>
    <row r="136" spans="1:8">
      <c r="A136" s="19">
        <v>135</v>
      </c>
      <c r="B136" s="113" t="s">
        <v>2173</v>
      </c>
      <c r="C136" s="122">
        <v>192</v>
      </c>
      <c r="D136" s="113" t="s">
        <v>2071</v>
      </c>
      <c r="E136" s="19" t="s">
        <v>2166</v>
      </c>
      <c r="F136" s="113"/>
      <c r="G136" s="105" t="s">
        <v>2144</v>
      </c>
      <c r="H136" s="105" t="s">
        <v>2142</v>
      </c>
    </row>
    <row r="137" spans="1:8">
      <c r="A137" s="19">
        <v>136</v>
      </c>
      <c r="B137" s="113" t="s">
        <v>2174</v>
      </c>
      <c r="C137" s="122">
        <v>193</v>
      </c>
      <c r="D137" s="113" t="s">
        <v>52</v>
      </c>
      <c r="E137" s="19" t="s">
        <v>2166</v>
      </c>
      <c r="F137" s="113"/>
      <c r="G137" s="105" t="s">
        <v>2143</v>
      </c>
      <c r="H137" s="19" t="s">
        <v>2166</v>
      </c>
    </row>
    <row r="138" spans="1:8">
      <c r="A138" s="19">
        <v>137</v>
      </c>
      <c r="B138" s="113" t="s">
        <v>2175</v>
      </c>
      <c r="C138" s="122">
        <v>194</v>
      </c>
      <c r="D138" s="113" t="s">
        <v>2166</v>
      </c>
      <c r="E138" s="19" t="s">
        <v>2166</v>
      </c>
      <c r="F138" s="113"/>
      <c r="G138" s="19" t="s">
        <v>2166</v>
      </c>
      <c r="H138" s="19" t="s">
        <v>2166</v>
      </c>
    </row>
    <row r="139" spans="1:8">
      <c r="A139" s="113">
        <v>138</v>
      </c>
      <c r="B139" s="113" t="s">
        <v>2176</v>
      </c>
      <c r="C139" s="122">
        <v>195</v>
      </c>
      <c r="D139" s="113" t="s">
        <v>81</v>
      </c>
      <c r="E139" s="19" t="s">
        <v>2166</v>
      </c>
      <c r="F139" s="113"/>
      <c r="G139" s="84" t="s">
        <v>2145</v>
      </c>
      <c r="H139" t="s">
        <v>2148</v>
      </c>
    </row>
    <row r="140" spans="1:8">
      <c r="A140" s="113">
        <v>139</v>
      </c>
      <c r="B140" s="113" t="s">
        <v>2189</v>
      </c>
      <c r="C140" s="122"/>
      <c r="D140" s="113" t="s">
        <v>56</v>
      </c>
      <c r="E140" s="113"/>
      <c r="F140" s="113"/>
      <c r="G140" s="107"/>
    </row>
    <row r="141" spans="1:8">
      <c r="A141" s="113">
        <v>140</v>
      </c>
      <c r="B141" s="113" t="s">
        <v>2190</v>
      </c>
      <c r="C141" s="122"/>
      <c r="D141" s="113" t="s">
        <v>52</v>
      </c>
      <c r="E141" s="113"/>
      <c r="F141" s="113"/>
      <c r="G141" s="107"/>
    </row>
    <row r="142" spans="1:8">
      <c r="A142" s="113">
        <v>141</v>
      </c>
      <c r="B142" s="113" t="s">
        <v>2191</v>
      </c>
      <c r="C142" s="122"/>
      <c r="D142" s="113"/>
      <c r="E142" s="113"/>
      <c r="F142" s="113"/>
      <c r="G142" s="107"/>
    </row>
    <row r="143" spans="1:8">
      <c r="A143" s="113">
        <v>142</v>
      </c>
      <c r="B143" s="113" t="s">
        <v>2192</v>
      </c>
      <c r="C143" s="122"/>
      <c r="D143" s="113"/>
      <c r="E143" s="113"/>
      <c r="F143" s="113"/>
      <c r="G143" s="107"/>
    </row>
    <row r="144" spans="1:8">
      <c r="A144" s="113">
        <v>143</v>
      </c>
      <c r="B144" s="113" t="s">
        <v>2193</v>
      </c>
      <c r="C144" s="122"/>
      <c r="D144" s="113"/>
      <c r="E144" s="113"/>
      <c r="F144" s="113"/>
      <c r="G144" s="107"/>
    </row>
    <row r="145" spans="1:8">
      <c r="A145" s="113">
        <v>144</v>
      </c>
      <c r="B145" s="152" t="s">
        <v>2207</v>
      </c>
      <c r="C145" s="154"/>
      <c r="D145" s="152" t="s">
        <v>56</v>
      </c>
      <c r="E145" s="152"/>
      <c r="F145" s="152"/>
      <c r="G145" s="107"/>
    </row>
    <row r="146" spans="1:8">
      <c r="A146" s="113">
        <v>145</v>
      </c>
      <c r="B146" s="152" t="s">
        <v>2208</v>
      </c>
      <c r="C146" s="154"/>
      <c r="D146" s="152" t="s">
        <v>56</v>
      </c>
      <c r="E146" s="152"/>
      <c r="F146" s="152"/>
      <c r="G146" s="107"/>
    </row>
    <row r="147" spans="1:8">
      <c r="A147" s="152">
        <v>146</v>
      </c>
      <c r="B147" s="152" t="s">
        <v>2211</v>
      </c>
      <c r="C147" s="154"/>
      <c r="D147" s="152" t="s">
        <v>81</v>
      </c>
      <c r="E147" s="152"/>
      <c r="F147" s="152"/>
      <c r="G147" s="107"/>
    </row>
    <row r="148" spans="1:8">
      <c r="A148" s="152">
        <v>147</v>
      </c>
      <c r="B148" s="152" t="s">
        <v>2212</v>
      </c>
      <c r="C148" s="154"/>
      <c r="D148" s="152" t="s">
        <v>90</v>
      </c>
      <c r="E148" s="152"/>
      <c r="F148" s="152"/>
      <c r="G148" s="107"/>
    </row>
    <row r="149" spans="1:8">
      <c r="A149" s="152">
        <v>148</v>
      </c>
      <c r="B149" s="152" t="s">
        <v>2213</v>
      </c>
      <c r="C149" s="154"/>
      <c r="D149" s="152" t="s">
        <v>56</v>
      </c>
      <c r="E149" s="152"/>
      <c r="F149" s="152"/>
      <c r="G149" s="107"/>
    </row>
    <row r="150" spans="1:8">
      <c r="A150" s="19">
        <v>0</v>
      </c>
      <c r="B150" s="19" t="s">
        <v>1985</v>
      </c>
      <c r="C150" s="19">
        <v>1000</v>
      </c>
      <c r="D150" s="19" t="s">
        <v>1986</v>
      </c>
      <c r="E150" s="19" t="s">
        <v>1986</v>
      </c>
      <c r="F150" s="19">
        <v>0</v>
      </c>
      <c r="G150" s="108" t="s">
        <v>2156</v>
      </c>
      <c r="H150" s="109" t="s">
        <v>2156</v>
      </c>
    </row>
  </sheetData>
  <autoFilter ref="A1:H150" xr:uid="{00000000-0001-0000-0300-000000000000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 filterMode="1"/>
  <dimension ref="A1:H3577"/>
  <sheetViews>
    <sheetView zoomScale="70" zoomScaleNormal="70" workbookViewId="0">
      <selection activeCell="L3428" sqref="L3428"/>
    </sheetView>
  </sheetViews>
  <sheetFormatPr defaultRowHeight="14.4"/>
  <cols>
    <col min="1" max="1" width="5.44140625" bestFit="1" customWidth="1"/>
    <col min="2" max="2" width="30.33203125" bestFit="1" customWidth="1"/>
    <col min="3" max="3" width="17.109375" bestFit="1" customWidth="1"/>
    <col min="4" max="4" width="14.88671875" bestFit="1" customWidth="1"/>
    <col min="6" max="6" width="13.109375" bestFit="1" customWidth="1"/>
    <col min="7" max="7" width="13.5546875" bestFit="1" customWidth="1"/>
    <col min="8" max="8" width="10.44140625" bestFit="1" customWidth="1"/>
  </cols>
  <sheetData>
    <row r="1" spans="1:8">
      <c r="A1" s="19" t="s">
        <v>1</v>
      </c>
      <c r="B1" s="19" t="s">
        <v>3</v>
      </c>
      <c r="C1" s="19" t="s">
        <v>275</v>
      </c>
      <c r="D1" s="19" t="s">
        <v>276</v>
      </c>
      <c r="E1" s="19" t="s">
        <v>277</v>
      </c>
      <c r="F1" s="19" t="s">
        <v>278</v>
      </c>
      <c r="G1" s="19" t="s">
        <v>279</v>
      </c>
      <c r="H1" s="19" t="s">
        <v>273</v>
      </c>
    </row>
    <row r="2" spans="1:8" hidden="1">
      <c r="A2" s="19">
        <v>1</v>
      </c>
      <c r="B2" s="19" t="s">
        <v>7</v>
      </c>
      <c r="C2" s="22">
        <f>All!BG3</f>
        <v>22838996</v>
      </c>
      <c r="D2" s="24">
        <f>All!W3</f>
        <v>75084916</v>
      </c>
      <c r="E2" s="19" t="s">
        <v>271</v>
      </c>
      <c r="F2" s="24">
        <f>All!EA3</f>
        <v>0</v>
      </c>
      <c r="G2" s="24">
        <f>All!FK3</f>
        <v>45618273</v>
      </c>
      <c r="H2" s="26">
        <v>44562</v>
      </c>
    </row>
    <row r="3" spans="1:8" hidden="1">
      <c r="A3" s="19">
        <v>2</v>
      </c>
      <c r="B3" s="19" t="s">
        <v>8</v>
      </c>
      <c r="C3" s="22">
        <f>All!BG4</f>
        <v>0</v>
      </c>
      <c r="D3" s="24">
        <f>All!W4</f>
        <v>0</v>
      </c>
      <c r="E3" s="19" t="s">
        <v>271</v>
      </c>
      <c r="F3" s="24">
        <f>All!EA4</f>
        <v>0</v>
      </c>
      <c r="G3" s="24">
        <f>All!FK4</f>
        <v>0</v>
      </c>
      <c r="H3" s="26">
        <v>44562</v>
      </c>
    </row>
    <row r="4" spans="1:8" hidden="1">
      <c r="A4" s="19">
        <v>3</v>
      </c>
      <c r="B4" s="19" t="s">
        <v>9</v>
      </c>
      <c r="C4" s="22">
        <f>All!BG5</f>
        <v>0</v>
      </c>
      <c r="D4" s="24">
        <f>All!W5</f>
        <v>0</v>
      </c>
      <c r="E4" s="19" t="s">
        <v>271</v>
      </c>
      <c r="F4" s="24">
        <f>All!EA5</f>
        <v>0</v>
      </c>
      <c r="G4" s="24">
        <f>All!FK5</f>
        <v>0</v>
      </c>
      <c r="H4" s="26">
        <v>44562</v>
      </c>
    </row>
    <row r="5" spans="1:8" hidden="1">
      <c r="A5" s="19">
        <v>4</v>
      </c>
      <c r="B5" s="19" t="s">
        <v>10</v>
      </c>
      <c r="C5" s="22">
        <f>All!BG6</f>
        <v>0</v>
      </c>
      <c r="D5" s="24">
        <f>All!W6</f>
        <v>0</v>
      </c>
      <c r="E5" s="19" t="s">
        <v>271</v>
      </c>
      <c r="F5" s="24">
        <f>All!EA6</f>
        <v>0</v>
      </c>
      <c r="G5" s="24">
        <f>All!FK6</f>
        <v>0</v>
      </c>
      <c r="H5" s="26">
        <v>44562</v>
      </c>
    </row>
    <row r="6" spans="1:8" hidden="1">
      <c r="A6" s="19">
        <v>5</v>
      </c>
      <c r="B6" s="19" t="s">
        <v>11</v>
      </c>
      <c r="C6" s="22">
        <f>All!BG7</f>
        <v>0</v>
      </c>
      <c r="D6" s="24">
        <f>All!W7</f>
        <v>0</v>
      </c>
      <c r="E6" s="19" t="s">
        <v>271</v>
      </c>
      <c r="F6" s="24">
        <f>All!EA7</f>
        <v>0</v>
      </c>
      <c r="G6" s="24">
        <f>All!FK7</f>
        <v>0</v>
      </c>
      <c r="H6" s="26">
        <v>44562</v>
      </c>
    </row>
    <row r="7" spans="1:8" hidden="1">
      <c r="A7" s="19">
        <v>6</v>
      </c>
      <c r="B7" s="19" t="s">
        <v>12</v>
      </c>
      <c r="C7" s="22">
        <f>All!BG8</f>
        <v>36042211</v>
      </c>
      <c r="D7" s="24">
        <f>All!W8</f>
        <v>34813243.091047689</v>
      </c>
      <c r="E7" s="19" t="s">
        <v>271</v>
      </c>
      <c r="F7" s="24">
        <f>All!EA8</f>
        <v>27874230</v>
      </c>
      <c r="G7" s="24">
        <f>All!FK8</f>
        <v>56451207</v>
      </c>
      <c r="H7" s="26">
        <v>44562</v>
      </c>
    </row>
    <row r="8" spans="1:8" hidden="1">
      <c r="A8" s="19">
        <v>7</v>
      </c>
      <c r="B8" s="19" t="s">
        <v>13</v>
      </c>
      <c r="C8" s="22">
        <f>All!BG9</f>
        <v>0</v>
      </c>
      <c r="D8" s="24">
        <f>All!W9</f>
        <v>0</v>
      </c>
      <c r="E8" s="19" t="s">
        <v>271</v>
      </c>
      <c r="F8" s="24">
        <f>All!EA9</f>
        <v>0</v>
      </c>
      <c r="G8" s="24">
        <f>All!FK9</f>
        <v>0</v>
      </c>
      <c r="H8" s="26">
        <v>44562</v>
      </c>
    </row>
    <row r="9" spans="1:8" hidden="1">
      <c r="A9" s="19">
        <v>8</v>
      </c>
      <c r="B9" s="19" t="s">
        <v>2004</v>
      </c>
      <c r="C9" s="22">
        <f>All!BG10</f>
        <v>24174287.741602302</v>
      </c>
      <c r="D9" s="24">
        <f>All!W10</f>
        <v>24174287.741602302</v>
      </c>
      <c r="E9" s="19" t="s">
        <v>271</v>
      </c>
      <c r="F9" s="24">
        <f>All!EA10</f>
        <v>0</v>
      </c>
      <c r="G9" s="24">
        <f>All!FK10</f>
        <v>3591881</v>
      </c>
      <c r="H9" s="26">
        <v>44562</v>
      </c>
    </row>
    <row r="10" spans="1:8" hidden="1">
      <c r="A10" s="19">
        <v>9</v>
      </c>
      <c r="B10" s="19" t="s">
        <v>15</v>
      </c>
      <c r="C10" s="22">
        <f>All!BG11</f>
        <v>0</v>
      </c>
      <c r="D10" s="24">
        <f>All!W11</f>
        <v>0</v>
      </c>
      <c r="E10" s="19" t="s">
        <v>271</v>
      </c>
      <c r="F10" s="24">
        <f>All!EA11</f>
        <v>0</v>
      </c>
      <c r="G10" s="24">
        <f>All!FK11</f>
        <v>0</v>
      </c>
      <c r="H10" s="26">
        <v>44562</v>
      </c>
    </row>
    <row r="11" spans="1:8" hidden="1">
      <c r="A11" s="19">
        <v>10</v>
      </c>
      <c r="B11" s="19" t="s">
        <v>16</v>
      </c>
      <c r="C11" s="22">
        <f>All!BG12</f>
        <v>0</v>
      </c>
      <c r="D11" s="24">
        <f>All!W12</f>
        <v>0</v>
      </c>
      <c r="E11" s="19" t="s">
        <v>271</v>
      </c>
      <c r="F11" s="24">
        <f>All!EA12</f>
        <v>0</v>
      </c>
      <c r="G11" s="24">
        <f>All!FK12</f>
        <v>0</v>
      </c>
      <c r="H11" s="26">
        <v>44562</v>
      </c>
    </row>
    <row r="12" spans="1:8" hidden="1">
      <c r="A12" s="19">
        <v>11</v>
      </c>
      <c r="B12" s="19" t="s">
        <v>17</v>
      </c>
      <c r="C12" s="22">
        <f>All!BG13</f>
        <v>0</v>
      </c>
      <c r="D12" s="24">
        <f>All!W13</f>
        <v>0</v>
      </c>
      <c r="E12" s="19" t="s">
        <v>271</v>
      </c>
      <c r="F12" s="24">
        <f>All!EA13</f>
        <v>0</v>
      </c>
      <c r="G12" s="24">
        <f>All!FK13</f>
        <v>0</v>
      </c>
      <c r="H12" s="26">
        <v>44562</v>
      </c>
    </row>
    <row r="13" spans="1:8" hidden="1">
      <c r="A13" s="19">
        <v>12</v>
      </c>
      <c r="B13" s="19" t="s">
        <v>18</v>
      </c>
      <c r="C13" s="22">
        <f>All!BG14</f>
        <v>0</v>
      </c>
      <c r="D13" s="24">
        <f>All!W14</f>
        <v>0</v>
      </c>
      <c r="E13" s="19" t="s">
        <v>271</v>
      </c>
      <c r="F13" s="24">
        <f>All!EA14</f>
        <v>0</v>
      </c>
      <c r="G13" s="24">
        <f>All!FK14</f>
        <v>0</v>
      </c>
      <c r="H13" s="26">
        <v>44562</v>
      </c>
    </row>
    <row r="14" spans="1:8" hidden="1">
      <c r="A14" s="19">
        <v>13</v>
      </c>
      <c r="B14" s="19" t="s">
        <v>19</v>
      </c>
      <c r="C14" s="22">
        <f>All!BG15</f>
        <v>0</v>
      </c>
      <c r="D14" s="24">
        <f>All!W15</f>
        <v>0</v>
      </c>
      <c r="E14" s="19" t="s">
        <v>271</v>
      </c>
      <c r="F14" s="24">
        <f>All!EA15</f>
        <v>0</v>
      </c>
      <c r="G14" s="24">
        <f>All!FK15</f>
        <v>0</v>
      </c>
      <c r="H14" s="26">
        <v>44562</v>
      </c>
    </row>
    <row r="15" spans="1:8" hidden="1">
      <c r="A15" s="19">
        <v>14</v>
      </c>
      <c r="B15" s="19" t="s">
        <v>20</v>
      </c>
      <c r="C15" s="22">
        <f>All!BG16</f>
        <v>0</v>
      </c>
      <c r="D15" s="24">
        <f>All!W16</f>
        <v>0</v>
      </c>
      <c r="E15" s="19" t="s">
        <v>271</v>
      </c>
      <c r="F15" s="24">
        <f>All!EA16</f>
        <v>0</v>
      </c>
      <c r="G15" s="24">
        <f>All!FK16</f>
        <v>0</v>
      </c>
      <c r="H15" s="26">
        <v>44562</v>
      </c>
    </row>
    <row r="16" spans="1:8" hidden="1">
      <c r="A16" s="19">
        <v>15</v>
      </c>
      <c r="B16" s="19" t="s">
        <v>21</v>
      </c>
      <c r="C16" s="22">
        <f>All!BG17</f>
        <v>0</v>
      </c>
      <c r="D16" s="24">
        <f>All!W17</f>
        <v>0</v>
      </c>
      <c r="E16" s="19" t="s">
        <v>271</v>
      </c>
      <c r="F16" s="24">
        <f>All!EA17</f>
        <v>0</v>
      </c>
      <c r="G16" s="24">
        <f>All!FK17</f>
        <v>0</v>
      </c>
      <c r="H16" s="26">
        <v>44562</v>
      </c>
    </row>
    <row r="17" spans="1:8" hidden="1">
      <c r="A17" s="19">
        <v>16</v>
      </c>
      <c r="B17" s="19" t="s">
        <v>22</v>
      </c>
      <c r="C17" s="22">
        <f>All!BG18</f>
        <v>0</v>
      </c>
      <c r="D17" s="24">
        <f>All!W18</f>
        <v>0</v>
      </c>
      <c r="E17" s="19" t="s">
        <v>271</v>
      </c>
      <c r="F17" s="24">
        <f>All!EA18</f>
        <v>0</v>
      </c>
      <c r="G17" s="24">
        <f>All!FK18</f>
        <v>0</v>
      </c>
      <c r="H17" s="26">
        <v>44562</v>
      </c>
    </row>
    <row r="18" spans="1:8" hidden="1">
      <c r="A18" s="19">
        <v>17</v>
      </c>
      <c r="B18" s="19" t="s">
        <v>23</v>
      </c>
      <c r="C18" s="22">
        <f>All!BG19</f>
        <v>0</v>
      </c>
      <c r="D18" s="24">
        <f>All!W19</f>
        <v>0</v>
      </c>
      <c r="E18" s="19" t="s">
        <v>271</v>
      </c>
      <c r="F18" s="24">
        <f>All!EA19</f>
        <v>0</v>
      </c>
      <c r="G18" s="24">
        <f>All!FK19</f>
        <v>0</v>
      </c>
      <c r="H18" s="26">
        <v>44562</v>
      </c>
    </row>
    <row r="19" spans="1:8" hidden="1">
      <c r="A19" s="19">
        <v>18</v>
      </c>
      <c r="B19" s="19" t="s">
        <v>24</v>
      </c>
      <c r="C19" s="22">
        <f>All!BG20</f>
        <v>14921021.318564899</v>
      </c>
      <c r="D19" s="24">
        <f>All!W20</f>
        <v>30675960.899999999</v>
      </c>
      <c r="E19" s="19" t="s">
        <v>271</v>
      </c>
      <c r="F19" s="24">
        <f>All!EA20</f>
        <v>40000000</v>
      </c>
      <c r="G19" s="24">
        <f>All!FK20</f>
        <v>12626211</v>
      </c>
      <c r="H19" s="26">
        <v>44562</v>
      </c>
    </row>
    <row r="20" spans="1:8" hidden="1">
      <c r="A20" s="19">
        <v>19</v>
      </c>
      <c r="B20" s="19" t="s">
        <v>25</v>
      </c>
      <c r="C20" s="22">
        <f>All!BG21</f>
        <v>15257260.399056001</v>
      </c>
      <c r="D20" s="24">
        <f>All!W21</f>
        <v>9535788</v>
      </c>
      <c r="E20" s="19" t="s">
        <v>271</v>
      </c>
      <c r="F20" s="24">
        <f>All!EA21</f>
        <v>0</v>
      </c>
      <c r="G20" s="24">
        <f>All!FK21</f>
        <v>20010528</v>
      </c>
      <c r="H20" s="26">
        <v>44562</v>
      </c>
    </row>
    <row r="21" spans="1:8" hidden="1">
      <c r="A21" s="19">
        <v>20</v>
      </c>
      <c r="B21" s="19" t="s">
        <v>26</v>
      </c>
      <c r="C21" s="22">
        <f>All!BG22</f>
        <v>15257260.399056001</v>
      </c>
      <c r="D21" s="24">
        <f>All!W22</f>
        <v>15741000</v>
      </c>
      <c r="E21" s="19" t="s">
        <v>271</v>
      </c>
      <c r="F21" s="24">
        <f>All!EA22</f>
        <v>0</v>
      </c>
      <c r="G21" s="24">
        <f>All!FK22</f>
        <v>19500000</v>
      </c>
      <c r="H21" s="26">
        <v>44562</v>
      </c>
    </row>
    <row r="22" spans="1:8" hidden="1">
      <c r="A22" s="19">
        <v>21</v>
      </c>
      <c r="B22" s="19" t="s">
        <v>27</v>
      </c>
      <c r="C22" s="22">
        <f>All!BG23</f>
        <v>28344359.879706401</v>
      </c>
      <c r="D22" s="24">
        <f>All!W23</f>
        <v>27402488</v>
      </c>
      <c r="E22" s="19" t="s">
        <v>271</v>
      </c>
      <c r="F22" s="24">
        <f>All!EA23</f>
        <v>21111609</v>
      </c>
      <c r="G22" s="24">
        <f>All!FK23</f>
        <v>35874827</v>
      </c>
      <c r="H22" s="26">
        <v>44562</v>
      </c>
    </row>
    <row r="23" spans="1:8" hidden="1">
      <c r="A23" s="19">
        <v>22</v>
      </c>
      <c r="B23" s="19" t="s">
        <v>29</v>
      </c>
      <c r="C23" s="22">
        <f>All!BG24</f>
        <v>25239830.350867599</v>
      </c>
      <c r="D23" s="24">
        <f>All!W24</f>
        <v>9500000</v>
      </c>
      <c r="E23" s="19" t="s">
        <v>271</v>
      </c>
      <c r="F23" s="24">
        <f>All!EA24</f>
        <v>5145440</v>
      </c>
      <c r="G23" s="24">
        <f>All!FK24</f>
        <v>37891800</v>
      </c>
      <c r="H23" s="26">
        <v>44562</v>
      </c>
    </row>
    <row r="24" spans="1:8" hidden="1">
      <c r="A24" s="19">
        <v>23</v>
      </c>
      <c r="B24" s="19" t="s">
        <v>30</v>
      </c>
      <c r="C24" s="22">
        <f>All!BG25</f>
        <v>27470789.692300301</v>
      </c>
      <c r="D24" s="24">
        <f>All!W25</f>
        <v>23020487</v>
      </c>
      <c r="E24" s="19" t="s">
        <v>271</v>
      </c>
      <c r="F24" s="24">
        <f>All!EA25</f>
        <v>29466446</v>
      </c>
      <c r="G24" s="24">
        <f>All!FK25</f>
        <v>14395681</v>
      </c>
      <c r="H24" s="26">
        <v>44562</v>
      </c>
    </row>
    <row r="25" spans="1:8" hidden="1">
      <c r="A25" s="19">
        <v>24</v>
      </c>
      <c r="B25" s="19" t="s">
        <v>31</v>
      </c>
      <c r="C25" s="22">
        <f>All!BG26</f>
        <v>0</v>
      </c>
      <c r="D25" s="24">
        <f>All!W26</f>
        <v>0</v>
      </c>
      <c r="E25" s="19" t="s">
        <v>271</v>
      </c>
      <c r="F25" s="24">
        <f>All!EA26</f>
        <v>0</v>
      </c>
      <c r="G25" s="24">
        <f>All!FK26</f>
        <v>0</v>
      </c>
      <c r="H25" s="26">
        <v>44562</v>
      </c>
    </row>
    <row r="26" spans="1:8" hidden="1">
      <c r="A26" s="19">
        <v>25</v>
      </c>
      <c r="B26" s="19" t="s">
        <v>32</v>
      </c>
      <c r="C26" s="22">
        <f>All!BG27</f>
        <v>0</v>
      </c>
      <c r="D26" s="24">
        <f>All!W27</f>
        <v>0</v>
      </c>
      <c r="E26" s="19" t="s">
        <v>271</v>
      </c>
      <c r="F26" s="24">
        <f>All!EA27</f>
        <v>0</v>
      </c>
      <c r="G26" s="24">
        <f>All!FK27</f>
        <v>0</v>
      </c>
      <c r="H26" s="26">
        <v>44562</v>
      </c>
    </row>
    <row r="27" spans="1:8" hidden="1">
      <c r="A27" s="19">
        <v>26</v>
      </c>
      <c r="B27" s="19" t="s">
        <v>34</v>
      </c>
      <c r="C27" s="22">
        <f>All!BG28</f>
        <v>5587451</v>
      </c>
      <c r="D27" s="24">
        <f>All!W28</f>
        <v>3248648.429</v>
      </c>
      <c r="E27" s="19" t="s">
        <v>271</v>
      </c>
      <c r="F27" s="24">
        <f>All!EA28</f>
        <v>5073047</v>
      </c>
      <c r="G27" s="24">
        <f>All!FK28</f>
        <v>21745414</v>
      </c>
      <c r="H27" s="26">
        <v>44562</v>
      </c>
    </row>
    <row r="28" spans="1:8" hidden="1">
      <c r="A28" s="19">
        <v>27</v>
      </c>
      <c r="B28" s="19" t="s">
        <v>35</v>
      </c>
      <c r="C28" s="22">
        <f>All!BG29</f>
        <v>0</v>
      </c>
      <c r="D28" s="24">
        <f>All!W29</f>
        <v>0</v>
      </c>
      <c r="E28" s="19" t="s">
        <v>271</v>
      </c>
      <c r="F28" s="24">
        <f>All!EA29</f>
        <v>0</v>
      </c>
      <c r="G28" s="24">
        <f>All!FK29</f>
        <v>121411</v>
      </c>
      <c r="H28" s="26">
        <v>44562</v>
      </c>
    </row>
    <row r="29" spans="1:8" hidden="1">
      <c r="A29" s="19">
        <v>28</v>
      </c>
      <c r="B29" s="19" t="s">
        <v>36</v>
      </c>
      <c r="C29" s="22">
        <f>All!BG30</f>
        <v>0</v>
      </c>
      <c r="D29" s="24">
        <f>All!W30</f>
        <v>0</v>
      </c>
      <c r="E29" s="19" t="s">
        <v>271</v>
      </c>
      <c r="F29" s="24">
        <f>All!EA30</f>
        <v>0</v>
      </c>
      <c r="G29" s="24">
        <f>All!FK30</f>
        <v>0</v>
      </c>
      <c r="H29" s="26">
        <v>44562</v>
      </c>
    </row>
    <row r="30" spans="1:8" hidden="1">
      <c r="A30" s="19">
        <v>29</v>
      </c>
      <c r="B30" s="19" t="s">
        <v>37</v>
      </c>
      <c r="C30" s="22">
        <f>All!BG31</f>
        <v>0</v>
      </c>
      <c r="D30" s="24">
        <f>All!W31</f>
        <v>0</v>
      </c>
      <c r="E30" s="19" t="s">
        <v>271</v>
      </c>
      <c r="F30" s="24">
        <f>All!EA31</f>
        <v>0</v>
      </c>
      <c r="G30" s="24">
        <f>All!FK31</f>
        <v>0</v>
      </c>
      <c r="H30" s="26">
        <v>44562</v>
      </c>
    </row>
    <row r="31" spans="1:8" hidden="1">
      <c r="A31" s="19">
        <v>30</v>
      </c>
      <c r="B31" s="19" t="s">
        <v>38</v>
      </c>
      <c r="C31" s="22">
        <f>All!BG32</f>
        <v>0</v>
      </c>
      <c r="D31" s="24">
        <f>All!W32</f>
        <v>0</v>
      </c>
      <c r="E31" s="19" t="s">
        <v>271</v>
      </c>
      <c r="F31" s="24">
        <f>All!EA32</f>
        <v>0</v>
      </c>
      <c r="G31" s="24">
        <f>All!FK32</f>
        <v>0</v>
      </c>
      <c r="H31" s="26">
        <v>44562</v>
      </c>
    </row>
    <row r="32" spans="1:8" hidden="1">
      <c r="A32" s="19">
        <v>31</v>
      </c>
      <c r="B32" s="19" t="s">
        <v>39</v>
      </c>
      <c r="C32" s="22">
        <f>All!BG33</f>
        <v>0</v>
      </c>
      <c r="D32" s="24">
        <f>All!W33</f>
        <v>0</v>
      </c>
      <c r="E32" s="19" t="s">
        <v>271</v>
      </c>
      <c r="F32" s="24">
        <f>All!EA33</f>
        <v>0</v>
      </c>
      <c r="G32" s="24">
        <f>All!FK33</f>
        <v>0</v>
      </c>
      <c r="H32" s="26">
        <v>44562</v>
      </c>
    </row>
    <row r="33" spans="1:8" hidden="1">
      <c r="A33" s="19">
        <v>32</v>
      </c>
      <c r="B33" s="19" t="s">
        <v>40</v>
      </c>
      <c r="C33" s="22">
        <f>All!BG34</f>
        <v>0</v>
      </c>
      <c r="D33" s="24">
        <f>All!W34</f>
        <v>0</v>
      </c>
      <c r="E33" s="19" t="s">
        <v>271</v>
      </c>
      <c r="F33" s="24">
        <f>All!EA34</f>
        <v>0</v>
      </c>
      <c r="G33" s="24">
        <f>All!FK34</f>
        <v>0</v>
      </c>
      <c r="H33" s="26">
        <v>44562</v>
      </c>
    </row>
    <row r="34" spans="1:8" hidden="1">
      <c r="A34" s="19">
        <v>33</v>
      </c>
      <c r="B34" s="19" t="s">
        <v>41</v>
      </c>
      <c r="C34" s="22">
        <f>All!BG35</f>
        <v>0</v>
      </c>
      <c r="D34" s="24">
        <f>All!W35</f>
        <v>0</v>
      </c>
      <c r="E34" s="19" t="s">
        <v>271</v>
      </c>
      <c r="F34" s="24">
        <f>All!EA35</f>
        <v>0</v>
      </c>
      <c r="G34" s="24">
        <v>0</v>
      </c>
      <c r="H34" s="26">
        <v>44562</v>
      </c>
    </row>
    <row r="35" spans="1:8" hidden="1">
      <c r="A35" s="19">
        <v>34</v>
      </c>
      <c r="B35" s="19" t="s">
        <v>42</v>
      </c>
      <c r="C35" s="22">
        <f>All!BG36</f>
        <v>4466409.1477273004</v>
      </c>
      <c r="D35" s="24">
        <f>All!W36</f>
        <v>0</v>
      </c>
      <c r="E35" s="19" t="s">
        <v>271</v>
      </c>
      <c r="F35" s="24">
        <f>All!EA36</f>
        <v>0</v>
      </c>
      <c r="G35" s="24">
        <f>All!FK36</f>
        <v>2833076</v>
      </c>
      <c r="H35" s="26">
        <v>44562</v>
      </c>
    </row>
    <row r="36" spans="1:8" hidden="1">
      <c r="A36" s="19">
        <v>35</v>
      </c>
      <c r="B36" s="19" t="s">
        <v>43</v>
      </c>
      <c r="C36" s="22">
        <f>All!BG37</f>
        <v>0</v>
      </c>
      <c r="D36" s="24">
        <f>All!W37</f>
        <v>0</v>
      </c>
      <c r="E36" s="19" t="s">
        <v>271</v>
      </c>
      <c r="F36" s="24">
        <f>All!EA37</f>
        <v>0</v>
      </c>
      <c r="G36" s="24">
        <f>All!FK37</f>
        <v>0</v>
      </c>
      <c r="H36" s="26">
        <v>44562</v>
      </c>
    </row>
    <row r="37" spans="1:8" hidden="1">
      <c r="A37" s="19">
        <v>36</v>
      </c>
      <c r="B37" s="19" t="s">
        <v>44</v>
      </c>
      <c r="C37" s="22">
        <f>All!BG38</f>
        <v>0</v>
      </c>
      <c r="D37" s="24">
        <f>All!W38</f>
        <v>0</v>
      </c>
      <c r="E37" s="19" t="s">
        <v>271</v>
      </c>
      <c r="F37" s="24">
        <f>All!EA38</f>
        <v>0</v>
      </c>
      <c r="G37" s="24">
        <f>All!FK38</f>
        <v>0</v>
      </c>
      <c r="H37" s="26">
        <v>44562</v>
      </c>
    </row>
    <row r="38" spans="1:8" hidden="1">
      <c r="A38" s="19">
        <v>37</v>
      </c>
      <c r="B38" s="19" t="s">
        <v>1980</v>
      </c>
      <c r="C38" s="22">
        <f>All!BG39</f>
        <v>4146756.721870631</v>
      </c>
      <c r="D38" s="24">
        <f>All!W39</f>
        <v>13813293.33</v>
      </c>
      <c r="E38" s="19" t="s">
        <v>271</v>
      </c>
      <c r="F38" s="24">
        <f>All!EA39</f>
        <v>5672852</v>
      </c>
      <c r="G38" s="24">
        <f>All!FK39</f>
        <v>12645885</v>
      </c>
      <c r="H38" s="26">
        <v>44562</v>
      </c>
    </row>
    <row r="39" spans="1:8" hidden="1">
      <c r="A39" s="19">
        <v>38</v>
      </c>
      <c r="B39" s="19" t="s">
        <v>1982</v>
      </c>
      <c r="C39" s="22">
        <f>All!BG40</f>
        <v>22381390.25</v>
      </c>
      <c r="D39" s="24">
        <f>All!W40</f>
        <v>22395606</v>
      </c>
      <c r="E39" s="19" t="s">
        <v>271</v>
      </c>
      <c r="F39" s="24">
        <f>All!EA40</f>
        <v>17451859</v>
      </c>
      <c r="G39" s="24">
        <f>All!FK40</f>
        <v>5461071</v>
      </c>
      <c r="H39" s="26">
        <v>44562</v>
      </c>
    </row>
    <row r="40" spans="1:8" hidden="1">
      <c r="A40" s="19">
        <v>39</v>
      </c>
      <c r="B40" s="19" t="s">
        <v>1984</v>
      </c>
      <c r="C40" s="22">
        <f>All!BG41</f>
        <v>12374563</v>
      </c>
      <c r="D40" s="24">
        <f>All!W41</f>
        <v>21000365</v>
      </c>
      <c r="E40" s="19" t="s">
        <v>271</v>
      </c>
      <c r="F40" s="24">
        <f>All!EA41</f>
        <v>3982940</v>
      </c>
      <c r="G40" s="24">
        <f>All!FK41</f>
        <v>17155249</v>
      </c>
      <c r="H40" s="26">
        <v>44562</v>
      </c>
    </row>
    <row r="41" spans="1:8" hidden="1">
      <c r="A41" s="19">
        <v>40</v>
      </c>
      <c r="B41" s="19" t="s">
        <v>2001</v>
      </c>
      <c r="C41" s="22">
        <f>All!BG42</f>
        <v>14135291.3627524</v>
      </c>
      <c r="D41" s="24">
        <f>All!W42</f>
        <v>43959779</v>
      </c>
      <c r="E41" s="19" t="s">
        <v>271</v>
      </c>
      <c r="F41" s="24">
        <f>All!EA42</f>
        <v>30635490</v>
      </c>
      <c r="G41" s="24">
        <f>All!FK42</f>
        <v>18116941.260000002</v>
      </c>
      <c r="H41" s="26">
        <v>44562</v>
      </c>
    </row>
    <row r="42" spans="1:8" hidden="1">
      <c r="A42" s="19">
        <v>41</v>
      </c>
      <c r="B42" s="19" t="s">
        <v>2002</v>
      </c>
      <c r="C42" s="22">
        <f>All!BG43</f>
        <v>0</v>
      </c>
      <c r="D42" s="24">
        <f>All!W43</f>
        <v>1653183</v>
      </c>
      <c r="E42" s="19" t="s">
        <v>271</v>
      </c>
      <c r="F42" s="24">
        <f>All!EA43</f>
        <v>0</v>
      </c>
      <c r="G42" s="24">
        <f>All!FK43</f>
        <v>1873043</v>
      </c>
      <c r="H42" s="26">
        <v>44562</v>
      </c>
    </row>
    <row r="43" spans="1:8" hidden="1">
      <c r="A43" s="19">
        <v>42</v>
      </c>
      <c r="B43" s="19" t="s">
        <v>2003</v>
      </c>
      <c r="C43" s="22">
        <f>All!BG44</f>
        <v>28353774.510000002</v>
      </c>
      <c r="D43" s="24">
        <f>All!W44</f>
        <v>78332394</v>
      </c>
      <c r="E43" s="19" t="s">
        <v>271</v>
      </c>
      <c r="F43" s="24">
        <f>All!EA44</f>
        <v>0</v>
      </c>
      <c r="G43" s="24">
        <f>All!FK44</f>
        <v>48964106</v>
      </c>
      <c r="H43" s="26">
        <v>44562</v>
      </c>
    </row>
    <row r="44" spans="1:8" hidden="1">
      <c r="A44" s="19">
        <v>43</v>
      </c>
      <c r="B44" s="19" t="s">
        <v>2064</v>
      </c>
      <c r="C44" s="22">
        <f>All!BG45</f>
        <v>0</v>
      </c>
      <c r="D44" s="24">
        <f>All!W45</f>
        <v>0</v>
      </c>
      <c r="E44" s="19" t="s">
        <v>271</v>
      </c>
      <c r="F44" s="24">
        <f>All!EA45</f>
        <v>0</v>
      </c>
      <c r="G44" s="24">
        <f>All!FK45</f>
        <v>0</v>
      </c>
      <c r="H44" s="26">
        <v>44562</v>
      </c>
    </row>
    <row r="45" spans="1:8" hidden="1">
      <c r="A45" s="19">
        <v>44</v>
      </c>
      <c r="B45" s="19" t="s">
        <v>2062</v>
      </c>
      <c r="C45" s="22">
        <f>All!BG46</f>
        <v>0</v>
      </c>
      <c r="D45" s="24">
        <f>All!W46</f>
        <v>0</v>
      </c>
      <c r="E45" s="19" t="s">
        <v>271</v>
      </c>
      <c r="F45" s="24">
        <f>All!EA46</f>
        <v>0</v>
      </c>
      <c r="G45" s="24">
        <f>All!FK46</f>
        <v>0</v>
      </c>
      <c r="H45" s="26">
        <v>44562</v>
      </c>
    </row>
    <row r="46" spans="1:8" hidden="1">
      <c r="A46" s="19">
        <v>45</v>
      </c>
      <c r="B46" s="19" t="s">
        <v>2063</v>
      </c>
      <c r="C46" s="22">
        <f>All!BG47</f>
        <v>0</v>
      </c>
      <c r="D46" s="24">
        <f>All!W47</f>
        <v>0</v>
      </c>
      <c r="E46" s="19" t="s">
        <v>271</v>
      </c>
      <c r="F46" s="24">
        <f>All!EA47</f>
        <v>0</v>
      </c>
      <c r="G46" s="24">
        <f>All!FK47</f>
        <v>0</v>
      </c>
      <c r="H46" s="26">
        <v>44562</v>
      </c>
    </row>
    <row r="47" spans="1:8" hidden="1">
      <c r="A47" s="19">
        <v>46</v>
      </c>
      <c r="B47" s="19" t="s">
        <v>2065</v>
      </c>
      <c r="C47" s="22">
        <f>All!BG48</f>
        <v>15142408.448000001</v>
      </c>
      <c r="D47" s="24">
        <f>All!W48</f>
        <v>48082904</v>
      </c>
      <c r="E47" s="19" t="s">
        <v>271</v>
      </c>
      <c r="F47" s="24">
        <f>All!EA48</f>
        <v>0</v>
      </c>
      <c r="G47" s="24">
        <f>All!FK48</f>
        <v>37661097</v>
      </c>
      <c r="H47" s="26">
        <v>44562</v>
      </c>
    </row>
    <row r="48" spans="1:8" hidden="1">
      <c r="A48" s="19">
        <v>47</v>
      </c>
      <c r="B48" s="19" t="s">
        <v>2066</v>
      </c>
      <c r="C48" s="22">
        <f>All!BG49</f>
        <v>27128812</v>
      </c>
      <c r="D48" s="24">
        <f>All!W49</f>
        <v>27100220</v>
      </c>
      <c r="E48" s="19" t="s">
        <v>271</v>
      </c>
      <c r="F48" s="24">
        <f>All!EA49</f>
        <v>29614277</v>
      </c>
      <c r="G48" s="24">
        <f>All!FK49</f>
        <v>25107462</v>
      </c>
      <c r="H48" s="26">
        <v>44562</v>
      </c>
    </row>
    <row r="49" spans="1:8" hidden="1">
      <c r="A49" s="19">
        <v>48</v>
      </c>
      <c r="B49" s="19" t="s">
        <v>2068</v>
      </c>
      <c r="C49" s="22">
        <f>All!BG50</f>
        <v>31041081.620110098</v>
      </c>
      <c r="D49" s="24">
        <f>All!W50</f>
        <v>68052148.569999993</v>
      </c>
      <c r="E49" s="19" t="s">
        <v>271</v>
      </c>
      <c r="F49" s="24">
        <f>All!EA50</f>
        <v>0</v>
      </c>
      <c r="G49" s="24">
        <f>All!FK50</f>
        <v>51454145</v>
      </c>
      <c r="H49" s="26">
        <v>44562</v>
      </c>
    </row>
    <row r="50" spans="1:8" hidden="1">
      <c r="A50" s="19">
        <v>49</v>
      </c>
      <c r="B50" s="19" t="s">
        <v>2069</v>
      </c>
      <c r="C50" s="22">
        <f>All!BG51</f>
        <v>0</v>
      </c>
      <c r="D50" s="24">
        <f>All!W51</f>
        <v>0</v>
      </c>
      <c r="E50" s="19" t="s">
        <v>271</v>
      </c>
      <c r="F50" s="24">
        <f>All!EA51</f>
        <v>0</v>
      </c>
      <c r="G50" s="24">
        <f>All!FK51</f>
        <v>0</v>
      </c>
      <c r="H50" s="26">
        <v>44562</v>
      </c>
    </row>
    <row r="51" spans="1:8" hidden="1">
      <c r="A51" s="19">
        <v>50</v>
      </c>
      <c r="B51" s="19" t="s">
        <v>66</v>
      </c>
      <c r="C51" s="22">
        <f>All!BG52</f>
        <v>0</v>
      </c>
      <c r="D51" s="24">
        <f>All!W52</f>
        <v>0</v>
      </c>
      <c r="E51" s="19" t="s">
        <v>271</v>
      </c>
      <c r="F51" s="24">
        <f>All!EA52</f>
        <v>0</v>
      </c>
      <c r="G51" s="24">
        <f>All!FK52</f>
        <v>0</v>
      </c>
      <c r="H51" s="26">
        <v>44562</v>
      </c>
    </row>
    <row r="52" spans="1:8" hidden="1">
      <c r="A52" s="19">
        <v>51</v>
      </c>
      <c r="B52" s="19" t="s">
        <v>67</v>
      </c>
      <c r="C52" s="22">
        <f>All!BG53</f>
        <v>0</v>
      </c>
      <c r="D52" s="24">
        <f>All!W53</f>
        <v>0</v>
      </c>
      <c r="E52" s="19" t="s">
        <v>271</v>
      </c>
      <c r="F52" s="24">
        <f>All!EA53</f>
        <v>0</v>
      </c>
      <c r="G52" s="24">
        <f>All!FK53</f>
        <v>0</v>
      </c>
      <c r="H52" s="26">
        <v>44562</v>
      </c>
    </row>
    <row r="53" spans="1:8" hidden="1">
      <c r="A53" s="19">
        <v>52</v>
      </c>
      <c r="B53" s="19" t="s">
        <v>68</v>
      </c>
      <c r="C53" s="22">
        <f>All!BG54</f>
        <v>0</v>
      </c>
      <c r="D53" s="24">
        <f>All!W54</f>
        <v>0</v>
      </c>
      <c r="E53" s="19" t="s">
        <v>271</v>
      </c>
      <c r="F53" s="24">
        <f>All!EA54</f>
        <v>0</v>
      </c>
      <c r="G53" s="24">
        <f>All!FK54</f>
        <v>0</v>
      </c>
      <c r="H53" s="26">
        <v>44562</v>
      </c>
    </row>
    <row r="54" spans="1:8" hidden="1">
      <c r="A54" s="19">
        <v>53</v>
      </c>
      <c r="B54" s="19" t="s">
        <v>69</v>
      </c>
      <c r="C54" s="22">
        <f>All!BG55</f>
        <v>0</v>
      </c>
      <c r="D54" s="24">
        <f>All!W55</f>
        <v>0</v>
      </c>
      <c r="E54" s="19" t="s">
        <v>271</v>
      </c>
      <c r="F54" s="24">
        <f>All!EA55</f>
        <v>0</v>
      </c>
      <c r="G54" s="24">
        <f>All!FK55</f>
        <v>0</v>
      </c>
      <c r="H54" s="26">
        <v>44562</v>
      </c>
    </row>
    <row r="55" spans="1:8" hidden="1">
      <c r="A55" s="19">
        <v>54</v>
      </c>
      <c r="B55" s="19" t="s">
        <v>70</v>
      </c>
      <c r="C55" s="22">
        <f>All!BG56</f>
        <v>0</v>
      </c>
      <c r="D55" s="24">
        <f>All!W56</f>
        <v>0</v>
      </c>
      <c r="E55" s="19" t="s">
        <v>271</v>
      </c>
      <c r="F55" s="24">
        <f>All!EA56</f>
        <v>0</v>
      </c>
      <c r="G55" s="24">
        <f>All!FK56</f>
        <v>0</v>
      </c>
      <c r="H55" s="26">
        <v>44562</v>
      </c>
    </row>
    <row r="56" spans="1:8" hidden="1">
      <c r="A56" s="19">
        <v>55</v>
      </c>
      <c r="B56" s="19" t="s">
        <v>71</v>
      </c>
      <c r="C56" s="22">
        <f>All!BG57</f>
        <v>0</v>
      </c>
      <c r="D56" s="24">
        <f>All!W57</f>
        <v>0</v>
      </c>
      <c r="E56" s="19" t="s">
        <v>271</v>
      </c>
      <c r="F56" s="24">
        <f>All!EA57</f>
        <v>0</v>
      </c>
      <c r="G56" s="24">
        <f>All!FK57</f>
        <v>0</v>
      </c>
      <c r="H56" s="26">
        <v>44562</v>
      </c>
    </row>
    <row r="57" spans="1:8" hidden="1">
      <c r="A57" s="19">
        <v>56</v>
      </c>
      <c r="B57" s="19" t="s">
        <v>72</v>
      </c>
      <c r="C57" s="22">
        <f>All!BG58</f>
        <v>0</v>
      </c>
      <c r="D57" s="24">
        <f>All!W58</f>
        <v>0</v>
      </c>
      <c r="E57" s="19" t="s">
        <v>271</v>
      </c>
      <c r="F57" s="24">
        <f>All!EA58</f>
        <v>0</v>
      </c>
      <c r="G57" s="24">
        <f>All!FK58</f>
        <v>0</v>
      </c>
      <c r="H57" s="26">
        <v>44562</v>
      </c>
    </row>
    <row r="58" spans="1:8" hidden="1">
      <c r="A58" s="19">
        <v>57</v>
      </c>
      <c r="B58" s="19" t="s">
        <v>73</v>
      </c>
      <c r="C58" s="22">
        <f>All!BG59</f>
        <v>0</v>
      </c>
      <c r="D58" s="24">
        <f>All!W59</f>
        <v>0</v>
      </c>
      <c r="E58" s="19" t="s">
        <v>271</v>
      </c>
      <c r="F58" s="24">
        <f>All!EA59</f>
        <v>0</v>
      </c>
      <c r="G58" s="24">
        <f>All!FK59</f>
        <v>0</v>
      </c>
      <c r="H58" s="26">
        <v>44562</v>
      </c>
    </row>
    <row r="59" spans="1:8" hidden="1">
      <c r="A59" s="19">
        <v>58</v>
      </c>
      <c r="B59" s="19" t="s">
        <v>74</v>
      </c>
      <c r="C59" s="22">
        <f>All!BG60</f>
        <v>0</v>
      </c>
      <c r="D59" s="24">
        <f>All!W60</f>
        <v>0</v>
      </c>
      <c r="E59" s="19" t="s">
        <v>271</v>
      </c>
      <c r="F59" s="24">
        <f>All!EA60</f>
        <v>0</v>
      </c>
      <c r="G59" s="24">
        <f>All!FK60</f>
        <v>0</v>
      </c>
      <c r="H59" s="26">
        <v>44562</v>
      </c>
    </row>
    <row r="60" spans="1:8" hidden="1">
      <c r="A60" s="19">
        <v>59</v>
      </c>
      <c r="B60" s="19" t="s">
        <v>75</v>
      </c>
      <c r="C60" s="22">
        <f>All!BG61</f>
        <v>0</v>
      </c>
      <c r="D60" s="24">
        <f>All!W61</f>
        <v>0</v>
      </c>
      <c r="E60" s="19" t="s">
        <v>271</v>
      </c>
      <c r="F60" s="24">
        <f>All!EA61</f>
        <v>0</v>
      </c>
      <c r="G60" s="24">
        <f>All!FK61</f>
        <v>0</v>
      </c>
      <c r="H60" s="26">
        <v>44562</v>
      </c>
    </row>
    <row r="61" spans="1:8" hidden="1">
      <c r="A61" s="19">
        <v>60</v>
      </c>
      <c r="B61" s="19" t="s">
        <v>76</v>
      </c>
      <c r="C61" s="22">
        <f>All!BG62</f>
        <v>0</v>
      </c>
      <c r="D61" s="24">
        <f>All!W62</f>
        <v>0</v>
      </c>
      <c r="E61" s="19" t="s">
        <v>271</v>
      </c>
      <c r="F61" s="24">
        <f>All!EA62</f>
        <v>0</v>
      </c>
      <c r="G61" s="24">
        <f>All!FK62</f>
        <v>0</v>
      </c>
      <c r="H61" s="26">
        <v>44562</v>
      </c>
    </row>
    <row r="62" spans="1:8" hidden="1">
      <c r="A62" s="19">
        <v>61</v>
      </c>
      <c r="B62" s="19" t="s">
        <v>77</v>
      </c>
      <c r="C62" s="22">
        <f>All!BG63</f>
        <v>0</v>
      </c>
      <c r="D62" s="24">
        <f>All!W63</f>
        <v>0</v>
      </c>
      <c r="E62" s="19" t="s">
        <v>271</v>
      </c>
      <c r="F62" s="24">
        <f>All!EA63</f>
        <v>0</v>
      </c>
      <c r="G62" s="24">
        <f>All!FK63</f>
        <v>0</v>
      </c>
      <c r="H62" s="26">
        <v>44562</v>
      </c>
    </row>
    <row r="63" spans="1:8" hidden="1">
      <c r="A63" s="19">
        <v>62</v>
      </c>
      <c r="B63" s="19" t="s">
        <v>87</v>
      </c>
      <c r="C63" s="22">
        <f>All!BG64</f>
        <v>0</v>
      </c>
      <c r="D63" s="24">
        <f>All!W64</f>
        <v>0</v>
      </c>
      <c r="E63" s="19" t="s">
        <v>271</v>
      </c>
      <c r="F63" s="24">
        <f>All!EA64</f>
        <v>0</v>
      </c>
      <c r="G63" s="24">
        <f>All!FK64</f>
        <v>0</v>
      </c>
      <c r="H63" s="26">
        <v>44562</v>
      </c>
    </row>
    <row r="64" spans="1:8" hidden="1">
      <c r="A64" s="19">
        <v>63</v>
      </c>
      <c r="B64" s="19" t="s">
        <v>93</v>
      </c>
      <c r="C64" s="22">
        <f>All!BG65</f>
        <v>0</v>
      </c>
      <c r="D64" s="24">
        <f>All!W65</f>
        <v>0</v>
      </c>
      <c r="E64" s="19" t="s">
        <v>271</v>
      </c>
      <c r="F64" s="24">
        <f>All!EA65</f>
        <v>0</v>
      </c>
      <c r="G64" s="24">
        <f>All!FK65</f>
        <v>0</v>
      </c>
      <c r="H64" s="26">
        <v>44562</v>
      </c>
    </row>
    <row r="65" spans="1:8" hidden="1">
      <c r="A65" s="19">
        <v>64</v>
      </c>
      <c r="B65" s="19" t="s">
        <v>94</v>
      </c>
      <c r="C65" s="22">
        <f>All!BG66</f>
        <v>0</v>
      </c>
      <c r="D65" s="24">
        <f>All!W66</f>
        <v>0</v>
      </c>
      <c r="E65" s="19" t="s">
        <v>271</v>
      </c>
      <c r="F65" s="24">
        <f>All!EA66</f>
        <v>0</v>
      </c>
      <c r="G65" s="24">
        <f>All!FK66</f>
        <v>0</v>
      </c>
      <c r="H65" s="26">
        <v>44562</v>
      </c>
    </row>
    <row r="66" spans="1:8" hidden="1">
      <c r="A66" s="19">
        <v>65</v>
      </c>
      <c r="B66" s="19" t="s">
        <v>95</v>
      </c>
      <c r="C66" s="22">
        <f>All!BG67</f>
        <v>0</v>
      </c>
      <c r="D66" s="24">
        <f>All!W67</f>
        <v>0</v>
      </c>
      <c r="E66" s="19" t="s">
        <v>271</v>
      </c>
      <c r="F66" s="24">
        <f>All!EA67</f>
        <v>0</v>
      </c>
      <c r="G66" s="24">
        <f>All!FK67</f>
        <v>0</v>
      </c>
      <c r="H66" s="26">
        <v>44562</v>
      </c>
    </row>
    <row r="67" spans="1:8" hidden="1">
      <c r="A67" s="19">
        <v>66</v>
      </c>
      <c r="B67" s="19" t="s">
        <v>96</v>
      </c>
      <c r="C67" s="22">
        <f>All!BG68</f>
        <v>0</v>
      </c>
      <c r="D67" s="24">
        <f>All!W68</f>
        <v>0</v>
      </c>
      <c r="E67" s="19" t="s">
        <v>271</v>
      </c>
      <c r="F67" s="24">
        <f>All!EA68</f>
        <v>0</v>
      </c>
      <c r="G67" s="24">
        <f>All!FK68</f>
        <v>0</v>
      </c>
      <c r="H67" s="26">
        <v>44562</v>
      </c>
    </row>
    <row r="68" spans="1:8" hidden="1">
      <c r="A68" s="19">
        <v>67</v>
      </c>
      <c r="B68" s="19" t="s">
        <v>97</v>
      </c>
      <c r="C68" s="22">
        <f>All!BG69</f>
        <v>0</v>
      </c>
      <c r="D68" s="24">
        <f>All!W69</f>
        <v>0</v>
      </c>
      <c r="E68" s="19" t="s">
        <v>271</v>
      </c>
      <c r="F68" s="24">
        <f>All!EA69</f>
        <v>0</v>
      </c>
      <c r="G68" s="24">
        <f>All!FK69</f>
        <v>0</v>
      </c>
      <c r="H68" s="26">
        <v>44562</v>
      </c>
    </row>
    <row r="69" spans="1:8" hidden="1">
      <c r="A69" s="19">
        <v>68</v>
      </c>
      <c r="B69" s="19" t="s">
        <v>98</v>
      </c>
      <c r="C69" s="22">
        <f>All!BG70</f>
        <v>0</v>
      </c>
      <c r="D69" s="24">
        <f>All!W70</f>
        <v>0</v>
      </c>
      <c r="E69" s="19" t="s">
        <v>271</v>
      </c>
      <c r="F69" s="24">
        <f>All!EA70</f>
        <v>0</v>
      </c>
      <c r="G69" s="24">
        <f>All!FK70</f>
        <v>0</v>
      </c>
      <c r="H69" s="26">
        <v>44562</v>
      </c>
    </row>
    <row r="70" spans="1:8" hidden="1">
      <c r="A70" s="19">
        <v>69</v>
      </c>
      <c r="B70" s="19" t="s">
        <v>99</v>
      </c>
      <c r="C70" s="22">
        <f>All!BG71</f>
        <v>0</v>
      </c>
      <c r="D70" s="24">
        <f>All!W71</f>
        <v>0</v>
      </c>
      <c r="E70" s="19" t="s">
        <v>271</v>
      </c>
      <c r="F70" s="24">
        <f>All!EA71</f>
        <v>0</v>
      </c>
      <c r="G70" s="24">
        <f>All!FK71</f>
        <v>0</v>
      </c>
      <c r="H70" s="26">
        <v>44562</v>
      </c>
    </row>
    <row r="71" spans="1:8" hidden="1">
      <c r="A71" s="19">
        <v>70</v>
      </c>
      <c r="B71" s="19" t="s">
        <v>100</v>
      </c>
      <c r="C71" s="22">
        <f>All!BG72</f>
        <v>0</v>
      </c>
      <c r="D71" s="24">
        <f>All!W72</f>
        <v>0</v>
      </c>
      <c r="E71" s="19" t="s">
        <v>271</v>
      </c>
      <c r="F71" s="24">
        <f>All!EA72</f>
        <v>0</v>
      </c>
      <c r="G71" s="24">
        <f>All!FK72</f>
        <v>0</v>
      </c>
      <c r="H71" s="26">
        <v>44562</v>
      </c>
    </row>
    <row r="72" spans="1:8" hidden="1">
      <c r="A72" s="19">
        <v>71</v>
      </c>
      <c r="B72" s="19" t="s">
        <v>101</v>
      </c>
      <c r="C72" s="22">
        <f>All!BG73</f>
        <v>0</v>
      </c>
      <c r="D72" s="24">
        <f>All!W73</f>
        <v>0</v>
      </c>
      <c r="E72" s="19" t="s">
        <v>271</v>
      </c>
      <c r="F72" s="24">
        <f>All!EA73</f>
        <v>0</v>
      </c>
      <c r="G72" s="24">
        <f>All!FK73</f>
        <v>0</v>
      </c>
      <c r="H72" s="26">
        <v>44562</v>
      </c>
    </row>
    <row r="73" spans="1:8" hidden="1">
      <c r="A73" s="19">
        <v>72</v>
      </c>
      <c r="B73" s="19" t="s">
        <v>102</v>
      </c>
      <c r="C73" s="22">
        <f>All!BG74</f>
        <v>0</v>
      </c>
      <c r="D73" s="24">
        <f>All!W74</f>
        <v>0</v>
      </c>
      <c r="E73" s="19" t="s">
        <v>271</v>
      </c>
      <c r="F73" s="24">
        <f>All!EA74</f>
        <v>0</v>
      </c>
      <c r="G73" s="24">
        <f>All!FK74</f>
        <v>0</v>
      </c>
      <c r="H73" s="26">
        <v>44562</v>
      </c>
    </row>
    <row r="74" spans="1:8" hidden="1">
      <c r="A74" s="19">
        <v>73</v>
      </c>
      <c r="B74" s="19" t="s">
        <v>103</v>
      </c>
      <c r="C74" s="22">
        <f>All!BG75</f>
        <v>0</v>
      </c>
      <c r="D74" s="24">
        <f>All!W75</f>
        <v>0</v>
      </c>
      <c r="E74" s="19" t="s">
        <v>271</v>
      </c>
      <c r="F74" s="24">
        <f>All!EA75</f>
        <v>0</v>
      </c>
      <c r="G74" s="24">
        <f>All!FK75</f>
        <v>0</v>
      </c>
      <c r="H74" s="26">
        <v>44562</v>
      </c>
    </row>
    <row r="75" spans="1:8" hidden="1">
      <c r="A75" s="19">
        <v>74</v>
      </c>
      <c r="B75" s="19" t="s">
        <v>104</v>
      </c>
      <c r="C75" s="22">
        <f>All!BG76</f>
        <v>0</v>
      </c>
      <c r="D75" s="24">
        <f>All!W76</f>
        <v>0</v>
      </c>
      <c r="E75" s="19" t="s">
        <v>271</v>
      </c>
      <c r="F75" s="24">
        <f>All!EA76</f>
        <v>0</v>
      </c>
      <c r="G75" s="24">
        <f>All!FK76</f>
        <v>0</v>
      </c>
      <c r="H75" s="26">
        <v>44562</v>
      </c>
    </row>
    <row r="76" spans="1:8" hidden="1">
      <c r="A76" s="19">
        <v>75</v>
      </c>
      <c r="B76" s="19" t="s">
        <v>105</v>
      </c>
      <c r="C76" s="22">
        <f>All!BG77</f>
        <v>0</v>
      </c>
      <c r="D76" s="24">
        <f>All!W77</f>
        <v>0</v>
      </c>
      <c r="E76" s="19" t="s">
        <v>271</v>
      </c>
      <c r="F76" s="24">
        <f>All!EA77</f>
        <v>0</v>
      </c>
      <c r="G76" s="24">
        <f>All!FK77</f>
        <v>0</v>
      </c>
      <c r="H76" s="26">
        <v>44562</v>
      </c>
    </row>
    <row r="77" spans="1:8" hidden="1">
      <c r="A77" s="19">
        <v>76</v>
      </c>
      <c r="B77" s="19" t="s">
        <v>111</v>
      </c>
      <c r="C77" s="22">
        <f>All!BG78</f>
        <v>0</v>
      </c>
      <c r="D77" s="24">
        <f>All!W78</f>
        <v>0</v>
      </c>
      <c r="E77" s="19" t="s">
        <v>271</v>
      </c>
      <c r="F77" s="24">
        <f>All!EA78</f>
        <v>0</v>
      </c>
      <c r="G77" s="24">
        <f>All!FK78</f>
        <v>0</v>
      </c>
      <c r="H77" s="26">
        <v>44562</v>
      </c>
    </row>
    <row r="78" spans="1:8" hidden="1">
      <c r="A78" s="19">
        <v>77</v>
      </c>
      <c r="B78" s="19" t="s">
        <v>112</v>
      </c>
      <c r="C78" s="22">
        <f>All!BG79</f>
        <v>0</v>
      </c>
      <c r="D78" s="24">
        <f>All!W79</f>
        <v>0</v>
      </c>
      <c r="E78" s="19" t="s">
        <v>271</v>
      </c>
      <c r="F78" s="24">
        <f>All!EA79</f>
        <v>0</v>
      </c>
      <c r="G78" s="24">
        <f>All!FK79</f>
        <v>0</v>
      </c>
      <c r="H78" s="26">
        <v>44562</v>
      </c>
    </row>
    <row r="79" spans="1:8" hidden="1">
      <c r="A79" s="19">
        <v>78</v>
      </c>
      <c r="B79" s="19" t="s">
        <v>113</v>
      </c>
      <c r="C79" s="22">
        <f>All!BG80</f>
        <v>0</v>
      </c>
      <c r="D79" s="24">
        <f>All!W80</f>
        <v>0</v>
      </c>
      <c r="E79" s="19" t="s">
        <v>271</v>
      </c>
      <c r="F79" s="24">
        <f>All!EA80</f>
        <v>0</v>
      </c>
      <c r="G79" s="24">
        <f>All!FK80</f>
        <v>0</v>
      </c>
      <c r="H79" s="26">
        <v>44562</v>
      </c>
    </row>
    <row r="80" spans="1:8" hidden="1">
      <c r="A80" s="19">
        <v>79</v>
      </c>
      <c r="B80" s="19" t="s">
        <v>114</v>
      </c>
      <c r="C80" s="22">
        <f>All!BG81</f>
        <v>0</v>
      </c>
      <c r="D80" s="24">
        <f>All!W81</f>
        <v>0</v>
      </c>
      <c r="E80" s="19" t="s">
        <v>271</v>
      </c>
      <c r="F80" s="24">
        <f>All!EA81</f>
        <v>0</v>
      </c>
      <c r="G80" s="24">
        <f>All!FK81</f>
        <v>0</v>
      </c>
      <c r="H80" s="26">
        <v>44562</v>
      </c>
    </row>
    <row r="81" spans="1:8" hidden="1">
      <c r="A81" s="19">
        <v>80</v>
      </c>
      <c r="B81" s="19" t="s">
        <v>115</v>
      </c>
      <c r="C81" s="22">
        <f>All!BG82</f>
        <v>0</v>
      </c>
      <c r="D81" s="24">
        <f>All!W82</f>
        <v>0</v>
      </c>
      <c r="E81" s="19" t="s">
        <v>271</v>
      </c>
      <c r="F81" s="24">
        <f>All!EA82</f>
        <v>0</v>
      </c>
      <c r="G81" s="24">
        <f>All!FK82</f>
        <v>0</v>
      </c>
      <c r="H81" s="26">
        <v>44562</v>
      </c>
    </row>
    <row r="82" spans="1:8" hidden="1">
      <c r="A82" s="19">
        <v>81</v>
      </c>
      <c r="B82" s="19" t="s">
        <v>116</v>
      </c>
      <c r="C82" s="22">
        <f>All!BG83</f>
        <v>0</v>
      </c>
      <c r="D82" s="24">
        <f>All!W83</f>
        <v>0</v>
      </c>
      <c r="E82" s="19" t="s">
        <v>271</v>
      </c>
      <c r="F82" s="24">
        <f>All!EA83</f>
        <v>0</v>
      </c>
      <c r="G82" s="24">
        <f>All!FK83</f>
        <v>0</v>
      </c>
      <c r="H82" s="26">
        <v>44562</v>
      </c>
    </row>
    <row r="83" spans="1:8" hidden="1">
      <c r="A83" s="19">
        <v>82</v>
      </c>
      <c r="B83" s="19" t="s">
        <v>117</v>
      </c>
      <c r="C83" s="22">
        <f>All!BG84</f>
        <v>0</v>
      </c>
      <c r="D83" s="24">
        <f>All!W84</f>
        <v>0</v>
      </c>
      <c r="E83" s="19" t="s">
        <v>271</v>
      </c>
      <c r="F83" s="24">
        <f>All!EA84</f>
        <v>0</v>
      </c>
      <c r="G83" s="24">
        <f>All!FK84</f>
        <v>0</v>
      </c>
      <c r="H83" s="26">
        <v>44562</v>
      </c>
    </row>
    <row r="84" spans="1:8" hidden="1">
      <c r="A84" s="19">
        <v>83</v>
      </c>
      <c r="B84" s="19" t="s">
        <v>118</v>
      </c>
      <c r="C84" s="22">
        <f>All!BG85</f>
        <v>0</v>
      </c>
      <c r="D84" s="24">
        <f>All!W85</f>
        <v>0</v>
      </c>
      <c r="E84" s="19" t="s">
        <v>271</v>
      </c>
      <c r="F84" s="24">
        <f>All!EA85</f>
        <v>0</v>
      </c>
      <c r="G84" s="24">
        <f>All!FK85</f>
        <v>0</v>
      </c>
      <c r="H84" s="26">
        <v>44562</v>
      </c>
    </row>
    <row r="85" spans="1:8" hidden="1">
      <c r="A85" s="19">
        <v>84</v>
      </c>
      <c r="B85" s="19" t="s">
        <v>119</v>
      </c>
      <c r="C85" s="22">
        <f>All!BG86</f>
        <v>0</v>
      </c>
      <c r="D85" s="24">
        <f>All!W86</f>
        <v>0</v>
      </c>
      <c r="E85" s="19" t="s">
        <v>271</v>
      </c>
      <c r="F85" s="24">
        <f>All!EA86</f>
        <v>0</v>
      </c>
      <c r="G85" s="24">
        <f>All!FK86</f>
        <v>0</v>
      </c>
      <c r="H85" s="26">
        <v>44562</v>
      </c>
    </row>
    <row r="86" spans="1:8" hidden="1">
      <c r="A86" s="19">
        <v>85</v>
      </c>
      <c r="B86" s="19" t="s">
        <v>120</v>
      </c>
      <c r="C86" s="22">
        <f>All!BG87</f>
        <v>0</v>
      </c>
      <c r="D86" s="24">
        <f>All!W87</f>
        <v>0</v>
      </c>
      <c r="E86" s="19" t="s">
        <v>271</v>
      </c>
      <c r="F86" s="24">
        <f>All!EA87</f>
        <v>0</v>
      </c>
      <c r="G86" s="24">
        <f>All!FK87</f>
        <v>0</v>
      </c>
      <c r="H86" s="26">
        <v>44562</v>
      </c>
    </row>
    <row r="87" spans="1:8" hidden="1">
      <c r="A87" s="19">
        <v>86</v>
      </c>
      <c r="B87" s="19" t="s">
        <v>121</v>
      </c>
      <c r="C87" s="22">
        <f>All!BG88</f>
        <v>0</v>
      </c>
      <c r="D87" s="24">
        <f>All!W88</f>
        <v>0</v>
      </c>
      <c r="E87" s="19" t="s">
        <v>271</v>
      </c>
      <c r="F87" s="24">
        <f>All!EA88</f>
        <v>0</v>
      </c>
      <c r="G87" s="24">
        <f>All!FK88</f>
        <v>0</v>
      </c>
      <c r="H87" s="26">
        <v>44562</v>
      </c>
    </row>
    <row r="88" spans="1:8" hidden="1">
      <c r="A88" s="19">
        <v>87</v>
      </c>
      <c r="B88" s="19" t="s">
        <v>122</v>
      </c>
      <c r="C88" s="22">
        <f>All!BG89</f>
        <v>0</v>
      </c>
      <c r="D88" s="24">
        <f>All!W89</f>
        <v>0</v>
      </c>
      <c r="E88" s="19" t="s">
        <v>271</v>
      </c>
      <c r="F88" s="24">
        <f>All!EA89</f>
        <v>0</v>
      </c>
      <c r="G88" s="24">
        <f>All!FK89</f>
        <v>0</v>
      </c>
      <c r="H88" s="26">
        <v>44562</v>
      </c>
    </row>
    <row r="89" spans="1:8" hidden="1">
      <c r="A89" s="19">
        <v>88</v>
      </c>
      <c r="B89" s="19" t="s">
        <v>123</v>
      </c>
      <c r="C89" s="22">
        <f>All!BG90</f>
        <v>0</v>
      </c>
      <c r="D89" s="24">
        <f>All!W90</f>
        <v>0</v>
      </c>
      <c r="E89" s="19" t="s">
        <v>271</v>
      </c>
      <c r="F89" s="24">
        <f>All!EA90</f>
        <v>0</v>
      </c>
      <c r="G89" s="24">
        <f>All!FK90</f>
        <v>0</v>
      </c>
      <c r="H89" s="26">
        <v>44562</v>
      </c>
    </row>
    <row r="90" spans="1:8" hidden="1">
      <c r="A90" s="19">
        <v>89</v>
      </c>
      <c r="B90" s="19" t="s">
        <v>126</v>
      </c>
      <c r="C90" s="22">
        <f>All!BG91</f>
        <v>0</v>
      </c>
      <c r="D90" s="24">
        <f>All!W91</f>
        <v>0</v>
      </c>
      <c r="E90" s="19" t="s">
        <v>271</v>
      </c>
      <c r="F90" s="24">
        <f>All!EA91</f>
        <v>0</v>
      </c>
      <c r="G90" s="24">
        <f>All!FK91</f>
        <v>0</v>
      </c>
      <c r="H90" s="26">
        <v>44562</v>
      </c>
    </row>
    <row r="91" spans="1:8" hidden="1">
      <c r="A91" s="19">
        <v>90</v>
      </c>
      <c r="B91" s="19" t="s">
        <v>284</v>
      </c>
      <c r="C91" s="22">
        <f>All!BG92</f>
        <v>0</v>
      </c>
      <c r="D91" s="24">
        <f>All!W92</f>
        <v>0</v>
      </c>
      <c r="E91" s="19" t="s">
        <v>271</v>
      </c>
      <c r="F91" s="24">
        <f>All!EA92</f>
        <v>0</v>
      </c>
      <c r="G91" s="24">
        <f>All!FK92</f>
        <v>0</v>
      </c>
      <c r="H91" s="26">
        <v>44562</v>
      </c>
    </row>
    <row r="92" spans="1:8" hidden="1">
      <c r="A92" s="19">
        <v>91</v>
      </c>
      <c r="B92" s="19" t="s">
        <v>2006</v>
      </c>
      <c r="C92" s="22">
        <f>All!BG93</f>
        <v>0</v>
      </c>
      <c r="D92" s="24">
        <f>All!W93</f>
        <v>0</v>
      </c>
      <c r="E92" s="19" t="s">
        <v>271</v>
      </c>
      <c r="F92" s="24">
        <f>All!EA93</f>
        <v>0</v>
      </c>
      <c r="G92" s="24">
        <f>All!FK93</f>
        <v>0</v>
      </c>
      <c r="H92" s="26">
        <v>44562</v>
      </c>
    </row>
    <row r="93" spans="1:8" hidden="1">
      <c r="A93" s="19">
        <v>92</v>
      </c>
      <c r="B93" s="19" t="s">
        <v>283</v>
      </c>
      <c r="C93" s="22">
        <f>All!BG94</f>
        <v>0</v>
      </c>
      <c r="D93" s="24">
        <f>All!W94</f>
        <v>0</v>
      </c>
      <c r="E93" s="19" t="s">
        <v>271</v>
      </c>
      <c r="F93" s="24">
        <f>All!EA94</f>
        <v>0</v>
      </c>
      <c r="G93" s="24">
        <f>All!FK94</f>
        <v>0</v>
      </c>
      <c r="H93" s="26">
        <v>44562</v>
      </c>
    </row>
    <row r="94" spans="1:8" hidden="1">
      <c r="A94" s="19">
        <v>93</v>
      </c>
      <c r="B94" s="19" t="s">
        <v>2005</v>
      </c>
      <c r="C94" s="22">
        <f>All!BG95</f>
        <v>0</v>
      </c>
      <c r="D94" s="24">
        <f>All!W95</f>
        <v>0</v>
      </c>
      <c r="E94" s="19" t="s">
        <v>271</v>
      </c>
      <c r="F94" s="24">
        <f>All!EA95</f>
        <v>0</v>
      </c>
      <c r="G94" s="24">
        <f>All!FK95</f>
        <v>0</v>
      </c>
      <c r="H94" s="26">
        <v>44562</v>
      </c>
    </row>
    <row r="95" spans="1:8" hidden="1">
      <c r="A95" s="19">
        <v>94</v>
      </c>
      <c r="B95" s="19" t="s">
        <v>2075</v>
      </c>
      <c r="C95" s="22">
        <f>All!BG96</f>
        <v>0</v>
      </c>
      <c r="D95" s="24">
        <f>All!W96</f>
        <v>0</v>
      </c>
      <c r="E95" s="19" t="s">
        <v>271</v>
      </c>
      <c r="F95" s="24">
        <f>All!EA96</f>
        <v>0</v>
      </c>
      <c r="G95" s="24">
        <f>All!FK96</f>
        <v>0</v>
      </c>
      <c r="H95" s="26">
        <v>44562</v>
      </c>
    </row>
    <row r="96" spans="1:8" hidden="1">
      <c r="A96" s="19">
        <v>95</v>
      </c>
      <c r="B96" s="19" t="s">
        <v>2076</v>
      </c>
      <c r="C96" s="22">
        <f>All!BG97</f>
        <v>0</v>
      </c>
      <c r="D96" s="24">
        <f>All!W97</f>
        <v>0</v>
      </c>
      <c r="E96" s="19" t="s">
        <v>271</v>
      </c>
      <c r="F96" s="24">
        <f>All!EA97</f>
        <v>0</v>
      </c>
      <c r="G96" s="24">
        <f>All!FK97</f>
        <v>0</v>
      </c>
      <c r="H96" s="26">
        <v>44562</v>
      </c>
    </row>
    <row r="97" spans="1:8" hidden="1">
      <c r="A97" s="19">
        <v>96</v>
      </c>
      <c r="B97" s="19" t="s">
        <v>2077</v>
      </c>
      <c r="C97" s="22">
        <f>All!BG98</f>
        <v>0</v>
      </c>
      <c r="D97" s="24">
        <f>All!W98</f>
        <v>0</v>
      </c>
      <c r="E97" s="19" t="s">
        <v>271</v>
      </c>
      <c r="F97" s="24">
        <f>All!EA98</f>
        <v>0</v>
      </c>
      <c r="G97" s="24">
        <f>All!FK98</f>
        <v>0</v>
      </c>
      <c r="H97" s="26">
        <v>44562</v>
      </c>
    </row>
    <row r="98" spans="1:8" hidden="1">
      <c r="A98" s="19">
        <v>97</v>
      </c>
      <c r="B98" s="19" t="s">
        <v>2078</v>
      </c>
      <c r="C98" s="22">
        <f>All!BG99</f>
        <v>12115709.191576486</v>
      </c>
      <c r="D98" s="24">
        <f>All!W99</f>
        <v>15673111</v>
      </c>
      <c r="E98" s="19" t="s">
        <v>271</v>
      </c>
      <c r="F98" s="24">
        <f>All!EA99</f>
        <v>1800000</v>
      </c>
      <c r="G98" s="24">
        <f>All!FK99</f>
        <v>9093405</v>
      </c>
      <c r="H98" s="26">
        <v>44562</v>
      </c>
    </row>
    <row r="99" spans="1:8" hidden="1">
      <c r="A99" s="19">
        <v>98</v>
      </c>
      <c r="B99" s="19" t="s">
        <v>2079</v>
      </c>
      <c r="C99" s="22">
        <f>All!BG100</f>
        <v>22261994.790391963</v>
      </c>
      <c r="D99" s="24">
        <f>All!W100</f>
        <v>21041587</v>
      </c>
      <c r="E99" s="19" t="s">
        <v>271</v>
      </c>
      <c r="F99" s="24">
        <f>All!EA100</f>
        <v>2730628.8</v>
      </c>
      <c r="G99" s="24">
        <f>All!FK100</f>
        <v>16570249</v>
      </c>
      <c r="H99" s="26">
        <v>44562</v>
      </c>
    </row>
    <row r="100" spans="1:8" hidden="1">
      <c r="A100" s="19">
        <v>99</v>
      </c>
      <c r="B100" s="19" t="s">
        <v>2080</v>
      </c>
      <c r="C100" s="22">
        <f>All!BG101</f>
        <v>18025423</v>
      </c>
      <c r="D100" s="24">
        <f>All!W101</f>
        <v>55125187</v>
      </c>
      <c r="E100" s="19" t="s">
        <v>271</v>
      </c>
      <c r="F100" s="24">
        <f>All!EA101</f>
        <v>0</v>
      </c>
      <c r="G100" s="24">
        <f>All!FK101</f>
        <v>36710975</v>
      </c>
      <c r="H100" s="26">
        <v>44562</v>
      </c>
    </row>
    <row r="101" spans="1:8" hidden="1">
      <c r="A101" s="19">
        <v>100</v>
      </c>
      <c r="B101" s="19" t="s">
        <v>2081</v>
      </c>
      <c r="C101" s="22">
        <f>All!BG102</f>
        <v>0</v>
      </c>
      <c r="D101" s="24">
        <f>All!W102</f>
        <v>0</v>
      </c>
      <c r="E101" s="19" t="s">
        <v>271</v>
      </c>
      <c r="F101" s="24">
        <f>All!EA102</f>
        <v>0</v>
      </c>
      <c r="G101" s="24">
        <f>All!FK102</f>
        <v>0</v>
      </c>
      <c r="H101" s="26">
        <v>44562</v>
      </c>
    </row>
    <row r="102" spans="1:8" hidden="1">
      <c r="A102" s="19">
        <v>101</v>
      </c>
      <c r="B102" s="19" t="s">
        <v>2082</v>
      </c>
      <c r="C102" s="22">
        <f>All!BG103</f>
        <v>0</v>
      </c>
      <c r="D102" s="24">
        <f>All!W103</f>
        <v>0</v>
      </c>
      <c r="E102" s="19" t="s">
        <v>271</v>
      </c>
      <c r="F102" s="24">
        <f>All!EA103</f>
        <v>0</v>
      </c>
      <c r="G102" s="24">
        <f>All!FK103</f>
        <v>0</v>
      </c>
      <c r="H102" s="26">
        <v>44562</v>
      </c>
    </row>
    <row r="103" spans="1:8" hidden="1">
      <c r="A103" s="19">
        <v>102</v>
      </c>
      <c r="B103" s="19" t="s">
        <v>2083</v>
      </c>
      <c r="C103" s="22">
        <f>All!BG104</f>
        <v>20065158</v>
      </c>
      <c r="D103" s="24">
        <f>All!W104</f>
        <v>19109674.289999999</v>
      </c>
      <c r="E103" s="19" t="s">
        <v>271</v>
      </c>
      <c r="F103" s="24">
        <f>All!EA104</f>
        <v>11751553</v>
      </c>
      <c r="G103" s="24">
        <f>All!FK104</f>
        <v>18015911</v>
      </c>
      <c r="H103" s="26">
        <v>44562</v>
      </c>
    </row>
    <row r="104" spans="1:8" hidden="1">
      <c r="A104" s="19">
        <v>103</v>
      </c>
      <c r="B104" s="19" t="s">
        <v>2085</v>
      </c>
      <c r="C104" s="22">
        <f>All!BG105</f>
        <v>0</v>
      </c>
      <c r="D104" s="24">
        <f>All!W105</f>
        <v>0</v>
      </c>
      <c r="E104" s="19" t="s">
        <v>271</v>
      </c>
      <c r="F104" s="24">
        <f>All!EA105</f>
        <v>0</v>
      </c>
      <c r="G104" s="24">
        <f>All!FK105</f>
        <v>0</v>
      </c>
      <c r="H104" s="26">
        <v>44562</v>
      </c>
    </row>
    <row r="105" spans="1:8" hidden="1">
      <c r="A105" s="19">
        <v>104</v>
      </c>
      <c r="B105" s="19" t="s">
        <v>2086</v>
      </c>
      <c r="C105" s="22">
        <f>All!BG106</f>
        <v>0</v>
      </c>
      <c r="D105" s="24">
        <f>All!W106</f>
        <v>0</v>
      </c>
      <c r="E105" s="19" t="s">
        <v>271</v>
      </c>
      <c r="F105" s="24">
        <f>All!EA106</f>
        <v>0</v>
      </c>
      <c r="G105" s="24">
        <f>All!FK106</f>
        <v>0</v>
      </c>
      <c r="H105" s="26">
        <v>44562</v>
      </c>
    </row>
    <row r="106" spans="1:8" hidden="1">
      <c r="A106" s="19">
        <v>105</v>
      </c>
      <c r="B106" s="19" t="s">
        <v>2087</v>
      </c>
      <c r="C106" s="22">
        <f>All!BG107</f>
        <v>5648051.19843941</v>
      </c>
      <c r="D106" s="24">
        <f>All!W107</f>
        <v>20131380</v>
      </c>
      <c r="E106" s="19" t="s">
        <v>271</v>
      </c>
      <c r="F106" s="24">
        <f>All!EA107</f>
        <v>0</v>
      </c>
      <c r="G106" s="24">
        <f>All!FK107</f>
        <v>14007653</v>
      </c>
      <c r="H106" s="26">
        <v>44562</v>
      </c>
    </row>
    <row r="107" spans="1:8" hidden="1">
      <c r="A107" s="19">
        <v>106</v>
      </c>
      <c r="B107" s="19" t="s">
        <v>2088</v>
      </c>
      <c r="C107" s="22">
        <f>All!BG108</f>
        <v>0</v>
      </c>
      <c r="D107" s="24">
        <f>All!W108</f>
        <v>0</v>
      </c>
      <c r="E107" s="19" t="s">
        <v>271</v>
      </c>
      <c r="F107" s="24">
        <f>All!EA108</f>
        <v>0</v>
      </c>
      <c r="G107" s="24">
        <f>All!FK108</f>
        <v>0</v>
      </c>
      <c r="H107" s="26">
        <v>44562</v>
      </c>
    </row>
    <row r="108" spans="1:8" hidden="1">
      <c r="A108" s="19">
        <v>107</v>
      </c>
      <c r="B108" s="19" t="s">
        <v>2089</v>
      </c>
      <c r="C108" s="22">
        <f>All!BG109</f>
        <v>0</v>
      </c>
      <c r="D108" s="24">
        <f>All!W109</f>
        <v>0</v>
      </c>
      <c r="E108" s="19" t="s">
        <v>271</v>
      </c>
      <c r="F108" s="24">
        <f>All!EA109</f>
        <v>0</v>
      </c>
      <c r="G108" s="24">
        <f>All!FK109</f>
        <v>541474</v>
      </c>
      <c r="H108" s="26">
        <v>44562</v>
      </c>
    </row>
    <row r="109" spans="1:8" hidden="1">
      <c r="A109" s="19">
        <v>108</v>
      </c>
      <c r="B109" s="19" t="s">
        <v>2090</v>
      </c>
      <c r="C109" s="22">
        <f>All!BG110</f>
        <v>19616321</v>
      </c>
      <c r="D109" s="24">
        <f>All!W110</f>
        <v>28206020</v>
      </c>
      <c r="E109" s="19" t="s">
        <v>271</v>
      </c>
      <c r="F109" s="24">
        <f>All!EA110</f>
        <v>0</v>
      </c>
      <c r="G109" s="24">
        <f>All!FK110</f>
        <v>29784541</v>
      </c>
      <c r="H109" s="26">
        <v>44562</v>
      </c>
    </row>
    <row r="110" spans="1:8" hidden="1">
      <c r="A110" s="19">
        <v>109</v>
      </c>
      <c r="B110" s="19" t="s">
        <v>2091</v>
      </c>
      <c r="C110" s="22">
        <f>All!BG111</f>
        <v>17173739.044278264</v>
      </c>
      <c r="D110" s="24">
        <f>All!W111</f>
        <v>14801404.76</v>
      </c>
      <c r="E110" s="19" t="s">
        <v>271</v>
      </c>
      <c r="F110" s="24">
        <f>All!EA111</f>
        <v>0</v>
      </c>
      <c r="G110" s="24">
        <f>All!FK111</f>
        <v>18452154</v>
      </c>
      <c r="H110" s="26">
        <v>44562</v>
      </c>
    </row>
    <row r="111" spans="1:8" hidden="1">
      <c r="A111" s="19">
        <v>110</v>
      </c>
      <c r="B111" s="19" t="s">
        <v>2092</v>
      </c>
      <c r="C111" s="22">
        <f>All!BG112</f>
        <v>26819086.888924152</v>
      </c>
      <c r="D111" s="24">
        <f>All!W112</f>
        <v>54990283</v>
      </c>
      <c r="E111" s="19" t="s">
        <v>271</v>
      </c>
      <c r="F111" s="24">
        <f>All!EA112</f>
        <v>23011532</v>
      </c>
      <c r="G111" s="24">
        <f>All!FK112</f>
        <v>20543819</v>
      </c>
      <c r="H111" s="26">
        <v>44562</v>
      </c>
    </row>
    <row r="112" spans="1:8" hidden="1">
      <c r="A112" s="19">
        <v>111</v>
      </c>
      <c r="B112" s="19" t="s">
        <v>2104</v>
      </c>
      <c r="C112" s="22">
        <f>All!BG113</f>
        <v>3682757.4946236499</v>
      </c>
      <c r="D112" s="24">
        <f>All!W113</f>
        <v>3000000</v>
      </c>
      <c r="E112" s="19" t="s">
        <v>271</v>
      </c>
      <c r="F112" s="24">
        <f>All!EA113</f>
        <v>2700000</v>
      </c>
      <c r="G112" s="24">
        <f>All!FK113</f>
        <v>750000</v>
      </c>
      <c r="H112" s="26">
        <v>44562</v>
      </c>
    </row>
    <row r="113" spans="1:8" hidden="1">
      <c r="A113" s="19">
        <v>112</v>
      </c>
      <c r="B113" s="19" t="s">
        <v>2100</v>
      </c>
      <c r="C113" s="22">
        <f>All!BG114</f>
        <v>24225005.185135711</v>
      </c>
      <c r="D113" s="24">
        <f>All!W114</f>
        <v>24739046</v>
      </c>
      <c r="E113" s="19" t="s">
        <v>271</v>
      </c>
      <c r="F113" s="24">
        <f>All!EA114</f>
        <v>14800000</v>
      </c>
      <c r="G113" s="24">
        <f>All!FK114</f>
        <v>8870855</v>
      </c>
      <c r="H113" s="26">
        <v>44562</v>
      </c>
    </row>
    <row r="114" spans="1:8" hidden="1">
      <c r="A114" s="19">
        <v>113</v>
      </c>
      <c r="B114" s="19" t="s">
        <v>2101</v>
      </c>
      <c r="C114" s="22">
        <f>All!BG115</f>
        <v>38220236</v>
      </c>
      <c r="D114" s="24">
        <f>All!W115</f>
        <v>41282525</v>
      </c>
      <c r="E114" s="19" t="s">
        <v>271</v>
      </c>
      <c r="F114" s="24">
        <f>All!EA115</f>
        <v>63462787</v>
      </c>
      <c r="G114" s="24">
        <f>All!FK115</f>
        <v>81580556</v>
      </c>
      <c r="H114" s="26">
        <v>44562</v>
      </c>
    </row>
    <row r="115" spans="1:8" hidden="1">
      <c r="A115" s="19">
        <v>114</v>
      </c>
      <c r="B115" s="19" t="s">
        <v>2102</v>
      </c>
      <c r="C115" s="22">
        <f>All!BG116</f>
        <v>2183961.9914423418</v>
      </c>
      <c r="D115" s="24">
        <f>All!W116</f>
        <v>250119</v>
      </c>
      <c r="E115" s="19" t="s">
        <v>271</v>
      </c>
      <c r="F115" s="24">
        <f>All!EA116</f>
        <v>19745414</v>
      </c>
      <c r="G115" s="24">
        <f>All!FK116</f>
        <v>3646565</v>
      </c>
      <c r="H115" s="26">
        <v>44562</v>
      </c>
    </row>
    <row r="116" spans="1:8" hidden="1">
      <c r="A116" s="20">
        <v>115</v>
      </c>
      <c r="B116" s="20" t="s">
        <v>2103</v>
      </c>
      <c r="C116" s="22">
        <f>All!BG117</f>
        <v>0</v>
      </c>
      <c r="D116" s="24">
        <f>All!W117</f>
        <v>0</v>
      </c>
      <c r="E116" s="19" t="s">
        <v>271</v>
      </c>
      <c r="F116" s="24">
        <f>All!EA117</f>
        <v>0</v>
      </c>
      <c r="G116" s="24">
        <f>All!FK117</f>
        <v>0</v>
      </c>
      <c r="H116" s="26">
        <v>44562</v>
      </c>
    </row>
    <row r="117" spans="1:8" hidden="1">
      <c r="A117" s="19">
        <v>116</v>
      </c>
      <c r="B117" s="19" t="s">
        <v>2109</v>
      </c>
      <c r="C117" s="22">
        <f>All!BG118</f>
        <v>1250000</v>
      </c>
      <c r="D117" s="24">
        <f>All!W118</f>
        <v>705888</v>
      </c>
      <c r="E117" s="19" t="s">
        <v>271</v>
      </c>
      <c r="F117" s="24">
        <f>All!EA118</f>
        <v>0</v>
      </c>
      <c r="G117" s="24">
        <f>All!FK118</f>
        <v>74612</v>
      </c>
      <c r="H117" s="26">
        <v>44562</v>
      </c>
    </row>
    <row r="118" spans="1:8" hidden="1">
      <c r="A118" s="19">
        <v>117</v>
      </c>
      <c r="B118" s="19" t="s">
        <v>2110</v>
      </c>
      <c r="C118" s="22">
        <f>All!BG119</f>
        <v>3997307</v>
      </c>
      <c r="D118" s="24">
        <f>All!W119</f>
        <v>500000</v>
      </c>
      <c r="E118" s="19" t="s">
        <v>271</v>
      </c>
      <c r="F118" s="24">
        <f>All!EA119</f>
        <v>5145973</v>
      </c>
      <c r="G118" s="24">
        <f>All!FK119</f>
        <v>1239825</v>
      </c>
      <c r="H118" s="26">
        <v>44562</v>
      </c>
    </row>
    <row r="119" spans="1:8" hidden="1">
      <c r="A119" s="19">
        <v>118</v>
      </c>
      <c r="B119" s="19" t="s">
        <v>2112</v>
      </c>
      <c r="C119" s="22">
        <f>All!BG120</f>
        <v>7500000</v>
      </c>
      <c r="D119" s="24">
        <f>All!W120</f>
        <v>12422337</v>
      </c>
      <c r="E119" s="19" t="s">
        <v>271</v>
      </c>
      <c r="F119" s="24">
        <f>All!EA120</f>
        <v>0</v>
      </c>
      <c r="G119" s="24">
        <f>All!FK120</f>
        <v>6136095</v>
      </c>
      <c r="H119" s="26">
        <v>44562</v>
      </c>
    </row>
    <row r="120" spans="1:8" hidden="1">
      <c r="A120" s="19">
        <v>119</v>
      </c>
      <c r="B120" s="19" t="s">
        <v>2113</v>
      </c>
      <c r="C120" s="22">
        <f>All!BG121</f>
        <v>3750000</v>
      </c>
      <c r="D120" s="24">
        <f>All!W121</f>
        <v>120343</v>
      </c>
      <c r="E120" s="19" t="s">
        <v>271</v>
      </c>
      <c r="F120" s="24">
        <f>All!EA121</f>
        <v>0</v>
      </c>
      <c r="G120" s="24">
        <f>All!FK121</f>
        <v>12720</v>
      </c>
      <c r="H120" s="26">
        <v>44562</v>
      </c>
    </row>
    <row r="121" spans="1:8" hidden="1">
      <c r="A121" s="19">
        <v>120</v>
      </c>
      <c r="B121" s="20" t="s">
        <v>2114</v>
      </c>
      <c r="C121" s="22">
        <f>All!BG122</f>
        <v>711382.84936646384</v>
      </c>
      <c r="D121" s="24">
        <f>All!W122</f>
        <v>0</v>
      </c>
      <c r="E121" s="19" t="s">
        <v>271</v>
      </c>
      <c r="F121" s="24">
        <f>All!EA122</f>
        <v>0</v>
      </c>
      <c r="G121" s="24">
        <f>All!FK122</f>
        <v>517790</v>
      </c>
      <c r="H121" s="26">
        <v>44562</v>
      </c>
    </row>
    <row r="122" spans="1:8" hidden="1">
      <c r="A122" s="19">
        <v>121</v>
      </c>
      <c r="B122" s="19" t="s">
        <v>2157</v>
      </c>
      <c r="C122" s="22">
        <f>All!BG123</f>
        <v>0</v>
      </c>
      <c r="D122" s="24">
        <f>All!W123</f>
        <v>0</v>
      </c>
      <c r="E122" s="19" t="s">
        <v>271</v>
      </c>
      <c r="F122" s="24">
        <f>All!EA123</f>
        <v>0</v>
      </c>
      <c r="G122" s="24">
        <f>All!FK123</f>
        <v>0</v>
      </c>
      <c r="H122" s="26">
        <v>44562</v>
      </c>
    </row>
    <row r="123" spans="1:8" hidden="1">
      <c r="A123" s="19">
        <v>122</v>
      </c>
      <c r="B123" s="19" t="s">
        <v>2158</v>
      </c>
      <c r="C123" s="22">
        <f>All!BG124</f>
        <v>0</v>
      </c>
      <c r="D123" s="24">
        <f>All!W124</f>
        <v>0</v>
      </c>
      <c r="E123" s="19" t="s">
        <v>271</v>
      </c>
      <c r="F123" s="24">
        <f>All!EA124</f>
        <v>0</v>
      </c>
      <c r="G123" s="24">
        <f>All!FK124</f>
        <v>0</v>
      </c>
      <c r="H123" s="26">
        <v>44562</v>
      </c>
    </row>
    <row r="124" spans="1:8" hidden="1">
      <c r="A124" s="19">
        <v>123</v>
      </c>
      <c r="B124" s="19" t="s">
        <v>2159</v>
      </c>
      <c r="C124" s="22">
        <f>All!BG125</f>
        <v>0</v>
      </c>
      <c r="D124" s="24">
        <f>All!W125</f>
        <v>0</v>
      </c>
      <c r="E124" s="19" t="s">
        <v>271</v>
      </c>
      <c r="F124" s="24">
        <f>All!EA125</f>
        <v>0</v>
      </c>
      <c r="G124" s="24">
        <f>All!FK125</f>
        <v>0</v>
      </c>
      <c r="H124" s="26">
        <v>44562</v>
      </c>
    </row>
    <row r="125" spans="1:8" hidden="1">
      <c r="A125" s="19">
        <v>124</v>
      </c>
      <c r="B125" s="19" t="s">
        <v>2160</v>
      </c>
      <c r="C125" s="22">
        <f>All!BG126</f>
        <v>0</v>
      </c>
      <c r="D125" s="24">
        <f>All!W126</f>
        <v>0</v>
      </c>
      <c r="E125" s="19" t="s">
        <v>271</v>
      </c>
      <c r="F125" s="24">
        <f>All!EA126</f>
        <v>0</v>
      </c>
      <c r="G125" s="24">
        <f>All!FK126</f>
        <v>0</v>
      </c>
      <c r="H125" s="26">
        <v>44562</v>
      </c>
    </row>
    <row r="126" spans="1:8" hidden="1">
      <c r="A126" s="19">
        <v>125</v>
      </c>
      <c r="B126" s="19" t="s">
        <v>2162</v>
      </c>
      <c r="C126" s="22">
        <f>All!BG127</f>
        <v>0</v>
      </c>
      <c r="D126" s="24">
        <f>All!W127</f>
        <v>0</v>
      </c>
      <c r="E126" s="19" t="s">
        <v>271</v>
      </c>
      <c r="F126" s="24">
        <f>All!EA127</f>
        <v>0</v>
      </c>
      <c r="G126" s="24">
        <f>All!FK127</f>
        <v>0</v>
      </c>
      <c r="H126" s="26">
        <v>44562</v>
      </c>
    </row>
    <row r="127" spans="1:8" hidden="1">
      <c r="A127" s="19">
        <v>126</v>
      </c>
      <c r="B127" s="19" t="s">
        <v>2163</v>
      </c>
      <c r="C127" s="22">
        <f>All!BG128</f>
        <v>16490278.339110216</v>
      </c>
      <c r="D127" s="24">
        <f>All!W128</f>
        <v>10169130</v>
      </c>
      <c r="E127" s="19" t="s">
        <v>271</v>
      </c>
      <c r="F127" s="24">
        <f>All!EA128</f>
        <v>25530524</v>
      </c>
      <c r="G127" s="24">
        <f>All!FK128</f>
        <v>10136650</v>
      </c>
      <c r="H127" s="26">
        <v>44562</v>
      </c>
    </row>
    <row r="128" spans="1:8" hidden="1">
      <c r="A128" s="19">
        <v>127</v>
      </c>
      <c r="B128" s="19" t="s">
        <v>2164</v>
      </c>
      <c r="C128" s="22">
        <f>All!BG129</f>
        <v>10812096.199805368</v>
      </c>
      <c r="D128" s="24">
        <f>All!W129</f>
        <v>26714286</v>
      </c>
      <c r="E128" s="19" t="s">
        <v>271</v>
      </c>
      <c r="F128" s="24">
        <f>All!EA129</f>
        <v>21628612</v>
      </c>
      <c r="G128" s="24">
        <f>All!FK129</f>
        <v>37612460</v>
      </c>
      <c r="H128" s="26">
        <v>44562</v>
      </c>
    </row>
    <row r="129" spans="1:8" hidden="1">
      <c r="A129" s="19">
        <v>128</v>
      </c>
      <c r="B129" s="19" t="s">
        <v>2165</v>
      </c>
      <c r="C129" s="22">
        <f>All!BG130</f>
        <v>11000000</v>
      </c>
      <c r="D129" s="24">
        <f>All!W130</f>
        <v>15743617</v>
      </c>
      <c r="E129" s="19" t="s">
        <v>271</v>
      </c>
      <c r="F129" s="24">
        <f>All!EA130</f>
        <v>0</v>
      </c>
      <c r="G129" s="24">
        <f>All!FK130</f>
        <v>10993739</v>
      </c>
      <c r="H129" s="26">
        <v>44562</v>
      </c>
    </row>
    <row r="130" spans="1:8" hidden="1">
      <c r="A130" s="113">
        <v>129</v>
      </c>
      <c r="B130" s="113" t="s">
        <v>2167</v>
      </c>
      <c r="C130" s="22">
        <f>All!BG131</f>
        <v>0</v>
      </c>
      <c r="D130" s="24">
        <f>All!W131</f>
        <v>0</v>
      </c>
      <c r="E130" s="19" t="s">
        <v>271</v>
      </c>
      <c r="F130" s="24">
        <f>All!EA131</f>
        <v>0</v>
      </c>
      <c r="G130" s="24">
        <f>All!FK131</f>
        <v>0</v>
      </c>
      <c r="H130" s="26">
        <v>44562</v>
      </c>
    </row>
    <row r="131" spans="1:8" hidden="1">
      <c r="A131" s="113">
        <v>130</v>
      </c>
      <c r="B131" s="113" t="s">
        <v>2168</v>
      </c>
      <c r="C131" s="22">
        <f>All!BG132</f>
        <v>16000000</v>
      </c>
      <c r="D131" s="24">
        <f>All!W132</f>
        <v>11123035</v>
      </c>
      <c r="E131" s="19" t="s">
        <v>271</v>
      </c>
      <c r="F131" s="24">
        <f>All!EA132</f>
        <v>10160136</v>
      </c>
      <c r="G131" s="24">
        <f>All!FK132</f>
        <v>50046347</v>
      </c>
      <c r="H131" s="26">
        <v>44562</v>
      </c>
    </row>
    <row r="132" spans="1:8" hidden="1">
      <c r="A132" s="113">
        <v>131</v>
      </c>
      <c r="B132" s="113" t="s">
        <v>2169</v>
      </c>
      <c r="C132" s="22">
        <f>All!BG133</f>
        <v>5000000</v>
      </c>
      <c r="D132" s="24">
        <f>All!W133</f>
        <v>6144042.8569999998</v>
      </c>
      <c r="E132" s="19" t="s">
        <v>271</v>
      </c>
      <c r="F132" s="24">
        <f>All!EA133</f>
        <v>0</v>
      </c>
      <c r="G132" s="24">
        <f>All!FK133</f>
        <v>9036512</v>
      </c>
      <c r="H132" s="26">
        <v>44562</v>
      </c>
    </row>
    <row r="133" spans="1:8" hidden="1">
      <c r="A133" s="113">
        <v>132</v>
      </c>
      <c r="B133" s="113" t="s">
        <v>2170</v>
      </c>
      <c r="C133" s="22">
        <f>All!BG134</f>
        <v>9808797.1429999992</v>
      </c>
      <c r="D133" s="24">
        <f>All!W134</f>
        <v>9808797.1429999992</v>
      </c>
      <c r="E133" s="19" t="s">
        <v>271</v>
      </c>
      <c r="F133" s="24">
        <f>All!EA134</f>
        <v>0</v>
      </c>
      <c r="G133" s="24">
        <f>All!FK134</f>
        <v>5412454</v>
      </c>
      <c r="H133" s="26">
        <v>44562</v>
      </c>
    </row>
    <row r="134" spans="1:8" hidden="1">
      <c r="A134" s="113">
        <v>133</v>
      </c>
      <c r="B134" s="113" t="s">
        <v>2171</v>
      </c>
      <c r="C134" s="22">
        <f>All!BG135</f>
        <v>8870908.4000000004</v>
      </c>
      <c r="D134" s="24">
        <f>All!W135</f>
        <v>17572800.949999999</v>
      </c>
      <c r="E134" s="19" t="s">
        <v>271</v>
      </c>
      <c r="F134" s="24">
        <f>All!EA135</f>
        <v>0</v>
      </c>
      <c r="G134" s="24">
        <f>All!FK135</f>
        <v>12845445</v>
      </c>
      <c r="H134" s="26">
        <v>44562</v>
      </c>
    </row>
    <row r="135" spans="1:8" hidden="1">
      <c r="A135" s="113">
        <v>134</v>
      </c>
      <c r="B135" s="113" t="s">
        <v>2172</v>
      </c>
      <c r="C135" s="22">
        <f>All!BG136</f>
        <v>1500000</v>
      </c>
      <c r="D135" s="24">
        <f>All!W136</f>
        <v>0</v>
      </c>
      <c r="E135" s="19" t="s">
        <v>271</v>
      </c>
      <c r="F135" s="24">
        <f>All!EA136</f>
        <v>0</v>
      </c>
      <c r="G135" s="24">
        <f>All!FK136</f>
        <v>900000</v>
      </c>
      <c r="H135" s="26">
        <v>44562</v>
      </c>
    </row>
    <row r="136" spans="1:8" hidden="1">
      <c r="A136" s="113">
        <v>135</v>
      </c>
      <c r="B136" s="113" t="s">
        <v>2173</v>
      </c>
      <c r="C136" s="22">
        <f>All!BG137</f>
        <v>5000000</v>
      </c>
      <c r="D136" s="24">
        <f>All!W137</f>
        <v>0</v>
      </c>
      <c r="E136" s="19" t="s">
        <v>271</v>
      </c>
      <c r="F136" s="24">
        <f>All!EA137</f>
        <v>0</v>
      </c>
      <c r="G136" s="24">
        <f>All!FK137</f>
        <v>0</v>
      </c>
      <c r="H136" s="26">
        <v>44562</v>
      </c>
    </row>
    <row r="137" spans="1:8" hidden="1">
      <c r="A137" s="113">
        <v>136</v>
      </c>
      <c r="B137" s="113" t="s">
        <v>2174</v>
      </c>
      <c r="C137" s="22">
        <f>All!BG138</f>
        <v>4000000</v>
      </c>
      <c r="D137" s="24">
        <f>All!W138</f>
        <v>42496475.149999999</v>
      </c>
      <c r="E137" s="19" t="s">
        <v>271</v>
      </c>
      <c r="F137" s="24">
        <f>All!EA138</f>
        <v>51595312.5</v>
      </c>
      <c r="G137" s="24">
        <f>All!FK138</f>
        <v>36122003.880000003</v>
      </c>
      <c r="H137" s="26">
        <v>44562</v>
      </c>
    </row>
    <row r="138" spans="1:8" hidden="1">
      <c r="A138" s="113">
        <v>137</v>
      </c>
      <c r="B138" s="113" t="s">
        <v>2175</v>
      </c>
      <c r="C138" s="22">
        <f>All!BG139</f>
        <v>0</v>
      </c>
      <c r="D138" s="24">
        <f>All!W139</f>
        <v>0</v>
      </c>
      <c r="E138" s="19" t="s">
        <v>271</v>
      </c>
      <c r="F138" s="24">
        <f>All!EA139</f>
        <v>0</v>
      </c>
      <c r="G138" s="24">
        <f>All!FK139</f>
        <v>0</v>
      </c>
      <c r="H138" s="26">
        <v>44562</v>
      </c>
    </row>
    <row r="139" spans="1:8" hidden="1">
      <c r="A139" s="113">
        <v>138</v>
      </c>
      <c r="B139" s="113" t="s">
        <v>2176</v>
      </c>
      <c r="C139" s="22">
        <f>All!BG140</f>
        <v>0</v>
      </c>
      <c r="D139" s="24">
        <f>All!W140</f>
        <v>0</v>
      </c>
      <c r="E139" s="19" t="s">
        <v>271</v>
      </c>
      <c r="F139" s="24">
        <f>All!EA140</f>
        <v>0</v>
      </c>
      <c r="G139" s="24">
        <f>All!FK140</f>
        <v>0</v>
      </c>
      <c r="H139" s="26">
        <v>44562</v>
      </c>
    </row>
    <row r="140" spans="1:8" hidden="1">
      <c r="A140" s="113">
        <v>139</v>
      </c>
      <c r="B140" s="113" t="s">
        <v>2189</v>
      </c>
      <c r="C140" s="22">
        <f>All!BG141</f>
        <v>0</v>
      </c>
      <c r="D140" s="24">
        <f>All!W141</f>
        <v>0</v>
      </c>
      <c r="E140" s="19" t="s">
        <v>271</v>
      </c>
      <c r="F140" s="24">
        <f>All!EA141</f>
        <v>0</v>
      </c>
      <c r="G140" s="24">
        <f>All!FK141</f>
        <v>0</v>
      </c>
      <c r="H140" s="26">
        <v>44562</v>
      </c>
    </row>
    <row r="141" spans="1:8" hidden="1">
      <c r="A141" s="113">
        <v>140</v>
      </c>
      <c r="B141" s="113" t="s">
        <v>2190</v>
      </c>
      <c r="C141" s="22">
        <f>All!BG142</f>
        <v>0</v>
      </c>
      <c r="D141" s="24">
        <f>All!W142</f>
        <v>0</v>
      </c>
      <c r="E141" s="19" t="s">
        <v>271</v>
      </c>
      <c r="F141" s="24">
        <f>All!EA142</f>
        <v>0</v>
      </c>
      <c r="G141" s="24">
        <f>All!FK142</f>
        <v>0</v>
      </c>
      <c r="H141" s="26">
        <v>44562</v>
      </c>
    </row>
    <row r="142" spans="1:8" hidden="1">
      <c r="A142" s="113">
        <v>141</v>
      </c>
      <c r="B142" s="113" t="s">
        <v>2191</v>
      </c>
      <c r="C142" s="22">
        <f>All!BG143</f>
        <v>0</v>
      </c>
      <c r="D142" s="24">
        <f>All!W143</f>
        <v>0</v>
      </c>
      <c r="E142" s="19" t="s">
        <v>271</v>
      </c>
      <c r="F142" s="24">
        <f>All!EA143</f>
        <v>0</v>
      </c>
      <c r="G142" s="24">
        <f>All!FK143</f>
        <v>0</v>
      </c>
      <c r="H142" s="26">
        <v>44562</v>
      </c>
    </row>
    <row r="143" spans="1:8" hidden="1">
      <c r="A143" s="113">
        <v>142</v>
      </c>
      <c r="B143" s="113" t="s">
        <v>2192</v>
      </c>
      <c r="C143" s="22">
        <f>All!BG144</f>
        <v>14032435.913999999</v>
      </c>
      <c r="D143" s="24">
        <f>All!W144</f>
        <v>14032435.913999999</v>
      </c>
      <c r="E143" s="19" t="s">
        <v>271</v>
      </c>
      <c r="F143" s="24">
        <f>All!EA144</f>
        <v>0</v>
      </c>
      <c r="G143" s="24">
        <f>All!FK144</f>
        <v>8419461.5483999997</v>
      </c>
      <c r="H143" s="26">
        <v>44562</v>
      </c>
    </row>
    <row r="144" spans="1:8" hidden="1">
      <c r="A144" s="113">
        <v>143</v>
      </c>
      <c r="B144" s="113" t="s">
        <v>2193</v>
      </c>
      <c r="C144" s="22">
        <f>All!BG145</f>
        <v>0</v>
      </c>
      <c r="D144" s="24">
        <f>All!W145</f>
        <v>0</v>
      </c>
      <c r="E144" s="19" t="s">
        <v>271</v>
      </c>
      <c r="F144" s="24">
        <f>All!EA145</f>
        <v>0</v>
      </c>
      <c r="G144" s="24">
        <f>All!FK145</f>
        <v>0</v>
      </c>
      <c r="H144" s="26">
        <v>44562</v>
      </c>
    </row>
    <row r="145" spans="1:8" hidden="1">
      <c r="A145" s="152">
        <v>144</v>
      </c>
      <c r="B145" s="152" t="s">
        <v>2207</v>
      </c>
      <c r="C145" s="22">
        <f>All!BG146</f>
        <v>0</v>
      </c>
      <c r="D145" s="24">
        <f>All!W146</f>
        <v>0</v>
      </c>
      <c r="E145" s="19" t="s">
        <v>271</v>
      </c>
      <c r="F145" s="24">
        <f>All!EA146</f>
        <v>0</v>
      </c>
      <c r="G145" s="24">
        <f>All!FK146</f>
        <v>0</v>
      </c>
      <c r="H145" s="26">
        <v>44562</v>
      </c>
    </row>
    <row r="146" spans="1:8">
      <c r="A146" s="152">
        <v>145</v>
      </c>
      <c r="B146" s="152" t="s">
        <v>2208</v>
      </c>
      <c r="C146" s="22">
        <f>All!BG147</f>
        <v>0</v>
      </c>
      <c r="D146" s="24">
        <f>All!W147</f>
        <v>0</v>
      </c>
      <c r="E146" s="19" t="s">
        <v>271</v>
      </c>
      <c r="F146" s="24">
        <f>All!EA147</f>
        <v>0</v>
      </c>
      <c r="G146" s="24">
        <f>All!FK147</f>
        <v>0</v>
      </c>
      <c r="H146" s="26">
        <v>44562</v>
      </c>
    </row>
    <row r="147" spans="1:8">
      <c r="A147" s="152">
        <v>146</v>
      </c>
      <c r="B147" s="152" t="s">
        <v>2211</v>
      </c>
      <c r="C147" s="22">
        <f>All!BG148</f>
        <v>0</v>
      </c>
      <c r="D147" s="24">
        <f>All!W148</f>
        <v>0</v>
      </c>
      <c r="E147" s="19" t="s">
        <v>271</v>
      </c>
      <c r="F147" s="24">
        <f>All!EA148</f>
        <v>0</v>
      </c>
      <c r="G147" s="24">
        <f>All!FK148</f>
        <v>0</v>
      </c>
      <c r="H147" s="26">
        <v>44562</v>
      </c>
    </row>
    <row r="148" spans="1:8">
      <c r="A148" s="152">
        <v>147</v>
      </c>
      <c r="B148" s="152" t="s">
        <v>2212</v>
      </c>
      <c r="C148" s="22">
        <f>All!BG149</f>
        <v>0</v>
      </c>
      <c r="D148" s="24">
        <f>All!W149</f>
        <v>0</v>
      </c>
      <c r="E148" s="19" t="s">
        <v>271</v>
      </c>
      <c r="F148" s="24">
        <f>All!EA149</f>
        <v>0</v>
      </c>
      <c r="G148" s="24">
        <f>All!FK149</f>
        <v>0</v>
      </c>
      <c r="H148" s="26">
        <v>44562</v>
      </c>
    </row>
    <row r="149" spans="1:8">
      <c r="A149" s="152">
        <v>148</v>
      </c>
      <c r="B149" s="152" t="s">
        <v>2213</v>
      </c>
      <c r="C149" s="22">
        <f>All!BG150</f>
        <v>0</v>
      </c>
      <c r="D149" s="24">
        <f>All!W150</f>
        <v>0</v>
      </c>
      <c r="E149" s="19" t="s">
        <v>271</v>
      </c>
      <c r="F149" s="24">
        <f>All!EA150</f>
        <v>0</v>
      </c>
      <c r="G149" s="24">
        <f>All!FK150</f>
        <v>0</v>
      </c>
      <c r="H149" s="26">
        <v>44562</v>
      </c>
    </row>
    <row r="150" spans="1:8">
      <c r="A150" s="20">
        <v>0</v>
      </c>
      <c r="B150" s="20" t="s">
        <v>1985</v>
      </c>
      <c r="C150" s="22">
        <f>All!BG151</f>
        <v>0</v>
      </c>
      <c r="D150" s="24">
        <f>All!W151</f>
        <v>0</v>
      </c>
      <c r="E150" s="19" t="s">
        <v>271</v>
      </c>
      <c r="F150" s="24">
        <f>All!EA151</f>
        <v>0</v>
      </c>
      <c r="G150" s="24">
        <f>All!FK151</f>
        <v>0</v>
      </c>
      <c r="H150" s="26">
        <v>44562</v>
      </c>
    </row>
    <row r="151" spans="1:8" hidden="1">
      <c r="A151" s="19">
        <v>1</v>
      </c>
      <c r="B151" s="19" t="s">
        <v>7</v>
      </c>
      <c r="C151" s="22">
        <f>All!BJ3</f>
        <v>22422688</v>
      </c>
      <c r="D151" s="24">
        <f>All!Z3</f>
        <v>85461330</v>
      </c>
      <c r="E151" s="19" t="s">
        <v>271</v>
      </c>
      <c r="F151" s="24">
        <f>All!ED3</f>
        <v>20015585</v>
      </c>
      <c r="G151" s="24">
        <f>All!FN3</f>
        <v>62358728</v>
      </c>
      <c r="H151" s="26">
        <v>44593</v>
      </c>
    </row>
    <row r="152" spans="1:8" hidden="1">
      <c r="A152" s="19">
        <v>2</v>
      </c>
      <c r="B152" s="19" t="s">
        <v>8</v>
      </c>
      <c r="C152" s="22">
        <f>All!BJ4</f>
        <v>0</v>
      </c>
      <c r="D152" s="24">
        <f>All!Z4</f>
        <v>0</v>
      </c>
      <c r="E152" s="19" t="s">
        <v>271</v>
      </c>
      <c r="F152" s="24">
        <f>All!ED4</f>
        <v>0</v>
      </c>
      <c r="G152" s="24">
        <f>All!FN4</f>
        <v>0</v>
      </c>
      <c r="H152" s="26">
        <v>44593</v>
      </c>
    </row>
    <row r="153" spans="1:8" hidden="1">
      <c r="A153" s="19">
        <v>3</v>
      </c>
      <c r="B153" s="19" t="s">
        <v>9</v>
      </c>
      <c r="C153" s="22">
        <f>All!BJ5</f>
        <v>0</v>
      </c>
      <c r="D153" s="24">
        <f>All!Z5</f>
        <v>0</v>
      </c>
      <c r="E153" s="19" t="s">
        <v>271</v>
      </c>
      <c r="F153" s="24">
        <f>All!ED5</f>
        <v>0</v>
      </c>
      <c r="G153" s="24">
        <f>All!FN5</f>
        <v>0</v>
      </c>
      <c r="H153" s="26">
        <v>44593</v>
      </c>
    </row>
    <row r="154" spans="1:8" hidden="1">
      <c r="A154" s="19">
        <v>4</v>
      </c>
      <c r="B154" s="19" t="s">
        <v>10</v>
      </c>
      <c r="C154" s="22">
        <f>All!BJ6</f>
        <v>0</v>
      </c>
      <c r="D154" s="24">
        <f>All!Z6</f>
        <v>0</v>
      </c>
      <c r="E154" s="19" t="s">
        <v>271</v>
      </c>
      <c r="F154" s="24">
        <f>All!ED6</f>
        <v>0</v>
      </c>
      <c r="G154" s="24">
        <f>All!FN6</f>
        <v>0</v>
      </c>
      <c r="H154" s="26">
        <v>44593</v>
      </c>
    </row>
    <row r="155" spans="1:8" hidden="1">
      <c r="A155" s="19">
        <v>5</v>
      </c>
      <c r="B155" s="19" t="s">
        <v>11</v>
      </c>
      <c r="C155" s="22">
        <f>All!BJ7</f>
        <v>2853342.0108107924</v>
      </c>
      <c r="D155" s="24">
        <f>All!Z7</f>
        <v>0</v>
      </c>
      <c r="E155" s="19" t="s">
        <v>271</v>
      </c>
      <c r="F155" s="24">
        <f>All!ED7</f>
        <v>0</v>
      </c>
      <c r="G155" s="24">
        <f>All!FN7</f>
        <v>1712005.2064864754</v>
      </c>
      <c r="H155" s="26">
        <v>44593</v>
      </c>
    </row>
    <row r="156" spans="1:8" hidden="1">
      <c r="A156" s="19">
        <v>6</v>
      </c>
      <c r="B156" s="19" t="s">
        <v>12</v>
      </c>
      <c r="C156" s="22">
        <f>All!BJ8</f>
        <v>38548576</v>
      </c>
      <c r="D156" s="24">
        <f>All!Z8</f>
        <v>44677352.723788373</v>
      </c>
      <c r="E156" s="19" t="s">
        <v>271</v>
      </c>
      <c r="F156" s="24">
        <f>All!ED8</f>
        <v>29208041</v>
      </c>
      <c r="G156" s="24">
        <f>All!FN8</f>
        <v>44552303</v>
      </c>
      <c r="H156" s="26">
        <v>44593</v>
      </c>
    </row>
    <row r="157" spans="1:8" hidden="1">
      <c r="A157" s="19">
        <v>7</v>
      </c>
      <c r="B157" s="19" t="s">
        <v>13</v>
      </c>
      <c r="C157" s="22">
        <f>All!BJ9</f>
        <v>0</v>
      </c>
      <c r="D157" s="24">
        <f>All!Z9</f>
        <v>0</v>
      </c>
      <c r="E157" s="19" t="s">
        <v>271</v>
      </c>
      <c r="F157" s="24">
        <f>All!ED9</f>
        <v>0</v>
      </c>
      <c r="G157" s="24">
        <f>All!FN9</f>
        <v>0</v>
      </c>
      <c r="H157" s="26">
        <v>44593</v>
      </c>
    </row>
    <row r="158" spans="1:8" hidden="1">
      <c r="A158" s="19">
        <v>8</v>
      </c>
      <c r="B158" s="19" t="s">
        <v>2004</v>
      </c>
      <c r="C158" s="22">
        <f>All!BJ10</f>
        <v>26491168.566567998</v>
      </c>
      <c r="D158" s="24">
        <f>All!Z10</f>
        <v>26491168.566567998</v>
      </c>
      <c r="E158" s="19" t="s">
        <v>271</v>
      </c>
      <c r="F158" s="24">
        <f>All!ED10</f>
        <v>12508988</v>
      </c>
      <c r="G158" s="24">
        <f>All!FN10</f>
        <v>7183763</v>
      </c>
      <c r="H158" s="26">
        <v>44593</v>
      </c>
    </row>
    <row r="159" spans="1:8" hidden="1">
      <c r="A159" s="19">
        <v>9</v>
      </c>
      <c r="B159" s="19" t="s">
        <v>15</v>
      </c>
      <c r="C159" s="22">
        <f>All!BJ11</f>
        <v>0</v>
      </c>
      <c r="D159" s="24">
        <f>All!Z11</f>
        <v>0</v>
      </c>
      <c r="E159" s="19" t="s">
        <v>271</v>
      </c>
      <c r="F159" s="24">
        <f>All!ED11</f>
        <v>0</v>
      </c>
      <c r="G159" s="24">
        <f>All!FN11</f>
        <v>0</v>
      </c>
      <c r="H159" s="26">
        <v>44593</v>
      </c>
    </row>
    <row r="160" spans="1:8" hidden="1">
      <c r="A160" s="19">
        <v>10</v>
      </c>
      <c r="B160" s="19" t="s">
        <v>16</v>
      </c>
      <c r="C160" s="22">
        <f>All!BJ12</f>
        <v>0</v>
      </c>
      <c r="D160" s="24">
        <f>All!Z12</f>
        <v>0</v>
      </c>
      <c r="E160" s="19" t="s">
        <v>271</v>
      </c>
      <c r="F160" s="24">
        <f>All!ED12</f>
        <v>0</v>
      </c>
      <c r="G160" s="24">
        <f>All!FN12</f>
        <v>0</v>
      </c>
      <c r="H160" s="26">
        <v>44593</v>
      </c>
    </row>
    <row r="161" spans="1:8" hidden="1">
      <c r="A161" s="19">
        <v>11</v>
      </c>
      <c r="B161" s="19" t="s">
        <v>17</v>
      </c>
      <c r="C161" s="22">
        <f>All!BJ13</f>
        <v>0</v>
      </c>
      <c r="D161" s="24">
        <f>All!Z13</f>
        <v>0</v>
      </c>
      <c r="E161" s="19" t="s">
        <v>271</v>
      </c>
      <c r="F161" s="24">
        <f>All!ED13</f>
        <v>0</v>
      </c>
      <c r="G161" s="24">
        <f>All!FN13</f>
        <v>0</v>
      </c>
      <c r="H161" s="26">
        <v>44593</v>
      </c>
    </row>
    <row r="162" spans="1:8" hidden="1">
      <c r="A162" s="19">
        <v>12</v>
      </c>
      <c r="B162" s="19" t="s">
        <v>18</v>
      </c>
      <c r="C162" s="22">
        <f>All!BJ14</f>
        <v>0</v>
      </c>
      <c r="D162" s="24">
        <f>All!Z14</f>
        <v>0</v>
      </c>
      <c r="E162" s="19" t="s">
        <v>271</v>
      </c>
      <c r="F162" s="24">
        <f>All!ED14</f>
        <v>0</v>
      </c>
      <c r="G162" s="24">
        <f>All!FN14</f>
        <v>0</v>
      </c>
      <c r="H162" s="26">
        <v>44593</v>
      </c>
    </row>
    <row r="163" spans="1:8" hidden="1">
      <c r="A163" s="19">
        <v>13</v>
      </c>
      <c r="B163" s="19" t="s">
        <v>19</v>
      </c>
      <c r="C163" s="22">
        <f>All!BJ15</f>
        <v>0</v>
      </c>
      <c r="D163" s="24">
        <f>All!Z15</f>
        <v>0</v>
      </c>
      <c r="E163" s="19" t="s">
        <v>271</v>
      </c>
      <c r="F163" s="24">
        <f>All!ED15</f>
        <v>0</v>
      </c>
      <c r="G163" s="24">
        <f>All!FN15</f>
        <v>0</v>
      </c>
      <c r="H163" s="26">
        <v>44593</v>
      </c>
    </row>
    <row r="164" spans="1:8" hidden="1">
      <c r="A164" s="19">
        <v>14</v>
      </c>
      <c r="B164" s="19" t="s">
        <v>20</v>
      </c>
      <c r="C164" s="22">
        <f>All!BJ16</f>
        <v>0</v>
      </c>
      <c r="D164" s="24">
        <f>All!Z16</f>
        <v>0</v>
      </c>
      <c r="E164" s="19" t="s">
        <v>271</v>
      </c>
      <c r="F164" s="24">
        <f>All!ED16</f>
        <v>0</v>
      </c>
      <c r="G164" s="24">
        <f>All!FN16</f>
        <v>0</v>
      </c>
      <c r="H164" s="26">
        <v>44593</v>
      </c>
    </row>
    <row r="165" spans="1:8" hidden="1">
      <c r="A165" s="19">
        <v>15</v>
      </c>
      <c r="B165" s="19" t="s">
        <v>21</v>
      </c>
      <c r="C165" s="22">
        <f>All!BJ17</f>
        <v>0</v>
      </c>
      <c r="D165" s="24">
        <f>All!Z17</f>
        <v>0</v>
      </c>
      <c r="E165" s="19" t="s">
        <v>271</v>
      </c>
      <c r="F165" s="24">
        <f>All!ED17</f>
        <v>0</v>
      </c>
      <c r="G165" s="24">
        <f>All!FN17</f>
        <v>0</v>
      </c>
      <c r="H165" s="26">
        <v>44593</v>
      </c>
    </row>
    <row r="166" spans="1:8" hidden="1">
      <c r="A166" s="19">
        <v>16</v>
      </c>
      <c r="B166" s="19" t="s">
        <v>22</v>
      </c>
      <c r="C166" s="22">
        <f>All!BJ18</f>
        <v>0</v>
      </c>
      <c r="D166" s="24">
        <f>All!Z18</f>
        <v>0</v>
      </c>
      <c r="E166" s="19" t="s">
        <v>271</v>
      </c>
      <c r="F166" s="24">
        <f>All!ED18</f>
        <v>0</v>
      </c>
      <c r="G166" s="24">
        <f>All!FN18</f>
        <v>0</v>
      </c>
      <c r="H166" s="26">
        <v>44593</v>
      </c>
    </row>
    <row r="167" spans="1:8" hidden="1">
      <c r="A167" s="19">
        <v>17</v>
      </c>
      <c r="B167" s="19" t="s">
        <v>23</v>
      </c>
      <c r="C167" s="22">
        <f>All!BJ19</f>
        <v>0</v>
      </c>
      <c r="D167" s="24">
        <f>All!Z19</f>
        <v>0</v>
      </c>
      <c r="E167" s="19" t="s">
        <v>271</v>
      </c>
      <c r="F167" s="24">
        <f>All!ED19</f>
        <v>0</v>
      </c>
      <c r="G167" s="24">
        <f>All!FN19</f>
        <v>0</v>
      </c>
      <c r="H167" s="26">
        <v>44593</v>
      </c>
    </row>
    <row r="168" spans="1:8" hidden="1">
      <c r="A168" s="19">
        <v>18</v>
      </c>
      <c r="B168" s="19" t="s">
        <v>24</v>
      </c>
      <c r="C168" s="22">
        <f>All!BJ20</f>
        <v>14436025.770556461</v>
      </c>
      <c r="D168" s="24">
        <f>All!Z20</f>
        <v>34000000</v>
      </c>
      <c r="E168" s="19" t="s">
        <v>271</v>
      </c>
      <c r="F168" s="24">
        <f>All!ED20</f>
        <v>0</v>
      </c>
      <c r="G168" s="24">
        <f>All!FN20</f>
        <v>11400000</v>
      </c>
      <c r="H168" s="26">
        <v>44593</v>
      </c>
    </row>
    <row r="169" spans="1:8" hidden="1">
      <c r="A169" s="19">
        <v>19</v>
      </c>
      <c r="B169" s="19" t="s">
        <v>25</v>
      </c>
      <c r="C169" s="22">
        <f>All!BJ21</f>
        <v>19052208.974468999</v>
      </c>
      <c r="D169" s="24">
        <f>All!Z21</f>
        <v>10259579</v>
      </c>
      <c r="E169" s="19" t="s">
        <v>271</v>
      </c>
      <c r="F169" s="24">
        <f>All!ED21</f>
        <v>0</v>
      </c>
      <c r="G169" s="24">
        <f>All!FN21</f>
        <v>18718113</v>
      </c>
      <c r="H169" s="26">
        <v>44593</v>
      </c>
    </row>
    <row r="170" spans="1:8" hidden="1">
      <c r="A170" s="19">
        <v>20</v>
      </c>
      <c r="B170" s="19" t="s">
        <v>26</v>
      </c>
      <c r="C170" s="22">
        <f>All!BJ22</f>
        <v>15257260.399056001</v>
      </c>
      <c r="D170" s="24">
        <f>All!Z22</f>
        <v>16500622</v>
      </c>
      <c r="E170" s="19" t="s">
        <v>271</v>
      </c>
      <c r="F170" s="24">
        <f>All!ED22</f>
        <v>0</v>
      </c>
      <c r="G170" s="24">
        <f>All!FN22</f>
        <v>20500000</v>
      </c>
      <c r="H170" s="26">
        <v>44593</v>
      </c>
    </row>
    <row r="171" spans="1:8" hidden="1">
      <c r="A171" s="19">
        <v>21</v>
      </c>
      <c r="B171" s="19" t="s">
        <v>27</v>
      </c>
      <c r="C171" s="22">
        <f>All!BJ23</f>
        <v>25919450.573447499</v>
      </c>
      <c r="D171" s="24">
        <f>All!Z23</f>
        <v>29993714</v>
      </c>
      <c r="E171" s="19" t="s">
        <v>271</v>
      </c>
      <c r="F171" s="24">
        <f>All!ED23</f>
        <v>12497777</v>
      </c>
      <c r="G171" s="24">
        <f>All!FN23</f>
        <v>40747570</v>
      </c>
      <c r="H171" s="26">
        <v>44593</v>
      </c>
    </row>
    <row r="172" spans="1:8" hidden="1">
      <c r="A172" s="19">
        <v>22</v>
      </c>
      <c r="B172" s="19" t="s">
        <v>29</v>
      </c>
      <c r="C172" s="22">
        <f>All!BJ24</f>
        <v>25272774.126060002</v>
      </c>
      <c r="D172" s="24">
        <f>All!Z24</f>
        <v>11000000</v>
      </c>
      <c r="E172" s="19" t="s">
        <v>271</v>
      </c>
      <c r="F172" s="24">
        <f>All!ED24</f>
        <v>8356000</v>
      </c>
      <c r="G172" s="24">
        <f>All!FN24</f>
        <v>9595557</v>
      </c>
      <c r="H172" s="26">
        <v>44593</v>
      </c>
    </row>
    <row r="173" spans="1:8" hidden="1">
      <c r="A173" s="19">
        <v>23</v>
      </c>
      <c r="B173" s="19" t="s">
        <v>30</v>
      </c>
      <c r="C173" s="22">
        <f>All!BJ25</f>
        <v>26540863.618394699</v>
      </c>
      <c r="D173" s="24">
        <f>All!Z25</f>
        <v>27500000</v>
      </c>
      <c r="E173" s="19" t="s">
        <v>271</v>
      </c>
      <c r="F173" s="24">
        <f>All!ED25</f>
        <v>16896000</v>
      </c>
      <c r="G173" s="24">
        <f>All!FN25</f>
        <v>13148000</v>
      </c>
      <c r="H173" s="26">
        <v>44593</v>
      </c>
    </row>
    <row r="174" spans="1:8" hidden="1">
      <c r="A174" s="19">
        <v>24</v>
      </c>
      <c r="B174" s="19" t="s">
        <v>31</v>
      </c>
      <c r="C174" s="22">
        <f>All!BJ26</f>
        <v>0</v>
      </c>
      <c r="D174" s="24">
        <f>All!Z26</f>
        <v>0</v>
      </c>
      <c r="E174" s="19" t="s">
        <v>271</v>
      </c>
      <c r="F174" s="24">
        <f>All!ED26</f>
        <v>0</v>
      </c>
      <c r="G174" s="24">
        <f>All!FN26</f>
        <v>0</v>
      </c>
      <c r="H174" s="26">
        <v>44593</v>
      </c>
    </row>
    <row r="175" spans="1:8" hidden="1">
      <c r="A175" s="19">
        <v>25</v>
      </c>
      <c r="B175" s="19" t="s">
        <v>32</v>
      </c>
      <c r="C175" s="22">
        <f>All!BJ27</f>
        <v>0</v>
      </c>
      <c r="D175" s="24">
        <f>All!Z27</f>
        <v>0</v>
      </c>
      <c r="E175" s="19" t="s">
        <v>271</v>
      </c>
      <c r="F175" s="24">
        <f>All!ED27</f>
        <v>0</v>
      </c>
      <c r="G175" s="24">
        <f>All!FN27</f>
        <v>0</v>
      </c>
      <c r="H175" s="26">
        <v>44593</v>
      </c>
    </row>
    <row r="176" spans="1:8" hidden="1">
      <c r="A176" s="19">
        <v>26</v>
      </c>
      <c r="B176" s="19" t="s">
        <v>34</v>
      </c>
      <c r="C176" s="22">
        <f>All!BJ28</f>
        <v>3215442</v>
      </c>
      <c r="D176" s="24">
        <f>All!Z28</f>
        <v>2147014.2859999998</v>
      </c>
      <c r="E176" s="19" t="s">
        <v>271</v>
      </c>
      <c r="F176" s="24">
        <f>All!ED28</f>
        <v>0</v>
      </c>
      <c r="G176" s="24">
        <f>All!FN28</f>
        <v>15745745</v>
      </c>
      <c r="H176" s="26">
        <v>44593</v>
      </c>
    </row>
    <row r="177" spans="1:8" hidden="1">
      <c r="A177" s="19">
        <v>27</v>
      </c>
      <c r="B177" s="19" t="s">
        <v>35</v>
      </c>
      <c r="C177" s="22">
        <f>All!BJ29</f>
        <v>0</v>
      </c>
      <c r="D177" s="24">
        <f>All!Z29</f>
        <v>0</v>
      </c>
      <c r="E177" s="19" t="s">
        <v>271</v>
      </c>
      <c r="F177" s="24">
        <f>All!ED29</f>
        <v>5414412</v>
      </c>
      <c r="G177" s="24">
        <f>All!FN29</f>
        <v>109987</v>
      </c>
      <c r="H177" s="26">
        <v>44593</v>
      </c>
    </row>
    <row r="178" spans="1:8" hidden="1">
      <c r="A178" s="19">
        <v>28</v>
      </c>
      <c r="B178" s="19" t="s">
        <v>36</v>
      </c>
      <c r="C178" s="22">
        <f>All!BJ30</f>
        <v>0</v>
      </c>
      <c r="D178" s="24">
        <f>All!Z30</f>
        <v>0</v>
      </c>
      <c r="E178" s="19" t="s">
        <v>271</v>
      </c>
      <c r="F178" s="24">
        <f>All!ED30</f>
        <v>0</v>
      </c>
      <c r="G178" s="24">
        <f>All!FN30</f>
        <v>0</v>
      </c>
      <c r="H178" s="26">
        <v>44593</v>
      </c>
    </row>
    <row r="179" spans="1:8" hidden="1">
      <c r="A179" s="19">
        <v>29</v>
      </c>
      <c r="B179" s="19" t="s">
        <v>37</v>
      </c>
      <c r="C179" s="22">
        <f>All!BJ31</f>
        <v>0</v>
      </c>
      <c r="D179" s="24">
        <f>All!Z31</f>
        <v>0</v>
      </c>
      <c r="E179" s="19" t="s">
        <v>271</v>
      </c>
      <c r="F179" s="24">
        <f>All!ED31</f>
        <v>0</v>
      </c>
      <c r="G179" s="24">
        <f>All!FN31</f>
        <v>0</v>
      </c>
      <c r="H179" s="26">
        <v>44593</v>
      </c>
    </row>
    <row r="180" spans="1:8" hidden="1">
      <c r="A180" s="19">
        <v>30</v>
      </c>
      <c r="B180" s="19" t="s">
        <v>38</v>
      </c>
      <c r="C180" s="22">
        <f>All!BJ32</f>
        <v>0</v>
      </c>
      <c r="D180" s="24">
        <f>All!Z32</f>
        <v>0</v>
      </c>
      <c r="E180" s="19" t="s">
        <v>271</v>
      </c>
      <c r="F180" s="24">
        <f>All!ED32</f>
        <v>0</v>
      </c>
      <c r="G180" s="24">
        <f>All!FN32</f>
        <v>0</v>
      </c>
      <c r="H180" s="26">
        <v>44593</v>
      </c>
    </row>
    <row r="181" spans="1:8" hidden="1">
      <c r="A181" s="19">
        <v>31</v>
      </c>
      <c r="B181" s="19" t="s">
        <v>39</v>
      </c>
      <c r="C181" s="22">
        <f>All!BJ33</f>
        <v>0</v>
      </c>
      <c r="D181" s="24">
        <f>All!Z33</f>
        <v>0</v>
      </c>
      <c r="E181" s="19" t="s">
        <v>271</v>
      </c>
      <c r="F181" s="24">
        <f>All!ED33</f>
        <v>0</v>
      </c>
      <c r="G181" s="24">
        <f>All!FN33</f>
        <v>0</v>
      </c>
      <c r="H181" s="26">
        <v>44593</v>
      </c>
    </row>
    <row r="182" spans="1:8" hidden="1">
      <c r="A182" s="19">
        <v>32</v>
      </c>
      <c r="B182" s="19" t="s">
        <v>40</v>
      </c>
      <c r="C182" s="22">
        <f>All!BJ34</f>
        <v>0</v>
      </c>
      <c r="D182" s="24">
        <f>All!Z34</f>
        <v>0</v>
      </c>
      <c r="E182" s="19" t="s">
        <v>271</v>
      </c>
      <c r="F182" s="24">
        <f>All!ED34</f>
        <v>0</v>
      </c>
      <c r="G182" s="24">
        <f>All!FN34</f>
        <v>0</v>
      </c>
      <c r="H182" s="26">
        <v>44593</v>
      </c>
    </row>
    <row r="183" spans="1:8" hidden="1">
      <c r="A183" s="19">
        <v>33</v>
      </c>
      <c r="B183" s="19" t="s">
        <v>41</v>
      </c>
      <c r="C183" s="22">
        <f>All!BJ35</f>
        <v>0</v>
      </c>
      <c r="D183" s="24">
        <f>All!Z35</f>
        <v>0</v>
      </c>
      <c r="E183" s="19" t="s">
        <v>271</v>
      </c>
      <c r="F183" s="24">
        <f>All!ED35</f>
        <v>0</v>
      </c>
      <c r="G183" s="24">
        <v>0</v>
      </c>
      <c r="H183" s="26">
        <v>44593</v>
      </c>
    </row>
    <row r="184" spans="1:8" hidden="1">
      <c r="A184" s="19">
        <v>34</v>
      </c>
      <c r="B184" s="19" t="s">
        <v>42</v>
      </c>
      <c r="C184" s="22">
        <f>All!BJ36</f>
        <v>4771130.8045454798</v>
      </c>
      <c r="D184" s="24">
        <f>All!Z36</f>
        <v>0</v>
      </c>
      <c r="E184" s="19" t="s">
        <v>271</v>
      </c>
      <c r="F184" s="24">
        <f>All!ED36</f>
        <v>0</v>
      </c>
      <c r="G184" s="24">
        <f>All!FN36</f>
        <v>1416538</v>
      </c>
      <c r="H184" s="26">
        <v>44593</v>
      </c>
    </row>
    <row r="185" spans="1:8" hidden="1">
      <c r="A185" s="19">
        <v>35</v>
      </c>
      <c r="B185" s="19" t="s">
        <v>43</v>
      </c>
      <c r="C185" s="22">
        <f>All!BJ37</f>
        <v>0</v>
      </c>
      <c r="D185" s="24">
        <f>All!Z37</f>
        <v>0</v>
      </c>
      <c r="E185" s="19" t="s">
        <v>271</v>
      </c>
      <c r="F185" s="24">
        <f>All!ED37</f>
        <v>0</v>
      </c>
      <c r="G185" s="24">
        <f>All!FN37</f>
        <v>0</v>
      </c>
      <c r="H185" s="26">
        <v>44593</v>
      </c>
    </row>
    <row r="186" spans="1:8" hidden="1">
      <c r="A186" s="19">
        <v>36</v>
      </c>
      <c r="B186" s="19" t="s">
        <v>44</v>
      </c>
      <c r="C186" s="22">
        <f>All!BJ38</f>
        <v>0</v>
      </c>
      <c r="D186" s="24">
        <f>All!Z38</f>
        <v>0</v>
      </c>
      <c r="E186" s="19" t="s">
        <v>271</v>
      </c>
      <c r="F186" s="24">
        <f>All!ED38</f>
        <v>0</v>
      </c>
      <c r="G186" s="24">
        <f>All!FN38</f>
        <v>0</v>
      </c>
      <c r="H186" s="26">
        <v>44593</v>
      </c>
    </row>
    <row r="187" spans="1:8" hidden="1">
      <c r="A187" s="19">
        <v>37</v>
      </c>
      <c r="B187" s="19" t="s">
        <v>1980</v>
      </c>
      <c r="C187" s="22">
        <f>All!BJ39</f>
        <v>3491352.8197159995</v>
      </c>
      <c r="D187" s="24">
        <f>All!Z39</f>
        <v>8967060.9519999996</v>
      </c>
      <c r="E187" s="19" t="s">
        <v>271</v>
      </c>
      <c r="F187" s="24">
        <f>All!ED39</f>
        <v>0</v>
      </c>
      <c r="G187" s="24">
        <f>All!FN39</f>
        <v>9248456</v>
      </c>
      <c r="H187" s="26">
        <v>44593</v>
      </c>
    </row>
    <row r="188" spans="1:8" hidden="1">
      <c r="A188" s="19">
        <v>38</v>
      </c>
      <c r="B188" s="19" t="s">
        <v>1982</v>
      </c>
      <c r="C188" s="22">
        <f>All!BJ40</f>
        <v>20789731.5</v>
      </c>
      <c r="D188" s="24">
        <f>All!Z40</f>
        <v>32388390</v>
      </c>
      <c r="E188" s="19" t="s">
        <v>271</v>
      </c>
      <c r="F188" s="24">
        <f>All!ED40</f>
        <v>43520426</v>
      </c>
      <c r="G188" s="24">
        <f>All!FN40</f>
        <v>30357512</v>
      </c>
      <c r="H188" s="26">
        <v>44593</v>
      </c>
    </row>
    <row r="189" spans="1:8" hidden="1">
      <c r="A189" s="19">
        <v>39</v>
      </c>
      <c r="B189" s="19" t="s">
        <v>1984</v>
      </c>
      <c r="C189" s="22">
        <f>All!BJ41</f>
        <v>17314306</v>
      </c>
      <c r="D189" s="24">
        <f>All!Z41</f>
        <v>21402589</v>
      </c>
      <c r="E189" s="19" t="s">
        <v>271</v>
      </c>
      <c r="F189" s="24">
        <f>All!ED41</f>
        <v>18900329</v>
      </c>
      <c r="G189" s="24">
        <f>All!FN41</f>
        <v>17782544</v>
      </c>
      <c r="H189" s="26">
        <v>44593</v>
      </c>
    </row>
    <row r="190" spans="1:8" hidden="1">
      <c r="A190" s="19">
        <v>40</v>
      </c>
      <c r="B190" s="19" t="s">
        <v>2001</v>
      </c>
      <c r="C190" s="22">
        <f>All!BJ42</f>
        <v>15358821.776296975</v>
      </c>
      <c r="D190" s="24">
        <f>All!Z42</f>
        <v>38041916</v>
      </c>
      <c r="E190" s="19" t="s">
        <v>271</v>
      </c>
      <c r="F190" s="24">
        <f>All!ED42</f>
        <v>30310141</v>
      </c>
      <c r="G190" s="24">
        <f>All!FN42</f>
        <v>14460056.810000001</v>
      </c>
      <c r="H190" s="26">
        <v>44593</v>
      </c>
    </row>
    <row r="191" spans="1:8" hidden="1">
      <c r="A191" s="19">
        <v>41</v>
      </c>
      <c r="B191" s="19" t="s">
        <v>2002</v>
      </c>
      <c r="C191" s="22">
        <f>All!BJ43</f>
        <v>0</v>
      </c>
      <c r="D191" s="24">
        <f>All!Z43</f>
        <v>0</v>
      </c>
      <c r="E191" s="19" t="s">
        <v>271</v>
      </c>
      <c r="F191" s="24">
        <f>All!ED43</f>
        <v>0</v>
      </c>
      <c r="G191" s="24">
        <f>All!FN43</f>
        <v>484248</v>
      </c>
      <c r="H191" s="26">
        <v>44593</v>
      </c>
    </row>
    <row r="192" spans="1:8" hidden="1">
      <c r="A192" s="19">
        <v>42</v>
      </c>
      <c r="B192" s="19" t="s">
        <v>2003</v>
      </c>
      <c r="C192" s="22">
        <f>All!BJ44</f>
        <v>27000000</v>
      </c>
      <c r="D192" s="24">
        <f>All!Z44</f>
        <v>66620581</v>
      </c>
      <c r="E192" s="19" t="s">
        <v>271</v>
      </c>
      <c r="F192" s="24">
        <f>All!ED44</f>
        <v>77000000</v>
      </c>
      <c r="G192" s="24">
        <f>All!FN44</f>
        <v>46858401</v>
      </c>
      <c r="H192" s="26">
        <v>44593</v>
      </c>
    </row>
    <row r="193" spans="1:8" hidden="1">
      <c r="A193" s="19">
        <v>43</v>
      </c>
      <c r="B193" s="19" t="s">
        <v>2064</v>
      </c>
      <c r="C193" s="22">
        <f>All!BJ45</f>
        <v>0</v>
      </c>
      <c r="D193" s="24">
        <f>All!Z45</f>
        <v>0</v>
      </c>
      <c r="E193" s="19" t="s">
        <v>271</v>
      </c>
      <c r="F193" s="24">
        <f>All!ED45</f>
        <v>0</v>
      </c>
      <c r="G193" s="24">
        <f>All!FN45</f>
        <v>0</v>
      </c>
      <c r="H193" s="26">
        <v>44593</v>
      </c>
    </row>
    <row r="194" spans="1:8" hidden="1">
      <c r="A194" s="19">
        <v>44</v>
      </c>
      <c r="B194" s="19" t="s">
        <v>2062</v>
      </c>
      <c r="C194" s="22">
        <f>All!BJ46</f>
        <v>0</v>
      </c>
      <c r="D194" s="24">
        <f>All!Z46</f>
        <v>0</v>
      </c>
      <c r="E194" s="19" t="s">
        <v>271</v>
      </c>
      <c r="F194" s="24">
        <f>All!ED46</f>
        <v>0</v>
      </c>
      <c r="G194" s="24">
        <f>All!FN46</f>
        <v>0</v>
      </c>
      <c r="H194" s="26">
        <v>44593</v>
      </c>
    </row>
    <row r="195" spans="1:8" hidden="1">
      <c r="A195" s="19">
        <v>45</v>
      </c>
      <c r="B195" s="19" t="s">
        <v>2063</v>
      </c>
      <c r="C195" s="22">
        <f>All!BJ47</f>
        <v>0</v>
      </c>
      <c r="D195" s="24">
        <f>All!Z47</f>
        <v>0</v>
      </c>
      <c r="E195" s="19" t="s">
        <v>271</v>
      </c>
      <c r="F195" s="24">
        <f>All!ED47</f>
        <v>0</v>
      </c>
      <c r="G195" s="24">
        <f>All!FN47</f>
        <v>0</v>
      </c>
      <c r="H195" s="26">
        <v>44593</v>
      </c>
    </row>
    <row r="196" spans="1:8" hidden="1">
      <c r="A196" s="19">
        <v>46</v>
      </c>
      <c r="B196" s="19" t="s">
        <v>2065</v>
      </c>
      <c r="C196" s="22">
        <f>All!BJ48</f>
        <v>14891015.772159999</v>
      </c>
      <c r="D196" s="24">
        <f>All!Z48</f>
        <v>49172956</v>
      </c>
      <c r="E196" s="19" t="s">
        <v>271</v>
      </c>
      <c r="F196" s="24">
        <f>All!ED48</f>
        <v>0</v>
      </c>
      <c r="G196" s="24">
        <f>All!FN48</f>
        <v>38039097</v>
      </c>
      <c r="H196" s="26">
        <v>44593</v>
      </c>
    </row>
    <row r="197" spans="1:8" hidden="1">
      <c r="A197" s="19">
        <v>47</v>
      </c>
      <c r="B197" s="19" t="s">
        <v>2066</v>
      </c>
      <c r="C197" s="22">
        <f>All!BJ49</f>
        <v>27092640</v>
      </c>
      <c r="D197" s="24">
        <f>All!Z49</f>
        <v>40615852</v>
      </c>
      <c r="E197" s="19" t="s">
        <v>271</v>
      </c>
      <c r="F197" s="24">
        <f>All!ED49</f>
        <v>20241854</v>
      </c>
      <c r="G197" s="24">
        <f>All!FN49</f>
        <v>26932702</v>
      </c>
      <c r="H197" s="26">
        <v>44593</v>
      </c>
    </row>
    <row r="198" spans="1:8" hidden="1">
      <c r="A198" s="19">
        <v>48</v>
      </c>
      <c r="B198" s="19" t="s">
        <v>2068</v>
      </c>
      <c r="C198" s="22">
        <f>All!BJ50</f>
        <v>19405807.133379664</v>
      </c>
      <c r="D198" s="24">
        <f>All!Z50</f>
        <v>58252460.200000003</v>
      </c>
      <c r="E198" s="19" t="s">
        <v>271</v>
      </c>
      <c r="F198" s="24">
        <f>All!ED50</f>
        <v>58745423</v>
      </c>
      <c r="G198" s="24">
        <f>All!FN50</f>
        <v>25478456</v>
      </c>
      <c r="H198" s="26">
        <v>44593</v>
      </c>
    </row>
    <row r="199" spans="1:8" hidden="1">
      <c r="A199" s="19">
        <v>49</v>
      </c>
      <c r="B199" s="19" t="s">
        <v>2069</v>
      </c>
      <c r="C199" s="22">
        <f>All!BJ51</f>
        <v>0</v>
      </c>
      <c r="D199" s="24">
        <f>All!Z51</f>
        <v>0</v>
      </c>
      <c r="E199" s="19" t="s">
        <v>271</v>
      </c>
      <c r="F199" s="24">
        <f>All!ED51</f>
        <v>0</v>
      </c>
      <c r="G199" s="24">
        <f>All!FN51</f>
        <v>0</v>
      </c>
      <c r="H199" s="26">
        <v>44593</v>
      </c>
    </row>
    <row r="200" spans="1:8" hidden="1">
      <c r="A200" s="19">
        <v>50</v>
      </c>
      <c r="B200" s="19" t="s">
        <v>66</v>
      </c>
      <c r="C200" s="22">
        <f>All!BJ52</f>
        <v>0</v>
      </c>
      <c r="D200" s="24">
        <f>All!Z52</f>
        <v>0</v>
      </c>
      <c r="E200" s="19" t="s">
        <v>271</v>
      </c>
      <c r="F200" s="24">
        <f>All!ED52</f>
        <v>0</v>
      </c>
      <c r="G200" s="24">
        <f>All!FN52</f>
        <v>0</v>
      </c>
      <c r="H200" s="26">
        <v>44593</v>
      </c>
    </row>
    <row r="201" spans="1:8" hidden="1">
      <c r="A201" s="19">
        <v>51</v>
      </c>
      <c r="B201" s="19" t="s">
        <v>67</v>
      </c>
      <c r="C201" s="22">
        <f>All!BJ53</f>
        <v>0</v>
      </c>
      <c r="D201" s="24">
        <f>All!Z53</f>
        <v>0</v>
      </c>
      <c r="E201" s="19" t="s">
        <v>271</v>
      </c>
      <c r="F201" s="24">
        <f>All!ED53</f>
        <v>0</v>
      </c>
      <c r="G201" s="24">
        <f>All!FN53</f>
        <v>0</v>
      </c>
      <c r="H201" s="26">
        <v>44593</v>
      </c>
    </row>
    <row r="202" spans="1:8" hidden="1">
      <c r="A202" s="19">
        <v>52</v>
      </c>
      <c r="B202" s="19" t="s">
        <v>68</v>
      </c>
      <c r="C202" s="22">
        <f>All!BJ54</f>
        <v>0</v>
      </c>
      <c r="D202" s="24">
        <f>All!Z54</f>
        <v>0</v>
      </c>
      <c r="E202" s="19" t="s">
        <v>271</v>
      </c>
      <c r="F202" s="24">
        <f>All!ED54</f>
        <v>0</v>
      </c>
      <c r="G202" s="24">
        <f>All!FN54</f>
        <v>0</v>
      </c>
      <c r="H202" s="26">
        <v>44593</v>
      </c>
    </row>
    <row r="203" spans="1:8" hidden="1">
      <c r="A203" s="19">
        <v>53</v>
      </c>
      <c r="B203" s="19" t="s">
        <v>69</v>
      </c>
      <c r="C203" s="22">
        <f>All!BJ55</f>
        <v>0</v>
      </c>
      <c r="D203" s="24">
        <f>All!Z55</f>
        <v>0</v>
      </c>
      <c r="E203" s="19" t="s">
        <v>271</v>
      </c>
      <c r="F203" s="24">
        <f>All!ED55</f>
        <v>0</v>
      </c>
      <c r="G203" s="24">
        <f>All!FN55</f>
        <v>0</v>
      </c>
      <c r="H203" s="26">
        <v>44593</v>
      </c>
    </row>
    <row r="204" spans="1:8" hidden="1">
      <c r="A204" s="19">
        <v>54</v>
      </c>
      <c r="B204" s="19" t="s">
        <v>70</v>
      </c>
      <c r="C204" s="22">
        <f>All!BJ56</f>
        <v>0</v>
      </c>
      <c r="D204" s="24">
        <f>All!Z56</f>
        <v>0</v>
      </c>
      <c r="E204" s="19" t="s">
        <v>271</v>
      </c>
      <c r="F204" s="24">
        <f>All!ED56</f>
        <v>0</v>
      </c>
      <c r="G204" s="24">
        <f>All!FN56</f>
        <v>0</v>
      </c>
      <c r="H204" s="26">
        <v>44593</v>
      </c>
    </row>
    <row r="205" spans="1:8" hidden="1">
      <c r="A205" s="19">
        <v>55</v>
      </c>
      <c r="B205" s="19" t="s">
        <v>71</v>
      </c>
      <c r="C205" s="22">
        <f>All!BJ57</f>
        <v>0</v>
      </c>
      <c r="D205" s="24">
        <f>All!Z57</f>
        <v>0</v>
      </c>
      <c r="E205" s="19" t="s">
        <v>271</v>
      </c>
      <c r="F205" s="24">
        <f>All!ED57</f>
        <v>0</v>
      </c>
      <c r="G205" s="24">
        <f>All!FN57</f>
        <v>0</v>
      </c>
      <c r="H205" s="26">
        <v>44593</v>
      </c>
    </row>
    <row r="206" spans="1:8" hidden="1">
      <c r="A206" s="19">
        <v>56</v>
      </c>
      <c r="B206" s="19" t="s">
        <v>72</v>
      </c>
      <c r="C206" s="22">
        <f>All!BJ58</f>
        <v>0</v>
      </c>
      <c r="D206" s="24">
        <f>All!Z58</f>
        <v>0</v>
      </c>
      <c r="E206" s="19" t="s">
        <v>271</v>
      </c>
      <c r="F206" s="24">
        <f>All!ED58</f>
        <v>0</v>
      </c>
      <c r="G206" s="24">
        <f>All!FN58</f>
        <v>0</v>
      </c>
      <c r="H206" s="26">
        <v>44593</v>
      </c>
    </row>
    <row r="207" spans="1:8" hidden="1">
      <c r="A207" s="19">
        <v>57</v>
      </c>
      <c r="B207" s="19" t="s">
        <v>73</v>
      </c>
      <c r="C207" s="22">
        <f>All!BJ59</f>
        <v>0</v>
      </c>
      <c r="D207" s="24">
        <f>All!Z59</f>
        <v>0</v>
      </c>
      <c r="E207" s="19" t="s">
        <v>271</v>
      </c>
      <c r="F207" s="24">
        <f>All!ED59</f>
        <v>0</v>
      </c>
      <c r="G207" s="24">
        <f>All!FN59</f>
        <v>0</v>
      </c>
      <c r="H207" s="26">
        <v>44593</v>
      </c>
    </row>
    <row r="208" spans="1:8" hidden="1">
      <c r="A208" s="19">
        <v>58</v>
      </c>
      <c r="B208" s="19" t="s">
        <v>74</v>
      </c>
      <c r="C208" s="22">
        <f>All!BJ60</f>
        <v>0</v>
      </c>
      <c r="D208" s="24">
        <f>All!Z60</f>
        <v>0</v>
      </c>
      <c r="E208" s="19" t="s">
        <v>271</v>
      </c>
      <c r="F208" s="24">
        <f>All!ED60</f>
        <v>0</v>
      </c>
      <c r="G208" s="24">
        <f>All!FN60</f>
        <v>0</v>
      </c>
      <c r="H208" s="26">
        <v>44593</v>
      </c>
    </row>
    <row r="209" spans="1:8" hidden="1">
      <c r="A209" s="19">
        <v>59</v>
      </c>
      <c r="B209" s="19" t="s">
        <v>75</v>
      </c>
      <c r="C209" s="22">
        <f>All!BJ61</f>
        <v>0</v>
      </c>
      <c r="D209" s="24">
        <f>All!Z61</f>
        <v>0</v>
      </c>
      <c r="E209" s="19" t="s">
        <v>271</v>
      </c>
      <c r="F209" s="24">
        <f>All!ED61</f>
        <v>0</v>
      </c>
      <c r="G209" s="24">
        <f>All!FN61</f>
        <v>0</v>
      </c>
      <c r="H209" s="26">
        <v>44593</v>
      </c>
    </row>
    <row r="210" spans="1:8" hidden="1">
      <c r="A210" s="19">
        <v>60</v>
      </c>
      <c r="B210" s="19" t="s">
        <v>76</v>
      </c>
      <c r="C210" s="22">
        <f>All!BJ62</f>
        <v>0</v>
      </c>
      <c r="D210" s="24">
        <f>All!Z62</f>
        <v>0</v>
      </c>
      <c r="E210" s="19" t="s">
        <v>271</v>
      </c>
      <c r="F210" s="24">
        <f>All!ED62</f>
        <v>0</v>
      </c>
      <c r="G210" s="24">
        <f>All!FN62</f>
        <v>0</v>
      </c>
      <c r="H210" s="26">
        <v>44593</v>
      </c>
    </row>
    <row r="211" spans="1:8" hidden="1">
      <c r="A211" s="19">
        <v>61</v>
      </c>
      <c r="B211" s="19" t="s">
        <v>77</v>
      </c>
      <c r="C211" s="22">
        <f>All!BJ63</f>
        <v>0</v>
      </c>
      <c r="D211" s="24">
        <f>All!Z63</f>
        <v>0</v>
      </c>
      <c r="E211" s="19" t="s">
        <v>271</v>
      </c>
      <c r="F211" s="24">
        <f>All!ED63</f>
        <v>0</v>
      </c>
      <c r="G211" s="24">
        <f>All!FN63</f>
        <v>0</v>
      </c>
      <c r="H211" s="26">
        <v>44593</v>
      </c>
    </row>
    <row r="212" spans="1:8" hidden="1">
      <c r="A212" s="19">
        <v>62</v>
      </c>
      <c r="B212" s="19" t="s">
        <v>87</v>
      </c>
      <c r="C212" s="22">
        <f>All!BJ64</f>
        <v>0</v>
      </c>
      <c r="D212" s="24">
        <f>All!Z64</f>
        <v>0</v>
      </c>
      <c r="E212" s="19" t="s">
        <v>271</v>
      </c>
      <c r="F212" s="24">
        <f>All!ED64</f>
        <v>0</v>
      </c>
      <c r="G212" s="24">
        <f>All!FN64</f>
        <v>0</v>
      </c>
      <c r="H212" s="26">
        <v>44593</v>
      </c>
    </row>
    <row r="213" spans="1:8" hidden="1">
      <c r="A213" s="19">
        <v>63</v>
      </c>
      <c r="B213" s="19" t="s">
        <v>93</v>
      </c>
      <c r="C213" s="22">
        <f>All!BJ65</f>
        <v>0</v>
      </c>
      <c r="D213" s="24">
        <f>All!Z65</f>
        <v>0</v>
      </c>
      <c r="E213" s="19" t="s">
        <v>271</v>
      </c>
      <c r="F213" s="24">
        <f>All!ED65</f>
        <v>0</v>
      </c>
      <c r="G213" s="24">
        <f>All!FN65</f>
        <v>0</v>
      </c>
      <c r="H213" s="26">
        <v>44593</v>
      </c>
    </row>
    <row r="214" spans="1:8" hidden="1">
      <c r="A214" s="19">
        <v>64</v>
      </c>
      <c r="B214" s="19" t="s">
        <v>94</v>
      </c>
      <c r="C214" s="22">
        <f>All!BJ66</f>
        <v>0</v>
      </c>
      <c r="D214" s="24">
        <f>All!Z66</f>
        <v>0</v>
      </c>
      <c r="E214" s="19" t="s">
        <v>271</v>
      </c>
      <c r="F214" s="24">
        <f>All!ED66</f>
        <v>0</v>
      </c>
      <c r="G214" s="24">
        <f>All!FN66</f>
        <v>0</v>
      </c>
      <c r="H214" s="26">
        <v>44593</v>
      </c>
    </row>
    <row r="215" spans="1:8" hidden="1">
      <c r="A215" s="19">
        <v>65</v>
      </c>
      <c r="B215" s="19" t="s">
        <v>95</v>
      </c>
      <c r="C215" s="22">
        <f>All!BJ67</f>
        <v>0</v>
      </c>
      <c r="D215" s="24">
        <f>All!Z67</f>
        <v>0</v>
      </c>
      <c r="E215" s="19" t="s">
        <v>271</v>
      </c>
      <c r="F215" s="24">
        <f>All!ED67</f>
        <v>0</v>
      </c>
      <c r="G215" s="24">
        <f>All!FN67</f>
        <v>0</v>
      </c>
      <c r="H215" s="26">
        <v>44593</v>
      </c>
    </row>
    <row r="216" spans="1:8" hidden="1">
      <c r="A216" s="19">
        <v>66</v>
      </c>
      <c r="B216" s="19" t="s">
        <v>96</v>
      </c>
      <c r="C216" s="22">
        <f>All!BJ68</f>
        <v>0</v>
      </c>
      <c r="D216" s="24">
        <f>All!Z68</f>
        <v>0</v>
      </c>
      <c r="E216" s="19" t="s">
        <v>271</v>
      </c>
      <c r="F216" s="24">
        <f>All!ED68</f>
        <v>0</v>
      </c>
      <c r="G216" s="24">
        <f>All!FN68</f>
        <v>0</v>
      </c>
      <c r="H216" s="26">
        <v>44593</v>
      </c>
    </row>
    <row r="217" spans="1:8" hidden="1">
      <c r="A217" s="19">
        <v>67</v>
      </c>
      <c r="B217" s="19" t="s">
        <v>97</v>
      </c>
      <c r="C217" s="22">
        <f>All!BJ69</f>
        <v>0</v>
      </c>
      <c r="D217" s="24">
        <f>All!Z69</f>
        <v>0</v>
      </c>
      <c r="E217" s="19" t="s">
        <v>271</v>
      </c>
      <c r="F217" s="24">
        <f>All!ED69</f>
        <v>0</v>
      </c>
      <c r="G217" s="24">
        <f>All!FN69</f>
        <v>0</v>
      </c>
      <c r="H217" s="26">
        <v>44593</v>
      </c>
    </row>
    <row r="218" spans="1:8" hidden="1">
      <c r="A218" s="19">
        <v>68</v>
      </c>
      <c r="B218" s="19" t="s">
        <v>98</v>
      </c>
      <c r="C218" s="22">
        <f>All!BJ70</f>
        <v>0</v>
      </c>
      <c r="D218" s="24">
        <f>All!Z70</f>
        <v>0</v>
      </c>
      <c r="E218" s="19" t="s">
        <v>271</v>
      </c>
      <c r="F218" s="24">
        <f>All!ED70</f>
        <v>0</v>
      </c>
      <c r="G218" s="24">
        <f>All!FN70</f>
        <v>0</v>
      </c>
      <c r="H218" s="26">
        <v>44593</v>
      </c>
    </row>
    <row r="219" spans="1:8" hidden="1">
      <c r="A219" s="19">
        <v>69</v>
      </c>
      <c r="B219" s="19" t="s">
        <v>99</v>
      </c>
      <c r="C219" s="22">
        <f>All!BJ71</f>
        <v>0</v>
      </c>
      <c r="D219" s="24">
        <f>All!Z71</f>
        <v>0</v>
      </c>
      <c r="E219" s="19" t="s">
        <v>271</v>
      </c>
      <c r="F219" s="24">
        <f>All!ED71</f>
        <v>0</v>
      </c>
      <c r="G219" s="24">
        <f>All!FN71</f>
        <v>0</v>
      </c>
      <c r="H219" s="26">
        <v>44593</v>
      </c>
    </row>
    <row r="220" spans="1:8" hidden="1">
      <c r="A220" s="19">
        <v>70</v>
      </c>
      <c r="B220" s="19" t="s">
        <v>100</v>
      </c>
      <c r="C220" s="22">
        <f>All!BJ72</f>
        <v>0</v>
      </c>
      <c r="D220" s="24">
        <f>All!Z72</f>
        <v>0</v>
      </c>
      <c r="E220" s="19" t="s">
        <v>271</v>
      </c>
      <c r="F220" s="24">
        <f>All!ED72</f>
        <v>0</v>
      </c>
      <c r="G220" s="24">
        <f>All!FN72</f>
        <v>0</v>
      </c>
      <c r="H220" s="26">
        <v>44593</v>
      </c>
    </row>
    <row r="221" spans="1:8" hidden="1">
      <c r="A221" s="19">
        <v>71</v>
      </c>
      <c r="B221" s="19" t="s">
        <v>101</v>
      </c>
      <c r="C221" s="22">
        <f>All!BJ73</f>
        <v>0</v>
      </c>
      <c r="D221" s="24">
        <f>All!Z73</f>
        <v>0</v>
      </c>
      <c r="E221" s="19" t="s">
        <v>271</v>
      </c>
      <c r="F221" s="24">
        <f>All!ED73</f>
        <v>0</v>
      </c>
      <c r="G221" s="24">
        <f>All!FN73</f>
        <v>0</v>
      </c>
      <c r="H221" s="26">
        <v>44593</v>
      </c>
    </row>
    <row r="222" spans="1:8" hidden="1">
      <c r="A222" s="19">
        <v>72</v>
      </c>
      <c r="B222" s="19" t="s">
        <v>102</v>
      </c>
      <c r="C222" s="22">
        <f>All!BJ74</f>
        <v>0</v>
      </c>
      <c r="D222" s="24">
        <f>All!Z74</f>
        <v>0</v>
      </c>
      <c r="E222" s="19" t="s">
        <v>271</v>
      </c>
      <c r="F222" s="24">
        <f>All!ED74</f>
        <v>0</v>
      </c>
      <c r="G222" s="24">
        <f>All!FN74</f>
        <v>0</v>
      </c>
      <c r="H222" s="26">
        <v>44593</v>
      </c>
    </row>
    <row r="223" spans="1:8" hidden="1">
      <c r="A223" s="19">
        <v>73</v>
      </c>
      <c r="B223" s="19" t="s">
        <v>103</v>
      </c>
      <c r="C223" s="22">
        <f>All!BJ75</f>
        <v>0</v>
      </c>
      <c r="D223" s="24">
        <f>All!Z75</f>
        <v>0</v>
      </c>
      <c r="E223" s="19" t="s">
        <v>271</v>
      </c>
      <c r="F223" s="24">
        <f>All!ED75</f>
        <v>0</v>
      </c>
      <c r="G223" s="24">
        <f>All!FN75</f>
        <v>0</v>
      </c>
      <c r="H223" s="26">
        <v>44593</v>
      </c>
    </row>
    <row r="224" spans="1:8" hidden="1">
      <c r="A224" s="19">
        <v>74</v>
      </c>
      <c r="B224" s="19" t="s">
        <v>104</v>
      </c>
      <c r="C224" s="22">
        <f>All!BJ76</f>
        <v>0</v>
      </c>
      <c r="D224" s="24">
        <f>All!Z76</f>
        <v>0</v>
      </c>
      <c r="E224" s="19" t="s">
        <v>271</v>
      </c>
      <c r="F224" s="24">
        <f>All!ED76</f>
        <v>0</v>
      </c>
      <c r="G224" s="24">
        <f>All!FN76</f>
        <v>0</v>
      </c>
      <c r="H224" s="26">
        <v>44593</v>
      </c>
    </row>
    <row r="225" spans="1:8" hidden="1">
      <c r="A225" s="19">
        <v>75</v>
      </c>
      <c r="B225" s="19" t="s">
        <v>105</v>
      </c>
      <c r="C225" s="22">
        <f>All!BJ77</f>
        <v>0</v>
      </c>
      <c r="D225" s="24">
        <f>All!Z77</f>
        <v>0</v>
      </c>
      <c r="E225" s="19" t="s">
        <v>271</v>
      </c>
      <c r="F225" s="24">
        <f>All!ED77</f>
        <v>0</v>
      </c>
      <c r="G225" s="24">
        <f>All!FN77</f>
        <v>0</v>
      </c>
      <c r="H225" s="26">
        <v>44593</v>
      </c>
    </row>
    <row r="226" spans="1:8" hidden="1">
      <c r="A226" s="19">
        <v>76</v>
      </c>
      <c r="B226" s="19" t="s">
        <v>111</v>
      </c>
      <c r="C226" s="22">
        <f>All!BJ78</f>
        <v>0</v>
      </c>
      <c r="D226" s="24">
        <f>All!Z78</f>
        <v>0</v>
      </c>
      <c r="E226" s="19" t="s">
        <v>271</v>
      </c>
      <c r="F226" s="24">
        <f>All!ED78</f>
        <v>0</v>
      </c>
      <c r="G226" s="24">
        <f>All!FN78</f>
        <v>0</v>
      </c>
      <c r="H226" s="26">
        <v>44593</v>
      </c>
    </row>
    <row r="227" spans="1:8" hidden="1">
      <c r="A227" s="19">
        <v>77</v>
      </c>
      <c r="B227" s="19" t="s">
        <v>112</v>
      </c>
      <c r="C227" s="22">
        <f>All!BJ79</f>
        <v>0</v>
      </c>
      <c r="D227" s="24">
        <f>All!Z79</f>
        <v>0</v>
      </c>
      <c r="E227" s="19" t="s">
        <v>271</v>
      </c>
      <c r="F227" s="24">
        <f>All!ED79</f>
        <v>0</v>
      </c>
      <c r="G227" s="24">
        <f>All!FN79</f>
        <v>0</v>
      </c>
      <c r="H227" s="26">
        <v>44593</v>
      </c>
    </row>
    <row r="228" spans="1:8" hidden="1">
      <c r="A228" s="19">
        <v>78</v>
      </c>
      <c r="B228" s="19" t="s">
        <v>113</v>
      </c>
      <c r="C228" s="22">
        <f>All!BJ80</f>
        <v>0</v>
      </c>
      <c r="D228" s="24">
        <f>All!Z80</f>
        <v>0</v>
      </c>
      <c r="E228" s="19" t="s">
        <v>271</v>
      </c>
      <c r="F228" s="24">
        <f>All!ED80</f>
        <v>0</v>
      </c>
      <c r="G228" s="24">
        <f>All!FN80</f>
        <v>0</v>
      </c>
      <c r="H228" s="26">
        <v>44593</v>
      </c>
    </row>
    <row r="229" spans="1:8" hidden="1">
      <c r="A229" s="19">
        <v>79</v>
      </c>
      <c r="B229" s="19" t="s">
        <v>114</v>
      </c>
      <c r="C229" s="22">
        <f>All!BJ81</f>
        <v>0</v>
      </c>
      <c r="D229" s="24">
        <f>All!Z81</f>
        <v>0</v>
      </c>
      <c r="E229" s="19" t="s">
        <v>271</v>
      </c>
      <c r="F229" s="24">
        <f>All!ED81</f>
        <v>0</v>
      </c>
      <c r="G229" s="24">
        <f>All!FN81</f>
        <v>0</v>
      </c>
      <c r="H229" s="26">
        <v>44593</v>
      </c>
    </row>
    <row r="230" spans="1:8" hidden="1">
      <c r="A230" s="19">
        <v>80</v>
      </c>
      <c r="B230" s="19" t="s">
        <v>115</v>
      </c>
      <c r="C230" s="22">
        <f>All!BJ82</f>
        <v>0</v>
      </c>
      <c r="D230" s="24">
        <f>All!Z82</f>
        <v>0</v>
      </c>
      <c r="E230" s="19" t="s">
        <v>271</v>
      </c>
      <c r="F230" s="24">
        <f>All!ED82</f>
        <v>0</v>
      </c>
      <c r="G230" s="24">
        <f>All!FN82</f>
        <v>0</v>
      </c>
      <c r="H230" s="26">
        <v>44593</v>
      </c>
    </row>
    <row r="231" spans="1:8" hidden="1">
      <c r="A231" s="19">
        <v>81</v>
      </c>
      <c r="B231" s="19" t="s">
        <v>116</v>
      </c>
      <c r="C231" s="22">
        <f>All!BJ83</f>
        <v>0</v>
      </c>
      <c r="D231" s="24">
        <f>All!Z83</f>
        <v>0</v>
      </c>
      <c r="E231" s="19" t="s">
        <v>271</v>
      </c>
      <c r="F231" s="24">
        <f>All!ED83</f>
        <v>0</v>
      </c>
      <c r="G231" s="24">
        <f>All!FN83</f>
        <v>0</v>
      </c>
      <c r="H231" s="26">
        <v>44593</v>
      </c>
    </row>
    <row r="232" spans="1:8" hidden="1">
      <c r="A232" s="19">
        <v>82</v>
      </c>
      <c r="B232" s="19" t="s">
        <v>117</v>
      </c>
      <c r="C232" s="22">
        <f>All!BJ84</f>
        <v>0</v>
      </c>
      <c r="D232" s="24">
        <f>All!Z84</f>
        <v>0</v>
      </c>
      <c r="E232" s="19" t="s">
        <v>271</v>
      </c>
      <c r="F232" s="24">
        <f>All!ED84</f>
        <v>0</v>
      </c>
      <c r="G232" s="24">
        <f>All!FN84</f>
        <v>0</v>
      </c>
      <c r="H232" s="26">
        <v>44593</v>
      </c>
    </row>
    <row r="233" spans="1:8" hidden="1">
      <c r="A233" s="19">
        <v>83</v>
      </c>
      <c r="B233" s="19" t="s">
        <v>118</v>
      </c>
      <c r="C233" s="22">
        <f>All!BJ85</f>
        <v>0</v>
      </c>
      <c r="D233" s="24">
        <f>All!Z85</f>
        <v>0</v>
      </c>
      <c r="E233" s="19" t="s">
        <v>271</v>
      </c>
      <c r="F233" s="24">
        <f>All!ED85</f>
        <v>0</v>
      </c>
      <c r="G233" s="24">
        <f>All!FN85</f>
        <v>0</v>
      </c>
      <c r="H233" s="26">
        <v>44593</v>
      </c>
    </row>
    <row r="234" spans="1:8" hidden="1">
      <c r="A234" s="19">
        <v>84</v>
      </c>
      <c r="B234" s="19" t="s">
        <v>119</v>
      </c>
      <c r="C234" s="22">
        <f>All!BJ86</f>
        <v>0</v>
      </c>
      <c r="D234" s="24">
        <f>All!Z86</f>
        <v>0</v>
      </c>
      <c r="E234" s="19" t="s">
        <v>271</v>
      </c>
      <c r="F234" s="24">
        <f>All!ED86</f>
        <v>0</v>
      </c>
      <c r="G234" s="24">
        <f>All!FN86</f>
        <v>0</v>
      </c>
      <c r="H234" s="26">
        <v>44593</v>
      </c>
    </row>
    <row r="235" spans="1:8" hidden="1">
      <c r="A235" s="19">
        <v>85</v>
      </c>
      <c r="B235" s="19" t="s">
        <v>120</v>
      </c>
      <c r="C235" s="22">
        <f>All!BJ87</f>
        <v>0</v>
      </c>
      <c r="D235" s="24">
        <f>All!Z87</f>
        <v>0</v>
      </c>
      <c r="E235" s="19" t="s">
        <v>271</v>
      </c>
      <c r="F235" s="24">
        <f>All!ED87</f>
        <v>0</v>
      </c>
      <c r="G235" s="24">
        <f>All!FN87</f>
        <v>0</v>
      </c>
      <c r="H235" s="26">
        <v>44593</v>
      </c>
    </row>
    <row r="236" spans="1:8" hidden="1">
      <c r="A236" s="19">
        <v>86</v>
      </c>
      <c r="B236" s="19" t="s">
        <v>121</v>
      </c>
      <c r="C236" s="22">
        <f>All!BJ88</f>
        <v>0</v>
      </c>
      <c r="D236" s="24">
        <f>All!Z88</f>
        <v>0</v>
      </c>
      <c r="E236" s="19" t="s">
        <v>271</v>
      </c>
      <c r="F236" s="24">
        <f>All!ED88</f>
        <v>0</v>
      </c>
      <c r="G236" s="24">
        <f>All!FN88</f>
        <v>0</v>
      </c>
      <c r="H236" s="26">
        <v>44593</v>
      </c>
    </row>
    <row r="237" spans="1:8" hidden="1">
      <c r="A237" s="19">
        <v>87</v>
      </c>
      <c r="B237" s="19" t="s">
        <v>122</v>
      </c>
      <c r="C237" s="22">
        <f>All!BJ89</f>
        <v>0</v>
      </c>
      <c r="D237" s="24">
        <f>All!Z89</f>
        <v>0</v>
      </c>
      <c r="E237" s="19" t="s">
        <v>271</v>
      </c>
      <c r="F237" s="24">
        <f>All!ED89</f>
        <v>0</v>
      </c>
      <c r="G237" s="24">
        <f>All!FN89</f>
        <v>0</v>
      </c>
      <c r="H237" s="26">
        <v>44593</v>
      </c>
    </row>
    <row r="238" spans="1:8" hidden="1">
      <c r="A238" s="19">
        <v>88</v>
      </c>
      <c r="B238" s="19" t="s">
        <v>123</v>
      </c>
      <c r="C238" s="22">
        <f>All!BJ90</f>
        <v>0</v>
      </c>
      <c r="D238" s="24">
        <f>All!Z90</f>
        <v>0</v>
      </c>
      <c r="E238" s="19" t="s">
        <v>271</v>
      </c>
      <c r="F238" s="24">
        <f>All!ED90</f>
        <v>0</v>
      </c>
      <c r="G238" s="24">
        <f>All!FN90</f>
        <v>0</v>
      </c>
      <c r="H238" s="26">
        <v>44593</v>
      </c>
    </row>
    <row r="239" spans="1:8" hidden="1">
      <c r="A239" s="19">
        <v>89</v>
      </c>
      <c r="B239" s="19" t="s">
        <v>126</v>
      </c>
      <c r="C239" s="22">
        <f>All!BJ91</f>
        <v>0</v>
      </c>
      <c r="D239" s="24">
        <f>All!Z91</f>
        <v>0</v>
      </c>
      <c r="E239" s="19" t="s">
        <v>271</v>
      </c>
      <c r="F239" s="24">
        <f>All!ED91</f>
        <v>0</v>
      </c>
      <c r="G239" s="24">
        <f>All!FN91</f>
        <v>0</v>
      </c>
      <c r="H239" s="26">
        <v>44593</v>
      </c>
    </row>
    <row r="240" spans="1:8" hidden="1">
      <c r="A240" s="19">
        <v>90</v>
      </c>
      <c r="B240" s="19" t="s">
        <v>284</v>
      </c>
      <c r="C240" s="22">
        <f>All!BJ92</f>
        <v>0</v>
      </c>
      <c r="D240" s="24">
        <f>All!Z92</f>
        <v>0</v>
      </c>
      <c r="E240" s="19" t="s">
        <v>271</v>
      </c>
      <c r="F240" s="24">
        <f>All!ED92</f>
        <v>0</v>
      </c>
      <c r="G240" s="24">
        <f>All!FN92</f>
        <v>0</v>
      </c>
      <c r="H240" s="26">
        <v>44593</v>
      </c>
    </row>
    <row r="241" spans="1:8" hidden="1">
      <c r="A241" s="19">
        <v>91</v>
      </c>
      <c r="B241" s="19" t="s">
        <v>2006</v>
      </c>
      <c r="C241" s="22">
        <f>All!BJ93</f>
        <v>0</v>
      </c>
      <c r="D241" s="24">
        <f>All!Z93</f>
        <v>0</v>
      </c>
      <c r="E241" s="19" t="s">
        <v>271</v>
      </c>
      <c r="F241" s="24">
        <f>All!ED93</f>
        <v>0</v>
      </c>
      <c r="G241" s="24">
        <f>All!FN93</f>
        <v>0</v>
      </c>
      <c r="H241" s="26">
        <v>44593</v>
      </c>
    </row>
    <row r="242" spans="1:8" hidden="1">
      <c r="A242" s="19">
        <v>92</v>
      </c>
      <c r="B242" s="19" t="s">
        <v>283</v>
      </c>
      <c r="C242" s="22">
        <f>All!BJ94</f>
        <v>0</v>
      </c>
      <c r="D242" s="24">
        <f>All!Z94</f>
        <v>0</v>
      </c>
      <c r="E242" s="19" t="s">
        <v>271</v>
      </c>
      <c r="F242" s="24">
        <f>All!ED94</f>
        <v>0</v>
      </c>
      <c r="G242" s="24">
        <f>All!FN94</f>
        <v>0</v>
      </c>
      <c r="H242" s="26">
        <v>44593</v>
      </c>
    </row>
    <row r="243" spans="1:8" hidden="1">
      <c r="A243" s="19">
        <v>93</v>
      </c>
      <c r="B243" s="19" t="s">
        <v>2005</v>
      </c>
      <c r="C243" s="22">
        <f>All!BJ95</f>
        <v>0</v>
      </c>
      <c r="D243" s="24">
        <f>All!Z95</f>
        <v>0</v>
      </c>
      <c r="E243" s="19" t="s">
        <v>271</v>
      </c>
      <c r="F243" s="24">
        <f>All!ED95</f>
        <v>0</v>
      </c>
      <c r="G243" s="24">
        <f>All!FN95</f>
        <v>0</v>
      </c>
      <c r="H243" s="26">
        <v>44593</v>
      </c>
    </row>
    <row r="244" spans="1:8" hidden="1">
      <c r="A244" s="19">
        <v>94</v>
      </c>
      <c r="B244" s="19" t="s">
        <v>2075</v>
      </c>
      <c r="C244" s="22">
        <f>All!BJ96</f>
        <v>0</v>
      </c>
      <c r="D244" s="24">
        <f>All!Z96</f>
        <v>0</v>
      </c>
      <c r="E244" s="19" t="s">
        <v>271</v>
      </c>
      <c r="F244" s="24">
        <f>All!ED96</f>
        <v>0</v>
      </c>
      <c r="G244" s="24">
        <f>All!FN96</f>
        <v>0</v>
      </c>
      <c r="H244" s="26">
        <v>44593</v>
      </c>
    </row>
    <row r="245" spans="1:8" hidden="1">
      <c r="A245" s="19">
        <v>95</v>
      </c>
      <c r="B245" s="19" t="s">
        <v>2076</v>
      </c>
      <c r="C245" s="22">
        <f>All!BJ97</f>
        <v>0</v>
      </c>
      <c r="D245" s="24">
        <f>All!Z97</f>
        <v>0</v>
      </c>
      <c r="E245" s="19" t="s">
        <v>271</v>
      </c>
      <c r="F245" s="24">
        <f>All!ED97</f>
        <v>0</v>
      </c>
      <c r="G245" s="24">
        <f>All!FN97</f>
        <v>0</v>
      </c>
      <c r="H245" s="26">
        <v>44593</v>
      </c>
    </row>
    <row r="246" spans="1:8" hidden="1">
      <c r="A246" s="19">
        <v>96</v>
      </c>
      <c r="B246" s="19" t="s">
        <v>2077</v>
      </c>
      <c r="C246" s="22">
        <f>All!BJ98</f>
        <v>0</v>
      </c>
      <c r="D246" s="24">
        <f>All!Z98</f>
        <v>0</v>
      </c>
      <c r="E246" s="19" t="s">
        <v>271</v>
      </c>
      <c r="F246" s="24">
        <f>All!ED98</f>
        <v>0</v>
      </c>
      <c r="G246" s="24">
        <f>All!FN98</f>
        <v>0</v>
      </c>
      <c r="H246" s="26">
        <v>44593</v>
      </c>
    </row>
    <row r="247" spans="1:8" hidden="1">
      <c r="A247" s="19">
        <v>97</v>
      </c>
      <c r="B247" s="19" t="s">
        <v>2078</v>
      </c>
      <c r="C247" s="22">
        <f>All!BJ99</f>
        <v>11301194.012515375</v>
      </c>
      <c r="D247" s="24">
        <f>All!Z99</f>
        <v>18014873</v>
      </c>
      <c r="E247" s="19" t="s">
        <v>271</v>
      </c>
      <c r="F247" s="24">
        <f>All!ED99</f>
        <v>0</v>
      </c>
      <c r="G247" s="24">
        <f>All!FN99</f>
        <v>7349781</v>
      </c>
      <c r="H247" s="26">
        <v>44593</v>
      </c>
    </row>
    <row r="248" spans="1:8" hidden="1">
      <c r="A248" s="19">
        <v>98</v>
      </c>
      <c r="B248" s="19" t="s">
        <v>2079</v>
      </c>
      <c r="C248" s="22">
        <f>All!BJ100</f>
        <v>27697443.315560114</v>
      </c>
      <c r="D248" s="24">
        <f>All!Z100</f>
        <v>46391147</v>
      </c>
      <c r="E248" s="19" t="s">
        <v>271</v>
      </c>
      <c r="F248" s="24">
        <f>All!ED100</f>
        <v>39432474.590000004</v>
      </c>
      <c r="G248" s="24">
        <f>All!FN100</f>
        <v>41169485</v>
      </c>
      <c r="H248" s="26">
        <v>44593</v>
      </c>
    </row>
    <row r="249" spans="1:8" hidden="1">
      <c r="A249" s="19">
        <v>99</v>
      </c>
      <c r="B249" s="19" t="s">
        <v>2080</v>
      </c>
      <c r="C249" s="22">
        <f>All!BJ101</f>
        <v>19193956</v>
      </c>
      <c r="D249" s="24">
        <f>All!Z101</f>
        <v>50710687</v>
      </c>
      <c r="E249" s="19" t="s">
        <v>271</v>
      </c>
      <c r="F249" s="24">
        <f>All!ED101</f>
        <v>50000000</v>
      </c>
      <c r="G249" s="24">
        <f>All!FN101</f>
        <v>30668064</v>
      </c>
      <c r="H249" s="26">
        <v>44593</v>
      </c>
    </row>
    <row r="250" spans="1:8" hidden="1">
      <c r="A250" s="19">
        <v>100</v>
      </c>
      <c r="B250" s="19" t="s">
        <v>2081</v>
      </c>
      <c r="C250" s="22">
        <f>All!BJ102</f>
        <v>0</v>
      </c>
      <c r="D250" s="24">
        <f>All!Z102</f>
        <v>0</v>
      </c>
      <c r="E250" s="19" t="s">
        <v>271</v>
      </c>
      <c r="F250" s="24">
        <f>All!ED102</f>
        <v>0</v>
      </c>
      <c r="G250" s="24">
        <f>All!FN102</f>
        <v>0</v>
      </c>
      <c r="H250" s="26">
        <v>44593</v>
      </c>
    </row>
    <row r="251" spans="1:8" hidden="1">
      <c r="A251" s="19">
        <v>101</v>
      </c>
      <c r="B251" s="19" t="s">
        <v>2082</v>
      </c>
      <c r="C251" s="22">
        <f>All!BJ103</f>
        <v>0</v>
      </c>
      <c r="D251" s="24">
        <f>All!Z103</f>
        <v>0</v>
      </c>
      <c r="E251" s="19" t="s">
        <v>271</v>
      </c>
      <c r="F251" s="24">
        <f>All!ED103</f>
        <v>0</v>
      </c>
      <c r="G251" s="24">
        <f>All!FN103</f>
        <v>0</v>
      </c>
      <c r="H251" s="26">
        <v>44593</v>
      </c>
    </row>
    <row r="252" spans="1:8" hidden="1">
      <c r="A252" s="19">
        <v>102</v>
      </c>
      <c r="B252" s="19" t="s">
        <v>2083</v>
      </c>
      <c r="C252" s="22">
        <f>All!BJ104</f>
        <v>28816502</v>
      </c>
      <c r="D252" s="24">
        <f>All!Z104</f>
        <v>23634763.809999999</v>
      </c>
      <c r="E252" s="19" t="s">
        <v>271</v>
      </c>
      <c r="F252" s="24">
        <f>All!ED104</f>
        <v>11833303</v>
      </c>
      <c r="G252" s="24">
        <f>All!FN104</f>
        <v>20605273</v>
      </c>
      <c r="H252" s="26">
        <v>44593</v>
      </c>
    </row>
    <row r="253" spans="1:8" hidden="1">
      <c r="A253" s="19">
        <v>103</v>
      </c>
      <c r="B253" s="19" t="s">
        <v>2085</v>
      </c>
      <c r="C253" s="22">
        <f>All!BJ105</f>
        <v>0</v>
      </c>
      <c r="D253" s="24">
        <f>All!Z105</f>
        <v>0</v>
      </c>
      <c r="E253" s="19" t="s">
        <v>271</v>
      </c>
      <c r="F253" s="24">
        <f>All!ED105</f>
        <v>0</v>
      </c>
      <c r="G253" s="24">
        <f>All!FN105</f>
        <v>0</v>
      </c>
      <c r="H253" s="26">
        <v>44593</v>
      </c>
    </row>
    <row r="254" spans="1:8" hidden="1">
      <c r="A254" s="19">
        <v>104</v>
      </c>
      <c r="B254" s="19" t="s">
        <v>2086</v>
      </c>
      <c r="C254" s="22">
        <f>All!BJ106</f>
        <v>0</v>
      </c>
      <c r="D254" s="24">
        <f>All!Z106</f>
        <v>0</v>
      </c>
      <c r="E254" s="19" t="s">
        <v>271</v>
      </c>
      <c r="F254" s="24">
        <f>All!ED106</f>
        <v>0</v>
      </c>
      <c r="G254" s="24">
        <f>All!FN106</f>
        <v>0</v>
      </c>
      <c r="H254" s="26">
        <v>44593</v>
      </c>
    </row>
    <row r="255" spans="1:8" hidden="1">
      <c r="A255" s="19">
        <v>105</v>
      </c>
      <c r="B255" s="19" t="s">
        <v>2087</v>
      </c>
      <c r="C255" s="22">
        <f>All!BJ107</f>
        <v>7496165.2843081104</v>
      </c>
      <c r="D255" s="24">
        <f>All!Z107</f>
        <v>17783629</v>
      </c>
      <c r="E255" s="19" t="s">
        <v>271</v>
      </c>
      <c r="F255" s="24">
        <f>All!ED107</f>
        <v>6242579</v>
      </c>
      <c r="G255" s="24">
        <f>All!FN107</f>
        <v>11661895</v>
      </c>
      <c r="H255" s="26">
        <v>44593</v>
      </c>
    </row>
    <row r="256" spans="1:8" hidden="1">
      <c r="A256" s="19">
        <v>106</v>
      </c>
      <c r="B256" s="19" t="s">
        <v>2088</v>
      </c>
      <c r="C256" s="22">
        <f>All!BJ108</f>
        <v>0</v>
      </c>
      <c r="D256" s="24">
        <f>All!Z108</f>
        <v>0</v>
      </c>
      <c r="E256" s="19" t="s">
        <v>271</v>
      </c>
      <c r="F256" s="24">
        <f>All!ED108</f>
        <v>0</v>
      </c>
      <c r="G256" s="24">
        <f>All!FN108</f>
        <v>0</v>
      </c>
      <c r="H256" s="26">
        <v>44593</v>
      </c>
    </row>
    <row r="257" spans="1:8" hidden="1">
      <c r="A257" s="19">
        <v>107</v>
      </c>
      <c r="B257" s="19" t="s">
        <v>2089</v>
      </c>
      <c r="C257" s="22">
        <f>All!BJ109</f>
        <v>0</v>
      </c>
      <c r="D257" s="24">
        <f>All!Z109</f>
        <v>0</v>
      </c>
      <c r="E257" s="19" t="s">
        <v>271</v>
      </c>
      <c r="F257" s="24">
        <f>All!ED109</f>
        <v>0</v>
      </c>
      <c r="G257" s="24">
        <f>All!FN109</f>
        <v>214115</v>
      </c>
      <c r="H257" s="26">
        <v>44593</v>
      </c>
    </row>
    <row r="258" spans="1:8" hidden="1">
      <c r="A258" s="19">
        <v>108</v>
      </c>
      <c r="B258" s="19" t="s">
        <v>2090</v>
      </c>
      <c r="C258" s="22">
        <f>All!BJ110</f>
        <v>29020252</v>
      </c>
      <c r="D258" s="24">
        <f>All!Z110</f>
        <v>37162144.759999998</v>
      </c>
      <c r="E258" s="19" t="s">
        <v>271</v>
      </c>
      <c r="F258" s="24">
        <f>All!ED110</f>
        <v>0</v>
      </c>
      <c r="G258" s="24">
        <f>All!FN110</f>
        <v>35847546</v>
      </c>
      <c r="H258" s="26">
        <v>44593</v>
      </c>
    </row>
    <row r="259" spans="1:8" hidden="1">
      <c r="A259" s="19">
        <v>109</v>
      </c>
      <c r="B259" s="19" t="s">
        <v>2091</v>
      </c>
      <c r="C259" s="22">
        <f>All!BJ111</f>
        <v>16917173.010363709</v>
      </c>
      <c r="D259" s="24">
        <f>All!Z111</f>
        <v>55433064.759999998</v>
      </c>
      <c r="E259" s="19" t="s">
        <v>271</v>
      </c>
      <c r="F259" s="24">
        <f>All!ED111</f>
        <v>0</v>
      </c>
      <c r="G259" s="24">
        <f>All!FN111</f>
        <v>22848565</v>
      </c>
      <c r="H259" s="26">
        <v>44593</v>
      </c>
    </row>
    <row r="260" spans="1:8" hidden="1">
      <c r="A260" s="19">
        <v>110</v>
      </c>
      <c r="B260" s="19" t="s">
        <v>2092</v>
      </c>
      <c r="C260" s="22">
        <f>All!BJ112</f>
        <v>28337260.219083175</v>
      </c>
      <c r="D260" s="24">
        <f>All!Z112</f>
        <v>42234144.694252796</v>
      </c>
      <c r="E260" s="19" t="s">
        <v>271</v>
      </c>
      <c r="F260" s="24">
        <f>All!ED112</f>
        <v>41868778</v>
      </c>
      <c r="G260" s="24">
        <f>All!FN112</f>
        <v>28679072</v>
      </c>
      <c r="H260" s="26">
        <v>44593</v>
      </c>
    </row>
    <row r="261" spans="1:8" hidden="1">
      <c r="A261" s="19">
        <v>111</v>
      </c>
      <c r="B261" s="19" t="s">
        <v>2104</v>
      </c>
      <c r="C261" s="22">
        <f>All!BJ113</f>
        <v>2104055.8003225802</v>
      </c>
      <c r="D261" s="24">
        <f>All!Z113</f>
        <v>3500000</v>
      </c>
      <c r="E261" s="19" t="s">
        <v>271</v>
      </c>
      <c r="F261" s="24">
        <f>All!ED113</f>
        <v>2700000</v>
      </c>
      <c r="G261" s="24">
        <f>All!FN113</f>
        <v>850000</v>
      </c>
      <c r="H261" s="26">
        <v>44593</v>
      </c>
    </row>
    <row r="262" spans="1:8" hidden="1">
      <c r="A262" s="19">
        <v>112</v>
      </c>
      <c r="B262" s="19" t="s">
        <v>2100</v>
      </c>
      <c r="C262" s="22">
        <f>All!BJ114</f>
        <v>26559923.787675146</v>
      </c>
      <c r="D262" s="24">
        <f>All!Z114</f>
        <v>24739046</v>
      </c>
      <c r="E262" s="19" t="s">
        <v>271</v>
      </c>
      <c r="F262" s="24">
        <f>All!ED114</f>
        <v>18554285</v>
      </c>
      <c r="G262" s="24">
        <f>All!FN114</f>
        <v>15017853</v>
      </c>
      <c r="H262" s="26">
        <v>44593</v>
      </c>
    </row>
    <row r="263" spans="1:8" hidden="1">
      <c r="A263" s="19">
        <v>113</v>
      </c>
      <c r="B263" s="19" t="s">
        <v>2101</v>
      </c>
      <c r="C263" s="22">
        <f>All!BJ115</f>
        <v>39418443</v>
      </c>
      <c r="D263" s="24">
        <f>All!Z115</f>
        <v>33643964</v>
      </c>
      <c r="E263" s="19" t="s">
        <v>271</v>
      </c>
      <c r="F263" s="24">
        <f>All!ED115</f>
        <v>22189334</v>
      </c>
      <c r="G263" s="24">
        <f>All!FN115</f>
        <v>61186345</v>
      </c>
      <c r="H263" s="26">
        <v>44593</v>
      </c>
    </row>
    <row r="264" spans="1:8" hidden="1">
      <c r="A264" s="19">
        <v>114</v>
      </c>
      <c r="B264" s="19" t="s">
        <v>2102</v>
      </c>
      <c r="C264" s="22">
        <f>All!BJ116</f>
        <v>2281026.968839779</v>
      </c>
      <c r="D264" s="24">
        <f>All!Z116</f>
        <v>0</v>
      </c>
      <c r="E264" s="19" t="s">
        <v>271</v>
      </c>
      <c r="F264" s="24">
        <f>All!ED116</f>
        <v>0</v>
      </c>
      <c r="G264" s="24">
        <f>All!FN116</f>
        <v>854545</v>
      </c>
      <c r="H264" s="26">
        <v>44593</v>
      </c>
    </row>
    <row r="265" spans="1:8" hidden="1">
      <c r="A265" s="20">
        <v>115</v>
      </c>
      <c r="B265" s="20" t="s">
        <v>2103</v>
      </c>
      <c r="C265" s="22">
        <f>All!BJ117</f>
        <v>0</v>
      </c>
      <c r="D265" s="24">
        <f>All!Z117</f>
        <v>0</v>
      </c>
      <c r="E265" s="19" t="s">
        <v>271</v>
      </c>
      <c r="F265" s="24">
        <f>All!ED117</f>
        <v>0</v>
      </c>
      <c r="G265" s="24">
        <f>All!FN117</f>
        <v>0</v>
      </c>
      <c r="H265" s="26">
        <v>44593</v>
      </c>
    </row>
    <row r="266" spans="1:8" hidden="1">
      <c r="A266" s="19">
        <v>116</v>
      </c>
      <c r="B266" s="19" t="s">
        <v>2109</v>
      </c>
      <c r="C266" s="22">
        <f>All!BJ118</f>
        <v>1350000</v>
      </c>
      <c r="D266" s="24">
        <f>All!Z118</f>
        <v>705888</v>
      </c>
      <c r="E266" s="19" t="s">
        <v>271</v>
      </c>
      <c r="F266" s="24">
        <f>All!ED118</f>
        <v>0</v>
      </c>
      <c r="G266" s="24">
        <f>All!FN118</f>
        <v>512164</v>
      </c>
      <c r="H266" s="26">
        <v>44593</v>
      </c>
    </row>
    <row r="267" spans="1:8" hidden="1">
      <c r="A267" s="19">
        <v>117</v>
      </c>
      <c r="B267" s="19" t="s">
        <v>2110</v>
      </c>
      <c r="C267" s="22">
        <f>All!BJ119</f>
        <v>3500000</v>
      </c>
      <c r="D267" s="24">
        <f>All!Z119</f>
        <v>2606422</v>
      </c>
      <c r="E267" s="19" t="s">
        <v>271</v>
      </c>
      <c r="F267" s="24">
        <f>All!ED119</f>
        <v>1462500</v>
      </c>
      <c r="G267" s="24">
        <f>All!FN119</f>
        <v>2229813</v>
      </c>
      <c r="H267" s="26">
        <v>44593</v>
      </c>
    </row>
    <row r="268" spans="1:8" hidden="1">
      <c r="A268" s="19">
        <v>118</v>
      </c>
      <c r="B268" s="19" t="s">
        <v>2112</v>
      </c>
      <c r="C268" s="22">
        <f>All!BJ120</f>
        <v>7500000</v>
      </c>
      <c r="D268" s="24">
        <f>All!Z120</f>
        <v>8710562</v>
      </c>
      <c r="E268" s="19" t="s">
        <v>271</v>
      </c>
      <c r="F268" s="24">
        <f>All!ED120</f>
        <v>10000000</v>
      </c>
      <c r="G268" s="24">
        <f>All!FN120</f>
        <v>5488645</v>
      </c>
      <c r="H268" s="26">
        <v>44593</v>
      </c>
    </row>
    <row r="269" spans="1:8" hidden="1">
      <c r="A269" s="19">
        <v>119</v>
      </c>
      <c r="B269" s="19" t="s">
        <v>2113</v>
      </c>
      <c r="C269" s="22">
        <f>All!BJ121</f>
        <v>2650000</v>
      </c>
      <c r="D269" s="24">
        <f>All!Z121</f>
        <v>120343</v>
      </c>
      <c r="E269" s="19" t="s">
        <v>271</v>
      </c>
      <c r="F269" s="24">
        <f>All!ED121</f>
        <v>0</v>
      </c>
      <c r="G269" s="24">
        <f>All!FN121</f>
        <v>717191</v>
      </c>
      <c r="H269" s="26">
        <v>44593</v>
      </c>
    </row>
    <row r="270" spans="1:8" hidden="1">
      <c r="A270" s="19">
        <v>120</v>
      </c>
      <c r="B270" s="20" t="s">
        <v>2114</v>
      </c>
      <c r="C270" s="22">
        <f>All!BJ122</f>
        <v>1016261.2133806627</v>
      </c>
      <c r="D270" s="24">
        <f>All!Z122</f>
        <v>0</v>
      </c>
      <c r="E270" s="19" t="s">
        <v>271</v>
      </c>
      <c r="F270" s="24">
        <f>All!ED122</f>
        <v>0</v>
      </c>
      <c r="G270" s="24">
        <f>All!FN122</f>
        <v>517790</v>
      </c>
      <c r="H270" s="26">
        <v>44593</v>
      </c>
    </row>
    <row r="271" spans="1:8" hidden="1">
      <c r="A271" s="19">
        <v>121</v>
      </c>
      <c r="B271" s="19" t="s">
        <v>2157</v>
      </c>
      <c r="C271" s="22">
        <f>All!BJ123</f>
        <v>0</v>
      </c>
      <c r="D271" s="24">
        <f>All!Z123</f>
        <v>0</v>
      </c>
      <c r="E271" s="19" t="s">
        <v>271</v>
      </c>
      <c r="F271" s="24">
        <f>All!ED123</f>
        <v>0</v>
      </c>
      <c r="G271" s="24">
        <f>All!FN123</f>
        <v>0</v>
      </c>
      <c r="H271" s="26">
        <v>44593</v>
      </c>
    </row>
    <row r="272" spans="1:8" hidden="1">
      <c r="A272" s="19">
        <v>122</v>
      </c>
      <c r="B272" s="19" t="s">
        <v>2158</v>
      </c>
      <c r="C272" s="22">
        <f>All!BJ124</f>
        <v>0</v>
      </c>
      <c r="D272" s="24">
        <f>All!Z124</f>
        <v>0</v>
      </c>
      <c r="E272" s="19" t="s">
        <v>271</v>
      </c>
      <c r="F272" s="24">
        <f>All!ED124</f>
        <v>0</v>
      </c>
      <c r="G272" s="24">
        <f>All!FN124</f>
        <v>0</v>
      </c>
      <c r="H272" s="26">
        <v>44593</v>
      </c>
    </row>
    <row r="273" spans="1:8" hidden="1">
      <c r="A273" s="19">
        <v>123</v>
      </c>
      <c r="B273" s="19" t="s">
        <v>2159</v>
      </c>
      <c r="C273" s="22">
        <f>All!BJ125</f>
        <v>0</v>
      </c>
      <c r="D273" s="24">
        <f>All!Z125</f>
        <v>0</v>
      </c>
      <c r="E273" s="19" t="s">
        <v>271</v>
      </c>
      <c r="F273" s="24">
        <f>All!ED125</f>
        <v>0</v>
      </c>
      <c r="G273" s="24">
        <f>All!FN125</f>
        <v>0</v>
      </c>
      <c r="H273" s="26">
        <v>44593</v>
      </c>
    </row>
    <row r="274" spans="1:8" hidden="1">
      <c r="A274" s="19">
        <v>124</v>
      </c>
      <c r="B274" s="19" t="s">
        <v>2160</v>
      </c>
      <c r="C274" s="22">
        <f>All!BJ126</f>
        <v>0</v>
      </c>
      <c r="D274" s="24">
        <f>All!Z126</f>
        <v>0</v>
      </c>
      <c r="E274" s="19" t="s">
        <v>271</v>
      </c>
      <c r="F274" s="24">
        <f>All!ED126</f>
        <v>0</v>
      </c>
      <c r="G274" s="24">
        <f>All!FN126</f>
        <v>0</v>
      </c>
      <c r="H274" s="26">
        <v>44593</v>
      </c>
    </row>
    <row r="275" spans="1:8" hidden="1">
      <c r="A275" s="19">
        <v>125</v>
      </c>
      <c r="B275" s="19" t="s">
        <v>2162</v>
      </c>
      <c r="C275" s="22">
        <f>All!BJ127</f>
        <v>0</v>
      </c>
      <c r="D275" s="24">
        <f>All!Z127</f>
        <v>0</v>
      </c>
      <c r="E275" s="19" t="s">
        <v>271</v>
      </c>
      <c r="F275" s="24">
        <f>All!ED127</f>
        <v>0</v>
      </c>
      <c r="G275" s="24">
        <f>All!FN127</f>
        <v>0</v>
      </c>
      <c r="H275" s="26">
        <v>44593</v>
      </c>
    </row>
    <row r="276" spans="1:8" hidden="1">
      <c r="A276" s="19">
        <v>126</v>
      </c>
      <c r="B276" s="19" t="s">
        <v>2163</v>
      </c>
      <c r="C276" s="22">
        <f>All!BJ128</f>
        <v>17224794.499971714</v>
      </c>
      <c r="D276" s="24">
        <f>All!Z128</f>
        <v>26384050</v>
      </c>
      <c r="E276" s="19" t="s">
        <v>271</v>
      </c>
      <c r="F276" s="24">
        <f>All!ED128</f>
        <v>19234311</v>
      </c>
      <c r="G276" s="24">
        <f>All!FN128</f>
        <v>13298669</v>
      </c>
      <c r="H276" s="26">
        <v>44593</v>
      </c>
    </row>
    <row r="277" spans="1:8" hidden="1">
      <c r="A277" s="19">
        <v>127</v>
      </c>
      <c r="B277" s="19" t="s">
        <v>2164</v>
      </c>
      <c r="C277" s="22">
        <f>All!BJ129</f>
        <v>11806311.942316206</v>
      </c>
      <c r="D277" s="24">
        <f>All!Z129</f>
        <v>26614286</v>
      </c>
      <c r="E277" s="19" t="s">
        <v>271</v>
      </c>
      <c r="F277" s="24">
        <f>All!ED129</f>
        <v>26714286</v>
      </c>
      <c r="G277" s="24">
        <f>All!FN129</f>
        <v>48214286</v>
      </c>
      <c r="H277" s="26">
        <v>44593</v>
      </c>
    </row>
    <row r="278" spans="1:8" hidden="1">
      <c r="A278" s="19">
        <v>128</v>
      </c>
      <c r="B278" s="19" t="s">
        <v>2165</v>
      </c>
      <c r="C278" s="22">
        <f>All!BJ130</f>
        <v>9000000</v>
      </c>
      <c r="D278" s="24">
        <f>All!Z130</f>
        <v>19952494</v>
      </c>
      <c r="E278" s="19" t="s">
        <v>271</v>
      </c>
      <c r="F278" s="24">
        <f>All!ED130</f>
        <v>3112790</v>
      </c>
      <c r="G278" s="24">
        <f>All!FN130</f>
        <v>12276683</v>
      </c>
      <c r="H278" s="26">
        <v>44593</v>
      </c>
    </row>
    <row r="279" spans="1:8" hidden="1">
      <c r="A279" s="113">
        <v>129</v>
      </c>
      <c r="B279" s="113" t="s">
        <v>2167</v>
      </c>
      <c r="C279" s="22">
        <f>All!BJ131</f>
        <v>0</v>
      </c>
      <c r="D279" s="24">
        <f>All!Z131</f>
        <v>0</v>
      </c>
      <c r="E279" s="19" t="s">
        <v>271</v>
      </c>
      <c r="F279" s="24">
        <f>All!ED131</f>
        <v>0</v>
      </c>
      <c r="G279" s="24">
        <f>All!FN131</f>
        <v>0</v>
      </c>
      <c r="H279" s="26">
        <v>44593</v>
      </c>
    </row>
    <row r="280" spans="1:8" hidden="1">
      <c r="A280" s="113">
        <v>130</v>
      </c>
      <c r="B280" s="113" t="s">
        <v>2168</v>
      </c>
      <c r="C280" s="22">
        <f>All!BJ132</f>
        <v>18000000</v>
      </c>
      <c r="D280" s="24">
        <f>All!Z132</f>
        <v>11041959</v>
      </c>
      <c r="E280" s="19" t="s">
        <v>271</v>
      </c>
      <c r="F280" s="24">
        <f>All!ED132</f>
        <v>8759390</v>
      </c>
      <c r="G280" s="24">
        <f>All!FN132</f>
        <v>24612661</v>
      </c>
      <c r="H280" s="26">
        <v>44593</v>
      </c>
    </row>
    <row r="281" spans="1:8" hidden="1">
      <c r="A281" s="113">
        <v>131</v>
      </c>
      <c r="B281" s="113" t="s">
        <v>2169</v>
      </c>
      <c r="C281" s="22">
        <f>All!BJ133</f>
        <v>8600000</v>
      </c>
      <c r="D281" s="24">
        <f>All!Z133</f>
        <v>14715785.710000001</v>
      </c>
      <c r="E281" s="19" t="s">
        <v>271</v>
      </c>
      <c r="F281" s="24">
        <f>All!ED133</f>
        <v>0</v>
      </c>
      <c r="G281" s="24">
        <f>All!FN133</f>
        <v>13118327</v>
      </c>
      <c r="H281" s="26">
        <v>44593</v>
      </c>
    </row>
    <row r="282" spans="1:8" hidden="1">
      <c r="A282" s="113">
        <v>132</v>
      </c>
      <c r="B282" s="113" t="s">
        <v>2170</v>
      </c>
      <c r="C282" s="22">
        <f>All!BJ134</f>
        <v>17077317.140000001</v>
      </c>
      <c r="D282" s="24">
        <f>All!Z134</f>
        <v>17077317.140000001</v>
      </c>
      <c r="E282" s="19" t="s">
        <v>271</v>
      </c>
      <c r="F282" s="24">
        <f>All!ED134</f>
        <v>0</v>
      </c>
      <c r="G282" s="24">
        <f>All!FN134</f>
        <v>6512121</v>
      </c>
      <c r="H282" s="26">
        <v>44593</v>
      </c>
    </row>
    <row r="283" spans="1:8" hidden="1">
      <c r="A283" s="113">
        <v>133</v>
      </c>
      <c r="B283" s="113" t="s">
        <v>2171</v>
      </c>
      <c r="C283" s="22">
        <f>All!BJ135</f>
        <v>14870908.4</v>
      </c>
      <c r="D283" s="24">
        <f>All!Z135</f>
        <v>16622997.140000001</v>
      </c>
      <c r="E283" s="19" t="s">
        <v>271</v>
      </c>
      <c r="F283" s="24">
        <f>All!ED135</f>
        <v>0</v>
      </c>
      <c r="G283" s="24">
        <f>All!FN135</f>
        <v>15455656</v>
      </c>
      <c r="H283" s="26">
        <v>44593</v>
      </c>
    </row>
    <row r="284" spans="1:8" hidden="1">
      <c r="A284" s="113">
        <v>134</v>
      </c>
      <c r="B284" s="113" t="s">
        <v>2172</v>
      </c>
      <c r="C284" s="22">
        <f>All!BJ136</f>
        <v>860000</v>
      </c>
      <c r="D284" s="24">
        <f>All!Z136</f>
        <v>0</v>
      </c>
      <c r="E284" s="19" t="s">
        <v>271</v>
      </c>
      <c r="F284" s="24">
        <f>All!ED136</f>
        <v>1200000</v>
      </c>
      <c r="G284" s="24">
        <f>All!FN136</f>
        <v>516000</v>
      </c>
      <c r="H284" s="26">
        <v>44593</v>
      </c>
    </row>
    <row r="285" spans="1:8" hidden="1">
      <c r="A285" s="113">
        <v>135</v>
      </c>
      <c r="B285" s="113" t="s">
        <v>2173</v>
      </c>
      <c r="C285" s="22">
        <f>All!BJ137</f>
        <v>10000000</v>
      </c>
      <c r="D285" s="24">
        <f>All!Z137</f>
        <v>0</v>
      </c>
      <c r="E285" s="19" t="s">
        <v>271</v>
      </c>
      <c r="F285" s="24">
        <f>All!ED137</f>
        <v>0</v>
      </c>
      <c r="G285" s="24">
        <f>All!FN137</f>
        <v>0</v>
      </c>
      <c r="H285" s="26">
        <v>44593</v>
      </c>
    </row>
    <row r="286" spans="1:8" hidden="1">
      <c r="A286" s="113">
        <v>136</v>
      </c>
      <c r="B286" s="113" t="s">
        <v>2174</v>
      </c>
      <c r="C286" s="22">
        <f>All!BJ138</f>
        <v>17000000</v>
      </c>
      <c r="D286" s="24">
        <f>All!Z138</f>
        <v>40497016.909999996</v>
      </c>
      <c r="E286" s="19" t="s">
        <v>271</v>
      </c>
      <c r="F286" s="24">
        <f>All!ED138</f>
        <v>0</v>
      </c>
      <c r="G286" s="24">
        <f>All!FN138</f>
        <v>34422464.369999997</v>
      </c>
      <c r="H286" s="26">
        <v>44593</v>
      </c>
    </row>
    <row r="287" spans="1:8" hidden="1">
      <c r="A287" s="113">
        <v>137</v>
      </c>
      <c r="B287" s="113" t="s">
        <v>2175</v>
      </c>
      <c r="C287" s="22">
        <f>All!BJ139</f>
        <v>0</v>
      </c>
      <c r="D287" s="24">
        <f>All!Z139</f>
        <v>0</v>
      </c>
      <c r="E287" s="19" t="s">
        <v>271</v>
      </c>
      <c r="F287" s="24">
        <f>All!ED139</f>
        <v>0</v>
      </c>
      <c r="G287" s="24">
        <f>All!FN139</f>
        <v>0</v>
      </c>
      <c r="H287" s="26">
        <v>44593</v>
      </c>
    </row>
    <row r="288" spans="1:8" hidden="1">
      <c r="A288" s="113">
        <v>138</v>
      </c>
      <c r="B288" s="113" t="s">
        <v>2176</v>
      </c>
      <c r="C288" s="22">
        <f>All!BJ140</f>
        <v>4000000</v>
      </c>
      <c r="D288" s="24">
        <f>All!Z140</f>
        <v>4000000</v>
      </c>
      <c r="E288" s="19" t="s">
        <v>271</v>
      </c>
      <c r="F288" s="24">
        <f>All!ED140</f>
        <v>0</v>
      </c>
      <c r="G288" s="24">
        <f>All!FN140</f>
        <v>2400000</v>
      </c>
      <c r="H288" s="26">
        <v>44593</v>
      </c>
    </row>
    <row r="289" spans="1:8" hidden="1">
      <c r="A289" s="113">
        <v>139</v>
      </c>
      <c r="B289" s="113" t="s">
        <v>2189</v>
      </c>
      <c r="C289" s="22">
        <f>All!BJ141</f>
        <v>1620857.325</v>
      </c>
      <c r="D289" s="24">
        <f>All!Z141</f>
        <v>1620857.325</v>
      </c>
      <c r="E289" s="19" t="s">
        <v>271</v>
      </c>
      <c r="F289" s="24">
        <f>All!ED141</f>
        <v>0</v>
      </c>
      <c r="G289" s="24">
        <f>All!FN141</f>
        <v>972514.3949999999</v>
      </c>
      <c r="H289" s="26">
        <v>44593</v>
      </c>
    </row>
    <row r="290" spans="1:8" hidden="1">
      <c r="A290" s="113">
        <v>140</v>
      </c>
      <c r="B290" s="113" t="s">
        <v>2190</v>
      </c>
      <c r="C290" s="22">
        <f>All!BJ142</f>
        <v>6400000</v>
      </c>
      <c r="D290" s="24">
        <f>All!Z142</f>
        <v>6400000</v>
      </c>
      <c r="E290" s="19" t="s">
        <v>271</v>
      </c>
      <c r="F290" s="24">
        <f>All!ED142</f>
        <v>0</v>
      </c>
      <c r="G290" s="24">
        <f>All!FN142</f>
        <v>3840000</v>
      </c>
      <c r="H290" s="26">
        <v>44593</v>
      </c>
    </row>
    <row r="291" spans="1:8" hidden="1">
      <c r="A291" s="113">
        <v>141</v>
      </c>
      <c r="B291" s="113" t="s">
        <v>2191</v>
      </c>
      <c r="C291" s="22">
        <f>All!BJ143</f>
        <v>0</v>
      </c>
      <c r="D291" s="24">
        <f>All!Z143</f>
        <v>0</v>
      </c>
      <c r="E291" s="19" t="s">
        <v>271</v>
      </c>
      <c r="F291" s="24">
        <f>All!ED143</f>
        <v>0</v>
      </c>
      <c r="G291" s="24">
        <f>All!FN143</f>
        <v>0</v>
      </c>
      <c r="H291" s="26">
        <v>44593</v>
      </c>
    </row>
    <row r="292" spans="1:8" hidden="1">
      <c r="A292" s="113">
        <v>142</v>
      </c>
      <c r="B292" s="113" t="s">
        <v>2192</v>
      </c>
      <c r="C292" s="22">
        <f>All!BJ144</f>
        <v>30871359.010799997</v>
      </c>
      <c r="D292" s="24">
        <f>All!Z144</f>
        <v>30871359.010799997</v>
      </c>
      <c r="E292" s="19" t="s">
        <v>271</v>
      </c>
      <c r="F292" s="24">
        <f>All!ED144</f>
        <v>11225948.7312</v>
      </c>
      <c r="G292" s="24">
        <f>All!FN144</f>
        <v>18522815.406479996</v>
      </c>
      <c r="H292" s="26">
        <v>44593</v>
      </c>
    </row>
    <row r="293" spans="1:8" hidden="1">
      <c r="A293" s="113">
        <v>143</v>
      </c>
      <c r="B293" s="113" t="s">
        <v>2193</v>
      </c>
      <c r="C293" s="22">
        <f>All!BJ145</f>
        <v>0</v>
      </c>
      <c r="D293" s="24">
        <f>All!Z145</f>
        <v>0</v>
      </c>
      <c r="E293" s="19" t="s">
        <v>271</v>
      </c>
      <c r="F293" s="24">
        <f>All!ED145</f>
        <v>0</v>
      </c>
      <c r="G293" s="24">
        <f>All!FN145</f>
        <v>0</v>
      </c>
      <c r="H293" s="26">
        <v>44593</v>
      </c>
    </row>
    <row r="294" spans="1:8" hidden="1">
      <c r="A294" s="152">
        <v>144</v>
      </c>
      <c r="B294" s="152" t="s">
        <v>2207</v>
      </c>
      <c r="C294" s="22">
        <f>All!BJ146</f>
        <v>0</v>
      </c>
      <c r="D294" s="24">
        <f>All!Z146</f>
        <v>0</v>
      </c>
      <c r="E294" s="19" t="s">
        <v>271</v>
      </c>
      <c r="F294" s="24">
        <f>All!ED146</f>
        <v>0</v>
      </c>
      <c r="G294" s="24">
        <f>All!FN146</f>
        <v>0</v>
      </c>
      <c r="H294" s="26">
        <v>44593</v>
      </c>
    </row>
    <row r="295" spans="1:8">
      <c r="A295" s="152">
        <v>145</v>
      </c>
      <c r="B295" s="152" t="s">
        <v>2208</v>
      </c>
      <c r="C295" s="22">
        <f>All!BJ147</f>
        <v>0</v>
      </c>
      <c r="D295" s="24">
        <f>All!Z147</f>
        <v>0</v>
      </c>
      <c r="E295" s="19" t="s">
        <v>271</v>
      </c>
      <c r="F295" s="24">
        <f>All!ED147</f>
        <v>0</v>
      </c>
      <c r="G295" s="24">
        <f>All!FN147</f>
        <v>0</v>
      </c>
      <c r="H295" s="26">
        <v>44593</v>
      </c>
    </row>
    <row r="296" spans="1:8">
      <c r="A296" s="152">
        <v>146</v>
      </c>
      <c r="B296" s="152" t="s">
        <v>2211</v>
      </c>
      <c r="C296" s="22">
        <f>All!BJ148</f>
        <v>0</v>
      </c>
      <c r="D296" s="24">
        <f>All!Z148</f>
        <v>0</v>
      </c>
      <c r="E296" s="19" t="s">
        <v>271</v>
      </c>
      <c r="F296" s="24">
        <f>All!ED148</f>
        <v>0</v>
      </c>
      <c r="G296" s="24">
        <f>All!FN148</f>
        <v>0</v>
      </c>
      <c r="H296" s="26">
        <v>44593</v>
      </c>
    </row>
    <row r="297" spans="1:8">
      <c r="A297" s="152">
        <v>147</v>
      </c>
      <c r="B297" s="152" t="s">
        <v>2212</v>
      </c>
      <c r="C297" s="22">
        <f>All!BJ149</f>
        <v>0</v>
      </c>
      <c r="D297" s="24">
        <f>All!Z149</f>
        <v>0</v>
      </c>
      <c r="E297" s="19" t="s">
        <v>271</v>
      </c>
      <c r="F297" s="24">
        <f>All!ED149</f>
        <v>0</v>
      </c>
      <c r="G297" s="24">
        <f>All!FN149</f>
        <v>0</v>
      </c>
      <c r="H297" s="26">
        <v>44593</v>
      </c>
    </row>
    <row r="298" spans="1:8">
      <c r="A298" s="152">
        <v>148</v>
      </c>
      <c r="B298" s="152" t="s">
        <v>2213</v>
      </c>
      <c r="C298" s="22">
        <f>All!BJ150</f>
        <v>0</v>
      </c>
      <c r="D298" s="24">
        <f>All!Z150</f>
        <v>0</v>
      </c>
      <c r="E298" s="19" t="s">
        <v>271</v>
      </c>
      <c r="F298" s="24">
        <f>All!ED150</f>
        <v>0</v>
      </c>
      <c r="G298" s="24">
        <f>All!FN150</f>
        <v>0</v>
      </c>
      <c r="H298" s="26">
        <v>44593</v>
      </c>
    </row>
    <row r="299" spans="1:8">
      <c r="A299" s="20">
        <v>0</v>
      </c>
      <c r="B299" s="20" t="s">
        <v>1985</v>
      </c>
      <c r="C299" s="22">
        <f>All!BJ151</f>
        <v>0</v>
      </c>
      <c r="D299" s="24">
        <f>All!Z151</f>
        <v>0</v>
      </c>
      <c r="E299" s="19" t="s">
        <v>271</v>
      </c>
      <c r="F299" s="24">
        <f>All!ED151</f>
        <v>0</v>
      </c>
      <c r="G299" s="24">
        <f>All!FN151</f>
        <v>0</v>
      </c>
      <c r="H299" s="26">
        <v>44593</v>
      </c>
    </row>
    <row r="300" spans="1:8" hidden="1">
      <c r="A300" s="19">
        <v>1</v>
      </c>
      <c r="B300" s="19" t="s">
        <v>7</v>
      </c>
      <c r="C300" s="22">
        <f>All!BM3</f>
        <v>22006380</v>
      </c>
      <c r="D300" s="24">
        <f>All!AC3</f>
        <v>69310532</v>
      </c>
      <c r="E300" s="19" t="s">
        <v>271</v>
      </c>
      <c r="F300" s="24">
        <f>All!EG3</f>
        <v>51832579</v>
      </c>
      <c r="G300" s="24">
        <f>All!FQ3</f>
        <v>50406693</v>
      </c>
      <c r="H300" s="26">
        <v>44621</v>
      </c>
    </row>
    <row r="301" spans="1:8" hidden="1">
      <c r="A301" s="19">
        <v>2</v>
      </c>
      <c r="B301" s="19" t="s">
        <v>8</v>
      </c>
      <c r="C301" s="22">
        <f>All!BM4</f>
        <v>0</v>
      </c>
      <c r="D301" s="24">
        <f>All!AC4</f>
        <v>0</v>
      </c>
      <c r="E301" s="19" t="s">
        <v>271</v>
      </c>
      <c r="F301" s="24">
        <f>All!EG4</f>
        <v>0</v>
      </c>
      <c r="G301" s="24">
        <f>All!FQ4</f>
        <v>0</v>
      </c>
      <c r="H301" s="26">
        <v>44621</v>
      </c>
    </row>
    <row r="302" spans="1:8" hidden="1">
      <c r="A302" s="19">
        <v>3</v>
      </c>
      <c r="B302" s="19" t="s">
        <v>9</v>
      </c>
      <c r="C302" s="22">
        <f>All!BM5</f>
        <v>0</v>
      </c>
      <c r="D302" s="24">
        <f>All!AC5</f>
        <v>0</v>
      </c>
      <c r="E302" s="19" t="s">
        <v>271</v>
      </c>
      <c r="F302" s="24">
        <f>All!EG5</f>
        <v>0</v>
      </c>
      <c r="G302" s="24">
        <f>All!FQ5</f>
        <v>0</v>
      </c>
      <c r="H302" s="26">
        <v>44621</v>
      </c>
    </row>
    <row r="303" spans="1:8" hidden="1">
      <c r="A303" s="19">
        <v>4</v>
      </c>
      <c r="B303" s="19" t="s">
        <v>10</v>
      </c>
      <c r="C303" s="22">
        <f>All!BM6</f>
        <v>0</v>
      </c>
      <c r="D303" s="24">
        <f>All!AC6</f>
        <v>0</v>
      </c>
      <c r="E303" s="19" t="s">
        <v>271</v>
      </c>
      <c r="F303" s="24">
        <f>All!EG6</f>
        <v>0</v>
      </c>
      <c r="G303" s="24">
        <f>All!FQ6</f>
        <v>0</v>
      </c>
      <c r="H303" s="26">
        <v>44621</v>
      </c>
    </row>
    <row r="304" spans="1:8" hidden="1">
      <c r="A304" s="19">
        <v>5</v>
      </c>
      <c r="B304" s="19" t="s">
        <v>11</v>
      </c>
      <c r="C304" s="22">
        <f>All!BM7</f>
        <v>0</v>
      </c>
      <c r="D304" s="24">
        <f>All!AC7</f>
        <v>0</v>
      </c>
      <c r="E304" s="19" t="s">
        <v>271</v>
      </c>
      <c r="F304" s="24">
        <f>All!EG7</f>
        <v>2282673.6086486341</v>
      </c>
      <c r="G304" s="24">
        <f>All!FQ7</f>
        <v>0</v>
      </c>
      <c r="H304" s="26">
        <v>44621</v>
      </c>
    </row>
    <row r="305" spans="1:8" hidden="1">
      <c r="A305" s="19">
        <v>6</v>
      </c>
      <c r="B305" s="19" t="s">
        <v>12</v>
      </c>
      <c r="C305" s="22">
        <f>All!BM8</f>
        <v>31054941</v>
      </c>
      <c r="D305" s="24">
        <f>All!AC8</f>
        <v>46909428.737819873</v>
      </c>
      <c r="E305" s="19" t="s">
        <v>271</v>
      </c>
      <c r="F305" s="24">
        <f>All!EG8</f>
        <v>46358782</v>
      </c>
      <c r="G305" s="24">
        <f>All!FQ8</f>
        <v>55459213</v>
      </c>
      <c r="H305" s="26">
        <v>44621</v>
      </c>
    </row>
    <row r="306" spans="1:8" hidden="1">
      <c r="A306" s="19">
        <v>7</v>
      </c>
      <c r="B306" s="19" t="s">
        <v>13</v>
      </c>
      <c r="C306" s="22">
        <f>All!BM9</f>
        <v>0</v>
      </c>
      <c r="D306" s="24">
        <f>All!AC9</f>
        <v>0</v>
      </c>
      <c r="E306" s="19" t="s">
        <v>271</v>
      </c>
      <c r="F306" s="24">
        <f>All!EG9</f>
        <v>0</v>
      </c>
      <c r="G306" s="24">
        <f>All!FQ9</f>
        <v>0</v>
      </c>
      <c r="H306" s="26">
        <v>44621</v>
      </c>
    </row>
    <row r="307" spans="1:8" hidden="1">
      <c r="A307" s="19">
        <v>8</v>
      </c>
      <c r="B307" s="19" t="s">
        <v>2004</v>
      </c>
      <c r="C307" s="22">
        <f>All!BM10</f>
        <v>23491168.566567998</v>
      </c>
      <c r="D307" s="24">
        <f>All!AC10</f>
        <v>23491168.566567998</v>
      </c>
      <c r="E307" s="19" t="s">
        <v>271</v>
      </c>
      <c r="F307" s="24">
        <f>All!EG10</f>
        <v>12646663</v>
      </c>
      <c r="G307" s="24">
        <f>All!FQ10</f>
        <v>14367526</v>
      </c>
      <c r="H307" s="26">
        <v>44621</v>
      </c>
    </row>
    <row r="308" spans="1:8" hidden="1">
      <c r="A308" s="19">
        <v>9</v>
      </c>
      <c r="B308" s="19" t="s">
        <v>15</v>
      </c>
      <c r="C308" s="22">
        <f>All!BM11</f>
        <v>0</v>
      </c>
      <c r="D308" s="24">
        <f>All!AC11</f>
        <v>0</v>
      </c>
      <c r="E308" s="19" t="s">
        <v>271</v>
      </c>
      <c r="F308" s="24">
        <f>All!EG11</f>
        <v>0</v>
      </c>
      <c r="G308" s="24">
        <f>All!FQ11</f>
        <v>0</v>
      </c>
      <c r="H308" s="26">
        <v>44621</v>
      </c>
    </row>
    <row r="309" spans="1:8" hidden="1">
      <c r="A309" s="19">
        <v>10</v>
      </c>
      <c r="B309" s="19" t="s">
        <v>16</v>
      </c>
      <c r="C309" s="22">
        <f>All!BM12</f>
        <v>0</v>
      </c>
      <c r="D309" s="24">
        <f>All!AC12</f>
        <v>0</v>
      </c>
      <c r="E309" s="19" t="s">
        <v>271</v>
      </c>
      <c r="F309" s="24">
        <f>All!EG12</f>
        <v>0</v>
      </c>
      <c r="G309" s="24">
        <f>All!FQ12</f>
        <v>0</v>
      </c>
      <c r="H309" s="26">
        <v>44621</v>
      </c>
    </row>
    <row r="310" spans="1:8" hidden="1">
      <c r="A310" s="19">
        <v>11</v>
      </c>
      <c r="B310" s="19" t="s">
        <v>17</v>
      </c>
      <c r="C310" s="22">
        <f>All!BM13</f>
        <v>10000000</v>
      </c>
      <c r="D310" s="24">
        <f>All!AC13</f>
        <v>0</v>
      </c>
      <c r="E310" s="19" t="s">
        <v>271</v>
      </c>
      <c r="F310" s="24">
        <f>All!EG13</f>
        <v>0</v>
      </c>
      <c r="G310" s="24">
        <f>All!FQ13</f>
        <v>6000000</v>
      </c>
      <c r="H310" s="26">
        <v>44621</v>
      </c>
    </row>
    <row r="311" spans="1:8" hidden="1">
      <c r="A311" s="19">
        <v>12</v>
      </c>
      <c r="B311" s="19" t="s">
        <v>18</v>
      </c>
      <c r="C311" s="22">
        <f>All!BM14</f>
        <v>0</v>
      </c>
      <c r="D311" s="24">
        <f>All!AC14</f>
        <v>0</v>
      </c>
      <c r="E311" s="19" t="s">
        <v>271</v>
      </c>
      <c r="F311" s="24">
        <f>All!EG14</f>
        <v>0</v>
      </c>
      <c r="G311" s="24">
        <f>All!FQ14</f>
        <v>0</v>
      </c>
      <c r="H311" s="26">
        <v>44621</v>
      </c>
    </row>
    <row r="312" spans="1:8" hidden="1">
      <c r="A312" s="19">
        <v>13</v>
      </c>
      <c r="B312" s="19" t="s">
        <v>19</v>
      </c>
      <c r="C312" s="22">
        <f>All!BM15</f>
        <v>0</v>
      </c>
      <c r="D312" s="24">
        <f>All!AC15</f>
        <v>0</v>
      </c>
      <c r="E312" s="19" t="s">
        <v>271</v>
      </c>
      <c r="F312" s="24">
        <f>All!EG15</f>
        <v>0</v>
      </c>
      <c r="G312" s="24">
        <f>All!FQ15</f>
        <v>0</v>
      </c>
      <c r="H312" s="26">
        <v>44621</v>
      </c>
    </row>
    <row r="313" spans="1:8" hidden="1">
      <c r="A313" s="19">
        <v>14</v>
      </c>
      <c r="B313" s="19" t="s">
        <v>20</v>
      </c>
      <c r="C313" s="22">
        <f>All!BM16</f>
        <v>0</v>
      </c>
      <c r="D313" s="24">
        <f>All!AC16</f>
        <v>0</v>
      </c>
      <c r="E313" s="19" t="s">
        <v>271</v>
      </c>
      <c r="F313" s="24">
        <f>All!EG16</f>
        <v>0</v>
      </c>
      <c r="G313" s="24">
        <f>All!FQ16</f>
        <v>0</v>
      </c>
      <c r="H313" s="26">
        <v>44621</v>
      </c>
    </row>
    <row r="314" spans="1:8" hidden="1">
      <c r="A314" s="19">
        <v>15</v>
      </c>
      <c r="B314" s="19" t="s">
        <v>21</v>
      </c>
      <c r="C314" s="22">
        <f>All!BM17</f>
        <v>0</v>
      </c>
      <c r="D314" s="24">
        <f>All!AC17</f>
        <v>0</v>
      </c>
      <c r="E314" s="19" t="s">
        <v>271</v>
      </c>
      <c r="F314" s="24">
        <f>All!EG17</f>
        <v>0</v>
      </c>
      <c r="G314" s="24">
        <f>All!FQ17</f>
        <v>0</v>
      </c>
      <c r="H314" s="26">
        <v>44621</v>
      </c>
    </row>
    <row r="315" spans="1:8" hidden="1">
      <c r="A315" s="19">
        <v>16</v>
      </c>
      <c r="B315" s="19" t="s">
        <v>22</v>
      </c>
      <c r="C315" s="22">
        <f>All!BM18</f>
        <v>0</v>
      </c>
      <c r="D315" s="24">
        <f>All!AC18</f>
        <v>0</v>
      </c>
      <c r="E315" s="19" t="s">
        <v>271</v>
      </c>
      <c r="F315" s="24">
        <f>All!EG18</f>
        <v>0</v>
      </c>
      <c r="G315" s="24">
        <f>All!FQ18</f>
        <v>0</v>
      </c>
      <c r="H315" s="26">
        <v>44621</v>
      </c>
    </row>
    <row r="316" spans="1:8" hidden="1">
      <c r="A316" s="19">
        <v>17</v>
      </c>
      <c r="B316" s="19" t="s">
        <v>23</v>
      </c>
      <c r="C316" s="22">
        <f>All!BM19</f>
        <v>0</v>
      </c>
      <c r="D316" s="24">
        <f>All!AC19</f>
        <v>0</v>
      </c>
      <c r="E316" s="19" t="s">
        <v>271</v>
      </c>
      <c r="F316" s="24">
        <f>All!EG19</f>
        <v>0</v>
      </c>
      <c r="G316" s="24">
        <f>All!FQ19</f>
        <v>0</v>
      </c>
      <c r="H316" s="26">
        <v>44621</v>
      </c>
    </row>
    <row r="317" spans="1:8" hidden="1">
      <c r="A317" s="19">
        <v>18</v>
      </c>
      <c r="B317" s="19" t="s">
        <v>24</v>
      </c>
      <c r="C317" s="22">
        <f>All!BM20</f>
        <v>15000000</v>
      </c>
      <c r="D317" s="24">
        <f>All!AC20</f>
        <v>28000000</v>
      </c>
      <c r="E317" s="19" t="s">
        <v>271</v>
      </c>
      <c r="F317" s="24">
        <f>All!EG20</f>
        <v>30000000</v>
      </c>
      <c r="G317" s="24">
        <f>All!FQ20</f>
        <v>10350000</v>
      </c>
      <c r="H317" s="26">
        <v>44621</v>
      </c>
    </row>
    <row r="318" spans="1:8" hidden="1">
      <c r="A318" s="19">
        <v>19</v>
      </c>
      <c r="B318" s="19" t="s">
        <v>25</v>
      </c>
      <c r="C318" s="22">
        <f>All!BM21</f>
        <v>19549893.874704301</v>
      </c>
      <c r="D318" s="24">
        <f>All!AC21</f>
        <v>21932312</v>
      </c>
      <c r="E318" s="19" t="s">
        <v>271</v>
      </c>
      <c r="F318" s="24">
        <f>All!EG21</f>
        <v>32392509</v>
      </c>
      <c r="G318" s="24">
        <f>All!FQ21</f>
        <v>21079947</v>
      </c>
      <c r="H318" s="26">
        <v>44621</v>
      </c>
    </row>
    <row r="319" spans="1:8" hidden="1">
      <c r="A319" s="19">
        <v>20</v>
      </c>
      <c r="B319" s="19" t="s">
        <v>26</v>
      </c>
      <c r="C319" s="22">
        <f>All!BM22</f>
        <v>15257260.399056001</v>
      </c>
      <c r="D319" s="24">
        <f>All!AC22</f>
        <v>18150000</v>
      </c>
      <c r="E319" s="19" t="s">
        <v>271</v>
      </c>
      <c r="F319" s="24">
        <f>All!EG22</f>
        <v>20000000</v>
      </c>
      <c r="G319" s="24">
        <f>All!FQ22</f>
        <v>20000000</v>
      </c>
      <c r="H319" s="26">
        <v>44621</v>
      </c>
    </row>
    <row r="320" spans="1:8" hidden="1">
      <c r="A320" s="19">
        <v>21</v>
      </c>
      <c r="B320" s="19" t="s">
        <v>27</v>
      </c>
      <c r="C320" s="22">
        <f>All!BM23</f>
        <v>25580696.948695999</v>
      </c>
      <c r="D320" s="24">
        <f>All!AC23</f>
        <v>36056904</v>
      </c>
      <c r="E320" s="19" t="s">
        <v>271</v>
      </c>
      <c r="F320" s="24">
        <f>All!EG23</f>
        <v>22470040</v>
      </c>
      <c r="G320" s="24">
        <f>All!FQ23</f>
        <v>34691546</v>
      </c>
      <c r="H320" s="26">
        <v>44621</v>
      </c>
    </row>
    <row r="321" spans="1:8" hidden="1">
      <c r="A321" s="19">
        <v>22</v>
      </c>
      <c r="B321" s="19" t="s">
        <v>29</v>
      </c>
      <c r="C321" s="22">
        <f>All!BM24</f>
        <v>25973975.126060501</v>
      </c>
      <c r="D321" s="24">
        <f>All!AC24</f>
        <v>8000000</v>
      </c>
      <c r="E321" s="19" t="s">
        <v>271</v>
      </c>
      <c r="F321" s="24">
        <f>All!EG24</f>
        <v>14550000</v>
      </c>
      <c r="G321" s="24">
        <f>All!FQ24</f>
        <v>37510700</v>
      </c>
      <c r="H321" s="26">
        <v>44621</v>
      </c>
    </row>
    <row r="322" spans="1:8" hidden="1">
      <c r="A322" s="19">
        <v>23</v>
      </c>
      <c r="B322" s="19" t="s">
        <v>30</v>
      </c>
      <c r="C322" s="22">
        <f>All!BM25</f>
        <v>24066977.9990872</v>
      </c>
      <c r="D322" s="24">
        <f>All!AC25</f>
        <v>32000000</v>
      </c>
      <c r="E322" s="19" t="s">
        <v>271</v>
      </c>
      <c r="F322" s="24">
        <f>All!EG25</f>
        <v>52758029</v>
      </c>
      <c r="G322" s="24">
        <f>All!FQ25</f>
        <v>31619014</v>
      </c>
      <c r="H322" s="26">
        <v>44621</v>
      </c>
    </row>
    <row r="323" spans="1:8" hidden="1">
      <c r="A323" s="19">
        <v>24</v>
      </c>
      <c r="B323" s="19" t="s">
        <v>31</v>
      </c>
      <c r="C323" s="22">
        <f>All!BM26</f>
        <v>0</v>
      </c>
      <c r="D323" s="24">
        <f>All!AC26</f>
        <v>0</v>
      </c>
      <c r="E323" s="19" t="s">
        <v>271</v>
      </c>
      <c r="F323" s="24">
        <f>All!EG26</f>
        <v>0</v>
      </c>
      <c r="G323" s="24">
        <f>All!FQ26</f>
        <v>0</v>
      </c>
      <c r="H323" s="26">
        <v>44621</v>
      </c>
    </row>
    <row r="324" spans="1:8" hidden="1">
      <c r="A324" s="19">
        <v>25</v>
      </c>
      <c r="B324" s="19" t="s">
        <v>32</v>
      </c>
      <c r="C324" s="22">
        <f>All!BM27</f>
        <v>0</v>
      </c>
      <c r="D324" s="24">
        <f>All!AC27</f>
        <v>0</v>
      </c>
      <c r="E324" s="19" t="s">
        <v>271</v>
      </c>
      <c r="F324" s="24">
        <f>All!EG27</f>
        <v>0</v>
      </c>
      <c r="G324" s="24">
        <f>All!FQ27</f>
        <v>0</v>
      </c>
      <c r="H324" s="26">
        <v>44621</v>
      </c>
    </row>
    <row r="325" spans="1:8" hidden="1">
      <c r="A325" s="19">
        <v>26</v>
      </c>
      <c r="B325" s="19" t="s">
        <v>34</v>
      </c>
      <c r="C325" s="22">
        <f>All!BM28</f>
        <v>2812478</v>
      </c>
      <c r="D325" s="24">
        <f>All!AC28</f>
        <v>1767235.2379999999</v>
      </c>
      <c r="E325" s="19" t="s">
        <v>271</v>
      </c>
      <c r="F325" s="24">
        <f>All!EG28</f>
        <v>15784854</v>
      </c>
      <c r="G325" s="24">
        <f>All!FQ28</f>
        <v>3214547</v>
      </c>
      <c r="H325" s="26">
        <v>44621</v>
      </c>
    </row>
    <row r="326" spans="1:8" hidden="1">
      <c r="A326" s="19">
        <v>27</v>
      </c>
      <c r="B326" s="19" t="s">
        <v>35</v>
      </c>
      <c r="C326" s="22">
        <f>All!BM29</f>
        <v>0</v>
      </c>
      <c r="D326" s="24">
        <f>All!AC29</f>
        <v>0</v>
      </c>
      <c r="E326" s="19" t="s">
        <v>271</v>
      </c>
      <c r="F326" s="24">
        <f>All!EG29</f>
        <v>0</v>
      </c>
      <c r="G326" s="24">
        <f>All!FQ29</f>
        <v>0</v>
      </c>
      <c r="H326" s="26">
        <v>44621</v>
      </c>
    </row>
    <row r="327" spans="1:8" hidden="1">
      <c r="A327" s="19">
        <v>28</v>
      </c>
      <c r="B327" s="19" t="s">
        <v>36</v>
      </c>
      <c r="C327" s="22">
        <f>All!BM30</f>
        <v>0</v>
      </c>
      <c r="D327" s="24">
        <f>All!AC30</f>
        <v>0</v>
      </c>
      <c r="E327" s="19" t="s">
        <v>271</v>
      </c>
      <c r="F327" s="24">
        <f>All!EG30</f>
        <v>0</v>
      </c>
      <c r="G327" s="24">
        <f>All!FQ30</f>
        <v>0</v>
      </c>
      <c r="H327" s="26">
        <v>44621</v>
      </c>
    </row>
    <row r="328" spans="1:8" hidden="1">
      <c r="A328" s="19">
        <v>29</v>
      </c>
      <c r="B328" s="19" t="s">
        <v>37</v>
      </c>
      <c r="C328" s="22">
        <f>All!BM31</f>
        <v>0</v>
      </c>
      <c r="D328" s="24">
        <f>All!AC31</f>
        <v>0</v>
      </c>
      <c r="E328" s="19" t="s">
        <v>271</v>
      </c>
      <c r="F328" s="24">
        <f>All!EG31</f>
        <v>0</v>
      </c>
      <c r="G328" s="24">
        <f>All!FQ31</f>
        <v>0</v>
      </c>
      <c r="H328" s="26">
        <v>44621</v>
      </c>
    </row>
    <row r="329" spans="1:8" hidden="1">
      <c r="A329" s="19">
        <v>30</v>
      </c>
      <c r="B329" s="19" t="s">
        <v>38</v>
      </c>
      <c r="C329" s="22">
        <f>All!BM32</f>
        <v>0</v>
      </c>
      <c r="D329" s="24">
        <f>All!AC32</f>
        <v>0</v>
      </c>
      <c r="E329" s="19" t="s">
        <v>271</v>
      </c>
      <c r="F329" s="24">
        <f>All!EG32</f>
        <v>0</v>
      </c>
      <c r="G329" s="24">
        <f>All!FQ32</f>
        <v>0</v>
      </c>
      <c r="H329" s="26">
        <v>44621</v>
      </c>
    </row>
    <row r="330" spans="1:8" hidden="1">
      <c r="A330" s="19">
        <v>31</v>
      </c>
      <c r="B330" s="19" t="s">
        <v>39</v>
      </c>
      <c r="C330" s="22">
        <f>All!BM33</f>
        <v>0</v>
      </c>
      <c r="D330" s="24">
        <f>All!AC33</f>
        <v>0</v>
      </c>
      <c r="E330" s="19" t="s">
        <v>271</v>
      </c>
      <c r="F330" s="24">
        <f>All!EG33</f>
        <v>0</v>
      </c>
      <c r="G330" s="24">
        <f>All!FQ33</f>
        <v>0</v>
      </c>
      <c r="H330" s="26">
        <v>44621</v>
      </c>
    </row>
    <row r="331" spans="1:8" hidden="1">
      <c r="A331" s="19">
        <v>32</v>
      </c>
      <c r="B331" s="19" t="s">
        <v>40</v>
      </c>
      <c r="C331" s="22">
        <f>All!BM34</f>
        <v>0</v>
      </c>
      <c r="D331" s="24">
        <f>All!AC34</f>
        <v>0</v>
      </c>
      <c r="E331" s="19" t="s">
        <v>271</v>
      </c>
      <c r="F331" s="24">
        <f>All!EG34</f>
        <v>0</v>
      </c>
      <c r="G331" s="24">
        <f>All!FQ34</f>
        <v>0</v>
      </c>
      <c r="H331" s="26">
        <v>44621</v>
      </c>
    </row>
    <row r="332" spans="1:8" hidden="1">
      <c r="A332" s="19">
        <v>33</v>
      </c>
      <c r="B332" s="19" t="s">
        <v>41</v>
      </c>
      <c r="C332" s="22">
        <f>All!BM35</f>
        <v>0</v>
      </c>
      <c r="D332" s="24">
        <f>All!AC35</f>
        <v>0</v>
      </c>
      <c r="E332" s="19" t="s">
        <v>271</v>
      </c>
      <c r="F332" s="24">
        <f>All!EG35</f>
        <v>0</v>
      </c>
      <c r="G332" s="24">
        <v>0</v>
      </c>
      <c r="H332" s="26">
        <v>44621</v>
      </c>
    </row>
    <row r="333" spans="1:8" hidden="1">
      <c r="A333" s="19">
        <v>34</v>
      </c>
      <c r="B333" s="19" t="s">
        <v>42</v>
      </c>
      <c r="C333" s="22">
        <f>All!BM36</f>
        <v>4191276.8068181723</v>
      </c>
      <c r="D333" s="24">
        <f>All!AC36</f>
        <v>0</v>
      </c>
      <c r="E333" s="19" t="s">
        <v>271</v>
      </c>
      <c r="F333" s="24">
        <f>All!EG36</f>
        <v>0</v>
      </c>
      <c r="G333" s="24">
        <f>All!FQ36</f>
        <v>1416538</v>
      </c>
      <c r="H333" s="26">
        <v>44621</v>
      </c>
    </row>
    <row r="334" spans="1:8" hidden="1">
      <c r="A334" s="19">
        <v>35</v>
      </c>
      <c r="B334" s="19" t="s">
        <v>43</v>
      </c>
      <c r="C334" s="22">
        <f>All!BM37</f>
        <v>0</v>
      </c>
      <c r="D334" s="24">
        <f>All!AC37</f>
        <v>0</v>
      </c>
      <c r="E334" s="19" t="s">
        <v>271</v>
      </c>
      <c r="F334" s="24">
        <f>All!EG37</f>
        <v>0</v>
      </c>
      <c r="G334" s="24">
        <f>All!FQ37</f>
        <v>0</v>
      </c>
      <c r="H334" s="26">
        <v>44621</v>
      </c>
    </row>
    <row r="335" spans="1:8" hidden="1">
      <c r="A335" s="19">
        <v>36</v>
      </c>
      <c r="B335" s="19" t="s">
        <v>44</v>
      </c>
      <c r="C335" s="22">
        <f>All!BM38</f>
        <v>0</v>
      </c>
      <c r="D335" s="24">
        <f>All!AC38</f>
        <v>0</v>
      </c>
      <c r="E335" s="19" t="s">
        <v>271</v>
      </c>
      <c r="F335" s="24">
        <f>All!EG38</f>
        <v>0</v>
      </c>
      <c r="G335" s="24">
        <f>All!FQ38</f>
        <v>0</v>
      </c>
      <c r="H335" s="26">
        <v>44621</v>
      </c>
    </row>
    <row r="336" spans="1:8" hidden="1">
      <c r="A336" s="19">
        <v>37</v>
      </c>
      <c r="B336" s="19" t="s">
        <v>1980</v>
      </c>
      <c r="C336" s="22">
        <f>All!BM39</f>
        <v>2849010.5920443013</v>
      </c>
      <c r="D336" s="24">
        <f>All!AC39</f>
        <v>3794805.7140000002</v>
      </c>
      <c r="E336" s="19" t="s">
        <v>271</v>
      </c>
      <c r="F336" s="24">
        <f>All!EG39</f>
        <v>0</v>
      </c>
      <c r="G336" s="24">
        <f>All!FQ39</f>
        <v>3845155</v>
      </c>
      <c r="H336" s="26">
        <v>44621</v>
      </c>
    </row>
    <row r="337" spans="1:8" hidden="1">
      <c r="A337" s="19">
        <v>38</v>
      </c>
      <c r="B337" s="19" t="s">
        <v>1982</v>
      </c>
      <c r="C337" s="22">
        <f>All!BM40</f>
        <v>21115803.75</v>
      </c>
      <c r="D337" s="24">
        <f>All!AC40</f>
        <v>36789732</v>
      </c>
      <c r="E337" s="19" t="s">
        <v>271</v>
      </c>
      <c r="F337" s="24">
        <f>All!EG40</f>
        <v>28686973</v>
      </c>
      <c r="G337" s="24">
        <f>All!FQ40</f>
        <v>19038269</v>
      </c>
      <c r="H337" s="26">
        <v>44621</v>
      </c>
    </row>
    <row r="338" spans="1:8" hidden="1">
      <c r="A338" s="19">
        <v>39</v>
      </c>
      <c r="B338" s="19" t="s">
        <v>1984</v>
      </c>
      <c r="C338" s="22">
        <f>All!BM41</f>
        <v>17354222</v>
      </c>
      <c r="D338" s="24">
        <f>All!AC41</f>
        <v>23044789</v>
      </c>
      <c r="E338" s="19" t="s">
        <v>271</v>
      </c>
      <c r="F338" s="24">
        <f>All!EG41</f>
        <v>19262330</v>
      </c>
      <c r="G338" s="24">
        <f>All!FQ41</f>
        <v>15782544</v>
      </c>
      <c r="H338" s="26">
        <v>44621</v>
      </c>
    </row>
    <row r="339" spans="1:8" hidden="1">
      <c r="A339" s="19">
        <v>40</v>
      </c>
      <c r="B339" s="19" t="s">
        <v>2001</v>
      </c>
      <c r="C339" s="22">
        <f>All!BM42</f>
        <v>14345369.403107099</v>
      </c>
      <c r="D339" s="24">
        <f>All!AC42</f>
        <v>37054335</v>
      </c>
      <c r="E339" s="19" t="s">
        <v>271</v>
      </c>
      <c r="F339" s="24">
        <f>All!EG42</f>
        <v>26226816</v>
      </c>
      <c r="G339" s="24">
        <f>All!FQ42</f>
        <v>15091588.810000001</v>
      </c>
      <c r="H339" s="26">
        <v>44621</v>
      </c>
    </row>
    <row r="340" spans="1:8" hidden="1">
      <c r="A340" s="19">
        <v>41</v>
      </c>
      <c r="B340" s="19" t="s">
        <v>2002</v>
      </c>
      <c r="C340" s="22">
        <f>All!BM43</f>
        <v>0</v>
      </c>
      <c r="D340" s="24">
        <f>All!AC43</f>
        <v>0</v>
      </c>
      <c r="E340" s="19" t="s">
        <v>271</v>
      </c>
      <c r="F340" s="24">
        <f>All!EG43</f>
        <v>0</v>
      </c>
      <c r="G340" s="24">
        <f>All!FQ43</f>
        <v>525247</v>
      </c>
      <c r="H340" s="26">
        <v>44621</v>
      </c>
    </row>
    <row r="341" spans="1:8" hidden="1">
      <c r="A341" s="19">
        <v>42</v>
      </c>
      <c r="B341" s="19" t="s">
        <v>2003</v>
      </c>
      <c r="C341" s="22">
        <f>All!BM44</f>
        <v>29000000</v>
      </c>
      <c r="D341" s="24">
        <f>All!AC44</f>
        <v>76336067</v>
      </c>
      <c r="E341" s="19" t="s">
        <v>271</v>
      </c>
      <c r="F341" s="24">
        <f>All!EG44</f>
        <v>66000000</v>
      </c>
      <c r="G341" s="24">
        <f>All!FQ44</f>
        <v>70836800</v>
      </c>
      <c r="H341" s="26">
        <v>44621</v>
      </c>
    </row>
    <row r="342" spans="1:8" hidden="1">
      <c r="A342" s="19">
        <v>43</v>
      </c>
      <c r="B342" s="19" t="s">
        <v>2064</v>
      </c>
      <c r="C342" s="22">
        <f>All!BM45</f>
        <v>0</v>
      </c>
      <c r="D342" s="24">
        <f>All!AC45</f>
        <v>0</v>
      </c>
      <c r="E342" s="19" t="s">
        <v>271</v>
      </c>
      <c r="F342" s="24">
        <f>All!EG45</f>
        <v>0</v>
      </c>
      <c r="G342" s="24">
        <f>All!FQ45</f>
        <v>0</v>
      </c>
      <c r="H342" s="26">
        <v>44621</v>
      </c>
    </row>
    <row r="343" spans="1:8" hidden="1">
      <c r="A343" s="19">
        <v>44</v>
      </c>
      <c r="B343" s="19" t="s">
        <v>2062</v>
      </c>
      <c r="C343" s="22">
        <f>All!BM46</f>
        <v>0</v>
      </c>
      <c r="D343" s="24">
        <f>All!AC46</f>
        <v>0</v>
      </c>
      <c r="E343" s="19" t="s">
        <v>271</v>
      </c>
      <c r="F343" s="24">
        <f>All!EG46</f>
        <v>0</v>
      </c>
      <c r="G343" s="24">
        <f>All!FQ46</f>
        <v>0</v>
      </c>
      <c r="H343" s="26">
        <v>44621</v>
      </c>
    </row>
    <row r="344" spans="1:8" hidden="1">
      <c r="A344" s="19">
        <v>45</v>
      </c>
      <c r="B344" s="19" t="s">
        <v>2063</v>
      </c>
      <c r="C344" s="22">
        <f>All!BM47</f>
        <v>0</v>
      </c>
      <c r="D344" s="24">
        <f>All!AC47</f>
        <v>0</v>
      </c>
      <c r="E344" s="19" t="s">
        <v>271</v>
      </c>
      <c r="F344" s="24">
        <f>All!EG47</f>
        <v>0</v>
      </c>
      <c r="G344" s="24">
        <f>All!FQ47</f>
        <v>0</v>
      </c>
      <c r="H344" s="26">
        <v>44621</v>
      </c>
    </row>
    <row r="345" spans="1:8" hidden="1">
      <c r="A345" s="19">
        <v>46</v>
      </c>
      <c r="B345" s="12" t="s">
        <v>2065</v>
      </c>
      <c r="C345" s="22">
        <f>All!BM48</f>
        <v>14596464.983552</v>
      </c>
      <c r="D345" s="24">
        <f>All!AC48</f>
        <v>48846656</v>
      </c>
      <c r="E345" s="19" t="s">
        <v>271</v>
      </c>
      <c r="F345" s="24">
        <f>All!EG48</f>
        <v>50000000</v>
      </c>
      <c r="G345" s="24">
        <f>All!FQ48</f>
        <v>37553899</v>
      </c>
      <c r="H345" s="26">
        <v>44621</v>
      </c>
    </row>
    <row r="346" spans="1:8" hidden="1">
      <c r="A346" s="19">
        <v>47</v>
      </c>
      <c r="B346" s="12" t="s">
        <v>2066</v>
      </c>
      <c r="C346" s="22">
        <f>All!BM49</f>
        <v>22852219</v>
      </c>
      <c r="D346" s="24">
        <f>All!AC49</f>
        <v>38448517</v>
      </c>
      <c r="E346" s="19" t="s">
        <v>271</v>
      </c>
      <c r="F346" s="24">
        <f>All!EG49</f>
        <v>24010794</v>
      </c>
      <c r="G346" s="24">
        <f>All!FQ49</f>
        <v>30293674</v>
      </c>
      <c r="H346" s="26">
        <v>44621</v>
      </c>
    </row>
    <row r="347" spans="1:8" hidden="1">
      <c r="A347" s="19">
        <v>48</v>
      </c>
      <c r="B347" s="19" t="s">
        <v>2068</v>
      </c>
      <c r="C347" s="22">
        <f>All!BM50</f>
        <v>17658941.178527005</v>
      </c>
      <c r="D347" s="24">
        <f>All!AC50</f>
        <v>33495079.609999999</v>
      </c>
      <c r="E347" s="19" t="s">
        <v>271</v>
      </c>
      <c r="F347" s="24">
        <f>All!EG50</f>
        <v>0</v>
      </c>
      <c r="G347" s="24">
        <f>All!FQ50</f>
        <v>8454124</v>
      </c>
      <c r="H347" s="26">
        <v>44621</v>
      </c>
    </row>
    <row r="348" spans="1:8" hidden="1">
      <c r="A348" s="19">
        <v>49</v>
      </c>
      <c r="B348" s="19" t="s">
        <v>2069</v>
      </c>
      <c r="C348" s="22">
        <f>All!BM51</f>
        <v>0</v>
      </c>
      <c r="D348" s="24">
        <f>All!AC51</f>
        <v>0</v>
      </c>
      <c r="E348" s="19" t="s">
        <v>271</v>
      </c>
      <c r="F348" s="24">
        <f>All!EG51</f>
        <v>0</v>
      </c>
      <c r="G348" s="24">
        <f>All!FQ51</f>
        <v>0</v>
      </c>
      <c r="H348" s="26">
        <v>44621</v>
      </c>
    </row>
    <row r="349" spans="1:8" hidden="1">
      <c r="A349" s="19">
        <v>50</v>
      </c>
      <c r="B349" s="19" t="s">
        <v>66</v>
      </c>
      <c r="C349" s="22">
        <f>All!BM52</f>
        <v>0</v>
      </c>
      <c r="D349" s="24">
        <f>All!AC52</f>
        <v>0</v>
      </c>
      <c r="E349" s="19" t="s">
        <v>271</v>
      </c>
      <c r="F349" s="24">
        <f>All!EG52</f>
        <v>0</v>
      </c>
      <c r="G349" s="24">
        <f>All!FQ52</f>
        <v>0</v>
      </c>
      <c r="H349" s="26">
        <v>44621</v>
      </c>
    </row>
    <row r="350" spans="1:8" hidden="1">
      <c r="A350" s="19">
        <v>51</v>
      </c>
      <c r="B350" s="19" t="s">
        <v>67</v>
      </c>
      <c r="C350" s="22">
        <f>All!BM53</f>
        <v>0</v>
      </c>
      <c r="D350" s="24">
        <f>All!AC53</f>
        <v>0</v>
      </c>
      <c r="E350" s="19" t="s">
        <v>271</v>
      </c>
      <c r="F350" s="24">
        <f>All!EG53</f>
        <v>0</v>
      </c>
      <c r="G350" s="24">
        <f>All!FQ53</f>
        <v>0</v>
      </c>
      <c r="H350" s="26">
        <v>44621</v>
      </c>
    </row>
    <row r="351" spans="1:8" hidden="1">
      <c r="A351" s="19">
        <v>52</v>
      </c>
      <c r="B351" s="19" t="s">
        <v>68</v>
      </c>
      <c r="C351" s="22">
        <f>All!BM54</f>
        <v>0</v>
      </c>
      <c r="D351" s="24">
        <f>All!AC54</f>
        <v>0</v>
      </c>
      <c r="E351" s="19" t="s">
        <v>271</v>
      </c>
      <c r="F351" s="24">
        <f>All!EG54</f>
        <v>0</v>
      </c>
      <c r="G351" s="24">
        <f>All!FQ54</f>
        <v>0</v>
      </c>
      <c r="H351" s="26">
        <v>44621</v>
      </c>
    </row>
    <row r="352" spans="1:8" hidden="1">
      <c r="A352" s="19">
        <v>53</v>
      </c>
      <c r="B352" s="19" t="s">
        <v>69</v>
      </c>
      <c r="C352" s="22">
        <f>All!BM55</f>
        <v>0</v>
      </c>
      <c r="D352" s="24">
        <f>All!AC55</f>
        <v>0</v>
      </c>
      <c r="E352" s="19" t="s">
        <v>271</v>
      </c>
      <c r="F352" s="24">
        <f>All!EG55</f>
        <v>0</v>
      </c>
      <c r="G352" s="24">
        <f>All!FQ55</f>
        <v>0</v>
      </c>
      <c r="H352" s="26">
        <v>44621</v>
      </c>
    </row>
    <row r="353" spans="1:8" hidden="1">
      <c r="A353" s="19">
        <v>54</v>
      </c>
      <c r="B353" s="19" t="s">
        <v>70</v>
      </c>
      <c r="C353" s="22">
        <f>All!BM56</f>
        <v>0</v>
      </c>
      <c r="D353" s="24">
        <f>All!AC56</f>
        <v>0</v>
      </c>
      <c r="E353" s="19" t="s">
        <v>271</v>
      </c>
      <c r="F353" s="24">
        <f>All!EG56</f>
        <v>0</v>
      </c>
      <c r="G353" s="24">
        <f>All!FQ56</f>
        <v>0</v>
      </c>
      <c r="H353" s="26">
        <v>44621</v>
      </c>
    </row>
    <row r="354" spans="1:8" hidden="1">
      <c r="A354" s="19">
        <v>55</v>
      </c>
      <c r="B354" s="19" t="s">
        <v>71</v>
      </c>
      <c r="C354" s="22">
        <f>All!BM57</f>
        <v>0</v>
      </c>
      <c r="D354" s="24">
        <f>All!AC57</f>
        <v>0</v>
      </c>
      <c r="E354" s="19" t="s">
        <v>271</v>
      </c>
      <c r="F354" s="24">
        <f>All!EG57</f>
        <v>0</v>
      </c>
      <c r="G354" s="24">
        <f>All!FQ57</f>
        <v>0</v>
      </c>
      <c r="H354" s="26">
        <v>44621</v>
      </c>
    </row>
    <row r="355" spans="1:8" hidden="1">
      <c r="A355" s="19">
        <v>56</v>
      </c>
      <c r="B355" s="19" t="s">
        <v>72</v>
      </c>
      <c r="C355" s="22">
        <f>All!BM58</f>
        <v>0</v>
      </c>
      <c r="D355" s="24">
        <f>All!AC58</f>
        <v>0</v>
      </c>
      <c r="E355" s="19" t="s">
        <v>271</v>
      </c>
      <c r="F355" s="24">
        <f>All!EG58</f>
        <v>0</v>
      </c>
      <c r="G355" s="24">
        <f>All!FQ58</f>
        <v>0</v>
      </c>
      <c r="H355" s="26">
        <v>44621</v>
      </c>
    </row>
    <row r="356" spans="1:8" hidden="1">
      <c r="A356" s="19">
        <v>57</v>
      </c>
      <c r="B356" s="19" t="s">
        <v>73</v>
      </c>
      <c r="C356" s="22">
        <f>All!BM59</f>
        <v>0</v>
      </c>
      <c r="D356" s="24">
        <f>All!AC59</f>
        <v>0</v>
      </c>
      <c r="E356" s="19" t="s">
        <v>271</v>
      </c>
      <c r="F356" s="24">
        <f>All!EG59</f>
        <v>0</v>
      </c>
      <c r="G356" s="24">
        <f>All!FQ59</f>
        <v>0</v>
      </c>
      <c r="H356" s="26">
        <v>44621</v>
      </c>
    </row>
    <row r="357" spans="1:8" hidden="1">
      <c r="A357" s="19">
        <v>58</v>
      </c>
      <c r="B357" s="19" t="s">
        <v>74</v>
      </c>
      <c r="C357" s="22">
        <f>All!BM60</f>
        <v>0</v>
      </c>
      <c r="D357" s="24">
        <f>All!AC60</f>
        <v>0</v>
      </c>
      <c r="E357" s="19" t="s">
        <v>271</v>
      </c>
      <c r="F357" s="24">
        <f>All!EG60</f>
        <v>0</v>
      </c>
      <c r="G357" s="24">
        <f>All!FQ60</f>
        <v>0</v>
      </c>
      <c r="H357" s="26">
        <v>44621</v>
      </c>
    </row>
    <row r="358" spans="1:8" hidden="1">
      <c r="A358" s="19">
        <v>59</v>
      </c>
      <c r="B358" s="19" t="s">
        <v>75</v>
      </c>
      <c r="C358" s="22">
        <f>All!BM61</f>
        <v>0</v>
      </c>
      <c r="D358" s="24">
        <f>All!AC61</f>
        <v>0</v>
      </c>
      <c r="E358" s="19" t="s">
        <v>271</v>
      </c>
      <c r="F358" s="24">
        <f>All!EG61</f>
        <v>0</v>
      </c>
      <c r="G358" s="24">
        <f>All!FQ61</f>
        <v>0</v>
      </c>
      <c r="H358" s="26">
        <v>44621</v>
      </c>
    </row>
    <row r="359" spans="1:8" hidden="1">
      <c r="A359" s="19">
        <v>60</v>
      </c>
      <c r="B359" s="19" t="s">
        <v>76</v>
      </c>
      <c r="C359" s="22">
        <f>All!BM62</f>
        <v>0</v>
      </c>
      <c r="D359" s="24">
        <f>All!AC62</f>
        <v>0</v>
      </c>
      <c r="E359" s="19" t="s">
        <v>271</v>
      </c>
      <c r="F359" s="24">
        <f>All!EG62</f>
        <v>0</v>
      </c>
      <c r="G359" s="24">
        <f>All!FQ62</f>
        <v>0</v>
      </c>
      <c r="H359" s="26">
        <v>44621</v>
      </c>
    </row>
    <row r="360" spans="1:8" hidden="1">
      <c r="A360" s="19">
        <v>61</v>
      </c>
      <c r="B360" s="19" t="s">
        <v>77</v>
      </c>
      <c r="C360" s="22">
        <f>All!BM63</f>
        <v>0</v>
      </c>
      <c r="D360" s="24">
        <f>All!AC63</f>
        <v>0</v>
      </c>
      <c r="E360" s="19" t="s">
        <v>271</v>
      </c>
      <c r="F360" s="24">
        <f>All!EG63</f>
        <v>0</v>
      </c>
      <c r="G360" s="24">
        <f>All!FQ63</f>
        <v>0</v>
      </c>
      <c r="H360" s="26">
        <v>44621</v>
      </c>
    </row>
    <row r="361" spans="1:8" hidden="1">
      <c r="A361" s="19">
        <v>62</v>
      </c>
      <c r="B361" s="19" t="s">
        <v>87</v>
      </c>
      <c r="C361" s="22">
        <f>All!BM64</f>
        <v>0</v>
      </c>
      <c r="D361" s="24">
        <f>All!AC64</f>
        <v>0</v>
      </c>
      <c r="E361" s="19" t="s">
        <v>271</v>
      </c>
      <c r="F361" s="24">
        <f>All!EG64</f>
        <v>0</v>
      </c>
      <c r="G361" s="24">
        <f>All!FQ64</f>
        <v>0</v>
      </c>
      <c r="H361" s="26">
        <v>44621</v>
      </c>
    </row>
    <row r="362" spans="1:8" hidden="1">
      <c r="A362" s="19">
        <v>63</v>
      </c>
      <c r="B362" s="19" t="s">
        <v>93</v>
      </c>
      <c r="C362" s="22">
        <f>All!BM65</f>
        <v>0</v>
      </c>
      <c r="D362" s="24">
        <f>All!AC65</f>
        <v>0</v>
      </c>
      <c r="E362" s="19" t="s">
        <v>271</v>
      </c>
      <c r="F362" s="24">
        <f>All!EG65</f>
        <v>0</v>
      </c>
      <c r="G362" s="24">
        <f>All!FQ65</f>
        <v>0</v>
      </c>
      <c r="H362" s="26">
        <v>44621</v>
      </c>
    </row>
    <row r="363" spans="1:8" hidden="1">
      <c r="A363" s="19">
        <v>64</v>
      </c>
      <c r="B363" s="19" t="s">
        <v>94</v>
      </c>
      <c r="C363" s="22">
        <f>All!BM66</f>
        <v>0</v>
      </c>
      <c r="D363" s="24">
        <f>All!AC66</f>
        <v>0</v>
      </c>
      <c r="E363" s="19" t="s">
        <v>271</v>
      </c>
      <c r="F363" s="24">
        <f>All!EG66</f>
        <v>0</v>
      </c>
      <c r="G363" s="24">
        <f>All!FQ66</f>
        <v>0</v>
      </c>
      <c r="H363" s="26">
        <v>44621</v>
      </c>
    </row>
    <row r="364" spans="1:8" hidden="1">
      <c r="A364" s="19">
        <v>65</v>
      </c>
      <c r="B364" s="19" t="s">
        <v>95</v>
      </c>
      <c r="C364" s="22">
        <f>All!BM67</f>
        <v>0</v>
      </c>
      <c r="D364" s="24">
        <f>All!AC67</f>
        <v>0</v>
      </c>
      <c r="E364" s="19" t="s">
        <v>271</v>
      </c>
      <c r="F364" s="24">
        <f>All!EG67</f>
        <v>0</v>
      </c>
      <c r="G364" s="24">
        <f>All!FQ67</f>
        <v>0</v>
      </c>
      <c r="H364" s="26">
        <v>44621</v>
      </c>
    </row>
    <row r="365" spans="1:8" hidden="1">
      <c r="A365" s="19">
        <v>66</v>
      </c>
      <c r="B365" s="19" t="s">
        <v>96</v>
      </c>
      <c r="C365" s="22">
        <f>All!BM68</f>
        <v>0</v>
      </c>
      <c r="D365" s="24">
        <f>All!AC68</f>
        <v>0</v>
      </c>
      <c r="E365" s="19" t="s">
        <v>271</v>
      </c>
      <c r="F365" s="24">
        <f>All!EG68</f>
        <v>0</v>
      </c>
      <c r="G365" s="24">
        <f>All!FQ68</f>
        <v>0</v>
      </c>
      <c r="H365" s="26">
        <v>44621</v>
      </c>
    </row>
    <row r="366" spans="1:8" hidden="1">
      <c r="A366" s="19">
        <v>67</v>
      </c>
      <c r="B366" s="19" t="s">
        <v>97</v>
      </c>
      <c r="C366" s="22">
        <f>All!BM69</f>
        <v>0</v>
      </c>
      <c r="D366" s="24">
        <f>All!AC69</f>
        <v>0</v>
      </c>
      <c r="E366" s="19" t="s">
        <v>271</v>
      </c>
      <c r="F366" s="24">
        <f>All!EG69</f>
        <v>0</v>
      </c>
      <c r="G366" s="24">
        <f>All!FQ69</f>
        <v>0</v>
      </c>
      <c r="H366" s="26">
        <v>44621</v>
      </c>
    </row>
    <row r="367" spans="1:8" hidden="1">
      <c r="A367" s="19">
        <v>68</v>
      </c>
      <c r="B367" s="19" t="s">
        <v>98</v>
      </c>
      <c r="C367" s="22">
        <f>All!BM70</f>
        <v>0</v>
      </c>
      <c r="D367" s="24">
        <f>All!AC70</f>
        <v>0</v>
      </c>
      <c r="E367" s="19" t="s">
        <v>271</v>
      </c>
      <c r="F367" s="24">
        <f>All!EG70</f>
        <v>0</v>
      </c>
      <c r="G367" s="24">
        <f>All!FQ70</f>
        <v>0</v>
      </c>
      <c r="H367" s="26">
        <v>44621</v>
      </c>
    </row>
    <row r="368" spans="1:8" hidden="1">
      <c r="A368" s="19">
        <v>69</v>
      </c>
      <c r="B368" s="19" t="s">
        <v>99</v>
      </c>
      <c r="C368" s="22">
        <f>All!BM71</f>
        <v>0</v>
      </c>
      <c r="D368" s="24">
        <f>All!AC71</f>
        <v>0</v>
      </c>
      <c r="E368" s="19" t="s">
        <v>271</v>
      </c>
      <c r="F368" s="24">
        <f>All!EG71</f>
        <v>0</v>
      </c>
      <c r="G368" s="24">
        <f>All!FQ71</f>
        <v>0</v>
      </c>
      <c r="H368" s="26">
        <v>44621</v>
      </c>
    </row>
    <row r="369" spans="1:8" hidden="1">
      <c r="A369" s="19">
        <v>70</v>
      </c>
      <c r="B369" s="19" t="s">
        <v>100</v>
      </c>
      <c r="C369" s="22">
        <f>All!BM72</f>
        <v>0</v>
      </c>
      <c r="D369" s="24">
        <f>All!AC72</f>
        <v>0</v>
      </c>
      <c r="E369" s="19" t="s">
        <v>271</v>
      </c>
      <c r="F369" s="24">
        <f>All!EG72</f>
        <v>0</v>
      </c>
      <c r="G369" s="24">
        <f>All!FQ72</f>
        <v>0</v>
      </c>
      <c r="H369" s="26">
        <v>44621</v>
      </c>
    </row>
    <row r="370" spans="1:8" hidden="1">
      <c r="A370" s="19">
        <v>71</v>
      </c>
      <c r="B370" s="19" t="s">
        <v>101</v>
      </c>
      <c r="C370" s="22">
        <f>All!BM73</f>
        <v>0</v>
      </c>
      <c r="D370" s="24">
        <f>All!AC73</f>
        <v>0</v>
      </c>
      <c r="E370" s="19" t="s">
        <v>271</v>
      </c>
      <c r="F370" s="24">
        <f>All!EG73</f>
        <v>0</v>
      </c>
      <c r="G370" s="24">
        <f>All!FQ73</f>
        <v>0</v>
      </c>
      <c r="H370" s="26">
        <v>44621</v>
      </c>
    </row>
    <row r="371" spans="1:8" hidden="1">
      <c r="A371" s="19">
        <v>72</v>
      </c>
      <c r="B371" s="19" t="s">
        <v>102</v>
      </c>
      <c r="C371" s="22">
        <f>All!BM74</f>
        <v>0</v>
      </c>
      <c r="D371" s="24">
        <f>All!AC74</f>
        <v>0</v>
      </c>
      <c r="E371" s="19" t="s">
        <v>271</v>
      </c>
      <c r="F371" s="24">
        <f>All!EG74</f>
        <v>0</v>
      </c>
      <c r="G371" s="24">
        <f>All!FQ74</f>
        <v>0</v>
      </c>
      <c r="H371" s="26">
        <v>44621</v>
      </c>
    </row>
    <row r="372" spans="1:8" hidden="1">
      <c r="A372" s="19">
        <v>73</v>
      </c>
      <c r="B372" s="19" t="s">
        <v>103</v>
      </c>
      <c r="C372" s="22">
        <f>All!BM75</f>
        <v>0</v>
      </c>
      <c r="D372" s="24">
        <f>All!AC75</f>
        <v>0</v>
      </c>
      <c r="E372" s="19" t="s">
        <v>271</v>
      </c>
      <c r="F372" s="24">
        <f>All!EG75</f>
        <v>0</v>
      </c>
      <c r="G372" s="24">
        <f>All!FQ75</f>
        <v>0</v>
      </c>
      <c r="H372" s="26">
        <v>44621</v>
      </c>
    </row>
    <row r="373" spans="1:8" hidden="1">
      <c r="A373" s="19">
        <v>74</v>
      </c>
      <c r="B373" s="19" t="s">
        <v>104</v>
      </c>
      <c r="C373" s="22">
        <f>All!BM76</f>
        <v>0</v>
      </c>
      <c r="D373" s="24">
        <f>All!AC76</f>
        <v>0</v>
      </c>
      <c r="E373" s="19" t="s">
        <v>271</v>
      </c>
      <c r="F373" s="24">
        <f>All!EG76</f>
        <v>0</v>
      </c>
      <c r="G373" s="24">
        <f>All!FQ76</f>
        <v>0</v>
      </c>
      <c r="H373" s="26">
        <v>44621</v>
      </c>
    </row>
    <row r="374" spans="1:8" hidden="1">
      <c r="A374" s="19">
        <v>75</v>
      </c>
      <c r="B374" s="19" t="s">
        <v>105</v>
      </c>
      <c r="C374" s="22">
        <f>All!BM77</f>
        <v>0</v>
      </c>
      <c r="D374" s="24">
        <f>All!AC77</f>
        <v>0</v>
      </c>
      <c r="E374" s="19" t="s">
        <v>271</v>
      </c>
      <c r="F374" s="24">
        <f>All!EG77</f>
        <v>0</v>
      </c>
      <c r="G374" s="24">
        <f>All!FQ77</f>
        <v>0</v>
      </c>
      <c r="H374" s="26">
        <v>44621</v>
      </c>
    </row>
    <row r="375" spans="1:8" hidden="1">
      <c r="A375" s="19">
        <v>76</v>
      </c>
      <c r="B375" s="19" t="s">
        <v>111</v>
      </c>
      <c r="C375" s="22">
        <f>All!BM78</f>
        <v>0</v>
      </c>
      <c r="D375" s="24">
        <f>All!AC78</f>
        <v>0</v>
      </c>
      <c r="E375" s="19" t="s">
        <v>271</v>
      </c>
      <c r="F375" s="24">
        <f>All!EG78</f>
        <v>0</v>
      </c>
      <c r="G375" s="24">
        <f>All!FQ78</f>
        <v>0</v>
      </c>
      <c r="H375" s="26">
        <v>44621</v>
      </c>
    </row>
    <row r="376" spans="1:8" hidden="1">
      <c r="A376" s="19">
        <v>77</v>
      </c>
      <c r="B376" s="19" t="s">
        <v>112</v>
      </c>
      <c r="C376" s="22">
        <f>All!BM79</f>
        <v>0</v>
      </c>
      <c r="D376" s="24">
        <f>All!AC79</f>
        <v>0</v>
      </c>
      <c r="E376" s="19" t="s">
        <v>271</v>
      </c>
      <c r="F376" s="24">
        <f>All!EG79</f>
        <v>0</v>
      </c>
      <c r="G376" s="24">
        <f>All!FQ79</f>
        <v>0</v>
      </c>
      <c r="H376" s="26">
        <v>44621</v>
      </c>
    </row>
    <row r="377" spans="1:8" hidden="1">
      <c r="A377" s="19">
        <v>78</v>
      </c>
      <c r="B377" s="19" t="s">
        <v>113</v>
      </c>
      <c r="C377" s="22">
        <f>All!BM80</f>
        <v>0</v>
      </c>
      <c r="D377" s="24">
        <f>All!AC80</f>
        <v>0</v>
      </c>
      <c r="E377" s="19" t="s">
        <v>271</v>
      </c>
      <c r="F377" s="24">
        <f>All!EG80</f>
        <v>0</v>
      </c>
      <c r="G377" s="24">
        <f>All!FQ80</f>
        <v>0</v>
      </c>
      <c r="H377" s="26">
        <v>44621</v>
      </c>
    </row>
    <row r="378" spans="1:8" hidden="1">
      <c r="A378" s="19">
        <v>79</v>
      </c>
      <c r="B378" s="19" t="s">
        <v>114</v>
      </c>
      <c r="C378" s="22">
        <f>All!BM81</f>
        <v>0</v>
      </c>
      <c r="D378" s="24">
        <f>All!AC81</f>
        <v>0</v>
      </c>
      <c r="E378" s="19" t="s">
        <v>271</v>
      </c>
      <c r="F378" s="24">
        <f>All!EG81</f>
        <v>0</v>
      </c>
      <c r="G378" s="24">
        <f>All!FQ81</f>
        <v>0</v>
      </c>
      <c r="H378" s="26">
        <v>44621</v>
      </c>
    </row>
    <row r="379" spans="1:8" hidden="1">
      <c r="A379" s="19">
        <v>80</v>
      </c>
      <c r="B379" s="19" t="s">
        <v>115</v>
      </c>
      <c r="C379" s="22">
        <f>All!BM82</f>
        <v>0</v>
      </c>
      <c r="D379" s="24">
        <f>All!AC82</f>
        <v>0</v>
      </c>
      <c r="E379" s="19" t="s">
        <v>271</v>
      </c>
      <c r="F379" s="24">
        <f>All!EG82</f>
        <v>0</v>
      </c>
      <c r="G379" s="24">
        <f>All!FQ82</f>
        <v>0</v>
      </c>
      <c r="H379" s="26">
        <v>44621</v>
      </c>
    </row>
    <row r="380" spans="1:8" hidden="1">
      <c r="A380" s="19">
        <v>81</v>
      </c>
      <c r="B380" s="19" t="s">
        <v>116</v>
      </c>
      <c r="C380" s="22">
        <f>All!BM83</f>
        <v>0</v>
      </c>
      <c r="D380" s="24">
        <f>All!AC83</f>
        <v>0</v>
      </c>
      <c r="E380" s="19" t="s">
        <v>271</v>
      </c>
      <c r="F380" s="24">
        <f>All!EG83</f>
        <v>0</v>
      </c>
      <c r="G380" s="24">
        <f>All!FQ83</f>
        <v>0</v>
      </c>
      <c r="H380" s="26">
        <v>44621</v>
      </c>
    </row>
    <row r="381" spans="1:8" hidden="1">
      <c r="A381" s="19">
        <v>82</v>
      </c>
      <c r="B381" s="19" t="s">
        <v>117</v>
      </c>
      <c r="C381" s="22">
        <f>All!BM84</f>
        <v>0</v>
      </c>
      <c r="D381" s="24">
        <f>All!AC84</f>
        <v>0</v>
      </c>
      <c r="E381" s="19" t="s">
        <v>271</v>
      </c>
      <c r="F381" s="24">
        <f>All!EG84</f>
        <v>0</v>
      </c>
      <c r="G381" s="24">
        <f>All!FQ84</f>
        <v>0</v>
      </c>
      <c r="H381" s="26">
        <v>44621</v>
      </c>
    </row>
    <row r="382" spans="1:8" hidden="1">
      <c r="A382" s="19">
        <v>83</v>
      </c>
      <c r="B382" s="19" t="s">
        <v>118</v>
      </c>
      <c r="C382" s="22">
        <f>All!BM85</f>
        <v>0</v>
      </c>
      <c r="D382" s="24">
        <f>All!AC85</f>
        <v>0</v>
      </c>
      <c r="E382" s="19" t="s">
        <v>271</v>
      </c>
      <c r="F382" s="24">
        <f>All!EG85</f>
        <v>0</v>
      </c>
      <c r="G382" s="24">
        <f>All!FQ85</f>
        <v>0</v>
      </c>
      <c r="H382" s="26">
        <v>44621</v>
      </c>
    </row>
    <row r="383" spans="1:8" hidden="1">
      <c r="A383" s="19">
        <v>84</v>
      </c>
      <c r="B383" s="19" t="s">
        <v>119</v>
      </c>
      <c r="C383" s="22">
        <f>All!BM86</f>
        <v>0</v>
      </c>
      <c r="D383" s="24">
        <f>All!AC86</f>
        <v>0</v>
      </c>
      <c r="E383" s="19" t="s">
        <v>271</v>
      </c>
      <c r="F383" s="24">
        <f>All!EG86</f>
        <v>0</v>
      </c>
      <c r="G383" s="24">
        <f>All!FQ86</f>
        <v>0</v>
      </c>
      <c r="H383" s="26">
        <v>44621</v>
      </c>
    </row>
    <row r="384" spans="1:8" hidden="1">
      <c r="A384" s="19">
        <v>85</v>
      </c>
      <c r="B384" s="19" t="s">
        <v>120</v>
      </c>
      <c r="C384" s="22">
        <f>All!BM87</f>
        <v>0</v>
      </c>
      <c r="D384" s="24">
        <f>All!AC87</f>
        <v>0</v>
      </c>
      <c r="E384" s="19" t="s">
        <v>271</v>
      </c>
      <c r="F384" s="24">
        <f>All!EG87</f>
        <v>0</v>
      </c>
      <c r="G384" s="24">
        <f>All!FQ87</f>
        <v>0</v>
      </c>
      <c r="H384" s="26">
        <v>44621</v>
      </c>
    </row>
    <row r="385" spans="1:8" hidden="1">
      <c r="A385" s="19">
        <v>86</v>
      </c>
      <c r="B385" s="19" t="s">
        <v>121</v>
      </c>
      <c r="C385" s="22">
        <f>All!BM88</f>
        <v>0</v>
      </c>
      <c r="D385" s="24">
        <f>All!AC88</f>
        <v>0</v>
      </c>
      <c r="E385" s="19" t="s">
        <v>271</v>
      </c>
      <c r="F385" s="24">
        <f>All!EG88</f>
        <v>0</v>
      </c>
      <c r="G385" s="24">
        <f>All!FQ88</f>
        <v>0</v>
      </c>
      <c r="H385" s="26">
        <v>44621</v>
      </c>
    </row>
    <row r="386" spans="1:8" hidden="1">
      <c r="A386" s="19">
        <v>87</v>
      </c>
      <c r="B386" s="19" t="s">
        <v>122</v>
      </c>
      <c r="C386" s="22">
        <f>All!BM89</f>
        <v>0</v>
      </c>
      <c r="D386" s="24">
        <f>All!AC89</f>
        <v>0</v>
      </c>
      <c r="E386" s="19" t="s">
        <v>271</v>
      </c>
      <c r="F386" s="24">
        <f>All!EG89</f>
        <v>0</v>
      </c>
      <c r="G386" s="24">
        <f>All!FQ89</f>
        <v>0</v>
      </c>
      <c r="H386" s="26">
        <v>44621</v>
      </c>
    </row>
    <row r="387" spans="1:8" hidden="1">
      <c r="A387" s="19">
        <v>88</v>
      </c>
      <c r="B387" s="19" t="s">
        <v>123</v>
      </c>
      <c r="C387" s="22">
        <f>All!BM90</f>
        <v>0</v>
      </c>
      <c r="D387" s="24">
        <f>All!AC90</f>
        <v>0</v>
      </c>
      <c r="E387" s="19" t="s">
        <v>271</v>
      </c>
      <c r="F387" s="24">
        <f>All!EG90</f>
        <v>0</v>
      </c>
      <c r="G387" s="24">
        <f>All!FQ90</f>
        <v>0</v>
      </c>
      <c r="H387" s="26">
        <v>44621</v>
      </c>
    </row>
    <row r="388" spans="1:8" hidden="1">
      <c r="A388" s="19">
        <v>89</v>
      </c>
      <c r="B388" s="19" t="s">
        <v>126</v>
      </c>
      <c r="C388" s="22">
        <f>All!BM91</f>
        <v>0</v>
      </c>
      <c r="D388" s="24">
        <f>All!AC91</f>
        <v>0</v>
      </c>
      <c r="E388" s="19" t="s">
        <v>271</v>
      </c>
      <c r="F388" s="24">
        <f>All!EG91</f>
        <v>0</v>
      </c>
      <c r="G388" s="24">
        <f>All!FQ91</f>
        <v>0</v>
      </c>
      <c r="H388" s="26">
        <v>44621</v>
      </c>
    </row>
    <row r="389" spans="1:8" hidden="1">
      <c r="A389" s="19">
        <v>90</v>
      </c>
      <c r="B389" s="19" t="s">
        <v>284</v>
      </c>
      <c r="C389" s="22">
        <f>All!BM92</f>
        <v>0</v>
      </c>
      <c r="D389" s="24">
        <f>All!AC92</f>
        <v>0</v>
      </c>
      <c r="E389" s="19" t="s">
        <v>271</v>
      </c>
      <c r="F389" s="24">
        <f>All!EG92</f>
        <v>0</v>
      </c>
      <c r="G389" s="24">
        <f>All!FQ92</f>
        <v>0</v>
      </c>
      <c r="H389" s="26">
        <v>44621</v>
      </c>
    </row>
    <row r="390" spans="1:8" hidden="1">
      <c r="A390" s="19">
        <v>91</v>
      </c>
      <c r="B390" s="19" t="s">
        <v>2006</v>
      </c>
      <c r="C390" s="22">
        <f>All!BM93</f>
        <v>0</v>
      </c>
      <c r="D390" s="24">
        <f>All!AC93</f>
        <v>0</v>
      </c>
      <c r="E390" s="19" t="s">
        <v>271</v>
      </c>
      <c r="F390" s="24">
        <f>All!EG93</f>
        <v>0</v>
      </c>
      <c r="G390" s="24">
        <f>All!FQ93</f>
        <v>0</v>
      </c>
      <c r="H390" s="26">
        <v>44621</v>
      </c>
    </row>
    <row r="391" spans="1:8" hidden="1">
      <c r="A391" s="19">
        <v>92</v>
      </c>
      <c r="B391" s="19" t="s">
        <v>283</v>
      </c>
      <c r="C391" s="22">
        <f>All!BM94</f>
        <v>0</v>
      </c>
      <c r="D391" s="24">
        <f>All!AC94</f>
        <v>0</v>
      </c>
      <c r="E391" s="19" t="s">
        <v>271</v>
      </c>
      <c r="F391" s="24">
        <f>All!EG94</f>
        <v>0</v>
      </c>
      <c r="G391" s="24">
        <f>All!FQ94</f>
        <v>0</v>
      </c>
      <c r="H391" s="26">
        <v>44621</v>
      </c>
    </row>
    <row r="392" spans="1:8" hidden="1">
      <c r="A392" s="19">
        <v>93</v>
      </c>
      <c r="B392" s="19" t="s">
        <v>2005</v>
      </c>
      <c r="C392" s="22">
        <f>All!BM95</f>
        <v>0</v>
      </c>
      <c r="D392" s="24">
        <f>All!AC95</f>
        <v>0</v>
      </c>
      <c r="E392" s="19" t="s">
        <v>271</v>
      </c>
      <c r="F392" s="24">
        <f>All!EG95</f>
        <v>0</v>
      </c>
      <c r="G392" s="24">
        <f>All!FQ95</f>
        <v>0</v>
      </c>
      <c r="H392" s="26">
        <v>44621</v>
      </c>
    </row>
    <row r="393" spans="1:8" hidden="1">
      <c r="A393" s="19">
        <v>94</v>
      </c>
      <c r="B393" s="19" t="s">
        <v>2075</v>
      </c>
      <c r="C393" s="22">
        <f>All!BM96</f>
        <v>0</v>
      </c>
      <c r="D393" s="24">
        <f>All!AC96</f>
        <v>0</v>
      </c>
      <c r="E393" s="19" t="s">
        <v>271</v>
      </c>
      <c r="F393" s="24">
        <f>All!EG96</f>
        <v>0</v>
      </c>
      <c r="G393" s="24">
        <f>All!FQ96</f>
        <v>0</v>
      </c>
      <c r="H393" s="26">
        <v>44621</v>
      </c>
    </row>
    <row r="394" spans="1:8" hidden="1">
      <c r="A394" s="19">
        <v>95</v>
      </c>
      <c r="B394" s="19" t="s">
        <v>2076</v>
      </c>
      <c r="C394" s="22">
        <f>All!BM97</f>
        <v>0</v>
      </c>
      <c r="D394" s="24">
        <f>All!AC97</f>
        <v>0</v>
      </c>
      <c r="E394" s="19" t="s">
        <v>271</v>
      </c>
      <c r="F394" s="24">
        <f>All!EG97</f>
        <v>0</v>
      </c>
      <c r="G394" s="24">
        <f>All!FQ97</f>
        <v>0</v>
      </c>
      <c r="H394" s="26">
        <v>44621</v>
      </c>
    </row>
    <row r="395" spans="1:8" hidden="1">
      <c r="A395" s="19">
        <v>96</v>
      </c>
      <c r="B395" s="19" t="s">
        <v>2077</v>
      </c>
      <c r="C395" s="22">
        <f>All!BM98</f>
        <v>0</v>
      </c>
      <c r="D395" s="24">
        <f>All!AC98</f>
        <v>0</v>
      </c>
      <c r="E395" s="19" t="s">
        <v>271</v>
      </c>
      <c r="F395" s="24">
        <f>All!EG98</f>
        <v>0</v>
      </c>
      <c r="G395" s="24">
        <f>All!FQ98</f>
        <v>0</v>
      </c>
      <c r="H395" s="26">
        <v>44621</v>
      </c>
    </row>
    <row r="396" spans="1:8" hidden="1">
      <c r="A396" s="19">
        <v>97</v>
      </c>
      <c r="B396" s="19" t="s">
        <v>2078</v>
      </c>
      <c r="C396" s="22">
        <f>All!BM99</f>
        <v>11564995.137413897</v>
      </c>
      <c r="D396" s="24">
        <f>All!AC99</f>
        <v>16335714</v>
      </c>
      <c r="E396" s="19" t="s">
        <v>271</v>
      </c>
      <c r="F396" s="24">
        <f>All!EG99</f>
        <v>15000000</v>
      </c>
      <c r="G396" s="24">
        <f>All!FQ99</f>
        <v>9982509</v>
      </c>
      <c r="H396" s="26">
        <v>44621</v>
      </c>
    </row>
    <row r="397" spans="1:8" hidden="1">
      <c r="A397" s="19">
        <v>98</v>
      </c>
      <c r="B397" s="19" t="s">
        <v>2079</v>
      </c>
      <c r="C397" s="22">
        <f>All!BM100</f>
        <v>36230823.479741551</v>
      </c>
      <c r="D397" s="24">
        <f>All!AC100</f>
        <v>44367462</v>
      </c>
      <c r="E397" s="19" t="s">
        <v>271</v>
      </c>
      <c r="F397" s="24">
        <f>All!EG100</f>
        <v>37712342.789999999</v>
      </c>
      <c r="G397" s="24">
        <f>All!FQ100</f>
        <v>39575833</v>
      </c>
      <c r="H397" s="26">
        <v>44621</v>
      </c>
    </row>
    <row r="398" spans="1:8" hidden="1">
      <c r="A398" s="19">
        <v>99</v>
      </c>
      <c r="B398" s="19" t="s">
        <v>2080</v>
      </c>
      <c r="C398" s="22">
        <f>All!BM101</f>
        <v>22362228</v>
      </c>
      <c r="D398" s="24">
        <f>All!AC101</f>
        <v>50710687</v>
      </c>
      <c r="E398" s="19" t="s">
        <v>271</v>
      </c>
      <c r="F398" s="24">
        <f>All!EG101</f>
        <v>30000000</v>
      </c>
      <c r="G398" s="24">
        <f>All!FQ101</f>
        <v>30668064</v>
      </c>
      <c r="H398" s="26">
        <v>44621</v>
      </c>
    </row>
    <row r="399" spans="1:8" hidden="1">
      <c r="A399" s="19">
        <v>100</v>
      </c>
      <c r="B399" s="19" t="s">
        <v>2081</v>
      </c>
      <c r="C399" s="22">
        <f>All!BM102</f>
        <v>0</v>
      </c>
      <c r="D399" s="24">
        <f>All!AC102</f>
        <v>0</v>
      </c>
      <c r="E399" s="19" t="s">
        <v>271</v>
      </c>
      <c r="F399" s="24">
        <f>All!EG102</f>
        <v>0</v>
      </c>
      <c r="G399" s="24">
        <f>All!FQ102</f>
        <v>0</v>
      </c>
      <c r="H399" s="26">
        <v>44621</v>
      </c>
    </row>
    <row r="400" spans="1:8" hidden="1">
      <c r="A400" s="19">
        <v>101</v>
      </c>
      <c r="B400" s="19" t="s">
        <v>2082</v>
      </c>
      <c r="C400" s="22">
        <f>All!BM103</f>
        <v>0</v>
      </c>
      <c r="D400" s="24">
        <f>All!AC103</f>
        <v>0</v>
      </c>
      <c r="E400" s="19" t="s">
        <v>271</v>
      </c>
      <c r="F400" s="24">
        <f>All!EG103</f>
        <v>0</v>
      </c>
      <c r="G400" s="24">
        <f>All!FQ103</f>
        <v>0</v>
      </c>
      <c r="H400" s="26">
        <v>44621</v>
      </c>
    </row>
    <row r="401" spans="1:8" hidden="1">
      <c r="A401" s="19">
        <v>102</v>
      </c>
      <c r="B401" s="19" t="s">
        <v>2083</v>
      </c>
      <c r="C401" s="22">
        <f>All!BM104</f>
        <v>25811035</v>
      </c>
      <c r="D401" s="24">
        <f>All!AC104</f>
        <v>31248604.760000002</v>
      </c>
      <c r="E401" s="19" t="s">
        <v>271</v>
      </c>
      <c r="F401" s="24">
        <f>All!EG104</f>
        <v>0</v>
      </c>
      <c r="G401" s="24">
        <f>All!FQ104</f>
        <v>19878544</v>
      </c>
      <c r="H401" s="26">
        <v>44621</v>
      </c>
    </row>
    <row r="402" spans="1:8" hidden="1">
      <c r="A402" s="19">
        <v>103</v>
      </c>
      <c r="B402" s="19" t="s">
        <v>2085</v>
      </c>
      <c r="C402" s="22">
        <f>All!BM105</f>
        <v>0</v>
      </c>
      <c r="D402" s="24">
        <f>All!AC105</f>
        <v>0</v>
      </c>
      <c r="E402" s="19" t="s">
        <v>271</v>
      </c>
      <c r="F402" s="24">
        <f>All!EG105</f>
        <v>0</v>
      </c>
      <c r="G402" s="24">
        <f>All!FQ105</f>
        <v>0</v>
      </c>
      <c r="H402" s="26">
        <v>44621</v>
      </c>
    </row>
    <row r="403" spans="1:8" hidden="1">
      <c r="A403" s="19">
        <v>104</v>
      </c>
      <c r="B403" s="19" t="s">
        <v>2086</v>
      </c>
      <c r="C403" s="22">
        <f>All!BM106</f>
        <v>0</v>
      </c>
      <c r="D403" s="24">
        <f>All!AC106</f>
        <v>0</v>
      </c>
      <c r="E403" s="19" t="s">
        <v>271</v>
      </c>
      <c r="F403" s="24">
        <f>All!EG106</f>
        <v>0</v>
      </c>
      <c r="G403" s="24">
        <f>All!FQ106</f>
        <v>0</v>
      </c>
      <c r="H403" s="26">
        <v>44621</v>
      </c>
    </row>
    <row r="404" spans="1:8" hidden="1">
      <c r="A404" s="19">
        <v>105</v>
      </c>
      <c r="B404" s="19" t="s">
        <v>2087</v>
      </c>
      <c r="C404" s="22">
        <f>All!BM107</f>
        <v>6787425.76107057</v>
      </c>
      <c r="D404" s="24">
        <f>All!AC107</f>
        <v>12852752</v>
      </c>
      <c r="E404" s="19" t="s">
        <v>271</v>
      </c>
      <c r="F404" s="24">
        <f>All!EG107</f>
        <v>6511696</v>
      </c>
      <c r="G404" s="24">
        <f>All!FQ107</f>
        <v>10078593</v>
      </c>
      <c r="H404" s="26">
        <v>44621</v>
      </c>
    </row>
    <row r="405" spans="1:8" hidden="1">
      <c r="A405" s="19">
        <v>106</v>
      </c>
      <c r="B405" s="19" t="s">
        <v>2088</v>
      </c>
      <c r="C405" s="22">
        <f>All!BM108</f>
        <v>0</v>
      </c>
      <c r="D405" s="24">
        <f>All!AC108</f>
        <v>0</v>
      </c>
      <c r="E405" s="19" t="s">
        <v>271</v>
      </c>
      <c r="F405" s="24">
        <f>All!EG108</f>
        <v>0</v>
      </c>
      <c r="G405" s="24">
        <f>All!FQ108</f>
        <v>0</v>
      </c>
      <c r="H405" s="26">
        <v>44621</v>
      </c>
    </row>
    <row r="406" spans="1:8" hidden="1">
      <c r="A406" s="19">
        <v>107</v>
      </c>
      <c r="B406" s="19" t="s">
        <v>2089</v>
      </c>
      <c r="C406" s="22">
        <f>All!BM109</f>
        <v>0</v>
      </c>
      <c r="D406" s="24">
        <f>All!AC109</f>
        <v>0</v>
      </c>
      <c r="E406" s="19" t="s">
        <v>271</v>
      </c>
      <c r="F406" s="24">
        <f>All!EG109</f>
        <v>0</v>
      </c>
      <c r="G406" s="24">
        <f>All!FQ109</f>
        <v>0</v>
      </c>
      <c r="H406" s="26">
        <v>44621</v>
      </c>
    </row>
    <row r="407" spans="1:8" hidden="1">
      <c r="A407" s="19">
        <v>108</v>
      </c>
      <c r="B407" s="19" t="s">
        <v>2090</v>
      </c>
      <c r="C407" s="22">
        <f>All!BM110</f>
        <v>20648500</v>
      </c>
      <c r="D407" s="24">
        <f>All!AC110</f>
        <v>38712857.140000001</v>
      </c>
      <c r="E407" s="19" t="s">
        <v>271</v>
      </c>
      <c r="F407" s="24">
        <f>All!EG110</f>
        <v>0</v>
      </c>
      <c r="G407" s="24">
        <f>All!FQ110</f>
        <v>28541144</v>
      </c>
      <c r="H407" s="26">
        <v>44621</v>
      </c>
    </row>
    <row r="408" spans="1:8" hidden="1">
      <c r="A408" s="19">
        <v>109</v>
      </c>
      <c r="B408" s="19" t="s">
        <v>2091</v>
      </c>
      <c r="C408" s="22">
        <f>All!BM111</f>
        <v>13983419.872085454</v>
      </c>
      <c r="D408" s="24">
        <f>All!AC111</f>
        <v>8966166.6669999994</v>
      </c>
      <c r="E408" s="19" t="s">
        <v>271</v>
      </c>
      <c r="F408" s="24">
        <f>All!EG111</f>
        <v>32545646</v>
      </c>
      <c r="G408" s="24">
        <f>All!FQ111</f>
        <v>16485955</v>
      </c>
      <c r="H408" s="26">
        <v>44621</v>
      </c>
    </row>
    <row r="409" spans="1:8" hidden="1">
      <c r="A409" s="19">
        <v>110</v>
      </c>
      <c r="B409" s="19" t="s">
        <v>2092</v>
      </c>
      <c r="C409" s="22">
        <f>All!BM112</f>
        <v>21879069.754430108</v>
      </c>
      <c r="D409" s="24">
        <f>All!AC112</f>
        <v>25223814</v>
      </c>
      <c r="E409" s="19" t="s">
        <v>271</v>
      </c>
      <c r="F409" s="24">
        <f>All!EG112</f>
        <v>32309399</v>
      </c>
      <c r="G409" s="24">
        <f>All!FQ112</f>
        <v>24676653</v>
      </c>
      <c r="H409" s="26">
        <v>44621</v>
      </c>
    </row>
    <row r="410" spans="1:8" hidden="1">
      <c r="A410" s="19">
        <v>111</v>
      </c>
      <c r="B410" s="19" t="s">
        <v>2104</v>
      </c>
      <c r="C410" s="22">
        <f>All!BM113</f>
        <v>2499116.3225806449</v>
      </c>
      <c r="D410" s="24">
        <f>All!AC113</f>
        <v>4000000</v>
      </c>
      <c r="E410" s="19" t="s">
        <v>271</v>
      </c>
      <c r="F410" s="24">
        <f>All!EG113</f>
        <v>3150000</v>
      </c>
      <c r="G410" s="24">
        <f>All!FQ113</f>
        <v>950000</v>
      </c>
      <c r="H410" s="26">
        <v>44621</v>
      </c>
    </row>
    <row r="411" spans="1:8" hidden="1">
      <c r="A411" s="19">
        <v>112</v>
      </c>
      <c r="B411" s="19" t="s">
        <v>2100</v>
      </c>
      <c r="C411" s="22">
        <f>All!BM114</f>
        <v>25244679.526252795</v>
      </c>
      <c r="D411" s="24">
        <f>All!AC114</f>
        <v>24739046</v>
      </c>
      <c r="E411" s="19" t="s">
        <v>271</v>
      </c>
      <c r="F411" s="24">
        <f>All!EG114</f>
        <v>18554285</v>
      </c>
      <c r="G411" s="24">
        <f>All!FQ114</f>
        <v>10767527</v>
      </c>
      <c r="H411" s="26">
        <v>44621</v>
      </c>
    </row>
    <row r="412" spans="1:8" hidden="1">
      <c r="A412" s="19">
        <v>113</v>
      </c>
      <c r="B412" s="19" t="s">
        <v>2101</v>
      </c>
      <c r="C412" s="22">
        <f>All!BM115</f>
        <v>54435429</v>
      </c>
      <c r="D412" s="24">
        <f>All!AC115</f>
        <v>32263607</v>
      </c>
      <c r="E412" s="19" t="s">
        <v>271</v>
      </c>
      <c r="F412" s="24">
        <f>All!EG115</f>
        <v>32261310</v>
      </c>
      <c r="G412" s="24">
        <f>All!FQ115</f>
        <v>47646940</v>
      </c>
      <c r="H412" s="26">
        <v>44621</v>
      </c>
    </row>
    <row r="413" spans="1:8" hidden="1">
      <c r="A413" s="19">
        <v>114</v>
      </c>
      <c r="B413" s="19" t="s">
        <v>2102</v>
      </c>
      <c r="C413" s="22">
        <f>All!BM116</f>
        <v>1657914.4638378336</v>
      </c>
      <c r="D413" s="24">
        <f>All!AC116</f>
        <v>0</v>
      </c>
      <c r="E413" s="19" t="s">
        <v>271</v>
      </c>
      <c r="F413" s="24">
        <f>All!EG116</f>
        <v>6541454</v>
      </c>
      <c r="G413" s="24">
        <f>All!FQ116</f>
        <v>252154</v>
      </c>
      <c r="H413" s="26">
        <v>44621</v>
      </c>
    </row>
    <row r="414" spans="1:8" hidden="1">
      <c r="A414" s="20">
        <v>115</v>
      </c>
      <c r="B414" s="20" t="s">
        <v>2103</v>
      </c>
      <c r="C414" s="22">
        <f>All!BM117</f>
        <v>0</v>
      </c>
      <c r="D414" s="24">
        <f>All!AC117</f>
        <v>0</v>
      </c>
      <c r="E414" s="19" t="s">
        <v>271</v>
      </c>
      <c r="F414" s="24">
        <f>All!EG117</f>
        <v>0</v>
      </c>
      <c r="G414" s="24">
        <f>All!FQ117</f>
        <v>0</v>
      </c>
      <c r="H414" s="26">
        <v>44621</v>
      </c>
    </row>
    <row r="415" spans="1:8" hidden="1">
      <c r="A415" s="19">
        <v>116</v>
      </c>
      <c r="B415" s="19" t="s">
        <v>2109</v>
      </c>
      <c r="C415" s="22">
        <f>All!BM118</f>
        <v>1450000</v>
      </c>
      <c r="D415" s="24">
        <f>All!AC118</f>
        <v>705888</v>
      </c>
      <c r="E415" s="19" t="s">
        <v>271</v>
      </c>
      <c r="F415" s="24">
        <f>All!EG118</f>
        <v>0</v>
      </c>
      <c r="G415" s="24">
        <f>All!FQ118</f>
        <v>512164</v>
      </c>
      <c r="H415" s="26">
        <v>44621</v>
      </c>
    </row>
    <row r="416" spans="1:8" hidden="1">
      <c r="A416" s="19">
        <v>117</v>
      </c>
      <c r="B416" s="19" t="s">
        <v>2110</v>
      </c>
      <c r="C416" s="22">
        <f>All!BM119</f>
        <v>5500000</v>
      </c>
      <c r="D416" s="24">
        <f>All!AC119</f>
        <v>3909633</v>
      </c>
      <c r="E416" s="19" t="s">
        <v>271</v>
      </c>
      <c r="F416" s="24">
        <f>All!EG119</f>
        <v>850000</v>
      </c>
      <c r="G416" s="24">
        <f>All!FQ119</f>
        <v>3957834</v>
      </c>
      <c r="H416" s="26">
        <v>44621</v>
      </c>
    </row>
    <row r="417" spans="1:8" hidden="1">
      <c r="A417" s="19">
        <v>118</v>
      </c>
      <c r="B417" s="19" t="s">
        <v>2112</v>
      </c>
      <c r="C417" s="22">
        <f>All!BM120</f>
        <v>10500000</v>
      </c>
      <c r="D417" s="24">
        <f>All!AC120</f>
        <v>6217338</v>
      </c>
      <c r="E417" s="19" t="s">
        <v>271</v>
      </c>
      <c r="F417" s="24">
        <f>All!EG120</f>
        <v>3203316</v>
      </c>
      <c r="G417" s="24">
        <f>All!FQ120</f>
        <v>2289602</v>
      </c>
      <c r="H417" s="26">
        <v>44621</v>
      </c>
    </row>
    <row r="418" spans="1:8" hidden="1">
      <c r="A418" s="19">
        <v>119</v>
      </c>
      <c r="B418" s="19" t="s">
        <v>2113</v>
      </c>
      <c r="C418" s="22">
        <f>All!BM121</f>
        <v>1070300.7124999985</v>
      </c>
      <c r="D418" s="24">
        <f>All!AC121</f>
        <v>120343</v>
      </c>
      <c r="E418" s="19" t="s">
        <v>271</v>
      </c>
      <c r="F418" s="24">
        <f>All!EG121</f>
        <v>0</v>
      </c>
      <c r="G418" s="24">
        <f>All!FQ121</f>
        <v>717191</v>
      </c>
      <c r="H418" s="26">
        <v>44621</v>
      </c>
    </row>
    <row r="419" spans="1:8" hidden="1">
      <c r="A419" s="19">
        <v>120</v>
      </c>
      <c r="B419" s="20" t="s">
        <v>2114</v>
      </c>
      <c r="C419" s="22">
        <f>All!BM122</f>
        <v>994650.71979255544</v>
      </c>
      <c r="D419" s="24">
        <f>All!AC122</f>
        <v>0</v>
      </c>
      <c r="E419" s="19" t="s">
        <v>271</v>
      </c>
      <c r="F419" s="24">
        <f>All!EG122</f>
        <v>0</v>
      </c>
      <c r="G419" s="24">
        <f>All!FQ122</f>
        <v>517790</v>
      </c>
      <c r="H419" s="26">
        <v>44621</v>
      </c>
    </row>
    <row r="420" spans="1:8" hidden="1">
      <c r="A420" s="19">
        <v>121</v>
      </c>
      <c r="B420" s="19" t="s">
        <v>2157</v>
      </c>
      <c r="C420" s="22">
        <f>All!BM123</f>
        <v>0</v>
      </c>
      <c r="D420" s="24">
        <f>All!AC123</f>
        <v>0</v>
      </c>
      <c r="E420" s="19" t="s">
        <v>271</v>
      </c>
      <c r="F420" s="24">
        <f>All!EG123</f>
        <v>0</v>
      </c>
      <c r="G420" s="24">
        <f>All!FQ123</f>
        <v>0</v>
      </c>
      <c r="H420" s="26">
        <v>44621</v>
      </c>
    </row>
    <row r="421" spans="1:8" hidden="1">
      <c r="A421" s="19">
        <v>122</v>
      </c>
      <c r="B421" s="19" t="s">
        <v>2158</v>
      </c>
      <c r="C421" s="22">
        <f>All!BM124</f>
        <v>0</v>
      </c>
      <c r="D421" s="24">
        <f>All!AC124</f>
        <v>0</v>
      </c>
      <c r="E421" s="19" t="s">
        <v>271</v>
      </c>
      <c r="F421" s="24">
        <f>All!EG124</f>
        <v>0</v>
      </c>
      <c r="G421" s="24">
        <f>All!FQ124</f>
        <v>0</v>
      </c>
      <c r="H421" s="26">
        <v>44621</v>
      </c>
    </row>
    <row r="422" spans="1:8" hidden="1">
      <c r="A422" s="19">
        <v>123</v>
      </c>
      <c r="B422" s="19" t="s">
        <v>2159</v>
      </c>
      <c r="C422" s="22">
        <f>All!BM125</f>
        <v>0</v>
      </c>
      <c r="D422" s="24">
        <f>All!AC125</f>
        <v>0</v>
      </c>
      <c r="E422" s="19" t="s">
        <v>271</v>
      </c>
      <c r="F422" s="24">
        <f>All!EG125</f>
        <v>0</v>
      </c>
      <c r="G422" s="24">
        <f>All!FQ125</f>
        <v>0</v>
      </c>
      <c r="H422" s="26">
        <v>44621</v>
      </c>
    </row>
    <row r="423" spans="1:8" hidden="1">
      <c r="A423" s="19">
        <v>124</v>
      </c>
      <c r="B423" s="19" t="s">
        <v>2160</v>
      </c>
      <c r="C423" s="22">
        <f>All!BM126</f>
        <v>0</v>
      </c>
      <c r="D423" s="24">
        <f>All!AC126</f>
        <v>0</v>
      </c>
      <c r="E423" s="19" t="s">
        <v>271</v>
      </c>
      <c r="F423" s="24">
        <f>All!EG126</f>
        <v>0</v>
      </c>
      <c r="G423" s="24">
        <f>All!FQ126</f>
        <v>0</v>
      </c>
      <c r="H423" s="26">
        <v>44621</v>
      </c>
    </row>
    <row r="424" spans="1:8" hidden="1">
      <c r="A424" s="19">
        <v>125</v>
      </c>
      <c r="B424" s="19" t="s">
        <v>2162</v>
      </c>
      <c r="C424" s="22">
        <f>All!BM127</f>
        <v>0</v>
      </c>
      <c r="D424" s="24">
        <f>All!AC127</f>
        <v>0</v>
      </c>
      <c r="E424" s="19" t="s">
        <v>271</v>
      </c>
      <c r="F424" s="24">
        <f>All!EG127</f>
        <v>0</v>
      </c>
      <c r="G424" s="24">
        <f>All!FQ127</f>
        <v>0</v>
      </c>
      <c r="H424" s="26">
        <v>44621</v>
      </c>
    </row>
    <row r="425" spans="1:8" hidden="1">
      <c r="A425" s="19">
        <v>126</v>
      </c>
      <c r="B425" s="19" t="s">
        <v>2163</v>
      </c>
      <c r="C425" s="22">
        <f>All!BM128</f>
        <v>22070121.467339251</v>
      </c>
      <c r="D425" s="24">
        <f>All!AC128</f>
        <v>21161785</v>
      </c>
      <c r="E425" s="19" t="s">
        <v>271</v>
      </c>
      <c r="F425" s="24">
        <f>All!EG128</f>
        <v>26742277</v>
      </c>
      <c r="G425" s="24">
        <f>All!FQ128</f>
        <v>17125143</v>
      </c>
      <c r="H425" s="26">
        <v>44621</v>
      </c>
    </row>
    <row r="426" spans="1:8" hidden="1">
      <c r="A426" s="19">
        <v>127</v>
      </c>
      <c r="B426" s="19" t="s">
        <v>2164</v>
      </c>
      <c r="C426" s="22">
        <f>All!BM129</f>
        <v>12339861.548843682</v>
      </c>
      <c r="D426" s="24">
        <f>All!AC129</f>
        <v>22714286</v>
      </c>
      <c r="E426" s="19" t="s">
        <v>271</v>
      </c>
      <c r="F426" s="24">
        <f>All!EG129</f>
        <v>40614286</v>
      </c>
      <c r="G426" s="24">
        <f>All!FQ129</f>
        <v>46319286</v>
      </c>
      <c r="H426" s="26">
        <v>44621</v>
      </c>
    </row>
    <row r="427" spans="1:8" hidden="1">
      <c r="A427" s="19">
        <v>128</v>
      </c>
      <c r="B427" s="19" t="s">
        <v>2165</v>
      </c>
      <c r="C427" s="22">
        <f>All!BM130</f>
        <v>10700000</v>
      </c>
      <c r="D427" s="24">
        <f>All!AC130</f>
        <v>16495242</v>
      </c>
      <c r="E427" s="19" t="s">
        <v>271</v>
      </c>
      <c r="F427" s="24">
        <f>All!EG130</f>
        <v>5123410</v>
      </c>
      <c r="G427" s="24">
        <f>All!FQ130</f>
        <v>12921151</v>
      </c>
      <c r="H427" s="26">
        <v>44621</v>
      </c>
    </row>
    <row r="428" spans="1:8" hidden="1">
      <c r="A428" s="113">
        <v>129</v>
      </c>
      <c r="B428" s="113" t="s">
        <v>2167</v>
      </c>
      <c r="C428" s="22">
        <f>All!BM131</f>
        <v>0</v>
      </c>
      <c r="D428" s="24">
        <f>All!AC131</f>
        <v>0</v>
      </c>
      <c r="E428" s="19" t="s">
        <v>271</v>
      </c>
      <c r="F428" s="24">
        <f>All!EG131</f>
        <v>0</v>
      </c>
      <c r="G428" s="24">
        <f>All!FQ131</f>
        <v>0</v>
      </c>
      <c r="H428" s="26">
        <v>44621</v>
      </c>
    </row>
    <row r="429" spans="1:8" hidden="1">
      <c r="A429" s="113">
        <v>130</v>
      </c>
      <c r="B429" s="113" t="s">
        <v>2168</v>
      </c>
      <c r="C429" s="22">
        <f>All!BM132</f>
        <v>22500000</v>
      </c>
      <c r="D429" s="24">
        <f>All!AC132</f>
        <v>15773054</v>
      </c>
      <c r="E429" s="19" t="s">
        <v>271</v>
      </c>
      <c r="F429" s="24">
        <f>All!EG132</f>
        <v>8695543</v>
      </c>
      <c r="G429" s="24">
        <f>All!FQ132</f>
        <v>24660687</v>
      </c>
      <c r="H429" s="26">
        <v>44621</v>
      </c>
    </row>
    <row r="430" spans="1:8" hidden="1">
      <c r="A430" s="113">
        <v>131</v>
      </c>
      <c r="B430" s="113" t="s">
        <v>2169</v>
      </c>
      <c r="C430" s="22">
        <f>All!BM133</f>
        <v>9200000</v>
      </c>
      <c r="D430" s="24">
        <f>All!AC133</f>
        <v>20519490.48</v>
      </c>
      <c r="E430" s="19" t="s">
        <v>271</v>
      </c>
      <c r="F430" s="24">
        <f>All!EG133</f>
        <v>0</v>
      </c>
      <c r="G430" s="24">
        <f>All!FQ133</f>
        <v>14102072</v>
      </c>
      <c r="H430" s="26">
        <v>44621</v>
      </c>
    </row>
    <row r="431" spans="1:8" hidden="1">
      <c r="A431" s="113">
        <v>132</v>
      </c>
      <c r="B431" s="113" t="s">
        <v>2170</v>
      </c>
      <c r="C431" s="22">
        <f>All!BM134</f>
        <v>16032317.140000001</v>
      </c>
      <c r="D431" s="24">
        <f>All!AC134</f>
        <v>16032317.140000001</v>
      </c>
      <c r="E431" s="19" t="s">
        <v>271</v>
      </c>
      <c r="F431" s="24">
        <f>All!EG134</f>
        <v>0</v>
      </c>
      <c r="G431" s="24">
        <f>All!FQ134</f>
        <v>6745756</v>
      </c>
      <c r="H431" s="26">
        <v>44621</v>
      </c>
    </row>
    <row r="432" spans="1:8" hidden="1">
      <c r="A432" s="113">
        <v>133</v>
      </c>
      <c r="B432" s="113" t="s">
        <v>2171</v>
      </c>
      <c r="C432" s="22">
        <f>All!BM135</f>
        <v>16870908.399999999</v>
      </c>
      <c r="D432" s="24">
        <f>All!AC135</f>
        <v>20118814.289999999</v>
      </c>
      <c r="E432" s="19" t="s">
        <v>271</v>
      </c>
      <c r="F432" s="24">
        <f>All!EG135</f>
        <v>0</v>
      </c>
      <c r="G432" s="24">
        <f>All!FQ135</f>
        <v>11875656</v>
      </c>
      <c r="H432" s="26">
        <v>44621</v>
      </c>
    </row>
    <row r="433" spans="1:8" hidden="1">
      <c r="A433" s="113">
        <v>134</v>
      </c>
      <c r="B433" s="113" t="s">
        <v>2172</v>
      </c>
      <c r="C433" s="22">
        <f>All!BM136</f>
        <v>1300000</v>
      </c>
      <c r="D433" s="24">
        <f>All!AC136</f>
        <v>0</v>
      </c>
      <c r="E433" s="19" t="s">
        <v>271</v>
      </c>
      <c r="F433" s="24">
        <f>All!EG136</f>
        <v>688000</v>
      </c>
      <c r="G433" s="24">
        <f>All!FQ136</f>
        <v>780000</v>
      </c>
      <c r="H433" s="26">
        <v>44621</v>
      </c>
    </row>
    <row r="434" spans="1:8" hidden="1">
      <c r="A434" s="113">
        <v>135</v>
      </c>
      <c r="B434" s="113" t="s">
        <v>2173</v>
      </c>
      <c r="C434" s="22">
        <f>All!BM137</f>
        <v>12500000</v>
      </c>
      <c r="D434" s="24">
        <f>All!AC137</f>
        <v>2362926</v>
      </c>
      <c r="E434" s="19" t="s">
        <v>271</v>
      </c>
      <c r="F434" s="24">
        <f>All!EG137</f>
        <v>20000000</v>
      </c>
      <c r="G434" s="24">
        <f>All!FQ137</f>
        <v>5184380</v>
      </c>
      <c r="H434" s="26">
        <v>44621</v>
      </c>
    </row>
    <row r="435" spans="1:8" hidden="1">
      <c r="A435" s="113">
        <v>136</v>
      </c>
      <c r="B435" s="113" t="s">
        <v>2174</v>
      </c>
      <c r="C435" s="22">
        <f>All!BM138</f>
        <v>20000000</v>
      </c>
      <c r="D435" s="24">
        <f>All!AC138</f>
        <v>44555218.310000002</v>
      </c>
      <c r="E435" s="19" t="s">
        <v>271</v>
      </c>
      <c r="F435" s="24">
        <f>All!EG138</f>
        <v>31872356.359999999</v>
      </c>
      <c r="G435" s="24">
        <f>All!FQ138</f>
        <v>37871935.57</v>
      </c>
      <c r="H435" s="26">
        <v>44621</v>
      </c>
    </row>
    <row r="436" spans="1:8" hidden="1">
      <c r="A436" s="113">
        <v>137</v>
      </c>
      <c r="B436" s="113" t="s">
        <v>2175</v>
      </c>
      <c r="C436" s="22">
        <f>All!BM139</f>
        <v>0</v>
      </c>
      <c r="D436" s="24">
        <f>All!AC139</f>
        <v>0</v>
      </c>
      <c r="E436" s="19" t="s">
        <v>271</v>
      </c>
      <c r="F436" s="24">
        <f>All!EG139</f>
        <v>0</v>
      </c>
      <c r="G436" s="24">
        <f>All!FQ139</f>
        <v>0</v>
      </c>
      <c r="H436" s="26">
        <v>44621</v>
      </c>
    </row>
    <row r="437" spans="1:8" hidden="1">
      <c r="A437" s="113">
        <v>138</v>
      </c>
      <c r="B437" s="113" t="s">
        <v>2176</v>
      </c>
      <c r="C437" s="22">
        <f>All!BM140</f>
        <v>7000000</v>
      </c>
      <c r="D437" s="24">
        <f>All!AC140</f>
        <v>7000000</v>
      </c>
      <c r="E437" s="19" t="s">
        <v>271</v>
      </c>
      <c r="F437" s="24">
        <f>All!EG140</f>
        <v>3200000</v>
      </c>
      <c r="G437" s="24">
        <f>All!FQ140</f>
        <v>4200000</v>
      </c>
      <c r="H437" s="26">
        <v>44621</v>
      </c>
    </row>
    <row r="438" spans="1:8" hidden="1">
      <c r="A438" s="113">
        <v>139</v>
      </c>
      <c r="B438" s="113" t="s">
        <v>2189</v>
      </c>
      <c r="C438" s="22">
        <f>All!BM141</f>
        <v>1728914.48</v>
      </c>
      <c r="D438" s="24">
        <f>All!AC141</f>
        <v>1728914.48</v>
      </c>
      <c r="E438" s="19" t="s">
        <v>271</v>
      </c>
      <c r="F438" s="24">
        <f>All!EG141</f>
        <v>1296685.8600000001</v>
      </c>
      <c r="G438" s="24">
        <f>All!FQ141</f>
        <v>1037348.688</v>
      </c>
      <c r="H438" s="26">
        <v>44621</v>
      </c>
    </row>
    <row r="439" spans="1:8" hidden="1">
      <c r="A439" s="113">
        <v>140</v>
      </c>
      <c r="B439" s="113" t="s">
        <v>2190</v>
      </c>
      <c r="C439" s="22">
        <f>All!BM142</f>
        <v>7200000</v>
      </c>
      <c r="D439" s="24">
        <f>All!AC142</f>
        <v>7200000</v>
      </c>
      <c r="E439" s="19" t="s">
        <v>271</v>
      </c>
      <c r="F439" s="24">
        <f>All!EG142</f>
        <v>5120000</v>
      </c>
      <c r="G439" s="24">
        <f>All!FQ142</f>
        <v>4320000</v>
      </c>
      <c r="H439" s="26">
        <v>44621</v>
      </c>
    </row>
    <row r="440" spans="1:8" hidden="1">
      <c r="A440" s="113">
        <v>141</v>
      </c>
      <c r="B440" s="113" t="s">
        <v>2191</v>
      </c>
      <c r="C440" s="22">
        <f>All!BM143</f>
        <v>0</v>
      </c>
      <c r="D440" s="24">
        <f>All!AC143</f>
        <v>0</v>
      </c>
      <c r="E440" s="19" t="s">
        <v>271</v>
      </c>
      <c r="F440" s="24">
        <f>All!EG143</f>
        <v>0</v>
      </c>
      <c r="G440" s="24">
        <f>All!FQ143</f>
        <v>0</v>
      </c>
      <c r="H440" s="26">
        <v>44621</v>
      </c>
    </row>
    <row r="441" spans="1:8" hidden="1">
      <c r="A441" s="113">
        <v>142</v>
      </c>
      <c r="B441" s="113" t="s">
        <v>2192</v>
      </c>
      <c r="C441" s="22">
        <f>All!BM144</f>
        <v>36484333.376399994</v>
      </c>
      <c r="D441" s="24">
        <f>All!AC144</f>
        <v>36484333.376399994</v>
      </c>
      <c r="E441" s="19" t="s">
        <v>271</v>
      </c>
      <c r="F441" s="24">
        <f>All!EG144</f>
        <v>24697087.208639998</v>
      </c>
      <c r="G441" s="24">
        <f>All!FQ144</f>
        <v>21890600.025839996</v>
      </c>
      <c r="H441" s="26">
        <v>44621</v>
      </c>
    </row>
    <row r="442" spans="1:8" hidden="1">
      <c r="A442" s="113">
        <v>143</v>
      </c>
      <c r="B442" s="113" t="s">
        <v>2193</v>
      </c>
      <c r="C442" s="22">
        <f>All!BM145</f>
        <v>3087360</v>
      </c>
      <c r="D442" s="24">
        <f>All!AC145</f>
        <v>3087360</v>
      </c>
      <c r="E442" s="19" t="s">
        <v>271</v>
      </c>
      <c r="F442" s="24">
        <f>All!EG145</f>
        <v>0</v>
      </c>
      <c r="G442" s="24">
        <f>All!FQ145</f>
        <v>1852416</v>
      </c>
      <c r="H442" s="26">
        <v>44621</v>
      </c>
    </row>
    <row r="443" spans="1:8" hidden="1">
      <c r="A443" s="152">
        <v>144</v>
      </c>
      <c r="B443" s="152" t="s">
        <v>2207</v>
      </c>
      <c r="C443" s="22">
        <f>All!BM146</f>
        <v>0</v>
      </c>
      <c r="D443" s="24">
        <f>All!AC146</f>
        <v>0</v>
      </c>
      <c r="E443" s="19" t="s">
        <v>271</v>
      </c>
      <c r="F443" s="24">
        <f>All!EG146</f>
        <v>0</v>
      </c>
      <c r="G443" s="24">
        <f>All!FQ146</f>
        <v>0</v>
      </c>
      <c r="H443" s="26">
        <v>44621</v>
      </c>
    </row>
    <row r="444" spans="1:8">
      <c r="A444" s="152">
        <v>145</v>
      </c>
      <c r="B444" s="152" t="s">
        <v>2208</v>
      </c>
      <c r="C444" s="22">
        <f>All!BM147</f>
        <v>0</v>
      </c>
      <c r="D444" s="24">
        <f>All!AC147</f>
        <v>0</v>
      </c>
      <c r="E444" s="19" t="s">
        <v>271</v>
      </c>
      <c r="F444" s="24">
        <f>All!EG147</f>
        <v>0</v>
      </c>
      <c r="G444" s="24">
        <f>All!FQ147</f>
        <v>0</v>
      </c>
      <c r="H444" s="26">
        <v>44621</v>
      </c>
    </row>
    <row r="445" spans="1:8">
      <c r="A445" s="152">
        <v>146</v>
      </c>
      <c r="B445" s="152" t="s">
        <v>2211</v>
      </c>
      <c r="C445" s="22">
        <f>All!BM148</f>
        <v>0</v>
      </c>
      <c r="D445" s="24">
        <f>All!AC148</f>
        <v>0</v>
      </c>
      <c r="E445" s="19" t="s">
        <v>271</v>
      </c>
      <c r="F445" s="24">
        <f>All!EG148</f>
        <v>0</v>
      </c>
      <c r="G445" s="24">
        <f>All!FQ148</f>
        <v>0</v>
      </c>
      <c r="H445" s="26">
        <v>44621</v>
      </c>
    </row>
    <row r="446" spans="1:8">
      <c r="A446" s="152">
        <v>147</v>
      </c>
      <c r="B446" s="152" t="s">
        <v>2212</v>
      </c>
      <c r="C446" s="22">
        <f>All!BM149</f>
        <v>0</v>
      </c>
      <c r="D446" s="24">
        <f>All!AC149</f>
        <v>0</v>
      </c>
      <c r="E446" s="19" t="s">
        <v>271</v>
      </c>
      <c r="F446" s="24">
        <f>All!EG149</f>
        <v>0</v>
      </c>
      <c r="G446" s="24">
        <f>All!FQ149</f>
        <v>0</v>
      </c>
      <c r="H446" s="26">
        <v>44621</v>
      </c>
    </row>
    <row r="447" spans="1:8">
      <c r="A447" s="152">
        <v>148</v>
      </c>
      <c r="B447" s="152" t="s">
        <v>2213</v>
      </c>
      <c r="C447" s="22">
        <f>All!BM150</f>
        <v>0</v>
      </c>
      <c r="D447" s="24">
        <f>All!AC150</f>
        <v>0</v>
      </c>
      <c r="E447" s="19" t="s">
        <v>271</v>
      </c>
      <c r="F447" s="24">
        <f>All!EG150</f>
        <v>0</v>
      </c>
      <c r="G447" s="24">
        <f>All!FQ150</f>
        <v>0</v>
      </c>
      <c r="H447" s="26">
        <v>44621</v>
      </c>
    </row>
    <row r="448" spans="1:8">
      <c r="A448" s="20">
        <v>0</v>
      </c>
      <c r="B448" s="20" t="s">
        <v>1985</v>
      </c>
      <c r="C448" s="22">
        <f>All!BM151</f>
        <v>0</v>
      </c>
      <c r="D448" s="24">
        <f>All!AC151</f>
        <v>0</v>
      </c>
      <c r="E448" s="19" t="s">
        <v>271</v>
      </c>
      <c r="F448" s="24">
        <f>All!EG151</f>
        <v>0</v>
      </c>
      <c r="G448" s="24">
        <f>All!FQ151</f>
        <v>0</v>
      </c>
      <c r="H448" s="26">
        <v>44621</v>
      </c>
    </row>
    <row r="449" spans="1:8" hidden="1">
      <c r="A449" s="19">
        <v>1</v>
      </c>
      <c r="B449" s="19" t="s">
        <v>7</v>
      </c>
      <c r="C449" s="22">
        <f>All!BP3</f>
        <v>22915846.229578972</v>
      </c>
      <c r="D449" s="24">
        <f>All!AF3</f>
        <v>61974371</v>
      </c>
      <c r="E449" s="19" t="s">
        <v>271</v>
      </c>
      <c r="F449" s="24">
        <f>All!EJ3</f>
        <v>70579821</v>
      </c>
      <c r="G449" s="24">
        <f>All!FT3</f>
        <v>35699328</v>
      </c>
      <c r="H449" s="26">
        <v>44652</v>
      </c>
    </row>
    <row r="450" spans="1:8" hidden="1">
      <c r="A450" s="19">
        <v>2</v>
      </c>
      <c r="B450" s="19" t="s">
        <v>8</v>
      </c>
      <c r="C450" s="22">
        <f>All!BP4</f>
        <v>0</v>
      </c>
      <c r="D450" s="24">
        <f>All!AF4</f>
        <v>0</v>
      </c>
      <c r="E450" s="19" t="s">
        <v>271</v>
      </c>
      <c r="F450" s="24">
        <f>All!EJ4</f>
        <v>80000000</v>
      </c>
      <c r="G450" s="24">
        <f>All!FT4</f>
        <v>0</v>
      </c>
      <c r="H450" s="26">
        <v>44652</v>
      </c>
    </row>
    <row r="451" spans="1:8" hidden="1">
      <c r="A451" s="19">
        <v>3</v>
      </c>
      <c r="B451" s="19" t="s">
        <v>9</v>
      </c>
      <c r="C451" s="22">
        <f>All!BP5</f>
        <v>0</v>
      </c>
      <c r="D451" s="24">
        <f>All!AF5</f>
        <v>0</v>
      </c>
      <c r="E451" s="19" t="s">
        <v>271</v>
      </c>
      <c r="F451" s="24">
        <f>All!EJ5</f>
        <v>0</v>
      </c>
      <c r="G451" s="24">
        <f>All!FT5</f>
        <v>0</v>
      </c>
      <c r="H451" s="26">
        <v>44652</v>
      </c>
    </row>
    <row r="452" spans="1:8" hidden="1">
      <c r="A452" s="19">
        <v>4</v>
      </c>
      <c r="B452" s="19" t="s">
        <v>10</v>
      </c>
      <c r="C452" s="22">
        <f>All!BP6</f>
        <v>0</v>
      </c>
      <c r="D452" s="24">
        <f>All!AF6</f>
        <v>0</v>
      </c>
      <c r="E452" s="19" t="s">
        <v>271</v>
      </c>
      <c r="F452" s="24">
        <f>All!EJ6</f>
        <v>0</v>
      </c>
      <c r="G452" s="24">
        <f>All!FT6</f>
        <v>0</v>
      </c>
      <c r="H452" s="26">
        <v>44652</v>
      </c>
    </row>
    <row r="453" spans="1:8" hidden="1">
      <c r="A453" s="19">
        <v>5</v>
      </c>
      <c r="B453" s="19" t="s">
        <v>11</v>
      </c>
      <c r="C453" s="22">
        <f>All!BP7</f>
        <v>0</v>
      </c>
      <c r="D453" s="24">
        <f>All!AF7</f>
        <v>0</v>
      </c>
      <c r="E453" s="19" t="s">
        <v>271</v>
      </c>
      <c r="F453" s="24">
        <f>All!EJ7</f>
        <v>0</v>
      </c>
      <c r="G453" s="24">
        <f>All!FT7</f>
        <v>0</v>
      </c>
      <c r="H453" s="26">
        <v>44652</v>
      </c>
    </row>
    <row r="454" spans="1:8" hidden="1">
      <c r="A454" s="19">
        <v>6</v>
      </c>
      <c r="B454" s="19" t="s">
        <v>12</v>
      </c>
      <c r="C454" s="22">
        <f>All!BP8</f>
        <v>36067672</v>
      </c>
      <c r="D454" s="24">
        <f>All!AF8</f>
        <v>47722340.777713992</v>
      </c>
      <c r="E454" s="19" t="s">
        <v>271</v>
      </c>
      <c r="F454" s="24">
        <f>All!EJ8</f>
        <v>60185514</v>
      </c>
      <c r="G454" s="24">
        <f>All!FT8</f>
        <v>65158854</v>
      </c>
      <c r="H454" s="26">
        <v>44652</v>
      </c>
    </row>
    <row r="455" spans="1:8" hidden="1">
      <c r="A455" s="19">
        <v>7</v>
      </c>
      <c r="B455" s="19" t="s">
        <v>13</v>
      </c>
      <c r="C455" s="22">
        <f>All!BP9</f>
        <v>0</v>
      </c>
      <c r="D455" s="24">
        <f>All!AF9</f>
        <v>0</v>
      </c>
      <c r="E455" s="19" t="s">
        <v>271</v>
      </c>
      <c r="F455" s="24">
        <f>All!EJ9</f>
        <v>0</v>
      </c>
      <c r="G455" s="24">
        <f>All!FT9</f>
        <v>0</v>
      </c>
      <c r="H455" s="26">
        <v>44652</v>
      </c>
    </row>
    <row r="456" spans="1:8" hidden="1">
      <c r="A456" s="19">
        <v>8</v>
      </c>
      <c r="B456" s="19" t="s">
        <v>2004</v>
      </c>
      <c r="C456" s="22">
        <f>All!BP10</f>
        <v>30589507.653009798</v>
      </c>
      <c r="D456" s="24">
        <f>All!AF10</f>
        <v>30589507.653009798</v>
      </c>
      <c r="E456" s="19" t="s">
        <v>271</v>
      </c>
      <c r="F456" s="24">
        <f>All!EJ10</f>
        <v>13673707</v>
      </c>
      <c r="G456" s="24">
        <f>All!FT10</f>
        <v>19213893</v>
      </c>
      <c r="H456" s="26">
        <v>44652</v>
      </c>
    </row>
    <row r="457" spans="1:8" hidden="1">
      <c r="A457" s="19">
        <v>9</v>
      </c>
      <c r="B457" s="19" t="s">
        <v>15</v>
      </c>
      <c r="C457" s="22">
        <f>All!BP11</f>
        <v>0</v>
      </c>
      <c r="D457" s="24">
        <f>All!AF11</f>
        <v>0</v>
      </c>
      <c r="E457" s="19" t="s">
        <v>271</v>
      </c>
      <c r="F457" s="24">
        <f>All!EJ11</f>
        <v>0</v>
      </c>
      <c r="G457" s="24">
        <f>All!FT11</f>
        <v>0</v>
      </c>
      <c r="H457" s="26">
        <v>44652</v>
      </c>
    </row>
    <row r="458" spans="1:8" hidden="1">
      <c r="A458" s="19">
        <v>10</v>
      </c>
      <c r="B458" s="19" t="s">
        <v>16</v>
      </c>
      <c r="C458" s="22">
        <f>All!BP12</f>
        <v>0</v>
      </c>
      <c r="D458" s="24">
        <f>All!AF12</f>
        <v>0</v>
      </c>
      <c r="E458" s="19" t="s">
        <v>271</v>
      </c>
      <c r="F458" s="24">
        <f>All!EJ12</f>
        <v>0</v>
      </c>
      <c r="G458" s="24">
        <f>All!FT12</f>
        <v>0</v>
      </c>
      <c r="H458" s="26">
        <v>44652</v>
      </c>
    </row>
    <row r="459" spans="1:8" hidden="1">
      <c r="A459" s="19">
        <v>11</v>
      </c>
      <c r="B459" s="19" t="s">
        <v>17</v>
      </c>
      <c r="C459" s="22">
        <f>All!BP13</f>
        <v>0</v>
      </c>
      <c r="D459" s="24">
        <f>All!AF13</f>
        <v>0</v>
      </c>
      <c r="E459" s="19" t="s">
        <v>271</v>
      </c>
      <c r="F459" s="24">
        <f>All!EJ13</f>
        <v>8000000</v>
      </c>
      <c r="G459" s="24">
        <f>All!FT13</f>
        <v>0</v>
      </c>
      <c r="H459" s="26">
        <v>44652</v>
      </c>
    </row>
    <row r="460" spans="1:8" hidden="1">
      <c r="A460" s="19">
        <v>12</v>
      </c>
      <c r="B460" s="19" t="s">
        <v>18</v>
      </c>
      <c r="C460" s="22">
        <f>All!BP14</f>
        <v>0</v>
      </c>
      <c r="D460" s="24">
        <f>All!AF14</f>
        <v>0</v>
      </c>
      <c r="E460" s="19" t="s">
        <v>271</v>
      </c>
      <c r="F460" s="24">
        <f>All!EJ14</f>
        <v>0</v>
      </c>
      <c r="G460" s="24">
        <f>All!FT14</f>
        <v>0</v>
      </c>
      <c r="H460" s="26">
        <v>44652</v>
      </c>
    </row>
    <row r="461" spans="1:8" hidden="1">
      <c r="A461" s="19">
        <v>13</v>
      </c>
      <c r="B461" s="19" t="s">
        <v>19</v>
      </c>
      <c r="C461" s="22">
        <f>All!BP15</f>
        <v>0</v>
      </c>
      <c r="D461" s="24">
        <f>All!AF15</f>
        <v>0</v>
      </c>
      <c r="E461" s="19" t="s">
        <v>271</v>
      </c>
      <c r="F461" s="24">
        <f>All!EJ15</f>
        <v>0</v>
      </c>
      <c r="G461" s="24">
        <f>All!FT15</f>
        <v>0</v>
      </c>
      <c r="H461" s="26">
        <v>44652</v>
      </c>
    </row>
    <row r="462" spans="1:8" hidden="1">
      <c r="A462" s="19">
        <v>14</v>
      </c>
      <c r="B462" s="19" t="s">
        <v>20</v>
      </c>
      <c r="C462" s="22">
        <f>All!BP16</f>
        <v>0</v>
      </c>
      <c r="D462" s="24">
        <f>All!AF16</f>
        <v>0</v>
      </c>
      <c r="E462" s="19" t="s">
        <v>271</v>
      </c>
      <c r="F462" s="24">
        <f>All!EJ16</f>
        <v>0</v>
      </c>
      <c r="G462" s="24">
        <f>All!FT16</f>
        <v>0</v>
      </c>
      <c r="H462" s="26">
        <v>44652</v>
      </c>
    </row>
    <row r="463" spans="1:8" hidden="1">
      <c r="A463" s="19">
        <v>15</v>
      </c>
      <c r="B463" s="19" t="s">
        <v>21</v>
      </c>
      <c r="C463" s="22">
        <f>All!BP17</f>
        <v>0</v>
      </c>
      <c r="D463" s="24">
        <f>All!AF17</f>
        <v>0</v>
      </c>
      <c r="E463" s="19" t="s">
        <v>271</v>
      </c>
      <c r="F463" s="24">
        <f>All!EJ17</f>
        <v>0</v>
      </c>
      <c r="G463" s="24">
        <f>All!FT17</f>
        <v>0</v>
      </c>
      <c r="H463" s="26">
        <v>44652</v>
      </c>
    </row>
    <row r="464" spans="1:8" hidden="1">
      <c r="A464" s="19">
        <v>16</v>
      </c>
      <c r="B464" s="19" t="s">
        <v>22</v>
      </c>
      <c r="C464" s="22">
        <f>All!BP18</f>
        <v>0</v>
      </c>
      <c r="D464" s="24">
        <f>All!AF18</f>
        <v>0</v>
      </c>
      <c r="E464" s="19" t="s">
        <v>271</v>
      </c>
      <c r="F464" s="24">
        <f>All!EJ18</f>
        <v>0</v>
      </c>
      <c r="G464" s="24">
        <f>All!FT18</f>
        <v>0</v>
      </c>
      <c r="H464" s="26">
        <v>44652</v>
      </c>
    </row>
    <row r="465" spans="1:8" hidden="1">
      <c r="A465" s="19">
        <v>17</v>
      </c>
      <c r="B465" s="19" t="s">
        <v>23</v>
      </c>
      <c r="C465" s="22">
        <f>All!BP19</f>
        <v>0</v>
      </c>
      <c r="D465" s="24">
        <f>All!AF19</f>
        <v>0</v>
      </c>
      <c r="E465" s="19" t="s">
        <v>271</v>
      </c>
      <c r="F465" s="24">
        <f>All!EJ19</f>
        <v>0</v>
      </c>
      <c r="G465" s="24">
        <f>All!FT19</f>
        <v>0</v>
      </c>
      <c r="H465" s="26">
        <v>44652</v>
      </c>
    </row>
    <row r="466" spans="1:8" hidden="1">
      <c r="A466" s="19">
        <v>18</v>
      </c>
      <c r="B466" s="19" t="s">
        <v>24</v>
      </c>
      <c r="C466" s="22">
        <f>All!BP20</f>
        <v>10532396.362201199</v>
      </c>
      <c r="D466" s="24">
        <f>All!AF20</f>
        <v>0</v>
      </c>
      <c r="E466" s="19" t="s">
        <v>271</v>
      </c>
      <c r="F466" s="24">
        <f>All!EJ20</f>
        <v>0</v>
      </c>
      <c r="G466" s="24">
        <f>All!FT20</f>
        <v>8000000</v>
      </c>
      <c r="H466" s="26">
        <v>44652</v>
      </c>
    </row>
    <row r="467" spans="1:8" hidden="1">
      <c r="A467" s="19">
        <v>19</v>
      </c>
      <c r="B467" s="19" t="s">
        <v>25</v>
      </c>
      <c r="C467" s="22">
        <f>All!BP21</f>
        <v>15257260.399056042</v>
      </c>
      <c r="D467" s="24">
        <f>All!AF21</f>
        <v>22885891</v>
      </c>
      <c r="E467" s="19" t="s">
        <v>271</v>
      </c>
      <c r="F467" s="24">
        <f>All!EJ21</f>
        <v>0</v>
      </c>
      <c r="G467" s="24">
        <f>All!FT21</f>
        <v>14207375</v>
      </c>
      <c r="H467" s="26">
        <v>44652</v>
      </c>
    </row>
    <row r="468" spans="1:8" hidden="1">
      <c r="A468" s="19">
        <v>20</v>
      </c>
      <c r="B468" s="19" t="s">
        <v>26</v>
      </c>
      <c r="C468" s="22">
        <f>All!BP22</f>
        <v>15257260.399056001</v>
      </c>
      <c r="D468" s="24">
        <f>All!AF22</f>
        <v>19965000</v>
      </c>
      <c r="E468" s="19" t="s">
        <v>271</v>
      </c>
      <c r="F468" s="24">
        <f>All!EJ22</f>
        <v>0</v>
      </c>
      <c r="G468" s="24">
        <f>All!FT22</f>
        <v>4500000</v>
      </c>
      <c r="H468" s="26">
        <v>44652</v>
      </c>
    </row>
    <row r="469" spans="1:8" hidden="1">
      <c r="A469" s="19">
        <v>21</v>
      </c>
      <c r="B469" s="19" t="s">
        <v>27</v>
      </c>
      <c r="C469" s="22">
        <f>All!BP23</f>
        <v>25672299.952254999</v>
      </c>
      <c r="D469" s="24">
        <f>All!AF23</f>
        <v>29003680</v>
      </c>
      <c r="E469" s="19" t="s">
        <v>271</v>
      </c>
      <c r="F469" s="24">
        <f>All!EJ23</f>
        <v>24594846</v>
      </c>
      <c r="G469" s="24">
        <f>All!FT23</f>
        <v>35837461</v>
      </c>
      <c r="H469" s="26">
        <v>44652</v>
      </c>
    </row>
    <row r="470" spans="1:8" hidden="1">
      <c r="A470" s="19">
        <v>22</v>
      </c>
      <c r="B470" s="19" t="s">
        <v>29</v>
      </c>
      <c r="C470" s="22">
        <f>All!BP24</f>
        <v>25439677.042020202</v>
      </c>
      <c r="D470" s="24">
        <f>All!AF24</f>
        <v>9590126</v>
      </c>
      <c r="E470" s="19" t="s">
        <v>271</v>
      </c>
      <c r="F470" s="24">
        <f>All!EJ24</f>
        <v>12700000</v>
      </c>
      <c r="G470" s="24">
        <f>All!FT24</f>
        <v>12560815</v>
      </c>
      <c r="H470" s="26">
        <v>44652</v>
      </c>
    </row>
    <row r="471" spans="1:8" hidden="1">
      <c r="A471" s="19">
        <v>23</v>
      </c>
      <c r="B471" s="19" t="s">
        <v>30</v>
      </c>
      <c r="C471" s="22">
        <f>All!BP25</f>
        <v>32211266.944862999</v>
      </c>
      <c r="D471" s="24">
        <f>All!AF25</f>
        <v>35254002</v>
      </c>
      <c r="E471" s="19" t="s">
        <v>271</v>
      </c>
      <c r="F471" s="24">
        <f>All!EJ25</f>
        <v>31629808</v>
      </c>
      <c r="G471" s="24">
        <f>All!FT25</f>
        <v>21145384</v>
      </c>
      <c r="H471" s="26">
        <v>44652</v>
      </c>
    </row>
    <row r="472" spans="1:8" hidden="1">
      <c r="A472" s="19">
        <v>24</v>
      </c>
      <c r="B472" s="19" t="s">
        <v>31</v>
      </c>
      <c r="C472" s="22">
        <f>All!BP26</f>
        <v>0</v>
      </c>
      <c r="D472" s="24">
        <f>All!AF26</f>
        <v>0</v>
      </c>
      <c r="E472" s="19" t="s">
        <v>271</v>
      </c>
      <c r="F472" s="24">
        <f>All!EJ26</f>
        <v>0</v>
      </c>
      <c r="G472" s="24">
        <f>All!FT26</f>
        <v>0</v>
      </c>
      <c r="H472" s="26">
        <v>44652</v>
      </c>
    </row>
    <row r="473" spans="1:8" hidden="1">
      <c r="A473" s="19">
        <v>25</v>
      </c>
      <c r="B473" s="19" t="s">
        <v>32</v>
      </c>
      <c r="C473" s="22">
        <f>All!BP27</f>
        <v>0</v>
      </c>
      <c r="D473" s="24">
        <f>All!AF27</f>
        <v>0</v>
      </c>
      <c r="E473" s="19" t="s">
        <v>271</v>
      </c>
      <c r="F473" s="24">
        <f>All!EJ27</f>
        <v>0</v>
      </c>
      <c r="G473" s="24">
        <f>All!FT27</f>
        <v>0</v>
      </c>
      <c r="H473" s="26">
        <v>44652</v>
      </c>
    </row>
    <row r="474" spans="1:8" hidden="1">
      <c r="A474" s="19">
        <v>26</v>
      </c>
      <c r="B474" s="19" t="s">
        <v>34</v>
      </c>
      <c r="C474" s="22">
        <f>All!BP28</f>
        <v>3951578</v>
      </c>
      <c r="D474" s="24">
        <f>All!AF28</f>
        <v>1037055.1</v>
      </c>
      <c r="E474" s="19" t="s">
        <v>271</v>
      </c>
      <c r="F474" s="24">
        <f>All!EJ28</f>
        <v>0</v>
      </c>
      <c r="G474" s="24">
        <f>All!FT28</f>
        <v>1154145</v>
      </c>
      <c r="H474" s="26">
        <v>44652</v>
      </c>
    </row>
    <row r="475" spans="1:8" hidden="1">
      <c r="A475" s="19">
        <v>27</v>
      </c>
      <c r="B475" s="19" t="s">
        <v>35</v>
      </c>
      <c r="C475" s="22">
        <f>All!BP29</f>
        <v>0</v>
      </c>
      <c r="D475" s="24">
        <f>All!AF29</f>
        <v>0</v>
      </c>
      <c r="E475" s="19" t="s">
        <v>271</v>
      </c>
      <c r="F475" s="24">
        <f>All!EJ29</f>
        <v>0</v>
      </c>
      <c r="G475" s="24">
        <f>All!FT29</f>
        <v>0</v>
      </c>
      <c r="H475" s="26">
        <v>44652</v>
      </c>
    </row>
    <row r="476" spans="1:8" hidden="1">
      <c r="A476" s="19">
        <v>28</v>
      </c>
      <c r="B476" s="19" t="s">
        <v>36</v>
      </c>
      <c r="C476" s="22">
        <f>All!BP30</f>
        <v>0</v>
      </c>
      <c r="D476" s="24">
        <f>All!AF30</f>
        <v>0</v>
      </c>
      <c r="E476" s="19" t="s">
        <v>271</v>
      </c>
      <c r="F476" s="24">
        <f>All!EJ30</f>
        <v>0</v>
      </c>
      <c r="G476" s="24">
        <f>All!FT30</f>
        <v>0</v>
      </c>
      <c r="H476" s="26">
        <v>44652</v>
      </c>
    </row>
    <row r="477" spans="1:8" hidden="1">
      <c r="A477" s="19">
        <v>29</v>
      </c>
      <c r="B477" s="19" t="s">
        <v>37</v>
      </c>
      <c r="C477" s="22">
        <f>All!BP31</f>
        <v>0</v>
      </c>
      <c r="D477" s="24">
        <f>All!AF31</f>
        <v>0</v>
      </c>
      <c r="E477" s="19" t="s">
        <v>271</v>
      </c>
      <c r="F477" s="24">
        <f>All!EJ31</f>
        <v>0</v>
      </c>
      <c r="G477" s="24">
        <f>All!FT31</f>
        <v>0</v>
      </c>
      <c r="H477" s="26">
        <v>44652</v>
      </c>
    </row>
    <row r="478" spans="1:8" hidden="1">
      <c r="A478" s="19">
        <v>30</v>
      </c>
      <c r="B478" s="19" t="s">
        <v>38</v>
      </c>
      <c r="C478" s="22">
        <f>All!BP32</f>
        <v>0</v>
      </c>
      <c r="D478" s="24">
        <f>All!AF32</f>
        <v>0</v>
      </c>
      <c r="E478" s="19" t="s">
        <v>271</v>
      </c>
      <c r="F478" s="24">
        <f>All!EJ32</f>
        <v>0</v>
      </c>
      <c r="G478" s="24">
        <f>All!FT32</f>
        <v>0</v>
      </c>
      <c r="H478" s="26">
        <v>44652</v>
      </c>
    </row>
    <row r="479" spans="1:8" hidden="1">
      <c r="A479" s="19">
        <v>31</v>
      </c>
      <c r="B479" s="19" t="s">
        <v>39</v>
      </c>
      <c r="C479" s="22">
        <f>All!BP33</f>
        <v>0</v>
      </c>
      <c r="D479" s="24">
        <f>All!AF33</f>
        <v>0</v>
      </c>
      <c r="E479" s="19" t="s">
        <v>271</v>
      </c>
      <c r="F479" s="24">
        <f>All!EJ33</f>
        <v>0</v>
      </c>
      <c r="G479" s="24">
        <f>All!FT33</f>
        <v>0</v>
      </c>
      <c r="H479" s="26">
        <v>44652</v>
      </c>
    </row>
    <row r="480" spans="1:8" hidden="1">
      <c r="A480" s="19">
        <v>32</v>
      </c>
      <c r="B480" s="19" t="s">
        <v>40</v>
      </c>
      <c r="C480" s="22">
        <f>All!BP34</f>
        <v>0</v>
      </c>
      <c r="D480" s="24">
        <f>All!AF34</f>
        <v>0</v>
      </c>
      <c r="E480" s="19" t="s">
        <v>271</v>
      </c>
      <c r="F480" s="24">
        <f>All!EJ34</f>
        <v>0</v>
      </c>
      <c r="G480" s="24">
        <f>All!FT34</f>
        <v>0</v>
      </c>
      <c r="H480" s="26">
        <v>44652</v>
      </c>
    </row>
    <row r="481" spans="1:8" hidden="1">
      <c r="A481" s="19">
        <v>33</v>
      </c>
      <c r="B481" s="19" t="s">
        <v>41</v>
      </c>
      <c r="C481" s="22">
        <f>All!BP35</f>
        <v>0</v>
      </c>
      <c r="D481" s="24">
        <f>All!AF35</f>
        <v>0</v>
      </c>
      <c r="E481" s="19" t="s">
        <v>271</v>
      </c>
      <c r="F481" s="24">
        <f>All!EJ35</f>
        <v>0</v>
      </c>
      <c r="G481" s="24">
        <f>All!FT35</f>
        <v>2256829.86</v>
      </c>
      <c r="H481" s="26">
        <v>44652</v>
      </c>
    </row>
    <row r="482" spans="1:8" hidden="1">
      <c r="A482" s="19">
        <v>34</v>
      </c>
      <c r="B482" s="19" t="s">
        <v>42</v>
      </c>
      <c r="C482" s="22">
        <f>All!BP36</f>
        <v>3211959.1590909101</v>
      </c>
      <c r="D482" s="24">
        <f>All!AF36</f>
        <v>0</v>
      </c>
      <c r="E482" s="19" t="s">
        <v>271</v>
      </c>
      <c r="F482" s="24">
        <f>All!EJ36</f>
        <v>45131276</v>
      </c>
      <c r="G482" s="24">
        <f>All!FT36</f>
        <v>1416538</v>
      </c>
      <c r="H482" s="26">
        <v>44652</v>
      </c>
    </row>
    <row r="483" spans="1:8" hidden="1">
      <c r="A483" s="19">
        <v>35</v>
      </c>
      <c r="B483" s="19" t="s">
        <v>43</v>
      </c>
      <c r="C483" s="22">
        <f>All!BP37</f>
        <v>0</v>
      </c>
      <c r="D483" s="24">
        <f>All!AF37</f>
        <v>0</v>
      </c>
      <c r="E483" s="19" t="s">
        <v>271</v>
      </c>
      <c r="F483" s="24">
        <f>All!EJ37</f>
        <v>0</v>
      </c>
      <c r="G483" s="24">
        <f>All!FT37</f>
        <v>0</v>
      </c>
      <c r="H483" s="26">
        <v>44652</v>
      </c>
    </row>
    <row r="484" spans="1:8" hidden="1">
      <c r="A484" s="19">
        <v>36</v>
      </c>
      <c r="B484" s="19" t="s">
        <v>44</v>
      </c>
      <c r="C484" s="22">
        <f>All!BP38</f>
        <v>0</v>
      </c>
      <c r="D484" s="24">
        <f>All!AF38</f>
        <v>0</v>
      </c>
      <c r="E484" s="19" t="s">
        <v>271</v>
      </c>
      <c r="F484" s="24">
        <f>All!EJ38</f>
        <v>0</v>
      </c>
      <c r="G484" s="24">
        <f>All!FT38</f>
        <v>0</v>
      </c>
      <c r="H484" s="26">
        <v>44652</v>
      </c>
    </row>
    <row r="485" spans="1:8" hidden="1">
      <c r="A485" s="19">
        <v>37</v>
      </c>
      <c r="B485" s="19" t="s">
        <v>1980</v>
      </c>
      <c r="C485" s="22">
        <f>All!BP39</f>
        <v>0</v>
      </c>
      <c r="D485" s="24">
        <f>All!AF39</f>
        <v>0</v>
      </c>
      <c r="E485" s="19" t="s">
        <v>271</v>
      </c>
      <c r="F485" s="24">
        <f>All!EJ39</f>
        <v>29547845</v>
      </c>
      <c r="G485" s="24">
        <f>All!FT39</f>
        <v>2885414</v>
      </c>
      <c r="H485" s="26">
        <v>44652</v>
      </c>
    </row>
    <row r="486" spans="1:8" hidden="1">
      <c r="A486" s="19">
        <v>38</v>
      </c>
      <c r="B486" s="19" t="s">
        <v>1982</v>
      </c>
      <c r="C486" s="22">
        <f>All!BP40</f>
        <v>23118748.375</v>
      </c>
      <c r="D486" s="24">
        <f>All!AF40</f>
        <v>41115804</v>
      </c>
      <c r="E486" s="19" t="s">
        <v>271</v>
      </c>
      <c r="F486" s="24">
        <f>All!EJ40</f>
        <v>22671873</v>
      </c>
      <c r="G486" s="24">
        <f>All!FT40</f>
        <v>16902982</v>
      </c>
      <c r="H486" s="26">
        <v>44652</v>
      </c>
    </row>
    <row r="487" spans="1:8" hidden="1">
      <c r="A487" s="19">
        <v>39</v>
      </c>
      <c r="B487" s="19" t="s">
        <v>1984</v>
      </c>
      <c r="C487" s="22">
        <f>All!BP41</f>
        <v>16236589</v>
      </c>
      <c r="D487" s="24">
        <f>All!AF41</f>
        <v>24986325</v>
      </c>
      <c r="E487" s="19" t="s">
        <v>271</v>
      </c>
      <c r="F487" s="24">
        <f>All!EJ41</f>
        <v>20740310</v>
      </c>
      <c r="G487" s="24">
        <f>All!FT41</f>
        <v>15782544</v>
      </c>
      <c r="H487" s="26">
        <v>44652</v>
      </c>
    </row>
    <row r="488" spans="1:8" hidden="1">
      <c r="A488" s="19">
        <v>40</v>
      </c>
      <c r="B488" s="19" t="s">
        <v>2001</v>
      </c>
      <c r="C488" s="22">
        <f>All!BP42</f>
        <v>10000000</v>
      </c>
      <c r="D488" s="24">
        <f>All!AF42</f>
        <v>31101703</v>
      </c>
      <c r="E488" s="19" t="s">
        <v>271</v>
      </c>
      <c r="F488" s="24">
        <f>All!EJ42</f>
        <v>25545385</v>
      </c>
      <c r="G488" s="24">
        <f>All!FT42</f>
        <v>15446409.529999999</v>
      </c>
      <c r="H488" s="26">
        <v>44652</v>
      </c>
    </row>
    <row r="489" spans="1:8" hidden="1">
      <c r="A489" s="19">
        <v>41</v>
      </c>
      <c r="B489" s="19" t="s">
        <v>2002</v>
      </c>
      <c r="C489" s="22">
        <f>All!BP43</f>
        <v>0</v>
      </c>
      <c r="D489" s="24">
        <f>All!AF43</f>
        <v>0</v>
      </c>
      <c r="E489" s="19" t="s">
        <v>271</v>
      </c>
      <c r="F489" s="24">
        <f>All!EJ43</f>
        <v>0</v>
      </c>
      <c r="G489" s="24">
        <f>All!FT43</f>
        <v>307545</v>
      </c>
      <c r="H489" s="26">
        <v>44652</v>
      </c>
    </row>
    <row r="490" spans="1:8" hidden="1">
      <c r="A490" s="19">
        <v>42</v>
      </c>
      <c r="B490" s="19" t="s">
        <v>2003</v>
      </c>
      <c r="C490" s="22">
        <f>All!BP44</f>
        <v>32000000</v>
      </c>
      <c r="D490" s="24">
        <f>All!AF44</f>
        <v>62000000</v>
      </c>
      <c r="E490" s="19" t="s">
        <v>271</v>
      </c>
      <c r="F490" s="24">
        <f>All!EJ44</f>
        <v>72000000</v>
      </c>
      <c r="G490" s="24">
        <f>All!FT44</f>
        <v>70760000</v>
      </c>
      <c r="H490" s="26">
        <v>44652</v>
      </c>
    </row>
    <row r="491" spans="1:8" hidden="1">
      <c r="A491" s="19">
        <v>43</v>
      </c>
      <c r="B491" s="19" t="s">
        <v>2064</v>
      </c>
      <c r="C491" s="22">
        <f>All!BP45</f>
        <v>0</v>
      </c>
      <c r="D491" s="24">
        <f>All!AF45</f>
        <v>0</v>
      </c>
      <c r="E491" s="19" t="s">
        <v>271</v>
      </c>
      <c r="F491" s="24">
        <f>All!EJ45</f>
        <v>0</v>
      </c>
      <c r="G491" s="24">
        <f>All!FT45</f>
        <v>0</v>
      </c>
      <c r="H491" s="26">
        <v>44652</v>
      </c>
    </row>
    <row r="492" spans="1:8" hidden="1">
      <c r="A492" s="19">
        <v>44</v>
      </c>
      <c r="B492" s="19" t="s">
        <v>2062</v>
      </c>
      <c r="C492" s="22">
        <f>All!BP46</f>
        <v>0</v>
      </c>
      <c r="D492" s="24">
        <f>All!AF46</f>
        <v>0</v>
      </c>
      <c r="E492" s="19" t="s">
        <v>271</v>
      </c>
      <c r="F492" s="24">
        <f>All!EJ46</f>
        <v>0</v>
      </c>
      <c r="G492" s="24">
        <f>All!FT46</f>
        <v>0</v>
      </c>
      <c r="H492" s="26">
        <v>44652</v>
      </c>
    </row>
    <row r="493" spans="1:8" hidden="1">
      <c r="A493" s="19">
        <v>45</v>
      </c>
      <c r="B493" s="19" t="s">
        <v>2063</v>
      </c>
      <c r="C493" s="22">
        <f>All!BP47</f>
        <v>0</v>
      </c>
      <c r="D493" s="24">
        <f>All!AF47</f>
        <v>0</v>
      </c>
      <c r="E493" s="19" t="s">
        <v>271</v>
      </c>
      <c r="F493" s="24">
        <f>All!EJ47</f>
        <v>0</v>
      </c>
      <c r="G493" s="24">
        <f>All!FT47</f>
        <v>0</v>
      </c>
      <c r="H493" s="26">
        <v>44652</v>
      </c>
    </row>
    <row r="494" spans="1:8" hidden="1">
      <c r="A494" s="19">
        <v>46</v>
      </c>
      <c r="B494" s="12" t="s">
        <v>2065</v>
      </c>
      <c r="C494" s="22">
        <f>All!BP48</f>
        <v>24366641.7343744</v>
      </c>
      <c r="D494" s="24">
        <f>All!AF48</f>
        <v>49361979</v>
      </c>
      <c r="E494" s="19" t="s">
        <v>271</v>
      </c>
      <c r="F494" s="24">
        <f>All!EJ48</f>
        <v>0</v>
      </c>
      <c r="G494" s="24">
        <f>All!FT48</f>
        <v>37984092</v>
      </c>
      <c r="H494" s="26">
        <v>44652</v>
      </c>
    </row>
    <row r="495" spans="1:8" hidden="1">
      <c r="A495" s="19">
        <v>47</v>
      </c>
      <c r="B495" s="12" t="s">
        <v>2066</v>
      </c>
      <c r="C495" s="22">
        <f>All!BP49</f>
        <v>36496414</v>
      </c>
      <c r="D495" s="24">
        <f>All!AF49</f>
        <v>63062553</v>
      </c>
      <c r="E495" s="19" t="s">
        <v>271</v>
      </c>
      <c r="F495" s="24">
        <f>All!EJ49</f>
        <v>35701334</v>
      </c>
      <c r="G495" s="24">
        <f>All!FT49</f>
        <v>41780993</v>
      </c>
      <c r="H495" s="26">
        <v>44652</v>
      </c>
    </row>
    <row r="496" spans="1:8" hidden="1">
      <c r="A496" s="19">
        <v>48</v>
      </c>
      <c r="B496" s="19" t="s">
        <v>2068</v>
      </c>
      <c r="C496" s="22">
        <f>All!BP50</f>
        <v>21156832.108427305</v>
      </c>
      <c r="D496" s="24">
        <f>All!AF50</f>
        <v>4402948.6519999998</v>
      </c>
      <c r="E496" s="19" t="s">
        <v>271</v>
      </c>
      <c r="F496" s="24">
        <f>All!EJ50</f>
        <v>49784845</v>
      </c>
      <c r="G496" s="24">
        <f>All!FT50</f>
        <v>7444512</v>
      </c>
      <c r="H496" s="26">
        <v>44652</v>
      </c>
    </row>
    <row r="497" spans="1:8" hidden="1">
      <c r="A497" s="19">
        <v>49</v>
      </c>
      <c r="B497" s="19" t="s">
        <v>2069</v>
      </c>
      <c r="C497" s="22">
        <f>All!BP51</f>
        <v>0</v>
      </c>
      <c r="D497" s="24">
        <f>All!AF51</f>
        <v>0</v>
      </c>
      <c r="E497" s="19" t="s">
        <v>271</v>
      </c>
      <c r="F497" s="24">
        <f>All!EJ51</f>
        <v>0</v>
      </c>
      <c r="G497" s="24">
        <f>All!FT51</f>
        <v>0</v>
      </c>
      <c r="H497" s="26">
        <v>44652</v>
      </c>
    </row>
    <row r="498" spans="1:8" hidden="1">
      <c r="A498" s="19">
        <v>50</v>
      </c>
      <c r="B498" s="19" t="s">
        <v>66</v>
      </c>
      <c r="C498" s="22">
        <f>All!BP52</f>
        <v>0</v>
      </c>
      <c r="D498" s="24">
        <f>All!AF52</f>
        <v>0</v>
      </c>
      <c r="E498" s="19" t="s">
        <v>271</v>
      </c>
      <c r="F498" s="24">
        <f>All!EJ52</f>
        <v>0</v>
      </c>
      <c r="G498" s="24">
        <f>All!FT52</f>
        <v>0</v>
      </c>
      <c r="H498" s="26">
        <v>44652</v>
      </c>
    </row>
    <row r="499" spans="1:8" hidden="1">
      <c r="A499" s="19">
        <v>51</v>
      </c>
      <c r="B499" s="19" t="s">
        <v>67</v>
      </c>
      <c r="C499" s="22">
        <f>All!BP53</f>
        <v>0</v>
      </c>
      <c r="D499" s="24">
        <f>All!AF53</f>
        <v>0</v>
      </c>
      <c r="E499" s="19" t="s">
        <v>271</v>
      </c>
      <c r="F499" s="24">
        <f>All!EJ53</f>
        <v>0</v>
      </c>
      <c r="G499" s="24">
        <f>All!FT53</f>
        <v>0</v>
      </c>
      <c r="H499" s="26">
        <v>44652</v>
      </c>
    </row>
    <row r="500" spans="1:8" hidden="1">
      <c r="A500" s="19">
        <v>52</v>
      </c>
      <c r="B500" s="19" t="s">
        <v>68</v>
      </c>
      <c r="C500" s="22">
        <f>All!BP54</f>
        <v>0</v>
      </c>
      <c r="D500" s="24">
        <f>All!AF54</f>
        <v>0</v>
      </c>
      <c r="E500" s="19" t="s">
        <v>271</v>
      </c>
      <c r="F500" s="24">
        <f>All!EJ54</f>
        <v>0</v>
      </c>
      <c r="G500" s="24">
        <f>All!FT54</f>
        <v>0</v>
      </c>
      <c r="H500" s="26">
        <v>44652</v>
      </c>
    </row>
    <row r="501" spans="1:8" hidden="1">
      <c r="A501" s="19">
        <v>53</v>
      </c>
      <c r="B501" s="19" t="s">
        <v>69</v>
      </c>
      <c r="C501" s="22">
        <f>All!BP55</f>
        <v>0</v>
      </c>
      <c r="D501" s="24">
        <f>All!AF55</f>
        <v>0</v>
      </c>
      <c r="E501" s="19" t="s">
        <v>271</v>
      </c>
      <c r="F501" s="24">
        <f>All!EJ55</f>
        <v>0</v>
      </c>
      <c r="G501" s="24">
        <f>All!FT55</f>
        <v>0</v>
      </c>
      <c r="H501" s="26">
        <v>44652</v>
      </c>
    </row>
    <row r="502" spans="1:8" hidden="1">
      <c r="A502" s="19">
        <v>54</v>
      </c>
      <c r="B502" s="19" t="s">
        <v>70</v>
      </c>
      <c r="C502" s="22">
        <f>All!BP56</f>
        <v>0</v>
      </c>
      <c r="D502" s="24">
        <f>All!AF56</f>
        <v>0</v>
      </c>
      <c r="E502" s="19" t="s">
        <v>271</v>
      </c>
      <c r="F502" s="24">
        <f>All!EJ56</f>
        <v>0</v>
      </c>
      <c r="G502" s="24">
        <f>All!FT56</f>
        <v>0</v>
      </c>
      <c r="H502" s="26">
        <v>44652</v>
      </c>
    </row>
    <row r="503" spans="1:8" hidden="1">
      <c r="A503" s="19">
        <v>55</v>
      </c>
      <c r="B503" s="19" t="s">
        <v>71</v>
      </c>
      <c r="C503" s="22">
        <f>All!BP57</f>
        <v>0</v>
      </c>
      <c r="D503" s="24">
        <f>All!AF57</f>
        <v>0</v>
      </c>
      <c r="E503" s="19" t="s">
        <v>271</v>
      </c>
      <c r="F503" s="24">
        <f>All!EJ57</f>
        <v>0</v>
      </c>
      <c r="G503" s="24">
        <f>All!FT57</f>
        <v>0</v>
      </c>
      <c r="H503" s="26">
        <v>44652</v>
      </c>
    </row>
    <row r="504" spans="1:8" hidden="1">
      <c r="A504" s="19">
        <v>56</v>
      </c>
      <c r="B504" s="19" t="s">
        <v>72</v>
      </c>
      <c r="C504" s="22">
        <f>All!BP58</f>
        <v>0</v>
      </c>
      <c r="D504" s="24">
        <f>All!AF58</f>
        <v>0</v>
      </c>
      <c r="E504" s="19" t="s">
        <v>271</v>
      </c>
      <c r="F504" s="24">
        <f>All!EJ58</f>
        <v>0</v>
      </c>
      <c r="G504" s="24">
        <f>All!FT58</f>
        <v>0</v>
      </c>
      <c r="H504" s="26">
        <v>44652</v>
      </c>
    </row>
    <row r="505" spans="1:8" hidden="1">
      <c r="A505" s="19">
        <v>57</v>
      </c>
      <c r="B505" s="19" t="s">
        <v>73</v>
      </c>
      <c r="C505" s="22">
        <f>All!BP59</f>
        <v>0</v>
      </c>
      <c r="D505" s="24">
        <f>All!AF59</f>
        <v>0</v>
      </c>
      <c r="E505" s="19" t="s">
        <v>271</v>
      </c>
      <c r="F505" s="24">
        <f>All!EJ59</f>
        <v>0</v>
      </c>
      <c r="G505" s="24">
        <f>All!FT59</f>
        <v>0</v>
      </c>
      <c r="H505" s="26">
        <v>44652</v>
      </c>
    </row>
    <row r="506" spans="1:8" hidden="1">
      <c r="A506" s="19">
        <v>58</v>
      </c>
      <c r="B506" s="19" t="s">
        <v>74</v>
      </c>
      <c r="C506" s="22">
        <f>All!BP60</f>
        <v>0</v>
      </c>
      <c r="D506" s="24">
        <f>All!AF60</f>
        <v>0</v>
      </c>
      <c r="E506" s="19" t="s">
        <v>271</v>
      </c>
      <c r="F506" s="24">
        <f>All!EJ60</f>
        <v>0</v>
      </c>
      <c r="G506" s="24">
        <f>All!FT60</f>
        <v>0</v>
      </c>
      <c r="H506" s="26">
        <v>44652</v>
      </c>
    </row>
    <row r="507" spans="1:8" hidden="1">
      <c r="A507" s="19">
        <v>59</v>
      </c>
      <c r="B507" s="19" t="s">
        <v>75</v>
      </c>
      <c r="C507" s="22">
        <f>All!BP61</f>
        <v>0</v>
      </c>
      <c r="D507" s="24">
        <f>All!AF61</f>
        <v>0</v>
      </c>
      <c r="E507" s="19" t="s">
        <v>271</v>
      </c>
      <c r="F507" s="24">
        <f>All!EJ61</f>
        <v>0</v>
      </c>
      <c r="G507" s="24">
        <f>All!FT61</f>
        <v>0</v>
      </c>
      <c r="H507" s="26">
        <v>44652</v>
      </c>
    </row>
    <row r="508" spans="1:8" hidden="1">
      <c r="A508" s="19">
        <v>60</v>
      </c>
      <c r="B508" s="19" t="s">
        <v>76</v>
      </c>
      <c r="C508" s="22">
        <f>All!BP62</f>
        <v>0</v>
      </c>
      <c r="D508" s="24">
        <f>All!AF62</f>
        <v>0</v>
      </c>
      <c r="E508" s="19" t="s">
        <v>271</v>
      </c>
      <c r="F508" s="24">
        <f>All!EJ62</f>
        <v>0</v>
      </c>
      <c r="G508" s="24">
        <f>All!FT62</f>
        <v>0</v>
      </c>
      <c r="H508" s="26">
        <v>44652</v>
      </c>
    </row>
    <row r="509" spans="1:8" hidden="1">
      <c r="A509" s="19">
        <v>61</v>
      </c>
      <c r="B509" s="19" t="s">
        <v>77</v>
      </c>
      <c r="C509" s="22">
        <f>All!BP63</f>
        <v>0</v>
      </c>
      <c r="D509" s="24">
        <f>All!AF63</f>
        <v>0</v>
      </c>
      <c r="E509" s="19" t="s">
        <v>271</v>
      </c>
      <c r="F509" s="24">
        <f>All!EJ63</f>
        <v>0</v>
      </c>
      <c r="G509" s="24">
        <f>All!FT63</f>
        <v>0</v>
      </c>
      <c r="H509" s="26">
        <v>44652</v>
      </c>
    </row>
    <row r="510" spans="1:8" hidden="1">
      <c r="A510" s="19">
        <v>62</v>
      </c>
      <c r="B510" s="19" t="s">
        <v>87</v>
      </c>
      <c r="C510" s="22">
        <f>All!BP64</f>
        <v>0</v>
      </c>
      <c r="D510" s="24">
        <f>All!AF64</f>
        <v>0</v>
      </c>
      <c r="E510" s="19" t="s">
        <v>271</v>
      </c>
      <c r="F510" s="24">
        <f>All!EJ64</f>
        <v>0</v>
      </c>
      <c r="G510" s="24">
        <f>All!FT64</f>
        <v>0</v>
      </c>
      <c r="H510" s="26">
        <v>44652</v>
      </c>
    </row>
    <row r="511" spans="1:8" hidden="1">
      <c r="A511" s="19">
        <v>63</v>
      </c>
      <c r="B511" s="19" t="s">
        <v>93</v>
      </c>
      <c r="C511" s="22">
        <f>All!BP65</f>
        <v>0</v>
      </c>
      <c r="D511" s="24">
        <f>All!AF65</f>
        <v>0</v>
      </c>
      <c r="E511" s="19" t="s">
        <v>271</v>
      </c>
      <c r="F511" s="24">
        <f>All!EJ65</f>
        <v>0</v>
      </c>
      <c r="G511" s="24">
        <f>All!FT65</f>
        <v>0</v>
      </c>
      <c r="H511" s="26">
        <v>44652</v>
      </c>
    </row>
    <row r="512" spans="1:8" hidden="1">
      <c r="A512" s="19">
        <v>64</v>
      </c>
      <c r="B512" s="19" t="s">
        <v>94</v>
      </c>
      <c r="C512" s="22">
        <f>All!BP66</f>
        <v>0</v>
      </c>
      <c r="D512" s="24">
        <f>All!AF66</f>
        <v>0</v>
      </c>
      <c r="E512" s="19" t="s">
        <v>271</v>
      </c>
      <c r="F512" s="24">
        <f>All!EJ66</f>
        <v>0</v>
      </c>
      <c r="G512" s="24">
        <f>All!FT66</f>
        <v>0</v>
      </c>
      <c r="H512" s="26">
        <v>44652</v>
      </c>
    </row>
    <row r="513" spans="1:8" hidden="1">
      <c r="A513" s="19">
        <v>65</v>
      </c>
      <c r="B513" s="19" t="s">
        <v>95</v>
      </c>
      <c r="C513" s="22">
        <f>All!BP67</f>
        <v>0</v>
      </c>
      <c r="D513" s="24">
        <f>All!AF67</f>
        <v>0</v>
      </c>
      <c r="E513" s="19" t="s">
        <v>271</v>
      </c>
      <c r="F513" s="24">
        <f>All!EJ67</f>
        <v>0</v>
      </c>
      <c r="G513" s="24">
        <f>All!FT67</f>
        <v>0</v>
      </c>
      <c r="H513" s="26">
        <v>44652</v>
      </c>
    </row>
    <row r="514" spans="1:8" hidden="1">
      <c r="A514" s="19">
        <v>66</v>
      </c>
      <c r="B514" s="19" t="s">
        <v>96</v>
      </c>
      <c r="C514" s="22">
        <f>All!BP68</f>
        <v>0</v>
      </c>
      <c r="D514" s="24">
        <f>All!AF68</f>
        <v>0</v>
      </c>
      <c r="E514" s="19" t="s">
        <v>271</v>
      </c>
      <c r="F514" s="24">
        <f>All!EJ68</f>
        <v>0</v>
      </c>
      <c r="G514" s="24">
        <f>All!FT68</f>
        <v>0</v>
      </c>
      <c r="H514" s="26">
        <v>44652</v>
      </c>
    </row>
    <row r="515" spans="1:8" hidden="1">
      <c r="A515" s="19">
        <v>67</v>
      </c>
      <c r="B515" s="19" t="s">
        <v>97</v>
      </c>
      <c r="C515" s="22">
        <f>All!BP69</f>
        <v>0</v>
      </c>
      <c r="D515" s="24">
        <f>All!AF69</f>
        <v>0</v>
      </c>
      <c r="E515" s="19" t="s">
        <v>271</v>
      </c>
      <c r="F515" s="24">
        <f>All!EJ69</f>
        <v>0</v>
      </c>
      <c r="G515" s="24">
        <f>All!FT69</f>
        <v>0</v>
      </c>
      <c r="H515" s="26">
        <v>44652</v>
      </c>
    </row>
    <row r="516" spans="1:8" hidden="1">
      <c r="A516" s="19">
        <v>68</v>
      </c>
      <c r="B516" s="19" t="s">
        <v>98</v>
      </c>
      <c r="C516" s="22">
        <f>All!BP70</f>
        <v>0</v>
      </c>
      <c r="D516" s="24">
        <f>All!AF70</f>
        <v>0</v>
      </c>
      <c r="E516" s="19" t="s">
        <v>271</v>
      </c>
      <c r="F516" s="24">
        <f>All!EJ70</f>
        <v>0</v>
      </c>
      <c r="G516" s="24">
        <f>All!FT70</f>
        <v>0</v>
      </c>
      <c r="H516" s="26">
        <v>44652</v>
      </c>
    </row>
    <row r="517" spans="1:8" hidden="1">
      <c r="A517" s="19">
        <v>69</v>
      </c>
      <c r="B517" s="19" t="s">
        <v>99</v>
      </c>
      <c r="C517" s="22">
        <f>All!BP71</f>
        <v>0</v>
      </c>
      <c r="D517" s="24">
        <f>All!AF71</f>
        <v>0</v>
      </c>
      <c r="E517" s="19" t="s">
        <v>271</v>
      </c>
      <c r="F517" s="24">
        <f>All!EJ71</f>
        <v>0</v>
      </c>
      <c r="G517" s="24">
        <f>All!FT71</f>
        <v>0</v>
      </c>
      <c r="H517" s="26">
        <v>44652</v>
      </c>
    </row>
    <row r="518" spans="1:8" hidden="1">
      <c r="A518" s="19">
        <v>70</v>
      </c>
      <c r="B518" s="19" t="s">
        <v>100</v>
      </c>
      <c r="C518" s="22">
        <f>All!BP72</f>
        <v>0</v>
      </c>
      <c r="D518" s="24">
        <f>All!AF72</f>
        <v>0</v>
      </c>
      <c r="E518" s="19" t="s">
        <v>271</v>
      </c>
      <c r="F518" s="24">
        <f>All!EJ72</f>
        <v>0</v>
      </c>
      <c r="G518" s="24">
        <f>All!FT72</f>
        <v>0</v>
      </c>
      <c r="H518" s="26">
        <v>44652</v>
      </c>
    </row>
    <row r="519" spans="1:8" hidden="1">
      <c r="A519" s="19">
        <v>71</v>
      </c>
      <c r="B519" s="19" t="s">
        <v>101</v>
      </c>
      <c r="C519" s="22">
        <f>All!BP73</f>
        <v>0</v>
      </c>
      <c r="D519" s="24">
        <f>All!AF73</f>
        <v>0</v>
      </c>
      <c r="E519" s="19" t="s">
        <v>271</v>
      </c>
      <c r="F519" s="24">
        <f>All!EJ73</f>
        <v>0</v>
      </c>
      <c r="G519" s="24">
        <f>All!FT73</f>
        <v>0</v>
      </c>
      <c r="H519" s="26">
        <v>44652</v>
      </c>
    </row>
    <row r="520" spans="1:8" hidden="1">
      <c r="A520" s="19">
        <v>72</v>
      </c>
      <c r="B520" s="19" t="s">
        <v>102</v>
      </c>
      <c r="C520" s="22">
        <f>All!BP74</f>
        <v>0</v>
      </c>
      <c r="D520" s="24">
        <f>All!AF74</f>
        <v>0</v>
      </c>
      <c r="E520" s="19" t="s">
        <v>271</v>
      </c>
      <c r="F520" s="24">
        <f>All!EJ74</f>
        <v>0</v>
      </c>
      <c r="G520" s="24">
        <f>All!FT74</f>
        <v>0</v>
      </c>
      <c r="H520" s="26">
        <v>44652</v>
      </c>
    </row>
    <row r="521" spans="1:8" hidden="1">
      <c r="A521" s="19">
        <v>73</v>
      </c>
      <c r="B521" s="19" t="s">
        <v>103</v>
      </c>
      <c r="C521" s="22">
        <f>All!BP75</f>
        <v>0</v>
      </c>
      <c r="D521" s="24">
        <f>All!AF75</f>
        <v>0</v>
      </c>
      <c r="E521" s="19" t="s">
        <v>271</v>
      </c>
      <c r="F521" s="24">
        <f>All!EJ75</f>
        <v>0</v>
      </c>
      <c r="G521" s="24">
        <f>All!FT75</f>
        <v>0</v>
      </c>
      <c r="H521" s="26">
        <v>44652</v>
      </c>
    </row>
    <row r="522" spans="1:8" hidden="1">
      <c r="A522" s="19">
        <v>74</v>
      </c>
      <c r="B522" s="19" t="s">
        <v>104</v>
      </c>
      <c r="C522" s="22">
        <f>All!BP76</f>
        <v>0</v>
      </c>
      <c r="D522" s="24">
        <f>All!AF76</f>
        <v>0</v>
      </c>
      <c r="E522" s="19" t="s">
        <v>271</v>
      </c>
      <c r="F522" s="24">
        <f>All!EJ76</f>
        <v>0</v>
      </c>
      <c r="G522" s="24">
        <f>All!FT76</f>
        <v>0</v>
      </c>
      <c r="H522" s="26">
        <v>44652</v>
      </c>
    </row>
    <row r="523" spans="1:8" hidden="1">
      <c r="A523" s="19">
        <v>75</v>
      </c>
      <c r="B523" s="19" t="s">
        <v>105</v>
      </c>
      <c r="C523" s="22">
        <f>All!BP77</f>
        <v>0</v>
      </c>
      <c r="D523" s="24">
        <f>All!AF77</f>
        <v>0</v>
      </c>
      <c r="E523" s="19" t="s">
        <v>271</v>
      </c>
      <c r="F523" s="24">
        <f>All!EJ77</f>
        <v>0</v>
      </c>
      <c r="G523" s="24">
        <f>All!FT77</f>
        <v>0</v>
      </c>
      <c r="H523" s="26">
        <v>44652</v>
      </c>
    </row>
    <row r="524" spans="1:8" hidden="1">
      <c r="A524" s="19">
        <v>76</v>
      </c>
      <c r="B524" s="19" t="s">
        <v>111</v>
      </c>
      <c r="C524" s="22">
        <f>All!BP78</f>
        <v>0</v>
      </c>
      <c r="D524" s="24">
        <f>All!AF78</f>
        <v>0</v>
      </c>
      <c r="E524" s="19" t="s">
        <v>271</v>
      </c>
      <c r="F524" s="24">
        <f>All!EJ78</f>
        <v>0</v>
      </c>
      <c r="G524" s="24">
        <f>All!FT78</f>
        <v>0</v>
      </c>
      <c r="H524" s="26">
        <v>44652</v>
      </c>
    </row>
    <row r="525" spans="1:8" hidden="1">
      <c r="A525" s="19">
        <v>77</v>
      </c>
      <c r="B525" s="19" t="s">
        <v>112</v>
      </c>
      <c r="C525" s="22">
        <f>All!BP79</f>
        <v>0</v>
      </c>
      <c r="D525" s="24">
        <f>All!AF79</f>
        <v>0</v>
      </c>
      <c r="E525" s="19" t="s">
        <v>271</v>
      </c>
      <c r="F525" s="24">
        <f>All!EJ79</f>
        <v>0</v>
      </c>
      <c r="G525" s="24">
        <f>All!FT79</f>
        <v>0</v>
      </c>
      <c r="H525" s="26">
        <v>44652</v>
      </c>
    </row>
    <row r="526" spans="1:8" hidden="1">
      <c r="A526" s="19">
        <v>78</v>
      </c>
      <c r="B526" s="19" t="s">
        <v>113</v>
      </c>
      <c r="C526" s="22">
        <f>All!BP80</f>
        <v>0</v>
      </c>
      <c r="D526" s="24">
        <f>All!AF80</f>
        <v>0</v>
      </c>
      <c r="E526" s="19" t="s">
        <v>271</v>
      </c>
      <c r="F526" s="24">
        <f>All!EJ80</f>
        <v>0</v>
      </c>
      <c r="G526" s="24">
        <f>All!FT80</f>
        <v>0</v>
      </c>
      <c r="H526" s="26">
        <v>44652</v>
      </c>
    </row>
    <row r="527" spans="1:8" hidden="1">
      <c r="A527" s="19">
        <v>79</v>
      </c>
      <c r="B527" s="19" t="s">
        <v>114</v>
      </c>
      <c r="C527" s="22">
        <f>All!BP81</f>
        <v>0</v>
      </c>
      <c r="D527" s="24">
        <f>All!AF81</f>
        <v>0</v>
      </c>
      <c r="E527" s="19" t="s">
        <v>271</v>
      </c>
      <c r="F527" s="24">
        <f>All!EJ81</f>
        <v>0</v>
      </c>
      <c r="G527" s="24">
        <f>All!FT81</f>
        <v>0</v>
      </c>
      <c r="H527" s="26">
        <v>44652</v>
      </c>
    </row>
    <row r="528" spans="1:8" hidden="1">
      <c r="A528" s="19">
        <v>80</v>
      </c>
      <c r="B528" s="19" t="s">
        <v>115</v>
      </c>
      <c r="C528" s="22">
        <f>All!BP82</f>
        <v>0</v>
      </c>
      <c r="D528" s="24">
        <f>All!AF82</f>
        <v>0</v>
      </c>
      <c r="E528" s="19" t="s">
        <v>271</v>
      </c>
      <c r="F528" s="24">
        <f>All!EJ82</f>
        <v>0</v>
      </c>
      <c r="G528" s="24">
        <f>All!FT82</f>
        <v>0</v>
      </c>
      <c r="H528" s="26">
        <v>44652</v>
      </c>
    </row>
    <row r="529" spans="1:8" hidden="1">
      <c r="A529" s="19">
        <v>81</v>
      </c>
      <c r="B529" s="19" t="s">
        <v>116</v>
      </c>
      <c r="C529" s="22">
        <f>All!BP83</f>
        <v>0</v>
      </c>
      <c r="D529" s="24">
        <f>All!AF83</f>
        <v>0</v>
      </c>
      <c r="E529" s="19" t="s">
        <v>271</v>
      </c>
      <c r="F529" s="24">
        <f>All!EJ83</f>
        <v>0</v>
      </c>
      <c r="G529" s="24">
        <f>All!FT83</f>
        <v>0</v>
      </c>
      <c r="H529" s="26">
        <v>44652</v>
      </c>
    </row>
    <row r="530" spans="1:8" hidden="1">
      <c r="A530" s="19">
        <v>82</v>
      </c>
      <c r="B530" s="19" t="s">
        <v>117</v>
      </c>
      <c r="C530" s="22">
        <f>All!BP84</f>
        <v>0</v>
      </c>
      <c r="D530" s="24">
        <f>All!AF84</f>
        <v>0</v>
      </c>
      <c r="E530" s="19" t="s">
        <v>271</v>
      </c>
      <c r="F530" s="24">
        <f>All!EJ84</f>
        <v>0</v>
      </c>
      <c r="G530" s="24">
        <f>All!FT84</f>
        <v>0</v>
      </c>
      <c r="H530" s="26">
        <v>44652</v>
      </c>
    </row>
    <row r="531" spans="1:8" hidden="1">
      <c r="A531" s="19">
        <v>83</v>
      </c>
      <c r="B531" s="19" t="s">
        <v>118</v>
      </c>
      <c r="C531" s="22">
        <f>All!BP85</f>
        <v>0</v>
      </c>
      <c r="D531" s="24">
        <f>All!AF85</f>
        <v>0</v>
      </c>
      <c r="E531" s="19" t="s">
        <v>271</v>
      </c>
      <c r="F531" s="24">
        <f>All!EJ85</f>
        <v>0</v>
      </c>
      <c r="G531" s="24">
        <f>All!FT85</f>
        <v>0</v>
      </c>
      <c r="H531" s="26">
        <v>44652</v>
      </c>
    </row>
    <row r="532" spans="1:8" hidden="1">
      <c r="A532" s="19">
        <v>84</v>
      </c>
      <c r="B532" s="19" t="s">
        <v>119</v>
      </c>
      <c r="C532" s="22">
        <f>All!BP86</f>
        <v>0</v>
      </c>
      <c r="D532" s="24">
        <f>All!AF86</f>
        <v>0</v>
      </c>
      <c r="E532" s="19" t="s">
        <v>271</v>
      </c>
      <c r="F532" s="24">
        <f>All!EJ86</f>
        <v>0</v>
      </c>
      <c r="G532" s="24">
        <f>All!FT86</f>
        <v>0</v>
      </c>
      <c r="H532" s="26">
        <v>44652</v>
      </c>
    </row>
    <row r="533" spans="1:8" hidden="1">
      <c r="A533" s="19">
        <v>85</v>
      </c>
      <c r="B533" s="19" t="s">
        <v>120</v>
      </c>
      <c r="C533" s="22">
        <f>All!BP87</f>
        <v>0</v>
      </c>
      <c r="D533" s="24">
        <f>All!AF87</f>
        <v>0</v>
      </c>
      <c r="E533" s="19" t="s">
        <v>271</v>
      </c>
      <c r="F533" s="24">
        <f>All!EJ87</f>
        <v>0</v>
      </c>
      <c r="G533" s="24">
        <f>All!FT87</f>
        <v>0</v>
      </c>
      <c r="H533" s="26">
        <v>44652</v>
      </c>
    </row>
    <row r="534" spans="1:8" hidden="1">
      <c r="A534" s="19">
        <v>86</v>
      </c>
      <c r="B534" s="19" t="s">
        <v>121</v>
      </c>
      <c r="C534" s="22">
        <f>All!BP88</f>
        <v>0</v>
      </c>
      <c r="D534" s="24">
        <f>All!AF88</f>
        <v>0</v>
      </c>
      <c r="E534" s="19" t="s">
        <v>271</v>
      </c>
      <c r="F534" s="24">
        <f>All!EJ88</f>
        <v>0</v>
      </c>
      <c r="G534" s="24">
        <f>All!FT88</f>
        <v>0</v>
      </c>
      <c r="H534" s="26">
        <v>44652</v>
      </c>
    </row>
    <row r="535" spans="1:8" hidden="1">
      <c r="A535" s="19">
        <v>87</v>
      </c>
      <c r="B535" s="19" t="s">
        <v>122</v>
      </c>
      <c r="C535" s="22">
        <f>All!BP89</f>
        <v>0</v>
      </c>
      <c r="D535" s="24">
        <f>All!AF89</f>
        <v>0</v>
      </c>
      <c r="E535" s="19" t="s">
        <v>271</v>
      </c>
      <c r="F535" s="24">
        <f>All!EJ89</f>
        <v>0</v>
      </c>
      <c r="G535" s="24">
        <f>All!FT89</f>
        <v>0</v>
      </c>
      <c r="H535" s="26">
        <v>44652</v>
      </c>
    </row>
    <row r="536" spans="1:8" hidden="1">
      <c r="A536" s="19">
        <v>88</v>
      </c>
      <c r="B536" s="19" t="s">
        <v>123</v>
      </c>
      <c r="C536" s="22">
        <f>All!BP90</f>
        <v>0</v>
      </c>
      <c r="D536" s="24">
        <f>All!AF90</f>
        <v>0</v>
      </c>
      <c r="E536" s="19" t="s">
        <v>271</v>
      </c>
      <c r="F536" s="24">
        <f>All!EJ90</f>
        <v>0</v>
      </c>
      <c r="G536" s="24">
        <f>All!FT90</f>
        <v>0</v>
      </c>
      <c r="H536" s="26">
        <v>44652</v>
      </c>
    </row>
    <row r="537" spans="1:8" hidden="1">
      <c r="A537" s="19">
        <v>89</v>
      </c>
      <c r="B537" s="19" t="s">
        <v>126</v>
      </c>
      <c r="C537" s="22">
        <f>All!BP91</f>
        <v>0</v>
      </c>
      <c r="D537" s="24">
        <f>All!AF91</f>
        <v>0</v>
      </c>
      <c r="E537" s="19" t="s">
        <v>271</v>
      </c>
      <c r="F537" s="24">
        <f>All!EJ91</f>
        <v>0</v>
      </c>
      <c r="G537" s="24">
        <f>All!FT91</f>
        <v>0</v>
      </c>
      <c r="H537" s="26">
        <v>44652</v>
      </c>
    </row>
    <row r="538" spans="1:8" hidden="1">
      <c r="A538" s="19">
        <v>90</v>
      </c>
      <c r="B538" s="19" t="s">
        <v>284</v>
      </c>
      <c r="C538" s="22">
        <f>All!BP92</f>
        <v>0</v>
      </c>
      <c r="D538" s="24">
        <f>All!AF92</f>
        <v>0</v>
      </c>
      <c r="E538" s="19" t="s">
        <v>271</v>
      </c>
      <c r="F538" s="24">
        <f>All!EJ92</f>
        <v>0</v>
      </c>
      <c r="G538" s="24">
        <f>All!FT92</f>
        <v>0</v>
      </c>
      <c r="H538" s="26">
        <v>44652</v>
      </c>
    </row>
    <row r="539" spans="1:8" hidden="1">
      <c r="A539" s="19">
        <v>91</v>
      </c>
      <c r="B539" s="19" t="s">
        <v>2006</v>
      </c>
      <c r="C539" s="22">
        <f>All!BP93</f>
        <v>0</v>
      </c>
      <c r="D539" s="24">
        <f>All!AF93</f>
        <v>0</v>
      </c>
      <c r="E539" s="19" t="s">
        <v>271</v>
      </c>
      <c r="F539" s="24">
        <f>All!EJ93</f>
        <v>0</v>
      </c>
      <c r="G539" s="24">
        <f>All!FT93</f>
        <v>0</v>
      </c>
      <c r="H539" s="26">
        <v>44652</v>
      </c>
    </row>
    <row r="540" spans="1:8" hidden="1">
      <c r="A540" s="19">
        <v>92</v>
      </c>
      <c r="B540" s="19" t="s">
        <v>283</v>
      </c>
      <c r="C540" s="22">
        <f>All!BP94</f>
        <v>0</v>
      </c>
      <c r="D540" s="24">
        <f>All!AF94</f>
        <v>0</v>
      </c>
      <c r="E540" s="19" t="s">
        <v>271</v>
      </c>
      <c r="F540" s="24">
        <f>All!EJ94</f>
        <v>0</v>
      </c>
      <c r="G540" s="24">
        <f>All!FT94</f>
        <v>0</v>
      </c>
      <c r="H540" s="26">
        <v>44652</v>
      </c>
    </row>
    <row r="541" spans="1:8" hidden="1">
      <c r="A541" s="19">
        <v>93</v>
      </c>
      <c r="B541" s="19" t="s">
        <v>2005</v>
      </c>
      <c r="C541" s="22">
        <f>All!BP95</f>
        <v>0</v>
      </c>
      <c r="D541" s="24">
        <f>All!AF95</f>
        <v>0</v>
      </c>
      <c r="E541" s="19" t="s">
        <v>271</v>
      </c>
      <c r="F541" s="24">
        <f>All!EJ95</f>
        <v>0</v>
      </c>
      <c r="G541" s="24">
        <f>All!FT95</f>
        <v>0</v>
      </c>
      <c r="H541" s="26">
        <v>44652</v>
      </c>
    </row>
    <row r="542" spans="1:8" hidden="1">
      <c r="A542" s="19">
        <v>94</v>
      </c>
      <c r="B542" s="19" t="s">
        <v>2075</v>
      </c>
      <c r="C542" s="22">
        <f>All!BP96</f>
        <v>0</v>
      </c>
      <c r="D542" s="24">
        <f>All!AF96</f>
        <v>0</v>
      </c>
      <c r="E542" s="19" t="s">
        <v>271</v>
      </c>
      <c r="F542" s="24">
        <f>All!EJ96</f>
        <v>0</v>
      </c>
      <c r="G542" s="24">
        <f>All!FT96</f>
        <v>0</v>
      </c>
      <c r="H542" s="26">
        <v>44652</v>
      </c>
    </row>
    <row r="543" spans="1:8" hidden="1">
      <c r="A543" s="19">
        <v>95</v>
      </c>
      <c r="B543" s="19" t="s">
        <v>2076</v>
      </c>
      <c r="C543" s="22">
        <f>All!BP97</f>
        <v>0</v>
      </c>
      <c r="D543" s="24">
        <f>All!AF97</f>
        <v>0</v>
      </c>
      <c r="E543" s="19" t="s">
        <v>271</v>
      </c>
      <c r="F543" s="24">
        <f>All!EJ97</f>
        <v>0</v>
      </c>
      <c r="G543" s="24">
        <f>All!FT97</f>
        <v>0</v>
      </c>
      <c r="H543" s="26">
        <v>44652</v>
      </c>
    </row>
    <row r="544" spans="1:8" hidden="1">
      <c r="A544" s="19">
        <v>96</v>
      </c>
      <c r="B544" s="19" t="s">
        <v>2077</v>
      </c>
      <c r="C544" s="22">
        <f>All!BP98</f>
        <v>0</v>
      </c>
      <c r="D544" s="24">
        <f>All!AF98</f>
        <v>0</v>
      </c>
      <c r="E544" s="19" t="s">
        <v>271</v>
      </c>
      <c r="F544" s="24">
        <f>All!EJ98</f>
        <v>0</v>
      </c>
      <c r="G544" s="24">
        <f>All!FT98</f>
        <v>0</v>
      </c>
      <c r="H544" s="26">
        <v>44652</v>
      </c>
    </row>
    <row r="545" spans="1:8" hidden="1">
      <c r="A545" s="19">
        <v>97</v>
      </c>
      <c r="B545" s="19" t="s">
        <v>2078</v>
      </c>
      <c r="C545" s="22">
        <f>All!BP99</f>
        <v>18608718.819699928</v>
      </c>
      <c r="D545" s="24">
        <f>All!AF99</f>
        <v>17929135</v>
      </c>
      <c r="E545" s="19" t="s">
        <v>271</v>
      </c>
      <c r="F545" s="24">
        <f>All!EJ99</f>
        <v>0</v>
      </c>
      <c r="G545" s="24">
        <f>All!FT99</f>
        <v>7814041</v>
      </c>
      <c r="H545" s="26">
        <v>44652</v>
      </c>
    </row>
    <row r="546" spans="1:8" hidden="1">
      <c r="A546" s="19">
        <v>98</v>
      </c>
      <c r="B546" s="19" t="s">
        <v>2079</v>
      </c>
      <c r="C546" s="22">
        <f>All!BP100</f>
        <v>32991486.156573709</v>
      </c>
      <c r="D546" s="24">
        <f>All!AF100</f>
        <v>57828434</v>
      </c>
      <c r="E546" s="19" t="s">
        <v>271</v>
      </c>
      <c r="F546" s="24">
        <f>All!EJ100</f>
        <v>69134168.939999998</v>
      </c>
      <c r="G546" s="24">
        <f>All!FT100</f>
        <v>50176349</v>
      </c>
      <c r="H546" s="26">
        <v>44652</v>
      </c>
    </row>
    <row r="547" spans="1:8" hidden="1">
      <c r="A547" s="19">
        <v>99</v>
      </c>
      <c r="B547" s="19" t="s">
        <v>2080</v>
      </c>
      <c r="C547" s="22">
        <f>All!BP101</f>
        <v>23389877</v>
      </c>
      <c r="D547" s="24">
        <f>All!AF101</f>
        <v>36314287</v>
      </c>
      <c r="E547" s="19" t="s">
        <v>271</v>
      </c>
      <c r="F547" s="24">
        <f>All!EJ101</f>
        <v>0</v>
      </c>
      <c r="G547" s="24">
        <f>All!FT101</f>
        <v>21396397</v>
      </c>
      <c r="H547" s="26">
        <v>44652</v>
      </c>
    </row>
    <row r="548" spans="1:8" hidden="1">
      <c r="A548" s="19">
        <v>100</v>
      </c>
      <c r="B548" s="19" t="s">
        <v>2081</v>
      </c>
      <c r="C548" s="22">
        <f>All!BP102</f>
        <v>0</v>
      </c>
      <c r="D548" s="24">
        <f>All!AF102</f>
        <v>0</v>
      </c>
      <c r="E548" s="19" t="s">
        <v>271</v>
      </c>
      <c r="F548" s="24">
        <f>All!EJ102</f>
        <v>0</v>
      </c>
      <c r="G548" s="24">
        <f>All!FT102</f>
        <v>0</v>
      </c>
      <c r="H548" s="26">
        <v>44652</v>
      </c>
    </row>
    <row r="549" spans="1:8" hidden="1">
      <c r="A549" s="19">
        <v>101</v>
      </c>
      <c r="B549" s="19" t="s">
        <v>2082</v>
      </c>
      <c r="C549" s="22">
        <f>All!BP103</f>
        <v>0</v>
      </c>
      <c r="D549" s="24">
        <f>All!AF103</f>
        <v>0</v>
      </c>
      <c r="E549" s="19" t="s">
        <v>271</v>
      </c>
      <c r="F549" s="24">
        <f>All!EJ103</f>
        <v>0</v>
      </c>
      <c r="G549" s="24">
        <f>All!FT103</f>
        <v>0</v>
      </c>
      <c r="H549" s="26">
        <v>44652</v>
      </c>
    </row>
    <row r="550" spans="1:8" hidden="1">
      <c r="A550" s="19">
        <v>102</v>
      </c>
      <c r="B550" s="19" t="s">
        <v>2083</v>
      </c>
      <c r="C550" s="22">
        <f>All!BP104</f>
        <v>35491004</v>
      </c>
      <c r="D550" s="24">
        <f>All!AF104</f>
        <v>33800956.189999998</v>
      </c>
      <c r="E550" s="19" t="s">
        <v>271</v>
      </c>
      <c r="F550" s="24">
        <f>All!EJ104</f>
        <v>25488555</v>
      </c>
      <c r="G550" s="24">
        <f>All!FT104</f>
        <v>13721408</v>
      </c>
      <c r="H550" s="26">
        <v>44652</v>
      </c>
    </row>
    <row r="551" spans="1:8" hidden="1">
      <c r="A551" s="19">
        <v>103</v>
      </c>
      <c r="B551" s="19" t="s">
        <v>2085</v>
      </c>
      <c r="C551" s="22">
        <f>All!BP105</f>
        <v>0</v>
      </c>
      <c r="D551" s="24">
        <f>All!AF105</f>
        <v>0</v>
      </c>
      <c r="E551" s="19" t="s">
        <v>271</v>
      </c>
      <c r="F551" s="24">
        <f>All!EJ105</f>
        <v>0</v>
      </c>
      <c r="G551" s="24">
        <f>All!FT105</f>
        <v>0</v>
      </c>
      <c r="H551" s="26">
        <v>44652</v>
      </c>
    </row>
    <row r="552" spans="1:8" hidden="1">
      <c r="A552" s="19">
        <v>104</v>
      </c>
      <c r="B552" s="19" t="s">
        <v>2086</v>
      </c>
      <c r="C552" s="22">
        <f>All!BP106</f>
        <v>0</v>
      </c>
      <c r="D552" s="24">
        <f>All!AF106</f>
        <v>0</v>
      </c>
      <c r="E552" s="19" t="s">
        <v>271</v>
      </c>
      <c r="F552" s="24">
        <f>All!EJ106</f>
        <v>0</v>
      </c>
      <c r="G552" s="24">
        <f>All!FT106</f>
        <v>0</v>
      </c>
      <c r="H552" s="26">
        <v>44652</v>
      </c>
    </row>
    <row r="553" spans="1:8" hidden="1">
      <c r="A553" s="19">
        <v>105</v>
      </c>
      <c r="B553" s="19" t="s">
        <v>2087</v>
      </c>
      <c r="C553" s="22">
        <f>All!BP107</f>
        <v>7088212.4946021102</v>
      </c>
      <c r="D553" s="24">
        <f>All!AF107</f>
        <v>0</v>
      </c>
      <c r="E553" s="19" t="s">
        <v>271</v>
      </c>
      <c r="F553" s="24">
        <f>All!EJ107</f>
        <v>4000000</v>
      </c>
      <c r="G553" s="24">
        <f>All!FT107</f>
        <v>7059192</v>
      </c>
      <c r="H553" s="26">
        <v>44652</v>
      </c>
    </row>
    <row r="554" spans="1:8" hidden="1">
      <c r="A554" s="19">
        <v>106</v>
      </c>
      <c r="B554" s="19" t="s">
        <v>2088</v>
      </c>
      <c r="C554" s="22">
        <f>All!BP108</f>
        <v>0</v>
      </c>
      <c r="D554" s="24">
        <f>All!AF108</f>
        <v>0</v>
      </c>
      <c r="E554" s="19" t="s">
        <v>271</v>
      </c>
      <c r="F554" s="24">
        <f>All!EJ108</f>
        <v>0</v>
      </c>
      <c r="G554" s="24">
        <f>All!FT108</f>
        <v>0</v>
      </c>
      <c r="H554" s="26">
        <v>44652</v>
      </c>
    </row>
    <row r="555" spans="1:8" hidden="1">
      <c r="A555" s="19">
        <v>107</v>
      </c>
      <c r="B555" s="19" t="s">
        <v>2089</v>
      </c>
      <c r="C555" s="22">
        <f>All!BP109</f>
        <v>0</v>
      </c>
      <c r="D555" s="24">
        <f>All!AF109</f>
        <v>0</v>
      </c>
      <c r="E555" s="19" t="s">
        <v>271</v>
      </c>
      <c r="F555" s="24">
        <f>All!EJ109</f>
        <v>0</v>
      </c>
      <c r="G555" s="24">
        <f>All!FT109</f>
        <v>0</v>
      </c>
      <c r="H555" s="26">
        <v>44652</v>
      </c>
    </row>
    <row r="556" spans="1:8" hidden="1">
      <c r="A556" s="19">
        <v>108</v>
      </c>
      <c r="B556" s="19" t="s">
        <v>2090</v>
      </c>
      <c r="C556" s="22">
        <f>All!BP110</f>
        <v>21920125</v>
      </c>
      <c r="D556" s="24">
        <f>All!AF110</f>
        <v>30400119.050000001</v>
      </c>
      <c r="E556" s="19" t="s">
        <v>271</v>
      </c>
      <c r="F556" s="24">
        <f>All!EJ110</f>
        <v>84541455</v>
      </c>
      <c r="G556" s="24">
        <f>All!FT110</f>
        <v>29755645</v>
      </c>
      <c r="H556" s="26">
        <v>44652</v>
      </c>
    </row>
    <row r="557" spans="1:8" hidden="1">
      <c r="A557" s="19">
        <v>109</v>
      </c>
      <c r="B557" s="19" t="s">
        <v>2091</v>
      </c>
      <c r="C557" s="22">
        <f>All!BP111</f>
        <v>13983419.872085454</v>
      </c>
      <c r="D557" s="24">
        <f>All!AF111</f>
        <v>1404725.51</v>
      </c>
      <c r="E557" s="19" t="s">
        <v>271</v>
      </c>
      <c r="F557" s="24">
        <f>All!EJ111</f>
        <v>0</v>
      </c>
      <c r="G557" s="24">
        <f>All!FT111</f>
        <v>2849565</v>
      </c>
      <c r="H557" s="26">
        <v>44652</v>
      </c>
    </row>
    <row r="558" spans="1:8" hidden="1">
      <c r="A558" s="19">
        <v>110</v>
      </c>
      <c r="B558" s="19" t="s">
        <v>2092</v>
      </c>
      <c r="C558" s="22">
        <f>All!BP112</f>
        <v>20146164.548346709</v>
      </c>
      <c r="D558" s="24">
        <f>All!AF112</f>
        <v>23484306</v>
      </c>
      <c r="E558" s="19" t="s">
        <v>271</v>
      </c>
      <c r="F558" s="24">
        <f>All!EJ112</f>
        <v>20472540</v>
      </c>
      <c r="G558" s="24">
        <f>All!FT112</f>
        <v>36393320</v>
      </c>
      <c r="H558" s="26">
        <v>44652</v>
      </c>
    </row>
    <row r="559" spans="1:8" hidden="1">
      <c r="A559" s="19">
        <v>111</v>
      </c>
      <c r="B559" s="19" t="s">
        <v>2104</v>
      </c>
      <c r="C559" s="22">
        <f>All!BP113</f>
        <v>2450354.9139784961</v>
      </c>
      <c r="D559" s="24">
        <f>All!AF113</f>
        <v>3098081</v>
      </c>
      <c r="E559" s="19" t="s">
        <v>271</v>
      </c>
      <c r="F559" s="24">
        <f>All!EJ113</f>
        <v>3600000</v>
      </c>
      <c r="G559" s="24">
        <f>All!FT113</f>
        <v>750000</v>
      </c>
      <c r="H559" s="26">
        <v>44652</v>
      </c>
    </row>
    <row r="560" spans="1:8" hidden="1">
      <c r="A560" s="19">
        <v>112</v>
      </c>
      <c r="B560" s="19" t="s">
        <v>2100</v>
      </c>
      <c r="C560" s="22">
        <f>All!BP114</f>
        <v>23822235.722088497</v>
      </c>
      <c r="D560" s="24">
        <f>All!AF114</f>
        <v>24739046</v>
      </c>
      <c r="E560" s="19" t="s">
        <v>271</v>
      </c>
      <c r="F560" s="24">
        <f>All!EJ114</f>
        <v>18554285</v>
      </c>
      <c r="G560" s="24">
        <f>All!FT114</f>
        <v>14945778</v>
      </c>
      <c r="H560" s="26">
        <v>44652</v>
      </c>
    </row>
    <row r="561" spans="1:8" hidden="1">
      <c r="A561" s="19">
        <v>113</v>
      </c>
      <c r="B561" s="19" t="s">
        <v>2101</v>
      </c>
      <c r="C561" s="22">
        <f>All!BP115</f>
        <v>68009424</v>
      </c>
      <c r="D561" s="24">
        <f>All!AF115</f>
        <v>27631366</v>
      </c>
      <c r="E561" s="19" t="s">
        <v>271</v>
      </c>
      <c r="F561" s="24">
        <f>All!EJ115</f>
        <v>26291957</v>
      </c>
      <c r="G561" s="24">
        <f>All!FT115</f>
        <v>24110339</v>
      </c>
      <c r="H561" s="26">
        <v>44652</v>
      </c>
    </row>
    <row r="562" spans="1:8" hidden="1">
      <c r="A562" s="19">
        <v>114</v>
      </c>
      <c r="B562" s="19" t="s">
        <v>2102</v>
      </c>
      <c r="C562" s="22">
        <f>All!BP116</f>
        <v>1021335.1638717679</v>
      </c>
      <c r="D562" s="24">
        <f>All!AF116</f>
        <v>0</v>
      </c>
      <c r="E562" s="19" t="s">
        <v>271</v>
      </c>
      <c r="F562" s="24">
        <f>All!EJ116</f>
        <v>0</v>
      </c>
      <c r="G562" s="24">
        <f>All!FT116</f>
        <v>121411</v>
      </c>
      <c r="H562" s="26">
        <v>44652</v>
      </c>
    </row>
    <row r="563" spans="1:8" hidden="1">
      <c r="A563" s="20">
        <v>115</v>
      </c>
      <c r="B563" s="20" t="s">
        <v>2103</v>
      </c>
      <c r="C563" s="22">
        <f>All!BP117</f>
        <v>0</v>
      </c>
      <c r="D563" s="24">
        <f>All!AF117</f>
        <v>0</v>
      </c>
      <c r="E563" s="19" t="s">
        <v>271</v>
      </c>
      <c r="F563" s="24">
        <f>All!EJ117</f>
        <v>0</v>
      </c>
      <c r="G563" s="24">
        <f>All!FT117</f>
        <v>0</v>
      </c>
      <c r="H563" s="26">
        <v>44652</v>
      </c>
    </row>
    <row r="564" spans="1:8" hidden="1">
      <c r="A564" s="19">
        <v>116</v>
      </c>
      <c r="B564" s="19" t="s">
        <v>2109</v>
      </c>
      <c r="C564" s="22">
        <f>All!BP118</f>
        <v>1052218</v>
      </c>
      <c r="D564" s="24">
        <f>All!AF118</f>
        <v>0</v>
      </c>
      <c r="E564" s="19" t="s">
        <v>271</v>
      </c>
      <c r="F564" s="24">
        <f>All!EJ118</f>
        <v>0</v>
      </c>
      <c r="G564" s="24">
        <f>All!FT118</f>
        <v>586507</v>
      </c>
      <c r="H564" s="26">
        <v>44652</v>
      </c>
    </row>
    <row r="565" spans="1:8" hidden="1">
      <c r="A565" s="19">
        <v>117</v>
      </c>
      <c r="B565" s="19" t="s">
        <v>2110</v>
      </c>
      <c r="C565" s="22">
        <f>All!BP119</f>
        <v>5000000</v>
      </c>
      <c r="D565" s="24">
        <f>All!AF119</f>
        <v>13032112</v>
      </c>
      <c r="E565" s="19" t="s">
        <v>271</v>
      </c>
      <c r="F565" s="24">
        <f>All!EJ119</f>
        <v>3476101</v>
      </c>
      <c r="G565" s="24">
        <f>All!FT119</f>
        <v>6404382</v>
      </c>
      <c r="H565" s="26">
        <v>44652</v>
      </c>
    </row>
    <row r="566" spans="1:8" hidden="1">
      <c r="A566" s="19">
        <v>118</v>
      </c>
      <c r="B566" s="19" t="s">
        <v>2112</v>
      </c>
      <c r="C566" s="22">
        <f>All!BP120</f>
        <v>8800000</v>
      </c>
      <c r="D566" s="24">
        <f>All!AF120</f>
        <v>0</v>
      </c>
      <c r="E566" s="19" t="s">
        <v>271</v>
      </c>
      <c r="F566" s="24">
        <f>All!EJ120</f>
        <v>2393746</v>
      </c>
      <c r="G566" s="24">
        <f>All!FT120</f>
        <v>0</v>
      </c>
      <c r="H566" s="26">
        <v>44652</v>
      </c>
    </row>
    <row r="567" spans="1:8" hidden="1">
      <c r="A567" s="19">
        <v>119</v>
      </c>
      <c r="B567" s="19" t="s">
        <v>2113</v>
      </c>
      <c r="C567" s="22">
        <f>All!BP121</f>
        <v>0</v>
      </c>
      <c r="D567" s="24">
        <f>All!AF121</f>
        <v>120343</v>
      </c>
      <c r="E567" s="19" t="s">
        <v>271</v>
      </c>
      <c r="F567" s="24">
        <f>All!EJ121</f>
        <v>0</v>
      </c>
      <c r="G567" s="24">
        <f>All!FT121</f>
        <v>717191</v>
      </c>
      <c r="H567" s="26">
        <v>44652</v>
      </c>
    </row>
    <row r="568" spans="1:8" hidden="1">
      <c r="A568" s="19">
        <v>120</v>
      </c>
      <c r="B568" s="20" t="s">
        <v>2114</v>
      </c>
      <c r="C568" s="22">
        <f>All!BP122</f>
        <v>0</v>
      </c>
      <c r="D568" s="24">
        <f>All!AF122</f>
        <v>0</v>
      </c>
      <c r="E568" s="19" t="s">
        <v>271</v>
      </c>
      <c r="F568" s="24">
        <f>All!EJ122</f>
        <v>0</v>
      </c>
      <c r="G568" s="24">
        <f>All!FT122</f>
        <v>517790</v>
      </c>
      <c r="H568" s="26">
        <v>44652</v>
      </c>
    </row>
    <row r="569" spans="1:8" hidden="1">
      <c r="A569" s="19">
        <v>121</v>
      </c>
      <c r="B569" s="19" t="s">
        <v>2157</v>
      </c>
      <c r="C569" s="22">
        <f>All!BP123</f>
        <v>0</v>
      </c>
      <c r="D569" s="24">
        <f>All!AF123</f>
        <v>0</v>
      </c>
      <c r="E569" s="19" t="s">
        <v>271</v>
      </c>
      <c r="F569" s="24">
        <f>All!EJ123</f>
        <v>0</v>
      </c>
      <c r="G569" s="24">
        <f>All!FT123</f>
        <v>0</v>
      </c>
      <c r="H569" s="26">
        <v>44652</v>
      </c>
    </row>
    <row r="570" spans="1:8" hidden="1">
      <c r="A570" s="19">
        <v>122</v>
      </c>
      <c r="B570" s="19" t="s">
        <v>2158</v>
      </c>
      <c r="C570" s="22">
        <f>All!BP124</f>
        <v>0</v>
      </c>
      <c r="D570" s="24">
        <f>All!AF124</f>
        <v>0</v>
      </c>
      <c r="E570" s="19" t="s">
        <v>271</v>
      </c>
      <c r="F570" s="24">
        <f>All!EJ124</f>
        <v>0</v>
      </c>
      <c r="G570" s="24">
        <f>All!FT124</f>
        <v>0</v>
      </c>
      <c r="H570" s="26">
        <v>44652</v>
      </c>
    </row>
    <row r="571" spans="1:8" hidden="1">
      <c r="A571" s="19">
        <v>123</v>
      </c>
      <c r="B571" s="19" t="s">
        <v>2159</v>
      </c>
      <c r="C571" s="22">
        <f>All!BP125</f>
        <v>0</v>
      </c>
      <c r="D571" s="24">
        <f>All!AF125</f>
        <v>0</v>
      </c>
      <c r="E571" s="19" t="s">
        <v>271</v>
      </c>
      <c r="F571" s="24">
        <f>All!EJ125</f>
        <v>0</v>
      </c>
      <c r="G571" s="24">
        <f>All!FT125</f>
        <v>0</v>
      </c>
      <c r="H571" s="26">
        <v>44652</v>
      </c>
    </row>
    <row r="572" spans="1:8" hidden="1">
      <c r="A572" s="19">
        <v>124</v>
      </c>
      <c r="B572" s="19" t="s">
        <v>2160</v>
      </c>
      <c r="C572" s="22">
        <f>All!BP126</f>
        <v>0</v>
      </c>
      <c r="D572" s="24">
        <f>All!AF126</f>
        <v>0</v>
      </c>
      <c r="E572" s="19" t="s">
        <v>271</v>
      </c>
      <c r="F572" s="24">
        <f>All!EJ126</f>
        <v>0</v>
      </c>
      <c r="G572" s="24">
        <f>All!FT126</f>
        <v>0</v>
      </c>
      <c r="H572" s="26">
        <v>44652</v>
      </c>
    </row>
    <row r="573" spans="1:8" hidden="1">
      <c r="A573" s="19">
        <v>125</v>
      </c>
      <c r="B573" s="19" t="s">
        <v>2162</v>
      </c>
      <c r="C573" s="22">
        <f>All!BP127</f>
        <v>0</v>
      </c>
      <c r="D573" s="24">
        <f>All!AF127</f>
        <v>0</v>
      </c>
      <c r="E573" s="19" t="s">
        <v>271</v>
      </c>
      <c r="F573" s="24">
        <f>All!EJ127</f>
        <v>0</v>
      </c>
      <c r="G573" s="24">
        <f>All!FT127</f>
        <v>0</v>
      </c>
      <c r="H573" s="26">
        <v>44652</v>
      </c>
    </row>
    <row r="574" spans="1:8" hidden="1">
      <c r="A574" s="19">
        <v>126</v>
      </c>
      <c r="B574" s="19" t="s">
        <v>2163</v>
      </c>
      <c r="C574" s="22">
        <f>All!BP128</f>
        <v>16581592.277773075</v>
      </c>
      <c r="D574" s="24">
        <f>All!AF128</f>
        <v>23658428</v>
      </c>
      <c r="E574" s="19" t="s">
        <v>271</v>
      </c>
      <c r="F574" s="24">
        <f>All!EJ128</f>
        <v>15553912</v>
      </c>
      <c r="G574" s="24">
        <f>All!FT128</f>
        <v>22468522</v>
      </c>
      <c r="H574" s="26">
        <v>44652</v>
      </c>
    </row>
    <row r="575" spans="1:8" hidden="1">
      <c r="A575" s="19">
        <v>127</v>
      </c>
      <c r="B575" s="19" t="s">
        <v>2164</v>
      </c>
      <c r="C575" s="22">
        <f>All!BP129</f>
        <v>11184927.103246933</v>
      </c>
      <c r="D575" s="24">
        <f>All!AF129</f>
        <v>34914286</v>
      </c>
      <c r="E575" s="19" t="s">
        <v>271</v>
      </c>
      <c r="F575" s="24">
        <f>All!EJ129</f>
        <v>37714286</v>
      </c>
      <c r="G575" s="24">
        <f>All!FT129</f>
        <v>51274287</v>
      </c>
      <c r="H575" s="26">
        <v>44652</v>
      </c>
    </row>
    <row r="576" spans="1:8" hidden="1">
      <c r="A576" s="19">
        <v>128</v>
      </c>
      <c r="B576" s="19" t="s">
        <v>2165</v>
      </c>
      <c r="C576" s="22">
        <f>All!BP130</f>
        <v>9800000</v>
      </c>
      <c r="D576" s="24">
        <f>All!AF130</f>
        <v>12184079</v>
      </c>
      <c r="E576" s="19" t="s">
        <v>271</v>
      </c>
      <c r="F576" s="24">
        <f>All!EJ130</f>
        <v>13382074</v>
      </c>
      <c r="G576" s="24">
        <f>All!FT130</f>
        <v>13449852</v>
      </c>
      <c r="H576" s="26">
        <v>44652</v>
      </c>
    </row>
    <row r="577" spans="1:8" hidden="1">
      <c r="A577" s="113">
        <v>129</v>
      </c>
      <c r="B577" s="113" t="s">
        <v>2167</v>
      </c>
      <c r="C577" s="22">
        <f>All!BP131</f>
        <v>0</v>
      </c>
      <c r="D577" s="24">
        <f>All!AF131</f>
        <v>0</v>
      </c>
      <c r="E577" s="19" t="s">
        <v>271</v>
      </c>
      <c r="F577" s="24">
        <f>All!EJ131</f>
        <v>0</v>
      </c>
      <c r="G577" s="24">
        <f>All!FT131</f>
        <v>0</v>
      </c>
      <c r="H577" s="26">
        <v>44652</v>
      </c>
    </row>
    <row r="578" spans="1:8" hidden="1">
      <c r="A578" s="113">
        <v>130</v>
      </c>
      <c r="B578" s="113" t="s">
        <v>2168</v>
      </c>
      <c r="C578" s="22">
        <f>All!BP132</f>
        <v>25700000</v>
      </c>
      <c r="D578" s="24">
        <f>All!AF132</f>
        <v>16090776</v>
      </c>
      <c r="E578" s="19" t="s">
        <v>271</v>
      </c>
      <c r="F578" s="24">
        <f>All!EJ132</f>
        <v>12421280</v>
      </c>
      <c r="G578" s="24">
        <f>All!FT132</f>
        <v>20432264</v>
      </c>
      <c r="H578" s="26">
        <v>44652</v>
      </c>
    </row>
    <row r="579" spans="1:8" hidden="1">
      <c r="A579" s="113">
        <v>131</v>
      </c>
      <c r="B579" s="113" t="s">
        <v>2169</v>
      </c>
      <c r="C579" s="22">
        <f>All!BP133</f>
        <v>12500000</v>
      </c>
      <c r="D579" s="24">
        <f>All!AF133</f>
        <v>27072824.760000002</v>
      </c>
      <c r="E579" s="19" t="s">
        <v>271</v>
      </c>
      <c r="F579" s="24">
        <f>All!EJ133</f>
        <v>0</v>
      </c>
      <c r="G579" s="24">
        <f>All!FT133</f>
        <v>15722088</v>
      </c>
      <c r="H579" s="26">
        <v>44652</v>
      </c>
    </row>
    <row r="580" spans="1:8" hidden="1">
      <c r="A580" s="113">
        <v>132</v>
      </c>
      <c r="B580" s="113" t="s">
        <v>2170</v>
      </c>
      <c r="C580" s="22">
        <f>All!BP134</f>
        <v>10734983.810000001</v>
      </c>
      <c r="D580" s="24">
        <f>All!AF134</f>
        <v>10734983.810000001</v>
      </c>
      <c r="E580" s="19" t="s">
        <v>271</v>
      </c>
      <c r="F580" s="24">
        <f>All!EJ134</f>
        <v>0</v>
      </c>
      <c r="G580" s="24">
        <f>All!FT134</f>
        <v>8845555</v>
      </c>
      <c r="H580" s="26">
        <v>44652</v>
      </c>
    </row>
    <row r="581" spans="1:8" hidden="1">
      <c r="A581" s="113">
        <v>133</v>
      </c>
      <c r="B581" s="113" t="s">
        <v>2171</v>
      </c>
      <c r="C581" s="22">
        <f>All!BP135</f>
        <v>7870908.4000000004</v>
      </c>
      <c r="D581" s="24">
        <f>All!AF135</f>
        <v>14750203.810000001</v>
      </c>
      <c r="E581" s="19" t="s">
        <v>271</v>
      </c>
      <c r="F581" s="24">
        <f>All!EJ135</f>
        <v>0</v>
      </c>
      <c r="G581" s="24">
        <f>All!FT135</f>
        <v>5545465</v>
      </c>
      <c r="H581" s="26">
        <v>44652</v>
      </c>
    </row>
    <row r="582" spans="1:8" hidden="1">
      <c r="A582" s="113">
        <v>134</v>
      </c>
      <c r="B582" s="113" t="s">
        <v>2172</v>
      </c>
      <c r="C582" s="22">
        <f>All!BP136</f>
        <v>1800000</v>
      </c>
      <c r="D582" s="24">
        <f>All!AF136</f>
        <v>0</v>
      </c>
      <c r="E582" s="19" t="s">
        <v>271</v>
      </c>
      <c r="F582" s="24">
        <f>All!EJ136</f>
        <v>1040000</v>
      </c>
      <c r="G582" s="24">
        <f>All!FT136</f>
        <v>1080000</v>
      </c>
      <c r="H582" s="26">
        <v>44652</v>
      </c>
    </row>
    <row r="583" spans="1:8" hidden="1">
      <c r="A583" s="113">
        <v>135</v>
      </c>
      <c r="B583" s="113" t="s">
        <v>2173</v>
      </c>
      <c r="C583" s="22">
        <f>All!BP137</f>
        <v>20000000</v>
      </c>
      <c r="D583" s="24">
        <f>All!AF137</f>
        <v>7625060</v>
      </c>
      <c r="E583" s="19" t="s">
        <v>271</v>
      </c>
      <c r="F583" s="24">
        <f>All!EJ137</f>
        <v>0</v>
      </c>
      <c r="G583" s="24">
        <f>All!FT137</f>
        <v>10556987</v>
      </c>
      <c r="H583" s="26">
        <v>44652</v>
      </c>
    </row>
    <row r="584" spans="1:8" hidden="1">
      <c r="A584" s="113">
        <v>136</v>
      </c>
      <c r="B584" s="113" t="s">
        <v>2174</v>
      </c>
      <c r="C584" s="22">
        <f>All!BP138</f>
        <v>28900000</v>
      </c>
      <c r="D584" s="24">
        <f>All!AF138</f>
        <v>38366340.960000001</v>
      </c>
      <c r="E584" s="19" t="s">
        <v>271</v>
      </c>
      <c r="F584" s="24">
        <f>All!EJ138</f>
        <v>30372762.68</v>
      </c>
      <c r="G584" s="24">
        <f>All!FT138</f>
        <v>32611389.82</v>
      </c>
      <c r="H584" s="26">
        <v>44652</v>
      </c>
    </row>
    <row r="585" spans="1:8" hidden="1">
      <c r="A585" s="113">
        <v>137</v>
      </c>
      <c r="B585" s="113" t="s">
        <v>2175</v>
      </c>
      <c r="C585" s="22">
        <f>All!BP139</f>
        <v>0</v>
      </c>
      <c r="D585" s="24">
        <f>All!AF139</f>
        <v>0</v>
      </c>
      <c r="E585" s="19" t="s">
        <v>271</v>
      </c>
      <c r="F585" s="24">
        <f>All!EJ139</f>
        <v>0</v>
      </c>
      <c r="G585" s="24">
        <f>All!FT139</f>
        <v>0</v>
      </c>
      <c r="H585" s="26">
        <v>44652</v>
      </c>
    </row>
    <row r="586" spans="1:8" hidden="1">
      <c r="A586" s="113">
        <v>138</v>
      </c>
      <c r="B586" s="113" t="s">
        <v>2176</v>
      </c>
      <c r="C586" s="22">
        <f>All!BP140</f>
        <v>21000000</v>
      </c>
      <c r="D586" s="24">
        <f>All!AF140</f>
        <v>21000000</v>
      </c>
      <c r="E586" s="19" t="s">
        <v>271</v>
      </c>
      <c r="F586" s="24">
        <f>All!EJ140</f>
        <v>5600000</v>
      </c>
      <c r="G586" s="24">
        <f>All!FT140</f>
        <v>12600000</v>
      </c>
      <c r="H586" s="26">
        <v>44652</v>
      </c>
    </row>
    <row r="587" spans="1:8" hidden="1">
      <c r="A587" s="113">
        <v>139</v>
      </c>
      <c r="B587" s="113" t="s">
        <v>2189</v>
      </c>
      <c r="C587" s="22">
        <f>All!BP141</f>
        <v>1728914.48</v>
      </c>
      <c r="D587" s="24">
        <f>All!AF141</f>
        <v>1728914.48</v>
      </c>
      <c r="E587" s="19" t="s">
        <v>271</v>
      </c>
      <c r="F587" s="24">
        <f>All!EJ141</f>
        <v>1383131.584</v>
      </c>
      <c r="G587" s="24">
        <f>All!FT141</f>
        <v>1037348.688</v>
      </c>
      <c r="H587" s="26">
        <v>44652</v>
      </c>
    </row>
    <row r="588" spans="1:8" hidden="1">
      <c r="A588" s="113">
        <v>140</v>
      </c>
      <c r="B588" s="113" t="s">
        <v>2190</v>
      </c>
      <c r="C588" s="22">
        <f>All!BP142</f>
        <v>8800000</v>
      </c>
      <c r="D588" s="24">
        <f>All!AF142</f>
        <v>8800000</v>
      </c>
      <c r="E588" s="19" t="s">
        <v>271</v>
      </c>
      <c r="F588" s="24">
        <f>All!EJ142</f>
        <v>5760000</v>
      </c>
      <c r="G588" s="24">
        <f>All!FT142</f>
        <v>5280000</v>
      </c>
      <c r="H588" s="26">
        <v>44652</v>
      </c>
    </row>
    <row r="589" spans="1:8" hidden="1">
      <c r="A589" s="113">
        <v>141</v>
      </c>
      <c r="B589" s="113" t="s">
        <v>2191</v>
      </c>
      <c r="C589" s="22">
        <f>All!BP143</f>
        <v>0</v>
      </c>
      <c r="D589" s="24">
        <f>All!AF143</f>
        <v>0</v>
      </c>
      <c r="E589" s="19" t="s">
        <v>271</v>
      </c>
      <c r="F589" s="24">
        <f>All!EJ143</f>
        <v>0</v>
      </c>
      <c r="G589" s="24">
        <f>All!FT143</f>
        <v>0</v>
      </c>
      <c r="H589" s="26">
        <v>44652</v>
      </c>
    </row>
    <row r="590" spans="1:8" hidden="1">
      <c r="A590" s="113">
        <v>142</v>
      </c>
      <c r="B590" s="113" t="s">
        <v>2192</v>
      </c>
      <c r="C590" s="22">
        <f>All!BP144</f>
        <v>19645410.279599998</v>
      </c>
      <c r="D590" s="24">
        <f>All!AF144</f>
        <v>19645410.279599998</v>
      </c>
      <c r="E590" s="19" t="s">
        <v>271</v>
      </c>
      <c r="F590" s="24">
        <f>All!EJ144</f>
        <v>29187466.701119997</v>
      </c>
      <c r="G590" s="24">
        <f>All!FT144</f>
        <v>11787246.167759998</v>
      </c>
      <c r="H590" s="26">
        <v>44652</v>
      </c>
    </row>
    <row r="591" spans="1:8" hidden="1">
      <c r="A591" s="113">
        <v>143</v>
      </c>
      <c r="B591" s="113" t="s">
        <v>2193</v>
      </c>
      <c r="C591" s="22">
        <f>All!BP145</f>
        <v>4631039.9999999991</v>
      </c>
      <c r="D591" s="24">
        <f>All!AF145</f>
        <v>4631039.9999999991</v>
      </c>
      <c r="E591" s="19" t="s">
        <v>271</v>
      </c>
      <c r="F591" s="24">
        <f>All!EJ145</f>
        <v>2469888</v>
      </c>
      <c r="G591" s="24">
        <f>All!FT145</f>
        <v>2778623.9999999995</v>
      </c>
      <c r="H591" s="26">
        <v>44652</v>
      </c>
    </row>
    <row r="592" spans="1:8" hidden="1">
      <c r="A592" s="152">
        <v>144</v>
      </c>
      <c r="B592" s="152" t="s">
        <v>2207</v>
      </c>
      <c r="C592" s="22">
        <f>All!BP146</f>
        <v>0</v>
      </c>
      <c r="D592" s="24">
        <f>All!AF146</f>
        <v>0</v>
      </c>
      <c r="E592" s="19" t="s">
        <v>271</v>
      </c>
      <c r="F592" s="24">
        <f>All!EJ146</f>
        <v>0</v>
      </c>
      <c r="G592" s="24">
        <f>All!FT146</f>
        <v>0</v>
      </c>
      <c r="H592" s="26">
        <v>44652</v>
      </c>
    </row>
    <row r="593" spans="1:8">
      <c r="A593" s="152">
        <v>145</v>
      </c>
      <c r="B593" s="152" t="s">
        <v>2208</v>
      </c>
      <c r="C593" s="22">
        <f>All!BP147</f>
        <v>0</v>
      </c>
      <c r="D593" s="24">
        <f>All!AF147</f>
        <v>0</v>
      </c>
      <c r="E593" s="19" t="s">
        <v>271</v>
      </c>
      <c r="F593" s="24">
        <f>All!EJ147</f>
        <v>0</v>
      </c>
      <c r="G593" s="24">
        <f>All!FT147</f>
        <v>0</v>
      </c>
      <c r="H593" s="26">
        <v>44652</v>
      </c>
    </row>
    <row r="594" spans="1:8">
      <c r="A594" s="152">
        <v>146</v>
      </c>
      <c r="B594" s="152" t="s">
        <v>2211</v>
      </c>
      <c r="C594" s="22">
        <f>All!BP148</f>
        <v>0</v>
      </c>
      <c r="D594" s="24">
        <f>All!AF148</f>
        <v>0</v>
      </c>
      <c r="E594" s="19" t="s">
        <v>271</v>
      </c>
      <c r="F594" s="24">
        <f>All!EJ148</f>
        <v>0</v>
      </c>
      <c r="G594" s="24">
        <f>All!FT148</f>
        <v>0</v>
      </c>
      <c r="H594" s="26">
        <v>44652</v>
      </c>
    </row>
    <row r="595" spans="1:8">
      <c r="A595" s="152">
        <v>147</v>
      </c>
      <c r="B595" s="152" t="s">
        <v>2212</v>
      </c>
      <c r="C595" s="22">
        <f>All!BP149</f>
        <v>0</v>
      </c>
      <c r="D595" s="24">
        <f>All!AF149</f>
        <v>0</v>
      </c>
      <c r="E595" s="19" t="s">
        <v>271</v>
      </c>
      <c r="F595" s="24">
        <f>All!EJ149</f>
        <v>0</v>
      </c>
      <c r="G595" s="24">
        <f>All!FT149</f>
        <v>0</v>
      </c>
      <c r="H595" s="26">
        <v>44652</v>
      </c>
    </row>
    <row r="596" spans="1:8">
      <c r="A596" s="152">
        <v>148</v>
      </c>
      <c r="B596" s="152" t="s">
        <v>2213</v>
      </c>
      <c r="C596" s="22">
        <f>All!BP150</f>
        <v>0</v>
      </c>
      <c r="D596" s="24">
        <f>All!AF150</f>
        <v>0</v>
      </c>
      <c r="E596" s="19" t="s">
        <v>271</v>
      </c>
      <c r="F596" s="24">
        <f>All!EJ150</f>
        <v>0</v>
      </c>
      <c r="G596" s="24">
        <f>All!FT150</f>
        <v>0</v>
      </c>
      <c r="H596" s="26">
        <v>44652</v>
      </c>
    </row>
    <row r="597" spans="1:8">
      <c r="A597" s="20">
        <v>0</v>
      </c>
      <c r="B597" s="20" t="s">
        <v>1985</v>
      </c>
      <c r="C597" s="22">
        <f>All!BP151</f>
        <v>0</v>
      </c>
      <c r="D597" s="24">
        <f>All!AF151</f>
        <v>0</v>
      </c>
      <c r="E597" s="19" t="s">
        <v>271</v>
      </c>
      <c r="F597" s="24">
        <f>All!EJ151</f>
        <v>0</v>
      </c>
      <c r="G597" s="24">
        <f>All!FT151</f>
        <v>0</v>
      </c>
      <c r="H597" s="26">
        <v>44652</v>
      </c>
    </row>
    <row r="598" spans="1:8" hidden="1">
      <c r="A598" s="19">
        <v>1</v>
      </c>
      <c r="B598" s="19" t="s">
        <v>7</v>
      </c>
      <c r="C598" s="22">
        <f>All!BS3</f>
        <v>22915846.229578972</v>
      </c>
      <c r="D598" s="24">
        <f>All!AI3</f>
        <v>0</v>
      </c>
      <c r="E598" s="19" t="s">
        <v>271</v>
      </c>
      <c r="F598" s="24">
        <f>All!EM3</f>
        <v>79933711</v>
      </c>
      <c r="G598" s="24">
        <f>All!FW3</f>
        <v>31046838</v>
      </c>
      <c r="H598" s="26">
        <v>44682</v>
      </c>
    </row>
    <row r="599" spans="1:8" hidden="1">
      <c r="A599" s="19">
        <v>2</v>
      </c>
      <c r="B599" s="19" t="s">
        <v>8</v>
      </c>
      <c r="C599" s="22">
        <f>All!BS4</f>
        <v>0</v>
      </c>
      <c r="D599" s="24">
        <f>All!AI4</f>
        <v>0</v>
      </c>
      <c r="E599" s="19" t="s">
        <v>271</v>
      </c>
      <c r="F599" s="24">
        <f>All!EM4</f>
        <v>0</v>
      </c>
      <c r="G599" s="24">
        <f>All!FW4</f>
        <v>0</v>
      </c>
      <c r="H599" s="26">
        <v>44682</v>
      </c>
    </row>
    <row r="600" spans="1:8" hidden="1">
      <c r="A600" s="19">
        <v>3</v>
      </c>
      <c r="B600" s="19" t="s">
        <v>9</v>
      </c>
      <c r="C600" s="22">
        <f>All!BS5</f>
        <v>0</v>
      </c>
      <c r="D600" s="24">
        <f>All!AI5</f>
        <v>0</v>
      </c>
      <c r="E600" s="19" t="s">
        <v>271</v>
      </c>
      <c r="F600" s="24">
        <f>All!EM5</f>
        <v>0</v>
      </c>
      <c r="G600" s="24">
        <f>All!FW5</f>
        <v>0</v>
      </c>
      <c r="H600" s="26">
        <v>44682</v>
      </c>
    </row>
    <row r="601" spans="1:8" hidden="1">
      <c r="A601" s="19">
        <v>4</v>
      </c>
      <c r="B601" s="19" t="s">
        <v>10</v>
      </c>
      <c r="C601" s="22">
        <f>All!BS6</f>
        <v>0</v>
      </c>
      <c r="D601" s="24">
        <f>All!AI6</f>
        <v>0</v>
      </c>
      <c r="E601" s="19" t="s">
        <v>271</v>
      </c>
      <c r="F601" s="24">
        <f>All!EM6</f>
        <v>0</v>
      </c>
      <c r="G601" s="24">
        <f>All!FW6</f>
        <v>0</v>
      </c>
      <c r="H601" s="26">
        <v>44682</v>
      </c>
    </row>
    <row r="602" spans="1:8" hidden="1">
      <c r="A602" s="19">
        <v>5</v>
      </c>
      <c r="B602" s="19" t="s">
        <v>11</v>
      </c>
      <c r="C602" s="22">
        <f>All!BS7</f>
        <v>0</v>
      </c>
      <c r="D602" s="24">
        <f>All!AI7</f>
        <v>0</v>
      </c>
      <c r="E602" s="19" t="s">
        <v>271</v>
      </c>
      <c r="F602" s="24">
        <f>All!EM7</f>
        <v>0</v>
      </c>
      <c r="G602" s="24">
        <f>All!FW7</f>
        <v>0</v>
      </c>
      <c r="H602" s="26">
        <v>44682</v>
      </c>
    </row>
    <row r="603" spans="1:8" hidden="1">
      <c r="A603" s="19">
        <v>6</v>
      </c>
      <c r="B603" s="19" t="s">
        <v>12</v>
      </c>
      <c r="C603" s="22">
        <f>All!BS8</f>
        <v>31080402</v>
      </c>
      <c r="D603" s="24">
        <f>All!AI8</f>
        <v>48395522.412682466</v>
      </c>
      <c r="E603" s="19" t="s">
        <v>271</v>
      </c>
      <c r="F603" s="24">
        <f>All!EM8</f>
        <v>63314262</v>
      </c>
      <c r="G603" s="24">
        <f>All!FW8</f>
        <v>68266972</v>
      </c>
      <c r="H603" s="26">
        <v>44682</v>
      </c>
    </row>
    <row r="604" spans="1:8" hidden="1">
      <c r="A604" s="19">
        <v>7</v>
      </c>
      <c r="B604" s="19" t="s">
        <v>13</v>
      </c>
      <c r="C604" s="22">
        <f>All!BS9</f>
        <v>0</v>
      </c>
      <c r="D604" s="24">
        <f>All!AI9</f>
        <v>0</v>
      </c>
      <c r="E604" s="19" t="s">
        <v>271</v>
      </c>
      <c r="F604" s="24">
        <f>All!EM9</f>
        <v>0</v>
      </c>
      <c r="G604" s="24">
        <f>All!FW9</f>
        <v>0</v>
      </c>
      <c r="H604" s="26">
        <v>44682</v>
      </c>
    </row>
    <row r="605" spans="1:8" hidden="1">
      <c r="A605" s="19">
        <v>8</v>
      </c>
      <c r="B605" s="19" t="s">
        <v>2004</v>
      </c>
      <c r="C605" s="22">
        <f>All!BS10</f>
        <v>26190436.499582648</v>
      </c>
      <c r="D605" s="24">
        <f>All!AI10</f>
        <v>26190436.499582648</v>
      </c>
      <c r="E605" s="19" t="s">
        <v>271</v>
      </c>
      <c r="F605" s="24">
        <f>All!EM10</f>
        <v>20498850</v>
      </c>
      <c r="G605" s="24">
        <f>All!FW10</f>
        <v>17959407</v>
      </c>
      <c r="H605" s="26">
        <v>44682</v>
      </c>
    </row>
    <row r="606" spans="1:8" hidden="1">
      <c r="A606" s="19">
        <v>9</v>
      </c>
      <c r="B606" s="19" t="s">
        <v>15</v>
      </c>
      <c r="C606" s="22">
        <f>All!BS11</f>
        <v>0</v>
      </c>
      <c r="D606" s="24">
        <f>All!AI11</f>
        <v>0</v>
      </c>
      <c r="E606" s="19" t="s">
        <v>271</v>
      </c>
      <c r="F606" s="24">
        <f>All!EM11</f>
        <v>0</v>
      </c>
      <c r="G606" s="24">
        <f>All!FW11</f>
        <v>0</v>
      </c>
      <c r="H606" s="26">
        <v>44682</v>
      </c>
    </row>
    <row r="607" spans="1:8" hidden="1">
      <c r="A607" s="19">
        <v>10</v>
      </c>
      <c r="B607" s="19" t="s">
        <v>16</v>
      </c>
      <c r="C607" s="22">
        <f>All!BS12</f>
        <v>0</v>
      </c>
      <c r="D607" s="24">
        <f>All!AI12</f>
        <v>0</v>
      </c>
      <c r="E607" s="19" t="s">
        <v>271</v>
      </c>
      <c r="F607" s="24">
        <f>All!EM12</f>
        <v>0</v>
      </c>
      <c r="G607" s="24">
        <f>All!FW12</f>
        <v>0</v>
      </c>
      <c r="H607" s="26">
        <v>44682</v>
      </c>
    </row>
    <row r="608" spans="1:8" hidden="1">
      <c r="A608" s="19">
        <v>11</v>
      </c>
      <c r="B608" s="19" t="s">
        <v>17</v>
      </c>
      <c r="C608" s="22">
        <f>All!BS13</f>
        <v>0</v>
      </c>
      <c r="D608" s="24">
        <f>All!AI13</f>
        <v>0</v>
      </c>
      <c r="E608" s="19" t="s">
        <v>271</v>
      </c>
      <c r="F608" s="24">
        <f>All!EM13</f>
        <v>0</v>
      </c>
      <c r="G608" s="24">
        <f>All!FW13</f>
        <v>0</v>
      </c>
      <c r="H608" s="26">
        <v>44682</v>
      </c>
    </row>
    <row r="609" spans="1:8" hidden="1">
      <c r="A609" s="19">
        <v>12</v>
      </c>
      <c r="B609" s="19" t="s">
        <v>18</v>
      </c>
      <c r="C609" s="22">
        <f>All!BS14</f>
        <v>0</v>
      </c>
      <c r="D609" s="24">
        <f>All!AI14</f>
        <v>0</v>
      </c>
      <c r="E609" s="19" t="s">
        <v>271</v>
      </c>
      <c r="F609" s="24">
        <f>All!EM14</f>
        <v>0</v>
      </c>
      <c r="G609" s="24">
        <f>All!FW14</f>
        <v>0</v>
      </c>
      <c r="H609" s="26">
        <v>44682</v>
      </c>
    </row>
    <row r="610" spans="1:8" hidden="1">
      <c r="A610" s="19">
        <v>13</v>
      </c>
      <c r="B610" s="19" t="s">
        <v>19</v>
      </c>
      <c r="C610" s="22">
        <f>All!BS15</f>
        <v>0</v>
      </c>
      <c r="D610" s="24">
        <f>All!AI15</f>
        <v>0</v>
      </c>
      <c r="E610" s="19" t="s">
        <v>271</v>
      </c>
      <c r="F610" s="24">
        <f>All!EM15</f>
        <v>0</v>
      </c>
      <c r="G610" s="24">
        <f>All!FW15</f>
        <v>0</v>
      </c>
      <c r="H610" s="26">
        <v>44682</v>
      </c>
    </row>
    <row r="611" spans="1:8" hidden="1">
      <c r="A611" s="19">
        <v>14</v>
      </c>
      <c r="B611" s="19" t="s">
        <v>20</v>
      </c>
      <c r="C611" s="22">
        <f>All!BS16</f>
        <v>0</v>
      </c>
      <c r="D611" s="24">
        <f>All!AI16</f>
        <v>0</v>
      </c>
      <c r="E611" s="19" t="s">
        <v>271</v>
      </c>
      <c r="F611" s="24">
        <f>All!EM16</f>
        <v>0</v>
      </c>
      <c r="G611" s="24">
        <f>All!FW16</f>
        <v>0</v>
      </c>
      <c r="H611" s="26">
        <v>44682</v>
      </c>
    </row>
    <row r="612" spans="1:8" hidden="1">
      <c r="A612" s="19">
        <v>15</v>
      </c>
      <c r="B612" s="19" t="s">
        <v>21</v>
      </c>
      <c r="C612" s="22">
        <f>All!BS17</f>
        <v>0</v>
      </c>
      <c r="D612" s="24">
        <f>All!AI17</f>
        <v>0</v>
      </c>
      <c r="E612" s="19" t="s">
        <v>271</v>
      </c>
      <c r="F612" s="24">
        <f>All!EM17</f>
        <v>0</v>
      </c>
      <c r="G612" s="24">
        <f>All!FW17</f>
        <v>0</v>
      </c>
      <c r="H612" s="26">
        <v>44682</v>
      </c>
    </row>
    <row r="613" spans="1:8" hidden="1">
      <c r="A613" s="19">
        <v>16</v>
      </c>
      <c r="B613" s="19" t="s">
        <v>22</v>
      </c>
      <c r="C613" s="22">
        <f>All!BS18</f>
        <v>0</v>
      </c>
      <c r="D613" s="24">
        <f>All!AI18</f>
        <v>0</v>
      </c>
      <c r="E613" s="19" t="s">
        <v>271</v>
      </c>
      <c r="F613" s="24">
        <f>All!EM18</f>
        <v>0</v>
      </c>
      <c r="G613" s="24">
        <f>All!FW18</f>
        <v>0</v>
      </c>
      <c r="H613" s="26">
        <v>44682</v>
      </c>
    </row>
    <row r="614" spans="1:8" hidden="1">
      <c r="A614" s="19">
        <v>17</v>
      </c>
      <c r="B614" s="19" t="s">
        <v>23</v>
      </c>
      <c r="C614" s="22">
        <f>All!BS19</f>
        <v>0</v>
      </c>
      <c r="D614" s="24">
        <f>All!AI19</f>
        <v>0</v>
      </c>
      <c r="E614" s="19" t="s">
        <v>271</v>
      </c>
      <c r="F614" s="24">
        <f>All!EM19</f>
        <v>0</v>
      </c>
      <c r="G614" s="24">
        <f>All!FW19</f>
        <v>0</v>
      </c>
      <c r="H614" s="26">
        <v>44682</v>
      </c>
    </row>
    <row r="615" spans="1:8" hidden="1">
      <c r="A615" s="19">
        <v>18</v>
      </c>
      <c r="B615" s="19" t="s">
        <v>24</v>
      </c>
      <c r="C615" s="22">
        <f>All!BS20</f>
        <v>0</v>
      </c>
      <c r="D615" s="24">
        <f>All!AI20</f>
        <v>0</v>
      </c>
      <c r="E615" s="19" t="s">
        <v>271</v>
      </c>
      <c r="F615" s="24">
        <f>All!EM20</f>
        <v>30000000</v>
      </c>
      <c r="G615" s="24">
        <f>All!FW20</f>
        <v>6700000</v>
      </c>
      <c r="H615" s="26">
        <v>44682</v>
      </c>
    </row>
    <row r="616" spans="1:8" hidden="1">
      <c r="A616" s="19">
        <v>19</v>
      </c>
      <c r="B616" s="19" t="s">
        <v>25</v>
      </c>
      <c r="C616" s="22">
        <f>All!BS21</f>
        <v>15052208.974469</v>
      </c>
      <c r="D616" s="24">
        <f>All!AI21</f>
        <v>15257260</v>
      </c>
      <c r="E616" s="19" t="s">
        <v>271</v>
      </c>
      <c r="F616" s="24">
        <f>All!EM21</f>
        <v>33599393</v>
      </c>
      <c r="G616" s="24">
        <f>All!FW21</f>
        <v>7924621</v>
      </c>
      <c r="H616" s="26">
        <v>44682</v>
      </c>
    </row>
    <row r="617" spans="1:8" hidden="1">
      <c r="A617" s="19">
        <v>20</v>
      </c>
      <c r="B617" s="19" t="s">
        <v>26</v>
      </c>
      <c r="C617" s="22">
        <f>All!BS22</f>
        <v>15257260.399056001</v>
      </c>
      <c r="D617" s="24">
        <f>All!AI22</f>
        <v>21961500</v>
      </c>
      <c r="E617" s="19" t="s">
        <v>271</v>
      </c>
      <c r="F617" s="24">
        <f>All!EM22</f>
        <v>0</v>
      </c>
      <c r="G617" s="24">
        <f>All!FW22</f>
        <v>4500000</v>
      </c>
      <c r="H617" s="26">
        <v>44682</v>
      </c>
    </row>
    <row r="618" spans="1:8" hidden="1">
      <c r="A618" s="19">
        <v>21</v>
      </c>
      <c r="B618" s="19" t="s">
        <v>27</v>
      </c>
      <c r="C618" s="22">
        <f>All!BS23</f>
        <v>25381582.585855</v>
      </c>
      <c r="D618" s="24">
        <f>All!AI23</f>
        <v>29772908</v>
      </c>
      <c r="E618" s="19" t="s">
        <v>271</v>
      </c>
      <c r="F618" s="24">
        <f>All!EM23</f>
        <v>29566661</v>
      </c>
      <c r="G618" s="24">
        <f>All!FW23</f>
        <v>36797089</v>
      </c>
      <c r="H618" s="26">
        <v>44682</v>
      </c>
    </row>
    <row r="619" spans="1:8" hidden="1">
      <c r="A619" s="19">
        <v>22</v>
      </c>
      <c r="B619" s="19" t="s">
        <v>29</v>
      </c>
      <c r="C619" s="22">
        <f>All!BS24</f>
        <v>20976792.149999999</v>
      </c>
      <c r="D619" s="24">
        <f>All!AI24</f>
        <v>13047107</v>
      </c>
      <c r="E619" s="19" t="s">
        <v>271</v>
      </c>
      <c r="F619" s="24">
        <f>All!EM24</f>
        <v>10700000</v>
      </c>
      <c r="G619" s="24">
        <f>All!FW24</f>
        <v>11705653</v>
      </c>
      <c r="H619" s="26">
        <v>44682</v>
      </c>
    </row>
    <row r="620" spans="1:8" hidden="1">
      <c r="A620" s="19">
        <v>23</v>
      </c>
      <c r="B620" s="19" t="s">
        <v>30</v>
      </c>
      <c r="C620" s="22">
        <f>All!BS25</f>
        <v>31943009.444862999</v>
      </c>
      <c r="D620" s="24">
        <f>All!AI25</f>
        <v>36470790</v>
      </c>
      <c r="E620" s="19" t="s">
        <v>271</v>
      </c>
      <c r="F620" s="24">
        <f>All!EM25</f>
        <v>28160000</v>
      </c>
      <c r="G620" s="24">
        <f>All!FW25</f>
        <v>19456495</v>
      </c>
      <c r="H620" s="26">
        <v>44682</v>
      </c>
    </row>
    <row r="621" spans="1:8" hidden="1">
      <c r="A621" s="19">
        <v>24</v>
      </c>
      <c r="B621" s="19" t="s">
        <v>31</v>
      </c>
      <c r="C621" s="22">
        <f>All!BS26</f>
        <v>0</v>
      </c>
      <c r="D621" s="24">
        <f>All!AI26</f>
        <v>0</v>
      </c>
      <c r="E621" s="19" t="s">
        <v>271</v>
      </c>
      <c r="F621" s="24">
        <f>All!EM26</f>
        <v>0</v>
      </c>
      <c r="G621" s="24">
        <f>All!FW26</f>
        <v>0</v>
      </c>
      <c r="H621" s="26">
        <v>44682</v>
      </c>
    </row>
    <row r="622" spans="1:8" hidden="1">
      <c r="A622" s="19">
        <v>25</v>
      </c>
      <c r="B622" s="19" t="s">
        <v>32</v>
      </c>
      <c r="C622" s="22">
        <f>All!BS27</f>
        <v>0</v>
      </c>
      <c r="D622" s="24">
        <f>All!AI27</f>
        <v>0</v>
      </c>
      <c r="E622" s="19" t="s">
        <v>271</v>
      </c>
      <c r="F622" s="24">
        <f>All!EM27</f>
        <v>0</v>
      </c>
      <c r="G622" s="24">
        <f>All!FW27</f>
        <v>0</v>
      </c>
      <c r="H622" s="26">
        <v>44682</v>
      </c>
    </row>
    <row r="623" spans="1:8" hidden="1">
      <c r="A623" s="19">
        <v>26</v>
      </c>
      <c r="B623" s="19" t="s">
        <v>34</v>
      </c>
      <c r="C623" s="22">
        <f>All!BS28</f>
        <v>4844545</v>
      </c>
      <c r="D623" s="24">
        <f>All!AI28</f>
        <v>0</v>
      </c>
      <c r="E623" s="19" t="s">
        <v>271</v>
      </c>
      <c r="F623" s="24">
        <f>All!EM28</f>
        <v>0</v>
      </c>
      <c r="G623" s="24">
        <f>All!FW28</f>
        <v>874774</v>
      </c>
      <c r="H623" s="26">
        <v>44682</v>
      </c>
    </row>
    <row r="624" spans="1:8" hidden="1">
      <c r="A624" s="19">
        <v>27</v>
      </c>
      <c r="B624" s="19" t="s">
        <v>35</v>
      </c>
      <c r="C624" s="22">
        <f>All!BS29</f>
        <v>0</v>
      </c>
      <c r="D624" s="24">
        <f>All!AI29</f>
        <v>0</v>
      </c>
      <c r="E624" s="19" t="s">
        <v>271</v>
      </c>
      <c r="F624" s="24">
        <f>All!EM29</f>
        <v>0</v>
      </c>
      <c r="G624" s="24">
        <f>All!FW29</f>
        <v>0</v>
      </c>
      <c r="H624" s="26">
        <v>44682</v>
      </c>
    </row>
    <row r="625" spans="1:8" hidden="1">
      <c r="A625" s="19">
        <v>28</v>
      </c>
      <c r="B625" s="19" t="s">
        <v>36</v>
      </c>
      <c r="C625" s="22">
        <f>All!BS30</f>
        <v>0</v>
      </c>
      <c r="D625" s="24">
        <f>All!AI30</f>
        <v>0</v>
      </c>
      <c r="E625" s="19" t="s">
        <v>271</v>
      </c>
      <c r="F625" s="24">
        <f>All!EM30</f>
        <v>0</v>
      </c>
      <c r="G625" s="24">
        <f>All!FW30</f>
        <v>0</v>
      </c>
      <c r="H625" s="26">
        <v>44682</v>
      </c>
    </row>
    <row r="626" spans="1:8" hidden="1">
      <c r="A626" s="19">
        <v>29</v>
      </c>
      <c r="B626" s="19" t="s">
        <v>37</v>
      </c>
      <c r="C626" s="22">
        <f>All!BS31</f>
        <v>0</v>
      </c>
      <c r="D626" s="24">
        <f>All!AI31</f>
        <v>0</v>
      </c>
      <c r="E626" s="19" t="s">
        <v>271</v>
      </c>
      <c r="F626" s="24">
        <f>All!EM31</f>
        <v>0</v>
      </c>
      <c r="G626" s="24">
        <f>All!FW31</f>
        <v>0</v>
      </c>
      <c r="H626" s="26">
        <v>44682</v>
      </c>
    </row>
    <row r="627" spans="1:8" hidden="1">
      <c r="A627" s="19">
        <v>30</v>
      </c>
      <c r="B627" s="19" t="s">
        <v>38</v>
      </c>
      <c r="C627" s="22">
        <f>All!BS32</f>
        <v>0</v>
      </c>
      <c r="D627" s="24">
        <f>All!AI32</f>
        <v>0</v>
      </c>
      <c r="E627" s="19" t="s">
        <v>271</v>
      </c>
      <c r="F627" s="24">
        <f>All!EM32</f>
        <v>0</v>
      </c>
      <c r="G627" s="24">
        <f>All!FW32</f>
        <v>0</v>
      </c>
      <c r="H627" s="26">
        <v>44682</v>
      </c>
    </row>
    <row r="628" spans="1:8" hidden="1">
      <c r="A628" s="19">
        <v>31</v>
      </c>
      <c r="B628" s="19" t="s">
        <v>39</v>
      </c>
      <c r="C628" s="22">
        <f>All!BS33</f>
        <v>0</v>
      </c>
      <c r="D628" s="24">
        <f>All!AI33</f>
        <v>0</v>
      </c>
      <c r="E628" s="19" t="s">
        <v>271</v>
      </c>
      <c r="F628" s="24">
        <f>All!EM33</f>
        <v>0</v>
      </c>
      <c r="G628" s="24">
        <f>All!FW33</f>
        <v>0</v>
      </c>
      <c r="H628" s="26">
        <v>44682</v>
      </c>
    </row>
    <row r="629" spans="1:8" hidden="1">
      <c r="A629" s="19">
        <v>32</v>
      </c>
      <c r="B629" s="19" t="s">
        <v>40</v>
      </c>
      <c r="C629" s="22">
        <f>All!BS34</f>
        <v>0</v>
      </c>
      <c r="D629" s="24">
        <f>All!AI34</f>
        <v>0</v>
      </c>
      <c r="E629" s="19" t="s">
        <v>271</v>
      </c>
      <c r="F629" s="24">
        <f>All!EM34</f>
        <v>0</v>
      </c>
      <c r="G629" s="24">
        <f>All!FW34</f>
        <v>0</v>
      </c>
      <c r="H629" s="26">
        <v>44682</v>
      </c>
    </row>
    <row r="630" spans="1:8" hidden="1">
      <c r="A630" s="19">
        <v>33</v>
      </c>
      <c r="B630" s="19" t="s">
        <v>41</v>
      </c>
      <c r="C630" s="22">
        <f>All!BS35</f>
        <v>0</v>
      </c>
      <c r="D630" s="24">
        <f>All!AI35</f>
        <v>0</v>
      </c>
      <c r="E630" s="19" t="s">
        <v>271</v>
      </c>
      <c r="F630" s="24">
        <f>All!EM35</f>
        <v>0</v>
      </c>
      <c r="G630" s="24">
        <f>All!FW35</f>
        <v>5180546.6900000004</v>
      </c>
      <c r="H630" s="26">
        <v>44682</v>
      </c>
    </row>
    <row r="631" spans="1:8" hidden="1">
      <c r="A631" s="19">
        <v>34</v>
      </c>
      <c r="B631" s="19" t="s">
        <v>42</v>
      </c>
      <c r="C631" s="22">
        <f>All!BS36</f>
        <v>3325126.1219912209</v>
      </c>
      <c r="D631" s="24">
        <f>All!AI36</f>
        <v>0</v>
      </c>
      <c r="E631" s="19" t="s">
        <v>271</v>
      </c>
      <c r="F631" s="24">
        <f>All!EM36</f>
        <v>0</v>
      </c>
      <c r="G631" s="24">
        <f>All!FW36</f>
        <v>5651414</v>
      </c>
      <c r="H631" s="26">
        <v>44682</v>
      </c>
    </row>
    <row r="632" spans="1:8" hidden="1">
      <c r="A632" s="19">
        <v>35</v>
      </c>
      <c r="B632" s="19" t="s">
        <v>43</v>
      </c>
      <c r="C632" s="22">
        <f>All!BS37</f>
        <v>0</v>
      </c>
      <c r="D632" s="24">
        <f>All!AI37</f>
        <v>0</v>
      </c>
      <c r="E632" s="19" t="s">
        <v>271</v>
      </c>
      <c r="F632" s="24">
        <f>All!EM37</f>
        <v>0</v>
      </c>
      <c r="G632" s="24">
        <f>All!FW37</f>
        <v>0</v>
      </c>
      <c r="H632" s="26">
        <v>44682</v>
      </c>
    </row>
    <row r="633" spans="1:8" hidden="1">
      <c r="A633" s="19">
        <v>36</v>
      </c>
      <c r="B633" s="19" t="s">
        <v>44</v>
      </c>
      <c r="C633" s="22">
        <f>All!BS38</f>
        <v>0</v>
      </c>
      <c r="D633" s="24">
        <f>All!AI38</f>
        <v>0</v>
      </c>
      <c r="E633" s="19" t="s">
        <v>271</v>
      </c>
      <c r="F633" s="24">
        <f>All!EM38</f>
        <v>0</v>
      </c>
      <c r="G633" s="24">
        <f>All!FW38</f>
        <v>0</v>
      </c>
      <c r="H633" s="26">
        <v>44682</v>
      </c>
    </row>
    <row r="634" spans="1:8" hidden="1">
      <c r="A634" s="19">
        <v>37</v>
      </c>
      <c r="B634" s="19" t="s">
        <v>1980</v>
      </c>
      <c r="C634" s="22">
        <f>All!BS39</f>
        <v>0</v>
      </c>
      <c r="D634" s="24">
        <f>All!AI39</f>
        <v>0</v>
      </c>
      <c r="E634" s="19" t="s">
        <v>271</v>
      </c>
      <c r="F634" s="24">
        <f>All!EM39</f>
        <v>0</v>
      </c>
      <c r="G634" s="24">
        <f>All!FW39</f>
        <v>415454</v>
      </c>
      <c r="H634" s="26">
        <v>44682</v>
      </c>
    </row>
    <row r="635" spans="1:8" hidden="1">
      <c r="A635" s="19">
        <v>38</v>
      </c>
      <c r="B635" s="19" t="s">
        <v>1982</v>
      </c>
      <c r="C635" s="22">
        <f>All!BS40</f>
        <v>29450429</v>
      </c>
      <c r="D635" s="24">
        <f>All!AI40</f>
        <v>44118748</v>
      </c>
      <c r="E635" s="19" t="s">
        <v>271</v>
      </c>
      <c r="F635" s="24">
        <f>All!EM40</f>
        <v>25752812</v>
      </c>
      <c r="G635" s="24">
        <f>All!FW40</f>
        <v>17977317</v>
      </c>
      <c r="H635" s="26">
        <v>44682</v>
      </c>
    </row>
    <row r="636" spans="1:8" hidden="1">
      <c r="A636" s="19">
        <v>39</v>
      </c>
      <c r="B636" s="19" t="s">
        <v>1984</v>
      </c>
      <c r="C636" s="22">
        <f>All!BS41</f>
        <v>12198781</v>
      </c>
      <c r="D636" s="24">
        <f>All!AI41</f>
        <v>17797227</v>
      </c>
      <c r="E636" s="19" t="s">
        <v>271</v>
      </c>
      <c r="F636" s="24">
        <f>All!EM41</f>
        <v>22487693</v>
      </c>
      <c r="G636" s="24">
        <f>All!FW41</f>
        <v>15782544</v>
      </c>
      <c r="H636" s="26">
        <v>44682</v>
      </c>
    </row>
    <row r="637" spans="1:8" hidden="1">
      <c r="A637" s="19">
        <v>40</v>
      </c>
      <c r="B637" s="19" t="s">
        <v>2001</v>
      </c>
      <c r="C637" s="22">
        <f>All!BS42</f>
        <v>0</v>
      </c>
      <c r="D637" s="24">
        <f>All!AI42</f>
        <v>10011939</v>
      </c>
      <c r="E637" s="19" t="s">
        <v>271</v>
      </c>
      <c r="F637" s="24">
        <f>All!EM42</f>
        <v>21438069</v>
      </c>
      <c r="G637" s="24">
        <f>All!FW42</f>
        <v>11519383.529999999</v>
      </c>
      <c r="H637" s="26">
        <v>44682</v>
      </c>
    </row>
    <row r="638" spans="1:8" hidden="1">
      <c r="A638" s="19">
        <v>41</v>
      </c>
      <c r="B638" s="19" t="s">
        <v>2002</v>
      </c>
      <c r="C638" s="22">
        <f>All!BS43</f>
        <v>0</v>
      </c>
      <c r="D638" s="24">
        <f>All!AI43</f>
        <v>0</v>
      </c>
      <c r="E638" s="19" t="s">
        <v>271</v>
      </c>
      <c r="F638" s="24">
        <f>All!EM43</f>
        <v>0</v>
      </c>
      <c r="G638" s="24">
        <f>All!FW43</f>
        <v>268483</v>
      </c>
      <c r="H638" s="26">
        <v>44682</v>
      </c>
    </row>
    <row r="639" spans="1:8" hidden="1">
      <c r="A639" s="19">
        <v>42</v>
      </c>
      <c r="B639" s="19" t="s">
        <v>2003</v>
      </c>
      <c r="C639" s="22">
        <f>All!BS44</f>
        <v>32183576</v>
      </c>
      <c r="D639" s="24">
        <f>All!AI44</f>
        <v>33000000</v>
      </c>
      <c r="E639" s="19" t="s">
        <v>271</v>
      </c>
      <c r="F639" s="24">
        <f>All!EM44</f>
        <v>60000000</v>
      </c>
      <c r="G639" s="24">
        <f>All!FW44</f>
        <v>80640000</v>
      </c>
      <c r="H639" s="26">
        <v>44682</v>
      </c>
    </row>
    <row r="640" spans="1:8" hidden="1">
      <c r="A640" s="19">
        <v>43</v>
      </c>
      <c r="B640" s="19" t="s">
        <v>2064</v>
      </c>
      <c r="C640" s="22">
        <f>All!BS45</f>
        <v>0</v>
      </c>
      <c r="D640" s="24">
        <f>All!AI45</f>
        <v>0</v>
      </c>
      <c r="E640" s="19" t="s">
        <v>271</v>
      </c>
      <c r="F640" s="24">
        <f>All!EM45</f>
        <v>0</v>
      </c>
      <c r="G640" s="24">
        <f>All!FW45</f>
        <v>0</v>
      </c>
      <c r="H640" s="26">
        <v>44682</v>
      </c>
    </row>
    <row r="641" spans="1:8" hidden="1">
      <c r="A641" s="19">
        <v>44</v>
      </c>
      <c r="B641" s="19" t="s">
        <v>2062</v>
      </c>
      <c r="C641" s="22">
        <f>All!BS46</f>
        <v>0</v>
      </c>
      <c r="D641" s="24">
        <f>All!AI46</f>
        <v>0</v>
      </c>
      <c r="E641" s="19" t="s">
        <v>271</v>
      </c>
      <c r="F641" s="24">
        <f>All!EM46</f>
        <v>0</v>
      </c>
      <c r="G641" s="24">
        <f>All!FW46</f>
        <v>0</v>
      </c>
      <c r="H641" s="26">
        <v>44682</v>
      </c>
    </row>
    <row r="642" spans="1:8" hidden="1">
      <c r="A642" s="19">
        <v>45</v>
      </c>
      <c r="B642" s="19" t="s">
        <v>2063</v>
      </c>
      <c r="C642" s="22">
        <f>All!BS47</f>
        <v>0</v>
      </c>
      <c r="D642" s="24">
        <f>All!AI47</f>
        <v>0</v>
      </c>
      <c r="E642" s="19" t="s">
        <v>271</v>
      </c>
      <c r="F642" s="24">
        <f>All!EM47</f>
        <v>0</v>
      </c>
      <c r="G642" s="24">
        <f>All!FW47</f>
        <v>0</v>
      </c>
      <c r="H642" s="26">
        <v>44682</v>
      </c>
    </row>
    <row r="643" spans="1:8" hidden="1">
      <c r="A643" s="19">
        <v>46</v>
      </c>
      <c r="B643" s="12" t="s">
        <v>2065</v>
      </c>
      <c r="C643" s="22">
        <f>All!BS48</f>
        <v>24198309.647655699</v>
      </c>
      <c r="D643" s="24">
        <f>All!AI48</f>
        <v>42010506</v>
      </c>
      <c r="E643" s="19" t="s">
        <v>271</v>
      </c>
      <c r="F643" s="24">
        <f>All!EM48</f>
        <v>50000000</v>
      </c>
      <c r="G643" s="24">
        <f>All!FW48</f>
        <v>33956049</v>
      </c>
      <c r="H643" s="26">
        <v>44682</v>
      </c>
    </row>
    <row r="644" spans="1:8" hidden="1">
      <c r="A644" s="19">
        <v>47</v>
      </c>
      <c r="B644" s="12" t="s">
        <v>2066</v>
      </c>
      <c r="C644" s="22">
        <f>All!BS49</f>
        <v>34007275</v>
      </c>
      <c r="D644" s="24">
        <f>All!AI49</f>
        <v>76326992</v>
      </c>
      <c r="E644" s="19" t="s">
        <v>271</v>
      </c>
      <c r="F644" s="24">
        <f>All!EM49</f>
        <v>33796247</v>
      </c>
      <c r="G644" s="24">
        <f>All!FW49</f>
        <v>39749349</v>
      </c>
      <c r="H644" s="26">
        <v>44682</v>
      </c>
    </row>
    <row r="645" spans="1:8" hidden="1">
      <c r="A645" s="19">
        <v>48</v>
      </c>
      <c r="B645" s="19" t="s">
        <v>2068</v>
      </c>
      <c r="C645" s="22">
        <f>All!BS50</f>
        <v>20281319.620903488</v>
      </c>
      <c r="D645" s="24">
        <f>All!AI50</f>
        <v>0</v>
      </c>
      <c r="E645" s="19" t="s">
        <v>271</v>
      </c>
      <c r="F645" s="24">
        <f>All!EM50</f>
        <v>0</v>
      </c>
      <c r="G645" s="24">
        <f>All!FW50</f>
        <v>6745782</v>
      </c>
      <c r="H645" s="26">
        <v>44682</v>
      </c>
    </row>
    <row r="646" spans="1:8" hidden="1">
      <c r="A646" s="19">
        <v>49</v>
      </c>
      <c r="B646" s="19" t="s">
        <v>2069</v>
      </c>
      <c r="C646" s="22">
        <f>All!BS51</f>
        <v>0</v>
      </c>
      <c r="D646" s="24">
        <f>All!AI51</f>
        <v>0</v>
      </c>
      <c r="E646" s="19" t="s">
        <v>271</v>
      </c>
      <c r="F646" s="24">
        <f>All!EM51</f>
        <v>0</v>
      </c>
      <c r="G646" s="24">
        <f>All!FW51</f>
        <v>0</v>
      </c>
      <c r="H646" s="26">
        <v>44682</v>
      </c>
    </row>
    <row r="647" spans="1:8" hidden="1">
      <c r="A647" s="19">
        <v>50</v>
      </c>
      <c r="B647" s="19" t="s">
        <v>66</v>
      </c>
      <c r="C647" s="22">
        <f>All!BS52</f>
        <v>0</v>
      </c>
      <c r="D647" s="24">
        <f>All!AI52</f>
        <v>0</v>
      </c>
      <c r="E647" s="19" t="s">
        <v>271</v>
      </c>
      <c r="F647" s="24">
        <f>All!EM52</f>
        <v>0</v>
      </c>
      <c r="G647" s="24">
        <f>All!FW52</f>
        <v>0</v>
      </c>
      <c r="H647" s="26">
        <v>44682</v>
      </c>
    </row>
    <row r="648" spans="1:8" hidden="1">
      <c r="A648" s="19">
        <v>51</v>
      </c>
      <c r="B648" s="19" t="s">
        <v>67</v>
      </c>
      <c r="C648" s="22">
        <f>All!BS53</f>
        <v>0</v>
      </c>
      <c r="D648" s="24">
        <f>All!AI53</f>
        <v>0</v>
      </c>
      <c r="E648" s="19" t="s">
        <v>271</v>
      </c>
      <c r="F648" s="24">
        <f>All!EM53</f>
        <v>0</v>
      </c>
      <c r="G648" s="24">
        <f>All!FW53</f>
        <v>0</v>
      </c>
      <c r="H648" s="26">
        <v>44682</v>
      </c>
    </row>
    <row r="649" spans="1:8" hidden="1">
      <c r="A649" s="19">
        <v>52</v>
      </c>
      <c r="B649" s="19" t="s">
        <v>68</v>
      </c>
      <c r="C649" s="22">
        <f>All!BS54</f>
        <v>0</v>
      </c>
      <c r="D649" s="24">
        <f>All!AI54</f>
        <v>0</v>
      </c>
      <c r="E649" s="19" t="s">
        <v>271</v>
      </c>
      <c r="F649" s="24">
        <f>All!EM54</f>
        <v>0</v>
      </c>
      <c r="G649" s="24">
        <f>All!FW54</f>
        <v>0</v>
      </c>
      <c r="H649" s="26">
        <v>44682</v>
      </c>
    </row>
    <row r="650" spans="1:8" hidden="1">
      <c r="A650" s="19">
        <v>53</v>
      </c>
      <c r="B650" s="19" t="s">
        <v>69</v>
      </c>
      <c r="C650" s="22">
        <f>All!BS55</f>
        <v>0</v>
      </c>
      <c r="D650" s="24">
        <f>All!AI55</f>
        <v>0</v>
      </c>
      <c r="E650" s="19" t="s">
        <v>271</v>
      </c>
      <c r="F650" s="24">
        <f>All!EM55</f>
        <v>0</v>
      </c>
      <c r="G650" s="24">
        <f>All!FW55</f>
        <v>0</v>
      </c>
      <c r="H650" s="26">
        <v>44682</v>
      </c>
    </row>
    <row r="651" spans="1:8" hidden="1">
      <c r="A651" s="19">
        <v>54</v>
      </c>
      <c r="B651" s="19" t="s">
        <v>70</v>
      </c>
      <c r="C651" s="22">
        <f>All!BS56</f>
        <v>0</v>
      </c>
      <c r="D651" s="24">
        <f>All!AI56</f>
        <v>0</v>
      </c>
      <c r="E651" s="19" t="s">
        <v>271</v>
      </c>
      <c r="F651" s="24">
        <f>All!EM56</f>
        <v>0</v>
      </c>
      <c r="G651" s="24">
        <f>All!FW56</f>
        <v>0</v>
      </c>
      <c r="H651" s="26">
        <v>44682</v>
      </c>
    </row>
    <row r="652" spans="1:8" hidden="1">
      <c r="A652" s="19">
        <v>55</v>
      </c>
      <c r="B652" s="19" t="s">
        <v>71</v>
      </c>
      <c r="C652" s="22">
        <f>All!BS57</f>
        <v>0</v>
      </c>
      <c r="D652" s="24">
        <f>All!AI57</f>
        <v>0</v>
      </c>
      <c r="E652" s="19" t="s">
        <v>271</v>
      </c>
      <c r="F652" s="24">
        <f>All!EM57</f>
        <v>0</v>
      </c>
      <c r="G652" s="24">
        <f>All!FW57</f>
        <v>0</v>
      </c>
      <c r="H652" s="26">
        <v>44682</v>
      </c>
    </row>
    <row r="653" spans="1:8" hidden="1">
      <c r="A653" s="19">
        <v>56</v>
      </c>
      <c r="B653" s="19" t="s">
        <v>72</v>
      </c>
      <c r="C653" s="22">
        <f>All!BS58</f>
        <v>0</v>
      </c>
      <c r="D653" s="24">
        <f>All!AI58</f>
        <v>0</v>
      </c>
      <c r="E653" s="19" t="s">
        <v>271</v>
      </c>
      <c r="F653" s="24">
        <f>All!EM58</f>
        <v>0</v>
      </c>
      <c r="G653" s="24">
        <f>All!FW58</f>
        <v>0</v>
      </c>
      <c r="H653" s="26">
        <v>44682</v>
      </c>
    </row>
    <row r="654" spans="1:8" hidden="1">
      <c r="A654" s="19">
        <v>57</v>
      </c>
      <c r="B654" s="19" t="s">
        <v>73</v>
      </c>
      <c r="C654" s="22">
        <f>All!BS59</f>
        <v>0</v>
      </c>
      <c r="D654" s="24">
        <f>All!AI59</f>
        <v>0</v>
      </c>
      <c r="E654" s="19" t="s">
        <v>271</v>
      </c>
      <c r="F654" s="24">
        <f>All!EM59</f>
        <v>0</v>
      </c>
      <c r="G654" s="24">
        <f>All!FW59</f>
        <v>0</v>
      </c>
      <c r="H654" s="26">
        <v>44682</v>
      </c>
    </row>
    <row r="655" spans="1:8" hidden="1">
      <c r="A655" s="19">
        <v>58</v>
      </c>
      <c r="B655" s="19" t="s">
        <v>74</v>
      </c>
      <c r="C655" s="22">
        <f>All!BS60</f>
        <v>0</v>
      </c>
      <c r="D655" s="24">
        <f>All!AI60</f>
        <v>0</v>
      </c>
      <c r="E655" s="19" t="s">
        <v>271</v>
      </c>
      <c r="F655" s="24">
        <f>All!EM60</f>
        <v>0</v>
      </c>
      <c r="G655" s="24">
        <f>All!FW60</f>
        <v>0</v>
      </c>
      <c r="H655" s="26">
        <v>44682</v>
      </c>
    </row>
    <row r="656" spans="1:8" hidden="1">
      <c r="A656" s="19">
        <v>59</v>
      </c>
      <c r="B656" s="19" t="s">
        <v>75</v>
      </c>
      <c r="C656" s="22">
        <f>All!BS61</f>
        <v>0</v>
      </c>
      <c r="D656" s="24">
        <f>All!AI61</f>
        <v>0</v>
      </c>
      <c r="E656" s="19" t="s">
        <v>271</v>
      </c>
      <c r="F656" s="24">
        <f>All!EM61</f>
        <v>0</v>
      </c>
      <c r="G656" s="24">
        <f>All!FW61</f>
        <v>0</v>
      </c>
      <c r="H656" s="26">
        <v>44682</v>
      </c>
    </row>
    <row r="657" spans="1:8" hidden="1">
      <c r="A657" s="19">
        <v>60</v>
      </c>
      <c r="B657" s="19" t="s">
        <v>76</v>
      </c>
      <c r="C657" s="22">
        <f>All!BS62</f>
        <v>0</v>
      </c>
      <c r="D657" s="24">
        <f>All!AI62</f>
        <v>0</v>
      </c>
      <c r="E657" s="19" t="s">
        <v>271</v>
      </c>
      <c r="F657" s="24">
        <f>All!EM62</f>
        <v>0</v>
      </c>
      <c r="G657" s="24">
        <f>All!FW62</f>
        <v>0</v>
      </c>
      <c r="H657" s="26">
        <v>44682</v>
      </c>
    </row>
    <row r="658" spans="1:8" hidden="1">
      <c r="A658" s="19">
        <v>61</v>
      </c>
      <c r="B658" s="19" t="s">
        <v>77</v>
      </c>
      <c r="C658" s="22">
        <f>All!BS63</f>
        <v>0</v>
      </c>
      <c r="D658" s="24">
        <f>All!AI63</f>
        <v>0</v>
      </c>
      <c r="E658" s="19" t="s">
        <v>271</v>
      </c>
      <c r="F658" s="24">
        <f>All!EM63</f>
        <v>0</v>
      </c>
      <c r="G658" s="24">
        <f>All!FW63</f>
        <v>0</v>
      </c>
      <c r="H658" s="26">
        <v>44682</v>
      </c>
    </row>
    <row r="659" spans="1:8" hidden="1">
      <c r="A659" s="19">
        <v>62</v>
      </c>
      <c r="B659" s="19" t="s">
        <v>87</v>
      </c>
      <c r="C659" s="22">
        <f>All!BS64</f>
        <v>0</v>
      </c>
      <c r="D659" s="24">
        <f>All!AI64</f>
        <v>0</v>
      </c>
      <c r="E659" s="19" t="s">
        <v>271</v>
      </c>
      <c r="F659" s="24">
        <f>All!EM64</f>
        <v>0</v>
      </c>
      <c r="G659" s="24">
        <f>All!FW64</f>
        <v>0</v>
      </c>
      <c r="H659" s="26">
        <v>44682</v>
      </c>
    </row>
    <row r="660" spans="1:8" hidden="1">
      <c r="A660" s="19">
        <v>63</v>
      </c>
      <c r="B660" s="19" t="s">
        <v>93</v>
      </c>
      <c r="C660" s="22">
        <f>All!BS65</f>
        <v>0</v>
      </c>
      <c r="D660" s="24">
        <f>All!AI65</f>
        <v>0</v>
      </c>
      <c r="E660" s="19" t="s">
        <v>271</v>
      </c>
      <c r="F660" s="24">
        <f>All!EM65</f>
        <v>0</v>
      </c>
      <c r="G660" s="24">
        <f>All!FW65</f>
        <v>0</v>
      </c>
      <c r="H660" s="26">
        <v>44682</v>
      </c>
    </row>
    <row r="661" spans="1:8" hidden="1">
      <c r="A661" s="19">
        <v>64</v>
      </c>
      <c r="B661" s="19" t="s">
        <v>94</v>
      </c>
      <c r="C661" s="22">
        <f>All!BS66</f>
        <v>0</v>
      </c>
      <c r="D661" s="24">
        <f>All!AI66</f>
        <v>0</v>
      </c>
      <c r="E661" s="19" t="s">
        <v>271</v>
      </c>
      <c r="F661" s="24">
        <f>All!EM66</f>
        <v>0</v>
      </c>
      <c r="G661" s="24">
        <f>All!FW66</f>
        <v>0</v>
      </c>
      <c r="H661" s="26">
        <v>44682</v>
      </c>
    </row>
    <row r="662" spans="1:8" hidden="1">
      <c r="A662" s="19">
        <v>65</v>
      </c>
      <c r="B662" s="19" t="s">
        <v>95</v>
      </c>
      <c r="C662" s="22">
        <f>All!BS67</f>
        <v>0</v>
      </c>
      <c r="D662" s="24">
        <f>All!AI67</f>
        <v>0</v>
      </c>
      <c r="E662" s="19" t="s">
        <v>271</v>
      </c>
      <c r="F662" s="24">
        <f>All!EM67</f>
        <v>0</v>
      </c>
      <c r="G662" s="24">
        <f>All!FW67</f>
        <v>0</v>
      </c>
      <c r="H662" s="26">
        <v>44682</v>
      </c>
    </row>
    <row r="663" spans="1:8" hidden="1">
      <c r="A663" s="19">
        <v>66</v>
      </c>
      <c r="B663" s="19" t="s">
        <v>96</v>
      </c>
      <c r="C663" s="22">
        <f>All!BS68</f>
        <v>0</v>
      </c>
      <c r="D663" s="24">
        <f>All!AI68</f>
        <v>0</v>
      </c>
      <c r="E663" s="19" t="s">
        <v>271</v>
      </c>
      <c r="F663" s="24">
        <f>All!EM68</f>
        <v>0</v>
      </c>
      <c r="G663" s="24">
        <f>All!FW68</f>
        <v>0</v>
      </c>
      <c r="H663" s="26">
        <v>44682</v>
      </c>
    </row>
    <row r="664" spans="1:8" hidden="1">
      <c r="A664" s="19">
        <v>67</v>
      </c>
      <c r="B664" s="19" t="s">
        <v>97</v>
      </c>
      <c r="C664" s="22">
        <f>All!BS69</f>
        <v>0</v>
      </c>
      <c r="D664" s="24">
        <f>All!AI69</f>
        <v>0</v>
      </c>
      <c r="E664" s="19" t="s">
        <v>271</v>
      </c>
      <c r="F664" s="24">
        <f>All!EM69</f>
        <v>0</v>
      </c>
      <c r="G664" s="24">
        <f>All!FW69</f>
        <v>0</v>
      </c>
      <c r="H664" s="26">
        <v>44682</v>
      </c>
    </row>
    <row r="665" spans="1:8" hidden="1">
      <c r="A665" s="19">
        <v>68</v>
      </c>
      <c r="B665" s="19" t="s">
        <v>98</v>
      </c>
      <c r="C665" s="22">
        <f>All!BS70</f>
        <v>0</v>
      </c>
      <c r="D665" s="24">
        <f>All!AI70</f>
        <v>0</v>
      </c>
      <c r="E665" s="19" t="s">
        <v>271</v>
      </c>
      <c r="F665" s="24">
        <f>All!EM70</f>
        <v>0</v>
      </c>
      <c r="G665" s="24">
        <f>All!FW70</f>
        <v>0</v>
      </c>
      <c r="H665" s="26">
        <v>44682</v>
      </c>
    </row>
    <row r="666" spans="1:8" hidden="1">
      <c r="A666" s="19">
        <v>69</v>
      </c>
      <c r="B666" s="19" t="s">
        <v>99</v>
      </c>
      <c r="C666" s="22">
        <f>All!BS71</f>
        <v>0</v>
      </c>
      <c r="D666" s="24">
        <f>All!AI71</f>
        <v>0</v>
      </c>
      <c r="E666" s="19" t="s">
        <v>271</v>
      </c>
      <c r="F666" s="24">
        <f>All!EM71</f>
        <v>0</v>
      </c>
      <c r="G666" s="24">
        <f>All!FW71</f>
        <v>0</v>
      </c>
      <c r="H666" s="26">
        <v>44682</v>
      </c>
    </row>
    <row r="667" spans="1:8" hidden="1">
      <c r="A667" s="19">
        <v>70</v>
      </c>
      <c r="B667" s="19" t="s">
        <v>100</v>
      </c>
      <c r="C667" s="22">
        <f>All!BS72</f>
        <v>0</v>
      </c>
      <c r="D667" s="24">
        <f>All!AI72</f>
        <v>0</v>
      </c>
      <c r="E667" s="19" t="s">
        <v>271</v>
      </c>
      <c r="F667" s="24">
        <f>All!EM72</f>
        <v>0</v>
      </c>
      <c r="G667" s="24">
        <f>All!FW72</f>
        <v>0</v>
      </c>
      <c r="H667" s="26">
        <v>44682</v>
      </c>
    </row>
    <row r="668" spans="1:8" hidden="1">
      <c r="A668" s="19">
        <v>71</v>
      </c>
      <c r="B668" s="19" t="s">
        <v>101</v>
      </c>
      <c r="C668" s="22">
        <f>All!BS73</f>
        <v>0</v>
      </c>
      <c r="D668" s="24">
        <f>All!AI73</f>
        <v>0</v>
      </c>
      <c r="E668" s="19" t="s">
        <v>271</v>
      </c>
      <c r="F668" s="24">
        <f>All!EM73</f>
        <v>0</v>
      </c>
      <c r="G668" s="24">
        <f>All!FW73</f>
        <v>0</v>
      </c>
      <c r="H668" s="26">
        <v>44682</v>
      </c>
    </row>
    <row r="669" spans="1:8" hidden="1">
      <c r="A669" s="19">
        <v>72</v>
      </c>
      <c r="B669" s="19" t="s">
        <v>102</v>
      </c>
      <c r="C669" s="22">
        <f>All!BS74</f>
        <v>0</v>
      </c>
      <c r="D669" s="24">
        <f>All!AI74</f>
        <v>0</v>
      </c>
      <c r="E669" s="19" t="s">
        <v>271</v>
      </c>
      <c r="F669" s="24">
        <f>All!EM74</f>
        <v>0</v>
      </c>
      <c r="G669" s="24">
        <f>All!FW74</f>
        <v>0</v>
      </c>
      <c r="H669" s="26">
        <v>44682</v>
      </c>
    </row>
    <row r="670" spans="1:8" hidden="1">
      <c r="A670" s="19">
        <v>73</v>
      </c>
      <c r="B670" s="19" t="s">
        <v>103</v>
      </c>
      <c r="C670" s="22">
        <f>All!BS75</f>
        <v>0</v>
      </c>
      <c r="D670" s="24">
        <f>All!AI75</f>
        <v>0</v>
      </c>
      <c r="E670" s="19" t="s">
        <v>271</v>
      </c>
      <c r="F670" s="24">
        <f>All!EM75</f>
        <v>0</v>
      </c>
      <c r="G670" s="24">
        <f>All!FW75</f>
        <v>0</v>
      </c>
      <c r="H670" s="26">
        <v>44682</v>
      </c>
    </row>
    <row r="671" spans="1:8" hidden="1">
      <c r="A671" s="19">
        <v>74</v>
      </c>
      <c r="B671" s="19" t="s">
        <v>104</v>
      </c>
      <c r="C671" s="22">
        <f>All!BS76</f>
        <v>0</v>
      </c>
      <c r="D671" s="24">
        <f>All!AI76</f>
        <v>0</v>
      </c>
      <c r="E671" s="19" t="s">
        <v>271</v>
      </c>
      <c r="F671" s="24">
        <f>All!EM76</f>
        <v>0</v>
      </c>
      <c r="G671" s="24">
        <f>All!FW76</f>
        <v>0</v>
      </c>
      <c r="H671" s="26">
        <v>44682</v>
      </c>
    </row>
    <row r="672" spans="1:8" hidden="1">
      <c r="A672" s="19">
        <v>75</v>
      </c>
      <c r="B672" s="19" t="s">
        <v>105</v>
      </c>
      <c r="C672" s="22">
        <f>All!BS77</f>
        <v>0</v>
      </c>
      <c r="D672" s="24">
        <f>All!AI77</f>
        <v>0</v>
      </c>
      <c r="E672" s="19" t="s">
        <v>271</v>
      </c>
      <c r="F672" s="24">
        <f>All!EM77</f>
        <v>0</v>
      </c>
      <c r="G672" s="24">
        <f>All!FW77</f>
        <v>0</v>
      </c>
      <c r="H672" s="26">
        <v>44682</v>
      </c>
    </row>
    <row r="673" spans="1:8" hidden="1">
      <c r="A673" s="19">
        <v>76</v>
      </c>
      <c r="B673" s="19" t="s">
        <v>111</v>
      </c>
      <c r="C673" s="22">
        <f>All!BS78</f>
        <v>0</v>
      </c>
      <c r="D673" s="24">
        <f>All!AI78</f>
        <v>0</v>
      </c>
      <c r="E673" s="19" t="s">
        <v>271</v>
      </c>
      <c r="F673" s="24">
        <f>All!EM78</f>
        <v>0</v>
      </c>
      <c r="G673" s="24">
        <f>All!FW78</f>
        <v>0</v>
      </c>
      <c r="H673" s="26">
        <v>44682</v>
      </c>
    </row>
    <row r="674" spans="1:8" hidden="1">
      <c r="A674" s="19">
        <v>77</v>
      </c>
      <c r="B674" s="19" t="s">
        <v>112</v>
      </c>
      <c r="C674" s="22">
        <f>All!BS79</f>
        <v>0</v>
      </c>
      <c r="D674" s="24">
        <f>All!AI79</f>
        <v>0</v>
      </c>
      <c r="E674" s="19" t="s">
        <v>271</v>
      </c>
      <c r="F674" s="24">
        <f>All!EM79</f>
        <v>0</v>
      </c>
      <c r="G674" s="24">
        <f>All!FW79</f>
        <v>0</v>
      </c>
      <c r="H674" s="26">
        <v>44682</v>
      </c>
    </row>
    <row r="675" spans="1:8" hidden="1">
      <c r="A675" s="19">
        <v>78</v>
      </c>
      <c r="B675" s="19" t="s">
        <v>113</v>
      </c>
      <c r="C675" s="22">
        <f>All!BS80</f>
        <v>0</v>
      </c>
      <c r="D675" s="24">
        <f>All!AI80</f>
        <v>0</v>
      </c>
      <c r="E675" s="19" t="s">
        <v>271</v>
      </c>
      <c r="F675" s="24">
        <f>All!EM80</f>
        <v>0</v>
      </c>
      <c r="G675" s="24">
        <f>All!FW80</f>
        <v>0</v>
      </c>
      <c r="H675" s="26">
        <v>44682</v>
      </c>
    </row>
    <row r="676" spans="1:8" hidden="1">
      <c r="A676" s="19">
        <v>79</v>
      </c>
      <c r="B676" s="19" t="s">
        <v>114</v>
      </c>
      <c r="C676" s="22">
        <f>All!BS81</f>
        <v>0</v>
      </c>
      <c r="D676" s="24">
        <f>All!AI81</f>
        <v>0</v>
      </c>
      <c r="E676" s="19" t="s">
        <v>271</v>
      </c>
      <c r="F676" s="24">
        <f>All!EM81</f>
        <v>0</v>
      </c>
      <c r="G676" s="24">
        <f>All!FW81</f>
        <v>0</v>
      </c>
      <c r="H676" s="26">
        <v>44682</v>
      </c>
    </row>
    <row r="677" spans="1:8" hidden="1">
      <c r="A677" s="19">
        <v>80</v>
      </c>
      <c r="B677" s="19" t="s">
        <v>115</v>
      </c>
      <c r="C677" s="22">
        <f>All!BS82</f>
        <v>0</v>
      </c>
      <c r="D677" s="24">
        <f>All!AI82</f>
        <v>0</v>
      </c>
      <c r="E677" s="19" t="s">
        <v>271</v>
      </c>
      <c r="F677" s="24">
        <f>All!EM82</f>
        <v>0</v>
      </c>
      <c r="G677" s="24">
        <f>All!FW82</f>
        <v>0</v>
      </c>
      <c r="H677" s="26">
        <v>44682</v>
      </c>
    </row>
    <row r="678" spans="1:8" hidden="1">
      <c r="A678" s="19">
        <v>81</v>
      </c>
      <c r="B678" s="19" t="s">
        <v>116</v>
      </c>
      <c r="C678" s="22">
        <f>All!BS83</f>
        <v>0</v>
      </c>
      <c r="D678" s="24">
        <f>All!AI83</f>
        <v>0</v>
      </c>
      <c r="E678" s="19" t="s">
        <v>271</v>
      </c>
      <c r="F678" s="24">
        <f>All!EM83</f>
        <v>0</v>
      </c>
      <c r="G678" s="24">
        <f>All!FW83</f>
        <v>0</v>
      </c>
      <c r="H678" s="26">
        <v>44682</v>
      </c>
    </row>
    <row r="679" spans="1:8" hidden="1">
      <c r="A679" s="19">
        <v>82</v>
      </c>
      <c r="B679" s="19" t="s">
        <v>117</v>
      </c>
      <c r="C679" s="22">
        <f>All!BS84</f>
        <v>0</v>
      </c>
      <c r="D679" s="24">
        <f>All!AI84</f>
        <v>0</v>
      </c>
      <c r="E679" s="19" t="s">
        <v>271</v>
      </c>
      <c r="F679" s="24">
        <f>All!EM84</f>
        <v>0</v>
      </c>
      <c r="G679" s="24">
        <f>All!FW84</f>
        <v>0</v>
      </c>
      <c r="H679" s="26">
        <v>44682</v>
      </c>
    </row>
    <row r="680" spans="1:8" hidden="1">
      <c r="A680" s="19">
        <v>83</v>
      </c>
      <c r="B680" s="19" t="s">
        <v>118</v>
      </c>
      <c r="C680" s="22">
        <f>All!BS85</f>
        <v>0</v>
      </c>
      <c r="D680" s="24">
        <f>All!AI85</f>
        <v>0</v>
      </c>
      <c r="E680" s="19" t="s">
        <v>271</v>
      </c>
      <c r="F680" s="24">
        <f>All!EM85</f>
        <v>0</v>
      </c>
      <c r="G680" s="24">
        <f>All!FW85</f>
        <v>0</v>
      </c>
      <c r="H680" s="26">
        <v>44682</v>
      </c>
    </row>
    <row r="681" spans="1:8" hidden="1">
      <c r="A681" s="19">
        <v>84</v>
      </c>
      <c r="B681" s="19" t="s">
        <v>119</v>
      </c>
      <c r="C681" s="22">
        <f>All!BS86</f>
        <v>0</v>
      </c>
      <c r="D681" s="24">
        <f>All!AI86</f>
        <v>0</v>
      </c>
      <c r="E681" s="19" t="s">
        <v>271</v>
      </c>
      <c r="F681" s="24">
        <f>All!EM86</f>
        <v>0</v>
      </c>
      <c r="G681" s="24">
        <f>All!FW86</f>
        <v>0</v>
      </c>
      <c r="H681" s="26">
        <v>44682</v>
      </c>
    </row>
    <row r="682" spans="1:8" hidden="1">
      <c r="A682" s="19">
        <v>85</v>
      </c>
      <c r="B682" s="19" t="s">
        <v>120</v>
      </c>
      <c r="C682" s="22">
        <f>All!BS87</f>
        <v>0</v>
      </c>
      <c r="D682" s="24">
        <f>All!AI87</f>
        <v>0</v>
      </c>
      <c r="E682" s="19" t="s">
        <v>271</v>
      </c>
      <c r="F682" s="24">
        <f>All!EM87</f>
        <v>0</v>
      </c>
      <c r="G682" s="24">
        <f>All!FW87</f>
        <v>0</v>
      </c>
      <c r="H682" s="26">
        <v>44682</v>
      </c>
    </row>
    <row r="683" spans="1:8" hidden="1">
      <c r="A683" s="19">
        <v>86</v>
      </c>
      <c r="B683" s="19" t="s">
        <v>121</v>
      </c>
      <c r="C683" s="22">
        <f>All!BS88</f>
        <v>0</v>
      </c>
      <c r="D683" s="24">
        <f>All!AI88</f>
        <v>0</v>
      </c>
      <c r="E683" s="19" t="s">
        <v>271</v>
      </c>
      <c r="F683" s="24">
        <f>All!EM88</f>
        <v>0</v>
      </c>
      <c r="G683" s="24">
        <f>All!FW88</f>
        <v>0</v>
      </c>
      <c r="H683" s="26">
        <v>44682</v>
      </c>
    </row>
    <row r="684" spans="1:8" hidden="1">
      <c r="A684" s="19">
        <v>87</v>
      </c>
      <c r="B684" s="19" t="s">
        <v>122</v>
      </c>
      <c r="C684" s="22">
        <f>All!BS89</f>
        <v>0</v>
      </c>
      <c r="D684" s="24">
        <f>All!AI89</f>
        <v>0</v>
      </c>
      <c r="E684" s="19" t="s">
        <v>271</v>
      </c>
      <c r="F684" s="24">
        <f>All!EM89</f>
        <v>0</v>
      </c>
      <c r="G684" s="24">
        <f>All!FW89</f>
        <v>0</v>
      </c>
      <c r="H684" s="26">
        <v>44682</v>
      </c>
    </row>
    <row r="685" spans="1:8" hidden="1">
      <c r="A685" s="19">
        <v>88</v>
      </c>
      <c r="B685" s="19" t="s">
        <v>123</v>
      </c>
      <c r="C685" s="22">
        <f>All!BS90</f>
        <v>0</v>
      </c>
      <c r="D685" s="24">
        <f>All!AI90</f>
        <v>0</v>
      </c>
      <c r="E685" s="19" t="s">
        <v>271</v>
      </c>
      <c r="F685" s="24">
        <f>All!EM90</f>
        <v>0</v>
      </c>
      <c r="G685" s="24">
        <f>All!FW90</f>
        <v>0</v>
      </c>
      <c r="H685" s="26">
        <v>44682</v>
      </c>
    </row>
    <row r="686" spans="1:8" hidden="1">
      <c r="A686" s="19">
        <v>89</v>
      </c>
      <c r="B686" s="19" t="s">
        <v>126</v>
      </c>
      <c r="C686" s="22">
        <f>All!BS91</f>
        <v>0</v>
      </c>
      <c r="D686" s="24">
        <f>All!AI91</f>
        <v>0</v>
      </c>
      <c r="E686" s="19" t="s">
        <v>271</v>
      </c>
      <c r="F686" s="24">
        <f>All!EM91</f>
        <v>0</v>
      </c>
      <c r="G686" s="24">
        <f>All!FW91</f>
        <v>0</v>
      </c>
      <c r="H686" s="26">
        <v>44682</v>
      </c>
    </row>
    <row r="687" spans="1:8" hidden="1">
      <c r="A687" s="19">
        <v>90</v>
      </c>
      <c r="B687" s="19" t="s">
        <v>284</v>
      </c>
      <c r="C687" s="22">
        <f>All!BS92</f>
        <v>0</v>
      </c>
      <c r="D687" s="24">
        <f>All!AI92</f>
        <v>0</v>
      </c>
      <c r="E687" s="19" t="s">
        <v>271</v>
      </c>
      <c r="F687" s="24">
        <f>All!EM92</f>
        <v>0</v>
      </c>
      <c r="G687" s="24">
        <f>All!FW92</f>
        <v>0</v>
      </c>
      <c r="H687" s="26">
        <v>44682</v>
      </c>
    </row>
    <row r="688" spans="1:8" hidden="1">
      <c r="A688" s="19">
        <v>91</v>
      </c>
      <c r="B688" s="19" t="s">
        <v>2006</v>
      </c>
      <c r="C688" s="22">
        <f>All!BS93</f>
        <v>0</v>
      </c>
      <c r="D688" s="24">
        <f>All!AI93</f>
        <v>0</v>
      </c>
      <c r="E688" s="19" t="s">
        <v>271</v>
      </c>
      <c r="F688" s="24">
        <f>All!EM93</f>
        <v>0</v>
      </c>
      <c r="G688" s="24">
        <f>All!FW93</f>
        <v>0</v>
      </c>
      <c r="H688" s="26">
        <v>44682</v>
      </c>
    </row>
    <row r="689" spans="1:8" hidden="1">
      <c r="A689" s="19">
        <v>92</v>
      </c>
      <c r="B689" s="19" t="s">
        <v>283</v>
      </c>
      <c r="C689" s="22">
        <f>All!BS94</f>
        <v>0</v>
      </c>
      <c r="D689" s="24">
        <f>All!AI94</f>
        <v>0</v>
      </c>
      <c r="E689" s="19" t="s">
        <v>271</v>
      </c>
      <c r="F689" s="24">
        <f>All!EM94</f>
        <v>0</v>
      </c>
      <c r="G689" s="24">
        <f>All!FW94</f>
        <v>0</v>
      </c>
      <c r="H689" s="26">
        <v>44682</v>
      </c>
    </row>
    <row r="690" spans="1:8" hidden="1">
      <c r="A690" s="19">
        <v>93</v>
      </c>
      <c r="B690" s="19" t="s">
        <v>2005</v>
      </c>
      <c r="C690" s="22">
        <f>All!BS95</f>
        <v>0</v>
      </c>
      <c r="D690" s="24">
        <f>All!AI95</f>
        <v>0</v>
      </c>
      <c r="E690" s="19" t="s">
        <v>271</v>
      </c>
      <c r="F690" s="24">
        <f>All!EM95</f>
        <v>0</v>
      </c>
      <c r="G690" s="24">
        <f>All!FW95</f>
        <v>0</v>
      </c>
      <c r="H690" s="26">
        <v>44682</v>
      </c>
    </row>
    <row r="691" spans="1:8" hidden="1">
      <c r="A691" s="19">
        <v>94</v>
      </c>
      <c r="B691" s="19" t="s">
        <v>2075</v>
      </c>
      <c r="C691" s="22">
        <f>All!BS96</f>
        <v>0</v>
      </c>
      <c r="D691" s="24">
        <f>All!AI96</f>
        <v>0</v>
      </c>
      <c r="E691" s="19" t="s">
        <v>271</v>
      </c>
      <c r="F691" s="24">
        <f>All!EM96</f>
        <v>0</v>
      </c>
      <c r="G691" s="24">
        <f>All!FW96</f>
        <v>0</v>
      </c>
      <c r="H691" s="26">
        <v>44682</v>
      </c>
    </row>
    <row r="692" spans="1:8" hidden="1">
      <c r="A692" s="19">
        <v>95</v>
      </c>
      <c r="B692" s="19" t="s">
        <v>2076</v>
      </c>
      <c r="C692" s="22">
        <f>All!BS97</f>
        <v>0</v>
      </c>
      <c r="D692" s="24">
        <f>All!AI97</f>
        <v>0</v>
      </c>
      <c r="E692" s="19" t="s">
        <v>271</v>
      </c>
      <c r="F692" s="24">
        <f>All!EM97</f>
        <v>0</v>
      </c>
      <c r="G692" s="24">
        <f>All!FW97</f>
        <v>0</v>
      </c>
      <c r="H692" s="26">
        <v>44682</v>
      </c>
    </row>
    <row r="693" spans="1:8" hidden="1">
      <c r="A693" s="19">
        <v>96</v>
      </c>
      <c r="B693" s="19" t="s">
        <v>2077</v>
      </c>
      <c r="C693" s="22">
        <f>All!BS98</f>
        <v>0</v>
      </c>
      <c r="D693" s="24">
        <f>All!AI98</f>
        <v>0</v>
      </c>
      <c r="E693" s="19" t="s">
        <v>271</v>
      </c>
      <c r="F693" s="24">
        <f>All!EM98</f>
        <v>0</v>
      </c>
      <c r="G693" s="24">
        <f>All!FW98</f>
        <v>0</v>
      </c>
      <c r="H693" s="26">
        <v>44682</v>
      </c>
    </row>
    <row r="694" spans="1:8" hidden="1">
      <c r="A694" s="19">
        <v>97</v>
      </c>
      <c r="B694" s="19" t="s">
        <v>2078</v>
      </c>
      <c r="C694" s="22">
        <f>All!BS99</f>
        <v>18939147.252197444</v>
      </c>
      <c r="D694" s="24">
        <f>All!AI99</f>
        <v>17352523</v>
      </c>
      <c r="E694" s="19" t="s">
        <v>271</v>
      </c>
      <c r="F694" s="24">
        <f>All!EM99</f>
        <v>15000000</v>
      </c>
      <c r="G694" s="24">
        <f>All!FW99</f>
        <v>11038890</v>
      </c>
      <c r="H694" s="26">
        <v>44682</v>
      </c>
    </row>
    <row r="695" spans="1:8" hidden="1">
      <c r="A695" s="19">
        <v>98</v>
      </c>
      <c r="B695" s="19" t="s">
        <v>2079</v>
      </c>
      <c r="C695" s="22">
        <f>All!BS100</f>
        <v>29054721.604155075</v>
      </c>
      <c r="D695" s="24">
        <f>All!AI100</f>
        <v>40201769</v>
      </c>
      <c r="E695" s="19" t="s">
        <v>271</v>
      </c>
      <c r="F695" s="24">
        <f>All!EM100</f>
        <v>34171503.520000003</v>
      </c>
      <c r="G695" s="24">
        <f>All!FW100</f>
        <v>36295350</v>
      </c>
      <c r="H695" s="26">
        <v>44682</v>
      </c>
    </row>
    <row r="696" spans="1:8" hidden="1">
      <c r="A696" s="19">
        <v>99</v>
      </c>
      <c r="B696" s="19" t="s">
        <v>2080</v>
      </c>
      <c r="C696" s="22">
        <f>All!BS101</f>
        <v>32676577</v>
      </c>
      <c r="D696" s="24">
        <f>All!AI101</f>
        <v>36314287</v>
      </c>
      <c r="E696" s="19" t="s">
        <v>271</v>
      </c>
      <c r="F696" s="24">
        <f>All!EM101</f>
        <v>0</v>
      </c>
      <c r="G696" s="24">
        <f>All!FW101</f>
        <v>21847808</v>
      </c>
      <c r="H696" s="26">
        <v>44682</v>
      </c>
    </row>
    <row r="697" spans="1:8" hidden="1">
      <c r="A697" s="19">
        <v>100</v>
      </c>
      <c r="B697" s="19" t="s">
        <v>2081</v>
      </c>
      <c r="C697" s="22">
        <f>All!BS102</f>
        <v>0</v>
      </c>
      <c r="D697" s="24">
        <f>All!AI102</f>
        <v>0</v>
      </c>
      <c r="E697" s="19" t="s">
        <v>271</v>
      </c>
      <c r="F697" s="24">
        <f>All!EM102</f>
        <v>0</v>
      </c>
      <c r="G697" s="24">
        <f>All!FW102</f>
        <v>0</v>
      </c>
      <c r="H697" s="26">
        <v>44682</v>
      </c>
    </row>
    <row r="698" spans="1:8" hidden="1">
      <c r="A698" s="19">
        <v>101</v>
      </c>
      <c r="B698" s="19" t="s">
        <v>2082</v>
      </c>
      <c r="C698" s="22">
        <f>All!BS103</f>
        <v>0</v>
      </c>
      <c r="D698" s="24">
        <f>All!AI103</f>
        <v>0</v>
      </c>
      <c r="E698" s="19" t="s">
        <v>271</v>
      </c>
      <c r="F698" s="24">
        <f>All!EM103</f>
        <v>0</v>
      </c>
      <c r="G698" s="24">
        <f>All!FW103</f>
        <v>0</v>
      </c>
      <c r="H698" s="26">
        <v>44682</v>
      </c>
    </row>
    <row r="699" spans="1:8" hidden="1">
      <c r="A699" s="19">
        <v>102</v>
      </c>
      <c r="B699" s="19" t="s">
        <v>2083</v>
      </c>
      <c r="C699" s="22">
        <f>All!BS104</f>
        <v>39846505</v>
      </c>
      <c r="D699" s="24">
        <f>All!AI104</f>
        <v>35091909.520000003</v>
      </c>
      <c r="E699" s="19" t="s">
        <v>271</v>
      </c>
      <c r="F699" s="24">
        <f>All!EM104</f>
        <v>0</v>
      </c>
      <c r="G699" s="24">
        <f>All!FW104</f>
        <v>12610684</v>
      </c>
      <c r="H699" s="26">
        <v>44682</v>
      </c>
    </row>
    <row r="700" spans="1:8" hidden="1">
      <c r="A700" s="19">
        <v>103</v>
      </c>
      <c r="B700" s="19" t="s">
        <v>2085</v>
      </c>
      <c r="C700" s="22">
        <f>All!BS105</f>
        <v>0</v>
      </c>
      <c r="D700" s="24">
        <f>All!AI105</f>
        <v>0</v>
      </c>
      <c r="E700" s="19" t="s">
        <v>271</v>
      </c>
      <c r="F700" s="24">
        <f>All!EM105</f>
        <v>0</v>
      </c>
      <c r="G700" s="24">
        <f>All!FW105</f>
        <v>0</v>
      </c>
      <c r="H700" s="26">
        <v>44682</v>
      </c>
    </row>
    <row r="701" spans="1:8" hidden="1">
      <c r="A701" s="19">
        <v>104</v>
      </c>
      <c r="B701" s="19" t="s">
        <v>2086</v>
      </c>
      <c r="C701" s="22">
        <f>All!BS106</f>
        <v>0</v>
      </c>
      <c r="D701" s="24">
        <f>All!AI106</f>
        <v>0</v>
      </c>
      <c r="E701" s="19" t="s">
        <v>271</v>
      </c>
      <c r="F701" s="24">
        <f>All!EM106</f>
        <v>0</v>
      </c>
      <c r="G701" s="24">
        <f>All!FW106</f>
        <v>0</v>
      </c>
      <c r="H701" s="26">
        <v>44682</v>
      </c>
    </row>
    <row r="702" spans="1:8" hidden="1">
      <c r="A702" s="19">
        <v>105</v>
      </c>
      <c r="B702" s="19" t="s">
        <v>2087</v>
      </c>
      <c r="C702" s="22">
        <f>All!BS107</f>
        <v>5474404.3786431197</v>
      </c>
      <c r="D702" s="24">
        <f>All!AI107</f>
        <v>0</v>
      </c>
      <c r="E702" s="19" t="s">
        <v>271</v>
      </c>
      <c r="F702" s="24">
        <f>All!EM107</f>
        <v>0</v>
      </c>
      <c r="G702" s="24">
        <f>All!FW107</f>
        <v>0</v>
      </c>
      <c r="H702" s="26">
        <v>44682</v>
      </c>
    </row>
    <row r="703" spans="1:8" hidden="1">
      <c r="A703" s="19">
        <v>106</v>
      </c>
      <c r="B703" s="19" t="s">
        <v>2088</v>
      </c>
      <c r="C703" s="22">
        <f>All!BS108</f>
        <v>0</v>
      </c>
      <c r="D703" s="24">
        <f>All!AI108</f>
        <v>0</v>
      </c>
      <c r="E703" s="19" t="s">
        <v>271</v>
      </c>
      <c r="F703" s="24">
        <f>All!EM108</f>
        <v>0</v>
      </c>
      <c r="G703" s="24">
        <f>All!FW108</f>
        <v>0</v>
      </c>
      <c r="H703" s="26">
        <v>44682</v>
      </c>
    </row>
    <row r="704" spans="1:8" hidden="1">
      <c r="A704" s="19">
        <v>107</v>
      </c>
      <c r="B704" s="19" t="s">
        <v>2089</v>
      </c>
      <c r="C704" s="22">
        <f>All!BS109</f>
        <v>0</v>
      </c>
      <c r="D704" s="24">
        <f>All!AI109</f>
        <v>0</v>
      </c>
      <c r="E704" s="19" t="s">
        <v>271</v>
      </c>
      <c r="F704" s="24">
        <f>All!EM109</f>
        <v>0</v>
      </c>
      <c r="G704" s="24">
        <f>All!FW109</f>
        <v>0</v>
      </c>
      <c r="H704" s="26">
        <v>44682</v>
      </c>
    </row>
    <row r="705" spans="1:8" hidden="1">
      <c r="A705" s="19">
        <v>108</v>
      </c>
      <c r="B705" s="19" t="s">
        <v>2090</v>
      </c>
      <c r="C705" s="22">
        <f>All!BS110</f>
        <v>23212321</v>
      </c>
      <c r="D705" s="24">
        <f>All!AI110</f>
        <v>31630781.899999999</v>
      </c>
      <c r="E705" s="19" t="s">
        <v>271</v>
      </c>
      <c r="F705" s="24">
        <f>All!EM110</f>
        <v>0</v>
      </c>
      <c r="G705" s="24">
        <f>All!FW110</f>
        <v>31755664</v>
      </c>
      <c r="H705" s="26">
        <v>44682</v>
      </c>
    </row>
    <row r="706" spans="1:8" hidden="1">
      <c r="A706" s="19">
        <v>109</v>
      </c>
      <c r="B706" s="19" t="s">
        <v>2091</v>
      </c>
      <c r="C706" s="22">
        <f>All!BS111</f>
        <v>13983419.872085454</v>
      </c>
      <c r="D706" s="24">
        <f>All!AI111</f>
        <v>0</v>
      </c>
      <c r="E706" s="19" t="s">
        <v>271</v>
      </c>
      <c r="F706" s="24">
        <f>All!EM111</f>
        <v>0</v>
      </c>
      <c r="G706" s="24">
        <f>All!FW111</f>
        <v>2446565</v>
      </c>
      <c r="H706" s="26">
        <v>44682</v>
      </c>
    </row>
    <row r="707" spans="1:8" hidden="1">
      <c r="A707" s="19">
        <v>110</v>
      </c>
      <c r="B707" s="19" t="s">
        <v>2092</v>
      </c>
      <c r="C707" s="22">
        <f>All!BS112</f>
        <v>24417079.105248671</v>
      </c>
      <c r="D707" s="24">
        <f>All!AI112</f>
        <v>24103957</v>
      </c>
      <c r="E707" s="19" t="s">
        <v>271</v>
      </c>
      <c r="F707" s="24">
        <f>All!EM112</f>
        <v>20764916</v>
      </c>
      <c r="G707" s="24">
        <f>All!FW112</f>
        <v>26631701</v>
      </c>
      <c r="H707" s="26">
        <v>44682</v>
      </c>
    </row>
    <row r="708" spans="1:8" hidden="1">
      <c r="A708" s="19">
        <v>111</v>
      </c>
      <c r="B708" s="19" t="s">
        <v>2104</v>
      </c>
      <c r="C708" s="22">
        <f>All!BS113</f>
        <v>2140826.0215053754</v>
      </c>
      <c r="D708" s="24">
        <f>All!AI113</f>
        <v>0</v>
      </c>
      <c r="E708" s="19" t="s">
        <v>271</v>
      </c>
      <c r="F708" s="24">
        <f>All!EM113</f>
        <v>2788273</v>
      </c>
      <c r="G708" s="24">
        <f>All!FW113</f>
        <v>0</v>
      </c>
      <c r="H708" s="26">
        <v>44682</v>
      </c>
    </row>
    <row r="709" spans="1:8" hidden="1">
      <c r="A709" s="19">
        <v>112</v>
      </c>
      <c r="B709" s="19" t="s">
        <v>2100</v>
      </c>
      <c r="C709" s="22">
        <f>All!BS114</f>
        <v>22670978.931771927</v>
      </c>
      <c r="D709" s="24">
        <f>All!AI114</f>
        <v>24739046</v>
      </c>
      <c r="E709" s="19" t="s">
        <v>271</v>
      </c>
      <c r="F709" s="24">
        <f>All!EM114</f>
        <v>18554285</v>
      </c>
      <c r="G709" s="24">
        <f>All!FW114</f>
        <v>17945778</v>
      </c>
      <c r="H709" s="26">
        <v>44682</v>
      </c>
    </row>
    <row r="710" spans="1:8" hidden="1">
      <c r="A710" s="19">
        <v>113</v>
      </c>
      <c r="B710" s="19" t="s">
        <v>2101</v>
      </c>
      <c r="C710" s="22">
        <f>All!BS115</f>
        <v>78839267</v>
      </c>
      <c r="D710" s="24">
        <f>All!AI115</f>
        <v>35603707</v>
      </c>
      <c r="E710" s="19" t="s">
        <v>271</v>
      </c>
      <c r="F710" s="24">
        <f>All!EM115</f>
        <v>25213240</v>
      </c>
      <c r="G710" s="24">
        <f>All!FW115</f>
        <v>25807991</v>
      </c>
      <c r="H710" s="26">
        <v>44682</v>
      </c>
    </row>
    <row r="711" spans="1:8" hidden="1">
      <c r="A711" s="19">
        <v>114</v>
      </c>
      <c r="B711" s="19" t="s">
        <v>2102</v>
      </c>
      <c r="C711" s="22">
        <f>All!BS116</f>
        <v>0</v>
      </c>
      <c r="D711" s="24">
        <f>All!AI116</f>
        <v>0</v>
      </c>
      <c r="E711" s="19" t="s">
        <v>271</v>
      </c>
      <c r="F711" s="24">
        <f>All!EM116</f>
        <v>0</v>
      </c>
      <c r="G711" s="24">
        <f>All!FW116</f>
        <v>0</v>
      </c>
      <c r="H711" s="26">
        <v>44682</v>
      </c>
    </row>
    <row r="712" spans="1:8" hidden="1">
      <c r="A712" s="20">
        <v>115</v>
      </c>
      <c r="B712" s="20" t="s">
        <v>2103</v>
      </c>
      <c r="C712" s="22">
        <f>All!BS117</f>
        <v>0</v>
      </c>
      <c r="D712" s="24">
        <f>All!AI117</f>
        <v>0</v>
      </c>
      <c r="E712" s="19" t="s">
        <v>271</v>
      </c>
      <c r="F712" s="24">
        <f>All!EM117</f>
        <v>0</v>
      </c>
      <c r="G712" s="24">
        <f>All!FW117</f>
        <v>0</v>
      </c>
      <c r="H712" s="26">
        <v>44682</v>
      </c>
    </row>
    <row r="713" spans="1:8" hidden="1">
      <c r="A713" s="19">
        <v>116</v>
      </c>
      <c r="B713" s="19" t="s">
        <v>2109</v>
      </c>
      <c r="C713" s="22">
        <f>All!BS118</f>
        <v>0</v>
      </c>
      <c r="D713" s="24">
        <f>All!AI118</f>
        <v>0</v>
      </c>
      <c r="E713" s="19" t="s">
        <v>271</v>
      </c>
      <c r="F713" s="24">
        <f>All!EM118</f>
        <v>0</v>
      </c>
      <c r="G713" s="24">
        <f>All!FW118</f>
        <v>586507</v>
      </c>
      <c r="H713" s="26">
        <v>44682</v>
      </c>
    </row>
    <row r="714" spans="1:8" hidden="1">
      <c r="A714" s="19">
        <v>117</v>
      </c>
      <c r="B714" s="19" t="s">
        <v>2110</v>
      </c>
      <c r="C714" s="22">
        <f>All!BS119</f>
        <v>8000000.3357242104</v>
      </c>
      <c r="D714" s="24">
        <f>All!AI119</f>
        <v>6516056</v>
      </c>
      <c r="E714" s="19" t="s">
        <v>271</v>
      </c>
      <c r="F714" s="24">
        <f>All!EM119</f>
        <v>3714152</v>
      </c>
      <c r="G714" s="24">
        <f>All!FW119</f>
        <v>4436932</v>
      </c>
      <c r="H714" s="26">
        <v>44682</v>
      </c>
    </row>
    <row r="715" spans="1:8" hidden="1">
      <c r="A715" s="19">
        <v>118</v>
      </c>
      <c r="B715" s="19" t="s">
        <v>2112</v>
      </c>
      <c r="C715" s="22">
        <f>All!BS120</f>
        <v>6700000</v>
      </c>
      <c r="D715" s="24">
        <f>All!AI120</f>
        <v>0</v>
      </c>
      <c r="E715" s="19" t="s">
        <v>271</v>
      </c>
      <c r="F715" s="24">
        <f>All!EM120</f>
        <v>0</v>
      </c>
      <c r="G715" s="24">
        <f>All!FW120</f>
        <v>0</v>
      </c>
      <c r="H715" s="26">
        <v>44682</v>
      </c>
    </row>
    <row r="716" spans="1:8" hidden="1">
      <c r="A716" s="19">
        <v>119</v>
      </c>
      <c r="B716" s="19" t="s">
        <v>2113</v>
      </c>
      <c r="C716" s="22">
        <f>All!BS121</f>
        <v>0</v>
      </c>
      <c r="D716" s="24">
        <f>All!AI121</f>
        <v>0</v>
      </c>
      <c r="E716" s="19" t="s">
        <v>271</v>
      </c>
      <c r="F716" s="24">
        <f>All!EM121</f>
        <v>0</v>
      </c>
      <c r="G716" s="24">
        <f>All!FW121</f>
        <v>845868</v>
      </c>
      <c r="H716" s="26">
        <v>44682</v>
      </c>
    </row>
    <row r="717" spans="1:8" hidden="1">
      <c r="A717" s="19">
        <v>120</v>
      </c>
      <c r="B717" s="20" t="s">
        <v>2114</v>
      </c>
      <c r="C717" s="22">
        <f>All!BS122</f>
        <v>0</v>
      </c>
      <c r="D717" s="24">
        <f>All!AI122</f>
        <v>0</v>
      </c>
      <c r="E717" s="19" t="s">
        <v>271</v>
      </c>
      <c r="F717" s="24">
        <f>All!EM122</f>
        <v>0</v>
      </c>
      <c r="G717" s="24">
        <f>All!FW122</f>
        <v>394808</v>
      </c>
      <c r="H717" s="26">
        <v>44682</v>
      </c>
    </row>
    <row r="718" spans="1:8" hidden="1">
      <c r="A718" s="19">
        <v>121</v>
      </c>
      <c r="B718" s="19" t="s">
        <v>2157</v>
      </c>
      <c r="C718" s="22">
        <f>All!BS123</f>
        <v>0</v>
      </c>
      <c r="D718" s="24">
        <f>All!AI123</f>
        <v>0</v>
      </c>
      <c r="E718" s="19" t="s">
        <v>271</v>
      </c>
      <c r="F718" s="24">
        <f>All!EM123</f>
        <v>0</v>
      </c>
      <c r="G718" s="24">
        <f>All!FW123</f>
        <v>0</v>
      </c>
      <c r="H718" s="26">
        <v>44682</v>
      </c>
    </row>
    <row r="719" spans="1:8" hidden="1">
      <c r="A719" s="19">
        <v>122</v>
      </c>
      <c r="B719" s="19" t="s">
        <v>2158</v>
      </c>
      <c r="C719" s="22">
        <f>All!BS124</f>
        <v>0</v>
      </c>
      <c r="D719" s="24">
        <f>All!AI124</f>
        <v>0</v>
      </c>
      <c r="E719" s="19" t="s">
        <v>271</v>
      </c>
      <c r="F719" s="24">
        <f>All!EM124</f>
        <v>0</v>
      </c>
      <c r="G719" s="24">
        <f>All!FW124</f>
        <v>0</v>
      </c>
      <c r="H719" s="26">
        <v>44682</v>
      </c>
    </row>
    <row r="720" spans="1:8" hidden="1">
      <c r="A720" s="19">
        <v>123</v>
      </c>
      <c r="B720" s="19" t="s">
        <v>2159</v>
      </c>
      <c r="C720" s="22">
        <f>All!BS125</f>
        <v>0</v>
      </c>
      <c r="D720" s="24">
        <f>All!AI125</f>
        <v>0</v>
      </c>
      <c r="E720" s="19" t="s">
        <v>271</v>
      </c>
      <c r="F720" s="24">
        <f>All!EM125</f>
        <v>0</v>
      </c>
      <c r="G720" s="24">
        <f>All!FW125</f>
        <v>0</v>
      </c>
      <c r="H720" s="26">
        <v>44682</v>
      </c>
    </row>
    <row r="721" spans="1:8" hidden="1">
      <c r="A721" s="19">
        <v>124</v>
      </c>
      <c r="B721" s="19" t="s">
        <v>2160</v>
      </c>
      <c r="C721" s="22">
        <f>All!BS126</f>
        <v>0</v>
      </c>
      <c r="D721" s="24">
        <f>All!AI126</f>
        <v>0</v>
      </c>
      <c r="E721" s="19" t="s">
        <v>271</v>
      </c>
      <c r="F721" s="24">
        <f>All!EM126</f>
        <v>0</v>
      </c>
      <c r="G721" s="24">
        <f>All!FW126</f>
        <v>0</v>
      </c>
      <c r="H721" s="26">
        <v>44682</v>
      </c>
    </row>
    <row r="722" spans="1:8" hidden="1">
      <c r="A722" s="19">
        <v>125</v>
      </c>
      <c r="B722" s="19" t="s">
        <v>2162</v>
      </c>
      <c r="C722" s="22">
        <f>All!BS127</f>
        <v>0</v>
      </c>
      <c r="D722" s="24">
        <f>All!AI127</f>
        <v>0</v>
      </c>
      <c r="E722" s="19" t="s">
        <v>271</v>
      </c>
      <c r="F722" s="24">
        <f>All!EM127</f>
        <v>0</v>
      </c>
      <c r="G722" s="24">
        <f>All!FW127</f>
        <v>0</v>
      </c>
      <c r="H722" s="26">
        <v>44682</v>
      </c>
    </row>
    <row r="723" spans="1:8" hidden="1">
      <c r="A723" s="19">
        <v>126</v>
      </c>
      <c r="B723" s="19" t="s">
        <v>2163</v>
      </c>
      <c r="C723" s="22">
        <f>All!BS128</f>
        <v>15709000.533561682</v>
      </c>
      <c r="D723" s="24">
        <f>All!AI128</f>
        <v>20757630</v>
      </c>
      <c r="E723" s="19" t="s">
        <v>271</v>
      </c>
      <c r="F723" s="24">
        <f>All!EM128</f>
        <v>13713944</v>
      </c>
      <c r="G723" s="24">
        <f>All!FW128</f>
        <v>7097080</v>
      </c>
      <c r="H723" s="26">
        <v>44682</v>
      </c>
    </row>
    <row r="724" spans="1:8" hidden="1">
      <c r="A724" s="19">
        <v>127</v>
      </c>
      <c r="B724" s="19" t="s">
        <v>2164</v>
      </c>
      <c r="C724" s="22">
        <f>All!BS129</f>
        <v>11184927.103246933</v>
      </c>
      <c r="D724" s="24">
        <f>All!AI129</f>
        <v>34714286</v>
      </c>
      <c r="E724" s="19" t="s">
        <v>271</v>
      </c>
      <c r="F724" s="24">
        <f>All!EM129</f>
        <v>34914286</v>
      </c>
      <c r="G724" s="24">
        <f>All!FW129</f>
        <v>6914286</v>
      </c>
      <c r="H724" s="26">
        <v>44682</v>
      </c>
    </row>
    <row r="725" spans="1:8" hidden="1">
      <c r="A725" s="19">
        <v>128</v>
      </c>
      <c r="B725" s="19" t="s">
        <v>2165</v>
      </c>
      <c r="C725" s="22">
        <f>All!BS130</f>
        <v>7000000</v>
      </c>
      <c r="D725" s="24">
        <f>All!AI130</f>
        <v>14312745</v>
      </c>
      <c r="E725" s="19" t="s">
        <v>271</v>
      </c>
      <c r="F725" s="24">
        <f>All!EM130</f>
        <v>16959620</v>
      </c>
      <c r="G725" s="24">
        <f>All!FW130</f>
        <v>15434701</v>
      </c>
      <c r="H725" s="26">
        <v>44682</v>
      </c>
    </row>
    <row r="726" spans="1:8" hidden="1">
      <c r="A726" s="113">
        <v>129</v>
      </c>
      <c r="B726" s="113" t="s">
        <v>2167</v>
      </c>
      <c r="C726" s="22">
        <f>All!BS131</f>
        <v>0</v>
      </c>
      <c r="D726" s="24">
        <f>All!AI131</f>
        <v>0</v>
      </c>
      <c r="E726" s="19" t="s">
        <v>271</v>
      </c>
      <c r="F726" s="24">
        <f>All!EM131</f>
        <v>0</v>
      </c>
      <c r="G726" s="24">
        <f>All!FW131</f>
        <v>0</v>
      </c>
      <c r="H726" s="26">
        <v>44682</v>
      </c>
    </row>
    <row r="727" spans="1:8" hidden="1">
      <c r="A727" s="113">
        <v>130</v>
      </c>
      <c r="B727" s="113" t="s">
        <v>2168</v>
      </c>
      <c r="C727" s="22">
        <f>All!BS132</f>
        <v>22000000</v>
      </c>
      <c r="D727" s="24">
        <f>All!AI132</f>
        <v>23356365</v>
      </c>
      <c r="E727" s="19" t="s">
        <v>271</v>
      </c>
      <c r="F727" s="24">
        <f>All!EM132</f>
        <v>22671486</v>
      </c>
      <c r="G727" s="24">
        <f>All!FW132</f>
        <v>21919517</v>
      </c>
      <c r="H727" s="26">
        <v>44682</v>
      </c>
    </row>
    <row r="728" spans="1:8" hidden="1">
      <c r="A728" s="113">
        <v>131</v>
      </c>
      <c r="B728" s="113" t="s">
        <v>2169</v>
      </c>
      <c r="C728" s="22">
        <f>All!BS133</f>
        <v>15200000</v>
      </c>
      <c r="D728" s="24">
        <f>All!AI133</f>
        <v>24242425.710000001</v>
      </c>
      <c r="E728" s="19" t="s">
        <v>271</v>
      </c>
      <c r="F728" s="24">
        <f>All!EM133</f>
        <v>0</v>
      </c>
      <c r="G728" s="24">
        <f>All!FW133</f>
        <v>14985716</v>
      </c>
      <c r="H728" s="26">
        <v>44682</v>
      </c>
    </row>
    <row r="729" spans="1:8" hidden="1">
      <c r="A729" s="113">
        <v>132</v>
      </c>
      <c r="B729" s="113" t="s">
        <v>2170</v>
      </c>
      <c r="C729" s="22">
        <f>All!BS134</f>
        <v>7618200</v>
      </c>
      <c r="D729" s="24">
        <f>All!AI134</f>
        <v>7618200</v>
      </c>
      <c r="E729" s="19" t="s">
        <v>271</v>
      </c>
      <c r="F729" s="24">
        <f>All!EM134</f>
        <v>32454655</v>
      </c>
      <c r="G729" s="24">
        <f>All!FW134</f>
        <v>19585245</v>
      </c>
      <c r="H729" s="26">
        <v>44682</v>
      </c>
    </row>
    <row r="730" spans="1:8" hidden="1">
      <c r="A730" s="113">
        <v>133</v>
      </c>
      <c r="B730" s="113" t="s">
        <v>2171</v>
      </c>
      <c r="C730" s="22">
        <f>All!BS135</f>
        <v>5870908.4000000004</v>
      </c>
      <c r="D730" s="24">
        <f>All!AI135</f>
        <v>8134804.7620000001</v>
      </c>
      <c r="E730" s="19" t="s">
        <v>271</v>
      </c>
      <c r="F730" s="24">
        <f>All!EM135</f>
        <v>0</v>
      </c>
      <c r="G730" s="24">
        <f>All!FW135</f>
        <v>4121245</v>
      </c>
      <c r="H730" s="26">
        <v>44682</v>
      </c>
    </row>
    <row r="731" spans="1:8" hidden="1">
      <c r="A731" s="113">
        <v>134</v>
      </c>
      <c r="B731" s="113" t="s">
        <v>2172</v>
      </c>
      <c r="C731" s="22">
        <f>All!BS136</f>
        <v>2100000</v>
      </c>
      <c r="D731" s="24">
        <f>All!AI136</f>
        <v>0</v>
      </c>
      <c r="E731" s="19" t="s">
        <v>271</v>
      </c>
      <c r="F731" s="24">
        <f>All!EM136</f>
        <v>1440000</v>
      </c>
      <c r="G731" s="24">
        <f>All!FW136</f>
        <v>1260000</v>
      </c>
      <c r="H731" s="26">
        <v>44682</v>
      </c>
    </row>
    <row r="732" spans="1:8" hidden="1">
      <c r="A732" s="113">
        <v>135</v>
      </c>
      <c r="B732" s="113" t="s">
        <v>2173</v>
      </c>
      <c r="C732" s="22">
        <f>All!BS137</f>
        <v>20000000</v>
      </c>
      <c r="D732" s="24">
        <f>All!AI137</f>
        <v>12350911</v>
      </c>
      <c r="E732" s="19" t="s">
        <v>271</v>
      </c>
      <c r="F732" s="24">
        <f>All!EM137</f>
        <v>2232927</v>
      </c>
      <c r="G732" s="24">
        <f>All!FW137</f>
        <v>2178630</v>
      </c>
      <c r="H732" s="26">
        <v>44682</v>
      </c>
    </row>
    <row r="733" spans="1:8" hidden="1">
      <c r="A733" s="113">
        <v>136</v>
      </c>
      <c r="B733" s="113" t="s">
        <v>2174</v>
      </c>
      <c r="C733" s="22">
        <f>All!BS138</f>
        <v>38700000</v>
      </c>
      <c r="D733" s="24">
        <f>All!AI138</f>
        <v>50639922.859999999</v>
      </c>
      <c r="E733" s="19" t="s">
        <v>271</v>
      </c>
      <c r="F733" s="24">
        <f>All!EM138</f>
        <v>33416413.739999998</v>
      </c>
      <c r="G733" s="24">
        <f>All!FW138</f>
        <v>43043934.43</v>
      </c>
      <c r="H733" s="26">
        <v>44682</v>
      </c>
    </row>
    <row r="734" spans="1:8" hidden="1">
      <c r="A734" s="113">
        <v>137</v>
      </c>
      <c r="B734" s="113" t="s">
        <v>2175</v>
      </c>
      <c r="C734" s="22">
        <f>All!BS139</f>
        <v>0</v>
      </c>
      <c r="D734" s="24">
        <f>All!AI139</f>
        <v>0</v>
      </c>
      <c r="E734" s="19" t="s">
        <v>271</v>
      </c>
      <c r="F734" s="24">
        <f>All!EM139</f>
        <v>0</v>
      </c>
      <c r="G734" s="24">
        <f>All!FW139</f>
        <v>0</v>
      </c>
      <c r="H734" s="26">
        <v>44682</v>
      </c>
    </row>
    <row r="735" spans="1:8" hidden="1">
      <c r="A735" s="113">
        <v>138</v>
      </c>
      <c r="B735" s="113" t="s">
        <v>2176</v>
      </c>
      <c r="C735" s="22">
        <f>All!BS140</f>
        <v>17000000</v>
      </c>
      <c r="D735" s="24">
        <f>All!AI140</f>
        <v>17000000</v>
      </c>
      <c r="E735" s="19" t="s">
        <v>271</v>
      </c>
      <c r="F735" s="24">
        <f>All!EM140</f>
        <v>16800000</v>
      </c>
      <c r="G735" s="24">
        <f>All!FW140</f>
        <v>10200000</v>
      </c>
      <c r="H735" s="26">
        <v>44682</v>
      </c>
    </row>
    <row r="736" spans="1:8" hidden="1">
      <c r="A736" s="113">
        <v>139</v>
      </c>
      <c r="B736" s="113" t="s">
        <v>2189</v>
      </c>
      <c r="C736" s="22">
        <f>All!BS141</f>
        <v>1836971.6350000002</v>
      </c>
      <c r="D736" s="24">
        <f>All!AI141</f>
        <v>1836971.6350000002</v>
      </c>
      <c r="E736" s="19" t="s">
        <v>271</v>
      </c>
      <c r="F736" s="24">
        <f>All!EM141</f>
        <v>1383131.584</v>
      </c>
      <c r="G736" s="24">
        <f>All!FW141</f>
        <v>1102182.9810000001</v>
      </c>
      <c r="H736" s="26">
        <v>44682</v>
      </c>
    </row>
    <row r="737" spans="1:8" hidden="1">
      <c r="A737" s="113">
        <v>140</v>
      </c>
      <c r="B737" s="113" t="s">
        <v>2190</v>
      </c>
      <c r="C737" s="22">
        <f>All!BS142</f>
        <v>9200000</v>
      </c>
      <c r="D737" s="24">
        <f>All!AI142</f>
        <v>9200000</v>
      </c>
      <c r="E737" s="19" t="s">
        <v>271</v>
      </c>
      <c r="F737" s="24">
        <f>All!EM142</f>
        <v>7040000</v>
      </c>
      <c r="G737" s="24">
        <f>All!FW142</f>
        <v>5520000</v>
      </c>
      <c r="H737" s="26">
        <v>44682</v>
      </c>
    </row>
    <row r="738" spans="1:8" hidden="1">
      <c r="A738" s="113">
        <v>141</v>
      </c>
      <c r="B738" s="113" t="s">
        <v>2191</v>
      </c>
      <c r="C738" s="22">
        <f>All!BS143</f>
        <v>0</v>
      </c>
      <c r="D738" s="24">
        <f>All!AI143</f>
        <v>0</v>
      </c>
      <c r="E738" s="19" t="s">
        <v>271</v>
      </c>
      <c r="F738" s="24">
        <f>All!EM143</f>
        <v>0</v>
      </c>
      <c r="G738" s="24">
        <f>All!FW143</f>
        <v>0</v>
      </c>
      <c r="H738" s="26">
        <v>44682</v>
      </c>
    </row>
    <row r="739" spans="1:8" hidden="1">
      <c r="A739" s="113">
        <v>142</v>
      </c>
      <c r="B739" s="113" t="s">
        <v>2192</v>
      </c>
      <c r="C739" s="22">
        <f>All!BS144</f>
        <v>30871359.010799997</v>
      </c>
      <c r="D739" s="24">
        <f>All!AI144</f>
        <v>30871359.010799997</v>
      </c>
      <c r="E739" s="19" t="s">
        <v>271</v>
      </c>
      <c r="F739" s="24">
        <f>All!EM144</f>
        <v>15716328.223679999</v>
      </c>
      <c r="G739" s="24">
        <f>All!FW144</f>
        <v>18522815.406479996</v>
      </c>
      <c r="H739" s="26">
        <v>44682</v>
      </c>
    </row>
    <row r="740" spans="1:8" hidden="1">
      <c r="A740" s="113">
        <v>143</v>
      </c>
      <c r="B740" s="113" t="s">
        <v>2193</v>
      </c>
      <c r="C740" s="22">
        <f>All!BS145</f>
        <v>0</v>
      </c>
      <c r="D740" s="24">
        <f>All!AI145</f>
        <v>0</v>
      </c>
      <c r="E740" s="19" t="s">
        <v>271</v>
      </c>
      <c r="F740" s="24">
        <f>All!EM145</f>
        <v>3704831.9999999995</v>
      </c>
      <c r="G740" s="24">
        <f>All!FW145</f>
        <v>0</v>
      </c>
      <c r="H740" s="26">
        <v>44682</v>
      </c>
    </row>
    <row r="741" spans="1:8" hidden="1">
      <c r="A741" s="152">
        <v>144</v>
      </c>
      <c r="B741" s="152" t="s">
        <v>2207</v>
      </c>
      <c r="C741" s="22">
        <f>All!BS146</f>
        <v>0</v>
      </c>
      <c r="D741" s="24">
        <f>All!AI146</f>
        <v>0</v>
      </c>
      <c r="E741" s="19" t="s">
        <v>271</v>
      </c>
      <c r="F741" s="24">
        <f>All!EM146</f>
        <v>0</v>
      </c>
      <c r="G741" s="24">
        <f>All!FW146</f>
        <v>0</v>
      </c>
      <c r="H741" s="26">
        <v>44682</v>
      </c>
    </row>
    <row r="742" spans="1:8">
      <c r="A742" s="152">
        <v>145</v>
      </c>
      <c r="B742" s="152" t="s">
        <v>2208</v>
      </c>
      <c r="C742" s="22">
        <f>All!BS147</f>
        <v>0</v>
      </c>
      <c r="D742" s="24">
        <f>All!AI147</f>
        <v>0</v>
      </c>
      <c r="E742" s="19" t="s">
        <v>271</v>
      </c>
      <c r="F742" s="24">
        <f>All!EM147</f>
        <v>0</v>
      </c>
      <c r="G742" s="24">
        <f>All!FW147</f>
        <v>0</v>
      </c>
      <c r="H742" s="26">
        <v>44682</v>
      </c>
    </row>
    <row r="743" spans="1:8">
      <c r="A743" s="152">
        <v>146</v>
      </c>
      <c r="B743" s="152" t="s">
        <v>2211</v>
      </c>
      <c r="C743" s="22">
        <f>All!BS148</f>
        <v>0</v>
      </c>
      <c r="D743" s="24">
        <f>All!AI148</f>
        <v>0</v>
      </c>
      <c r="E743" s="19" t="s">
        <v>271</v>
      </c>
      <c r="F743" s="24">
        <f>All!EM148</f>
        <v>0</v>
      </c>
      <c r="G743" s="24">
        <f>All!FW148</f>
        <v>0</v>
      </c>
      <c r="H743" s="26">
        <v>44682</v>
      </c>
    </row>
    <row r="744" spans="1:8">
      <c r="A744" s="152">
        <v>147</v>
      </c>
      <c r="B744" s="152" t="s">
        <v>2212</v>
      </c>
      <c r="C744" s="22">
        <f>All!BS149</f>
        <v>0</v>
      </c>
      <c r="D744" s="24">
        <f>All!AI149</f>
        <v>0</v>
      </c>
      <c r="E744" s="19" t="s">
        <v>271</v>
      </c>
      <c r="F744" s="24">
        <f>All!EM149</f>
        <v>0</v>
      </c>
      <c r="G744" s="24">
        <f>All!FW149</f>
        <v>0</v>
      </c>
      <c r="H744" s="26">
        <v>44682</v>
      </c>
    </row>
    <row r="745" spans="1:8">
      <c r="A745" s="152">
        <v>148</v>
      </c>
      <c r="B745" s="152" t="s">
        <v>2213</v>
      </c>
      <c r="C745" s="22">
        <f>All!BS150</f>
        <v>0</v>
      </c>
      <c r="D745" s="24">
        <f>All!AI150</f>
        <v>0</v>
      </c>
      <c r="E745" s="19" t="s">
        <v>271</v>
      </c>
      <c r="F745" s="24">
        <f>All!EM150</f>
        <v>0</v>
      </c>
      <c r="G745" s="24">
        <f>All!FW150</f>
        <v>0</v>
      </c>
      <c r="H745" s="26">
        <v>44682</v>
      </c>
    </row>
    <row r="746" spans="1:8">
      <c r="A746" s="20">
        <v>0</v>
      </c>
      <c r="B746" s="20" t="s">
        <v>1985</v>
      </c>
      <c r="C746" s="22">
        <f>All!BS151</f>
        <v>0</v>
      </c>
      <c r="D746" s="24">
        <f>All!AI151</f>
        <v>0</v>
      </c>
      <c r="E746" s="19" t="s">
        <v>271</v>
      </c>
      <c r="F746" s="24">
        <f>All!EM151</f>
        <v>0</v>
      </c>
      <c r="G746" s="24">
        <f>All!FW151</f>
        <v>0</v>
      </c>
      <c r="H746" s="26">
        <v>44682</v>
      </c>
    </row>
    <row r="747" spans="1:8" hidden="1">
      <c r="A747" s="19">
        <v>1</v>
      </c>
      <c r="B747" s="19" t="s">
        <v>7</v>
      </c>
      <c r="C747" s="22">
        <f>All!BV3</f>
        <v>22084153.770421028</v>
      </c>
      <c r="D747" s="24">
        <f>All!AL3</f>
        <v>0</v>
      </c>
      <c r="E747" s="19" t="s">
        <v>271</v>
      </c>
      <c r="F747" s="24">
        <f>All!EP3</f>
        <v>65151900</v>
      </c>
      <c r="G747" s="24">
        <f>All!FZ3</f>
        <v>27940259</v>
      </c>
      <c r="H747" s="26">
        <v>44713</v>
      </c>
    </row>
    <row r="748" spans="1:8" hidden="1">
      <c r="A748" s="19">
        <v>2</v>
      </c>
      <c r="B748" s="19" t="s">
        <v>8</v>
      </c>
      <c r="C748" s="22">
        <f>All!BV4</f>
        <v>0</v>
      </c>
      <c r="D748" s="24">
        <f>All!AL4</f>
        <v>0</v>
      </c>
      <c r="E748" s="19" t="s">
        <v>271</v>
      </c>
      <c r="F748" s="24">
        <f>All!EP4</f>
        <v>0</v>
      </c>
      <c r="G748" s="24">
        <f>All!FZ4</f>
        <v>0</v>
      </c>
      <c r="H748" s="26">
        <v>44713</v>
      </c>
    </row>
    <row r="749" spans="1:8" hidden="1">
      <c r="A749" s="19">
        <v>3</v>
      </c>
      <c r="B749" s="19" t="s">
        <v>9</v>
      </c>
      <c r="C749" s="22">
        <f>All!BV5</f>
        <v>0</v>
      </c>
      <c r="D749" s="24">
        <f>All!AL5</f>
        <v>24651609.458384991</v>
      </c>
      <c r="E749" s="19" t="s">
        <v>271</v>
      </c>
      <c r="F749" s="24">
        <f>All!EP5</f>
        <v>0</v>
      </c>
      <c r="G749" s="24">
        <f>All!FZ5</f>
        <v>0</v>
      </c>
      <c r="H749" s="26">
        <v>44713</v>
      </c>
    </row>
    <row r="750" spans="1:8" hidden="1">
      <c r="A750" s="19">
        <v>4</v>
      </c>
      <c r="B750" s="19" t="s">
        <v>10</v>
      </c>
      <c r="C750" s="22">
        <f>All!BV6</f>
        <v>0</v>
      </c>
      <c r="D750" s="24">
        <f>All!AL6</f>
        <v>0</v>
      </c>
      <c r="E750" s="19" t="s">
        <v>271</v>
      </c>
      <c r="F750" s="24">
        <f>All!EP6</f>
        <v>0</v>
      </c>
      <c r="G750" s="24">
        <f>All!FZ6</f>
        <v>0</v>
      </c>
      <c r="H750" s="26">
        <v>44713</v>
      </c>
    </row>
    <row r="751" spans="1:8" hidden="1">
      <c r="A751" s="19">
        <v>5</v>
      </c>
      <c r="B751" s="19" t="s">
        <v>11</v>
      </c>
      <c r="C751" s="22">
        <f>All!BV7</f>
        <v>0</v>
      </c>
      <c r="D751" s="24">
        <f>All!AL7</f>
        <v>0</v>
      </c>
      <c r="E751" s="19" t="s">
        <v>271</v>
      </c>
      <c r="F751" s="24">
        <f>All!EP7</f>
        <v>0</v>
      </c>
      <c r="G751" s="24">
        <f>All!FZ7</f>
        <v>0</v>
      </c>
      <c r="H751" s="26">
        <v>44713</v>
      </c>
    </row>
    <row r="752" spans="1:8" hidden="1">
      <c r="A752" s="19">
        <v>6</v>
      </c>
      <c r="B752" s="19" t="s">
        <v>12</v>
      </c>
      <c r="C752" s="22">
        <f>All!BV8</f>
        <v>42599497</v>
      </c>
      <c r="D752" s="24">
        <f>All!AL8</f>
        <v>51906257.159242898</v>
      </c>
      <c r="E752" s="19" t="s">
        <v>271</v>
      </c>
      <c r="F752" s="24">
        <f>All!EP8</f>
        <v>64453738</v>
      </c>
      <c r="G752" s="24">
        <f>All!FZ8</f>
        <v>67710514</v>
      </c>
      <c r="H752" s="26">
        <v>44713</v>
      </c>
    </row>
    <row r="753" spans="1:8" hidden="1">
      <c r="A753" s="19">
        <v>7</v>
      </c>
      <c r="B753" s="19" t="s">
        <v>13</v>
      </c>
      <c r="C753" s="22">
        <f>All!BV9</f>
        <v>0</v>
      </c>
      <c r="D753" s="24">
        <f>All!AL9</f>
        <v>0</v>
      </c>
      <c r="E753" s="19" t="s">
        <v>271</v>
      </c>
      <c r="F753" s="24">
        <f>All!EP9</f>
        <v>0</v>
      </c>
      <c r="G753" s="24">
        <f>All!FZ9</f>
        <v>0</v>
      </c>
      <c r="H753" s="26">
        <v>44713</v>
      </c>
    </row>
    <row r="754" spans="1:8" hidden="1">
      <c r="A754" s="19">
        <v>8</v>
      </c>
      <c r="B754" s="19" t="s">
        <v>2004</v>
      </c>
      <c r="C754" s="22">
        <f>All!BV10</f>
        <v>20000000</v>
      </c>
      <c r="D754" s="24">
        <f>All!AL10</f>
        <v>20000000</v>
      </c>
      <c r="E754" s="19" t="s">
        <v>271</v>
      </c>
      <c r="F754" s="24">
        <f>All!EP10</f>
        <v>36599583</v>
      </c>
      <c r="G754" s="24">
        <f>All!FZ10</f>
        <v>21052357</v>
      </c>
      <c r="H754" s="26">
        <v>44713</v>
      </c>
    </row>
    <row r="755" spans="1:8" hidden="1">
      <c r="A755" s="19">
        <v>9</v>
      </c>
      <c r="B755" s="19" t="s">
        <v>15</v>
      </c>
      <c r="C755" s="22">
        <f>All!BV11</f>
        <v>0</v>
      </c>
      <c r="D755" s="24">
        <f>All!AL11</f>
        <v>0</v>
      </c>
      <c r="E755" s="19" t="s">
        <v>271</v>
      </c>
      <c r="F755" s="24">
        <f>All!EP11</f>
        <v>0</v>
      </c>
      <c r="G755" s="24">
        <f>All!FZ11</f>
        <v>0</v>
      </c>
      <c r="H755" s="26">
        <v>44713</v>
      </c>
    </row>
    <row r="756" spans="1:8" hidden="1">
      <c r="A756" s="19">
        <v>10</v>
      </c>
      <c r="B756" s="19" t="s">
        <v>16</v>
      </c>
      <c r="C756" s="22">
        <f>All!BV12</f>
        <v>0</v>
      </c>
      <c r="D756" s="24">
        <f>All!AL12</f>
        <v>0</v>
      </c>
      <c r="E756" s="19" t="s">
        <v>271</v>
      </c>
      <c r="F756" s="24">
        <f>All!EP12</f>
        <v>0</v>
      </c>
      <c r="G756" s="24">
        <f>All!FZ12</f>
        <v>0</v>
      </c>
      <c r="H756" s="26">
        <v>44713</v>
      </c>
    </row>
    <row r="757" spans="1:8" hidden="1">
      <c r="A757" s="19">
        <v>11</v>
      </c>
      <c r="B757" s="19" t="s">
        <v>17</v>
      </c>
      <c r="C757" s="22">
        <f>All!BV13</f>
        <v>16523877.305074573</v>
      </c>
      <c r="D757" s="24">
        <f>All!AL13</f>
        <v>0</v>
      </c>
      <c r="E757" s="19" t="s">
        <v>271</v>
      </c>
      <c r="F757" s="24">
        <f>All!EP13</f>
        <v>0</v>
      </c>
      <c r="G757" s="24">
        <f>All!FZ13</f>
        <v>9914326.3830447439</v>
      </c>
      <c r="H757" s="26">
        <v>44713</v>
      </c>
    </row>
    <row r="758" spans="1:8" hidden="1">
      <c r="A758" s="19">
        <v>12</v>
      </c>
      <c r="B758" s="19" t="s">
        <v>18</v>
      </c>
      <c r="C758" s="22">
        <f>All!BV14</f>
        <v>0</v>
      </c>
      <c r="D758" s="24">
        <f>All!AL14</f>
        <v>0</v>
      </c>
      <c r="E758" s="19" t="s">
        <v>271</v>
      </c>
      <c r="F758" s="24">
        <f>All!EP14</f>
        <v>0</v>
      </c>
      <c r="G758" s="24">
        <f>All!FZ14</f>
        <v>0</v>
      </c>
      <c r="H758" s="26">
        <v>44713</v>
      </c>
    </row>
    <row r="759" spans="1:8" hidden="1">
      <c r="A759" s="19">
        <v>13</v>
      </c>
      <c r="B759" s="19" t="s">
        <v>19</v>
      </c>
      <c r="C759" s="22">
        <f>All!BV15</f>
        <v>0</v>
      </c>
      <c r="D759" s="24">
        <f>All!AL15</f>
        <v>0</v>
      </c>
      <c r="E759" s="19" t="s">
        <v>271</v>
      </c>
      <c r="F759" s="24">
        <f>All!EP15</f>
        <v>0</v>
      </c>
      <c r="G759" s="24">
        <f>All!FZ15</f>
        <v>0</v>
      </c>
      <c r="H759" s="26">
        <v>44713</v>
      </c>
    </row>
    <row r="760" spans="1:8" hidden="1">
      <c r="A760" s="19">
        <v>14</v>
      </c>
      <c r="B760" s="19" t="s">
        <v>20</v>
      </c>
      <c r="C760" s="22">
        <f>All!BV16</f>
        <v>0</v>
      </c>
      <c r="D760" s="24">
        <f>All!AL16</f>
        <v>0</v>
      </c>
      <c r="E760" s="19" t="s">
        <v>271</v>
      </c>
      <c r="F760" s="24">
        <f>All!EP16</f>
        <v>0</v>
      </c>
      <c r="G760" s="24">
        <f>All!FZ16</f>
        <v>0</v>
      </c>
      <c r="H760" s="26">
        <v>44713</v>
      </c>
    </row>
    <row r="761" spans="1:8" hidden="1">
      <c r="A761" s="19">
        <v>15</v>
      </c>
      <c r="B761" s="19" t="s">
        <v>21</v>
      </c>
      <c r="C761" s="22">
        <f>All!BV17</f>
        <v>0</v>
      </c>
      <c r="D761" s="24">
        <f>All!AL17</f>
        <v>0</v>
      </c>
      <c r="E761" s="19" t="s">
        <v>271</v>
      </c>
      <c r="F761" s="24">
        <f>All!EP17</f>
        <v>0</v>
      </c>
      <c r="G761" s="24">
        <f>All!FZ17</f>
        <v>0</v>
      </c>
      <c r="H761" s="26">
        <v>44713</v>
      </c>
    </row>
    <row r="762" spans="1:8" hidden="1">
      <c r="A762" s="19">
        <v>16</v>
      </c>
      <c r="B762" s="19" t="s">
        <v>22</v>
      </c>
      <c r="C762" s="22">
        <f>All!BV18</f>
        <v>0</v>
      </c>
      <c r="D762" s="24">
        <f>All!AL18</f>
        <v>0</v>
      </c>
      <c r="E762" s="19" t="s">
        <v>271</v>
      </c>
      <c r="F762" s="24">
        <f>All!EP18</f>
        <v>0</v>
      </c>
      <c r="G762" s="24">
        <f>All!FZ18</f>
        <v>0</v>
      </c>
      <c r="H762" s="26">
        <v>44713</v>
      </c>
    </row>
    <row r="763" spans="1:8" hidden="1">
      <c r="A763" s="19">
        <v>17</v>
      </c>
      <c r="B763" s="19" t="s">
        <v>23</v>
      </c>
      <c r="C763" s="22">
        <f>All!BV19</f>
        <v>0</v>
      </c>
      <c r="D763" s="24">
        <f>All!AL19</f>
        <v>0</v>
      </c>
      <c r="E763" s="19" t="s">
        <v>271</v>
      </c>
      <c r="F763" s="24">
        <f>All!EP19</f>
        <v>0</v>
      </c>
      <c r="G763" s="24">
        <f>All!FZ19</f>
        <v>0</v>
      </c>
      <c r="H763" s="26">
        <v>44713</v>
      </c>
    </row>
    <row r="764" spans="1:8" hidden="1">
      <c r="A764" s="19">
        <v>18</v>
      </c>
      <c r="B764" s="19" t="s">
        <v>24</v>
      </c>
      <c r="C764" s="22">
        <f>All!BV20</f>
        <v>0</v>
      </c>
      <c r="D764" s="24">
        <f>All!AL20</f>
        <v>0</v>
      </c>
      <c r="E764" s="19" t="s">
        <v>271</v>
      </c>
      <c r="F764" s="24">
        <f>All!EP20</f>
        <v>0</v>
      </c>
      <c r="G764" s="24">
        <f>All!FZ20</f>
        <v>5800000</v>
      </c>
      <c r="H764" s="26">
        <v>44713</v>
      </c>
    </row>
    <row r="765" spans="1:8" hidden="1">
      <c r="A765" s="19">
        <v>19</v>
      </c>
      <c r="B765" s="19" t="s">
        <v>25</v>
      </c>
      <c r="C765" s="22">
        <f>All!BV21</f>
        <v>14549893.874704299</v>
      </c>
      <c r="D765" s="24">
        <f>All!AL21</f>
        <v>9052209</v>
      </c>
      <c r="E765" s="19" t="s">
        <v>271</v>
      </c>
      <c r="F765" s="24">
        <f>All!EP21</f>
        <v>0</v>
      </c>
      <c r="G765" s="24">
        <f>All!FZ21</f>
        <v>3347824</v>
      </c>
      <c r="H765" s="26">
        <v>44713</v>
      </c>
    </row>
    <row r="766" spans="1:8" hidden="1">
      <c r="A766" s="19">
        <v>20</v>
      </c>
      <c r="B766" s="19" t="s">
        <v>26</v>
      </c>
      <c r="C766" s="22">
        <f>All!BV22</f>
        <v>15257260.399056001</v>
      </c>
      <c r="D766" s="24">
        <f>All!AL22</f>
        <v>0</v>
      </c>
      <c r="E766" s="19" t="s">
        <v>271</v>
      </c>
      <c r="F766" s="24">
        <f>All!EP22</f>
        <v>25000000</v>
      </c>
      <c r="G766" s="24">
        <f>All!FZ22</f>
        <v>4500000</v>
      </c>
      <c r="H766" s="26">
        <v>44713</v>
      </c>
    </row>
    <row r="767" spans="1:8" hidden="1">
      <c r="A767" s="19">
        <v>21</v>
      </c>
      <c r="B767" s="19" t="s">
        <v>27</v>
      </c>
      <c r="C767" s="22">
        <f>All!BV23</f>
        <v>24226104.516192701</v>
      </c>
      <c r="D767" s="24">
        <f>All!AL23</f>
        <v>34671032</v>
      </c>
      <c r="E767" s="19" t="s">
        <v>271</v>
      </c>
      <c r="F767" s="24">
        <f>All!EP23</f>
        <v>23783017</v>
      </c>
      <c r="G767" s="24">
        <f>All!FZ23</f>
        <v>33470807</v>
      </c>
      <c r="H767" s="26">
        <v>44713</v>
      </c>
    </row>
    <row r="768" spans="1:8" hidden="1">
      <c r="A768" s="19">
        <v>22</v>
      </c>
      <c r="B768" s="19" t="s">
        <v>29</v>
      </c>
      <c r="C768" s="22">
        <f>All!BV24</f>
        <v>20870028</v>
      </c>
      <c r="D768" s="24">
        <f>All!AL24</f>
        <v>17455005</v>
      </c>
      <c r="E768" s="19" t="s">
        <v>271</v>
      </c>
      <c r="F768" s="24">
        <f>All!EP24</f>
        <v>12131113</v>
      </c>
      <c r="G768" s="24">
        <f>All!FZ24</f>
        <v>10520157</v>
      </c>
      <c r="H768" s="26">
        <v>44713</v>
      </c>
    </row>
    <row r="769" spans="1:8" hidden="1">
      <c r="A769" s="19">
        <v>23</v>
      </c>
      <c r="B769" s="19" t="s">
        <v>30</v>
      </c>
      <c r="C769" s="22">
        <f>All!BV25</f>
        <v>32209220.7000871</v>
      </c>
      <c r="D769" s="24">
        <f>All!AL25</f>
        <v>29540864</v>
      </c>
      <c r="E769" s="19" t="s">
        <v>271</v>
      </c>
      <c r="F769" s="24">
        <f>All!EP25</f>
        <v>31023522</v>
      </c>
      <c r="G769" s="24">
        <f>All!FZ25</f>
        <v>20056665</v>
      </c>
      <c r="H769" s="26">
        <v>44713</v>
      </c>
    </row>
    <row r="770" spans="1:8" hidden="1">
      <c r="A770" s="19">
        <v>24</v>
      </c>
      <c r="B770" s="19" t="s">
        <v>31</v>
      </c>
      <c r="C770" s="22">
        <f>All!BV26</f>
        <v>0</v>
      </c>
      <c r="D770" s="24">
        <f>All!AL26</f>
        <v>0</v>
      </c>
      <c r="E770" s="19" t="s">
        <v>271</v>
      </c>
      <c r="F770" s="24">
        <f>All!EP26</f>
        <v>0</v>
      </c>
      <c r="G770" s="24">
        <f>All!FZ26</f>
        <v>0</v>
      </c>
      <c r="H770" s="26">
        <v>44713</v>
      </c>
    </row>
    <row r="771" spans="1:8" hidden="1">
      <c r="A771" s="19">
        <v>25</v>
      </c>
      <c r="B771" s="19" t="s">
        <v>32</v>
      </c>
      <c r="C771" s="22">
        <f>All!BV27</f>
        <v>0</v>
      </c>
      <c r="D771" s="24">
        <f>All!AL27</f>
        <v>0</v>
      </c>
      <c r="E771" s="19" t="s">
        <v>271</v>
      </c>
      <c r="F771" s="24">
        <f>All!EP27</f>
        <v>0</v>
      </c>
      <c r="G771" s="24">
        <f>All!FZ27</f>
        <v>0</v>
      </c>
      <c r="H771" s="26">
        <v>44713</v>
      </c>
    </row>
    <row r="772" spans="1:8" hidden="1">
      <c r="A772" s="19">
        <v>26</v>
      </c>
      <c r="B772" s="19" t="s">
        <v>34</v>
      </c>
      <c r="C772" s="22">
        <f>All!BV28</f>
        <v>8561645</v>
      </c>
      <c r="D772" s="24">
        <f>All!AL28</f>
        <v>0</v>
      </c>
      <c r="E772" s="19" t="s">
        <v>271</v>
      </c>
      <c r="F772" s="24">
        <f>All!EP28</f>
        <v>12784845</v>
      </c>
      <c r="G772" s="24">
        <f>All!FZ28</f>
        <v>412141</v>
      </c>
      <c r="H772" s="26">
        <v>44713</v>
      </c>
    </row>
    <row r="773" spans="1:8" hidden="1">
      <c r="A773" s="19">
        <v>27</v>
      </c>
      <c r="B773" s="19" t="s">
        <v>35</v>
      </c>
      <c r="C773" s="22">
        <f>All!BV29</f>
        <v>0</v>
      </c>
      <c r="D773" s="24">
        <f>All!AL29</f>
        <v>0</v>
      </c>
      <c r="E773" s="19" t="s">
        <v>271</v>
      </c>
      <c r="F773" s="24">
        <f>All!EP29</f>
        <v>0</v>
      </c>
      <c r="G773" s="24">
        <f>All!FZ29</f>
        <v>0</v>
      </c>
      <c r="H773" s="26">
        <v>44713</v>
      </c>
    </row>
    <row r="774" spans="1:8" hidden="1">
      <c r="A774" s="19">
        <v>28</v>
      </c>
      <c r="B774" s="19" t="s">
        <v>36</v>
      </c>
      <c r="C774" s="22">
        <f>All!BV30</f>
        <v>0</v>
      </c>
      <c r="D774" s="24">
        <f>All!AL30</f>
        <v>0</v>
      </c>
      <c r="E774" s="19" t="s">
        <v>271</v>
      </c>
      <c r="F774" s="24">
        <f>All!EP30</f>
        <v>0</v>
      </c>
      <c r="G774" s="24">
        <f>All!FZ30</f>
        <v>0</v>
      </c>
      <c r="H774" s="26">
        <v>44713</v>
      </c>
    </row>
    <row r="775" spans="1:8" hidden="1">
      <c r="A775" s="19">
        <v>29</v>
      </c>
      <c r="B775" s="19" t="s">
        <v>37</v>
      </c>
      <c r="C775" s="22">
        <f>All!BV31</f>
        <v>0</v>
      </c>
      <c r="D775" s="24">
        <f>All!AL31</f>
        <v>0</v>
      </c>
      <c r="E775" s="19" t="s">
        <v>271</v>
      </c>
      <c r="F775" s="24">
        <f>All!EP31</f>
        <v>0</v>
      </c>
      <c r="G775" s="24">
        <f>All!FZ31</f>
        <v>0</v>
      </c>
      <c r="H775" s="26">
        <v>44713</v>
      </c>
    </row>
    <row r="776" spans="1:8" hidden="1">
      <c r="A776" s="19">
        <v>30</v>
      </c>
      <c r="B776" s="19" t="s">
        <v>38</v>
      </c>
      <c r="C776" s="22">
        <f>All!BV32</f>
        <v>0</v>
      </c>
      <c r="D776" s="24">
        <f>All!AL32</f>
        <v>0</v>
      </c>
      <c r="E776" s="19" t="s">
        <v>271</v>
      </c>
      <c r="F776" s="24">
        <f>All!EP32</f>
        <v>0</v>
      </c>
      <c r="G776" s="24">
        <f>All!FZ32</f>
        <v>0</v>
      </c>
      <c r="H776" s="26">
        <v>44713</v>
      </c>
    </row>
    <row r="777" spans="1:8" hidden="1">
      <c r="A777" s="19">
        <v>31</v>
      </c>
      <c r="B777" s="19" t="s">
        <v>39</v>
      </c>
      <c r="C777" s="22">
        <f>All!BV33</f>
        <v>0</v>
      </c>
      <c r="D777" s="24">
        <f>All!AL33</f>
        <v>0</v>
      </c>
      <c r="E777" s="19" t="s">
        <v>271</v>
      </c>
      <c r="F777" s="24">
        <f>All!EP33</f>
        <v>0</v>
      </c>
      <c r="G777" s="24">
        <f>All!FZ33</f>
        <v>0</v>
      </c>
      <c r="H777" s="26">
        <v>44713</v>
      </c>
    </row>
    <row r="778" spans="1:8" hidden="1">
      <c r="A778" s="19">
        <v>32</v>
      </c>
      <c r="B778" s="19" t="s">
        <v>40</v>
      </c>
      <c r="C778" s="22">
        <f>All!BV34</f>
        <v>0</v>
      </c>
      <c r="D778" s="24">
        <f>All!AL34</f>
        <v>0</v>
      </c>
      <c r="E778" s="19" t="s">
        <v>271</v>
      </c>
      <c r="F778" s="24">
        <f>All!EP34</f>
        <v>0</v>
      </c>
      <c r="G778" s="24">
        <f>All!FZ34</f>
        <v>0</v>
      </c>
      <c r="H778" s="26">
        <v>44713</v>
      </c>
    </row>
    <row r="779" spans="1:8" hidden="1">
      <c r="A779" s="19">
        <v>33</v>
      </c>
      <c r="B779" s="19" t="s">
        <v>41</v>
      </c>
      <c r="C779" s="22">
        <f>All!BV35</f>
        <v>0</v>
      </c>
      <c r="D779" s="24">
        <f>All!AL35</f>
        <v>0</v>
      </c>
      <c r="E779" s="19" t="s">
        <v>271</v>
      </c>
      <c r="F779" s="24">
        <f>All!EP35</f>
        <v>20557875</v>
      </c>
      <c r="G779" s="24">
        <f>All!FZ35</f>
        <v>5180546.6900000004</v>
      </c>
      <c r="H779" s="26">
        <v>44713</v>
      </c>
    </row>
    <row r="780" spans="1:8" hidden="1">
      <c r="A780" s="19">
        <v>34</v>
      </c>
      <c r="B780" s="19" t="s">
        <v>42</v>
      </c>
      <c r="C780" s="22">
        <f>All!BV36</f>
        <v>0</v>
      </c>
      <c r="D780" s="24">
        <f>All!AL36</f>
        <v>0</v>
      </c>
      <c r="E780" s="19" t="s">
        <v>271</v>
      </c>
      <c r="F780" s="24">
        <f>All!EP36</f>
        <v>0</v>
      </c>
      <c r="G780" s="24">
        <f>All!FZ36</f>
        <v>5651414</v>
      </c>
      <c r="H780" s="26">
        <v>44713</v>
      </c>
    </row>
    <row r="781" spans="1:8" hidden="1">
      <c r="A781" s="19">
        <v>35</v>
      </c>
      <c r="B781" s="19" t="s">
        <v>43</v>
      </c>
      <c r="C781" s="22">
        <f>All!BV37</f>
        <v>0</v>
      </c>
      <c r="D781" s="24">
        <f>All!AL37</f>
        <v>0</v>
      </c>
      <c r="E781" s="19" t="s">
        <v>271</v>
      </c>
      <c r="F781" s="24">
        <f>All!EP37</f>
        <v>0</v>
      </c>
      <c r="G781" s="24">
        <f>All!FZ37</f>
        <v>0</v>
      </c>
      <c r="H781" s="26">
        <v>44713</v>
      </c>
    </row>
    <row r="782" spans="1:8" hidden="1">
      <c r="A782" s="19">
        <v>36</v>
      </c>
      <c r="B782" s="19" t="s">
        <v>44</v>
      </c>
      <c r="C782" s="22">
        <f>All!BV38</f>
        <v>0</v>
      </c>
      <c r="D782" s="24">
        <f>All!AL38</f>
        <v>0</v>
      </c>
      <c r="E782" s="19" t="s">
        <v>271</v>
      </c>
      <c r="F782" s="24">
        <f>All!EP38</f>
        <v>0</v>
      </c>
      <c r="G782" s="24">
        <f>All!FZ38</f>
        <v>0</v>
      </c>
      <c r="H782" s="26">
        <v>44713</v>
      </c>
    </row>
    <row r="783" spans="1:8" hidden="1">
      <c r="A783" s="19">
        <v>37</v>
      </c>
      <c r="B783" s="19" t="s">
        <v>1980</v>
      </c>
      <c r="C783" s="22">
        <f>All!BV39</f>
        <v>0</v>
      </c>
      <c r="D783" s="24">
        <f>All!AL39</f>
        <v>0</v>
      </c>
      <c r="E783" s="19" t="s">
        <v>271</v>
      </c>
      <c r="F783" s="24">
        <f>All!EP39</f>
        <v>19457455</v>
      </c>
      <c r="G783" s="24">
        <f>All!FZ39</f>
        <v>254556</v>
      </c>
      <c r="H783" s="26">
        <v>44713</v>
      </c>
    </row>
    <row r="784" spans="1:8" hidden="1">
      <c r="A784" s="19">
        <v>38</v>
      </c>
      <c r="B784" s="19" t="s">
        <v>1982</v>
      </c>
      <c r="C784" s="22">
        <f>All!BV40</f>
        <v>29199802.125</v>
      </c>
      <c r="D784" s="24">
        <f>All!AL40</f>
        <v>46450429</v>
      </c>
      <c r="E784" s="19" t="s">
        <v>271</v>
      </c>
      <c r="F784" s="24">
        <f>All!EP40</f>
        <v>28781063</v>
      </c>
      <c r="G784" s="24">
        <f>All!FZ40</f>
        <v>20650647</v>
      </c>
      <c r="H784" s="26">
        <v>44713</v>
      </c>
    </row>
    <row r="785" spans="1:8" hidden="1">
      <c r="A785" s="19">
        <v>39</v>
      </c>
      <c r="B785" s="19" t="s">
        <v>1984</v>
      </c>
      <c r="C785" s="22">
        <f>All!BV41</f>
        <v>8000000</v>
      </c>
      <c r="D785" s="24">
        <f>All!AL41</f>
        <v>17797227</v>
      </c>
      <c r="E785" s="19" t="s">
        <v>271</v>
      </c>
      <c r="F785" s="24">
        <f>All!EP41</f>
        <v>16017504</v>
      </c>
      <c r="G785" s="24">
        <f>All!FZ41</f>
        <v>11591283</v>
      </c>
      <c r="H785" s="26">
        <v>44713</v>
      </c>
    </row>
    <row r="786" spans="1:8" hidden="1">
      <c r="A786" s="19">
        <v>40</v>
      </c>
      <c r="B786" s="19" t="s">
        <v>2001</v>
      </c>
      <c r="C786" s="22">
        <f>All!BV42</f>
        <v>0</v>
      </c>
      <c r="D786" s="24">
        <f>All!AL42</f>
        <v>0</v>
      </c>
      <c r="E786" s="19" t="s">
        <v>271</v>
      </c>
      <c r="F786" s="24">
        <f>All!EP42</f>
        <v>6908238</v>
      </c>
      <c r="G786" s="24">
        <f>All!FZ42</f>
        <v>4153264.93</v>
      </c>
      <c r="H786" s="26">
        <v>44713</v>
      </c>
    </row>
    <row r="787" spans="1:8" hidden="1">
      <c r="A787" s="19">
        <v>41</v>
      </c>
      <c r="B787" s="19" t="s">
        <v>2002</v>
      </c>
      <c r="C787" s="22">
        <f>All!BV43</f>
        <v>0</v>
      </c>
      <c r="D787" s="24">
        <f>All!AL43</f>
        <v>0</v>
      </c>
      <c r="E787" s="19" t="s">
        <v>271</v>
      </c>
      <c r="F787" s="24">
        <f>All!EP43</f>
        <v>0</v>
      </c>
      <c r="G787" s="24">
        <f>All!FZ43</f>
        <v>94624</v>
      </c>
      <c r="H787" s="26">
        <v>44713</v>
      </c>
    </row>
    <row r="788" spans="1:8" hidden="1">
      <c r="A788" s="19">
        <v>42</v>
      </c>
      <c r="B788" s="19" t="s">
        <v>2003</v>
      </c>
      <c r="C788" s="22">
        <f>All!BV44</f>
        <v>26750000</v>
      </c>
      <c r="D788" s="24">
        <f>All!AL44</f>
        <v>25000000</v>
      </c>
      <c r="E788" s="19" t="s">
        <v>271</v>
      </c>
      <c r="F788" s="24">
        <f>All!EP44</f>
        <v>55000000</v>
      </c>
      <c r="G788" s="24">
        <f>All!FZ44</f>
        <v>60000000</v>
      </c>
      <c r="H788" s="26">
        <v>44713</v>
      </c>
    </row>
    <row r="789" spans="1:8" hidden="1">
      <c r="A789" s="19">
        <v>43</v>
      </c>
      <c r="B789" s="19" t="s">
        <v>2064</v>
      </c>
      <c r="C789" s="22">
        <f>All!BV45</f>
        <v>0</v>
      </c>
      <c r="D789" s="24">
        <f>All!AL45</f>
        <v>0</v>
      </c>
      <c r="E789" s="19" t="s">
        <v>271</v>
      </c>
      <c r="F789" s="24">
        <f>All!EP45</f>
        <v>0</v>
      </c>
      <c r="G789" s="24">
        <f>All!FZ45</f>
        <v>0</v>
      </c>
      <c r="H789" s="26">
        <v>44713</v>
      </c>
    </row>
    <row r="790" spans="1:8" hidden="1">
      <c r="A790" s="19">
        <v>44</v>
      </c>
      <c r="B790" s="19" t="s">
        <v>2062</v>
      </c>
      <c r="C790" s="22">
        <f>All!BV46</f>
        <v>0</v>
      </c>
      <c r="D790" s="24">
        <f>All!AL46</f>
        <v>0</v>
      </c>
      <c r="E790" s="19" t="s">
        <v>271</v>
      </c>
      <c r="F790" s="24">
        <f>All!EP46</f>
        <v>0</v>
      </c>
      <c r="G790" s="24">
        <f>All!FZ46</f>
        <v>0</v>
      </c>
      <c r="H790" s="26">
        <v>44713</v>
      </c>
    </row>
    <row r="791" spans="1:8" hidden="1">
      <c r="A791" s="19">
        <v>45</v>
      </c>
      <c r="B791" s="19" t="s">
        <v>2063</v>
      </c>
      <c r="C791" s="22">
        <f>All!BV47</f>
        <v>0</v>
      </c>
      <c r="D791" s="24">
        <f>All!AL47</f>
        <v>0</v>
      </c>
      <c r="E791" s="19" t="s">
        <v>271</v>
      </c>
      <c r="F791" s="24">
        <f>All!EP47</f>
        <v>0</v>
      </c>
      <c r="G791" s="24">
        <f>All!FZ47</f>
        <v>0</v>
      </c>
      <c r="H791" s="26">
        <v>44713</v>
      </c>
    </row>
    <row r="792" spans="1:8" hidden="1">
      <c r="A792" s="19">
        <v>46</v>
      </c>
      <c r="B792" s="12" t="s">
        <v>2065</v>
      </c>
      <c r="C792" s="22">
        <f>All!BV48</f>
        <v>24098722.165272899</v>
      </c>
      <c r="D792" s="24">
        <f>All!AL48</f>
        <v>40739037</v>
      </c>
      <c r="E792" s="19" t="s">
        <v>271</v>
      </c>
      <c r="F792" s="24">
        <f>All!EP48</f>
        <v>0</v>
      </c>
      <c r="G792" s="24">
        <f>All!FZ48</f>
        <v>31166265</v>
      </c>
      <c r="H792" s="26">
        <v>44713</v>
      </c>
    </row>
    <row r="793" spans="1:8" hidden="1">
      <c r="A793" s="19">
        <v>47</v>
      </c>
      <c r="B793" s="12" t="s">
        <v>2066</v>
      </c>
      <c r="C793" s="22">
        <f>All!BV49</f>
        <v>39107430</v>
      </c>
      <c r="D793" s="24">
        <f>All!AL49</f>
        <v>82750906</v>
      </c>
      <c r="E793" s="19" t="s">
        <v>271</v>
      </c>
      <c r="F793" s="24">
        <f>All!EP49</f>
        <v>55431984</v>
      </c>
      <c r="G793" s="24">
        <f>All!FZ49</f>
        <v>63439772</v>
      </c>
      <c r="H793" s="26">
        <v>44713</v>
      </c>
    </row>
    <row r="794" spans="1:8" hidden="1">
      <c r="A794" s="19">
        <v>48</v>
      </c>
      <c r="B794" s="19" t="s">
        <v>2068</v>
      </c>
      <c r="C794" s="22">
        <f>All!BV50</f>
        <v>17654782.158332024</v>
      </c>
      <c r="D794" s="24">
        <f>All!AL50</f>
        <v>0</v>
      </c>
      <c r="E794" s="19" t="s">
        <v>271</v>
      </c>
      <c r="F794" s="24">
        <f>All!EP50</f>
        <v>35478445</v>
      </c>
      <c r="G794" s="24">
        <f>All!FZ50</f>
        <v>3784599</v>
      </c>
      <c r="H794" s="26">
        <v>44713</v>
      </c>
    </row>
    <row r="795" spans="1:8" hidden="1">
      <c r="A795" s="19">
        <v>49</v>
      </c>
      <c r="B795" s="19" t="s">
        <v>2069</v>
      </c>
      <c r="C795" s="22">
        <f>All!BV51</f>
        <v>0</v>
      </c>
      <c r="D795" s="24">
        <f>All!AL51</f>
        <v>0</v>
      </c>
      <c r="E795" s="19" t="s">
        <v>271</v>
      </c>
      <c r="F795" s="24">
        <f>All!EP51</f>
        <v>0</v>
      </c>
      <c r="G795" s="24">
        <f>All!FZ51</f>
        <v>0</v>
      </c>
      <c r="H795" s="26">
        <v>44713</v>
      </c>
    </row>
    <row r="796" spans="1:8" hidden="1">
      <c r="A796" s="19">
        <v>50</v>
      </c>
      <c r="B796" s="19" t="s">
        <v>66</v>
      </c>
      <c r="C796" s="22">
        <f>All!BV52</f>
        <v>0</v>
      </c>
      <c r="D796" s="24">
        <f>All!AL52</f>
        <v>0</v>
      </c>
      <c r="E796" s="19" t="s">
        <v>271</v>
      </c>
      <c r="F796" s="24">
        <f>All!EP52</f>
        <v>0</v>
      </c>
      <c r="G796" s="24">
        <f>All!FZ52</f>
        <v>0</v>
      </c>
      <c r="H796" s="26">
        <v>44713</v>
      </c>
    </row>
    <row r="797" spans="1:8" hidden="1">
      <c r="A797" s="19">
        <v>51</v>
      </c>
      <c r="B797" s="19" t="s">
        <v>67</v>
      </c>
      <c r="C797" s="22">
        <f>All!BV53</f>
        <v>0</v>
      </c>
      <c r="D797" s="24">
        <f>All!AL53</f>
        <v>0</v>
      </c>
      <c r="E797" s="19" t="s">
        <v>271</v>
      </c>
      <c r="F797" s="24">
        <f>All!EP53</f>
        <v>0</v>
      </c>
      <c r="G797" s="24">
        <f>All!FZ53</f>
        <v>0</v>
      </c>
      <c r="H797" s="26">
        <v>44713</v>
      </c>
    </row>
    <row r="798" spans="1:8" hidden="1">
      <c r="A798" s="19">
        <v>52</v>
      </c>
      <c r="B798" s="19" t="s">
        <v>68</v>
      </c>
      <c r="C798" s="22">
        <f>All!BV54</f>
        <v>0</v>
      </c>
      <c r="D798" s="24">
        <f>All!AL54</f>
        <v>0</v>
      </c>
      <c r="E798" s="19" t="s">
        <v>271</v>
      </c>
      <c r="F798" s="24">
        <f>All!EP54</f>
        <v>0</v>
      </c>
      <c r="G798" s="24">
        <f>All!FZ54</f>
        <v>0</v>
      </c>
      <c r="H798" s="26">
        <v>44713</v>
      </c>
    </row>
    <row r="799" spans="1:8" hidden="1">
      <c r="A799" s="19">
        <v>53</v>
      </c>
      <c r="B799" s="19" t="s">
        <v>69</v>
      </c>
      <c r="C799" s="22">
        <f>All!BV55</f>
        <v>0</v>
      </c>
      <c r="D799" s="24">
        <f>All!AL55</f>
        <v>0</v>
      </c>
      <c r="E799" s="19" t="s">
        <v>271</v>
      </c>
      <c r="F799" s="24">
        <f>All!EP55</f>
        <v>0</v>
      </c>
      <c r="G799" s="24">
        <f>All!FZ55</f>
        <v>0</v>
      </c>
      <c r="H799" s="26">
        <v>44713</v>
      </c>
    </row>
    <row r="800" spans="1:8" hidden="1">
      <c r="A800" s="19">
        <v>54</v>
      </c>
      <c r="B800" s="19" t="s">
        <v>70</v>
      </c>
      <c r="C800" s="22">
        <f>All!BV56</f>
        <v>0</v>
      </c>
      <c r="D800" s="24">
        <f>All!AL56</f>
        <v>0</v>
      </c>
      <c r="E800" s="19" t="s">
        <v>271</v>
      </c>
      <c r="F800" s="24">
        <f>All!EP56</f>
        <v>0</v>
      </c>
      <c r="G800" s="24">
        <f>All!FZ56</f>
        <v>0</v>
      </c>
      <c r="H800" s="26">
        <v>44713</v>
      </c>
    </row>
    <row r="801" spans="1:8" hidden="1">
      <c r="A801" s="19">
        <v>55</v>
      </c>
      <c r="B801" s="19" t="s">
        <v>71</v>
      </c>
      <c r="C801" s="22">
        <f>All!BV57</f>
        <v>0</v>
      </c>
      <c r="D801" s="24">
        <f>All!AL57</f>
        <v>0</v>
      </c>
      <c r="E801" s="19" t="s">
        <v>271</v>
      </c>
      <c r="F801" s="24">
        <f>All!EP57</f>
        <v>0</v>
      </c>
      <c r="G801" s="24">
        <f>All!FZ57</f>
        <v>0</v>
      </c>
      <c r="H801" s="26">
        <v>44713</v>
      </c>
    </row>
    <row r="802" spans="1:8" hidden="1">
      <c r="A802" s="19">
        <v>56</v>
      </c>
      <c r="B802" s="19" t="s">
        <v>72</v>
      </c>
      <c r="C802" s="22">
        <f>All!BV58</f>
        <v>0</v>
      </c>
      <c r="D802" s="24">
        <f>All!AL58</f>
        <v>0</v>
      </c>
      <c r="E802" s="19" t="s">
        <v>271</v>
      </c>
      <c r="F802" s="24">
        <f>All!EP58</f>
        <v>0</v>
      </c>
      <c r="G802" s="24">
        <f>All!FZ58</f>
        <v>0</v>
      </c>
      <c r="H802" s="26">
        <v>44713</v>
      </c>
    </row>
    <row r="803" spans="1:8" hidden="1">
      <c r="A803" s="19">
        <v>57</v>
      </c>
      <c r="B803" s="19" t="s">
        <v>73</v>
      </c>
      <c r="C803" s="22">
        <f>All!BV59</f>
        <v>0</v>
      </c>
      <c r="D803" s="24">
        <f>All!AL59</f>
        <v>0</v>
      </c>
      <c r="E803" s="19" t="s">
        <v>271</v>
      </c>
      <c r="F803" s="24">
        <f>All!EP59</f>
        <v>0</v>
      </c>
      <c r="G803" s="24">
        <f>All!FZ59</f>
        <v>0</v>
      </c>
      <c r="H803" s="26">
        <v>44713</v>
      </c>
    </row>
    <row r="804" spans="1:8" hidden="1">
      <c r="A804" s="19">
        <v>58</v>
      </c>
      <c r="B804" s="19" t="s">
        <v>74</v>
      </c>
      <c r="C804" s="22">
        <f>All!BV60</f>
        <v>0</v>
      </c>
      <c r="D804" s="24">
        <f>All!AL60</f>
        <v>0</v>
      </c>
      <c r="E804" s="19" t="s">
        <v>271</v>
      </c>
      <c r="F804" s="24">
        <f>All!EP60</f>
        <v>0</v>
      </c>
      <c r="G804" s="24">
        <f>All!FZ60</f>
        <v>0</v>
      </c>
      <c r="H804" s="26">
        <v>44713</v>
      </c>
    </row>
    <row r="805" spans="1:8" hidden="1">
      <c r="A805" s="19">
        <v>59</v>
      </c>
      <c r="B805" s="19" t="s">
        <v>75</v>
      </c>
      <c r="C805" s="22">
        <f>All!BV61</f>
        <v>0</v>
      </c>
      <c r="D805" s="24">
        <f>All!AL61</f>
        <v>0</v>
      </c>
      <c r="E805" s="19" t="s">
        <v>271</v>
      </c>
      <c r="F805" s="24">
        <f>All!EP61</f>
        <v>0</v>
      </c>
      <c r="G805" s="24">
        <f>All!FZ61</f>
        <v>0</v>
      </c>
      <c r="H805" s="26">
        <v>44713</v>
      </c>
    </row>
    <row r="806" spans="1:8" hidden="1">
      <c r="A806" s="19">
        <v>60</v>
      </c>
      <c r="B806" s="19" t="s">
        <v>76</v>
      </c>
      <c r="C806" s="22">
        <f>All!BV62</f>
        <v>0</v>
      </c>
      <c r="D806" s="24">
        <f>All!AL62</f>
        <v>0</v>
      </c>
      <c r="E806" s="19" t="s">
        <v>271</v>
      </c>
      <c r="F806" s="24">
        <f>All!EP62</f>
        <v>0</v>
      </c>
      <c r="G806" s="24">
        <f>All!FZ62</f>
        <v>0</v>
      </c>
      <c r="H806" s="26">
        <v>44713</v>
      </c>
    </row>
    <row r="807" spans="1:8" hidden="1">
      <c r="A807" s="19">
        <v>61</v>
      </c>
      <c r="B807" s="19" t="s">
        <v>77</v>
      </c>
      <c r="C807" s="22">
        <f>All!BV63</f>
        <v>0</v>
      </c>
      <c r="D807" s="24">
        <f>All!AL63</f>
        <v>0</v>
      </c>
      <c r="E807" s="19" t="s">
        <v>271</v>
      </c>
      <c r="F807" s="24">
        <f>All!EP63</f>
        <v>0</v>
      </c>
      <c r="G807" s="24">
        <f>All!FZ63</f>
        <v>0</v>
      </c>
      <c r="H807" s="26">
        <v>44713</v>
      </c>
    </row>
    <row r="808" spans="1:8" hidden="1">
      <c r="A808" s="19">
        <v>62</v>
      </c>
      <c r="B808" s="19" t="s">
        <v>87</v>
      </c>
      <c r="C808" s="22">
        <f>All!BV64</f>
        <v>0</v>
      </c>
      <c r="D808" s="24">
        <f>All!AL64</f>
        <v>0</v>
      </c>
      <c r="E808" s="19" t="s">
        <v>271</v>
      </c>
      <c r="F808" s="24">
        <f>All!EP64</f>
        <v>0</v>
      </c>
      <c r="G808" s="24">
        <f>All!FZ64</f>
        <v>0</v>
      </c>
      <c r="H808" s="26">
        <v>44713</v>
      </c>
    </row>
    <row r="809" spans="1:8" hidden="1">
      <c r="A809" s="19">
        <v>63</v>
      </c>
      <c r="B809" s="19" t="s">
        <v>93</v>
      </c>
      <c r="C809" s="22">
        <f>All!BV65</f>
        <v>0</v>
      </c>
      <c r="D809" s="24">
        <f>All!AL65</f>
        <v>0</v>
      </c>
      <c r="E809" s="19" t="s">
        <v>271</v>
      </c>
      <c r="F809" s="24">
        <f>All!EP65</f>
        <v>0</v>
      </c>
      <c r="G809" s="24">
        <f>All!FZ65</f>
        <v>0</v>
      </c>
      <c r="H809" s="26">
        <v>44713</v>
      </c>
    </row>
    <row r="810" spans="1:8" hidden="1">
      <c r="A810" s="19">
        <v>64</v>
      </c>
      <c r="B810" s="19" t="s">
        <v>94</v>
      </c>
      <c r="C810" s="22">
        <f>All!BV66</f>
        <v>0</v>
      </c>
      <c r="D810" s="24">
        <f>All!AL66</f>
        <v>0</v>
      </c>
      <c r="E810" s="19" t="s">
        <v>271</v>
      </c>
      <c r="F810" s="24">
        <f>All!EP66</f>
        <v>0</v>
      </c>
      <c r="G810" s="24">
        <f>All!FZ66</f>
        <v>0</v>
      </c>
      <c r="H810" s="26">
        <v>44713</v>
      </c>
    </row>
    <row r="811" spans="1:8" hidden="1">
      <c r="A811" s="19">
        <v>65</v>
      </c>
      <c r="B811" s="19" t="s">
        <v>95</v>
      </c>
      <c r="C811" s="22">
        <f>All!BV67</f>
        <v>0</v>
      </c>
      <c r="D811" s="24">
        <f>All!AL67</f>
        <v>0</v>
      </c>
      <c r="E811" s="19" t="s">
        <v>271</v>
      </c>
      <c r="F811" s="24">
        <f>All!EP67</f>
        <v>0</v>
      </c>
      <c r="G811" s="24">
        <f>All!FZ67</f>
        <v>0</v>
      </c>
      <c r="H811" s="26">
        <v>44713</v>
      </c>
    </row>
    <row r="812" spans="1:8" hidden="1">
      <c r="A812" s="19">
        <v>66</v>
      </c>
      <c r="B812" s="19" t="s">
        <v>96</v>
      </c>
      <c r="C812" s="22">
        <f>All!BV68</f>
        <v>0</v>
      </c>
      <c r="D812" s="24">
        <f>All!AL68</f>
        <v>0</v>
      </c>
      <c r="E812" s="19" t="s">
        <v>271</v>
      </c>
      <c r="F812" s="24">
        <f>All!EP68</f>
        <v>0</v>
      </c>
      <c r="G812" s="24">
        <f>All!FZ68</f>
        <v>0</v>
      </c>
      <c r="H812" s="26">
        <v>44713</v>
      </c>
    </row>
    <row r="813" spans="1:8" hidden="1">
      <c r="A813" s="19">
        <v>67</v>
      </c>
      <c r="B813" s="19" t="s">
        <v>97</v>
      </c>
      <c r="C813" s="22">
        <f>All!BV69</f>
        <v>0</v>
      </c>
      <c r="D813" s="24">
        <f>All!AL69</f>
        <v>0</v>
      </c>
      <c r="E813" s="19" t="s">
        <v>271</v>
      </c>
      <c r="F813" s="24">
        <f>All!EP69</f>
        <v>0</v>
      </c>
      <c r="G813" s="24">
        <f>All!FZ69</f>
        <v>0</v>
      </c>
      <c r="H813" s="26">
        <v>44713</v>
      </c>
    </row>
    <row r="814" spans="1:8" hidden="1">
      <c r="A814" s="19">
        <v>68</v>
      </c>
      <c r="B814" s="19" t="s">
        <v>98</v>
      </c>
      <c r="C814" s="22">
        <f>All!BV70</f>
        <v>0</v>
      </c>
      <c r="D814" s="24">
        <f>All!AL70</f>
        <v>0</v>
      </c>
      <c r="E814" s="19" t="s">
        <v>271</v>
      </c>
      <c r="F814" s="24">
        <f>All!EP70</f>
        <v>0</v>
      </c>
      <c r="G814" s="24">
        <f>All!FZ70</f>
        <v>0</v>
      </c>
      <c r="H814" s="26">
        <v>44713</v>
      </c>
    </row>
    <row r="815" spans="1:8" hidden="1">
      <c r="A815" s="19">
        <v>69</v>
      </c>
      <c r="B815" s="19" t="s">
        <v>99</v>
      </c>
      <c r="C815" s="22">
        <f>All!BV71</f>
        <v>0</v>
      </c>
      <c r="D815" s="24">
        <f>All!AL71</f>
        <v>0</v>
      </c>
      <c r="E815" s="19" t="s">
        <v>271</v>
      </c>
      <c r="F815" s="24">
        <f>All!EP71</f>
        <v>0</v>
      </c>
      <c r="G815" s="24">
        <f>All!FZ71</f>
        <v>0</v>
      </c>
      <c r="H815" s="26">
        <v>44713</v>
      </c>
    </row>
    <row r="816" spans="1:8" hidden="1">
      <c r="A816" s="19">
        <v>70</v>
      </c>
      <c r="B816" s="19" t="s">
        <v>100</v>
      </c>
      <c r="C816" s="22">
        <f>All!BV72</f>
        <v>0</v>
      </c>
      <c r="D816" s="24">
        <f>All!AL72</f>
        <v>0</v>
      </c>
      <c r="E816" s="19" t="s">
        <v>271</v>
      </c>
      <c r="F816" s="24">
        <f>All!EP72</f>
        <v>0</v>
      </c>
      <c r="G816" s="24">
        <f>All!FZ72</f>
        <v>0</v>
      </c>
      <c r="H816" s="26">
        <v>44713</v>
      </c>
    </row>
    <row r="817" spans="1:8" hidden="1">
      <c r="A817" s="19">
        <v>71</v>
      </c>
      <c r="B817" s="19" t="s">
        <v>101</v>
      </c>
      <c r="C817" s="22">
        <f>All!BV73</f>
        <v>0</v>
      </c>
      <c r="D817" s="24">
        <f>All!AL73</f>
        <v>0</v>
      </c>
      <c r="E817" s="19" t="s">
        <v>271</v>
      </c>
      <c r="F817" s="24">
        <f>All!EP73</f>
        <v>0</v>
      </c>
      <c r="G817" s="24">
        <f>All!FZ73</f>
        <v>0</v>
      </c>
      <c r="H817" s="26">
        <v>44713</v>
      </c>
    </row>
    <row r="818" spans="1:8" hidden="1">
      <c r="A818" s="19">
        <v>72</v>
      </c>
      <c r="B818" s="19" t="s">
        <v>102</v>
      </c>
      <c r="C818" s="22">
        <f>All!BV74</f>
        <v>0</v>
      </c>
      <c r="D818" s="24">
        <f>All!AL74</f>
        <v>0</v>
      </c>
      <c r="E818" s="19" t="s">
        <v>271</v>
      </c>
      <c r="F818" s="24">
        <f>All!EP74</f>
        <v>0</v>
      </c>
      <c r="G818" s="24">
        <f>All!FZ74</f>
        <v>0</v>
      </c>
      <c r="H818" s="26">
        <v>44713</v>
      </c>
    </row>
    <row r="819" spans="1:8" hidden="1">
      <c r="A819" s="19">
        <v>73</v>
      </c>
      <c r="B819" s="19" t="s">
        <v>103</v>
      </c>
      <c r="C819" s="22">
        <f>All!BV75</f>
        <v>0</v>
      </c>
      <c r="D819" s="24">
        <f>All!AL75</f>
        <v>0</v>
      </c>
      <c r="E819" s="19" t="s">
        <v>271</v>
      </c>
      <c r="F819" s="24">
        <f>All!EP75</f>
        <v>0</v>
      </c>
      <c r="G819" s="24">
        <f>All!FZ75</f>
        <v>0</v>
      </c>
      <c r="H819" s="26">
        <v>44713</v>
      </c>
    </row>
    <row r="820" spans="1:8" hidden="1">
      <c r="A820" s="19">
        <v>74</v>
      </c>
      <c r="B820" s="19" t="s">
        <v>104</v>
      </c>
      <c r="C820" s="22">
        <f>All!BV76</f>
        <v>0</v>
      </c>
      <c r="D820" s="24">
        <f>All!AL76</f>
        <v>0</v>
      </c>
      <c r="E820" s="19" t="s">
        <v>271</v>
      </c>
      <c r="F820" s="24">
        <f>All!EP76</f>
        <v>0</v>
      </c>
      <c r="G820" s="24">
        <f>All!FZ76</f>
        <v>0</v>
      </c>
      <c r="H820" s="26">
        <v>44713</v>
      </c>
    </row>
    <row r="821" spans="1:8" hidden="1">
      <c r="A821" s="19">
        <v>75</v>
      </c>
      <c r="B821" s="19" t="s">
        <v>105</v>
      </c>
      <c r="C821" s="22">
        <f>All!BV77</f>
        <v>0</v>
      </c>
      <c r="D821" s="24">
        <f>All!AL77</f>
        <v>0</v>
      </c>
      <c r="E821" s="19" t="s">
        <v>271</v>
      </c>
      <c r="F821" s="24">
        <f>All!EP77</f>
        <v>0</v>
      </c>
      <c r="G821" s="24">
        <f>All!FZ77</f>
        <v>0</v>
      </c>
      <c r="H821" s="26">
        <v>44713</v>
      </c>
    </row>
    <row r="822" spans="1:8" hidden="1">
      <c r="A822" s="19">
        <v>76</v>
      </c>
      <c r="B822" s="19" t="s">
        <v>111</v>
      </c>
      <c r="C822" s="22">
        <f>All!BV78</f>
        <v>0</v>
      </c>
      <c r="D822" s="24">
        <f>All!AL78</f>
        <v>0</v>
      </c>
      <c r="E822" s="19" t="s">
        <v>271</v>
      </c>
      <c r="F822" s="24">
        <f>All!EP78</f>
        <v>0</v>
      </c>
      <c r="G822" s="24">
        <f>All!FZ78</f>
        <v>0</v>
      </c>
      <c r="H822" s="26">
        <v>44713</v>
      </c>
    </row>
    <row r="823" spans="1:8" hidden="1">
      <c r="A823" s="19">
        <v>77</v>
      </c>
      <c r="B823" s="19" t="s">
        <v>112</v>
      </c>
      <c r="C823" s="22">
        <f>All!BV79</f>
        <v>0</v>
      </c>
      <c r="D823" s="24">
        <f>All!AL79</f>
        <v>0</v>
      </c>
      <c r="E823" s="19" t="s">
        <v>271</v>
      </c>
      <c r="F823" s="24">
        <f>All!EP79</f>
        <v>0</v>
      </c>
      <c r="G823" s="24">
        <f>All!FZ79</f>
        <v>0</v>
      </c>
      <c r="H823" s="26">
        <v>44713</v>
      </c>
    </row>
    <row r="824" spans="1:8" hidden="1">
      <c r="A824" s="19">
        <v>78</v>
      </c>
      <c r="B824" s="19" t="s">
        <v>113</v>
      </c>
      <c r="C824" s="22">
        <f>All!BV80</f>
        <v>0</v>
      </c>
      <c r="D824" s="24">
        <f>All!AL80</f>
        <v>0</v>
      </c>
      <c r="E824" s="19" t="s">
        <v>271</v>
      </c>
      <c r="F824" s="24">
        <f>All!EP80</f>
        <v>0</v>
      </c>
      <c r="G824" s="24">
        <f>All!FZ80</f>
        <v>0</v>
      </c>
      <c r="H824" s="26">
        <v>44713</v>
      </c>
    </row>
    <row r="825" spans="1:8" hidden="1">
      <c r="A825" s="19">
        <v>79</v>
      </c>
      <c r="B825" s="19" t="s">
        <v>114</v>
      </c>
      <c r="C825" s="22">
        <f>All!BV81</f>
        <v>0</v>
      </c>
      <c r="D825" s="24">
        <f>All!AL81</f>
        <v>0</v>
      </c>
      <c r="E825" s="19" t="s">
        <v>271</v>
      </c>
      <c r="F825" s="24">
        <f>All!EP81</f>
        <v>0</v>
      </c>
      <c r="G825" s="24">
        <f>All!FZ81</f>
        <v>0</v>
      </c>
      <c r="H825" s="26">
        <v>44713</v>
      </c>
    </row>
    <row r="826" spans="1:8" hidden="1">
      <c r="A826" s="19">
        <v>80</v>
      </c>
      <c r="B826" s="19" t="s">
        <v>115</v>
      </c>
      <c r="C826" s="22">
        <f>All!BV82</f>
        <v>0</v>
      </c>
      <c r="D826" s="24">
        <f>All!AL82</f>
        <v>0</v>
      </c>
      <c r="E826" s="19" t="s">
        <v>271</v>
      </c>
      <c r="F826" s="24">
        <f>All!EP82</f>
        <v>0</v>
      </c>
      <c r="G826" s="24">
        <f>All!FZ82</f>
        <v>0</v>
      </c>
      <c r="H826" s="26">
        <v>44713</v>
      </c>
    </row>
    <row r="827" spans="1:8" hidden="1">
      <c r="A827" s="19">
        <v>81</v>
      </c>
      <c r="B827" s="19" t="s">
        <v>116</v>
      </c>
      <c r="C827" s="22">
        <f>All!BV83</f>
        <v>0</v>
      </c>
      <c r="D827" s="24">
        <f>All!AL83</f>
        <v>0</v>
      </c>
      <c r="E827" s="19" t="s">
        <v>271</v>
      </c>
      <c r="F827" s="24">
        <f>All!EP83</f>
        <v>0</v>
      </c>
      <c r="G827" s="24">
        <f>All!FZ83</f>
        <v>0</v>
      </c>
      <c r="H827" s="26">
        <v>44713</v>
      </c>
    </row>
    <row r="828" spans="1:8" hidden="1">
      <c r="A828" s="19">
        <v>82</v>
      </c>
      <c r="B828" s="19" t="s">
        <v>117</v>
      </c>
      <c r="C828" s="22">
        <f>All!BV84</f>
        <v>0</v>
      </c>
      <c r="D828" s="24">
        <f>All!AL84</f>
        <v>0</v>
      </c>
      <c r="E828" s="19" t="s">
        <v>271</v>
      </c>
      <c r="F828" s="24">
        <f>All!EP84</f>
        <v>0</v>
      </c>
      <c r="G828" s="24">
        <f>All!FZ84</f>
        <v>0</v>
      </c>
      <c r="H828" s="26">
        <v>44713</v>
      </c>
    </row>
    <row r="829" spans="1:8" hidden="1">
      <c r="A829" s="19">
        <v>83</v>
      </c>
      <c r="B829" s="19" t="s">
        <v>118</v>
      </c>
      <c r="C829" s="22">
        <f>All!BV85</f>
        <v>0</v>
      </c>
      <c r="D829" s="24">
        <f>All!AL85</f>
        <v>0</v>
      </c>
      <c r="E829" s="19" t="s">
        <v>271</v>
      </c>
      <c r="F829" s="24">
        <f>All!EP85</f>
        <v>0</v>
      </c>
      <c r="G829" s="24">
        <f>All!FZ85</f>
        <v>0</v>
      </c>
      <c r="H829" s="26">
        <v>44713</v>
      </c>
    </row>
    <row r="830" spans="1:8" hidden="1">
      <c r="A830" s="19">
        <v>84</v>
      </c>
      <c r="B830" s="19" t="s">
        <v>119</v>
      </c>
      <c r="C830" s="22">
        <f>All!BV86</f>
        <v>0</v>
      </c>
      <c r="D830" s="24">
        <f>All!AL86</f>
        <v>0</v>
      </c>
      <c r="E830" s="19" t="s">
        <v>271</v>
      </c>
      <c r="F830" s="24">
        <f>All!EP86</f>
        <v>0</v>
      </c>
      <c r="G830" s="24">
        <f>All!FZ86</f>
        <v>0</v>
      </c>
      <c r="H830" s="26">
        <v>44713</v>
      </c>
    </row>
    <row r="831" spans="1:8" hidden="1">
      <c r="A831" s="19">
        <v>85</v>
      </c>
      <c r="B831" s="19" t="s">
        <v>120</v>
      </c>
      <c r="C831" s="22">
        <f>All!BV87</f>
        <v>0</v>
      </c>
      <c r="D831" s="24">
        <f>All!AL87</f>
        <v>0</v>
      </c>
      <c r="E831" s="19" t="s">
        <v>271</v>
      </c>
      <c r="F831" s="24">
        <f>All!EP87</f>
        <v>0</v>
      </c>
      <c r="G831" s="24">
        <f>All!FZ87</f>
        <v>0</v>
      </c>
      <c r="H831" s="26">
        <v>44713</v>
      </c>
    </row>
    <row r="832" spans="1:8" hidden="1">
      <c r="A832" s="19">
        <v>86</v>
      </c>
      <c r="B832" s="19" t="s">
        <v>121</v>
      </c>
      <c r="C832" s="22">
        <f>All!BV88</f>
        <v>0</v>
      </c>
      <c r="D832" s="24">
        <f>All!AL88</f>
        <v>0</v>
      </c>
      <c r="E832" s="19" t="s">
        <v>271</v>
      </c>
      <c r="F832" s="24">
        <f>All!EP88</f>
        <v>0</v>
      </c>
      <c r="G832" s="24">
        <f>All!FZ88</f>
        <v>0</v>
      </c>
      <c r="H832" s="26">
        <v>44713</v>
      </c>
    </row>
    <row r="833" spans="1:8" hidden="1">
      <c r="A833" s="19">
        <v>87</v>
      </c>
      <c r="B833" s="19" t="s">
        <v>122</v>
      </c>
      <c r="C833" s="22">
        <f>All!BV89</f>
        <v>0</v>
      </c>
      <c r="D833" s="24">
        <f>All!AL89</f>
        <v>0</v>
      </c>
      <c r="E833" s="19" t="s">
        <v>271</v>
      </c>
      <c r="F833" s="24">
        <f>All!EP89</f>
        <v>0</v>
      </c>
      <c r="G833" s="24">
        <f>All!FZ89</f>
        <v>0</v>
      </c>
      <c r="H833" s="26">
        <v>44713</v>
      </c>
    </row>
    <row r="834" spans="1:8" hidden="1">
      <c r="A834" s="19">
        <v>88</v>
      </c>
      <c r="B834" s="19" t="s">
        <v>123</v>
      </c>
      <c r="C834" s="22">
        <f>All!BV90</f>
        <v>0</v>
      </c>
      <c r="D834" s="24">
        <f>All!AL90</f>
        <v>0</v>
      </c>
      <c r="E834" s="19" t="s">
        <v>271</v>
      </c>
      <c r="F834" s="24">
        <f>All!EP90</f>
        <v>0</v>
      </c>
      <c r="G834" s="24">
        <f>All!FZ90</f>
        <v>0</v>
      </c>
      <c r="H834" s="26">
        <v>44713</v>
      </c>
    </row>
    <row r="835" spans="1:8" hidden="1">
      <c r="A835" s="19">
        <v>89</v>
      </c>
      <c r="B835" s="19" t="s">
        <v>126</v>
      </c>
      <c r="C835" s="22">
        <f>All!BV91</f>
        <v>0</v>
      </c>
      <c r="D835" s="24">
        <f>All!AL91</f>
        <v>0</v>
      </c>
      <c r="E835" s="19" t="s">
        <v>271</v>
      </c>
      <c r="F835" s="24">
        <f>All!EP91</f>
        <v>0</v>
      </c>
      <c r="G835" s="24">
        <f>All!FZ91</f>
        <v>0</v>
      </c>
      <c r="H835" s="26">
        <v>44713</v>
      </c>
    </row>
    <row r="836" spans="1:8" hidden="1">
      <c r="A836" s="19">
        <v>90</v>
      </c>
      <c r="B836" s="19" t="s">
        <v>284</v>
      </c>
      <c r="C836" s="22">
        <f>All!BV92</f>
        <v>0</v>
      </c>
      <c r="D836" s="24">
        <f>All!AL92</f>
        <v>0</v>
      </c>
      <c r="E836" s="19" t="s">
        <v>271</v>
      </c>
      <c r="F836" s="24">
        <f>All!EP92</f>
        <v>0</v>
      </c>
      <c r="G836" s="24">
        <f>All!FZ92</f>
        <v>0</v>
      </c>
      <c r="H836" s="26">
        <v>44713</v>
      </c>
    </row>
    <row r="837" spans="1:8" hidden="1">
      <c r="A837" s="19">
        <v>91</v>
      </c>
      <c r="B837" s="19" t="s">
        <v>2006</v>
      </c>
      <c r="C837" s="22">
        <f>All!BV93</f>
        <v>0</v>
      </c>
      <c r="D837" s="24">
        <f>All!AL93</f>
        <v>0</v>
      </c>
      <c r="E837" s="19" t="s">
        <v>271</v>
      </c>
      <c r="F837" s="24">
        <f>All!EP93</f>
        <v>0</v>
      </c>
      <c r="G837" s="24">
        <f>All!FZ93</f>
        <v>0</v>
      </c>
      <c r="H837" s="26">
        <v>44713</v>
      </c>
    </row>
    <row r="838" spans="1:8" hidden="1">
      <c r="A838" s="19">
        <v>92</v>
      </c>
      <c r="B838" s="19" t="s">
        <v>283</v>
      </c>
      <c r="C838" s="22">
        <f>All!BV94</f>
        <v>0</v>
      </c>
      <c r="D838" s="24">
        <f>All!AL94</f>
        <v>0</v>
      </c>
      <c r="E838" s="19" t="s">
        <v>271</v>
      </c>
      <c r="F838" s="24">
        <f>All!EP94</f>
        <v>0</v>
      </c>
      <c r="G838" s="24">
        <f>All!FZ94</f>
        <v>0</v>
      </c>
      <c r="H838" s="26">
        <v>44713</v>
      </c>
    </row>
    <row r="839" spans="1:8" hidden="1">
      <c r="A839" s="19">
        <v>93</v>
      </c>
      <c r="B839" s="19" t="s">
        <v>2005</v>
      </c>
      <c r="C839" s="22">
        <f>All!BV95</f>
        <v>0</v>
      </c>
      <c r="D839" s="24">
        <f>All!AL95</f>
        <v>0</v>
      </c>
      <c r="E839" s="19" t="s">
        <v>271</v>
      </c>
      <c r="F839" s="24">
        <f>All!EP95</f>
        <v>0</v>
      </c>
      <c r="G839" s="24">
        <f>All!FZ95</f>
        <v>0</v>
      </c>
      <c r="H839" s="26">
        <v>44713</v>
      </c>
    </row>
    <row r="840" spans="1:8" hidden="1">
      <c r="A840" s="19">
        <v>94</v>
      </c>
      <c r="B840" s="19" t="s">
        <v>2075</v>
      </c>
      <c r="C840" s="22">
        <f>All!BV96</f>
        <v>0</v>
      </c>
      <c r="D840" s="24">
        <f>All!AL96</f>
        <v>0</v>
      </c>
      <c r="E840" s="19" t="s">
        <v>271</v>
      </c>
      <c r="F840" s="24">
        <f>All!EP96</f>
        <v>0</v>
      </c>
      <c r="G840" s="24">
        <f>All!FZ96</f>
        <v>0</v>
      </c>
      <c r="H840" s="26">
        <v>44713</v>
      </c>
    </row>
    <row r="841" spans="1:8" hidden="1">
      <c r="A841" s="19">
        <v>95</v>
      </c>
      <c r="B841" s="19" t="s">
        <v>2076</v>
      </c>
      <c r="C841" s="22">
        <f>All!BV97</f>
        <v>0</v>
      </c>
      <c r="D841" s="24">
        <f>All!AL97</f>
        <v>0</v>
      </c>
      <c r="E841" s="19" t="s">
        <v>271</v>
      </c>
      <c r="F841" s="24">
        <f>All!EP97</f>
        <v>0</v>
      </c>
      <c r="G841" s="24">
        <f>All!FZ97</f>
        <v>0</v>
      </c>
      <c r="H841" s="26">
        <v>44713</v>
      </c>
    </row>
    <row r="842" spans="1:8" hidden="1">
      <c r="A842" s="19">
        <v>96</v>
      </c>
      <c r="B842" s="19" t="s">
        <v>2077</v>
      </c>
      <c r="C842" s="22">
        <f>All!BV98</f>
        <v>0</v>
      </c>
      <c r="D842" s="24">
        <f>All!AL98</f>
        <v>0</v>
      </c>
      <c r="E842" s="19" t="s">
        <v>271</v>
      </c>
      <c r="F842" s="24">
        <f>All!EP98</f>
        <v>0</v>
      </c>
      <c r="G842" s="24">
        <f>All!FZ98</f>
        <v>0</v>
      </c>
      <c r="H842" s="26">
        <v>44713</v>
      </c>
    </row>
    <row r="843" spans="1:8" hidden="1">
      <c r="A843" s="19">
        <v>97</v>
      </c>
      <c r="B843" s="19" t="s">
        <v>2078</v>
      </c>
      <c r="C843" s="22">
        <f>All!BV99</f>
        <v>17199974.083242685</v>
      </c>
      <c r="D843" s="24">
        <f>All!AL99</f>
        <v>16160270</v>
      </c>
      <c r="E843" s="19" t="s">
        <v>271</v>
      </c>
      <c r="F843" s="24">
        <f>All!EP99</f>
        <v>0</v>
      </c>
      <c r="G843" s="24">
        <f>All!FZ99</f>
        <v>8987183</v>
      </c>
      <c r="H843" s="26">
        <v>44713</v>
      </c>
    </row>
    <row r="844" spans="1:8" hidden="1">
      <c r="A844" s="19">
        <v>98</v>
      </c>
      <c r="B844" s="19" t="s">
        <v>2079</v>
      </c>
      <c r="C844" s="22">
        <f>All!BV100</f>
        <v>26733107.744592566</v>
      </c>
      <c r="D844" s="24">
        <f>All!AL100</f>
        <v>33369950</v>
      </c>
      <c r="E844" s="19" t="s">
        <v>271</v>
      </c>
      <c r="F844" s="24">
        <f>All!EP100</f>
        <v>30032955</v>
      </c>
      <c r="G844" s="24">
        <f>All!FZ100</f>
        <v>30915292</v>
      </c>
      <c r="H844" s="26">
        <v>44713</v>
      </c>
    </row>
    <row r="845" spans="1:8" hidden="1">
      <c r="A845" s="19">
        <v>99</v>
      </c>
      <c r="B845" s="19" t="s">
        <v>2080</v>
      </c>
      <c r="C845" s="22">
        <f>All!BV101</f>
        <v>34934591</v>
      </c>
      <c r="D845" s="24">
        <f>All!AL101</f>
        <v>36314287</v>
      </c>
      <c r="E845" s="19" t="s">
        <v>271</v>
      </c>
      <c r="F845" s="24">
        <f>All!EP101</f>
        <v>50000000</v>
      </c>
      <c r="G845" s="24">
        <f>All!FZ101</f>
        <v>21825202</v>
      </c>
      <c r="H845" s="26">
        <v>44713</v>
      </c>
    </row>
    <row r="846" spans="1:8" hidden="1">
      <c r="A846" s="19">
        <v>100</v>
      </c>
      <c r="B846" s="19" t="s">
        <v>2081</v>
      </c>
      <c r="C846" s="22">
        <f>All!BV102</f>
        <v>0</v>
      </c>
      <c r="D846" s="24">
        <f>All!AL102</f>
        <v>0</v>
      </c>
      <c r="E846" s="19" t="s">
        <v>271</v>
      </c>
      <c r="F846" s="24">
        <f>All!EP102</f>
        <v>0</v>
      </c>
      <c r="G846" s="24">
        <f>All!FZ102</f>
        <v>0</v>
      </c>
      <c r="H846" s="26">
        <v>44713</v>
      </c>
    </row>
    <row r="847" spans="1:8" hidden="1">
      <c r="A847" s="19">
        <v>101</v>
      </c>
      <c r="B847" s="19" t="s">
        <v>2082</v>
      </c>
      <c r="C847" s="22">
        <f>All!BV103</f>
        <v>0</v>
      </c>
      <c r="D847" s="24">
        <f>All!AL103</f>
        <v>0</v>
      </c>
      <c r="E847" s="19" t="s">
        <v>271</v>
      </c>
      <c r="F847" s="24">
        <f>All!EP103</f>
        <v>0</v>
      </c>
      <c r="G847" s="24">
        <f>All!FZ103</f>
        <v>0</v>
      </c>
      <c r="H847" s="26">
        <v>44713</v>
      </c>
    </row>
    <row r="848" spans="1:8" hidden="1">
      <c r="A848" s="19">
        <v>102</v>
      </c>
      <c r="B848" s="19" t="s">
        <v>2083</v>
      </c>
      <c r="C848" s="22">
        <f>All!BV104</f>
        <v>43541505</v>
      </c>
      <c r="D848" s="24">
        <f>All!AL104</f>
        <v>27182385.710000001</v>
      </c>
      <c r="E848" s="19" t="s">
        <v>271</v>
      </c>
      <c r="F848" s="24">
        <f>All!EP104</f>
        <v>35785454</v>
      </c>
      <c r="G848" s="24">
        <f>All!FZ104</f>
        <v>17107369</v>
      </c>
      <c r="H848" s="26">
        <v>44713</v>
      </c>
    </row>
    <row r="849" spans="1:8" hidden="1">
      <c r="A849" s="19">
        <v>103</v>
      </c>
      <c r="B849" s="19" t="s">
        <v>2085</v>
      </c>
      <c r="C849" s="22">
        <f>All!BV105</f>
        <v>0</v>
      </c>
      <c r="D849" s="24">
        <f>All!AL105</f>
        <v>0</v>
      </c>
      <c r="E849" s="19" t="s">
        <v>271</v>
      </c>
      <c r="F849" s="24">
        <f>All!EP105</f>
        <v>0</v>
      </c>
      <c r="G849" s="24">
        <f>All!FZ105</f>
        <v>0</v>
      </c>
      <c r="H849" s="26">
        <v>44713</v>
      </c>
    </row>
    <row r="850" spans="1:8" hidden="1">
      <c r="A850" s="19">
        <v>104</v>
      </c>
      <c r="B850" s="19" t="s">
        <v>2086</v>
      </c>
      <c r="C850" s="22">
        <f>All!BV106</f>
        <v>0</v>
      </c>
      <c r="D850" s="24">
        <f>All!AL106</f>
        <v>0</v>
      </c>
      <c r="E850" s="19" t="s">
        <v>271</v>
      </c>
      <c r="F850" s="24">
        <f>All!EP106</f>
        <v>0</v>
      </c>
      <c r="G850" s="24">
        <f>All!FZ106</f>
        <v>0</v>
      </c>
      <c r="H850" s="26">
        <v>44713</v>
      </c>
    </row>
    <row r="851" spans="1:8" hidden="1">
      <c r="A851" s="19">
        <v>105</v>
      </c>
      <c r="B851" s="19" t="s">
        <v>2087</v>
      </c>
      <c r="C851" s="22">
        <f>All!BV107</f>
        <v>0</v>
      </c>
      <c r="D851" s="24">
        <f>All!AL107</f>
        <v>0</v>
      </c>
      <c r="E851" s="19" t="s">
        <v>271</v>
      </c>
      <c r="F851" s="24">
        <f>All!EP107</f>
        <v>0</v>
      </c>
      <c r="G851" s="24">
        <f>All!FZ107</f>
        <v>0</v>
      </c>
      <c r="H851" s="26">
        <v>44713</v>
      </c>
    </row>
    <row r="852" spans="1:8" hidden="1">
      <c r="A852" s="19">
        <v>106</v>
      </c>
      <c r="B852" s="19" t="s">
        <v>2088</v>
      </c>
      <c r="C852" s="22">
        <f>All!BV108</f>
        <v>0</v>
      </c>
      <c r="D852" s="24">
        <f>All!AL108</f>
        <v>0</v>
      </c>
      <c r="E852" s="19" t="s">
        <v>271</v>
      </c>
      <c r="F852" s="24">
        <f>All!EP108</f>
        <v>0</v>
      </c>
      <c r="G852" s="24">
        <f>All!FZ108</f>
        <v>0</v>
      </c>
      <c r="H852" s="26">
        <v>44713</v>
      </c>
    </row>
    <row r="853" spans="1:8" hidden="1">
      <c r="A853" s="19">
        <v>107</v>
      </c>
      <c r="B853" s="19" t="s">
        <v>2089</v>
      </c>
      <c r="C853" s="22">
        <f>All!BV109</f>
        <v>0</v>
      </c>
      <c r="D853" s="24">
        <f>All!AL109</f>
        <v>0</v>
      </c>
      <c r="E853" s="19" t="s">
        <v>271</v>
      </c>
      <c r="F853" s="24">
        <f>All!EP109</f>
        <v>0</v>
      </c>
      <c r="G853" s="24">
        <f>All!FZ109</f>
        <v>0</v>
      </c>
      <c r="H853" s="26">
        <v>44713</v>
      </c>
    </row>
    <row r="854" spans="1:8" hidden="1">
      <c r="A854" s="19">
        <v>108</v>
      </c>
      <c r="B854" s="19" t="s">
        <v>2090</v>
      </c>
      <c r="C854" s="22">
        <f>All!BV110</f>
        <v>24250208</v>
      </c>
      <c r="D854" s="24">
        <f>All!AL110</f>
        <v>32619245.710000001</v>
      </c>
      <c r="E854" s="19" t="s">
        <v>271</v>
      </c>
      <c r="F854" s="24">
        <f>All!EP110</f>
        <v>21454143</v>
      </c>
      <c r="G854" s="24">
        <f>All!FZ110</f>
        <v>30846563</v>
      </c>
      <c r="H854" s="26">
        <v>44713</v>
      </c>
    </row>
    <row r="855" spans="1:8" hidden="1">
      <c r="A855" s="19">
        <v>109</v>
      </c>
      <c r="B855" s="19" t="s">
        <v>2091</v>
      </c>
      <c r="C855" s="22">
        <f>All!BV111</f>
        <v>8444452.3881078791</v>
      </c>
      <c r="D855" s="24">
        <f>All!AL111</f>
        <v>0</v>
      </c>
      <c r="E855" s="19" t="s">
        <v>271</v>
      </c>
      <c r="F855" s="24">
        <f>All!EP111</f>
        <v>33845466</v>
      </c>
      <c r="G855" s="24">
        <f>All!FZ111</f>
        <v>2084565</v>
      </c>
      <c r="H855" s="26">
        <v>44713</v>
      </c>
    </row>
    <row r="856" spans="1:8" hidden="1">
      <c r="A856" s="19">
        <v>110</v>
      </c>
      <c r="B856" s="19" t="s">
        <v>2092</v>
      </c>
      <c r="C856" s="22">
        <f>All!BV112</f>
        <v>32615903.097190294</v>
      </c>
      <c r="D856" s="24">
        <f>All!AL112</f>
        <v>36338895</v>
      </c>
      <c r="E856" s="19" t="s">
        <v>271</v>
      </c>
      <c r="F856" s="24">
        <f>All!EP112</f>
        <v>23314832</v>
      </c>
      <c r="G856" s="24">
        <f>All!FZ112</f>
        <v>21407983</v>
      </c>
      <c r="H856" s="26">
        <v>44713</v>
      </c>
    </row>
    <row r="857" spans="1:8" hidden="1">
      <c r="A857" s="19">
        <v>111</v>
      </c>
      <c r="B857" s="19" t="s">
        <v>2104</v>
      </c>
      <c r="C857" s="22">
        <f>All!BV113</f>
        <v>3801319.3870966998</v>
      </c>
      <c r="D857" s="24">
        <f>All!AL113</f>
        <v>0</v>
      </c>
      <c r="E857" s="19" t="s">
        <v>271</v>
      </c>
      <c r="F857" s="24">
        <f>All!EP113</f>
        <v>0</v>
      </c>
      <c r="G857" s="24">
        <f>All!FZ113</f>
        <v>0</v>
      </c>
      <c r="H857" s="26">
        <v>44713</v>
      </c>
    </row>
    <row r="858" spans="1:8" hidden="1">
      <c r="A858" s="19">
        <v>112</v>
      </c>
      <c r="B858" s="19" t="s">
        <v>2100</v>
      </c>
      <c r="C858" s="22">
        <f>All!BV114</f>
        <v>23689101.583891507</v>
      </c>
      <c r="D858" s="24">
        <f>All!AL114</f>
        <v>24739046</v>
      </c>
      <c r="E858" s="19" t="s">
        <v>271</v>
      </c>
      <c r="F858" s="24">
        <f>All!EP114</f>
        <v>18554285</v>
      </c>
      <c r="G858" s="24">
        <f>All!FZ114</f>
        <v>16945778</v>
      </c>
      <c r="H858" s="26">
        <v>44713</v>
      </c>
    </row>
    <row r="859" spans="1:8" hidden="1">
      <c r="A859" s="19">
        <v>113</v>
      </c>
      <c r="B859" s="19" t="s">
        <v>2101</v>
      </c>
      <c r="C859" s="22">
        <f>All!BV115</f>
        <v>72498745</v>
      </c>
      <c r="D859" s="24">
        <f>All!AL115</f>
        <v>66573015</v>
      </c>
      <c r="E859" s="19" t="s">
        <v>271</v>
      </c>
      <c r="F859" s="24">
        <f>All!EP115</f>
        <v>21593255</v>
      </c>
      <c r="G859" s="24">
        <f>All!FZ115</f>
        <v>40223977</v>
      </c>
      <c r="H859" s="26">
        <v>44713</v>
      </c>
    </row>
    <row r="860" spans="1:8" hidden="1">
      <c r="A860" s="19">
        <v>114</v>
      </c>
      <c r="B860" s="19" t="s">
        <v>2102</v>
      </c>
      <c r="C860" s="22">
        <f>All!BV116</f>
        <v>0</v>
      </c>
      <c r="D860" s="24">
        <f>All!AL116</f>
        <v>0</v>
      </c>
      <c r="E860" s="19" t="s">
        <v>271</v>
      </c>
      <c r="F860" s="24">
        <f>All!EP116</f>
        <v>0</v>
      </c>
      <c r="G860" s="24">
        <f>All!FZ116</f>
        <v>0</v>
      </c>
      <c r="H860" s="26">
        <v>44713</v>
      </c>
    </row>
    <row r="861" spans="1:8" hidden="1">
      <c r="A861" s="20">
        <v>115</v>
      </c>
      <c r="B861" s="20" t="s">
        <v>2103</v>
      </c>
      <c r="C861" s="22">
        <f>All!BV117</f>
        <v>0</v>
      </c>
      <c r="D861" s="24">
        <f>All!AL117</f>
        <v>0</v>
      </c>
      <c r="E861" s="19" t="s">
        <v>271</v>
      </c>
      <c r="F861" s="24">
        <f>All!EP117</f>
        <v>0</v>
      </c>
      <c r="G861" s="24">
        <f>All!FZ117</f>
        <v>0</v>
      </c>
      <c r="H861" s="26">
        <v>44713</v>
      </c>
    </row>
    <row r="862" spans="1:8" hidden="1">
      <c r="A862" s="19">
        <v>116</v>
      </c>
      <c r="B862" s="19" t="s">
        <v>2109</v>
      </c>
      <c r="C862" s="22">
        <f>All!BV118</f>
        <v>0</v>
      </c>
      <c r="D862" s="24">
        <f>All!AL118</f>
        <v>0</v>
      </c>
      <c r="E862" s="19" t="s">
        <v>271</v>
      </c>
      <c r="F862" s="24">
        <f>All!EP118</f>
        <v>0</v>
      </c>
      <c r="G862" s="24">
        <f>All!FZ118</f>
        <v>148955</v>
      </c>
      <c r="H862" s="26">
        <v>44713</v>
      </c>
    </row>
    <row r="863" spans="1:8" hidden="1">
      <c r="A863" s="19">
        <v>117</v>
      </c>
      <c r="B863" s="19" t="s">
        <v>2110</v>
      </c>
      <c r="C863" s="22">
        <f>All!BV119</f>
        <v>5000000</v>
      </c>
      <c r="D863" s="24">
        <f>All!AL119</f>
        <v>0</v>
      </c>
      <c r="E863" s="19" t="s">
        <v>271</v>
      </c>
      <c r="F863" s="24">
        <f>All!EP119</f>
        <v>13380506</v>
      </c>
      <c r="G863" s="24">
        <f>All!FZ119</f>
        <v>3075000</v>
      </c>
      <c r="H863" s="26">
        <v>44713</v>
      </c>
    </row>
    <row r="864" spans="1:8" hidden="1">
      <c r="A864" s="19">
        <v>118</v>
      </c>
      <c r="B864" s="19" t="s">
        <v>2112</v>
      </c>
      <c r="C864" s="22">
        <f>All!BV120</f>
        <v>10800000</v>
      </c>
      <c r="D864" s="24">
        <f>All!AL120</f>
        <v>0</v>
      </c>
      <c r="E864" s="19" t="s">
        <v>271</v>
      </c>
      <c r="F864" s="24">
        <f>All!EP120</f>
        <v>0</v>
      </c>
      <c r="G864" s="24">
        <f>All!FZ120</f>
        <v>0</v>
      </c>
      <c r="H864" s="26">
        <v>44713</v>
      </c>
    </row>
    <row r="865" spans="1:8" hidden="1">
      <c r="A865" s="19">
        <v>119</v>
      </c>
      <c r="B865" s="19" t="s">
        <v>2113</v>
      </c>
      <c r="C865" s="22">
        <f>All!BV121</f>
        <v>0</v>
      </c>
      <c r="D865" s="24">
        <f>All!AL121</f>
        <v>0</v>
      </c>
      <c r="E865" s="19" t="s">
        <v>271</v>
      </c>
      <c r="F865" s="24">
        <f>All!EP121</f>
        <v>7298915</v>
      </c>
      <c r="G865" s="24">
        <f>All!FZ121</f>
        <v>845868</v>
      </c>
      <c r="H865" s="26">
        <v>44713</v>
      </c>
    </row>
    <row r="866" spans="1:8" hidden="1">
      <c r="A866" s="19">
        <v>120</v>
      </c>
      <c r="B866" s="20" t="s">
        <v>2114</v>
      </c>
      <c r="C866" s="22">
        <f>All!BV122</f>
        <v>0</v>
      </c>
      <c r="D866" s="24">
        <f>All!AL122</f>
        <v>0</v>
      </c>
      <c r="E866" s="19" t="s">
        <v>271</v>
      </c>
      <c r="F866" s="24">
        <f>All!EP122</f>
        <v>0</v>
      </c>
      <c r="G866" s="24">
        <f>All!FZ122</f>
        <v>0</v>
      </c>
      <c r="H866" s="26">
        <v>44713</v>
      </c>
    </row>
    <row r="867" spans="1:8" hidden="1">
      <c r="A867" s="19">
        <v>121</v>
      </c>
      <c r="B867" s="19" t="s">
        <v>2157</v>
      </c>
      <c r="C867" s="22">
        <f>All!BV123</f>
        <v>0</v>
      </c>
      <c r="D867" s="24">
        <f>All!AL123</f>
        <v>0</v>
      </c>
      <c r="E867" s="19" t="s">
        <v>271</v>
      </c>
      <c r="F867" s="24">
        <f>All!EP123</f>
        <v>0</v>
      </c>
      <c r="G867" s="24">
        <f>All!FZ123</f>
        <v>0</v>
      </c>
      <c r="H867" s="26">
        <v>44713</v>
      </c>
    </row>
    <row r="868" spans="1:8" hidden="1">
      <c r="A868" s="19">
        <v>122</v>
      </c>
      <c r="B868" s="19" t="s">
        <v>2158</v>
      </c>
      <c r="C868" s="22">
        <f>All!BV124</f>
        <v>0</v>
      </c>
      <c r="D868" s="24">
        <f>All!AL124</f>
        <v>0</v>
      </c>
      <c r="E868" s="19" t="s">
        <v>271</v>
      </c>
      <c r="F868" s="24">
        <f>All!EP124</f>
        <v>0</v>
      </c>
      <c r="G868" s="24">
        <f>All!FZ124</f>
        <v>0</v>
      </c>
      <c r="H868" s="26">
        <v>44713</v>
      </c>
    </row>
    <row r="869" spans="1:8" hidden="1">
      <c r="A869" s="19">
        <v>123</v>
      </c>
      <c r="B869" s="19" t="s">
        <v>2159</v>
      </c>
      <c r="C869" s="22">
        <f>All!BV125</f>
        <v>0</v>
      </c>
      <c r="D869" s="24">
        <f>All!AL125</f>
        <v>0</v>
      </c>
      <c r="E869" s="19" t="s">
        <v>271</v>
      </c>
      <c r="F869" s="24">
        <f>All!EP125</f>
        <v>0</v>
      </c>
      <c r="G869" s="24">
        <f>All!FZ125</f>
        <v>0</v>
      </c>
      <c r="H869" s="26">
        <v>44713</v>
      </c>
    </row>
    <row r="870" spans="1:8" hidden="1">
      <c r="A870" s="19">
        <v>124</v>
      </c>
      <c r="B870" s="19" t="s">
        <v>2160</v>
      </c>
      <c r="C870" s="22">
        <f>All!BV126</f>
        <v>0</v>
      </c>
      <c r="D870" s="24">
        <f>All!AL126</f>
        <v>0</v>
      </c>
      <c r="E870" s="19" t="s">
        <v>271</v>
      </c>
      <c r="F870" s="24">
        <f>All!EP126</f>
        <v>0</v>
      </c>
      <c r="G870" s="24">
        <f>All!FZ126</f>
        <v>0</v>
      </c>
      <c r="H870" s="26">
        <v>44713</v>
      </c>
    </row>
    <row r="871" spans="1:8" hidden="1">
      <c r="A871" s="19">
        <v>125</v>
      </c>
      <c r="B871" s="19" t="s">
        <v>2162</v>
      </c>
      <c r="C871" s="22">
        <f>All!BV127</f>
        <v>0</v>
      </c>
      <c r="D871" s="24">
        <f>All!AL127</f>
        <v>0</v>
      </c>
      <c r="E871" s="19" t="s">
        <v>271</v>
      </c>
      <c r="F871" s="24">
        <f>All!EP127</f>
        <v>0</v>
      </c>
      <c r="G871" s="24">
        <f>All!FZ127</f>
        <v>0</v>
      </c>
      <c r="H871" s="26">
        <v>44713</v>
      </c>
    </row>
    <row r="872" spans="1:8" hidden="1">
      <c r="A872" s="19">
        <v>126</v>
      </c>
      <c r="B872" s="19" t="s">
        <v>2163</v>
      </c>
      <c r="C872" s="22">
        <f>All!BV128</f>
        <v>13178547.687661178</v>
      </c>
      <c r="D872" s="24">
        <f>All!AL128</f>
        <v>18676223</v>
      </c>
      <c r="E872" s="19" t="s">
        <v>271</v>
      </c>
      <c r="F872" s="24">
        <f>All!EP128</f>
        <v>13051858</v>
      </c>
      <c r="G872" s="24">
        <f>All!FZ128</f>
        <v>4443240</v>
      </c>
      <c r="H872" s="26">
        <v>44713</v>
      </c>
    </row>
    <row r="873" spans="1:8" hidden="1">
      <c r="A873" s="19">
        <v>127</v>
      </c>
      <c r="B873" s="19" t="s">
        <v>2164</v>
      </c>
      <c r="C873" s="22">
        <f>All!BV129</f>
        <v>9942157.4251083843</v>
      </c>
      <c r="D873" s="24">
        <f>All!AL129</f>
        <v>29714286</v>
      </c>
      <c r="E873" s="19" t="s">
        <v>271</v>
      </c>
      <c r="F873" s="24">
        <f>All!EP129</f>
        <v>34714286</v>
      </c>
      <c r="G873" s="24">
        <v>0</v>
      </c>
      <c r="H873" s="26">
        <v>44713</v>
      </c>
    </row>
    <row r="874" spans="1:8" hidden="1">
      <c r="A874" s="19">
        <v>128</v>
      </c>
      <c r="B874" s="19" t="s">
        <v>2165</v>
      </c>
      <c r="C874" s="22">
        <f>All!BV130</f>
        <v>11200000</v>
      </c>
      <c r="D874" s="24">
        <f>All!AL130</f>
        <v>7244544</v>
      </c>
      <c r="E874" s="19" t="s">
        <v>271</v>
      </c>
      <c r="F874" s="24">
        <f>All!EP130</f>
        <v>14020955</v>
      </c>
      <c r="G874" s="24">
        <f>All!FZ130</f>
        <v>9139109</v>
      </c>
      <c r="H874" s="26">
        <v>44713</v>
      </c>
    </row>
    <row r="875" spans="1:8" hidden="1">
      <c r="A875" s="113">
        <v>129</v>
      </c>
      <c r="B875" s="113" t="s">
        <v>2167</v>
      </c>
      <c r="C875" s="22">
        <f>All!BV131</f>
        <v>0</v>
      </c>
      <c r="D875" s="24">
        <f>All!AL131</f>
        <v>0</v>
      </c>
      <c r="E875" s="19" t="s">
        <v>271</v>
      </c>
      <c r="F875" s="24">
        <f>All!EP131</f>
        <v>0</v>
      </c>
      <c r="G875" s="24">
        <f>All!FZ131</f>
        <v>0</v>
      </c>
      <c r="H875" s="26">
        <v>44713</v>
      </c>
    </row>
    <row r="876" spans="1:8" hidden="1">
      <c r="A876" s="113">
        <v>130</v>
      </c>
      <c r="B876" s="113" t="s">
        <v>2168</v>
      </c>
      <c r="C876" s="22">
        <f>All!BV132</f>
        <v>23900000</v>
      </c>
      <c r="D876" s="24">
        <f>All!AL132</f>
        <v>24046221</v>
      </c>
      <c r="E876" s="19" t="s">
        <v>271</v>
      </c>
      <c r="F876" s="24">
        <f>All!EP132</f>
        <v>28393138</v>
      </c>
      <c r="G876" s="24">
        <f>All!FZ132</f>
        <v>22060180</v>
      </c>
      <c r="H876" s="26">
        <v>44713</v>
      </c>
    </row>
    <row r="877" spans="1:8" hidden="1">
      <c r="A877" s="113">
        <v>131</v>
      </c>
      <c r="B877" s="113" t="s">
        <v>2169</v>
      </c>
      <c r="C877" s="22">
        <f>All!BV133</f>
        <v>16700000</v>
      </c>
      <c r="D877" s="24">
        <f>All!AL133</f>
        <v>23059500.949999999</v>
      </c>
      <c r="E877" s="19" t="s">
        <v>271</v>
      </c>
      <c r="F877" s="24">
        <f>All!EP133</f>
        <v>0</v>
      </c>
      <c r="G877" s="24">
        <f>All!FZ133</f>
        <v>13049737</v>
      </c>
      <c r="H877" s="26">
        <v>44713</v>
      </c>
    </row>
    <row r="878" spans="1:8" hidden="1">
      <c r="A878" s="113">
        <v>132</v>
      </c>
      <c r="B878" s="113" t="s">
        <v>2170</v>
      </c>
      <c r="C878" s="22">
        <f>All!BV134</f>
        <v>4482943.8099999996</v>
      </c>
      <c r="D878" s="24">
        <f>All!AL134</f>
        <v>4482943.8099999996</v>
      </c>
      <c r="E878" s="19" t="s">
        <v>271</v>
      </c>
      <c r="F878" s="24">
        <f>All!EP134</f>
        <v>0</v>
      </c>
      <c r="G878" s="24">
        <f>All!FZ134</f>
        <v>8545665</v>
      </c>
      <c r="H878" s="26">
        <v>44713</v>
      </c>
    </row>
    <row r="879" spans="1:8" hidden="1">
      <c r="A879" s="113">
        <v>133</v>
      </c>
      <c r="B879" s="113" t="s">
        <v>2171</v>
      </c>
      <c r="C879" s="22">
        <f>All!BV135</f>
        <v>0</v>
      </c>
      <c r="D879" s="24">
        <f>All!AL135</f>
        <v>3736360.4759999998</v>
      </c>
      <c r="E879" s="19" t="s">
        <v>271</v>
      </c>
      <c r="F879" s="24">
        <f>All!EP135</f>
        <v>29774745</v>
      </c>
      <c r="G879" s="24">
        <f>All!FZ135</f>
        <v>1456564</v>
      </c>
      <c r="H879" s="26">
        <v>44713</v>
      </c>
    </row>
    <row r="880" spans="1:8" hidden="1">
      <c r="A880" s="113">
        <v>134</v>
      </c>
      <c r="B880" s="113" t="s">
        <v>2172</v>
      </c>
      <c r="C880" s="22">
        <f>All!BV136</f>
        <v>1179833</v>
      </c>
      <c r="D880" s="24">
        <f>All!AL136</f>
        <v>0</v>
      </c>
      <c r="E880" s="19" t="s">
        <v>271</v>
      </c>
      <c r="F880" s="24">
        <f>All!EP136</f>
        <v>1680000</v>
      </c>
      <c r="G880" s="24">
        <f>All!FZ136</f>
        <v>707899.79999999993</v>
      </c>
      <c r="H880" s="26">
        <v>44713</v>
      </c>
    </row>
    <row r="881" spans="1:8" hidden="1">
      <c r="A881" s="113">
        <v>135</v>
      </c>
      <c r="B881" s="113" t="s">
        <v>2173</v>
      </c>
      <c r="C881" s="22">
        <f>All!BV137</f>
        <v>20000000</v>
      </c>
      <c r="D881" s="24">
        <f>All!AL137</f>
        <v>17076763</v>
      </c>
      <c r="E881" s="19" t="s">
        <v>271</v>
      </c>
      <c r="F881" s="24">
        <f>All!EP137</f>
        <v>7205558</v>
      </c>
      <c r="G881" s="24">
        <f>All!FZ137</f>
        <v>4001599</v>
      </c>
      <c r="H881" s="26">
        <v>44713</v>
      </c>
    </row>
    <row r="882" spans="1:8" hidden="1">
      <c r="A882" s="113">
        <v>136</v>
      </c>
      <c r="B882" s="113" t="s">
        <v>2174</v>
      </c>
      <c r="C882" s="22">
        <f>All!BV138</f>
        <v>38700000</v>
      </c>
      <c r="D882" s="24">
        <f>All!AL138</f>
        <v>50639922.859999999</v>
      </c>
      <c r="E882" s="19" t="s">
        <v>271</v>
      </c>
      <c r="F882" s="24">
        <f>All!EP138</f>
        <v>28774755.719999999</v>
      </c>
      <c r="G882" s="24">
        <f>All!FZ138</f>
        <v>43043934.43</v>
      </c>
      <c r="H882" s="26">
        <v>44713</v>
      </c>
    </row>
    <row r="883" spans="1:8" hidden="1">
      <c r="A883" s="113">
        <v>137</v>
      </c>
      <c r="B883" s="113" t="s">
        <v>2175</v>
      </c>
      <c r="C883" s="22">
        <f>All!BV139</f>
        <v>0</v>
      </c>
      <c r="D883" s="24">
        <f>All!AL139</f>
        <v>0</v>
      </c>
      <c r="E883" s="19" t="s">
        <v>271</v>
      </c>
      <c r="F883" s="24">
        <f>All!EP139</f>
        <v>0</v>
      </c>
      <c r="G883" s="24">
        <f>All!FZ139</f>
        <v>0</v>
      </c>
      <c r="H883" s="26">
        <v>44713</v>
      </c>
    </row>
    <row r="884" spans="1:8" hidden="1">
      <c r="A884" s="113">
        <v>138</v>
      </c>
      <c r="B884" s="113" t="s">
        <v>2176</v>
      </c>
      <c r="C884" s="22">
        <f>All!BV140</f>
        <v>19000000</v>
      </c>
      <c r="D884" s="24">
        <f>All!AL140</f>
        <v>19000000</v>
      </c>
      <c r="E884" s="19" t="s">
        <v>271</v>
      </c>
      <c r="F884" s="24">
        <f>All!EP140</f>
        <v>13600000</v>
      </c>
      <c r="G884" s="24">
        <f>All!FZ140</f>
        <v>11400000</v>
      </c>
      <c r="H884" s="26">
        <v>44713</v>
      </c>
    </row>
    <row r="885" spans="1:8" hidden="1">
      <c r="A885" s="113">
        <v>139</v>
      </c>
      <c r="B885" s="113" t="s">
        <v>2189</v>
      </c>
      <c r="C885" s="22">
        <f>All!BV141</f>
        <v>1945028.79</v>
      </c>
      <c r="D885" s="24">
        <f>All!AL141</f>
        <v>1945028.79</v>
      </c>
      <c r="E885" s="19" t="s">
        <v>271</v>
      </c>
      <c r="F885" s="24">
        <f>All!EP141</f>
        <v>1469577.3080000002</v>
      </c>
      <c r="G885" s="24">
        <f>All!FZ141</f>
        <v>1167017.274</v>
      </c>
      <c r="H885" s="26">
        <v>44713</v>
      </c>
    </row>
    <row r="886" spans="1:8" hidden="1">
      <c r="A886" s="113">
        <v>140</v>
      </c>
      <c r="B886" s="113" t="s">
        <v>2190</v>
      </c>
      <c r="C886" s="22">
        <f>All!BV142</f>
        <v>10000000</v>
      </c>
      <c r="D886" s="24">
        <f>All!AL142</f>
        <v>10000000</v>
      </c>
      <c r="E886" s="19" t="s">
        <v>271</v>
      </c>
      <c r="F886" s="24">
        <f>All!EP142</f>
        <v>7360000</v>
      </c>
      <c r="G886" s="24">
        <f>All!FZ142</f>
        <v>6000000</v>
      </c>
      <c r="H886" s="26">
        <v>44713</v>
      </c>
    </row>
    <row r="887" spans="1:8" hidden="1">
      <c r="A887" s="113">
        <v>141</v>
      </c>
      <c r="B887" s="113" t="s">
        <v>2191</v>
      </c>
      <c r="C887" s="22">
        <f>All!BV143</f>
        <v>0</v>
      </c>
      <c r="D887" s="24">
        <f>All!AL143</f>
        <v>0</v>
      </c>
      <c r="E887" s="19" t="s">
        <v>271</v>
      </c>
      <c r="F887" s="24">
        <f>All!EP143</f>
        <v>0</v>
      </c>
      <c r="G887" s="24">
        <f>All!FZ143</f>
        <v>0</v>
      </c>
      <c r="H887" s="26">
        <v>44713</v>
      </c>
    </row>
    <row r="888" spans="1:8" hidden="1">
      <c r="A888" s="113">
        <v>142</v>
      </c>
      <c r="B888" s="113" t="s">
        <v>2192</v>
      </c>
      <c r="C888" s="22">
        <f>All!BV144</f>
        <v>33677846.193599999</v>
      </c>
      <c r="D888" s="24">
        <f>All!AL144</f>
        <v>33677846.193599999</v>
      </c>
      <c r="E888" s="19" t="s">
        <v>271</v>
      </c>
      <c r="F888" s="24">
        <f>All!EP144</f>
        <v>24697087.208639998</v>
      </c>
      <c r="G888" s="24">
        <f>All!FZ144</f>
        <v>20206707.716159999</v>
      </c>
      <c r="H888" s="26">
        <v>44713</v>
      </c>
    </row>
    <row r="889" spans="1:8" hidden="1">
      <c r="A889" s="113">
        <v>143</v>
      </c>
      <c r="B889" s="113" t="s">
        <v>2193</v>
      </c>
      <c r="C889" s="22">
        <f>All!BV145</f>
        <v>0</v>
      </c>
      <c r="D889" s="24">
        <f>All!AL145</f>
        <v>0</v>
      </c>
      <c r="E889" s="19" t="s">
        <v>271</v>
      </c>
      <c r="F889" s="24">
        <f>All!EP145</f>
        <v>0</v>
      </c>
      <c r="G889" s="24">
        <f>All!FZ145</f>
        <v>0</v>
      </c>
      <c r="H889" s="26">
        <v>44713</v>
      </c>
    </row>
    <row r="890" spans="1:8" hidden="1">
      <c r="A890" s="152">
        <v>144</v>
      </c>
      <c r="B890" s="152" t="s">
        <v>2207</v>
      </c>
      <c r="C890" s="22">
        <f>All!BV146</f>
        <v>0</v>
      </c>
      <c r="D890" s="24">
        <f>All!AL146</f>
        <v>0</v>
      </c>
      <c r="E890" s="19" t="s">
        <v>271</v>
      </c>
      <c r="F890" s="24">
        <f>All!EP146</f>
        <v>0</v>
      </c>
      <c r="G890" s="24">
        <f>All!FZ146</f>
        <v>0</v>
      </c>
      <c r="H890" s="26">
        <v>44713</v>
      </c>
    </row>
    <row r="891" spans="1:8">
      <c r="A891" s="152">
        <v>145</v>
      </c>
      <c r="B891" s="152" t="s">
        <v>2208</v>
      </c>
      <c r="C891" s="22">
        <f>All!BV147</f>
        <v>0</v>
      </c>
      <c r="D891" s="24">
        <f>All!AL147</f>
        <v>0</v>
      </c>
      <c r="E891" s="19" t="s">
        <v>271</v>
      </c>
      <c r="F891" s="24">
        <f>All!EP147</f>
        <v>0</v>
      </c>
      <c r="G891" s="24">
        <f>All!FZ147</f>
        <v>0</v>
      </c>
      <c r="H891" s="26">
        <v>44713</v>
      </c>
    </row>
    <row r="892" spans="1:8">
      <c r="A892" s="152">
        <v>146</v>
      </c>
      <c r="B892" s="152" t="s">
        <v>2211</v>
      </c>
      <c r="C892" s="22">
        <f>All!BV148</f>
        <v>0</v>
      </c>
      <c r="D892" s="24">
        <f>All!AL148</f>
        <v>0</v>
      </c>
      <c r="E892" s="19" t="s">
        <v>271</v>
      </c>
      <c r="F892" s="24">
        <f>All!EP148</f>
        <v>0</v>
      </c>
      <c r="G892" s="24">
        <f>All!FZ148</f>
        <v>0</v>
      </c>
      <c r="H892" s="26">
        <v>44713</v>
      </c>
    </row>
    <row r="893" spans="1:8">
      <c r="A893" s="152">
        <v>147</v>
      </c>
      <c r="B893" s="152" t="s">
        <v>2212</v>
      </c>
      <c r="C893" s="22">
        <f>All!BV149</f>
        <v>0</v>
      </c>
      <c r="D893" s="24">
        <f>All!AL149</f>
        <v>0</v>
      </c>
      <c r="E893" s="19" t="s">
        <v>271</v>
      </c>
      <c r="F893" s="24">
        <f>All!EP149</f>
        <v>0</v>
      </c>
      <c r="G893" s="24">
        <f>All!FZ149</f>
        <v>0</v>
      </c>
      <c r="H893" s="26">
        <v>44713</v>
      </c>
    </row>
    <row r="894" spans="1:8">
      <c r="A894" s="152">
        <v>148</v>
      </c>
      <c r="B894" s="152" t="s">
        <v>2213</v>
      </c>
      <c r="C894" s="22">
        <f>All!BV150</f>
        <v>0</v>
      </c>
      <c r="D894" s="24">
        <f>All!AL150</f>
        <v>0</v>
      </c>
      <c r="E894" s="19" t="s">
        <v>271</v>
      </c>
      <c r="F894" s="24">
        <f>All!EP150</f>
        <v>0</v>
      </c>
      <c r="G894" s="24">
        <f>All!FZ150</f>
        <v>0</v>
      </c>
      <c r="H894" s="26">
        <v>44713</v>
      </c>
    </row>
    <row r="895" spans="1:8">
      <c r="A895" s="20">
        <v>0</v>
      </c>
      <c r="B895" s="20" t="s">
        <v>1985</v>
      </c>
      <c r="C895" s="22">
        <f>All!BV151</f>
        <v>0</v>
      </c>
      <c r="D895" s="24">
        <f>All!AL151</f>
        <v>0</v>
      </c>
      <c r="E895" s="19" t="s">
        <v>271</v>
      </c>
      <c r="F895" s="24">
        <f>All!EP151</f>
        <v>0</v>
      </c>
      <c r="G895" s="24">
        <f>All!FZ151</f>
        <v>0</v>
      </c>
      <c r="H895" s="26">
        <v>44713</v>
      </c>
    </row>
    <row r="896" spans="1:8" hidden="1">
      <c r="A896" s="19">
        <v>1</v>
      </c>
      <c r="B896" s="19" t="s">
        <v>7</v>
      </c>
      <c r="C896" s="22">
        <f>All!BY3</f>
        <v>18723886</v>
      </c>
      <c r="D896" s="24">
        <f>All!AO3</f>
        <v>0</v>
      </c>
      <c r="E896" s="19" t="s">
        <v>271</v>
      </c>
      <c r="F896" s="24">
        <f>All!ES3</f>
        <v>58255909</v>
      </c>
      <c r="G896" s="24">
        <f>All!GC3</f>
        <v>23249519</v>
      </c>
      <c r="H896" s="26">
        <v>44743</v>
      </c>
    </row>
    <row r="897" spans="1:8" hidden="1">
      <c r="A897" s="19">
        <v>2</v>
      </c>
      <c r="B897" s="19" t="s">
        <v>8</v>
      </c>
      <c r="C897" s="22">
        <f>All!BY4</f>
        <v>0</v>
      </c>
      <c r="D897" s="24">
        <f>All!AO4</f>
        <v>0</v>
      </c>
      <c r="E897" s="19" t="s">
        <v>271</v>
      </c>
      <c r="F897" s="24">
        <f>All!ES4</f>
        <v>0</v>
      </c>
      <c r="G897" s="24">
        <f>All!GC4</f>
        <v>0</v>
      </c>
      <c r="H897" s="26">
        <v>44743</v>
      </c>
    </row>
    <row r="898" spans="1:8" hidden="1">
      <c r="A898" s="19">
        <v>3</v>
      </c>
      <c r="B898" s="19" t="s">
        <v>9</v>
      </c>
      <c r="C898" s="22">
        <f>All!BY5</f>
        <v>0</v>
      </c>
      <c r="D898" s="24">
        <f>All!AO5</f>
        <v>0</v>
      </c>
      <c r="E898" s="19" t="s">
        <v>271</v>
      </c>
      <c r="F898" s="24">
        <f>All!ES5</f>
        <v>0</v>
      </c>
      <c r="G898" s="24">
        <f>All!GC5</f>
        <v>0</v>
      </c>
      <c r="H898" s="26">
        <v>44743</v>
      </c>
    </row>
    <row r="899" spans="1:8" hidden="1">
      <c r="A899" s="19">
        <v>4</v>
      </c>
      <c r="B899" s="19" t="s">
        <v>10</v>
      </c>
      <c r="C899" s="22">
        <f>All!BY6</f>
        <v>0</v>
      </c>
      <c r="D899" s="24">
        <f>All!AO6</f>
        <v>0</v>
      </c>
      <c r="E899" s="19" t="s">
        <v>271</v>
      </c>
      <c r="F899" s="24">
        <f>All!ES6</f>
        <v>0</v>
      </c>
      <c r="G899" s="24">
        <f>All!GC6</f>
        <v>0</v>
      </c>
      <c r="H899" s="26">
        <v>44743</v>
      </c>
    </row>
    <row r="900" spans="1:8" hidden="1">
      <c r="A900" s="19">
        <v>5</v>
      </c>
      <c r="B900" s="19" t="s">
        <v>11</v>
      </c>
      <c r="C900" s="22">
        <f>All!BY7</f>
        <v>1286927.2764844899</v>
      </c>
      <c r="D900" s="24">
        <f>All!AO7</f>
        <v>0</v>
      </c>
      <c r="E900" s="19" t="s">
        <v>271</v>
      </c>
      <c r="F900" s="24">
        <f>All!ES7</f>
        <v>0</v>
      </c>
      <c r="G900" s="24">
        <f>All!GC7</f>
        <v>0</v>
      </c>
      <c r="H900" s="26">
        <v>44743</v>
      </c>
    </row>
    <row r="901" spans="1:8" hidden="1">
      <c r="A901" s="19">
        <v>6</v>
      </c>
      <c r="B901" s="19" t="s">
        <v>12</v>
      </c>
      <c r="C901" s="22">
        <f>All!BY8</f>
        <v>74249851.559438497</v>
      </c>
      <c r="D901" s="24">
        <f>All!AO8</f>
        <v>51994515.430965409</v>
      </c>
      <c r="E901" s="19" t="s">
        <v>271</v>
      </c>
      <c r="F901" s="24">
        <f>All!ES8</f>
        <v>65397351</v>
      </c>
      <c r="G901" s="24">
        <f>All!GC8</f>
        <v>64890090</v>
      </c>
      <c r="H901" s="26">
        <v>44743</v>
      </c>
    </row>
    <row r="902" spans="1:8" hidden="1">
      <c r="A902" s="19">
        <v>7</v>
      </c>
      <c r="B902" s="19" t="s">
        <v>13</v>
      </c>
      <c r="C902" s="22">
        <f>All!BY9</f>
        <v>0</v>
      </c>
      <c r="D902" s="24">
        <f>All!AO9</f>
        <v>0</v>
      </c>
      <c r="E902" s="19" t="s">
        <v>271</v>
      </c>
      <c r="F902" s="24">
        <f>All!ES9</f>
        <v>0</v>
      </c>
      <c r="G902" s="24">
        <f>All!GC9</f>
        <v>0</v>
      </c>
      <c r="H902" s="26">
        <v>44743</v>
      </c>
    </row>
    <row r="903" spans="1:8" hidden="1">
      <c r="A903" s="19">
        <v>8</v>
      </c>
      <c r="B903" s="19" t="s">
        <v>2004</v>
      </c>
      <c r="C903" s="22">
        <f>All!BY10</f>
        <v>16315626.423076987</v>
      </c>
      <c r="D903" s="24">
        <f>All!AO10</f>
        <v>20000000</v>
      </c>
      <c r="E903" s="19" t="s">
        <v>271</v>
      </c>
      <c r="F903" s="24">
        <f>All!ES10</f>
        <v>34097867</v>
      </c>
      <c r="G903" s="24">
        <f>All!GC10</f>
        <v>8979703</v>
      </c>
      <c r="H903" s="26">
        <v>44743</v>
      </c>
    </row>
    <row r="904" spans="1:8" hidden="1">
      <c r="A904" s="19">
        <v>9</v>
      </c>
      <c r="B904" s="19" t="s">
        <v>15</v>
      </c>
      <c r="C904" s="22">
        <f>All!BY11</f>
        <v>0</v>
      </c>
      <c r="D904" s="24">
        <f>All!AO11</f>
        <v>0</v>
      </c>
      <c r="E904" s="19" t="s">
        <v>271</v>
      </c>
      <c r="F904" s="24">
        <f>All!ES11</f>
        <v>0</v>
      </c>
      <c r="G904" s="24">
        <f>All!GC11</f>
        <v>0</v>
      </c>
      <c r="H904" s="26">
        <v>44743</v>
      </c>
    </row>
    <row r="905" spans="1:8" hidden="1">
      <c r="A905" s="19">
        <v>10</v>
      </c>
      <c r="B905" s="19" t="s">
        <v>16</v>
      </c>
      <c r="C905" s="22">
        <f>All!BY12</f>
        <v>0</v>
      </c>
      <c r="D905" s="24">
        <f>All!AO12</f>
        <v>0</v>
      </c>
      <c r="E905" s="19" t="s">
        <v>271</v>
      </c>
      <c r="F905" s="24">
        <f>All!ES12</f>
        <v>0</v>
      </c>
      <c r="G905" s="24">
        <f>All!GC12</f>
        <v>0</v>
      </c>
      <c r="H905" s="26">
        <v>44743</v>
      </c>
    </row>
    <row r="906" spans="1:8" hidden="1">
      <c r="A906" s="19">
        <v>11</v>
      </c>
      <c r="B906" s="19" t="s">
        <v>17</v>
      </c>
      <c r="C906" s="22">
        <f>All!BY13</f>
        <v>1325000</v>
      </c>
      <c r="D906" s="24">
        <f>All!AO13</f>
        <v>0</v>
      </c>
      <c r="E906" s="19" t="s">
        <v>271</v>
      </c>
      <c r="F906" s="24">
        <f>All!ES13</f>
        <v>13219101.844059659</v>
      </c>
      <c r="G906" s="24">
        <f>All!GC13</f>
        <v>0</v>
      </c>
      <c r="H906" s="26">
        <v>44743</v>
      </c>
    </row>
    <row r="907" spans="1:8" hidden="1">
      <c r="A907" s="19">
        <v>12</v>
      </c>
      <c r="B907" s="19" t="s">
        <v>18</v>
      </c>
      <c r="C907" s="22">
        <f>All!BY14</f>
        <v>0</v>
      </c>
      <c r="D907" s="24">
        <f>All!AO14</f>
        <v>0</v>
      </c>
      <c r="E907" s="19" t="s">
        <v>271</v>
      </c>
      <c r="F907" s="24">
        <f>All!ES14</f>
        <v>0</v>
      </c>
      <c r="G907" s="24">
        <f>All!GC14</f>
        <v>0</v>
      </c>
      <c r="H907" s="26">
        <v>44743</v>
      </c>
    </row>
    <row r="908" spans="1:8" hidden="1">
      <c r="A908" s="19">
        <v>13</v>
      </c>
      <c r="B908" s="19" t="s">
        <v>19</v>
      </c>
      <c r="C908" s="22">
        <f>All!BY15</f>
        <v>0</v>
      </c>
      <c r="D908" s="24">
        <f>All!AO15</f>
        <v>0</v>
      </c>
      <c r="E908" s="19" t="s">
        <v>271</v>
      </c>
      <c r="F908" s="24">
        <f>All!ES15</f>
        <v>0</v>
      </c>
      <c r="G908" s="24">
        <f>All!GC15</f>
        <v>0</v>
      </c>
      <c r="H908" s="26">
        <v>44743</v>
      </c>
    </row>
    <row r="909" spans="1:8" hidden="1">
      <c r="A909" s="19">
        <v>14</v>
      </c>
      <c r="B909" s="19" t="s">
        <v>20</v>
      </c>
      <c r="C909" s="22">
        <f>All!BY16</f>
        <v>0</v>
      </c>
      <c r="D909" s="24">
        <f>All!AO16</f>
        <v>0</v>
      </c>
      <c r="E909" s="19" t="s">
        <v>271</v>
      </c>
      <c r="F909" s="24">
        <f>All!ES16</f>
        <v>0</v>
      </c>
      <c r="G909" s="24">
        <f>All!GC16</f>
        <v>0</v>
      </c>
      <c r="H909" s="26">
        <v>44743</v>
      </c>
    </row>
    <row r="910" spans="1:8" hidden="1">
      <c r="A910" s="19">
        <v>15</v>
      </c>
      <c r="B910" s="19" t="s">
        <v>21</v>
      </c>
      <c r="C910" s="22">
        <f>All!BY17</f>
        <v>0</v>
      </c>
      <c r="D910" s="24">
        <f>All!AO17</f>
        <v>0</v>
      </c>
      <c r="E910" s="19" t="s">
        <v>271</v>
      </c>
      <c r="F910" s="24">
        <f>All!ES17</f>
        <v>0</v>
      </c>
      <c r="G910" s="24">
        <f>All!GC17</f>
        <v>0</v>
      </c>
      <c r="H910" s="26">
        <v>44743</v>
      </c>
    </row>
    <row r="911" spans="1:8" hidden="1">
      <c r="A911" s="19">
        <v>16</v>
      </c>
      <c r="B911" s="19" t="s">
        <v>22</v>
      </c>
      <c r="C911" s="22">
        <f>All!BY18</f>
        <v>0</v>
      </c>
      <c r="D911" s="24">
        <f>All!AO18</f>
        <v>0</v>
      </c>
      <c r="E911" s="19" t="s">
        <v>271</v>
      </c>
      <c r="F911" s="24">
        <f>All!ES18</f>
        <v>0</v>
      </c>
      <c r="G911" s="24">
        <f>All!GC18</f>
        <v>0</v>
      </c>
      <c r="H911" s="26">
        <v>44743</v>
      </c>
    </row>
    <row r="912" spans="1:8" hidden="1">
      <c r="A912" s="19">
        <v>17</v>
      </c>
      <c r="B912" s="19" t="s">
        <v>23</v>
      </c>
      <c r="C912" s="22">
        <f>All!BY19</f>
        <v>0</v>
      </c>
      <c r="D912" s="24">
        <f>All!AO19</f>
        <v>0</v>
      </c>
      <c r="E912" s="19" t="s">
        <v>271</v>
      </c>
      <c r="F912" s="24">
        <f>All!ES19</f>
        <v>0</v>
      </c>
      <c r="G912" s="24">
        <f>All!GC19</f>
        <v>0</v>
      </c>
      <c r="H912" s="26">
        <v>44743</v>
      </c>
    </row>
    <row r="913" spans="1:8" hidden="1">
      <c r="A913" s="19">
        <v>18</v>
      </c>
      <c r="B913" s="19" t="s">
        <v>24</v>
      </c>
      <c r="C913" s="22">
        <f>All!BY20</f>
        <v>14285714.285714285</v>
      </c>
      <c r="D913" s="24">
        <f>All!AO20</f>
        <v>0</v>
      </c>
      <c r="E913" s="19" t="s">
        <v>271</v>
      </c>
      <c r="F913" s="24">
        <f>All!ES20</f>
        <v>0</v>
      </c>
      <c r="G913" s="24">
        <f>All!GC20</f>
        <v>0</v>
      </c>
      <c r="H913" s="26">
        <v>44743</v>
      </c>
    </row>
    <row r="914" spans="1:8" hidden="1">
      <c r="A914" s="19">
        <v>19</v>
      </c>
      <c r="B914" s="19" t="s">
        <v>25</v>
      </c>
      <c r="C914" s="22">
        <f>All!BY21</f>
        <v>3846793</v>
      </c>
      <c r="D914" s="24">
        <f>All!AO21</f>
        <v>0</v>
      </c>
      <c r="E914" s="19" t="s">
        <v>271</v>
      </c>
      <c r="F914" s="24">
        <f>All!ES21</f>
        <v>0</v>
      </c>
      <c r="G914" s="24">
        <f>All!GC21</f>
        <v>2572883</v>
      </c>
      <c r="H914" s="26">
        <v>44743</v>
      </c>
    </row>
    <row r="915" spans="1:8" hidden="1">
      <c r="A915" s="19">
        <v>20</v>
      </c>
      <c r="B915" s="19" t="s">
        <v>26</v>
      </c>
      <c r="C915" s="22">
        <f>All!BY22</f>
        <v>5197599</v>
      </c>
      <c r="D915" s="24">
        <f>All!AO22</f>
        <v>0</v>
      </c>
      <c r="E915" s="19" t="s">
        <v>271</v>
      </c>
      <c r="F915" s="24">
        <f>All!ES22</f>
        <v>0</v>
      </c>
      <c r="G915" s="24">
        <f>All!GC22</f>
        <v>4500000</v>
      </c>
      <c r="H915" s="26">
        <v>44743</v>
      </c>
    </row>
    <row r="916" spans="1:8" hidden="1">
      <c r="A916" s="19">
        <v>21</v>
      </c>
      <c r="B916" s="19" t="s">
        <v>27</v>
      </c>
      <c r="C916" s="22">
        <f>All!BY23</f>
        <v>16130933</v>
      </c>
      <c r="D916" s="24">
        <f>All!AO23</f>
        <v>30829366</v>
      </c>
      <c r="E916" s="19" t="s">
        <v>271</v>
      </c>
      <c r="F916" s="24">
        <f>All!ES23</f>
        <v>24413785</v>
      </c>
      <c r="G916" s="24">
        <f>All!GC23</f>
        <v>41841418</v>
      </c>
      <c r="H916" s="26">
        <v>44743</v>
      </c>
    </row>
    <row r="917" spans="1:8" hidden="1">
      <c r="A917" s="19">
        <v>22</v>
      </c>
      <c r="B917" s="19" t="s">
        <v>29</v>
      </c>
      <c r="C917" s="22">
        <f>All!BY24</f>
        <v>3265515</v>
      </c>
      <c r="D917" s="24">
        <f>All!AO24</f>
        <v>24841335</v>
      </c>
      <c r="E917" s="19" t="s">
        <v>271</v>
      </c>
      <c r="F917" s="24">
        <f>All!ES24</f>
        <v>14742396</v>
      </c>
      <c r="G917" s="24">
        <f>All!GC24</f>
        <v>11488815</v>
      </c>
      <c r="H917" s="26">
        <v>44743</v>
      </c>
    </row>
    <row r="918" spans="1:8" hidden="1">
      <c r="A918" s="19">
        <v>23</v>
      </c>
      <c r="B918" s="19" t="s">
        <v>30</v>
      </c>
      <c r="C918" s="22">
        <f>All!BY25</f>
        <v>18052308.5</v>
      </c>
      <c r="D918" s="24">
        <f>All!AO25</f>
        <v>26066978</v>
      </c>
      <c r="E918" s="19" t="s">
        <v>271</v>
      </c>
      <c r="F918" s="24">
        <f>All!ES25</f>
        <v>32094295</v>
      </c>
      <c r="G918" s="24">
        <f>All!GC25</f>
        <v>19975185</v>
      </c>
      <c r="H918" s="26">
        <v>44743</v>
      </c>
    </row>
    <row r="919" spans="1:8" hidden="1">
      <c r="A919" s="19">
        <v>24</v>
      </c>
      <c r="B919" s="19" t="s">
        <v>31</v>
      </c>
      <c r="C919" s="22">
        <f>All!BY26</f>
        <v>0</v>
      </c>
      <c r="D919" s="24">
        <f>All!AO26</f>
        <v>0</v>
      </c>
      <c r="E919" s="19" t="s">
        <v>271</v>
      </c>
      <c r="F919" s="24">
        <f>All!ES26</f>
        <v>0</v>
      </c>
      <c r="G919" s="24">
        <f>All!GC26</f>
        <v>0</v>
      </c>
      <c r="H919" s="26">
        <v>44743</v>
      </c>
    </row>
    <row r="920" spans="1:8" hidden="1">
      <c r="A920" s="19">
        <v>25</v>
      </c>
      <c r="B920" s="19" t="s">
        <v>32</v>
      </c>
      <c r="C920" s="22">
        <f>All!BY27</f>
        <v>0</v>
      </c>
      <c r="D920" s="24">
        <f>All!AO27</f>
        <v>0</v>
      </c>
      <c r="E920" s="19" t="s">
        <v>271</v>
      </c>
      <c r="F920" s="24">
        <f>All!ES27</f>
        <v>0</v>
      </c>
      <c r="G920" s="24">
        <f>All!GC27</f>
        <v>0</v>
      </c>
      <c r="H920" s="26">
        <v>44743</v>
      </c>
    </row>
    <row r="921" spans="1:8" hidden="1">
      <c r="A921" s="19">
        <v>26</v>
      </c>
      <c r="B921" s="19" t="s">
        <v>34</v>
      </c>
      <c r="C921" s="22">
        <f>All!BY28</f>
        <v>420000</v>
      </c>
      <c r="D921" s="24">
        <f>All!AO28</f>
        <v>0</v>
      </c>
      <c r="E921" s="19" t="s">
        <v>271</v>
      </c>
      <c r="F921" s="24">
        <f>All!ES28</f>
        <v>0</v>
      </c>
      <c r="G921" s="24">
        <f>All!GC28</f>
        <v>0</v>
      </c>
      <c r="H921" s="26">
        <v>44743</v>
      </c>
    </row>
    <row r="922" spans="1:8" hidden="1">
      <c r="A922" s="19">
        <v>27</v>
      </c>
      <c r="B922" s="19" t="s">
        <v>35</v>
      </c>
      <c r="C922" s="22">
        <f>All!BY29</f>
        <v>0</v>
      </c>
      <c r="D922" s="24">
        <f>All!AO29</f>
        <v>0</v>
      </c>
      <c r="E922" s="19" t="s">
        <v>271</v>
      </c>
      <c r="F922" s="24">
        <f>All!ES29</f>
        <v>0</v>
      </c>
      <c r="G922" s="24">
        <f>All!GC29</f>
        <v>0</v>
      </c>
      <c r="H922" s="26">
        <v>44743</v>
      </c>
    </row>
    <row r="923" spans="1:8" hidden="1">
      <c r="A923" s="19">
        <v>28</v>
      </c>
      <c r="B923" s="19" t="s">
        <v>36</v>
      </c>
      <c r="C923" s="22">
        <f>All!BY30</f>
        <v>0</v>
      </c>
      <c r="D923" s="24">
        <f>All!AO30</f>
        <v>0</v>
      </c>
      <c r="E923" s="19" t="s">
        <v>271</v>
      </c>
      <c r="F923" s="24">
        <f>All!ES30</f>
        <v>0</v>
      </c>
      <c r="G923" s="24">
        <f>All!GC30</f>
        <v>0</v>
      </c>
      <c r="H923" s="26">
        <v>44743</v>
      </c>
    </row>
    <row r="924" spans="1:8" hidden="1">
      <c r="A924" s="19">
        <v>29</v>
      </c>
      <c r="B924" s="19" t="s">
        <v>37</v>
      </c>
      <c r="C924" s="22">
        <f>All!BY31</f>
        <v>0</v>
      </c>
      <c r="D924" s="24">
        <f>All!AO31</f>
        <v>0</v>
      </c>
      <c r="E924" s="19" t="s">
        <v>271</v>
      </c>
      <c r="F924" s="24">
        <f>All!ES31</f>
        <v>0</v>
      </c>
      <c r="G924" s="24">
        <f>All!GC31</f>
        <v>0</v>
      </c>
      <c r="H924" s="26">
        <v>44743</v>
      </c>
    </row>
    <row r="925" spans="1:8" hidden="1">
      <c r="A925" s="19">
        <v>30</v>
      </c>
      <c r="B925" s="19" t="s">
        <v>38</v>
      </c>
      <c r="C925" s="22">
        <f>All!BY32</f>
        <v>0</v>
      </c>
      <c r="D925" s="24">
        <f>All!AO32</f>
        <v>0</v>
      </c>
      <c r="E925" s="19" t="s">
        <v>271</v>
      </c>
      <c r="F925" s="24">
        <f>All!ES32</f>
        <v>0</v>
      </c>
      <c r="G925" s="24">
        <f>All!GC32</f>
        <v>0</v>
      </c>
      <c r="H925" s="26">
        <v>44743</v>
      </c>
    </row>
    <row r="926" spans="1:8" hidden="1">
      <c r="A926" s="19">
        <v>31</v>
      </c>
      <c r="B926" s="19" t="s">
        <v>39</v>
      </c>
      <c r="C926" s="22">
        <f>All!BY33</f>
        <v>0</v>
      </c>
      <c r="D926" s="24">
        <f>All!AO33</f>
        <v>0</v>
      </c>
      <c r="E926" s="19" t="s">
        <v>271</v>
      </c>
      <c r="F926" s="24">
        <f>All!ES33</f>
        <v>0</v>
      </c>
      <c r="G926" s="24">
        <f>All!GC33</f>
        <v>0</v>
      </c>
      <c r="H926" s="26">
        <v>44743</v>
      </c>
    </row>
    <row r="927" spans="1:8" hidden="1">
      <c r="A927" s="19">
        <v>32</v>
      </c>
      <c r="B927" s="19" t="s">
        <v>40</v>
      </c>
      <c r="C927" s="22">
        <f>All!BY34</f>
        <v>0</v>
      </c>
      <c r="D927" s="24">
        <f>All!AO34</f>
        <v>0</v>
      </c>
      <c r="E927" s="19" t="s">
        <v>271</v>
      </c>
      <c r="F927" s="24">
        <f>All!ES34</f>
        <v>0</v>
      </c>
      <c r="G927" s="24">
        <f>All!GC34</f>
        <v>0</v>
      </c>
      <c r="H927" s="26">
        <v>44743</v>
      </c>
    </row>
    <row r="928" spans="1:8" hidden="1">
      <c r="A928" s="19">
        <v>33</v>
      </c>
      <c r="B928" s="19" t="s">
        <v>41</v>
      </c>
      <c r="C928" s="22">
        <f>All!BY35</f>
        <v>700000</v>
      </c>
      <c r="D928" s="24">
        <f>All!AO35</f>
        <v>0</v>
      </c>
      <c r="E928" s="19" t="s">
        <v>271</v>
      </c>
      <c r="F928" s="24">
        <f>All!ES35</f>
        <v>0</v>
      </c>
      <c r="G928" s="24">
        <f>All!GC35</f>
        <v>4428270.07</v>
      </c>
      <c r="H928" s="26">
        <v>44743</v>
      </c>
    </row>
    <row r="929" spans="1:8" hidden="1">
      <c r="A929" s="19">
        <v>34</v>
      </c>
      <c r="B929" s="19" t="s">
        <v>42</v>
      </c>
      <c r="C929" s="22">
        <f>All!BY36</f>
        <v>100000</v>
      </c>
      <c r="D929" s="24">
        <f>All!AO36</f>
        <v>0</v>
      </c>
      <c r="E929" s="19" t="s">
        <v>271</v>
      </c>
      <c r="F929" s="24">
        <f>All!ES36</f>
        <v>0</v>
      </c>
      <c r="G929" s="24">
        <f>All!GC36</f>
        <v>5651414</v>
      </c>
      <c r="H929" s="26">
        <v>44743</v>
      </c>
    </row>
    <row r="930" spans="1:8" hidden="1">
      <c r="A930" s="19">
        <v>35</v>
      </c>
      <c r="B930" s="19" t="s">
        <v>43</v>
      </c>
      <c r="C930" s="22">
        <f>All!BY37</f>
        <v>0</v>
      </c>
      <c r="D930" s="24">
        <f>All!AO37</f>
        <v>0</v>
      </c>
      <c r="E930" s="19" t="s">
        <v>271</v>
      </c>
      <c r="F930" s="24">
        <f>All!ES37</f>
        <v>0</v>
      </c>
      <c r="G930" s="24">
        <f>All!GC37</f>
        <v>0</v>
      </c>
      <c r="H930" s="26">
        <v>44743</v>
      </c>
    </row>
    <row r="931" spans="1:8" hidden="1">
      <c r="A931" s="19">
        <v>36</v>
      </c>
      <c r="B931" s="19" t="s">
        <v>44</v>
      </c>
      <c r="C931" s="22">
        <f>All!BY38</f>
        <v>0</v>
      </c>
      <c r="D931" s="24">
        <f>All!AO38</f>
        <v>0</v>
      </c>
      <c r="E931" s="19" t="s">
        <v>271</v>
      </c>
      <c r="F931" s="24">
        <f>All!ES38</f>
        <v>0</v>
      </c>
      <c r="G931" s="24">
        <f>All!GC38</f>
        <v>0</v>
      </c>
      <c r="H931" s="26">
        <v>44743</v>
      </c>
    </row>
    <row r="932" spans="1:8" hidden="1">
      <c r="A932" s="19">
        <v>37</v>
      </c>
      <c r="B932" s="19" t="s">
        <v>1980</v>
      </c>
      <c r="C932" s="22">
        <f>All!BY39</f>
        <v>3704000</v>
      </c>
      <c r="D932" s="24">
        <f>All!AO39</f>
        <v>0</v>
      </c>
      <c r="E932" s="19" t="s">
        <v>271</v>
      </c>
      <c r="F932" s="24">
        <f>All!ES39</f>
        <v>0</v>
      </c>
      <c r="G932" s="24">
        <f>All!GC39</f>
        <v>202141</v>
      </c>
      <c r="H932" s="26">
        <v>44743</v>
      </c>
    </row>
    <row r="933" spans="1:8" hidden="1">
      <c r="A933" s="19">
        <v>38</v>
      </c>
      <c r="B933" s="19" t="s">
        <v>1982</v>
      </c>
      <c r="C933" s="22">
        <f>All!BY40</f>
        <v>10779085.640000001</v>
      </c>
      <c r="D933" s="24">
        <f>All!AO40</f>
        <v>38199802</v>
      </c>
      <c r="E933" s="19" t="s">
        <v>271</v>
      </c>
      <c r="F933" s="24">
        <f>All!ES40</f>
        <v>30883124</v>
      </c>
      <c r="G933" s="24">
        <f>All!GC40</f>
        <v>20275489</v>
      </c>
      <c r="H933" s="26">
        <v>44743</v>
      </c>
    </row>
    <row r="934" spans="1:8" hidden="1">
      <c r="A934" s="19">
        <v>39</v>
      </c>
      <c r="B934" s="19" t="s">
        <v>1984</v>
      </c>
      <c r="C934" s="22">
        <f>All!BY41</f>
        <v>9337541.9100000001</v>
      </c>
      <c r="D934" s="24">
        <f>All!AO41</f>
        <v>17797227</v>
      </c>
      <c r="E934" s="19" t="s">
        <v>271</v>
      </c>
      <c r="F934" s="24">
        <f>All!ES41</f>
        <v>16017504</v>
      </c>
      <c r="G934" s="24">
        <f>All!GC41</f>
        <v>11591283</v>
      </c>
      <c r="H934" s="26">
        <v>44743</v>
      </c>
    </row>
    <row r="935" spans="1:8" hidden="1">
      <c r="A935" s="19">
        <v>40</v>
      </c>
      <c r="B935" s="19" t="s">
        <v>2001</v>
      </c>
      <c r="C935" s="22">
        <f>All!BY42</f>
        <v>11534002</v>
      </c>
      <c r="D935" s="24">
        <f>All!AO42</f>
        <v>0</v>
      </c>
      <c r="E935" s="19" t="s">
        <v>271</v>
      </c>
      <c r="F935" s="24">
        <f>All!ES42</f>
        <v>0</v>
      </c>
      <c r="G935" s="24">
        <f>All!GC42</f>
        <v>0</v>
      </c>
      <c r="H935" s="26">
        <v>44743</v>
      </c>
    </row>
    <row r="936" spans="1:8" hidden="1">
      <c r="A936" s="19">
        <v>41</v>
      </c>
      <c r="B936" s="19" t="s">
        <v>2002</v>
      </c>
      <c r="C936" s="22">
        <f>All!BY43</f>
        <v>0</v>
      </c>
      <c r="D936" s="24">
        <f>All!AO43</f>
        <v>0</v>
      </c>
      <c r="E936" s="19" t="s">
        <v>271</v>
      </c>
      <c r="F936" s="24">
        <f>All!ES43</f>
        <v>0</v>
      </c>
      <c r="G936" s="24">
        <f>All!GC43</f>
        <v>0</v>
      </c>
      <c r="H936" s="26">
        <v>44743</v>
      </c>
    </row>
    <row r="937" spans="1:8" hidden="1">
      <c r="A937" s="19">
        <v>42</v>
      </c>
      <c r="B937" s="19" t="s">
        <v>2003</v>
      </c>
      <c r="C937" s="22">
        <f>All!BY44</f>
        <v>32821132</v>
      </c>
      <c r="D937" s="24">
        <f>All!AO44</f>
        <v>0</v>
      </c>
      <c r="E937" s="19" t="s">
        <v>271</v>
      </c>
      <c r="F937" s="24">
        <f>All!ES44</f>
        <v>35000000</v>
      </c>
      <c r="G937" s="24">
        <f>All!GC44</f>
        <v>51000000</v>
      </c>
      <c r="H937" s="26">
        <v>44743</v>
      </c>
    </row>
    <row r="938" spans="1:8" hidden="1">
      <c r="A938" s="19">
        <v>43</v>
      </c>
      <c r="B938" s="19" t="s">
        <v>2064</v>
      </c>
      <c r="C938" s="22">
        <f>All!BY45</f>
        <v>0</v>
      </c>
      <c r="D938" s="24">
        <f>All!AO45</f>
        <v>0</v>
      </c>
      <c r="E938" s="19" t="s">
        <v>271</v>
      </c>
      <c r="F938" s="24">
        <f>All!ES45</f>
        <v>0</v>
      </c>
      <c r="G938" s="24">
        <f>All!GC45</f>
        <v>0</v>
      </c>
      <c r="H938" s="26">
        <v>44743</v>
      </c>
    </row>
    <row r="939" spans="1:8" hidden="1">
      <c r="A939" s="19">
        <v>44</v>
      </c>
      <c r="B939" s="19" t="s">
        <v>2062</v>
      </c>
      <c r="C939" s="22">
        <f>All!BY46</f>
        <v>0</v>
      </c>
      <c r="D939" s="24">
        <f>All!AO46</f>
        <v>0</v>
      </c>
      <c r="E939" s="19" t="s">
        <v>271</v>
      </c>
      <c r="F939" s="24">
        <f>All!ES46</f>
        <v>0</v>
      </c>
      <c r="G939" s="24">
        <f>All!GC46</f>
        <v>0</v>
      </c>
      <c r="H939" s="26">
        <v>44743</v>
      </c>
    </row>
    <row r="940" spans="1:8" hidden="1">
      <c r="A940" s="19">
        <v>45</v>
      </c>
      <c r="B940" s="19" t="s">
        <v>2063</v>
      </c>
      <c r="C940" s="22">
        <f>All!BY47</f>
        <v>0</v>
      </c>
      <c r="D940" s="24">
        <f>All!AO47</f>
        <v>0</v>
      </c>
      <c r="E940" s="19" t="s">
        <v>271</v>
      </c>
      <c r="F940" s="24">
        <f>All!ES47</f>
        <v>0</v>
      </c>
      <c r="G940" s="24">
        <f>All!GC47</f>
        <v>0</v>
      </c>
      <c r="H940" s="26">
        <v>44743</v>
      </c>
    </row>
    <row r="941" spans="1:8" hidden="1">
      <c r="A941" s="19">
        <v>46</v>
      </c>
      <c r="B941" s="12" t="s">
        <v>2065</v>
      </c>
      <c r="C941" s="22">
        <f>All!BY48</f>
        <v>61507725</v>
      </c>
      <c r="D941" s="24">
        <f>All!AO48</f>
        <v>38332597</v>
      </c>
      <c r="E941" s="19" t="s">
        <v>271</v>
      </c>
      <c r="F941" s="24">
        <f>All!ES48</f>
        <v>25000000</v>
      </c>
      <c r="G941" s="24">
        <f>All!GC48</f>
        <v>28911255</v>
      </c>
      <c r="H941" s="26">
        <v>44743</v>
      </c>
    </row>
    <row r="942" spans="1:8" hidden="1">
      <c r="A942" s="19">
        <v>47</v>
      </c>
      <c r="B942" s="12" t="s">
        <v>2066</v>
      </c>
      <c r="C942" s="22">
        <f>All!BY49</f>
        <v>13841101</v>
      </c>
      <c r="D942" s="24">
        <f>All!AO49</f>
        <v>86280336</v>
      </c>
      <c r="E942" s="19" t="s">
        <v>271</v>
      </c>
      <c r="F942" s="24">
        <f>All!ES49</f>
        <v>67091426</v>
      </c>
      <c r="G942" s="24">
        <f>All!GC49</f>
        <v>75204403</v>
      </c>
      <c r="H942" s="26">
        <v>44743</v>
      </c>
    </row>
    <row r="943" spans="1:8" hidden="1">
      <c r="A943" s="19">
        <v>48</v>
      </c>
      <c r="B943" s="19" t="s">
        <v>2068</v>
      </c>
      <c r="C943" s="22">
        <f>All!BY50</f>
        <v>19000000</v>
      </c>
      <c r="D943" s="24">
        <f>All!AO50</f>
        <v>0</v>
      </c>
      <c r="E943" s="19" t="s">
        <v>271</v>
      </c>
      <c r="F943" s="24">
        <f>All!ES50</f>
        <v>8454546</v>
      </c>
      <c r="G943" s="24">
        <f>All!GC50</f>
        <v>815875</v>
      </c>
      <c r="H943" s="26">
        <v>44743</v>
      </c>
    </row>
    <row r="944" spans="1:8" hidden="1">
      <c r="A944" s="19">
        <v>49</v>
      </c>
      <c r="B944" s="19" t="s">
        <v>2069</v>
      </c>
      <c r="C944" s="22">
        <f>All!BY51</f>
        <v>0</v>
      </c>
      <c r="D944" s="24">
        <f>All!AO51</f>
        <v>0</v>
      </c>
      <c r="E944" s="19" t="s">
        <v>271</v>
      </c>
      <c r="F944" s="24">
        <f>All!ES51</f>
        <v>0</v>
      </c>
      <c r="G944" s="24">
        <f>All!GC51</f>
        <v>0</v>
      </c>
      <c r="H944" s="26">
        <v>44743</v>
      </c>
    </row>
    <row r="945" spans="1:8" hidden="1">
      <c r="A945" s="19">
        <v>50</v>
      </c>
      <c r="B945" s="19" t="s">
        <v>66</v>
      </c>
      <c r="C945" s="22">
        <f>All!BY52</f>
        <v>0</v>
      </c>
      <c r="D945" s="24">
        <f>All!AO52</f>
        <v>0</v>
      </c>
      <c r="E945" s="19" t="s">
        <v>271</v>
      </c>
      <c r="F945" s="24">
        <f>All!ES52</f>
        <v>0</v>
      </c>
      <c r="G945" s="24">
        <f>All!GC52</f>
        <v>0</v>
      </c>
      <c r="H945" s="26">
        <v>44743</v>
      </c>
    </row>
    <row r="946" spans="1:8" hidden="1">
      <c r="A946" s="19">
        <v>51</v>
      </c>
      <c r="B946" s="19" t="s">
        <v>67</v>
      </c>
      <c r="C946" s="22">
        <f>All!BY53</f>
        <v>0</v>
      </c>
      <c r="D946" s="24">
        <f>All!AO53</f>
        <v>0</v>
      </c>
      <c r="E946" s="19" t="s">
        <v>271</v>
      </c>
      <c r="F946" s="24">
        <f>All!ES53</f>
        <v>0</v>
      </c>
      <c r="G946" s="24">
        <f>All!GC53</f>
        <v>0</v>
      </c>
      <c r="H946" s="26">
        <v>44743</v>
      </c>
    </row>
    <row r="947" spans="1:8" hidden="1">
      <c r="A947" s="19">
        <v>52</v>
      </c>
      <c r="B947" s="19" t="s">
        <v>68</v>
      </c>
      <c r="C947" s="22">
        <f>All!BY54</f>
        <v>0</v>
      </c>
      <c r="D947" s="24">
        <f>All!AO54</f>
        <v>0</v>
      </c>
      <c r="E947" s="19" t="s">
        <v>271</v>
      </c>
      <c r="F947" s="24">
        <f>All!ES54</f>
        <v>0</v>
      </c>
      <c r="G947" s="24">
        <f>All!GC54</f>
        <v>0</v>
      </c>
      <c r="H947" s="26">
        <v>44743</v>
      </c>
    </row>
    <row r="948" spans="1:8" hidden="1">
      <c r="A948" s="19">
        <v>53</v>
      </c>
      <c r="B948" s="19" t="s">
        <v>69</v>
      </c>
      <c r="C948" s="22">
        <f>All!BY55</f>
        <v>0</v>
      </c>
      <c r="D948" s="24">
        <f>All!AO55</f>
        <v>0</v>
      </c>
      <c r="E948" s="19" t="s">
        <v>271</v>
      </c>
      <c r="F948" s="24">
        <f>All!ES55</f>
        <v>0</v>
      </c>
      <c r="G948" s="24">
        <f>All!GC55</f>
        <v>0</v>
      </c>
      <c r="H948" s="26">
        <v>44743</v>
      </c>
    </row>
    <row r="949" spans="1:8" hidden="1">
      <c r="A949" s="19">
        <v>54</v>
      </c>
      <c r="B949" s="19" t="s">
        <v>70</v>
      </c>
      <c r="C949" s="22">
        <f>All!BY56</f>
        <v>0</v>
      </c>
      <c r="D949" s="24">
        <f>All!AO56</f>
        <v>0</v>
      </c>
      <c r="E949" s="19" t="s">
        <v>271</v>
      </c>
      <c r="F949" s="24">
        <f>All!ES56</f>
        <v>0</v>
      </c>
      <c r="G949" s="24">
        <f>All!GC56</f>
        <v>0</v>
      </c>
      <c r="H949" s="26">
        <v>44743</v>
      </c>
    </row>
    <row r="950" spans="1:8" hidden="1">
      <c r="A950" s="19">
        <v>55</v>
      </c>
      <c r="B950" s="19" t="s">
        <v>71</v>
      </c>
      <c r="C950" s="22">
        <f>All!BY57</f>
        <v>0</v>
      </c>
      <c r="D950" s="24">
        <f>All!AO57</f>
        <v>0</v>
      </c>
      <c r="E950" s="19" t="s">
        <v>271</v>
      </c>
      <c r="F950" s="24">
        <f>All!ES57</f>
        <v>0</v>
      </c>
      <c r="G950" s="24">
        <f>All!GC57</f>
        <v>0</v>
      </c>
      <c r="H950" s="26">
        <v>44743</v>
      </c>
    </row>
    <row r="951" spans="1:8" hidden="1">
      <c r="A951" s="19">
        <v>56</v>
      </c>
      <c r="B951" s="19" t="s">
        <v>72</v>
      </c>
      <c r="C951" s="22">
        <f>All!BY58</f>
        <v>0</v>
      </c>
      <c r="D951" s="24">
        <f>All!AO58</f>
        <v>0</v>
      </c>
      <c r="E951" s="19" t="s">
        <v>271</v>
      </c>
      <c r="F951" s="24">
        <f>All!ES58</f>
        <v>0</v>
      </c>
      <c r="G951" s="24">
        <f>All!GC58</f>
        <v>0</v>
      </c>
      <c r="H951" s="26">
        <v>44743</v>
      </c>
    </row>
    <row r="952" spans="1:8" hidden="1">
      <c r="A952" s="19">
        <v>57</v>
      </c>
      <c r="B952" s="19" t="s">
        <v>73</v>
      </c>
      <c r="C952" s="22">
        <f>All!BY59</f>
        <v>0</v>
      </c>
      <c r="D952" s="24">
        <f>All!AO59</f>
        <v>0</v>
      </c>
      <c r="E952" s="19" t="s">
        <v>271</v>
      </c>
      <c r="F952" s="24">
        <f>All!ES59</f>
        <v>0</v>
      </c>
      <c r="G952" s="24">
        <f>All!GC59</f>
        <v>0</v>
      </c>
      <c r="H952" s="26">
        <v>44743</v>
      </c>
    </row>
    <row r="953" spans="1:8" hidden="1">
      <c r="A953" s="19">
        <v>58</v>
      </c>
      <c r="B953" s="19" t="s">
        <v>74</v>
      </c>
      <c r="C953" s="22">
        <f>All!BY60</f>
        <v>0</v>
      </c>
      <c r="D953" s="24">
        <f>All!AO60</f>
        <v>0</v>
      </c>
      <c r="E953" s="19" t="s">
        <v>271</v>
      </c>
      <c r="F953" s="24">
        <f>All!ES60</f>
        <v>0</v>
      </c>
      <c r="G953" s="24">
        <f>All!GC60</f>
        <v>0</v>
      </c>
      <c r="H953" s="26">
        <v>44743</v>
      </c>
    </row>
    <row r="954" spans="1:8" hidden="1">
      <c r="A954" s="19">
        <v>59</v>
      </c>
      <c r="B954" s="19" t="s">
        <v>75</v>
      </c>
      <c r="C954" s="22">
        <f>All!BY61</f>
        <v>0</v>
      </c>
      <c r="D954" s="24">
        <f>All!AO61</f>
        <v>0</v>
      </c>
      <c r="E954" s="19" t="s">
        <v>271</v>
      </c>
      <c r="F954" s="24">
        <f>All!ES61</f>
        <v>0</v>
      </c>
      <c r="G954" s="24">
        <f>All!GC61</f>
        <v>0</v>
      </c>
      <c r="H954" s="26">
        <v>44743</v>
      </c>
    </row>
    <row r="955" spans="1:8" hidden="1">
      <c r="A955" s="19">
        <v>60</v>
      </c>
      <c r="B955" s="19" t="s">
        <v>76</v>
      </c>
      <c r="C955" s="22">
        <f>All!BY62</f>
        <v>0</v>
      </c>
      <c r="D955" s="24">
        <f>All!AO62</f>
        <v>0</v>
      </c>
      <c r="E955" s="19" t="s">
        <v>271</v>
      </c>
      <c r="F955" s="24">
        <f>All!ES62</f>
        <v>0</v>
      </c>
      <c r="G955" s="24">
        <f>All!GC62</f>
        <v>0</v>
      </c>
      <c r="H955" s="26">
        <v>44743</v>
      </c>
    </row>
    <row r="956" spans="1:8" hidden="1">
      <c r="A956" s="19">
        <v>61</v>
      </c>
      <c r="B956" s="19" t="s">
        <v>77</v>
      </c>
      <c r="C956" s="22">
        <f>All!BY63</f>
        <v>0</v>
      </c>
      <c r="D956" s="24">
        <f>All!AO63</f>
        <v>0</v>
      </c>
      <c r="E956" s="19" t="s">
        <v>271</v>
      </c>
      <c r="F956" s="24">
        <f>All!ES63</f>
        <v>0</v>
      </c>
      <c r="G956" s="24">
        <f>All!GC63</f>
        <v>0</v>
      </c>
      <c r="H956" s="26">
        <v>44743</v>
      </c>
    </row>
    <row r="957" spans="1:8" hidden="1">
      <c r="A957" s="19">
        <v>62</v>
      </c>
      <c r="B957" s="19" t="s">
        <v>87</v>
      </c>
      <c r="C957" s="22">
        <f>All!BY64</f>
        <v>0</v>
      </c>
      <c r="D957" s="24">
        <f>All!AO64</f>
        <v>0</v>
      </c>
      <c r="E957" s="19" t="s">
        <v>271</v>
      </c>
      <c r="F957" s="24">
        <f>All!ES64</f>
        <v>0</v>
      </c>
      <c r="G957" s="24">
        <f>All!GC64</f>
        <v>0</v>
      </c>
      <c r="H957" s="26">
        <v>44743</v>
      </c>
    </row>
    <row r="958" spans="1:8" hidden="1">
      <c r="A958" s="19">
        <v>63</v>
      </c>
      <c r="B958" s="19" t="s">
        <v>93</v>
      </c>
      <c r="C958" s="22">
        <f>All!BY65</f>
        <v>0</v>
      </c>
      <c r="D958" s="24">
        <f>All!AO65</f>
        <v>0</v>
      </c>
      <c r="E958" s="19" t="s">
        <v>271</v>
      </c>
      <c r="F958" s="24">
        <f>All!ES65</f>
        <v>0</v>
      </c>
      <c r="G958" s="24">
        <f>All!GC65</f>
        <v>0</v>
      </c>
      <c r="H958" s="26">
        <v>44743</v>
      </c>
    </row>
    <row r="959" spans="1:8" hidden="1">
      <c r="A959" s="19">
        <v>64</v>
      </c>
      <c r="B959" s="19" t="s">
        <v>94</v>
      </c>
      <c r="C959" s="22">
        <f>All!BY66</f>
        <v>0</v>
      </c>
      <c r="D959" s="24">
        <f>All!AO66</f>
        <v>0</v>
      </c>
      <c r="E959" s="19" t="s">
        <v>271</v>
      </c>
      <c r="F959" s="24">
        <f>All!ES66</f>
        <v>0</v>
      </c>
      <c r="G959" s="24">
        <f>All!GC66</f>
        <v>0</v>
      </c>
      <c r="H959" s="26">
        <v>44743</v>
      </c>
    </row>
    <row r="960" spans="1:8" hidden="1">
      <c r="A960" s="19">
        <v>65</v>
      </c>
      <c r="B960" s="19" t="s">
        <v>95</v>
      </c>
      <c r="C960" s="22">
        <f>All!BY67</f>
        <v>0</v>
      </c>
      <c r="D960" s="24">
        <f>All!AO67</f>
        <v>0</v>
      </c>
      <c r="E960" s="19" t="s">
        <v>271</v>
      </c>
      <c r="F960" s="24">
        <f>All!ES67</f>
        <v>0</v>
      </c>
      <c r="G960" s="24">
        <f>All!GC67</f>
        <v>0</v>
      </c>
      <c r="H960" s="26">
        <v>44743</v>
      </c>
    </row>
    <row r="961" spans="1:8" hidden="1">
      <c r="A961" s="19">
        <v>66</v>
      </c>
      <c r="B961" s="19" t="s">
        <v>96</v>
      </c>
      <c r="C961" s="22">
        <f>All!BY68</f>
        <v>0</v>
      </c>
      <c r="D961" s="24">
        <f>All!AO68</f>
        <v>0</v>
      </c>
      <c r="E961" s="19" t="s">
        <v>271</v>
      </c>
      <c r="F961" s="24">
        <f>All!ES68</f>
        <v>0</v>
      </c>
      <c r="G961" s="24">
        <f>All!GC68</f>
        <v>0</v>
      </c>
      <c r="H961" s="26">
        <v>44743</v>
      </c>
    </row>
    <row r="962" spans="1:8" hidden="1">
      <c r="A962" s="19">
        <v>67</v>
      </c>
      <c r="B962" s="19" t="s">
        <v>97</v>
      </c>
      <c r="C962" s="22">
        <f>All!BY69</f>
        <v>0</v>
      </c>
      <c r="D962" s="24">
        <f>All!AO69</f>
        <v>0</v>
      </c>
      <c r="E962" s="19" t="s">
        <v>271</v>
      </c>
      <c r="F962" s="24">
        <f>All!ES69</f>
        <v>0</v>
      </c>
      <c r="G962" s="24">
        <f>All!GC69</f>
        <v>0</v>
      </c>
      <c r="H962" s="26">
        <v>44743</v>
      </c>
    </row>
    <row r="963" spans="1:8" hidden="1">
      <c r="A963" s="19">
        <v>68</v>
      </c>
      <c r="B963" s="19" t="s">
        <v>98</v>
      </c>
      <c r="C963" s="22">
        <f>All!BY70</f>
        <v>0</v>
      </c>
      <c r="D963" s="24">
        <f>All!AO70</f>
        <v>0</v>
      </c>
      <c r="E963" s="19" t="s">
        <v>271</v>
      </c>
      <c r="F963" s="24">
        <f>All!ES70</f>
        <v>0</v>
      </c>
      <c r="G963" s="24">
        <f>All!GC70</f>
        <v>0</v>
      </c>
      <c r="H963" s="26">
        <v>44743</v>
      </c>
    </row>
    <row r="964" spans="1:8" hidden="1">
      <c r="A964" s="19">
        <v>69</v>
      </c>
      <c r="B964" s="19" t="s">
        <v>99</v>
      </c>
      <c r="C964" s="22">
        <f>All!BY71</f>
        <v>0</v>
      </c>
      <c r="D964" s="24">
        <f>All!AO71</f>
        <v>0</v>
      </c>
      <c r="E964" s="19" t="s">
        <v>271</v>
      </c>
      <c r="F964" s="24">
        <f>All!ES71</f>
        <v>0</v>
      </c>
      <c r="G964" s="24">
        <f>All!GC71</f>
        <v>0</v>
      </c>
      <c r="H964" s="26">
        <v>44743</v>
      </c>
    </row>
    <row r="965" spans="1:8" hidden="1">
      <c r="A965" s="19">
        <v>70</v>
      </c>
      <c r="B965" s="19" t="s">
        <v>100</v>
      </c>
      <c r="C965" s="22">
        <f>All!BY72</f>
        <v>0</v>
      </c>
      <c r="D965" s="24">
        <f>All!AO72</f>
        <v>0</v>
      </c>
      <c r="E965" s="19" t="s">
        <v>271</v>
      </c>
      <c r="F965" s="24">
        <f>All!ES72</f>
        <v>0</v>
      </c>
      <c r="G965" s="24">
        <f>All!GC72</f>
        <v>0</v>
      </c>
      <c r="H965" s="26">
        <v>44743</v>
      </c>
    </row>
    <row r="966" spans="1:8" hidden="1">
      <c r="A966" s="19">
        <v>71</v>
      </c>
      <c r="B966" s="19" t="s">
        <v>101</v>
      </c>
      <c r="C966" s="22">
        <f>All!BY73</f>
        <v>0</v>
      </c>
      <c r="D966" s="24">
        <f>All!AO73</f>
        <v>0</v>
      </c>
      <c r="E966" s="19" t="s">
        <v>271</v>
      </c>
      <c r="F966" s="24">
        <f>All!ES73</f>
        <v>0</v>
      </c>
      <c r="G966" s="24">
        <f>All!GC73</f>
        <v>0</v>
      </c>
      <c r="H966" s="26">
        <v>44743</v>
      </c>
    </row>
    <row r="967" spans="1:8" hidden="1">
      <c r="A967" s="19">
        <v>72</v>
      </c>
      <c r="B967" s="19" t="s">
        <v>102</v>
      </c>
      <c r="C967" s="22">
        <f>All!BY74</f>
        <v>0</v>
      </c>
      <c r="D967" s="24">
        <f>All!AO74</f>
        <v>0</v>
      </c>
      <c r="E967" s="19" t="s">
        <v>271</v>
      </c>
      <c r="F967" s="24">
        <f>All!ES74</f>
        <v>0</v>
      </c>
      <c r="G967" s="24">
        <f>All!GC74</f>
        <v>0</v>
      </c>
      <c r="H967" s="26">
        <v>44743</v>
      </c>
    </row>
    <row r="968" spans="1:8" hidden="1">
      <c r="A968" s="19">
        <v>73</v>
      </c>
      <c r="B968" s="19" t="s">
        <v>103</v>
      </c>
      <c r="C968" s="22">
        <f>All!BY75</f>
        <v>0</v>
      </c>
      <c r="D968" s="24">
        <f>All!AO75</f>
        <v>0</v>
      </c>
      <c r="E968" s="19" t="s">
        <v>271</v>
      </c>
      <c r="F968" s="24">
        <f>All!ES75</f>
        <v>0</v>
      </c>
      <c r="G968" s="24">
        <f>All!GC75</f>
        <v>0</v>
      </c>
      <c r="H968" s="26">
        <v>44743</v>
      </c>
    </row>
    <row r="969" spans="1:8" hidden="1">
      <c r="A969" s="19">
        <v>74</v>
      </c>
      <c r="B969" s="19" t="s">
        <v>104</v>
      </c>
      <c r="C969" s="22">
        <f>All!BY76</f>
        <v>0</v>
      </c>
      <c r="D969" s="24">
        <f>All!AO76</f>
        <v>0</v>
      </c>
      <c r="E969" s="19" t="s">
        <v>271</v>
      </c>
      <c r="F969" s="24">
        <f>All!ES76</f>
        <v>0</v>
      </c>
      <c r="G969" s="24">
        <f>All!GC76</f>
        <v>0</v>
      </c>
      <c r="H969" s="26">
        <v>44743</v>
      </c>
    </row>
    <row r="970" spans="1:8" hidden="1">
      <c r="A970" s="19">
        <v>75</v>
      </c>
      <c r="B970" s="19" t="s">
        <v>105</v>
      </c>
      <c r="C970" s="22">
        <f>All!BY77</f>
        <v>0</v>
      </c>
      <c r="D970" s="24">
        <f>All!AO77</f>
        <v>0</v>
      </c>
      <c r="E970" s="19" t="s">
        <v>271</v>
      </c>
      <c r="F970" s="24">
        <f>All!ES77</f>
        <v>0</v>
      </c>
      <c r="G970" s="24">
        <f>All!GC77</f>
        <v>0</v>
      </c>
      <c r="H970" s="26">
        <v>44743</v>
      </c>
    </row>
    <row r="971" spans="1:8" hidden="1">
      <c r="A971" s="19">
        <v>76</v>
      </c>
      <c r="B971" s="19" t="s">
        <v>111</v>
      </c>
      <c r="C971" s="22">
        <f>All!BY78</f>
        <v>0</v>
      </c>
      <c r="D971" s="24">
        <f>All!AO78</f>
        <v>0</v>
      </c>
      <c r="E971" s="19" t="s">
        <v>271</v>
      </c>
      <c r="F971" s="24">
        <f>All!ES78</f>
        <v>0</v>
      </c>
      <c r="G971" s="24">
        <f>All!GC78</f>
        <v>0</v>
      </c>
      <c r="H971" s="26">
        <v>44743</v>
      </c>
    </row>
    <row r="972" spans="1:8" hidden="1">
      <c r="A972" s="19">
        <v>77</v>
      </c>
      <c r="B972" s="19" t="s">
        <v>112</v>
      </c>
      <c r="C972" s="22">
        <f>All!BY79</f>
        <v>0</v>
      </c>
      <c r="D972" s="24">
        <f>All!AO79</f>
        <v>0</v>
      </c>
      <c r="E972" s="19" t="s">
        <v>271</v>
      </c>
      <c r="F972" s="24">
        <f>All!ES79</f>
        <v>0</v>
      </c>
      <c r="G972" s="24">
        <f>All!GC79</f>
        <v>0</v>
      </c>
      <c r="H972" s="26">
        <v>44743</v>
      </c>
    </row>
    <row r="973" spans="1:8" hidden="1">
      <c r="A973" s="19">
        <v>78</v>
      </c>
      <c r="B973" s="19" t="s">
        <v>113</v>
      </c>
      <c r="C973" s="22">
        <f>All!BY80</f>
        <v>0</v>
      </c>
      <c r="D973" s="24">
        <f>All!AO80</f>
        <v>0</v>
      </c>
      <c r="E973" s="19" t="s">
        <v>271</v>
      </c>
      <c r="F973" s="24">
        <f>All!ES80</f>
        <v>0</v>
      </c>
      <c r="G973" s="24">
        <f>All!GC80</f>
        <v>0</v>
      </c>
      <c r="H973" s="26">
        <v>44743</v>
      </c>
    </row>
    <row r="974" spans="1:8" hidden="1">
      <c r="A974" s="19">
        <v>79</v>
      </c>
      <c r="B974" s="19" t="s">
        <v>114</v>
      </c>
      <c r="C974" s="22">
        <f>All!BY81</f>
        <v>0</v>
      </c>
      <c r="D974" s="24">
        <f>All!AO81</f>
        <v>0</v>
      </c>
      <c r="E974" s="19" t="s">
        <v>271</v>
      </c>
      <c r="F974" s="24">
        <f>All!ES81</f>
        <v>0</v>
      </c>
      <c r="G974" s="24">
        <f>All!GC81</f>
        <v>0</v>
      </c>
      <c r="H974" s="26">
        <v>44743</v>
      </c>
    </row>
    <row r="975" spans="1:8" hidden="1">
      <c r="A975" s="19">
        <v>80</v>
      </c>
      <c r="B975" s="19" t="s">
        <v>115</v>
      </c>
      <c r="C975" s="22">
        <f>All!BY82</f>
        <v>0</v>
      </c>
      <c r="D975" s="24">
        <f>All!AO82</f>
        <v>0</v>
      </c>
      <c r="E975" s="19" t="s">
        <v>271</v>
      </c>
      <c r="F975" s="24">
        <f>All!ES82</f>
        <v>0</v>
      </c>
      <c r="G975" s="24">
        <f>All!GC82</f>
        <v>0</v>
      </c>
      <c r="H975" s="26">
        <v>44743</v>
      </c>
    </row>
    <row r="976" spans="1:8" hidden="1">
      <c r="A976" s="19">
        <v>81</v>
      </c>
      <c r="B976" s="19" t="s">
        <v>116</v>
      </c>
      <c r="C976" s="22">
        <f>All!BY83</f>
        <v>0</v>
      </c>
      <c r="D976" s="24">
        <f>All!AO83</f>
        <v>0</v>
      </c>
      <c r="E976" s="19" t="s">
        <v>271</v>
      </c>
      <c r="F976" s="24">
        <f>All!ES83</f>
        <v>0</v>
      </c>
      <c r="G976" s="24">
        <f>All!GC83</f>
        <v>0</v>
      </c>
      <c r="H976" s="26">
        <v>44743</v>
      </c>
    </row>
    <row r="977" spans="1:8" hidden="1">
      <c r="A977" s="19">
        <v>82</v>
      </c>
      <c r="B977" s="19" t="s">
        <v>117</v>
      </c>
      <c r="C977" s="22">
        <f>All!BY84</f>
        <v>0</v>
      </c>
      <c r="D977" s="24">
        <f>All!AO84</f>
        <v>0</v>
      </c>
      <c r="E977" s="19" t="s">
        <v>271</v>
      </c>
      <c r="F977" s="24">
        <f>All!ES84</f>
        <v>0</v>
      </c>
      <c r="G977" s="24">
        <f>All!GC84</f>
        <v>0</v>
      </c>
      <c r="H977" s="26">
        <v>44743</v>
      </c>
    </row>
    <row r="978" spans="1:8" hidden="1">
      <c r="A978" s="19">
        <v>83</v>
      </c>
      <c r="B978" s="19" t="s">
        <v>118</v>
      </c>
      <c r="C978" s="22">
        <f>All!BY85</f>
        <v>0</v>
      </c>
      <c r="D978" s="24">
        <f>All!AO85</f>
        <v>0</v>
      </c>
      <c r="E978" s="19" t="s">
        <v>271</v>
      </c>
      <c r="F978" s="24">
        <f>All!ES85</f>
        <v>0</v>
      </c>
      <c r="G978" s="24">
        <f>All!GC85</f>
        <v>0</v>
      </c>
      <c r="H978" s="26">
        <v>44743</v>
      </c>
    </row>
    <row r="979" spans="1:8" hidden="1">
      <c r="A979" s="19">
        <v>84</v>
      </c>
      <c r="B979" s="19" t="s">
        <v>119</v>
      </c>
      <c r="C979" s="22">
        <f>All!BY86</f>
        <v>0</v>
      </c>
      <c r="D979" s="24">
        <f>All!AO86</f>
        <v>0</v>
      </c>
      <c r="E979" s="19" t="s">
        <v>271</v>
      </c>
      <c r="F979" s="24">
        <f>All!ES86</f>
        <v>0</v>
      </c>
      <c r="G979" s="24">
        <f>All!GC86</f>
        <v>0</v>
      </c>
      <c r="H979" s="26">
        <v>44743</v>
      </c>
    </row>
    <row r="980" spans="1:8" hidden="1">
      <c r="A980" s="19">
        <v>85</v>
      </c>
      <c r="B980" s="19" t="s">
        <v>120</v>
      </c>
      <c r="C980" s="22">
        <f>All!BY87</f>
        <v>0</v>
      </c>
      <c r="D980" s="24">
        <f>All!AO87</f>
        <v>0</v>
      </c>
      <c r="E980" s="19" t="s">
        <v>271</v>
      </c>
      <c r="F980" s="24">
        <f>All!ES87</f>
        <v>0</v>
      </c>
      <c r="G980" s="24">
        <f>All!GC87</f>
        <v>0</v>
      </c>
      <c r="H980" s="26">
        <v>44743</v>
      </c>
    </row>
    <row r="981" spans="1:8" hidden="1">
      <c r="A981" s="19">
        <v>86</v>
      </c>
      <c r="B981" s="19" t="s">
        <v>121</v>
      </c>
      <c r="C981" s="22">
        <f>All!BY88</f>
        <v>0</v>
      </c>
      <c r="D981" s="24">
        <f>All!AO88</f>
        <v>0</v>
      </c>
      <c r="E981" s="19" t="s">
        <v>271</v>
      </c>
      <c r="F981" s="24">
        <f>All!ES88</f>
        <v>0</v>
      </c>
      <c r="G981" s="24">
        <f>All!GC88</f>
        <v>0</v>
      </c>
      <c r="H981" s="26">
        <v>44743</v>
      </c>
    </row>
    <row r="982" spans="1:8" hidden="1">
      <c r="A982" s="19">
        <v>87</v>
      </c>
      <c r="B982" s="19" t="s">
        <v>122</v>
      </c>
      <c r="C982" s="22">
        <f>All!BY89</f>
        <v>0</v>
      </c>
      <c r="D982" s="24">
        <f>All!AO89</f>
        <v>0</v>
      </c>
      <c r="E982" s="19" t="s">
        <v>271</v>
      </c>
      <c r="F982" s="24">
        <f>All!ES89</f>
        <v>0</v>
      </c>
      <c r="G982" s="24">
        <f>All!GC89</f>
        <v>0</v>
      </c>
      <c r="H982" s="26">
        <v>44743</v>
      </c>
    </row>
    <row r="983" spans="1:8" hidden="1">
      <c r="A983" s="19">
        <v>88</v>
      </c>
      <c r="B983" s="19" t="s">
        <v>123</v>
      </c>
      <c r="C983" s="22">
        <f>All!BY90</f>
        <v>0</v>
      </c>
      <c r="D983" s="24">
        <f>All!AO90</f>
        <v>0</v>
      </c>
      <c r="E983" s="19" t="s">
        <v>271</v>
      </c>
      <c r="F983" s="24">
        <f>All!ES90</f>
        <v>0</v>
      </c>
      <c r="G983" s="24">
        <f>All!GC90</f>
        <v>0</v>
      </c>
      <c r="H983" s="26">
        <v>44743</v>
      </c>
    </row>
    <row r="984" spans="1:8" hidden="1">
      <c r="A984" s="19">
        <v>89</v>
      </c>
      <c r="B984" s="19" t="s">
        <v>126</v>
      </c>
      <c r="C984" s="22">
        <f>All!BY91</f>
        <v>0</v>
      </c>
      <c r="D984" s="24">
        <f>All!AO91</f>
        <v>0</v>
      </c>
      <c r="E984" s="19" t="s">
        <v>271</v>
      </c>
      <c r="F984" s="24">
        <f>All!ES91</f>
        <v>0</v>
      </c>
      <c r="G984" s="24">
        <f>All!GC91</f>
        <v>0</v>
      </c>
      <c r="H984" s="26">
        <v>44743</v>
      </c>
    </row>
    <row r="985" spans="1:8" hidden="1">
      <c r="A985" s="19">
        <v>90</v>
      </c>
      <c r="B985" s="19" t="s">
        <v>284</v>
      </c>
      <c r="C985" s="22">
        <f>All!BY92</f>
        <v>0</v>
      </c>
      <c r="D985" s="24">
        <f>All!AO92</f>
        <v>0</v>
      </c>
      <c r="E985" s="19" t="s">
        <v>271</v>
      </c>
      <c r="F985" s="24">
        <f>All!ES92</f>
        <v>0</v>
      </c>
      <c r="G985" s="24">
        <f>All!GC92</f>
        <v>0</v>
      </c>
      <c r="H985" s="26">
        <v>44743</v>
      </c>
    </row>
    <row r="986" spans="1:8" hidden="1">
      <c r="A986" s="19">
        <v>91</v>
      </c>
      <c r="B986" s="19" t="s">
        <v>2006</v>
      </c>
      <c r="C986" s="22">
        <f>All!BY93</f>
        <v>0</v>
      </c>
      <c r="D986" s="24">
        <f>All!AO93</f>
        <v>0</v>
      </c>
      <c r="E986" s="19" t="s">
        <v>271</v>
      </c>
      <c r="F986" s="24">
        <f>All!ES93</f>
        <v>0</v>
      </c>
      <c r="G986" s="24">
        <f>All!GC93</f>
        <v>0</v>
      </c>
      <c r="H986" s="26">
        <v>44743</v>
      </c>
    </row>
    <row r="987" spans="1:8" hidden="1">
      <c r="A987" s="19">
        <v>92</v>
      </c>
      <c r="B987" s="19" t="s">
        <v>283</v>
      </c>
      <c r="C987" s="22">
        <f>All!BY94</f>
        <v>0</v>
      </c>
      <c r="D987" s="24">
        <f>All!AO94</f>
        <v>0</v>
      </c>
      <c r="E987" s="19" t="s">
        <v>271</v>
      </c>
      <c r="F987" s="24">
        <f>All!ES94</f>
        <v>0</v>
      </c>
      <c r="G987" s="24">
        <f>All!GC94</f>
        <v>0</v>
      </c>
      <c r="H987" s="26">
        <v>44743</v>
      </c>
    </row>
    <row r="988" spans="1:8" hidden="1">
      <c r="A988" s="19">
        <v>93</v>
      </c>
      <c r="B988" s="19" t="s">
        <v>2005</v>
      </c>
      <c r="C988" s="22">
        <f>All!BY95</f>
        <v>0</v>
      </c>
      <c r="D988" s="24">
        <f>All!AO95</f>
        <v>0</v>
      </c>
      <c r="E988" s="19" t="s">
        <v>271</v>
      </c>
      <c r="F988" s="24">
        <f>All!ES95</f>
        <v>0</v>
      </c>
      <c r="G988" s="24">
        <f>All!GC95</f>
        <v>0</v>
      </c>
      <c r="H988" s="26">
        <v>44743</v>
      </c>
    </row>
    <row r="989" spans="1:8" hidden="1">
      <c r="A989" s="19">
        <v>94</v>
      </c>
      <c r="B989" s="19" t="s">
        <v>2075</v>
      </c>
      <c r="C989" s="22">
        <f>All!BY96</f>
        <v>0</v>
      </c>
      <c r="D989" s="24">
        <f>All!AO96</f>
        <v>0</v>
      </c>
      <c r="E989" s="19" t="s">
        <v>271</v>
      </c>
      <c r="F989" s="24">
        <f>All!ES96</f>
        <v>0</v>
      </c>
      <c r="G989" s="24">
        <f>All!GC96</f>
        <v>0</v>
      </c>
      <c r="H989" s="26">
        <v>44743</v>
      </c>
    </row>
    <row r="990" spans="1:8" hidden="1">
      <c r="A990" s="19">
        <v>95</v>
      </c>
      <c r="B990" s="19" t="s">
        <v>2076</v>
      </c>
      <c r="C990" s="22">
        <f>All!BY97</f>
        <v>0</v>
      </c>
      <c r="D990" s="24">
        <f>All!AO97</f>
        <v>0</v>
      </c>
      <c r="E990" s="19" t="s">
        <v>271</v>
      </c>
      <c r="F990" s="24">
        <f>All!ES97</f>
        <v>0</v>
      </c>
      <c r="G990" s="24">
        <f>All!GC97</f>
        <v>0</v>
      </c>
      <c r="H990" s="26">
        <v>44743</v>
      </c>
    </row>
    <row r="991" spans="1:8" hidden="1">
      <c r="A991" s="19">
        <v>96</v>
      </c>
      <c r="B991" s="19" t="s">
        <v>2077</v>
      </c>
      <c r="C991" s="22">
        <f>All!BY98</f>
        <v>0</v>
      </c>
      <c r="D991" s="24">
        <f>All!AO98</f>
        <v>0</v>
      </c>
      <c r="E991" s="19" t="s">
        <v>271</v>
      </c>
      <c r="F991" s="24">
        <f>All!ES98</f>
        <v>0</v>
      </c>
      <c r="G991" s="24">
        <f>All!GC98</f>
        <v>0</v>
      </c>
      <c r="H991" s="26">
        <v>44743</v>
      </c>
    </row>
    <row r="992" spans="1:8" hidden="1">
      <c r="A992" s="19">
        <v>97</v>
      </c>
      <c r="B992" s="19" t="s">
        <v>2078</v>
      </c>
      <c r="C992" s="22">
        <f>All!BY99</f>
        <v>7834421</v>
      </c>
      <c r="D992" s="24">
        <f>All!AO99</f>
        <v>12113486</v>
      </c>
      <c r="E992" s="19" t="s">
        <v>271</v>
      </c>
      <c r="F992" s="24">
        <f>All!ES99</f>
        <v>15000000</v>
      </c>
      <c r="G992" s="24">
        <f>All!GC99</f>
        <v>10326108</v>
      </c>
      <c r="H992" s="26">
        <v>44743</v>
      </c>
    </row>
    <row r="993" spans="1:8" hidden="1">
      <c r="A993" s="19">
        <v>98</v>
      </c>
      <c r="B993" s="19" t="s">
        <v>2079</v>
      </c>
      <c r="C993" s="22">
        <f>All!BY100</f>
        <v>14059473</v>
      </c>
      <c r="D993" s="24">
        <f>All!AO100</f>
        <v>43331582</v>
      </c>
      <c r="E993" s="19" t="s">
        <v>271</v>
      </c>
      <c r="F993" s="24">
        <f>All!ES100</f>
        <v>38998423.649999999</v>
      </c>
      <c r="G993" s="24">
        <f>All!GC100</f>
        <v>47373428</v>
      </c>
      <c r="H993" s="26">
        <v>44743</v>
      </c>
    </row>
    <row r="994" spans="1:8" hidden="1">
      <c r="A994" s="19">
        <v>99</v>
      </c>
      <c r="B994" s="19" t="s">
        <v>2080</v>
      </c>
      <c r="C994" s="22">
        <f>All!BY101</f>
        <v>3903966</v>
      </c>
      <c r="D994" s="24">
        <f>All!AO101</f>
        <v>24157010</v>
      </c>
      <c r="E994" s="19" t="s">
        <v>271</v>
      </c>
      <c r="F994" s="24">
        <f>All!ES101</f>
        <v>0</v>
      </c>
      <c r="G994" s="24">
        <f>All!GC101</f>
        <v>18926553</v>
      </c>
      <c r="H994" s="26">
        <v>44743</v>
      </c>
    </row>
    <row r="995" spans="1:8" hidden="1">
      <c r="A995" s="19">
        <v>100</v>
      </c>
      <c r="B995" s="19" t="s">
        <v>2081</v>
      </c>
      <c r="C995" s="22">
        <f>All!BY102</f>
        <v>0</v>
      </c>
      <c r="D995" s="24">
        <f>All!AO102</f>
        <v>0</v>
      </c>
      <c r="E995" s="19" t="s">
        <v>271</v>
      </c>
      <c r="F995" s="24">
        <f>All!ES102</f>
        <v>0</v>
      </c>
      <c r="G995" s="24">
        <f>All!GC102</f>
        <v>0</v>
      </c>
      <c r="H995" s="26">
        <v>44743</v>
      </c>
    </row>
    <row r="996" spans="1:8" hidden="1">
      <c r="A996" s="19">
        <v>101</v>
      </c>
      <c r="B996" s="19" t="s">
        <v>2082</v>
      </c>
      <c r="C996" s="22">
        <f>All!BY103</f>
        <v>0</v>
      </c>
      <c r="D996" s="24">
        <f>All!AO103</f>
        <v>0</v>
      </c>
      <c r="E996" s="19" t="s">
        <v>271</v>
      </c>
      <c r="F996" s="24">
        <f>All!ES103</f>
        <v>0</v>
      </c>
      <c r="G996" s="24">
        <f>All!GC103</f>
        <v>0</v>
      </c>
      <c r="H996" s="26">
        <v>44743</v>
      </c>
    </row>
    <row r="997" spans="1:8" hidden="1">
      <c r="A997" s="19">
        <v>102</v>
      </c>
      <c r="B997" s="19" t="s">
        <v>2083</v>
      </c>
      <c r="C997" s="22">
        <f>All!BY104</f>
        <v>5477900</v>
      </c>
      <c r="D997" s="24">
        <f>All!AO104</f>
        <v>25697124.760000002</v>
      </c>
      <c r="E997" s="19" t="s">
        <v>271</v>
      </c>
      <c r="F997" s="24">
        <f>All!ES104</f>
        <v>0</v>
      </c>
      <c r="G997" s="24">
        <f>All!GC104</f>
        <v>19096197</v>
      </c>
      <c r="H997" s="26">
        <v>44743</v>
      </c>
    </row>
    <row r="998" spans="1:8" hidden="1">
      <c r="A998" s="19">
        <v>103</v>
      </c>
      <c r="B998" s="19" t="s">
        <v>2085</v>
      </c>
      <c r="C998" s="22">
        <f>All!BY105</f>
        <v>0</v>
      </c>
      <c r="D998" s="24">
        <f>All!AO105</f>
        <v>0</v>
      </c>
      <c r="E998" s="19" t="s">
        <v>271</v>
      </c>
      <c r="F998" s="24">
        <f>All!ES105</f>
        <v>0</v>
      </c>
      <c r="G998" s="24">
        <f>All!GC105</f>
        <v>0</v>
      </c>
      <c r="H998" s="26">
        <v>44743</v>
      </c>
    </row>
    <row r="999" spans="1:8" hidden="1">
      <c r="A999" s="19">
        <v>104</v>
      </c>
      <c r="B999" s="19" t="s">
        <v>2086</v>
      </c>
      <c r="C999" s="22">
        <f>All!BY106</f>
        <v>0</v>
      </c>
      <c r="D999" s="24">
        <f>All!AO106</f>
        <v>0</v>
      </c>
      <c r="E999" s="19" t="s">
        <v>271</v>
      </c>
      <c r="F999" s="24">
        <f>All!ES106</f>
        <v>0</v>
      </c>
      <c r="G999" s="24">
        <f>All!GC106</f>
        <v>0</v>
      </c>
      <c r="H999" s="26">
        <v>44743</v>
      </c>
    </row>
    <row r="1000" spans="1:8" hidden="1">
      <c r="A1000" s="19">
        <v>105</v>
      </c>
      <c r="B1000" s="19" t="s">
        <v>2087</v>
      </c>
      <c r="C1000" s="22">
        <f>All!BY107</f>
        <v>3200000</v>
      </c>
      <c r="D1000" s="24">
        <f>All!AO107</f>
        <v>0</v>
      </c>
      <c r="E1000" s="19" t="s">
        <v>271</v>
      </c>
      <c r="F1000" s="24">
        <f>All!ES107</f>
        <v>0</v>
      </c>
      <c r="G1000" s="24">
        <f>All!GC107</f>
        <v>0</v>
      </c>
      <c r="H1000" s="26">
        <v>44743</v>
      </c>
    </row>
    <row r="1001" spans="1:8" hidden="1">
      <c r="A1001" s="19">
        <v>106</v>
      </c>
      <c r="B1001" s="19" t="s">
        <v>2088</v>
      </c>
      <c r="C1001" s="22">
        <f>All!BY108</f>
        <v>0</v>
      </c>
      <c r="D1001" s="24">
        <f>All!AO108</f>
        <v>0</v>
      </c>
      <c r="E1001" s="19" t="s">
        <v>271</v>
      </c>
      <c r="F1001" s="24">
        <f>All!ES108</f>
        <v>0</v>
      </c>
      <c r="G1001" s="24">
        <f>All!GC108</f>
        <v>0</v>
      </c>
      <c r="H1001" s="26">
        <v>44743</v>
      </c>
    </row>
    <row r="1002" spans="1:8" hidden="1">
      <c r="A1002" s="19">
        <v>107</v>
      </c>
      <c r="B1002" s="19" t="s">
        <v>2089</v>
      </c>
      <c r="C1002" s="22">
        <f>All!BY109</f>
        <v>0</v>
      </c>
      <c r="D1002" s="24">
        <f>All!AO109</f>
        <v>0</v>
      </c>
      <c r="E1002" s="19" t="s">
        <v>271</v>
      </c>
      <c r="F1002" s="24">
        <f>All!ES109</f>
        <v>0</v>
      </c>
      <c r="G1002" s="24">
        <f>All!GC109</f>
        <v>0</v>
      </c>
      <c r="H1002" s="26">
        <v>44743</v>
      </c>
    </row>
    <row r="1003" spans="1:8" hidden="1">
      <c r="A1003" s="19">
        <v>108</v>
      </c>
      <c r="B1003" s="19" t="s">
        <v>2090</v>
      </c>
      <c r="C1003" s="22">
        <f>All!BY110</f>
        <v>10003268</v>
      </c>
      <c r="D1003" s="24">
        <f>All!AO110</f>
        <v>29744886.670000002</v>
      </c>
      <c r="E1003" s="19" t="s">
        <v>271</v>
      </c>
      <c r="F1003" s="24">
        <f>All!ES110</f>
        <v>0</v>
      </c>
      <c r="G1003" s="24">
        <f>All!GC110</f>
        <v>28456465</v>
      </c>
      <c r="H1003" s="26">
        <v>44743</v>
      </c>
    </row>
    <row r="1004" spans="1:8" hidden="1">
      <c r="A1004" s="19">
        <v>109</v>
      </c>
      <c r="B1004" s="19" t="s">
        <v>2091</v>
      </c>
      <c r="C1004" s="22">
        <f>All!BY111</f>
        <v>3666244.1777950251</v>
      </c>
      <c r="D1004" s="24">
        <f>All!AO111</f>
        <v>0</v>
      </c>
      <c r="E1004" s="19" t="s">
        <v>271</v>
      </c>
      <c r="F1004" s="24">
        <f>All!ES111</f>
        <v>0</v>
      </c>
      <c r="G1004" s="24">
        <f>All!GC111</f>
        <v>1540215</v>
      </c>
      <c r="H1004" s="26">
        <v>44743</v>
      </c>
    </row>
    <row r="1005" spans="1:8" hidden="1">
      <c r="A1005" s="19">
        <v>110</v>
      </c>
      <c r="B1005" s="19" t="s">
        <v>2092</v>
      </c>
      <c r="C1005" s="22">
        <f>All!BY112</f>
        <v>30095416</v>
      </c>
      <c r="D1005" s="24">
        <f>All!AO112</f>
        <v>30703044</v>
      </c>
      <c r="E1005" s="19" t="s">
        <v>271</v>
      </c>
      <c r="F1005" s="24">
        <f>All!ES112</f>
        <v>30911136</v>
      </c>
      <c r="G1005" s="24">
        <f>All!GC112</f>
        <v>18668701</v>
      </c>
      <c r="H1005" s="26">
        <v>44743</v>
      </c>
    </row>
    <row r="1006" spans="1:8" hidden="1">
      <c r="A1006" s="19">
        <v>111</v>
      </c>
      <c r="B1006" s="19" t="s">
        <v>2104</v>
      </c>
      <c r="C1006" s="22">
        <f>All!BY113</f>
        <v>5938278.4532811511</v>
      </c>
      <c r="D1006" s="24">
        <f>All!AO113</f>
        <v>0</v>
      </c>
      <c r="E1006" s="19" t="s">
        <v>271</v>
      </c>
      <c r="F1006" s="24">
        <f>All!ES113</f>
        <v>0</v>
      </c>
      <c r="G1006" s="24">
        <f>All!GC113</f>
        <v>0</v>
      </c>
      <c r="H1006" s="26">
        <v>44743</v>
      </c>
    </row>
    <row r="1007" spans="1:8" hidden="1">
      <c r="A1007" s="19">
        <v>112</v>
      </c>
      <c r="B1007" s="19" t="s">
        <v>2100</v>
      </c>
      <c r="C1007" s="22">
        <f>All!BY114</f>
        <v>20997938</v>
      </c>
      <c r="D1007" s="24">
        <f>All!AO114</f>
        <v>24739046</v>
      </c>
      <c r="E1007" s="19" t="s">
        <v>271</v>
      </c>
      <c r="F1007" s="24">
        <f>All!ES114</f>
        <v>18554285</v>
      </c>
      <c r="G1007" s="24">
        <f>All!GC114</f>
        <v>16945778</v>
      </c>
      <c r="H1007" s="26">
        <v>44743</v>
      </c>
    </row>
    <row r="1008" spans="1:8" hidden="1">
      <c r="A1008" s="19">
        <v>113</v>
      </c>
      <c r="B1008" s="19" t="s">
        <v>2101</v>
      </c>
      <c r="C1008" s="22">
        <f>All!BY115</f>
        <v>32794234</v>
      </c>
      <c r="D1008" s="24">
        <f>All!AO115</f>
        <v>69783832</v>
      </c>
      <c r="E1008" s="19" t="s">
        <v>271</v>
      </c>
      <c r="F1008" s="24">
        <f>All!ES115</f>
        <v>27823450</v>
      </c>
      <c r="G1008" s="24">
        <f>All!GC115</f>
        <v>52497829</v>
      </c>
      <c r="H1008" s="26">
        <v>44743</v>
      </c>
    </row>
    <row r="1009" spans="1:8" hidden="1">
      <c r="A1009" s="19">
        <v>114</v>
      </c>
      <c r="B1009" s="19" t="s">
        <v>2102</v>
      </c>
      <c r="C1009" s="22">
        <f>All!BY116</f>
        <v>0</v>
      </c>
      <c r="D1009" s="24">
        <f>All!AO116</f>
        <v>0</v>
      </c>
      <c r="E1009" s="19" t="s">
        <v>271</v>
      </c>
      <c r="F1009" s="24">
        <f>All!ES116</f>
        <v>0</v>
      </c>
      <c r="G1009" s="24">
        <f>All!GC116</f>
        <v>0</v>
      </c>
      <c r="H1009" s="26">
        <v>44743</v>
      </c>
    </row>
    <row r="1010" spans="1:8" hidden="1">
      <c r="A1010" s="20">
        <v>115</v>
      </c>
      <c r="B1010" s="20" t="s">
        <v>2103</v>
      </c>
      <c r="C1010" s="22">
        <f>All!BY117</f>
        <v>2670000</v>
      </c>
      <c r="D1010" s="24">
        <f>All!AO117</f>
        <v>0</v>
      </c>
      <c r="E1010" s="19" t="s">
        <v>271</v>
      </c>
      <c r="F1010" s="24">
        <f>All!ES117</f>
        <v>0</v>
      </c>
      <c r="G1010" s="24">
        <f>All!GC117</f>
        <v>0</v>
      </c>
      <c r="H1010" s="26">
        <v>44743</v>
      </c>
    </row>
    <row r="1011" spans="1:8" hidden="1">
      <c r="A1011" s="19">
        <v>116</v>
      </c>
      <c r="B1011" s="19" t="s">
        <v>2109</v>
      </c>
      <c r="C1011" s="22">
        <f>All!BY118</f>
        <v>0</v>
      </c>
      <c r="D1011" s="24">
        <f>All!AO118</f>
        <v>0</v>
      </c>
      <c r="E1011" s="19" t="s">
        <v>271</v>
      </c>
      <c r="F1011" s="24">
        <f>All!ES118</f>
        <v>7832192</v>
      </c>
      <c r="G1011" s="24">
        <f>All!GC118</f>
        <v>148955</v>
      </c>
      <c r="H1011" s="26">
        <v>44743</v>
      </c>
    </row>
    <row r="1012" spans="1:8" hidden="1">
      <c r="A1012" s="19">
        <v>117</v>
      </c>
      <c r="B1012" s="19" t="s">
        <v>2110</v>
      </c>
      <c r="C1012" s="22">
        <f>All!BY119</f>
        <v>10675032</v>
      </c>
      <c r="D1012" s="24">
        <f>All!AO119</f>
        <v>0</v>
      </c>
      <c r="E1012" s="19" t="s">
        <v>271</v>
      </c>
      <c r="F1012" s="24">
        <f>All!ES119</f>
        <v>7190253</v>
      </c>
      <c r="G1012" s="24">
        <f>All!GC119</f>
        <v>2750000</v>
      </c>
      <c r="H1012" s="26">
        <v>44743</v>
      </c>
    </row>
    <row r="1013" spans="1:8" hidden="1">
      <c r="A1013" s="19">
        <v>118</v>
      </c>
      <c r="B1013" s="19" t="s">
        <v>2112</v>
      </c>
      <c r="C1013" s="22">
        <f>All!BY120</f>
        <v>5085281.3599999994</v>
      </c>
      <c r="D1013" s="24">
        <f>All!AO120</f>
        <v>0</v>
      </c>
      <c r="E1013" s="19" t="s">
        <v>271</v>
      </c>
      <c r="F1013" s="24">
        <f>All!ES120</f>
        <v>0</v>
      </c>
      <c r="G1013" s="24">
        <f>All!GC120</f>
        <v>0</v>
      </c>
      <c r="H1013" s="26">
        <v>44743</v>
      </c>
    </row>
    <row r="1014" spans="1:8" hidden="1">
      <c r="A1014" s="19">
        <v>119</v>
      </c>
      <c r="B1014" s="19" t="s">
        <v>2113</v>
      </c>
      <c r="C1014" s="22">
        <f>All!BY121</f>
        <v>167000</v>
      </c>
      <c r="D1014" s="24">
        <f>All!AO121</f>
        <v>0</v>
      </c>
      <c r="E1014" s="19" t="s">
        <v>271</v>
      </c>
      <c r="F1014" s="24">
        <f>All!ES121</f>
        <v>0</v>
      </c>
      <c r="G1014" s="24">
        <f>All!GC121</f>
        <v>845868</v>
      </c>
      <c r="H1014" s="26">
        <v>44743</v>
      </c>
    </row>
    <row r="1015" spans="1:8" hidden="1">
      <c r="A1015" s="19">
        <v>120</v>
      </c>
      <c r="B1015" s="20" t="s">
        <v>2114</v>
      </c>
      <c r="C1015" s="22">
        <f>All!BY122</f>
        <v>0</v>
      </c>
      <c r="D1015" s="24">
        <f>All!AO122</f>
        <v>0</v>
      </c>
      <c r="E1015" s="19" t="s">
        <v>271</v>
      </c>
      <c r="F1015" s="24">
        <f>All!ES122</f>
        <v>0</v>
      </c>
      <c r="G1015" s="24">
        <f>All!GC122</f>
        <v>0</v>
      </c>
      <c r="H1015" s="26">
        <v>44743</v>
      </c>
    </row>
    <row r="1016" spans="1:8" hidden="1">
      <c r="A1016" s="19">
        <v>121</v>
      </c>
      <c r="B1016" s="19" t="s">
        <v>2157</v>
      </c>
      <c r="C1016" s="22">
        <f>All!BY123</f>
        <v>0</v>
      </c>
      <c r="D1016" s="24">
        <f>All!AO123</f>
        <v>0</v>
      </c>
      <c r="E1016" s="19" t="s">
        <v>271</v>
      </c>
      <c r="F1016" s="24">
        <f>All!ES123</f>
        <v>0</v>
      </c>
      <c r="G1016" s="24">
        <f>All!GC123</f>
        <v>0</v>
      </c>
      <c r="H1016" s="26">
        <v>44743</v>
      </c>
    </row>
    <row r="1017" spans="1:8" hidden="1">
      <c r="A1017" s="19">
        <v>122</v>
      </c>
      <c r="B1017" s="19" t="s">
        <v>2158</v>
      </c>
      <c r="C1017" s="22">
        <f>All!BY124</f>
        <v>280000</v>
      </c>
      <c r="D1017" s="24">
        <f>All!AO124</f>
        <v>0</v>
      </c>
      <c r="E1017" s="19" t="s">
        <v>271</v>
      </c>
      <c r="F1017" s="24">
        <f>All!ES124</f>
        <v>0</v>
      </c>
      <c r="G1017" s="24">
        <f>All!GC124</f>
        <v>0</v>
      </c>
      <c r="H1017" s="26">
        <v>44743</v>
      </c>
    </row>
    <row r="1018" spans="1:8" hidden="1">
      <c r="A1018" s="19">
        <v>123</v>
      </c>
      <c r="B1018" s="19" t="s">
        <v>2159</v>
      </c>
      <c r="C1018" s="22">
        <f>All!BY125</f>
        <v>0</v>
      </c>
      <c r="D1018" s="24">
        <f>All!AO125</f>
        <v>0</v>
      </c>
      <c r="E1018" s="19" t="s">
        <v>271</v>
      </c>
      <c r="F1018" s="24">
        <f>All!ES125</f>
        <v>0</v>
      </c>
      <c r="G1018" s="24">
        <f>All!GC125</f>
        <v>0</v>
      </c>
      <c r="H1018" s="26">
        <v>44743</v>
      </c>
    </row>
    <row r="1019" spans="1:8" hidden="1">
      <c r="A1019" s="19">
        <v>124</v>
      </c>
      <c r="B1019" s="19" t="s">
        <v>2160</v>
      </c>
      <c r="C1019" s="22">
        <f>All!BY126</f>
        <v>0</v>
      </c>
      <c r="D1019" s="24">
        <f>All!AO126</f>
        <v>0</v>
      </c>
      <c r="E1019" s="19" t="s">
        <v>271</v>
      </c>
      <c r="F1019" s="24">
        <f>All!ES126</f>
        <v>0</v>
      </c>
      <c r="G1019" s="24">
        <f>All!GC126</f>
        <v>0</v>
      </c>
      <c r="H1019" s="26">
        <v>44743</v>
      </c>
    </row>
    <row r="1020" spans="1:8" hidden="1">
      <c r="A1020" s="19">
        <v>125</v>
      </c>
      <c r="B1020" s="19" t="s">
        <v>2162</v>
      </c>
      <c r="C1020" s="22">
        <f>All!BY127</f>
        <v>0</v>
      </c>
      <c r="D1020" s="24">
        <f>All!AO127</f>
        <v>0</v>
      </c>
      <c r="E1020" s="19" t="s">
        <v>271</v>
      </c>
      <c r="F1020" s="24">
        <f>All!ES127</f>
        <v>0</v>
      </c>
      <c r="G1020" s="24">
        <f>All!GC127</f>
        <v>0</v>
      </c>
      <c r="H1020" s="26">
        <v>44743</v>
      </c>
    </row>
    <row r="1021" spans="1:8" hidden="1">
      <c r="A1021" s="19">
        <v>126</v>
      </c>
      <c r="B1021" s="19" t="s">
        <v>2163</v>
      </c>
      <c r="C1021" s="22">
        <f>All!BY128</f>
        <v>2450000</v>
      </c>
      <c r="D1021" s="24">
        <f>All!AO128</f>
        <v>5084852</v>
      </c>
      <c r="E1021" s="19" t="s">
        <v>271</v>
      </c>
      <c r="F1021" s="24">
        <f>All!ES128</f>
        <v>10052024</v>
      </c>
      <c r="G1021" s="24">
        <f>All!GC128</f>
        <v>5344554</v>
      </c>
      <c r="H1021" s="26">
        <v>44743</v>
      </c>
    </row>
    <row r="1022" spans="1:8" hidden="1">
      <c r="A1022" s="19">
        <v>127</v>
      </c>
      <c r="B1022" s="19" t="s">
        <v>2164</v>
      </c>
      <c r="C1022" s="22">
        <f>All!BY129</f>
        <v>58128290</v>
      </c>
      <c r="D1022" s="24">
        <f>All!AO129</f>
        <v>19714286</v>
      </c>
      <c r="E1022" s="19" t="s">
        <v>271</v>
      </c>
      <c r="F1022" s="24">
        <f>All!ES129</f>
        <v>29714286</v>
      </c>
      <c r="G1022" s="24">
        <v>0</v>
      </c>
      <c r="H1022" s="26">
        <v>44743</v>
      </c>
    </row>
    <row r="1023" spans="1:8" hidden="1">
      <c r="A1023" s="19">
        <v>128</v>
      </c>
      <c r="B1023" s="19" t="s">
        <v>2165</v>
      </c>
      <c r="C1023" s="22">
        <f>All!BY130</f>
        <v>6470000</v>
      </c>
      <c r="D1023" s="24">
        <f>All!AO130</f>
        <v>4766082</v>
      </c>
      <c r="E1023" s="19" t="s">
        <v>271</v>
      </c>
      <c r="F1023" s="24">
        <f>All!ES130</f>
        <v>10356467</v>
      </c>
      <c r="G1023" s="24">
        <f>All!GC130</f>
        <v>8532346</v>
      </c>
      <c r="H1023" s="26">
        <v>44743</v>
      </c>
    </row>
    <row r="1024" spans="1:8" hidden="1">
      <c r="A1024" s="113">
        <v>129</v>
      </c>
      <c r="B1024" s="113" t="s">
        <v>2167</v>
      </c>
      <c r="C1024" s="22">
        <f>All!BY131</f>
        <v>0</v>
      </c>
      <c r="D1024" s="24">
        <f>All!AO131</f>
        <v>0</v>
      </c>
      <c r="E1024" s="19" t="s">
        <v>271</v>
      </c>
      <c r="F1024" s="24">
        <f>All!ES131</f>
        <v>0</v>
      </c>
      <c r="G1024" s="24">
        <f>All!GC131</f>
        <v>0</v>
      </c>
      <c r="H1024" s="26">
        <v>44743</v>
      </c>
    </row>
    <row r="1025" spans="1:8" hidden="1">
      <c r="A1025" s="113">
        <v>130</v>
      </c>
      <c r="B1025" s="113" t="s">
        <v>2168</v>
      </c>
      <c r="C1025" s="22">
        <f>All!BY132</f>
        <v>5381680</v>
      </c>
      <c r="D1025" s="24">
        <f>All!AO132</f>
        <v>40801141</v>
      </c>
      <c r="E1025" s="19" t="s">
        <v>271</v>
      </c>
      <c r="F1025" s="24">
        <f>All!ES132</f>
        <v>18936399</v>
      </c>
      <c r="G1025" s="24">
        <f>All!GC132</f>
        <v>34649290</v>
      </c>
      <c r="H1025" s="26">
        <v>44743</v>
      </c>
    </row>
    <row r="1026" spans="1:8" hidden="1">
      <c r="A1026" s="113">
        <v>131</v>
      </c>
      <c r="B1026" s="113" t="s">
        <v>2169</v>
      </c>
      <c r="C1026" s="22">
        <f>All!BY133</f>
        <v>0</v>
      </c>
      <c r="D1026" s="24">
        <f>All!AO133</f>
        <v>21474741.899999999</v>
      </c>
      <c r="E1026" s="19" t="s">
        <v>271</v>
      </c>
      <c r="F1026" s="24">
        <f>All!ES133</f>
        <v>0</v>
      </c>
      <c r="G1026" s="24">
        <f>All!GC133</f>
        <v>11971737</v>
      </c>
      <c r="H1026" s="26">
        <v>44743</v>
      </c>
    </row>
    <row r="1027" spans="1:8" hidden="1">
      <c r="A1027" s="113">
        <v>132</v>
      </c>
      <c r="B1027" s="113" t="s">
        <v>2170</v>
      </c>
      <c r="C1027" s="22">
        <f>All!BY134</f>
        <v>3106900</v>
      </c>
      <c r="D1027" s="24">
        <f>All!AO134</f>
        <v>1044200</v>
      </c>
      <c r="E1027" s="19" t="s">
        <v>271</v>
      </c>
      <c r="F1027" s="24">
        <f>All!ES134</f>
        <v>0</v>
      </c>
      <c r="G1027" s="24">
        <f>All!GC134</f>
        <v>2545445</v>
      </c>
      <c r="H1027" s="26">
        <v>44743</v>
      </c>
    </row>
    <row r="1028" spans="1:8" hidden="1">
      <c r="A1028" s="113">
        <v>133</v>
      </c>
      <c r="B1028" s="113" t="s">
        <v>2171</v>
      </c>
      <c r="C1028" s="22">
        <f>All!BY135</f>
        <v>0</v>
      </c>
      <c r="D1028" s="24">
        <f>All!AO135</f>
        <v>0</v>
      </c>
      <c r="E1028" s="19" t="s">
        <v>271</v>
      </c>
      <c r="F1028" s="24">
        <f>All!ES135</f>
        <v>0</v>
      </c>
      <c r="G1028" s="24">
        <f>All!GC135</f>
        <v>423546</v>
      </c>
      <c r="H1028" s="26">
        <v>44743</v>
      </c>
    </row>
    <row r="1029" spans="1:8" hidden="1">
      <c r="A1029" s="113">
        <v>134</v>
      </c>
      <c r="B1029" s="113" t="s">
        <v>2172</v>
      </c>
      <c r="C1029" s="22">
        <f>All!BY136</f>
        <v>0</v>
      </c>
      <c r="D1029" s="24">
        <f>All!AO136</f>
        <v>0</v>
      </c>
      <c r="E1029" s="19" t="s">
        <v>271</v>
      </c>
      <c r="F1029" s="24">
        <f>All!ES136</f>
        <v>943866.4</v>
      </c>
      <c r="G1029" s="24">
        <f>All!GC136</f>
        <v>0</v>
      </c>
      <c r="H1029" s="26">
        <v>44743</v>
      </c>
    </row>
    <row r="1030" spans="1:8" hidden="1">
      <c r="A1030" s="113">
        <v>135</v>
      </c>
      <c r="B1030" s="113" t="s">
        <v>2173</v>
      </c>
      <c r="C1030" s="22">
        <f>All!BY137</f>
        <v>38175816</v>
      </c>
      <c r="D1030" s="24">
        <f>All!AO137</f>
        <v>21802615</v>
      </c>
      <c r="E1030" s="19" t="s">
        <v>271</v>
      </c>
      <c r="F1030" s="24">
        <f>All!ES137</f>
        <v>11671412</v>
      </c>
      <c r="G1030" s="24">
        <f>All!GC137</f>
        <v>8752275</v>
      </c>
      <c r="H1030" s="26">
        <v>44743</v>
      </c>
    </row>
    <row r="1031" spans="1:8" hidden="1">
      <c r="A1031" s="113">
        <v>136</v>
      </c>
      <c r="B1031" s="113" t="s">
        <v>2174</v>
      </c>
      <c r="C1031" s="22">
        <f>All!BY138</f>
        <v>59981712</v>
      </c>
      <c r="D1031" s="24">
        <f>All!AO138</f>
        <v>29785634.649999999</v>
      </c>
      <c r="E1031" s="19" t="s">
        <v>271</v>
      </c>
      <c r="F1031" s="24">
        <f>All!ES138</f>
        <v>37979942.140000001</v>
      </c>
      <c r="G1031" s="24">
        <f>All!GC138</f>
        <v>25317789.449999999</v>
      </c>
      <c r="H1031" s="26">
        <v>44743</v>
      </c>
    </row>
    <row r="1032" spans="1:8" hidden="1">
      <c r="A1032" s="113">
        <v>137</v>
      </c>
      <c r="B1032" s="113" t="s">
        <v>2175</v>
      </c>
      <c r="C1032" s="22">
        <f>All!BY139</f>
        <v>0</v>
      </c>
      <c r="D1032" s="24">
        <f>All!AO139</f>
        <v>0</v>
      </c>
      <c r="E1032" s="19" t="s">
        <v>271</v>
      </c>
      <c r="F1032" s="24">
        <f>All!ES139</f>
        <v>0</v>
      </c>
      <c r="G1032" s="24">
        <f>All!GC139</f>
        <v>0</v>
      </c>
      <c r="H1032" s="26">
        <v>44743</v>
      </c>
    </row>
    <row r="1033" spans="1:8" hidden="1">
      <c r="A1033" s="113">
        <v>138</v>
      </c>
      <c r="B1033" s="113" t="s">
        <v>2176</v>
      </c>
      <c r="C1033" s="22">
        <f>All!BY140</f>
        <v>9476160</v>
      </c>
      <c r="D1033" s="24">
        <f>All!AO140</f>
        <v>23000000</v>
      </c>
      <c r="E1033" s="19" t="s">
        <v>271</v>
      </c>
      <c r="F1033" s="24">
        <f>All!ES140</f>
        <v>15200000</v>
      </c>
      <c r="G1033" s="24">
        <f>All!GC140</f>
        <v>13800000</v>
      </c>
      <c r="H1033" s="26">
        <v>44743</v>
      </c>
    </row>
    <row r="1034" spans="1:8" hidden="1">
      <c r="A1034" s="113">
        <v>139</v>
      </c>
      <c r="B1034" s="113" t="s">
        <v>2189</v>
      </c>
      <c r="C1034" s="22">
        <f>All!BY141</f>
        <v>2078801.5299999998</v>
      </c>
      <c r="D1034" s="24">
        <f>All!AO141</f>
        <v>2053085.9450000001</v>
      </c>
      <c r="E1034" s="19" t="s">
        <v>271</v>
      </c>
      <c r="F1034" s="24">
        <f>All!ES141</f>
        <v>1556023.0320000001</v>
      </c>
      <c r="G1034" s="24">
        <f>All!GC141</f>
        <v>1231851.567</v>
      </c>
      <c r="H1034" s="26">
        <v>44743</v>
      </c>
    </row>
    <row r="1035" spans="1:8" hidden="1">
      <c r="A1035" s="113">
        <v>140</v>
      </c>
      <c r="B1035" s="113" t="s">
        <v>2190</v>
      </c>
      <c r="C1035" s="22">
        <f>All!BY142</f>
        <v>13000000</v>
      </c>
      <c r="D1035" s="24">
        <f>All!AO142</f>
        <v>10400000</v>
      </c>
      <c r="E1035" s="19" t="s">
        <v>271</v>
      </c>
      <c r="F1035" s="24">
        <f>All!ES142</f>
        <v>8000000</v>
      </c>
      <c r="G1035" s="24">
        <f>All!GC142</f>
        <v>6240000</v>
      </c>
      <c r="H1035" s="26">
        <v>44743</v>
      </c>
    </row>
    <row r="1036" spans="1:8" hidden="1">
      <c r="A1036" s="113">
        <v>141</v>
      </c>
      <c r="B1036" s="113" t="s">
        <v>2191</v>
      </c>
      <c r="C1036" s="22">
        <f>All!BY143</f>
        <v>0</v>
      </c>
      <c r="D1036" s="24">
        <f>All!AO143</f>
        <v>0</v>
      </c>
      <c r="E1036" s="19" t="s">
        <v>271</v>
      </c>
      <c r="F1036" s="24">
        <f>All!ES143</f>
        <v>0</v>
      </c>
      <c r="G1036" s="24">
        <f>All!GC143</f>
        <v>0</v>
      </c>
      <c r="H1036" s="26">
        <v>44743</v>
      </c>
    </row>
    <row r="1037" spans="1:8" hidden="1">
      <c r="A1037" s="113">
        <v>142</v>
      </c>
      <c r="B1037" s="113" t="s">
        <v>2192</v>
      </c>
      <c r="C1037" s="22">
        <f>All!BY144</f>
        <v>0</v>
      </c>
      <c r="D1037" s="24">
        <f>All!AO144</f>
        <v>70162179.569999993</v>
      </c>
      <c r="E1037" s="19" t="s">
        <v>271</v>
      </c>
      <c r="F1037" s="24">
        <f>All!ES144</f>
        <v>26942276.954879999</v>
      </c>
      <c r="G1037" s="24">
        <f>All!GC144</f>
        <v>42097307.741999991</v>
      </c>
      <c r="H1037" s="26">
        <v>44743</v>
      </c>
    </row>
    <row r="1038" spans="1:8" hidden="1">
      <c r="A1038" s="113">
        <v>143</v>
      </c>
      <c r="B1038" s="113" t="s">
        <v>2193</v>
      </c>
      <c r="C1038" s="22">
        <f>All!BY145</f>
        <v>0</v>
      </c>
      <c r="D1038" s="24">
        <f>All!AO145</f>
        <v>0</v>
      </c>
      <c r="E1038" s="19" t="s">
        <v>271</v>
      </c>
      <c r="F1038" s="24">
        <f>All!ES145</f>
        <v>0</v>
      </c>
      <c r="G1038" s="24">
        <f>All!GC145</f>
        <v>0</v>
      </c>
      <c r="H1038" s="26">
        <v>44743</v>
      </c>
    </row>
    <row r="1039" spans="1:8" hidden="1">
      <c r="A1039" s="152">
        <v>144</v>
      </c>
      <c r="B1039" s="152" t="s">
        <v>2207</v>
      </c>
      <c r="C1039" s="22">
        <f>All!BY146</f>
        <v>0</v>
      </c>
      <c r="D1039" s="24">
        <f>All!AO146</f>
        <v>0</v>
      </c>
      <c r="E1039" s="19" t="s">
        <v>271</v>
      </c>
      <c r="F1039" s="24">
        <f>All!ES146</f>
        <v>0</v>
      </c>
      <c r="G1039" s="24">
        <f>All!GC146</f>
        <v>0</v>
      </c>
      <c r="H1039" s="26">
        <v>44743</v>
      </c>
    </row>
    <row r="1040" spans="1:8">
      <c r="A1040" s="152">
        <v>145</v>
      </c>
      <c r="B1040" s="152" t="s">
        <v>2208</v>
      </c>
      <c r="C1040" s="22">
        <f>All!BY147</f>
        <v>0</v>
      </c>
      <c r="D1040" s="24">
        <f>All!AO147</f>
        <v>0</v>
      </c>
      <c r="E1040" s="19" t="s">
        <v>271</v>
      </c>
      <c r="F1040" s="24">
        <f>All!ES147</f>
        <v>0</v>
      </c>
      <c r="G1040" s="24">
        <f>All!GC147</f>
        <v>0</v>
      </c>
      <c r="H1040" s="26">
        <v>44743</v>
      </c>
    </row>
    <row r="1041" spans="1:8">
      <c r="A1041" s="152">
        <v>146</v>
      </c>
      <c r="B1041" s="152" t="s">
        <v>2211</v>
      </c>
      <c r="C1041" s="22">
        <f>All!BY148</f>
        <v>0</v>
      </c>
      <c r="D1041" s="24">
        <f>All!AO148</f>
        <v>0</v>
      </c>
      <c r="E1041" s="19" t="s">
        <v>271</v>
      </c>
      <c r="F1041" s="24">
        <f>All!ES148</f>
        <v>0</v>
      </c>
      <c r="G1041" s="24">
        <f>All!GC148</f>
        <v>0</v>
      </c>
      <c r="H1041" s="26">
        <v>44743</v>
      </c>
    </row>
    <row r="1042" spans="1:8">
      <c r="A1042" s="152">
        <v>147</v>
      </c>
      <c r="B1042" s="152" t="s">
        <v>2212</v>
      </c>
      <c r="C1042" s="22">
        <f>All!BY149</f>
        <v>0</v>
      </c>
      <c r="D1042" s="24">
        <f>All!AO149</f>
        <v>0</v>
      </c>
      <c r="E1042" s="19" t="s">
        <v>271</v>
      </c>
      <c r="F1042" s="24">
        <f>All!ES149</f>
        <v>0</v>
      </c>
      <c r="G1042" s="24">
        <f>All!GC149</f>
        <v>0</v>
      </c>
      <c r="H1042" s="26">
        <v>44743</v>
      </c>
    </row>
    <row r="1043" spans="1:8">
      <c r="A1043" s="152">
        <v>148</v>
      </c>
      <c r="B1043" s="152" t="s">
        <v>2213</v>
      </c>
      <c r="C1043" s="22">
        <f>All!BY150</f>
        <v>0</v>
      </c>
      <c r="D1043" s="24">
        <f>All!AO150</f>
        <v>0</v>
      </c>
      <c r="E1043" s="19" t="s">
        <v>271</v>
      </c>
      <c r="F1043" s="24">
        <f>All!ES150</f>
        <v>0</v>
      </c>
      <c r="G1043" s="24">
        <f>All!GC150</f>
        <v>0</v>
      </c>
      <c r="H1043" s="26">
        <v>44743</v>
      </c>
    </row>
    <row r="1044" spans="1:8">
      <c r="A1044" s="20">
        <v>0</v>
      </c>
      <c r="B1044" s="20" t="s">
        <v>1985</v>
      </c>
      <c r="C1044" s="22">
        <f>All!BY151</f>
        <v>0</v>
      </c>
      <c r="D1044" s="24">
        <f>All!AO151</f>
        <v>0</v>
      </c>
      <c r="E1044" s="19" t="s">
        <v>271</v>
      </c>
      <c r="F1044" s="24">
        <f>All!ES151</f>
        <v>0</v>
      </c>
      <c r="G1044" s="24">
        <f>All!GC151</f>
        <v>0</v>
      </c>
      <c r="H1044" s="26">
        <v>44743</v>
      </c>
    </row>
    <row r="1045" spans="1:8" hidden="1">
      <c r="A1045" s="19">
        <v>1</v>
      </c>
      <c r="B1045" s="19" t="s">
        <v>7</v>
      </c>
      <c r="C1045" s="22">
        <f>All!CB3</f>
        <v>55865838</v>
      </c>
      <c r="D1045" s="24">
        <f>All!AR3</f>
        <v>0</v>
      </c>
      <c r="E1045" s="19" t="s">
        <v>271</v>
      </c>
      <c r="F1045" s="24">
        <f>All!EV3</f>
        <v>0</v>
      </c>
      <c r="G1045" s="24">
        <f>All!GF3</f>
        <v>0</v>
      </c>
      <c r="H1045" s="26">
        <v>44774</v>
      </c>
    </row>
    <row r="1046" spans="1:8" hidden="1">
      <c r="A1046" s="19">
        <v>2</v>
      </c>
      <c r="B1046" s="19" t="s">
        <v>8</v>
      </c>
      <c r="C1046" s="22">
        <f>All!CB4</f>
        <v>0</v>
      </c>
      <c r="D1046" s="24">
        <f>All!AR4</f>
        <v>0</v>
      </c>
      <c r="E1046" s="19" t="s">
        <v>271</v>
      </c>
      <c r="F1046" s="24">
        <f>All!EV4</f>
        <v>0</v>
      </c>
      <c r="G1046" s="24">
        <f>All!GF4</f>
        <v>0</v>
      </c>
      <c r="H1046" s="26">
        <v>44774</v>
      </c>
    </row>
    <row r="1047" spans="1:8" hidden="1">
      <c r="A1047" s="19">
        <v>3</v>
      </c>
      <c r="B1047" s="19" t="s">
        <v>9</v>
      </c>
      <c r="C1047" s="22">
        <f>All!CB5</f>
        <v>0</v>
      </c>
      <c r="D1047" s="24">
        <f>All!AR5</f>
        <v>0</v>
      </c>
      <c r="E1047" s="19" t="s">
        <v>271</v>
      </c>
      <c r="F1047" s="24">
        <f>All!EV5</f>
        <v>0</v>
      </c>
      <c r="G1047" s="24">
        <f>All!GF5</f>
        <v>2788140.3135190266</v>
      </c>
      <c r="H1047" s="26">
        <v>44774</v>
      </c>
    </row>
    <row r="1048" spans="1:8" hidden="1">
      <c r="A1048" s="19">
        <v>4</v>
      </c>
      <c r="B1048" s="19" t="s">
        <v>10</v>
      </c>
      <c r="C1048" s="22">
        <f>All!CB6</f>
        <v>0</v>
      </c>
      <c r="D1048" s="24">
        <f>All!AR6</f>
        <v>0</v>
      </c>
      <c r="E1048" s="19" t="s">
        <v>271</v>
      </c>
      <c r="F1048" s="24">
        <f>All!EV6</f>
        <v>0</v>
      </c>
      <c r="G1048" s="24">
        <f>All!GF6</f>
        <v>763433.87160182826</v>
      </c>
      <c r="H1048" s="26">
        <v>44774</v>
      </c>
    </row>
    <row r="1049" spans="1:8" hidden="1">
      <c r="A1049" s="19">
        <v>5</v>
      </c>
      <c r="B1049" s="19" t="s">
        <v>11</v>
      </c>
      <c r="C1049" s="22">
        <f>All!CB7</f>
        <v>1524200</v>
      </c>
      <c r="D1049" s="24">
        <f>All!AR7</f>
        <v>0</v>
      </c>
      <c r="E1049" s="19" t="s">
        <v>271</v>
      </c>
      <c r="F1049" s="24">
        <f>All!EV7</f>
        <v>0</v>
      </c>
      <c r="G1049" s="24">
        <f>All!GF7</f>
        <v>0</v>
      </c>
      <c r="H1049" s="26">
        <v>44774</v>
      </c>
    </row>
    <row r="1050" spans="1:8" hidden="1">
      <c r="A1050" s="19">
        <v>6</v>
      </c>
      <c r="B1050" s="19" t="s">
        <v>12</v>
      </c>
      <c r="C1050" s="22">
        <f>All!CB8</f>
        <v>75249851.559438497</v>
      </c>
      <c r="D1050" s="24">
        <f>All!AR8</f>
        <v>48690936.241649978</v>
      </c>
      <c r="E1050" s="19" t="s">
        <v>271</v>
      </c>
      <c r="F1050" s="24">
        <f>All!EV8</f>
        <v>67878744</v>
      </c>
      <c r="G1050" s="24">
        <f>All!GF8</f>
        <v>69266309</v>
      </c>
      <c r="H1050" s="26">
        <v>44774</v>
      </c>
    </row>
    <row r="1051" spans="1:8" hidden="1">
      <c r="A1051" s="19">
        <v>7</v>
      </c>
      <c r="B1051" s="19" t="s">
        <v>13</v>
      </c>
      <c r="C1051" s="22">
        <f>All!CB9</f>
        <v>0</v>
      </c>
      <c r="D1051" s="24">
        <f>All!AR9</f>
        <v>0</v>
      </c>
      <c r="E1051" s="19" t="s">
        <v>271</v>
      </c>
      <c r="F1051" s="24">
        <f>All!EV9</f>
        <v>0</v>
      </c>
      <c r="G1051" s="24">
        <f>All!GF9</f>
        <v>0</v>
      </c>
      <c r="H1051" s="26">
        <v>44774</v>
      </c>
    </row>
    <row r="1052" spans="1:8" hidden="1">
      <c r="A1052" s="19">
        <v>8</v>
      </c>
      <c r="B1052" s="19" t="s">
        <v>2004</v>
      </c>
      <c r="C1052" s="22">
        <f>All!CB10</f>
        <v>10651484.78163399</v>
      </c>
      <c r="D1052" s="24">
        <f>All!AR10</f>
        <v>0</v>
      </c>
      <c r="E1052" s="19" t="s">
        <v>271</v>
      </c>
      <c r="F1052" s="24">
        <f>All!EV10</f>
        <v>21648822</v>
      </c>
      <c r="G1052" s="24">
        <f>All!GF10</f>
        <v>13601752</v>
      </c>
      <c r="H1052" s="26">
        <v>44774</v>
      </c>
    </row>
    <row r="1053" spans="1:8" hidden="1">
      <c r="A1053" s="19">
        <v>9</v>
      </c>
      <c r="B1053" s="19" t="s">
        <v>15</v>
      </c>
      <c r="C1053" s="22">
        <f>All!CB11</f>
        <v>0</v>
      </c>
      <c r="D1053" s="24">
        <f>All!AR11</f>
        <v>0</v>
      </c>
      <c r="E1053" s="19" t="s">
        <v>271</v>
      </c>
      <c r="F1053" s="24">
        <f>All!EV11</f>
        <v>0</v>
      </c>
      <c r="G1053" s="24">
        <f>All!GF11</f>
        <v>0</v>
      </c>
      <c r="H1053" s="26">
        <v>44774</v>
      </c>
    </row>
    <row r="1054" spans="1:8" hidden="1">
      <c r="A1054" s="19">
        <v>10</v>
      </c>
      <c r="B1054" s="19" t="s">
        <v>16</v>
      </c>
      <c r="C1054" s="22">
        <f>All!CB12</f>
        <v>0</v>
      </c>
      <c r="D1054" s="24">
        <f>All!AR12</f>
        <v>0</v>
      </c>
      <c r="E1054" s="19" t="s">
        <v>271</v>
      </c>
      <c r="F1054" s="24">
        <f>All!EV12</f>
        <v>0</v>
      </c>
      <c r="G1054" s="24">
        <f>All!GF12</f>
        <v>0</v>
      </c>
      <c r="H1054" s="26">
        <v>44774</v>
      </c>
    </row>
    <row r="1055" spans="1:8" hidden="1">
      <c r="A1055" s="19">
        <v>11</v>
      </c>
      <c r="B1055" s="19" t="s">
        <v>17</v>
      </c>
      <c r="C1055" s="22">
        <f>All!CB13</f>
        <v>1265000</v>
      </c>
      <c r="D1055" s="24">
        <f>All!AR13</f>
        <v>0</v>
      </c>
      <c r="E1055" s="19" t="s">
        <v>271</v>
      </c>
      <c r="F1055" s="24">
        <f>All!EV13</f>
        <v>0</v>
      </c>
      <c r="G1055" s="24">
        <f>All!GF13</f>
        <v>0</v>
      </c>
      <c r="H1055" s="26">
        <v>44774</v>
      </c>
    </row>
    <row r="1056" spans="1:8" hidden="1">
      <c r="A1056" s="19">
        <v>12</v>
      </c>
      <c r="B1056" s="19" t="s">
        <v>18</v>
      </c>
      <c r="C1056" s="22">
        <f>All!CB14</f>
        <v>0</v>
      </c>
      <c r="D1056" s="24">
        <f>All!AR14</f>
        <v>0</v>
      </c>
      <c r="E1056" s="19" t="s">
        <v>271</v>
      </c>
      <c r="F1056" s="24">
        <f>All!EV14</f>
        <v>0</v>
      </c>
      <c r="G1056" s="24">
        <f>All!GF14</f>
        <v>0</v>
      </c>
      <c r="H1056" s="26">
        <v>44774</v>
      </c>
    </row>
    <row r="1057" spans="1:8" hidden="1">
      <c r="A1057" s="19">
        <v>13</v>
      </c>
      <c r="B1057" s="19" t="s">
        <v>19</v>
      </c>
      <c r="C1057" s="22">
        <f>All!CB15</f>
        <v>0</v>
      </c>
      <c r="D1057" s="24">
        <f>All!AR15</f>
        <v>0</v>
      </c>
      <c r="E1057" s="19" t="s">
        <v>271</v>
      </c>
      <c r="F1057" s="24">
        <f>All!EV15</f>
        <v>0</v>
      </c>
      <c r="G1057" s="24">
        <f>All!GF15</f>
        <v>0</v>
      </c>
      <c r="H1057" s="26">
        <v>44774</v>
      </c>
    </row>
    <row r="1058" spans="1:8" hidden="1">
      <c r="A1058" s="19">
        <v>14</v>
      </c>
      <c r="B1058" s="19" t="s">
        <v>20</v>
      </c>
      <c r="C1058" s="22">
        <f>All!CB16</f>
        <v>0</v>
      </c>
      <c r="D1058" s="24">
        <f>All!AR16</f>
        <v>0</v>
      </c>
      <c r="E1058" s="19" t="s">
        <v>271</v>
      </c>
      <c r="F1058" s="24">
        <f>All!EV16</f>
        <v>0</v>
      </c>
      <c r="G1058" s="24">
        <f>All!GF16</f>
        <v>0</v>
      </c>
      <c r="H1058" s="26">
        <v>44774</v>
      </c>
    </row>
    <row r="1059" spans="1:8" hidden="1">
      <c r="A1059" s="19">
        <v>15</v>
      </c>
      <c r="B1059" s="19" t="s">
        <v>21</v>
      </c>
      <c r="C1059" s="22">
        <f>All!CB17</f>
        <v>0</v>
      </c>
      <c r="D1059" s="24">
        <f>All!AR17</f>
        <v>0</v>
      </c>
      <c r="E1059" s="19" t="s">
        <v>271</v>
      </c>
      <c r="F1059" s="24">
        <f>All!EV17</f>
        <v>0</v>
      </c>
      <c r="G1059" s="24">
        <f>All!GF17</f>
        <v>0</v>
      </c>
      <c r="H1059" s="26">
        <v>44774</v>
      </c>
    </row>
    <row r="1060" spans="1:8" hidden="1">
      <c r="A1060" s="19">
        <v>16</v>
      </c>
      <c r="B1060" s="19" t="s">
        <v>22</v>
      </c>
      <c r="C1060" s="22">
        <f>All!CB18</f>
        <v>0</v>
      </c>
      <c r="D1060" s="24">
        <f>All!AR18</f>
        <v>0</v>
      </c>
      <c r="E1060" s="19" t="s">
        <v>271</v>
      </c>
      <c r="F1060" s="24">
        <f>All!EV18</f>
        <v>0</v>
      </c>
      <c r="G1060" s="24">
        <f>All!GF18</f>
        <v>0</v>
      </c>
      <c r="H1060" s="26">
        <v>44774</v>
      </c>
    </row>
    <row r="1061" spans="1:8" hidden="1">
      <c r="A1061" s="19">
        <v>17</v>
      </c>
      <c r="B1061" s="19" t="s">
        <v>23</v>
      </c>
      <c r="C1061" s="22">
        <f>All!CB19</f>
        <v>0</v>
      </c>
      <c r="D1061" s="24">
        <f>All!AR19</f>
        <v>0</v>
      </c>
      <c r="E1061" s="19" t="s">
        <v>271</v>
      </c>
      <c r="F1061" s="24">
        <f>All!EV19</f>
        <v>0</v>
      </c>
      <c r="G1061" s="24">
        <f>All!GF19</f>
        <v>0</v>
      </c>
      <c r="H1061" s="26">
        <v>44774</v>
      </c>
    </row>
    <row r="1062" spans="1:8" hidden="1">
      <c r="A1062" s="19">
        <v>18</v>
      </c>
      <c r="B1062" s="19" t="s">
        <v>24</v>
      </c>
      <c r="C1062" s="22">
        <f>All!CB20</f>
        <v>14285714.285714285</v>
      </c>
      <c r="D1062" s="24">
        <f>All!AR20</f>
        <v>0</v>
      </c>
      <c r="E1062" s="19" t="s">
        <v>271</v>
      </c>
      <c r="F1062" s="24">
        <f>All!EV20</f>
        <v>0</v>
      </c>
      <c r="G1062" s="24">
        <f>All!GF20</f>
        <v>0</v>
      </c>
      <c r="H1062" s="26">
        <v>44774</v>
      </c>
    </row>
    <row r="1063" spans="1:8" hidden="1">
      <c r="A1063" s="19">
        <v>19</v>
      </c>
      <c r="B1063" s="19" t="s">
        <v>25</v>
      </c>
      <c r="C1063" s="22">
        <f>All!CB21</f>
        <v>7901457.4569968991</v>
      </c>
      <c r="D1063" s="24">
        <f>All!AR21</f>
        <v>0</v>
      </c>
      <c r="E1063" s="19" t="s">
        <v>271</v>
      </c>
      <c r="F1063" s="24">
        <f>All!EV21</f>
        <v>10471979</v>
      </c>
      <c r="G1063" s="24">
        <f>All!GF21</f>
        <v>2572883</v>
      </c>
      <c r="H1063" s="26">
        <v>44774</v>
      </c>
    </row>
    <row r="1064" spans="1:8" hidden="1">
      <c r="A1064" s="19">
        <v>20</v>
      </c>
      <c r="B1064" s="19" t="s">
        <v>26</v>
      </c>
      <c r="C1064" s="22">
        <f>All!CB22</f>
        <v>14185000</v>
      </c>
      <c r="D1064" s="24">
        <f>All!AR22</f>
        <v>0</v>
      </c>
      <c r="E1064" s="19" t="s">
        <v>271</v>
      </c>
      <c r="F1064" s="24">
        <f>All!EV22</f>
        <v>0</v>
      </c>
      <c r="G1064" s="24">
        <f>All!GF22</f>
        <v>4500000</v>
      </c>
      <c r="H1064" s="26">
        <v>44774</v>
      </c>
    </row>
    <row r="1065" spans="1:8" hidden="1">
      <c r="A1065" s="19">
        <v>21</v>
      </c>
      <c r="B1065" s="19" t="s">
        <v>27</v>
      </c>
      <c r="C1065" s="22">
        <f>All!CB23</f>
        <v>17159050</v>
      </c>
      <c r="D1065" s="24">
        <f>All!AR23</f>
        <v>31597699</v>
      </c>
      <c r="E1065" s="19" t="s">
        <v>271</v>
      </c>
      <c r="F1065" s="24">
        <f>All!EV23</f>
        <v>28430246</v>
      </c>
      <c r="G1065" s="24">
        <f>All!GF23</f>
        <v>43189841</v>
      </c>
      <c r="H1065" s="26">
        <v>44774</v>
      </c>
    </row>
    <row r="1066" spans="1:8" hidden="1">
      <c r="A1066" s="19">
        <v>22</v>
      </c>
      <c r="B1066" s="19" t="s">
        <v>29</v>
      </c>
      <c r="C1066" s="22">
        <f>All!CB24</f>
        <v>2248872.4800000004</v>
      </c>
      <c r="D1066" s="24">
        <f>All!AR24</f>
        <v>34563683</v>
      </c>
      <c r="E1066" s="19" t="s">
        <v>271</v>
      </c>
      <c r="F1066" s="24">
        <f>All!EV24</f>
        <v>15709505</v>
      </c>
      <c r="G1066" s="24">
        <f>All!GF24</f>
        <v>14695145</v>
      </c>
      <c r="H1066" s="26">
        <v>44774</v>
      </c>
    </row>
    <row r="1067" spans="1:8" hidden="1">
      <c r="A1067" s="19">
        <v>23</v>
      </c>
      <c r="B1067" s="19" t="s">
        <v>30</v>
      </c>
      <c r="C1067" s="22">
        <f>All!CB25</f>
        <v>20619839</v>
      </c>
      <c r="D1067" s="24">
        <f>All!AR25</f>
        <v>25211267</v>
      </c>
      <c r="E1067" s="19" t="s">
        <v>271</v>
      </c>
      <c r="F1067" s="24">
        <f>All!EV25</f>
        <v>25995960</v>
      </c>
      <c r="G1067" s="24">
        <f>All!GF25</f>
        <v>16823332</v>
      </c>
      <c r="H1067" s="26">
        <v>44774</v>
      </c>
    </row>
    <row r="1068" spans="1:8" hidden="1">
      <c r="A1068" s="19">
        <v>24</v>
      </c>
      <c r="B1068" s="19" t="s">
        <v>31</v>
      </c>
      <c r="C1068" s="22">
        <f>All!CB26</f>
        <v>0</v>
      </c>
      <c r="D1068" s="24">
        <f>All!AR26</f>
        <v>0</v>
      </c>
      <c r="E1068" s="19" t="s">
        <v>271</v>
      </c>
      <c r="F1068" s="24">
        <f>All!EV26</f>
        <v>0</v>
      </c>
      <c r="G1068" s="24">
        <f>All!GF26</f>
        <v>890334.30364750943</v>
      </c>
      <c r="H1068" s="26">
        <v>44774</v>
      </c>
    </row>
    <row r="1069" spans="1:8" hidden="1">
      <c r="A1069" s="19">
        <v>25</v>
      </c>
      <c r="B1069" s="19" t="s">
        <v>32</v>
      </c>
      <c r="C1069" s="22">
        <f>All!CB27</f>
        <v>0</v>
      </c>
      <c r="D1069" s="24">
        <f>All!AR27</f>
        <v>0</v>
      </c>
      <c r="E1069" s="19" t="s">
        <v>271</v>
      </c>
      <c r="F1069" s="24">
        <f>All!EV27</f>
        <v>0</v>
      </c>
      <c r="G1069" s="24">
        <f>All!GF27</f>
        <v>0</v>
      </c>
      <c r="H1069" s="26">
        <v>44774</v>
      </c>
    </row>
    <row r="1070" spans="1:8" hidden="1">
      <c r="A1070" s="19">
        <v>26</v>
      </c>
      <c r="B1070" s="19" t="s">
        <v>34</v>
      </c>
      <c r="C1070" s="22">
        <f>All!CB28</f>
        <v>3785594.8</v>
      </c>
      <c r="D1070" s="24">
        <f>All!AR28</f>
        <v>0</v>
      </c>
      <c r="E1070" s="19" t="s">
        <v>271</v>
      </c>
      <c r="F1070" s="24">
        <f>All!EV28</f>
        <v>28464566</v>
      </c>
      <c r="G1070" s="24">
        <f>All!GF28</f>
        <v>0</v>
      </c>
      <c r="H1070" s="26">
        <v>44774</v>
      </c>
    </row>
    <row r="1071" spans="1:8" hidden="1">
      <c r="A1071" s="19">
        <v>27</v>
      </c>
      <c r="B1071" s="19" t="s">
        <v>35</v>
      </c>
      <c r="C1071" s="22">
        <f>All!CB29</f>
        <v>0</v>
      </c>
      <c r="D1071" s="24">
        <f>All!AR29</f>
        <v>0</v>
      </c>
      <c r="E1071" s="19" t="s">
        <v>271</v>
      </c>
      <c r="F1071" s="24">
        <f>All!EV29</f>
        <v>0</v>
      </c>
      <c r="G1071" s="24">
        <f>All!GF29</f>
        <v>0</v>
      </c>
      <c r="H1071" s="26">
        <v>44774</v>
      </c>
    </row>
    <row r="1072" spans="1:8" hidden="1">
      <c r="A1072" s="19">
        <v>28</v>
      </c>
      <c r="B1072" s="19" t="s">
        <v>36</v>
      </c>
      <c r="C1072" s="22">
        <f>All!CB30</f>
        <v>0</v>
      </c>
      <c r="D1072" s="24">
        <f>All!AR30</f>
        <v>0</v>
      </c>
      <c r="E1072" s="19" t="s">
        <v>271</v>
      </c>
      <c r="F1072" s="24">
        <f>All!EV30</f>
        <v>0</v>
      </c>
      <c r="G1072" s="24">
        <f>All!GF30</f>
        <v>0</v>
      </c>
      <c r="H1072" s="26">
        <v>44774</v>
      </c>
    </row>
    <row r="1073" spans="1:8" hidden="1">
      <c r="A1073" s="19">
        <v>29</v>
      </c>
      <c r="B1073" s="19" t="s">
        <v>37</v>
      </c>
      <c r="C1073" s="22">
        <f>All!CB31</f>
        <v>0</v>
      </c>
      <c r="D1073" s="24">
        <f>All!AR31</f>
        <v>0</v>
      </c>
      <c r="E1073" s="19" t="s">
        <v>271</v>
      </c>
      <c r="F1073" s="24">
        <f>All!EV31</f>
        <v>0</v>
      </c>
      <c r="G1073" s="24">
        <f>All!GF31</f>
        <v>0</v>
      </c>
      <c r="H1073" s="26">
        <v>44774</v>
      </c>
    </row>
    <row r="1074" spans="1:8" hidden="1">
      <c r="A1074" s="19">
        <v>30</v>
      </c>
      <c r="B1074" s="19" t="s">
        <v>38</v>
      </c>
      <c r="C1074" s="22">
        <f>All!CB32</f>
        <v>0</v>
      </c>
      <c r="D1074" s="24">
        <f>All!AR32</f>
        <v>0</v>
      </c>
      <c r="E1074" s="19" t="s">
        <v>271</v>
      </c>
      <c r="F1074" s="24">
        <f>All!EV32</f>
        <v>0</v>
      </c>
      <c r="G1074" s="24">
        <f>All!GF32</f>
        <v>0</v>
      </c>
      <c r="H1074" s="26">
        <v>44774</v>
      </c>
    </row>
    <row r="1075" spans="1:8" hidden="1">
      <c r="A1075" s="19">
        <v>31</v>
      </c>
      <c r="B1075" s="19" t="s">
        <v>39</v>
      </c>
      <c r="C1075" s="22">
        <f>All!CB33</f>
        <v>0</v>
      </c>
      <c r="D1075" s="24">
        <f>All!AR33</f>
        <v>0</v>
      </c>
      <c r="E1075" s="19" t="s">
        <v>271</v>
      </c>
      <c r="F1075" s="24">
        <f>All!EV33</f>
        <v>0</v>
      </c>
      <c r="G1075" s="24">
        <f>All!GF33</f>
        <v>0</v>
      </c>
      <c r="H1075" s="26">
        <v>44774</v>
      </c>
    </row>
    <row r="1076" spans="1:8" hidden="1">
      <c r="A1076" s="19">
        <v>32</v>
      </c>
      <c r="B1076" s="19" t="s">
        <v>40</v>
      </c>
      <c r="C1076" s="22">
        <f>All!CB34</f>
        <v>0</v>
      </c>
      <c r="D1076" s="24">
        <f>All!AR34</f>
        <v>0</v>
      </c>
      <c r="E1076" s="19" t="s">
        <v>271</v>
      </c>
      <c r="F1076" s="24">
        <f>All!EV34</f>
        <v>0</v>
      </c>
      <c r="G1076" s="24">
        <f>All!GF34</f>
        <v>0</v>
      </c>
      <c r="H1076" s="26">
        <v>44774</v>
      </c>
    </row>
    <row r="1077" spans="1:8" hidden="1">
      <c r="A1077" s="19">
        <v>33</v>
      </c>
      <c r="B1077" s="19" t="s">
        <v>41</v>
      </c>
      <c r="C1077" s="22">
        <f>All!CB35</f>
        <v>580000</v>
      </c>
      <c r="D1077" s="24">
        <f>All!AR35</f>
        <v>0</v>
      </c>
      <c r="E1077" s="19" t="s">
        <v>271</v>
      </c>
      <c r="F1077" s="24">
        <f>All!EV35</f>
        <v>0</v>
      </c>
      <c r="G1077" s="24">
        <f>All!GF35</f>
        <v>5180546.6900000004</v>
      </c>
      <c r="H1077" s="26">
        <v>44774</v>
      </c>
    </row>
    <row r="1078" spans="1:8" hidden="1">
      <c r="A1078" s="19">
        <v>34</v>
      </c>
      <c r="B1078" s="19" t="s">
        <v>42</v>
      </c>
      <c r="C1078" s="22">
        <f>All!CB36</f>
        <v>100000</v>
      </c>
      <c r="D1078" s="24">
        <f>All!AR36</f>
        <v>0</v>
      </c>
      <c r="E1078" s="19" t="s">
        <v>271</v>
      </c>
      <c r="F1078" s="24">
        <f>All!EV36</f>
        <v>45131276</v>
      </c>
      <c r="G1078" s="24">
        <f>All!GF36</f>
        <v>5651414</v>
      </c>
      <c r="H1078" s="26">
        <v>44774</v>
      </c>
    </row>
    <row r="1079" spans="1:8" hidden="1">
      <c r="A1079" s="19">
        <v>35</v>
      </c>
      <c r="B1079" s="19" t="s">
        <v>43</v>
      </c>
      <c r="C1079" s="22">
        <f>All!CB37</f>
        <v>0</v>
      </c>
      <c r="D1079" s="24">
        <f>All!AR37</f>
        <v>0</v>
      </c>
      <c r="E1079" s="19" t="s">
        <v>271</v>
      </c>
      <c r="F1079" s="24">
        <f>All!EV37</f>
        <v>0</v>
      </c>
      <c r="G1079" s="24">
        <f>All!GF37</f>
        <v>0</v>
      </c>
      <c r="H1079" s="26">
        <v>44774</v>
      </c>
    </row>
    <row r="1080" spans="1:8" hidden="1">
      <c r="A1080" s="19">
        <v>36</v>
      </c>
      <c r="B1080" s="19" t="s">
        <v>44</v>
      </c>
      <c r="C1080" s="22">
        <f>All!CB38</f>
        <v>0</v>
      </c>
      <c r="D1080" s="24">
        <f>All!AR38</f>
        <v>0</v>
      </c>
      <c r="E1080" s="19" t="s">
        <v>271</v>
      </c>
      <c r="F1080" s="24">
        <f>All!EV38</f>
        <v>0</v>
      </c>
      <c r="G1080" s="24">
        <f>All!GF38</f>
        <v>0</v>
      </c>
      <c r="H1080" s="26">
        <v>44774</v>
      </c>
    </row>
    <row r="1081" spans="1:8" hidden="1">
      <c r="A1081" s="19">
        <v>37</v>
      </c>
      <c r="B1081" s="19" t="s">
        <v>1980</v>
      </c>
      <c r="C1081" s="22">
        <f>All!CB39</f>
        <v>3850000</v>
      </c>
      <c r="D1081" s="24">
        <f>All!AR39</f>
        <v>0</v>
      </c>
      <c r="E1081" s="19" t="s">
        <v>271</v>
      </c>
      <c r="F1081" s="24">
        <f>All!EV39</f>
        <v>0</v>
      </c>
      <c r="G1081" s="24">
        <f>All!GF39</f>
        <v>103154</v>
      </c>
      <c r="H1081" s="26">
        <v>44774</v>
      </c>
    </row>
    <row r="1082" spans="1:8" hidden="1">
      <c r="A1082" s="19">
        <v>38</v>
      </c>
      <c r="B1082" s="19" t="s">
        <v>1982</v>
      </c>
      <c r="C1082" s="22">
        <f>All!CB40</f>
        <v>14114261</v>
      </c>
      <c r="D1082" s="24">
        <f>All!AR40</f>
        <v>23197862</v>
      </c>
      <c r="E1082" s="19" t="s">
        <v>271</v>
      </c>
      <c r="F1082" s="24">
        <f>All!EV40</f>
        <v>32515300</v>
      </c>
      <c r="G1082" s="24">
        <f>All!GF40</f>
        <v>21462064</v>
      </c>
      <c r="H1082" s="26">
        <v>44774</v>
      </c>
    </row>
    <row r="1083" spans="1:8" hidden="1">
      <c r="A1083" s="19">
        <v>39</v>
      </c>
      <c r="B1083" s="19" t="s">
        <v>1984</v>
      </c>
      <c r="C1083" s="22">
        <f>All!CB41</f>
        <v>5274510</v>
      </c>
      <c r="D1083" s="24">
        <f>All!AR41</f>
        <v>0</v>
      </c>
      <c r="E1083" s="19" t="s">
        <v>271</v>
      </c>
      <c r="F1083" s="24">
        <f>All!EV41</f>
        <v>16017504</v>
      </c>
      <c r="G1083" s="24">
        <f>All!GF41</f>
        <v>0</v>
      </c>
      <c r="H1083" s="26">
        <v>44774</v>
      </c>
    </row>
    <row r="1084" spans="1:8" hidden="1">
      <c r="A1084" s="19">
        <v>40</v>
      </c>
      <c r="B1084" s="19" t="s">
        <v>2001</v>
      </c>
      <c r="C1084" s="22">
        <f>All!CB42</f>
        <v>9865540.9000000004</v>
      </c>
      <c r="D1084" s="24">
        <f>All!AR42</f>
        <v>0</v>
      </c>
      <c r="E1084" s="19" t="s">
        <v>271</v>
      </c>
      <c r="F1084" s="24">
        <f>All!EV42</f>
        <v>0</v>
      </c>
      <c r="G1084" s="24">
        <f>All!GF42</f>
        <v>0</v>
      </c>
      <c r="H1084" s="26">
        <v>44774</v>
      </c>
    </row>
    <row r="1085" spans="1:8" hidden="1">
      <c r="A1085" s="19">
        <v>41</v>
      </c>
      <c r="B1085" s="19" t="s">
        <v>2002</v>
      </c>
      <c r="C1085" s="22">
        <f>All!CB43</f>
        <v>0</v>
      </c>
      <c r="D1085" s="24">
        <f>All!AR43</f>
        <v>0</v>
      </c>
      <c r="E1085" s="19" t="s">
        <v>271</v>
      </c>
      <c r="F1085" s="24">
        <f>All!EV43</f>
        <v>0</v>
      </c>
      <c r="G1085" s="24">
        <f>All!GF43</f>
        <v>0</v>
      </c>
      <c r="H1085" s="26">
        <v>44774</v>
      </c>
    </row>
    <row r="1086" spans="1:8" hidden="1">
      <c r="A1086" s="19">
        <v>42</v>
      </c>
      <c r="B1086" s="19" t="s">
        <v>2003</v>
      </c>
      <c r="C1086" s="22">
        <f>All!CB44</f>
        <v>41758178</v>
      </c>
      <c r="D1086" s="24">
        <f>All!AR44</f>
        <v>0</v>
      </c>
      <c r="E1086" s="19" t="s">
        <v>271</v>
      </c>
      <c r="F1086" s="24">
        <f>All!EV44</f>
        <v>35000000</v>
      </c>
      <c r="G1086" s="24">
        <f>All!GF44</f>
        <v>30000000</v>
      </c>
      <c r="H1086" s="26">
        <v>44774</v>
      </c>
    </row>
    <row r="1087" spans="1:8" hidden="1">
      <c r="A1087" s="19">
        <v>43</v>
      </c>
      <c r="B1087" s="19" t="s">
        <v>2064</v>
      </c>
      <c r="C1087" s="22">
        <f>All!CB45</f>
        <v>0</v>
      </c>
      <c r="D1087" s="24">
        <f>All!AR45</f>
        <v>0</v>
      </c>
      <c r="E1087" s="19" t="s">
        <v>271</v>
      </c>
      <c r="F1087" s="24">
        <f>All!EV45</f>
        <v>0</v>
      </c>
      <c r="G1087" s="24">
        <f>All!GF45</f>
        <v>0</v>
      </c>
      <c r="H1087" s="26">
        <v>44774</v>
      </c>
    </row>
    <row r="1088" spans="1:8" hidden="1">
      <c r="A1088" s="19">
        <v>44</v>
      </c>
      <c r="B1088" s="19" t="s">
        <v>2062</v>
      </c>
      <c r="C1088" s="22">
        <f>All!CB46</f>
        <v>0</v>
      </c>
      <c r="D1088" s="24">
        <f>All!AR46</f>
        <v>0</v>
      </c>
      <c r="E1088" s="19" t="s">
        <v>271</v>
      </c>
      <c r="F1088" s="24">
        <f>All!EV46</f>
        <v>0</v>
      </c>
      <c r="G1088" s="24">
        <f>All!GF46</f>
        <v>0</v>
      </c>
      <c r="H1088" s="26">
        <v>44774</v>
      </c>
    </row>
    <row r="1089" spans="1:8" hidden="1">
      <c r="A1089" s="19">
        <v>45</v>
      </c>
      <c r="B1089" s="19" t="s">
        <v>2063</v>
      </c>
      <c r="C1089" s="22">
        <f>All!CB47</f>
        <v>0</v>
      </c>
      <c r="D1089" s="24">
        <f>All!AR47</f>
        <v>0</v>
      </c>
      <c r="E1089" s="19" t="s">
        <v>271</v>
      </c>
      <c r="F1089" s="24">
        <f>All!EV47</f>
        <v>0</v>
      </c>
      <c r="G1089" s="24">
        <f>All!GF47</f>
        <v>0</v>
      </c>
      <c r="H1089" s="26">
        <v>44774</v>
      </c>
    </row>
    <row r="1090" spans="1:8" hidden="1">
      <c r="A1090" s="19">
        <v>46</v>
      </c>
      <c r="B1090" s="12" t="s">
        <v>2065</v>
      </c>
      <c r="C1090" s="22">
        <f>All!CB48</f>
        <v>63890451</v>
      </c>
      <c r="D1090" s="24">
        <f>All!AR48</f>
        <v>36488379</v>
      </c>
      <c r="E1090" s="19" t="s">
        <v>271</v>
      </c>
      <c r="F1090" s="24">
        <f>All!EV48</f>
        <v>0</v>
      </c>
      <c r="G1090" s="24">
        <f>All!GF48</f>
        <v>27413727</v>
      </c>
      <c r="H1090" s="26">
        <v>44774</v>
      </c>
    </row>
    <row r="1091" spans="1:8" hidden="1">
      <c r="A1091" s="19">
        <v>47</v>
      </c>
      <c r="B1091" s="12" t="s">
        <v>2066</v>
      </c>
      <c r="C1091" s="22">
        <f>All!CB49</f>
        <v>14021662</v>
      </c>
      <c r="D1091" s="24">
        <f>All!AR49</f>
        <v>46544048</v>
      </c>
      <c r="E1091" s="19" t="s">
        <v>271</v>
      </c>
      <c r="F1091" s="24">
        <f>All!EV49</f>
        <v>72738046</v>
      </c>
      <c r="G1091" s="24">
        <f>All!GF49</f>
        <v>81544468</v>
      </c>
      <c r="H1091" s="26">
        <v>44774</v>
      </c>
    </row>
    <row r="1092" spans="1:8" hidden="1">
      <c r="A1092" s="19">
        <v>48</v>
      </c>
      <c r="B1092" s="19" t="s">
        <v>2068</v>
      </c>
      <c r="C1092" s="22">
        <f>All!CB50</f>
        <v>7700000</v>
      </c>
      <c r="D1092" s="24">
        <f>All!AR50</f>
        <v>0</v>
      </c>
      <c r="E1092" s="19" t="s">
        <v>271</v>
      </c>
      <c r="F1092" s="24">
        <f>All!EV50</f>
        <v>0</v>
      </c>
      <c r="G1092" s="24">
        <f>All!GF50</f>
        <v>214544</v>
      </c>
      <c r="H1092" s="26">
        <v>44774</v>
      </c>
    </row>
    <row r="1093" spans="1:8" hidden="1">
      <c r="A1093" s="19">
        <v>49</v>
      </c>
      <c r="B1093" s="19" t="s">
        <v>2069</v>
      </c>
      <c r="C1093" s="22">
        <f>All!CB51</f>
        <v>0</v>
      </c>
      <c r="D1093" s="24">
        <f>All!AR51</f>
        <v>0</v>
      </c>
      <c r="E1093" s="19" t="s">
        <v>271</v>
      </c>
      <c r="F1093" s="24">
        <f>All!EV51</f>
        <v>0</v>
      </c>
      <c r="G1093" s="24">
        <f>All!GF51</f>
        <v>0</v>
      </c>
      <c r="H1093" s="26">
        <v>44774</v>
      </c>
    </row>
    <row r="1094" spans="1:8" hidden="1">
      <c r="A1094" s="19">
        <v>50</v>
      </c>
      <c r="B1094" s="19" t="s">
        <v>66</v>
      </c>
      <c r="C1094" s="22">
        <f>All!CB52</f>
        <v>0</v>
      </c>
      <c r="D1094" s="24">
        <f>All!AR52</f>
        <v>0</v>
      </c>
      <c r="E1094" s="19" t="s">
        <v>271</v>
      </c>
      <c r="F1094" s="24">
        <f>All!EV52</f>
        <v>0</v>
      </c>
      <c r="G1094" s="24">
        <f>All!GF52</f>
        <v>0</v>
      </c>
      <c r="H1094" s="26">
        <v>44774</v>
      </c>
    </row>
    <row r="1095" spans="1:8" hidden="1">
      <c r="A1095" s="19">
        <v>51</v>
      </c>
      <c r="B1095" s="19" t="s">
        <v>67</v>
      </c>
      <c r="C1095" s="22">
        <f>All!CB53</f>
        <v>0</v>
      </c>
      <c r="D1095" s="24">
        <f>All!AR53</f>
        <v>0</v>
      </c>
      <c r="E1095" s="19" t="s">
        <v>271</v>
      </c>
      <c r="F1095" s="24">
        <f>All!EV53</f>
        <v>0</v>
      </c>
      <c r="G1095" s="24">
        <f>All!GF53</f>
        <v>0</v>
      </c>
      <c r="H1095" s="26">
        <v>44774</v>
      </c>
    </row>
    <row r="1096" spans="1:8" hidden="1">
      <c r="A1096" s="19">
        <v>52</v>
      </c>
      <c r="B1096" s="19" t="s">
        <v>68</v>
      </c>
      <c r="C1096" s="22">
        <f>All!CB54</f>
        <v>0</v>
      </c>
      <c r="D1096" s="24">
        <f>All!AR54</f>
        <v>0</v>
      </c>
      <c r="E1096" s="19" t="s">
        <v>271</v>
      </c>
      <c r="F1096" s="24">
        <f>All!EV54</f>
        <v>0</v>
      </c>
      <c r="G1096" s="24">
        <f>All!GF54</f>
        <v>0</v>
      </c>
      <c r="H1096" s="26">
        <v>44774</v>
      </c>
    </row>
    <row r="1097" spans="1:8" hidden="1">
      <c r="A1097" s="19">
        <v>53</v>
      </c>
      <c r="B1097" s="19" t="s">
        <v>69</v>
      </c>
      <c r="C1097" s="22">
        <f>All!CB55</f>
        <v>0</v>
      </c>
      <c r="D1097" s="24">
        <f>All!AR55</f>
        <v>0</v>
      </c>
      <c r="E1097" s="19" t="s">
        <v>271</v>
      </c>
      <c r="F1097" s="24">
        <f>All!EV55</f>
        <v>0</v>
      </c>
      <c r="G1097" s="24">
        <f>All!GF55</f>
        <v>0</v>
      </c>
      <c r="H1097" s="26">
        <v>44774</v>
      </c>
    </row>
    <row r="1098" spans="1:8" hidden="1">
      <c r="A1098" s="19">
        <v>54</v>
      </c>
      <c r="B1098" s="19" t="s">
        <v>70</v>
      </c>
      <c r="C1098" s="22">
        <f>All!CB56</f>
        <v>0</v>
      </c>
      <c r="D1098" s="24">
        <f>All!AR56</f>
        <v>0</v>
      </c>
      <c r="E1098" s="19" t="s">
        <v>271</v>
      </c>
      <c r="F1098" s="24">
        <f>All!EV56</f>
        <v>0</v>
      </c>
      <c r="G1098" s="24">
        <f>All!GF56</f>
        <v>0</v>
      </c>
      <c r="H1098" s="26">
        <v>44774</v>
      </c>
    </row>
    <row r="1099" spans="1:8" hidden="1">
      <c r="A1099" s="19">
        <v>55</v>
      </c>
      <c r="B1099" s="19" t="s">
        <v>71</v>
      </c>
      <c r="C1099" s="22">
        <f>All!CB57</f>
        <v>0</v>
      </c>
      <c r="D1099" s="24">
        <f>All!AR57</f>
        <v>0</v>
      </c>
      <c r="E1099" s="19" t="s">
        <v>271</v>
      </c>
      <c r="F1099" s="24">
        <f>All!EV57</f>
        <v>0</v>
      </c>
      <c r="G1099" s="24">
        <f>All!GF57</f>
        <v>0</v>
      </c>
      <c r="H1099" s="26">
        <v>44774</v>
      </c>
    </row>
    <row r="1100" spans="1:8" hidden="1">
      <c r="A1100" s="19">
        <v>56</v>
      </c>
      <c r="B1100" s="19" t="s">
        <v>72</v>
      </c>
      <c r="C1100" s="22">
        <f>All!CB58</f>
        <v>0</v>
      </c>
      <c r="D1100" s="24">
        <f>All!AR58</f>
        <v>0</v>
      </c>
      <c r="E1100" s="19" t="s">
        <v>271</v>
      </c>
      <c r="F1100" s="24">
        <f>All!EV58</f>
        <v>0</v>
      </c>
      <c r="G1100" s="24">
        <f>All!GF58</f>
        <v>0</v>
      </c>
      <c r="H1100" s="26">
        <v>44774</v>
      </c>
    </row>
    <row r="1101" spans="1:8" hidden="1">
      <c r="A1101" s="19">
        <v>57</v>
      </c>
      <c r="B1101" s="19" t="s">
        <v>73</v>
      </c>
      <c r="C1101" s="22">
        <f>All!CB59</f>
        <v>0</v>
      </c>
      <c r="D1101" s="24">
        <f>All!AR59</f>
        <v>0</v>
      </c>
      <c r="E1101" s="19" t="s">
        <v>271</v>
      </c>
      <c r="F1101" s="24">
        <f>All!EV59</f>
        <v>0</v>
      </c>
      <c r="G1101" s="24">
        <f>All!GF59</f>
        <v>0</v>
      </c>
      <c r="H1101" s="26">
        <v>44774</v>
      </c>
    </row>
    <row r="1102" spans="1:8" hidden="1">
      <c r="A1102" s="19">
        <v>58</v>
      </c>
      <c r="B1102" s="19" t="s">
        <v>74</v>
      </c>
      <c r="C1102" s="22">
        <f>All!CB60</f>
        <v>0</v>
      </c>
      <c r="D1102" s="24">
        <f>All!AR60</f>
        <v>0</v>
      </c>
      <c r="E1102" s="19" t="s">
        <v>271</v>
      </c>
      <c r="F1102" s="24">
        <f>All!EV60</f>
        <v>0</v>
      </c>
      <c r="G1102" s="24">
        <f>All!GF60</f>
        <v>0</v>
      </c>
      <c r="H1102" s="26">
        <v>44774</v>
      </c>
    </row>
    <row r="1103" spans="1:8" hidden="1">
      <c r="A1103" s="19">
        <v>59</v>
      </c>
      <c r="B1103" s="19" t="s">
        <v>75</v>
      </c>
      <c r="C1103" s="22">
        <f>All!CB61</f>
        <v>0</v>
      </c>
      <c r="D1103" s="24">
        <f>All!AR61</f>
        <v>0</v>
      </c>
      <c r="E1103" s="19" t="s">
        <v>271</v>
      </c>
      <c r="F1103" s="24">
        <f>All!EV61</f>
        <v>0</v>
      </c>
      <c r="G1103" s="24">
        <f>All!GF61</f>
        <v>0</v>
      </c>
      <c r="H1103" s="26">
        <v>44774</v>
      </c>
    </row>
    <row r="1104" spans="1:8" hidden="1">
      <c r="A1104" s="19">
        <v>60</v>
      </c>
      <c r="B1104" s="19" t="s">
        <v>76</v>
      </c>
      <c r="C1104" s="22">
        <f>All!CB62</f>
        <v>0</v>
      </c>
      <c r="D1104" s="24">
        <f>All!AR62</f>
        <v>0</v>
      </c>
      <c r="E1104" s="19" t="s">
        <v>271</v>
      </c>
      <c r="F1104" s="24">
        <f>All!EV62</f>
        <v>0</v>
      </c>
      <c r="G1104" s="24">
        <f>All!GF62</f>
        <v>0</v>
      </c>
      <c r="H1104" s="26">
        <v>44774</v>
      </c>
    </row>
    <row r="1105" spans="1:8" hidden="1">
      <c r="A1105" s="19">
        <v>61</v>
      </c>
      <c r="B1105" s="19" t="s">
        <v>77</v>
      </c>
      <c r="C1105" s="22">
        <f>All!CB63</f>
        <v>0</v>
      </c>
      <c r="D1105" s="24">
        <f>All!AR63</f>
        <v>0</v>
      </c>
      <c r="E1105" s="19" t="s">
        <v>271</v>
      </c>
      <c r="F1105" s="24">
        <f>All!EV63</f>
        <v>0</v>
      </c>
      <c r="G1105" s="24">
        <f>All!GF63</f>
        <v>0</v>
      </c>
      <c r="H1105" s="26">
        <v>44774</v>
      </c>
    </row>
    <row r="1106" spans="1:8" hidden="1">
      <c r="A1106" s="19">
        <v>62</v>
      </c>
      <c r="B1106" s="19" t="s">
        <v>87</v>
      </c>
      <c r="C1106" s="22">
        <f>All!CB64</f>
        <v>0</v>
      </c>
      <c r="D1106" s="24">
        <f>All!AR64</f>
        <v>0</v>
      </c>
      <c r="E1106" s="19" t="s">
        <v>271</v>
      </c>
      <c r="F1106" s="24">
        <f>All!EV64</f>
        <v>0</v>
      </c>
      <c r="G1106" s="24">
        <f>All!GF64</f>
        <v>0</v>
      </c>
      <c r="H1106" s="26">
        <v>44774</v>
      </c>
    </row>
    <row r="1107" spans="1:8" hidden="1">
      <c r="A1107" s="19">
        <v>63</v>
      </c>
      <c r="B1107" s="19" t="s">
        <v>93</v>
      </c>
      <c r="C1107" s="22">
        <f>All!CB65</f>
        <v>0</v>
      </c>
      <c r="D1107" s="24">
        <f>All!AR65</f>
        <v>0</v>
      </c>
      <c r="E1107" s="19" t="s">
        <v>271</v>
      </c>
      <c r="F1107" s="24">
        <f>All!EV65</f>
        <v>0</v>
      </c>
      <c r="G1107" s="24">
        <f>All!GF65</f>
        <v>0</v>
      </c>
      <c r="H1107" s="26">
        <v>44774</v>
      </c>
    </row>
    <row r="1108" spans="1:8" hidden="1">
      <c r="A1108" s="19">
        <v>64</v>
      </c>
      <c r="B1108" s="19" t="s">
        <v>94</v>
      </c>
      <c r="C1108" s="22">
        <f>All!CB66</f>
        <v>0</v>
      </c>
      <c r="D1108" s="24">
        <f>All!AR66</f>
        <v>0</v>
      </c>
      <c r="E1108" s="19" t="s">
        <v>271</v>
      </c>
      <c r="F1108" s="24">
        <f>All!EV66</f>
        <v>0</v>
      </c>
      <c r="G1108" s="24">
        <f>All!GF66</f>
        <v>0</v>
      </c>
      <c r="H1108" s="26">
        <v>44774</v>
      </c>
    </row>
    <row r="1109" spans="1:8" hidden="1">
      <c r="A1109" s="19">
        <v>65</v>
      </c>
      <c r="B1109" s="19" t="s">
        <v>95</v>
      </c>
      <c r="C1109" s="22">
        <f>All!CB67</f>
        <v>0</v>
      </c>
      <c r="D1109" s="24">
        <f>All!AR67</f>
        <v>0</v>
      </c>
      <c r="E1109" s="19" t="s">
        <v>271</v>
      </c>
      <c r="F1109" s="24">
        <f>All!EV67</f>
        <v>0</v>
      </c>
      <c r="G1109" s="24">
        <f>All!GF67</f>
        <v>0</v>
      </c>
      <c r="H1109" s="26">
        <v>44774</v>
      </c>
    </row>
    <row r="1110" spans="1:8" hidden="1">
      <c r="A1110" s="19">
        <v>66</v>
      </c>
      <c r="B1110" s="19" t="s">
        <v>96</v>
      </c>
      <c r="C1110" s="22">
        <f>All!CB68</f>
        <v>0</v>
      </c>
      <c r="D1110" s="24">
        <f>All!AR68</f>
        <v>0</v>
      </c>
      <c r="E1110" s="19" t="s">
        <v>271</v>
      </c>
      <c r="F1110" s="24">
        <f>All!EV68</f>
        <v>0</v>
      </c>
      <c r="G1110" s="24">
        <f>All!GF68</f>
        <v>0</v>
      </c>
      <c r="H1110" s="26">
        <v>44774</v>
      </c>
    </row>
    <row r="1111" spans="1:8" hidden="1">
      <c r="A1111" s="19">
        <v>67</v>
      </c>
      <c r="B1111" s="19" t="s">
        <v>97</v>
      </c>
      <c r="C1111" s="22">
        <f>All!CB69</f>
        <v>0</v>
      </c>
      <c r="D1111" s="24">
        <f>All!AR69</f>
        <v>0</v>
      </c>
      <c r="E1111" s="19" t="s">
        <v>271</v>
      </c>
      <c r="F1111" s="24">
        <f>All!EV69</f>
        <v>0</v>
      </c>
      <c r="G1111" s="24">
        <f>All!GF69</f>
        <v>0</v>
      </c>
      <c r="H1111" s="26">
        <v>44774</v>
      </c>
    </row>
    <row r="1112" spans="1:8" hidden="1">
      <c r="A1112" s="19">
        <v>68</v>
      </c>
      <c r="B1112" s="19" t="s">
        <v>98</v>
      </c>
      <c r="C1112" s="22">
        <f>All!CB70</f>
        <v>0</v>
      </c>
      <c r="D1112" s="24">
        <f>All!AR70</f>
        <v>0</v>
      </c>
      <c r="E1112" s="19" t="s">
        <v>271</v>
      </c>
      <c r="F1112" s="24">
        <f>All!EV70</f>
        <v>0</v>
      </c>
      <c r="G1112" s="24">
        <f>All!GF70</f>
        <v>0</v>
      </c>
      <c r="H1112" s="26">
        <v>44774</v>
      </c>
    </row>
    <row r="1113" spans="1:8" hidden="1">
      <c r="A1113" s="19">
        <v>69</v>
      </c>
      <c r="B1113" s="19" t="s">
        <v>99</v>
      </c>
      <c r="C1113" s="22">
        <f>All!CB71</f>
        <v>0</v>
      </c>
      <c r="D1113" s="24">
        <f>All!AR71</f>
        <v>0</v>
      </c>
      <c r="E1113" s="19" t="s">
        <v>271</v>
      </c>
      <c r="F1113" s="24">
        <f>All!EV71</f>
        <v>0</v>
      </c>
      <c r="G1113" s="24">
        <f>All!GF71</f>
        <v>0</v>
      </c>
      <c r="H1113" s="26">
        <v>44774</v>
      </c>
    </row>
    <row r="1114" spans="1:8" hidden="1">
      <c r="A1114" s="19">
        <v>70</v>
      </c>
      <c r="B1114" s="19" t="s">
        <v>100</v>
      </c>
      <c r="C1114" s="22">
        <f>All!CB72</f>
        <v>0</v>
      </c>
      <c r="D1114" s="24">
        <f>All!AR72</f>
        <v>0</v>
      </c>
      <c r="E1114" s="19" t="s">
        <v>271</v>
      </c>
      <c r="F1114" s="24">
        <f>All!EV72</f>
        <v>0</v>
      </c>
      <c r="G1114" s="24">
        <f>All!GF72</f>
        <v>0</v>
      </c>
      <c r="H1114" s="26">
        <v>44774</v>
      </c>
    </row>
    <row r="1115" spans="1:8" hidden="1">
      <c r="A1115" s="19">
        <v>71</v>
      </c>
      <c r="B1115" s="19" t="s">
        <v>101</v>
      </c>
      <c r="C1115" s="22">
        <f>All!CB73</f>
        <v>0</v>
      </c>
      <c r="D1115" s="24">
        <f>All!AR73</f>
        <v>0</v>
      </c>
      <c r="E1115" s="19" t="s">
        <v>271</v>
      </c>
      <c r="F1115" s="24">
        <f>All!EV73</f>
        <v>0</v>
      </c>
      <c r="G1115" s="24">
        <f>All!GF73</f>
        <v>0</v>
      </c>
      <c r="H1115" s="26">
        <v>44774</v>
      </c>
    </row>
    <row r="1116" spans="1:8" hidden="1">
      <c r="A1116" s="19">
        <v>72</v>
      </c>
      <c r="B1116" s="19" t="s">
        <v>102</v>
      </c>
      <c r="C1116" s="22">
        <f>All!CB74</f>
        <v>0</v>
      </c>
      <c r="D1116" s="24">
        <f>All!AR74</f>
        <v>0</v>
      </c>
      <c r="E1116" s="19" t="s">
        <v>271</v>
      </c>
      <c r="F1116" s="24">
        <f>All!EV74</f>
        <v>0</v>
      </c>
      <c r="G1116" s="24">
        <f>All!GF74</f>
        <v>0</v>
      </c>
      <c r="H1116" s="26">
        <v>44774</v>
      </c>
    </row>
    <row r="1117" spans="1:8" hidden="1">
      <c r="A1117" s="19">
        <v>73</v>
      </c>
      <c r="B1117" s="19" t="s">
        <v>103</v>
      </c>
      <c r="C1117" s="22">
        <f>All!CB75</f>
        <v>0</v>
      </c>
      <c r="D1117" s="24">
        <f>All!AR75</f>
        <v>0</v>
      </c>
      <c r="E1117" s="19" t="s">
        <v>271</v>
      </c>
      <c r="F1117" s="24">
        <f>All!EV75</f>
        <v>0</v>
      </c>
      <c r="G1117" s="24">
        <f>All!GF75</f>
        <v>0</v>
      </c>
      <c r="H1117" s="26">
        <v>44774</v>
      </c>
    </row>
    <row r="1118" spans="1:8" hidden="1">
      <c r="A1118" s="19">
        <v>74</v>
      </c>
      <c r="B1118" s="19" t="s">
        <v>104</v>
      </c>
      <c r="C1118" s="22">
        <f>All!CB76</f>
        <v>0</v>
      </c>
      <c r="D1118" s="24">
        <f>All!AR76</f>
        <v>0</v>
      </c>
      <c r="E1118" s="19" t="s">
        <v>271</v>
      </c>
      <c r="F1118" s="24">
        <f>All!EV76</f>
        <v>0</v>
      </c>
      <c r="G1118" s="24">
        <f>All!GF76</f>
        <v>0</v>
      </c>
      <c r="H1118" s="26">
        <v>44774</v>
      </c>
    </row>
    <row r="1119" spans="1:8" hidden="1">
      <c r="A1119" s="19">
        <v>75</v>
      </c>
      <c r="B1119" s="19" t="s">
        <v>105</v>
      </c>
      <c r="C1119" s="22">
        <f>All!CB77</f>
        <v>0</v>
      </c>
      <c r="D1119" s="24">
        <f>All!AR77</f>
        <v>0</v>
      </c>
      <c r="E1119" s="19" t="s">
        <v>271</v>
      </c>
      <c r="F1119" s="24">
        <f>All!EV77</f>
        <v>0</v>
      </c>
      <c r="G1119" s="24">
        <f>All!GF77</f>
        <v>0</v>
      </c>
      <c r="H1119" s="26">
        <v>44774</v>
      </c>
    </row>
    <row r="1120" spans="1:8" hidden="1">
      <c r="A1120" s="19">
        <v>76</v>
      </c>
      <c r="B1120" s="19" t="s">
        <v>111</v>
      </c>
      <c r="C1120" s="22">
        <f>All!CB78</f>
        <v>0</v>
      </c>
      <c r="D1120" s="24">
        <f>All!AR78</f>
        <v>0</v>
      </c>
      <c r="E1120" s="19" t="s">
        <v>271</v>
      </c>
      <c r="F1120" s="24">
        <f>All!EV78</f>
        <v>0</v>
      </c>
      <c r="G1120" s="24">
        <f>All!GF78</f>
        <v>0</v>
      </c>
      <c r="H1120" s="26">
        <v>44774</v>
      </c>
    </row>
    <row r="1121" spans="1:8" hidden="1">
      <c r="A1121" s="19">
        <v>77</v>
      </c>
      <c r="B1121" s="19" t="s">
        <v>112</v>
      </c>
      <c r="C1121" s="22">
        <f>All!CB79</f>
        <v>0</v>
      </c>
      <c r="D1121" s="24">
        <f>All!AR79</f>
        <v>0</v>
      </c>
      <c r="E1121" s="19" t="s">
        <v>271</v>
      </c>
      <c r="F1121" s="24">
        <f>All!EV79</f>
        <v>0</v>
      </c>
      <c r="G1121" s="24">
        <f>All!GF79</f>
        <v>0</v>
      </c>
      <c r="H1121" s="26">
        <v>44774</v>
      </c>
    </row>
    <row r="1122" spans="1:8" hidden="1">
      <c r="A1122" s="19">
        <v>78</v>
      </c>
      <c r="B1122" s="19" t="s">
        <v>113</v>
      </c>
      <c r="C1122" s="22">
        <f>All!CB80</f>
        <v>0</v>
      </c>
      <c r="D1122" s="24">
        <f>All!AR80</f>
        <v>0</v>
      </c>
      <c r="E1122" s="19" t="s">
        <v>271</v>
      </c>
      <c r="F1122" s="24">
        <f>All!EV80</f>
        <v>0</v>
      </c>
      <c r="G1122" s="24">
        <f>All!GF80</f>
        <v>0</v>
      </c>
      <c r="H1122" s="26">
        <v>44774</v>
      </c>
    </row>
    <row r="1123" spans="1:8" hidden="1">
      <c r="A1123" s="19">
        <v>79</v>
      </c>
      <c r="B1123" s="19" t="s">
        <v>114</v>
      </c>
      <c r="C1123" s="22">
        <f>All!CB81</f>
        <v>0</v>
      </c>
      <c r="D1123" s="24">
        <f>All!AR81</f>
        <v>0</v>
      </c>
      <c r="E1123" s="19" t="s">
        <v>271</v>
      </c>
      <c r="F1123" s="24">
        <f>All!EV81</f>
        <v>0</v>
      </c>
      <c r="G1123" s="24">
        <f>All!GF81</f>
        <v>0</v>
      </c>
      <c r="H1123" s="26">
        <v>44774</v>
      </c>
    </row>
    <row r="1124" spans="1:8" hidden="1">
      <c r="A1124" s="19">
        <v>80</v>
      </c>
      <c r="B1124" s="19" t="s">
        <v>115</v>
      </c>
      <c r="C1124" s="22">
        <f>All!CB82</f>
        <v>0</v>
      </c>
      <c r="D1124" s="24">
        <f>All!AR82</f>
        <v>0</v>
      </c>
      <c r="E1124" s="19" t="s">
        <v>271</v>
      </c>
      <c r="F1124" s="24">
        <f>All!EV82</f>
        <v>0</v>
      </c>
      <c r="G1124" s="24">
        <f>All!GF82</f>
        <v>0</v>
      </c>
      <c r="H1124" s="26">
        <v>44774</v>
      </c>
    </row>
    <row r="1125" spans="1:8" hidden="1">
      <c r="A1125" s="19">
        <v>81</v>
      </c>
      <c r="B1125" s="19" t="s">
        <v>116</v>
      </c>
      <c r="C1125" s="22">
        <f>All!CB83</f>
        <v>0</v>
      </c>
      <c r="D1125" s="24">
        <f>All!AR83</f>
        <v>0</v>
      </c>
      <c r="E1125" s="19" t="s">
        <v>271</v>
      </c>
      <c r="F1125" s="24">
        <f>All!EV83</f>
        <v>0</v>
      </c>
      <c r="G1125" s="24">
        <f>All!GF83</f>
        <v>0</v>
      </c>
      <c r="H1125" s="26">
        <v>44774</v>
      </c>
    </row>
    <row r="1126" spans="1:8" hidden="1">
      <c r="A1126" s="19">
        <v>82</v>
      </c>
      <c r="B1126" s="19" t="s">
        <v>117</v>
      </c>
      <c r="C1126" s="22">
        <f>All!CB84</f>
        <v>0</v>
      </c>
      <c r="D1126" s="24">
        <f>All!AR84</f>
        <v>0</v>
      </c>
      <c r="E1126" s="19" t="s">
        <v>271</v>
      </c>
      <c r="F1126" s="24">
        <f>All!EV84</f>
        <v>0</v>
      </c>
      <c r="G1126" s="24">
        <f>All!GF84</f>
        <v>0</v>
      </c>
      <c r="H1126" s="26">
        <v>44774</v>
      </c>
    </row>
    <row r="1127" spans="1:8" hidden="1">
      <c r="A1127" s="19">
        <v>83</v>
      </c>
      <c r="B1127" s="19" t="s">
        <v>118</v>
      </c>
      <c r="C1127" s="22">
        <f>All!CB85</f>
        <v>0</v>
      </c>
      <c r="D1127" s="24">
        <f>All!AR85</f>
        <v>0</v>
      </c>
      <c r="E1127" s="19" t="s">
        <v>271</v>
      </c>
      <c r="F1127" s="24">
        <f>All!EV85</f>
        <v>0</v>
      </c>
      <c r="G1127" s="24">
        <f>All!GF85</f>
        <v>0</v>
      </c>
      <c r="H1127" s="26">
        <v>44774</v>
      </c>
    </row>
    <row r="1128" spans="1:8" hidden="1">
      <c r="A1128" s="19">
        <v>84</v>
      </c>
      <c r="B1128" s="19" t="s">
        <v>119</v>
      </c>
      <c r="C1128" s="22">
        <f>All!CB86</f>
        <v>0</v>
      </c>
      <c r="D1128" s="24">
        <f>All!AR86</f>
        <v>0</v>
      </c>
      <c r="E1128" s="19" t="s">
        <v>271</v>
      </c>
      <c r="F1128" s="24">
        <f>All!EV86</f>
        <v>0</v>
      </c>
      <c r="G1128" s="24">
        <f>All!GF86</f>
        <v>0</v>
      </c>
      <c r="H1128" s="26">
        <v>44774</v>
      </c>
    </row>
    <row r="1129" spans="1:8" hidden="1">
      <c r="A1129" s="19">
        <v>85</v>
      </c>
      <c r="B1129" s="19" t="s">
        <v>120</v>
      </c>
      <c r="C1129" s="22">
        <f>All!CB87</f>
        <v>0</v>
      </c>
      <c r="D1129" s="24">
        <f>All!AR87</f>
        <v>0</v>
      </c>
      <c r="E1129" s="19" t="s">
        <v>271</v>
      </c>
      <c r="F1129" s="24">
        <f>All!EV87</f>
        <v>0</v>
      </c>
      <c r="G1129" s="24">
        <f>All!GF87</f>
        <v>0</v>
      </c>
      <c r="H1129" s="26">
        <v>44774</v>
      </c>
    </row>
    <row r="1130" spans="1:8" hidden="1">
      <c r="A1130" s="19">
        <v>86</v>
      </c>
      <c r="B1130" s="19" t="s">
        <v>121</v>
      </c>
      <c r="C1130" s="22">
        <f>All!CB88</f>
        <v>0</v>
      </c>
      <c r="D1130" s="24">
        <f>All!AR88</f>
        <v>0</v>
      </c>
      <c r="E1130" s="19" t="s">
        <v>271</v>
      </c>
      <c r="F1130" s="24">
        <f>All!EV88</f>
        <v>0</v>
      </c>
      <c r="G1130" s="24">
        <f>All!GF88</f>
        <v>0</v>
      </c>
      <c r="H1130" s="26">
        <v>44774</v>
      </c>
    </row>
    <row r="1131" spans="1:8" hidden="1">
      <c r="A1131" s="19">
        <v>87</v>
      </c>
      <c r="B1131" s="19" t="s">
        <v>122</v>
      </c>
      <c r="C1131" s="22">
        <f>All!CB89</f>
        <v>0</v>
      </c>
      <c r="D1131" s="24">
        <f>All!AR89</f>
        <v>0</v>
      </c>
      <c r="E1131" s="19" t="s">
        <v>271</v>
      </c>
      <c r="F1131" s="24">
        <f>All!EV89</f>
        <v>0</v>
      </c>
      <c r="G1131" s="24">
        <f>All!GF89</f>
        <v>0</v>
      </c>
      <c r="H1131" s="26">
        <v>44774</v>
      </c>
    </row>
    <row r="1132" spans="1:8" hidden="1">
      <c r="A1132" s="19">
        <v>88</v>
      </c>
      <c r="B1132" s="19" t="s">
        <v>123</v>
      </c>
      <c r="C1132" s="22">
        <f>All!CB90</f>
        <v>0</v>
      </c>
      <c r="D1132" s="24">
        <f>All!AR90</f>
        <v>0</v>
      </c>
      <c r="E1132" s="19" t="s">
        <v>271</v>
      </c>
      <c r="F1132" s="24">
        <f>All!EV90</f>
        <v>0</v>
      </c>
      <c r="G1132" s="24">
        <f>All!GF90</f>
        <v>0</v>
      </c>
      <c r="H1132" s="26">
        <v>44774</v>
      </c>
    </row>
    <row r="1133" spans="1:8" hidden="1">
      <c r="A1133" s="19">
        <v>89</v>
      </c>
      <c r="B1133" s="19" t="s">
        <v>126</v>
      </c>
      <c r="C1133" s="22">
        <f>All!CB91</f>
        <v>0</v>
      </c>
      <c r="D1133" s="24">
        <f>All!AR91</f>
        <v>0</v>
      </c>
      <c r="E1133" s="19" t="s">
        <v>271</v>
      </c>
      <c r="F1133" s="24">
        <f>All!EV91</f>
        <v>0</v>
      </c>
      <c r="G1133" s="24">
        <f>All!GF91</f>
        <v>0</v>
      </c>
      <c r="H1133" s="26">
        <v>44774</v>
      </c>
    </row>
    <row r="1134" spans="1:8" hidden="1">
      <c r="A1134" s="19">
        <v>90</v>
      </c>
      <c r="B1134" s="19" t="s">
        <v>284</v>
      </c>
      <c r="C1134" s="22">
        <f>All!CB92</f>
        <v>0</v>
      </c>
      <c r="D1134" s="24">
        <f>All!AR92</f>
        <v>0</v>
      </c>
      <c r="E1134" s="19" t="s">
        <v>271</v>
      </c>
      <c r="F1134" s="24">
        <f>All!EV92</f>
        <v>0</v>
      </c>
      <c r="G1134" s="24">
        <f>All!GF92</f>
        <v>0</v>
      </c>
      <c r="H1134" s="26">
        <v>44774</v>
      </c>
    </row>
    <row r="1135" spans="1:8" hidden="1">
      <c r="A1135" s="19">
        <v>91</v>
      </c>
      <c r="B1135" s="19" t="s">
        <v>2006</v>
      </c>
      <c r="C1135" s="22">
        <f>All!CB93</f>
        <v>0</v>
      </c>
      <c r="D1135" s="24">
        <f>All!AR93</f>
        <v>0</v>
      </c>
      <c r="E1135" s="19" t="s">
        <v>271</v>
      </c>
      <c r="F1135" s="24">
        <f>All!EV93</f>
        <v>0</v>
      </c>
      <c r="G1135" s="24">
        <f>All!GF93</f>
        <v>0</v>
      </c>
      <c r="H1135" s="26">
        <v>44774</v>
      </c>
    </row>
    <row r="1136" spans="1:8" hidden="1">
      <c r="A1136" s="19">
        <v>92</v>
      </c>
      <c r="B1136" s="19" t="s">
        <v>283</v>
      </c>
      <c r="C1136" s="22">
        <f>All!CB94</f>
        <v>0</v>
      </c>
      <c r="D1136" s="24">
        <f>All!AR94</f>
        <v>0</v>
      </c>
      <c r="E1136" s="19" t="s">
        <v>271</v>
      </c>
      <c r="F1136" s="24">
        <f>All!EV94</f>
        <v>0</v>
      </c>
      <c r="G1136" s="24">
        <f>All!GF94</f>
        <v>0</v>
      </c>
      <c r="H1136" s="26">
        <v>44774</v>
      </c>
    </row>
    <row r="1137" spans="1:8" hidden="1">
      <c r="A1137" s="19">
        <v>93</v>
      </c>
      <c r="B1137" s="19" t="s">
        <v>2005</v>
      </c>
      <c r="C1137" s="22">
        <f>All!CB95</f>
        <v>0</v>
      </c>
      <c r="D1137" s="24">
        <f>All!AR95</f>
        <v>0</v>
      </c>
      <c r="E1137" s="19" t="s">
        <v>271</v>
      </c>
      <c r="F1137" s="24">
        <f>All!EV95</f>
        <v>0</v>
      </c>
      <c r="G1137" s="24">
        <f>All!GF95</f>
        <v>0</v>
      </c>
      <c r="H1137" s="26">
        <v>44774</v>
      </c>
    </row>
    <row r="1138" spans="1:8" hidden="1">
      <c r="A1138" s="19">
        <v>94</v>
      </c>
      <c r="B1138" s="19" t="s">
        <v>2075</v>
      </c>
      <c r="C1138" s="22">
        <f>All!CB96</f>
        <v>0</v>
      </c>
      <c r="D1138" s="24">
        <f>All!AR96</f>
        <v>0</v>
      </c>
      <c r="E1138" s="19" t="s">
        <v>271</v>
      </c>
      <c r="F1138" s="24">
        <f>All!EV96</f>
        <v>0</v>
      </c>
      <c r="G1138" s="24">
        <f>All!GF96</f>
        <v>0</v>
      </c>
      <c r="H1138" s="26">
        <v>44774</v>
      </c>
    </row>
    <row r="1139" spans="1:8" hidden="1">
      <c r="A1139" s="19">
        <v>95</v>
      </c>
      <c r="B1139" s="19" t="s">
        <v>2076</v>
      </c>
      <c r="C1139" s="22">
        <f>All!CB97</f>
        <v>0</v>
      </c>
      <c r="D1139" s="24">
        <f>All!AR97</f>
        <v>0</v>
      </c>
      <c r="E1139" s="19" t="s">
        <v>271</v>
      </c>
      <c r="F1139" s="24">
        <f>All!EV97</f>
        <v>0</v>
      </c>
      <c r="G1139" s="24">
        <f>All!GF97</f>
        <v>0</v>
      </c>
      <c r="H1139" s="26">
        <v>44774</v>
      </c>
    </row>
    <row r="1140" spans="1:8" hidden="1">
      <c r="A1140" s="19">
        <v>96</v>
      </c>
      <c r="B1140" s="19" t="s">
        <v>2077</v>
      </c>
      <c r="C1140" s="22">
        <f>All!CB98</f>
        <v>0</v>
      </c>
      <c r="D1140" s="24">
        <f>All!AR98</f>
        <v>0</v>
      </c>
      <c r="E1140" s="19" t="s">
        <v>271</v>
      </c>
      <c r="F1140" s="24">
        <f>All!EV98</f>
        <v>0</v>
      </c>
      <c r="G1140" s="24">
        <f>All!GF98</f>
        <v>0</v>
      </c>
      <c r="H1140" s="26">
        <v>44774</v>
      </c>
    </row>
    <row r="1141" spans="1:8" hidden="1">
      <c r="A1141" s="19">
        <v>97</v>
      </c>
      <c r="B1141" s="19" t="s">
        <v>2078</v>
      </c>
      <c r="C1141" s="22">
        <f>All!CB99</f>
        <v>5061314</v>
      </c>
      <c r="D1141" s="24">
        <f>All!AR99</f>
        <v>5846652</v>
      </c>
      <c r="E1141" s="19" t="s">
        <v>271</v>
      </c>
      <c r="F1141" s="24">
        <f>All!EV99</f>
        <v>0</v>
      </c>
      <c r="G1141" s="24">
        <f>All!GF99</f>
        <v>9769525</v>
      </c>
      <c r="H1141" s="26">
        <v>44774</v>
      </c>
    </row>
    <row r="1142" spans="1:8" hidden="1">
      <c r="A1142" s="19">
        <v>98</v>
      </c>
      <c r="B1142" s="19" t="s">
        <v>2079</v>
      </c>
      <c r="C1142" s="22">
        <f>All!CB100</f>
        <v>35207967</v>
      </c>
      <c r="D1142" s="24">
        <f>All!AR100</f>
        <v>22758807</v>
      </c>
      <c r="E1142" s="19" t="s">
        <v>271</v>
      </c>
      <c r="F1142" s="24">
        <f>All!EV100</f>
        <v>20482926.16</v>
      </c>
      <c r="G1142" s="24">
        <f>All!GF100</f>
        <v>27572132</v>
      </c>
      <c r="H1142" s="26">
        <v>44774</v>
      </c>
    </row>
    <row r="1143" spans="1:8" hidden="1">
      <c r="A1143" s="19">
        <v>99</v>
      </c>
      <c r="B1143" s="19" t="s">
        <v>2080</v>
      </c>
      <c r="C1143" s="22">
        <f>All!CB101</f>
        <v>22496307</v>
      </c>
      <c r="D1143" s="24">
        <f>All!AR101</f>
        <v>24157010</v>
      </c>
      <c r="E1143" s="19" t="s">
        <v>271</v>
      </c>
      <c r="F1143" s="24">
        <f>All!EV101</f>
        <v>0</v>
      </c>
      <c r="G1143" s="24">
        <f>All!GF101</f>
        <v>18926553</v>
      </c>
      <c r="H1143" s="26">
        <v>44774</v>
      </c>
    </row>
    <row r="1144" spans="1:8" hidden="1">
      <c r="A1144" s="19">
        <v>100</v>
      </c>
      <c r="B1144" s="19" t="s">
        <v>2081</v>
      </c>
      <c r="C1144" s="22">
        <f>All!CB102</f>
        <v>0</v>
      </c>
      <c r="D1144" s="24">
        <f>All!AR102</f>
        <v>0</v>
      </c>
      <c r="E1144" s="19" t="s">
        <v>271</v>
      </c>
      <c r="F1144" s="24">
        <f>All!EV102</f>
        <v>0</v>
      </c>
      <c r="G1144" s="24">
        <f>All!GF102</f>
        <v>0</v>
      </c>
      <c r="H1144" s="26">
        <v>44774</v>
      </c>
    </row>
    <row r="1145" spans="1:8" hidden="1">
      <c r="A1145" s="19">
        <v>101</v>
      </c>
      <c r="B1145" s="19" t="s">
        <v>2082</v>
      </c>
      <c r="C1145" s="22">
        <f>All!CB103</f>
        <v>0</v>
      </c>
      <c r="D1145" s="24">
        <f>All!AR103</f>
        <v>0</v>
      </c>
      <c r="E1145" s="19" t="s">
        <v>271</v>
      </c>
      <c r="F1145" s="24">
        <f>All!EV103</f>
        <v>0</v>
      </c>
      <c r="G1145" s="24">
        <f>All!GF103</f>
        <v>0</v>
      </c>
      <c r="H1145" s="26">
        <v>44774</v>
      </c>
    </row>
    <row r="1146" spans="1:8" hidden="1">
      <c r="A1146" s="19">
        <v>102</v>
      </c>
      <c r="B1146" s="19" t="s">
        <v>2083</v>
      </c>
      <c r="C1146" s="22">
        <f>All!CB104</f>
        <v>5341442</v>
      </c>
      <c r="D1146" s="24">
        <f>All!AR104</f>
        <v>24303991.43</v>
      </c>
      <c r="E1146" s="19" t="s">
        <v>271</v>
      </c>
      <c r="F1146" s="24">
        <f>All!EV104</f>
        <v>0</v>
      </c>
      <c r="G1146" s="24">
        <f>All!GF104</f>
        <v>17124003</v>
      </c>
      <c r="H1146" s="26">
        <v>44774</v>
      </c>
    </row>
    <row r="1147" spans="1:8" hidden="1">
      <c r="A1147" s="19">
        <v>103</v>
      </c>
      <c r="B1147" s="19" t="s">
        <v>2085</v>
      </c>
      <c r="C1147" s="22">
        <f>All!CB105</f>
        <v>0</v>
      </c>
      <c r="D1147" s="24">
        <f>All!AR105</f>
        <v>0</v>
      </c>
      <c r="E1147" s="19" t="s">
        <v>271</v>
      </c>
      <c r="F1147" s="24">
        <f>All!EV105</f>
        <v>0</v>
      </c>
      <c r="G1147" s="24">
        <f>All!GF105</f>
        <v>0</v>
      </c>
      <c r="H1147" s="26">
        <v>44774</v>
      </c>
    </row>
    <row r="1148" spans="1:8" hidden="1">
      <c r="A1148" s="19">
        <v>104</v>
      </c>
      <c r="B1148" s="19" t="s">
        <v>2086</v>
      </c>
      <c r="C1148" s="22">
        <f>All!CB106</f>
        <v>0</v>
      </c>
      <c r="D1148" s="24">
        <f>All!AR106</f>
        <v>0</v>
      </c>
      <c r="E1148" s="19" t="s">
        <v>271</v>
      </c>
      <c r="F1148" s="24">
        <f>All!EV106</f>
        <v>0</v>
      </c>
      <c r="G1148" s="24">
        <f>All!GF106</f>
        <v>0</v>
      </c>
      <c r="H1148" s="26">
        <v>44774</v>
      </c>
    </row>
    <row r="1149" spans="1:8" hidden="1">
      <c r="A1149" s="19">
        <v>105</v>
      </c>
      <c r="B1149" s="19" t="s">
        <v>2087</v>
      </c>
      <c r="C1149" s="22">
        <f>All!CB107</f>
        <v>2807509.19</v>
      </c>
      <c r="D1149" s="24">
        <f>All!AR107</f>
        <v>0</v>
      </c>
      <c r="E1149" s="19" t="s">
        <v>271</v>
      </c>
      <c r="F1149" s="24">
        <f>All!EV107</f>
        <v>0</v>
      </c>
      <c r="G1149" s="24">
        <f>All!GF107</f>
        <v>0</v>
      </c>
      <c r="H1149" s="26">
        <v>44774</v>
      </c>
    </row>
    <row r="1150" spans="1:8" hidden="1">
      <c r="A1150" s="19">
        <v>106</v>
      </c>
      <c r="B1150" s="19" t="s">
        <v>2088</v>
      </c>
      <c r="C1150" s="22">
        <f>All!CB108</f>
        <v>0</v>
      </c>
      <c r="D1150" s="24">
        <f>All!AR108</f>
        <v>0</v>
      </c>
      <c r="E1150" s="19" t="s">
        <v>271</v>
      </c>
      <c r="F1150" s="24">
        <f>All!EV108</f>
        <v>0</v>
      </c>
      <c r="G1150" s="24">
        <f>All!GF108</f>
        <v>0</v>
      </c>
      <c r="H1150" s="26">
        <v>44774</v>
      </c>
    </row>
    <row r="1151" spans="1:8" hidden="1">
      <c r="A1151" s="19">
        <v>107</v>
      </c>
      <c r="B1151" s="19" t="s">
        <v>2089</v>
      </c>
      <c r="C1151" s="22">
        <f>All!CB109</f>
        <v>0</v>
      </c>
      <c r="D1151" s="24">
        <f>All!AR109</f>
        <v>0</v>
      </c>
      <c r="E1151" s="19" t="s">
        <v>271</v>
      </c>
      <c r="F1151" s="24">
        <f>All!EV109</f>
        <v>0</v>
      </c>
      <c r="G1151" s="24">
        <f>All!GF109</f>
        <v>0</v>
      </c>
      <c r="H1151" s="26">
        <v>44774</v>
      </c>
    </row>
    <row r="1152" spans="1:8" hidden="1">
      <c r="A1152" s="19">
        <v>108</v>
      </c>
      <c r="B1152" s="19" t="s">
        <v>2090</v>
      </c>
      <c r="C1152" s="22">
        <f>All!CB110</f>
        <v>12414552</v>
      </c>
      <c r="D1152" s="24">
        <f>All!AR110</f>
        <v>28728747.620000001</v>
      </c>
      <c r="E1152" s="19" t="s">
        <v>271</v>
      </c>
      <c r="F1152" s="24">
        <f>All!EV110</f>
        <v>0</v>
      </c>
      <c r="G1152" s="24">
        <f>All!GF110</f>
        <v>24656465</v>
      </c>
      <c r="H1152" s="26">
        <v>44774</v>
      </c>
    </row>
    <row r="1153" spans="1:8" hidden="1">
      <c r="A1153" s="19">
        <v>109</v>
      </c>
      <c r="B1153" s="19" t="s">
        <v>2091</v>
      </c>
      <c r="C1153" s="22">
        <f>All!CB111</f>
        <v>3666244.1777950251</v>
      </c>
      <c r="D1153" s="24">
        <f>All!AR111</f>
        <v>0</v>
      </c>
      <c r="E1153" s="19" t="s">
        <v>271</v>
      </c>
      <c r="F1153" s="24">
        <f>All!EV111</f>
        <v>0</v>
      </c>
      <c r="G1153" s="24">
        <f>All!GF111</f>
        <v>321540</v>
      </c>
      <c r="H1153" s="26">
        <v>44774</v>
      </c>
    </row>
    <row r="1154" spans="1:8" hidden="1">
      <c r="A1154" s="19">
        <v>110</v>
      </c>
      <c r="B1154" s="19" t="s">
        <v>2092</v>
      </c>
      <c r="C1154" s="22">
        <f>All!CB112</f>
        <v>25082804</v>
      </c>
      <c r="D1154" s="24">
        <f>All!AR112</f>
        <v>19790185</v>
      </c>
      <c r="E1154" s="19" t="s">
        <v>271</v>
      </c>
      <c r="F1154" s="24">
        <f>All!EV112</f>
        <v>25676523</v>
      </c>
      <c r="G1154" s="24">
        <f>All!GF112</f>
        <v>28149464</v>
      </c>
      <c r="H1154" s="26">
        <v>44774</v>
      </c>
    </row>
    <row r="1155" spans="1:8" hidden="1">
      <c r="A1155" s="19">
        <v>111</v>
      </c>
      <c r="B1155" s="19" t="s">
        <v>2104</v>
      </c>
      <c r="C1155" s="22">
        <f>All!CB113</f>
        <v>5938278.4532811511</v>
      </c>
      <c r="D1155" s="24">
        <f>All!AR113</f>
        <v>0</v>
      </c>
      <c r="E1155" s="19" t="s">
        <v>271</v>
      </c>
      <c r="F1155" s="24">
        <f>All!EV113</f>
        <v>0</v>
      </c>
      <c r="G1155" s="24">
        <f>All!GF113</f>
        <v>0</v>
      </c>
      <c r="H1155" s="26">
        <v>44774</v>
      </c>
    </row>
    <row r="1156" spans="1:8" hidden="1">
      <c r="A1156" s="19">
        <v>112</v>
      </c>
      <c r="B1156" s="19" t="s">
        <v>2100</v>
      </c>
      <c r="C1156" s="22">
        <f>All!CB114</f>
        <v>15997938</v>
      </c>
      <c r="D1156" s="24">
        <f>All!AR114</f>
        <v>13850551</v>
      </c>
      <c r="E1156" s="19" t="s">
        <v>271</v>
      </c>
      <c r="F1156" s="24">
        <f>All!EV114</f>
        <v>18554285</v>
      </c>
      <c r="G1156" s="24">
        <f>All!GF114</f>
        <v>11945778</v>
      </c>
      <c r="H1156" s="26">
        <v>44774</v>
      </c>
    </row>
    <row r="1157" spans="1:8" hidden="1">
      <c r="A1157" s="19">
        <v>113</v>
      </c>
      <c r="B1157" s="19" t="s">
        <v>2101</v>
      </c>
      <c r="C1157" s="22">
        <f>All!CB115</f>
        <v>35414061</v>
      </c>
      <c r="D1157" s="24">
        <f>All!AR115</f>
        <v>68490320</v>
      </c>
      <c r="E1157" s="19" t="s">
        <v>271</v>
      </c>
      <c r="F1157" s="24">
        <f>All!EV115</f>
        <v>52025226</v>
      </c>
      <c r="G1157" s="24">
        <f>All!GF115</f>
        <v>53558612</v>
      </c>
      <c r="H1157" s="26">
        <v>44774</v>
      </c>
    </row>
    <row r="1158" spans="1:8" hidden="1">
      <c r="A1158" s="19">
        <v>114</v>
      </c>
      <c r="B1158" s="19" t="s">
        <v>2102</v>
      </c>
      <c r="C1158" s="22">
        <f>All!CB116</f>
        <v>0</v>
      </c>
      <c r="D1158" s="24">
        <f>All!AR116</f>
        <v>0</v>
      </c>
      <c r="E1158" s="19" t="s">
        <v>271</v>
      </c>
      <c r="F1158" s="24">
        <f>All!EV116</f>
        <v>0</v>
      </c>
      <c r="G1158" s="24">
        <f>All!GF116</f>
        <v>0</v>
      </c>
      <c r="H1158" s="26">
        <v>44774</v>
      </c>
    </row>
    <row r="1159" spans="1:8" hidden="1">
      <c r="A1159" s="20">
        <v>115</v>
      </c>
      <c r="B1159" s="20" t="s">
        <v>2103</v>
      </c>
      <c r="C1159" s="22">
        <f>All!CB117</f>
        <v>3240000</v>
      </c>
      <c r="D1159" s="24">
        <f>All!AR117</f>
        <v>0</v>
      </c>
      <c r="E1159" s="19" t="s">
        <v>271</v>
      </c>
      <c r="F1159" s="24">
        <f>All!EV117</f>
        <v>0</v>
      </c>
      <c r="G1159" s="24">
        <f>All!GF117</f>
        <v>0</v>
      </c>
      <c r="H1159" s="26">
        <v>44774</v>
      </c>
    </row>
    <row r="1160" spans="1:8" hidden="1">
      <c r="A1160" s="19">
        <v>116</v>
      </c>
      <c r="B1160" s="19" t="s">
        <v>2109</v>
      </c>
      <c r="C1160" s="22">
        <f>All!CB118</f>
        <v>0</v>
      </c>
      <c r="D1160" s="24">
        <f>All!AR118</f>
        <v>0</v>
      </c>
      <c r="E1160" s="19" t="s">
        <v>271</v>
      </c>
      <c r="F1160" s="24">
        <f>All!EV118</f>
        <v>0</v>
      </c>
      <c r="G1160" s="24">
        <f>All!GF118</f>
        <v>148955</v>
      </c>
      <c r="H1160" s="26">
        <v>44774</v>
      </c>
    </row>
    <row r="1161" spans="1:8" hidden="1">
      <c r="A1161" s="19">
        <v>117</v>
      </c>
      <c r="B1161" s="19" t="s">
        <v>2110</v>
      </c>
      <c r="C1161" s="22">
        <f>All!CB119</f>
        <v>4125660</v>
      </c>
      <c r="D1161" s="24">
        <f>All!AR119</f>
        <v>0</v>
      </c>
      <c r="E1161" s="19" t="s">
        <v>271</v>
      </c>
      <c r="F1161" s="24">
        <f>All!EV119</f>
        <v>3178706</v>
      </c>
      <c r="G1161" s="24">
        <f>All!GF119</f>
        <v>2000000</v>
      </c>
      <c r="H1161" s="26">
        <v>44774</v>
      </c>
    </row>
    <row r="1162" spans="1:8" hidden="1">
      <c r="A1162" s="19">
        <v>118</v>
      </c>
      <c r="B1162" s="19" t="s">
        <v>2112</v>
      </c>
      <c r="C1162" s="22">
        <f>All!CB120</f>
        <v>4709509</v>
      </c>
      <c r="D1162" s="24">
        <f>All!AR120</f>
        <v>0</v>
      </c>
      <c r="E1162" s="19" t="s">
        <v>271</v>
      </c>
      <c r="F1162" s="24">
        <f>All!EV120</f>
        <v>0</v>
      </c>
      <c r="G1162" s="24">
        <f>All!GF120</f>
        <v>3000000</v>
      </c>
      <c r="H1162" s="26">
        <v>44774</v>
      </c>
    </row>
    <row r="1163" spans="1:8" hidden="1">
      <c r="A1163" s="19">
        <v>119</v>
      </c>
      <c r="B1163" s="19" t="s">
        <v>2113</v>
      </c>
      <c r="C1163" s="22">
        <f>All!CB121</f>
        <v>383104.5</v>
      </c>
      <c r="D1163" s="24">
        <f>All!AR121</f>
        <v>0</v>
      </c>
      <c r="E1163" s="19" t="s">
        <v>271</v>
      </c>
      <c r="F1163" s="24">
        <f>All!EV121</f>
        <v>0</v>
      </c>
      <c r="G1163" s="24">
        <f>All!GF121</f>
        <v>141398</v>
      </c>
      <c r="H1163" s="26">
        <v>44774</v>
      </c>
    </row>
    <row r="1164" spans="1:8" hidden="1">
      <c r="A1164" s="19">
        <v>120</v>
      </c>
      <c r="B1164" s="20" t="s">
        <v>2114</v>
      </c>
      <c r="C1164" s="22">
        <f>All!CB122</f>
        <v>0</v>
      </c>
      <c r="D1164" s="24">
        <f>All!AR122</f>
        <v>0</v>
      </c>
      <c r="E1164" s="19" t="s">
        <v>271</v>
      </c>
      <c r="F1164" s="24">
        <f>All!EV122</f>
        <v>5687737</v>
      </c>
      <c r="G1164" s="24">
        <f>All!GF122</f>
        <v>0</v>
      </c>
      <c r="H1164" s="26">
        <v>44774</v>
      </c>
    </row>
    <row r="1165" spans="1:8" hidden="1">
      <c r="A1165" s="19">
        <v>121</v>
      </c>
      <c r="B1165" s="19" t="s">
        <v>2157</v>
      </c>
      <c r="C1165" s="22">
        <f>All!CB123</f>
        <v>0</v>
      </c>
      <c r="D1165" s="24">
        <f>All!AR123</f>
        <v>0</v>
      </c>
      <c r="E1165" s="19" t="s">
        <v>271</v>
      </c>
      <c r="F1165" s="24">
        <f>All!EV123</f>
        <v>0</v>
      </c>
      <c r="G1165" s="24">
        <f>All!GF123</f>
        <v>0</v>
      </c>
      <c r="H1165" s="26">
        <v>44774</v>
      </c>
    </row>
    <row r="1166" spans="1:8" hidden="1">
      <c r="A1166" s="19">
        <v>122</v>
      </c>
      <c r="B1166" s="19" t="s">
        <v>2158</v>
      </c>
      <c r="C1166" s="22">
        <f>All!CB124</f>
        <v>453119.37</v>
      </c>
      <c r="D1166" s="24">
        <f>All!AR124</f>
        <v>0</v>
      </c>
      <c r="E1166" s="19" t="s">
        <v>271</v>
      </c>
      <c r="F1166" s="24">
        <f>All!EV124</f>
        <v>0</v>
      </c>
      <c r="G1166" s="24">
        <f>All!GF124</f>
        <v>0</v>
      </c>
      <c r="H1166" s="26">
        <v>44774</v>
      </c>
    </row>
    <row r="1167" spans="1:8" hidden="1">
      <c r="A1167" s="19">
        <v>123</v>
      </c>
      <c r="B1167" s="19" t="s">
        <v>2159</v>
      </c>
      <c r="C1167" s="22">
        <f>All!CB125</f>
        <v>0</v>
      </c>
      <c r="D1167" s="24">
        <f>All!AR125</f>
        <v>0</v>
      </c>
      <c r="E1167" s="19" t="s">
        <v>271</v>
      </c>
      <c r="F1167" s="24">
        <f>All!EV125</f>
        <v>0</v>
      </c>
      <c r="G1167" s="24">
        <f>All!GF125</f>
        <v>0</v>
      </c>
      <c r="H1167" s="26">
        <v>44774</v>
      </c>
    </row>
    <row r="1168" spans="1:8" hidden="1">
      <c r="A1168" s="19">
        <v>124</v>
      </c>
      <c r="B1168" s="19" t="s">
        <v>2160</v>
      </c>
      <c r="C1168" s="22">
        <f>All!CB126</f>
        <v>0</v>
      </c>
      <c r="D1168" s="24">
        <f>All!AR126</f>
        <v>0</v>
      </c>
      <c r="E1168" s="19" t="s">
        <v>271</v>
      </c>
      <c r="F1168" s="24">
        <f>All!EV126</f>
        <v>0</v>
      </c>
      <c r="G1168" s="24">
        <f>All!GF126</f>
        <v>0</v>
      </c>
      <c r="H1168" s="26">
        <v>44774</v>
      </c>
    </row>
    <row r="1169" spans="1:8" hidden="1">
      <c r="A1169" s="19">
        <v>125</v>
      </c>
      <c r="B1169" s="19" t="s">
        <v>2162</v>
      </c>
      <c r="C1169" s="22">
        <f>All!CB127</f>
        <v>0</v>
      </c>
      <c r="D1169" s="24">
        <f>All!AR127</f>
        <v>0</v>
      </c>
      <c r="E1169" s="19" t="s">
        <v>271</v>
      </c>
      <c r="F1169" s="24">
        <f>All!EV127</f>
        <v>0</v>
      </c>
      <c r="G1169" s="24">
        <f>All!GF127</f>
        <v>0</v>
      </c>
      <c r="H1169" s="26">
        <v>44774</v>
      </c>
    </row>
    <row r="1170" spans="1:8" hidden="1">
      <c r="A1170" s="19">
        <v>126</v>
      </c>
      <c r="B1170" s="19" t="s">
        <v>2163</v>
      </c>
      <c r="C1170" s="22">
        <f>All!CB128</f>
        <v>1200000</v>
      </c>
      <c r="D1170" s="24">
        <f>All!AR128</f>
        <v>3387071</v>
      </c>
      <c r="E1170" s="19" t="s">
        <v>271</v>
      </c>
      <c r="F1170" s="24">
        <f>All!EV128</f>
        <v>2267366</v>
      </c>
      <c r="G1170" s="24">
        <f>All!GF128</f>
        <v>2512334</v>
      </c>
      <c r="H1170" s="26">
        <v>44774</v>
      </c>
    </row>
    <row r="1171" spans="1:8" hidden="1">
      <c r="A1171" s="19">
        <v>127</v>
      </c>
      <c r="B1171" s="19" t="s">
        <v>2164</v>
      </c>
      <c r="C1171" s="22">
        <f>All!CB129</f>
        <v>22898290</v>
      </c>
      <c r="D1171" s="24">
        <f>All!AR129</f>
        <v>0</v>
      </c>
      <c r="E1171" s="19" t="s">
        <v>271</v>
      </c>
      <c r="F1171" s="24">
        <f>All!EV129</f>
        <v>19714286</v>
      </c>
      <c r="G1171" s="24">
        <v>0</v>
      </c>
      <c r="H1171" s="26">
        <v>44774</v>
      </c>
    </row>
    <row r="1172" spans="1:8" hidden="1">
      <c r="A1172" s="19">
        <v>128</v>
      </c>
      <c r="B1172" s="19" t="s">
        <v>2165</v>
      </c>
      <c r="C1172" s="22">
        <f>All!CB130</f>
        <v>8794544</v>
      </c>
      <c r="D1172" s="24">
        <f>All!AR130</f>
        <v>2799372</v>
      </c>
      <c r="E1172" s="19" t="s">
        <v>271</v>
      </c>
      <c r="F1172" s="24">
        <f>All!EV130</f>
        <v>12165833</v>
      </c>
      <c r="G1172" s="24">
        <f>All!GF130</f>
        <v>5474640</v>
      </c>
      <c r="H1172" s="26">
        <v>44774</v>
      </c>
    </row>
    <row r="1173" spans="1:8" hidden="1">
      <c r="A1173" s="113">
        <v>129</v>
      </c>
      <c r="B1173" s="113" t="s">
        <v>2167</v>
      </c>
      <c r="C1173" s="22">
        <f>All!CB131</f>
        <v>0</v>
      </c>
      <c r="D1173" s="24">
        <f>All!AR131</f>
        <v>0</v>
      </c>
      <c r="E1173" s="19" t="s">
        <v>271</v>
      </c>
      <c r="F1173" s="24">
        <f>All!EV131</f>
        <v>0</v>
      </c>
      <c r="G1173" s="24">
        <f>All!GF131</f>
        <v>0</v>
      </c>
      <c r="H1173" s="26">
        <v>44774</v>
      </c>
    </row>
    <row r="1174" spans="1:8" hidden="1">
      <c r="A1174" s="113">
        <v>130</v>
      </c>
      <c r="B1174" s="113" t="s">
        <v>2168</v>
      </c>
      <c r="C1174" s="22">
        <f>All!CB132</f>
        <v>24200322</v>
      </c>
      <c r="D1174" s="24">
        <f>All!AR132</f>
        <v>111453111</v>
      </c>
      <c r="E1174" s="19" t="s">
        <v>271</v>
      </c>
      <c r="F1174" s="24">
        <f>All!EV132</f>
        <v>32130898</v>
      </c>
      <c r="G1174" s="24">
        <f>All!GF132</f>
        <v>50349656</v>
      </c>
      <c r="H1174" s="26">
        <v>44774</v>
      </c>
    </row>
    <row r="1175" spans="1:8" hidden="1">
      <c r="A1175" s="113">
        <v>131</v>
      </c>
      <c r="B1175" s="113" t="s">
        <v>2169</v>
      </c>
      <c r="C1175" s="22">
        <f>All!CB133</f>
        <v>0</v>
      </c>
      <c r="D1175" s="24">
        <f>All!AR133</f>
        <v>24329013.329999998</v>
      </c>
      <c r="E1175" s="19" t="s">
        <v>271</v>
      </c>
      <c r="F1175" s="24">
        <f>All!EV133</f>
        <v>74541214</v>
      </c>
      <c r="G1175" s="24">
        <f>All!GF133</f>
        <v>11695718</v>
      </c>
      <c r="H1175" s="26">
        <v>44774</v>
      </c>
    </row>
    <row r="1176" spans="1:8" hidden="1">
      <c r="A1176" s="113">
        <v>132</v>
      </c>
      <c r="B1176" s="113" t="s">
        <v>2170</v>
      </c>
      <c r="C1176" s="22">
        <f>All!CB134</f>
        <v>1214112</v>
      </c>
      <c r="D1176" s="24">
        <f>All!AR134</f>
        <v>361535.1</v>
      </c>
      <c r="E1176" s="19" t="s">
        <v>271</v>
      </c>
      <c r="F1176" s="24">
        <f>All!EV134</f>
        <v>8561112</v>
      </c>
      <c r="G1176" s="24">
        <f>All!GF134</f>
        <v>744566</v>
      </c>
      <c r="H1176" s="26">
        <v>44774</v>
      </c>
    </row>
    <row r="1177" spans="1:8" hidden="1">
      <c r="A1177" s="113">
        <v>133</v>
      </c>
      <c r="B1177" s="113" t="s">
        <v>2171</v>
      </c>
      <c r="C1177" s="22">
        <f>All!CB135</f>
        <v>0</v>
      </c>
      <c r="D1177" s="24">
        <f>All!AR135</f>
        <v>0</v>
      </c>
      <c r="E1177" s="19" t="s">
        <v>271</v>
      </c>
      <c r="F1177" s="24">
        <f>All!EV135</f>
        <v>0</v>
      </c>
      <c r="G1177" s="24">
        <f>All!GF135</f>
        <v>315456</v>
      </c>
      <c r="H1177" s="26">
        <v>44774</v>
      </c>
    </row>
    <row r="1178" spans="1:8" ht="16.95" hidden="1" customHeight="1">
      <c r="A1178" s="113">
        <v>134</v>
      </c>
      <c r="B1178" s="113" t="s">
        <v>2172</v>
      </c>
      <c r="C1178" s="22">
        <f>All!CB136</f>
        <v>0</v>
      </c>
      <c r="D1178" s="24">
        <f>All!AR136</f>
        <v>0</v>
      </c>
      <c r="E1178" s="19" t="s">
        <v>271</v>
      </c>
      <c r="F1178" s="24">
        <f>All!EV136</f>
        <v>0</v>
      </c>
      <c r="G1178" s="24">
        <f>All!GF136</f>
        <v>0</v>
      </c>
      <c r="H1178" s="26">
        <v>44774</v>
      </c>
    </row>
    <row r="1179" spans="1:8" hidden="1">
      <c r="A1179" s="113">
        <v>135</v>
      </c>
      <c r="B1179" s="113" t="s">
        <v>2173</v>
      </c>
      <c r="C1179" s="22">
        <f>All!CB137</f>
        <v>30852133</v>
      </c>
      <c r="D1179" s="24">
        <f>All!AR137</f>
        <v>26528466</v>
      </c>
      <c r="E1179" s="19" t="s">
        <v>271</v>
      </c>
      <c r="F1179" s="24">
        <f>All!EV137</f>
        <v>16137266</v>
      </c>
      <c r="G1179" s="24">
        <f>All!GF137</f>
        <v>13288438</v>
      </c>
      <c r="H1179" s="26">
        <v>44774</v>
      </c>
    </row>
    <row r="1180" spans="1:8" hidden="1">
      <c r="A1180" s="113">
        <v>136</v>
      </c>
      <c r="B1180" s="113" t="s">
        <v>2174</v>
      </c>
      <c r="C1180" s="22">
        <f>All!CB138</f>
        <v>32443754</v>
      </c>
      <c r="D1180" s="24">
        <f>All!AR138</f>
        <v>18490181.129999999</v>
      </c>
      <c r="E1180" s="19" t="s">
        <v>271</v>
      </c>
      <c r="F1180" s="24">
        <f>All!EV138</f>
        <v>37979942.140000001</v>
      </c>
      <c r="G1180" s="24">
        <f>All!GF138</f>
        <v>15716653.960000001</v>
      </c>
      <c r="H1180" s="26">
        <v>44774</v>
      </c>
    </row>
    <row r="1181" spans="1:8" hidden="1">
      <c r="A1181" s="113">
        <v>137</v>
      </c>
      <c r="B1181" s="113" t="s">
        <v>2175</v>
      </c>
      <c r="C1181" s="22">
        <f>All!CB139</f>
        <v>0</v>
      </c>
      <c r="D1181" s="24">
        <f>All!AR139</f>
        <v>0</v>
      </c>
      <c r="E1181" s="19" t="s">
        <v>271</v>
      </c>
      <c r="F1181" s="24">
        <f>All!EV139</f>
        <v>0</v>
      </c>
      <c r="G1181" s="24">
        <f>All!GF139</f>
        <v>0</v>
      </c>
      <c r="H1181" s="26">
        <v>44774</v>
      </c>
    </row>
    <row r="1182" spans="1:8" hidden="1">
      <c r="A1182" s="113">
        <v>138</v>
      </c>
      <c r="B1182" s="113" t="s">
        <v>2176</v>
      </c>
      <c r="C1182" s="22">
        <f>All!CB140</f>
        <v>18420963</v>
      </c>
      <c r="D1182" s="24">
        <f>All!AR140</f>
        <v>18420963</v>
      </c>
      <c r="E1182" s="19" t="s">
        <v>271</v>
      </c>
      <c r="F1182" s="24">
        <f>All!EV140</f>
        <v>18400000</v>
      </c>
      <c r="G1182" s="24">
        <f>All!GF140</f>
        <v>10800000</v>
      </c>
      <c r="H1182" s="26">
        <v>44774</v>
      </c>
    </row>
    <row r="1183" spans="1:8" hidden="1">
      <c r="A1183" s="113">
        <v>139</v>
      </c>
      <c r="B1183" s="113" t="s">
        <v>2189</v>
      </c>
      <c r="C1183" s="22">
        <f>All!CB141</f>
        <v>0</v>
      </c>
      <c r="D1183" s="24">
        <f>All!AR141</f>
        <v>0</v>
      </c>
      <c r="E1183" s="19" t="s">
        <v>271</v>
      </c>
      <c r="F1183" s="24">
        <f>All!EV141</f>
        <v>1642468.7560000001</v>
      </c>
      <c r="G1183" s="24">
        <f>All!GF141</f>
        <v>1296685.8600000001</v>
      </c>
      <c r="H1183" s="26">
        <v>44774</v>
      </c>
    </row>
    <row r="1184" spans="1:8" hidden="1">
      <c r="A1184" s="113">
        <v>140</v>
      </c>
      <c r="B1184" s="113" t="s">
        <v>2190</v>
      </c>
      <c r="C1184" s="22">
        <f>All!CB142</f>
        <v>15000000</v>
      </c>
      <c r="D1184" s="24">
        <f>All!AR142</f>
        <v>0</v>
      </c>
      <c r="E1184" s="19" t="s">
        <v>271</v>
      </c>
      <c r="F1184" s="24">
        <f>All!EV142</f>
        <v>8320000</v>
      </c>
      <c r="G1184" s="24">
        <f>All!GF142</f>
        <v>5760000</v>
      </c>
      <c r="H1184" s="26">
        <v>44774</v>
      </c>
    </row>
    <row r="1185" spans="1:8" hidden="1">
      <c r="A1185" s="113">
        <v>141</v>
      </c>
      <c r="B1185" s="113" t="s">
        <v>2191</v>
      </c>
      <c r="C1185" s="22">
        <f>All!CB143</f>
        <v>0</v>
      </c>
      <c r="D1185" s="24">
        <f>All!AR143</f>
        <v>0</v>
      </c>
      <c r="E1185" s="19" t="s">
        <v>271</v>
      </c>
      <c r="F1185" s="24">
        <f>All!EV143</f>
        <v>0</v>
      </c>
      <c r="G1185" s="24">
        <f>All!GF143</f>
        <v>0</v>
      </c>
      <c r="H1185" s="26">
        <v>44774</v>
      </c>
    </row>
    <row r="1186" spans="1:8" hidden="1">
      <c r="A1186" s="113">
        <v>142</v>
      </c>
      <c r="B1186" s="113" t="s">
        <v>2192</v>
      </c>
      <c r="C1186" s="22">
        <f>All!CB144</f>
        <v>0</v>
      </c>
      <c r="D1186" s="24">
        <f>All!AR144</f>
        <v>0</v>
      </c>
      <c r="E1186" s="19" t="s">
        <v>271</v>
      </c>
      <c r="F1186" s="24">
        <f>All!EV144</f>
        <v>56129743.655999996</v>
      </c>
      <c r="G1186" s="24">
        <f>All!GF144</f>
        <v>23574492.335519996</v>
      </c>
      <c r="H1186" s="26">
        <v>44774</v>
      </c>
    </row>
    <row r="1187" spans="1:8" hidden="1">
      <c r="A1187" s="113">
        <v>143</v>
      </c>
      <c r="B1187" s="113" t="s">
        <v>2193</v>
      </c>
      <c r="C1187" s="22">
        <f>All!CB145</f>
        <v>0</v>
      </c>
      <c r="D1187" s="24">
        <f>All!AR145</f>
        <v>0</v>
      </c>
      <c r="E1187" s="19" t="s">
        <v>271</v>
      </c>
      <c r="F1187" s="24">
        <f>All!EV145</f>
        <v>0</v>
      </c>
      <c r="G1187" s="24">
        <f>All!GF145</f>
        <v>0</v>
      </c>
      <c r="H1187" s="26">
        <v>44774</v>
      </c>
    </row>
    <row r="1188" spans="1:8" hidden="1">
      <c r="A1188" s="152">
        <v>144</v>
      </c>
      <c r="B1188" s="152" t="s">
        <v>2207</v>
      </c>
      <c r="C1188" s="22">
        <f>All!CB146</f>
        <v>0</v>
      </c>
      <c r="D1188" s="24">
        <f>All!AR146</f>
        <v>0</v>
      </c>
      <c r="E1188" s="19" t="s">
        <v>271</v>
      </c>
      <c r="F1188" s="24">
        <f>All!EV146</f>
        <v>0</v>
      </c>
      <c r="G1188" s="24">
        <f>All!GF146</f>
        <v>0</v>
      </c>
      <c r="H1188" s="26">
        <v>44774</v>
      </c>
    </row>
    <row r="1189" spans="1:8">
      <c r="A1189" s="152">
        <v>145</v>
      </c>
      <c r="B1189" s="152" t="s">
        <v>2208</v>
      </c>
      <c r="C1189" s="22">
        <f>All!CB147</f>
        <v>0</v>
      </c>
      <c r="D1189" s="24">
        <f>All!AR147</f>
        <v>0</v>
      </c>
      <c r="E1189" s="19" t="s">
        <v>271</v>
      </c>
      <c r="F1189" s="24">
        <f>All!EV147</f>
        <v>0</v>
      </c>
      <c r="G1189" s="24">
        <f>All!GF147</f>
        <v>0</v>
      </c>
      <c r="H1189" s="26">
        <v>44774</v>
      </c>
    </row>
    <row r="1190" spans="1:8">
      <c r="A1190" s="152">
        <v>146</v>
      </c>
      <c r="B1190" s="152" t="s">
        <v>2211</v>
      </c>
      <c r="C1190" s="22">
        <f>All!CB148</f>
        <v>0</v>
      </c>
      <c r="D1190" s="24">
        <f>All!AR148</f>
        <v>0</v>
      </c>
      <c r="E1190" s="19" t="s">
        <v>271</v>
      </c>
      <c r="F1190" s="24">
        <f>All!EV148</f>
        <v>0</v>
      </c>
      <c r="G1190" s="24">
        <f>All!GF148</f>
        <v>0</v>
      </c>
      <c r="H1190" s="26">
        <v>44774</v>
      </c>
    </row>
    <row r="1191" spans="1:8">
      <c r="A1191" s="152">
        <v>147</v>
      </c>
      <c r="B1191" s="152" t="s">
        <v>2212</v>
      </c>
      <c r="C1191" s="22">
        <f>All!CB149</f>
        <v>0</v>
      </c>
      <c r="D1191" s="24">
        <f>All!AR149</f>
        <v>0</v>
      </c>
      <c r="E1191" s="19" t="s">
        <v>271</v>
      </c>
      <c r="F1191" s="24">
        <f>All!EV149</f>
        <v>0</v>
      </c>
      <c r="G1191" s="24">
        <f>All!GF149</f>
        <v>0</v>
      </c>
      <c r="H1191" s="26">
        <v>44774</v>
      </c>
    </row>
    <row r="1192" spans="1:8" ht="15" customHeight="1">
      <c r="A1192" s="152">
        <v>148</v>
      </c>
      <c r="B1192" s="152" t="s">
        <v>2213</v>
      </c>
      <c r="C1192" s="22">
        <f>All!CB150</f>
        <v>0</v>
      </c>
      <c r="D1192" s="24">
        <f>All!AR150</f>
        <v>0</v>
      </c>
      <c r="E1192" s="19" t="s">
        <v>271</v>
      </c>
      <c r="F1192" s="24">
        <f>All!EV150</f>
        <v>0</v>
      </c>
      <c r="G1192" s="24">
        <f>All!GF150</f>
        <v>0</v>
      </c>
      <c r="H1192" s="26">
        <v>44774</v>
      </c>
    </row>
    <row r="1193" spans="1:8">
      <c r="A1193" s="20">
        <v>0</v>
      </c>
      <c r="B1193" s="20" t="s">
        <v>1985</v>
      </c>
      <c r="C1193" s="22">
        <f>All!CB151</f>
        <v>0</v>
      </c>
      <c r="D1193" s="24">
        <f>All!AR151</f>
        <v>0</v>
      </c>
      <c r="E1193" s="19" t="s">
        <v>271</v>
      </c>
      <c r="F1193" s="24">
        <f>All!EV151</f>
        <v>0</v>
      </c>
      <c r="G1193" s="24">
        <f>All!GF151</f>
        <v>0</v>
      </c>
      <c r="H1193" s="26">
        <v>44774</v>
      </c>
    </row>
    <row r="1194" spans="1:8" hidden="1">
      <c r="A1194" s="19">
        <v>1</v>
      </c>
      <c r="B1194" s="19" t="s">
        <v>7</v>
      </c>
      <c r="C1194" s="22">
        <f>All!CE3</f>
        <v>18617689.010526098</v>
      </c>
      <c r="D1194" s="24">
        <f>All!AU3</f>
        <v>0</v>
      </c>
      <c r="E1194" s="19" t="s">
        <v>271</v>
      </c>
      <c r="F1194" s="24">
        <f>All!EY3</f>
        <v>0</v>
      </c>
      <c r="G1194" s="24">
        <f>All!GI3</f>
        <v>0</v>
      </c>
      <c r="H1194" s="26">
        <v>44805</v>
      </c>
    </row>
    <row r="1195" spans="1:8" hidden="1">
      <c r="A1195" s="19">
        <v>2</v>
      </c>
      <c r="B1195" s="19" t="s">
        <v>8</v>
      </c>
      <c r="C1195" s="22">
        <f>All!CE4</f>
        <v>0</v>
      </c>
      <c r="D1195" s="24">
        <f>All!AU4</f>
        <v>0</v>
      </c>
      <c r="E1195" s="19" t="s">
        <v>271</v>
      </c>
      <c r="F1195" s="24">
        <f>All!EY4</f>
        <v>0</v>
      </c>
      <c r="G1195" s="24">
        <f>All!GI4</f>
        <v>0</v>
      </c>
      <c r="H1195" s="26">
        <v>44805</v>
      </c>
    </row>
    <row r="1196" spans="1:8" hidden="1">
      <c r="A1196" s="19">
        <v>3</v>
      </c>
      <c r="B1196" s="19" t="s">
        <v>9</v>
      </c>
      <c r="C1196" s="22">
        <f>All!CE5</f>
        <v>10397867.712366581</v>
      </c>
      <c r="D1196" s="24">
        <f>All!AU5</f>
        <v>0</v>
      </c>
      <c r="E1196" s="19" t="s">
        <v>271</v>
      </c>
      <c r="F1196" s="24">
        <f>All!EY5</f>
        <v>3717520.4180253693</v>
      </c>
      <c r="G1196" s="24">
        <f>All!GI5</f>
        <v>3717520.4180253698</v>
      </c>
      <c r="H1196" s="26">
        <v>44805</v>
      </c>
    </row>
    <row r="1197" spans="1:8" hidden="1">
      <c r="A1197" s="19">
        <v>4</v>
      </c>
      <c r="B1197" s="19" t="s">
        <v>10</v>
      </c>
      <c r="C1197" s="22">
        <f>All!CE6</f>
        <v>0</v>
      </c>
      <c r="D1197" s="24">
        <f>All!AU6</f>
        <v>0</v>
      </c>
      <c r="E1197" s="19" t="s">
        <v>271</v>
      </c>
      <c r="F1197" s="24">
        <f>All!EY6</f>
        <v>1017911.8288024378</v>
      </c>
      <c r="G1197" s="24">
        <f>All!GI6</f>
        <v>1170598.6031228034</v>
      </c>
      <c r="H1197" s="26">
        <v>44805</v>
      </c>
    </row>
    <row r="1198" spans="1:8" hidden="1">
      <c r="A1198" s="19">
        <v>5</v>
      </c>
      <c r="B1198" s="19" t="s">
        <v>11</v>
      </c>
      <c r="C1198" s="22">
        <f>All!CE7</f>
        <v>1758000</v>
      </c>
      <c r="D1198" s="24">
        <f>All!AU7</f>
        <v>0</v>
      </c>
      <c r="E1198" s="19" t="s">
        <v>271</v>
      </c>
      <c r="F1198" s="24">
        <f>All!EY7</f>
        <v>0</v>
      </c>
      <c r="G1198" s="24">
        <f>All!GI7</f>
        <v>0</v>
      </c>
      <c r="H1198" s="26">
        <v>44805</v>
      </c>
    </row>
    <row r="1199" spans="1:8" hidden="1">
      <c r="A1199" s="19">
        <v>6</v>
      </c>
      <c r="B1199" s="19" t="s">
        <v>12</v>
      </c>
      <c r="C1199" s="22">
        <f>All!CE8</f>
        <v>76249851.559438497</v>
      </c>
      <c r="D1199" s="24">
        <f>All!AU8</f>
        <v>46114639.520861365</v>
      </c>
      <c r="E1199" s="19" t="s">
        <v>271</v>
      </c>
      <c r="F1199" s="24">
        <f>All!EY8</f>
        <v>70442136</v>
      </c>
      <c r="G1199" s="24">
        <f>All!GI8</f>
        <v>68140226</v>
      </c>
      <c r="H1199" s="26">
        <v>44805</v>
      </c>
    </row>
    <row r="1200" spans="1:8" hidden="1">
      <c r="A1200" s="19">
        <v>7</v>
      </c>
      <c r="B1200" s="19" t="s">
        <v>13</v>
      </c>
      <c r="C1200" s="22">
        <f>All!CE9</f>
        <v>0</v>
      </c>
      <c r="D1200" s="24">
        <f>All!AU9</f>
        <v>0</v>
      </c>
      <c r="E1200" s="19" t="s">
        <v>271</v>
      </c>
      <c r="F1200" s="24">
        <f>All!EY9</f>
        <v>0</v>
      </c>
      <c r="G1200" s="24">
        <f>All!GI9</f>
        <v>0</v>
      </c>
      <c r="H1200" s="26">
        <v>44805</v>
      </c>
    </row>
    <row r="1201" spans="1:8" hidden="1">
      <c r="A1201" s="19">
        <v>8</v>
      </c>
      <c r="B1201" s="19" t="s">
        <v>2004</v>
      </c>
      <c r="C1201" s="22">
        <f>All!CE10</f>
        <v>0</v>
      </c>
      <c r="D1201" s="24">
        <f>All!AU10</f>
        <v>0</v>
      </c>
      <c r="E1201" s="19" t="s">
        <v>271</v>
      </c>
      <c r="F1201" s="24">
        <f>All!EY10</f>
        <v>3615411</v>
      </c>
      <c r="G1201" s="24">
        <f>All!GI10</f>
        <v>8979703</v>
      </c>
      <c r="H1201" s="26">
        <v>44805</v>
      </c>
    </row>
    <row r="1202" spans="1:8" hidden="1">
      <c r="A1202" s="19">
        <v>9</v>
      </c>
      <c r="B1202" s="19" t="s">
        <v>15</v>
      </c>
      <c r="C1202" s="22">
        <f>All!CE11</f>
        <v>0</v>
      </c>
      <c r="D1202" s="24">
        <f>All!AU11</f>
        <v>0</v>
      </c>
      <c r="E1202" s="19" t="s">
        <v>271</v>
      </c>
      <c r="F1202" s="24">
        <f>All!EY11</f>
        <v>0</v>
      </c>
      <c r="G1202" s="24">
        <f>All!GI11</f>
        <v>0</v>
      </c>
      <c r="H1202" s="26">
        <v>44805</v>
      </c>
    </row>
    <row r="1203" spans="1:8" hidden="1">
      <c r="A1203" s="19">
        <v>10</v>
      </c>
      <c r="B1203" s="19" t="s">
        <v>16</v>
      </c>
      <c r="C1203" s="22">
        <f>All!CE12</f>
        <v>0</v>
      </c>
      <c r="D1203" s="24">
        <f>All!AU12</f>
        <v>0</v>
      </c>
      <c r="E1203" s="19" t="s">
        <v>271</v>
      </c>
      <c r="F1203" s="24">
        <f>All!EY12</f>
        <v>0</v>
      </c>
      <c r="G1203" s="24">
        <f>All!GI12</f>
        <v>0</v>
      </c>
      <c r="H1203" s="26">
        <v>44805</v>
      </c>
    </row>
    <row r="1204" spans="1:8" hidden="1">
      <c r="A1204" s="19">
        <v>11</v>
      </c>
      <c r="B1204" s="19" t="s">
        <v>17</v>
      </c>
      <c r="C1204" s="22">
        <f>All!CE13</f>
        <v>1854000</v>
      </c>
      <c r="D1204" s="24">
        <f>All!AU13</f>
        <v>0</v>
      </c>
      <c r="E1204" s="19" t="s">
        <v>271</v>
      </c>
      <c r="F1204" s="24">
        <f>All!EY13</f>
        <v>0</v>
      </c>
      <c r="G1204" s="24">
        <f>All!GI13</f>
        <v>0</v>
      </c>
      <c r="H1204" s="26">
        <v>44805</v>
      </c>
    </row>
    <row r="1205" spans="1:8" hidden="1">
      <c r="A1205" s="19">
        <v>12</v>
      </c>
      <c r="B1205" s="19" t="s">
        <v>18</v>
      </c>
      <c r="C1205" s="22">
        <f>All!CE14</f>
        <v>0</v>
      </c>
      <c r="D1205" s="24">
        <f>All!AU14</f>
        <v>0</v>
      </c>
      <c r="E1205" s="19" t="s">
        <v>271</v>
      </c>
      <c r="F1205" s="24">
        <f>All!EY14</f>
        <v>0</v>
      </c>
      <c r="G1205" s="24">
        <f>All!GI14</f>
        <v>0</v>
      </c>
      <c r="H1205" s="26">
        <v>44805</v>
      </c>
    </row>
    <row r="1206" spans="1:8" hidden="1">
      <c r="A1206" s="19">
        <v>13</v>
      </c>
      <c r="B1206" s="19" t="s">
        <v>19</v>
      </c>
      <c r="C1206" s="22">
        <f>All!CE15</f>
        <v>0</v>
      </c>
      <c r="D1206" s="24">
        <f>All!AU15</f>
        <v>0</v>
      </c>
      <c r="E1206" s="19" t="s">
        <v>271</v>
      </c>
      <c r="F1206" s="24">
        <f>All!EY15</f>
        <v>0</v>
      </c>
      <c r="G1206" s="24">
        <f>All!GI15</f>
        <v>0</v>
      </c>
      <c r="H1206" s="26">
        <v>44805</v>
      </c>
    </row>
    <row r="1207" spans="1:8" hidden="1">
      <c r="A1207" s="19">
        <v>14</v>
      </c>
      <c r="B1207" s="19" t="s">
        <v>20</v>
      </c>
      <c r="C1207" s="22">
        <f>All!CE16</f>
        <v>0</v>
      </c>
      <c r="D1207" s="24">
        <f>All!AU16</f>
        <v>0</v>
      </c>
      <c r="E1207" s="19" t="s">
        <v>271</v>
      </c>
      <c r="F1207" s="24">
        <f>All!EY16</f>
        <v>0</v>
      </c>
      <c r="G1207" s="24">
        <f>All!GI16</f>
        <v>0</v>
      </c>
      <c r="H1207" s="26">
        <v>44805</v>
      </c>
    </row>
    <row r="1208" spans="1:8" hidden="1">
      <c r="A1208" s="19">
        <v>15</v>
      </c>
      <c r="B1208" s="19" t="s">
        <v>21</v>
      </c>
      <c r="C1208" s="22">
        <f>All!CE17</f>
        <v>0</v>
      </c>
      <c r="D1208" s="24">
        <f>All!AU17</f>
        <v>0</v>
      </c>
      <c r="E1208" s="19" t="s">
        <v>271</v>
      </c>
      <c r="F1208" s="24">
        <f>All!EY17</f>
        <v>0</v>
      </c>
      <c r="G1208" s="24">
        <f>All!GI17</f>
        <v>0</v>
      </c>
      <c r="H1208" s="26">
        <v>44805</v>
      </c>
    </row>
    <row r="1209" spans="1:8" hidden="1">
      <c r="A1209" s="19">
        <v>16</v>
      </c>
      <c r="B1209" s="19" t="s">
        <v>22</v>
      </c>
      <c r="C1209" s="22">
        <f>All!CE18</f>
        <v>0</v>
      </c>
      <c r="D1209" s="24">
        <f>All!AU18</f>
        <v>0</v>
      </c>
      <c r="E1209" s="19" t="s">
        <v>271</v>
      </c>
      <c r="F1209" s="24">
        <f>All!EY18</f>
        <v>0</v>
      </c>
      <c r="G1209" s="24">
        <f>All!GI18</f>
        <v>0</v>
      </c>
      <c r="H1209" s="26">
        <v>44805</v>
      </c>
    </row>
    <row r="1210" spans="1:8" hidden="1">
      <c r="A1210" s="19">
        <v>17</v>
      </c>
      <c r="B1210" s="19" t="s">
        <v>23</v>
      </c>
      <c r="C1210" s="22">
        <f>All!CE19</f>
        <v>0</v>
      </c>
      <c r="D1210" s="24">
        <f>All!AU19</f>
        <v>0</v>
      </c>
      <c r="E1210" s="19" t="s">
        <v>271</v>
      </c>
      <c r="F1210" s="24">
        <f>All!EY19</f>
        <v>0</v>
      </c>
      <c r="G1210" s="24">
        <f>All!GI19</f>
        <v>0</v>
      </c>
      <c r="H1210" s="26">
        <v>44805</v>
      </c>
    </row>
    <row r="1211" spans="1:8" hidden="1">
      <c r="A1211" s="19">
        <v>18</v>
      </c>
      <c r="B1211" s="19" t="s">
        <v>24</v>
      </c>
      <c r="C1211" s="22">
        <f>All!CE20</f>
        <v>10285714.285714285</v>
      </c>
      <c r="D1211" s="24">
        <f>All!AU20</f>
        <v>0</v>
      </c>
      <c r="E1211" s="19" t="s">
        <v>271</v>
      </c>
      <c r="F1211" s="24">
        <f>All!EY20</f>
        <v>0</v>
      </c>
      <c r="G1211" s="24">
        <f>All!GI20</f>
        <v>0</v>
      </c>
      <c r="H1211" s="26">
        <v>44805</v>
      </c>
    </row>
    <row r="1212" spans="1:8" hidden="1">
      <c r="A1212" s="19">
        <v>19</v>
      </c>
      <c r="B1212" s="19" t="s">
        <v>25</v>
      </c>
      <c r="C1212" s="22">
        <f>All!CE21</f>
        <v>6580000</v>
      </c>
      <c r="D1212" s="24">
        <f>All!AU21</f>
        <v>0</v>
      </c>
      <c r="E1212" s="19" t="s">
        <v>271</v>
      </c>
      <c r="F1212" s="24">
        <f>All!EY21</f>
        <v>0</v>
      </c>
      <c r="G1212" s="24">
        <f>All!GI21</f>
        <v>2572883</v>
      </c>
      <c r="H1212" s="26">
        <v>44805</v>
      </c>
    </row>
    <row r="1213" spans="1:8" hidden="1">
      <c r="A1213" s="19">
        <v>20</v>
      </c>
      <c r="B1213" s="19" t="s">
        <v>26</v>
      </c>
      <c r="C1213" s="22">
        <f>All!CE22</f>
        <v>18520000</v>
      </c>
      <c r="D1213" s="24">
        <f>All!AU22</f>
        <v>0</v>
      </c>
      <c r="E1213" s="19" t="s">
        <v>271</v>
      </c>
      <c r="F1213" s="24">
        <f>All!EY22</f>
        <v>0</v>
      </c>
      <c r="G1213" s="24">
        <f>All!GI22</f>
        <v>4500000</v>
      </c>
      <c r="H1213" s="26">
        <v>44805</v>
      </c>
    </row>
    <row r="1214" spans="1:8" hidden="1">
      <c r="A1214" s="19">
        <v>21</v>
      </c>
      <c r="B1214" s="19" t="s">
        <v>27</v>
      </c>
      <c r="C1214" s="22">
        <f>All!CE23</f>
        <v>18984130</v>
      </c>
      <c r="D1214" s="24">
        <f>All!AU23</f>
        <v>35055198</v>
      </c>
      <c r="E1214" s="19" t="s">
        <v>271</v>
      </c>
      <c r="F1214" s="24">
        <f>All!EY23</f>
        <v>25280080</v>
      </c>
      <c r="G1214" s="24">
        <f>All!GI23</f>
        <v>31903536</v>
      </c>
      <c r="H1214" s="26">
        <v>44805</v>
      </c>
    </row>
    <row r="1215" spans="1:8" hidden="1">
      <c r="A1215" s="19">
        <v>22</v>
      </c>
      <c r="B1215" s="19" t="s">
        <v>29</v>
      </c>
      <c r="C1215" s="22">
        <f>All!CE24</f>
        <v>0</v>
      </c>
      <c r="D1215" s="24">
        <f>All!AU24</f>
        <v>51980001</v>
      </c>
      <c r="E1215" s="19" t="s">
        <v>271</v>
      </c>
      <c r="F1215" s="24">
        <f>All!EY24</f>
        <v>22357202</v>
      </c>
      <c r="G1215" s="24">
        <f>All!GI24</f>
        <v>18789664</v>
      </c>
      <c r="H1215" s="26">
        <v>44805</v>
      </c>
    </row>
    <row r="1216" spans="1:8" hidden="1">
      <c r="A1216" s="19">
        <v>23</v>
      </c>
      <c r="B1216" s="19" t="s">
        <v>30</v>
      </c>
      <c r="C1216" s="22">
        <f>All!CE25</f>
        <v>18229150</v>
      </c>
      <c r="D1216" s="24">
        <f>All!AU25</f>
        <v>24386909</v>
      </c>
      <c r="E1216" s="19" t="s">
        <v>271</v>
      </c>
      <c r="F1216" s="24">
        <f>All!EY25</f>
        <v>22938941</v>
      </c>
      <c r="G1216" s="24">
        <f>All!GI25</f>
        <v>15195899</v>
      </c>
      <c r="H1216" s="26">
        <v>44805</v>
      </c>
    </row>
    <row r="1217" spans="1:8" hidden="1">
      <c r="A1217" s="19">
        <v>24</v>
      </c>
      <c r="B1217" s="19" t="s">
        <v>31</v>
      </c>
      <c r="C1217" s="22">
        <f>All!CE26</f>
        <v>0</v>
      </c>
      <c r="D1217" s="24">
        <f>All!AU26</f>
        <v>0</v>
      </c>
      <c r="E1217" s="19" t="s">
        <v>271</v>
      </c>
      <c r="F1217" s="24">
        <f>All!EY26</f>
        <v>1187112.4048633461</v>
      </c>
      <c r="G1217" s="24">
        <f>All!GI26</f>
        <v>1038723.3542554277</v>
      </c>
      <c r="H1217" s="26">
        <v>44805</v>
      </c>
    </row>
    <row r="1218" spans="1:8" hidden="1">
      <c r="A1218" s="19">
        <v>25</v>
      </c>
      <c r="B1218" s="19" t="s">
        <v>32</v>
      </c>
      <c r="C1218" s="22">
        <f>All!CE27</f>
        <v>0</v>
      </c>
      <c r="D1218" s="24">
        <f>All!AU27</f>
        <v>0</v>
      </c>
      <c r="E1218" s="19" t="s">
        <v>271</v>
      </c>
      <c r="F1218" s="24">
        <f>All!EY27</f>
        <v>0</v>
      </c>
      <c r="G1218" s="24">
        <f>All!GI27</f>
        <v>0</v>
      </c>
      <c r="H1218" s="26">
        <v>44805</v>
      </c>
    </row>
    <row r="1219" spans="1:8" hidden="1">
      <c r="A1219" s="19">
        <v>26</v>
      </c>
      <c r="B1219" s="19" t="s">
        <v>34</v>
      </c>
      <c r="C1219" s="22">
        <f>All!CE28</f>
        <v>3254600</v>
      </c>
      <c r="D1219" s="24">
        <f>All!AU28</f>
        <v>0</v>
      </c>
      <c r="E1219" s="19" t="s">
        <v>271</v>
      </c>
      <c r="F1219" s="24">
        <f>All!EY28</f>
        <v>0</v>
      </c>
      <c r="G1219" s="24">
        <f>All!GI28</f>
        <v>0</v>
      </c>
      <c r="H1219" s="26">
        <v>44805</v>
      </c>
    </row>
    <row r="1220" spans="1:8" hidden="1">
      <c r="A1220" s="19">
        <v>27</v>
      </c>
      <c r="B1220" s="19" t="s">
        <v>35</v>
      </c>
      <c r="C1220" s="22">
        <f>All!CE29</f>
        <v>0</v>
      </c>
      <c r="D1220" s="24">
        <f>All!AU29</f>
        <v>0</v>
      </c>
      <c r="E1220" s="19" t="s">
        <v>271</v>
      </c>
      <c r="F1220" s="24">
        <f>All!EY29</f>
        <v>0</v>
      </c>
      <c r="G1220" s="24">
        <f>All!GI29</f>
        <v>0</v>
      </c>
      <c r="H1220" s="26">
        <v>44805</v>
      </c>
    </row>
    <row r="1221" spans="1:8" hidden="1">
      <c r="A1221" s="19">
        <v>28</v>
      </c>
      <c r="B1221" s="19" t="s">
        <v>36</v>
      </c>
      <c r="C1221" s="22">
        <f>All!CE30</f>
        <v>0</v>
      </c>
      <c r="D1221" s="24">
        <f>All!AU30</f>
        <v>0</v>
      </c>
      <c r="E1221" s="19" t="s">
        <v>271</v>
      </c>
      <c r="F1221" s="24">
        <f>All!EY30</f>
        <v>0</v>
      </c>
      <c r="G1221" s="24">
        <f>All!GI30</f>
        <v>0</v>
      </c>
      <c r="H1221" s="26">
        <v>44805</v>
      </c>
    </row>
    <row r="1222" spans="1:8" hidden="1">
      <c r="A1222" s="19">
        <v>29</v>
      </c>
      <c r="B1222" s="19" t="s">
        <v>37</v>
      </c>
      <c r="C1222" s="22">
        <f>All!CE31</f>
        <v>0</v>
      </c>
      <c r="D1222" s="24">
        <f>All!AU31</f>
        <v>0</v>
      </c>
      <c r="E1222" s="19" t="s">
        <v>271</v>
      </c>
      <c r="F1222" s="24">
        <f>All!EY31</f>
        <v>0</v>
      </c>
      <c r="G1222" s="24">
        <f>All!GI31</f>
        <v>0</v>
      </c>
      <c r="H1222" s="26">
        <v>44805</v>
      </c>
    </row>
    <row r="1223" spans="1:8" hidden="1">
      <c r="A1223" s="19">
        <v>30</v>
      </c>
      <c r="B1223" s="19" t="s">
        <v>38</v>
      </c>
      <c r="C1223" s="22">
        <f>All!CE32</f>
        <v>0</v>
      </c>
      <c r="D1223" s="24">
        <f>All!AU32</f>
        <v>0</v>
      </c>
      <c r="E1223" s="19" t="s">
        <v>271</v>
      </c>
      <c r="F1223" s="24">
        <f>All!EY32</f>
        <v>0</v>
      </c>
      <c r="G1223" s="24">
        <f>All!GI32</f>
        <v>0</v>
      </c>
      <c r="H1223" s="26">
        <v>44805</v>
      </c>
    </row>
    <row r="1224" spans="1:8" hidden="1">
      <c r="A1224" s="19">
        <v>31</v>
      </c>
      <c r="B1224" s="19" t="s">
        <v>39</v>
      </c>
      <c r="C1224" s="22">
        <f>All!CE33</f>
        <v>0</v>
      </c>
      <c r="D1224" s="24">
        <f>All!AU33</f>
        <v>0</v>
      </c>
      <c r="E1224" s="19" t="s">
        <v>271</v>
      </c>
      <c r="F1224" s="24">
        <f>All!EY33</f>
        <v>0</v>
      </c>
      <c r="G1224" s="24">
        <f>All!GI33</f>
        <v>0</v>
      </c>
      <c r="H1224" s="26">
        <v>44805</v>
      </c>
    </row>
    <row r="1225" spans="1:8" hidden="1">
      <c r="A1225" s="19">
        <v>32</v>
      </c>
      <c r="B1225" s="19" t="s">
        <v>40</v>
      </c>
      <c r="C1225" s="22">
        <f>All!CE34</f>
        <v>0</v>
      </c>
      <c r="D1225" s="24">
        <f>All!AU34</f>
        <v>0</v>
      </c>
      <c r="E1225" s="19" t="s">
        <v>271</v>
      </c>
      <c r="F1225" s="24">
        <f>All!EY34</f>
        <v>0</v>
      </c>
      <c r="G1225" s="24">
        <f>All!GI34</f>
        <v>0</v>
      </c>
      <c r="H1225" s="26">
        <v>44805</v>
      </c>
    </row>
    <row r="1226" spans="1:8" hidden="1">
      <c r="A1226" s="19">
        <v>33</v>
      </c>
      <c r="B1226" s="19" t="s">
        <v>41</v>
      </c>
      <c r="C1226" s="22">
        <f>All!CE35</f>
        <v>847000</v>
      </c>
      <c r="D1226" s="24">
        <f>All!AU35</f>
        <v>0</v>
      </c>
      <c r="E1226" s="19" t="s">
        <v>271</v>
      </c>
      <c r="F1226" s="24">
        <f>All!EY35</f>
        <v>0</v>
      </c>
      <c r="G1226" s="24">
        <f>All!GI35</f>
        <v>2696130.86</v>
      </c>
      <c r="H1226" s="26">
        <v>44805</v>
      </c>
    </row>
    <row r="1227" spans="1:8" hidden="1">
      <c r="A1227" s="19">
        <v>34</v>
      </c>
      <c r="B1227" s="19" t="s">
        <v>42</v>
      </c>
      <c r="C1227" s="22">
        <f>All!CE36</f>
        <v>100000</v>
      </c>
      <c r="D1227" s="24">
        <f>All!AU36</f>
        <v>0</v>
      </c>
      <c r="E1227" s="19" t="s">
        <v>271</v>
      </c>
      <c r="F1227" s="24">
        <f>All!EY36</f>
        <v>0</v>
      </c>
      <c r="G1227" s="24">
        <f>All!GI36</f>
        <v>5651414</v>
      </c>
      <c r="H1227" s="26">
        <v>44805</v>
      </c>
    </row>
    <row r="1228" spans="1:8" hidden="1">
      <c r="A1228" s="19">
        <v>35</v>
      </c>
      <c r="B1228" s="19" t="s">
        <v>43</v>
      </c>
      <c r="C1228" s="22">
        <f>All!CE37</f>
        <v>0</v>
      </c>
      <c r="D1228" s="24">
        <f>All!AU37</f>
        <v>0</v>
      </c>
      <c r="E1228" s="19" t="s">
        <v>271</v>
      </c>
      <c r="F1228" s="24">
        <f>All!EY37</f>
        <v>0</v>
      </c>
      <c r="G1228" s="24">
        <f>All!GI37</f>
        <v>0</v>
      </c>
      <c r="H1228" s="26">
        <v>44805</v>
      </c>
    </row>
    <row r="1229" spans="1:8" hidden="1">
      <c r="A1229" s="19">
        <v>36</v>
      </c>
      <c r="B1229" s="19" t="s">
        <v>44</v>
      </c>
      <c r="C1229" s="22">
        <f>All!CE38</f>
        <v>0</v>
      </c>
      <c r="D1229" s="24">
        <f>All!AU38</f>
        <v>0</v>
      </c>
      <c r="E1229" s="19" t="s">
        <v>271</v>
      </c>
      <c r="F1229" s="24">
        <f>All!EY38</f>
        <v>0</v>
      </c>
      <c r="G1229" s="24">
        <f>All!GI38</f>
        <v>0</v>
      </c>
      <c r="H1229" s="26">
        <v>44805</v>
      </c>
    </row>
    <row r="1230" spans="1:8" hidden="1">
      <c r="A1230" s="19">
        <v>37</v>
      </c>
      <c r="B1230" s="19" t="s">
        <v>1980</v>
      </c>
      <c r="C1230" s="22">
        <f>All!CE39</f>
        <v>3954000</v>
      </c>
      <c r="D1230" s="24">
        <f>All!AU39</f>
        <v>0</v>
      </c>
      <c r="E1230" s="19" t="s">
        <v>271</v>
      </c>
      <c r="F1230" s="24">
        <f>All!EY39</f>
        <v>0</v>
      </c>
      <c r="G1230" s="24">
        <f>All!GI39</f>
        <v>0</v>
      </c>
      <c r="H1230" s="26">
        <v>44805</v>
      </c>
    </row>
    <row r="1231" spans="1:8" hidden="1">
      <c r="A1231" s="19">
        <v>38</v>
      </c>
      <c r="B1231" s="19" t="s">
        <v>1982</v>
      </c>
      <c r="C1231" s="22">
        <f>All!CE40</f>
        <v>14680356</v>
      </c>
      <c r="D1231" s="24">
        <f>All!AU40</f>
        <v>0</v>
      </c>
      <c r="E1231" s="19" t="s">
        <v>271</v>
      </c>
      <c r="F1231" s="24">
        <f>All!EY40</f>
        <v>26739861</v>
      </c>
      <c r="G1231" s="24">
        <f>All!GI40</f>
        <v>17735304</v>
      </c>
      <c r="H1231" s="26">
        <v>44805</v>
      </c>
    </row>
    <row r="1232" spans="1:8" hidden="1">
      <c r="A1232" s="19">
        <v>39</v>
      </c>
      <c r="B1232" s="19" t="s">
        <v>1984</v>
      </c>
      <c r="C1232" s="22">
        <f>All!CE41</f>
        <v>7749625</v>
      </c>
      <c r="D1232" s="24">
        <f>All!AU41</f>
        <v>0</v>
      </c>
      <c r="E1232" s="19" t="s">
        <v>271</v>
      </c>
      <c r="F1232" s="24">
        <f>All!EY41</f>
        <v>0</v>
      </c>
      <c r="G1232" s="24">
        <f>All!GI41</f>
        <v>0</v>
      </c>
      <c r="H1232" s="26">
        <v>44805</v>
      </c>
    </row>
    <row r="1233" spans="1:8" hidden="1">
      <c r="A1233" s="19">
        <v>40</v>
      </c>
      <c r="B1233" s="19" t="s">
        <v>2001</v>
      </c>
      <c r="C1233" s="22">
        <f>All!CE42</f>
        <v>7532715</v>
      </c>
      <c r="D1233" s="24">
        <f>All!AU42</f>
        <v>0</v>
      </c>
      <c r="E1233" s="19" t="s">
        <v>271</v>
      </c>
      <c r="F1233" s="24">
        <f>All!EY42</f>
        <v>0</v>
      </c>
      <c r="G1233" s="24">
        <f>All!GI42</f>
        <v>0</v>
      </c>
      <c r="H1233" s="26">
        <v>44805</v>
      </c>
    </row>
    <row r="1234" spans="1:8" hidden="1">
      <c r="A1234" s="19">
        <v>41</v>
      </c>
      <c r="B1234" s="19" t="s">
        <v>2002</v>
      </c>
      <c r="C1234" s="22">
        <f>All!CE43</f>
        <v>4717542.8430404812</v>
      </c>
      <c r="D1234" s="24">
        <f>All!AU43</f>
        <v>0</v>
      </c>
      <c r="E1234" s="19" t="s">
        <v>271</v>
      </c>
      <c r="F1234" s="24">
        <f>All!EY43</f>
        <v>0</v>
      </c>
      <c r="G1234" s="24">
        <f>All!GI43</f>
        <v>0</v>
      </c>
      <c r="H1234" s="26">
        <v>44805</v>
      </c>
    </row>
    <row r="1235" spans="1:8" hidden="1">
      <c r="A1235" s="19">
        <v>42</v>
      </c>
      <c r="B1235" s="19" t="s">
        <v>2003</v>
      </c>
      <c r="C1235" s="22">
        <f>All!CE44</f>
        <v>34316764</v>
      </c>
      <c r="D1235" s="24">
        <f>All!AU44</f>
        <v>0</v>
      </c>
      <c r="E1235" s="19" t="s">
        <v>271</v>
      </c>
      <c r="F1235" s="24">
        <f>All!EY44</f>
        <v>0</v>
      </c>
      <c r="G1235" s="24">
        <f>All!GI44</f>
        <v>0</v>
      </c>
      <c r="H1235" s="26">
        <v>44805</v>
      </c>
    </row>
    <row r="1236" spans="1:8" hidden="1">
      <c r="A1236" s="19">
        <v>43</v>
      </c>
      <c r="B1236" s="19" t="s">
        <v>2064</v>
      </c>
      <c r="C1236" s="22">
        <f>All!CE45</f>
        <v>0</v>
      </c>
      <c r="D1236" s="24">
        <f>All!AU45</f>
        <v>0</v>
      </c>
      <c r="E1236" s="19" t="s">
        <v>271</v>
      </c>
      <c r="F1236" s="24">
        <f>All!EY45</f>
        <v>0</v>
      </c>
      <c r="G1236" s="24">
        <f>All!GI45</f>
        <v>0</v>
      </c>
      <c r="H1236" s="26">
        <v>44805</v>
      </c>
    </row>
    <row r="1237" spans="1:8" hidden="1">
      <c r="A1237" s="19">
        <v>44</v>
      </c>
      <c r="B1237" s="19" t="s">
        <v>2062</v>
      </c>
      <c r="C1237" s="22">
        <f>All!CE46</f>
        <v>0</v>
      </c>
      <c r="D1237" s="24">
        <f>All!AU46</f>
        <v>0</v>
      </c>
      <c r="E1237" s="19" t="s">
        <v>271</v>
      </c>
      <c r="F1237" s="24">
        <f>All!EY46</f>
        <v>0</v>
      </c>
      <c r="G1237" s="24">
        <f>All!GI46</f>
        <v>0</v>
      </c>
      <c r="H1237" s="26">
        <v>44805</v>
      </c>
    </row>
    <row r="1238" spans="1:8" hidden="1">
      <c r="A1238" s="19">
        <v>45</v>
      </c>
      <c r="B1238" s="19" t="s">
        <v>2063</v>
      </c>
      <c r="C1238" s="22">
        <f>All!CE47</f>
        <v>0</v>
      </c>
      <c r="D1238" s="24">
        <f>All!AU47</f>
        <v>0</v>
      </c>
      <c r="E1238" s="19" t="s">
        <v>271</v>
      </c>
      <c r="F1238" s="24">
        <f>All!EY47</f>
        <v>0</v>
      </c>
      <c r="G1238" s="24">
        <f>All!GI47</f>
        <v>0</v>
      </c>
      <c r="H1238" s="26">
        <v>44805</v>
      </c>
    </row>
    <row r="1239" spans="1:8" hidden="1">
      <c r="A1239" s="19">
        <v>46</v>
      </c>
      <c r="B1239" s="12" t="s">
        <v>2065</v>
      </c>
      <c r="C1239" s="22">
        <f>All!CE48</f>
        <v>55077248</v>
      </c>
      <c r="D1239" s="24">
        <f>All!AU48</f>
        <v>32682282</v>
      </c>
      <c r="E1239" s="19" t="s">
        <v>271</v>
      </c>
      <c r="F1239" s="24">
        <f>All!EY48</f>
        <v>50000000</v>
      </c>
      <c r="G1239" s="24">
        <f>All!GI48</f>
        <v>13366979</v>
      </c>
      <c r="H1239" s="26">
        <v>44805</v>
      </c>
    </row>
    <row r="1240" spans="1:8" hidden="1">
      <c r="A1240" s="19">
        <v>47</v>
      </c>
      <c r="B1240" s="12" t="s">
        <v>2066</v>
      </c>
      <c r="C1240" s="22">
        <f>All!CE49</f>
        <v>11001933</v>
      </c>
      <c r="D1240" s="24">
        <f>All!AU49</f>
        <v>41885108</v>
      </c>
      <c r="E1240" s="19" t="s">
        <v>271</v>
      </c>
      <c r="F1240" s="24">
        <f>All!EY49</f>
        <v>75405929</v>
      </c>
      <c r="G1240" s="24">
        <f>All!GI49</f>
        <v>84529339</v>
      </c>
      <c r="H1240" s="26">
        <v>44805</v>
      </c>
    </row>
    <row r="1241" spans="1:8" hidden="1">
      <c r="A1241" s="19">
        <v>48</v>
      </c>
      <c r="B1241" s="19" t="s">
        <v>2068</v>
      </c>
      <c r="C1241" s="22">
        <f>All!CE50</f>
        <v>7400000</v>
      </c>
      <c r="D1241" s="24">
        <f>All!AU50</f>
        <v>0</v>
      </c>
      <c r="E1241" s="19" t="s">
        <v>271</v>
      </c>
      <c r="F1241" s="24">
        <f>All!EY50</f>
        <v>0</v>
      </c>
      <c r="G1241" s="24">
        <f>All!GI50</f>
        <v>194542</v>
      </c>
      <c r="H1241" s="26">
        <v>44805</v>
      </c>
    </row>
    <row r="1242" spans="1:8" hidden="1">
      <c r="A1242" s="19">
        <v>49</v>
      </c>
      <c r="B1242" s="19" t="s">
        <v>2069</v>
      </c>
      <c r="C1242" s="22">
        <f>All!CE51</f>
        <v>0</v>
      </c>
      <c r="D1242" s="24">
        <f>All!AU51</f>
        <v>0</v>
      </c>
      <c r="E1242" s="19" t="s">
        <v>271</v>
      </c>
      <c r="F1242" s="24">
        <f>All!EY51</f>
        <v>0</v>
      </c>
      <c r="G1242" s="24">
        <f>All!GI51</f>
        <v>0</v>
      </c>
      <c r="H1242" s="26">
        <v>44805</v>
      </c>
    </row>
    <row r="1243" spans="1:8" hidden="1">
      <c r="A1243" s="19">
        <v>50</v>
      </c>
      <c r="B1243" s="19" t="s">
        <v>66</v>
      </c>
      <c r="C1243" s="22">
        <f>All!CE52</f>
        <v>0</v>
      </c>
      <c r="D1243" s="24">
        <f>All!AU52</f>
        <v>0</v>
      </c>
      <c r="E1243" s="19" t="s">
        <v>271</v>
      </c>
      <c r="F1243" s="24">
        <f>All!EY52</f>
        <v>0</v>
      </c>
      <c r="G1243" s="24">
        <f>All!GI52</f>
        <v>0</v>
      </c>
      <c r="H1243" s="26">
        <v>44805</v>
      </c>
    </row>
    <row r="1244" spans="1:8" hidden="1">
      <c r="A1244" s="19">
        <v>51</v>
      </c>
      <c r="B1244" s="19" t="s">
        <v>67</v>
      </c>
      <c r="C1244" s="22">
        <f>All!CE53</f>
        <v>0</v>
      </c>
      <c r="D1244" s="24">
        <f>All!AU53</f>
        <v>0</v>
      </c>
      <c r="E1244" s="19" t="s">
        <v>271</v>
      </c>
      <c r="F1244" s="24">
        <f>All!EY53</f>
        <v>0</v>
      </c>
      <c r="G1244" s="24">
        <f>All!GI53</f>
        <v>0</v>
      </c>
      <c r="H1244" s="26">
        <v>44805</v>
      </c>
    </row>
    <row r="1245" spans="1:8" hidden="1">
      <c r="A1245" s="19">
        <v>52</v>
      </c>
      <c r="B1245" s="19" t="s">
        <v>68</v>
      </c>
      <c r="C1245" s="22">
        <f>All!CE54</f>
        <v>0</v>
      </c>
      <c r="D1245" s="24">
        <f>All!AU54</f>
        <v>0</v>
      </c>
      <c r="E1245" s="19" t="s">
        <v>271</v>
      </c>
      <c r="F1245" s="24">
        <f>All!EY54</f>
        <v>0</v>
      </c>
      <c r="G1245" s="24">
        <f>All!GI54</f>
        <v>0</v>
      </c>
      <c r="H1245" s="26">
        <v>44805</v>
      </c>
    </row>
    <row r="1246" spans="1:8" hidden="1">
      <c r="A1246" s="19">
        <v>53</v>
      </c>
      <c r="B1246" s="19" t="s">
        <v>69</v>
      </c>
      <c r="C1246" s="22">
        <f>All!CE55</f>
        <v>0</v>
      </c>
      <c r="D1246" s="24">
        <f>All!AU55</f>
        <v>0</v>
      </c>
      <c r="E1246" s="19" t="s">
        <v>271</v>
      </c>
      <c r="F1246" s="24">
        <f>All!EY55</f>
        <v>0</v>
      </c>
      <c r="G1246" s="24">
        <f>All!GI55</f>
        <v>0</v>
      </c>
      <c r="H1246" s="26">
        <v>44805</v>
      </c>
    </row>
    <row r="1247" spans="1:8" hidden="1">
      <c r="A1247" s="19">
        <v>54</v>
      </c>
      <c r="B1247" s="19" t="s">
        <v>70</v>
      </c>
      <c r="C1247" s="22">
        <f>All!CE56</f>
        <v>0</v>
      </c>
      <c r="D1247" s="24">
        <f>All!AU56</f>
        <v>0</v>
      </c>
      <c r="E1247" s="19" t="s">
        <v>271</v>
      </c>
      <c r="F1247" s="24">
        <f>All!EY56</f>
        <v>0</v>
      </c>
      <c r="G1247" s="24">
        <f>All!GI56</f>
        <v>0</v>
      </c>
      <c r="H1247" s="26">
        <v>44805</v>
      </c>
    </row>
    <row r="1248" spans="1:8" hidden="1">
      <c r="A1248" s="19">
        <v>55</v>
      </c>
      <c r="B1248" s="19" t="s">
        <v>71</v>
      </c>
      <c r="C1248" s="22">
        <f>All!CE57</f>
        <v>0</v>
      </c>
      <c r="D1248" s="24">
        <f>All!AU57</f>
        <v>0</v>
      </c>
      <c r="E1248" s="19" t="s">
        <v>271</v>
      </c>
      <c r="F1248" s="24">
        <f>All!EY57</f>
        <v>0</v>
      </c>
      <c r="G1248" s="24">
        <f>All!GI57</f>
        <v>0</v>
      </c>
      <c r="H1248" s="26">
        <v>44805</v>
      </c>
    </row>
    <row r="1249" spans="1:8" hidden="1">
      <c r="A1249" s="19">
        <v>56</v>
      </c>
      <c r="B1249" s="19" t="s">
        <v>72</v>
      </c>
      <c r="C1249" s="22">
        <f>All!CE58</f>
        <v>0</v>
      </c>
      <c r="D1249" s="24">
        <f>All!AU58</f>
        <v>0</v>
      </c>
      <c r="E1249" s="19" t="s">
        <v>271</v>
      </c>
      <c r="F1249" s="24">
        <f>All!EY58</f>
        <v>0</v>
      </c>
      <c r="G1249" s="24">
        <f>All!GI58</f>
        <v>0</v>
      </c>
      <c r="H1249" s="26">
        <v>44805</v>
      </c>
    </row>
    <row r="1250" spans="1:8" hidden="1">
      <c r="A1250" s="19">
        <v>57</v>
      </c>
      <c r="B1250" s="19" t="s">
        <v>73</v>
      </c>
      <c r="C1250" s="22">
        <f>All!CE59</f>
        <v>0</v>
      </c>
      <c r="D1250" s="24">
        <f>All!AU59</f>
        <v>0</v>
      </c>
      <c r="E1250" s="19" t="s">
        <v>271</v>
      </c>
      <c r="F1250" s="24">
        <f>All!EY59</f>
        <v>0</v>
      </c>
      <c r="G1250" s="24">
        <f>All!GI59</f>
        <v>0</v>
      </c>
      <c r="H1250" s="26">
        <v>44805</v>
      </c>
    </row>
    <row r="1251" spans="1:8" hidden="1">
      <c r="A1251" s="19">
        <v>58</v>
      </c>
      <c r="B1251" s="19" t="s">
        <v>74</v>
      </c>
      <c r="C1251" s="22">
        <f>All!CE60</f>
        <v>0</v>
      </c>
      <c r="D1251" s="24">
        <f>All!AU60</f>
        <v>0</v>
      </c>
      <c r="E1251" s="19" t="s">
        <v>271</v>
      </c>
      <c r="F1251" s="24">
        <f>All!EY60</f>
        <v>0</v>
      </c>
      <c r="G1251" s="24">
        <f>All!GI60</f>
        <v>0</v>
      </c>
      <c r="H1251" s="26">
        <v>44805</v>
      </c>
    </row>
    <row r="1252" spans="1:8" hidden="1">
      <c r="A1252" s="19">
        <v>59</v>
      </c>
      <c r="B1252" s="19" t="s">
        <v>75</v>
      </c>
      <c r="C1252" s="22">
        <f>All!CE61</f>
        <v>0</v>
      </c>
      <c r="D1252" s="24">
        <f>All!AU61</f>
        <v>0</v>
      </c>
      <c r="E1252" s="19" t="s">
        <v>271</v>
      </c>
      <c r="F1252" s="24">
        <f>All!EY61</f>
        <v>0</v>
      </c>
      <c r="G1252" s="24">
        <f>All!GI61</f>
        <v>0</v>
      </c>
      <c r="H1252" s="26">
        <v>44805</v>
      </c>
    </row>
    <row r="1253" spans="1:8" hidden="1">
      <c r="A1253" s="19">
        <v>60</v>
      </c>
      <c r="B1253" s="19" t="s">
        <v>76</v>
      </c>
      <c r="C1253" s="22">
        <f>All!CE62</f>
        <v>0</v>
      </c>
      <c r="D1253" s="24">
        <f>All!AU62</f>
        <v>0</v>
      </c>
      <c r="E1253" s="19" t="s">
        <v>271</v>
      </c>
      <c r="F1253" s="24">
        <f>All!EY62</f>
        <v>0</v>
      </c>
      <c r="G1253" s="24">
        <f>All!GI62</f>
        <v>0</v>
      </c>
      <c r="H1253" s="26">
        <v>44805</v>
      </c>
    </row>
    <row r="1254" spans="1:8" hidden="1">
      <c r="A1254" s="19">
        <v>61</v>
      </c>
      <c r="B1254" s="19" t="s">
        <v>77</v>
      </c>
      <c r="C1254" s="22">
        <f>All!CE63</f>
        <v>0</v>
      </c>
      <c r="D1254" s="24">
        <f>All!AU63</f>
        <v>0</v>
      </c>
      <c r="E1254" s="19" t="s">
        <v>271</v>
      </c>
      <c r="F1254" s="24">
        <f>All!EY63</f>
        <v>0</v>
      </c>
      <c r="G1254" s="24">
        <f>All!GI63</f>
        <v>0</v>
      </c>
      <c r="H1254" s="26">
        <v>44805</v>
      </c>
    </row>
    <row r="1255" spans="1:8" hidden="1">
      <c r="A1255" s="19">
        <v>62</v>
      </c>
      <c r="B1255" s="19" t="s">
        <v>87</v>
      </c>
      <c r="C1255" s="22">
        <f>All!CE64</f>
        <v>0</v>
      </c>
      <c r="D1255" s="24">
        <f>All!AU64</f>
        <v>0</v>
      </c>
      <c r="E1255" s="19" t="s">
        <v>271</v>
      </c>
      <c r="F1255" s="24">
        <f>All!EY64</f>
        <v>0</v>
      </c>
      <c r="G1255" s="24">
        <f>All!GI64</f>
        <v>0</v>
      </c>
      <c r="H1255" s="26">
        <v>44805</v>
      </c>
    </row>
    <row r="1256" spans="1:8" hidden="1">
      <c r="A1256" s="19">
        <v>63</v>
      </c>
      <c r="B1256" s="19" t="s">
        <v>93</v>
      </c>
      <c r="C1256" s="22">
        <f>All!CE65</f>
        <v>0</v>
      </c>
      <c r="D1256" s="24">
        <f>All!AU65</f>
        <v>0</v>
      </c>
      <c r="E1256" s="19" t="s">
        <v>271</v>
      </c>
      <c r="F1256" s="24">
        <f>All!EY65</f>
        <v>0</v>
      </c>
      <c r="G1256" s="24">
        <f>All!GI65</f>
        <v>0</v>
      </c>
      <c r="H1256" s="26">
        <v>44805</v>
      </c>
    </row>
    <row r="1257" spans="1:8" hidden="1">
      <c r="A1257" s="19">
        <v>64</v>
      </c>
      <c r="B1257" s="19" t="s">
        <v>94</v>
      </c>
      <c r="C1257" s="22">
        <f>All!CE66</f>
        <v>0</v>
      </c>
      <c r="D1257" s="24">
        <f>All!AU66</f>
        <v>0</v>
      </c>
      <c r="E1257" s="19" t="s">
        <v>271</v>
      </c>
      <c r="F1257" s="24">
        <f>All!EY66</f>
        <v>0</v>
      </c>
      <c r="G1257" s="24">
        <f>All!GI66</f>
        <v>0</v>
      </c>
      <c r="H1257" s="26">
        <v>44805</v>
      </c>
    </row>
    <row r="1258" spans="1:8" hidden="1">
      <c r="A1258" s="19">
        <v>65</v>
      </c>
      <c r="B1258" s="19" t="s">
        <v>95</v>
      </c>
      <c r="C1258" s="22">
        <f>All!CE67</f>
        <v>0</v>
      </c>
      <c r="D1258" s="24">
        <f>All!AU67</f>
        <v>0</v>
      </c>
      <c r="E1258" s="19" t="s">
        <v>271</v>
      </c>
      <c r="F1258" s="24">
        <f>All!EY67</f>
        <v>0</v>
      </c>
      <c r="G1258" s="24">
        <f>All!GI67</f>
        <v>0</v>
      </c>
      <c r="H1258" s="26">
        <v>44805</v>
      </c>
    </row>
    <row r="1259" spans="1:8" hidden="1">
      <c r="A1259" s="19">
        <v>66</v>
      </c>
      <c r="B1259" s="19" t="s">
        <v>96</v>
      </c>
      <c r="C1259" s="22">
        <f>All!CE68</f>
        <v>0</v>
      </c>
      <c r="D1259" s="24">
        <f>All!AU68</f>
        <v>0</v>
      </c>
      <c r="E1259" s="19" t="s">
        <v>271</v>
      </c>
      <c r="F1259" s="24">
        <f>All!EY68</f>
        <v>0</v>
      </c>
      <c r="G1259" s="24">
        <f>All!GI68</f>
        <v>0</v>
      </c>
      <c r="H1259" s="26">
        <v>44805</v>
      </c>
    </row>
    <row r="1260" spans="1:8" hidden="1">
      <c r="A1260" s="19">
        <v>67</v>
      </c>
      <c r="B1260" s="19" t="s">
        <v>97</v>
      </c>
      <c r="C1260" s="22">
        <f>All!CE69</f>
        <v>0</v>
      </c>
      <c r="D1260" s="24">
        <f>All!AU69</f>
        <v>0</v>
      </c>
      <c r="E1260" s="19" t="s">
        <v>271</v>
      </c>
      <c r="F1260" s="24">
        <f>All!EY69</f>
        <v>0</v>
      </c>
      <c r="G1260" s="24">
        <f>All!GI69</f>
        <v>0</v>
      </c>
      <c r="H1260" s="26">
        <v>44805</v>
      </c>
    </row>
    <row r="1261" spans="1:8" hidden="1">
      <c r="A1261" s="19">
        <v>68</v>
      </c>
      <c r="B1261" s="19" t="s">
        <v>98</v>
      </c>
      <c r="C1261" s="22">
        <f>All!CE70</f>
        <v>0</v>
      </c>
      <c r="D1261" s="24">
        <f>All!AU70</f>
        <v>0</v>
      </c>
      <c r="E1261" s="19" t="s">
        <v>271</v>
      </c>
      <c r="F1261" s="24">
        <f>All!EY70</f>
        <v>0</v>
      </c>
      <c r="G1261" s="24">
        <f>All!GI70</f>
        <v>0</v>
      </c>
      <c r="H1261" s="26">
        <v>44805</v>
      </c>
    </row>
    <row r="1262" spans="1:8" hidden="1">
      <c r="A1262" s="19">
        <v>69</v>
      </c>
      <c r="B1262" s="19" t="s">
        <v>99</v>
      </c>
      <c r="C1262" s="22">
        <f>All!CE71</f>
        <v>0</v>
      </c>
      <c r="D1262" s="24">
        <f>All!AU71</f>
        <v>0</v>
      </c>
      <c r="E1262" s="19" t="s">
        <v>271</v>
      </c>
      <c r="F1262" s="24">
        <f>All!EY71</f>
        <v>0</v>
      </c>
      <c r="G1262" s="24">
        <f>All!GI71</f>
        <v>0</v>
      </c>
      <c r="H1262" s="26">
        <v>44805</v>
      </c>
    </row>
    <row r="1263" spans="1:8" hidden="1">
      <c r="A1263" s="19">
        <v>70</v>
      </c>
      <c r="B1263" s="19" t="s">
        <v>100</v>
      </c>
      <c r="C1263" s="22">
        <f>All!CE72</f>
        <v>0</v>
      </c>
      <c r="D1263" s="24">
        <f>All!AU72</f>
        <v>0</v>
      </c>
      <c r="E1263" s="19" t="s">
        <v>271</v>
      </c>
      <c r="F1263" s="24">
        <f>All!EY72</f>
        <v>0</v>
      </c>
      <c r="G1263" s="24">
        <f>All!GI72</f>
        <v>0</v>
      </c>
      <c r="H1263" s="26">
        <v>44805</v>
      </c>
    </row>
    <row r="1264" spans="1:8" hidden="1">
      <c r="A1264" s="19">
        <v>71</v>
      </c>
      <c r="B1264" s="19" t="s">
        <v>101</v>
      </c>
      <c r="C1264" s="22">
        <f>All!CE73</f>
        <v>0</v>
      </c>
      <c r="D1264" s="24">
        <f>All!AU73</f>
        <v>0</v>
      </c>
      <c r="E1264" s="19" t="s">
        <v>271</v>
      </c>
      <c r="F1264" s="24">
        <f>All!EY73</f>
        <v>0</v>
      </c>
      <c r="G1264" s="24">
        <f>All!GI73</f>
        <v>0</v>
      </c>
      <c r="H1264" s="26">
        <v>44805</v>
      </c>
    </row>
    <row r="1265" spans="1:8" hidden="1">
      <c r="A1265" s="19">
        <v>72</v>
      </c>
      <c r="B1265" s="19" t="s">
        <v>102</v>
      </c>
      <c r="C1265" s="22">
        <f>All!CE74</f>
        <v>0</v>
      </c>
      <c r="D1265" s="24">
        <f>All!AU74</f>
        <v>0</v>
      </c>
      <c r="E1265" s="19" t="s">
        <v>271</v>
      </c>
      <c r="F1265" s="24">
        <f>All!EY74</f>
        <v>0</v>
      </c>
      <c r="G1265" s="24">
        <f>All!GI74</f>
        <v>0</v>
      </c>
      <c r="H1265" s="26">
        <v>44805</v>
      </c>
    </row>
    <row r="1266" spans="1:8" hidden="1">
      <c r="A1266" s="19">
        <v>73</v>
      </c>
      <c r="B1266" s="19" t="s">
        <v>103</v>
      </c>
      <c r="C1266" s="22">
        <f>All!CE75</f>
        <v>0</v>
      </c>
      <c r="D1266" s="24">
        <f>All!AU75</f>
        <v>0</v>
      </c>
      <c r="E1266" s="19" t="s">
        <v>271</v>
      </c>
      <c r="F1266" s="24">
        <f>All!EY75</f>
        <v>0</v>
      </c>
      <c r="G1266" s="24">
        <f>All!GI75</f>
        <v>0</v>
      </c>
      <c r="H1266" s="26">
        <v>44805</v>
      </c>
    </row>
    <row r="1267" spans="1:8" hidden="1">
      <c r="A1267" s="19">
        <v>74</v>
      </c>
      <c r="B1267" s="19" t="s">
        <v>104</v>
      </c>
      <c r="C1267" s="22">
        <f>All!CE76</f>
        <v>0</v>
      </c>
      <c r="D1267" s="24">
        <f>All!AU76</f>
        <v>0</v>
      </c>
      <c r="E1267" s="19" t="s">
        <v>271</v>
      </c>
      <c r="F1267" s="24">
        <f>All!EY76</f>
        <v>0</v>
      </c>
      <c r="G1267" s="24">
        <f>All!GI76</f>
        <v>0</v>
      </c>
      <c r="H1267" s="26">
        <v>44805</v>
      </c>
    </row>
    <row r="1268" spans="1:8" hidden="1">
      <c r="A1268" s="19">
        <v>75</v>
      </c>
      <c r="B1268" s="19" t="s">
        <v>105</v>
      </c>
      <c r="C1268" s="22">
        <f>All!CE77</f>
        <v>0</v>
      </c>
      <c r="D1268" s="24">
        <f>All!AU77</f>
        <v>0</v>
      </c>
      <c r="E1268" s="19" t="s">
        <v>271</v>
      </c>
      <c r="F1268" s="24">
        <f>All!EY77</f>
        <v>0</v>
      </c>
      <c r="G1268" s="24">
        <f>All!GI77</f>
        <v>0</v>
      </c>
      <c r="H1268" s="26">
        <v>44805</v>
      </c>
    </row>
    <row r="1269" spans="1:8" hidden="1">
      <c r="A1269" s="19">
        <v>76</v>
      </c>
      <c r="B1269" s="19" t="s">
        <v>111</v>
      </c>
      <c r="C1269" s="22">
        <f>All!CE78</f>
        <v>0</v>
      </c>
      <c r="D1269" s="24">
        <f>All!AU78</f>
        <v>0</v>
      </c>
      <c r="E1269" s="19" t="s">
        <v>271</v>
      </c>
      <c r="F1269" s="24">
        <f>All!EY78</f>
        <v>0</v>
      </c>
      <c r="G1269" s="24">
        <f>All!GI78</f>
        <v>0</v>
      </c>
      <c r="H1269" s="26">
        <v>44805</v>
      </c>
    </row>
    <row r="1270" spans="1:8" hidden="1">
      <c r="A1270" s="19">
        <v>77</v>
      </c>
      <c r="B1270" s="19" t="s">
        <v>112</v>
      </c>
      <c r="C1270" s="22">
        <f>All!CE79</f>
        <v>0</v>
      </c>
      <c r="D1270" s="24">
        <f>All!AU79</f>
        <v>0</v>
      </c>
      <c r="E1270" s="19" t="s">
        <v>271</v>
      </c>
      <c r="F1270" s="24">
        <f>All!EY79</f>
        <v>0</v>
      </c>
      <c r="G1270" s="24">
        <f>All!GI79</f>
        <v>0</v>
      </c>
      <c r="H1270" s="26">
        <v>44805</v>
      </c>
    </row>
    <row r="1271" spans="1:8" hidden="1">
      <c r="A1271" s="19">
        <v>78</v>
      </c>
      <c r="B1271" s="19" t="s">
        <v>113</v>
      </c>
      <c r="C1271" s="22">
        <f>All!CE80</f>
        <v>0</v>
      </c>
      <c r="D1271" s="24">
        <f>All!AU80</f>
        <v>0</v>
      </c>
      <c r="E1271" s="19" t="s">
        <v>271</v>
      </c>
      <c r="F1271" s="24">
        <f>All!EY80</f>
        <v>0</v>
      </c>
      <c r="G1271" s="24">
        <f>All!GI80</f>
        <v>0</v>
      </c>
      <c r="H1271" s="26">
        <v>44805</v>
      </c>
    </row>
    <row r="1272" spans="1:8" hidden="1">
      <c r="A1272" s="19">
        <v>79</v>
      </c>
      <c r="B1272" s="19" t="s">
        <v>114</v>
      </c>
      <c r="C1272" s="22">
        <f>All!CE81</f>
        <v>0</v>
      </c>
      <c r="D1272" s="24">
        <f>All!AU81</f>
        <v>0</v>
      </c>
      <c r="E1272" s="19" t="s">
        <v>271</v>
      </c>
      <c r="F1272" s="24">
        <f>All!EY81</f>
        <v>0</v>
      </c>
      <c r="G1272" s="24">
        <f>All!GI81</f>
        <v>0</v>
      </c>
      <c r="H1272" s="26">
        <v>44805</v>
      </c>
    </row>
    <row r="1273" spans="1:8" hidden="1">
      <c r="A1273" s="19">
        <v>80</v>
      </c>
      <c r="B1273" s="19" t="s">
        <v>115</v>
      </c>
      <c r="C1273" s="22">
        <f>All!CE82</f>
        <v>0</v>
      </c>
      <c r="D1273" s="24">
        <f>All!AU82</f>
        <v>0</v>
      </c>
      <c r="E1273" s="19" t="s">
        <v>271</v>
      </c>
      <c r="F1273" s="24">
        <f>All!EY82</f>
        <v>0</v>
      </c>
      <c r="G1273" s="24">
        <f>All!GI82</f>
        <v>0</v>
      </c>
      <c r="H1273" s="26">
        <v>44805</v>
      </c>
    </row>
    <row r="1274" spans="1:8" hidden="1">
      <c r="A1274" s="19">
        <v>81</v>
      </c>
      <c r="B1274" s="19" t="s">
        <v>116</v>
      </c>
      <c r="C1274" s="22">
        <f>All!CE83</f>
        <v>0</v>
      </c>
      <c r="D1274" s="24">
        <f>All!AU83</f>
        <v>0</v>
      </c>
      <c r="E1274" s="19" t="s">
        <v>271</v>
      </c>
      <c r="F1274" s="24">
        <f>All!EY83</f>
        <v>0</v>
      </c>
      <c r="G1274" s="24">
        <f>All!GI83</f>
        <v>0</v>
      </c>
      <c r="H1274" s="26">
        <v>44805</v>
      </c>
    </row>
    <row r="1275" spans="1:8" hidden="1">
      <c r="A1275" s="19">
        <v>82</v>
      </c>
      <c r="B1275" s="19" t="s">
        <v>117</v>
      </c>
      <c r="C1275" s="22">
        <f>All!CE84</f>
        <v>0</v>
      </c>
      <c r="D1275" s="24">
        <f>All!AU84</f>
        <v>0</v>
      </c>
      <c r="E1275" s="19" t="s">
        <v>271</v>
      </c>
      <c r="F1275" s="24">
        <f>All!EY84</f>
        <v>0</v>
      </c>
      <c r="G1275" s="24">
        <f>All!GI84</f>
        <v>0</v>
      </c>
      <c r="H1275" s="26">
        <v>44805</v>
      </c>
    </row>
    <row r="1276" spans="1:8" hidden="1">
      <c r="A1276" s="19">
        <v>83</v>
      </c>
      <c r="B1276" s="19" t="s">
        <v>118</v>
      </c>
      <c r="C1276" s="22">
        <f>All!CE85</f>
        <v>0</v>
      </c>
      <c r="D1276" s="24">
        <f>All!AU85</f>
        <v>0</v>
      </c>
      <c r="E1276" s="19" t="s">
        <v>271</v>
      </c>
      <c r="F1276" s="24">
        <f>All!EY85</f>
        <v>0</v>
      </c>
      <c r="G1276" s="24">
        <f>All!GI85</f>
        <v>0</v>
      </c>
      <c r="H1276" s="26">
        <v>44805</v>
      </c>
    </row>
    <row r="1277" spans="1:8" hidden="1">
      <c r="A1277" s="19">
        <v>84</v>
      </c>
      <c r="B1277" s="19" t="s">
        <v>119</v>
      </c>
      <c r="C1277" s="22">
        <f>All!CE86</f>
        <v>0</v>
      </c>
      <c r="D1277" s="24">
        <f>All!AU86</f>
        <v>0</v>
      </c>
      <c r="E1277" s="19" t="s">
        <v>271</v>
      </c>
      <c r="F1277" s="24">
        <f>All!EY86</f>
        <v>0</v>
      </c>
      <c r="G1277" s="24">
        <f>All!GI86</f>
        <v>0</v>
      </c>
      <c r="H1277" s="26">
        <v>44805</v>
      </c>
    </row>
    <row r="1278" spans="1:8" hidden="1">
      <c r="A1278" s="19">
        <v>85</v>
      </c>
      <c r="B1278" s="19" t="s">
        <v>120</v>
      </c>
      <c r="C1278" s="22">
        <f>All!CE87</f>
        <v>0</v>
      </c>
      <c r="D1278" s="24">
        <f>All!AU87</f>
        <v>0</v>
      </c>
      <c r="E1278" s="19" t="s">
        <v>271</v>
      </c>
      <c r="F1278" s="24">
        <f>All!EY87</f>
        <v>0</v>
      </c>
      <c r="G1278" s="24">
        <f>All!GI87</f>
        <v>0</v>
      </c>
      <c r="H1278" s="26">
        <v>44805</v>
      </c>
    </row>
    <row r="1279" spans="1:8" hidden="1">
      <c r="A1279" s="19">
        <v>86</v>
      </c>
      <c r="B1279" s="19" t="s">
        <v>121</v>
      </c>
      <c r="C1279" s="22">
        <f>All!CE88</f>
        <v>0</v>
      </c>
      <c r="D1279" s="24">
        <f>All!AU88</f>
        <v>0</v>
      </c>
      <c r="E1279" s="19" t="s">
        <v>271</v>
      </c>
      <c r="F1279" s="24">
        <f>All!EY88</f>
        <v>0</v>
      </c>
      <c r="G1279" s="24">
        <f>All!GI88</f>
        <v>0</v>
      </c>
      <c r="H1279" s="26">
        <v>44805</v>
      </c>
    </row>
    <row r="1280" spans="1:8" hidden="1">
      <c r="A1280" s="19">
        <v>87</v>
      </c>
      <c r="B1280" s="19" t="s">
        <v>122</v>
      </c>
      <c r="C1280" s="22">
        <f>All!CE89</f>
        <v>0</v>
      </c>
      <c r="D1280" s="24">
        <f>All!AU89</f>
        <v>0</v>
      </c>
      <c r="E1280" s="19" t="s">
        <v>271</v>
      </c>
      <c r="F1280" s="24">
        <f>All!EY89</f>
        <v>0</v>
      </c>
      <c r="G1280" s="24">
        <f>All!GI89</f>
        <v>0</v>
      </c>
      <c r="H1280" s="26">
        <v>44805</v>
      </c>
    </row>
    <row r="1281" spans="1:8" hidden="1">
      <c r="A1281" s="19">
        <v>88</v>
      </c>
      <c r="B1281" s="19" t="s">
        <v>123</v>
      </c>
      <c r="C1281" s="22">
        <f>All!CE90</f>
        <v>0</v>
      </c>
      <c r="D1281" s="24">
        <f>All!AU90</f>
        <v>0</v>
      </c>
      <c r="E1281" s="19" t="s">
        <v>271</v>
      </c>
      <c r="F1281" s="24">
        <f>All!EY90</f>
        <v>0</v>
      </c>
      <c r="G1281" s="24">
        <f>All!GI90</f>
        <v>0</v>
      </c>
      <c r="H1281" s="26">
        <v>44805</v>
      </c>
    </row>
    <row r="1282" spans="1:8" hidden="1">
      <c r="A1282" s="19">
        <v>89</v>
      </c>
      <c r="B1282" s="19" t="s">
        <v>126</v>
      </c>
      <c r="C1282" s="22">
        <f>All!CE91</f>
        <v>0</v>
      </c>
      <c r="D1282" s="24">
        <f>All!AU91</f>
        <v>0</v>
      </c>
      <c r="E1282" s="19" t="s">
        <v>271</v>
      </c>
      <c r="F1282" s="24">
        <f>All!EY91</f>
        <v>0</v>
      </c>
      <c r="G1282" s="24">
        <f>All!GI91</f>
        <v>0</v>
      </c>
      <c r="H1282" s="26">
        <v>44805</v>
      </c>
    </row>
    <row r="1283" spans="1:8" hidden="1">
      <c r="A1283" s="19">
        <v>90</v>
      </c>
      <c r="B1283" s="19" t="s">
        <v>284</v>
      </c>
      <c r="C1283" s="22">
        <f>All!CE92</f>
        <v>0</v>
      </c>
      <c r="D1283" s="24">
        <f>All!AU92</f>
        <v>0</v>
      </c>
      <c r="E1283" s="19" t="s">
        <v>271</v>
      </c>
      <c r="F1283" s="24">
        <f>All!EY92</f>
        <v>0</v>
      </c>
      <c r="G1283" s="24">
        <f>All!GI92</f>
        <v>0</v>
      </c>
      <c r="H1283" s="26">
        <v>44805</v>
      </c>
    </row>
    <row r="1284" spans="1:8" hidden="1">
      <c r="A1284" s="19">
        <v>91</v>
      </c>
      <c r="B1284" s="19" t="s">
        <v>2006</v>
      </c>
      <c r="C1284" s="22">
        <f>All!CE93</f>
        <v>0</v>
      </c>
      <c r="D1284" s="24">
        <f>All!AU93</f>
        <v>0</v>
      </c>
      <c r="E1284" s="19" t="s">
        <v>271</v>
      </c>
      <c r="F1284" s="24">
        <f>All!EY93</f>
        <v>0</v>
      </c>
      <c r="G1284" s="24">
        <f>All!GI93</f>
        <v>0</v>
      </c>
      <c r="H1284" s="26">
        <v>44805</v>
      </c>
    </row>
    <row r="1285" spans="1:8" hidden="1">
      <c r="A1285" s="19">
        <v>92</v>
      </c>
      <c r="B1285" s="19" t="s">
        <v>283</v>
      </c>
      <c r="C1285" s="22">
        <f>All!CE94</f>
        <v>0</v>
      </c>
      <c r="D1285" s="24">
        <f>All!AU94</f>
        <v>0</v>
      </c>
      <c r="E1285" s="19" t="s">
        <v>271</v>
      </c>
      <c r="F1285" s="24">
        <f>All!EY94</f>
        <v>0</v>
      </c>
      <c r="G1285" s="24">
        <f>All!GI94</f>
        <v>0</v>
      </c>
      <c r="H1285" s="26">
        <v>44805</v>
      </c>
    </row>
    <row r="1286" spans="1:8" hidden="1">
      <c r="A1286" s="19">
        <v>93</v>
      </c>
      <c r="B1286" s="19" t="s">
        <v>2005</v>
      </c>
      <c r="C1286" s="22">
        <f>All!CE95</f>
        <v>0</v>
      </c>
      <c r="D1286" s="24">
        <f>All!AU95</f>
        <v>0</v>
      </c>
      <c r="E1286" s="19" t="s">
        <v>271</v>
      </c>
      <c r="F1286" s="24">
        <f>All!EY95</f>
        <v>0</v>
      </c>
      <c r="G1286" s="24">
        <f>All!GI95</f>
        <v>0</v>
      </c>
      <c r="H1286" s="26">
        <v>44805</v>
      </c>
    </row>
    <row r="1287" spans="1:8" hidden="1">
      <c r="A1287" s="19">
        <v>94</v>
      </c>
      <c r="B1287" s="19" t="s">
        <v>2075</v>
      </c>
      <c r="C1287" s="22">
        <f>All!CE96</f>
        <v>0</v>
      </c>
      <c r="D1287" s="24">
        <f>All!AU96</f>
        <v>0</v>
      </c>
      <c r="E1287" s="19" t="s">
        <v>271</v>
      </c>
      <c r="F1287" s="24">
        <f>All!EY96</f>
        <v>0</v>
      </c>
      <c r="G1287" s="24">
        <f>All!GI96</f>
        <v>0</v>
      </c>
      <c r="H1287" s="26">
        <v>44805</v>
      </c>
    </row>
    <row r="1288" spans="1:8" hidden="1">
      <c r="A1288" s="19">
        <v>95</v>
      </c>
      <c r="B1288" s="19" t="s">
        <v>2076</v>
      </c>
      <c r="C1288" s="22">
        <f>All!CE97</f>
        <v>0</v>
      </c>
      <c r="D1288" s="24">
        <f>All!AU97</f>
        <v>0</v>
      </c>
      <c r="E1288" s="19" t="s">
        <v>271</v>
      </c>
      <c r="F1288" s="24">
        <f>All!EY97</f>
        <v>0</v>
      </c>
      <c r="G1288" s="24">
        <f>All!GI97</f>
        <v>0</v>
      </c>
      <c r="H1288" s="26">
        <v>44805</v>
      </c>
    </row>
    <row r="1289" spans="1:8" hidden="1">
      <c r="A1289" s="19">
        <v>96</v>
      </c>
      <c r="B1289" s="19" t="s">
        <v>2077</v>
      </c>
      <c r="C1289" s="22">
        <f>All!CE98</f>
        <v>0</v>
      </c>
      <c r="D1289" s="24">
        <f>All!AU98</f>
        <v>0</v>
      </c>
      <c r="E1289" s="19" t="s">
        <v>271</v>
      </c>
      <c r="F1289" s="24">
        <f>All!EY98</f>
        <v>0</v>
      </c>
      <c r="G1289" s="24">
        <f>All!GI98</f>
        <v>0</v>
      </c>
      <c r="H1289" s="26">
        <v>44805</v>
      </c>
    </row>
    <row r="1290" spans="1:8" hidden="1">
      <c r="A1290" s="19">
        <v>97</v>
      </c>
      <c r="B1290" s="19" t="s">
        <v>2078</v>
      </c>
      <c r="C1290" s="22">
        <f>All!CE99</f>
        <v>16019853</v>
      </c>
      <c r="D1290" s="24">
        <f>All!AU99</f>
        <v>2410499</v>
      </c>
      <c r="E1290" s="19" t="s">
        <v>271</v>
      </c>
      <c r="F1290" s="24">
        <f>All!EY99</f>
        <v>15000000</v>
      </c>
      <c r="G1290" s="24">
        <f>All!GI99</f>
        <v>10159345</v>
      </c>
      <c r="H1290" s="26">
        <v>44805</v>
      </c>
    </row>
    <row r="1291" spans="1:8" hidden="1">
      <c r="A1291" s="19">
        <v>98</v>
      </c>
      <c r="B1291" s="19" t="s">
        <v>2079</v>
      </c>
      <c r="C1291" s="22">
        <f>All!CE100</f>
        <v>32995579</v>
      </c>
      <c r="D1291" s="24">
        <f>All!AU100</f>
        <v>16523669</v>
      </c>
      <c r="E1291" s="19" t="s">
        <v>271</v>
      </c>
      <c r="F1291" s="24">
        <f>All!EY100</f>
        <v>14871301.800000001</v>
      </c>
      <c r="G1291" s="24">
        <f>All!GI100</f>
        <v>18383248</v>
      </c>
      <c r="H1291" s="26">
        <v>44805</v>
      </c>
    </row>
    <row r="1292" spans="1:8" hidden="1">
      <c r="A1292" s="19">
        <v>99</v>
      </c>
      <c r="B1292" s="19" t="s">
        <v>2080</v>
      </c>
      <c r="C1292" s="22">
        <f>All!CE101</f>
        <v>25496307</v>
      </c>
      <c r="D1292" s="24">
        <f>All!AU101</f>
        <v>24157010</v>
      </c>
      <c r="E1292" s="19" t="s">
        <v>271</v>
      </c>
      <c r="F1292" s="24">
        <f>All!EY101</f>
        <v>50000000</v>
      </c>
      <c r="G1292" s="24">
        <f>All!GI101</f>
        <v>18926553</v>
      </c>
      <c r="H1292" s="26">
        <v>44805</v>
      </c>
    </row>
    <row r="1293" spans="1:8" hidden="1">
      <c r="A1293" s="19">
        <v>100</v>
      </c>
      <c r="B1293" s="19" t="s">
        <v>2081</v>
      </c>
      <c r="C1293" s="22">
        <f>All!CE102</f>
        <v>0</v>
      </c>
      <c r="D1293" s="24">
        <f>All!AU102</f>
        <v>0</v>
      </c>
      <c r="E1293" s="19" t="s">
        <v>271</v>
      </c>
      <c r="F1293" s="24">
        <f>All!EY102</f>
        <v>0</v>
      </c>
      <c r="G1293" s="24">
        <f>All!GI102</f>
        <v>0</v>
      </c>
      <c r="H1293" s="26">
        <v>44805</v>
      </c>
    </row>
    <row r="1294" spans="1:8" hidden="1">
      <c r="A1294" s="19">
        <v>101</v>
      </c>
      <c r="B1294" s="19" t="s">
        <v>2082</v>
      </c>
      <c r="C1294" s="22">
        <f>All!CE103</f>
        <v>0</v>
      </c>
      <c r="D1294" s="24">
        <f>All!AU103</f>
        <v>0</v>
      </c>
      <c r="E1294" s="19" t="s">
        <v>271</v>
      </c>
      <c r="F1294" s="24">
        <f>All!EY103</f>
        <v>0</v>
      </c>
      <c r="G1294" s="24">
        <f>All!GI103</f>
        <v>0</v>
      </c>
      <c r="H1294" s="26">
        <v>44805</v>
      </c>
    </row>
    <row r="1295" spans="1:8" hidden="1">
      <c r="A1295" s="19">
        <v>102</v>
      </c>
      <c r="B1295" s="19" t="s">
        <v>2083</v>
      </c>
      <c r="C1295" s="22">
        <f>All!CE104</f>
        <v>5412141</v>
      </c>
      <c r="D1295" s="24">
        <f>All!AU104</f>
        <v>11263004.76</v>
      </c>
      <c r="E1295" s="19" t="s">
        <v>271</v>
      </c>
      <c r="F1295" s="24">
        <f>All!EY104</f>
        <v>24124545</v>
      </c>
      <c r="G1295" s="24">
        <f>All!GI104</f>
        <v>19088988</v>
      </c>
      <c r="H1295" s="26">
        <v>44805</v>
      </c>
    </row>
    <row r="1296" spans="1:8" hidden="1">
      <c r="A1296" s="19">
        <v>103</v>
      </c>
      <c r="B1296" s="19" t="s">
        <v>2085</v>
      </c>
      <c r="C1296" s="22">
        <f>All!CE105</f>
        <v>0</v>
      </c>
      <c r="D1296" s="24">
        <f>All!AU105</f>
        <v>0</v>
      </c>
      <c r="E1296" s="19" t="s">
        <v>271</v>
      </c>
      <c r="F1296" s="24">
        <f>All!EY105</f>
        <v>0</v>
      </c>
      <c r="G1296" s="24">
        <f>All!GI105</f>
        <v>0</v>
      </c>
      <c r="H1296" s="26">
        <v>44805</v>
      </c>
    </row>
    <row r="1297" spans="1:8" hidden="1">
      <c r="A1297" s="19">
        <v>104</v>
      </c>
      <c r="B1297" s="19" t="s">
        <v>2086</v>
      </c>
      <c r="C1297" s="22">
        <f>All!CE106</f>
        <v>0</v>
      </c>
      <c r="D1297" s="24">
        <f>All!AU106</f>
        <v>0</v>
      </c>
      <c r="E1297" s="19" t="s">
        <v>271</v>
      </c>
      <c r="F1297" s="24">
        <f>All!EY106</f>
        <v>0</v>
      </c>
      <c r="G1297" s="24">
        <f>All!GI106</f>
        <v>0</v>
      </c>
      <c r="H1297" s="26">
        <v>44805</v>
      </c>
    </row>
    <row r="1298" spans="1:8" hidden="1">
      <c r="A1298" s="19">
        <v>105</v>
      </c>
      <c r="B1298" s="19" t="s">
        <v>2087</v>
      </c>
      <c r="C1298" s="22">
        <f>All!CE107</f>
        <v>3156000</v>
      </c>
      <c r="D1298" s="24">
        <f>All!AU107</f>
        <v>0</v>
      </c>
      <c r="E1298" s="19" t="s">
        <v>271</v>
      </c>
      <c r="F1298" s="24">
        <f>All!EY107</f>
        <v>0</v>
      </c>
      <c r="G1298" s="24">
        <f>All!GI107</f>
        <v>0</v>
      </c>
      <c r="H1298" s="26">
        <v>44805</v>
      </c>
    </row>
    <row r="1299" spans="1:8" hidden="1">
      <c r="A1299" s="19">
        <v>106</v>
      </c>
      <c r="B1299" s="19" t="s">
        <v>2088</v>
      </c>
      <c r="C1299" s="22">
        <f>All!CE108</f>
        <v>0</v>
      </c>
      <c r="D1299" s="24">
        <f>All!AU108</f>
        <v>0</v>
      </c>
      <c r="E1299" s="19" t="s">
        <v>271</v>
      </c>
      <c r="F1299" s="24">
        <f>All!EY108</f>
        <v>0</v>
      </c>
      <c r="G1299" s="24">
        <f>All!GI108</f>
        <v>0</v>
      </c>
      <c r="H1299" s="26">
        <v>44805</v>
      </c>
    </row>
    <row r="1300" spans="1:8" hidden="1">
      <c r="A1300" s="19">
        <v>107</v>
      </c>
      <c r="B1300" s="19" t="s">
        <v>2089</v>
      </c>
      <c r="C1300" s="22">
        <f>All!CE109</f>
        <v>0</v>
      </c>
      <c r="D1300" s="24">
        <f>All!AU109</f>
        <v>0</v>
      </c>
      <c r="E1300" s="19" t="s">
        <v>271</v>
      </c>
      <c r="F1300" s="24">
        <f>All!EY109</f>
        <v>0</v>
      </c>
      <c r="G1300" s="24">
        <f>All!GI109</f>
        <v>0</v>
      </c>
      <c r="H1300" s="26">
        <v>44805</v>
      </c>
    </row>
    <row r="1301" spans="1:8" hidden="1">
      <c r="A1301" s="19">
        <v>108</v>
      </c>
      <c r="B1301" s="19" t="s">
        <v>2090</v>
      </c>
      <c r="C1301" s="22">
        <f>All!CE110</f>
        <v>14541244</v>
      </c>
      <c r="D1301" s="24">
        <f>All!AU110</f>
        <v>22443280.949999999</v>
      </c>
      <c r="E1301" s="19" t="s">
        <v>271</v>
      </c>
      <c r="F1301" s="24">
        <f>All!EY110</f>
        <v>35458898</v>
      </c>
      <c r="G1301" s="24">
        <f>All!GI110</f>
        <v>35879565</v>
      </c>
      <c r="H1301" s="26">
        <v>44805</v>
      </c>
    </row>
    <row r="1302" spans="1:8" hidden="1">
      <c r="A1302" s="19">
        <v>109</v>
      </c>
      <c r="B1302" s="19" t="s">
        <v>2091</v>
      </c>
      <c r="C1302" s="22">
        <f>All!CE111</f>
        <v>3666244.1777950251</v>
      </c>
      <c r="D1302" s="24">
        <f>All!AU111</f>
        <v>0</v>
      </c>
      <c r="E1302" s="19" t="s">
        <v>271</v>
      </c>
      <c r="F1302" s="24">
        <f>All!EY111</f>
        <v>0</v>
      </c>
      <c r="G1302" s="24">
        <f>All!GI111</f>
        <v>285414</v>
      </c>
      <c r="H1302" s="26">
        <v>44805</v>
      </c>
    </row>
    <row r="1303" spans="1:8" hidden="1">
      <c r="A1303" s="19">
        <v>110</v>
      </c>
      <c r="B1303" s="19" t="s">
        <v>2092</v>
      </c>
      <c r="C1303" s="22">
        <f>All!CE112</f>
        <v>22055202</v>
      </c>
      <c r="D1303" s="24">
        <f>All!AU112</f>
        <v>0</v>
      </c>
      <c r="E1303" s="19" t="s">
        <v>271</v>
      </c>
      <c r="F1303" s="24">
        <f>All!EY112</f>
        <v>14531763</v>
      </c>
      <c r="G1303" s="24">
        <f>All!GI112</f>
        <v>23256962</v>
      </c>
      <c r="H1303" s="26">
        <v>44805</v>
      </c>
    </row>
    <row r="1304" spans="1:8" hidden="1">
      <c r="A1304" s="19">
        <v>111</v>
      </c>
      <c r="B1304" s="19" t="s">
        <v>2104</v>
      </c>
      <c r="C1304" s="22">
        <f>All!CE113</f>
        <v>5938278.4532811511</v>
      </c>
      <c r="D1304" s="24">
        <f>All!AU113</f>
        <v>0</v>
      </c>
      <c r="E1304" s="19" t="s">
        <v>271</v>
      </c>
      <c r="F1304" s="24">
        <f>All!EY113</f>
        <v>0</v>
      </c>
      <c r="G1304" s="24">
        <f>All!GI113</f>
        <v>0</v>
      </c>
      <c r="H1304" s="26">
        <v>44805</v>
      </c>
    </row>
    <row r="1305" spans="1:8" hidden="1">
      <c r="A1305" s="19">
        <v>112</v>
      </c>
      <c r="B1305" s="19" t="s">
        <v>2100</v>
      </c>
      <c r="C1305" s="22">
        <f>All!CE114</f>
        <v>19287938</v>
      </c>
      <c r="D1305" s="24">
        <f>All!AU114</f>
        <v>13850551</v>
      </c>
      <c r="E1305" s="19" t="s">
        <v>271</v>
      </c>
      <c r="F1305" s="24">
        <f>All!EY114</f>
        <v>10387913</v>
      </c>
      <c r="G1305" s="24">
        <f>All!GI114</f>
        <v>9945778</v>
      </c>
      <c r="H1305" s="26">
        <v>44805</v>
      </c>
    </row>
    <row r="1306" spans="1:8" hidden="1">
      <c r="A1306" s="19">
        <v>113</v>
      </c>
      <c r="B1306" s="19" t="s">
        <v>2101</v>
      </c>
      <c r="C1306" s="22">
        <f>All!CE115</f>
        <v>34248529</v>
      </c>
      <c r="D1306" s="24">
        <f>All!AU115</f>
        <v>70865453</v>
      </c>
      <c r="E1306" s="19" t="s">
        <v>271</v>
      </c>
      <c r="F1306" s="24">
        <f>All!EY115</f>
        <v>54534403</v>
      </c>
      <c r="G1306" s="24">
        <f>All!GI115</f>
        <v>54682506</v>
      </c>
      <c r="H1306" s="26">
        <v>44805</v>
      </c>
    </row>
    <row r="1307" spans="1:8" hidden="1">
      <c r="A1307" s="19">
        <v>114</v>
      </c>
      <c r="B1307" s="19" t="s">
        <v>2102</v>
      </c>
      <c r="C1307" s="22">
        <f>All!CE116</f>
        <v>0</v>
      </c>
      <c r="D1307" s="24">
        <f>All!AU116</f>
        <v>0</v>
      </c>
      <c r="E1307" s="19" t="s">
        <v>271</v>
      </c>
      <c r="F1307" s="24">
        <f>All!EY116</f>
        <v>0</v>
      </c>
      <c r="G1307" s="24">
        <f>All!GI116</f>
        <v>0</v>
      </c>
      <c r="H1307" s="26">
        <v>44805</v>
      </c>
    </row>
    <row r="1308" spans="1:8" hidden="1">
      <c r="A1308" s="20">
        <v>115</v>
      </c>
      <c r="B1308" s="20" t="s">
        <v>2103</v>
      </c>
      <c r="C1308" s="22">
        <f>All!CE117</f>
        <v>3883492.2</v>
      </c>
      <c r="D1308" s="24">
        <f>All!AU117</f>
        <v>0</v>
      </c>
      <c r="E1308" s="19" t="s">
        <v>271</v>
      </c>
      <c r="F1308" s="24">
        <f>All!EY117</f>
        <v>0</v>
      </c>
      <c r="G1308" s="24">
        <f>All!GI117</f>
        <v>0</v>
      </c>
      <c r="H1308" s="26">
        <v>44805</v>
      </c>
    </row>
    <row r="1309" spans="1:8" hidden="1">
      <c r="A1309" s="19">
        <v>116</v>
      </c>
      <c r="B1309" s="19" t="s">
        <v>2109</v>
      </c>
      <c r="C1309" s="22">
        <f>All!CE118</f>
        <v>0</v>
      </c>
      <c r="D1309" s="24">
        <f>All!AU118</f>
        <v>0</v>
      </c>
      <c r="E1309" s="19" t="s">
        <v>271</v>
      </c>
      <c r="F1309" s="24">
        <f>All!EY118</f>
        <v>0</v>
      </c>
      <c r="G1309" s="24">
        <f>All!GI118</f>
        <v>148955</v>
      </c>
      <c r="H1309" s="26">
        <v>44805</v>
      </c>
    </row>
    <row r="1310" spans="1:8" hidden="1">
      <c r="A1310" s="19">
        <v>117</v>
      </c>
      <c r="B1310" s="19" t="s">
        <v>2110</v>
      </c>
      <c r="C1310" s="22">
        <f>All!CE119</f>
        <v>5340934</v>
      </c>
      <c r="D1310" s="24">
        <f>All!AU119</f>
        <v>0</v>
      </c>
      <c r="E1310" s="19" t="s">
        <v>271</v>
      </c>
      <c r="F1310" s="24">
        <f>All!EY119</f>
        <v>0</v>
      </c>
      <c r="G1310" s="24">
        <f>All!GI119</f>
        <v>1750000</v>
      </c>
      <c r="H1310" s="26">
        <v>44805</v>
      </c>
    </row>
    <row r="1311" spans="1:8" hidden="1">
      <c r="A1311" s="19">
        <v>118</v>
      </c>
      <c r="B1311" s="19" t="s">
        <v>2112</v>
      </c>
      <c r="C1311" s="22">
        <f>All!CE120</f>
        <v>5352014</v>
      </c>
      <c r="D1311" s="24">
        <f>All!AU120</f>
        <v>0</v>
      </c>
      <c r="E1311" s="19" t="s">
        <v>271</v>
      </c>
      <c r="F1311" s="24">
        <f>All!EY120</f>
        <v>0</v>
      </c>
      <c r="G1311" s="24">
        <f>All!GI120</f>
        <v>0</v>
      </c>
      <c r="H1311" s="26">
        <v>44805</v>
      </c>
    </row>
    <row r="1312" spans="1:8" hidden="1">
      <c r="A1312" s="19">
        <v>119</v>
      </c>
      <c r="B1312" s="19" t="s">
        <v>2113</v>
      </c>
      <c r="C1312" s="22">
        <f>All!CE121</f>
        <v>265000</v>
      </c>
      <c r="D1312" s="24">
        <f>All!AU121</f>
        <v>0</v>
      </c>
      <c r="E1312" s="19" t="s">
        <v>271</v>
      </c>
      <c r="F1312" s="24">
        <f>All!EY121</f>
        <v>4379349</v>
      </c>
      <c r="G1312" s="24">
        <f>All!GI121</f>
        <v>141398</v>
      </c>
      <c r="H1312" s="26">
        <v>44805</v>
      </c>
    </row>
    <row r="1313" spans="1:8" hidden="1">
      <c r="A1313" s="19">
        <v>120</v>
      </c>
      <c r="B1313" s="20" t="s">
        <v>2114</v>
      </c>
      <c r="C1313" s="22">
        <f>All!CE122</f>
        <v>0</v>
      </c>
      <c r="D1313" s="24">
        <f>All!AU122</f>
        <v>0</v>
      </c>
      <c r="E1313" s="19" t="s">
        <v>271</v>
      </c>
      <c r="F1313" s="24">
        <f>All!EY122</f>
        <v>0</v>
      </c>
      <c r="G1313" s="24">
        <f>All!GI122</f>
        <v>0</v>
      </c>
      <c r="H1313" s="26">
        <v>44805</v>
      </c>
    </row>
    <row r="1314" spans="1:8" hidden="1">
      <c r="A1314" s="19">
        <v>121</v>
      </c>
      <c r="B1314" s="19" t="s">
        <v>2157</v>
      </c>
      <c r="C1314" s="22">
        <f>All!CE123</f>
        <v>0</v>
      </c>
      <c r="D1314" s="24">
        <f>All!AU123</f>
        <v>0</v>
      </c>
      <c r="E1314" s="19" t="s">
        <v>271</v>
      </c>
      <c r="F1314" s="24">
        <f>All!EY123</f>
        <v>0</v>
      </c>
      <c r="G1314" s="24">
        <f>All!GI123</f>
        <v>0</v>
      </c>
      <c r="H1314" s="26">
        <v>44805</v>
      </c>
    </row>
    <row r="1315" spans="1:8" hidden="1">
      <c r="A1315" s="19">
        <v>122</v>
      </c>
      <c r="B1315" s="19" t="s">
        <v>2158</v>
      </c>
      <c r="C1315" s="22">
        <f>All!CE124</f>
        <v>350000</v>
      </c>
      <c r="D1315" s="24">
        <f>All!AU124</f>
        <v>0</v>
      </c>
      <c r="E1315" s="19" t="s">
        <v>271</v>
      </c>
      <c r="F1315" s="24">
        <f>All!EY124</f>
        <v>0</v>
      </c>
      <c r="G1315" s="24">
        <f>All!GI124</f>
        <v>0</v>
      </c>
      <c r="H1315" s="26">
        <v>44805</v>
      </c>
    </row>
    <row r="1316" spans="1:8" hidden="1">
      <c r="A1316" s="19">
        <v>123</v>
      </c>
      <c r="B1316" s="19" t="s">
        <v>2159</v>
      </c>
      <c r="C1316" s="22">
        <f>All!CE125</f>
        <v>0</v>
      </c>
      <c r="D1316" s="24">
        <f>All!AU125</f>
        <v>0</v>
      </c>
      <c r="E1316" s="19" t="s">
        <v>271</v>
      </c>
      <c r="F1316" s="24">
        <f>All!EY125</f>
        <v>0</v>
      </c>
      <c r="G1316" s="24">
        <f>All!GI125</f>
        <v>0</v>
      </c>
      <c r="H1316" s="26">
        <v>44805</v>
      </c>
    </row>
    <row r="1317" spans="1:8" hidden="1">
      <c r="A1317" s="19">
        <v>124</v>
      </c>
      <c r="B1317" s="19" t="s">
        <v>2160</v>
      </c>
      <c r="C1317" s="22">
        <f>All!CE126</f>
        <v>0</v>
      </c>
      <c r="D1317" s="24">
        <f>All!AU126</f>
        <v>0</v>
      </c>
      <c r="E1317" s="19" t="s">
        <v>271</v>
      </c>
      <c r="F1317" s="24">
        <f>All!EY126</f>
        <v>0</v>
      </c>
      <c r="G1317" s="24">
        <f>All!GI126</f>
        <v>0</v>
      </c>
      <c r="H1317" s="26">
        <v>44805</v>
      </c>
    </row>
    <row r="1318" spans="1:8" hidden="1">
      <c r="A1318" s="19">
        <v>125</v>
      </c>
      <c r="B1318" s="19" t="s">
        <v>2162</v>
      </c>
      <c r="C1318" s="22">
        <f>All!CE127</f>
        <v>648926.59666667006</v>
      </c>
      <c r="D1318" s="24">
        <f>All!AU127</f>
        <v>0</v>
      </c>
      <c r="E1318" s="19" t="s">
        <v>271</v>
      </c>
      <c r="F1318" s="24">
        <f>All!EY127</f>
        <v>0</v>
      </c>
      <c r="G1318" s="24">
        <f>All!GI127</f>
        <v>0</v>
      </c>
      <c r="H1318" s="26">
        <v>44805</v>
      </c>
    </row>
    <row r="1319" spans="1:8" hidden="1">
      <c r="A1319" s="19">
        <v>126</v>
      </c>
      <c r="B1319" s="19" t="s">
        <v>2163</v>
      </c>
      <c r="C1319" s="22">
        <f>All!CE128</f>
        <v>1650000</v>
      </c>
      <c r="D1319" s="24">
        <f>All!AU128</f>
        <v>0</v>
      </c>
      <c r="E1319" s="19" t="s">
        <v>271</v>
      </c>
      <c r="F1319" s="24">
        <f>All!EY128</f>
        <v>284497</v>
      </c>
      <c r="G1319" s="24">
        <f>All!GI128</f>
        <v>1796220</v>
      </c>
      <c r="H1319" s="26">
        <v>44805</v>
      </c>
    </row>
    <row r="1320" spans="1:8" hidden="1">
      <c r="A1320" s="19">
        <v>127</v>
      </c>
      <c r="B1320" s="19" t="s">
        <v>2164</v>
      </c>
      <c r="C1320" s="22">
        <f>All!CE129</f>
        <v>30714234</v>
      </c>
      <c r="D1320" s="24">
        <f>All!AU129</f>
        <v>0</v>
      </c>
      <c r="E1320" s="19" t="s">
        <v>271</v>
      </c>
      <c r="F1320" s="24">
        <f>All!EY129</f>
        <v>0</v>
      </c>
      <c r="G1320" s="24">
        <v>0</v>
      </c>
      <c r="H1320" s="26">
        <v>44805</v>
      </c>
    </row>
    <row r="1321" spans="1:8" hidden="1">
      <c r="A1321" s="19">
        <v>128</v>
      </c>
      <c r="B1321" s="19" t="s">
        <v>2165</v>
      </c>
      <c r="C1321" s="22">
        <f>All!CE130</f>
        <v>9460460</v>
      </c>
      <c r="D1321" s="24">
        <f>All!AU130</f>
        <v>968406</v>
      </c>
      <c r="E1321" s="19" t="s">
        <v>271</v>
      </c>
      <c r="F1321" s="24">
        <f>All!EY130</f>
        <v>6157862</v>
      </c>
      <c r="G1321" s="24">
        <f>All!GI130</f>
        <v>3458577</v>
      </c>
      <c r="H1321" s="26">
        <v>44805</v>
      </c>
    </row>
    <row r="1322" spans="1:8" hidden="1">
      <c r="A1322" s="113">
        <v>129</v>
      </c>
      <c r="B1322" s="113" t="s">
        <v>2167</v>
      </c>
      <c r="C1322" s="22">
        <f>All!CE131</f>
        <v>0</v>
      </c>
      <c r="D1322" s="24">
        <f>All!AU131</f>
        <v>0</v>
      </c>
      <c r="E1322" s="19" t="s">
        <v>271</v>
      </c>
      <c r="F1322" s="24">
        <f>All!EY131</f>
        <v>0</v>
      </c>
      <c r="G1322" s="24">
        <f>All!GI131</f>
        <v>0</v>
      </c>
      <c r="H1322" s="26">
        <v>44805</v>
      </c>
    </row>
    <row r="1323" spans="1:8" hidden="1">
      <c r="A1323" s="113">
        <v>130</v>
      </c>
      <c r="B1323" s="113" t="s">
        <v>2168</v>
      </c>
      <c r="C1323" s="22">
        <f>All!CE132</f>
        <v>26080425</v>
      </c>
      <c r="D1323" s="24">
        <f>All!AU132</f>
        <v>88581967</v>
      </c>
      <c r="E1323" s="19" t="s">
        <v>271</v>
      </c>
      <c r="F1323" s="24">
        <f>All!EY132</f>
        <v>67769325</v>
      </c>
      <c r="G1323" s="24">
        <f>All!GI132</f>
        <v>51575873</v>
      </c>
      <c r="H1323" s="26">
        <v>44805</v>
      </c>
    </row>
    <row r="1324" spans="1:8" hidden="1">
      <c r="A1324" s="113">
        <v>131</v>
      </c>
      <c r="B1324" s="113" t="s">
        <v>2169</v>
      </c>
      <c r="C1324" s="22">
        <f>All!CE133</f>
        <v>0</v>
      </c>
      <c r="D1324" s="24">
        <f>All!AU133</f>
        <v>8347345.7139999997</v>
      </c>
      <c r="E1324" s="19" t="s">
        <v>271</v>
      </c>
      <c r="F1324" s="24">
        <f>All!EY133</f>
        <v>0</v>
      </c>
      <c r="G1324" s="24">
        <f>All!GI133</f>
        <v>10521438</v>
      </c>
      <c r="H1324" s="26">
        <v>44805</v>
      </c>
    </row>
    <row r="1325" spans="1:8" hidden="1">
      <c r="A1325" s="113">
        <v>132</v>
      </c>
      <c r="B1325" s="113" t="s">
        <v>2170</v>
      </c>
      <c r="C1325" s="22">
        <f>All!CE134</f>
        <v>9541245</v>
      </c>
      <c r="D1325" s="24">
        <f>All!AU134</f>
        <v>120055.7381</v>
      </c>
      <c r="E1325" s="19" t="s">
        <v>271</v>
      </c>
      <c r="F1325" s="24">
        <f>All!EY134</f>
        <v>0</v>
      </c>
      <c r="G1325" s="24">
        <f>All!GI134</f>
        <v>684853</v>
      </c>
      <c r="H1325" s="26">
        <v>44805</v>
      </c>
    </row>
    <row r="1326" spans="1:8" hidden="1">
      <c r="A1326" s="113">
        <v>133</v>
      </c>
      <c r="B1326" s="113" t="s">
        <v>2171</v>
      </c>
      <c r="C1326" s="22">
        <f>All!CE135</f>
        <v>0</v>
      </c>
      <c r="D1326" s="24">
        <f>All!AU135</f>
        <v>0</v>
      </c>
      <c r="E1326" s="19" t="s">
        <v>271</v>
      </c>
      <c r="F1326" s="24">
        <f>All!EY135</f>
        <v>32846567</v>
      </c>
      <c r="G1326" s="24">
        <f>All!GI135</f>
        <v>294656</v>
      </c>
      <c r="H1326" s="26">
        <v>44805</v>
      </c>
    </row>
    <row r="1327" spans="1:8" hidden="1">
      <c r="A1327" s="113">
        <v>134</v>
      </c>
      <c r="B1327" s="113" t="s">
        <v>2172</v>
      </c>
      <c r="C1327" s="22">
        <f>All!CE136</f>
        <v>0</v>
      </c>
      <c r="D1327" s="24">
        <f>All!AU136</f>
        <v>0</v>
      </c>
      <c r="E1327" s="19" t="s">
        <v>271</v>
      </c>
      <c r="F1327" s="24">
        <f>All!EY136</f>
        <v>0</v>
      </c>
      <c r="G1327" s="24">
        <f>All!GI136</f>
        <v>0</v>
      </c>
      <c r="H1327" s="26">
        <v>44805</v>
      </c>
    </row>
    <row r="1328" spans="1:8" hidden="1">
      <c r="A1328" s="113">
        <v>135</v>
      </c>
      <c r="B1328" s="113" t="s">
        <v>2173</v>
      </c>
      <c r="C1328" s="22">
        <f>All!CE137</f>
        <v>34351494</v>
      </c>
      <c r="D1328" s="24">
        <f>All!AU137</f>
        <v>29427674</v>
      </c>
      <c r="E1328" s="19" t="s">
        <v>271</v>
      </c>
      <c r="F1328" s="24">
        <f>All!EY137</f>
        <v>20603119</v>
      </c>
      <c r="G1328" s="24">
        <f>All!GI137</f>
        <v>17682067</v>
      </c>
      <c r="H1328" s="26">
        <v>44805</v>
      </c>
    </row>
    <row r="1329" spans="1:8" hidden="1">
      <c r="A1329" s="113">
        <v>136</v>
      </c>
      <c r="B1329" s="113" t="s">
        <v>2174</v>
      </c>
      <c r="C1329" s="22">
        <f>All!CE138</f>
        <v>42638139</v>
      </c>
      <c r="D1329" s="24">
        <f>All!AU138</f>
        <v>18490181.129999999</v>
      </c>
      <c r="E1329" s="19" t="s">
        <v>271</v>
      </c>
      <c r="F1329" s="24">
        <f>All!EY138</f>
        <v>22339225.98</v>
      </c>
      <c r="G1329" s="24">
        <f>All!GI138</f>
        <v>15716653.960000001</v>
      </c>
      <c r="H1329" s="26">
        <v>44805</v>
      </c>
    </row>
    <row r="1330" spans="1:8" hidden="1">
      <c r="A1330" s="113">
        <v>137</v>
      </c>
      <c r="B1330" s="113" t="s">
        <v>2175</v>
      </c>
      <c r="C1330" s="22">
        <f>All!CE139</f>
        <v>0</v>
      </c>
      <c r="D1330" s="24">
        <f>All!AU139</f>
        <v>0</v>
      </c>
      <c r="E1330" s="19" t="s">
        <v>271</v>
      </c>
      <c r="F1330" s="24">
        <f>All!EY139</f>
        <v>0</v>
      </c>
      <c r="G1330" s="24">
        <f>All!GI139</f>
        <v>153357.63312630859</v>
      </c>
      <c r="H1330" s="26">
        <v>44805</v>
      </c>
    </row>
    <row r="1331" spans="1:8" hidden="1">
      <c r="A1331" s="113">
        <v>138</v>
      </c>
      <c r="B1331" s="113" t="s">
        <v>2176</v>
      </c>
      <c r="C1331" s="22">
        <f>All!CE140</f>
        <v>16049122</v>
      </c>
      <c r="D1331" s="24">
        <f>All!AU140</f>
        <v>16049122</v>
      </c>
      <c r="E1331" s="19" t="s">
        <v>271</v>
      </c>
      <c r="F1331" s="24">
        <f>All!EY140</f>
        <v>14400000</v>
      </c>
      <c r="G1331" s="24">
        <f>All!GI140</f>
        <v>13200000</v>
      </c>
      <c r="H1331" s="26">
        <v>44805</v>
      </c>
    </row>
    <row r="1332" spans="1:8" hidden="1">
      <c r="A1332" s="113">
        <v>139</v>
      </c>
      <c r="B1332" s="113" t="s">
        <v>2189</v>
      </c>
      <c r="C1332" s="22">
        <f>All!CE141</f>
        <v>0</v>
      </c>
      <c r="D1332" s="24">
        <f>All!AU141</f>
        <v>0</v>
      </c>
      <c r="E1332" s="19" t="s">
        <v>271</v>
      </c>
      <c r="F1332" s="24">
        <f>All!EY141</f>
        <v>1728914.4800000002</v>
      </c>
      <c r="G1332" s="24">
        <f>All!GI141</f>
        <v>1556023.0319999999</v>
      </c>
      <c r="H1332" s="26">
        <v>44805</v>
      </c>
    </row>
    <row r="1333" spans="1:8" hidden="1">
      <c r="A1333" s="113">
        <v>140</v>
      </c>
      <c r="B1333" s="113" t="s">
        <v>2190</v>
      </c>
      <c r="C1333" s="22">
        <f>All!CE142</f>
        <v>19500000</v>
      </c>
      <c r="D1333" s="24">
        <f>All!AU142</f>
        <v>0</v>
      </c>
      <c r="E1333" s="19" t="s">
        <v>271</v>
      </c>
      <c r="F1333" s="24">
        <f>All!EY142</f>
        <v>7680000</v>
      </c>
      <c r="G1333" s="24">
        <f>All!GI142</f>
        <v>5280000</v>
      </c>
      <c r="H1333" s="26">
        <v>44805</v>
      </c>
    </row>
    <row r="1334" spans="1:8" hidden="1">
      <c r="A1334" s="113">
        <v>141</v>
      </c>
      <c r="B1334" s="113" t="s">
        <v>2191</v>
      </c>
      <c r="C1334" s="22">
        <f>All!CE143</f>
        <v>0</v>
      </c>
      <c r="D1334" s="24">
        <f>All!AU143</f>
        <v>0</v>
      </c>
      <c r="E1334" s="19" t="s">
        <v>271</v>
      </c>
      <c r="F1334" s="24">
        <f>All!EY143</f>
        <v>0</v>
      </c>
      <c r="G1334" s="24">
        <f>All!GI143</f>
        <v>0</v>
      </c>
      <c r="H1334" s="26">
        <v>44805</v>
      </c>
    </row>
    <row r="1335" spans="1:8" hidden="1">
      <c r="A1335" s="113">
        <v>142</v>
      </c>
      <c r="B1335" s="113" t="s">
        <v>2192</v>
      </c>
      <c r="C1335" s="22">
        <f>All!CE144</f>
        <v>0</v>
      </c>
      <c r="D1335" s="24">
        <f>All!AU144</f>
        <v>0</v>
      </c>
      <c r="E1335" s="19" t="s">
        <v>271</v>
      </c>
      <c r="F1335" s="24">
        <f>All!EY144</f>
        <v>31432656.447359998</v>
      </c>
      <c r="G1335" s="24">
        <f>All!GI144</f>
        <v>3367784.6193599827</v>
      </c>
      <c r="H1335" s="26">
        <v>44805</v>
      </c>
    </row>
    <row r="1336" spans="1:8" hidden="1">
      <c r="A1336" s="113">
        <v>143</v>
      </c>
      <c r="B1336" s="113" t="s">
        <v>2193</v>
      </c>
      <c r="C1336" s="22">
        <f>All!CE145</f>
        <v>0</v>
      </c>
      <c r="D1336" s="24">
        <f>All!AU145</f>
        <v>0</v>
      </c>
      <c r="E1336" s="19" t="s">
        <v>271</v>
      </c>
      <c r="F1336" s="24">
        <f>All!EY145</f>
        <v>0</v>
      </c>
      <c r="G1336" s="24">
        <f>All!GI145</f>
        <v>0</v>
      </c>
      <c r="H1336" s="26">
        <v>44805</v>
      </c>
    </row>
    <row r="1337" spans="1:8" hidden="1">
      <c r="A1337" s="152">
        <v>144</v>
      </c>
      <c r="B1337" s="152" t="s">
        <v>2207</v>
      </c>
      <c r="C1337" s="22">
        <f>All!CE146</f>
        <v>0</v>
      </c>
      <c r="D1337" s="24">
        <f>All!AU146</f>
        <v>0</v>
      </c>
      <c r="E1337" s="19" t="s">
        <v>271</v>
      </c>
      <c r="F1337" s="24">
        <f>All!EY146</f>
        <v>0</v>
      </c>
      <c r="G1337" s="24">
        <f>All!GI146</f>
        <v>0</v>
      </c>
      <c r="H1337" s="26">
        <v>44805</v>
      </c>
    </row>
    <row r="1338" spans="1:8">
      <c r="A1338" s="152">
        <v>145</v>
      </c>
      <c r="B1338" s="152" t="s">
        <v>2208</v>
      </c>
      <c r="C1338" s="22">
        <f>All!CE147</f>
        <v>0</v>
      </c>
      <c r="D1338" s="24">
        <f>All!AU147</f>
        <v>0</v>
      </c>
      <c r="E1338" s="19" t="s">
        <v>271</v>
      </c>
      <c r="F1338" s="24">
        <f>All!EY147</f>
        <v>0</v>
      </c>
      <c r="G1338" s="24">
        <f>All!GI147</f>
        <v>0</v>
      </c>
      <c r="H1338" s="26">
        <v>44805</v>
      </c>
    </row>
    <row r="1339" spans="1:8">
      <c r="A1339" s="152">
        <v>146</v>
      </c>
      <c r="B1339" s="152" t="s">
        <v>2211</v>
      </c>
      <c r="C1339" s="22">
        <f>All!CE148</f>
        <v>0</v>
      </c>
      <c r="D1339" s="24">
        <f>All!AU148</f>
        <v>0</v>
      </c>
      <c r="E1339" s="19" t="s">
        <v>271</v>
      </c>
      <c r="F1339" s="24">
        <f>All!EY148</f>
        <v>0</v>
      </c>
      <c r="G1339" s="24">
        <f>All!GI148</f>
        <v>0</v>
      </c>
      <c r="H1339" s="26">
        <v>44805</v>
      </c>
    </row>
    <row r="1340" spans="1:8">
      <c r="A1340" s="152">
        <v>147</v>
      </c>
      <c r="B1340" s="152" t="s">
        <v>2212</v>
      </c>
      <c r="C1340" s="22">
        <f>All!CE149</f>
        <v>0</v>
      </c>
      <c r="D1340" s="24">
        <f>All!AU149</f>
        <v>0</v>
      </c>
      <c r="E1340" s="19" t="s">
        <v>271</v>
      </c>
      <c r="F1340" s="24">
        <f>All!EY149</f>
        <v>0</v>
      </c>
      <c r="G1340" s="24">
        <f>All!GI149</f>
        <v>0</v>
      </c>
      <c r="H1340" s="26">
        <v>44805</v>
      </c>
    </row>
    <row r="1341" spans="1:8">
      <c r="A1341" s="152">
        <v>148</v>
      </c>
      <c r="B1341" s="152" t="s">
        <v>2213</v>
      </c>
      <c r="C1341" s="22">
        <f>All!CE150</f>
        <v>0</v>
      </c>
      <c r="D1341" s="24">
        <f>All!AU150</f>
        <v>0</v>
      </c>
      <c r="E1341" s="19" t="s">
        <v>271</v>
      </c>
      <c r="F1341" s="24">
        <f>All!EY150</f>
        <v>0</v>
      </c>
      <c r="G1341" s="24">
        <f>All!GI150</f>
        <v>0</v>
      </c>
      <c r="H1341" s="26">
        <v>44805</v>
      </c>
    </row>
    <row r="1342" spans="1:8">
      <c r="A1342" s="20">
        <v>0</v>
      </c>
      <c r="B1342" s="20" t="s">
        <v>1985</v>
      </c>
      <c r="C1342" s="22">
        <f>All!CE151</f>
        <v>0</v>
      </c>
      <c r="D1342" s="24">
        <f>All!AU151</f>
        <v>0</v>
      </c>
      <c r="E1342" s="19" t="s">
        <v>271</v>
      </c>
      <c r="F1342" s="24">
        <f>All!EY151</f>
        <v>0</v>
      </c>
      <c r="G1342" s="24">
        <f>All!GI151</f>
        <v>0</v>
      </c>
      <c r="H1342" s="26">
        <v>44805</v>
      </c>
    </row>
    <row r="1343" spans="1:8" hidden="1">
      <c r="A1343" s="19">
        <v>1</v>
      </c>
      <c r="B1343" s="19" t="s">
        <v>7</v>
      </c>
      <c r="C1343" s="22">
        <f>All!CH3</f>
        <v>25050200</v>
      </c>
      <c r="D1343" s="24">
        <f>All!AX3</f>
        <v>0</v>
      </c>
      <c r="E1343" s="19" t="s">
        <v>271</v>
      </c>
      <c r="F1343" s="24">
        <f>All!FB3</f>
        <v>0</v>
      </c>
      <c r="G1343" s="24">
        <f>All!GL3</f>
        <v>0</v>
      </c>
      <c r="H1343" s="26">
        <v>44835</v>
      </c>
    </row>
    <row r="1344" spans="1:8" hidden="1">
      <c r="A1344" s="19">
        <v>2</v>
      </c>
      <c r="B1344" s="19" t="s">
        <v>8</v>
      </c>
      <c r="C1344" s="22">
        <f>All!CH4</f>
        <v>0</v>
      </c>
      <c r="D1344" s="24">
        <f>All!AX4</f>
        <v>0</v>
      </c>
      <c r="E1344" s="19" t="s">
        <v>271</v>
      </c>
      <c r="F1344" s="24">
        <f>All!FB4</f>
        <v>0</v>
      </c>
      <c r="G1344" s="24">
        <f>All!GL4</f>
        <v>0</v>
      </c>
      <c r="H1344" s="26">
        <v>44835</v>
      </c>
    </row>
    <row r="1345" spans="1:8" hidden="1">
      <c r="A1345" s="19">
        <v>3</v>
      </c>
      <c r="B1345" s="19" t="s">
        <v>9</v>
      </c>
      <c r="C1345" s="22">
        <f>All!CH5</f>
        <v>0</v>
      </c>
      <c r="D1345" s="24">
        <f>All!AX5</f>
        <v>0</v>
      </c>
      <c r="E1345" s="19" t="s">
        <v>271</v>
      </c>
      <c r="F1345" s="24">
        <f>All!FB5</f>
        <v>4956693.890700493</v>
      </c>
      <c r="G1345" s="24">
        <f>All!GL5</f>
        <v>5576280.6270380532</v>
      </c>
      <c r="H1345" s="26">
        <v>44835</v>
      </c>
    </row>
    <row r="1346" spans="1:8" hidden="1">
      <c r="A1346" s="19">
        <v>4</v>
      </c>
      <c r="B1346" s="19" t="s">
        <v>10</v>
      </c>
      <c r="C1346" s="22">
        <f>All!CH6</f>
        <v>4258804.4510287046</v>
      </c>
      <c r="D1346" s="24">
        <f>All!AX6</f>
        <v>0</v>
      </c>
      <c r="E1346" s="19" t="s">
        <v>271</v>
      </c>
      <c r="F1346" s="24">
        <f>All!FB6</f>
        <v>1560798.1374970714</v>
      </c>
      <c r="G1346" s="24">
        <f>All!GL6</f>
        <v>1425076.560323413</v>
      </c>
      <c r="H1346" s="26">
        <v>44835</v>
      </c>
    </row>
    <row r="1347" spans="1:8" hidden="1">
      <c r="A1347" s="19">
        <v>5</v>
      </c>
      <c r="B1347" s="19" t="s">
        <v>11</v>
      </c>
      <c r="C1347" s="22">
        <f>All!CH7</f>
        <v>1254300</v>
      </c>
      <c r="D1347" s="24">
        <f>All!AX7</f>
        <v>0</v>
      </c>
      <c r="E1347" s="19" t="s">
        <v>271</v>
      </c>
      <c r="F1347" s="24">
        <f>All!FB7</f>
        <v>0</v>
      </c>
      <c r="G1347" s="24">
        <f>All!GL7</f>
        <v>0</v>
      </c>
      <c r="H1347" s="26">
        <v>44835</v>
      </c>
    </row>
    <row r="1348" spans="1:8" hidden="1">
      <c r="A1348" s="19">
        <v>6</v>
      </c>
      <c r="B1348" s="19" t="s">
        <v>12</v>
      </c>
      <c r="C1348" s="22">
        <f>All!CH8</f>
        <v>77034374.029708892</v>
      </c>
      <c r="D1348" s="24">
        <f>All!AX8</f>
        <v>44356090.551968709</v>
      </c>
      <c r="E1348" s="19" t="s">
        <v>271</v>
      </c>
      <c r="F1348" s="24">
        <f>All!FB8</f>
        <v>65751118</v>
      </c>
      <c r="G1348" s="24">
        <f>All!GL8</f>
        <v>62956263</v>
      </c>
      <c r="H1348" s="26">
        <v>44835</v>
      </c>
    </row>
    <row r="1349" spans="1:8" hidden="1">
      <c r="A1349" s="19">
        <v>7</v>
      </c>
      <c r="B1349" s="19" t="s">
        <v>13</v>
      </c>
      <c r="C1349" s="22">
        <f>All!CH9</f>
        <v>0</v>
      </c>
      <c r="D1349" s="24">
        <f>All!AX9</f>
        <v>0</v>
      </c>
      <c r="E1349" s="19" t="s">
        <v>271</v>
      </c>
      <c r="F1349" s="24">
        <f>All!FB9</f>
        <v>0</v>
      </c>
      <c r="G1349" s="24">
        <f>All!GL9</f>
        <v>0</v>
      </c>
      <c r="H1349" s="26">
        <v>44835</v>
      </c>
    </row>
    <row r="1350" spans="1:8" hidden="1">
      <c r="A1350" s="19">
        <v>8</v>
      </c>
      <c r="B1350" s="19" t="s">
        <v>2004</v>
      </c>
      <c r="C1350" s="22">
        <f>All!CH10</f>
        <v>0</v>
      </c>
      <c r="D1350" s="24">
        <f>All!AX10</f>
        <v>0</v>
      </c>
      <c r="E1350" s="19" t="s">
        <v>271</v>
      </c>
      <c r="F1350" s="24">
        <f>All!FB10</f>
        <v>1246000</v>
      </c>
      <c r="G1350" s="24">
        <f>All!GL10</f>
        <v>13868594</v>
      </c>
      <c r="H1350" s="26">
        <v>44835</v>
      </c>
    </row>
    <row r="1351" spans="1:8" hidden="1">
      <c r="A1351" s="19">
        <v>9</v>
      </c>
      <c r="B1351" s="19" t="s">
        <v>15</v>
      </c>
      <c r="C1351" s="22">
        <f>All!CH11</f>
        <v>0</v>
      </c>
      <c r="D1351" s="24">
        <f>All!AX11</f>
        <v>0</v>
      </c>
      <c r="E1351" s="19" t="s">
        <v>271</v>
      </c>
      <c r="F1351" s="24">
        <f>All!FB11</f>
        <v>0</v>
      </c>
      <c r="G1351" s="24">
        <f>All!GL11</f>
        <v>0</v>
      </c>
      <c r="H1351" s="26">
        <v>44835</v>
      </c>
    </row>
    <row r="1352" spans="1:8" hidden="1">
      <c r="A1352" s="19">
        <v>10</v>
      </c>
      <c r="B1352" s="19" t="s">
        <v>16</v>
      </c>
      <c r="C1352" s="22">
        <f>All!CH12</f>
        <v>4157538.6079713106</v>
      </c>
      <c r="D1352" s="24">
        <f>All!AX12</f>
        <v>0</v>
      </c>
      <c r="E1352" s="19" t="s">
        <v>271</v>
      </c>
      <c r="F1352" s="24">
        <f>All!FB12</f>
        <v>0</v>
      </c>
      <c r="G1352" s="24">
        <f>All!GL12</f>
        <v>0</v>
      </c>
      <c r="H1352" s="26">
        <v>44835</v>
      </c>
    </row>
    <row r="1353" spans="1:8" hidden="1">
      <c r="A1353" s="19">
        <v>11</v>
      </c>
      <c r="B1353" s="19" t="s">
        <v>17</v>
      </c>
      <c r="C1353" s="22">
        <f>All!CH13</f>
        <v>1290000</v>
      </c>
      <c r="D1353" s="24">
        <f>All!AX13</f>
        <v>0</v>
      </c>
      <c r="E1353" s="19" t="s">
        <v>271</v>
      </c>
      <c r="F1353" s="24">
        <f>All!FB13</f>
        <v>0</v>
      </c>
      <c r="G1353" s="24">
        <f>All!GL13</f>
        <v>0</v>
      </c>
      <c r="H1353" s="26">
        <v>44835</v>
      </c>
    </row>
    <row r="1354" spans="1:8" hidden="1">
      <c r="A1354" s="19">
        <v>12</v>
      </c>
      <c r="B1354" s="19" t="s">
        <v>18</v>
      </c>
      <c r="C1354" s="22">
        <f>All!CH14</f>
        <v>0</v>
      </c>
      <c r="D1354" s="24">
        <f>All!AX14</f>
        <v>0</v>
      </c>
      <c r="E1354" s="19" t="s">
        <v>271</v>
      </c>
      <c r="F1354" s="24">
        <f>All!FB14</f>
        <v>0</v>
      </c>
      <c r="G1354" s="24">
        <f>All!GL14</f>
        <v>0</v>
      </c>
      <c r="H1354" s="26">
        <v>44835</v>
      </c>
    </row>
    <row r="1355" spans="1:8" hidden="1">
      <c r="A1355" s="19">
        <v>13</v>
      </c>
      <c r="B1355" s="19" t="s">
        <v>19</v>
      </c>
      <c r="C1355" s="22">
        <f>All!CH15</f>
        <v>0</v>
      </c>
      <c r="D1355" s="24">
        <f>All!AX15</f>
        <v>0</v>
      </c>
      <c r="E1355" s="19" t="s">
        <v>271</v>
      </c>
      <c r="F1355" s="24">
        <f>All!FB15</f>
        <v>0</v>
      </c>
      <c r="G1355" s="24">
        <f>All!GL15</f>
        <v>0</v>
      </c>
      <c r="H1355" s="26">
        <v>44835</v>
      </c>
    </row>
    <row r="1356" spans="1:8" hidden="1">
      <c r="A1356" s="19">
        <v>14</v>
      </c>
      <c r="B1356" s="19" t="s">
        <v>20</v>
      </c>
      <c r="C1356" s="22">
        <f>All!CH16</f>
        <v>0</v>
      </c>
      <c r="D1356" s="24">
        <f>All!AX16</f>
        <v>0</v>
      </c>
      <c r="E1356" s="19" t="s">
        <v>271</v>
      </c>
      <c r="F1356" s="24">
        <f>All!FB16</f>
        <v>0</v>
      </c>
      <c r="G1356" s="24">
        <f>All!GL16</f>
        <v>0</v>
      </c>
      <c r="H1356" s="26">
        <v>44835</v>
      </c>
    </row>
    <row r="1357" spans="1:8" hidden="1">
      <c r="A1357" s="19">
        <v>15</v>
      </c>
      <c r="B1357" s="19" t="s">
        <v>21</v>
      </c>
      <c r="C1357" s="22">
        <f>All!CH17</f>
        <v>0</v>
      </c>
      <c r="D1357" s="24">
        <f>All!AX17</f>
        <v>0</v>
      </c>
      <c r="E1357" s="19" t="s">
        <v>271</v>
      </c>
      <c r="F1357" s="24">
        <f>All!FB17</f>
        <v>0</v>
      </c>
      <c r="G1357" s="24">
        <f>All!GL17</f>
        <v>0</v>
      </c>
      <c r="H1357" s="26">
        <v>44835</v>
      </c>
    </row>
    <row r="1358" spans="1:8" hidden="1">
      <c r="A1358" s="19">
        <v>16</v>
      </c>
      <c r="B1358" s="19" t="s">
        <v>22</v>
      </c>
      <c r="C1358" s="22">
        <f>All!CH18</f>
        <v>0</v>
      </c>
      <c r="D1358" s="24">
        <f>All!AX18</f>
        <v>0</v>
      </c>
      <c r="E1358" s="19" t="s">
        <v>271</v>
      </c>
      <c r="F1358" s="24">
        <f>All!FB18</f>
        <v>0</v>
      </c>
      <c r="G1358" s="24">
        <f>All!GL18</f>
        <v>0</v>
      </c>
      <c r="H1358" s="26">
        <v>44835</v>
      </c>
    </row>
    <row r="1359" spans="1:8" hidden="1">
      <c r="A1359" s="19">
        <v>17</v>
      </c>
      <c r="B1359" s="19" t="s">
        <v>23</v>
      </c>
      <c r="C1359" s="22">
        <f>All!CH19</f>
        <v>0</v>
      </c>
      <c r="D1359" s="24">
        <f>All!AX19</f>
        <v>0</v>
      </c>
      <c r="E1359" s="19" t="s">
        <v>271</v>
      </c>
      <c r="F1359" s="24">
        <f>All!FB19</f>
        <v>0</v>
      </c>
      <c r="G1359" s="24">
        <f>All!GL19</f>
        <v>0</v>
      </c>
      <c r="H1359" s="26">
        <v>44835</v>
      </c>
    </row>
    <row r="1360" spans="1:8" hidden="1">
      <c r="A1360" s="19">
        <v>18</v>
      </c>
      <c r="B1360" s="19" t="s">
        <v>24</v>
      </c>
      <c r="C1360" s="22">
        <f>All!CH20</f>
        <v>12285714.285714285</v>
      </c>
      <c r="D1360" s="24">
        <f>All!AX20</f>
        <v>0</v>
      </c>
      <c r="E1360" s="19" t="s">
        <v>271</v>
      </c>
      <c r="F1360" s="24">
        <f>All!FB20</f>
        <v>0</v>
      </c>
      <c r="G1360" s="24">
        <f>All!GL20</f>
        <v>0</v>
      </c>
      <c r="H1360" s="26">
        <v>44835</v>
      </c>
    </row>
    <row r="1361" spans="1:8" hidden="1">
      <c r="A1361" s="19">
        <v>19</v>
      </c>
      <c r="B1361" s="19" t="s">
        <v>25</v>
      </c>
      <c r="C1361" s="22">
        <f>All!CH21</f>
        <v>5780000</v>
      </c>
      <c r="D1361" s="24">
        <f>All!AX21</f>
        <v>0</v>
      </c>
      <c r="E1361" s="19" t="s">
        <v>271</v>
      </c>
      <c r="F1361" s="24">
        <f>All!FB21</f>
        <v>0</v>
      </c>
      <c r="G1361" s="24">
        <f>All!GL21</f>
        <v>2572883</v>
      </c>
      <c r="H1361" s="26">
        <v>44835</v>
      </c>
    </row>
    <row r="1362" spans="1:8" hidden="1">
      <c r="A1362" s="19">
        <v>20</v>
      </c>
      <c r="B1362" s="19" t="s">
        <v>26</v>
      </c>
      <c r="C1362" s="22">
        <f>All!CH22</f>
        <v>17523000</v>
      </c>
      <c r="D1362" s="24">
        <f>All!AX22</f>
        <v>0</v>
      </c>
      <c r="E1362" s="19" t="s">
        <v>271</v>
      </c>
      <c r="F1362" s="24">
        <f>All!FB22</f>
        <v>0</v>
      </c>
      <c r="G1362" s="24">
        <f>All!GL22</f>
        <v>4500000</v>
      </c>
      <c r="H1362" s="26">
        <v>44835</v>
      </c>
    </row>
    <row r="1363" spans="1:8" hidden="1">
      <c r="A1363" s="19">
        <v>21</v>
      </c>
      <c r="B1363" s="19" t="s">
        <v>27</v>
      </c>
      <c r="C1363" s="22">
        <f>All!CH23</f>
        <v>14073539</v>
      </c>
      <c r="D1363" s="24">
        <f>All!AX23</f>
        <v>31741762</v>
      </c>
      <c r="E1363" s="19" t="s">
        <v>271</v>
      </c>
      <c r="F1363" s="24">
        <f>All!FB23</f>
        <v>25910113</v>
      </c>
      <c r="G1363" s="24">
        <f>All!GL23</f>
        <v>44945616</v>
      </c>
      <c r="H1363" s="26">
        <v>44835</v>
      </c>
    </row>
    <row r="1364" spans="1:8" hidden="1">
      <c r="A1364" s="19">
        <v>22</v>
      </c>
      <c r="B1364" s="19" t="s">
        <v>29</v>
      </c>
      <c r="C1364" s="22">
        <f>All!CH24</f>
        <v>0</v>
      </c>
      <c r="D1364" s="24">
        <f>All!AX24</f>
        <v>59605018</v>
      </c>
      <c r="E1364" s="19" t="s">
        <v>271</v>
      </c>
      <c r="F1364" s="24">
        <f>All!FB24</f>
        <v>34107315</v>
      </c>
      <c r="G1364" s="24">
        <f>All!GL24</f>
        <v>23965647</v>
      </c>
      <c r="H1364" s="26">
        <v>44835</v>
      </c>
    </row>
    <row r="1365" spans="1:8" hidden="1">
      <c r="A1365" s="19">
        <v>23</v>
      </c>
      <c r="B1365" s="19" t="s">
        <v>30</v>
      </c>
      <c r="C1365" s="22">
        <f>All!CH25</f>
        <v>17475672</v>
      </c>
      <c r="D1365" s="24">
        <f>All!AX25</f>
        <v>22209221</v>
      </c>
      <c r="E1365" s="19" t="s">
        <v>271</v>
      </c>
      <c r="F1365" s="24">
        <f>All!FB25</f>
        <v>22185915</v>
      </c>
      <c r="G1365" s="24">
        <f>All!GL25</f>
        <v>14558064</v>
      </c>
      <c r="H1365" s="26">
        <v>44835</v>
      </c>
    </row>
    <row r="1366" spans="1:8" hidden="1">
      <c r="A1366" s="19">
        <v>24</v>
      </c>
      <c r="B1366" s="19" t="s">
        <v>31</v>
      </c>
      <c r="C1366" s="22">
        <f>All!CH26</f>
        <v>0</v>
      </c>
      <c r="D1366" s="24">
        <f>All!AX26</f>
        <v>0</v>
      </c>
      <c r="E1366" s="19" t="s">
        <v>271</v>
      </c>
      <c r="F1366" s="24">
        <f>All!FB26</f>
        <v>1384964.4723405705</v>
      </c>
      <c r="G1366" s="24">
        <f>All!GL26</f>
        <v>1236575.4217326522</v>
      </c>
      <c r="H1366" s="26">
        <v>44835</v>
      </c>
    </row>
    <row r="1367" spans="1:8" hidden="1">
      <c r="A1367" s="19">
        <v>25</v>
      </c>
      <c r="B1367" s="19" t="s">
        <v>32</v>
      </c>
      <c r="C1367" s="22">
        <f>All!CH27</f>
        <v>0</v>
      </c>
      <c r="D1367" s="24">
        <f>All!AX27</f>
        <v>0</v>
      </c>
      <c r="E1367" s="19" t="s">
        <v>271</v>
      </c>
      <c r="F1367" s="24">
        <f>All!FB27</f>
        <v>0</v>
      </c>
      <c r="G1367" s="24">
        <f>All!GL27</f>
        <v>0</v>
      </c>
      <c r="H1367" s="26">
        <v>44835</v>
      </c>
    </row>
    <row r="1368" spans="1:8" hidden="1">
      <c r="A1368" s="19">
        <v>26</v>
      </c>
      <c r="B1368" s="19" t="s">
        <v>34</v>
      </c>
      <c r="C1368" s="22">
        <f>All!CH28</f>
        <v>2397300</v>
      </c>
      <c r="D1368" s="24">
        <f>All!AX28</f>
        <v>0</v>
      </c>
      <c r="E1368" s="19" t="s">
        <v>271</v>
      </c>
      <c r="F1368" s="24">
        <f>All!FB28</f>
        <v>24789484</v>
      </c>
      <c r="G1368" s="24">
        <f>All!GL28</f>
        <v>0</v>
      </c>
      <c r="H1368" s="26">
        <v>44835</v>
      </c>
    </row>
    <row r="1369" spans="1:8" hidden="1">
      <c r="A1369" s="19">
        <v>27</v>
      </c>
      <c r="B1369" s="19" t="s">
        <v>35</v>
      </c>
      <c r="C1369" s="22">
        <f>All!CH29</f>
        <v>0</v>
      </c>
      <c r="D1369" s="24">
        <f>All!AX29</f>
        <v>0</v>
      </c>
      <c r="E1369" s="19" t="s">
        <v>271</v>
      </c>
      <c r="F1369" s="24">
        <f>All!FB29</f>
        <v>0</v>
      </c>
      <c r="G1369" s="24">
        <f>All!GL29</f>
        <v>0</v>
      </c>
      <c r="H1369" s="26">
        <v>44835</v>
      </c>
    </row>
    <row r="1370" spans="1:8" hidden="1">
      <c r="A1370" s="19">
        <v>28</v>
      </c>
      <c r="B1370" s="19" t="s">
        <v>36</v>
      </c>
      <c r="C1370" s="22">
        <f>All!CH30</f>
        <v>0</v>
      </c>
      <c r="D1370" s="24">
        <f>All!AX30</f>
        <v>0</v>
      </c>
      <c r="E1370" s="19" t="s">
        <v>271</v>
      </c>
      <c r="F1370" s="24">
        <f>All!FB30</f>
        <v>0</v>
      </c>
      <c r="G1370" s="24">
        <f>All!GL30</f>
        <v>0</v>
      </c>
      <c r="H1370" s="26">
        <v>44835</v>
      </c>
    </row>
    <row r="1371" spans="1:8" hidden="1">
      <c r="A1371" s="19">
        <v>29</v>
      </c>
      <c r="B1371" s="19" t="s">
        <v>37</v>
      </c>
      <c r="C1371" s="22">
        <f>All!CH31</f>
        <v>0</v>
      </c>
      <c r="D1371" s="24">
        <f>All!AX31</f>
        <v>0</v>
      </c>
      <c r="E1371" s="19" t="s">
        <v>271</v>
      </c>
      <c r="F1371" s="24">
        <f>All!FB31</f>
        <v>0</v>
      </c>
      <c r="G1371" s="24">
        <f>All!GL31</f>
        <v>0</v>
      </c>
      <c r="H1371" s="26">
        <v>44835</v>
      </c>
    </row>
    <row r="1372" spans="1:8" hidden="1">
      <c r="A1372" s="19">
        <v>30</v>
      </c>
      <c r="B1372" s="19" t="s">
        <v>38</v>
      </c>
      <c r="C1372" s="22">
        <f>All!CH32</f>
        <v>0</v>
      </c>
      <c r="D1372" s="24">
        <f>All!AX32</f>
        <v>0</v>
      </c>
      <c r="E1372" s="19" t="s">
        <v>271</v>
      </c>
      <c r="F1372" s="24">
        <f>All!FB32</f>
        <v>0</v>
      </c>
      <c r="G1372" s="24">
        <f>All!GL32</f>
        <v>0</v>
      </c>
      <c r="H1372" s="26">
        <v>44835</v>
      </c>
    </row>
    <row r="1373" spans="1:8" hidden="1">
      <c r="A1373" s="19">
        <v>31</v>
      </c>
      <c r="B1373" s="19" t="s">
        <v>39</v>
      </c>
      <c r="C1373" s="22">
        <f>All!CH33</f>
        <v>0</v>
      </c>
      <c r="D1373" s="24">
        <f>All!AX33</f>
        <v>0</v>
      </c>
      <c r="E1373" s="19" t="s">
        <v>271</v>
      </c>
      <c r="F1373" s="24">
        <f>All!FB33</f>
        <v>0</v>
      </c>
      <c r="G1373" s="24">
        <f>All!GL33</f>
        <v>0</v>
      </c>
      <c r="H1373" s="26">
        <v>44835</v>
      </c>
    </row>
    <row r="1374" spans="1:8" hidden="1">
      <c r="A1374" s="19">
        <v>32</v>
      </c>
      <c r="B1374" s="19" t="s">
        <v>40</v>
      </c>
      <c r="C1374" s="22">
        <f>All!CH34</f>
        <v>0</v>
      </c>
      <c r="D1374" s="24">
        <f>All!AX34</f>
        <v>0</v>
      </c>
      <c r="E1374" s="19" t="s">
        <v>271</v>
      </c>
      <c r="F1374" s="24">
        <f>All!FB34</f>
        <v>0</v>
      </c>
      <c r="G1374" s="24">
        <f>All!GL34</f>
        <v>0</v>
      </c>
      <c r="H1374" s="26">
        <v>44835</v>
      </c>
    </row>
    <row r="1375" spans="1:8" hidden="1">
      <c r="A1375" s="19">
        <v>33</v>
      </c>
      <c r="B1375" s="19" t="s">
        <v>41</v>
      </c>
      <c r="C1375" s="22">
        <f>All!CH35</f>
        <v>765000</v>
      </c>
      <c r="D1375" s="24">
        <f>All!AX35</f>
        <v>0</v>
      </c>
      <c r="E1375" s="19" t="s">
        <v>271</v>
      </c>
      <c r="F1375" s="24">
        <f>All!FB35</f>
        <v>27984884</v>
      </c>
      <c r="G1375" s="24">
        <f>All!GL35</f>
        <v>3252658.86</v>
      </c>
      <c r="H1375" s="26">
        <v>44835</v>
      </c>
    </row>
    <row r="1376" spans="1:8" hidden="1">
      <c r="A1376" s="19">
        <v>34</v>
      </c>
      <c r="B1376" s="19" t="s">
        <v>42</v>
      </c>
      <c r="C1376" s="22">
        <f>All!CH36</f>
        <v>100000</v>
      </c>
      <c r="D1376" s="24">
        <f>All!AX36</f>
        <v>0</v>
      </c>
      <c r="E1376" s="19" t="s">
        <v>271</v>
      </c>
      <c r="F1376" s="24">
        <f>All!FB36</f>
        <v>0</v>
      </c>
      <c r="G1376" s="24">
        <f>All!GL36</f>
        <v>1416538</v>
      </c>
      <c r="H1376" s="26">
        <v>44835</v>
      </c>
    </row>
    <row r="1377" spans="1:8" hidden="1">
      <c r="A1377" s="19">
        <v>35</v>
      </c>
      <c r="B1377" s="19" t="s">
        <v>43</v>
      </c>
      <c r="C1377" s="22">
        <f>All!CH37</f>
        <v>0</v>
      </c>
      <c r="D1377" s="24">
        <f>All!AX37</f>
        <v>0</v>
      </c>
      <c r="E1377" s="19" t="s">
        <v>271</v>
      </c>
      <c r="F1377" s="24">
        <f>All!FB37</f>
        <v>0</v>
      </c>
      <c r="G1377" s="24">
        <f>All!GL37</f>
        <v>0</v>
      </c>
      <c r="H1377" s="26">
        <v>44835</v>
      </c>
    </row>
    <row r="1378" spans="1:8" hidden="1">
      <c r="A1378" s="19">
        <v>36</v>
      </c>
      <c r="B1378" s="19" t="s">
        <v>44</v>
      </c>
      <c r="C1378" s="22">
        <f>All!CH38</f>
        <v>0</v>
      </c>
      <c r="D1378" s="24">
        <f>All!AX38</f>
        <v>0</v>
      </c>
      <c r="E1378" s="19" t="s">
        <v>271</v>
      </c>
      <c r="F1378" s="24">
        <f>All!FB38</f>
        <v>0</v>
      </c>
      <c r="G1378" s="24">
        <f>All!GL38</f>
        <v>0</v>
      </c>
      <c r="H1378" s="26">
        <v>44835</v>
      </c>
    </row>
    <row r="1379" spans="1:8" hidden="1">
      <c r="A1379" s="19">
        <v>37</v>
      </c>
      <c r="B1379" s="19" t="s">
        <v>1980</v>
      </c>
      <c r="C1379" s="22">
        <f>All!CH39</f>
        <v>3668000</v>
      </c>
      <c r="D1379" s="24">
        <f>All!AX39</f>
        <v>0</v>
      </c>
      <c r="E1379" s="19" t="s">
        <v>271</v>
      </c>
      <c r="F1379" s="24">
        <f>All!FB39</f>
        <v>0</v>
      </c>
      <c r="G1379" s="24">
        <f>All!GL39</f>
        <v>0</v>
      </c>
      <c r="H1379" s="26">
        <v>44835</v>
      </c>
    </row>
    <row r="1380" spans="1:8" hidden="1">
      <c r="A1380" s="19">
        <v>38</v>
      </c>
      <c r="B1380" s="19" t="s">
        <v>1982</v>
      </c>
      <c r="C1380" s="22">
        <f>All!CH40</f>
        <v>15182402</v>
      </c>
      <c r="D1380" s="24">
        <f>All!AX40</f>
        <v>0</v>
      </c>
      <c r="E1380" s="19" t="s">
        <v>271</v>
      </c>
      <c r="F1380" s="24">
        <f>All!FB40</f>
        <v>16238503</v>
      </c>
      <c r="G1380" s="24">
        <f>All!GL40</f>
        <v>15116442</v>
      </c>
      <c r="H1380" s="26">
        <v>44835</v>
      </c>
    </row>
    <row r="1381" spans="1:8" hidden="1">
      <c r="A1381" s="19">
        <v>39</v>
      </c>
      <c r="B1381" s="19" t="s">
        <v>1984</v>
      </c>
      <c r="C1381" s="22">
        <f>All!CH41</f>
        <v>7763749</v>
      </c>
      <c r="D1381" s="24">
        <f>All!AX41</f>
        <v>0</v>
      </c>
      <c r="E1381" s="19" t="s">
        <v>271</v>
      </c>
      <c r="F1381" s="24">
        <f>All!FB41</f>
        <v>0</v>
      </c>
      <c r="G1381" s="24">
        <f>All!GL41</f>
        <v>0</v>
      </c>
      <c r="H1381" s="26">
        <v>44835</v>
      </c>
    </row>
    <row r="1382" spans="1:8" hidden="1">
      <c r="A1382" s="19">
        <v>40</v>
      </c>
      <c r="B1382" s="19" t="s">
        <v>2001</v>
      </c>
      <c r="C1382" s="22">
        <f>All!CH42</f>
        <v>8352605</v>
      </c>
      <c r="D1382" s="24">
        <f>All!AX42</f>
        <v>0</v>
      </c>
      <c r="E1382" s="19" t="s">
        <v>271</v>
      </c>
      <c r="F1382" s="24">
        <f>All!FB42</f>
        <v>0</v>
      </c>
      <c r="G1382" s="24">
        <f>All!GL42</f>
        <v>0</v>
      </c>
      <c r="H1382" s="26">
        <v>44835</v>
      </c>
    </row>
    <row r="1383" spans="1:8" hidden="1">
      <c r="A1383" s="19">
        <v>41</v>
      </c>
      <c r="B1383" s="19" t="s">
        <v>2002</v>
      </c>
      <c r="C1383" s="22">
        <f>All!CH43</f>
        <v>0</v>
      </c>
      <c r="D1383" s="24">
        <f>All!AX43</f>
        <v>0</v>
      </c>
      <c r="E1383" s="19" t="s">
        <v>271</v>
      </c>
      <c r="F1383" s="24">
        <f>All!FB43</f>
        <v>0</v>
      </c>
      <c r="G1383" s="24">
        <f>All!GL43</f>
        <v>0</v>
      </c>
      <c r="H1383" s="26">
        <v>44835</v>
      </c>
    </row>
    <row r="1384" spans="1:8" hidden="1">
      <c r="A1384" s="19">
        <v>42</v>
      </c>
      <c r="B1384" s="19" t="s">
        <v>2003</v>
      </c>
      <c r="C1384" s="22">
        <f>All!CH44</f>
        <v>35579270</v>
      </c>
      <c r="D1384" s="24">
        <f>All!AX44</f>
        <v>0</v>
      </c>
      <c r="E1384" s="19" t="s">
        <v>271</v>
      </c>
      <c r="F1384" s="24">
        <f>All!FB44</f>
        <v>0</v>
      </c>
      <c r="G1384" s="24">
        <f>All!GL44</f>
        <v>0</v>
      </c>
      <c r="H1384" s="26">
        <v>44835</v>
      </c>
    </row>
    <row r="1385" spans="1:8" hidden="1">
      <c r="A1385" s="19">
        <v>43</v>
      </c>
      <c r="B1385" s="19" t="s">
        <v>2064</v>
      </c>
      <c r="C1385" s="22">
        <f>All!CH45</f>
        <v>0</v>
      </c>
      <c r="D1385" s="24">
        <f>All!AX45</f>
        <v>0</v>
      </c>
      <c r="E1385" s="19" t="s">
        <v>271</v>
      </c>
      <c r="F1385" s="24">
        <f>All!FB45</f>
        <v>0</v>
      </c>
      <c r="G1385" s="24">
        <f>All!GL45</f>
        <v>0</v>
      </c>
      <c r="H1385" s="26">
        <v>44835</v>
      </c>
    </row>
    <row r="1386" spans="1:8" hidden="1">
      <c r="A1386" s="19">
        <v>44</v>
      </c>
      <c r="B1386" s="19" t="s">
        <v>2062</v>
      </c>
      <c r="C1386" s="22">
        <f>All!CH46</f>
        <v>0</v>
      </c>
      <c r="D1386" s="24">
        <f>All!AX46</f>
        <v>0</v>
      </c>
      <c r="E1386" s="19" t="s">
        <v>271</v>
      </c>
      <c r="F1386" s="24">
        <f>All!FB46</f>
        <v>0</v>
      </c>
      <c r="G1386" s="24">
        <f>All!GL46</f>
        <v>0</v>
      </c>
      <c r="H1386" s="26">
        <v>44835</v>
      </c>
    </row>
    <row r="1387" spans="1:8" hidden="1">
      <c r="A1387" s="19">
        <v>45</v>
      </c>
      <c r="B1387" s="19" t="s">
        <v>2063</v>
      </c>
      <c r="C1387" s="22">
        <f>All!CH47</f>
        <v>0</v>
      </c>
      <c r="D1387" s="24">
        <f>All!AX47</f>
        <v>0</v>
      </c>
      <c r="E1387" s="19" t="s">
        <v>271</v>
      </c>
      <c r="F1387" s="24">
        <f>All!FB47</f>
        <v>0</v>
      </c>
      <c r="G1387" s="24">
        <f>All!GL47</f>
        <v>0</v>
      </c>
      <c r="H1387" s="26">
        <v>44835</v>
      </c>
    </row>
    <row r="1388" spans="1:8" hidden="1">
      <c r="A1388" s="19">
        <v>46</v>
      </c>
      <c r="B1388" s="12" t="s">
        <v>2065</v>
      </c>
      <c r="C1388" s="22">
        <f>All!CH48</f>
        <v>56264046</v>
      </c>
      <c r="D1388" s="24">
        <f>All!AX48</f>
        <v>31810161</v>
      </c>
      <c r="E1388" s="19" t="s">
        <v>271</v>
      </c>
      <c r="F1388" s="24">
        <f>All!FB48</f>
        <v>0</v>
      </c>
      <c r="G1388" s="24">
        <f>All!GL48</f>
        <v>5544739</v>
      </c>
      <c r="H1388" s="26">
        <v>44835</v>
      </c>
    </row>
    <row r="1389" spans="1:8" hidden="1">
      <c r="A1389" s="19">
        <v>47</v>
      </c>
      <c r="B1389" s="12" t="s">
        <v>2066</v>
      </c>
      <c r="C1389" s="22">
        <f>All!CH49</f>
        <v>17398711</v>
      </c>
      <c r="D1389" s="24">
        <f>All!AX49</f>
        <v>34905014</v>
      </c>
      <c r="E1389" s="19" t="s">
        <v>271</v>
      </c>
      <c r="F1389" s="24">
        <f>All!FB49</f>
        <v>40912218</v>
      </c>
      <c r="G1389" s="24">
        <f>All!GL49</f>
        <v>45439823</v>
      </c>
      <c r="H1389" s="26">
        <v>44835</v>
      </c>
    </row>
    <row r="1390" spans="1:8" hidden="1">
      <c r="A1390" s="19">
        <v>48</v>
      </c>
      <c r="B1390" s="19" t="s">
        <v>2068</v>
      </c>
      <c r="C1390" s="22">
        <f>All!CH50</f>
        <v>3340000</v>
      </c>
      <c r="D1390" s="24">
        <f>All!AX50</f>
        <v>0</v>
      </c>
      <c r="E1390" s="19" t="s">
        <v>271</v>
      </c>
      <c r="F1390" s="24">
        <f>All!FB50</f>
        <v>0</v>
      </c>
      <c r="G1390" s="24">
        <f>All!GL50</f>
        <v>133214</v>
      </c>
      <c r="H1390" s="26">
        <v>44835</v>
      </c>
    </row>
    <row r="1391" spans="1:8" hidden="1">
      <c r="A1391" s="19">
        <v>49</v>
      </c>
      <c r="B1391" s="19" t="s">
        <v>2069</v>
      </c>
      <c r="C1391" s="22">
        <f>All!CH51</f>
        <v>0</v>
      </c>
      <c r="D1391" s="24">
        <f>All!AX51</f>
        <v>0</v>
      </c>
      <c r="E1391" s="19" t="s">
        <v>271</v>
      </c>
      <c r="F1391" s="24">
        <f>All!FB51</f>
        <v>0</v>
      </c>
      <c r="G1391" s="24">
        <f>All!GL51</f>
        <v>0</v>
      </c>
      <c r="H1391" s="26">
        <v>44835</v>
      </c>
    </row>
    <row r="1392" spans="1:8" hidden="1">
      <c r="A1392" s="19">
        <v>50</v>
      </c>
      <c r="B1392" s="19" t="s">
        <v>66</v>
      </c>
      <c r="C1392" s="22">
        <f>All!CH52</f>
        <v>0</v>
      </c>
      <c r="D1392" s="24">
        <f>All!AX52</f>
        <v>0</v>
      </c>
      <c r="E1392" s="19" t="s">
        <v>271</v>
      </c>
      <c r="F1392" s="24">
        <f>All!FB52</f>
        <v>0</v>
      </c>
      <c r="G1392" s="24">
        <f>All!GL52</f>
        <v>0</v>
      </c>
      <c r="H1392" s="26">
        <v>44835</v>
      </c>
    </row>
    <row r="1393" spans="1:8" hidden="1">
      <c r="A1393" s="19">
        <v>51</v>
      </c>
      <c r="B1393" s="19" t="s">
        <v>67</v>
      </c>
      <c r="C1393" s="22">
        <f>All!CH53</f>
        <v>0</v>
      </c>
      <c r="D1393" s="24">
        <f>All!AX53</f>
        <v>0</v>
      </c>
      <c r="E1393" s="19" t="s">
        <v>271</v>
      </c>
      <c r="F1393" s="24">
        <f>All!FB53</f>
        <v>0</v>
      </c>
      <c r="G1393" s="24">
        <f>All!GL53</f>
        <v>0</v>
      </c>
      <c r="H1393" s="26">
        <v>44835</v>
      </c>
    </row>
    <row r="1394" spans="1:8" hidden="1">
      <c r="A1394" s="19">
        <v>52</v>
      </c>
      <c r="B1394" s="19" t="s">
        <v>68</v>
      </c>
      <c r="C1394" s="22">
        <f>All!CH54</f>
        <v>0</v>
      </c>
      <c r="D1394" s="24">
        <f>All!AX54</f>
        <v>0</v>
      </c>
      <c r="E1394" s="19" t="s">
        <v>271</v>
      </c>
      <c r="F1394" s="24">
        <f>All!FB54</f>
        <v>0</v>
      </c>
      <c r="G1394" s="24">
        <f>All!GL54</f>
        <v>0</v>
      </c>
      <c r="H1394" s="26">
        <v>44835</v>
      </c>
    </row>
    <row r="1395" spans="1:8" hidden="1">
      <c r="A1395" s="19">
        <v>53</v>
      </c>
      <c r="B1395" s="19" t="s">
        <v>69</v>
      </c>
      <c r="C1395" s="22">
        <f>All!CH55</f>
        <v>0</v>
      </c>
      <c r="D1395" s="24">
        <f>All!AX55</f>
        <v>0</v>
      </c>
      <c r="E1395" s="19" t="s">
        <v>271</v>
      </c>
      <c r="F1395" s="24">
        <f>All!FB55</f>
        <v>0</v>
      </c>
      <c r="G1395" s="24">
        <f>All!GL55</f>
        <v>0</v>
      </c>
      <c r="H1395" s="26">
        <v>44835</v>
      </c>
    </row>
    <row r="1396" spans="1:8" hidden="1">
      <c r="A1396" s="19">
        <v>54</v>
      </c>
      <c r="B1396" s="19" t="s">
        <v>70</v>
      </c>
      <c r="C1396" s="22">
        <f>All!CH56</f>
        <v>0</v>
      </c>
      <c r="D1396" s="24">
        <f>All!AX56</f>
        <v>0</v>
      </c>
      <c r="E1396" s="19" t="s">
        <v>271</v>
      </c>
      <c r="F1396" s="24">
        <f>All!FB56</f>
        <v>0</v>
      </c>
      <c r="G1396" s="24">
        <f>All!GL56</f>
        <v>0</v>
      </c>
      <c r="H1396" s="26">
        <v>44835</v>
      </c>
    </row>
    <row r="1397" spans="1:8" hidden="1">
      <c r="A1397" s="19">
        <v>55</v>
      </c>
      <c r="B1397" s="19" t="s">
        <v>71</v>
      </c>
      <c r="C1397" s="22">
        <f>All!CH57</f>
        <v>0</v>
      </c>
      <c r="D1397" s="24">
        <f>All!AX57</f>
        <v>0</v>
      </c>
      <c r="E1397" s="19" t="s">
        <v>271</v>
      </c>
      <c r="F1397" s="24">
        <f>All!FB57</f>
        <v>0</v>
      </c>
      <c r="G1397" s="24">
        <f>All!GL57</f>
        <v>0</v>
      </c>
      <c r="H1397" s="26">
        <v>44835</v>
      </c>
    </row>
    <row r="1398" spans="1:8" hidden="1">
      <c r="A1398" s="19">
        <v>56</v>
      </c>
      <c r="B1398" s="19" t="s">
        <v>72</v>
      </c>
      <c r="C1398" s="22">
        <f>All!CH58</f>
        <v>0</v>
      </c>
      <c r="D1398" s="24">
        <f>All!AX58</f>
        <v>0</v>
      </c>
      <c r="E1398" s="19" t="s">
        <v>271</v>
      </c>
      <c r="F1398" s="24">
        <f>All!FB58</f>
        <v>0</v>
      </c>
      <c r="G1398" s="24">
        <f>All!GL58</f>
        <v>0</v>
      </c>
      <c r="H1398" s="26">
        <v>44835</v>
      </c>
    </row>
    <row r="1399" spans="1:8" hidden="1">
      <c r="A1399" s="19">
        <v>57</v>
      </c>
      <c r="B1399" s="19" t="s">
        <v>73</v>
      </c>
      <c r="C1399" s="22">
        <f>All!CH59</f>
        <v>0</v>
      </c>
      <c r="D1399" s="24">
        <f>All!AX59</f>
        <v>0</v>
      </c>
      <c r="E1399" s="19" t="s">
        <v>271</v>
      </c>
      <c r="F1399" s="24">
        <f>All!FB59</f>
        <v>0</v>
      </c>
      <c r="G1399" s="24">
        <f>All!GL59</f>
        <v>0</v>
      </c>
      <c r="H1399" s="26">
        <v>44835</v>
      </c>
    </row>
    <row r="1400" spans="1:8" hidden="1">
      <c r="A1400" s="19">
        <v>58</v>
      </c>
      <c r="B1400" s="19" t="s">
        <v>74</v>
      </c>
      <c r="C1400" s="22">
        <f>All!CH60</f>
        <v>0</v>
      </c>
      <c r="D1400" s="24">
        <f>All!AX60</f>
        <v>0</v>
      </c>
      <c r="E1400" s="19" t="s">
        <v>271</v>
      </c>
      <c r="F1400" s="24">
        <f>All!FB60</f>
        <v>0</v>
      </c>
      <c r="G1400" s="24">
        <f>All!GL60</f>
        <v>0</v>
      </c>
      <c r="H1400" s="26">
        <v>44835</v>
      </c>
    </row>
    <row r="1401" spans="1:8" hidden="1">
      <c r="A1401" s="19">
        <v>59</v>
      </c>
      <c r="B1401" s="19" t="s">
        <v>75</v>
      </c>
      <c r="C1401" s="22">
        <f>All!CH61</f>
        <v>0</v>
      </c>
      <c r="D1401" s="24">
        <f>All!AX61</f>
        <v>0</v>
      </c>
      <c r="E1401" s="19" t="s">
        <v>271</v>
      </c>
      <c r="F1401" s="24">
        <f>All!FB61</f>
        <v>0</v>
      </c>
      <c r="G1401" s="24">
        <f>All!GL61</f>
        <v>0</v>
      </c>
      <c r="H1401" s="26">
        <v>44835</v>
      </c>
    </row>
    <row r="1402" spans="1:8" hidden="1">
      <c r="A1402" s="19">
        <v>60</v>
      </c>
      <c r="B1402" s="19" t="s">
        <v>76</v>
      </c>
      <c r="C1402" s="22">
        <f>All!CH62</f>
        <v>0</v>
      </c>
      <c r="D1402" s="24">
        <f>All!AX62</f>
        <v>0</v>
      </c>
      <c r="E1402" s="19" t="s">
        <v>271</v>
      </c>
      <c r="F1402" s="24">
        <f>All!FB62</f>
        <v>0</v>
      </c>
      <c r="G1402" s="24">
        <f>All!GL62</f>
        <v>0</v>
      </c>
      <c r="H1402" s="26">
        <v>44835</v>
      </c>
    </row>
    <row r="1403" spans="1:8" hidden="1">
      <c r="A1403" s="19">
        <v>61</v>
      </c>
      <c r="B1403" s="19" t="s">
        <v>77</v>
      </c>
      <c r="C1403" s="22">
        <f>All!CH63</f>
        <v>0</v>
      </c>
      <c r="D1403" s="24">
        <f>All!AX63</f>
        <v>0</v>
      </c>
      <c r="E1403" s="19" t="s">
        <v>271</v>
      </c>
      <c r="F1403" s="24">
        <f>All!FB63</f>
        <v>0</v>
      </c>
      <c r="G1403" s="24">
        <f>All!GL63</f>
        <v>0</v>
      </c>
      <c r="H1403" s="26">
        <v>44835</v>
      </c>
    </row>
    <row r="1404" spans="1:8" hidden="1">
      <c r="A1404" s="19">
        <v>62</v>
      </c>
      <c r="B1404" s="19" t="s">
        <v>87</v>
      </c>
      <c r="C1404" s="22">
        <f>All!CH64</f>
        <v>0</v>
      </c>
      <c r="D1404" s="24">
        <f>All!AX64</f>
        <v>0</v>
      </c>
      <c r="E1404" s="19" t="s">
        <v>271</v>
      </c>
      <c r="F1404" s="24">
        <f>All!FB64</f>
        <v>0</v>
      </c>
      <c r="G1404" s="24">
        <f>All!GL64</f>
        <v>0</v>
      </c>
      <c r="H1404" s="26">
        <v>44835</v>
      </c>
    </row>
    <row r="1405" spans="1:8" hidden="1">
      <c r="A1405" s="19">
        <v>63</v>
      </c>
      <c r="B1405" s="19" t="s">
        <v>93</v>
      </c>
      <c r="C1405" s="22">
        <f>All!CH65</f>
        <v>0</v>
      </c>
      <c r="D1405" s="24">
        <f>All!AX65</f>
        <v>0</v>
      </c>
      <c r="E1405" s="19" t="s">
        <v>271</v>
      </c>
      <c r="F1405" s="24">
        <f>All!FB65</f>
        <v>0</v>
      </c>
      <c r="G1405" s="24">
        <f>All!GL65</f>
        <v>0</v>
      </c>
      <c r="H1405" s="26">
        <v>44835</v>
      </c>
    </row>
    <row r="1406" spans="1:8" hidden="1">
      <c r="A1406" s="19">
        <v>64</v>
      </c>
      <c r="B1406" s="19" t="s">
        <v>94</v>
      </c>
      <c r="C1406" s="22">
        <f>All!CH66</f>
        <v>0</v>
      </c>
      <c r="D1406" s="24">
        <f>All!AX66</f>
        <v>0</v>
      </c>
      <c r="E1406" s="19" t="s">
        <v>271</v>
      </c>
      <c r="F1406" s="24">
        <f>All!FB66</f>
        <v>0</v>
      </c>
      <c r="G1406" s="24">
        <f>All!GL66</f>
        <v>0</v>
      </c>
      <c r="H1406" s="26">
        <v>44835</v>
      </c>
    </row>
    <row r="1407" spans="1:8" hidden="1">
      <c r="A1407" s="19">
        <v>65</v>
      </c>
      <c r="B1407" s="19" t="s">
        <v>95</v>
      </c>
      <c r="C1407" s="22">
        <f>All!CH67</f>
        <v>0</v>
      </c>
      <c r="D1407" s="24">
        <f>All!AX67</f>
        <v>0</v>
      </c>
      <c r="E1407" s="19" t="s">
        <v>271</v>
      </c>
      <c r="F1407" s="24">
        <f>All!FB67</f>
        <v>0</v>
      </c>
      <c r="G1407" s="24">
        <f>All!GL67</f>
        <v>0</v>
      </c>
      <c r="H1407" s="26">
        <v>44835</v>
      </c>
    </row>
    <row r="1408" spans="1:8" hidden="1">
      <c r="A1408" s="19">
        <v>66</v>
      </c>
      <c r="B1408" s="19" t="s">
        <v>96</v>
      </c>
      <c r="C1408" s="22">
        <f>All!CH68</f>
        <v>0</v>
      </c>
      <c r="D1408" s="24">
        <f>All!AX68</f>
        <v>0</v>
      </c>
      <c r="E1408" s="19" t="s">
        <v>271</v>
      </c>
      <c r="F1408" s="24">
        <f>All!FB68</f>
        <v>0</v>
      </c>
      <c r="G1408" s="24">
        <f>All!GL68</f>
        <v>0</v>
      </c>
      <c r="H1408" s="26">
        <v>44835</v>
      </c>
    </row>
    <row r="1409" spans="1:8" hidden="1">
      <c r="A1409" s="19">
        <v>67</v>
      </c>
      <c r="B1409" s="19" t="s">
        <v>97</v>
      </c>
      <c r="C1409" s="22">
        <f>All!CH69</f>
        <v>0</v>
      </c>
      <c r="D1409" s="24">
        <f>All!AX69</f>
        <v>0</v>
      </c>
      <c r="E1409" s="19" t="s">
        <v>271</v>
      </c>
      <c r="F1409" s="24">
        <f>All!FB69</f>
        <v>0</v>
      </c>
      <c r="G1409" s="24">
        <f>All!GL69</f>
        <v>0</v>
      </c>
      <c r="H1409" s="26">
        <v>44835</v>
      </c>
    </row>
    <row r="1410" spans="1:8" hidden="1">
      <c r="A1410" s="19">
        <v>68</v>
      </c>
      <c r="B1410" s="19" t="s">
        <v>98</v>
      </c>
      <c r="C1410" s="22">
        <f>All!CH70</f>
        <v>0</v>
      </c>
      <c r="D1410" s="24">
        <f>All!AX70</f>
        <v>0</v>
      </c>
      <c r="E1410" s="19" t="s">
        <v>271</v>
      </c>
      <c r="F1410" s="24">
        <f>All!FB70</f>
        <v>0</v>
      </c>
      <c r="G1410" s="24">
        <f>All!GL70</f>
        <v>0</v>
      </c>
      <c r="H1410" s="26">
        <v>44835</v>
      </c>
    </row>
    <row r="1411" spans="1:8" hidden="1">
      <c r="A1411" s="19">
        <v>69</v>
      </c>
      <c r="B1411" s="19" t="s">
        <v>99</v>
      </c>
      <c r="C1411" s="22">
        <f>All!CH71</f>
        <v>0</v>
      </c>
      <c r="D1411" s="24">
        <f>All!AX71</f>
        <v>0</v>
      </c>
      <c r="E1411" s="19" t="s">
        <v>271</v>
      </c>
      <c r="F1411" s="24">
        <f>All!FB71</f>
        <v>0</v>
      </c>
      <c r="G1411" s="24">
        <f>All!GL71</f>
        <v>0</v>
      </c>
      <c r="H1411" s="26">
        <v>44835</v>
      </c>
    </row>
    <row r="1412" spans="1:8" hidden="1">
      <c r="A1412" s="19">
        <v>70</v>
      </c>
      <c r="B1412" s="19" t="s">
        <v>100</v>
      </c>
      <c r="C1412" s="22">
        <f>All!CH72</f>
        <v>0</v>
      </c>
      <c r="D1412" s="24">
        <f>All!AX72</f>
        <v>0</v>
      </c>
      <c r="E1412" s="19" t="s">
        <v>271</v>
      </c>
      <c r="F1412" s="24">
        <f>All!FB72</f>
        <v>0</v>
      </c>
      <c r="G1412" s="24">
        <f>All!GL72</f>
        <v>0</v>
      </c>
      <c r="H1412" s="26">
        <v>44835</v>
      </c>
    </row>
    <row r="1413" spans="1:8" hidden="1">
      <c r="A1413" s="19">
        <v>71</v>
      </c>
      <c r="B1413" s="19" t="s">
        <v>101</v>
      </c>
      <c r="C1413" s="22">
        <f>All!CH73</f>
        <v>0</v>
      </c>
      <c r="D1413" s="24">
        <f>All!AX73</f>
        <v>0</v>
      </c>
      <c r="E1413" s="19" t="s">
        <v>271</v>
      </c>
      <c r="F1413" s="24">
        <f>All!FB73</f>
        <v>0</v>
      </c>
      <c r="G1413" s="24">
        <f>All!GL73</f>
        <v>0</v>
      </c>
      <c r="H1413" s="26">
        <v>44835</v>
      </c>
    </row>
    <row r="1414" spans="1:8" hidden="1">
      <c r="A1414" s="19">
        <v>72</v>
      </c>
      <c r="B1414" s="19" t="s">
        <v>102</v>
      </c>
      <c r="C1414" s="22">
        <f>All!CH74</f>
        <v>0</v>
      </c>
      <c r="D1414" s="24">
        <f>All!AX74</f>
        <v>0</v>
      </c>
      <c r="E1414" s="19" t="s">
        <v>271</v>
      </c>
      <c r="F1414" s="24">
        <f>All!FB74</f>
        <v>0</v>
      </c>
      <c r="G1414" s="24">
        <f>All!GL74</f>
        <v>0</v>
      </c>
      <c r="H1414" s="26">
        <v>44835</v>
      </c>
    </row>
    <row r="1415" spans="1:8" hidden="1">
      <c r="A1415" s="19">
        <v>73</v>
      </c>
      <c r="B1415" s="19" t="s">
        <v>103</v>
      </c>
      <c r="C1415" s="22">
        <f>All!CH75</f>
        <v>0</v>
      </c>
      <c r="D1415" s="24">
        <f>All!AX75</f>
        <v>0</v>
      </c>
      <c r="E1415" s="19" t="s">
        <v>271</v>
      </c>
      <c r="F1415" s="24">
        <f>All!FB75</f>
        <v>0</v>
      </c>
      <c r="G1415" s="24">
        <f>All!GL75</f>
        <v>0</v>
      </c>
      <c r="H1415" s="26">
        <v>44835</v>
      </c>
    </row>
    <row r="1416" spans="1:8" hidden="1">
      <c r="A1416" s="19">
        <v>74</v>
      </c>
      <c r="B1416" s="19" t="s">
        <v>104</v>
      </c>
      <c r="C1416" s="22">
        <f>All!CH76</f>
        <v>0</v>
      </c>
      <c r="D1416" s="24">
        <f>All!AX76</f>
        <v>0</v>
      </c>
      <c r="E1416" s="19" t="s">
        <v>271</v>
      </c>
      <c r="F1416" s="24">
        <f>All!FB76</f>
        <v>0</v>
      </c>
      <c r="G1416" s="24">
        <f>All!GL76</f>
        <v>0</v>
      </c>
      <c r="H1416" s="26">
        <v>44835</v>
      </c>
    </row>
    <row r="1417" spans="1:8" hidden="1">
      <c r="A1417" s="19">
        <v>75</v>
      </c>
      <c r="B1417" s="19" t="s">
        <v>105</v>
      </c>
      <c r="C1417" s="22">
        <f>All!CH77</f>
        <v>0</v>
      </c>
      <c r="D1417" s="24">
        <f>All!AX77</f>
        <v>0</v>
      </c>
      <c r="E1417" s="19" t="s">
        <v>271</v>
      </c>
      <c r="F1417" s="24">
        <f>All!FB77</f>
        <v>0</v>
      </c>
      <c r="G1417" s="24">
        <f>All!GL77</f>
        <v>0</v>
      </c>
      <c r="H1417" s="26">
        <v>44835</v>
      </c>
    </row>
    <row r="1418" spans="1:8" hidden="1">
      <c r="A1418" s="19">
        <v>76</v>
      </c>
      <c r="B1418" s="19" t="s">
        <v>111</v>
      </c>
      <c r="C1418" s="22">
        <f>All!CH78</f>
        <v>0</v>
      </c>
      <c r="D1418" s="24">
        <f>All!AX78</f>
        <v>0</v>
      </c>
      <c r="E1418" s="19" t="s">
        <v>271</v>
      </c>
      <c r="F1418" s="24">
        <f>All!FB78</f>
        <v>0</v>
      </c>
      <c r="G1418" s="24">
        <f>All!GL78</f>
        <v>0</v>
      </c>
      <c r="H1418" s="26">
        <v>44835</v>
      </c>
    </row>
    <row r="1419" spans="1:8" hidden="1">
      <c r="A1419" s="19">
        <v>77</v>
      </c>
      <c r="B1419" s="19" t="s">
        <v>112</v>
      </c>
      <c r="C1419" s="22">
        <f>All!CH79</f>
        <v>0</v>
      </c>
      <c r="D1419" s="24">
        <f>All!AX79</f>
        <v>0</v>
      </c>
      <c r="E1419" s="19" t="s">
        <v>271</v>
      </c>
      <c r="F1419" s="24">
        <f>All!FB79</f>
        <v>0</v>
      </c>
      <c r="G1419" s="24">
        <f>All!GL79</f>
        <v>0</v>
      </c>
      <c r="H1419" s="26">
        <v>44835</v>
      </c>
    </row>
    <row r="1420" spans="1:8" hidden="1">
      <c r="A1420" s="19">
        <v>78</v>
      </c>
      <c r="B1420" s="19" t="s">
        <v>113</v>
      </c>
      <c r="C1420" s="22">
        <f>All!CH80</f>
        <v>0</v>
      </c>
      <c r="D1420" s="24">
        <f>All!AX80</f>
        <v>0</v>
      </c>
      <c r="E1420" s="19" t="s">
        <v>271</v>
      </c>
      <c r="F1420" s="24">
        <f>All!FB80</f>
        <v>0</v>
      </c>
      <c r="G1420" s="24">
        <f>All!GL80</f>
        <v>0</v>
      </c>
      <c r="H1420" s="26">
        <v>44835</v>
      </c>
    </row>
    <row r="1421" spans="1:8" hidden="1">
      <c r="A1421" s="19">
        <v>79</v>
      </c>
      <c r="B1421" s="19" t="s">
        <v>114</v>
      </c>
      <c r="C1421" s="22">
        <f>All!CH81</f>
        <v>0</v>
      </c>
      <c r="D1421" s="24">
        <f>All!AX81</f>
        <v>0</v>
      </c>
      <c r="E1421" s="19" t="s">
        <v>271</v>
      </c>
      <c r="F1421" s="24">
        <f>All!FB81</f>
        <v>0</v>
      </c>
      <c r="G1421" s="24">
        <f>All!GL81</f>
        <v>0</v>
      </c>
      <c r="H1421" s="26">
        <v>44835</v>
      </c>
    </row>
    <row r="1422" spans="1:8" hidden="1">
      <c r="A1422" s="19">
        <v>80</v>
      </c>
      <c r="B1422" s="19" t="s">
        <v>115</v>
      </c>
      <c r="C1422" s="22">
        <f>All!CH82</f>
        <v>0</v>
      </c>
      <c r="D1422" s="24">
        <f>All!AX82</f>
        <v>0</v>
      </c>
      <c r="E1422" s="19" t="s">
        <v>271</v>
      </c>
      <c r="F1422" s="24">
        <f>All!FB82</f>
        <v>0</v>
      </c>
      <c r="G1422" s="24">
        <f>All!GL82</f>
        <v>0</v>
      </c>
      <c r="H1422" s="26">
        <v>44835</v>
      </c>
    </row>
    <row r="1423" spans="1:8" hidden="1">
      <c r="A1423" s="19">
        <v>81</v>
      </c>
      <c r="B1423" s="19" t="s">
        <v>116</v>
      </c>
      <c r="C1423" s="22">
        <f>All!CH83</f>
        <v>0</v>
      </c>
      <c r="D1423" s="24">
        <f>All!AX83</f>
        <v>0</v>
      </c>
      <c r="E1423" s="19" t="s">
        <v>271</v>
      </c>
      <c r="F1423" s="24">
        <f>All!FB83</f>
        <v>0</v>
      </c>
      <c r="G1423" s="24">
        <f>All!GL83</f>
        <v>0</v>
      </c>
      <c r="H1423" s="26">
        <v>44835</v>
      </c>
    </row>
    <row r="1424" spans="1:8" hidden="1">
      <c r="A1424" s="19">
        <v>82</v>
      </c>
      <c r="B1424" s="19" t="s">
        <v>117</v>
      </c>
      <c r="C1424" s="22">
        <f>All!CH84</f>
        <v>0</v>
      </c>
      <c r="D1424" s="24">
        <f>All!AX84</f>
        <v>0</v>
      </c>
      <c r="E1424" s="19" t="s">
        <v>271</v>
      </c>
      <c r="F1424" s="24">
        <f>All!FB84</f>
        <v>0</v>
      </c>
      <c r="G1424" s="24">
        <f>All!GL84</f>
        <v>0</v>
      </c>
      <c r="H1424" s="26">
        <v>44835</v>
      </c>
    </row>
    <row r="1425" spans="1:8" hidden="1">
      <c r="A1425" s="19">
        <v>83</v>
      </c>
      <c r="B1425" s="19" t="s">
        <v>118</v>
      </c>
      <c r="C1425" s="22">
        <f>All!CH85</f>
        <v>0</v>
      </c>
      <c r="D1425" s="24">
        <f>All!AX85</f>
        <v>0</v>
      </c>
      <c r="E1425" s="19" t="s">
        <v>271</v>
      </c>
      <c r="F1425" s="24">
        <f>All!FB85</f>
        <v>0</v>
      </c>
      <c r="G1425" s="24">
        <f>All!GL85</f>
        <v>0</v>
      </c>
      <c r="H1425" s="26">
        <v>44835</v>
      </c>
    </row>
    <row r="1426" spans="1:8" hidden="1">
      <c r="A1426" s="19">
        <v>84</v>
      </c>
      <c r="B1426" s="19" t="s">
        <v>119</v>
      </c>
      <c r="C1426" s="22">
        <f>All!CH86</f>
        <v>0</v>
      </c>
      <c r="D1426" s="24">
        <f>All!AX86</f>
        <v>0</v>
      </c>
      <c r="E1426" s="19" t="s">
        <v>271</v>
      </c>
      <c r="F1426" s="24">
        <f>All!FB86</f>
        <v>0</v>
      </c>
      <c r="G1426" s="24">
        <f>All!GL86</f>
        <v>0</v>
      </c>
      <c r="H1426" s="26">
        <v>44835</v>
      </c>
    </row>
    <row r="1427" spans="1:8" hidden="1">
      <c r="A1427" s="19">
        <v>85</v>
      </c>
      <c r="B1427" s="19" t="s">
        <v>120</v>
      </c>
      <c r="C1427" s="22">
        <f>All!CH87</f>
        <v>0</v>
      </c>
      <c r="D1427" s="24">
        <f>All!AX87</f>
        <v>0</v>
      </c>
      <c r="E1427" s="19" t="s">
        <v>271</v>
      </c>
      <c r="F1427" s="24">
        <f>All!FB87</f>
        <v>0</v>
      </c>
      <c r="G1427" s="24">
        <f>All!GL87</f>
        <v>0</v>
      </c>
      <c r="H1427" s="26">
        <v>44835</v>
      </c>
    </row>
    <row r="1428" spans="1:8" hidden="1">
      <c r="A1428" s="19">
        <v>86</v>
      </c>
      <c r="B1428" s="19" t="s">
        <v>121</v>
      </c>
      <c r="C1428" s="22">
        <f>All!CH88</f>
        <v>0</v>
      </c>
      <c r="D1428" s="24">
        <f>All!AX88</f>
        <v>0</v>
      </c>
      <c r="E1428" s="19" t="s">
        <v>271</v>
      </c>
      <c r="F1428" s="24">
        <f>All!FB88</f>
        <v>0</v>
      </c>
      <c r="G1428" s="24">
        <f>All!GL88</f>
        <v>0</v>
      </c>
      <c r="H1428" s="26">
        <v>44835</v>
      </c>
    </row>
    <row r="1429" spans="1:8" hidden="1">
      <c r="A1429" s="19">
        <v>87</v>
      </c>
      <c r="B1429" s="19" t="s">
        <v>122</v>
      </c>
      <c r="C1429" s="22">
        <f>All!CH89</f>
        <v>0</v>
      </c>
      <c r="D1429" s="24">
        <f>All!AX89</f>
        <v>0</v>
      </c>
      <c r="E1429" s="19" t="s">
        <v>271</v>
      </c>
      <c r="F1429" s="24">
        <f>All!FB89</f>
        <v>0</v>
      </c>
      <c r="G1429" s="24">
        <f>All!GL89</f>
        <v>0</v>
      </c>
      <c r="H1429" s="26">
        <v>44835</v>
      </c>
    </row>
    <row r="1430" spans="1:8" hidden="1">
      <c r="A1430" s="19">
        <v>88</v>
      </c>
      <c r="B1430" s="19" t="s">
        <v>123</v>
      </c>
      <c r="C1430" s="22">
        <f>All!CH90</f>
        <v>0</v>
      </c>
      <c r="D1430" s="24">
        <f>All!AX90</f>
        <v>0</v>
      </c>
      <c r="E1430" s="19" t="s">
        <v>271</v>
      </c>
      <c r="F1430" s="24">
        <f>All!FB90</f>
        <v>0</v>
      </c>
      <c r="G1430" s="24">
        <f>All!GL90</f>
        <v>0</v>
      </c>
      <c r="H1430" s="26">
        <v>44835</v>
      </c>
    </row>
    <row r="1431" spans="1:8" hidden="1">
      <c r="A1431" s="19">
        <v>89</v>
      </c>
      <c r="B1431" s="19" t="s">
        <v>126</v>
      </c>
      <c r="C1431" s="22">
        <f>All!CH91</f>
        <v>0</v>
      </c>
      <c r="D1431" s="24">
        <f>All!AX91</f>
        <v>0</v>
      </c>
      <c r="E1431" s="19" t="s">
        <v>271</v>
      </c>
      <c r="F1431" s="24">
        <f>All!FB91</f>
        <v>0</v>
      </c>
      <c r="G1431" s="24">
        <f>All!GL91</f>
        <v>0</v>
      </c>
      <c r="H1431" s="26">
        <v>44835</v>
      </c>
    </row>
    <row r="1432" spans="1:8" hidden="1">
      <c r="A1432" s="19">
        <v>90</v>
      </c>
      <c r="B1432" s="19" t="s">
        <v>284</v>
      </c>
      <c r="C1432" s="22">
        <f>All!CH92</f>
        <v>0</v>
      </c>
      <c r="D1432" s="24">
        <f>All!AX92</f>
        <v>0</v>
      </c>
      <c r="E1432" s="19" t="s">
        <v>271</v>
      </c>
      <c r="F1432" s="24">
        <f>All!FB92</f>
        <v>0</v>
      </c>
      <c r="G1432" s="24">
        <f>All!GL92</f>
        <v>0</v>
      </c>
      <c r="H1432" s="26">
        <v>44835</v>
      </c>
    </row>
    <row r="1433" spans="1:8" hidden="1">
      <c r="A1433" s="19">
        <v>91</v>
      </c>
      <c r="B1433" s="19" t="s">
        <v>2006</v>
      </c>
      <c r="C1433" s="22">
        <f>All!CH93</f>
        <v>0</v>
      </c>
      <c r="D1433" s="24">
        <f>All!AX93</f>
        <v>0</v>
      </c>
      <c r="E1433" s="19" t="s">
        <v>271</v>
      </c>
      <c r="F1433" s="24">
        <f>All!FB93</f>
        <v>0</v>
      </c>
      <c r="G1433" s="24">
        <f>All!GL93</f>
        <v>0</v>
      </c>
      <c r="H1433" s="26">
        <v>44835</v>
      </c>
    </row>
    <row r="1434" spans="1:8" hidden="1">
      <c r="A1434" s="19">
        <v>92</v>
      </c>
      <c r="B1434" s="19" t="s">
        <v>283</v>
      </c>
      <c r="C1434" s="22">
        <f>All!CH94</f>
        <v>0</v>
      </c>
      <c r="D1434" s="24">
        <f>All!AX94</f>
        <v>0</v>
      </c>
      <c r="E1434" s="19" t="s">
        <v>271</v>
      </c>
      <c r="F1434" s="24">
        <f>All!FB94</f>
        <v>0</v>
      </c>
      <c r="G1434" s="24">
        <f>All!GL94</f>
        <v>0</v>
      </c>
      <c r="H1434" s="26">
        <v>44835</v>
      </c>
    </row>
    <row r="1435" spans="1:8" hidden="1">
      <c r="A1435" s="19">
        <v>93</v>
      </c>
      <c r="B1435" s="19" t="s">
        <v>2005</v>
      </c>
      <c r="C1435" s="22">
        <f>All!CH95</f>
        <v>0</v>
      </c>
      <c r="D1435" s="24">
        <f>All!AX95</f>
        <v>0</v>
      </c>
      <c r="E1435" s="19" t="s">
        <v>271</v>
      </c>
      <c r="F1435" s="24">
        <f>All!FB95</f>
        <v>0</v>
      </c>
      <c r="G1435" s="24">
        <f>All!GL95</f>
        <v>0</v>
      </c>
      <c r="H1435" s="26">
        <v>44835</v>
      </c>
    </row>
    <row r="1436" spans="1:8" hidden="1">
      <c r="A1436" s="19">
        <v>94</v>
      </c>
      <c r="B1436" s="19" t="s">
        <v>2075</v>
      </c>
      <c r="C1436" s="22">
        <f>All!CH96</f>
        <v>0</v>
      </c>
      <c r="D1436" s="24">
        <f>All!AX96</f>
        <v>0</v>
      </c>
      <c r="E1436" s="19" t="s">
        <v>271</v>
      </c>
      <c r="F1436" s="24">
        <f>All!FB96</f>
        <v>0</v>
      </c>
      <c r="G1436" s="24">
        <f>All!GL96</f>
        <v>0</v>
      </c>
      <c r="H1436" s="26">
        <v>44835</v>
      </c>
    </row>
    <row r="1437" spans="1:8" hidden="1">
      <c r="A1437" s="19">
        <v>95</v>
      </c>
      <c r="B1437" s="19" t="s">
        <v>2076</v>
      </c>
      <c r="C1437" s="22">
        <f>All!CH97</f>
        <v>0</v>
      </c>
      <c r="D1437" s="24">
        <f>All!AX97</f>
        <v>0</v>
      </c>
      <c r="E1437" s="19" t="s">
        <v>271</v>
      </c>
      <c r="F1437" s="24">
        <f>All!FB97</f>
        <v>0</v>
      </c>
      <c r="G1437" s="24">
        <f>All!GL97</f>
        <v>0</v>
      </c>
      <c r="H1437" s="26">
        <v>44835</v>
      </c>
    </row>
    <row r="1438" spans="1:8" hidden="1">
      <c r="A1438" s="19">
        <v>96</v>
      </c>
      <c r="B1438" s="19" t="s">
        <v>2077</v>
      </c>
      <c r="C1438" s="22">
        <f>All!CH98</f>
        <v>0</v>
      </c>
      <c r="D1438" s="24">
        <f>All!AX98</f>
        <v>0</v>
      </c>
      <c r="E1438" s="19" t="s">
        <v>271</v>
      </c>
      <c r="F1438" s="24">
        <f>All!FB98</f>
        <v>0</v>
      </c>
      <c r="G1438" s="24">
        <f>All!GL98</f>
        <v>0</v>
      </c>
      <c r="H1438" s="26">
        <v>44835</v>
      </c>
    </row>
    <row r="1439" spans="1:8" hidden="1">
      <c r="A1439" s="19">
        <v>97</v>
      </c>
      <c r="B1439" s="19" t="s">
        <v>2078</v>
      </c>
      <c r="C1439" s="22">
        <f>All!CH99</f>
        <v>23420613</v>
      </c>
      <c r="D1439" s="24">
        <f>All!AX99</f>
        <v>1720038</v>
      </c>
      <c r="E1439" s="19" t="s">
        <v>271</v>
      </c>
      <c r="F1439" s="24">
        <f>All!FB99</f>
        <v>0</v>
      </c>
      <c r="G1439" s="24">
        <f>All!GL99</f>
        <v>7945196</v>
      </c>
      <c r="H1439" s="26">
        <v>44835</v>
      </c>
    </row>
    <row r="1440" spans="1:8" hidden="1">
      <c r="A1440" s="19">
        <v>98</v>
      </c>
      <c r="B1440" s="19" t="s">
        <v>2079</v>
      </c>
      <c r="C1440" s="22">
        <f>All!CH100</f>
        <v>61892208</v>
      </c>
      <c r="D1440" s="24">
        <f>All!AX100</f>
        <v>6625430</v>
      </c>
      <c r="E1440" s="19" t="s">
        <v>271</v>
      </c>
      <c r="F1440" s="24">
        <f>All!FB100</f>
        <v>5962886.8899999997</v>
      </c>
      <c r="G1440" s="24">
        <f>All!GL100</f>
        <v>8856193</v>
      </c>
      <c r="H1440" s="26">
        <v>44835</v>
      </c>
    </row>
    <row r="1441" spans="1:8" hidden="1">
      <c r="A1441" s="19">
        <v>99</v>
      </c>
      <c r="B1441" s="19" t="s">
        <v>2080</v>
      </c>
      <c r="C1441" s="22">
        <f>All!CH101</f>
        <v>25496307</v>
      </c>
      <c r="D1441" s="24">
        <f>All!AX101</f>
        <v>24157010</v>
      </c>
      <c r="E1441" s="19" t="s">
        <v>271</v>
      </c>
      <c r="F1441" s="24">
        <f>All!FB101</f>
        <v>0</v>
      </c>
      <c r="G1441" s="24">
        <f>All!GL101</f>
        <v>18926553</v>
      </c>
      <c r="H1441" s="26">
        <v>44835</v>
      </c>
    </row>
    <row r="1442" spans="1:8" hidden="1">
      <c r="A1442" s="19">
        <v>100</v>
      </c>
      <c r="B1442" s="19" t="s">
        <v>2081</v>
      </c>
      <c r="C1442" s="22">
        <f>All!CH102</f>
        <v>0</v>
      </c>
      <c r="D1442" s="24">
        <f>All!AX102</f>
        <v>0</v>
      </c>
      <c r="E1442" s="19" t="s">
        <v>271</v>
      </c>
      <c r="F1442" s="24">
        <f>All!FB102</f>
        <v>0</v>
      </c>
      <c r="G1442" s="24">
        <f>All!GL102</f>
        <v>0</v>
      </c>
      <c r="H1442" s="26">
        <v>44835</v>
      </c>
    </row>
    <row r="1443" spans="1:8" hidden="1">
      <c r="A1443" s="19">
        <v>101</v>
      </c>
      <c r="B1443" s="19" t="s">
        <v>2082</v>
      </c>
      <c r="C1443" s="22">
        <f>All!CH103</f>
        <v>0</v>
      </c>
      <c r="D1443" s="24">
        <f>All!AX103</f>
        <v>0</v>
      </c>
      <c r="E1443" s="19" t="s">
        <v>271</v>
      </c>
      <c r="F1443" s="24">
        <f>All!FB103</f>
        <v>0</v>
      </c>
      <c r="G1443" s="24">
        <f>All!GL103</f>
        <v>0</v>
      </c>
      <c r="H1443" s="26">
        <v>44835</v>
      </c>
    </row>
    <row r="1444" spans="1:8" hidden="1">
      <c r="A1444" s="19">
        <v>102</v>
      </c>
      <c r="B1444" s="19" t="s">
        <v>2083</v>
      </c>
      <c r="C1444" s="22">
        <f>All!CH104</f>
        <v>5456554</v>
      </c>
      <c r="D1444" s="24">
        <f>All!AX104</f>
        <v>12215385.710000001</v>
      </c>
      <c r="E1444" s="19" t="s">
        <v>271</v>
      </c>
      <c r="F1444" s="24">
        <f>All!FB104</f>
        <v>0</v>
      </c>
      <c r="G1444" s="24">
        <f>All!GL104</f>
        <v>13159414</v>
      </c>
      <c r="H1444" s="26">
        <v>44835</v>
      </c>
    </row>
    <row r="1445" spans="1:8" hidden="1">
      <c r="A1445" s="19">
        <v>103</v>
      </c>
      <c r="B1445" s="19" t="s">
        <v>2085</v>
      </c>
      <c r="C1445" s="22">
        <f>All!CH105</f>
        <v>0</v>
      </c>
      <c r="D1445" s="24">
        <f>All!AX105</f>
        <v>0</v>
      </c>
      <c r="E1445" s="19" t="s">
        <v>271</v>
      </c>
      <c r="F1445" s="24">
        <f>All!FB105</f>
        <v>0</v>
      </c>
      <c r="G1445" s="24">
        <f>All!GL105</f>
        <v>0</v>
      </c>
      <c r="H1445" s="26">
        <v>44835</v>
      </c>
    </row>
    <row r="1446" spans="1:8" hidden="1">
      <c r="A1446" s="19">
        <v>104</v>
      </c>
      <c r="B1446" s="19" t="s">
        <v>2086</v>
      </c>
      <c r="C1446" s="22">
        <f>All!CH106</f>
        <v>0</v>
      </c>
      <c r="D1446" s="24">
        <f>All!AX106</f>
        <v>0</v>
      </c>
      <c r="E1446" s="19" t="s">
        <v>271</v>
      </c>
      <c r="F1446" s="24">
        <f>All!FB106</f>
        <v>0</v>
      </c>
      <c r="G1446" s="24">
        <f>All!GL106</f>
        <v>0</v>
      </c>
      <c r="H1446" s="26">
        <v>44835</v>
      </c>
    </row>
    <row r="1447" spans="1:8" hidden="1">
      <c r="A1447" s="19">
        <v>105</v>
      </c>
      <c r="B1447" s="19" t="s">
        <v>2087</v>
      </c>
      <c r="C1447" s="22">
        <f>All!CH107</f>
        <v>2645000</v>
      </c>
      <c r="D1447" s="24">
        <f>All!AX107</f>
        <v>0</v>
      </c>
      <c r="E1447" s="19" t="s">
        <v>271</v>
      </c>
      <c r="F1447" s="24">
        <f>All!FB107</f>
        <v>0</v>
      </c>
      <c r="G1447" s="24">
        <f>All!GL107</f>
        <v>0</v>
      </c>
      <c r="H1447" s="26">
        <v>44835</v>
      </c>
    </row>
    <row r="1448" spans="1:8" hidden="1">
      <c r="A1448" s="19">
        <v>106</v>
      </c>
      <c r="B1448" s="19" t="s">
        <v>2088</v>
      </c>
      <c r="C1448" s="22">
        <f>All!CH108</f>
        <v>0</v>
      </c>
      <c r="D1448" s="24">
        <f>All!AX108</f>
        <v>0</v>
      </c>
      <c r="E1448" s="19" t="s">
        <v>271</v>
      </c>
      <c r="F1448" s="24">
        <f>All!FB108</f>
        <v>0</v>
      </c>
      <c r="G1448" s="24">
        <f>All!GL108</f>
        <v>0</v>
      </c>
      <c r="H1448" s="26">
        <v>44835</v>
      </c>
    </row>
    <row r="1449" spans="1:8" hidden="1">
      <c r="A1449" s="19">
        <v>107</v>
      </c>
      <c r="B1449" s="19" t="s">
        <v>2089</v>
      </c>
      <c r="C1449" s="22">
        <f>All!CH109</f>
        <v>0</v>
      </c>
      <c r="D1449" s="24">
        <f>All!AX109</f>
        <v>0</v>
      </c>
      <c r="E1449" s="19" t="s">
        <v>271</v>
      </c>
      <c r="F1449" s="24">
        <f>All!FB109</f>
        <v>0</v>
      </c>
      <c r="G1449" s="24">
        <f>All!GL109</f>
        <v>0</v>
      </c>
      <c r="H1449" s="26">
        <v>44835</v>
      </c>
    </row>
    <row r="1450" spans="1:8" hidden="1">
      <c r="A1450" s="19">
        <v>108</v>
      </c>
      <c r="B1450" s="19" t="s">
        <v>2090</v>
      </c>
      <c r="C1450" s="22">
        <f>All!CH110</f>
        <v>16454147</v>
      </c>
      <c r="D1450" s="24">
        <f>All!AX110</f>
        <v>25281095.239999998</v>
      </c>
      <c r="E1450" s="19" t="s">
        <v>271</v>
      </c>
      <c r="F1450" s="24">
        <f>All!FB110</f>
        <v>0</v>
      </c>
      <c r="G1450" s="24">
        <f>All!GL110</f>
        <v>21254546</v>
      </c>
      <c r="H1450" s="26">
        <v>44835</v>
      </c>
    </row>
    <row r="1451" spans="1:8" hidden="1">
      <c r="A1451" s="19">
        <v>109</v>
      </c>
      <c r="B1451" s="19" t="s">
        <v>2091</v>
      </c>
      <c r="C1451" s="22">
        <f>All!CH111</f>
        <v>3666244.1777950251</v>
      </c>
      <c r="D1451" s="24">
        <f>All!AX111</f>
        <v>0</v>
      </c>
      <c r="E1451" s="19" t="s">
        <v>271</v>
      </c>
      <c r="F1451" s="24">
        <f>All!FB111</f>
        <v>28455656</v>
      </c>
      <c r="G1451" s="24">
        <f>All!GL111</f>
        <v>102141</v>
      </c>
      <c r="H1451" s="26">
        <v>44835</v>
      </c>
    </row>
    <row r="1452" spans="1:8" hidden="1">
      <c r="A1452" s="19">
        <v>110</v>
      </c>
      <c r="B1452" s="19" t="s">
        <v>2092</v>
      </c>
      <c r="C1452" s="22">
        <f>All!CH112</f>
        <v>20050184</v>
      </c>
      <c r="D1452" s="24">
        <f>All!AX112</f>
        <v>0</v>
      </c>
      <c r="E1452" s="19" t="s">
        <v>271</v>
      </c>
      <c r="F1452" s="24">
        <f>All!FB112</f>
        <v>0</v>
      </c>
      <c r="G1452" s="24">
        <f>All!GL112</f>
        <v>3685386</v>
      </c>
      <c r="H1452" s="26">
        <v>44835</v>
      </c>
    </row>
    <row r="1453" spans="1:8" hidden="1">
      <c r="A1453" s="19">
        <v>111</v>
      </c>
      <c r="B1453" s="19" t="s">
        <v>2104</v>
      </c>
      <c r="C1453" s="22">
        <f>All!CH113</f>
        <v>2969139.2266405756</v>
      </c>
      <c r="D1453" s="24">
        <f>All!AX113</f>
        <v>0</v>
      </c>
      <c r="E1453" s="19" t="s">
        <v>271</v>
      </c>
      <c r="F1453" s="24">
        <f>All!FB113</f>
        <v>0</v>
      </c>
      <c r="G1453" s="24">
        <f>All!GL113</f>
        <v>0</v>
      </c>
      <c r="H1453" s="26">
        <v>44835</v>
      </c>
    </row>
    <row r="1454" spans="1:8" hidden="1">
      <c r="A1454" s="19">
        <v>112</v>
      </c>
      <c r="B1454" s="19" t="s">
        <v>2100</v>
      </c>
      <c r="C1454" s="22">
        <f>All!CH114</f>
        <v>16957602.097731948</v>
      </c>
      <c r="D1454" s="24">
        <f>All!AX114</f>
        <v>13850551</v>
      </c>
      <c r="E1454" s="19" t="s">
        <v>271</v>
      </c>
      <c r="F1454" s="24">
        <f>All!FB114</f>
        <v>10387913</v>
      </c>
      <c r="G1454" s="24">
        <f>All!GL114</f>
        <v>8945778</v>
      </c>
      <c r="H1454" s="26">
        <v>44835</v>
      </c>
    </row>
    <row r="1455" spans="1:8" hidden="1">
      <c r="A1455" s="19">
        <v>113</v>
      </c>
      <c r="B1455" s="19" t="s">
        <v>2101</v>
      </c>
      <c r="C1455" s="22">
        <f>All!CH115</f>
        <v>34602340</v>
      </c>
      <c r="D1455" s="24">
        <f>All!AX115</f>
        <v>87110065</v>
      </c>
      <c r="E1455" s="19" t="s">
        <v>271</v>
      </c>
      <c r="F1455" s="24">
        <f>All!FB115</f>
        <v>53523554</v>
      </c>
      <c r="G1455" s="24">
        <f>All!GL115</f>
        <v>61806273</v>
      </c>
      <c r="H1455" s="26">
        <v>44835</v>
      </c>
    </row>
    <row r="1456" spans="1:8" hidden="1">
      <c r="A1456" s="19">
        <v>114</v>
      </c>
      <c r="B1456" s="19" t="s">
        <v>2102</v>
      </c>
      <c r="C1456" s="22">
        <f>All!CH116</f>
        <v>0</v>
      </c>
      <c r="D1456" s="24">
        <f>All!AX116</f>
        <v>0</v>
      </c>
      <c r="E1456" s="19" t="s">
        <v>271</v>
      </c>
      <c r="F1456" s="24">
        <f>All!FB116</f>
        <v>0</v>
      </c>
      <c r="G1456" s="24">
        <f>All!GL116</f>
        <v>0</v>
      </c>
      <c r="H1456" s="26">
        <v>44835</v>
      </c>
    </row>
    <row r="1457" spans="1:8" hidden="1">
      <c r="A1457" s="20">
        <v>115</v>
      </c>
      <c r="B1457" s="20" t="s">
        <v>2103</v>
      </c>
      <c r="C1457" s="22">
        <f>All!CH117</f>
        <v>3500000</v>
      </c>
      <c r="D1457" s="24">
        <f>All!AX117</f>
        <v>0</v>
      </c>
      <c r="E1457" s="19" t="s">
        <v>271</v>
      </c>
      <c r="F1457" s="24">
        <f>All!FB117</f>
        <v>0</v>
      </c>
      <c r="G1457" s="24">
        <f>All!GL117</f>
        <v>0</v>
      </c>
      <c r="H1457" s="26">
        <v>44835</v>
      </c>
    </row>
    <row r="1458" spans="1:8" hidden="1">
      <c r="A1458" s="19">
        <v>116</v>
      </c>
      <c r="B1458" s="19" t="s">
        <v>2109</v>
      </c>
      <c r="C1458" s="22">
        <f>All!CH118</f>
        <v>0</v>
      </c>
      <c r="D1458" s="24">
        <f>All!AX118</f>
        <v>0</v>
      </c>
      <c r="E1458" s="19" t="s">
        <v>271</v>
      </c>
      <c r="F1458" s="24">
        <f>All!FB118</f>
        <v>5874144</v>
      </c>
      <c r="G1458" s="24">
        <f>All!GL118</f>
        <v>148955</v>
      </c>
      <c r="H1458" s="26">
        <v>44835</v>
      </c>
    </row>
    <row r="1459" spans="1:8" hidden="1">
      <c r="A1459" s="19">
        <v>117</v>
      </c>
      <c r="B1459" s="19" t="s">
        <v>2110</v>
      </c>
      <c r="C1459" s="22">
        <f>All!CH119</f>
        <v>3560622</v>
      </c>
      <c r="D1459" s="24">
        <f>All!AX119</f>
        <v>0</v>
      </c>
      <c r="E1459" s="19" t="s">
        <v>271</v>
      </c>
      <c r="F1459" s="24">
        <f>All!FB119</f>
        <v>0</v>
      </c>
      <c r="G1459" s="24">
        <f>All!GL119</f>
        <v>863037</v>
      </c>
      <c r="H1459" s="26">
        <v>44835</v>
      </c>
    </row>
    <row r="1460" spans="1:8" hidden="1">
      <c r="A1460" s="19">
        <v>118</v>
      </c>
      <c r="B1460" s="19" t="s">
        <v>2112</v>
      </c>
      <c r="C1460" s="22">
        <f>All!CH120</f>
        <v>5270509</v>
      </c>
      <c r="D1460" s="24">
        <f>All!AX120</f>
        <v>0</v>
      </c>
      <c r="E1460" s="19" t="s">
        <v>271</v>
      </c>
      <c r="F1460" s="24">
        <f>All!FB120</f>
        <v>0</v>
      </c>
      <c r="G1460" s="24">
        <f>All!GL120</f>
        <v>0</v>
      </c>
      <c r="H1460" s="26">
        <v>44835</v>
      </c>
    </row>
    <row r="1461" spans="1:8" hidden="1">
      <c r="A1461" s="19">
        <v>119</v>
      </c>
      <c r="B1461" s="19" t="s">
        <v>2113</v>
      </c>
      <c r="C1461" s="22">
        <f>All!CH121</f>
        <v>376900</v>
      </c>
      <c r="D1461" s="24">
        <f>All!AX121</f>
        <v>0</v>
      </c>
      <c r="E1461" s="19" t="s">
        <v>271</v>
      </c>
      <c r="F1461" s="24">
        <f>All!FB121</f>
        <v>0</v>
      </c>
      <c r="G1461" s="24">
        <f>All!GL121</f>
        <v>141398</v>
      </c>
      <c r="H1461" s="26">
        <v>44835</v>
      </c>
    </row>
    <row r="1462" spans="1:8" hidden="1">
      <c r="A1462" s="19">
        <v>120</v>
      </c>
      <c r="B1462" s="20" t="s">
        <v>2114</v>
      </c>
      <c r="C1462" s="22">
        <f>All!CH122</f>
        <v>0</v>
      </c>
      <c r="D1462" s="24">
        <f>All!AX122</f>
        <v>0</v>
      </c>
      <c r="E1462" s="19" t="s">
        <v>271</v>
      </c>
      <c r="F1462" s="24">
        <f>All!FB122</f>
        <v>0</v>
      </c>
      <c r="G1462" s="24">
        <f>All!GL122</f>
        <v>0</v>
      </c>
      <c r="H1462" s="26">
        <v>44835</v>
      </c>
    </row>
    <row r="1463" spans="1:8" hidden="1">
      <c r="A1463" s="19">
        <v>121</v>
      </c>
      <c r="B1463" s="19" t="s">
        <v>2157</v>
      </c>
      <c r="C1463" s="22">
        <f>All!CH123</f>
        <v>0</v>
      </c>
      <c r="D1463" s="24">
        <f>All!AX123</f>
        <v>0</v>
      </c>
      <c r="E1463" s="19" t="s">
        <v>271</v>
      </c>
      <c r="F1463" s="24">
        <f>All!FB123</f>
        <v>0</v>
      </c>
      <c r="G1463" s="24">
        <f>All!GL123</f>
        <v>0</v>
      </c>
      <c r="H1463" s="26">
        <v>44835</v>
      </c>
    </row>
    <row r="1464" spans="1:8" hidden="1">
      <c r="A1464" s="19">
        <v>122</v>
      </c>
      <c r="B1464" s="19" t="s">
        <v>2158</v>
      </c>
      <c r="C1464" s="22">
        <f>All!CH124</f>
        <v>468000</v>
      </c>
      <c r="D1464" s="24">
        <f>All!AX124</f>
        <v>0</v>
      </c>
      <c r="E1464" s="19" t="s">
        <v>271</v>
      </c>
      <c r="F1464" s="24">
        <f>All!FB124</f>
        <v>0</v>
      </c>
      <c r="G1464" s="24">
        <f>All!GL124</f>
        <v>0</v>
      </c>
      <c r="H1464" s="26">
        <v>44835</v>
      </c>
    </row>
    <row r="1465" spans="1:8" hidden="1">
      <c r="A1465" s="19">
        <v>123</v>
      </c>
      <c r="B1465" s="19" t="s">
        <v>2159</v>
      </c>
      <c r="C1465" s="22">
        <f>All!CH125</f>
        <v>0</v>
      </c>
      <c r="D1465" s="24">
        <f>All!AX125</f>
        <v>0</v>
      </c>
      <c r="E1465" s="19" t="s">
        <v>271</v>
      </c>
      <c r="F1465" s="24">
        <f>All!FB125</f>
        <v>0</v>
      </c>
      <c r="G1465" s="24">
        <f>All!GL125</f>
        <v>0</v>
      </c>
      <c r="H1465" s="26">
        <v>44835</v>
      </c>
    </row>
    <row r="1466" spans="1:8" hidden="1">
      <c r="A1466" s="19">
        <v>124</v>
      </c>
      <c r="B1466" s="19" t="s">
        <v>2160</v>
      </c>
      <c r="C1466" s="22">
        <f>All!CH126</f>
        <v>0</v>
      </c>
      <c r="D1466" s="24">
        <f>All!AX126</f>
        <v>0</v>
      </c>
      <c r="E1466" s="19" t="s">
        <v>271</v>
      </c>
      <c r="F1466" s="24">
        <f>All!FB126</f>
        <v>0</v>
      </c>
      <c r="G1466" s="24">
        <f>All!GL126</f>
        <v>0</v>
      </c>
      <c r="H1466" s="26">
        <v>44835</v>
      </c>
    </row>
    <row r="1467" spans="1:8" hidden="1">
      <c r="A1467" s="19">
        <v>125</v>
      </c>
      <c r="B1467" s="19" t="s">
        <v>2162</v>
      </c>
      <c r="C1467" s="22">
        <f>All!CH127</f>
        <v>0</v>
      </c>
      <c r="D1467" s="24">
        <f>All!AX127</f>
        <v>0</v>
      </c>
      <c r="E1467" s="19" t="s">
        <v>271</v>
      </c>
      <c r="F1467" s="24">
        <f>All!FB127</f>
        <v>0</v>
      </c>
      <c r="G1467" s="24">
        <f>All!GL127</f>
        <v>0</v>
      </c>
      <c r="H1467" s="26">
        <v>44835</v>
      </c>
    </row>
    <row r="1468" spans="1:8" hidden="1">
      <c r="A1468" s="19">
        <v>126</v>
      </c>
      <c r="B1468" s="19" t="s">
        <v>2163</v>
      </c>
      <c r="C1468" s="22">
        <f>All!CH128</f>
        <v>684000</v>
      </c>
      <c r="D1468" s="24">
        <f>All!AX128</f>
        <v>0</v>
      </c>
      <c r="E1468" s="19" t="s">
        <v>271</v>
      </c>
      <c r="F1468" s="24">
        <f>All!FB128</f>
        <v>7500000</v>
      </c>
      <c r="G1468" s="24">
        <f>All!GL128</f>
        <v>1240856</v>
      </c>
      <c r="H1468" s="26">
        <v>44835</v>
      </c>
    </row>
    <row r="1469" spans="1:8" hidden="1">
      <c r="A1469" s="19">
        <v>127</v>
      </c>
      <c r="B1469" s="19" t="s">
        <v>2164</v>
      </c>
      <c r="C1469" s="22">
        <f>All!CH129</f>
        <v>15753475.210000001</v>
      </c>
      <c r="D1469" s="24">
        <f>All!AX129</f>
        <v>0</v>
      </c>
      <c r="E1469" s="19" t="s">
        <v>271</v>
      </c>
      <c r="F1469" s="24">
        <f>All!FB129</f>
        <v>0</v>
      </c>
      <c r="G1469" s="24">
        <v>0</v>
      </c>
      <c r="H1469" s="26">
        <v>44835</v>
      </c>
    </row>
    <row r="1470" spans="1:8" hidden="1">
      <c r="A1470" s="19">
        <v>128</v>
      </c>
      <c r="B1470" s="19" t="s">
        <v>2165</v>
      </c>
      <c r="C1470" s="22">
        <f>All!CH130</f>
        <v>12752882.377554178</v>
      </c>
      <c r="D1470" s="24">
        <f>All!AX130</f>
        <v>0</v>
      </c>
      <c r="E1470" s="19" t="s">
        <v>271</v>
      </c>
      <c r="F1470" s="24">
        <f>All!FB130</f>
        <v>4051170</v>
      </c>
      <c r="G1470" s="24">
        <f>All!GL130</f>
        <v>2997326</v>
      </c>
      <c r="H1470" s="26">
        <v>44835</v>
      </c>
    </row>
    <row r="1471" spans="1:8" hidden="1">
      <c r="A1471" s="113">
        <v>129</v>
      </c>
      <c r="B1471" s="113" t="s">
        <v>2167</v>
      </c>
      <c r="C1471" s="22">
        <f>All!CH131</f>
        <v>0</v>
      </c>
      <c r="D1471" s="24">
        <f>All!AX131</f>
        <v>0</v>
      </c>
      <c r="E1471" s="19" t="s">
        <v>271</v>
      </c>
      <c r="F1471" s="24">
        <f>All!FB131</f>
        <v>0</v>
      </c>
      <c r="G1471" s="24">
        <f>All!GL131</f>
        <v>175583.50044943817</v>
      </c>
      <c r="H1471" s="26">
        <v>44835</v>
      </c>
    </row>
    <row r="1472" spans="1:8" hidden="1">
      <c r="A1472" s="113">
        <v>130</v>
      </c>
      <c r="B1472" s="113" t="s">
        <v>2168</v>
      </c>
      <c r="C1472" s="22">
        <f>All!CH132</f>
        <v>28598321</v>
      </c>
      <c r="D1472" s="24">
        <f>All!AX132</f>
        <v>48730011</v>
      </c>
      <c r="E1472" s="19" t="s">
        <v>271</v>
      </c>
      <c r="F1472" s="24">
        <f>All!FB132</f>
        <v>69758299</v>
      </c>
      <c r="G1472" s="24">
        <f>All!GL132</f>
        <v>42484866</v>
      </c>
      <c r="H1472" s="26">
        <v>44835</v>
      </c>
    </row>
    <row r="1473" spans="1:8" hidden="1">
      <c r="A1473" s="113">
        <v>131</v>
      </c>
      <c r="B1473" s="113" t="s">
        <v>2169</v>
      </c>
      <c r="C1473" s="22">
        <f>All!CH133</f>
        <v>0</v>
      </c>
      <c r="D1473" s="24">
        <f>All!AX133</f>
        <v>1765851.429</v>
      </c>
      <c r="E1473" s="19" t="s">
        <v>271</v>
      </c>
      <c r="F1473" s="24">
        <f>All!FB133</f>
        <v>0</v>
      </c>
      <c r="G1473" s="24">
        <f>All!GL133</f>
        <v>9621711</v>
      </c>
      <c r="H1473" s="26">
        <v>44835</v>
      </c>
    </row>
    <row r="1474" spans="1:8" hidden="1">
      <c r="A1474" s="113">
        <v>132</v>
      </c>
      <c r="B1474" s="113" t="s">
        <v>2170</v>
      </c>
      <c r="C1474" s="22">
        <f>All!CH134</f>
        <v>6595353.1999999993</v>
      </c>
      <c r="D1474" s="24">
        <f>All!AX134</f>
        <v>0</v>
      </c>
      <c r="E1474" s="19" t="s">
        <v>271</v>
      </c>
      <c r="F1474" s="24">
        <f>All!FB134</f>
        <v>22541454</v>
      </c>
      <c r="G1474" s="24">
        <f>All!GL134</f>
        <v>794946</v>
      </c>
      <c r="H1474" s="26">
        <v>44835</v>
      </c>
    </row>
    <row r="1475" spans="1:8" hidden="1">
      <c r="A1475" s="113">
        <v>133</v>
      </c>
      <c r="B1475" s="113" t="s">
        <v>2171</v>
      </c>
      <c r="C1475" s="22">
        <f>All!CH135</f>
        <v>0</v>
      </c>
      <c r="D1475" s="24">
        <f>All!AX135</f>
        <v>0</v>
      </c>
      <c r="E1475" s="19" t="s">
        <v>271</v>
      </c>
      <c r="F1475" s="24">
        <f>All!FB135</f>
        <v>0</v>
      </c>
      <c r="G1475" s="24">
        <f>All!GL135</f>
        <v>154955</v>
      </c>
      <c r="H1475" s="26">
        <v>44835</v>
      </c>
    </row>
    <row r="1476" spans="1:8" hidden="1">
      <c r="A1476" s="113">
        <v>134</v>
      </c>
      <c r="B1476" s="113" t="s">
        <v>2172</v>
      </c>
      <c r="C1476" s="22">
        <f>All!CH136</f>
        <v>0</v>
      </c>
      <c r="D1476" s="24">
        <f>All!AX136</f>
        <v>0</v>
      </c>
      <c r="E1476" s="19" t="s">
        <v>271</v>
      </c>
      <c r="F1476" s="24">
        <f>All!FB136</f>
        <v>0</v>
      </c>
      <c r="G1476" s="24">
        <f>All!GL136</f>
        <v>0</v>
      </c>
      <c r="H1476" s="26">
        <v>44835</v>
      </c>
    </row>
    <row r="1477" spans="1:8" hidden="1">
      <c r="A1477" s="113">
        <v>135</v>
      </c>
      <c r="B1477" s="113" t="s">
        <v>2173</v>
      </c>
      <c r="C1477" s="22">
        <f>All!CH137</f>
        <v>31293002</v>
      </c>
      <c r="D1477" s="24">
        <f>All!AX137</f>
        <v>29963956</v>
      </c>
      <c r="E1477" s="19" t="s">
        <v>271</v>
      </c>
      <c r="F1477" s="24">
        <f>All!FB137</f>
        <v>25068973</v>
      </c>
      <c r="G1477" s="24">
        <f>All!GL137</f>
        <v>21891315</v>
      </c>
      <c r="H1477" s="26">
        <v>44835</v>
      </c>
    </row>
    <row r="1478" spans="1:8" hidden="1">
      <c r="A1478" s="113">
        <v>136</v>
      </c>
      <c r="B1478" s="113" t="s">
        <v>2174</v>
      </c>
      <c r="C1478" s="22">
        <f>All!CH138</f>
        <v>39062818</v>
      </c>
      <c r="D1478" s="24">
        <f>All!AX138</f>
        <v>4430730.76</v>
      </c>
      <c r="E1478" s="19" t="s">
        <v>271</v>
      </c>
      <c r="F1478" s="24">
        <f>All!FB138</f>
        <v>13867635.84</v>
      </c>
      <c r="G1478" s="24">
        <f>All!GL138</f>
        <v>3766121.14</v>
      </c>
      <c r="H1478" s="26">
        <v>44835</v>
      </c>
    </row>
    <row r="1479" spans="1:8" hidden="1">
      <c r="A1479" s="113">
        <v>137</v>
      </c>
      <c r="B1479" s="113" t="s">
        <v>2175</v>
      </c>
      <c r="C1479" s="22">
        <f>All!CH139</f>
        <v>0</v>
      </c>
      <c r="D1479" s="24">
        <f>All!AX139</f>
        <v>0</v>
      </c>
      <c r="E1479" s="19" t="s">
        <v>271</v>
      </c>
      <c r="F1479" s="24">
        <f>All!FB139</f>
        <v>204476.84416841148</v>
      </c>
      <c r="G1479" s="24">
        <f>All!GL139</f>
        <v>204476.84416841148</v>
      </c>
      <c r="H1479" s="26">
        <v>44835</v>
      </c>
    </row>
    <row r="1480" spans="1:8" hidden="1">
      <c r="A1480" s="113">
        <v>138</v>
      </c>
      <c r="B1480" s="113" t="s">
        <v>2176</v>
      </c>
      <c r="C1480" s="22">
        <f>All!CH140</f>
        <v>16961604</v>
      </c>
      <c r="D1480" s="24">
        <f>All!AX140</f>
        <v>19000000</v>
      </c>
      <c r="E1480" s="19" t="s">
        <v>271</v>
      </c>
      <c r="F1480" s="24">
        <f>All!FB140</f>
        <v>17600000</v>
      </c>
      <c r="G1480" s="24">
        <f>All!GL140</f>
        <v>11400000</v>
      </c>
      <c r="H1480" s="26">
        <v>44835</v>
      </c>
    </row>
    <row r="1481" spans="1:8" hidden="1">
      <c r="A1481" s="113">
        <v>139</v>
      </c>
      <c r="B1481" s="113" t="s">
        <v>2189</v>
      </c>
      <c r="C1481" s="22">
        <f>All!CH141</f>
        <v>0</v>
      </c>
      <c r="D1481" s="24">
        <f>All!AX141</f>
        <v>2485314.5649999999</v>
      </c>
      <c r="E1481" s="19" t="s">
        <v>271</v>
      </c>
      <c r="F1481" s="24">
        <f>All!FB141</f>
        <v>2074697.3759999999</v>
      </c>
      <c r="G1481" s="24">
        <f>All!GL141</f>
        <v>1491188.7389999998</v>
      </c>
      <c r="H1481" s="26">
        <v>44835</v>
      </c>
    </row>
    <row r="1482" spans="1:8" hidden="1">
      <c r="A1482" s="113">
        <v>140</v>
      </c>
      <c r="B1482" s="113" t="s">
        <v>2190</v>
      </c>
      <c r="C1482" s="22">
        <f>All!CH142</f>
        <v>21200000</v>
      </c>
      <c r="D1482" s="24">
        <f>All!AX142</f>
        <v>9600000</v>
      </c>
      <c r="E1482" s="19" t="s">
        <v>271</v>
      </c>
      <c r="F1482" s="24">
        <f>All!FB142</f>
        <v>7040000</v>
      </c>
      <c r="G1482" s="24">
        <f>All!GL142</f>
        <v>5760000</v>
      </c>
      <c r="H1482" s="26">
        <v>44835</v>
      </c>
    </row>
    <row r="1483" spans="1:8" hidden="1">
      <c r="A1483" s="113">
        <v>141</v>
      </c>
      <c r="B1483" s="113" t="s">
        <v>2191</v>
      </c>
      <c r="C1483" s="22">
        <f>All!CH143</f>
        <v>0</v>
      </c>
      <c r="D1483" s="24">
        <f>All!AX143</f>
        <v>0</v>
      </c>
      <c r="E1483" s="19" t="s">
        <v>271</v>
      </c>
      <c r="F1483" s="24">
        <f>All!FB143</f>
        <v>0</v>
      </c>
      <c r="G1483" s="24">
        <f>All!GL143</f>
        <v>0</v>
      </c>
      <c r="H1483" s="26">
        <v>44835</v>
      </c>
    </row>
    <row r="1484" spans="1:8" hidden="1">
      <c r="A1484" s="113">
        <v>142</v>
      </c>
      <c r="B1484" s="113" t="s">
        <v>2192</v>
      </c>
      <c r="C1484" s="22">
        <f>All!CH144</f>
        <v>0</v>
      </c>
      <c r="D1484" s="24">
        <f>All!AX144</f>
        <v>0</v>
      </c>
      <c r="E1484" s="19" t="s">
        <v>271</v>
      </c>
      <c r="F1484" s="24">
        <f>All!FB144</f>
        <v>4490379.4924799772</v>
      </c>
      <c r="G1484" s="24">
        <f>All!GL144</f>
        <v>0</v>
      </c>
      <c r="H1484" s="26">
        <v>44835</v>
      </c>
    </row>
    <row r="1485" spans="1:8" hidden="1">
      <c r="A1485" s="113">
        <v>143</v>
      </c>
      <c r="B1485" s="113" t="s">
        <v>2193</v>
      </c>
      <c r="C1485" s="22">
        <f>All!CH145</f>
        <v>0</v>
      </c>
      <c r="D1485" s="24">
        <f>All!AX145</f>
        <v>0</v>
      </c>
      <c r="E1485" s="19" t="s">
        <v>271</v>
      </c>
      <c r="F1485" s="24">
        <f>All!FB145</f>
        <v>0</v>
      </c>
      <c r="G1485" s="24">
        <f>All!GL145</f>
        <v>0</v>
      </c>
      <c r="H1485" s="26">
        <v>44835</v>
      </c>
    </row>
    <row r="1486" spans="1:8" hidden="1">
      <c r="A1486" s="152">
        <v>144</v>
      </c>
      <c r="B1486" s="152" t="s">
        <v>2207</v>
      </c>
      <c r="C1486" s="22">
        <f>All!CH146</f>
        <v>0</v>
      </c>
      <c r="D1486" s="24">
        <f>All!AX146</f>
        <v>0</v>
      </c>
      <c r="E1486" s="19" t="s">
        <v>271</v>
      </c>
      <c r="F1486" s="24">
        <f>All!FB146</f>
        <v>0</v>
      </c>
      <c r="G1486" s="24">
        <f>All!GL146</f>
        <v>0</v>
      </c>
      <c r="H1486" s="26">
        <v>44835</v>
      </c>
    </row>
    <row r="1487" spans="1:8">
      <c r="A1487" s="152">
        <v>145</v>
      </c>
      <c r="B1487" s="152" t="s">
        <v>2208</v>
      </c>
      <c r="C1487" s="22">
        <f>All!CH147</f>
        <v>0</v>
      </c>
      <c r="D1487" s="24">
        <f>All!AX147</f>
        <v>0</v>
      </c>
      <c r="E1487" s="19" t="s">
        <v>271</v>
      </c>
      <c r="F1487" s="24">
        <f>All!FB147</f>
        <v>0</v>
      </c>
      <c r="G1487" s="24">
        <f>All!GL147</f>
        <v>0</v>
      </c>
      <c r="H1487" s="26">
        <v>44835</v>
      </c>
    </row>
    <row r="1488" spans="1:8">
      <c r="A1488" s="152">
        <v>146</v>
      </c>
      <c r="B1488" s="152" t="s">
        <v>2211</v>
      </c>
      <c r="C1488" s="22">
        <f>All!CH148</f>
        <v>0</v>
      </c>
      <c r="D1488" s="24">
        <f>All!AX148</f>
        <v>0</v>
      </c>
      <c r="E1488" s="19" t="s">
        <v>271</v>
      </c>
      <c r="F1488" s="24">
        <f>All!FB148</f>
        <v>0</v>
      </c>
      <c r="G1488" s="24">
        <f>All!GL148</f>
        <v>0</v>
      </c>
      <c r="H1488" s="26">
        <v>44835</v>
      </c>
    </row>
    <row r="1489" spans="1:8">
      <c r="A1489" s="152">
        <v>147</v>
      </c>
      <c r="B1489" s="152" t="s">
        <v>2212</v>
      </c>
      <c r="C1489" s="22">
        <f>All!CH149</f>
        <v>0</v>
      </c>
      <c r="D1489" s="24">
        <f>All!AX149</f>
        <v>0</v>
      </c>
      <c r="E1489" s="19" t="s">
        <v>271</v>
      </c>
      <c r="F1489" s="24">
        <f>All!FB149</f>
        <v>0</v>
      </c>
      <c r="G1489" s="24">
        <f>All!GL149</f>
        <v>0</v>
      </c>
      <c r="H1489" s="26">
        <v>44835</v>
      </c>
    </row>
    <row r="1490" spans="1:8">
      <c r="A1490" s="152">
        <v>148</v>
      </c>
      <c r="B1490" s="152" t="s">
        <v>2213</v>
      </c>
      <c r="C1490" s="22">
        <f>All!CH150</f>
        <v>0</v>
      </c>
      <c r="D1490" s="24">
        <f>All!AX150</f>
        <v>0</v>
      </c>
      <c r="E1490" s="19" t="s">
        <v>271</v>
      </c>
      <c r="F1490" s="24">
        <f>All!FB150</f>
        <v>0</v>
      </c>
      <c r="G1490" s="24">
        <f>All!GL150</f>
        <v>0</v>
      </c>
      <c r="H1490" s="26">
        <v>44835</v>
      </c>
    </row>
    <row r="1491" spans="1:8">
      <c r="A1491" s="20">
        <v>0</v>
      </c>
      <c r="B1491" s="20" t="s">
        <v>1985</v>
      </c>
      <c r="C1491" s="22">
        <f>All!CH151</f>
        <v>0</v>
      </c>
      <c r="D1491" s="24">
        <f>All!AX151</f>
        <v>0</v>
      </c>
      <c r="E1491" s="19" t="s">
        <v>271</v>
      </c>
      <c r="F1491" s="24">
        <f>All!FB151</f>
        <v>0</v>
      </c>
      <c r="G1491" s="24">
        <f>All!GL151</f>
        <v>0</v>
      </c>
      <c r="H1491" s="26">
        <v>44835</v>
      </c>
    </row>
    <row r="1492" spans="1:8" hidden="1">
      <c r="A1492" s="19">
        <v>1</v>
      </c>
      <c r="B1492" s="19" t="s">
        <v>7</v>
      </c>
      <c r="C1492" s="22">
        <f>All!CK3</f>
        <v>23849976.502036661</v>
      </c>
      <c r="D1492" s="24">
        <f>All!BA3</f>
        <v>0</v>
      </c>
      <c r="E1492" s="19" t="s">
        <v>271</v>
      </c>
      <c r="F1492" s="24">
        <f>All!FE3</f>
        <v>0</v>
      </c>
      <c r="G1492" s="24">
        <f>All!GO3</f>
        <v>0</v>
      </c>
      <c r="H1492" s="26">
        <v>44866</v>
      </c>
    </row>
    <row r="1493" spans="1:8" hidden="1">
      <c r="A1493" s="19">
        <v>2</v>
      </c>
      <c r="B1493" s="19" t="s">
        <v>8</v>
      </c>
      <c r="C1493" s="22">
        <f>All!CK4</f>
        <v>0</v>
      </c>
      <c r="D1493" s="24">
        <f>All!BA4</f>
        <v>0</v>
      </c>
      <c r="E1493" s="19" t="s">
        <v>271</v>
      </c>
      <c r="F1493" s="24">
        <f>All!FE4</f>
        <v>0</v>
      </c>
      <c r="G1493" s="24">
        <f>All!GO4</f>
        <v>0</v>
      </c>
      <c r="H1493" s="26">
        <v>44866</v>
      </c>
    </row>
    <row r="1494" spans="1:8" hidden="1">
      <c r="A1494" s="19">
        <v>3</v>
      </c>
      <c r="B1494" s="19" t="s">
        <v>9</v>
      </c>
      <c r="C1494" s="22">
        <f>All!CK5</f>
        <v>0</v>
      </c>
      <c r="D1494" s="24">
        <f>All!BA5</f>
        <v>0</v>
      </c>
      <c r="E1494" s="19" t="s">
        <v>271</v>
      </c>
      <c r="F1494" s="24">
        <f>All!FE5</f>
        <v>7435040.8360507386</v>
      </c>
      <c r="G1494" s="24">
        <f>All!GO5</f>
        <v>3717520.4180253698</v>
      </c>
      <c r="H1494" s="26">
        <v>44866</v>
      </c>
    </row>
    <row r="1495" spans="1:8" hidden="1">
      <c r="A1495" s="19">
        <v>4</v>
      </c>
      <c r="B1495" s="19" t="s">
        <v>10</v>
      </c>
      <c r="C1495" s="22">
        <f>All!CK6</f>
        <v>0</v>
      </c>
      <c r="D1495" s="24">
        <f>All!BA6</f>
        <v>0</v>
      </c>
      <c r="E1495" s="19" t="s">
        <v>271</v>
      </c>
      <c r="F1495" s="24">
        <f>All!FE6</f>
        <v>1900102.0804312173</v>
      </c>
      <c r="G1495" s="24">
        <f>All!GO6</f>
        <v>916120.64592219389</v>
      </c>
      <c r="H1495" s="26">
        <v>44866</v>
      </c>
    </row>
    <row r="1496" spans="1:8" hidden="1">
      <c r="A1496" s="19">
        <v>5</v>
      </c>
      <c r="B1496" s="19" t="s">
        <v>11</v>
      </c>
      <c r="C1496" s="22">
        <f>All!CK7</f>
        <v>8644431.9022982419</v>
      </c>
      <c r="D1496" s="24">
        <f>All!BA7</f>
        <v>0</v>
      </c>
      <c r="E1496" s="19" t="s">
        <v>271</v>
      </c>
      <c r="F1496" s="24">
        <f>All!FE7</f>
        <v>0</v>
      </c>
      <c r="G1496" s="24">
        <f>All!GO7</f>
        <v>0</v>
      </c>
      <c r="H1496" s="26">
        <v>44866</v>
      </c>
    </row>
    <row r="1497" spans="1:8" hidden="1">
      <c r="A1497" s="19">
        <v>6</v>
      </c>
      <c r="B1497" s="19" t="s">
        <v>12</v>
      </c>
      <c r="C1497" s="22">
        <f>All!CK8</f>
        <v>76034374.029708892</v>
      </c>
      <c r="D1497" s="24">
        <f>All!BA8</f>
        <v>42209836.676129632</v>
      </c>
      <c r="E1497" s="19" t="s">
        <v>271</v>
      </c>
      <c r="F1497" s="24">
        <f>All!FE8</f>
        <v>62139867</v>
      </c>
      <c r="G1497" s="24">
        <f>All!GO8</f>
        <v>57177953</v>
      </c>
      <c r="H1497" s="26">
        <v>44866</v>
      </c>
    </row>
    <row r="1498" spans="1:8" hidden="1">
      <c r="A1498" s="19">
        <v>7</v>
      </c>
      <c r="B1498" s="19" t="s">
        <v>13</v>
      </c>
      <c r="C1498" s="22">
        <f>All!CK9</f>
        <v>0</v>
      </c>
      <c r="D1498" s="24">
        <f>All!BA9</f>
        <v>0</v>
      </c>
      <c r="E1498" s="19" t="s">
        <v>271</v>
      </c>
      <c r="F1498" s="24">
        <f>All!FE9</f>
        <v>0</v>
      </c>
      <c r="G1498" s="24">
        <f>All!GO9</f>
        <v>0</v>
      </c>
      <c r="H1498" s="26">
        <v>44866</v>
      </c>
    </row>
    <row r="1499" spans="1:8" hidden="1">
      <c r="A1499" s="19">
        <v>8</v>
      </c>
      <c r="B1499" s="19" t="s">
        <v>2004</v>
      </c>
      <c r="C1499" s="22">
        <f>All!CK10</f>
        <v>0</v>
      </c>
      <c r="D1499" s="24">
        <f>All!BA10</f>
        <v>0</v>
      </c>
      <c r="E1499" s="19" t="s">
        <v>271</v>
      </c>
      <c r="F1499" s="24">
        <f>All!FE10</f>
        <v>2136000</v>
      </c>
      <c r="G1499" s="24">
        <f>All!GO10</f>
        <v>7183763</v>
      </c>
      <c r="H1499" s="26">
        <v>44866</v>
      </c>
    </row>
    <row r="1500" spans="1:8" hidden="1">
      <c r="A1500" s="19">
        <v>9</v>
      </c>
      <c r="B1500" s="19" t="s">
        <v>15</v>
      </c>
      <c r="C1500" s="22">
        <f>All!CK11</f>
        <v>0</v>
      </c>
      <c r="D1500" s="24">
        <f>All!BA11</f>
        <v>0</v>
      </c>
      <c r="E1500" s="19" t="s">
        <v>271</v>
      </c>
      <c r="F1500" s="24">
        <f>All!FE11</f>
        <v>0</v>
      </c>
      <c r="G1500" s="24">
        <f>All!GO11</f>
        <v>0</v>
      </c>
      <c r="H1500" s="26">
        <v>44866</v>
      </c>
    </row>
    <row r="1501" spans="1:8" hidden="1">
      <c r="A1501" s="19">
        <v>10</v>
      </c>
      <c r="B1501" s="19" t="s">
        <v>16</v>
      </c>
      <c r="C1501" s="22">
        <f>All!CK12</f>
        <v>0</v>
      </c>
      <c r="D1501" s="24">
        <f>All!BA12</f>
        <v>0</v>
      </c>
      <c r="E1501" s="19" t="s">
        <v>271</v>
      </c>
      <c r="F1501" s="24">
        <f>All!FE12</f>
        <v>0</v>
      </c>
      <c r="G1501" s="24">
        <f>All!GO12</f>
        <v>0</v>
      </c>
      <c r="H1501" s="26">
        <v>44866</v>
      </c>
    </row>
    <row r="1502" spans="1:8" hidden="1">
      <c r="A1502" s="19">
        <v>11</v>
      </c>
      <c r="B1502" s="19" t="s">
        <v>17</v>
      </c>
      <c r="C1502" s="22">
        <f>All!CK13</f>
        <v>3500000</v>
      </c>
      <c r="D1502" s="24">
        <f>All!BA13</f>
        <v>0</v>
      </c>
      <c r="E1502" s="19" t="s">
        <v>271</v>
      </c>
      <c r="F1502" s="24">
        <f>All!FE13</f>
        <v>0</v>
      </c>
      <c r="G1502" s="24">
        <f>All!GO13</f>
        <v>0</v>
      </c>
      <c r="H1502" s="26">
        <v>44866</v>
      </c>
    </row>
    <row r="1503" spans="1:8" hidden="1">
      <c r="A1503" s="19">
        <v>12</v>
      </c>
      <c r="B1503" s="19" t="s">
        <v>18</v>
      </c>
      <c r="C1503" s="22">
        <f>All!CK14</f>
        <v>0</v>
      </c>
      <c r="D1503" s="24">
        <f>All!BA14</f>
        <v>0</v>
      </c>
      <c r="E1503" s="19" t="s">
        <v>271</v>
      </c>
      <c r="F1503" s="24">
        <f>All!FE14</f>
        <v>0</v>
      </c>
      <c r="G1503" s="24">
        <f>All!GO14</f>
        <v>0</v>
      </c>
      <c r="H1503" s="26">
        <v>44866</v>
      </c>
    </row>
    <row r="1504" spans="1:8" hidden="1">
      <c r="A1504" s="19">
        <v>13</v>
      </c>
      <c r="B1504" s="19" t="s">
        <v>19</v>
      </c>
      <c r="C1504" s="22">
        <f>All!CK15</f>
        <v>0</v>
      </c>
      <c r="D1504" s="24">
        <f>All!BA15</f>
        <v>0</v>
      </c>
      <c r="E1504" s="19" t="s">
        <v>271</v>
      </c>
      <c r="F1504" s="24">
        <f>All!FE15</f>
        <v>0</v>
      </c>
      <c r="G1504" s="24">
        <f>All!GO15</f>
        <v>0</v>
      </c>
      <c r="H1504" s="26">
        <v>44866</v>
      </c>
    </row>
    <row r="1505" spans="1:8" hidden="1">
      <c r="A1505" s="19">
        <v>14</v>
      </c>
      <c r="B1505" s="19" t="s">
        <v>20</v>
      </c>
      <c r="C1505" s="22">
        <f>All!CK16</f>
        <v>0</v>
      </c>
      <c r="D1505" s="24">
        <f>All!BA16</f>
        <v>0</v>
      </c>
      <c r="E1505" s="19" t="s">
        <v>271</v>
      </c>
      <c r="F1505" s="24">
        <f>All!FE16</f>
        <v>0</v>
      </c>
      <c r="G1505" s="24">
        <f>All!GO16</f>
        <v>0</v>
      </c>
      <c r="H1505" s="26">
        <v>44866</v>
      </c>
    </row>
    <row r="1506" spans="1:8" hidden="1">
      <c r="A1506" s="19">
        <v>15</v>
      </c>
      <c r="B1506" s="19" t="s">
        <v>21</v>
      </c>
      <c r="C1506" s="22">
        <f>All!CK17</f>
        <v>0</v>
      </c>
      <c r="D1506" s="24">
        <f>All!BA17</f>
        <v>0</v>
      </c>
      <c r="E1506" s="19" t="s">
        <v>271</v>
      </c>
      <c r="F1506" s="24">
        <f>All!FE17</f>
        <v>0</v>
      </c>
      <c r="G1506" s="24">
        <f>All!GO17</f>
        <v>0</v>
      </c>
      <c r="H1506" s="26">
        <v>44866</v>
      </c>
    </row>
    <row r="1507" spans="1:8" hidden="1">
      <c r="A1507" s="19">
        <v>16</v>
      </c>
      <c r="B1507" s="19" t="s">
        <v>22</v>
      </c>
      <c r="C1507" s="22">
        <f>All!CK18</f>
        <v>0</v>
      </c>
      <c r="D1507" s="24">
        <f>All!BA18</f>
        <v>0</v>
      </c>
      <c r="E1507" s="19" t="s">
        <v>271</v>
      </c>
      <c r="F1507" s="24">
        <f>All!FE18</f>
        <v>0</v>
      </c>
      <c r="G1507" s="24">
        <f>All!GO18</f>
        <v>0</v>
      </c>
      <c r="H1507" s="26">
        <v>44866</v>
      </c>
    </row>
    <row r="1508" spans="1:8" hidden="1">
      <c r="A1508" s="19">
        <v>17</v>
      </c>
      <c r="B1508" s="19" t="s">
        <v>23</v>
      </c>
      <c r="C1508" s="22">
        <f>All!CK19</f>
        <v>0</v>
      </c>
      <c r="D1508" s="24">
        <f>All!BA19</f>
        <v>0</v>
      </c>
      <c r="E1508" s="19" t="s">
        <v>271</v>
      </c>
      <c r="F1508" s="24">
        <f>All!FE19</f>
        <v>0</v>
      </c>
      <c r="G1508" s="24">
        <f>All!GO19</f>
        <v>0</v>
      </c>
      <c r="H1508" s="26">
        <v>44866</v>
      </c>
    </row>
    <row r="1509" spans="1:8" hidden="1">
      <c r="A1509" s="19">
        <v>18</v>
      </c>
      <c r="B1509" s="19" t="s">
        <v>24</v>
      </c>
      <c r="C1509" s="22">
        <f>All!CK20</f>
        <v>7500000</v>
      </c>
      <c r="D1509" s="24">
        <f>All!BA20</f>
        <v>0</v>
      </c>
      <c r="E1509" s="19" t="s">
        <v>271</v>
      </c>
      <c r="F1509" s="24">
        <f>All!FE20</f>
        <v>0</v>
      </c>
      <c r="G1509" s="24">
        <f>All!GO20</f>
        <v>0</v>
      </c>
      <c r="H1509" s="26">
        <v>44866</v>
      </c>
    </row>
    <row r="1510" spans="1:8" hidden="1">
      <c r="A1510" s="19">
        <v>19</v>
      </c>
      <c r="B1510" s="19" t="s">
        <v>25</v>
      </c>
      <c r="C1510" s="22">
        <f>All!CK21</f>
        <v>8254000</v>
      </c>
      <c r="D1510" s="24">
        <f>All!BA21</f>
        <v>0</v>
      </c>
      <c r="E1510" s="19" t="s">
        <v>271</v>
      </c>
      <c r="F1510" s="24">
        <f>All!FE21</f>
        <v>0</v>
      </c>
      <c r="G1510" s="24">
        <f>All!GO21</f>
        <v>0</v>
      </c>
      <c r="H1510" s="26">
        <v>44866</v>
      </c>
    </row>
    <row r="1511" spans="1:8" hidden="1">
      <c r="A1511" s="19">
        <v>20</v>
      </c>
      <c r="B1511" s="19" t="s">
        <v>26</v>
      </c>
      <c r="C1511" s="22">
        <f>All!CK22</f>
        <v>16345000</v>
      </c>
      <c r="D1511" s="24">
        <f>All!BA22</f>
        <v>0</v>
      </c>
      <c r="E1511" s="19" t="s">
        <v>271</v>
      </c>
      <c r="F1511" s="24">
        <f>All!FE22</f>
        <v>0</v>
      </c>
      <c r="G1511" s="24">
        <f>All!GO22</f>
        <v>4500000</v>
      </c>
      <c r="H1511" s="26">
        <v>44866</v>
      </c>
    </row>
    <row r="1512" spans="1:8" hidden="1">
      <c r="A1512" s="19">
        <v>21</v>
      </c>
      <c r="B1512" s="19" t="s">
        <v>27</v>
      </c>
      <c r="C1512" s="22">
        <f>All!CK23</f>
        <v>13984509</v>
      </c>
      <c r="D1512" s="24">
        <f>All!BA23</f>
        <v>32269991</v>
      </c>
      <c r="E1512" s="19" t="s">
        <v>271</v>
      </c>
      <c r="F1512" s="24">
        <f>All!FE23</f>
        <v>28745263</v>
      </c>
      <c r="G1512" s="24">
        <f>All!GO23</f>
        <v>45040111</v>
      </c>
      <c r="H1512" s="26">
        <v>44866</v>
      </c>
    </row>
    <row r="1513" spans="1:8" hidden="1">
      <c r="A1513" s="19">
        <v>22</v>
      </c>
      <c r="B1513" s="19" t="s">
        <v>29</v>
      </c>
      <c r="C1513" s="22">
        <f>All!CK24</f>
        <v>0</v>
      </c>
      <c r="D1513" s="24">
        <f>All!BA24</f>
        <v>63533710</v>
      </c>
      <c r="E1513" s="19" t="s">
        <v>271</v>
      </c>
      <c r="F1513" s="24">
        <f>All!FE24</f>
        <v>46782001</v>
      </c>
      <c r="G1513" s="24">
        <f>All!GO24</f>
        <v>34079608</v>
      </c>
      <c r="H1513" s="26">
        <v>44866</v>
      </c>
    </row>
    <row r="1514" spans="1:8" hidden="1">
      <c r="A1514" s="19">
        <v>23</v>
      </c>
      <c r="B1514" s="19" t="s">
        <v>30</v>
      </c>
      <c r="C1514" s="22">
        <f>All!CK25</f>
        <v>17229150</v>
      </c>
      <c r="D1514" s="24">
        <f>All!BA25</f>
        <v>18621928</v>
      </c>
      <c r="E1514" s="19" t="s">
        <v>271</v>
      </c>
      <c r="F1514" s="24">
        <f>All!FE25</f>
        <v>21460480</v>
      </c>
      <c r="G1514" s="24">
        <f>All!GO25</f>
        <v>13464872</v>
      </c>
      <c r="H1514" s="26">
        <v>44866</v>
      </c>
    </row>
    <row r="1515" spans="1:8" hidden="1">
      <c r="A1515" s="19">
        <v>24</v>
      </c>
      <c r="B1515" s="19" t="s">
        <v>31</v>
      </c>
      <c r="C1515" s="22">
        <f>All!CK26</f>
        <v>0</v>
      </c>
      <c r="D1515" s="24">
        <f>All!BA26</f>
        <v>0</v>
      </c>
      <c r="E1515" s="19" t="s">
        <v>271</v>
      </c>
      <c r="F1515" s="24">
        <f>All!FE26</f>
        <v>1648767.2289768697</v>
      </c>
      <c r="G1515" s="24">
        <f>All!GO26</f>
        <v>989260.33738612174</v>
      </c>
      <c r="H1515" s="26">
        <v>44866</v>
      </c>
    </row>
    <row r="1516" spans="1:8" hidden="1">
      <c r="A1516" s="19">
        <v>25</v>
      </c>
      <c r="B1516" s="19" t="s">
        <v>32</v>
      </c>
      <c r="C1516" s="22">
        <f>All!CK27</f>
        <v>0</v>
      </c>
      <c r="D1516" s="24">
        <f>All!BA27</f>
        <v>0</v>
      </c>
      <c r="E1516" s="19" t="s">
        <v>271</v>
      </c>
      <c r="F1516" s="24">
        <f>All!FE27</f>
        <v>0</v>
      </c>
      <c r="G1516" s="24">
        <f>All!GO27</f>
        <v>0</v>
      </c>
      <c r="H1516" s="26">
        <v>44866</v>
      </c>
    </row>
    <row r="1517" spans="1:8" hidden="1">
      <c r="A1517" s="19">
        <v>26</v>
      </c>
      <c r="B1517" s="19" t="s">
        <v>34</v>
      </c>
      <c r="C1517" s="22">
        <f>All!CK28</f>
        <v>6348100</v>
      </c>
      <c r="D1517" s="24">
        <f>All!BA28</f>
        <v>0</v>
      </c>
      <c r="E1517" s="19" t="s">
        <v>271</v>
      </c>
      <c r="F1517" s="24">
        <f>All!FE28</f>
        <v>0</v>
      </c>
      <c r="G1517" s="24">
        <f>All!GO28</f>
        <v>0</v>
      </c>
      <c r="H1517" s="26">
        <v>44866</v>
      </c>
    </row>
    <row r="1518" spans="1:8" hidden="1">
      <c r="A1518" s="19">
        <v>27</v>
      </c>
      <c r="B1518" s="19" t="s">
        <v>35</v>
      </c>
      <c r="C1518" s="22">
        <f>All!CK29</f>
        <v>0</v>
      </c>
      <c r="D1518" s="24">
        <f>All!BA29</f>
        <v>0</v>
      </c>
      <c r="E1518" s="19" t="s">
        <v>271</v>
      </c>
      <c r="F1518" s="24">
        <f>All!FE29</f>
        <v>0</v>
      </c>
      <c r="G1518" s="24">
        <f>All!GO29</f>
        <v>0</v>
      </c>
      <c r="H1518" s="26">
        <v>44866</v>
      </c>
    </row>
    <row r="1519" spans="1:8" hidden="1">
      <c r="A1519" s="19">
        <v>28</v>
      </c>
      <c r="B1519" s="19" t="s">
        <v>36</v>
      </c>
      <c r="C1519" s="22">
        <f>All!CK30</f>
        <v>0</v>
      </c>
      <c r="D1519" s="24">
        <f>All!BA30</f>
        <v>0</v>
      </c>
      <c r="E1519" s="19" t="s">
        <v>271</v>
      </c>
      <c r="F1519" s="24">
        <f>All!FE30</f>
        <v>0</v>
      </c>
      <c r="G1519" s="24">
        <f>All!GO30</f>
        <v>0</v>
      </c>
      <c r="H1519" s="26">
        <v>44866</v>
      </c>
    </row>
    <row r="1520" spans="1:8" hidden="1">
      <c r="A1520" s="19">
        <v>29</v>
      </c>
      <c r="B1520" s="19" t="s">
        <v>37</v>
      </c>
      <c r="C1520" s="22">
        <f>All!CK31</f>
        <v>0</v>
      </c>
      <c r="D1520" s="24">
        <f>All!BA31</f>
        <v>0</v>
      </c>
      <c r="E1520" s="19" t="s">
        <v>271</v>
      </c>
      <c r="F1520" s="24">
        <f>All!FE31</f>
        <v>0</v>
      </c>
      <c r="G1520" s="24">
        <f>All!GO31</f>
        <v>0</v>
      </c>
      <c r="H1520" s="26">
        <v>44866</v>
      </c>
    </row>
    <row r="1521" spans="1:8" hidden="1">
      <c r="A1521" s="19">
        <v>30</v>
      </c>
      <c r="B1521" s="19" t="s">
        <v>38</v>
      </c>
      <c r="C1521" s="22">
        <f>All!CK32</f>
        <v>0</v>
      </c>
      <c r="D1521" s="24">
        <f>All!BA32</f>
        <v>0</v>
      </c>
      <c r="E1521" s="19" t="s">
        <v>271</v>
      </c>
      <c r="F1521" s="24">
        <f>All!FE32</f>
        <v>0</v>
      </c>
      <c r="G1521" s="24">
        <f>All!GO32</f>
        <v>0</v>
      </c>
      <c r="H1521" s="26">
        <v>44866</v>
      </c>
    </row>
    <row r="1522" spans="1:8" hidden="1">
      <c r="A1522" s="19">
        <v>31</v>
      </c>
      <c r="B1522" s="19" t="s">
        <v>39</v>
      </c>
      <c r="C1522" s="22">
        <f>All!CK33</f>
        <v>0</v>
      </c>
      <c r="D1522" s="24">
        <f>All!BA33</f>
        <v>0</v>
      </c>
      <c r="E1522" s="19" t="s">
        <v>271</v>
      </c>
      <c r="F1522" s="24">
        <f>All!FE33</f>
        <v>0</v>
      </c>
      <c r="G1522" s="24">
        <f>All!GO33</f>
        <v>0</v>
      </c>
      <c r="H1522" s="26">
        <v>44866</v>
      </c>
    </row>
    <row r="1523" spans="1:8" hidden="1">
      <c r="A1523" s="19">
        <v>32</v>
      </c>
      <c r="B1523" s="19" t="s">
        <v>40</v>
      </c>
      <c r="C1523" s="22">
        <f>All!CK34</f>
        <v>0</v>
      </c>
      <c r="D1523" s="24">
        <f>All!BA34</f>
        <v>0</v>
      </c>
      <c r="E1523" s="19" t="s">
        <v>271</v>
      </c>
      <c r="F1523" s="24">
        <f>All!FE34</f>
        <v>0</v>
      </c>
      <c r="G1523" s="24">
        <f>All!GO34</f>
        <v>0</v>
      </c>
      <c r="H1523" s="26">
        <v>44866</v>
      </c>
    </row>
    <row r="1524" spans="1:8" hidden="1">
      <c r="A1524" s="19">
        <v>33</v>
      </c>
      <c r="B1524" s="19" t="s">
        <v>41</v>
      </c>
      <c r="C1524" s="22">
        <f>All!CK35</f>
        <v>489000</v>
      </c>
      <c r="D1524" s="24">
        <f>All!BA35</f>
        <v>0</v>
      </c>
      <c r="E1524" s="19" t="s">
        <v>271</v>
      </c>
      <c r="F1524" s="24">
        <f>All!FE35</f>
        <v>0</v>
      </c>
      <c r="G1524" s="24">
        <v>0</v>
      </c>
      <c r="H1524" s="26">
        <v>44866</v>
      </c>
    </row>
    <row r="1525" spans="1:8" hidden="1">
      <c r="A1525" s="19">
        <v>34</v>
      </c>
      <c r="B1525" s="19" t="s">
        <v>42</v>
      </c>
      <c r="C1525" s="22">
        <f>All!CK36</f>
        <v>4845000</v>
      </c>
      <c r="D1525" s="24">
        <f>All!BA36</f>
        <v>0</v>
      </c>
      <c r="E1525" s="19" t="s">
        <v>271</v>
      </c>
      <c r="F1525" s="24">
        <f>All!FE36</f>
        <v>0</v>
      </c>
      <c r="G1525" s="24">
        <f>All!GO36</f>
        <v>1416538</v>
      </c>
      <c r="H1525" s="26">
        <v>44866</v>
      </c>
    </row>
    <row r="1526" spans="1:8" hidden="1">
      <c r="A1526" s="19">
        <v>35</v>
      </c>
      <c r="B1526" s="19" t="s">
        <v>43</v>
      </c>
      <c r="C1526" s="22">
        <f>All!CK37</f>
        <v>0</v>
      </c>
      <c r="D1526" s="24">
        <f>All!BA37</f>
        <v>0</v>
      </c>
      <c r="E1526" s="19" t="s">
        <v>271</v>
      </c>
      <c r="F1526" s="24">
        <f>All!FE37</f>
        <v>0</v>
      </c>
      <c r="G1526" s="24">
        <f>All!GO37</f>
        <v>0</v>
      </c>
      <c r="H1526" s="26">
        <v>44866</v>
      </c>
    </row>
    <row r="1527" spans="1:8" hidden="1">
      <c r="A1527" s="19">
        <v>36</v>
      </c>
      <c r="B1527" s="19" t="s">
        <v>44</v>
      </c>
      <c r="C1527" s="22">
        <f>All!CK38</f>
        <v>0</v>
      </c>
      <c r="D1527" s="24">
        <f>All!BA38</f>
        <v>0</v>
      </c>
      <c r="E1527" s="19" t="s">
        <v>271</v>
      </c>
      <c r="F1527" s="24">
        <f>All!FE38</f>
        <v>0</v>
      </c>
      <c r="G1527" s="24">
        <f>All!GO38</f>
        <v>0</v>
      </c>
      <c r="H1527" s="26">
        <v>44866</v>
      </c>
    </row>
    <row r="1528" spans="1:8" hidden="1">
      <c r="A1528" s="19">
        <v>37</v>
      </c>
      <c r="B1528" s="19" t="s">
        <v>1980</v>
      </c>
      <c r="C1528" s="22">
        <f>All!CK39</f>
        <v>3806000</v>
      </c>
      <c r="D1528" s="24">
        <f>All!BA39</f>
        <v>0</v>
      </c>
      <c r="E1528" s="19" t="s">
        <v>271</v>
      </c>
      <c r="F1528" s="24">
        <f>All!FE39</f>
        <v>0</v>
      </c>
      <c r="G1528" s="24">
        <f>All!GO39</f>
        <v>0</v>
      </c>
      <c r="H1528" s="26">
        <v>44866</v>
      </c>
    </row>
    <row r="1529" spans="1:8" hidden="1">
      <c r="A1529" s="19">
        <v>38</v>
      </c>
      <c r="B1529" s="19" t="s">
        <v>1982</v>
      </c>
      <c r="C1529" s="22">
        <f>All!CK40</f>
        <v>16584308</v>
      </c>
      <c r="D1529" s="24">
        <f>All!BA40</f>
        <v>0</v>
      </c>
      <c r="E1529" s="19" t="s">
        <v>271</v>
      </c>
      <c r="F1529" s="24">
        <f>All!FE40</f>
        <v>29599847</v>
      </c>
      <c r="G1529" s="24">
        <f>All!GO40</f>
        <v>21529030</v>
      </c>
      <c r="H1529" s="26">
        <v>44866</v>
      </c>
    </row>
    <row r="1530" spans="1:8" hidden="1">
      <c r="A1530" s="19">
        <v>39</v>
      </c>
      <c r="B1530" s="19" t="s">
        <v>1984</v>
      </c>
      <c r="C1530" s="22">
        <f>All!CK41</f>
        <v>8118845</v>
      </c>
      <c r="D1530" s="24">
        <f>All!BA41</f>
        <v>0</v>
      </c>
      <c r="E1530" s="19" t="s">
        <v>271</v>
      </c>
      <c r="F1530" s="24">
        <f>All!FE41</f>
        <v>0</v>
      </c>
      <c r="G1530" s="24">
        <f>All!GO41</f>
        <v>0</v>
      </c>
      <c r="H1530" s="26">
        <v>44866</v>
      </c>
    </row>
    <row r="1531" spans="1:8" hidden="1">
      <c r="A1531" s="19">
        <v>40</v>
      </c>
      <c r="B1531" s="19" t="s">
        <v>2001</v>
      </c>
      <c r="C1531" s="22">
        <f>All!CK42</f>
        <v>11356798</v>
      </c>
      <c r="D1531" s="24">
        <f>All!BA42</f>
        <v>0</v>
      </c>
      <c r="E1531" s="19" t="s">
        <v>271</v>
      </c>
      <c r="F1531" s="24">
        <f>All!FE42</f>
        <v>0</v>
      </c>
      <c r="G1531" s="24">
        <f>All!GO42</f>
        <v>0</v>
      </c>
      <c r="H1531" s="26">
        <v>44866</v>
      </c>
    </row>
    <row r="1532" spans="1:8" hidden="1">
      <c r="A1532" s="19">
        <v>41</v>
      </c>
      <c r="B1532" s="19" t="s">
        <v>2002</v>
      </c>
      <c r="C1532" s="22">
        <f>All!CK43</f>
        <v>0</v>
      </c>
      <c r="D1532" s="24">
        <f>All!BA43</f>
        <v>0</v>
      </c>
      <c r="E1532" s="19" t="s">
        <v>271</v>
      </c>
      <c r="F1532" s="24">
        <f>All!FE43</f>
        <v>0</v>
      </c>
      <c r="G1532" s="24">
        <f>All!GO43</f>
        <v>0</v>
      </c>
      <c r="H1532" s="26">
        <v>44866</v>
      </c>
    </row>
    <row r="1533" spans="1:8" hidden="1">
      <c r="A1533" s="19">
        <v>42</v>
      </c>
      <c r="B1533" s="19" t="s">
        <v>2003</v>
      </c>
      <c r="C1533" s="22">
        <f>All!CK44</f>
        <v>27414750</v>
      </c>
      <c r="D1533" s="24">
        <f>All!BA44</f>
        <v>0</v>
      </c>
      <c r="E1533" s="19" t="s">
        <v>271</v>
      </c>
      <c r="F1533" s="24">
        <f>All!FE44</f>
        <v>0</v>
      </c>
      <c r="G1533" s="24">
        <f>All!GO44</f>
        <v>0</v>
      </c>
      <c r="H1533" s="26">
        <v>44866</v>
      </c>
    </row>
    <row r="1534" spans="1:8" hidden="1">
      <c r="A1534" s="19">
        <v>43</v>
      </c>
      <c r="B1534" s="19" t="s">
        <v>2064</v>
      </c>
      <c r="C1534" s="22">
        <f>All!CK45</f>
        <v>0</v>
      </c>
      <c r="D1534" s="24">
        <f>All!BA45</f>
        <v>0</v>
      </c>
      <c r="E1534" s="19" t="s">
        <v>271</v>
      </c>
      <c r="F1534" s="24">
        <f>All!FE45</f>
        <v>0</v>
      </c>
      <c r="G1534" s="24">
        <f>All!GO45</f>
        <v>0</v>
      </c>
      <c r="H1534" s="26">
        <v>44866</v>
      </c>
    </row>
    <row r="1535" spans="1:8" hidden="1">
      <c r="A1535" s="19">
        <v>44</v>
      </c>
      <c r="B1535" s="19" t="s">
        <v>2062</v>
      </c>
      <c r="C1535" s="22">
        <f>All!CK46</f>
        <v>0</v>
      </c>
      <c r="D1535" s="24">
        <f>All!BA46</f>
        <v>0</v>
      </c>
      <c r="E1535" s="19" t="s">
        <v>271</v>
      </c>
      <c r="F1535" s="24">
        <f>All!FE46</f>
        <v>0</v>
      </c>
      <c r="G1535" s="24">
        <f>All!GO46</f>
        <v>0</v>
      </c>
      <c r="H1535" s="26">
        <v>44866</v>
      </c>
    </row>
    <row r="1536" spans="1:8" hidden="1">
      <c r="A1536" s="19">
        <v>45</v>
      </c>
      <c r="B1536" s="19" t="s">
        <v>2063</v>
      </c>
      <c r="C1536" s="22">
        <f>All!CK47</f>
        <v>0</v>
      </c>
      <c r="D1536" s="24">
        <f>All!BA47</f>
        <v>0</v>
      </c>
      <c r="E1536" s="19" t="s">
        <v>271</v>
      </c>
      <c r="F1536" s="24">
        <f>All!FE47</f>
        <v>0</v>
      </c>
      <c r="G1536" s="24">
        <f>All!GO47</f>
        <v>0</v>
      </c>
      <c r="H1536" s="26">
        <v>44866</v>
      </c>
    </row>
    <row r="1537" spans="1:8" hidden="1">
      <c r="A1537" s="19">
        <v>46</v>
      </c>
      <c r="B1537" s="12" t="s">
        <v>2065</v>
      </c>
      <c r="C1537" s="22">
        <f>All!CK48</f>
        <v>41142038.200000003</v>
      </c>
      <c r="D1537" s="24">
        <f>All!BA48</f>
        <v>0</v>
      </c>
      <c r="E1537" s="19" t="s">
        <v>271</v>
      </c>
      <c r="F1537" s="24">
        <f>All!FE48</f>
        <v>25000000</v>
      </c>
      <c r="G1537" s="24">
        <f>All!GO48</f>
        <v>0</v>
      </c>
      <c r="H1537" s="26">
        <v>44866</v>
      </c>
    </row>
    <row r="1538" spans="1:8" hidden="1">
      <c r="A1538" s="19">
        <v>47</v>
      </c>
      <c r="B1538" s="12" t="s">
        <v>2066</v>
      </c>
      <c r="C1538" s="22">
        <f>All!CK49</f>
        <v>17656324</v>
      </c>
      <c r="D1538" s="24">
        <f>All!BA49</f>
        <v>26738613</v>
      </c>
      <c r="E1538" s="19" t="s">
        <v>271</v>
      </c>
      <c r="F1538" s="24">
        <f>All!FE49</f>
        <v>36817010</v>
      </c>
      <c r="G1538" s="24">
        <f>All!GO49</f>
        <v>39516766</v>
      </c>
      <c r="H1538" s="26">
        <v>44866</v>
      </c>
    </row>
    <row r="1539" spans="1:8" hidden="1">
      <c r="A1539" s="19">
        <v>48</v>
      </c>
      <c r="B1539" s="19" t="s">
        <v>2068</v>
      </c>
      <c r="C1539" s="22">
        <f>All!CK50</f>
        <v>4453064.047583282</v>
      </c>
      <c r="D1539" s="24">
        <f>All!BA50</f>
        <v>0</v>
      </c>
      <c r="E1539" s="19" t="s">
        <v>271</v>
      </c>
      <c r="F1539" s="24">
        <f>All!FE50</f>
        <v>0</v>
      </c>
      <c r="G1539" s="24">
        <f>All!GO50</f>
        <v>0</v>
      </c>
      <c r="H1539" s="26">
        <v>44866</v>
      </c>
    </row>
    <row r="1540" spans="1:8" hidden="1">
      <c r="A1540" s="19">
        <v>49</v>
      </c>
      <c r="B1540" s="19" t="s">
        <v>2069</v>
      </c>
      <c r="C1540" s="22">
        <f>All!CK51</f>
        <v>0</v>
      </c>
      <c r="D1540" s="24">
        <f>All!BA51</f>
        <v>0</v>
      </c>
      <c r="E1540" s="19" t="s">
        <v>271</v>
      </c>
      <c r="F1540" s="24">
        <f>All!FE51</f>
        <v>0</v>
      </c>
      <c r="G1540" s="24">
        <f>All!GO51</f>
        <v>0</v>
      </c>
      <c r="H1540" s="26">
        <v>44866</v>
      </c>
    </row>
    <row r="1541" spans="1:8" hidden="1">
      <c r="A1541" s="19">
        <v>50</v>
      </c>
      <c r="B1541" s="19" t="s">
        <v>66</v>
      </c>
      <c r="C1541" s="22">
        <f>All!CK52</f>
        <v>0</v>
      </c>
      <c r="D1541" s="24">
        <f>All!BA52</f>
        <v>0</v>
      </c>
      <c r="E1541" s="19" t="s">
        <v>271</v>
      </c>
      <c r="F1541" s="24">
        <f>All!FE52</f>
        <v>0</v>
      </c>
      <c r="G1541" s="24">
        <f>All!GO52</f>
        <v>0</v>
      </c>
      <c r="H1541" s="26">
        <v>44866</v>
      </c>
    </row>
    <row r="1542" spans="1:8" hidden="1">
      <c r="A1542" s="19">
        <v>51</v>
      </c>
      <c r="B1542" s="19" t="s">
        <v>67</v>
      </c>
      <c r="C1542" s="22">
        <f>All!CK53</f>
        <v>0</v>
      </c>
      <c r="D1542" s="24">
        <f>All!BA53</f>
        <v>0</v>
      </c>
      <c r="E1542" s="19" t="s">
        <v>271</v>
      </c>
      <c r="F1542" s="24">
        <f>All!FE53</f>
        <v>0</v>
      </c>
      <c r="G1542" s="24">
        <f>All!GO53</f>
        <v>0</v>
      </c>
      <c r="H1542" s="26">
        <v>44866</v>
      </c>
    </row>
    <row r="1543" spans="1:8" hidden="1">
      <c r="A1543" s="19">
        <v>52</v>
      </c>
      <c r="B1543" s="19" t="s">
        <v>68</v>
      </c>
      <c r="C1543" s="22">
        <f>All!CK54</f>
        <v>0</v>
      </c>
      <c r="D1543" s="24">
        <f>All!BA54</f>
        <v>0</v>
      </c>
      <c r="E1543" s="19" t="s">
        <v>271</v>
      </c>
      <c r="F1543" s="24">
        <f>All!FE54</f>
        <v>0</v>
      </c>
      <c r="G1543" s="24">
        <f>All!GO54</f>
        <v>0</v>
      </c>
      <c r="H1543" s="26">
        <v>44866</v>
      </c>
    </row>
    <row r="1544" spans="1:8" hidden="1">
      <c r="A1544" s="19">
        <v>53</v>
      </c>
      <c r="B1544" s="19" t="s">
        <v>69</v>
      </c>
      <c r="C1544" s="22">
        <f>All!CK55</f>
        <v>0</v>
      </c>
      <c r="D1544" s="24">
        <f>All!BA55</f>
        <v>0</v>
      </c>
      <c r="E1544" s="19" t="s">
        <v>271</v>
      </c>
      <c r="F1544" s="24">
        <f>All!FE55</f>
        <v>0</v>
      </c>
      <c r="G1544" s="24">
        <f>All!GO55</f>
        <v>0</v>
      </c>
      <c r="H1544" s="26">
        <v>44866</v>
      </c>
    </row>
    <row r="1545" spans="1:8" hidden="1">
      <c r="A1545" s="19">
        <v>54</v>
      </c>
      <c r="B1545" s="19" t="s">
        <v>70</v>
      </c>
      <c r="C1545" s="22">
        <f>All!CK56</f>
        <v>0</v>
      </c>
      <c r="D1545" s="24">
        <f>All!BA56</f>
        <v>0</v>
      </c>
      <c r="E1545" s="19" t="s">
        <v>271</v>
      </c>
      <c r="F1545" s="24">
        <f>All!FE56</f>
        <v>0</v>
      </c>
      <c r="G1545" s="24">
        <f>All!GO56</f>
        <v>0</v>
      </c>
      <c r="H1545" s="26">
        <v>44866</v>
      </c>
    </row>
    <row r="1546" spans="1:8" hidden="1">
      <c r="A1546" s="19">
        <v>55</v>
      </c>
      <c r="B1546" s="19" t="s">
        <v>71</v>
      </c>
      <c r="C1546" s="22">
        <f>All!CK57</f>
        <v>0</v>
      </c>
      <c r="D1546" s="24">
        <f>All!BA57</f>
        <v>0</v>
      </c>
      <c r="E1546" s="19" t="s">
        <v>271</v>
      </c>
      <c r="F1546" s="24">
        <f>All!FE57</f>
        <v>0</v>
      </c>
      <c r="G1546" s="24">
        <f>All!GO57</f>
        <v>0</v>
      </c>
      <c r="H1546" s="26">
        <v>44866</v>
      </c>
    </row>
    <row r="1547" spans="1:8" hidden="1">
      <c r="A1547" s="19">
        <v>56</v>
      </c>
      <c r="B1547" s="19" t="s">
        <v>72</v>
      </c>
      <c r="C1547" s="22">
        <f>All!CK58</f>
        <v>0</v>
      </c>
      <c r="D1547" s="24">
        <f>All!BA58</f>
        <v>0</v>
      </c>
      <c r="E1547" s="19" t="s">
        <v>271</v>
      </c>
      <c r="F1547" s="24">
        <f>All!FE58</f>
        <v>0</v>
      </c>
      <c r="G1547" s="24">
        <f>All!GO58</f>
        <v>0</v>
      </c>
      <c r="H1547" s="26">
        <v>44866</v>
      </c>
    </row>
    <row r="1548" spans="1:8" hidden="1">
      <c r="A1548" s="19">
        <v>57</v>
      </c>
      <c r="B1548" s="19" t="s">
        <v>73</v>
      </c>
      <c r="C1548" s="22">
        <f>All!CK59</f>
        <v>0</v>
      </c>
      <c r="D1548" s="24">
        <f>All!BA59</f>
        <v>0</v>
      </c>
      <c r="E1548" s="19" t="s">
        <v>271</v>
      </c>
      <c r="F1548" s="24">
        <f>All!FE59</f>
        <v>0</v>
      </c>
      <c r="G1548" s="24">
        <f>All!GO59</f>
        <v>0</v>
      </c>
      <c r="H1548" s="26">
        <v>44866</v>
      </c>
    </row>
    <row r="1549" spans="1:8" hidden="1">
      <c r="A1549" s="19">
        <v>58</v>
      </c>
      <c r="B1549" s="19" t="s">
        <v>74</v>
      </c>
      <c r="C1549" s="22">
        <f>All!CK60</f>
        <v>0</v>
      </c>
      <c r="D1549" s="24">
        <f>All!BA60</f>
        <v>0</v>
      </c>
      <c r="E1549" s="19" t="s">
        <v>271</v>
      </c>
      <c r="F1549" s="24">
        <f>All!FE60</f>
        <v>0</v>
      </c>
      <c r="G1549" s="24">
        <f>All!GO60</f>
        <v>0</v>
      </c>
      <c r="H1549" s="26">
        <v>44866</v>
      </c>
    </row>
    <row r="1550" spans="1:8" hidden="1">
      <c r="A1550" s="19">
        <v>59</v>
      </c>
      <c r="B1550" s="19" t="s">
        <v>75</v>
      </c>
      <c r="C1550" s="22">
        <f>All!CK61</f>
        <v>0</v>
      </c>
      <c r="D1550" s="24">
        <f>All!BA61</f>
        <v>0</v>
      </c>
      <c r="E1550" s="19" t="s">
        <v>271</v>
      </c>
      <c r="F1550" s="24">
        <f>All!FE61</f>
        <v>0</v>
      </c>
      <c r="G1550" s="24">
        <f>All!GO61</f>
        <v>0</v>
      </c>
      <c r="H1550" s="26">
        <v>44866</v>
      </c>
    </row>
    <row r="1551" spans="1:8" hidden="1">
      <c r="A1551" s="19">
        <v>60</v>
      </c>
      <c r="B1551" s="19" t="s">
        <v>76</v>
      </c>
      <c r="C1551" s="22">
        <f>All!CK62</f>
        <v>0</v>
      </c>
      <c r="D1551" s="24">
        <f>All!BA62</f>
        <v>0</v>
      </c>
      <c r="E1551" s="19" t="s">
        <v>271</v>
      </c>
      <c r="F1551" s="24">
        <f>All!FE62</f>
        <v>0</v>
      </c>
      <c r="G1551" s="24">
        <f>All!GO62</f>
        <v>0</v>
      </c>
      <c r="H1551" s="26">
        <v>44866</v>
      </c>
    </row>
    <row r="1552" spans="1:8" hidden="1">
      <c r="A1552" s="19">
        <v>61</v>
      </c>
      <c r="B1552" s="19" t="s">
        <v>77</v>
      </c>
      <c r="C1552" s="22">
        <f>All!CK63</f>
        <v>0</v>
      </c>
      <c r="D1552" s="24">
        <f>All!BA63</f>
        <v>0</v>
      </c>
      <c r="E1552" s="19" t="s">
        <v>271</v>
      </c>
      <c r="F1552" s="24">
        <f>All!FE63</f>
        <v>0</v>
      </c>
      <c r="G1552" s="24">
        <f>All!GO63</f>
        <v>0</v>
      </c>
      <c r="H1552" s="26">
        <v>44866</v>
      </c>
    </row>
    <row r="1553" spans="1:8" hidden="1">
      <c r="A1553" s="19">
        <v>62</v>
      </c>
      <c r="B1553" s="19" t="s">
        <v>87</v>
      </c>
      <c r="C1553" s="22">
        <f>All!CK64</f>
        <v>0</v>
      </c>
      <c r="D1553" s="24">
        <f>All!BA64</f>
        <v>0</v>
      </c>
      <c r="E1553" s="19" t="s">
        <v>271</v>
      </c>
      <c r="F1553" s="24">
        <f>All!FE64</f>
        <v>0</v>
      </c>
      <c r="G1553" s="24">
        <f>All!GO64</f>
        <v>0</v>
      </c>
      <c r="H1553" s="26">
        <v>44866</v>
      </c>
    </row>
    <row r="1554" spans="1:8" hidden="1">
      <c r="A1554" s="19">
        <v>63</v>
      </c>
      <c r="B1554" s="19" t="s">
        <v>93</v>
      </c>
      <c r="C1554" s="22">
        <f>All!CK65</f>
        <v>0</v>
      </c>
      <c r="D1554" s="24">
        <f>All!BA65</f>
        <v>0</v>
      </c>
      <c r="E1554" s="19" t="s">
        <v>271</v>
      </c>
      <c r="F1554" s="24">
        <f>All!FE65</f>
        <v>0</v>
      </c>
      <c r="G1554" s="24">
        <f>All!GO65</f>
        <v>0</v>
      </c>
      <c r="H1554" s="26">
        <v>44866</v>
      </c>
    </row>
    <row r="1555" spans="1:8" hidden="1">
      <c r="A1555" s="19">
        <v>64</v>
      </c>
      <c r="B1555" s="19" t="s">
        <v>94</v>
      </c>
      <c r="C1555" s="22">
        <f>All!CK66</f>
        <v>0</v>
      </c>
      <c r="D1555" s="24">
        <f>All!BA66</f>
        <v>0</v>
      </c>
      <c r="E1555" s="19" t="s">
        <v>271</v>
      </c>
      <c r="F1555" s="24">
        <f>All!FE66</f>
        <v>0</v>
      </c>
      <c r="G1555" s="24">
        <f>All!GO66</f>
        <v>0</v>
      </c>
      <c r="H1555" s="26">
        <v>44866</v>
      </c>
    </row>
    <row r="1556" spans="1:8" hidden="1">
      <c r="A1556" s="19">
        <v>65</v>
      </c>
      <c r="B1556" s="19" t="s">
        <v>95</v>
      </c>
      <c r="C1556" s="22">
        <f>All!CK67</f>
        <v>0</v>
      </c>
      <c r="D1556" s="24">
        <f>All!BA67</f>
        <v>0</v>
      </c>
      <c r="E1556" s="19" t="s">
        <v>271</v>
      </c>
      <c r="F1556" s="24">
        <f>All!FE67</f>
        <v>0</v>
      </c>
      <c r="G1556" s="24">
        <f>All!GO67</f>
        <v>0</v>
      </c>
      <c r="H1556" s="26">
        <v>44866</v>
      </c>
    </row>
    <row r="1557" spans="1:8" hidden="1">
      <c r="A1557" s="19">
        <v>66</v>
      </c>
      <c r="B1557" s="19" t="s">
        <v>96</v>
      </c>
      <c r="C1557" s="22">
        <f>All!CK68</f>
        <v>0</v>
      </c>
      <c r="D1557" s="24">
        <f>All!BA68</f>
        <v>0</v>
      </c>
      <c r="E1557" s="19" t="s">
        <v>271</v>
      </c>
      <c r="F1557" s="24">
        <f>All!FE68</f>
        <v>0</v>
      </c>
      <c r="G1557" s="24">
        <f>All!GO68</f>
        <v>0</v>
      </c>
      <c r="H1557" s="26">
        <v>44866</v>
      </c>
    </row>
    <row r="1558" spans="1:8" hidden="1">
      <c r="A1558" s="19">
        <v>67</v>
      </c>
      <c r="B1558" s="19" t="s">
        <v>97</v>
      </c>
      <c r="C1558" s="22">
        <f>All!CK69</f>
        <v>0</v>
      </c>
      <c r="D1558" s="24">
        <f>All!BA69</f>
        <v>0</v>
      </c>
      <c r="E1558" s="19" t="s">
        <v>271</v>
      </c>
      <c r="F1558" s="24">
        <f>All!FE69</f>
        <v>0</v>
      </c>
      <c r="G1558" s="24">
        <f>All!GO69</f>
        <v>0</v>
      </c>
      <c r="H1558" s="26">
        <v>44866</v>
      </c>
    </row>
    <row r="1559" spans="1:8" hidden="1">
      <c r="A1559" s="19">
        <v>68</v>
      </c>
      <c r="B1559" s="19" t="s">
        <v>98</v>
      </c>
      <c r="C1559" s="22">
        <f>All!CK70</f>
        <v>0</v>
      </c>
      <c r="D1559" s="24">
        <f>All!BA70</f>
        <v>0</v>
      </c>
      <c r="E1559" s="19" t="s">
        <v>271</v>
      </c>
      <c r="F1559" s="24">
        <f>All!FE70</f>
        <v>0</v>
      </c>
      <c r="G1559" s="24">
        <f>All!GO70</f>
        <v>0</v>
      </c>
      <c r="H1559" s="26">
        <v>44866</v>
      </c>
    </row>
    <row r="1560" spans="1:8" hidden="1">
      <c r="A1560" s="19">
        <v>69</v>
      </c>
      <c r="B1560" s="19" t="s">
        <v>99</v>
      </c>
      <c r="C1560" s="22">
        <f>All!CK71</f>
        <v>0</v>
      </c>
      <c r="D1560" s="24">
        <f>All!BA71</f>
        <v>0</v>
      </c>
      <c r="E1560" s="19" t="s">
        <v>271</v>
      </c>
      <c r="F1560" s="24">
        <f>All!FE71</f>
        <v>0</v>
      </c>
      <c r="G1560" s="24">
        <f>All!GO71</f>
        <v>0</v>
      </c>
      <c r="H1560" s="26">
        <v>44866</v>
      </c>
    </row>
    <row r="1561" spans="1:8" hidden="1">
      <c r="A1561" s="19">
        <v>70</v>
      </c>
      <c r="B1561" s="19" t="s">
        <v>100</v>
      </c>
      <c r="C1561" s="22">
        <f>All!CK72</f>
        <v>0</v>
      </c>
      <c r="D1561" s="24">
        <f>All!BA72</f>
        <v>0</v>
      </c>
      <c r="E1561" s="19" t="s">
        <v>271</v>
      </c>
      <c r="F1561" s="24">
        <f>All!FE72</f>
        <v>0</v>
      </c>
      <c r="G1561" s="24">
        <f>All!GO72</f>
        <v>0</v>
      </c>
      <c r="H1561" s="26">
        <v>44866</v>
      </c>
    </row>
    <row r="1562" spans="1:8" hidden="1">
      <c r="A1562" s="19">
        <v>71</v>
      </c>
      <c r="B1562" s="19" t="s">
        <v>101</v>
      </c>
      <c r="C1562" s="22">
        <f>All!CK73</f>
        <v>0</v>
      </c>
      <c r="D1562" s="24">
        <f>All!BA73</f>
        <v>0</v>
      </c>
      <c r="E1562" s="19" t="s">
        <v>271</v>
      </c>
      <c r="F1562" s="24">
        <f>All!FE73</f>
        <v>0</v>
      </c>
      <c r="G1562" s="24">
        <f>All!GO73</f>
        <v>0</v>
      </c>
      <c r="H1562" s="26">
        <v>44866</v>
      </c>
    </row>
    <row r="1563" spans="1:8" hidden="1">
      <c r="A1563" s="19">
        <v>72</v>
      </c>
      <c r="B1563" s="19" t="s">
        <v>102</v>
      </c>
      <c r="C1563" s="22">
        <f>All!CK74</f>
        <v>0</v>
      </c>
      <c r="D1563" s="24">
        <f>All!BA74</f>
        <v>0</v>
      </c>
      <c r="E1563" s="19" t="s">
        <v>271</v>
      </c>
      <c r="F1563" s="24">
        <f>All!FE74</f>
        <v>0</v>
      </c>
      <c r="G1563" s="24">
        <f>All!GO74</f>
        <v>0</v>
      </c>
      <c r="H1563" s="26">
        <v>44866</v>
      </c>
    </row>
    <row r="1564" spans="1:8" hidden="1">
      <c r="A1564" s="19">
        <v>73</v>
      </c>
      <c r="B1564" s="19" t="s">
        <v>103</v>
      </c>
      <c r="C1564" s="22">
        <f>All!CK75</f>
        <v>0</v>
      </c>
      <c r="D1564" s="24">
        <f>All!BA75</f>
        <v>0</v>
      </c>
      <c r="E1564" s="19" t="s">
        <v>271</v>
      </c>
      <c r="F1564" s="24">
        <f>All!FE75</f>
        <v>0</v>
      </c>
      <c r="G1564" s="24">
        <f>All!GO75</f>
        <v>0</v>
      </c>
      <c r="H1564" s="26">
        <v>44866</v>
      </c>
    </row>
    <row r="1565" spans="1:8" hidden="1">
      <c r="A1565" s="19">
        <v>74</v>
      </c>
      <c r="B1565" s="19" t="s">
        <v>104</v>
      </c>
      <c r="C1565" s="22">
        <f>All!CK76</f>
        <v>0</v>
      </c>
      <c r="D1565" s="24">
        <f>All!BA76</f>
        <v>0</v>
      </c>
      <c r="E1565" s="19" t="s">
        <v>271</v>
      </c>
      <c r="F1565" s="24">
        <f>All!FE76</f>
        <v>0</v>
      </c>
      <c r="G1565" s="24">
        <f>All!GO76</f>
        <v>0</v>
      </c>
      <c r="H1565" s="26">
        <v>44866</v>
      </c>
    </row>
    <row r="1566" spans="1:8" hidden="1">
      <c r="A1566" s="19">
        <v>75</v>
      </c>
      <c r="B1566" s="19" t="s">
        <v>105</v>
      </c>
      <c r="C1566" s="22">
        <f>All!CK77</f>
        <v>0</v>
      </c>
      <c r="D1566" s="24">
        <f>All!BA77</f>
        <v>0</v>
      </c>
      <c r="E1566" s="19" t="s">
        <v>271</v>
      </c>
      <c r="F1566" s="24">
        <f>All!FE77</f>
        <v>0</v>
      </c>
      <c r="G1566" s="24">
        <f>All!GO77</f>
        <v>0</v>
      </c>
      <c r="H1566" s="26">
        <v>44866</v>
      </c>
    </row>
    <row r="1567" spans="1:8" hidden="1">
      <c r="A1567" s="19">
        <v>76</v>
      </c>
      <c r="B1567" s="19" t="s">
        <v>111</v>
      </c>
      <c r="C1567" s="22">
        <f>All!CK78</f>
        <v>0</v>
      </c>
      <c r="D1567" s="24">
        <f>All!BA78</f>
        <v>0</v>
      </c>
      <c r="E1567" s="19" t="s">
        <v>271</v>
      </c>
      <c r="F1567" s="24">
        <f>All!FE78</f>
        <v>0</v>
      </c>
      <c r="G1567" s="24">
        <f>All!GO78</f>
        <v>0</v>
      </c>
      <c r="H1567" s="26">
        <v>44866</v>
      </c>
    </row>
    <row r="1568" spans="1:8" hidden="1">
      <c r="A1568" s="19">
        <v>77</v>
      </c>
      <c r="B1568" s="19" t="s">
        <v>112</v>
      </c>
      <c r="C1568" s="22">
        <f>All!CK79</f>
        <v>0</v>
      </c>
      <c r="D1568" s="24">
        <f>All!BA79</f>
        <v>0</v>
      </c>
      <c r="E1568" s="19" t="s">
        <v>271</v>
      </c>
      <c r="F1568" s="24">
        <f>All!FE79</f>
        <v>0</v>
      </c>
      <c r="G1568" s="24">
        <f>All!GO79</f>
        <v>0</v>
      </c>
      <c r="H1568" s="26">
        <v>44866</v>
      </c>
    </row>
    <row r="1569" spans="1:8" hidden="1">
      <c r="A1569" s="19">
        <v>78</v>
      </c>
      <c r="B1569" s="19" t="s">
        <v>113</v>
      </c>
      <c r="C1569" s="22">
        <f>All!CK80</f>
        <v>0</v>
      </c>
      <c r="D1569" s="24">
        <f>All!BA80</f>
        <v>0</v>
      </c>
      <c r="E1569" s="19" t="s">
        <v>271</v>
      </c>
      <c r="F1569" s="24">
        <f>All!FE80</f>
        <v>0</v>
      </c>
      <c r="G1569" s="24">
        <f>All!GO80</f>
        <v>0</v>
      </c>
      <c r="H1569" s="26">
        <v>44866</v>
      </c>
    </row>
    <row r="1570" spans="1:8" hidden="1">
      <c r="A1570" s="19">
        <v>79</v>
      </c>
      <c r="B1570" s="19" t="s">
        <v>114</v>
      </c>
      <c r="C1570" s="22">
        <f>All!CK81</f>
        <v>0</v>
      </c>
      <c r="D1570" s="24">
        <f>All!BA81</f>
        <v>0</v>
      </c>
      <c r="E1570" s="19" t="s">
        <v>271</v>
      </c>
      <c r="F1570" s="24">
        <f>All!FE81</f>
        <v>0</v>
      </c>
      <c r="G1570" s="24">
        <f>All!GO81</f>
        <v>0</v>
      </c>
      <c r="H1570" s="26">
        <v>44866</v>
      </c>
    </row>
    <row r="1571" spans="1:8" hidden="1">
      <c r="A1571" s="19">
        <v>80</v>
      </c>
      <c r="B1571" s="19" t="s">
        <v>115</v>
      </c>
      <c r="C1571" s="22">
        <f>All!CK82</f>
        <v>0</v>
      </c>
      <c r="D1571" s="24">
        <f>All!BA82</f>
        <v>0</v>
      </c>
      <c r="E1571" s="19" t="s">
        <v>271</v>
      </c>
      <c r="F1571" s="24">
        <f>All!FE82</f>
        <v>0</v>
      </c>
      <c r="G1571" s="24">
        <f>All!GO82</f>
        <v>0</v>
      </c>
      <c r="H1571" s="26">
        <v>44866</v>
      </c>
    </row>
    <row r="1572" spans="1:8" hidden="1">
      <c r="A1572" s="19">
        <v>81</v>
      </c>
      <c r="B1572" s="19" t="s">
        <v>116</v>
      </c>
      <c r="C1572" s="22">
        <f>All!CK83</f>
        <v>0</v>
      </c>
      <c r="D1572" s="24">
        <f>All!BA83</f>
        <v>0</v>
      </c>
      <c r="E1572" s="19" t="s">
        <v>271</v>
      </c>
      <c r="F1572" s="24">
        <f>All!FE83</f>
        <v>0</v>
      </c>
      <c r="G1572" s="24">
        <f>All!GO83</f>
        <v>0</v>
      </c>
      <c r="H1572" s="26">
        <v>44866</v>
      </c>
    </row>
    <row r="1573" spans="1:8" hidden="1">
      <c r="A1573" s="19">
        <v>82</v>
      </c>
      <c r="B1573" s="19" t="s">
        <v>117</v>
      </c>
      <c r="C1573" s="22">
        <f>All!CK84</f>
        <v>0</v>
      </c>
      <c r="D1573" s="24">
        <f>All!BA84</f>
        <v>0</v>
      </c>
      <c r="E1573" s="19" t="s">
        <v>271</v>
      </c>
      <c r="F1573" s="24">
        <f>All!FE84</f>
        <v>0</v>
      </c>
      <c r="G1573" s="24">
        <f>All!GO84</f>
        <v>0</v>
      </c>
      <c r="H1573" s="26">
        <v>44866</v>
      </c>
    </row>
    <row r="1574" spans="1:8" hidden="1">
      <c r="A1574" s="19">
        <v>83</v>
      </c>
      <c r="B1574" s="19" t="s">
        <v>118</v>
      </c>
      <c r="C1574" s="22">
        <f>All!CK85</f>
        <v>0</v>
      </c>
      <c r="D1574" s="24">
        <f>All!BA85</f>
        <v>0</v>
      </c>
      <c r="E1574" s="19" t="s">
        <v>271</v>
      </c>
      <c r="F1574" s="24">
        <f>All!FE85</f>
        <v>0</v>
      </c>
      <c r="G1574" s="24">
        <f>All!GO85</f>
        <v>0</v>
      </c>
      <c r="H1574" s="26">
        <v>44866</v>
      </c>
    </row>
    <row r="1575" spans="1:8" hidden="1">
      <c r="A1575" s="19">
        <v>84</v>
      </c>
      <c r="B1575" s="19" t="s">
        <v>119</v>
      </c>
      <c r="C1575" s="22">
        <f>All!CK86</f>
        <v>0</v>
      </c>
      <c r="D1575" s="24">
        <f>All!BA86</f>
        <v>0</v>
      </c>
      <c r="E1575" s="19" t="s">
        <v>271</v>
      </c>
      <c r="F1575" s="24">
        <f>All!FE86</f>
        <v>0</v>
      </c>
      <c r="G1575" s="24">
        <f>All!GO86</f>
        <v>0</v>
      </c>
      <c r="H1575" s="26">
        <v>44866</v>
      </c>
    </row>
    <row r="1576" spans="1:8" hidden="1">
      <c r="A1576" s="19">
        <v>85</v>
      </c>
      <c r="B1576" s="19" t="s">
        <v>120</v>
      </c>
      <c r="C1576" s="22">
        <f>All!CK87</f>
        <v>0</v>
      </c>
      <c r="D1576" s="24">
        <f>All!BA87</f>
        <v>0</v>
      </c>
      <c r="E1576" s="19" t="s">
        <v>271</v>
      </c>
      <c r="F1576" s="24">
        <f>All!FE87</f>
        <v>0</v>
      </c>
      <c r="G1576" s="24">
        <f>All!GO87</f>
        <v>0</v>
      </c>
      <c r="H1576" s="26">
        <v>44866</v>
      </c>
    </row>
    <row r="1577" spans="1:8" hidden="1">
      <c r="A1577" s="19">
        <v>86</v>
      </c>
      <c r="B1577" s="19" t="s">
        <v>121</v>
      </c>
      <c r="C1577" s="22">
        <f>All!CK88</f>
        <v>0</v>
      </c>
      <c r="D1577" s="24">
        <f>All!BA88</f>
        <v>0</v>
      </c>
      <c r="E1577" s="19" t="s">
        <v>271</v>
      </c>
      <c r="F1577" s="24">
        <f>All!FE88</f>
        <v>0</v>
      </c>
      <c r="G1577" s="24">
        <f>All!GO88</f>
        <v>0</v>
      </c>
      <c r="H1577" s="26">
        <v>44866</v>
      </c>
    </row>
    <row r="1578" spans="1:8" hidden="1">
      <c r="A1578" s="19">
        <v>87</v>
      </c>
      <c r="B1578" s="19" t="s">
        <v>122</v>
      </c>
      <c r="C1578" s="22">
        <f>All!CK89</f>
        <v>0</v>
      </c>
      <c r="D1578" s="24">
        <f>All!BA89</f>
        <v>0</v>
      </c>
      <c r="E1578" s="19" t="s">
        <v>271</v>
      </c>
      <c r="F1578" s="24">
        <f>All!FE89</f>
        <v>0</v>
      </c>
      <c r="G1578" s="24">
        <f>All!GO89</f>
        <v>0</v>
      </c>
      <c r="H1578" s="26">
        <v>44866</v>
      </c>
    </row>
    <row r="1579" spans="1:8" hidden="1">
      <c r="A1579" s="19">
        <v>88</v>
      </c>
      <c r="B1579" s="19" t="s">
        <v>123</v>
      </c>
      <c r="C1579" s="22">
        <f>All!CK90</f>
        <v>0</v>
      </c>
      <c r="D1579" s="24">
        <f>All!BA90</f>
        <v>0</v>
      </c>
      <c r="E1579" s="19" t="s">
        <v>271</v>
      </c>
      <c r="F1579" s="24">
        <f>All!FE90</f>
        <v>0</v>
      </c>
      <c r="G1579" s="24">
        <f>All!GO90</f>
        <v>0</v>
      </c>
      <c r="H1579" s="26">
        <v>44866</v>
      </c>
    </row>
    <row r="1580" spans="1:8" hidden="1">
      <c r="A1580" s="19">
        <v>89</v>
      </c>
      <c r="B1580" s="19" t="s">
        <v>126</v>
      </c>
      <c r="C1580" s="22">
        <f>All!CK91</f>
        <v>0</v>
      </c>
      <c r="D1580" s="24">
        <f>All!BA91</f>
        <v>0</v>
      </c>
      <c r="E1580" s="19" t="s">
        <v>271</v>
      </c>
      <c r="F1580" s="24">
        <f>All!FE91</f>
        <v>0</v>
      </c>
      <c r="G1580" s="24">
        <f>All!GO91</f>
        <v>0</v>
      </c>
      <c r="H1580" s="26">
        <v>44866</v>
      </c>
    </row>
    <row r="1581" spans="1:8" hidden="1">
      <c r="A1581" s="19">
        <v>90</v>
      </c>
      <c r="B1581" s="19" t="s">
        <v>284</v>
      </c>
      <c r="C1581" s="22">
        <f>All!CK92</f>
        <v>0</v>
      </c>
      <c r="D1581" s="24">
        <f>All!BA92</f>
        <v>0</v>
      </c>
      <c r="E1581" s="19" t="s">
        <v>271</v>
      </c>
      <c r="F1581" s="24">
        <f>All!FE92</f>
        <v>0</v>
      </c>
      <c r="G1581" s="24">
        <f>All!GO92</f>
        <v>0</v>
      </c>
      <c r="H1581" s="26">
        <v>44866</v>
      </c>
    </row>
    <row r="1582" spans="1:8" hidden="1">
      <c r="A1582" s="19">
        <v>91</v>
      </c>
      <c r="B1582" s="19" t="s">
        <v>2006</v>
      </c>
      <c r="C1582" s="22">
        <f>All!CK93</f>
        <v>0</v>
      </c>
      <c r="D1582" s="24">
        <f>All!BA93</f>
        <v>0</v>
      </c>
      <c r="E1582" s="19" t="s">
        <v>271</v>
      </c>
      <c r="F1582" s="24">
        <f>All!FE93</f>
        <v>0</v>
      </c>
      <c r="G1582" s="24">
        <f>All!GO93</f>
        <v>0</v>
      </c>
      <c r="H1582" s="26">
        <v>44866</v>
      </c>
    </row>
    <row r="1583" spans="1:8" hidden="1">
      <c r="A1583" s="19">
        <v>92</v>
      </c>
      <c r="B1583" s="19" t="s">
        <v>283</v>
      </c>
      <c r="C1583" s="22">
        <f>All!CK94</f>
        <v>0</v>
      </c>
      <c r="D1583" s="24">
        <f>All!BA94</f>
        <v>0</v>
      </c>
      <c r="E1583" s="19" t="s">
        <v>271</v>
      </c>
      <c r="F1583" s="24">
        <f>All!FE94</f>
        <v>0</v>
      </c>
      <c r="G1583" s="24">
        <f>All!GO94</f>
        <v>0</v>
      </c>
      <c r="H1583" s="26">
        <v>44866</v>
      </c>
    </row>
    <row r="1584" spans="1:8" hidden="1">
      <c r="A1584" s="19">
        <v>93</v>
      </c>
      <c r="B1584" s="19" t="s">
        <v>2005</v>
      </c>
      <c r="C1584" s="22">
        <f>All!CK95</f>
        <v>0</v>
      </c>
      <c r="D1584" s="24">
        <f>All!BA95</f>
        <v>0</v>
      </c>
      <c r="E1584" s="19" t="s">
        <v>271</v>
      </c>
      <c r="F1584" s="24">
        <f>All!FE95</f>
        <v>0</v>
      </c>
      <c r="G1584" s="24">
        <f>All!GO95</f>
        <v>0</v>
      </c>
      <c r="H1584" s="26">
        <v>44866</v>
      </c>
    </row>
    <row r="1585" spans="1:8" hidden="1">
      <c r="A1585" s="19">
        <v>94</v>
      </c>
      <c r="B1585" s="19" t="s">
        <v>2075</v>
      </c>
      <c r="C1585" s="22">
        <f>All!CK96</f>
        <v>0</v>
      </c>
      <c r="D1585" s="24">
        <f>All!BA96</f>
        <v>0</v>
      </c>
      <c r="E1585" s="19" t="s">
        <v>271</v>
      </c>
      <c r="F1585" s="24">
        <f>All!FE96</f>
        <v>0</v>
      </c>
      <c r="G1585" s="24">
        <f>All!GO96</f>
        <v>0</v>
      </c>
      <c r="H1585" s="26">
        <v>44866</v>
      </c>
    </row>
    <row r="1586" spans="1:8" hidden="1">
      <c r="A1586" s="19">
        <v>95</v>
      </c>
      <c r="B1586" s="19" t="s">
        <v>2076</v>
      </c>
      <c r="C1586" s="22">
        <f>All!CK97</f>
        <v>0</v>
      </c>
      <c r="D1586" s="24">
        <f>All!BA97</f>
        <v>0</v>
      </c>
      <c r="E1586" s="19" t="s">
        <v>271</v>
      </c>
      <c r="F1586" s="24">
        <f>All!FE97</f>
        <v>0</v>
      </c>
      <c r="G1586" s="24">
        <f>All!GO97</f>
        <v>0</v>
      </c>
      <c r="H1586" s="26">
        <v>44866</v>
      </c>
    </row>
    <row r="1587" spans="1:8" hidden="1">
      <c r="A1587" s="19">
        <v>96</v>
      </c>
      <c r="B1587" s="19" t="s">
        <v>2077</v>
      </c>
      <c r="C1587" s="22">
        <f>All!CK98</f>
        <v>0</v>
      </c>
      <c r="D1587" s="24">
        <f>All!BA98</f>
        <v>0</v>
      </c>
      <c r="E1587" s="19" t="s">
        <v>271</v>
      </c>
      <c r="F1587" s="24">
        <f>All!FE98</f>
        <v>0</v>
      </c>
      <c r="G1587" s="24">
        <f>All!GO98</f>
        <v>0</v>
      </c>
      <c r="H1587" s="26">
        <v>44866</v>
      </c>
    </row>
    <row r="1588" spans="1:8" hidden="1">
      <c r="A1588" s="19">
        <v>97</v>
      </c>
      <c r="B1588" s="19" t="s">
        <v>2078</v>
      </c>
      <c r="C1588" s="22">
        <f>All!CK99</f>
        <v>24309928.149999999</v>
      </c>
      <c r="D1588" s="24">
        <f>All!BA99</f>
        <v>90950</v>
      </c>
      <c r="E1588" s="19" t="s">
        <v>271</v>
      </c>
      <c r="F1588" s="24">
        <f>All!FE99</f>
        <v>15000000</v>
      </c>
      <c r="G1588" s="24">
        <f>All!GO99</f>
        <v>5857704</v>
      </c>
      <c r="H1588" s="26">
        <v>44866</v>
      </c>
    </row>
    <row r="1589" spans="1:8" hidden="1">
      <c r="A1589" s="19">
        <v>98</v>
      </c>
      <c r="B1589" s="19" t="s">
        <v>2079</v>
      </c>
      <c r="C1589" s="22">
        <f>All!CK100</f>
        <v>25682796</v>
      </c>
      <c r="D1589" s="24">
        <f>All!BA100</f>
        <v>3232602</v>
      </c>
      <c r="E1589" s="19" t="s">
        <v>271</v>
      </c>
      <c r="F1589" s="24">
        <f>All!FE100</f>
        <v>2909341.53</v>
      </c>
      <c r="G1589" s="24">
        <f>All!GO100</f>
        <v>5590595</v>
      </c>
      <c r="H1589" s="26">
        <v>44866</v>
      </c>
    </row>
    <row r="1590" spans="1:8" hidden="1">
      <c r="A1590" s="19">
        <v>99</v>
      </c>
      <c r="B1590" s="19" t="s">
        <v>2080</v>
      </c>
      <c r="C1590" s="22">
        <f>All!CK101</f>
        <v>23496307</v>
      </c>
      <c r="D1590" s="24">
        <f>All!BA101</f>
        <v>25959677</v>
      </c>
      <c r="E1590" s="19" t="s">
        <v>271</v>
      </c>
      <c r="F1590" s="24">
        <f>All!FE101</f>
        <v>0</v>
      </c>
      <c r="G1590" s="24">
        <f>All!GO101</f>
        <v>20184485</v>
      </c>
      <c r="H1590" s="26">
        <v>44866</v>
      </c>
    </row>
    <row r="1591" spans="1:8" hidden="1">
      <c r="A1591" s="19">
        <v>100</v>
      </c>
      <c r="B1591" s="19" t="s">
        <v>2081</v>
      </c>
      <c r="C1591" s="22">
        <f>All!CK102</f>
        <v>0</v>
      </c>
      <c r="D1591" s="24">
        <f>All!BA102</f>
        <v>0</v>
      </c>
      <c r="E1591" s="19" t="s">
        <v>271</v>
      </c>
      <c r="F1591" s="24">
        <f>All!FE102</f>
        <v>0</v>
      </c>
      <c r="G1591" s="24">
        <f>All!GO102</f>
        <v>0</v>
      </c>
      <c r="H1591" s="26">
        <v>44866</v>
      </c>
    </row>
    <row r="1592" spans="1:8" hidden="1">
      <c r="A1592" s="19">
        <v>101</v>
      </c>
      <c r="B1592" s="19" t="s">
        <v>2082</v>
      </c>
      <c r="C1592" s="22">
        <f>All!CK103</f>
        <v>0</v>
      </c>
      <c r="D1592" s="24">
        <f>All!BA103</f>
        <v>0</v>
      </c>
      <c r="E1592" s="19" t="s">
        <v>271</v>
      </c>
      <c r="F1592" s="24">
        <f>All!FE103</f>
        <v>0</v>
      </c>
      <c r="G1592" s="24">
        <f>All!GO103</f>
        <v>0</v>
      </c>
      <c r="H1592" s="26">
        <v>44866</v>
      </c>
    </row>
    <row r="1593" spans="1:8" hidden="1">
      <c r="A1593" s="19">
        <v>102</v>
      </c>
      <c r="B1593" s="19" t="s">
        <v>2083</v>
      </c>
      <c r="C1593" s="22">
        <f>All!CK104</f>
        <v>5513485.6899999995</v>
      </c>
      <c r="D1593" s="24">
        <f>All!BA104</f>
        <v>8758040</v>
      </c>
      <c r="E1593" s="19" t="s">
        <v>271</v>
      </c>
      <c r="F1593" s="24">
        <f>All!FE104</f>
        <v>0</v>
      </c>
      <c r="G1593" s="24">
        <f>All!GO104</f>
        <v>12697034</v>
      </c>
      <c r="H1593" s="26">
        <v>44866</v>
      </c>
    </row>
    <row r="1594" spans="1:8" hidden="1">
      <c r="A1594" s="19">
        <v>103</v>
      </c>
      <c r="B1594" s="19" t="s">
        <v>2085</v>
      </c>
      <c r="C1594" s="22">
        <f>All!CK105</f>
        <v>0</v>
      </c>
      <c r="D1594" s="24">
        <f>All!BA105</f>
        <v>0</v>
      </c>
      <c r="E1594" s="19" t="s">
        <v>271</v>
      </c>
      <c r="F1594" s="24">
        <f>All!FE105</f>
        <v>0</v>
      </c>
      <c r="G1594" s="24">
        <f>All!GO105</f>
        <v>0</v>
      </c>
      <c r="H1594" s="26">
        <v>44866</v>
      </c>
    </row>
    <row r="1595" spans="1:8" hidden="1">
      <c r="A1595" s="19">
        <v>104</v>
      </c>
      <c r="B1595" s="19" t="s">
        <v>2086</v>
      </c>
      <c r="C1595" s="22">
        <f>All!CK106</f>
        <v>0</v>
      </c>
      <c r="D1595" s="24">
        <f>All!BA106</f>
        <v>0</v>
      </c>
      <c r="E1595" s="19" t="s">
        <v>271</v>
      </c>
      <c r="F1595" s="24">
        <f>All!FE106</f>
        <v>0</v>
      </c>
      <c r="G1595" s="24">
        <f>All!GO106</f>
        <v>0</v>
      </c>
      <c r="H1595" s="26">
        <v>44866</v>
      </c>
    </row>
    <row r="1596" spans="1:8" hidden="1">
      <c r="A1596" s="19">
        <v>105</v>
      </c>
      <c r="B1596" s="19" t="s">
        <v>2087</v>
      </c>
      <c r="C1596" s="22">
        <f>All!CK107</f>
        <v>2780000</v>
      </c>
      <c r="D1596" s="24">
        <f>All!BA107</f>
        <v>0</v>
      </c>
      <c r="E1596" s="19" t="s">
        <v>271</v>
      </c>
      <c r="F1596" s="24">
        <f>All!FE107</f>
        <v>0</v>
      </c>
      <c r="G1596" s="24">
        <f>All!GO107</f>
        <v>0</v>
      </c>
      <c r="H1596" s="26">
        <v>44866</v>
      </c>
    </row>
    <row r="1597" spans="1:8" hidden="1">
      <c r="A1597" s="19">
        <v>106</v>
      </c>
      <c r="B1597" s="19" t="s">
        <v>2088</v>
      </c>
      <c r="C1597" s="22">
        <f>All!CK108</f>
        <v>0</v>
      </c>
      <c r="D1597" s="24">
        <f>All!BA108</f>
        <v>0</v>
      </c>
      <c r="E1597" s="19" t="s">
        <v>271</v>
      </c>
      <c r="F1597" s="24">
        <f>All!FE108</f>
        <v>0</v>
      </c>
      <c r="G1597" s="24">
        <f>All!GO108</f>
        <v>0</v>
      </c>
      <c r="H1597" s="26">
        <v>44866</v>
      </c>
    </row>
    <row r="1598" spans="1:8" hidden="1">
      <c r="A1598" s="19">
        <v>107</v>
      </c>
      <c r="B1598" s="19" t="s">
        <v>2089</v>
      </c>
      <c r="C1598" s="22">
        <f>All!CK109</f>
        <v>0</v>
      </c>
      <c r="D1598" s="24">
        <f>All!BA109</f>
        <v>0</v>
      </c>
      <c r="E1598" s="19" t="s">
        <v>271</v>
      </c>
      <c r="F1598" s="24">
        <f>All!FE109</f>
        <v>0</v>
      </c>
      <c r="G1598" s="24">
        <f>All!GO109</f>
        <v>0</v>
      </c>
      <c r="H1598" s="26">
        <v>44866</v>
      </c>
    </row>
    <row r="1599" spans="1:8" hidden="1">
      <c r="A1599" s="19">
        <v>108</v>
      </c>
      <c r="B1599" s="19" t="s">
        <v>2090</v>
      </c>
      <c r="C1599" s="22">
        <f>All!CK110</f>
        <v>16214547</v>
      </c>
      <c r="D1599" s="24">
        <f>All!BA110</f>
        <v>26811096.190000001</v>
      </c>
      <c r="E1599" s="19" t="s">
        <v>271</v>
      </c>
      <c r="F1599" s="24">
        <f>All!FE110</f>
        <v>0</v>
      </c>
      <c r="G1599" s="24">
        <f>All!GO110</f>
        <v>25845656</v>
      </c>
      <c r="H1599" s="26">
        <v>44866</v>
      </c>
    </row>
    <row r="1600" spans="1:8" hidden="1">
      <c r="A1600" s="19">
        <v>109</v>
      </c>
      <c r="B1600" s="19" t="s">
        <v>2091</v>
      </c>
      <c r="C1600" s="22">
        <f>All!CK111</f>
        <v>7801838.5898784501</v>
      </c>
      <c r="D1600" s="24">
        <f>All!BA111</f>
        <v>0</v>
      </c>
      <c r="E1600" s="19" t="s">
        <v>271</v>
      </c>
      <c r="F1600" s="24">
        <f>All!FE111</f>
        <v>0</v>
      </c>
      <c r="G1600" s="24">
        <f>All!GO111</f>
        <v>0</v>
      </c>
      <c r="H1600" s="26">
        <v>44866</v>
      </c>
    </row>
    <row r="1601" spans="1:8" hidden="1">
      <c r="A1601" s="19">
        <v>110</v>
      </c>
      <c r="B1601" s="19" t="s">
        <v>2092</v>
      </c>
      <c r="C1601" s="22">
        <f>All!CK112</f>
        <v>18045166</v>
      </c>
      <c r="D1601" s="24">
        <f>All!BA112</f>
        <v>0</v>
      </c>
      <c r="E1601" s="19" t="s">
        <v>271</v>
      </c>
      <c r="F1601" s="24">
        <f>All!FE112</f>
        <v>0</v>
      </c>
      <c r="G1601" s="24">
        <f>All!GO112</f>
        <v>0</v>
      </c>
      <c r="H1601" s="26">
        <v>44866</v>
      </c>
    </row>
    <row r="1602" spans="1:8" hidden="1">
      <c r="A1602" s="19">
        <v>111</v>
      </c>
      <c r="B1602" s="19" t="s">
        <v>2104</v>
      </c>
      <c r="C1602" s="22">
        <f>All!CK113</f>
        <v>1799847.4539603516</v>
      </c>
      <c r="D1602" s="24">
        <f>All!BA113</f>
        <v>0</v>
      </c>
      <c r="E1602" s="19" t="s">
        <v>271</v>
      </c>
      <c r="F1602" s="24">
        <f>All!FE113</f>
        <v>0</v>
      </c>
      <c r="G1602" s="24">
        <f>All!GO113</f>
        <v>0</v>
      </c>
      <c r="H1602" s="26">
        <v>44866</v>
      </c>
    </row>
    <row r="1603" spans="1:8" hidden="1">
      <c r="A1603" s="19">
        <v>112</v>
      </c>
      <c r="B1603" s="19" t="s">
        <v>2100</v>
      </c>
      <c r="C1603" s="22">
        <f>All!CK114</f>
        <v>17682501.170000002</v>
      </c>
      <c r="D1603" s="24">
        <f>All!BA114</f>
        <v>0</v>
      </c>
      <c r="E1603" s="19" t="s">
        <v>271</v>
      </c>
      <c r="F1603" s="24">
        <f>All!FE114</f>
        <v>10387913</v>
      </c>
      <c r="G1603" s="24">
        <f>All!GO114</f>
        <v>0</v>
      </c>
      <c r="H1603" s="26">
        <v>44866</v>
      </c>
    </row>
    <row r="1604" spans="1:8" hidden="1">
      <c r="A1604" s="19">
        <v>113</v>
      </c>
      <c r="B1604" s="19" t="s">
        <v>2101</v>
      </c>
      <c r="C1604" s="22">
        <f>All!CK115</f>
        <v>34313824.25</v>
      </c>
      <c r="D1604" s="24">
        <f>All!BA115</f>
        <v>56891649</v>
      </c>
      <c r="E1604" s="19" t="s">
        <v>271</v>
      </c>
      <c r="F1604" s="24">
        <f>All!FE115</f>
        <v>55379664</v>
      </c>
      <c r="G1604" s="24">
        <f>All!GO115</f>
        <v>55961048</v>
      </c>
      <c r="H1604" s="26">
        <v>44866</v>
      </c>
    </row>
    <row r="1605" spans="1:8" hidden="1">
      <c r="A1605" s="19">
        <v>114</v>
      </c>
      <c r="B1605" s="19" t="s">
        <v>2102</v>
      </c>
      <c r="C1605" s="22">
        <f>All!CK116</f>
        <v>1000000</v>
      </c>
      <c r="D1605" s="24">
        <f>All!BA116</f>
        <v>0</v>
      </c>
      <c r="E1605" s="19" t="s">
        <v>271</v>
      </c>
      <c r="F1605" s="24">
        <f>All!FE116</f>
        <v>0</v>
      </c>
      <c r="G1605" s="24">
        <f>All!GO116</f>
        <v>0</v>
      </c>
      <c r="H1605" s="26">
        <v>44866</v>
      </c>
    </row>
    <row r="1606" spans="1:8" hidden="1">
      <c r="A1606" s="20">
        <v>115</v>
      </c>
      <c r="B1606" s="20" t="s">
        <v>2103</v>
      </c>
      <c r="C1606" s="22">
        <f>All!CK117</f>
        <v>2275000</v>
      </c>
      <c r="D1606" s="24">
        <f>All!BA117</f>
        <v>0</v>
      </c>
      <c r="E1606" s="19" t="s">
        <v>271</v>
      </c>
      <c r="F1606" s="24">
        <f>All!FE117</f>
        <v>0</v>
      </c>
      <c r="G1606" s="24">
        <f>All!GO117</f>
        <v>0</v>
      </c>
      <c r="H1606" s="26">
        <v>44866</v>
      </c>
    </row>
    <row r="1607" spans="1:8" hidden="1">
      <c r="A1607" s="19">
        <v>116</v>
      </c>
      <c r="B1607" s="19" t="s">
        <v>2109</v>
      </c>
      <c r="C1607" s="22">
        <f>All!CK118</f>
        <v>0</v>
      </c>
      <c r="D1607" s="24">
        <f>All!BA118</f>
        <v>0</v>
      </c>
      <c r="E1607" s="19" t="s">
        <v>271</v>
      </c>
      <c r="F1607" s="24">
        <f>All!FE118</f>
        <v>0</v>
      </c>
      <c r="G1607" s="24">
        <v>0</v>
      </c>
      <c r="H1607" s="26">
        <v>44866</v>
      </c>
    </row>
    <row r="1608" spans="1:8" hidden="1">
      <c r="A1608" s="19">
        <v>117</v>
      </c>
      <c r="B1608" s="19" t="s">
        <v>2110</v>
      </c>
      <c r="C1608" s="22">
        <f>All!CK119</f>
        <v>3370329.0068434132</v>
      </c>
      <c r="D1608" s="24">
        <f>All!BA119</f>
        <v>0</v>
      </c>
      <c r="E1608" s="19" t="s">
        <v>271</v>
      </c>
      <c r="F1608" s="24">
        <f>All!FE119</f>
        <v>0</v>
      </c>
      <c r="G1608" s="24">
        <f>All!GO119</f>
        <v>0</v>
      </c>
      <c r="H1608" s="26">
        <v>44866</v>
      </c>
    </row>
    <row r="1609" spans="1:8" hidden="1">
      <c r="A1609" s="19">
        <v>118</v>
      </c>
      <c r="B1609" s="19" t="s">
        <v>2112</v>
      </c>
      <c r="C1609" s="22">
        <f>All!CK120</f>
        <v>2121705</v>
      </c>
      <c r="D1609" s="24">
        <f>All!BA120</f>
        <v>0</v>
      </c>
      <c r="E1609" s="19" t="s">
        <v>271</v>
      </c>
      <c r="F1609" s="24">
        <f>All!FE120</f>
        <v>0</v>
      </c>
      <c r="G1609" s="24">
        <f>All!GO120</f>
        <v>0</v>
      </c>
      <c r="H1609" s="26">
        <v>44866</v>
      </c>
    </row>
    <row r="1610" spans="1:8" hidden="1">
      <c r="A1610" s="19">
        <v>119</v>
      </c>
      <c r="B1610" s="19" t="s">
        <v>2113</v>
      </c>
      <c r="C1610" s="22">
        <f>All!CK121</f>
        <v>200360</v>
      </c>
      <c r="D1610" s="24">
        <f>All!BA121</f>
        <v>0</v>
      </c>
      <c r="E1610" s="19" t="s">
        <v>271</v>
      </c>
      <c r="F1610" s="24">
        <f>All!FE121</f>
        <v>0</v>
      </c>
      <c r="G1610" s="24">
        <f>All!GO121</f>
        <v>141398</v>
      </c>
      <c r="H1610" s="26">
        <v>44866</v>
      </c>
    </row>
    <row r="1611" spans="1:8" hidden="1">
      <c r="A1611" s="19">
        <v>120</v>
      </c>
      <c r="B1611" s="20" t="s">
        <v>2114</v>
      </c>
      <c r="C1611" s="22">
        <f>All!CK122</f>
        <v>0</v>
      </c>
      <c r="D1611" s="24">
        <f>All!BA122</f>
        <v>0</v>
      </c>
      <c r="E1611" s="19" t="s">
        <v>271</v>
      </c>
      <c r="F1611" s="24">
        <f>All!FE122</f>
        <v>0</v>
      </c>
      <c r="G1611" s="24">
        <f>All!GO122</f>
        <v>0</v>
      </c>
      <c r="H1611" s="26">
        <v>44866</v>
      </c>
    </row>
    <row r="1612" spans="1:8" hidden="1">
      <c r="A1612" s="19">
        <v>121</v>
      </c>
      <c r="B1612" s="19" t="s">
        <v>2157</v>
      </c>
      <c r="C1612" s="22">
        <f>All!CK123</f>
        <v>0</v>
      </c>
      <c r="D1612" s="24">
        <f>All!BA123</f>
        <v>0</v>
      </c>
      <c r="E1612" s="19" t="s">
        <v>271</v>
      </c>
      <c r="F1612" s="24">
        <f>All!FE123</f>
        <v>0</v>
      </c>
      <c r="G1612" s="24">
        <f>All!GO123</f>
        <v>0</v>
      </c>
      <c r="H1612" s="26">
        <v>44866</v>
      </c>
    </row>
    <row r="1613" spans="1:8" hidden="1">
      <c r="A1613" s="19">
        <v>122</v>
      </c>
      <c r="B1613" s="19" t="s">
        <v>2158</v>
      </c>
      <c r="C1613" s="22">
        <f>All!CK124</f>
        <v>10067.140000000014</v>
      </c>
      <c r="D1613" s="24">
        <f>All!BA124</f>
        <v>0</v>
      </c>
      <c r="E1613" s="19" t="s">
        <v>271</v>
      </c>
      <c r="F1613" s="24">
        <f>All!FE124</f>
        <v>0</v>
      </c>
      <c r="G1613" s="24">
        <f>All!GO124</f>
        <v>0</v>
      </c>
      <c r="H1613" s="26">
        <v>44866</v>
      </c>
    </row>
    <row r="1614" spans="1:8" hidden="1">
      <c r="A1614" s="19">
        <v>123</v>
      </c>
      <c r="B1614" s="19" t="s">
        <v>2159</v>
      </c>
      <c r="C1614" s="22">
        <f>All!CK125</f>
        <v>0</v>
      </c>
      <c r="D1614" s="24">
        <f>All!BA125</f>
        <v>0</v>
      </c>
      <c r="E1614" s="19" t="s">
        <v>271</v>
      </c>
      <c r="F1614" s="24">
        <f>All!FE125</f>
        <v>0</v>
      </c>
      <c r="G1614" s="24">
        <f>All!GO125</f>
        <v>0</v>
      </c>
      <c r="H1614" s="26">
        <v>44866</v>
      </c>
    </row>
    <row r="1615" spans="1:8" hidden="1">
      <c r="A1615" s="19">
        <v>124</v>
      </c>
      <c r="B1615" s="19" t="s">
        <v>2160</v>
      </c>
      <c r="C1615" s="22">
        <f>All!CK126</f>
        <v>0</v>
      </c>
      <c r="D1615" s="24">
        <f>All!BA126</f>
        <v>0</v>
      </c>
      <c r="E1615" s="19" t="s">
        <v>271</v>
      </c>
      <c r="F1615" s="24">
        <f>All!FE126</f>
        <v>0</v>
      </c>
      <c r="G1615" s="24">
        <f>All!GO126</f>
        <v>0</v>
      </c>
      <c r="H1615" s="26">
        <v>44866</v>
      </c>
    </row>
    <row r="1616" spans="1:8" hidden="1">
      <c r="A1616" s="19">
        <v>125</v>
      </c>
      <c r="B1616" s="19" t="s">
        <v>2162</v>
      </c>
      <c r="C1616" s="22">
        <f>All!CK127</f>
        <v>0</v>
      </c>
      <c r="D1616" s="24">
        <f>All!BA127</f>
        <v>0</v>
      </c>
      <c r="E1616" s="19" t="s">
        <v>271</v>
      </c>
      <c r="F1616" s="24">
        <f>All!FE127</f>
        <v>0</v>
      </c>
      <c r="G1616" s="24">
        <f>All!GO127</f>
        <v>0</v>
      </c>
      <c r="H1616" s="26">
        <v>44866</v>
      </c>
    </row>
    <row r="1617" spans="1:8" hidden="1">
      <c r="A1617" s="19">
        <v>126</v>
      </c>
      <c r="B1617" s="19" t="s">
        <v>2163</v>
      </c>
      <c r="C1617" s="22">
        <f>All!CK128</f>
        <v>3800000</v>
      </c>
      <c r="D1617" s="24">
        <f>All!BA128</f>
        <v>0</v>
      </c>
      <c r="E1617" s="19" t="s">
        <v>271</v>
      </c>
      <c r="F1617" s="24">
        <f>All!FE128</f>
        <v>0</v>
      </c>
      <c r="G1617" s="24">
        <f>All!GO128</f>
        <v>0</v>
      </c>
      <c r="H1617" s="26">
        <v>44866</v>
      </c>
    </row>
    <row r="1618" spans="1:8" hidden="1">
      <c r="A1618" s="19">
        <v>127</v>
      </c>
      <c r="B1618" s="19" t="s">
        <v>2164</v>
      </c>
      <c r="C1618" s="22">
        <f>All!CK129</f>
        <v>11040007.845530501</v>
      </c>
      <c r="D1618" s="24">
        <f>All!BA129</f>
        <v>0</v>
      </c>
      <c r="E1618" s="19" t="s">
        <v>271</v>
      </c>
      <c r="F1618" s="24">
        <f>All!FE129</f>
        <v>0</v>
      </c>
      <c r="G1618" s="24">
        <f>All!GO129</f>
        <v>3800000</v>
      </c>
      <c r="H1618" s="26">
        <v>44866</v>
      </c>
    </row>
    <row r="1619" spans="1:8" hidden="1">
      <c r="A1619" s="19">
        <v>128</v>
      </c>
      <c r="B1619" s="19" t="s">
        <v>2165</v>
      </c>
      <c r="C1619" s="22">
        <f>All!CK130</f>
        <v>10376012</v>
      </c>
      <c r="D1619" s="24">
        <f>All!BA130</f>
        <v>0</v>
      </c>
      <c r="E1619" s="19" t="s">
        <v>271</v>
      </c>
      <c r="F1619" s="24">
        <f>All!FE130</f>
        <v>2379466</v>
      </c>
      <c r="G1619" s="24">
        <f>All!GO130</f>
        <v>1756564</v>
      </c>
      <c r="H1619" s="26">
        <v>44866</v>
      </c>
    </row>
    <row r="1620" spans="1:8" hidden="1">
      <c r="A1620" s="113">
        <v>129</v>
      </c>
      <c r="B1620" s="113" t="s">
        <v>2167</v>
      </c>
      <c r="C1620" s="22">
        <f>All!CK131</f>
        <v>0</v>
      </c>
      <c r="D1620" s="24">
        <f>All!BA131</f>
        <v>0</v>
      </c>
      <c r="E1620" s="19" t="s">
        <v>271</v>
      </c>
      <c r="F1620" s="24">
        <f>All!FE131</f>
        <v>234111.33393258427</v>
      </c>
      <c r="G1620" s="24">
        <f>All!GO131</f>
        <v>180000</v>
      </c>
      <c r="H1620" s="26">
        <v>44866</v>
      </c>
    </row>
    <row r="1621" spans="1:8" hidden="1">
      <c r="A1621" s="113">
        <v>130</v>
      </c>
      <c r="B1621" s="113" t="s">
        <v>2168</v>
      </c>
      <c r="C1621" s="22">
        <f>All!CK132</f>
        <v>29948386.199999999</v>
      </c>
      <c r="D1621" s="24">
        <f>All!BA132</f>
        <v>0</v>
      </c>
      <c r="E1621" s="19" t="s">
        <v>271</v>
      </c>
      <c r="F1621" s="24">
        <f>All!FE132</f>
        <v>38374884</v>
      </c>
      <c r="G1621" s="24">
        <f>All!GO132</f>
        <v>9241860</v>
      </c>
      <c r="H1621" s="26">
        <v>44866</v>
      </c>
    </row>
    <row r="1622" spans="1:8" hidden="1">
      <c r="A1622" s="113">
        <v>131</v>
      </c>
      <c r="B1622" s="113" t="s">
        <v>2169</v>
      </c>
      <c r="C1622" s="22">
        <f>All!CK133</f>
        <v>0</v>
      </c>
      <c r="D1622" s="24">
        <f>All!BA133</f>
        <v>880024.76190000004</v>
      </c>
      <c r="E1622" s="19" t="s">
        <v>271</v>
      </c>
      <c r="F1622" s="24">
        <f>All!FE133</f>
        <v>0</v>
      </c>
      <c r="G1622" s="24">
        <f>All!GO133</f>
        <v>7731818</v>
      </c>
      <c r="H1622" s="26">
        <v>44866</v>
      </c>
    </row>
    <row r="1623" spans="1:8" hidden="1">
      <c r="A1623" s="113">
        <v>132</v>
      </c>
      <c r="B1623" s="113" t="s">
        <v>2170</v>
      </c>
      <c r="C1623" s="22">
        <f>All!CK134</f>
        <v>3510152</v>
      </c>
      <c r="D1623" s="24">
        <f>All!BA134</f>
        <v>0</v>
      </c>
      <c r="E1623" s="19" t="s">
        <v>271</v>
      </c>
      <c r="F1623" s="24">
        <f>All!FE134</f>
        <v>0</v>
      </c>
      <c r="G1623" s="24">
        <f>All!GO134</f>
        <v>421453</v>
      </c>
      <c r="H1623" s="26">
        <v>44866</v>
      </c>
    </row>
    <row r="1624" spans="1:8" hidden="1">
      <c r="A1624" s="113">
        <v>133</v>
      </c>
      <c r="B1624" s="113" t="s">
        <v>2171</v>
      </c>
      <c r="C1624" s="22">
        <f>All!CK135</f>
        <v>0</v>
      </c>
      <c r="D1624" s="24">
        <f>All!BA135</f>
        <v>0</v>
      </c>
      <c r="E1624" s="19" t="s">
        <v>271</v>
      </c>
      <c r="F1624" s="24">
        <f>All!FE135</f>
        <v>11541455</v>
      </c>
      <c r="G1624" s="24">
        <f>All!GO135</f>
        <v>144141</v>
      </c>
      <c r="H1624" s="26">
        <v>44866</v>
      </c>
    </row>
    <row r="1625" spans="1:8" hidden="1">
      <c r="A1625" s="113">
        <v>134</v>
      </c>
      <c r="B1625" s="113" t="s">
        <v>2172</v>
      </c>
      <c r="C1625" s="22">
        <f>All!CK136</f>
        <v>0</v>
      </c>
      <c r="D1625" s="24">
        <f>All!BA136</f>
        <v>0</v>
      </c>
      <c r="E1625" s="19" t="s">
        <v>271</v>
      </c>
      <c r="F1625" s="24">
        <f>All!FE136</f>
        <v>0</v>
      </c>
      <c r="G1625" s="24">
        <f>All!GO136</f>
        <v>0</v>
      </c>
      <c r="H1625" s="26">
        <v>44866</v>
      </c>
    </row>
    <row r="1626" spans="1:8" hidden="1">
      <c r="A1626" s="113">
        <v>135</v>
      </c>
      <c r="B1626" s="113" t="s">
        <v>2173</v>
      </c>
      <c r="C1626" s="22">
        <f>All!CK137</f>
        <v>26817226</v>
      </c>
      <c r="D1626" s="24">
        <f>All!BA137</f>
        <v>27995511</v>
      </c>
      <c r="E1626" s="19" t="s">
        <v>271</v>
      </c>
      <c r="F1626" s="24">
        <f>All!FE137</f>
        <v>27808678</v>
      </c>
      <c r="G1626" s="24">
        <f>All!GO137</f>
        <v>24983291</v>
      </c>
      <c r="H1626" s="26">
        <v>44866</v>
      </c>
    </row>
    <row r="1627" spans="1:8" hidden="1">
      <c r="A1627" s="113">
        <v>136</v>
      </c>
      <c r="B1627" s="113" t="s">
        <v>2174</v>
      </c>
      <c r="C1627" s="22">
        <f>All!CK138</f>
        <v>29694292</v>
      </c>
      <c r="D1627" s="24">
        <f>All!BA138</f>
        <v>3341192.67</v>
      </c>
      <c r="E1627" s="19" t="s">
        <v>271</v>
      </c>
      <c r="F1627" s="24">
        <f>All!FE138</f>
        <v>13867635.84</v>
      </c>
      <c r="G1627" s="24">
        <f>All!GO138</f>
        <v>2840013.77</v>
      </c>
      <c r="H1627" s="26">
        <v>44866</v>
      </c>
    </row>
    <row r="1628" spans="1:8" hidden="1">
      <c r="A1628" s="113">
        <v>137</v>
      </c>
      <c r="B1628" s="113" t="s">
        <v>2175</v>
      </c>
      <c r="C1628" s="22">
        <f>All!CK139</f>
        <v>0</v>
      </c>
      <c r="D1628" s="24">
        <f>All!BA139</f>
        <v>0</v>
      </c>
      <c r="E1628" s="19" t="s">
        <v>271</v>
      </c>
      <c r="F1628" s="24">
        <f>All!FE139</f>
        <v>272635.7922245487</v>
      </c>
      <c r="G1628" s="24">
        <f>All!GO139</f>
        <v>357834.47729472007</v>
      </c>
      <c r="H1628" s="26">
        <v>44866</v>
      </c>
    </row>
    <row r="1629" spans="1:8" hidden="1">
      <c r="A1629" s="113">
        <v>138</v>
      </c>
      <c r="B1629" s="113" t="s">
        <v>2176</v>
      </c>
      <c r="C1629" s="22">
        <f>All!CK140</f>
        <v>20213051.259999998</v>
      </c>
      <c r="D1629" s="24">
        <f>All!BA140</f>
        <v>13000000</v>
      </c>
      <c r="E1629" s="19" t="s">
        <v>271</v>
      </c>
      <c r="F1629" s="24">
        <f>All!FE140</f>
        <v>15200000</v>
      </c>
      <c r="G1629" s="24">
        <f>All!GO140</f>
        <v>7800000</v>
      </c>
      <c r="H1629" s="26">
        <v>44866</v>
      </c>
    </row>
    <row r="1630" spans="1:8" hidden="1">
      <c r="A1630" s="113">
        <v>139</v>
      </c>
      <c r="B1630" s="113" t="s">
        <v>2189</v>
      </c>
      <c r="C1630" s="22">
        <f>All!CK141</f>
        <v>0</v>
      </c>
      <c r="D1630" s="24">
        <f>All!BA141</f>
        <v>1945028.79</v>
      </c>
      <c r="E1630" s="19" t="s">
        <v>271</v>
      </c>
      <c r="F1630" s="24">
        <f>All!FE141</f>
        <v>1988251.652</v>
      </c>
      <c r="G1630" s="24">
        <f>All!GO141</f>
        <v>1167017.274</v>
      </c>
      <c r="H1630" s="26">
        <v>44866</v>
      </c>
    </row>
    <row r="1631" spans="1:8" hidden="1">
      <c r="A1631" s="113">
        <v>140</v>
      </c>
      <c r="B1631" s="113" t="s">
        <v>2190</v>
      </c>
      <c r="C1631" s="22">
        <f>All!CK142</f>
        <v>21700000</v>
      </c>
      <c r="D1631" s="24">
        <f>All!BA142</f>
        <v>0</v>
      </c>
      <c r="E1631" s="19" t="s">
        <v>271</v>
      </c>
      <c r="F1631" s="24">
        <f>All!FE142</f>
        <v>7680000</v>
      </c>
      <c r="G1631" s="24">
        <f>All!GO142</f>
        <v>0</v>
      </c>
      <c r="H1631" s="26">
        <v>44866</v>
      </c>
    </row>
    <row r="1632" spans="1:8" hidden="1">
      <c r="A1632" s="113">
        <v>141</v>
      </c>
      <c r="B1632" s="113" t="s">
        <v>2191</v>
      </c>
      <c r="C1632" s="22">
        <f>All!CK143</f>
        <v>0</v>
      </c>
      <c r="D1632" s="24">
        <f>All!BA143</f>
        <v>0</v>
      </c>
      <c r="E1632" s="19" t="s">
        <v>271</v>
      </c>
      <c r="F1632" s="24">
        <f>All!FE143</f>
        <v>0</v>
      </c>
      <c r="G1632" s="24">
        <f>All!GO143</f>
        <v>0</v>
      </c>
      <c r="H1632" s="26">
        <v>44866</v>
      </c>
    </row>
    <row r="1633" spans="1:8" hidden="1">
      <c r="A1633" s="113">
        <v>142</v>
      </c>
      <c r="B1633" s="113" t="s">
        <v>2192</v>
      </c>
      <c r="C1633" s="22">
        <f>All!CK144</f>
        <v>0</v>
      </c>
      <c r="D1633" s="24">
        <f>All!BA144</f>
        <v>0</v>
      </c>
      <c r="E1633" s="19" t="s">
        <v>271</v>
      </c>
      <c r="F1633" s="24">
        <f>All!FE144</f>
        <v>0</v>
      </c>
      <c r="G1633" s="24">
        <f>All!GO144</f>
        <v>0</v>
      </c>
      <c r="H1633" s="26">
        <v>44866</v>
      </c>
    </row>
    <row r="1634" spans="1:8" hidden="1">
      <c r="A1634" s="113">
        <v>143</v>
      </c>
      <c r="B1634" s="113" t="s">
        <v>2193</v>
      </c>
      <c r="C1634" s="22">
        <f>All!CK145</f>
        <v>0</v>
      </c>
      <c r="D1634" s="24">
        <f>All!BA145</f>
        <v>0</v>
      </c>
      <c r="E1634" s="19" t="s">
        <v>271</v>
      </c>
      <c r="F1634" s="24">
        <f>All!FE145</f>
        <v>0</v>
      </c>
      <c r="G1634" s="24">
        <f>All!GO145</f>
        <v>0</v>
      </c>
      <c r="H1634" s="26">
        <v>44866</v>
      </c>
    </row>
    <row r="1635" spans="1:8" hidden="1">
      <c r="A1635" s="152">
        <v>144</v>
      </c>
      <c r="B1635" s="152" t="s">
        <v>2207</v>
      </c>
      <c r="C1635" s="22">
        <f>All!CK146</f>
        <v>0</v>
      </c>
      <c r="D1635" s="24">
        <f>All!BA146</f>
        <v>0</v>
      </c>
      <c r="E1635" s="19" t="s">
        <v>271</v>
      </c>
      <c r="F1635" s="24">
        <f>All!FE146</f>
        <v>0</v>
      </c>
      <c r="G1635" s="24">
        <f>All!GO146</f>
        <v>0</v>
      </c>
      <c r="H1635" s="26">
        <v>44866</v>
      </c>
    </row>
    <row r="1636" spans="1:8">
      <c r="A1636" s="152">
        <v>145</v>
      </c>
      <c r="B1636" s="152" t="s">
        <v>2208</v>
      </c>
      <c r="C1636" s="22">
        <f>All!CK147</f>
        <v>0</v>
      </c>
      <c r="D1636" s="24">
        <f>All!BA147</f>
        <v>0</v>
      </c>
      <c r="E1636" s="19" t="s">
        <v>271</v>
      </c>
      <c r="F1636" s="24">
        <f>All!FE147</f>
        <v>0</v>
      </c>
      <c r="G1636" s="24">
        <f>All!GO147</f>
        <v>0</v>
      </c>
      <c r="H1636" s="26">
        <v>44866</v>
      </c>
    </row>
    <row r="1637" spans="1:8">
      <c r="A1637" s="152">
        <v>146</v>
      </c>
      <c r="B1637" s="152" t="s">
        <v>2211</v>
      </c>
      <c r="C1637" s="22">
        <f>All!CK148</f>
        <v>0</v>
      </c>
      <c r="D1637" s="24">
        <f>All!BA148</f>
        <v>0</v>
      </c>
      <c r="E1637" s="19" t="s">
        <v>271</v>
      </c>
      <c r="F1637" s="24">
        <f>All!FE148</f>
        <v>0</v>
      </c>
      <c r="G1637" s="24">
        <f>All!GO148</f>
        <v>0</v>
      </c>
      <c r="H1637" s="26">
        <v>44866</v>
      </c>
    </row>
    <row r="1638" spans="1:8">
      <c r="A1638" s="152">
        <v>147</v>
      </c>
      <c r="B1638" s="152" t="s">
        <v>2212</v>
      </c>
      <c r="C1638" s="22">
        <f>All!CK149</f>
        <v>0</v>
      </c>
      <c r="D1638" s="24">
        <f>All!BA149</f>
        <v>0</v>
      </c>
      <c r="E1638" s="19" t="s">
        <v>271</v>
      </c>
      <c r="F1638" s="24">
        <f>All!FE149</f>
        <v>0</v>
      </c>
      <c r="G1638" s="24">
        <f>All!GO149</f>
        <v>0</v>
      </c>
      <c r="H1638" s="26">
        <v>44866</v>
      </c>
    </row>
    <row r="1639" spans="1:8">
      <c r="A1639" s="152">
        <v>148</v>
      </c>
      <c r="B1639" s="152" t="s">
        <v>2213</v>
      </c>
      <c r="C1639" s="22">
        <f>All!CK150</f>
        <v>0</v>
      </c>
      <c r="D1639" s="24">
        <f>All!BA150</f>
        <v>0</v>
      </c>
      <c r="E1639" s="19" t="s">
        <v>271</v>
      </c>
      <c r="F1639" s="24">
        <f>All!FE150</f>
        <v>0</v>
      </c>
      <c r="G1639" s="24">
        <f>All!GO150</f>
        <v>0</v>
      </c>
      <c r="H1639" s="26">
        <v>44866</v>
      </c>
    </row>
    <row r="1640" spans="1:8">
      <c r="A1640" s="20">
        <v>0</v>
      </c>
      <c r="B1640" s="20" t="s">
        <v>1985</v>
      </c>
      <c r="C1640" s="22">
        <f>All!CK151</f>
        <v>0</v>
      </c>
      <c r="D1640" s="24">
        <f>All!BA151</f>
        <v>0</v>
      </c>
      <c r="E1640" s="19" t="s">
        <v>271</v>
      </c>
      <c r="F1640" s="24">
        <f>All!FE151</f>
        <v>0</v>
      </c>
      <c r="G1640" s="24">
        <f>All!GO151</f>
        <v>0</v>
      </c>
      <c r="H1640" s="26">
        <v>44866</v>
      </c>
    </row>
    <row r="1641" spans="1:8" hidden="1">
      <c r="A1641" s="19">
        <v>1</v>
      </c>
      <c r="B1641" s="19" t="s">
        <v>7</v>
      </c>
      <c r="C1641" s="22">
        <f>All!CN3</f>
        <v>15251360</v>
      </c>
      <c r="D1641" s="24">
        <f>All!BD3</f>
        <v>0</v>
      </c>
      <c r="E1641" s="19" t="s">
        <v>271</v>
      </c>
      <c r="F1641" s="24">
        <f>All!FH3</f>
        <v>0</v>
      </c>
      <c r="G1641" s="24">
        <f>All!GR3</f>
        <v>0</v>
      </c>
      <c r="H1641" s="26">
        <v>44896</v>
      </c>
    </row>
    <row r="1642" spans="1:8" hidden="1">
      <c r="A1642" s="19">
        <v>2</v>
      </c>
      <c r="B1642" s="19" t="s">
        <v>8</v>
      </c>
      <c r="C1642" s="22">
        <f>All!CN4</f>
        <v>0</v>
      </c>
      <c r="D1642" s="24">
        <f>All!BD4</f>
        <v>0</v>
      </c>
      <c r="E1642" s="19" t="s">
        <v>271</v>
      </c>
      <c r="F1642" s="24">
        <f>All!FH4</f>
        <v>0</v>
      </c>
      <c r="G1642" s="24">
        <f>All!GR4</f>
        <v>0</v>
      </c>
      <c r="H1642" s="26">
        <v>44896</v>
      </c>
    </row>
    <row r="1643" spans="1:8" hidden="1">
      <c r="A1643" s="19">
        <v>3</v>
      </c>
      <c r="B1643" s="19" t="s">
        <v>9</v>
      </c>
      <c r="C1643" s="22">
        <f>All!CN5</f>
        <v>0</v>
      </c>
      <c r="D1643" s="24">
        <f>All!BD5</f>
        <v>0</v>
      </c>
      <c r="E1643" s="19" t="s">
        <v>271</v>
      </c>
      <c r="F1643" s="24">
        <f>All!FH5</f>
        <v>4956693.890700493</v>
      </c>
      <c r="G1643" s="24">
        <f>All!GR5</f>
        <v>2788140.3135190266</v>
      </c>
      <c r="H1643" s="26">
        <v>44896</v>
      </c>
    </row>
    <row r="1644" spans="1:8" hidden="1">
      <c r="A1644" s="19">
        <v>4</v>
      </c>
      <c r="B1644" s="19" t="s">
        <v>10</v>
      </c>
      <c r="C1644" s="22">
        <f>All!CN6</f>
        <v>0</v>
      </c>
      <c r="D1644" s="24">
        <f>All!BD6</f>
        <v>0</v>
      </c>
      <c r="E1644" s="19" t="s">
        <v>271</v>
      </c>
      <c r="F1644" s="24">
        <f>All!FH6</f>
        <v>1221494.1945629253</v>
      </c>
      <c r="G1644" s="24">
        <f>All!GR6</f>
        <v>814329.46304195013</v>
      </c>
      <c r="H1644" s="26">
        <v>44896</v>
      </c>
    </row>
    <row r="1645" spans="1:8" hidden="1">
      <c r="A1645" s="19">
        <v>5</v>
      </c>
      <c r="B1645" s="19" t="s">
        <v>11</v>
      </c>
      <c r="C1645" s="22">
        <f>All!CN7</f>
        <v>8644431.9022982419</v>
      </c>
      <c r="D1645" s="24">
        <f>All!BD7</f>
        <v>0</v>
      </c>
      <c r="E1645" s="19" t="s">
        <v>271</v>
      </c>
      <c r="F1645" s="24">
        <f>All!FH7</f>
        <v>0</v>
      </c>
      <c r="G1645" s="24">
        <f>All!GR7</f>
        <v>0</v>
      </c>
      <c r="H1645" s="26">
        <v>44896</v>
      </c>
    </row>
    <row r="1646" spans="1:8" hidden="1">
      <c r="A1646" s="19">
        <v>6</v>
      </c>
      <c r="B1646" s="19" t="s">
        <v>12</v>
      </c>
      <c r="C1646" s="22">
        <f>All!CN8</f>
        <v>74034374.029708892</v>
      </c>
      <c r="D1646" s="24">
        <f>All!BD8</f>
        <v>42209836.676129632</v>
      </c>
      <c r="E1646" s="19" t="s">
        <v>271</v>
      </c>
      <c r="F1646" s="24">
        <f>All!FH8</f>
        <v>59674872</v>
      </c>
      <c r="G1646" s="24">
        <f>All!GR8</f>
        <v>56686106</v>
      </c>
      <c r="H1646" s="26">
        <v>44896</v>
      </c>
    </row>
    <row r="1647" spans="1:8" hidden="1">
      <c r="A1647" s="19">
        <v>7</v>
      </c>
      <c r="B1647" s="19" t="s">
        <v>13</v>
      </c>
      <c r="C1647" s="22">
        <f>All!CN9</f>
        <v>0</v>
      </c>
      <c r="D1647" s="24">
        <f>All!BD9</f>
        <v>0</v>
      </c>
      <c r="E1647" s="19" t="s">
        <v>271</v>
      </c>
      <c r="F1647" s="24">
        <f>All!FH9</f>
        <v>0</v>
      </c>
      <c r="G1647" s="24">
        <f>All!GR9</f>
        <v>0</v>
      </c>
      <c r="H1647" s="26">
        <v>44896</v>
      </c>
    </row>
    <row r="1648" spans="1:8" hidden="1">
      <c r="A1648" s="19">
        <v>8</v>
      </c>
      <c r="B1648" s="19" t="s">
        <v>2004</v>
      </c>
      <c r="C1648" s="22">
        <f>All!CN10</f>
        <v>0</v>
      </c>
      <c r="D1648" s="24">
        <f>All!BD10</f>
        <v>0</v>
      </c>
      <c r="E1648" s="19" t="s">
        <v>271</v>
      </c>
      <c r="F1648" s="24">
        <f>All!FH10</f>
        <v>2136000</v>
      </c>
      <c r="G1648" s="24">
        <f>All!GR10</f>
        <v>7582163</v>
      </c>
      <c r="H1648" s="26">
        <v>44896</v>
      </c>
    </row>
    <row r="1649" spans="1:8" hidden="1">
      <c r="A1649" s="19">
        <v>9</v>
      </c>
      <c r="B1649" s="19" t="s">
        <v>15</v>
      </c>
      <c r="C1649" s="22">
        <f>All!CN11</f>
        <v>0</v>
      </c>
      <c r="D1649" s="24">
        <f>All!BD11</f>
        <v>0</v>
      </c>
      <c r="E1649" s="19" t="s">
        <v>271</v>
      </c>
      <c r="F1649" s="24">
        <f>All!FH11</f>
        <v>0</v>
      </c>
      <c r="G1649" s="24">
        <f>All!GR11</f>
        <v>0</v>
      </c>
      <c r="H1649" s="26">
        <v>44896</v>
      </c>
    </row>
    <row r="1650" spans="1:8" hidden="1">
      <c r="A1650" s="19">
        <v>10</v>
      </c>
      <c r="B1650" s="19" t="s">
        <v>16</v>
      </c>
      <c r="C1650" s="22">
        <f>All!CN12</f>
        <v>0</v>
      </c>
      <c r="D1650" s="24">
        <f>All!BD12</f>
        <v>0</v>
      </c>
      <c r="E1650" s="19" t="s">
        <v>271</v>
      </c>
      <c r="F1650" s="24">
        <f>All!FH12</f>
        <v>0</v>
      </c>
      <c r="G1650" s="24">
        <f>All!GR12</f>
        <v>0</v>
      </c>
      <c r="H1650" s="26">
        <v>44896</v>
      </c>
    </row>
    <row r="1651" spans="1:8" hidden="1">
      <c r="A1651" s="19">
        <v>11</v>
      </c>
      <c r="B1651" s="19" t="s">
        <v>17</v>
      </c>
      <c r="C1651" s="22">
        <f>All!CN13</f>
        <v>3743500</v>
      </c>
      <c r="D1651" s="24">
        <f>All!BD13</f>
        <v>0</v>
      </c>
      <c r="E1651" s="19" t="s">
        <v>271</v>
      </c>
      <c r="F1651" s="24">
        <f>All!FH13</f>
        <v>0</v>
      </c>
      <c r="G1651" s="24">
        <f>All!GR13</f>
        <v>0</v>
      </c>
      <c r="H1651" s="26">
        <v>44896</v>
      </c>
    </row>
    <row r="1652" spans="1:8" hidden="1">
      <c r="A1652" s="19">
        <v>12</v>
      </c>
      <c r="B1652" s="19" t="s">
        <v>18</v>
      </c>
      <c r="C1652" s="22">
        <f>All!CN14</f>
        <v>0</v>
      </c>
      <c r="D1652" s="24">
        <f>All!BD14</f>
        <v>0</v>
      </c>
      <c r="E1652" s="19" t="s">
        <v>271</v>
      </c>
      <c r="F1652" s="24">
        <f>All!FH14</f>
        <v>0</v>
      </c>
      <c r="G1652" s="24">
        <f>All!GR14</f>
        <v>0</v>
      </c>
      <c r="H1652" s="26">
        <v>44896</v>
      </c>
    </row>
    <row r="1653" spans="1:8" hidden="1">
      <c r="A1653" s="19">
        <v>13</v>
      </c>
      <c r="B1653" s="19" t="s">
        <v>19</v>
      </c>
      <c r="C1653" s="22">
        <f>All!CN15</f>
        <v>0</v>
      </c>
      <c r="D1653" s="24">
        <f>All!BD15</f>
        <v>0</v>
      </c>
      <c r="E1653" s="19" t="s">
        <v>271</v>
      </c>
      <c r="F1653" s="24">
        <f>All!FH15</f>
        <v>0</v>
      </c>
      <c r="G1653" s="24">
        <f>All!GR15</f>
        <v>0</v>
      </c>
      <c r="H1653" s="26">
        <v>44896</v>
      </c>
    </row>
    <row r="1654" spans="1:8" hidden="1">
      <c r="A1654" s="19">
        <v>14</v>
      </c>
      <c r="B1654" s="19" t="s">
        <v>20</v>
      </c>
      <c r="C1654" s="22">
        <f>All!CN16</f>
        <v>0</v>
      </c>
      <c r="D1654" s="24">
        <f>All!BD16</f>
        <v>0</v>
      </c>
      <c r="E1654" s="19" t="s">
        <v>271</v>
      </c>
      <c r="F1654" s="24">
        <f>All!FH16</f>
        <v>0</v>
      </c>
      <c r="G1654" s="24">
        <f>All!GR16</f>
        <v>0</v>
      </c>
      <c r="H1654" s="26">
        <v>44896</v>
      </c>
    </row>
    <row r="1655" spans="1:8" hidden="1">
      <c r="A1655" s="19">
        <v>15</v>
      </c>
      <c r="B1655" s="19" t="s">
        <v>21</v>
      </c>
      <c r="C1655" s="22">
        <f>All!CN17</f>
        <v>0</v>
      </c>
      <c r="D1655" s="24">
        <f>All!BD17</f>
        <v>0</v>
      </c>
      <c r="E1655" s="19" t="s">
        <v>271</v>
      </c>
      <c r="F1655" s="24">
        <f>All!FH17</f>
        <v>0</v>
      </c>
      <c r="G1655" s="24">
        <f>All!GR17</f>
        <v>0</v>
      </c>
      <c r="H1655" s="26">
        <v>44896</v>
      </c>
    </row>
    <row r="1656" spans="1:8" hidden="1">
      <c r="A1656" s="19">
        <v>16</v>
      </c>
      <c r="B1656" s="19" t="s">
        <v>22</v>
      </c>
      <c r="C1656" s="22">
        <f>All!CN18</f>
        <v>0</v>
      </c>
      <c r="D1656" s="24">
        <f>All!BD18</f>
        <v>0</v>
      </c>
      <c r="E1656" s="19" t="s">
        <v>271</v>
      </c>
      <c r="F1656" s="24">
        <f>All!FH18</f>
        <v>0</v>
      </c>
      <c r="G1656" s="24">
        <f>All!GR18</f>
        <v>0</v>
      </c>
      <c r="H1656" s="26">
        <v>44896</v>
      </c>
    </row>
    <row r="1657" spans="1:8" hidden="1">
      <c r="A1657" s="19">
        <v>17</v>
      </c>
      <c r="B1657" s="19" t="s">
        <v>23</v>
      </c>
      <c r="C1657" s="22">
        <f>All!CN19</f>
        <v>0</v>
      </c>
      <c r="D1657" s="24">
        <f>All!BD19</f>
        <v>0</v>
      </c>
      <c r="E1657" s="19" t="s">
        <v>271</v>
      </c>
      <c r="F1657" s="24">
        <f>All!FH19</f>
        <v>0</v>
      </c>
      <c r="G1657" s="24">
        <f>All!GR19</f>
        <v>0</v>
      </c>
      <c r="H1657" s="26">
        <v>44896</v>
      </c>
    </row>
    <row r="1658" spans="1:8" hidden="1">
      <c r="A1658" s="19">
        <v>18</v>
      </c>
      <c r="B1658" s="19" t="s">
        <v>24</v>
      </c>
      <c r="C1658" s="22">
        <f>All!CN20</f>
        <v>1600877.2254500985</v>
      </c>
      <c r="D1658" s="24">
        <f>All!BD20</f>
        <v>0</v>
      </c>
      <c r="E1658" s="19" t="s">
        <v>271</v>
      </c>
      <c r="F1658" s="24">
        <f>All!FH20</f>
        <v>0</v>
      </c>
      <c r="G1658" s="24">
        <f>All!GR20</f>
        <v>0</v>
      </c>
      <c r="H1658" s="26">
        <v>44896</v>
      </c>
    </row>
    <row r="1659" spans="1:8" hidden="1">
      <c r="A1659" s="19">
        <v>19</v>
      </c>
      <c r="B1659" s="19" t="s">
        <v>25</v>
      </c>
      <c r="C1659" s="22">
        <f>All!CN21</f>
        <v>9228248.4360623509</v>
      </c>
      <c r="D1659" s="24">
        <f>All!BD21</f>
        <v>0</v>
      </c>
      <c r="E1659" s="19" t="s">
        <v>271</v>
      </c>
      <c r="F1659" s="24">
        <f>All!FH21</f>
        <v>0</v>
      </c>
      <c r="G1659" s="24">
        <f>All!GR21</f>
        <v>0</v>
      </c>
      <c r="H1659" s="26">
        <v>44896</v>
      </c>
    </row>
    <row r="1660" spans="1:8" hidden="1">
      <c r="A1660" s="19">
        <v>20</v>
      </c>
      <c r="B1660" s="19" t="s">
        <v>26</v>
      </c>
      <c r="C1660" s="22">
        <f>All!CN22</f>
        <v>18650906.79981637</v>
      </c>
      <c r="D1660" s="24">
        <f>All!BD22</f>
        <v>0</v>
      </c>
      <c r="E1660" s="19" t="s">
        <v>271</v>
      </c>
      <c r="F1660" s="24">
        <f>All!FH22</f>
        <v>0</v>
      </c>
      <c r="G1660" s="24">
        <f>All!GR22</f>
        <v>4500000</v>
      </c>
      <c r="H1660" s="26">
        <v>44896</v>
      </c>
    </row>
    <row r="1661" spans="1:8" hidden="1">
      <c r="A1661" s="19">
        <v>21</v>
      </c>
      <c r="B1661" s="19" t="s">
        <v>27</v>
      </c>
      <c r="C1661" s="22">
        <f>All!CN23</f>
        <v>9150808.8200000003</v>
      </c>
      <c r="D1661" s="24">
        <f>All!BD23</f>
        <v>36303739</v>
      </c>
      <c r="E1661" s="19" t="s">
        <v>271</v>
      </c>
      <c r="F1661" s="24">
        <f>All!FH23</f>
        <v>26028245</v>
      </c>
      <c r="G1661" s="24">
        <f>All!GR23</f>
        <v>31217397</v>
      </c>
      <c r="H1661" s="26">
        <v>44896</v>
      </c>
    </row>
    <row r="1662" spans="1:8" hidden="1">
      <c r="A1662" s="19">
        <v>22</v>
      </c>
      <c r="B1662" s="19" t="s">
        <v>29</v>
      </c>
      <c r="C1662" s="22">
        <f>All!CN24</f>
        <v>0</v>
      </c>
      <c r="D1662" s="24">
        <f>All!BD24</f>
        <v>60420293</v>
      </c>
      <c r="E1662" s="19" t="s">
        <v>271</v>
      </c>
      <c r="F1662" s="24">
        <f>All!FH24</f>
        <v>53644516</v>
      </c>
      <c r="G1662" s="24">
        <f>All!GR24</f>
        <v>45022677</v>
      </c>
      <c r="H1662" s="26">
        <v>44896</v>
      </c>
    </row>
    <row r="1663" spans="1:8" hidden="1">
      <c r="A1663" s="19">
        <v>23</v>
      </c>
      <c r="B1663" s="19" t="s">
        <v>30</v>
      </c>
      <c r="C1663" s="22">
        <f>All!CN25</f>
        <v>18294660</v>
      </c>
      <c r="D1663" s="24">
        <f>All!BD25</f>
        <v>8294660</v>
      </c>
      <c r="E1663" s="19" t="s">
        <v>271</v>
      </c>
      <c r="F1663" s="24">
        <f>All!FH25</f>
        <v>19544114</v>
      </c>
      <c r="G1663" s="24">
        <f>All!GR25</f>
        <v>11267416</v>
      </c>
      <c r="H1663" s="26">
        <v>44896</v>
      </c>
    </row>
    <row r="1664" spans="1:8" hidden="1">
      <c r="A1664" s="19">
        <v>24</v>
      </c>
      <c r="B1664" s="19" t="s">
        <v>31</v>
      </c>
      <c r="C1664" s="22">
        <f>All!CN26</f>
        <v>3010012.6940450668</v>
      </c>
      <c r="D1664" s="24">
        <f>All!BD26</f>
        <v>0</v>
      </c>
      <c r="E1664" s="19" t="s">
        <v>271</v>
      </c>
      <c r="F1664" s="24">
        <f>All!FH26</f>
        <v>1319013.783181496</v>
      </c>
      <c r="G1664" s="24">
        <f>All!GR26</f>
        <v>791408.26990889746</v>
      </c>
      <c r="H1664" s="26">
        <v>44896</v>
      </c>
    </row>
    <row r="1665" spans="1:8" hidden="1">
      <c r="A1665" s="19">
        <v>25</v>
      </c>
      <c r="B1665" s="19" t="s">
        <v>32</v>
      </c>
      <c r="C1665" s="22">
        <f>All!CN27</f>
        <v>0</v>
      </c>
      <c r="D1665" s="24">
        <f>All!BD27</f>
        <v>0</v>
      </c>
      <c r="E1665" s="19" t="s">
        <v>271</v>
      </c>
      <c r="F1665" s="24">
        <f>All!FH27</f>
        <v>0</v>
      </c>
      <c r="G1665" s="24">
        <f>All!GR27</f>
        <v>0</v>
      </c>
      <c r="H1665" s="26">
        <v>44896</v>
      </c>
    </row>
    <row r="1666" spans="1:8" hidden="1">
      <c r="A1666" s="19">
        <v>26</v>
      </c>
      <c r="B1666" s="19" t="s">
        <v>34</v>
      </c>
      <c r="C1666" s="22">
        <f>All!CN28</f>
        <v>4000000</v>
      </c>
      <c r="D1666" s="24">
        <f>All!BD28</f>
        <v>0</v>
      </c>
      <c r="E1666" s="19" t="s">
        <v>271</v>
      </c>
      <c r="F1666" s="24">
        <f>All!FH28</f>
        <v>0</v>
      </c>
      <c r="G1666" s="24">
        <f>All!GR28</f>
        <v>0</v>
      </c>
      <c r="H1666" s="26">
        <v>44896</v>
      </c>
    </row>
    <row r="1667" spans="1:8" hidden="1">
      <c r="A1667" s="19">
        <v>27</v>
      </c>
      <c r="B1667" s="19" t="s">
        <v>35</v>
      </c>
      <c r="C1667" s="22">
        <f>All!CN29</f>
        <v>3365381.9394158423</v>
      </c>
      <c r="D1667" s="24">
        <f>All!BD29</f>
        <v>0</v>
      </c>
      <c r="E1667" s="19" t="s">
        <v>271</v>
      </c>
      <c r="F1667" s="24">
        <f>All!FH29</f>
        <v>0</v>
      </c>
      <c r="G1667" s="24">
        <f>All!GR29</f>
        <v>0</v>
      </c>
      <c r="H1667" s="26">
        <v>44896</v>
      </c>
    </row>
    <row r="1668" spans="1:8" hidden="1">
      <c r="A1668" s="19">
        <v>28</v>
      </c>
      <c r="B1668" s="19" t="s">
        <v>36</v>
      </c>
      <c r="C1668" s="22">
        <f>All!CN30</f>
        <v>0</v>
      </c>
      <c r="D1668" s="24">
        <f>All!BD30</f>
        <v>0</v>
      </c>
      <c r="E1668" s="19" t="s">
        <v>271</v>
      </c>
      <c r="F1668" s="24">
        <f>All!FH30</f>
        <v>0</v>
      </c>
      <c r="G1668" s="24">
        <f>All!GR30</f>
        <v>0</v>
      </c>
      <c r="H1668" s="26">
        <v>44896</v>
      </c>
    </row>
    <row r="1669" spans="1:8" hidden="1">
      <c r="A1669" s="19">
        <v>29</v>
      </c>
      <c r="B1669" s="19" t="s">
        <v>37</v>
      </c>
      <c r="C1669" s="22">
        <f>All!CN31</f>
        <v>0</v>
      </c>
      <c r="D1669" s="24">
        <f>All!BD31</f>
        <v>0</v>
      </c>
      <c r="E1669" s="19" t="s">
        <v>271</v>
      </c>
      <c r="F1669" s="24">
        <f>All!FH31</f>
        <v>0</v>
      </c>
      <c r="G1669" s="24">
        <f>All!GR31</f>
        <v>0</v>
      </c>
      <c r="H1669" s="26">
        <v>44896</v>
      </c>
    </row>
    <row r="1670" spans="1:8" hidden="1">
      <c r="A1670" s="19">
        <v>30</v>
      </c>
      <c r="B1670" s="19" t="s">
        <v>38</v>
      </c>
      <c r="C1670" s="22">
        <f>All!CN32</f>
        <v>0</v>
      </c>
      <c r="D1670" s="24">
        <f>All!BD32</f>
        <v>0</v>
      </c>
      <c r="E1670" s="19" t="s">
        <v>271</v>
      </c>
      <c r="F1670" s="24">
        <f>All!FH32</f>
        <v>0</v>
      </c>
      <c r="G1670" s="24">
        <f>All!GR32</f>
        <v>0</v>
      </c>
      <c r="H1670" s="26">
        <v>44896</v>
      </c>
    </row>
    <row r="1671" spans="1:8" hidden="1">
      <c r="A1671" s="19">
        <v>31</v>
      </c>
      <c r="B1671" s="19" t="s">
        <v>39</v>
      </c>
      <c r="C1671" s="22">
        <f>All!CN33</f>
        <v>0</v>
      </c>
      <c r="D1671" s="24">
        <f>All!BD33</f>
        <v>0</v>
      </c>
      <c r="E1671" s="19" t="s">
        <v>271</v>
      </c>
      <c r="F1671" s="24">
        <f>All!FH33</f>
        <v>0</v>
      </c>
      <c r="G1671" s="24">
        <f>All!GR33</f>
        <v>0</v>
      </c>
      <c r="H1671" s="26">
        <v>44896</v>
      </c>
    </row>
    <row r="1672" spans="1:8" hidden="1">
      <c r="A1672" s="19">
        <v>32</v>
      </c>
      <c r="B1672" s="19" t="s">
        <v>40</v>
      </c>
      <c r="C1672" s="22">
        <f>All!CN34</f>
        <v>0</v>
      </c>
      <c r="D1672" s="24">
        <f>All!BD34</f>
        <v>0</v>
      </c>
      <c r="E1672" s="19" t="s">
        <v>271</v>
      </c>
      <c r="F1672" s="24">
        <f>All!FH34</f>
        <v>0</v>
      </c>
      <c r="G1672" s="24">
        <f>All!GR34</f>
        <v>0</v>
      </c>
      <c r="H1672" s="26">
        <v>44896</v>
      </c>
    </row>
    <row r="1673" spans="1:8" hidden="1">
      <c r="A1673" s="19">
        <v>33</v>
      </c>
      <c r="B1673" s="19" t="s">
        <v>41</v>
      </c>
      <c r="C1673" s="22">
        <f>All!CN35</f>
        <v>532872.5</v>
      </c>
      <c r="D1673" s="24">
        <f>All!BD35</f>
        <v>0</v>
      </c>
      <c r="E1673" s="19" t="s">
        <v>271</v>
      </c>
      <c r="F1673" s="24">
        <f>All!FH35</f>
        <v>10000000</v>
      </c>
      <c r="G1673" s="24">
        <v>0</v>
      </c>
      <c r="H1673" s="26">
        <v>44896</v>
      </c>
    </row>
    <row r="1674" spans="1:8" hidden="1">
      <c r="A1674" s="19">
        <v>34</v>
      </c>
      <c r="B1674" s="19" t="s">
        <v>42</v>
      </c>
      <c r="C1674" s="22">
        <f>All!CN36</f>
        <v>8423333.333333334</v>
      </c>
      <c r="D1674" s="24">
        <f>All!BD36</f>
        <v>0</v>
      </c>
      <c r="E1674" s="19" t="s">
        <v>271</v>
      </c>
      <c r="F1674" s="24">
        <f>All!FH36</f>
        <v>45131276</v>
      </c>
      <c r="G1674" s="24">
        <v>0</v>
      </c>
      <c r="H1674" s="26">
        <v>44896</v>
      </c>
    </row>
    <row r="1675" spans="1:8" hidden="1">
      <c r="A1675" s="19">
        <v>35</v>
      </c>
      <c r="B1675" s="19" t="s">
        <v>43</v>
      </c>
      <c r="C1675" s="22">
        <f>All!CN37</f>
        <v>0</v>
      </c>
      <c r="D1675" s="24">
        <f>All!BD37</f>
        <v>0</v>
      </c>
      <c r="E1675" s="19" t="s">
        <v>271</v>
      </c>
      <c r="F1675" s="24">
        <f>All!FH37</f>
        <v>0</v>
      </c>
      <c r="G1675" s="24">
        <f>All!GR37</f>
        <v>0</v>
      </c>
      <c r="H1675" s="26">
        <v>44896</v>
      </c>
    </row>
    <row r="1676" spans="1:8" hidden="1">
      <c r="A1676" s="19">
        <v>36</v>
      </c>
      <c r="B1676" s="19" t="s">
        <v>44</v>
      </c>
      <c r="C1676" s="22">
        <f>All!CN38</f>
        <v>0</v>
      </c>
      <c r="D1676" s="24">
        <f>All!BD38</f>
        <v>0</v>
      </c>
      <c r="E1676" s="19" t="s">
        <v>271</v>
      </c>
      <c r="F1676" s="24">
        <f>All!FH38</f>
        <v>0</v>
      </c>
      <c r="G1676" s="24">
        <f>All!GR38</f>
        <v>0</v>
      </c>
      <c r="H1676" s="26">
        <v>44896</v>
      </c>
    </row>
    <row r="1677" spans="1:8" hidden="1">
      <c r="A1677" s="19">
        <v>37</v>
      </c>
      <c r="B1677" s="19" t="s">
        <v>1980</v>
      </c>
      <c r="C1677" s="22">
        <f>All!CN39</f>
        <v>3000802.9881778061</v>
      </c>
      <c r="D1677" s="24">
        <f>All!BD39</f>
        <v>0</v>
      </c>
      <c r="E1677" s="19" t="s">
        <v>271</v>
      </c>
      <c r="F1677" s="24">
        <f>All!FH39</f>
        <v>0</v>
      </c>
      <c r="G1677" s="24">
        <f>All!GR39</f>
        <v>0</v>
      </c>
      <c r="H1677" s="26">
        <v>44896</v>
      </c>
    </row>
    <row r="1678" spans="1:8" hidden="1">
      <c r="A1678" s="19">
        <v>38</v>
      </c>
      <c r="B1678" s="19" t="s">
        <v>1982</v>
      </c>
      <c r="C1678" s="22">
        <f>All!CN40</f>
        <v>11647650</v>
      </c>
      <c r="D1678" s="24">
        <f>All!BD40</f>
        <v>0</v>
      </c>
      <c r="E1678" s="19" t="s">
        <v>271</v>
      </c>
      <c r="F1678" s="24">
        <f>All!FH40</f>
        <v>0</v>
      </c>
      <c r="G1678" s="24">
        <f>All!GR40</f>
        <v>39919931</v>
      </c>
      <c r="H1678" s="26">
        <v>44896</v>
      </c>
    </row>
    <row r="1679" spans="1:8" hidden="1">
      <c r="A1679" s="19">
        <v>39</v>
      </c>
      <c r="B1679" s="19" t="s">
        <v>1984</v>
      </c>
      <c r="C1679" s="22">
        <f>All!CN41</f>
        <v>8118812</v>
      </c>
      <c r="D1679" s="24">
        <f>All!BD41</f>
        <v>0</v>
      </c>
      <c r="E1679" s="19" t="s">
        <v>271</v>
      </c>
      <c r="F1679" s="24">
        <f>All!FH41</f>
        <v>0</v>
      </c>
      <c r="G1679" s="24">
        <f>All!GR41</f>
        <v>0</v>
      </c>
      <c r="H1679" s="26">
        <v>44896</v>
      </c>
    </row>
    <row r="1680" spans="1:8" hidden="1">
      <c r="A1680" s="19">
        <v>40</v>
      </c>
      <c r="B1680" s="19" t="s">
        <v>2001</v>
      </c>
      <c r="C1680" s="22">
        <f>All!CN42</f>
        <v>16569603</v>
      </c>
      <c r="D1680" s="24">
        <f>All!BD42</f>
        <v>0</v>
      </c>
      <c r="E1680" s="19" t="s">
        <v>271</v>
      </c>
      <c r="F1680" s="24">
        <f>All!FH42</f>
        <v>0</v>
      </c>
      <c r="G1680" s="24">
        <f>All!GR42</f>
        <v>0</v>
      </c>
      <c r="H1680" s="26">
        <v>44896</v>
      </c>
    </row>
    <row r="1681" spans="1:8" hidden="1">
      <c r="A1681" s="19">
        <v>41</v>
      </c>
      <c r="B1681" s="19" t="s">
        <v>2002</v>
      </c>
      <c r="C1681" s="22">
        <f>All!CN43</f>
        <v>0</v>
      </c>
      <c r="D1681" s="24">
        <f>All!BD43</f>
        <v>0</v>
      </c>
      <c r="E1681" s="19" t="s">
        <v>271</v>
      </c>
      <c r="F1681" s="24">
        <f>All!FH43</f>
        <v>0</v>
      </c>
      <c r="G1681" s="24">
        <f>All!GR43</f>
        <v>0</v>
      </c>
      <c r="H1681" s="26">
        <v>44896</v>
      </c>
    </row>
    <row r="1682" spans="1:8" hidden="1">
      <c r="A1682" s="19">
        <v>42</v>
      </c>
      <c r="B1682" s="19" t="s">
        <v>2003</v>
      </c>
      <c r="C1682" s="22">
        <f>All!CN44</f>
        <v>7589979.9745028019</v>
      </c>
      <c r="D1682" s="24">
        <f>All!BD44</f>
        <v>0</v>
      </c>
      <c r="E1682" s="19" t="s">
        <v>271</v>
      </c>
      <c r="F1682" s="24">
        <f>All!FH44</f>
        <v>0</v>
      </c>
      <c r="G1682" s="24">
        <f>All!GR44</f>
        <v>0</v>
      </c>
      <c r="H1682" s="26">
        <v>44896</v>
      </c>
    </row>
    <row r="1683" spans="1:8" hidden="1">
      <c r="A1683" s="19">
        <v>43</v>
      </c>
      <c r="B1683" s="19" t="s">
        <v>2064</v>
      </c>
      <c r="C1683" s="22">
        <f>All!CN45</f>
        <v>0</v>
      </c>
      <c r="D1683" s="24">
        <f>All!BD45</f>
        <v>0</v>
      </c>
      <c r="E1683" s="19" t="s">
        <v>271</v>
      </c>
      <c r="F1683" s="24">
        <f>All!FH45</f>
        <v>0</v>
      </c>
      <c r="G1683" s="24">
        <f>All!GR45</f>
        <v>0</v>
      </c>
      <c r="H1683" s="26">
        <v>44896</v>
      </c>
    </row>
    <row r="1684" spans="1:8" hidden="1">
      <c r="A1684" s="19">
        <v>44</v>
      </c>
      <c r="B1684" s="19" t="s">
        <v>2062</v>
      </c>
      <c r="C1684" s="22">
        <f>All!CN46</f>
        <v>0</v>
      </c>
      <c r="D1684" s="24">
        <f>All!BD46</f>
        <v>0</v>
      </c>
      <c r="E1684" s="19" t="s">
        <v>271</v>
      </c>
      <c r="F1684" s="24">
        <f>All!FH46</f>
        <v>0</v>
      </c>
      <c r="G1684" s="24">
        <f>All!GR46</f>
        <v>0</v>
      </c>
      <c r="H1684" s="26">
        <v>44896</v>
      </c>
    </row>
    <row r="1685" spans="1:8" hidden="1">
      <c r="A1685" s="19">
        <v>45</v>
      </c>
      <c r="B1685" s="19" t="s">
        <v>2063</v>
      </c>
      <c r="C1685" s="22">
        <f>All!CN47</f>
        <v>0</v>
      </c>
      <c r="D1685" s="24">
        <f>All!BD47</f>
        <v>0</v>
      </c>
      <c r="E1685" s="19" t="s">
        <v>271</v>
      </c>
      <c r="F1685" s="24">
        <f>All!FH47</f>
        <v>0</v>
      </c>
      <c r="G1685" s="24">
        <f>All!GR47</f>
        <v>0</v>
      </c>
      <c r="H1685" s="26">
        <v>44896</v>
      </c>
    </row>
    <row r="1686" spans="1:8" hidden="1">
      <c r="A1686" s="19">
        <v>46</v>
      </c>
      <c r="B1686" s="12" t="s">
        <v>2065</v>
      </c>
      <c r="C1686" s="22">
        <f>All!CN48</f>
        <v>39999841.329999998</v>
      </c>
      <c r="D1686" s="24">
        <f>All!BD48</f>
        <v>0</v>
      </c>
      <c r="E1686" s="19" t="s">
        <v>271</v>
      </c>
      <c r="F1686" s="24">
        <f>All!FH48</f>
        <v>0</v>
      </c>
      <c r="G1686" s="24">
        <f>All!GR48</f>
        <v>0</v>
      </c>
      <c r="H1686" s="26">
        <v>44896</v>
      </c>
    </row>
    <row r="1687" spans="1:8" hidden="1">
      <c r="A1687" s="19">
        <v>47</v>
      </c>
      <c r="B1687" s="12" t="s">
        <v>2066</v>
      </c>
      <c r="C1687" s="22">
        <f>All!CN49</f>
        <v>14435276.710000001</v>
      </c>
      <c r="D1687" s="24">
        <f>All!BD49</f>
        <v>26669209</v>
      </c>
      <c r="E1687" s="19" t="s">
        <v>271</v>
      </c>
      <c r="F1687" s="24">
        <f>All!FH49</f>
        <v>30681507</v>
      </c>
      <c r="G1687" s="24">
        <f>All!GR49</f>
        <v>35318206</v>
      </c>
      <c r="H1687" s="26">
        <v>44896</v>
      </c>
    </row>
    <row r="1688" spans="1:8" hidden="1">
      <c r="A1688" s="19">
        <v>48</v>
      </c>
      <c r="B1688" s="19" t="s">
        <v>2068</v>
      </c>
      <c r="C1688" s="22">
        <f>All!CN50</f>
        <v>2000000</v>
      </c>
      <c r="D1688" s="24">
        <f>All!BD50</f>
        <v>0</v>
      </c>
      <c r="E1688" s="19" t="s">
        <v>271</v>
      </c>
      <c r="F1688" s="24">
        <f>All!FH50</f>
        <v>0</v>
      </c>
      <c r="G1688" s="24">
        <f>All!GR50</f>
        <v>0</v>
      </c>
      <c r="H1688" s="26">
        <v>44896</v>
      </c>
    </row>
    <row r="1689" spans="1:8" hidden="1">
      <c r="A1689" s="19">
        <v>49</v>
      </c>
      <c r="B1689" s="19" t="s">
        <v>2069</v>
      </c>
      <c r="C1689" s="22">
        <f>All!CN51</f>
        <v>0</v>
      </c>
      <c r="D1689" s="24">
        <f>All!BD51</f>
        <v>0</v>
      </c>
      <c r="E1689" s="19" t="s">
        <v>271</v>
      </c>
      <c r="F1689" s="24">
        <f>All!FH51</f>
        <v>0</v>
      </c>
      <c r="G1689" s="24">
        <f>All!GR51</f>
        <v>0</v>
      </c>
      <c r="H1689" s="26">
        <v>44896</v>
      </c>
    </row>
    <row r="1690" spans="1:8" hidden="1">
      <c r="A1690" s="19">
        <v>50</v>
      </c>
      <c r="B1690" s="19" t="s">
        <v>66</v>
      </c>
      <c r="C1690" s="22">
        <f>All!CN52</f>
        <v>0</v>
      </c>
      <c r="D1690" s="24">
        <f>All!BD52</f>
        <v>0</v>
      </c>
      <c r="E1690" s="19" t="s">
        <v>271</v>
      </c>
      <c r="F1690" s="24">
        <f>All!FH52</f>
        <v>0</v>
      </c>
      <c r="G1690" s="24">
        <f>All!GR52</f>
        <v>0</v>
      </c>
      <c r="H1690" s="26">
        <v>44896</v>
      </c>
    </row>
    <row r="1691" spans="1:8" hidden="1">
      <c r="A1691" s="19">
        <v>51</v>
      </c>
      <c r="B1691" s="19" t="s">
        <v>67</v>
      </c>
      <c r="C1691" s="22">
        <f>All!CN53</f>
        <v>0</v>
      </c>
      <c r="D1691" s="24">
        <f>All!BD53</f>
        <v>0</v>
      </c>
      <c r="E1691" s="19" t="s">
        <v>271</v>
      </c>
      <c r="F1691" s="24">
        <f>All!FH53</f>
        <v>0</v>
      </c>
      <c r="G1691" s="24">
        <f>All!GR53</f>
        <v>0</v>
      </c>
      <c r="H1691" s="26">
        <v>44896</v>
      </c>
    </row>
    <row r="1692" spans="1:8" hidden="1">
      <c r="A1692" s="19">
        <v>52</v>
      </c>
      <c r="B1692" s="19" t="s">
        <v>68</v>
      </c>
      <c r="C1692" s="22">
        <f>All!CN54</f>
        <v>0</v>
      </c>
      <c r="D1692" s="24">
        <f>All!BD54</f>
        <v>0</v>
      </c>
      <c r="E1692" s="19" t="s">
        <v>271</v>
      </c>
      <c r="F1692" s="24">
        <f>All!FH54</f>
        <v>0</v>
      </c>
      <c r="G1692" s="24">
        <f>All!GR54</f>
        <v>0</v>
      </c>
      <c r="H1692" s="26">
        <v>44896</v>
      </c>
    </row>
    <row r="1693" spans="1:8" hidden="1">
      <c r="A1693" s="19">
        <v>53</v>
      </c>
      <c r="B1693" s="19" t="s">
        <v>69</v>
      </c>
      <c r="C1693" s="22">
        <f>All!CN55</f>
        <v>0</v>
      </c>
      <c r="D1693" s="24">
        <f>All!BD55</f>
        <v>0</v>
      </c>
      <c r="E1693" s="19" t="s">
        <v>271</v>
      </c>
      <c r="F1693" s="24">
        <f>All!FH55</f>
        <v>0</v>
      </c>
      <c r="G1693" s="24">
        <f>All!GR55</f>
        <v>0</v>
      </c>
      <c r="H1693" s="26">
        <v>44896</v>
      </c>
    </row>
    <row r="1694" spans="1:8" hidden="1">
      <c r="A1694" s="19">
        <v>54</v>
      </c>
      <c r="B1694" s="19" t="s">
        <v>70</v>
      </c>
      <c r="C1694" s="22">
        <f>All!CN56</f>
        <v>0</v>
      </c>
      <c r="D1694" s="24">
        <f>All!BD56</f>
        <v>0</v>
      </c>
      <c r="E1694" s="19" t="s">
        <v>271</v>
      </c>
      <c r="F1694" s="24">
        <f>All!FH56</f>
        <v>0</v>
      </c>
      <c r="G1694" s="24">
        <f>All!GR56</f>
        <v>0</v>
      </c>
      <c r="H1694" s="26">
        <v>44896</v>
      </c>
    </row>
    <row r="1695" spans="1:8" hidden="1">
      <c r="A1695" s="19">
        <v>55</v>
      </c>
      <c r="B1695" s="19" t="s">
        <v>71</v>
      </c>
      <c r="C1695" s="22">
        <f>All!CN57</f>
        <v>0</v>
      </c>
      <c r="D1695" s="24">
        <f>All!BD57</f>
        <v>0</v>
      </c>
      <c r="E1695" s="19" t="s">
        <v>271</v>
      </c>
      <c r="F1695" s="24">
        <f>All!FH57</f>
        <v>0</v>
      </c>
      <c r="G1695" s="24">
        <f>All!GR57</f>
        <v>0</v>
      </c>
      <c r="H1695" s="26">
        <v>44896</v>
      </c>
    </row>
    <row r="1696" spans="1:8" hidden="1">
      <c r="A1696" s="19">
        <v>56</v>
      </c>
      <c r="B1696" s="19" t="s">
        <v>72</v>
      </c>
      <c r="C1696" s="22">
        <f>All!CN58</f>
        <v>0</v>
      </c>
      <c r="D1696" s="24">
        <f>All!BD58</f>
        <v>0</v>
      </c>
      <c r="E1696" s="19" t="s">
        <v>271</v>
      </c>
      <c r="F1696" s="24">
        <f>All!FH58</f>
        <v>0</v>
      </c>
      <c r="G1696" s="24">
        <f>All!GR58</f>
        <v>0</v>
      </c>
      <c r="H1696" s="26">
        <v>44896</v>
      </c>
    </row>
    <row r="1697" spans="1:8" hidden="1">
      <c r="A1697" s="19">
        <v>57</v>
      </c>
      <c r="B1697" s="19" t="s">
        <v>73</v>
      </c>
      <c r="C1697" s="22">
        <f>All!CN59</f>
        <v>0</v>
      </c>
      <c r="D1697" s="24">
        <f>All!BD59</f>
        <v>0</v>
      </c>
      <c r="E1697" s="19" t="s">
        <v>271</v>
      </c>
      <c r="F1697" s="24">
        <f>All!FH59</f>
        <v>0</v>
      </c>
      <c r="G1697" s="24">
        <f>All!GR59</f>
        <v>0</v>
      </c>
      <c r="H1697" s="26">
        <v>44896</v>
      </c>
    </row>
    <row r="1698" spans="1:8" hidden="1">
      <c r="A1698" s="19">
        <v>58</v>
      </c>
      <c r="B1698" s="19" t="s">
        <v>74</v>
      </c>
      <c r="C1698" s="22">
        <f>All!CN60</f>
        <v>0</v>
      </c>
      <c r="D1698" s="24">
        <f>All!BD60</f>
        <v>0</v>
      </c>
      <c r="E1698" s="19" t="s">
        <v>271</v>
      </c>
      <c r="F1698" s="24">
        <f>All!FH60</f>
        <v>0</v>
      </c>
      <c r="G1698" s="24">
        <f>All!GR60</f>
        <v>0</v>
      </c>
      <c r="H1698" s="26">
        <v>44896</v>
      </c>
    </row>
    <row r="1699" spans="1:8" hidden="1">
      <c r="A1699" s="19">
        <v>59</v>
      </c>
      <c r="B1699" s="19" t="s">
        <v>75</v>
      </c>
      <c r="C1699" s="22">
        <f>All!CN61</f>
        <v>0</v>
      </c>
      <c r="D1699" s="24">
        <f>All!BD61</f>
        <v>0</v>
      </c>
      <c r="E1699" s="19" t="s">
        <v>271</v>
      </c>
      <c r="F1699" s="24">
        <f>All!FH61</f>
        <v>0</v>
      </c>
      <c r="G1699" s="24">
        <f>All!GR61</f>
        <v>0</v>
      </c>
      <c r="H1699" s="26">
        <v>44896</v>
      </c>
    </row>
    <row r="1700" spans="1:8" hidden="1">
      <c r="A1700" s="19">
        <v>60</v>
      </c>
      <c r="B1700" s="19" t="s">
        <v>76</v>
      </c>
      <c r="C1700" s="22">
        <f>All!CN62</f>
        <v>0</v>
      </c>
      <c r="D1700" s="24">
        <f>All!BD62</f>
        <v>0</v>
      </c>
      <c r="E1700" s="19" t="s">
        <v>271</v>
      </c>
      <c r="F1700" s="24">
        <f>All!FH62</f>
        <v>0</v>
      </c>
      <c r="G1700" s="24">
        <f>All!GR62</f>
        <v>0</v>
      </c>
      <c r="H1700" s="26">
        <v>44896</v>
      </c>
    </row>
    <row r="1701" spans="1:8" hidden="1">
      <c r="A1701" s="19">
        <v>61</v>
      </c>
      <c r="B1701" s="19" t="s">
        <v>77</v>
      </c>
      <c r="C1701" s="22">
        <f>All!CN63</f>
        <v>0</v>
      </c>
      <c r="D1701" s="24">
        <f>All!BD63</f>
        <v>0</v>
      </c>
      <c r="E1701" s="19" t="s">
        <v>271</v>
      </c>
      <c r="F1701" s="24">
        <f>All!FH63</f>
        <v>0</v>
      </c>
      <c r="G1701" s="24">
        <f>All!GR63</f>
        <v>0</v>
      </c>
      <c r="H1701" s="26">
        <v>44896</v>
      </c>
    </row>
    <row r="1702" spans="1:8" hidden="1">
      <c r="A1702" s="19">
        <v>62</v>
      </c>
      <c r="B1702" s="19" t="s">
        <v>87</v>
      </c>
      <c r="C1702" s="22">
        <f>All!CN64</f>
        <v>0</v>
      </c>
      <c r="D1702" s="24">
        <f>All!BD64</f>
        <v>0</v>
      </c>
      <c r="E1702" s="19" t="s">
        <v>271</v>
      </c>
      <c r="F1702" s="24">
        <f>All!FH64</f>
        <v>0</v>
      </c>
      <c r="G1702" s="24">
        <f>All!GR64</f>
        <v>0</v>
      </c>
      <c r="H1702" s="26">
        <v>44896</v>
      </c>
    </row>
    <row r="1703" spans="1:8" hidden="1">
      <c r="A1703" s="19">
        <v>63</v>
      </c>
      <c r="B1703" s="19" t="s">
        <v>93</v>
      </c>
      <c r="C1703" s="22">
        <f>All!CN65</f>
        <v>0</v>
      </c>
      <c r="D1703" s="24">
        <f>All!BD65</f>
        <v>0</v>
      </c>
      <c r="E1703" s="19" t="s">
        <v>271</v>
      </c>
      <c r="F1703" s="24">
        <f>All!FH65</f>
        <v>0</v>
      </c>
      <c r="G1703" s="24">
        <f>All!GR65</f>
        <v>0</v>
      </c>
      <c r="H1703" s="26">
        <v>44896</v>
      </c>
    </row>
    <row r="1704" spans="1:8" hidden="1">
      <c r="A1704" s="19">
        <v>64</v>
      </c>
      <c r="B1704" s="19" t="s">
        <v>94</v>
      </c>
      <c r="C1704" s="22">
        <f>All!CN66</f>
        <v>0</v>
      </c>
      <c r="D1704" s="24">
        <f>All!BD66</f>
        <v>0</v>
      </c>
      <c r="E1704" s="19" t="s">
        <v>271</v>
      </c>
      <c r="F1704" s="24">
        <f>All!FH66</f>
        <v>0</v>
      </c>
      <c r="G1704" s="24">
        <f>All!GR66</f>
        <v>0</v>
      </c>
      <c r="H1704" s="26">
        <v>44896</v>
      </c>
    </row>
    <row r="1705" spans="1:8" hidden="1">
      <c r="A1705" s="19">
        <v>65</v>
      </c>
      <c r="B1705" s="19" t="s">
        <v>95</v>
      </c>
      <c r="C1705" s="22">
        <f>All!CN67</f>
        <v>0</v>
      </c>
      <c r="D1705" s="24">
        <f>All!BD67</f>
        <v>0</v>
      </c>
      <c r="E1705" s="19" t="s">
        <v>271</v>
      </c>
      <c r="F1705" s="24">
        <f>All!FH67</f>
        <v>0</v>
      </c>
      <c r="G1705" s="24">
        <f>All!GR67</f>
        <v>0</v>
      </c>
      <c r="H1705" s="26">
        <v>44896</v>
      </c>
    </row>
    <row r="1706" spans="1:8" hidden="1">
      <c r="A1706" s="19">
        <v>66</v>
      </c>
      <c r="B1706" s="19" t="s">
        <v>96</v>
      </c>
      <c r="C1706" s="22">
        <f>All!CN68</f>
        <v>0</v>
      </c>
      <c r="D1706" s="24">
        <f>All!BD68</f>
        <v>0</v>
      </c>
      <c r="E1706" s="19" t="s">
        <v>271</v>
      </c>
      <c r="F1706" s="24">
        <f>All!FH68</f>
        <v>0</v>
      </c>
      <c r="G1706" s="24">
        <f>All!GR68</f>
        <v>0</v>
      </c>
      <c r="H1706" s="26">
        <v>44896</v>
      </c>
    </row>
    <row r="1707" spans="1:8" hidden="1">
      <c r="A1707" s="19">
        <v>67</v>
      </c>
      <c r="B1707" s="19" t="s">
        <v>97</v>
      </c>
      <c r="C1707" s="22">
        <f>All!CN69</f>
        <v>0</v>
      </c>
      <c r="D1707" s="24">
        <f>All!BD69</f>
        <v>0</v>
      </c>
      <c r="E1707" s="19" t="s">
        <v>271</v>
      </c>
      <c r="F1707" s="24">
        <f>All!FH69</f>
        <v>0</v>
      </c>
      <c r="G1707" s="24">
        <f>All!GR69</f>
        <v>0</v>
      </c>
      <c r="H1707" s="26">
        <v>44896</v>
      </c>
    </row>
    <row r="1708" spans="1:8" hidden="1">
      <c r="A1708" s="19">
        <v>68</v>
      </c>
      <c r="B1708" s="19" t="s">
        <v>98</v>
      </c>
      <c r="C1708" s="22">
        <f>All!CN70</f>
        <v>0</v>
      </c>
      <c r="D1708" s="24">
        <f>All!BD70</f>
        <v>0</v>
      </c>
      <c r="E1708" s="19" t="s">
        <v>271</v>
      </c>
      <c r="F1708" s="24">
        <f>All!FH70</f>
        <v>0</v>
      </c>
      <c r="G1708" s="24">
        <f>All!GR70</f>
        <v>0</v>
      </c>
      <c r="H1708" s="26">
        <v>44896</v>
      </c>
    </row>
    <row r="1709" spans="1:8" hidden="1">
      <c r="A1709" s="19">
        <v>69</v>
      </c>
      <c r="B1709" s="19" t="s">
        <v>99</v>
      </c>
      <c r="C1709" s="22">
        <f>All!CN71</f>
        <v>0</v>
      </c>
      <c r="D1709" s="24">
        <f>All!BD71</f>
        <v>0</v>
      </c>
      <c r="E1709" s="19" t="s">
        <v>271</v>
      </c>
      <c r="F1709" s="24">
        <f>All!FH71</f>
        <v>0</v>
      </c>
      <c r="G1709" s="24">
        <f>All!GR71</f>
        <v>0</v>
      </c>
      <c r="H1709" s="26">
        <v>44896</v>
      </c>
    </row>
    <row r="1710" spans="1:8" hidden="1">
      <c r="A1710" s="19">
        <v>70</v>
      </c>
      <c r="B1710" s="19" t="s">
        <v>100</v>
      </c>
      <c r="C1710" s="22">
        <f>All!CN72</f>
        <v>0</v>
      </c>
      <c r="D1710" s="24">
        <f>All!BD72</f>
        <v>0</v>
      </c>
      <c r="E1710" s="19" t="s">
        <v>271</v>
      </c>
      <c r="F1710" s="24">
        <f>All!FH72</f>
        <v>0</v>
      </c>
      <c r="G1710" s="24">
        <f>All!GR72</f>
        <v>0</v>
      </c>
      <c r="H1710" s="26">
        <v>44896</v>
      </c>
    </row>
    <row r="1711" spans="1:8" hidden="1">
      <c r="A1711" s="19">
        <v>71</v>
      </c>
      <c r="B1711" s="19" t="s">
        <v>101</v>
      </c>
      <c r="C1711" s="22">
        <f>All!CN73</f>
        <v>0</v>
      </c>
      <c r="D1711" s="24">
        <f>All!BD73</f>
        <v>0</v>
      </c>
      <c r="E1711" s="19" t="s">
        <v>271</v>
      </c>
      <c r="F1711" s="24">
        <f>All!FH73</f>
        <v>0</v>
      </c>
      <c r="G1711" s="24">
        <f>All!GR73</f>
        <v>0</v>
      </c>
      <c r="H1711" s="26">
        <v>44896</v>
      </c>
    </row>
    <row r="1712" spans="1:8" hidden="1">
      <c r="A1712" s="19">
        <v>72</v>
      </c>
      <c r="B1712" s="19" t="s">
        <v>102</v>
      </c>
      <c r="C1712" s="22">
        <f>All!CN74</f>
        <v>0</v>
      </c>
      <c r="D1712" s="24">
        <f>All!BD74</f>
        <v>0</v>
      </c>
      <c r="E1712" s="19" t="s">
        <v>271</v>
      </c>
      <c r="F1712" s="24">
        <f>All!FH74</f>
        <v>0</v>
      </c>
      <c r="G1712" s="24">
        <f>All!GR74</f>
        <v>0</v>
      </c>
      <c r="H1712" s="26">
        <v>44896</v>
      </c>
    </row>
    <row r="1713" spans="1:8" hidden="1">
      <c r="A1713" s="19">
        <v>73</v>
      </c>
      <c r="B1713" s="19" t="s">
        <v>103</v>
      </c>
      <c r="C1713" s="22">
        <f>All!CN75</f>
        <v>0</v>
      </c>
      <c r="D1713" s="24">
        <f>All!BD75</f>
        <v>0</v>
      </c>
      <c r="E1713" s="19" t="s">
        <v>271</v>
      </c>
      <c r="F1713" s="24">
        <f>All!FH75</f>
        <v>0</v>
      </c>
      <c r="G1713" s="24">
        <f>All!GR75</f>
        <v>0</v>
      </c>
      <c r="H1713" s="26">
        <v>44896</v>
      </c>
    </row>
    <row r="1714" spans="1:8" hidden="1">
      <c r="A1714" s="19">
        <v>74</v>
      </c>
      <c r="B1714" s="19" t="s">
        <v>104</v>
      </c>
      <c r="C1714" s="22">
        <f>All!CN76</f>
        <v>0</v>
      </c>
      <c r="D1714" s="24">
        <f>All!BD76</f>
        <v>0</v>
      </c>
      <c r="E1714" s="19" t="s">
        <v>271</v>
      </c>
      <c r="F1714" s="24">
        <f>All!FH76</f>
        <v>0</v>
      </c>
      <c r="G1714" s="24">
        <f>All!GR76</f>
        <v>0</v>
      </c>
      <c r="H1714" s="26">
        <v>44896</v>
      </c>
    </row>
    <row r="1715" spans="1:8" hidden="1">
      <c r="A1715" s="19">
        <v>75</v>
      </c>
      <c r="B1715" s="19" t="s">
        <v>105</v>
      </c>
      <c r="C1715" s="22">
        <f>All!CN77</f>
        <v>0</v>
      </c>
      <c r="D1715" s="24">
        <f>All!BD77</f>
        <v>0</v>
      </c>
      <c r="E1715" s="19" t="s">
        <v>271</v>
      </c>
      <c r="F1715" s="24">
        <f>All!FH77</f>
        <v>0</v>
      </c>
      <c r="G1715" s="24">
        <f>All!GR77</f>
        <v>0</v>
      </c>
      <c r="H1715" s="26">
        <v>44896</v>
      </c>
    </row>
    <row r="1716" spans="1:8" hidden="1">
      <c r="A1716" s="19">
        <v>76</v>
      </c>
      <c r="B1716" s="19" t="s">
        <v>111</v>
      </c>
      <c r="C1716" s="22">
        <f>All!CN78</f>
        <v>0</v>
      </c>
      <c r="D1716" s="24">
        <f>All!BD78</f>
        <v>0</v>
      </c>
      <c r="E1716" s="19" t="s">
        <v>271</v>
      </c>
      <c r="F1716" s="24">
        <f>All!FH78</f>
        <v>0</v>
      </c>
      <c r="G1716" s="24">
        <f>All!GR78</f>
        <v>0</v>
      </c>
      <c r="H1716" s="26">
        <v>44896</v>
      </c>
    </row>
    <row r="1717" spans="1:8" hidden="1">
      <c r="A1717" s="19">
        <v>77</v>
      </c>
      <c r="B1717" s="19" t="s">
        <v>112</v>
      </c>
      <c r="C1717" s="22">
        <f>All!CN79</f>
        <v>0</v>
      </c>
      <c r="D1717" s="24">
        <f>All!BD79</f>
        <v>0</v>
      </c>
      <c r="E1717" s="19" t="s">
        <v>271</v>
      </c>
      <c r="F1717" s="24">
        <f>All!FH79</f>
        <v>0</v>
      </c>
      <c r="G1717" s="24">
        <f>All!GR79</f>
        <v>0</v>
      </c>
      <c r="H1717" s="26">
        <v>44896</v>
      </c>
    </row>
    <row r="1718" spans="1:8" hidden="1">
      <c r="A1718" s="19">
        <v>78</v>
      </c>
      <c r="B1718" s="19" t="s">
        <v>113</v>
      </c>
      <c r="C1718" s="22">
        <f>All!CN80</f>
        <v>0</v>
      </c>
      <c r="D1718" s="24">
        <f>All!BD80</f>
        <v>0</v>
      </c>
      <c r="E1718" s="19" t="s">
        <v>271</v>
      </c>
      <c r="F1718" s="24">
        <f>All!FH80</f>
        <v>0</v>
      </c>
      <c r="G1718" s="24">
        <f>All!GR80</f>
        <v>0</v>
      </c>
      <c r="H1718" s="26">
        <v>44896</v>
      </c>
    </row>
    <row r="1719" spans="1:8" hidden="1">
      <c r="A1719" s="19">
        <v>79</v>
      </c>
      <c r="B1719" s="19" t="s">
        <v>114</v>
      </c>
      <c r="C1719" s="22">
        <f>All!CN81</f>
        <v>0</v>
      </c>
      <c r="D1719" s="24">
        <f>All!BD81</f>
        <v>0</v>
      </c>
      <c r="E1719" s="19" t="s">
        <v>271</v>
      </c>
      <c r="F1719" s="24">
        <f>All!FH81</f>
        <v>0</v>
      </c>
      <c r="G1719" s="24">
        <f>All!GR81</f>
        <v>0</v>
      </c>
      <c r="H1719" s="26">
        <v>44896</v>
      </c>
    </row>
    <row r="1720" spans="1:8" hidden="1">
      <c r="A1720" s="19">
        <v>80</v>
      </c>
      <c r="B1720" s="19" t="s">
        <v>115</v>
      </c>
      <c r="C1720" s="22">
        <f>All!CN82</f>
        <v>0</v>
      </c>
      <c r="D1720" s="24">
        <f>All!BD82</f>
        <v>0</v>
      </c>
      <c r="E1720" s="19" t="s">
        <v>271</v>
      </c>
      <c r="F1720" s="24">
        <f>All!FH82</f>
        <v>0</v>
      </c>
      <c r="G1720" s="24">
        <f>All!GR82</f>
        <v>0</v>
      </c>
      <c r="H1720" s="26">
        <v>44896</v>
      </c>
    </row>
    <row r="1721" spans="1:8" hidden="1">
      <c r="A1721" s="19">
        <v>81</v>
      </c>
      <c r="B1721" s="19" t="s">
        <v>116</v>
      </c>
      <c r="C1721" s="22">
        <f>All!CN83</f>
        <v>0</v>
      </c>
      <c r="D1721" s="24">
        <f>All!BD83</f>
        <v>0</v>
      </c>
      <c r="E1721" s="19" t="s">
        <v>271</v>
      </c>
      <c r="F1721" s="24">
        <f>All!FH83</f>
        <v>0</v>
      </c>
      <c r="G1721" s="24">
        <f>All!GR83</f>
        <v>0</v>
      </c>
      <c r="H1721" s="26">
        <v>44896</v>
      </c>
    </row>
    <row r="1722" spans="1:8" hidden="1">
      <c r="A1722" s="19">
        <v>82</v>
      </c>
      <c r="B1722" s="19" t="s">
        <v>117</v>
      </c>
      <c r="C1722" s="22">
        <f>All!CN84</f>
        <v>0</v>
      </c>
      <c r="D1722" s="24">
        <f>All!BD84</f>
        <v>0</v>
      </c>
      <c r="E1722" s="19" t="s">
        <v>271</v>
      </c>
      <c r="F1722" s="24">
        <f>All!FH84</f>
        <v>0</v>
      </c>
      <c r="G1722" s="24">
        <f>All!GR84</f>
        <v>0</v>
      </c>
      <c r="H1722" s="26">
        <v>44896</v>
      </c>
    </row>
    <row r="1723" spans="1:8" hidden="1">
      <c r="A1723" s="19">
        <v>83</v>
      </c>
      <c r="B1723" s="19" t="s">
        <v>118</v>
      </c>
      <c r="C1723" s="22">
        <f>All!CN85</f>
        <v>0</v>
      </c>
      <c r="D1723" s="24">
        <f>All!BD85</f>
        <v>0</v>
      </c>
      <c r="E1723" s="19" t="s">
        <v>271</v>
      </c>
      <c r="F1723" s="24">
        <f>All!FH85</f>
        <v>0</v>
      </c>
      <c r="G1723" s="24">
        <f>All!GR85</f>
        <v>0</v>
      </c>
      <c r="H1723" s="26">
        <v>44896</v>
      </c>
    </row>
    <row r="1724" spans="1:8" hidden="1">
      <c r="A1724" s="19">
        <v>84</v>
      </c>
      <c r="B1724" s="19" t="s">
        <v>119</v>
      </c>
      <c r="C1724" s="22">
        <f>All!CN86</f>
        <v>0</v>
      </c>
      <c r="D1724" s="24">
        <f>All!BD86</f>
        <v>0</v>
      </c>
      <c r="E1724" s="19" t="s">
        <v>271</v>
      </c>
      <c r="F1724" s="24">
        <f>All!FH86</f>
        <v>0</v>
      </c>
      <c r="G1724" s="24">
        <f>All!GR86</f>
        <v>0</v>
      </c>
      <c r="H1724" s="26">
        <v>44896</v>
      </c>
    </row>
    <row r="1725" spans="1:8" hidden="1">
      <c r="A1725" s="19">
        <v>85</v>
      </c>
      <c r="B1725" s="19" t="s">
        <v>120</v>
      </c>
      <c r="C1725" s="22">
        <f>All!CN87</f>
        <v>0</v>
      </c>
      <c r="D1725" s="24">
        <f>All!BD87</f>
        <v>0</v>
      </c>
      <c r="E1725" s="19" t="s">
        <v>271</v>
      </c>
      <c r="F1725" s="24">
        <f>All!FH87</f>
        <v>0</v>
      </c>
      <c r="G1725" s="24">
        <f>All!GR87</f>
        <v>0</v>
      </c>
      <c r="H1725" s="26">
        <v>44896</v>
      </c>
    </row>
    <row r="1726" spans="1:8" hidden="1">
      <c r="A1726" s="19">
        <v>86</v>
      </c>
      <c r="B1726" s="19" t="s">
        <v>121</v>
      </c>
      <c r="C1726" s="22">
        <f>All!CN88</f>
        <v>0</v>
      </c>
      <c r="D1726" s="24">
        <f>All!BD88</f>
        <v>0</v>
      </c>
      <c r="E1726" s="19" t="s">
        <v>271</v>
      </c>
      <c r="F1726" s="24">
        <f>All!FH88</f>
        <v>0</v>
      </c>
      <c r="G1726" s="24">
        <f>All!GR88</f>
        <v>0</v>
      </c>
      <c r="H1726" s="26">
        <v>44896</v>
      </c>
    </row>
    <row r="1727" spans="1:8" hidden="1">
      <c r="A1727" s="19">
        <v>87</v>
      </c>
      <c r="B1727" s="19" t="s">
        <v>122</v>
      </c>
      <c r="C1727" s="22">
        <f>All!CN89</f>
        <v>0</v>
      </c>
      <c r="D1727" s="24">
        <f>All!BD89</f>
        <v>0</v>
      </c>
      <c r="E1727" s="19" t="s">
        <v>271</v>
      </c>
      <c r="F1727" s="24">
        <f>All!FH89</f>
        <v>0</v>
      </c>
      <c r="G1727" s="24">
        <f>All!GR89</f>
        <v>0</v>
      </c>
      <c r="H1727" s="26">
        <v>44896</v>
      </c>
    </row>
    <row r="1728" spans="1:8" hidden="1">
      <c r="A1728" s="19">
        <v>88</v>
      </c>
      <c r="B1728" s="19" t="s">
        <v>123</v>
      </c>
      <c r="C1728" s="22">
        <f>All!CN90</f>
        <v>0</v>
      </c>
      <c r="D1728" s="24">
        <f>All!BD90</f>
        <v>0</v>
      </c>
      <c r="E1728" s="19" t="s">
        <v>271</v>
      </c>
      <c r="F1728" s="24">
        <f>All!FH90</f>
        <v>0</v>
      </c>
      <c r="G1728" s="24">
        <f>All!GR90</f>
        <v>0</v>
      </c>
      <c r="H1728" s="26">
        <v>44896</v>
      </c>
    </row>
    <row r="1729" spans="1:8" hidden="1">
      <c r="A1729" s="19">
        <v>89</v>
      </c>
      <c r="B1729" s="19" t="s">
        <v>126</v>
      </c>
      <c r="C1729" s="22">
        <f>All!CN91</f>
        <v>0</v>
      </c>
      <c r="D1729" s="24">
        <f>All!BD91</f>
        <v>0</v>
      </c>
      <c r="E1729" s="19" t="s">
        <v>271</v>
      </c>
      <c r="F1729" s="24">
        <f>All!FH91</f>
        <v>0</v>
      </c>
      <c r="G1729" s="24">
        <f>All!GR91</f>
        <v>0</v>
      </c>
      <c r="H1729" s="26">
        <v>44896</v>
      </c>
    </row>
    <row r="1730" spans="1:8" hidden="1">
      <c r="A1730" s="19">
        <v>90</v>
      </c>
      <c r="B1730" s="19" t="s">
        <v>284</v>
      </c>
      <c r="C1730" s="22">
        <f>All!CN92</f>
        <v>0</v>
      </c>
      <c r="D1730" s="24">
        <f>All!BD92</f>
        <v>0</v>
      </c>
      <c r="E1730" s="19" t="s">
        <v>271</v>
      </c>
      <c r="F1730" s="24">
        <f>All!FH92</f>
        <v>0</v>
      </c>
      <c r="G1730" s="24">
        <f>All!GR92</f>
        <v>0</v>
      </c>
      <c r="H1730" s="26">
        <v>44896</v>
      </c>
    </row>
    <row r="1731" spans="1:8" hidden="1">
      <c r="A1731" s="19">
        <v>91</v>
      </c>
      <c r="B1731" s="19" t="s">
        <v>2006</v>
      </c>
      <c r="C1731" s="22">
        <f>All!CN93</f>
        <v>0</v>
      </c>
      <c r="D1731" s="24">
        <f>All!BD93</f>
        <v>0</v>
      </c>
      <c r="E1731" s="19" t="s">
        <v>271</v>
      </c>
      <c r="F1731" s="24">
        <f>All!FH93</f>
        <v>0</v>
      </c>
      <c r="G1731" s="24">
        <f>All!GR93</f>
        <v>0</v>
      </c>
      <c r="H1731" s="26">
        <v>44896</v>
      </c>
    </row>
    <row r="1732" spans="1:8" hidden="1">
      <c r="A1732" s="19">
        <v>92</v>
      </c>
      <c r="B1732" s="19" t="s">
        <v>283</v>
      </c>
      <c r="C1732" s="22">
        <f>All!CN94</f>
        <v>0</v>
      </c>
      <c r="D1732" s="24">
        <f>All!BD94</f>
        <v>0</v>
      </c>
      <c r="E1732" s="19" t="s">
        <v>271</v>
      </c>
      <c r="F1732" s="24">
        <f>All!FH94</f>
        <v>0</v>
      </c>
      <c r="G1732" s="24">
        <f>All!GR94</f>
        <v>0</v>
      </c>
      <c r="H1732" s="26">
        <v>44896</v>
      </c>
    </row>
    <row r="1733" spans="1:8" hidden="1">
      <c r="A1733" s="19">
        <v>93</v>
      </c>
      <c r="B1733" s="19" t="s">
        <v>2005</v>
      </c>
      <c r="C1733" s="22">
        <f>All!CN95</f>
        <v>0</v>
      </c>
      <c r="D1733" s="24">
        <f>All!BD95</f>
        <v>0</v>
      </c>
      <c r="E1733" s="19" t="s">
        <v>271</v>
      </c>
      <c r="F1733" s="24">
        <f>All!FH95</f>
        <v>0</v>
      </c>
      <c r="G1733" s="24">
        <f>All!GR95</f>
        <v>0</v>
      </c>
      <c r="H1733" s="26">
        <v>44896</v>
      </c>
    </row>
    <row r="1734" spans="1:8" hidden="1">
      <c r="A1734" s="19">
        <v>94</v>
      </c>
      <c r="B1734" s="19" t="s">
        <v>2075</v>
      </c>
      <c r="C1734" s="22">
        <f>All!CN96</f>
        <v>0</v>
      </c>
      <c r="D1734" s="24">
        <f>All!BD96</f>
        <v>0</v>
      </c>
      <c r="E1734" s="19" t="s">
        <v>271</v>
      </c>
      <c r="F1734" s="24">
        <f>All!FH96</f>
        <v>0</v>
      </c>
      <c r="G1734" s="24">
        <f>All!GR96</f>
        <v>0</v>
      </c>
      <c r="H1734" s="26">
        <v>44896</v>
      </c>
    </row>
    <row r="1735" spans="1:8" hidden="1">
      <c r="A1735" s="19">
        <v>95</v>
      </c>
      <c r="B1735" s="19" t="s">
        <v>2076</v>
      </c>
      <c r="C1735" s="22">
        <f>All!CN97</f>
        <v>0</v>
      </c>
      <c r="D1735" s="24">
        <f>All!BD97</f>
        <v>0</v>
      </c>
      <c r="E1735" s="19" t="s">
        <v>271</v>
      </c>
      <c r="F1735" s="24">
        <f>All!FH97</f>
        <v>0</v>
      </c>
      <c r="G1735" s="24">
        <f>All!GR97</f>
        <v>0</v>
      </c>
      <c r="H1735" s="26">
        <v>44896</v>
      </c>
    </row>
    <row r="1736" spans="1:8" hidden="1">
      <c r="A1736" s="19">
        <v>96</v>
      </c>
      <c r="B1736" s="19" t="s">
        <v>2077</v>
      </c>
      <c r="C1736" s="22">
        <f>All!CN98</f>
        <v>0</v>
      </c>
      <c r="D1736" s="24">
        <f>All!BD98</f>
        <v>0</v>
      </c>
      <c r="E1736" s="19" t="s">
        <v>271</v>
      </c>
      <c r="F1736" s="24">
        <f>All!FH98</f>
        <v>0</v>
      </c>
      <c r="G1736" s="24">
        <f>All!GR98</f>
        <v>0</v>
      </c>
      <c r="H1736" s="26">
        <v>44896</v>
      </c>
    </row>
    <row r="1737" spans="1:8" hidden="1">
      <c r="A1737" s="19">
        <v>97</v>
      </c>
      <c r="B1737" s="19" t="s">
        <v>2078</v>
      </c>
      <c r="C1737" s="22">
        <f>All!CN99</f>
        <v>15537483.82</v>
      </c>
      <c r="D1737" s="24">
        <f>All!BD99</f>
        <v>0</v>
      </c>
      <c r="E1737" s="19" t="s">
        <v>271</v>
      </c>
      <c r="F1737" s="24">
        <f>All!FH99</f>
        <v>0</v>
      </c>
      <c r="G1737" s="24">
        <f>All!GR99</f>
        <v>3977898</v>
      </c>
      <c r="H1737" s="26">
        <v>44896</v>
      </c>
    </row>
    <row r="1738" spans="1:8" hidden="1">
      <c r="A1738" s="19">
        <v>98</v>
      </c>
      <c r="B1738" s="19" t="s">
        <v>2079</v>
      </c>
      <c r="C1738" s="22">
        <f>All!CN100</f>
        <v>54087497.210000001</v>
      </c>
      <c r="D1738" s="24">
        <f>All!BD100</f>
        <v>1699561</v>
      </c>
      <c r="E1738" s="19" t="s">
        <v>271</v>
      </c>
      <c r="F1738" s="24">
        <f>All!FH100</f>
        <v>1529604.92</v>
      </c>
      <c r="G1738" s="24">
        <f>All!GR100</f>
        <v>4115044</v>
      </c>
      <c r="H1738" s="26">
        <v>44896</v>
      </c>
    </row>
    <row r="1739" spans="1:8" hidden="1">
      <c r="A1739" s="19">
        <v>99</v>
      </c>
      <c r="B1739" s="19" t="s">
        <v>2080</v>
      </c>
      <c r="C1739" s="22">
        <f>All!CN101</f>
        <v>25973394.050000001</v>
      </c>
      <c r="D1739" s="24">
        <f>All!BD101</f>
        <v>25959677</v>
      </c>
      <c r="E1739" s="19" t="s">
        <v>271</v>
      </c>
      <c r="F1739" s="24">
        <f>All!FH101</f>
        <v>50000000</v>
      </c>
      <c r="G1739" s="24">
        <f>All!GR101</f>
        <v>20184485</v>
      </c>
      <c r="H1739" s="26">
        <v>44896</v>
      </c>
    </row>
    <row r="1740" spans="1:8" hidden="1">
      <c r="A1740" s="19">
        <v>100</v>
      </c>
      <c r="B1740" s="19" t="s">
        <v>2081</v>
      </c>
      <c r="C1740" s="22">
        <f>All!CN102</f>
        <v>0</v>
      </c>
      <c r="D1740" s="24">
        <f>All!BD102</f>
        <v>0</v>
      </c>
      <c r="E1740" s="19" t="s">
        <v>271</v>
      </c>
      <c r="F1740" s="24">
        <f>All!FH102</f>
        <v>0</v>
      </c>
      <c r="G1740" s="24">
        <f>All!GR102</f>
        <v>0</v>
      </c>
      <c r="H1740" s="26">
        <v>44896</v>
      </c>
    </row>
    <row r="1741" spans="1:8" hidden="1">
      <c r="A1741" s="19">
        <v>101</v>
      </c>
      <c r="B1741" s="19" t="s">
        <v>2082</v>
      </c>
      <c r="C1741" s="22">
        <f>All!CN103</f>
        <v>0</v>
      </c>
      <c r="D1741" s="24">
        <f>All!BD103</f>
        <v>0</v>
      </c>
      <c r="E1741" s="19" t="s">
        <v>271</v>
      </c>
      <c r="F1741" s="24">
        <f>All!FH103</f>
        <v>0</v>
      </c>
      <c r="G1741" s="24">
        <f>All!GR103</f>
        <v>0</v>
      </c>
      <c r="H1741" s="26">
        <v>44896</v>
      </c>
    </row>
    <row r="1742" spans="1:8" hidden="1">
      <c r="A1742" s="19">
        <v>102</v>
      </c>
      <c r="B1742" s="19" t="s">
        <v>2083</v>
      </c>
      <c r="C1742" s="22">
        <f>All!CN104</f>
        <v>5125647</v>
      </c>
      <c r="D1742" s="24">
        <f>All!BD104</f>
        <v>3051319.3330000001</v>
      </c>
      <c r="E1742" s="19" t="s">
        <v>271</v>
      </c>
      <c r="F1742" s="24">
        <f>All!FH104</f>
        <v>35845465</v>
      </c>
      <c r="G1742" s="24">
        <f>All!GR104</f>
        <v>17035022</v>
      </c>
      <c r="H1742" s="26">
        <v>44896</v>
      </c>
    </row>
    <row r="1743" spans="1:8" hidden="1">
      <c r="A1743" s="19">
        <v>103</v>
      </c>
      <c r="B1743" s="19" t="s">
        <v>2085</v>
      </c>
      <c r="C1743" s="22">
        <f>All!CN105</f>
        <v>0</v>
      </c>
      <c r="D1743" s="24">
        <f>All!BD105</f>
        <v>0</v>
      </c>
      <c r="E1743" s="19" t="s">
        <v>271</v>
      </c>
      <c r="F1743" s="24">
        <f>All!FH105</f>
        <v>0</v>
      </c>
      <c r="G1743" s="24">
        <f>All!GR105</f>
        <v>0</v>
      </c>
      <c r="H1743" s="26">
        <v>44896</v>
      </c>
    </row>
    <row r="1744" spans="1:8" hidden="1">
      <c r="A1744" s="19">
        <v>104</v>
      </c>
      <c r="B1744" s="19" t="s">
        <v>2086</v>
      </c>
      <c r="C1744" s="22">
        <f>All!CN106</f>
        <v>0</v>
      </c>
      <c r="D1744" s="24">
        <f>All!BD106</f>
        <v>0</v>
      </c>
      <c r="E1744" s="19" t="s">
        <v>271</v>
      </c>
      <c r="F1744" s="24">
        <f>All!FH106</f>
        <v>0</v>
      </c>
      <c r="G1744" s="24">
        <f>All!GR106</f>
        <v>0</v>
      </c>
      <c r="H1744" s="26">
        <v>44896</v>
      </c>
    </row>
    <row r="1745" spans="1:8" hidden="1">
      <c r="A1745" s="19">
        <v>105</v>
      </c>
      <c r="B1745" s="19" t="s">
        <v>2087</v>
      </c>
      <c r="C1745" s="22">
        <f>All!CN107</f>
        <v>1419000</v>
      </c>
      <c r="D1745" s="24">
        <f>All!BD107</f>
        <v>0</v>
      </c>
      <c r="E1745" s="19" t="s">
        <v>271</v>
      </c>
      <c r="F1745" s="24">
        <f>All!FH107</f>
        <v>0</v>
      </c>
      <c r="G1745" s="24">
        <f>All!GR107</f>
        <v>0</v>
      </c>
      <c r="H1745" s="26">
        <v>44896</v>
      </c>
    </row>
    <row r="1746" spans="1:8" hidden="1">
      <c r="A1746" s="19">
        <v>106</v>
      </c>
      <c r="B1746" s="19" t="s">
        <v>2088</v>
      </c>
      <c r="C1746" s="22">
        <f>All!CN108</f>
        <v>0</v>
      </c>
      <c r="D1746" s="24">
        <f>All!BD108</f>
        <v>0</v>
      </c>
      <c r="E1746" s="19" t="s">
        <v>271</v>
      </c>
      <c r="F1746" s="24">
        <f>All!FH108</f>
        <v>0</v>
      </c>
      <c r="G1746" s="24">
        <f>All!GR108</f>
        <v>0</v>
      </c>
      <c r="H1746" s="26">
        <v>44896</v>
      </c>
    </row>
    <row r="1747" spans="1:8" hidden="1">
      <c r="A1747" s="19">
        <v>107</v>
      </c>
      <c r="B1747" s="19" t="s">
        <v>2089</v>
      </c>
      <c r="C1747" s="22">
        <f>All!CN109</f>
        <v>0</v>
      </c>
      <c r="D1747" s="24">
        <f>All!BD109</f>
        <v>0</v>
      </c>
      <c r="E1747" s="19" t="s">
        <v>271</v>
      </c>
      <c r="F1747" s="24">
        <f>All!FH109</f>
        <v>0</v>
      </c>
      <c r="G1747" s="24">
        <f>All!GR109</f>
        <v>0</v>
      </c>
      <c r="H1747" s="26">
        <v>44896</v>
      </c>
    </row>
    <row r="1748" spans="1:8" hidden="1">
      <c r="A1748" s="19">
        <v>108</v>
      </c>
      <c r="B1748" s="19" t="s">
        <v>2090</v>
      </c>
      <c r="C1748" s="22">
        <f>All!CN110</f>
        <v>17147658.690000001</v>
      </c>
      <c r="D1748" s="24">
        <f>All!BD110</f>
        <v>19266823.809999999</v>
      </c>
      <c r="E1748" s="19" t="s">
        <v>271</v>
      </c>
      <c r="F1748" s="24">
        <f>All!FH110</f>
        <v>64784545</v>
      </c>
      <c r="G1748" s="24">
        <f>All!GR110</f>
        <v>25454565</v>
      </c>
      <c r="H1748" s="26">
        <v>44896</v>
      </c>
    </row>
    <row r="1749" spans="1:8" hidden="1">
      <c r="A1749" s="19">
        <v>109</v>
      </c>
      <c r="B1749" s="19" t="s">
        <v>2091</v>
      </c>
      <c r="C1749" s="22">
        <f>All!CN111</f>
        <v>7801838.5898784501</v>
      </c>
      <c r="D1749" s="24">
        <f>All!BD111</f>
        <v>0</v>
      </c>
      <c r="E1749" s="19" t="s">
        <v>271</v>
      </c>
      <c r="F1749" s="24">
        <f>All!FH111</f>
        <v>0</v>
      </c>
      <c r="G1749" s="24">
        <f>All!GR111</f>
        <v>0</v>
      </c>
      <c r="H1749" s="26">
        <v>44896</v>
      </c>
    </row>
    <row r="1750" spans="1:8" hidden="1">
      <c r="A1750" s="19">
        <v>110</v>
      </c>
      <c r="B1750" s="19" t="s">
        <v>2092</v>
      </c>
      <c r="C1750" s="22">
        <f>All!CN112</f>
        <v>27708869.044368889</v>
      </c>
      <c r="D1750" s="24">
        <f>All!BD112</f>
        <v>0</v>
      </c>
      <c r="E1750" s="19" t="s">
        <v>271</v>
      </c>
      <c r="F1750" s="24">
        <f>All!FH112</f>
        <v>0</v>
      </c>
      <c r="G1750" s="24">
        <f>All!GR112</f>
        <v>0</v>
      </c>
      <c r="H1750" s="26">
        <v>44896</v>
      </c>
    </row>
    <row r="1751" spans="1:8" hidden="1">
      <c r="A1751" s="19">
        <v>111</v>
      </c>
      <c r="B1751" s="19" t="s">
        <v>2104</v>
      </c>
      <c r="C1751" s="22">
        <f>All!CN113</f>
        <v>0</v>
      </c>
      <c r="D1751" s="24">
        <f>All!BD113</f>
        <v>0</v>
      </c>
      <c r="E1751" s="19" t="s">
        <v>271</v>
      </c>
      <c r="F1751" s="24">
        <f>All!FH113</f>
        <v>0</v>
      </c>
      <c r="G1751" s="24">
        <f>All!GR113</f>
        <v>0</v>
      </c>
      <c r="H1751" s="26">
        <v>44896</v>
      </c>
    </row>
    <row r="1752" spans="1:8" hidden="1">
      <c r="A1752" s="19">
        <v>112</v>
      </c>
      <c r="B1752" s="19" t="s">
        <v>2100</v>
      </c>
      <c r="C1752" s="22">
        <f>All!CN114</f>
        <v>11000000</v>
      </c>
      <c r="D1752" s="24">
        <f>All!BD114</f>
        <v>0</v>
      </c>
      <c r="E1752" s="19" t="s">
        <v>271</v>
      </c>
      <c r="F1752" s="24">
        <f>All!FH114</f>
        <v>0</v>
      </c>
      <c r="G1752" s="24">
        <f>All!GR114</f>
        <v>0</v>
      </c>
      <c r="H1752" s="26">
        <v>44896</v>
      </c>
    </row>
    <row r="1753" spans="1:8" hidden="1">
      <c r="A1753" s="19">
        <v>113</v>
      </c>
      <c r="B1753" s="19" t="s">
        <v>2101</v>
      </c>
      <c r="C1753" s="22">
        <f>All!CN115</f>
        <v>37739242</v>
      </c>
      <c r="D1753" s="24">
        <f>All!BD115</f>
        <v>35170580</v>
      </c>
      <c r="E1753" s="19" t="s">
        <v>271</v>
      </c>
      <c r="F1753" s="24">
        <f>All!FH115</f>
        <v>68074442</v>
      </c>
      <c r="G1753" s="24">
        <f>All!GR115</f>
        <v>35785040</v>
      </c>
      <c r="H1753" s="26">
        <v>44896</v>
      </c>
    </row>
    <row r="1754" spans="1:8" hidden="1">
      <c r="A1754" s="19">
        <v>114</v>
      </c>
      <c r="B1754" s="19" t="s">
        <v>2102</v>
      </c>
      <c r="C1754" s="22">
        <f>All!CN116</f>
        <v>1068108.1265822798</v>
      </c>
      <c r="D1754" s="24">
        <f>All!BD116</f>
        <v>0</v>
      </c>
      <c r="E1754" s="19" t="s">
        <v>271</v>
      </c>
      <c r="F1754" s="24">
        <f>All!FH116</f>
        <v>0</v>
      </c>
      <c r="G1754" s="24">
        <f>All!GR116</f>
        <v>0</v>
      </c>
      <c r="H1754" s="26">
        <v>44896</v>
      </c>
    </row>
    <row r="1755" spans="1:8" hidden="1">
      <c r="A1755" s="20">
        <v>115</v>
      </c>
      <c r="B1755" s="20" t="s">
        <v>2103</v>
      </c>
      <c r="C1755" s="22">
        <f>All!CN117</f>
        <v>3224999.61</v>
      </c>
      <c r="D1755" s="24">
        <f>All!BD117</f>
        <v>0</v>
      </c>
      <c r="E1755" s="19" t="s">
        <v>271</v>
      </c>
      <c r="F1755" s="24">
        <f>All!FH117</f>
        <v>0</v>
      </c>
      <c r="G1755" s="24">
        <f>All!GR117</f>
        <v>0</v>
      </c>
      <c r="H1755" s="26">
        <v>44896</v>
      </c>
    </row>
    <row r="1756" spans="1:8" hidden="1">
      <c r="A1756" s="19">
        <v>116</v>
      </c>
      <c r="B1756" s="19" t="s">
        <v>2109</v>
      </c>
      <c r="C1756" s="22">
        <f>All!CN118</f>
        <v>1048137.2826086953</v>
      </c>
      <c r="D1756" s="24">
        <f>All!BD118</f>
        <v>0</v>
      </c>
      <c r="E1756" s="19" t="s">
        <v>271</v>
      </c>
      <c r="F1756" s="24">
        <f>All!FH118</f>
        <v>0</v>
      </c>
      <c r="G1756" s="24">
        <v>0</v>
      </c>
      <c r="H1756" s="26">
        <v>44896</v>
      </c>
    </row>
    <row r="1757" spans="1:8" hidden="1">
      <c r="A1757" s="19">
        <v>117</v>
      </c>
      <c r="B1757" s="19" t="s">
        <v>2110</v>
      </c>
      <c r="C1757" s="22">
        <f>All!CN119</f>
        <v>3000000</v>
      </c>
      <c r="D1757" s="24">
        <f>All!BD119</f>
        <v>0</v>
      </c>
      <c r="E1757" s="19" t="s">
        <v>271</v>
      </c>
      <c r="F1757" s="24">
        <f>All!FH119</f>
        <v>0</v>
      </c>
      <c r="G1757" s="24">
        <f>All!GR119</f>
        <v>0</v>
      </c>
      <c r="H1757" s="26">
        <v>44896</v>
      </c>
    </row>
    <row r="1758" spans="1:8" hidden="1">
      <c r="A1758" s="19">
        <v>118</v>
      </c>
      <c r="B1758" s="19" t="s">
        <v>2112</v>
      </c>
      <c r="C1758" s="22">
        <f>All!CN120</f>
        <v>377305</v>
      </c>
      <c r="D1758" s="24">
        <f>All!BD120</f>
        <v>0</v>
      </c>
      <c r="E1758" s="19" t="s">
        <v>271</v>
      </c>
      <c r="F1758" s="24">
        <f>All!FH120</f>
        <v>0</v>
      </c>
      <c r="G1758" s="24">
        <f>All!GR120</f>
        <v>0</v>
      </c>
      <c r="H1758" s="26">
        <v>44896</v>
      </c>
    </row>
    <row r="1759" spans="1:8" hidden="1">
      <c r="A1759" s="19">
        <v>119</v>
      </c>
      <c r="B1759" s="19" t="s">
        <v>2113</v>
      </c>
      <c r="C1759" s="22">
        <f>All!CN121</f>
        <v>157740</v>
      </c>
      <c r="D1759" s="24">
        <f>All!BD121</f>
        <v>0</v>
      </c>
      <c r="E1759" s="19" t="s">
        <v>271</v>
      </c>
      <c r="F1759" s="24">
        <f>All!FH121</f>
        <v>0</v>
      </c>
      <c r="G1759" s="24">
        <f>All!GR121</f>
        <v>141398</v>
      </c>
      <c r="H1759" s="26">
        <v>44896</v>
      </c>
    </row>
    <row r="1760" spans="1:8" hidden="1">
      <c r="A1760" s="19">
        <v>120</v>
      </c>
      <c r="B1760" s="20" t="s">
        <v>2114</v>
      </c>
      <c r="C1760" s="22">
        <f>All!CN122</f>
        <v>0</v>
      </c>
      <c r="D1760" s="24">
        <f>All!BD122</f>
        <v>0</v>
      </c>
      <c r="E1760" s="19" t="s">
        <v>271</v>
      </c>
      <c r="F1760" s="24">
        <f>All!FH122</f>
        <v>0</v>
      </c>
      <c r="G1760" s="24">
        <f>All!GR122</f>
        <v>0</v>
      </c>
      <c r="H1760" s="26">
        <v>44896</v>
      </c>
    </row>
    <row r="1761" spans="1:8" hidden="1">
      <c r="A1761" s="19">
        <v>121</v>
      </c>
      <c r="B1761" s="19" t="s">
        <v>2157</v>
      </c>
      <c r="C1761" s="22">
        <f>All!CN123</f>
        <v>0</v>
      </c>
      <c r="D1761" s="24">
        <f>All!BD123</f>
        <v>0</v>
      </c>
      <c r="E1761" s="19" t="s">
        <v>271</v>
      </c>
      <c r="F1761" s="24">
        <f>All!FH123</f>
        <v>0</v>
      </c>
      <c r="G1761" s="24">
        <f>All!GR123</f>
        <v>0</v>
      </c>
      <c r="H1761" s="26">
        <v>44896</v>
      </c>
    </row>
    <row r="1762" spans="1:8" hidden="1">
      <c r="A1762" s="19">
        <v>122</v>
      </c>
      <c r="B1762" s="19" t="s">
        <v>2158</v>
      </c>
      <c r="C1762" s="22">
        <f>All!CN124</f>
        <v>0</v>
      </c>
      <c r="D1762" s="24">
        <f>All!BD124</f>
        <v>0</v>
      </c>
      <c r="E1762" s="19" t="s">
        <v>271</v>
      </c>
      <c r="F1762" s="24">
        <f>All!FH124</f>
        <v>0</v>
      </c>
      <c r="G1762" s="24">
        <f>All!GR124</f>
        <v>0</v>
      </c>
      <c r="H1762" s="26">
        <v>44896</v>
      </c>
    </row>
    <row r="1763" spans="1:8" hidden="1">
      <c r="A1763" s="19">
        <v>123</v>
      </c>
      <c r="B1763" s="19" t="s">
        <v>2159</v>
      </c>
      <c r="C1763" s="22">
        <f>All!CN125</f>
        <v>0</v>
      </c>
      <c r="D1763" s="24">
        <f>All!BD125</f>
        <v>0</v>
      </c>
      <c r="E1763" s="19" t="s">
        <v>271</v>
      </c>
      <c r="F1763" s="24">
        <f>All!FH125</f>
        <v>0</v>
      </c>
      <c r="G1763" s="24">
        <f>All!GR125</f>
        <v>0</v>
      </c>
      <c r="H1763" s="26">
        <v>44896</v>
      </c>
    </row>
    <row r="1764" spans="1:8" hidden="1">
      <c r="A1764" s="19">
        <v>124</v>
      </c>
      <c r="B1764" s="19" t="s">
        <v>2160</v>
      </c>
      <c r="C1764" s="22">
        <f>All!CN126</f>
        <v>0</v>
      </c>
      <c r="D1764" s="24">
        <f>All!BD126</f>
        <v>0</v>
      </c>
      <c r="E1764" s="19" t="s">
        <v>271</v>
      </c>
      <c r="F1764" s="24">
        <f>All!FH126</f>
        <v>0</v>
      </c>
      <c r="G1764" s="24">
        <f>All!GR126</f>
        <v>0</v>
      </c>
      <c r="H1764" s="26">
        <v>44896</v>
      </c>
    </row>
    <row r="1765" spans="1:8" hidden="1">
      <c r="A1765" s="19">
        <v>125</v>
      </c>
      <c r="B1765" s="19" t="s">
        <v>2162</v>
      </c>
      <c r="C1765" s="22">
        <f>All!CN127</f>
        <v>0</v>
      </c>
      <c r="D1765" s="24">
        <f>All!BD127</f>
        <v>0</v>
      </c>
      <c r="E1765" s="19" t="s">
        <v>271</v>
      </c>
      <c r="F1765" s="24">
        <f>All!FH127</f>
        <v>0</v>
      </c>
      <c r="G1765" s="24">
        <f>All!GR127</f>
        <v>0</v>
      </c>
      <c r="H1765" s="26">
        <v>44896</v>
      </c>
    </row>
    <row r="1766" spans="1:8" hidden="1">
      <c r="A1766" s="19">
        <v>126</v>
      </c>
      <c r="B1766" s="19" t="s">
        <v>2163</v>
      </c>
      <c r="C1766" s="22">
        <f>All!CN128</f>
        <v>5700000</v>
      </c>
      <c r="D1766" s="24">
        <f>All!BD128</f>
        <v>0</v>
      </c>
      <c r="E1766" s="19" t="s">
        <v>271</v>
      </c>
      <c r="F1766" s="24">
        <f>All!FH128</f>
        <v>0</v>
      </c>
      <c r="G1766" s="24">
        <f>All!GR128</f>
        <v>0</v>
      </c>
      <c r="H1766" s="26">
        <v>44896</v>
      </c>
    </row>
    <row r="1767" spans="1:8" hidden="1">
      <c r="A1767" s="19">
        <v>127</v>
      </c>
      <c r="B1767" s="19" t="s">
        <v>2164</v>
      </c>
      <c r="C1767" s="22">
        <f>All!CN129</f>
        <v>10000000</v>
      </c>
      <c r="D1767" s="24">
        <f>All!BD129</f>
        <v>0</v>
      </c>
      <c r="E1767" s="19" t="s">
        <v>271</v>
      </c>
      <c r="F1767" s="24">
        <f>All!FH129</f>
        <v>0</v>
      </c>
      <c r="G1767" s="24">
        <f>All!GR129</f>
        <v>0</v>
      </c>
      <c r="H1767" s="26">
        <v>44896</v>
      </c>
    </row>
    <row r="1768" spans="1:8" hidden="1">
      <c r="A1768" s="19">
        <v>128</v>
      </c>
      <c r="B1768" s="19" t="s">
        <v>2165</v>
      </c>
      <c r="C1768" s="22">
        <f>All!CN130</f>
        <v>8771134</v>
      </c>
      <c r="D1768" s="24">
        <f>All!BD130</f>
        <v>0</v>
      </c>
      <c r="E1768" s="19" t="s">
        <v>271</v>
      </c>
      <c r="F1768" s="24">
        <f>All!FH130</f>
        <v>823145</v>
      </c>
      <c r="G1768" s="24">
        <f>All!GR130</f>
        <v>878282</v>
      </c>
      <c r="H1768" s="26">
        <v>44896</v>
      </c>
    </row>
    <row r="1769" spans="1:8" hidden="1">
      <c r="A1769" s="113">
        <v>129</v>
      </c>
      <c r="B1769" s="113" t="s">
        <v>2167</v>
      </c>
      <c r="C1769" s="22">
        <f>All!CN131</f>
        <v>0</v>
      </c>
      <c r="D1769" s="24">
        <f>All!BD131</f>
        <v>0</v>
      </c>
      <c r="E1769" s="19" t="s">
        <v>271</v>
      </c>
      <c r="F1769" s="24">
        <f>All!FH131</f>
        <v>240000</v>
      </c>
      <c r="G1769" s="24">
        <f>All!GR131</f>
        <v>180000</v>
      </c>
      <c r="H1769" s="26">
        <v>44896</v>
      </c>
    </row>
    <row r="1770" spans="1:8" hidden="1">
      <c r="A1770" s="113">
        <v>130</v>
      </c>
      <c r="B1770" s="113" t="s">
        <v>2168</v>
      </c>
      <c r="C1770" s="22">
        <f>All!CN132</f>
        <v>34536048</v>
      </c>
      <c r="D1770" s="24">
        <f>All!BD132</f>
        <v>0</v>
      </c>
      <c r="E1770" s="19" t="s">
        <v>271</v>
      </c>
      <c r="F1770" s="24">
        <f>All!FH132</f>
        <v>0</v>
      </c>
      <c r="G1770" s="24">
        <f>All!GR132</f>
        <v>4088740</v>
      </c>
      <c r="H1770" s="26">
        <v>44896</v>
      </c>
    </row>
    <row r="1771" spans="1:8" hidden="1">
      <c r="A1771" s="113">
        <v>131</v>
      </c>
      <c r="B1771" s="113" t="s">
        <v>2169</v>
      </c>
      <c r="C1771" s="22">
        <f>All!CN133</f>
        <v>0</v>
      </c>
      <c r="D1771" s="24">
        <f>All!BD133</f>
        <v>0</v>
      </c>
      <c r="E1771" s="19" t="s">
        <v>271</v>
      </c>
      <c r="F1771" s="24">
        <f>All!FH133</f>
        <v>24125454</v>
      </c>
      <c r="G1771" s="24">
        <f>All!GR133</f>
        <v>3421212</v>
      </c>
      <c r="H1771" s="26">
        <v>44896</v>
      </c>
    </row>
    <row r="1772" spans="1:8" hidden="1">
      <c r="A1772" s="113">
        <v>132</v>
      </c>
      <c r="B1772" s="113" t="s">
        <v>2170</v>
      </c>
      <c r="C1772" s="22">
        <f>All!CN134</f>
        <v>1612144</v>
      </c>
      <c r="D1772" s="24">
        <f>All!BD134</f>
        <v>0</v>
      </c>
      <c r="E1772" s="19" t="s">
        <v>271</v>
      </c>
      <c r="F1772" s="24">
        <f>All!FH134</f>
        <v>0</v>
      </c>
      <c r="G1772" s="24">
        <f>All!GR134</f>
        <v>384588</v>
      </c>
      <c r="H1772" s="26">
        <v>44896</v>
      </c>
    </row>
    <row r="1773" spans="1:8" hidden="1">
      <c r="A1773" s="113">
        <v>133</v>
      </c>
      <c r="B1773" s="113" t="s">
        <v>2171</v>
      </c>
      <c r="C1773" s="22">
        <f>All!CN135</f>
        <v>0</v>
      </c>
      <c r="D1773" s="24">
        <f>All!BD135</f>
        <v>0</v>
      </c>
      <c r="E1773" s="19" t="s">
        <v>271</v>
      </c>
      <c r="F1773" s="24">
        <f>All!FH135</f>
        <v>0</v>
      </c>
      <c r="G1773" s="24">
        <f>All!GR135</f>
        <v>0</v>
      </c>
      <c r="H1773" s="26">
        <v>44896</v>
      </c>
    </row>
    <row r="1774" spans="1:8" hidden="1">
      <c r="A1774" s="113">
        <v>134</v>
      </c>
      <c r="B1774" s="113" t="s">
        <v>2172</v>
      </c>
      <c r="C1774" s="22">
        <f>All!CN136</f>
        <v>0</v>
      </c>
      <c r="D1774" s="24">
        <f>All!BD136</f>
        <v>0</v>
      </c>
      <c r="E1774" s="19" t="s">
        <v>271</v>
      </c>
      <c r="F1774" s="24">
        <f>All!FH136</f>
        <v>0</v>
      </c>
      <c r="G1774" s="24">
        <f>All!GR136</f>
        <v>0</v>
      </c>
      <c r="H1774" s="26">
        <v>44896</v>
      </c>
    </row>
    <row r="1775" spans="1:8" hidden="1">
      <c r="A1775" s="113">
        <v>135</v>
      </c>
      <c r="B1775" s="113" t="s">
        <v>2173</v>
      </c>
      <c r="C1775" s="22">
        <f>All!CN137</f>
        <v>23422020.329999998</v>
      </c>
      <c r="D1775" s="24">
        <f>All!BD137</f>
        <v>27208528</v>
      </c>
      <c r="E1775" s="19" t="s">
        <v>271</v>
      </c>
      <c r="F1775" s="24">
        <f>All!FH137</f>
        <v>28315456</v>
      </c>
      <c r="G1775" s="24">
        <f>All!GR137</f>
        <v>26443314</v>
      </c>
      <c r="H1775" s="26">
        <v>44896</v>
      </c>
    </row>
    <row r="1776" spans="1:8" hidden="1">
      <c r="A1776" s="113">
        <v>136</v>
      </c>
      <c r="B1776" s="113" t="s">
        <v>2174</v>
      </c>
      <c r="C1776" s="22">
        <f>All!CN138</f>
        <v>34220303.274227999</v>
      </c>
      <c r="D1776" s="24">
        <f>All!BD138</f>
        <v>2235932.63</v>
      </c>
      <c r="E1776" s="19" t="s">
        <v>271</v>
      </c>
      <c r="F1776" s="24">
        <f>All!FH138</f>
        <v>3323048.07</v>
      </c>
      <c r="G1776" s="24">
        <f>All!GR138</f>
        <v>1900542.73</v>
      </c>
      <c r="H1776" s="26">
        <v>44896</v>
      </c>
    </row>
    <row r="1777" spans="1:8" hidden="1">
      <c r="A1777" s="113">
        <v>137</v>
      </c>
      <c r="B1777" s="113" t="s">
        <v>2175</v>
      </c>
      <c r="C1777" s="22">
        <f>All!CN139</f>
        <v>0</v>
      </c>
      <c r="D1777" s="24">
        <f>All!BD139</f>
        <v>0</v>
      </c>
      <c r="E1777" s="19" t="s">
        <v>271</v>
      </c>
      <c r="F1777" s="24">
        <f>All!FH139</f>
        <v>477112.63639296015</v>
      </c>
      <c r="G1777" s="24">
        <f>All!GR139</f>
        <v>306715.26625261718</v>
      </c>
      <c r="H1777" s="26">
        <v>44896</v>
      </c>
    </row>
    <row r="1778" spans="1:8" hidden="1">
      <c r="A1778" s="113">
        <v>138</v>
      </c>
      <c r="B1778" s="113" t="s">
        <v>2176</v>
      </c>
      <c r="C1778" s="22">
        <f>All!CN140</f>
        <v>13717115</v>
      </c>
      <c r="D1778" s="24">
        <f>All!BD140</f>
        <v>17000000</v>
      </c>
      <c r="E1778" s="19" t="s">
        <v>271</v>
      </c>
      <c r="F1778" s="24">
        <f>All!FH140</f>
        <v>10400000</v>
      </c>
      <c r="G1778" s="24">
        <f>All!GR140</f>
        <v>10200000</v>
      </c>
      <c r="H1778" s="26">
        <v>44896</v>
      </c>
    </row>
    <row r="1779" spans="1:8" hidden="1">
      <c r="A1779" s="113">
        <v>139</v>
      </c>
      <c r="B1779" s="113" t="s">
        <v>2189</v>
      </c>
      <c r="C1779" s="22">
        <f>All!CN141</f>
        <v>0</v>
      </c>
      <c r="D1779" s="24">
        <f>All!BD141</f>
        <v>1512800.1700000002</v>
      </c>
      <c r="E1779" s="19" t="s">
        <v>271</v>
      </c>
      <c r="F1779" s="24">
        <f>All!FH141</f>
        <v>1556023.0320000001</v>
      </c>
      <c r="G1779" s="24">
        <f>All!GR141</f>
        <v>907680.10200000007</v>
      </c>
      <c r="H1779" s="26">
        <v>44896</v>
      </c>
    </row>
    <row r="1780" spans="1:8" hidden="1">
      <c r="A1780" s="113">
        <v>140</v>
      </c>
      <c r="B1780" s="113" t="s">
        <v>2190</v>
      </c>
      <c r="C1780" s="22">
        <f>All!CN142</f>
        <v>21329866.219999999</v>
      </c>
      <c r="D1780" s="24">
        <f>All!BD142</f>
        <v>0</v>
      </c>
      <c r="E1780" s="19" t="s">
        <v>271</v>
      </c>
      <c r="F1780" s="24">
        <f>All!FH142</f>
        <v>0</v>
      </c>
      <c r="G1780" s="24">
        <f>All!GR142</f>
        <v>0</v>
      </c>
      <c r="H1780" s="26">
        <v>44896</v>
      </c>
    </row>
    <row r="1781" spans="1:8" hidden="1">
      <c r="A1781" s="113">
        <v>141</v>
      </c>
      <c r="B1781" s="113" t="s">
        <v>2191</v>
      </c>
      <c r="C1781" s="22">
        <f>All!CN143</f>
        <v>0</v>
      </c>
      <c r="D1781" s="24">
        <f>All!BD143</f>
        <v>0</v>
      </c>
      <c r="E1781" s="19" t="s">
        <v>271</v>
      </c>
      <c r="F1781" s="24">
        <f>All!FH143</f>
        <v>0</v>
      </c>
      <c r="G1781" s="24">
        <f>All!GR143</f>
        <v>0</v>
      </c>
      <c r="H1781" s="26">
        <v>44896</v>
      </c>
    </row>
    <row r="1782" spans="1:8" hidden="1">
      <c r="A1782" s="113">
        <v>142</v>
      </c>
      <c r="B1782" s="113" t="s">
        <v>2192</v>
      </c>
      <c r="C1782" s="22">
        <f>All!CN144</f>
        <v>0</v>
      </c>
      <c r="D1782" s="24">
        <f>All!BD144</f>
        <v>0</v>
      </c>
      <c r="E1782" s="19" t="s">
        <v>271</v>
      </c>
      <c r="F1782" s="24">
        <f>All!FH144</f>
        <v>0</v>
      </c>
      <c r="G1782" s="24">
        <f>All!GR144</f>
        <v>0</v>
      </c>
      <c r="H1782" s="26">
        <v>44896</v>
      </c>
    </row>
    <row r="1783" spans="1:8" hidden="1">
      <c r="A1783" s="113">
        <v>143</v>
      </c>
      <c r="B1783" s="113" t="s">
        <v>2193</v>
      </c>
      <c r="C1783" s="22">
        <f>All!CN145</f>
        <v>0</v>
      </c>
      <c r="D1783" s="24">
        <f>All!BD145</f>
        <v>0</v>
      </c>
      <c r="E1783" s="19" t="s">
        <v>271</v>
      </c>
      <c r="F1783" s="24">
        <f>All!FH145</f>
        <v>0</v>
      </c>
      <c r="G1783" s="24">
        <f>All!GR145</f>
        <v>0</v>
      </c>
      <c r="H1783" s="26">
        <v>44896</v>
      </c>
    </row>
    <row r="1784" spans="1:8" hidden="1">
      <c r="A1784" s="152">
        <v>144</v>
      </c>
      <c r="B1784" s="152" t="s">
        <v>2207</v>
      </c>
      <c r="C1784" s="22">
        <f>All!CN146</f>
        <v>0</v>
      </c>
      <c r="D1784" s="24">
        <f>All!BD146</f>
        <v>0</v>
      </c>
      <c r="E1784" s="19" t="s">
        <v>271</v>
      </c>
      <c r="F1784" s="24">
        <f>All!FH146</f>
        <v>0</v>
      </c>
      <c r="G1784" s="24">
        <f>All!GR146</f>
        <v>0</v>
      </c>
      <c r="H1784" s="26">
        <v>44896</v>
      </c>
    </row>
    <row r="1785" spans="1:8">
      <c r="A1785" s="152">
        <v>145</v>
      </c>
      <c r="B1785" s="152" t="s">
        <v>2208</v>
      </c>
      <c r="C1785" s="22">
        <f>All!CN147</f>
        <v>0</v>
      </c>
      <c r="D1785" s="24">
        <f>All!BD147</f>
        <v>0</v>
      </c>
      <c r="E1785" s="19" t="s">
        <v>271</v>
      </c>
      <c r="F1785" s="24">
        <f>All!FH147</f>
        <v>0</v>
      </c>
      <c r="G1785" s="24">
        <f>All!GR147</f>
        <v>0</v>
      </c>
      <c r="H1785" s="26">
        <v>44896</v>
      </c>
    </row>
    <row r="1786" spans="1:8">
      <c r="A1786" s="152">
        <v>146</v>
      </c>
      <c r="B1786" s="152" t="s">
        <v>2211</v>
      </c>
      <c r="C1786" s="22">
        <f>All!CN148</f>
        <v>0</v>
      </c>
      <c r="D1786" s="24">
        <f>All!BD148</f>
        <v>0</v>
      </c>
      <c r="E1786" s="19" t="s">
        <v>271</v>
      </c>
      <c r="F1786" s="24">
        <f>All!FH148</f>
        <v>0</v>
      </c>
      <c r="G1786" s="24">
        <f>All!GR148</f>
        <v>0</v>
      </c>
      <c r="H1786" s="26">
        <v>44896</v>
      </c>
    </row>
    <row r="1787" spans="1:8">
      <c r="A1787" s="152">
        <v>147</v>
      </c>
      <c r="B1787" s="152" t="s">
        <v>2212</v>
      </c>
      <c r="C1787" s="22">
        <f>All!CN149</f>
        <v>0</v>
      </c>
      <c r="D1787" s="24">
        <f>All!BD149</f>
        <v>0</v>
      </c>
      <c r="E1787" s="19" t="s">
        <v>271</v>
      </c>
      <c r="F1787" s="24">
        <f>All!FH149</f>
        <v>0</v>
      </c>
      <c r="G1787" s="24">
        <f>All!GR149</f>
        <v>0</v>
      </c>
      <c r="H1787" s="26">
        <v>44896</v>
      </c>
    </row>
    <row r="1788" spans="1:8">
      <c r="A1788" s="152">
        <v>148</v>
      </c>
      <c r="B1788" s="152" t="s">
        <v>2213</v>
      </c>
      <c r="C1788" s="22">
        <f>All!CN150</f>
        <v>0</v>
      </c>
      <c r="D1788" s="24">
        <f>All!BD150</f>
        <v>0</v>
      </c>
      <c r="E1788" s="19" t="s">
        <v>271</v>
      </c>
      <c r="F1788" s="24">
        <f>All!FH150</f>
        <v>0</v>
      </c>
      <c r="G1788" s="24">
        <f>All!GR150</f>
        <v>0</v>
      </c>
      <c r="H1788" s="26">
        <v>44896</v>
      </c>
    </row>
    <row r="1789" spans="1:8">
      <c r="A1789" s="20">
        <v>0</v>
      </c>
      <c r="B1789" s="20" t="s">
        <v>1985</v>
      </c>
      <c r="C1789" s="22">
        <f>All!CN151</f>
        <v>0</v>
      </c>
      <c r="D1789" s="24">
        <f>All!BD151</f>
        <v>0</v>
      </c>
      <c r="E1789" s="19" t="s">
        <v>271</v>
      </c>
      <c r="F1789" s="24">
        <f>All!FH151</f>
        <v>0</v>
      </c>
      <c r="G1789" s="24">
        <f>All!GR151</f>
        <v>0</v>
      </c>
      <c r="H1789" s="26">
        <v>44896</v>
      </c>
    </row>
    <row r="1790" spans="1:8" hidden="1">
      <c r="A1790" s="19">
        <v>1</v>
      </c>
      <c r="B1790" s="19" t="s">
        <v>7</v>
      </c>
      <c r="C1790" s="27">
        <f>All!BI3</f>
        <v>19769311.48421073</v>
      </c>
      <c r="D1790" s="24">
        <f>All!Y3</f>
        <v>0</v>
      </c>
      <c r="E1790" s="19" t="s">
        <v>272</v>
      </c>
      <c r="F1790" s="24">
        <f>All!EC3</f>
        <v>25000000</v>
      </c>
      <c r="G1790" s="24">
        <f>All!FM3</f>
        <v>26015858.529999997</v>
      </c>
      <c r="H1790" s="26">
        <v>44562</v>
      </c>
    </row>
    <row r="1791" spans="1:8" hidden="1">
      <c r="A1791" s="19">
        <v>2</v>
      </c>
      <c r="B1791" s="19" t="s">
        <v>8</v>
      </c>
      <c r="C1791" s="27">
        <f>All!BI4</f>
        <v>0</v>
      </c>
      <c r="D1791" s="24">
        <f>All!Y4</f>
        <v>0</v>
      </c>
      <c r="E1791" s="19" t="s">
        <v>272</v>
      </c>
      <c r="F1791" s="24">
        <f>All!EC4</f>
        <v>0</v>
      </c>
      <c r="G1791" s="24">
        <f>All!FM4</f>
        <v>2332594.7400000002</v>
      </c>
      <c r="H1791" s="26">
        <v>44562</v>
      </c>
    </row>
    <row r="1792" spans="1:8" hidden="1">
      <c r="A1792" s="19">
        <v>3</v>
      </c>
      <c r="B1792" s="19" t="s">
        <v>9</v>
      </c>
      <c r="C1792" s="27">
        <f>All!BI5</f>
        <v>9247577.4382972717</v>
      </c>
      <c r="D1792" s="24">
        <f>All!Y5</f>
        <v>0</v>
      </c>
      <c r="E1792" s="19" t="s">
        <v>272</v>
      </c>
      <c r="F1792" s="24">
        <f>All!EC5</f>
        <v>0</v>
      </c>
      <c r="G1792" s="24">
        <f>All!FM5</f>
        <v>1132756</v>
      </c>
      <c r="H1792" s="26">
        <v>44562</v>
      </c>
    </row>
    <row r="1793" spans="1:8" hidden="1">
      <c r="A1793" s="19">
        <v>4</v>
      </c>
      <c r="B1793" s="19" t="s">
        <v>10</v>
      </c>
      <c r="C1793" s="27">
        <f>All!BI6</f>
        <v>179611.87098324299</v>
      </c>
      <c r="D1793" s="24">
        <f>All!Y6</f>
        <v>0</v>
      </c>
      <c r="E1793" s="19" t="s">
        <v>272</v>
      </c>
      <c r="F1793" s="24">
        <f>All!EC6</f>
        <v>0</v>
      </c>
      <c r="G1793" s="24">
        <f>All!FM6</f>
        <v>179964.77000000002</v>
      </c>
      <c r="H1793" s="26">
        <v>44562</v>
      </c>
    </row>
    <row r="1794" spans="1:8" hidden="1">
      <c r="A1794" s="19">
        <v>5</v>
      </c>
      <c r="B1794" s="19" t="s">
        <v>11</v>
      </c>
      <c r="C1794" s="27">
        <f>All!BI7</f>
        <v>2853342.0108107328</v>
      </c>
      <c r="D1794" s="24">
        <f>All!Y7</f>
        <v>7106851.2999999523</v>
      </c>
      <c r="E1794" s="19" t="s">
        <v>272</v>
      </c>
      <c r="F1794" s="24">
        <f>All!EC7</f>
        <v>1915741.26</v>
      </c>
      <c r="G1794" s="24">
        <f>All!FM7</f>
        <v>2915541.6300000004</v>
      </c>
      <c r="H1794" s="26">
        <v>44562</v>
      </c>
    </row>
    <row r="1795" spans="1:8" hidden="1">
      <c r="A1795" s="19">
        <v>6</v>
      </c>
      <c r="B1795" s="19" t="s">
        <v>12</v>
      </c>
      <c r="C1795" s="27">
        <f>All!BI8</f>
        <v>21591117.783783793</v>
      </c>
      <c r="D1795" s="24">
        <f>All!Y8</f>
        <v>41254688.199999928</v>
      </c>
      <c r="E1795" s="19" t="s">
        <v>272</v>
      </c>
      <c r="F1795" s="24">
        <f>All!EC8</f>
        <v>34010573</v>
      </c>
      <c r="G1795" s="24">
        <f>All!FM8</f>
        <v>22031054.039999999</v>
      </c>
      <c r="H1795" s="26">
        <v>44562</v>
      </c>
    </row>
    <row r="1796" spans="1:8" hidden="1">
      <c r="A1796" s="19">
        <v>7</v>
      </c>
      <c r="B1796" s="19" t="s">
        <v>13</v>
      </c>
      <c r="C1796" s="27">
        <f>All!BI9</f>
        <v>0</v>
      </c>
      <c r="D1796" s="24">
        <f>All!Y9</f>
        <v>0</v>
      </c>
      <c r="E1796" s="19" t="s">
        <v>272</v>
      </c>
      <c r="F1796" s="24">
        <f>All!EC9</f>
        <v>0</v>
      </c>
      <c r="G1796" s="24">
        <f>All!FM9</f>
        <v>375000</v>
      </c>
      <c r="H1796" s="26">
        <v>44562</v>
      </c>
    </row>
    <row r="1797" spans="1:8" hidden="1">
      <c r="A1797" s="19">
        <v>8</v>
      </c>
      <c r="B1797" s="19" t="s">
        <v>2004</v>
      </c>
      <c r="C1797" s="27">
        <f>All!BI10</f>
        <v>9475329.628205061</v>
      </c>
      <c r="D1797" s="24">
        <f>All!Y10</f>
        <v>78769317.980000004</v>
      </c>
      <c r="E1797" s="19" t="s">
        <v>272</v>
      </c>
      <c r="F1797" s="24">
        <f>All!EC10</f>
        <v>18785649.760000002</v>
      </c>
      <c r="G1797" s="24">
        <f>All!FM10</f>
        <v>7801987.8600000003</v>
      </c>
      <c r="H1797" s="26">
        <v>44562</v>
      </c>
    </row>
    <row r="1798" spans="1:8" hidden="1">
      <c r="A1798" s="19">
        <v>9</v>
      </c>
      <c r="B1798" s="19" t="s">
        <v>15</v>
      </c>
      <c r="C1798" s="27">
        <f>All!BI11</f>
        <v>0</v>
      </c>
      <c r="D1798" s="24">
        <f>All!Y11</f>
        <v>39745.759999997914</v>
      </c>
      <c r="E1798" s="19" t="s">
        <v>272</v>
      </c>
      <c r="F1798" s="24">
        <f>All!EC11</f>
        <v>0</v>
      </c>
      <c r="G1798" s="24">
        <f>All!FM11</f>
        <v>301703.52</v>
      </c>
      <c r="H1798" s="26">
        <v>44562</v>
      </c>
    </row>
    <row r="1799" spans="1:8" hidden="1">
      <c r="A1799" s="19">
        <v>10</v>
      </c>
      <c r="B1799" s="19" t="s">
        <v>16</v>
      </c>
      <c r="C1799" s="27">
        <f>All!BI12</f>
        <v>0</v>
      </c>
      <c r="D1799" s="24">
        <f>All!Y12</f>
        <v>0</v>
      </c>
      <c r="E1799" s="19" t="s">
        <v>272</v>
      </c>
      <c r="F1799" s="24">
        <f>All!EC12</f>
        <v>0</v>
      </c>
      <c r="G1799" s="24">
        <f>All!FM12</f>
        <v>1026113.97</v>
      </c>
      <c r="H1799" s="26">
        <v>44562</v>
      </c>
    </row>
    <row r="1800" spans="1:8" hidden="1">
      <c r="A1800" s="19">
        <v>11</v>
      </c>
      <c r="B1800" s="19" t="s">
        <v>17</v>
      </c>
      <c r="C1800" s="27">
        <f>All!BI13</f>
        <v>773323.99622607231</v>
      </c>
      <c r="D1800" s="24">
        <f>All!Y13</f>
        <v>0</v>
      </c>
      <c r="E1800" s="19" t="s">
        <v>272</v>
      </c>
      <c r="F1800" s="24">
        <f>All!EC13</f>
        <v>0</v>
      </c>
      <c r="G1800" s="24">
        <f>All!FM13</f>
        <v>580059.85000000009</v>
      </c>
      <c r="H1800" s="26">
        <v>44562</v>
      </c>
    </row>
    <row r="1801" spans="1:8" hidden="1">
      <c r="A1801" s="19">
        <v>12</v>
      </c>
      <c r="B1801" s="19" t="s">
        <v>18</v>
      </c>
      <c r="C1801" s="27">
        <f>All!BI14</f>
        <v>0</v>
      </c>
      <c r="D1801" s="24">
        <f>All!Y14</f>
        <v>0</v>
      </c>
      <c r="E1801" s="19" t="s">
        <v>272</v>
      </c>
      <c r="F1801" s="24">
        <f>All!EC14</f>
        <v>0</v>
      </c>
      <c r="G1801" s="24">
        <f>All!FM14</f>
        <v>1685660.92</v>
      </c>
      <c r="H1801" s="26">
        <v>44562</v>
      </c>
    </row>
    <row r="1802" spans="1:8" hidden="1">
      <c r="A1802" s="19">
        <v>13</v>
      </c>
      <c r="B1802" s="19" t="s">
        <v>19</v>
      </c>
      <c r="C1802" s="27">
        <f>All!BI15</f>
        <v>0</v>
      </c>
      <c r="D1802" s="24">
        <f>All!Y15</f>
        <v>0</v>
      </c>
      <c r="E1802" s="19" t="s">
        <v>272</v>
      </c>
      <c r="F1802" s="24">
        <f>All!EC15</f>
        <v>0</v>
      </c>
      <c r="G1802" s="24">
        <f>All!FM15</f>
        <v>30436.87</v>
      </c>
      <c r="H1802" s="26">
        <v>44562</v>
      </c>
    </row>
    <row r="1803" spans="1:8" hidden="1">
      <c r="A1803" s="19">
        <v>14</v>
      </c>
      <c r="B1803" s="19" t="s">
        <v>20</v>
      </c>
      <c r="C1803" s="27">
        <f>All!BI16</f>
        <v>0</v>
      </c>
      <c r="D1803" s="24">
        <f>All!Y16</f>
        <v>0</v>
      </c>
      <c r="E1803" s="19" t="s">
        <v>272</v>
      </c>
      <c r="F1803" s="24">
        <f>All!EC16</f>
        <v>0</v>
      </c>
      <c r="G1803" s="24">
        <f>All!FM16</f>
        <v>0</v>
      </c>
      <c r="H1803" s="26">
        <v>44562</v>
      </c>
    </row>
    <row r="1804" spans="1:8" hidden="1">
      <c r="A1804" s="19">
        <v>15</v>
      </c>
      <c r="B1804" s="19" t="s">
        <v>21</v>
      </c>
      <c r="C1804" s="27">
        <f>All!BI17</f>
        <v>0</v>
      </c>
      <c r="D1804" s="24">
        <f>All!Y17</f>
        <v>0</v>
      </c>
      <c r="E1804" s="19" t="s">
        <v>272</v>
      </c>
      <c r="F1804" s="24">
        <f>All!EC17</f>
        <v>0</v>
      </c>
      <c r="G1804" s="24">
        <f>All!FM17</f>
        <v>0</v>
      </c>
      <c r="H1804" s="26">
        <v>44562</v>
      </c>
    </row>
    <row r="1805" spans="1:8" hidden="1">
      <c r="A1805" s="19">
        <v>16</v>
      </c>
      <c r="B1805" s="19" t="s">
        <v>22</v>
      </c>
      <c r="C1805" s="27">
        <f>All!BI18</f>
        <v>0</v>
      </c>
      <c r="D1805" s="24">
        <f>All!Y18</f>
        <v>0</v>
      </c>
      <c r="E1805" s="19" t="s">
        <v>272</v>
      </c>
      <c r="F1805" s="24">
        <f>All!EC18</f>
        <v>0</v>
      </c>
      <c r="G1805" s="24">
        <f>All!FM18</f>
        <v>0</v>
      </c>
      <c r="H1805" s="26">
        <v>44562</v>
      </c>
    </row>
    <row r="1806" spans="1:8" hidden="1">
      <c r="A1806" s="19">
        <v>17</v>
      </c>
      <c r="B1806" s="19" t="s">
        <v>23</v>
      </c>
      <c r="C1806" s="27">
        <f>All!BI19</f>
        <v>0</v>
      </c>
      <c r="D1806" s="24">
        <f>All!Y19</f>
        <v>0</v>
      </c>
      <c r="E1806" s="19" t="s">
        <v>272</v>
      </c>
      <c r="F1806" s="24">
        <f>All!EC19</f>
        <v>0</v>
      </c>
      <c r="G1806" s="24">
        <f>All!FM19</f>
        <v>2363.9</v>
      </c>
      <c r="H1806" s="26">
        <v>44562</v>
      </c>
    </row>
    <row r="1807" spans="1:8" hidden="1">
      <c r="A1807" s="19">
        <v>18</v>
      </c>
      <c r="B1807" s="19" t="s">
        <v>24</v>
      </c>
      <c r="C1807" s="27">
        <f>All!BI20</f>
        <v>16839225.012232244</v>
      </c>
      <c r="D1807" s="24">
        <f>All!Y20</f>
        <v>0</v>
      </c>
      <c r="E1807" s="19" t="s">
        <v>272</v>
      </c>
      <c r="F1807" s="24">
        <f>All!EC20</f>
        <v>61744093.499999993</v>
      </c>
      <c r="G1807" s="24">
        <f>All!FM20</f>
        <v>17678536.440000001</v>
      </c>
      <c r="H1807" s="26">
        <v>44562</v>
      </c>
    </row>
    <row r="1808" spans="1:8" hidden="1">
      <c r="A1808" s="19">
        <v>19</v>
      </c>
      <c r="B1808" s="19" t="s">
        <v>25</v>
      </c>
      <c r="C1808" s="27">
        <f>All!BI21</f>
        <v>5134724</v>
      </c>
      <c r="D1808" s="24">
        <f>All!Y21</f>
        <v>941323.98</v>
      </c>
      <c r="E1808" s="19" t="s">
        <v>272</v>
      </c>
      <c r="F1808" s="24">
        <f>All!EC21</f>
        <v>19651237.149999999</v>
      </c>
      <c r="G1808" s="24">
        <f>All!FM21</f>
        <v>3057917.8100000005</v>
      </c>
      <c r="H1808" s="26">
        <v>44562</v>
      </c>
    </row>
    <row r="1809" spans="1:8" hidden="1">
      <c r="A1809" s="19">
        <v>20</v>
      </c>
      <c r="B1809" s="19" t="s">
        <v>26</v>
      </c>
      <c r="C1809" s="27">
        <f>All!BI22</f>
        <v>7807615.0984457731</v>
      </c>
      <c r="D1809" s="24">
        <f>All!Y22</f>
        <v>4531853.9975000164</v>
      </c>
      <c r="E1809" s="19" t="s">
        <v>272</v>
      </c>
      <c r="F1809" s="24">
        <f>All!EC22</f>
        <v>14688060</v>
      </c>
      <c r="G1809" s="24">
        <f>All!FM22</f>
        <v>6002422.5100000007</v>
      </c>
      <c r="H1809" s="26">
        <v>44562</v>
      </c>
    </row>
    <row r="1810" spans="1:8" hidden="1">
      <c r="A1810" s="19">
        <v>21</v>
      </c>
      <c r="B1810" s="19" t="s">
        <v>27</v>
      </c>
      <c r="C1810" s="27">
        <f>All!BI23</f>
        <v>20476909.39086318</v>
      </c>
      <c r="D1810" s="24">
        <f>All!Y23</f>
        <v>13495875.880000001</v>
      </c>
      <c r="E1810" s="19" t="s">
        <v>272</v>
      </c>
      <c r="F1810" s="24">
        <f>All!EC23</f>
        <v>21122875.140000001</v>
      </c>
      <c r="G1810" s="24">
        <f>All!FM23</f>
        <v>17319594.369999994</v>
      </c>
      <c r="H1810" s="26">
        <v>44562</v>
      </c>
    </row>
    <row r="1811" spans="1:8" hidden="1">
      <c r="A1811" s="19">
        <v>22</v>
      </c>
      <c r="B1811" s="19" t="s">
        <v>29</v>
      </c>
      <c r="C1811" s="27">
        <f>All!BI24</f>
        <v>4300291.1443298459</v>
      </c>
      <c r="D1811" s="24">
        <f>All!Y24</f>
        <v>8390640.5990867615</v>
      </c>
      <c r="E1811" s="19" t="s">
        <v>272</v>
      </c>
      <c r="F1811" s="24">
        <f>All!EC24</f>
        <v>0</v>
      </c>
      <c r="G1811" s="24">
        <f>All!FM24</f>
        <v>4563192.41</v>
      </c>
      <c r="H1811" s="26">
        <v>44562</v>
      </c>
    </row>
    <row r="1812" spans="1:8" hidden="1">
      <c r="A1812" s="19">
        <v>23</v>
      </c>
      <c r="B1812" s="19" t="s">
        <v>30</v>
      </c>
      <c r="C1812" s="27">
        <f>All!BI25</f>
        <v>10624637.731412888</v>
      </c>
      <c r="D1812" s="24">
        <f>All!Y25</f>
        <v>0</v>
      </c>
      <c r="E1812" s="19" t="s">
        <v>272</v>
      </c>
      <c r="F1812" s="24">
        <f>All!EC25</f>
        <v>0</v>
      </c>
      <c r="G1812" s="24">
        <f>All!FM25</f>
        <v>6601777.0099999979</v>
      </c>
      <c r="H1812" s="26">
        <v>44562</v>
      </c>
    </row>
    <row r="1813" spans="1:8" hidden="1">
      <c r="A1813" s="19">
        <v>24</v>
      </c>
      <c r="B1813" s="19" t="s">
        <v>31</v>
      </c>
      <c r="C1813" s="27">
        <f>All!BI26</f>
        <v>969770.46339249611</v>
      </c>
      <c r="D1813" s="24">
        <f>All!Y26</f>
        <v>0</v>
      </c>
      <c r="E1813" s="19" t="s">
        <v>272</v>
      </c>
      <c r="F1813" s="24">
        <f>All!EC26</f>
        <v>0</v>
      </c>
      <c r="G1813" s="24">
        <f>All!FM26</f>
        <v>503754.98</v>
      </c>
      <c r="H1813" s="26">
        <v>44562</v>
      </c>
    </row>
    <row r="1814" spans="1:8" hidden="1">
      <c r="A1814" s="19">
        <v>25</v>
      </c>
      <c r="B1814" s="19" t="s">
        <v>32</v>
      </c>
      <c r="C1814" s="27">
        <f>All!BI27</f>
        <v>0</v>
      </c>
      <c r="D1814" s="24">
        <f>All!Y27</f>
        <v>0</v>
      </c>
      <c r="E1814" s="19" t="s">
        <v>272</v>
      </c>
      <c r="F1814" s="24">
        <f>All!EC27</f>
        <v>0</v>
      </c>
      <c r="G1814" s="24">
        <f>All!FM27</f>
        <v>1085</v>
      </c>
      <c r="H1814" s="26">
        <v>44562</v>
      </c>
    </row>
    <row r="1815" spans="1:8" hidden="1">
      <c r="A1815" s="19">
        <v>26</v>
      </c>
      <c r="B1815" s="19" t="s">
        <v>34</v>
      </c>
      <c r="C1815" s="27">
        <f>All!BI28</f>
        <v>2788773.2688171864</v>
      </c>
      <c r="D1815" s="24">
        <f>All!Y28</f>
        <v>0</v>
      </c>
      <c r="E1815" s="19" t="s">
        <v>272</v>
      </c>
      <c r="F1815" s="24">
        <f>All!EC28</f>
        <v>0</v>
      </c>
      <c r="G1815" s="24">
        <f>All!FM28</f>
        <v>4283725.8199999994</v>
      </c>
      <c r="H1815" s="26">
        <v>44562</v>
      </c>
    </row>
    <row r="1816" spans="1:8" hidden="1">
      <c r="A1816" s="19">
        <v>27</v>
      </c>
      <c r="B1816" s="19" t="s">
        <v>35</v>
      </c>
      <c r="C1816" s="27">
        <f>All!BI29</f>
        <v>4789240.2420228422</v>
      </c>
      <c r="D1816" s="24">
        <f>All!Y29</f>
        <v>0</v>
      </c>
      <c r="E1816" s="19" t="s">
        <v>272</v>
      </c>
      <c r="F1816" s="24">
        <f>All!EC29</f>
        <v>0</v>
      </c>
      <c r="G1816" s="24">
        <f>All!FM29</f>
        <v>337479.68000000005</v>
      </c>
      <c r="H1816" s="26">
        <v>44562</v>
      </c>
    </row>
    <row r="1817" spans="1:8" hidden="1">
      <c r="A1817" s="19">
        <v>28</v>
      </c>
      <c r="B1817" s="19" t="s">
        <v>36</v>
      </c>
      <c r="C1817" s="27">
        <f>All!BI30</f>
        <v>0</v>
      </c>
      <c r="D1817" s="24">
        <f>All!Y30</f>
        <v>0</v>
      </c>
      <c r="E1817" s="19" t="s">
        <v>272</v>
      </c>
      <c r="F1817" s="24">
        <f>All!EC30</f>
        <v>0</v>
      </c>
      <c r="G1817" s="24">
        <f>All!FM30</f>
        <v>656.52</v>
      </c>
      <c r="H1817" s="26">
        <v>44562</v>
      </c>
    </row>
    <row r="1818" spans="1:8" hidden="1">
      <c r="A1818" s="19">
        <v>29</v>
      </c>
      <c r="B1818" s="19" t="s">
        <v>37</v>
      </c>
      <c r="C1818" s="27">
        <f>All!BI31</f>
        <v>0</v>
      </c>
      <c r="D1818" s="24">
        <f>All!Y31</f>
        <v>0</v>
      </c>
      <c r="E1818" s="19" t="s">
        <v>272</v>
      </c>
      <c r="F1818" s="24">
        <f>All!EC31</f>
        <v>0</v>
      </c>
      <c r="G1818" s="24">
        <f>All!FM31</f>
        <v>0</v>
      </c>
      <c r="H1818" s="26">
        <v>44562</v>
      </c>
    </row>
    <row r="1819" spans="1:8" hidden="1">
      <c r="A1819" s="19">
        <v>30</v>
      </c>
      <c r="B1819" s="19" t="s">
        <v>38</v>
      </c>
      <c r="C1819" s="27">
        <f>All!BI32</f>
        <v>0</v>
      </c>
      <c r="D1819" s="24">
        <f>All!Y32</f>
        <v>0</v>
      </c>
      <c r="E1819" s="19" t="s">
        <v>272</v>
      </c>
      <c r="F1819" s="24">
        <f>All!EC32</f>
        <v>0</v>
      </c>
      <c r="G1819" s="24">
        <f>All!FM32</f>
        <v>0</v>
      </c>
      <c r="H1819" s="26">
        <v>44562</v>
      </c>
    </row>
    <row r="1820" spans="1:8" hidden="1">
      <c r="A1820" s="19">
        <v>31</v>
      </c>
      <c r="B1820" s="19" t="s">
        <v>39</v>
      </c>
      <c r="C1820" s="27">
        <f>All!BI33</f>
        <v>0</v>
      </c>
      <c r="D1820" s="24">
        <f>All!Y33</f>
        <v>0</v>
      </c>
      <c r="E1820" s="19" t="s">
        <v>272</v>
      </c>
      <c r="F1820" s="24">
        <f>All!EC33</f>
        <v>0</v>
      </c>
      <c r="G1820" s="24">
        <f>All!FM33</f>
        <v>0</v>
      </c>
      <c r="H1820" s="26">
        <v>44562</v>
      </c>
    </row>
    <row r="1821" spans="1:8" hidden="1">
      <c r="A1821" s="19">
        <v>32</v>
      </c>
      <c r="B1821" s="19" t="s">
        <v>40</v>
      </c>
      <c r="C1821" s="27">
        <f>All!BI34</f>
        <v>0</v>
      </c>
      <c r="D1821" s="24">
        <f>All!Y34</f>
        <v>0</v>
      </c>
      <c r="E1821" s="19" t="s">
        <v>272</v>
      </c>
      <c r="F1821" s="24">
        <f>All!EC34</f>
        <v>0</v>
      </c>
      <c r="G1821" s="24">
        <f>All!FM34</f>
        <v>1235</v>
      </c>
      <c r="H1821" s="26">
        <v>44562</v>
      </c>
    </row>
    <row r="1822" spans="1:8" hidden="1">
      <c r="A1822" s="19">
        <v>33</v>
      </c>
      <c r="B1822" s="19" t="s">
        <v>41</v>
      </c>
      <c r="C1822" s="27">
        <f>All!BI35</f>
        <v>19834.75789475441</v>
      </c>
      <c r="D1822" s="24">
        <f>All!Y35</f>
        <v>0</v>
      </c>
      <c r="E1822" s="19" t="s">
        <v>272</v>
      </c>
      <c r="F1822" s="24">
        <f>All!EC35</f>
        <v>0</v>
      </c>
      <c r="G1822" s="24">
        <f>All!FM35</f>
        <v>306318.04000000004</v>
      </c>
      <c r="H1822" s="26">
        <v>44562</v>
      </c>
    </row>
    <row r="1823" spans="1:8" hidden="1">
      <c r="A1823" s="19">
        <v>34</v>
      </c>
      <c r="B1823" s="19" t="s">
        <v>42</v>
      </c>
      <c r="C1823" s="27">
        <f>All!BI36</f>
        <v>234773.9999999702</v>
      </c>
      <c r="D1823" s="24">
        <f>All!Y36</f>
        <v>0</v>
      </c>
      <c r="E1823" s="19" t="s">
        <v>272</v>
      </c>
      <c r="F1823" s="24">
        <f>All!EC36</f>
        <v>0</v>
      </c>
      <c r="G1823" s="24">
        <f>All!FM36</f>
        <v>923377.77</v>
      </c>
      <c r="H1823" s="26">
        <v>44562</v>
      </c>
    </row>
    <row r="1824" spans="1:8" hidden="1">
      <c r="A1824" s="19">
        <v>35</v>
      </c>
      <c r="B1824" s="19" t="s">
        <v>43</v>
      </c>
      <c r="C1824" s="27">
        <f>All!BI37</f>
        <v>0</v>
      </c>
      <c r="D1824" s="24">
        <f>All!Y37</f>
        <v>0</v>
      </c>
      <c r="E1824" s="19" t="s">
        <v>272</v>
      </c>
      <c r="F1824" s="24">
        <f>All!EC37</f>
        <v>0</v>
      </c>
      <c r="G1824" s="24">
        <f>All!FM37</f>
        <v>0</v>
      </c>
      <c r="H1824" s="26">
        <v>44562</v>
      </c>
    </row>
    <row r="1825" spans="1:8" hidden="1">
      <c r="A1825" s="19">
        <v>36</v>
      </c>
      <c r="B1825" s="19" t="s">
        <v>44</v>
      </c>
      <c r="C1825" s="27">
        <f>All!BI38</f>
        <v>0</v>
      </c>
      <c r="D1825" s="24">
        <f>All!Y38</f>
        <v>0</v>
      </c>
      <c r="E1825" s="19" t="s">
        <v>272</v>
      </c>
      <c r="F1825" s="24">
        <f>All!EC38</f>
        <v>0</v>
      </c>
      <c r="G1825" s="24">
        <f>All!FM38</f>
        <v>0</v>
      </c>
      <c r="H1825" s="26">
        <v>44562</v>
      </c>
    </row>
    <row r="1826" spans="1:8" hidden="1">
      <c r="A1826" s="19">
        <v>37</v>
      </c>
      <c r="B1826" s="19" t="s">
        <v>1980</v>
      </c>
      <c r="C1826" s="27">
        <f>All!BI39</f>
        <v>3979428.1354166567</v>
      </c>
      <c r="D1826" s="24">
        <f>All!Y39</f>
        <v>0</v>
      </c>
      <c r="E1826" s="19" t="s">
        <v>272</v>
      </c>
      <c r="F1826" s="24">
        <f>All!EC39</f>
        <v>0</v>
      </c>
      <c r="G1826" s="24">
        <f>All!FM39</f>
        <v>1961875.79</v>
      </c>
      <c r="H1826" s="26">
        <v>44562</v>
      </c>
    </row>
    <row r="1827" spans="1:8" hidden="1">
      <c r="A1827" s="19">
        <v>38</v>
      </c>
      <c r="B1827" s="19" t="s">
        <v>1982</v>
      </c>
      <c r="C1827" s="27">
        <f>All!BI40</f>
        <v>6484854.8088187575</v>
      </c>
      <c r="D1827" s="24">
        <f>All!Y40</f>
        <v>7492845</v>
      </c>
      <c r="E1827" s="19" t="s">
        <v>272</v>
      </c>
      <c r="F1827" s="24">
        <f>All!EC40</f>
        <v>18546692</v>
      </c>
      <c r="G1827" s="24">
        <f>All!FM40</f>
        <v>12597522.789999995</v>
      </c>
      <c r="H1827" s="26">
        <v>44562</v>
      </c>
    </row>
    <row r="1828" spans="1:8" hidden="1">
      <c r="A1828" s="19">
        <v>39</v>
      </c>
      <c r="B1828" s="19" t="s">
        <v>1984</v>
      </c>
      <c r="C1828" s="27">
        <f>All!BI41</f>
        <v>19553558.913978457</v>
      </c>
      <c r="D1828" s="24">
        <f>All!Y41</f>
        <v>105263249.98999998</v>
      </c>
      <c r="E1828" s="19" t="s">
        <v>272</v>
      </c>
      <c r="F1828" s="24">
        <f>All!EC41</f>
        <v>12197351.199999999</v>
      </c>
      <c r="G1828" s="24">
        <f>All!FM41</f>
        <v>19800302.329999991</v>
      </c>
      <c r="H1828" s="26">
        <v>44562</v>
      </c>
    </row>
    <row r="1829" spans="1:8" hidden="1">
      <c r="A1829" s="19">
        <v>40</v>
      </c>
      <c r="B1829" s="19" t="s">
        <v>2001</v>
      </c>
      <c r="C1829" s="27">
        <f>All!BI42</f>
        <v>25710644.614583313</v>
      </c>
      <c r="D1829" s="24">
        <f>All!Y42</f>
        <v>23534544.759999987</v>
      </c>
      <c r="E1829" s="19" t="s">
        <v>272</v>
      </c>
      <c r="F1829" s="24">
        <f>All!EC42</f>
        <v>18615257.09</v>
      </c>
      <c r="G1829" s="24">
        <f>All!FM42</f>
        <v>14051457.76</v>
      </c>
      <c r="H1829" s="26">
        <v>44562</v>
      </c>
    </row>
    <row r="1830" spans="1:8" hidden="1">
      <c r="A1830" s="19">
        <v>41</v>
      </c>
      <c r="B1830" s="19" t="s">
        <v>2002</v>
      </c>
      <c r="C1830" s="27">
        <f>All!BI43</f>
        <v>2447578.1218274087</v>
      </c>
      <c r="D1830" s="24">
        <f>All!Y43</f>
        <v>0</v>
      </c>
      <c r="E1830" s="19" t="s">
        <v>272</v>
      </c>
      <c r="F1830" s="24">
        <f>All!EC43</f>
        <v>0</v>
      </c>
      <c r="G1830" s="24">
        <f>All!FM43</f>
        <v>2990143.89</v>
      </c>
      <c r="H1830" s="26">
        <v>44562</v>
      </c>
    </row>
    <row r="1831" spans="1:8" hidden="1">
      <c r="A1831" s="19">
        <v>42</v>
      </c>
      <c r="B1831" s="19" t="s">
        <v>2003</v>
      </c>
      <c r="C1831" s="27">
        <f>All!BI44</f>
        <v>70435880.161290407</v>
      </c>
      <c r="D1831" s="24">
        <f>All!Y44</f>
        <v>108325955.45000005</v>
      </c>
      <c r="E1831" s="19" t="s">
        <v>272</v>
      </c>
      <c r="F1831" s="24">
        <f>All!EC44</f>
        <v>30508804.449999999</v>
      </c>
      <c r="G1831" s="24">
        <f>All!FM44</f>
        <v>23079842.510000005</v>
      </c>
      <c r="H1831" s="26">
        <v>44562</v>
      </c>
    </row>
    <row r="1832" spans="1:8" hidden="1">
      <c r="A1832" s="19">
        <v>43</v>
      </c>
      <c r="B1832" s="19" t="s">
        <v>2064</v>
      </c>
      <c r="C1832" s="27">
        <f>All!BI45</f>
        <v>0</v>
      </c>
      <c r="D1832" s="24">
        <f>All!Y45</f>
        <v>0</v>
      </c>
      <c r="E1832" s="19" t="s">
        <v>272</v>
      </c>
      <c r="F1832" s="24">
        <f>All!EC45</f>
        <v>0</v>
      </c>
      <c r="G1832" s="24">
        <f>All!FM45</f>
        <v>0</v>
      </c>
      <c r="H1832" s="26">
        <v>44562</v>
      </c>
    </row>
    <row r="1833" spans="1:8" hidden="1">
      <c r="A1833" s="19">
        <v>44</v>
      </c>
      <c r="B1833" s="19" t="s">
        <v>2062</v>
      </c>
      <c r="C1833" s="27">
        <f>All!BI46</f>
        <v>0</v>
      </c>
      <c r="D1833" s="24">
        <f>All!Y46</f>
        <v>0</v>
      </c>
      <c r="E1833" s="19" t="s">
        <v>272</v>
      </c>
      <c r="F1833" s="24">
        <f>All!EC46</f>
        <v>0</v>
      </c>
      <c r="G1833" s="24">
        <f>All!FM46</f>
        <v>0</v>
      </c>
      <c r="H1833" s="26">
        <v>44562</v>
      </c>
    </row>
    <row r="1834" spans="1:8" hidden="1">
      <c r="A1834" s="19">
        <v>45</v>
      </c>
      <c r="B1834" s="19" t="s">
        <v>2063</v>
      </c>
      <c r="C1834" s="27">
        <f>All!BI47</f>
        <v>0</v>
      </c>
      <c r="D1834" s="24">
        <f>All!Y47</f>
        <v>0</v>
      </c>
      <c r="E1834" s="19" t="s">
        <v>272</v>
      </c>
      <c r="F1834" s="24">
        <f>All!EC47</f>
        <v>0</v>
      </c>
      <c r="G1834" s="24">
        <f>All!FM47</f>
        <v>281799.84999999998</v>
      </c>
      <c r="H1834" s="26">
        <v>44562</v>
      </c>
    </row>
    <row r="1835" spans="1:8" hidden="1">
      <c r="A1835" s="19">
        <v>46</v>
      </c>
      <c r="B1835" s="12" t="s">
        <v>2065</v>
      </c>
      <c r="C1835" s="27">
        <f>All!BI48</f>
        <v>47224239.585492134</v>
      </c>
      <c r="D1835" s="24">
        <f>All!Y48</f>
        <v>13373273.215299353</v>
      </c>
      <c r="E1835" s="19" t="s">
        <v>272</v>
      </c>
      <c r="F1835" s="24">
        <f>All!EC48</f>
        <v>147066820</v>
      </c>
      <c r="G1835" s="24">
        <f>All!FM48</f>
        <v>49409339.280000016</v>
      </c>
      <c r="H1835" s="26">
        <v>44562</v>
      </c>
    </row>
    <row r="1836" spans="1:8" hidden="1">
      <c r="A1836" s="19">
        <v>47</v>
      </c>
      <c r="B1836" s="12" t="s">
        <v>2066</v>
      </c>
      <c r="C1836" s="27">
        <f>All!BI49</f>
        <v>13447816.902564108</v>
      </c>
      <c r="D1836" s="24">
        <f>All!Y49</f>
        <v>9516947.0780952573</v>
      </c>
      <c r="E1836" s="19" t="s">
        <v>272</v>
      </c>
      <c r="F1836" s="24">
        <f>All!EC49</f>
        <v>53524973.939999998</v>
      </c>
      <c r="G1836" s="24">
        <f>All!FM49</f>
        <v>9908276.2899999991</v>
      </c>
      <c r="H1836" s="26">
        <v>44562</v>
      </c>
    </row>
    <row r="1837" spans="1:8" hidden="1">
      <c r="A1837" s="19">
        <v>48</v>
      </c>
      <c r="B1837" s="19" t="s">
        <v>2068</v>
      </c>
      <c r="C1837" s="27">
        <f>All!BI50</f>
        <v>22134769.0625</v>
      </c>
      <c r="D1837" s="24">
        <f>All!Y50</f>
        <v>0</v>
      </c>
      <c r="E1837" s="19" t="s">
        <v>272</v>
      </c>
      <c r="F1837" s="24">
        <f>All!EC50</f>
        <v>0</v>
      </c>
      <c r="G1837" s="24">
        <f>All!FM50</f>
        <v>22824318.239999998</v>
      </c>
      <c r="H1837" s="26">
        <v>44562</v>
      </c>
    </row>
    <row r="1838" spans="1:8" hidden="1">
      <c r="A1838" s="19">
        <v>49</v>
      </c>
      <c r="B1838" s="19" t="s">
        <v>2069</v>
      </c>
      <c r="C1838" s="27">
        <f>All!BI51</f>
        <v>0</v>
      </c>
      <c r="D1838" s="24">
        <f>All!Y51</f>
        <v>0</v>
      </c>
      <c r="E1838" s="19" t="s">
        <v>272</v>
      </c>
      <c r="F1838" s="24">
        <f>All!EC51</f>
        <v>0</v>
      </c>
      <c r="G1838" s="24">
        <f>All!FM51</f>
        <v>40341.81</v>
      </c>
      <c r="H1838" s="26">
        <v>44562</v>
      </c>
    </row>
    <row r="1839" spans="1:8" hidden="1">
      <c r="A1839" s="19">
        <v>50</v>
      </c>
      <c r="B1839" s="19" t="s">
        <v>66</v>
      </c>
      <c r="C1839" s="27">
        <f>All!BI52</f>
        <v>0</v>
      </c>
      <c r="D1839" s="24">
        <f>All!Y52</f>
        <v>0</v>
      </c>
      <c r="E1839" s="19" t="s">
        <v>272</v>
      </c>
      <c r="F1839" s="24">
        <f>All!EC52</f>
        <v>0</v>
      </c>
      <c r="G1839" s="24">
        <f>All!FM52</f>
        <v>155564.69</v>
      </c>
      <c r="H1839" s="26">
        <v>44562</v>
      </c>
    </row>
    <row r="1840" spans="1:8" hidden="1">
      <c r="A1840" s="19">
        <v>51</v>
      </c>
      <c r="B1840" s="19" t="s">
        <v>67</v>
      </c>
      <c r="C1840" s="27">
        <f>All!BI53</f>
        <v>0</v>
      </c>
      <c r="D1840" s="24">
        <f>All!Y53</f>
        <v>0</v>
      </c>
      <c r="E1840" s="19" t="s">
        <v>272</v>
      </c>
      <c r="F1840" s="24">
        <f>All!EC53</f>
        <v>0</v>
      </c>
      <c r="G1840" s="24">
        <f>All!FM53</f>
        <v>60419.49</v>
      </c>
      <c r="H1840" s="26">
        <v>44562</v>
      </c>
    </row>
    <row r="1841" spans="1:8" hidden="1">
      <c r="A1841" s="19">
        <v>52</v>
      </c>
      <c r="B1841" s="19" t="s">
        <v>68</v>
      </c>
      <c r="C1841" s="27">
        <f>All!BI54</f>
        <v>0</v>
      </c>
      <c r="D1841" s="24">
        <f>All!Y54</f>
        <v>0</v>
      </c>
      <c r="E1841" s="19" t="s">
        <v>272</v>
      </c>
      <c r="F1841" s="24">
        <f>All!EC54</f>
        <v>0</v>
      </c>
      <c r="G1841" s="24">
        <f>All!FM54</f>
        <v>0</v>
      </c>
      <c r="H1841" s="26">
        <v>44562</v>
      </c>
    </row>
    <row r="1842" spans="1:8" hidden="1">
      <c r="A1842" s="19">
        <v>53</v>
      </c>
      <c r="B1842" s="19" t="s">
        <v>69</v>
      </c>
      <c r="C1842" s="27">
        <f>All!BI55</f>
        <v>0</v>
      </c>
      <c r="D1842" s="24">
        <f>All!Y55</f>
        <v>0</v>
      </c>
      <c r="E1842" s="19" t="s">
        <v>272</v>
      </c>
      <c r="F1842" s="24">
        <f>All!EC55</f>
        <v>0</v>
      </c>
      <c r="G1842" s="24">
        <f>All!FM55</f>
        <v>74885.350000000006</v>
      </c>
      <c r="H1842" s="26">
        <v>44562</v>
      </c>
    </row>
    <row r="1843" spans="1:8" hidden="1">
      <c r="A1843" s="19">
        <v>54</v>
      </c>
      <c r="B1843" s="19" t="s">
        <v>70</v>
      </c>
      <c r="C1843" s="27">
        <f>All!BI56</f>
        <v>0</v>
      </c>
      <c r="D1843" s="24">
        <f>All!Y56</f>
        <v>0</v>
      </c>
      <c r="E1843" s="19" t="s">
        <v>272</v>
      </c>
      <c r="F1843" s="24">
        <f>All!EC56</f>
        <v>0</v>
      </c>
      <c r="G1843" s="24">
        <f>All!FM56</f>
        <v>0</v>
      </c>
      <c r="H1843" s="26">
        <v>44562</v>
      </c>
    </row>
    <row r="1844" spans="1:8" hidden="1">
      <c r="A1844" s="19">
        <v>55</v>
      </c>
      <c r="B1844" s="19" t="s">
        <v>71</v>
      </c>
      <c r="C1844" s="27">
        <f>All!BI57</f>
        <v>0</v>
      </c>
      <c r="D1844" s="24">
        <f>All!Y57</f>
        <v>0</v>
      </c>
      <c r="E1844" s="19" t="s">
        <v>272</v>
      </c>
      <c r="F1844" s="24">
        <f>All!EC57</f>
        <v>0</v>
      </c>
      <c r="G1844" s="24">
        <f>All!FM57</f>
        <v>0</v>
      </c>
      <c r="H1844" s="26">
        <v>44562</v>
      </c>
    </row>
    <row r="1845" spans="1:8" hidden="1">
      <c r="A1845" s="19">
        <v>56</v>
      </c>
      <c r="B1845" s="19" t="s">
        <v>72</v>
      </c>
      <c r="C1845" s="27">
        <f>All!BI58</f>
        <v>0</v>
      </c>
      <c r="D1845" s="24">
        <f>All!Y58</f>
        <v>0</v>
      </c>
      <c r="E1845" s="19" t="s">
        <v>272</v>
      </c>
      <c r="F1845" s="24">
        <f>All!EC58</f>
        <v>0</v>
      </c>
      <c r="G1845" s="24">
        <f>All!FM58</f>
        <v>0</v>
      </c>
      <c r="H1845" s="26">
        <v>44562</v>
      </c>
    </row>
    <row r="1846" spans="1:8" hidden="1">
      <c r="A1846" s="19">
        <v>57</v>
      </c>
      <c r="B1846" s="19" t="s">
        <v>73</v>
      </c>
      <c r="C1846" s="27">
        <f>All!BI59</f>
        <v>0</v>
      </c>
      <c r="D1846" s="24">
        <f>All!Y59</f>
        <v>0</v>
      </c>
      <c r="E1846" s="19" t="s">
        <v>272</v>
      </c>
      <c r="F1846" s="24">
        <f>All!EC59</f>
        <v>0</v>
      </c>
      <c r="G1846" s="24">
        <f>All!FM59</f>
        <v>20977.1</v>
      </c>
      <c r="H1846" s="26">
        <v>44562</v>
      </c>
    </row>
    <row r="1847" spans="1:8" hidden="1">
      <c r="A1847" s="19">
        <v>58</v>
      </c>
      <c r="B1847" s="19" t="s">
        <v>74</v>
      </c>
      <c r="C1847" s="27">
        <f>All!BI60</f>
        <v>0</v>
      </c>
      <c r="D1847" s="24">
        <f>All!Y60</f>
        <v>0</v>
      </c>
      <c r="E1847" s="19" t="s">
        <v>272</v>
      </c>
      <c r="F1847" s="24">
        <f>All!EC60</f>
        <v>0</v>
      </c>
      <c r="G1847" s="24">
        <f>All!FM60</f>
        <v>0</v>
      </c>
      <c r="H1847" s="26">
        <v>44562</v>
      </c>
    </row>
    <row r="1848" spans="1:8" hidden="1">
      <c r="A1848" s="19">
        <v>59</v>
      </c>
      <c r="B1848" s="19" t="s">
        <v>75</v>
      </c>
      <c r="C1848" s="27">
        <f>All!BI61</f>
        <v>0</v>
      </c>
      <c r="D1848" s="24">
        <f>All!Y61</f>
        <v>0</v>
      </c>
      <c r="E1848" s="19" t="s">
        <v>272</v>
      </c>
      <c r="F1848" s="24">
        <f>All!EC61</f>
        <v>0</v>
      </c>
      <c r="G1848" s="24">
        <f>All!FM61</f>
        <v>0</v>
      </c>
      <c r="H1848" s="26">
        <v>44562</v>
      </c>
    </row>
    <row r="1849" spans="1:8" hidden="1">
      <c r="A1849" s="19">
        <v>60</v>
      </c>
      <c r="B1849" s="19" t="s">
        <v>76</v>
      </c>
      <c r="C1849" s="27">
        <f>All!BI62</f>
        <v>0</v>
      </c>
      <c r="D1849" s="24">
        <f>All!Y62</f>
        <v>0</v>
      </c>
      <c r="E1849" s="19" t="s">
        <v>272</v>
      </c>
      <c r="F1849" s="24">
        <f>All!EC62</f>
        <v>0</v>
      </c>
      <c r="G1849" s="24">
        <f>All!FM62</f>
        <v>0</v>
      </c>
      <c r="H1849" s="26">
        <v>44562</v>
      </c>
    </row>
    <row r="1850" spans="1:8" hidden="1">
      <c r="A1850" s="19">
        <v>61</v>
      </c>
      <c r="B1850" s="19" t="s">
        <v>77</v>
      </c>
      <c r="C1850" s="27">
        <f>All!BI63</f>
        <v>0</v>
      </c>
      <c r="D1850" s="24">
        <f>All!Y63</f>
        <v>0</v>
      </c>
      <c r="E1850" s="19" t="s">
        <v>272</v>
      </c>
      <c r="F1850" s="24">
        <f>All!EC63</f>
        <v>0</v>
      </c>
      <c r="G1850" s="24">
        <f>All!FM63</f>
        <v>0</v>
      </c>
      <c r="H1850" s="26">
        <v>44562</v>
      </c>
    </row>
    <row r="1851" spans="1:8" hidden="1">
      <c r="A1851" s="19">
        <v>62</v>
      </c>
      <c r="B1851" s="19" t="s">
        <v>87</v>
      </c>
      <c r="C1851" s="27">
        <f>All!BI64</f>
        <v>0</v>
      </c>
      <c r="D1851" s="24">
        <f>All!Y64</f>
        <v>0</v>
      </c>
      <c r="E1851" s="19" t="s">
        <v>272</v>
      </c>
      <c r="F1851" s="24">
        <f>All!EC64</f>
        <v>0</v>
      </c>
      <c r="G1851" s="24">
        <f>All!FM64</f>
        <v>0</v>
      </c>
      <c r="H1851" s="26">
        <v>44562</v>
      </c>
    </row>
    <row r="1852" spans="1:8" hidden="1">
      <c r="A1852" s="19">
        <v>63</v>
      </c>
      <c r="B1852" s="19" t="s">
        <v>93</v>
      </c>
      <c r="C1852" s="27">
        <f>All!BI65</f>
        <v>0</v>
      </c>
      <c r="D1852" s="24">
        <f>All!Y65</f>
        <v>0</v>
      </c>
      <c r="E1852" s="19" t="s">
        <v>272</v>
      </c>
      <c r="F1852" s="24">
        <f>All!EC65</f>
        <v>0</v>
      </c>
      <c r="G1852" s="24">
        <f>All!FM65</f>
        <v>0</v>
      </c>
      <c r="H1852" s="26">
        <v>44562</v>
      </c>
    </row>
    <row r="1853" spans="1:8" hidden="1">
      <c r="A1853" s="19">
        <v>64</v>
      </c>
      <c r="B1853" s="19" t="s">
        <v>94</v>
      </c>
      <c r="C1853" s="27">
        <f>All!BI66</f>
        <v>0</v>
      </c>
      <c r="D1853" s="24">
        <f>All!Y66</f>
        <v>0</v>
      </c>
      <c r="E1853" s="19" t="s">
        <v>272</v>
      </c>
      <c r="F1853" s="24">
        <f>All!EC66</f>
        <v>0</v>
      </c>
      <c r="G1853" s="24">
        <f>All!FM66</f>
        <v>14291</v>
      </c>
      <c r="H1853" s="26">
        <v>44562</v>
      </c>
    </row>
    <row r="1854" spans="1:8" hidden="1">
      <c r="A1854" s="19">
        <v>65</v>
      </c>
      <c r="B1854" s="19" t="s">
        <v>95</v>
      </c>
      <c r="C1854" s="27">
        <f>All!BI67</f>
        <v>0</v>
      </c>
      <c r="D1854" s="24">
        <f>All!Y67</f>
        <v>0</v>
      </c>
      <c r="E1854" s="19" t="s">
        <v>272</v>
      </c>
      <c r="F1854" s="24">
        <f>All!EC67</f>
        <v>0</v>
      </c>
      <c r="G1854" s="24">
        <f>All!FM67</f>
        <v>131755</v>
      </c>
      <c r="H1854" s="26">
        <v>44562</v>
      </c>
    </row>
    <row r="1855" spans="1:8" hidden="1">
      <c r="A1855" s="19">
        <v>66</v>
      </c>
      <c r="B1855" s="19" t="s">
        <v>96</v>
      </c>
      <c r="C1855" s="27">
        <f>All!BI68</f>
        <v>0</v>
      </c>
      <c r="D1855" s="24">
        <f>All!Y68</f>
        <v>0</v>
      </c>
      <c r="E1855" s="19" t="s">
        <v>272</v>
      </c>
      <c r="F1855" s="24">
        <f>All!EC68</f>
        <v>0</v>
      </c>
      <c r="G1855" s="24">
        <f>All!FM68</f>
        <v>0</v>
      </c>
      <c r="H1855" s="26">
        <v>44562</v>
      </c>
    </row>
    <row r="1856" spans="1:8" hidden="1">
      <c r="A1856" s="19">
        <v>67</v>
      </c>
      <c r="B1856" s="19" t="s">
        <v>97</v>
      </c>
      <c r="C1856" s="27">
        <f>All!BI69</f>
        <v>0</v>
      </c>
      <c r="D1856" s="24">
        <f>All!Y69</f>
        <v>0</v>
      </c>
      <c r="E1856" s="19" t="s">
        <v>272</v>
      </c>
      <c r="F1856" s="24">
        <f>All!EC69</f>
        <v>0</v>
      </c>
      <c r="G1856" s="24">
        <f>All!FM69</f>
        <v>6327</v>
      </c>
      <c r="H1856" s="26">
        <v>44562</v>
      </c>
    </row>
    <row r="1857" spans="1:8" hidden="1">
      <c r="A1857" s="19">
        <v>68</v>
      </c>
      <c r="B1857" s="19" t="s">
        <v>98</v>
      </c>
      <c r="C1857" s="27">
        <f>All!BI70</f>
        <v>0</v>
      </c>
      <c r="D1857" s="24">
        <f>All!Y70</f>
        <v>0</v>
      </c>
      <c r="E1857" s="19" t="s">
        <v>272</v>
      </c>
      <c r="F1857" s="24">
        <f>All!EC70</f>
        <v>0</v>
      </c>
      <c r="G1857" s="24">
        <f>All!FM70</f>
        <v>0</v>
      </c>
      <c r="H1857" s="26">
        <v>44562</v>
      </c>
    </row>
    <row r="1858" spans="1:8" hidden="1">
      <c r="A1858" s="19">
        <v>69</v>
      </c>
      <c r="B1858" s="19" t="s">
        <v>99</v>
      </c>
      <c r="C1858" s="27">
        <f>All!BI71</f>
        <v>0</v>
      </c>
      <c r="D1858" s="24">
        <f>All!Y71</f>
        <v>0</v>
      </c>
      <c r="E1858" s="19" t="s">
        <v>272</v>
      </c>
      <c r="F1858" s="24">
        <f>All!EC71</f>
        <v>0</v>
      </c>
      <c r="G1858" s="24">
        <f>All!FM71</f>
        <v>0</v>
      </c>
      <c r="H1858" s="26">
        <v>44562</v>
      </c>
    </row>
    <row r="1859" spans="1:8" hidden="1">
      <c r="A1859" s="19">
        <v>70</v>
      </c>
      <c r="B1859" s="19" t="s">
        <v>100</v>
      </c>
      <c r="C1859" s="27">
        <f>All!BI72</f>
        <v>0</v>
      </c>
      <c r="D1859" s="24">
        <f>All!Y72</f>
        <v>0</v>
      </c>
      <c r="E1859" s="19" t="s">
        <v>272</v>
      </c>
      <c r="F1859" s="24">
        <f>All!EC72</f>
        <v>0</v>
      </c>
      <c r="G1859" s="24">
        <f>All!FM72</f>
        <v>191914.74</v>
      </c>
      <c r="H1859" s="26">
        <v>44562</v>
      </c>
    </row>
    <row r="1860" spans="1:8" hidden="1">
      <c r="A1860" s="19">
        <v>71</v>
      </c>
      <c r="B1860" s="19" t="s">
        <v>101</v>
      </c>
      <c r="C1860" s="27">
        <f>All!BI73</f>
        <v>0</v>
      </c>
      <c r="D1860" s="24">
        <f>All!Y73</f>
        <v>0</v>
      </c>
      <c r="E1860" s="19" t="s">
        <v>272</v>
      </c>
      <c r="F1860" s="24">
        <f>All!EC73</f>
        <v>0</v>
      </c>
      <c r="G1860" s="24">
        <f>All!FM73</f>
        <v>0</v>
      </c>
      <c r="H1860" s="26">
        <v>44562</v>
      </c>
    </row>
    <row r="1861" spans="1:8" hidden="1">
      <c r="A1861" s="19">
        <v>72</v>
      </c>
      <c r="B1861" s="19" t="s">
        <v>102</v>
      </c>
      <c r="C1861" s="27">
        <f>All!BI74</f>
        <v>0</v>
      </c>
      <c r="D1861" s="24">
        <f>All!Y74</f>
        <v>0</v>
      </c>
      <c r="E1861" s="19" t="s">
        <v>272</v>
      </c>
      <c r="F1861" s="24">
        <f>All!EC74</f>
        <v>0</v>
      </c>
      <c r="G1861" s="24">
        <f>All!FM74</f>
        <v>0</v>
      </c>
      <c r="H1861" s="26">
        <v>44562</v>
      </c>
    </row>
    <row r="1862" spans="1:8" hidden="1">
      <c r="A1862" s="19">
        <v>73</v>
      </c>
      <c r="B1862" s="19" t="s">
        <v>103</v>
      </c>
      <c r="C1862" s="27">
        <f>All!BI75</f>
        <v>0</v>
      </c>
      <c r="D1862" s="24">
        <f>All!Y75</f>
        <v>0</v>
      </c>
      <c r="E1862" s="19" t="s">
        <v>272</v>
      </c>
      <c r="F1862" s="24">
        <f>All!EC75</f>
        <v>0</v>
      </c>
      <c r="G1862" s="24">
        <f>All!FM75</f>
        <v>0</v>
      </c>
      <c r="H1862" s="26">
        <v>44562</v>
      </c>
    </row>
    <row r="1863" spans="1:8" hidden="1">
      <c r="A1863" s="19">
        <v>74</v>
      </c>
      <c r="B1863" s="19" t="s">
        <v>104</v>
      </c>
      <c r="C1863" s="27">
        <f>All!BI76</f>
        <v>0</v>
      </c>
      <c r="D1863" s="24">
        <f>All!Y76</f>
        <v>0</v>
      </c>
      <c r="E1863" s="19" t="s">
        <v>272</v>
      </c>
      <c r="F1863" s="24">
        <f>All!EC76</f>
        <v>0</v>
      </c>
      <c r="G1863" s="24">
        <f>All!FM76</f>
        <v>0</v>
      </c>
      <c r="H1863" s="26">
        <v>44562</v>
      </c>
    </row>
    <row r="1864" spans="1:8" hidden="1">
      <c r="A1864" s="19">
        <v>75</v>
      </c>
      <c r="B1864" s="19" t="s">
        <v>105</v>
      </c>
      <c r="C1864" s="27">
        <f>All!BI77</f>
        <v>0</v>
      </c>
      <c r="D1864" s="24">
        <f>All!Y77</f>
        <v>0</v>
      </c>
      <c r="E1864" s="19" t="s">
        <v>272</v>
      </c>
      <c r="F1864" s="24">
        <f>All!EC77</f>
        <v>0</v>
      </c>
      <c r="G1864" s="24">
        <f>All!FM77</f>
        <v>0</v>
      </c>
      <c r="H1864" s="26">
        <v>44562</v>
      </c>
    </row>
    <row r="1865" spans="1:8" hidden="1">
      <c r="A1865" s="19">
        <v>76</v>
      </c>
      <c r="B1865" s="19" t="s">
        <v>111</v>
      </c>
      <c r="C1865" s="27">
        <f>All!BI78</f>
        <v>0</v>
      </c>
      <c r="D1865" s="24">
        <f>All!Y78</f>
        <v>0</v>
      </c>
      <c r="E1865" s="19" t="s">
        <v>272</v>
      </c>
      <c r="F1865" s="24">
        <f>All!EC78</f>
        <v>0</v>
      </c>
      <c r="G1865" s="24">
        <f>All!FM78</f>
        <v>0</v>
      </c>
      <c r="H1865" s="26">
        <v>44562</v>
      </c>
    </row>
    <row r="1866" spans="1:8" hidden="1">
      <c r="A1866" s="19">
        <v>77</v>
      </c>
      <c r="B1866" s="19" t="s">
        <v>112</v>
      </c>
      <c r="C1866" s="27">
        <f>All!BI79</f>
        <v>0</v>
      </c>
      <c r="D1866" s="24">
        <f>All!Y79</f>
        <v>0</v>
      </c>
      <c r="E1866" s="19" t="s">
        <v>272</v>
      </c>
      <c r="F1866" s="24">
        <f>All!EC79</f>
        <v>0</v>
      </c>
      <c r="G1866" s="24">
        <f>All!FM79</f>
        <v>0</v>
      </c>
      <c r="H1866" s="26">
        <v>44562</v>
      </c>
    </row>
    <row r="1867" spans="1:8" hidden="1">
      <c r="A1867" s="19">
        <v>78</v>
      </c>
      <c r="B1867" s="19" t="s">
        <v>113</v>
      </c>
      <c r="C1867" s="27">
        <f>All!BI80</f>
        <v>0</v>
      </c>
      <c r="D1867" s="24">
        <f>All!Y80</f>
        <v>0</v>
      </c>
      <c r="E1867" s="19" t="s">
        <v>272</v>
      </c>
      <c r="F1867" s="24">
        <f>All!EC80</f>
        <v>0</v>
      </c>
      <c r="G1867" s="24">
        <f>All!FM80</f>
        <v>0</v>
      </c>
      <c r="H1867" s="26">
        <v>44562</v>
      </c>
    </row>
    <row r="1868" spans="1:8" hidden="1">
      <c r="A1868" s="19">
        <v>79</v>
      </c>
      <c r="B1868" s="19" t="s">
        <v>114</v>
      </c>
      <c r="C1868" s="27">
        <f>All!BI81</f>
        <v>0</v>
      </c>
      <c r="D1868" s="24">
        <f>All!Y81</f>
        <v>0</v>
      </c>
      <c r="E1868" s="19" t="s">
        <v>272</v>
      </c>
      <c r="F1868" s="24">
        <f>All!EC81</f>
        <v>0</v>
      </c>
      <c r="G1868" s="24">
        <f>All!FM81</f>
        <v>0</v>
      </c>
      <c r="H1868" s="26">
        <v>44562</v>
      </c>
    </row>
    <row r="1869" spans="1:8" hidden="1">
      <c r="A1869" s="19">
        <v>80</v>
      </c>
      <c r="B1869" s="19" t="s">
        <v>115</v>
      </c>
      <c r="C1869" s="27">
        <f>All!BI82</f>
        <v>0</v>
      </c>
      <c r="D1869" s="24">
        <f>All!Y82</f>
        <v>0</v>
      </c>
      <c r="E1869" s="19" t="s">
        <v>272</v>
      </c>
      <c r="F1869" s="24">
        <f>All!EC82</f>
        <v>0</v>
      </c>
      <c r="G1869" s="24">
        <f>All!FM82</f>
        <v>0</v>
      </c>
      <c r="H1869" s="26">
        <v>44562</v>
      </c>
    </row>
    <row r="1870" spans="1:8" hidden="1">
      <c r="A1870" s="19">
        <v>81</v>
      </c>
      <c r="B1870" s="19" t="s">
        <v>116</v>
      </c>
      <c r="C1870" s="27">
        <f>All!BI83</f>
        <v>0</v>
      </c>
      <c r="D1870" s="24">
        <f>All!Y83</f>
        <v>0</v>
      </c>
      <c r="E1870" s="19" t="s">
        <v>272</v>
      </c>
      <c r="F1870" s="24">
        <f>All!EC83</f>
        <v>0</v>
      </c>
      <c r="G1870" s="24">
        <f>All!FM83</f>
        <v>0</v>
      </c>
      <c r="H1870" s="26">
        <v>44562</v>
      </c>
    </row>
    <row r="1871" spans="1:8" hidden="1">
      <c r="A1871" s="19">
        <v>82</v>
      </c>
      <c r="B1871" s="19" t="s">
        <v>117</v>
      </c>
      <c r="C1871" s="27">
        <f>All!BI84</f>
        <v>0</v>
      </c>
      <c r="D1871" s="24">
        <f>All!Y84</f>
        <v>0</v>
      </c>
      <c r="E1871" s="19" t="s">
        <v>272</v>
      </c>
      <c r="F1871" s="24">
        <f>All!EC84</f>
        <v>0</v>
      </c>
      <c r="G1871" s="24">
        <f>All!FM84</f>
        <v>0</v>
      </c>
      <c r="H1871" s="26">
        <v>44562</v>
      </c>
    </row>
    <row r="1872" spans="1:8" hidden="1">
      <c r="A1872" s="19">
        <v>83</v>
      </c>
      <c r="B1872" s="19" t="s">
        <v>118</v>
      </c>
      <c r="C1872" s="27">
        <f>All!BI85</f>
        <v>0</v>
      </c>
      <c r="D1872" s="24">
        <f>All!Y85</f>
        <v>0</v>
      </c>
      <c r="E1872" s="19" t="s">
        <v>272</v>
      </c>
      <c r="F1872" s="24">
        <f>All!EC85</f>
        <v>0</v>
      </c>
      <c r="G1872" s="24">
        <f>All!FM85</f>
        <v>0</v>
      </c>
      <c r="H1872" s="26">
        <v>44562</v>
      </c>
    </row>
    <row r="1873" spans="1:8" hidden="1">
      <c r="A1873" s="19">
        <v>84</v>
      </c>
      <c r="B1873" s="19" t="s">
        <v>119</v>
      </c>
      <c r="C1873" s="27">
        <f>All!BI86</f>
        <v>0</v>
      </c>
      <c r="D1873" s="24">
        <f>All!Y86</f>
        <v>0</v>
      </c>
      <c r="E1873" s="19" t="s">
        <v>272</v>
      </c>
      <c r="F1873" s="24">
        <f>All!EC86</f>
        <v>0</v>
      </c>
      <c r="G1873" s="24">
        <f>All!FM86</f>
        <v>0</v>
      </c>
      <c r="H1873" s="26">
        <v>44562</v>
      </c>
    </row>
    <row r="1874" spans="1:8" hidden="1">
      <c r="A1874" s="19">
        <v>85</v>
      </c>
      <c r="B1874" s="19" t="s">
        <v>120</v>
      </c>
      <c r="C1874" s="27">
        <f>All!BI87</f>
        <v>0</v>
      </c>
      <c r="D1874" s="24">
        <f>All!Y87</f>
        <v>0</v>
      </c>
      <c r="E1874" s="19" t="s">
        <v>272</v>
      </c>
      <c r="F1874" s="24">
        <f>All!EC87</f>
        <v>0</v>
      </c>
      <c r="G1874" s="24">
        <f>All!FM87</f>
        <v>0</v>
      </c>
      <c r="H1874" s="26">
        <v>44562</v>
      </c>
    </row>
    <row r="1875" spans="1:8" hidden="1">
      <c r="A1875" s="19">
        <v>86</v>
      </c>
      <c r="B1875" s="19" t="s">
        <v>121</v>
      </c>
      <c r="C1875" s="27">
        <f>All!BI88</f>
        <v>0</v>
      </c>
      <c r="D1875" s="24">
        <f>All!Y88</f>
        <v>0</v>
      </c>
      <c r="E1875" s="19" t="s">
        <v>272</v>
      </c>
      <c r="F1875" s="24">
        <f>All!EC88</f>
        <v>0</v>
      </c>
      <c r="G1875" s="24">
        <f>All!FM88</f>
        <v>0</v>
      </c>
      <c r="H1875" s="26">
        <v>44562</v>
      </c>
    </row>
    <row r="1876" spans="1:8" hidden="1">
      <c r="A1876" s="19">
        <v>87</v>
      </c>
      <c r="B1876" s="19" t="s">
        <v>122</v>
      </c>
      <c r="C1876" s="27">
        <f>All!BI89</f>
        <v>0</v>
      </c>
      <c r="D1876" s="24">
        <f>All!Y89</f>
        <v>0</v>
      </c>
      <c r="E1876" s="19" t="s">
        <v>272</v>
      </c>
      <c r="F1876" s="24">
        <f>All!EC89</f>
        <v>0</v>
      </c>
      <c r="G1876" s="24">
        <f>All!FM89</f>
        <v>0</v>
      </c>
      <c r="H1876" s="26">
        <v>44562</v>
      </c>
    </row>
    <row r="1877" spans="1:8" hidden="1">
      <c r="A1877" s="19">
        <v>88</v>
      </c>
      <c r="B1877" s="19" t="s">
        <v>123</v>
      </c>
      <c r="C1877" s="27">
        <f>All!BI90</f>
        <v>0</v>
      </c>
      <c r="D1877" s="24">
        <f>All!Y90</f>
        <v>0</v>
      </c>
      <c r="E1877" s="19" t="s">
        <v>272</v>
      </c>
      <c r="F1877" s="24">
        <f>All!EC90</f>
        <v>0</v>
      </c>
      <c r="G1877" s="24">
        <f>All!FM90</f>
        <v>0</v>
      </c>
      <c r="H1877" s="26">
        <v>44562</v>
      </c>
    </row>
    <row r="1878" spans="1:8" hidden="1">
      <c r="A1878" s="19">
        <v>89</v>
      </c>
      <c r="B1878" s="19" t="s">
        <v>126</v>
      </c>
      <c r="C1878" s="27">
        <f>All!BI91</f>
        <v>0</v>
      </c>
      <c r="D1878" s="24">
        <f>All!Y91</f>
        <v>0</v>
      </c>
      <c r="E1878" s="19" t="s">
        <v>272</v>
      </c>
      <c r="F1878" s="24">
        <f>All!EC91</f>
        <v>0</v>
      </c>
      <c r="G1878" s="24">
        <f>All!FM91</f>
        <v>0</v>
      </c>
      <c r="H1878" s="26">
        <v>44562</v>
      </c>
    </row>
    <row r="1879" spans="1:8" hidden="1">
      <c r="A1879" s="19">
        <v>90</v>
      </c>
      <c r="B1879" s="19" t="s">
        <v>284</v>
      </c>
      <c r="C1879" s="27">
        <f>All!BI92</f>
        <v>0</v>
      </c>
      <c r="D1879" s="24">
        <f>All!Y92</f>
        <v>0</v>
      </c>
      <c r="E1879" s="19" t="s">
        <v>272</v>
      </c>
      <c r="F1879" s="24">
        <f>All!EC92</f>
        <v>0</v>
      </c>
      <c r="G1879" s="24">
        <f>All!FM92</f>
        <v>0</v>
      </c>
      <c r="H1879" s="26">
        <v>44562</v>
      </c>
    </row>
    <row r="1880" spans="1:8" hidden="1">
      <c r="A1880" s="19">
        <v>91</v>
      </c>
      <c r="B1880" s="19" t="s">
        <v>2006</v>
      </c>
      <c r="C1880" s="27">
        <f>All!BI93</f>
        <v>0</v>
      </c>
      <c r="D1880" s="24">
        <f>All!Y93</f>
        <v>0</v>
      </c>
      <c r="E1880" s="19" t="s">
        <v>272</v>
      </c>
      <c r="F1880" s="24">
        <f>All!EC93</f>
        <v>0</v>
      </c>
      <c r="G1880" s="24">
        <f>All!FM93</f>
        <v>0</v>
      </c>
      <c r="H1880" s="26">
        <v>44562</v>
      </c>
    </row>
    <row r="1881" spans="1:8" hidden="1">
      <c r="A1881" s="19">
        <v>92</v>
      </c>
      <c r="B1881" s="19" t="s">
        <v>283</v>
      </c>
      <c r="C1881" s="27">
        <f>All!BI94</f>
        <v>0</v>
      </c>
      <c r="D1881" s="24">
        <f>All!Y94</f>
        <v>0</v>
      </c>
      <c r="E1881" s="19" t="s">
        <v>272</v>
      </c>
      <c r="F1881" s="24">
        <f>All!EC94</f>
        <v>0</v>
      </c>
      <c r="G1881" s="24">
        <f>All!FM94</f>
        <v>0</v>
      </c>
      <c r="H1881" s="26">
        <v>44562</v>
      </c>
    </row>
    <row r="1882" spans="1:8" hidden="1">
      <c r="A1882" s="19">
        <v>93</v>
      </c>
      <c r="B1882" s="19" t="s">
        <v>2005</v>
      </c>
      <c r="C1882" s="27">
        <f>All!BI95</f>
        <v>0</v>
      </c>
      <c r="D1882" s="24">
        <f>All!Y95</f>
        <v>0</v>
      </c>
      <c r="E1882" s="19" t="s">
        <v>272</v>
      </c>
      <c r="F1882" s="24">
        <f>All!EC95</f>
        <v>0</v>
      </c>
      <c r="G1882" s="24">
        <f>All!FM95</f>
        <v>0</v>
      </c>
      <c r="H1882" s="26">
        <v>44562</v>
      </c>
    </row>
    <row r="1883" spans="1:8" hidden="1">
      <c r="A1883" s="19">
        <v>94</v>
      </c>
      <c r="B1883" s="19" t="s">
        <v>2075</v>
      </c>
      <c r="C1883" s="27">
        <f>All!BI96</f>
        <v>0</v>
      </c>
      <c r="D1883" s="24">
        <f>All!Y96</f>
        <v>0</v>
      </c>
      <c r="E1883" s="19" t="s">
        <v>272</v>
      </c>
      <c r="F1883" s="24">
        <f>All!EC96</f>
        <v>0</v>
      </c>
      <c r="G1883" s="24">
        <f>All!FM96</f>
        <v>5762.7</v>
      </c>
      <c r="H1883" s="26">
        <v>44562</v>
      </c>
    </row>
    <row r="1884" spans="1:8" hidden="1">
      <c r="A1884" s="19">
        <v>95</v>
      </c>
      <c r="B1884" s="19" t="s">
        <v>2076</v>
      </c>
      <c r="C1884" s="27">
        <f>All!BI97</f>
        <v>0</v>
      </c>
      <c r="D1884" s="24">
        <f>All!Y97</f>
        <v>0</v>
      </c>
      <c r="E1884" s="19" t="s">
        <v>272</v>
      </c>
      <c r="F1884" s="24">
        <f>All!EC97</f>
        <v>0</v>
      </c>
      <c r="G1884" s="24">
        <f>All!FM97</f>
        <v>50255</v>
      </c>
      <c r="H1884" s="26">
        <v>44562</v>
      </c>
    </row>
    <row r="1885" spans="1:8" hidden="1">
      <c r="A1885" s="19">
        <v>96</v>
      </c>
      <c r="B1885" s="19" t="s">
        <v>2077</v>
      </c>
      <c r="C1885" s="27">
        <f>All!BI98</f>
        <v>0</v>
      </c>
      <c r="D1885" s="24">
        <f>All!Y98</f>
        <v>0</v>
      </c>
      <c r="E1885" s="19" t="s">
        <v>272</v>
      </c>
      <c r="F1885" s="24">
        <f>All!EC98</f>
        <v>0</v>
      </c>
      <c r="G1885" s="24">
        <f>All!FM98</f>
        <v>0</v>
      </c>
      <c r="H1885" s="26">
        <v>44562</v>
      </c>
    </row>
    <row r="1886" spans="1:8" hidden="1">
      <c r="A1886" s="19">
        <v>97</v>
      </c>
      <c r="B1886" s="19" t="s">
        <v>2078</v>
      </c>
      <c r="C1886" s="27">
        <f>All!BI99</f>
        <v>10942170.499999985</v>
      </c>
      <c r="D1886" s="24">
        <f>All!Y99</f>
        <v>0</v>
      </c>
      <c r="E1886" s="19" t="s">
        <v>272</v>
      </c>
      <c r="F1886" s="24">
        <f>All!EC99</f>
        <v>0</v>
      </c>
      <c r="G1886" s="24">
        <f>All!FM99</f>
        <v>5144726.4800000004</v>
      </c>
      <c r="H1886" s="26">
        <v>44562</v>
      </c>
    </row>
    <row r="1887" spans="1:8" hidden="1">
      <c r="A1887" s="19">
        <v>98</v>
      </c>
      <c r="B1887" s="19" t="s">
        <v>2079</v>
      </c>
      <c r="C1887" s="27">
        <f>All!BI100</f>
        <v>9098926.6041666865</v>
      </c>
      <c r="D1887" s="24">
        <f>All!Y100</f>
        <v>5731314.1199999992</v>
      </c>
      <c r="E1887" s="19" t="s">
        <v>272</v>
      </c>
      <c r="F1887" s="24">
        <f>All!EC100</f>
        <v>6384571</v>
      </c>
      <c r="G1887" s="24">
        <f>All!FM100</f>
        <v>7800748.8299999982</v>
      </c>
      <c r="H1887" s="26">
        <v>44562</v>
      </c>
    </row>
    <row r="1888" spans="1:8" hidden="1">
      <c r="A1888" s="19">
        <v>99</v>
      </c>
      <c r="B1888" s="19" t="s">
        <v>2080</v>
      </c>
      <c r="C1888" s="27">
        <f>All!BI101</f>
        <v>18099916.475055397</v>
      </c>
      <c r="D1888" s="24">
        <f>All!Y101</f>
        <v>12467000.66</v>
      </c>
      <c r="E1888" s="19" t="s">
        <v>272</v>
      </c>
      <c r="F1888" s="24">
        <f>All!EC101</f>
        <v>0</v>
      </c>
      <c r="G1888" s="24">
        <f>All!FM101</f>
        <v>26230798.689999998</v>
      </c>
      <c r="H1888" s="26">
        <v>44562</v>
      </c>
    </row>
    <row r="1889" spans="1:8" hidden="1">
      <c r="A1889" s="19">
        <v>100</v>
      </c>
      <c r="B1889" s="19" t="s">
        <v>2081</v>
      </c>
      <c r="C1889" s="27">
        <f>All!BI102</f>
        <v>0</v>
      </c>
      <c r="D1889" s="24">
        <f>All!Y102</f>
        <v>0</v>
      </c>
      <c r="E1889" s="19" t="s">
        <v>272</v>
      </c>
      <c r="F1889" s="24">
        <f>All!EC102</f>
        <v>0</v>
      </c>
      <c r="G1889" s="24">
        <f>All!FM102</f>
        <v>52462.979999999996</v>
      </c>
      <c r="H1889" s="26">
        <v>44562</v>
      </c>
    </row>
    <row r="1890" spans="1:8" hidden="1">
      <c r="A1890" s="19">
        <v>101</v>
      </c>
      <c r="B1890" s="19" t="s">
        <v>2082</v>
      </c>
      <c r="C1890" s="27">
        <f>All!BI103</f>
        <v>0</v>
      </c>
      <c r="D1890" s="24">
        <f>All!Y103</f>
        <v>0</v>
      </c>
      <c r="E1890" s="19" t="s">
        <v>272</v>
      </c>
      <c r="F1890" s="24">
        <f>All!EC103</f>
        <v>0</v>
      </c>
      <c r="G1890" s="24">
        <f>All!FM103</f>
        <v>7677797.5599999987</v>
      </c>
      <c r="H1890" s="26">
        <v>44562</v>
      </c>
    </row>
    <row r="1891" spans="1:8" hidden="1">
      <c r="A1891" s="19">
        <v>102</v>
      </c>
      <c r="B1891" s="19" t="s">
        <v>2083</v>
      </c>
      <c r="C1891" s="27">
        <f>All!BI104</f>
        <v>6550983.0860215127</v>
      </c>
      <c r="D1891" s="24">
        <f>All!Y104</f>
        <v>0</v>
      </c>
      <c r="E1891" s="19" t="s">
        <v>272</v>
      </c>
      <c r="F1891" s="24">
        <f>All!EC104</f>
        <v>0</v>
      </c>
      <c r="G1891" s="24">
        <f>All!FM104</f>
        <v>9995146.0800000001</v>
      </c>
      <c r="H1891" s="26">
        <v>44562</v>
      </c>
    </row>
    <row r="1892" spans="1:8" hidden="1">
      <c r="A1892" s="19">
        <v>103</v>
      </c>
      <c r="B1892" s="19" t="s">
        <v>2085</v>
      </c>
      <c r="C1892" s="27">
        <f>All!BI105</f>
        <v>0</v>
      </c>
      <c r="D1892" s="24">
        <f>All!Y105</f>
        <v>0</v>
      </c>
      <c r="E1892" s="19" t="s">
        <v>272</v>
      </c>
      <c r="F1892" s="24">
        <f>All!EC105</f>
        <v>0</v>
      </c>
      <c r="G1892" s="24">
        <f>All!FM105</f>
        <v>1700</v>
      </c>
      <c r="H1892" s="26">
        <v>44562</v>
      </c>
    </row>
    <row r="1893" spans="1:8" hidden="1">
      <c r="A1893" s="19">
        <v>104</v>
      </c>
      <c r="B1893" s="19" t="s">
        <v>2086</v>
      </c>
      <c r="C1893" s="27">
        <f>All!BI106</f>
        <v>0</v>
      </c>
      <c r="D1893" s="24">
        <f>All!Y106</f>
        <v>0</v>
      </c>
      <c r="E1893" s="19" t="s">
        <v>272</v>
      </c>
      <c r="F1893" s="24">
        <f>All!EC106</f>
        <v>0</v>
      </c>
      <c r="G1893" s="24">
        <f>All!FM106</f>
        <v>0</v>
      </c>
      <c r="H1893" s="26">
        <v>44562</v>
      </c>
    </row>
    <row r="1894" spans="1:8" hidden="1">
      <c r="A1894" s="19">
        <v>105</v>
      </c>
      <c r="B1894" s="19" t="s">
        <v>2087</v>
      </c>
      <c r="C1894" s="27">
        <f>All!BI107</f>
        <v>12321588.471204191</v>
      </c>
      <c r="D1894" s="24">
        <f>All!Y107</f>
        <v>9032753.1099999845</v>
      </c>
      <c r="E1894" s="19" t="s">
        <v>272</v>
      </c>
      <c r="F1894" s="24">
        <f>All!EC107</f>
        <v>0</v>
      </c>
      <c r="G1894" s="24">
        <f>All!FM107</f>
        <v>9468885.1399999987</v>
      </c>
      <c r="H1894" s="26">
        <v>44562</v>
      </c>
    </row>
    <row r="1895" spans="1:8" hidden="1">
      <c r="A1895" s="19">
        <v>106</v>
      </c>
      <c r="B1895" s="19" t="s">
        <v>2088</v>
      </c>
      <c r="C1895" s="27">
        <f>All!BI108</f>
        <v>0</v>
      </c>
      <c r="D1895" s="24">
        <f>All!Y108</f>
        <v>0</v>
      </c>
      <c r="E1895" s="19" t="s">
        <v>272</v>
      </c>
      <c r="F1895" s="24">
        <f>All!EC108</f>
        <v>0</v>
      </c>
      <c r="G1895" s="24">
        <f>All!FM108</f>
        <v>0</v>
      </c>
      <c r="H1895" s="26">
        <v>44562</v>
      </c>
    </row>
    <row r="1896" spans="1:8" hidden="1">
      <c r="A1896" s="19">
        <v>107</v>
      </c>
      <c r="B1896" s="19" t="s">
        <v>2089</v>
      </c>
      <c r="C1896" s="27">
        <f>All!BI109</f>
        <v>133640.75268816948</v>
      </c>
      <c r="D1896" s="24">
        <f>All!Y109</f>
        <v>0</v>
      </c>
      <c r="E1896" s="19" t="s">
        <v>272</v>
      </c>
      <c r="F1896" s="24">
        <f>All!EC109</f>
        <v>0</v>
      </c>
      <c r="G1896" s="24">
        <f>All!FM109</f>
        <v>2165300.61</v>
      </c>
      <c r="H1896" s="26">
        <v>44562</v>
      </c>
    </row>
    <row r="1897" spans="1:8" hidden="1">
      <c r="A1897" s="19">
        <v>108</v>
      </c>
      <c r="B1897" s="19" t="s">
        <v>2090</v>
      </c>
      <c r="C1897" s="27">
        <f>All!BI110</f>
        <v>12419848.741935484</v>
      </c>
      <c r="D1897" s="24">
        <f>All!Y110</f>
        <v>0</v>
      </c>
      <c r="E1897" s="19" t="s">
        <v>272</v>
      </c>
      <c r="F1897" s="24">
        <f>All!EC110</f>
        <v>0</v>
      </c>
      <c r="G1897" s="24">
        <f>All!FM110</f>
        <v>11492201.580000002</v>
      </c>
      <c r="H1897" s="26">
        <v>44562</v>
      </c>
    </row>
    <row r="1898" spans="1:8" hidden="1">
      <c r="A1898" s="19">
        <v>109</v>
      </c>
      <c r="B1898" s="19" t="s">
        <v>2091</v>
      </c>
      <c r="C1898" s="27">
        <f>All!BI111</f>
        <v>11469944.119565226</v>
      </c>
      <c r="D1898" s="24">
        <f>All!Y111</f>
        <v>0</v>
      </c>
      <c r="E1898" s="19" t="s">
        <v>272</v>
      </c>
      <c r="F1898" s="24">
        <f>All!EC111</f>
        <v>0</v>
      </c>
      <c r="G1898" s="24">
        <f>All!FM111</f>
        <v>2880388</v>
      </c>
      <c r="H1898" s="26">
        <v>44562</v>
      </c>
    </row>
    <row r="1899" spans="1:8" hidden="1">
      <c r="A1899" s="19">
        <v>110</v>
      </c>
      <c r="B1899" s="19" t="s">
        <v>2092</v>
      </c>
      <c r="C1899" s="27">
        <f>All!BI112</f>
        <v>11957963.541666746</v>
      </c>
      <c r="D1899" s="24">
        <f>All!Y112</f>
        <v>28571872.939999998</v>
      </c>
      <c r="E1899" s="19" t="s">
        <v>272</v>
      </c>
      <c r="F1899" s="24">
        <f>All!EC112</f>
        <v>21023839</v>
      </c>
      <c r="G1899" s="24">
        <f>All!FM112</f>
        <v>25241407.800000001</v>
      </c>
      <c r="H1899" s="26">
        <v>44562</v>
      </c>
    </row>
    <row r="1900" spans="1:8" hidden="1">
      <c r="A1900" s="19">
        <v>111</v>
      </c>
      <c r="B1900" s="19" t="s">
        <v>2104</v>
      </c>
      <c r="C1900" s="27">
        <f>All!BI113</f>
        <v>2392520.677419357</v>
      </c>
      <c r="D1900" s="24">
        <f>All!Y113</f>
        <v>2116780.4299999997</v>
      </c>
      <c r="E1900" s="19" t="s">
        <v>272</v>
      </c>
      <c r="F1900" s="24">
        <f>All!EC113</f>
        <v>4588552.22</v>
      </c>
      <c r="G1900" s="24">
        <f>All!FM113</f>
        <v>1261405.2</v>
      </c>
      <c r="H1900" s="26">
        <v>44562</v>
      </c>
    </row>
    <row r="1901" spans="1:8" hidden="1">
      <c r="A1901" s="19">
        <v>112</v>
      </c>
      <c r="B1901" s="19" t="s">
        <v>2100</v>
      </c>
      <c r="C1901" s="27">
        <f>All!BI114</f>
        <v>19294981.173333332</v>
      </c>
      <c r="D1901" s="24">
        <f>All!Y114</f>
        <v>14485776.580000013</v>
      </c>
      <c r="E1901" s="19" t="s">
        <v>272</v>
      </c>
      <c r="F1901" s="24">
        <f>All!EC114</f>
        <v>0</v>
      </c>
      <c r="G1901" s="24">
        <f>All!FM114</f>
        <v>13058417.58</v>
      </c>
      <c r="H1901" s="26">
        <v>44562</v>
      </c>
    </row>
    <row r="1902" spans="1:8" hidden="1">
      <c r="A1902" s="19">
        <v>113</v>
      </c>
      <c r="B1902" s="19" t="s">
        <v>2101</v>
      </c>
      <c r="C1902" s="27">
        <f>All!BI115</f>
        <v>25744482.768421084</v>
      </c>
      <c r="D1902" s="24">
        <f>All!Y115</f>
        <v>29038558.459999979</v>
      </c>
      <c r="E1902" s="19" t="s">
        <v>272</v>
      </c>
      <c r="F1902" s="24">
        <f>All!EC115</f>
        <v>62566272.799999997</v>
      </c>
      <c r="G1902" s="24">
        <f>All!FM115</f>
        <v>38809003.909999996</v>
      </c>
      <c r="H1902" s="26">
        <v>44562</v>
      </c>
    </row>
    <row r="1903" spans="1:8" hidden="1">
      <c r="A1903" s="19">
        <v>114</v>
      </c>
      <c r="B1903" s="19" t="s">
        <v>2102</v>
      </c>
      <c r="C1903" s="27">
        <f>All!BI116</f>
        <v>1245641.304347828</v>
      </c>
      <c r="D1903" s="24">
        <f>All!Y116</f>
        <v>0</v>
      </c>
      <c r="E1903" s="19" t="s">
        <v>272</v>
      </c>
      <c r="F1903" s="24">
        <f>All!EC116</f>
        <v>22255332.550000001</v>
      </c>
      <c r="G1903" s="24">
        <f>All!FM116</f>
        <v>408660.31000000006</v>
      </c>
      <c r="H1903" s="26">
        <v>44562</v>
      </c>
    </row>
    <row r="1904" spans="1:8" hidden="1">
      <c r="A1904" s="20">
        <v>115</v>
      </c>
      <c r="B1904" s="20" t="s">
        <v>2103</v>
      </c>
      <c r="C1904" s="27">
        <f>All!BI117</f>
        <v>1491522.5841946751</v>
      </c>
      <c r="D1904" s="24">
        <f>All!Y117</f>
        <v>0</v>
      </c>
      <c r="E1904" s="19" t="s">
        <v>272</v>
      </c>
      <c r="F1904" s="24">
        <f>All!EC117</f>
        <v>5035428.4000000004</v>
      </c>
      <c r="G1904" s="24">
        <f>All!FM117</f>
        <v>1109006.3900000001</v>
      </c>
      <c r="H1904" s="26">
        <v>44562</v>
      </c>
    </row>
    <row r="1905" spans="1:8" hidden="1">
      <c r="A1905" s="19">
        <v>116</v>
      </c>
      <c r="B1905" s="19" t="s">
        <v>2109</v>
      </c>
      <c r="C1905" s="27">
        <f>All!BI118</f>
        <v>548920.07608695608</v>
      </c>
      <c r="D1905" s="24">
        <f>All!Y118</f>
        <v>0</v>
      </c>
      <c r="E1905" s="19" t="s">
        <v>272</v>
      </c>
      <c r="F1905" s="24">
        <f>All!EC118</f>
        <v>0</v>
      </c>
      <c r="G1905" s="24">
        <f>All!FM118</f>
        <v>430943.69999999995</v>
      </c>
      <c r="H1905" s="26">
        <v>44562</v>
      </c>
    </row>
    <row r="1906" spans="1:8" hidden="1">
      <c r="A1906" s="19">
        <v>117</v>
      </c>
      <c r="B1906" s="19" t="s">
        <v>2110</v>
      </c>
      <c r="C1906" s="27">
        <f>All!BI119</f>
        <v>367145.94377535954</v>
      </c>
      <c r="D1906" s="24">
        <f>All!Y119</f>
        <v>0</v>
      </c>
      <c r="E1906" s="19" t="s">
        <v>272</v>
      </c>
      <c r="F1906" s="24">
        <f>All!EC119</f>
        <v>5455347</v>
      </c>
      <c r="G1906" s="24">
        <f>All!FM119</f>
        <v>547960.15999999992</v>
      </c>
      <c r="H1906" s="26">
        <v>44562</v>
      </c>
    </row>
    <row r="1907" spans="1:8" hidden="1">
      <c r="A1907" s="19">
        <v>118</v>
      </c>
      <c r="B1907" s="19" t="s">
        <v>2112</v>
      </c>
      <c r="C1907" s="27">
        <f>All!BI120</f>
        <v>6759163.4130434766</v>
      </c>
      <c r="D1907" s="24">
        <f>All!Y120</f>
        <v>18044958.860000003</v>
      </c>
      <c r="E1907" s="19" t="s">
        <v>272</v>
      </c>
      <c r="F1907" s="24">
        <f>All!EC120</f>
        <v>10000000</v>
      </c>
      <c r="G1907" s="24">
        <f>All!FM120</f>
        <v>4531189.6999999993</v>
      </c>
      <c r="H1907" s="26">
        <v>44562</v>
      </c>
    </row>
    <row r="1908" spans="1:8" hidden="1">
      <c r="A1908" s="19">
        <v>119</v>
      </c>
      <c r="B1908" s="19" t="s">
        <v>2113</v>
      </c>
      <c r="C1908" s="27">
        <f>All!BI121</f>
        <v>242804.01111111091</v>
      </c>
      <c r="D1908" s="24">
        <f>All!Y121</f>
        <v>0</v>
      </c>
      <c r="E1908" s="19" t="s">
        <v>272</v>
      </c>
      <c r="F1908" s="24">
        <f>All!EC121</f>
        <v>0</v>
      </c>
      <c r="G1908" s="24">
        <f>All!FM121</f>
        <v>244050.72</v>
      </c>
      <c r="H1908" s="26">
        <v>44562</v>
      </c>
    </row>
    <row r="1909" spans="1:8" hidden="1">
      <c r="A1909" s="19">
        <v>120</v>
      </c>
      <c r="B1909" s="20" t="s">
        <v>2114</v>
      </c>
      <c r="C1909" s="27">
        <f>All!BI122</f>
        <v>16416.666666666511</v>
      </c>
      <c r="D1909" s="24">
        <f>All!Y122</f>
        <v>0</v>
      </c>
      <c r="E1909" s="19" t="s">
        <v>272</v>
      </c>
      <c r="F1909" s="24">
        <f>All!EC122</f>
        <v>0</v>
      </c>
      <c r="G1909" s="24">
        <f>All!FM122</f>
        <v>26387.309999999998</v>
      </c>
      <c r="H1909" s="26">
        <v>44562</v>
      </c>
    </row>
    <row r="1910" spans="1:8" hidden="1">
      <c r="A1910" s="19">
        <v>121</v>
      </c>
      <c r="B1910" s="19" t="s">
        <v>2157</v>
      </c>
      <c r="C1910" s="27">
        <f>All!BI123</f>
        <v>0</v>
      </c>
      <c r="D1910" s="24">
        <f>All!Y123</f>
        <v>0</v>
      </c>
      <c r="E1910" s="19" t="s">
        <v>272</v>
      </c>
      <c r="F1910" s="24">
        <f>All!EC123</f>
        <v>0</v>
      </c>
      <c r="G1910" s="24">
        <f>All!FM123</f>
        <v>0</v>
      </c>
      <c r="H1910" s="26">
        <v>44562</v>
      </c>
    </row>
    <row r="1911" spans="1:8" hidden="1">
      <c r="A1911" s="19">
        <v>122</v>
      </c>
      <c r="B1911" s="19" t="s">
        <v>2158</v>
      </c>
      <c r="C1911" s="27">
        <f>All!BI124</f>
        <v>52513.328714455478</v>
      </c>
      <c r="D1911" s="24">
        <f>All!Y124</f>
        <v>0</v>
      </c>
      <c r="E1911" s="19" t="s">
        <v>272</v>
      </c>
      <c r="F1911" s="24">
        <f>All!EC124</f>
        <v>0</v>
      </c>
      <c r="G1911" s="24">
        <f>All!FM124</f>
        <v>63347.5</v>
      </c>
      <c r="H1911" s="26">
        <v>44562</v>
      </c>
    </row>
    <row r="1912" spans="1:8" hidden="1">
      <c r="A1912" s="19">
        <v>123</v>
      </c>
      <c r="B1912" s="19" t="s">
        <v>2159</v>
      </c>
      <c r="C1912" s="27">
        <f>All!BI125</f>
        <v>0</v>
      </c>
      <c r="D1912" s="24">
        <f>All!Y125</f>
        <v>0</v>
      </c>
      <c r="E1912" s="19" t="s">
        <v>272</v>
      </c>
      <c r="F1912" s="24">
        <f>All!EC125</f>
        <v>0</v>
      </c>
      <c r="G1912" s="24">
        <f>All!FM125</f>
        <v>0</v>
      </c>
      <c r="H1912" s="26">
        <v>44562</v>
      </c>
    </row>
    <row r="1913" spans="1:8" hidden="1">
      <c r="A1913" s="19">
        <v>124</v>
      </c>
      <c r="B1913" s="19" t="s">
        <v>2160</v>
      </c>
      <c r="C1913" s="27">
        <f>All!BI126</f>
        <v>38633.333333333489</v>
      </c>
      <c r="D1913" s="24">
        <f>All!Y126</f>
        <v>0</v>
      </c>
      <c r="E1913" s="19" t="s">
        <v>272</v>
      </c>
      <c r="F1913" s="24">
        <f>All!EC126</f>
        <v>0</v>
      </c>
      <c r="G1913" s="24">
        <f>All!FM126</f>
        <v>16973.27</v>
      </c>
      <c r="H1913" s="26">
        <v>44562</v>
      </c>
    </row>
    <row r="1914" spans="1:8" hidden="1">
      <c r="A1914" s="19">
        <v>125</v>
      </c>
      <c r="B1914" s="19" t="s">
        <v>2162</v>
      </c>
      <c r="C1914" s="27">
        <f>All!BI127</f>
        <v>122363.53333333321</v>
      </c>
      <c r="D1914" s="24">
        <f>All!Y127</f>
        <v>1105252.5100000007</v>
      </c>
      <c r="E1914" s="19" t="s">
        <v>272</v>
      </c>
      <c r="F1914" s="24">
        <f>All!EC127</f>
        <v>0</v>
      </c>
      <c r="G1914" s="24">
        <f>All!FM127</f>
        <v>1140367.1800000002</v>
      </c>
      <c r="H1914" s="26">
        <v>44562</v>
      </c>
    </row>
    <row r="1915" spans="1:8" hidden="1">
      <c r="A1915" s="19">
        <v>126</v>
      </c>
      <c r="B1915" s="19" t="s">
        <v>2163</v>
      </c>
      <c r="C1915" s="27">
        <f>All!BI128</f>
        <v>3513753.4636485428</v>
      </c>
      <c r="D1915" s="24">
        <f>All!Y128</f>
        <v>23601514.100000001</v>
      </c>
      <c r="E1915" s="19" t="s">
        <v>272</v>
      </c>
      <c r="F1915" s="24">
        <f>All!EC128</f>
        <v>0</v>
      </c>
      <c r="G1915" s="24">
        <f>All!FM128</f>
        <v>2525166.5700000003</v>
      </c>
      <c r="H1915" s="26">
        <v>44562</v>
      </c>
    </row>
    <row r="1916" spans="1:8" hidden="1">
      <c r="A1916" s="19">
        <v>127</v>
      </c>
      <c r="B1916" s="19" t="s">
        <v>2164</v>
      </c>
      <c r="C1916" s="27">
        <f>All!BI129</f>
        <v>1814666.599999994</v>
      </c>
      <c r="D1916" s="24">
        <f>All!Y129</f>
        <v>10061971.039999999</v>
      </c>
      <c r="E1916" s="19" t="s">
        <v>272</v>
      </c>
      <c r="F1916" s="24">
        <f>All!EC129</f>
        <v>22327120.91</v>
      </c>
      <c r="G1916" s="24">
        <f>All!FM129</f>
        <v>1653848.7800000003</v>
      </c>
      <c r="H1916" s="26">
        <v>44562</v>
      </c>
    </row>
    <row r="1917" spans="1:8" hidden="1">
      <c r="A1917" s="19">
        <v>128</v>
      </c>
      <c r="B1917" s="19" t="s">
        <v>2165</v>
      </c>
      <c r="C1917" s="27">
        <f>All!BI130</f>
        <v>1488393.729784546</v>
      </c>
      <c r="D1917" s="24">
        <f>All!Y130</f>
        <v>2138801.7828571415</v>
      </c>
      <c r="E1917" s="19" t="s">
        <v>272</v>
      </c>
      <c r="F1917" s="24">
        <f>All!EC130</f>
        <v>0</v>
      </c>
      <c r="G1917" s="24">
        <f>All!FM130</f>
        <v>2478786.4700000002</v>
      </c>
      <c r="H1917" s="26">
        <v>44562</v>
      </c>
    </row>
    <row r="1918" spans="1:8" hidden="1">
      <c r="A1918" s="113">
        <v>129</v>
      </c>
      <c r="B1918" s="113" t="s">
        <v>2167</v>
      </c>
      <c r="C1918" s="27">
        <f>All!BI131</f>
        <v>37786.516853932582</v>
      </c>
      <c r="D1918" s="24">
        <f>All!Y131</f>
        <v>0</v>
      </c>
      <c r="E1918" s="19" t="s">
        <v>272</v>
      </c>
      <c r="F1918" s="24">
        <f>All!EC131</f>
        <v>0</v>
      </c>
      <c r="G1918" s="24">
        <f>All!FM131</f>
        <v>0</v>
      </c>
      <c r="H1918" s="26">
        <v>44562</v>
      </c>
    </row>
    <row r="1919" spans="1:8" hidden="1">
      <c r="A1919" s="113">
        <v>130</v>
      </c>
      <c r="B1919" s="113" t="s">
        <v>2168</v>
      </c>
      <c r="C1919" s="27">
        <f>All!BI132</f>
        <v>9991714.0059539601</v>
      </c>
      <c r="D1919" s="24">
        <f>All!Y132</f>
        <v>11426647.209999997</v>
      </c>
      <c r="E1919" s="19" t="s">
        <v>272</v>
      </c>
      <c r="F1919" s="24">
        <f>All!EC132</f>
        <v>0</v>
      </c>
      <c r="G1919" s="24">
        <f>All!FM132</f>
        <v>11404964.639999999</v>
      </c>
      <c r="H1919" s="26">
        <v>44562</v>
      </c>
    </row>
    <row r="1920" spans="1:8" hidden="1">
      <c r="A1920" s="113">
        <v>131</v>
      </c>
      <c r="B1920" s="113" t="s">
        <v>2169</v>
      </c>
      <c r="C1920" s="27">
        <f>All!BI133</f>
        <v>73889.956989247308</v>
      </c>
      <c r="D1920" s="24">
        <f>All!Y133</f>
        <v>439200</v>
      </c>
      <c r="E1920" s="19" t="s">
        <v>272</v>
      </c>
      <c r="F1920" s="24">
        <f>All!EC133</f>
        <v>0</v>
      </c>
      <c r="G1920" s="24">
        <f>All!FM133</f>
        <v>39155</v>
      </c>
      <c r="H1920" s="26">
        <v>44562</v>
      </c>
    </row>
    <row r="1921" spans="1:8" hidden="1">
      <c r="A1921" s="113">
        <v>132</v>
      </c>
      <c r="B1921" s="113" t="s">
        <v>2170</v>
      </c>
      <c r="C1921" s="27">
        <f>All!BI134</f>
        <v>3424327.655913977</v>
      </c>
      <c r="D1921" s="24">
        <f>All!Y134</f>
        <v>0</v>
      </c>
      <c r="E1921" s="19" t="s">
        <v>272</v>
      </c>
      <c r="F1921" s="24">
        <f>All!EC134</f>
        <v>0</v>
      </c>
      <c r="G1921" s="24">
        <f>All!FM134</f>
        <v>2397905.79</v>
      </c>
      <c r="H1921" s="26">
        <v>44562</v>
      </c>
    </row>
    <row r="1922" spans="1:8" hidden="1">
      <c r="A1922" s="113">
        <v>133</v>
      </c>
      <c r="B1922" s="113" t="s">
        <v>2171</v>
      </c>
      <c r="C1922" s="27">
        <f>All!BI135</f>
        <v>0</v>
      </c>
      <c r="D1922" s="24">
        <f>All!Y135</f>
        <v>0</v>
      </c>
      <c r="E1922" s="19" t="s">
        <v>272</v>
      </c>
      <c r="F1922" s="24">
        <f>All!EC135</f>
        <v>0</v>
      </c>
      <c r="G1922" s="24">
        <f>All!FM135</f>
        <v>0</v>
      </c>
      <c r="H1922" s="26">
        <v>44562</v>
      </c>
    </row>
    <row r="1923" spans="1:8" hidden="1">
      <c r="A1923" s="113">
        <v>134</v>
      </c>
      <c r="B1923" s="113" t="s">
        <v>2172</v>
      </c>
      <c r="C1923" s="27">
        <f>All!BI136</f>
        <v>-29491.555555555547</v>
      </c>
      <c r="D1923" s="24">
        <f>All!Y136</f>
        <v>0</v>
      </c>
      <c r="E1923" s="19" t="s">
        <v>272</v>
      </c>
      <c r="F1923" s="24">
        <f>All!EC136</f>
        <v>0</v>
      </c>
      <c r="G1923" s="24">
        <f>All!FM136</f>
        <v>8670</v>
      </c>
      <c r="H1923" s="26">
        <v>44562</v>
      </c>
    </row>
    <row r="1924" spans="1:8" hidden="1">
      <c r="A1924" s="113">
        <v>135</v>
      </c>
      <c r="B1924" s="113" t="s">
        <v>2173</v>
      </c>
      <c r="C1924" s="27">
        <f>All!BI137</f>
        <v>0</v>
      </c>
      <c r="D1924" s="24">
        <f>All!Y137</f>
        <v>0</v>
      </c>
      <c r="E1924" s="19" t="s">
        <v>272</v>
      </c>
      <c r="F1924" s="24">
        <f>All!EC137</f>
        <v>0</v>
      </c>
      <c r="G1924" s="24">
        <f>All!FM137</f>
        <v>0</v>
      </c>
      <c r="H1924" s="26">
        <v>44562</v>
      </c>
    </row>
    <row r="1925" spans="1:8" hidden="1">
      <c r="A1925" s="113">
        <v>136</v>
      </c>
      <c r="B1925" s="113" t="s">
        <v>2174</v>
      </c>
      <c r="C1925" s="27">
        <f>All!BI138</f>
        <v>3503325.3447262645</v>
      </c>
      <c r="D1925" s="24">
        <f>All!Y138</f>
        <v>23827408.969000001</v>
      </c>
      <c r="E1925" s="19" t="s">
        <v>272</v>
      </c>
      <c r="F1925" s="24">
        <f>All!EC138</f>
        <v>0</v>
      </c>
      <c r="G1925" s="24">
        <f>All!FM138</f>
        <v>6573518.5800000001</v>
      </c>
      <c r="H1925" s="26">
        <v>44562</v>
      </c>
    </row>
    <row r="1926" spans="1:8" hidden="1">
      <c r="A1926" s="113">
        <v>137</v>
      </c>
      <c r="B1926" s="113" t="s">
        <v>2175</v>
      </c>
      <c r="C1926" s="27">
        <f>All!BI139</f>
        <v>414932.00053540495</v>
      </c>
      <c r="D1926" s="24">
        <f>All!Y139</f>
        <v>0</v>
      </c>
      <c r="E1926" s="19" t="s">
        <v>272</v>
      </c>
      <c r="F1926" s="24">
        <f>All!EC139</f>
        <v>0</v>
      </c>
      <c r="G1926" s="24">
        <f>All!FM139</f>
        <v>7966896.75</v>
      </c>
      <c r="H1926" s="26">
        <v>44562</v>
      </c>
    </row>
    <row r="1927" spans="1:8" hidden="1">
      <c r="A1927" s="113">
        <v>138</v>
      </c>
      <c r="B1927" s="113" t="s">
        <v>2176</v>
      </c>
      <c r="C1927" s="27">
        <f>All!BI140</f>
        <v>0</v>
      </c>
      <c r="D1927" s="24">
        <f>All!Y140</f>
        <v>0</v>
      </c>
      <c r="E1927" s="19" t="s">
        <v>272</v>
      </c>
      <c r="F1927" s="24">
        <f>All!EC140</f>
        <v>0</v>
      </c>
      <c r="G1927" s="24">
        <f>All!FM140</f>
        <v>66460.05</v>
      </c>
      <c r="H1927" s="26">
        <v>44562</v>
      </c>
    </row>
    <row r="1928" spans="1:8" hidden="1">
      <c r="A1928" s="113">
        <v>139</v>
      </c>
      <c r="B1928" s="113" t="s">
        <v>2189</v>
      </c>
      <c r="C1928" s="27">
        <f>All!BI141</f>
        <v>15011.221179449209</v>
      </c>
      <c r="D1928" s="24">
        <f>All!Y141</f>
        <v>0</v>
      </c>
      <c r="E1928" s="19" t="s">
        <v>272</v>
      </c>
      <c r="F1928" s="24">
        <f>All!EC141</f>
        <v>0</v>
      </c>
      <c r="G1928" s="24">
        <f>All!FM141</f>
        <v>296595</v>
      </c>
      <c r="H1928" s="26">
        <v>44562</v>
      </c>
    </row>
    <row r="1929" spans="1:8" hidden="1">
      <c r="A1929" s="113">
        <v>140</v>
      </c>
      <c r="B1929" s="113" t="s">
        <v>2190</v>
      </c>
      <c r="C1929" s="27">
        <f>All!BI142</f>
        <v>0</v>
      </c>
      <c r="D1929" s="24">
        <f>All!Y142</f>
        <v>0</v>
      </c>
      <c r="E1929" s="19" t="s">
        <v>272</v>
      </c>
      <c r="F1929" s="24">
        <f>All!EC142</f>
        <v>0</v>
      </c>
      <c r="G1929" s="24">
        <f>All!FM142</f>
        <v>0</v>
      </c>
      <c r="H1929" s="26">
        <v>44562</v>
      </c>
    </row>
    <row r="1930" spans="1:8" hidden="1">
      <c r="A1930" s="113">
        <v>141</v>
      </c>
      <c r="B1930" s="113" t="s">
        <v>2191</v>
      </c>
      <c r="C1930" s="27">
        <f>All!BI143</f>
        <v>0</v>
      </c>
      <c r="D1930" s="24">
        <f>All!Y143</f>
        <v>0</v>
      </c>
      <c r="E1930" s="19" t="s">
        <v>272</v>
      </c>
      <c r="F1930" s="24">
        <f>All!EC143</f>
        <v>0</v>
      </c>
      <c r="G1930" s="24">
        <f>All!FM143</f>
        <v>0</v>
      </c>
      <c r="H1930" s="26">
        <v>44562</v>
      </c>
    </row>
    <row r="1931" spans="1:8" hidden="1">
      <c r="A1931" s="113">
        <v>142</v>
      </c>
      <c r="B1931" s="113" t="s">
        <v>2192</v>
      </c>
      <c r="C1931" s="27">
        <f>All!BI144</f>
        <v>0</v>
      </c>
      <c r="D1931" s="24">
        <f>All!Y144</f>
        <v>0</v>
      </c>
      <c r="E1931" s="19" t="s">
        <v>272</v>
      </c>
      <c r="F1931" s="24">
        <f>All!EC144</f>
        <v>0</v>
      </c>
      <c r="G1931" s="24">
        <f>All!FM144</f>
        <v>0</v>
      </c>
      <c r="H1931" s="26">
        <v>44562</v>
      </c>
    </row>
    <row r="1932" spans="1:8" hidden="1">
      <c r="A1932" s="113">
        <v>143</v>
      </c>
      <c r="B1932" s="113" t="s">
        <v>2193</v>
      </c>
      <c r="C1932" s="27">
        <f>All!BI145</f>
        <v>0</v>
      </c>
      <c r="D1932" s="24">
        <f>All!Y145</f>
        <v>0</v>
      </c>
      <c r="E1932" s="19" t="s">
        <v>272</v>
      </c>
      <c r="F1932" s="24">
        <f>All!EC145</f>
        <v>0</v>
      </c>
      <c r="G1932" s="24">
        <f>All!FM145</f>
        <v>0</v>
      </c>
      <c r="H1932" s="26">
        <v>44562</v>
      </c>
    </row>
    <row r="1933" spans="1:8" hidden="1">
      <c r="A1933" s="152">
        <v>144</v>
      </c>
      <c r="B1933" s="152" t="s">
        <v>2207</v>
      </c>
      <c r="C1933" s="27">
        <f>All!BI146</f>
        <v>0</v>
      </c>
      <c r="D1933" s="24">
        <f>All!Y146</f>
        <v>0</v>
      </c>
      <c r="E1933" s="19" t="s">
        <v>272</v>
      </c>
      <c r="F1933" s="24">
        <f>All!EC146</f>
        <v>0</v>
      </c>
      <c r="G1933" s="24">
        <f>All!FM146</f>
        <v>0</v>
      </c>
      <c r="H1933" s="26">
        <v>44562</v>
      </c>
    </row>
    <row r="1934" spans="1:8">
      <c r="A1934" s="152">
        <v>145</v>
      </c>
      <c r="B1934" s="152" t="s">
        <v>2208</v>
      </c>
      <c r="C1934" s="27">
        <f>All!BI147</f>
        <v>0</v>
      </c>
      <c r="D1934" s="24">
        <f>All!Y147</f>
        <v>0</v>
      </c>
      <c r="E1934" s="19" t="s">
        <v>272</v>
      </c>
      <c r="F1934" s="24">
        <f>All!EC147</f>
        <v>0</v>
      </c>
      <c r="G1934" s="24">
        <f>All!FM147</f>
        <v>0</v>
      </c>
      <c r="H1934" s="26">
        <v>44562</v>
      </c>
    </row>
    <row r="1935" spans="1:8">
      <c r="A1935" s="152">
        <v>146</v>
      </c>
      <c r="B1935" s="152" t="s">
        <v>2211</v>
      </c>
      <c r="C1935" s="27">
        <f>All!BI148</f>
        <v>0</v>
      </c>
      <c r="D1935" s="24">
        <f>All!Y148</f>
        <v>0</v>
      </c>
      <c r="E1935" s="19" t="s">
        <v>272</v>
      </c>
      <c r="F1935" s="24">
        <f>All!EC148</f>
        <v>0</v>
      </c>
      <c r="G1935" s="24">
        <f>All!FM148</f>
        <v>0</v>
      </c>
      <c r="H1935" s="26">
        <v>44562</v>
      </c>
    </row>
    <row r="1936" spans="1:8">
      <c r="A1936" s="152">
        <v>147</v>
      </c>
      <c r="B1936" s="152" t="s">
        <v>2212</v>
      </c>
      <c r="C1936" s="27">
        <f>All!BI149</f>
        <v>0</v>
      </c>
      <c r="D1936" s="24">
        <f>All!Y149</f>
        <v>0</v>
      </c>
      <c r="E1936" s="19" t="s">
        <v>272</v>
      </c>
      <c r="F1936" s="24">
        <f>All!EC149</f>
        <v>0</v>
      </c>
      <c r="G1936" s="24">
        <f>All!FM149</f>
        <v>0</v>
      </c>
      <c r="H1936" s="26">
        <v>44562</v>
      </c>
    </row>
    <row r="1937" spans="1:8">
      <c r="A1937" s="152">
        <v>148</v>
      </c>
      <c r="B1937" s="152" t="s">
        <v>2213</v>
      </c>
      <c r="C1937" s="27">
        <f>All!BI150</f>
        <v>0</v>
      </c>
      <c r="D1937" s="24">
        <f>All!Y150</f>
        <v>0</v>
      </c>
      <c r="E1937" s="19" t="s">
        <v>272</v>
      </c>
      <c r="F1937" s="24">
        <f>All!EC150</f>
        <v>0</v>
      </c>
      <c r="G1937" s="24">
        <f>All!FM150</f>
        <v>0</v>
      </c>
      <c r="H1937" s="26">
        <v>44562</v>
      </c>
    </row>
    <row r="1938" spans="1:8">
      <c r="A1938" s="20">
        <v>0</v>
      </c>
      <c r="B1938" s="20" t="s">
        <v>1985</v>
      </c>
      <c r="C1938" s="27">
        <f>All!BI151</f>
        <v>0</v>
      </c>
      <c r="D1938" s="24">
        <f>All!Y151</f>
        <v>0</v>
      </c>
      <c r="E1938" s="19" t="s">
        <v>272</v>
      </c>
      <c r="F1938" s="24">
        <f>All!EC151</f>
        <v>0</v>
      </c>
      <c r="G1938" s="24">
        <f>All!FM151</f>
        <v>0</v>
      </c>
      <c r="H1938" s="26">
        <v>44562</v>
      </c>
    </row>
    <row r="1939" spans="1:8" hidden="1">
      <c r="A1939" s="19">
        <v>1</v>
      </c>
      <c r="B1939" s="19" t="s">
        <v>7</v>
      </c>
      <c r="C1939" s="27">
        <f>All!BL3</f>
        <v>20147535.242105246</v>
      </c>
      <c r="D1939" s="24">
        <f>All!AB3</f>
        <v>50310527.287618995</v>
      </c>
      <c r="E1939" s="19" t="s">
        <v>272</v>
      </c>
      <c r="F1939" s="24">
        <f>All!EF3</f>
        <v>50000000</v>
      </c>
      <c r="G1939" s="24">
        <f>All!FP3</f>
        <v>54449501.919999994</v>
      </c>
      <c r="H1939" s="26">
        <v>44593</v>
      </c>
    </row>
    <row r="1940" spans="1:8" hidden="1">
      <c r="A1940" s="19">
        <v>2</v>
      </c>
      <c r="B1940" s="19" t="s">
        <v>8</v>
      </c>
      <c r="C1940" s="27">
        <f>All!BL4</f>
        <v>0</v>
      </c>
      <c r="D1940" s="24">
        <f>All!AB4</f>
        <v>0</v>
      </c>
      <c r="E1940" s="19" t="s">
        <v>272</v>
      </c>
      <c r="F1940" s="24">
        <f>All!EF4</f>
        <v>0</v>
      </c>
      <c r="G1940" s="24">
        <f>All!FP4</f>
        <v>1083630.9100000001</v>
      </c>
      <c r="H1940" s="26">
        <v>44593</v>
      </c>
    </row>
    <row r="1941" spans="1:8" hidden="1">
      <c r="A1941" s="19">
        <v>3</v>
      </c>
      <c r="B1941" s="19" t="s">
        <v>9</v>
      </c>
      <c r="C1941" s="27">
        <f>All!BL5</f>
        <v>5015743.1601212025</v>
      </c>
      <c r="D1941" s="24">
        <f>All!AB5</f>
        <v>0</v>
      </c>
      <c r="E1941" s="19" t="s">
        <v>272</v>
      </c>
      <c r="F1941" s="24">
        <f>All!EF5</f>
        <v>0</v>
      </c>
      <c r="G1941" s="24">
        <f>All!FP5</f>
        <v>5574874.0799999991</v>
      </c>
      <c r="H1941" s="26">
        <v>44593</v>
      </c>
    </row>
    <row r="1942" spans="1:8" hidden="1">
      <c r="A1942" s="19">
        <v>4</v>
      </c>
      <c r="B1942" s="19" t="s">
        <v>10</v>
      </c>
      <c r="C1942" s="27">
        <f>All!BL6</f>
        <v>7041.2581176757813</v>
      </c>
      <c r="D1942" s="24">
        <f>All!AB6</f>
        <v>0</v>
      </c>
      <c r="E1942" s="19" t="s">
        <v>272</v>
      </c>
      <c r="F1942" s="24">
        <f>All!EF6</f>
        <v>0</v>
      </c>
      <c r="G1942" s="24">
        <f>All!FP6</f>
        <v>84316.75</v>
      </c>
      <c r="H1942" s="26">
        <v>44593</v>
      </c>
    </row>
    <row r="1943" spans="1:8" hidden="1">
      <c r="A1943" s="19">
        <v>5</v>
      </c>
      <c r="B1943" s="19" t="s">
        <v>11</v>
      </c>
      <c r="C1943" s="27">
        <f>All!BL7</f>
        <v>18147034.071919322</v>
      </c>
      <c r="D1943" s="24">
        <f>All!AB7</f>
        <v>0</v>
      </c>
      <c r="E1943" s="19" t="s">
        <v>272</v>
      </c>
      <c r="F1943" s="24">
        <f>All!EF7</f>
        <v>4987239.43</v>
      </c>
      <c r="G1943" s="24">
        <f>All!FP7</f>
        <v>1569787.3099999998</v>
      </c>
      <c r="H1943" s="26">
        <v>44593</v>
      </c>
    </row>
    <row r="1944" spans="1:8" hidden="1">
      <c r="A1944" s="19">
        <v>6</v>
      </c>
      <c r="B1944" s="19" t="s">
        <v>12</v>
      </c>
      <c r="C1944" s="27">
        <f>All!BL8</f>
        <v>61027621.124324322</v>
      </c>
      <c r="D1944" s="24">
        <f>All!AB8</f>
        <v>23948941.180000067</v>
      </c>
      <c r="E1944" s="19" t="s">
        <v>272</v>
      </c>
      <c r="F1944" s="24">
        <f>All!EF8</f>
        <v>75191848.310000002</v>
      </c>
      <c r="G1944" s="24">
        <f>All!FP8</f>
        <v>57085738.419999987</v>
      </c>
      <c r="H1944" s="26">
        <v>44593</v>
      </c>
    </row>
    <row r="1945" spans="1:8" hidden="1">
      <c r="A1945" s="19">
        <v>7</v>
      </c>
      <c r="B1945" s="19" t="s">
        <v>13</v>
      </c>
      <c r="C1945" s="27">
        <f>All!BL9</f>
        <v>0</v>
      </c>
      <c r="D1945" s="24">
        <f>All!AB9</f>
        <v>0</v>
      </c>
      <c r="E1945" s="19" t="s">
        <v>272</v>
      </c>
      <c r="F1945" s="24">
        <f>All!EF9</f>
        <v>3229199.85</v>
      </c>
      <c r="G1945" s="24">
        <f>All!FP9</f>
        <v>83260.56</v>
      </c>
      <c r="H1945" s="26">
        <v>44593</v>
      </c>
    </row>
    <row r="1946" spans="1:8" hidden="1">
      <c r="A1946" s="19">
        <v>8</v>
      </c>
      <c r="B1946" s="19" t="s">
        <v>2004</v>
      </c>
      <c r="C1946" s="27">
        <f>All!BL10</f>
        <v>7340962.6025642157</v>
      </c>
      <c r="D1946" s="24">
        <f>All!AB10</f>
        <v>-4507541.9299999475</v>
      </c>
      <c r="E1946" s="19" t="s">
        <v>272</v>
      </c>
      <c r="F1946" s="24">
        <f>All!EF10</f>
        <v>0</v>
      </c>
      <c r="G1946" s="24">
        <f>All!FP10</f>
        <v>9220324.9999999963</v>
      </c>
      <c r="H1946" s="26">
        <v>44593</v>
      </c>
    </row>
    <row r="1947" spans="1:8" hidden="1">
      <c r="A1947" s="19">
        <v>9</v>
      </c>
      <c r="B1947" s="19" t="s">
        <v>15</v>
      </c>
      <c r="C1947" s="27">
        <f>All!BL11</f>
        <v>0</v>
      </c>
      <c r="D1947" s="24">
        <f>All!AB11</f>
        <v>0</v>
      </c>
      <c r="E1947" s="19" t="s">
        <v>272</v>
      </c>
      <c r="F1947" s="24">
        <f>All!EF11</f>
        <v>0</v>
      </c>
      <c r="G1947" s="24">
        <f>All!FP11</f>
        <v>358756.16</v>
      </c>
      <c r="H1947" s="26">
        <v>44593</v>
      </c>
    </row>
    <row r="1948" spans="1:8" hidden="1">
      <c r="A1948" s="19">
        <v>10</v>
      </c>
      <c r="B1948" s="19" t="s">
        <v>16</v>
      </c>
      <c r="C1948" s="27">
        <f>All!BL12</f>
        <v>0</v>
      </c>
      <c r="D1948" s="24">
        <f>All!AB12</f>
        <v>0</v>
      </c>
      <c r="E1948" s="19" t="s">
        <v>272</v>
      </c>
      <c r="F1948" s="24">
        <f>All!EF12</f>
        <v>0</v>
      </c>
      <c r="G1948" s="24">
        <f>All!FP12</f>
        <v>55000</v>
      </c>
      <c r="H1948" s="26">
        <v>44593</v>
      </c>
    </row>
    <row r="1949" spans="1:8" hidden="1">
      <c r="A1949" s="19">
        <v>11</v>
      </c>
      <c r="B1949" s="19" t="s">
        <v>17</v>
      </c>
      <c r="C1949" s="27">
        <f>All!BL13</f>
        <v>477357.46933633089</v>
      </c>
      <c r="D1949" s="24">
        <f>All!AB13</f>
        <v>0</v>
      </c>
      <c r="E1949" s="19" t="s">
        <v>272</v>
      </c>
      <c r="F1949" s="24">
        <f>All!EF13</f>
        <v>0</v>
      </c>
      <c r="G1949" s="24">
        <f>All!FP13</f>
        <v>323073.43000000005</v>
      </c>
      <c r="H1949" s="26">
        <v>44593</v>
      </c>
    </row>
    <row r="1950" spans="1:8" hidden="1">
      <c r="A1950" s="19">
        <v>12</v>
      </c>
      <c r="B1950" s="19" t="s">
        <v>18</v>
      </c>
      <c r="C1950" s="27">
        <f>All!BL14</f>
        <v>0</v>
      </c>
      <c r="D1950" s="24">
        <f>All!AB14</f>
        <v>0</v>
      </c>
      <c r="E1950" s="19" t="s">
        <v>272</v>
      </c>
      <c r="F1950" s="24">
        <f>All!EF14</f>
        <v>0</v>
      </c>
      <c r="G1950" s="24">
        <f>All!FP14</f>
        <v>2642034.09</v>
      </c>
      <c r="H1950" s="26">
        <v>44593</v>
      </c>
    </row>
    <row r="1951" spans="1:8" hidden="1">
      <c r="A1951" s="19">
        <v>13</v>
      </c>
      <c r="B1951" s="19" t="s">
        <v>19</v>
      </c>
      <c r="C1951" s="27">
        <f>All!BL15</f>
        <v>0</v>
      </c>
      <c r="D1951" s="24">
        <f>All!AB15</f>
        <v>0</v>
      </c>
      <c r="E1951" s="19" t="s">
        <v>272</v>
      </c>
      <c r="F1951" s="24">
        <f>All!EF15</f>
        <v>0</v>
      </c>
      <c r="G1951" s="24">
        <f>All!FP15</f>
        <v>0</v>
      </c>
      <c r="H1951" s="26">
        <v>44593</v>
      </c>
    </row>
    <row r="1952" spans="1:8" hidden="1">
      <c r="A1952" s="19">
        <v>14</v>
      </c>
      <c r="B1952" s="19" t="s">
        <v>20</v>
      </c>
      <c r="C1952" s="27">
        <f>All!BL16</f>
        <v>0</v>
      </c>
      <c r="D1952" s="24">
        <f>All!AB16</f>
        <v>0</v>
      </c>
      <c r="E1952" s="19" t="s">
        <v>272</v>
      </c>
      <c r="F1952" s="24">
        <f>All!EF16</f>
        <v>0</v>
      </c>
      <c r="G1952" s="24">
        <f>All!FP16</f>
        <v>0</v>
      </c>
      <c r="H1952" s="26">
        <v>44593</v>
      </c>
    </row>
    <row r="1953" spans="1:8" hidden="1">
      <c r="A1953" s="19">
        <v>15</v>
      </c>
      <c r="B1953" s="19" t="s">
        <v>21</v>
      </c>
      <c r="C1953" s="27">
        <f>All!BL17</f>
        <v>0</v>
      </c>
      <c r="D1953" s="24">
        <f>All!AB17</f>
        <v>0</v>
      </c>
      <c r="E1953" s="19" t="s">
        <v>272</v>
      </c>
      <c r="F1953" s="24">
        <f>All!EF17</f>
        <v>0</v>
      </c>
      <c r="G1953" s="24">
        <f>All!FP17</f>
        <v>101583</v>
      </c>
      <c r="H1953" s="26">
        <v>44593</v>
      </c>
    </row>
    <row r="1954" spans="1:8" hidden="1">
      <c r="A1954" s="19">
        <v>16</v>
      </c>
      <c r="B1954" s="19" t="s">
        <v>22</v>
      </c>
      <c r="C1954" s="27">
        <f>All!BL18</f>
        <v>0</v>
      </c>
      <c r="D1954" s="24">
        <f>All!AB18</f>
        <v>0</v>
      </c>
      <c r="E1954" s="19" t="s">
        <v>272</v>
      </c>
      <c r="F1954" s="24">
        <f>All!EF18</f>
        <v>0</v>
      </c>
      <c r="G1954" s="24">
        <f>All!FP18</f>
        <v>0</v>
      </c>
      <c r="H1954" s="26">
        <v>44593</v>
      </c>
    </row>
    <row r="1955" spans="1:8" hidden="1">
      <c r="A1955" s="19">
        <v>17</v>
      </c>
      <c r="B1955" s="19" t="s">
        <v>23</v>
      </c>
      <c r="C1955" s="27">
        <f>All!BL19</f>
        <v>0</v>
      </c>
      <c r="D1955" s="24">
        <f>All!AB19</f>
        <v>0</v>
      </c>
      <c r="E1955" s="19" t="s">
        <v>272</v>
      </c>
      <c r="F1955" s="24">
        <f>All!EF19</f>
        <v>0</v>
      </c>
      <c r="G1955" s="24">
        <f>All!FP19</f>
        <v>81</v>
      </c>
      <c r="H1955" s="26">
        <v>44593</v>
      </c>
    </row>
    <row r="1956" spans="1:8" hidden="1">
      <c r="A1956" s="19">
        <v>18</v>
      </c>
      <c r="B1956" s="19" t="s">
        <v>24</v>
      </c>
      <c r="C1956" s="27">
        <f>All!BL20</f>
        <v>9633061.1110517383</v>
      </c>
      <c r="D1956" s="24">
        <f>All!AB20</f>
        <v>0</v>
      </c>
      <c r="E1956" s="19" t="s">
        <v>272</v>
      </c>
      <c r="F1956" s="24">
        <f>All!EF20</f>
        <v>0</v>
      </c>
      <c r="G1956" s="24">
        <f>All!FP20</f>
        <v>2939444.4499999997</v>
      </c>
      <c r="H1956" s="26">
        <v>44593</v>
      </c>
    </row>
    <row r="1957" spans="1:8" hidden="1">
      <c r="A1957" s="19">
        <v>19</v>
      </c>
      <c r="B1957" s="19" t="s">
        <v>25</v>
      </c>
      <c r="C1957" s="27">
        <f>All!BL21</f>
        <v>31513692.47837162</v>
      </c>
      <c r="D1957" s="24">
        <f>All!AB21</f>
        <v>0</v>
      </c>
      <c r="E1957" s="19" t="s">
        <v>272</v>
      </c>
      <c r="F1957" s="24">
        <f>All!EF21</f>
        <v>9763026.0600000005</v>
      </c>
      <c r="G1957" s="24">
        <f>All!FP21</f>
        <v>4846148.13</v>
      </c>
      <c r="H1957" s="26">
        <v>44593</v>
      </c>
    </row>
    <row r="1958" spans="1:8" hidden="1">
      <c r="A1958" s="19">
        <v>20</v>
      </c>
      <c r="B1958" s="19" t="s">
        <v>26</v>
      </c>
      <c r="C1958" s="27">
        <f>All!BL22</f>
        <v>9512359.3782383204</v>
      </c>
      <c r="D1958" s="24">
        <f>All!AB22</f>
        <v>0</v>
      </c>
      <c r="E1958" s="19" t="s">
        <v>272</v>
      </c>
      <c r="F1958" s="24">
        <f>All!EF22</f>
        <v>13939200</v>
      </c>
      <c r="G1958" s="24">
        <f>All!FP22</f>
        <v>13620228.369999999</v>
      </c>
      <c r="H1958" s="26">
        <v>44593</v>
      </c>
    </row>
    <row r="1959" spans="1:8" hidden="1">
      <c r="A1959" s="19">
        <v>21</v>
      </c>
      <c r="B1959" s="19" t="s">
        <v>27</v>
      </c>
      <c r="C1959" s="27">
        <f>All!BL23</f>
        <v>17970669.939086199</v>
      </c>
      <c r="D1959" s="24">
        <f>All!AB23</f>
        <v>0</v>
      </c>
      <c r="E1959" s="19" t="s">
        <v>272</v>
      </c>
      <c r="F1959" s="24">
        <f>All!EF23</f>
        <v>0</v>
      </c>
      <c r="G1959" s="24">
        <f>All!FP23</f>
        <v>35516742.789999999</v>
      </c>
      <c r="H1959" s="26">
        <v>44593</v>
      </c>
    </row>
    <row r="1960" spans="1:8" hidden="1">
      <c r="A1960" s="19">
        <v>22</v>
      </c>
      <c r="B1960" s="19" t="s">
        <v>29</v>
      </c>
      <c r="C1960" s="27">
        <f>All!BL24</f>
        <v>5856371.1958763003</v>
      </c>
      <c r="D1960" s="24">
        <f>All!AB24</f>
        <v>0</v>
      </c>
      <c r="E1960" s="19" t="s">
        <v>272</v>
      </c>
      <c r="F1960" s="24">
        <f>All!EF24</f>
        <v>43323670.25</v>
      </c>
      <c r="G1960" s="24">
        <f>All!FP24</f>
        <v>1384852.31</v>
      </c>
      <c r="H1960" s="26">
        <v>44593</v>
      </c>
    </row>
    <row r="1961" spans="1:8" hidden="1">
      <c r="A1961" s="19">
        <v>23</v>
      </c>
      <c r="B1961" s="19" t="s">
        <v>30</v>
      </c>
      <c r="C1961" s="27">
        <f>All!BL25</f>
        <v>5746801.3693490028</v>
      </c>
      <c r="D1961" s="24">
        <f>All!AB25</f>
        <v>0</v>
      </c>
      <c r="E1961" s="19" t="s">
        <v>272</v>
      </c>
      <c r="F1961" s="24">
        <f>All!EF25</f>
        <v>0</v>
      </c>
      <c r="G1961" s="24">
        <f>All!FP25</f>
        <v>3534721.0799999996</v>
      </c>
      <c r="H1961" s="26">
        <v>44593</v>
      </c>
    </row>
    <row r="1962" spans="1:8" hidden="1">
      <c r="A1962" s="19">
        <v>24</v>
      </c>
      <c r="B1962" s="19" t="s">
        <v>31</v>
      </c>
      <c r="C1962" s="27">
        <f>All!BL26</f>
        <v>7274065.6814918518</v>
      </c>
      <c r="D1962" s="24">
        <f>All!AB26</f>
        <v>0</v>
      </c>
      <c r="E1962" s="19" t="s">
        <v>272</v>
      </c>
      <c r="F1962" s="24">
        <f>All!EF26</f>
        <v>14892130</v>
      </c>
      <c r="G1962" s="24">
        <f>All!FP26</f>
        <v>585122.75</v>
      </c>
      <c r="H1962" s="26">
        <v>44593</v>
      </c>
    </row>
    <row r="1963" spans="1:8" hidden="1">
      <c r="A1963" s="19">
        <v>25</v>
      </c>
      <c r="B1963" s="19" t="s">
        <v>32</v>
      </c>
      <c r="C1963" s="27">
        <f>All!BL27</f>
        <v>0</v>
      </c>
      <c r="D1963" s="24">
        <f>All!AB27</f>
        <v>0</v>
      </c>
      <c r="E1963" s="19" t="s">
        <v>272</v>
      </c>
      <c r="F1963" s="24">
        <f>All!EF27</f>
        <v>0</v>
      </c>
      <c r="G1963" s="24">
        <f>All!FP27</f>
        <v>10140</v>
      </c>
      <c r="H1963" s="26">
        <v>44593</v>
      </c>
    </row>
    <row r="1964" spans="1:8" hidden="1">
      <c r="A1964" s="19">
        <v>26</v>
      </c>
      <c r="B1964" s="19" t="s">
        <v>34</v>
      </c>
      <c r="C1964" s="27">
        <f>All!BL28</f>
        <v>1757062.505376339</v>
      </c>
      <c r="D1964" s="24">
        <f>All!AB28</f>
        <v>0</v>
      </c>
      <c r="E1964" s="19" t="s">
        <v>272</v>
      </c>
      <c r="F1964" s="24">
        <f>All!EF28</f>
        <v>0</v>
      </c>
      <c r="G1964" s="24">
        <f>All!FP28</f>
        <v>3310764.8300000005</v>
      </c>
      <c r="H1964" s="26">
        <v>44593</v>
      </c>
    </row>
    <row r="1965" spans="1:8" hidden="1">
      <c r="A1965" s="19">
        <v>27</v>
      </c>
      <c r="B1965" s="19" t="s">
        <v>35</v>
      </c>
      <c r="C1965" s="27">
        <f>All!BL29</f>
        <v>0</v>
      </c>
      <c r="D1965" s="24">
        <f>All!AB29</f>
        <v>0</v>
      </c>
      <c r="E1965" s="19" t="s">
        <v>272</v>
      </c>
      <c r="F1965" s="24">
        <f>All!EF29</f>
        <v>0</v>
      </c>
      <c r="G1965" s="24">
        <f>All!FP29</f>
        <v>823330.05999999994</v>
      </c>
      <c r="H1965" s="26">
        <v>44593</v>
      </c>
    </row>
    <row r="1966" spans="1:8" hidden="1">
      <c r="A1966" s="19">
        <v>28</v>
      </c>
      <c r="B1966" s="19" t="s">
        <v>36</v>
      </c>
      <c r="C1966" s="27">
        <f>All!BL30</f>
        <v>0</v>
      </c>
      <c r="D1966" s="24">
        <f>All!AB30</f>
        <v>0</v>
      </c>
      <c r="E1966" s="19" t="s">
        <v>272</v>
      </c>
      <c r="F1966" s="24">
        <f>All!EF30</f>
        <v>0</v>
      </c>
      <c r="G1966" s="24">
        <f>All!FP30</f>
        <v>30574.61</v>
      </c>
      <c r="H1966" s="26">
        <v>44593</v>
      </c>
    </row>
    <row r="1967" spans="1:8" hidden="1">
      <c r="A1967" s="19">
        <v>29</v>
      </c>
      <c r="B1967" s="19" t="s">
        <v>37</v>
      </c>
      <c r="C1967" s="27">
        <f>All!BL31</f>
        <v>0</v>
      </c>
      <c r="D1967" s="24">
        <f>All!AB31</f>
        <v>0</v>
      </c>
      <c r="E1967" s="19" t="s">
        <v>272</v>
      </c>
      <c r="F1967" s="24">
        <f>All!EF31</f>
        <v>0</v>
      </c>
      <c r="G1967" s="24">
        <f>All!FP31</f>
        <v>0</v>
      </c>
      <c r="H1967" s="26">
        <v>44593</v>
      </c>
    </row>
    <row r="1968" spans="1:8" hidden="1">
      <c r="A1968" s="19">
        <v>30</v>
      </c>
      <c r="B1968" s="19" t="s">
        <v>38</v>
      </c>
      <c r="C1968" s="27">
        <f>All!BL32</f>
        <v>0</v>
      </c>
      <c r="D1968" s="24">
        <f>All!AB32</f>
        <v>0</v>
      </c>
      <c r="E1968" s="19" t="s">
        <v>272</v>
      </c>
      <c r="F1968" s="24">
        <f>All!EF32</f>
        <v>0</v>
      </c>
      <c r="G1968" s="24">
        <f>All!FP32</f>
        <v>495.92</v>
      </c>
      <c r="H1968" s="26">
        <v>44593</v>
      </c>
    </row>
    <row r="1969" spans="1:8" hidden="1">
      <c r="A1969" s="19">
        <v>31</v>
      </c>
      <c r="B1969" s="19" t="s">
        <v>39</v>
      </c>
      <c r="C1969" s="27">
        <f>All!BL33</f>
        <v>0</v>
      </c>
      <c r="D1969" s="24">
        <f>All!AB33</f>
        <v>0</v>
      </c>
      <c r="E1969" s="19" t="s">
        <v>272</v>
      </c>
      <c r="F1969" s="24">
        <f>All!EF33</f>
        <v>0</v>
      </c>
      <c r="G1969" s="24">
        <f>All!FP33</f>
        <v>0</v>
      </c>
      <c r="H1969" s="26">
        <v>44593</v>
      </c>
    </row>
    <row r="1970" spans="1:8" hidden="1">
      <c r="A1970" s="19">
        <v>32</v>
      </c>
      <c r="B1970" s="19" t="s">
        <v>40</v>
      </c>
      <c r="C1970" s="27">
        <f>All!BL34</f>
        <v>0</v>
      </c>
      <c r="D1970" s="24">
        <f>All!AB34</f>
        <v>0</v>
      </c>
      <c r="E1970" s="19" t="s">
        <v>272</v>
      </c>
      <c r="F1970" s="24">
        <f>All!EF34</f>
        <v>0</v>
      </c>
      <c r="G1970" s="24">
        <f>All!FP34</f>
        <v>81</v>
      </c>
      <c r="H1970" s="26">
        <v>44593</v>
      </c>
    </row>
    <row r="1971" spans="1:8" hidden="1">
      <c r="A1971" s="19">
        <v>33</v>
      </c>
      <c r="B1971" s="19" t="s">
        <v>41</v>
      </c>
      <c r="C1971" s="27">
        <f>All!BL35</f>
        <v>13281.642105251551</v>
      </c>
      <c r="D1971" s="24">
        <f>All!AB35</f>
        <v>0</v>
      </c>
      <c r="E1971" s="19" t="s">
        <v>272</v>
      </c>
      <c r="F1971" s="24">
        <f>All!EF35</f>
        <v>0</v>
      </c>
      <c r="G1971" s="24">
        <f>All!FP35</f>
        <v>303942.46000000002</v>
      </c>
      <c r="H1971" s="26">
        <v>44593</v>
      </c>
    </row>
    <row r="1972" spans="1:8" hidden="1">
      <c r="A1972" s="19">
        <v>34</v>
      </c>
      <c r="B1972" s="19" t="s">
        <v>42</v>
      </c>
      <c r="C1972" s="27">
        <f>All!BL36</f>
        <v>1544.204545468092</v>
      </c>
      <c r="D1972" s="24">
        <f>All!AB36</f>
        <v>0</v>
      </c>
      <c r="E1972" s="19" t="s">
        <v>272</v>
      </c>
      <c r="F1972" s="24">
        <f>All!EF36</f>
        <v>0</v>
      </c>
      <c r="G1972" s="24">
        <f>All!FP36</f>
        <v>1008001.66</v>
      </c>
      <c r="H1972" s="26">
        <v>44593</v>
      </c>
    </row>
    <row r="1973" spans="1:8" hidden="1">
      <c r="A1973" s="19">
        <v>35</v>
      </c>
      <c r="B1973" s="19" t="s">
        <v>43</v>
      </c>
      <c r="C1973" s="27">
        <f>All!BL37</f>
        <v>0</v>
      </c>
      <c r="D1973" s="24">
        <f>All!AB37</f>
        <v>0</v>
      </c>
      <c r="E1973" s="19" t="s">
        <v>272</v>
      </c>
      <c r="F1973" s="24">
        <f>All!EF37</f>
        <v>0</v>
      </c>
      <c r="G1973" s="24">
        <f>All!FP37</f>
        <v>153037</v>
      </c>
      <c r="H1973" s="26">
        <v>44593</v>
      </c>
    </row>
    <row r="1974" spans="1:8" hidden="1">
      <c r="A1974" s="19">
        <v>36</v>
      </c>
      <c r="B1974" s="19" t="s">
        <v>44</v>
      </c>
      <c r="C1974" s="27">
        <f>All!BL38</f>
        <v>0</v>
      </c>
      <c r="D1974" s="24">
        <f>All!AB38</f>
        <v>0</v>
      </c>
      <c r="E1974" s="19" t="s">
        <v>272</v>
      </c>
      <c r="F1974" s="24">
        <f>All!EF38</f>
        <v>0</v>
      </c>
      <c r="G1974" s="24">
        <f>All!FP38</f>
        <v>0</v>
      </c>
      <c r="H1974" s="26">
        <v>44593</v>
      </c>
    </row>
    <row r="1975" spans="1:8" hidden="1">
      <c r="A1975" s="19">
        <v>37</v>
      </c>
      <c r="B1975" s="19" t="s">
        <v>1980</v>
      </c>
      <c r="C1975" s="27">
        <f>All!BL39</f>
        <v>3130724.6666666865</v>
      </c>
      <c r="D1975" s="24">
        <f>All!AB39</f>
        <v>1452505.9750000238</v>
      </c>
      <c r="E1975" s="19" t="s">
        <v>272</v>
      </c>
      <c r="F1975" s="24">
        <f>All!EF39</f>
        <v>0</v>
      </c>
      <c r="G1975" s="24">
        <f>All!FP39</f>
        <v>4108091.4200000004</v>
      </c>
      <c r="H1975" s="26">
        <v>44593</v>
      </c>
    </row>
    <row r="1976" spans="1:8" hidden="1">
      <c r="A1976" s="19">
        <v>38</v>
      </c>
      <c r="B1976" s="19" t="s">
        <v>1982</v>
      </c>
      <c r="C1976" s="27">
        <f>All!BL40</f>
        <v>12331851.347321391</v>
      </c>
      <c r="D1976" s="24">
        <f>All!AB40</f>
        <v>7679335</v>
      </c>
      <c r="E1976" s="19" t="s">
        <v>272</v>
      </c>
      <c r="F1976" s="24">
        <f>All!EF40</f>
        <v>0</v>
      </c>
      <c r="G1976" s="24">
        <f>All!FP40</f>
        <v>2947863.61</v>
      </c>
      <c r="H1976" s="26">
        <v>44593</v>
      </c>
    </row>
    <row r="1977" spans="1:8" hidden="1">
      <c r="A1977" s="19">
        <v>39</v>
      </c>
      <c r="B1977" s="19" t="s">
        <v>1984</v>
      </c>
      <c r="C1977" s="27">
        <f>All!BL41</f>
        <v>21793574.709677398</v>
      </c>
      <c r="D1977" s="24">
        <f>All!AB41</f>
        <v>0</v>
      </c>
      <c r="E1977" s="19" t="s">
        <v>272</v>
      </c>
      <c r="F1977" s="24">
        <f>All!EF41</f>
        <v>15000000</v>
      </c>
      <c r="G1977" s="24">
        <f>All!FP41</f>
        <v>16158924.660000002</v>
      </c>
      <c r="H1977" s="26">
        <v>44593</v>
      </c>
    </row>
    <row r="1978" spans="1:8" hidden="1">
      <c r="A1978" s="19">
        <v>40</v>
      </c>
      <c r="B1978" s="19" t="s">
        <v>2001</v>
      </c>
      <c r="C1978" s="27">
        <f>All!BL42</f>
        <v>33533725.052083313</v>
      </c>
      <c r="D1978" s="24">
        <f>All!AB42</f>
        <v>40449855.179999977</v>
      </c>
      <c r="E1978" s="19" t="s">
        <v>272</v>
      </c>
      <c r="F1978" s="24">
        <f>All!EF42</f>
        <v>26918062.219999999</v>
      </c>
      <c r="G1978" s="24">
        <f>All!FP42</f>
        <v>18662429.75</v>
      </c>
      <c r="H1978" s="26">
        <v>44593</v>
      </c>
    </row>
    <row r="1979" spans="1:8" hidden="1">
      <c r="A1979" s="19">
        <v>41</v>
      </c>
      <c r="B1979" s="19" t="s">
        <v>2002</v>
      </c>
      <c r="C1979" s="27">
        <f>All!BL43</f>
        <v>1954715.766497463</v>
      </c>
      <c r="D1979" s="24">
        <f>All!AB43</f>
        <v>0</v>
      </c>
      <c r="E1979" s="19" t="s">
        <v>272</v>
      </c>
      <c r="F1979" s="24">
        <f>All!EF43</f>
        <v>0</v>
      </c>
      <c r="G1979" s="24">
        <f>All!FP43</f>
        <v>620287.34000000008</v>
      </c>
      <c r="H1979" s="26">
        <v>44593</v>
      </c>
    </row>
    <row r="1980" spans="1:8" hidden="1">
      <c r="A1980" s="19">
        <v>42</v>
      </c>
      <c r="B1980" s="19" t="s">
        <v>2003</v>
      </c>
      <c r="C1980" s="27">
        <f>All!BL44</f>
        <v>63800804.147311926</v>
      </c>
      <c r="D1980" s="24">
        <f>All!AB44</f>
        <v>0</v>
      </c>
      <c r="E1980" s="19" t="s">
        <v>272</v>
      </c>
      <c r="F1980" s="24">
        <f>All!EF44</f>
        <v>27461819.5</v>
      </c>
      <c r="G1980" s="24">
        <f>All!FP44</f>
        <v>43426503.620000005</v>
      </c>
      <c r="H1980" s="26">
        <v>44593</v>
      </c>
    </row>
    <row r="1981" spans="1:8" hidden="1">
      <c r="A1981" s="19">
        <v>43</v>
      </c>
      <c r="B1981" s="19" t="s">
        <v>2064</v>
      </c>
      <c r="C1981" s="27">
        <f>All!BL45</f>
        <v>0</v>
      </c>
      <c r="D1981" s="24">
        <f>All!AB45</f>
        <v>0</v>
      </c>
      <c r="E1981" s="19" t="s">
        <v>272</v>
      </c>
      <c r="F1981" s="24">
        <f>All!EF45</f>
        <v>0</v>
      </c>
      <c r="G1981" s="24">
        <f>All!FP45</f>
        <v>0</v>
      </c>
      <c r="H1981" s="26">
        <v>44593</v>
      </c>
    </row>
    <row r="1982" spans="1:8" hidden="1">
      <c r="A1982" s="19">
        <v>44</v>
      </c>
      <c r="B1982" s="19" t="s">
        <v>2062</v>
      </c>
      <c r="C1982" s="27">
        <f>All!BL46</f>
        <v>0</v>
      </c>
      <c r="D1982" s="24">
        <f>All!AB46</f>
        <v>0</v>
      </c>
      <c r="E1982" s="19" t="s">
        <v>272</v>
      </c>
      <c r="F1982" s="24">
        <f>All!EF46</f>
        <v>0</v>
      </c>
      <c r="G1982" s="24">
        <f>All!FP46</f>
        <v>127185</v>
      </c>
      <c r="H1982" s="26">
        <v>44593</v>
      </c>
    </row>
    <row r="1983" spans="1:8" hidden="1">
      <c r="A1983" s="19">
        <v>45</v>
      </c>
      <c r="B1983" s="19" t="s">
        <v>2063</v>
      </c>
      <c r="C1983" s="27">
        <f>All!BL47</f>
        <v>0</v>
      </c>
      <c r="D1983" s="24">
        <f>All!AB47</f>
        <v>0</v>
      </c>
      <c r="E1983" s="19" t="s">
        <v>272</v>
      </c>
      <c r="F1983" s="24">
        <f>All!EF47</f>
        <v>0</v>
      </c>
      <c r="G1983" s="24">
        <f>All!FP47</f>
        <v>0</v>
      </c>
      <c r="H1983" s="26">
        <v>44593</v>
      </c>
    </row>
    <row r="1984" spans="1:8" hidden="1">
      <c r="A1984" s="19">
        <v>46</v>
      </c>
      <c r="B1984" s="12" t="s">
        <v>2065</v>
      </c>
      <c r="C1984" s="27">
        <f>All!BL48</f>
        <v>36117851.637305737</v>
      </c>
      <c r="D1984" s="24">
        <f>All!AB48</f>
        <v>0</v>
      </c>
      <c r="E1984" s="19" t="s">
        <v>272</v>
      </c>
      <c r="F1984" s="24">
        <f>All!EF48</f>
        <v>0</v>
      </c>
      <c r="G1984" s="24">
        <f>All!FP48</f>
        <v>42472159.780000038</v>
      </c>
      <c r="H1984" s="26">
        <v>44593</v>
      </c>
    </row>
    <row r="1985" spans="1:8" hidden="1">
      <c r="A1985" s="19">
        <v>47</v>
      </c>
      <c r="B1985" s="12" t="s">
        <v>2066</v>
      </c>
      <c r="C1985" s="27">
        <f>All!BL49</f>
        <v>13038001.825641036</v>
      </c>
      <c r="D1985" s="24">
        <f>All!AB49</f>
        <v>15495416.071428597</v>
      </c>
      <c r="E1985" s="19" t="s">
        <v>272</v>
      </c>
      <c r="F1985" s="24">
        <f>All!EF49</f>
        <v>0</v>
      </c>
      <c r="G1985" s="24">
        <f>All!FP49</f>
        <v>3463398.65</v>
      </c>
      <c r="H1985" s="26">
        <v>44593</v>
      </c>
    </row>
    <row r="1986" spans="1:8" hidden="1">
      <c r="A1986" s="19">
        <v>48</v>
      </c>
      <c r="B1986" s="19" t="s">
        <v>2068</v>
      </c>
      <c r="C1986" s="27">
        <f>All!BL50</f>
        <v>19771359.34375</v>
      </c>
      <c r="D1986" s="24">
        <f>All!AB50</f>
        <v>0</v>
      </c>
      <c r="E1986" s="19" t="s">
        <v>272</v>
      </c>
      <c r="F1986" s="24">
        <f>All!EF50</f>
        <v>0</v>
      </c>
      <c r="G1986" s="24">
        <f>All!FP50</f>
        <v>15339981.699999997</v>
      </c>
      <c r="H1986" s="26">
        <v>44593</v>
      </c>
    </row>
    <row r="1987" spans="1:8" hidden="1">
      <c r="A1987" s="19">
        <v>49</v>
      </c>
      <c r="B1987" s="19" t="s">
        <v>2069</v>
      </c>
      <c r="C1987" s="27">
        <f>All!BL51</f>
        <v>0</v>
      </c>
      <c r="D1987" s="24">
        <f>All!AB51</f>
        <v>0</v>
      </c>
      <c r="E1987" s="19" t="s">
        <v>272</v>
      </c>
      <c r="F1987" s="24">
        <f>All!EF51</f>
        <v>0</v>
      </c>
      <c r="G1987" s="24">
        <f>All!FP51</f>
        <v>56807.53</v>
      </c>
      <c r="H1987" s="26">
        <v>44593</v>
      </c>
    </row>
    <row r="1988" spans="1:8" hidden="1">
      <c r="A1988" s="19">
        <v>50</v>
      </c>
      <c r="B1988" s="19" t="s">
        <v>66</v>
      </c>
      <c r="C1988" s="27">
        <f>All!BL52</f>
        <v>0</v>
      </c>
      <c r="D1988" s="24">
        <f>All!AB52</f>
        <v>0</v>
      </c>
      <c r="E1988" s="19" t="s">
        <v>272</v>
      </c>
      <c r="F1988" s="24">
        <f>All!EF52</f>
        <v>0</v>
      </c>
      <c r="G1988" s="24">
        <f>All!FP52</f>
        <v>0</v>
      </c>
      <c r="H1988" s="26">
        <v>44593</v>
      </c>
    </row>
    <row r="1989" spans="1:8" hidden="1">
      <c r="A1989" s="19">
        <v>51</v>
      </c>
      <c r="B1989" s="19" t="s">
        <v>67</v>
      </c>
      <c r="C1989" s="27">
        <f>All!BL53</f>
        <v>0</v>
      </c>
      <c r="D1989" s="24">
        <f>All!AB53</f>
        <v>0</v>
      </c>
      <c r="E1989" s="19" t="s">
        <v>272</v>
      </c>
      <c r="F1989" s="24">
        <f>All!EF53</f>
        <v>0</v>
      </c>
      <c r="G1989" s="24">
        <f>All!FP53</f>
        <v>0.01</v>
      </c>
      <c r="H1989" s="26">
        <v>44593</v>
      </c>
    </row>
    <row r="1990" spans="1:8" hidden="1">
      <c r="A1990" s="19">
        <v>52</v>
      </c>
      <c r="B1990" s="19" t="s">
        <v>68</v>
      </c>
      <c r="C1990" s="27">
        <f>All!BL54</f>
        <v>0</v>
      </c>
      <c r="D1990" s="24">
        <f>All!AB54</f>
        <v>0</v>
      </c>
      <c r="E1990" s="19" t="s">
        <v>272</v>
      </c>
      <c r="F1990" s="24">
        <f>All!EF54</f>
        <v>0</v>
      </c>
      <c r="G1990" s="24">
        <f>All!FP54</f>
        <v>0</v>
      </c>
      <c r="H1990" s="26">
        <v>44593</v>
      </c>
    </row>
    <row r="1991" spans="1:8" hidden="1">
      <c r="A1991" s="19">
        <v>53</v>
      </c>
      <c r="B1991" s="19" t="s">
        <v>69</v>
      </c>
      <c r="C1991" s="27">
        <f>All!BL55</f>
        <v>0</v>
      </c>
      <c r="D1991" s="24">
        <f>All!AB55</f>
        <v>0</v>
      </c>
      <c r="E1991" s="19" t="s">
        <v>272</v>
      </c>
      <c r="F1991" s="24">
        <f>All!EF55</f>
        <v>0</v>
      </c>
      <c r="G1991" s="24">
        <f>All!FP55</f>
        <v>13834.53</v>
      </c>
      <c r="H1991" s="26">
        <v>44593</v>
      </c>
    </row>
    <row r="1992" spans="1:8" hidden="1">
      <c r="A1992" s="19">
        <v>54</v>
      </c>
      <c r="B1992" s="19" t="s">
        <v>70</v>
      </c>
      <c r="C1992" s="27">
        <f>All!BL56</f>
        <v>0</v>
      </c>
      <c r="D1992" s="24">
        <f>All!AB56</f>
        <v>0</v>
      </c>
      <c r="E1992" s="19" t="s">
        <v>272</v>
      </c>
      <c r="F1992" s="24">
        <f>All!EF56</f>
        <v>0</v>
      </c>
      <c r="G1992" s="24">
        <f>All!FP56</f>
        <v>0</v>
      </c>
      <c r="H1992" s="26">
        <v>44593</v>
      </c>
    </row>
    <row r="1993" spans="1:8" hidden="1">
      <c r="A1993" s="19">
        <v>55</v>
      </c>
      <c r="B1993" s="19" t="s">
        <v>71</v>
      </c>
      <c r="C1993" s="27">
        <f>All!BL57</f>
        <v>0</v>
      </c>
      <c r="D1993" s="24">
        <f>All!AB57</f>
        <v>0</v>
      </c>
      <c r="E1993" s="19" t="s">
        <v>272</v>
      </c>
      <c r="F1993" s="24">
        <f>All!EF57</f>
        <v>0</v>
      </c>
      <c r="G1993" s="24">
        <f>All!FP57</f>
        <v>0</v>
      </c>
      <c r="H1993" s="26">
        <v>44593</v>
      </c>
    </row>
    <row r="1994" spans="1:8" hidden="1">
      <c r="A1994" s="19">
        <v>56</v>
      </c>
      <c r="B1994" s="19" t="s">
        <v>72</v>
      </c>
      <c r="C1994" s="27">
        <f>All!BL58</f>
        <v>0</v>
      </c>
      <c r="D1994" s="24">
        <f>All!AB58</f>
        <v>0</v>
      </c>
      <c r="E1994" s="19" t="s">
        <v>272</v>
      </c>
      <c r="F1994" s="24">
        <f>All!EF58</f>
        <v>0</v>
      </c>
      <c r="G1994" s="24">
        <f>All!FP58</f>
        <v>0</v>
      </c>
      <c r="H1994" s="26">
        <v>44593</v>
      </c>
    </row>
    <row r="1995" spans="1:8" hidden="1">
      <c r="A1995" s="19">
        <v>57</v>
      </c>
      <c r="B1995" s="19" t="s">
        <v>73</v>
      </c>
      <c r="C1995" s="27">
        <f>All!BL59</f>
        <v>0</v>
      </c>
      <c r="D1995" s="24">
        <f>All!AB59</f>
        <v>0</v>
      </c>
      <c r="E1995" s="19" t="s">
        <v>272</v>
      </c>
      <c r="F1995" s="24">
        <f>All!EF59</f>
        <v>0</v>
      </c>
      <c r="G1995" s="24">
        <f>All!FP59</f>
        <v>0</v>
      </c>
      <c r="H1995" s="26">
        <v>44593</v>
      </c>
    </row>
    <row r="1996" spans="1:8" hidden="1">
      <c r="A1996" s="19">
        <v>58</v>
      </c>
      <c r="B1996" s="19" t="s">
        <v>74</v>
      </c>
      <c r="C1996" s="27">
        <f>All!BL60</f>
        <v>0</v>
      </c>
      <c r="D1996" s="24">
        <f>All!AB60</f>
        <v>0</v>
      </c>
      <c r="E1996" s="19" t="s">
        <v>272</v>
      </c>
      <c r="F1996" s="24">
        <f>All!EF60</f>
        <v>0</v>
      </c>
      <c r="G1996" s="24">
        <f>All!FP60</f>
        <v>0</v>
      </c>
      <c r="H1996" s="26">
        <v>44593</v>
      </c>
    </row>
    <row r="1997" spans="1:8" hidden="1">
      <c r="A1997" s="19">
        <v>59</v>
      </c>
      <c r="B1997" s="19" t="s">
        <v>75</v>
      </c>
      <c r="C1997" s="27">
        <f>All!BL61</f>
        <v>0</v>
      </c>
      <c r="D1997" s="24">
        <f>All!AB61</f>
        <v>0</v>
      </c>
      <c r="E1997" s="19" t="s">
        <v>272</v>
      </c>
      <c r="F1997" s="24">
        <f>All!EF61</f>
        <v>0</v>
      </c>
      <c r="G1997" s="24">
        <f>All!FP61</f>
        <v>0</v>
      </c>
      <c r="H1997" s="26">
        <v>44593</v>
      </c>
    </row>
    <row r="1998" spans="1:8" hidden="1">
      <c r="A1998" s="19">
        <v>60</v>
      </c>
      <c r="B1998" s="19" t="s">
        <v>76</v>
      </c>
      <c r="C1998" s="27">
        <f>All!BL62</f>
        <v>0</v>
      </c>
      <c r="D1998" s="24">
        <f>All!AB62</f>
        <v>0</v>
      </c>
      <c r="E1998" s="19" t="s">
        <v>272</v>
      </c>
      <c r="F1998" s="24">
        <f>All!EF62</f>
        <v>0</v>
      </c>
      <c r="G1998" s="24">
        <f>All!FP62</f>
        <v>0</v>
      </c>
      <c r="H1998" s="26">
        <v>44593</v>
      </c>
    </row>
    <row r="1999" spans="1:8" hidden="1">
      <c r="A1999" s="19">
        <v>61</v>
      </c>
      <c r="B1999" s="19" t="s">
        <v>77</v>
      </c>
      <c r="C1999" s="27">
        <f>All!BL63</f>
        <v>0</v>
      </c>
      <c r="D1999" s="24">
        <f>All!AB63</f>
        <v>0</v>
      </c>
      <c r="E1999" s="19" t="s">
        <v>272</v>
      </c>
      <c r="F1999" s="24">
        <f>All!EF63</f>
        <v>0</v>
      </c>
      <c r="G1999" s="24">
        <f>All!FP63</f>
        <v>0</v>
      </c>
      <c r="H1999" s="26">
        <v>44593</v>
      </c>
    </row>
    <row r="2000" spans="1:8" hidden="1">
      <c r="A2000" s="19">
        <v>62</v>
      </c>
      <c r="B2000" s="19" t="s">
        <v>87</v>
      </c>
      <c r="C2000" s="27">
        <f>All!BL64</f>
        <v>0</v>
      </c>
      <c r="D2000" s="24">
        <f>All!AB64</f>
        <v>0</v>
      </c>
      <c r="E2000" s="19" t="s">
        <v>272</v>
      </c>
      <c r="F2000" s="24">
        <f>All!EF64</f>
        <v>0</v>
      </c>
      <c r="G2000" s="24">
        <f>All!FP64</f>
        <v>0</v>
      </c>
      <c r="H2000" s="26">
        <v>44593</v>
      </c>
    </row>
    <row r="2001" spans="1:8" hidden="1">
      <c r="A2001" s="19">
        <v>63</v>
      </c>
      <c r="B2001" s="19" t="s">
        <v>93</v>
      </c>
      <c r="C2001" s="27">
        <f>All!BL65</f>
        <v>0</v>
      </c>
      <c r="D2001" s="24">
        <f>All!AB65</f>
        <v>0</v>
      </c>
      <c r="E2001" s="19" t="s">
        <v>272</v>
      </c>
      <c r="F2001" s="24">
        <f>All!EF65</f>
        <v>0</v>
      </c>
      <c r="G2001" s="24">
        <f>All!FP65</f>
        <v>1</v>
      </c>
      <c r="H2001" s="26">
        <v>44593</v>
      </c>
    </row>
    <row r="2002" spans="1:8" hidden="1">
      <c r="A2002" s="19">
        <v>64</v>
      </c>
      <c r="B2002" s="19" t="s">
        <v>94</v>
      </c>
      <c r="C2002" s="27">
        <f>All!BL66</f>
        <v>0</v>
      </c>
      <c r="D2002" s="24">
        <f>All!AB66</f>
        <v>0</v>
      </c>
      <c r="E2002" s="19" t="s">
        <v>272</v>
      </c>
      <c r="F2002" s="24">
        <f>All!EF66</f>
        <v>0</v>
      </c>
      <c r="G2002" s="24">
        <f>All!FP66</f>
        <v>0</v>
      </c>
      <c r="H2002" s="26">
        <v>44593</v>
      </c>
    </row>
    <row r="2003" spans="1:8" hidden="1">
      <c r="A2003" s="19">
        <v>65</v>
      </c>
      <c r="B2003" s="19" t="s">
        <v>95</v>
      </c>
      <c r="C2003" s="27">
        <f>All!BL67</f>
        <v>0</v>
      </c>
      <c r="D2003" s="24">
        <f>All!AB67</f>
        <v>0</v>
      </c>
      <c r="E2003" s="19" t="s">
        <v>272</v>
      </c>
      <c r="F2003" s="24">
        <f>All!EF67</f>
        <v>0</v>
      </c>
      <c r="G2003" s="24">
        <f>All!FP67</f>
        <v>0</v>
      </c>
      <c r="H2003" s="26">
        <v>44593</v>
      </c>
    </row>
    <row r="2004" spans="1:8" hidden="1">
      <c r="A2004" s="19">
        <v>66</v>
      </c>
      <c r="B2004" s="19" t="s">
        <v>96</v>
      </c>
      <c r="C2004" s="27">
        <f>All!BL68</f>
        <v>0</v>
      </c>
      <c r="D2004" s="24">
        <f>All!AB68</f>
        <v>0</v>
      </c>
      <c r="E2004" s="19" t="s">
        <v>272</v>
      </c>
      <c r="F2004" s="24">
        <f>All!EF68</f>
        <v>0</v>
      </c>
      <c r="G2004" s="24">
        <f>All!FP68</f>
        <v>1848</v>
      </c>
      <c r="H2004" s="26">
        <v>44593</v>
      </c>
    </row>
    <row r="2005" spans="1:8" hidden="1">
      <c r="A2005" s="19">
        <v>67</v>
      </c>
      <c r="B2005" s="19" t="s">
        <v>97</v>
      </c>
      <c r="C2005" s="27">
        <f>All!BL69</f>
        <v>0</v>
      </c>
      <c r="D2005" s="24">
        <f>All!AB69</f>
        <v>0</v>
      </c>
      <c r="E2005" s="19" t="s">
        <v>272</v>
      </c>
      <c r="F2005" s="24">
        <f>All!EF69</f>
        <v>0</v>
      </c>
      <c r="G2005" s="24">
        <f>All!FP69</f>
        <v>0</v>
      </c>
      <c r="H2005" s="26">
        <v>44593</v>
      </c>
    </row>
    <row r="2006" spans="1:8" hidden="1">
      <c r="A2006" s="19">
        <v>68</v>
      </c>
      <c r="B2006" s="19" t="s">
        <v>98</v>
      </c>
      <c r="C2006" s="27">
        <f>All!BL70</f>
        <v>0</v>
      </c>
      <c r="D2006" s="24">
        <f>All!AB70</f>
        <v>0</v>
      </c>
      <c r="E2006" s="19" t="s">
        <v>272</v>
      </c>
      <c r="F2006" s="24">
        <f>All!EF70</f>
        <v>0</v>
      </c>
      <c r="G2006" s="24">
        <f>All!FP70</f>
        <v>0</v>
      </c>
      <c r="H2006" s="26">
        <v>44593</v>
      </c>
    </row>
    <row r="2007" spans="1:8" hidden="1">
      <c r="A2007" s="19">
        <v>69</v>
      </c>
      <c r="B2007" s="19" t="s">
        <v>99</v>
      </c>
      <c r="C2007" s="27">
        <f>All!BL71</f>
        <v>0</v>
      </c>
      <c r="D2007" s="24">
        <f>All!AB71</f>
        <v>0</v>
      </c>
      <c r="E2007" s="19" t="s">
        <v>272</v>
      </c>
      <c r="F2007" s="24">
        <f>All!EF71</f>
        <v>0</v>
      </c>
      <c r="G2007" s="24">
        <f>All!FP71</f>
        <v>0</v>
      </c>
      <c r="H2007" s="26">
        <v>44593</v>
      </c>
    </row>
    <row r="2008" spans="1:8" hidden="1">
      <c r="A2008" s="19">
        <v>70</v>
      </c>
      <c r="B2008" s="19" t="s">
        <v>100</v>
      </c>
      <c r="C2008" s="27">
        <f>All!BL72</f>
        <v>0</v>
      </c>
      <c r="D2008" s="24">
        <f>All!AB72</f>
        <v>0</v>
      </c>
      <c r="E2008" s="19" t="s">
        <v>272</v>
      </c>
      <c r="F2008" s="24">
        <f>All!EF72</f>
        <v>0</v>
      </c>
      <c r="G2008" s="24">
        <f>All!FP72</f>
        <v>166100.22</v>
      </c>
      <c r="H2008" s="26">
        <v>44593</v>
      </c>
    </row>
    <row r="2009" spans="1:8" hidden="1">
      <c r="A2009" s="19">
        <v>71</v>
      </c>
      <c r="B2009" s="19" t="s">
        <v>101</v>
      </c>
      <c r="C2009" s="27">
        <f>All!BL73</f>
        <v>0</v>
      </c>
      <c r="D2009" s="24">
        <f>All!AB73</f>
        <v>0</v>
      </c>
      <c r="E2009" s="19" t="s">
        <v>272</v>
      </c>
      <c r="F2009" s="24">
        <f>All!EF73</f>
        <v>0</v>
      </c>
      <c r="G2009" s="24">
        <f>All!FP73</f>
        <v>0</v>
      </c>
      <c r="H2009" s="26">
        <v>44593</v>
      </c>
    </row>
    <row r="2010" spans="1:8" hidden="1">
      <c r="A2010" s="19">
        <v>72</v>
      </c>
      <c r="B2010" s="19" t="s">
        <v>102</v>
      </c>
      <c r="C2010" s="27">
        <f>All!BL74</f>
        <v>0</v>
      </c>
      <c r="D2010" s="24">
        <f>All!AB74</f>
        <v>0</v>
      </c>
      <c r="E2010" s="19" t="s">
        <v>272</v>
      </c>
      <c r="F2010" s="24">
        <f>All!EF74</f>
        <v>0</v>
      </c>
      <c r="G2010" s="24">
        <f>All!FP74</f>
        <v>0</v>
      </c>
      <c r="H2010" s="26">
        <v>44593</v>
      </c>
    </row>
    <row r="2011" spans="1:8" hidden="1">
      <c r="A2011" s="19">
        <v>73</v>
      </c>
      <c r="B2011" s="19" t="s">
        <v>103</v>
      </c>
      <c r="C2011" s="27">
        <f>All!BL75</f>
        <v>0</v>
      </c>
      <c r="D2011" s="24">
        <f>All!AB75</f>
        <v>0</v>
      </c>
      <c r="E2011" s="19" t="s">
        <v>272</v>
      </c>
      <c r="F2011" s="24">
        <f>All!EF75</f>
        <v>0</v>
      </c>
      <c r="G2011" s="24">
        <f>All!FP75</f>
        <v>0</v>
      </c>
      <c r="H2011" s="26">
        <v>44593</v>
      </c>
    </row>
    <row r="2012" spans="1:8" hidden="1">
      <c r="A2012" s="19">
        <v>74</v>
      </c>
      <c r="B2012" s="19" t="s">
        <v>104</v>
      </c>
      <c r="C2012" s="27">
        <f>All!BL76</f>
        <v>0</v>
      </c>
      <c r="D2012" s="24">
        <f>All!AB76</f>
        <v>0</v>
      </c>
      <c r="E2012" s="19" t="s">
        <v>272</v>
      </c>
      <c r="F2012" s="24">
        <f>All!EF76</f>
        <v>0</v>
      </c>
      <c r="G2012" s="24">
        <f>All!FP76</f>
        <v>0</v>
      </c>
      <c r="H2012" s="26">
        <v>44593</v>
      </c>
    </row>
    <row r="2013" spans="1:8" hidden="1">
      <c r="A2013" s="19">
        <v>75</v>
      </c>
      <c r="B2013" s="19" t="s">
        <v>105</v>
      </c>
      <c r="C2013" s="27">
        <f>All!BL77</f>
        <v>0</v>
      </c>
      <c r="D2013" s="24">
        <f>All!AB77</f>
        <v>0</v>
      </c>
      <c r="E2013" s="19" t="s">
        <v>272</v>
      </c>
      <c r="F2013" s="24">
        <f>All!EF77</f>
        <v>0</v>
      </c>
      <c r="G2013" s="24">
        <f>All!FP77</f>
        <v>0</v>
      </c>
      <c r="H2013" s="26">
        <v>44593</v>
      </c>
    </row>
    <row r="2014" spans="1:8" hidden="1">
      <c r="A2014" s="19">
        <v>76</v>
      </c>
      <c r="B2014" s="19" t="s">
        <v>111</v>
      </c>
      <c r="C2014" s="27">
        <f>All!BL78</f>
        <v>0</v>
      </c>
      <c r="D2014" s="24">
        <f>All!AB78</f>
        <v>0</v>
      </c>
      <c r="E2014" s="19" t="s">
        <v>272</v>
      </c>
      <c r="F2014" s="24">
        <f>All!EF78</f>
        <v>0</v>
      </c>
      <c r="G2014" s="24">
        <f>All!FP78</f>
        <v>0</v>
      </c>
      <c r="H2014" s="26">
        <v>44593</v>
      </c>
    </row>
    <row r="2015" spans="1:8" hidden="1">
      <c r="A2015" s="19">
        <v>77</v>
      </c>
      <c r="B2015" s="19" t="s">
        <v>112</v>
      </c>
      <c r="C2015" s="27">
        <f>All!BL79</f>
        <v>0</v>
      </c>
      <c r="D2015" s="24">
        <f>All!AB79</f>
        <v>0</v>
      </c>
      <c r="E2015" s="19" t="s">
        <v>272</v>
      </c>
      <c r="F2015" s="24">
        <f>All!EF79</f>
        <v>0</v>
      </c>
      <c r="G2015" s="24">
        <f>All!FP79</f>
        <v>0</v>
      </c>
      <c r="H2015" s="26">
        <v>44593</v>
      </c>
    </row>
    <row r="2016" spans="1:8" hidden="1">
      <c r="A2016" s="19">
        <v>78</v>
      </c>
      <c r="B2016" s="19" t="s">
        <v>113</v>
      </c>
      <c r="C2016" s="27">
        <f>All!BL80</f>
        <v>0</v>
      </c>
      <c r="D2016" s="24">
        <f>All!AB80</f>
        <v>0</v>
      </c>
      <c r="E2016" s="19" t="s">
        <v>272</v>
      </c>
      <c r="F2016" s="24">
        <f>All!EF80</f>
        <v>0</v>
      </c>
      <c r="G2016" s="24">
        <f>All!FP80</f>
        <v>0</v>
      </c>
      <c r="H2016" s="26">
        <v>44593</v>
      </c>
    </row>
    <row r="2017" spans="1:8" hidden="1">
      <c r="A2017" s="19">
        <v>79</v>
      </c>
      <c r="B2017" s="19" t="s">
        <v>114</v>
      </c>
      <c r="C2017" s="27">
        <f>All!BL81</f>
        <v>0</v>
      </c>
      <c r="D2017" s="24">
        <f>All!AB81</f>
        <v>0</v>
      </c>
      <c r="E2017" s="19" t="s">
        <v>272</v>
      </c>
      <c r="F2017" s="24">
        <f>All!EF81</f>
        <v>0</v>
      </c>
      <c r="G2017" s="24">
        <f>All!FP81</f>
        <v>125781.58</v>
      </c>
      <c r="H2017" s="26">
        <v>44593</v>
      </c>
    </row>
    <row r="2018" spans="1:8" hidden="1">
      <c r="A2018" s="19">
        <v>80</v>
      </c>
      <c r="B2018" s="19" t="s">
        <v>115</v>
      </c>
      <c r="C2018" s="27">
        <f>All!BL82</f>
        <v>0</v>
      </c>
      <c r="D2018" s="24">
        <f>All!AB82</f>
        <v>0</v>
      </c>
      <c r="E2018" s="19" t="s">
        <v>272</v>
      </c>
      <c r="F2018" s="24">
        <f>All!EF82</f>
        <v>0</v>
      </c>
      <c r="G2018" s="24">
        <f>All!FP82</f>
        <v>0</v>
      </c>
      <c r="H2018" s="26">
        <v>44593</v>
      </c>
    </row>
    <row r="2019" spans="1:8" hidden="1">
      <c r="A2019" s="19">
        <v>81</v>
      </c>
      <c r="B2019" s="19" t="s">
        <v>116</v>
      </c>
      <c r="C2019" s="27">
        <f>All!BL83</f>
        <v>0</v>
      </c>
      <c r="D2019" s="24">
        <f>All!AB83</f>
        <v>0</v>
      </c>
      <c r="E2019" s="19" t="s">
        <v>272</v>
      </c>
      <c r="F2019" s="24">
        <f>All!EF83</f>
        <v>0</v>
      </c>
      <c r="G2019" s="24">
        <f>All!FP83</f>
        <v>0</v>
      </c>
      <c r="H2019" s="26">
        <v>44593</v>
      </c>
    </row>
    <row r="2020" spans="1:8" hidden="1">
      <c r="A2020" s="19">
        <v>82</v>
      </c>
      <c r="B2020" s="19" t="s">
        <v>117</v>
      </c>
      <c r="C2020" s="27">
        <f>All!BL84</f>
        <v>0</v>
      </c>
      <c r="D2020" s="24">
        <f>All!AB84</f>
        <v>0</v>
      </c>
      <c r="E2020" s="19" t="s">
        <v>272</v>
      </c>
      <c r="F2020" s="24">
        <f>All!EF84</f>
        <v>0</v>
      </c>
      <c r="G2020" s="24">
        <f>All!FP84</f>
        <v>0</v>
      </c>
      <c r="H2020" s="26">
        <v>44593</v>
      </c>
    </row>
    <row r="2021" spans="1:8" hidden="1">
      <c r="A2021" s="19">
        <v>83</v>
      </c>
      <c r="B2021" s="19" t="s">
        <v>118</v>
      </c>
      <c r="C2021" s="27">
        <f>All!BL85</f>
        <v>0</v>
      </c>
      <c r="D2021" s="24">
        <f>All!AB85</f>
        <v>0</v>
      </c>
      <c r="E2021" s="19" t="s">
        <v>272</v>
      </c>
      <c r="F2021" s="24">
        <f>All!EF85</f>
        <v>0</v>
      </c>
      <c r="G2021" s="24">
        <f>All!FP85</f>
        <v>0</v>
      </c>
      <c r="H2021" s="26">
        <v>44593</v>
      </c>
    </row>
    <row r="2022" spans="1:8" hidden="1">
      <c r="A2022" s="19">
        <v>84</v>
      </c>
      <c r="B2022" s="19" t="s">
        <v>119</v>
      </c>
      <c r="C2022" s="27">
        <f>All!BL86</f>
        <v>0</v>
      </c>
      <c r="D2022" s="24">
        <f>All!AB86</f>
        <v>0</v>
      </c>
      <c r="E2022" s="19" t="s">
        <v>272</v>
      </c>
      <c r="F2022" s="24">
        <f>All!EF86</f>
        <v>0</v>
      </c>
      <c r="G2022" s="24">
        <f>All!FP86</f>
        <v>0</v>
      </c>
      <c r="H2022" s="26">
        <v>44593</v>
      </c>
    </row>
    <row r="2023" spans="1:8" hidden="1">
      <c r="A2023" s="19">
        <v>85</v>
      </c>
      <c r="B2023" s="19" t="s">
        <v>120</v>
      </c>
      <c r="C2023" s="27">
        <f>All!BL87</f>
        <v>0</v>
      </c>
      <c r="D2023" s="24">
        <f>All!AB87</f>
        <v>0</v>
      </c>
      <c r="E2023" s="19" t="s">
        <v>272</v>
      </c>
      <c r="F2023" s="24">
        <f>All!EF87</f>
        <v>0</v>
      </c>
      <c r="G2023" s="24">
        <f>All!FP87</f>
        <v>0</v>
      </c>
      <c r="H2023" s="26">
        <v>44593</v>
      </c>
    </row>
    <row r="2024" spans="1:8" hidden="1">
      <c r="A2024" s="19">
        <v>86</v>
      </c>
      <c r="B2024" s="19" t="s">
        <v>121</v>
      </c>
      <c r="C2024" s="27">
        <f>All!BL88</f>
        <v>0</v>
      </c>
      <c r="D2024" s="24">
        <f>All!AB88</f>
        <v>0</v>
      </c>
      <c r="E2024" s="19" t="s">
        <v>272</v>
      </c>
      <c r="F2024" s="24">
        <f>All!EF88</f>
        <v>0</v>
      </c>
      <c r="G2024" s="24">
        <f>All!FP88</f>
        <v>0</v>
      </c>
      <c r="H2024" s="26">
        <v>44593</v>
      </c>
    </row>
    <row r="2025" spans="1:8" hidden="1">
      <c r="A2025" s="19">
        <v>87</v>
      </c>
      <c r="B2025" s="19" t="s">
        <v>122</v>
      </c>
      <c r="C2025" s="27">
        <f>All!BL89</f>
        <v>0</v>
      </c>
      <c r="D2025" s="24">
        <f>All!AB89</f>
        <v>0</v>
      </c>
      <c r="E2025" s="19" t="s">
        <v>272</v>
      </c>
      <c r="F2025" s="24">
        <f>All!EF89</f>
        <v>0</v>
      </c>
      <c r="G2025" s="24">
        <f>All!FP89</f>
        <v>0</v>
      </c>
      <c r="H2025" s="26">
        <v>44593</v>
      </c>
    </row>
    <row r="2026" spans="1:8" hidden="1">
      <c r="A2026" s="19">
        <v>88</v>
      </c>
      <c r="B2026" s="19" t="s">
        <v>123</v>
      </c>
      <c r="C2026" s="27">
        <f>All!BL90</f>
        <v>0</v>
      </c>
      <c r="D2026" s="24">
        <f>All!AB90</f>
        <v>0</v>
      </c>
      <c r="E2026" s="19" t="s">
        <v>272</v>
      </c>
      <c r="F2026" s="24">
        <f>All!EF90</f>
        <v>0</v>
      </c>
      <c r="G2026" s="24">
        <f>All!FP90</f>
        <v>45927</v>
      </c>
      <c r="H2026" s="26">
        <v>44593</v>
      </c>
    </row>
    <row r="2027" spans="1:8" hidden="1">
      <c r="A2027" s="19">
        <v>89</v>
      </c>
      <c r="B2027" s="19" t="s">
        <v>126</v>
      </c>
      <c r="C2027" s="27">
        <f>All!BL91</f>
        <v>0</v>
      </c>
      <c r="D2027" s="24">
        <f>All!AB91</f>
        <v>0</v>
      </c>
      <c r="E2027" s="19" t="s">
        <v>272</v>
      </c>
      <c r="F2027" s="24">
        <f>All!EF91</f>
        <v>0</v>
      </c>
      <c r="G2027" s="24">
        <f>All!FP91</f>
        <v>0</v>
      </c>
      <c r="H2027" s="26">
        <v>44593</v>
      </c>
    </row>
    <row r="2028" spans="1:8" hidden="1">
      <c r="A2028" s="19">
        <v>90</v>
      </c>
      <c r="B2028" s="19" t="s">
        <v>284</v>
      </c>
      <c r="C2028" s="27">
        <f>All!BL92</f>
        <v>0</v>
      </c>
      <c r="D2028" s="24">
        <f>All!AB92</f>
        <v>0</v>
      </c>
      <c r="E2028" s="19" t="s">
        <v>272</v>
      </c>
      <c r="F2028" s="24">
        <f>All!EF92</f>
        <v>0</v>
      </c>
      <c r="G2028" s="24">
        <f>All!FP92</f>
        <v>0</v>
      </c>
      <c r="H2028" s="26">
        <v>44593</v>
      </c>
    </row>
    <row r="2029" spans="1:8" hidden="1">
      <c r="A2029" s="19">
        <v>91</v>
      </c>
      <c r="B2029" s="19" t="s">
        <v>2006</v>
      </c>
      <c r="C2029" s="27">
        <f>All!BL93</f>
        <v>0</v>
      </c>
      <c r="D2029" s="24">
        <f>All!AB93</f>
        <v>0</v>
      </c>
      <c r="E2029" s="19" t="s">
        <v>272</v>
      </c>
      <c r="F2029" s="24">
        <f>All!EF93</f>
        <v>0</v>
      </c>
      <c r="G2029" s="24">
        <f>All!FP93</f>
        <v>0</v>
      </c>
      <c r="H2029" s="26">
        <v>44593</v>
      </c>
    </row>
    <row r="2030" spans="1:8" hidden="1">
      <c r="A2030" s="19">
        <v>92</v>
      </c>
      <c r="B2030" s="19" t="s">
        <v>283</v>
      </c>
      <c r="C2030" s="27">
        <f>All!BL94</f>
        <v>0</v>
      </c>
      <c r="D2030" s="24">
        <f>All!AB94</f>
        <v>0</v>
      </c>
      <c r="E2030" s="19" t="s">
        <v>272</v>
      </c>
      <c r="F2030" s="24">
        <f>All!EF94</f>
        <v>0</v>
      </c>
      <c r="G2030" s="24">
        <f>All!FP94</f>
        <v>0</v>
      </c>
      <c r="H2030" s="26">
        <v>44593</v>
      </c>
    </row>
    <row r="2031" spans="1:8" ht="15.6" hidden="1" customHeight="1">
      <c r="A2031" s="19">
        <v>93</v>
      </c>
      <c r="B2031" s="19" t="s">
        <v>2005</v>
      </c>
      <c r="C2031" s="27">
        <f>All!BL95</f>
        <v>0</v>
      </c>
      <c r="D2031" s="24">
        <f>All!AB95</f>
        <v>0</v>
      </c>
      <c r="E2031" s="19" t="s">
        <v>272</v>
      </c>
      <c r="F2031" s="24">
        <f>All!EF95</f>
        <v>0</v>
      </c>
      <c r="G2031" s="24">
        <f>All!FP95</f>
        <v>0</v>
      </c>
      <c r="H2031" s="26">
        <v>44593</v>
      </c>
    </row>
    <row r="2032" spans="1:8" ht="15.6" hidden="1" customHeight="1">
      <c r="A2032" s="19">
        <v>94</v>
      </c>
      <c r="B2032" s="19" t="s">
        <v>2075</v>
      </c>
      <c r="C2032" s="27">
        <f>All!BL96</f>
        <v>0</v>
      </c>
      <c r="D2032" s="24">
        <f>All!AB96</f>
        <v>0</v>
      </c>
      <c r="E2032" s="19" t="s">
        <v>272</v>
      </c>
      <c r="F2032" s="24">
        <f>All!EF96</f>
        <v>0</v>
      </c>
      <c r="G2032" s="24">
        <f>All!FP96</f>
        <v>0</v>
      </c>
      <c r="H2032" s="26">
        <v>44593</v>
      </c>
    </row>
    <row r="2033" spans="1:8" ht="15.6" hidden="1" customHeight="1">
      <c r="A2033" s="19">
        <v>95</v>
      </c>
      <c r="B2033" s="19" t="s">
        <v>2076</v>
      </c>
      <c r="C2033" s="27">
        <f>All!BL97</f>
        <v>0</v>
      </c>
      <c r="D2033" s="24">
        <f>All!AB97</f>
        <v>0</v>
      </c>
      <c r="E2033" s="19" t="s">
        <v>272</v>
      </c>
      <c r="F2033" s="24">
        <f>All!EF97</f>
        <v>0</v>
      </c>
      <c r="G2033" s="24">
        <f>All!FP97</f>
        <v>472.31</v>
      </c>
      <c r="H2033" s="26">
        <v>44593</v>
      </c>
    </row>
    <row r="2034" spans="1:8" ht="15.6" hidden="1" customHeight="1">
      <c r="A2034" s="19">
        <v>96</v>
      </c>
      <c r="B2034" s="19" t="s">
        <v>2077</v>
      </c>
      <c r="C2034" s="27">
        <f>All!BL98</f>
        <v>0</v>
      </c>
      <c r="D2034" s="24">
        <f>All!AB98</f>
        <v>0</v>
      </c>
      <c r="E2034" s="19" t="s">
        <v>272</v>
      </c>
      <c r="F2034" s="24">
        <f>All!EF98</f>
        <v>0</v>
      </c>
      <c r="G2034" s="24">
        <f>All!FP98</f>
        <v>1554.55</v>
      </c>
      <c r="H2034" s="26">
        <v>44593</v>
      </c>
    </row>
    <row r="2035" spans="1:8" ht="15.6" hidden="1" customHeight="1">
      <c r="A2035" s="19">
        <v>97</v>
      </c>
      <c r="B2035" s="19" t="s">
        <v>2078</v>
      </c>
      <c r="C2035" s="27">
        <f>All!BL99</f>
        <v>6609369.8936170489</v>
      </c>
      <c r="D2035" s="24">
        <f>All!AB99</f>
        <v>0</v>
      </c>
      <c r="E2035" s="19" t="s">
        <v>272</v>
      </c>
      <c r="F2035" s="24">
        <f>All!EF99</f>
        <v>14276720</v>
      </c>
      <c r="G2035" s="24">
        <f>All!FP99</f>
        <v>11129712.249999998</v>
      </c>
      <c r="H2035" s="26">
        <v>44593</v>
      </c>
    </row>
    <row r="2036" spans="1:8" ht="15.6" hidden="1" customHeight="1">
      <c r="A2036" s="19">
        <v>98</v>
      </c>
      <c r="B2036" s="19" t="s">
        <v>2079</v>
      </c>
      <c r="C2036" s="27">
        <f>All!BL100</f>
        <v>4732309.4270833209</v>
      </c>
      <c r="D2036" s="24">
        <f>All!AB100</f>
        <v>2086813.54</v>
      </c>
      <c r="E2036" s="19" t="s">
        <v>272</v>
      </c>
      <c r="F2036" s="24">
        <f>All!EF100</f>
        <v>3852337</v>
      </c>
      <c r="G2036" s="24">
        <f>All!FP100</f>
        <v>6174236.6399999987</v>
      </c>
      <c r="H2036" s="26">
        <v>44593</v>
      </c>
    </row>
    <row r="2037" spans="1:8" ht="15.6" hidden="1" customHeight="1">
      <c r="A2037" s="19">
        <v>99</v>
      </c>
      <c r="B2037" s="19" t="s">
        <v>2080</v>
      </c>
      <c r="C2037" s="27">
        <f>All!BL101</f>
        <v>17959584.516401201</v>
      </c>
      <c r="D2037" s="24">
        <f>All!AB101</f>
        <v>0</v>
      </c>
      <c r="E2037" s="19" t="s">
        <v>272</v>
      </c>
      <c r="F2037" s="24">
        <f>All!EF101</f>
        <v>103808480</v>
      </c>
      <c r="G2037" s="24">
        <f>All!FP101</f>
        <v>26708381.990000006</v>
      </c>
      <c r="H2037" s="26">
        <v>44593</v>
      </c>
    </row>
    <row r="2038" spans="1:8" ht="15.6" hidden="1" customHeight="1">
      <c r="A2038" s="19">
        <v>100</v>
      </c>
      <c r="B2038" s="19" t="s">
        <v>2081</v>
      </c>
      <c r="C2038" s="27">
        <f>All!BL102</f>
        <v>0</v>
      </c>
      <c r="D2038" s="24">
        <f>All!AB102</f>
        <v>0</v>
      </c>
      <c r="E2038" s="19" t="s">
        <v>272</v>
      </c>
      <c r="F2038" s="24">
        <f>All!EF102</f>
        <v>0</v>
      </c>
      <c r="G2038" s="24">
        <f>All!FP102</f>
        <v>0</v>
      </c>
      <c r="H2038" s="26">
        <v>44593</v>
      </c>
    </row>
    <row r="2039" spans="1:8" ht="15.6" hidden="1" customHeight="1">
      <c r="A2039" s="19">
        <v>101</v>
      </c>
      <c r="B2039" s="19" t="s">
        <v>2082</v>
      </c>
      <c r="C2039" s="27">
        <f>All!BL103</f>
        <v>0</v>
      </c>
      <c r="D2039" s="24">
        <f>All!AB103</f>
        <v>0</v>
      </c>
      <c r="E2039" s="19" t="s">
        <v>272</v>
      </c>
      <c r="F2039" s="24">
        <f>All!EF103</f>
        <v>0</v>
      </c>
      <c r="G2039" s="24">
        <f>All!FP103</f>
        <v>4994449.22</v>
      </c>
      <c r="H2039" s="26">
        <v>44593</v>
      </c>
    </row>
    <row r="2040" spans="1:8" ht="15.6" hidden="1" customHeight="1">
      <c r="A2040" s="19">
        <v>102</v>
      </c>
      <c r="B2040" s="19" t="s">
        <v>2083</v>
      </c>
      <c r="C2040" s="27">
        <f>All!BL104</f>
        <v>11526165.505376339</v>
      </c>
      <c r="D2040" s="24">
        <f>All!AB104</f>
        <v>0</v>
      </c>
      <c r="E2040" s="19" t="s">
        <v>272</v>
      </c>
      <c r="F2040" s="24">
        <f>All!EF104</f>
        <v>0</v>
      </c>
      <c r="G2040" s="24">
        <f>All!FP104</f>
        <v>5432397.5999999996</v>
      </c>
      <c r="H2040" s="26">
        <v>44593</v>
      </c>
    </row>
    <row r="2041" spans="1:8" ht="15.6" hidden="1" customHeight="1">
      <c r="A2041" s="19">
        <v>103</v>
      </c>
      <c r="B2041" s="19" t="s">
        <v>2085</v>
      </c>
      <c r="C2041" s="27">
        <f>All!BL105</f>
        <v>0</v>
      </c>
      <c r="D2041" s="24">
        <f>All!AB105</f>
        <v>0</v>
      </c>
      <c r="E2041" s="19" t="s">
        <v>272</v>
      </c>
      <c r="F2041" s="24">
        <f>All!EF105</f>
        <v>0</v>
      </c>
      <c r="G2041" s="24">
        <f>All!FP105</f>
        <v>0</v>
      </c>
      <c r="H2041" s="26">
        <v>44593</v>
      </c>
    </row>
    <row r="2042" spans="1:8" ht="15.6" hidden="1" customHeight="1">
      <c r="A2042" s="19">
        <v>104</v>
      </c>
      <c r="B2042" s="19" t="s">
        <v>2086</v>
      </c>
      <c r="C2042" s="27">
        <f>All!BL106</f>
        <v>0</v>
      </c>
      <c r="D2042" s="24">
        <f>All!AB106</f>
        <v>0</v>
      </c>
      <c r="E2042" s="19" t="s">
        <v>272</v>
      </c>
      <c r="F2042" s="24">
        <f>All!EF106</f>
        <v>0</v>
      </c>
      <c r="G2042" s="24">
        <f>All!FP106</f>
        <v>0</v>
      </c>
      <c r="H2042" s="26">
        <v>44593</v>
      </c>
    </row>
    <row r="2043" spans="1:8" ht="15.6" hidden="1" customHeight="1">
      <c r="A2043" s="19">
        <v>105</v>
      </c>
      <c r="B2043" s="19" t="s">
        <v>2087</v>
      </c>
      <c r="C2043" s="27">
        <f>All!BL107</f>
        <v>42716915.109947652</v>
      </c>
      <c r="D2043" s="24">
        <f>All!AB107</f>
        <v>0</v>
      </c>
      <c r="E2043" s="19" t="s">
        <v>272</v>
      </c>
      <c r="F2043" s="24">
        <f>All!EF107</f>
        <v>0</v>
      </c>
      <c r="G2043" s="24">
        <f>All!FP107</f>
        <v>9851816.8500000015</v>
      </c>
      <c r="H2043" s="26">
        <v>44593</v>
      </c>
    </row>
    <row r="2044" spans="1:8" ht="15.6" hidden="1" customHeight="1">
      <c r="A2044" s="19">
        <v>106</v>
      </c>
      <c r="B2044" s="19" t="s">
        <v>2088</v>
      </c>
      <c r="C2044" s="27">
        <f>All!BL108</f>
        <v>0</v>
      </c>
      <c r="D2044" s="24">
        <f>All!AB108</f>
        <v>0</v>
      </c>
      <c r="E2044" s="19" t="s">
        <v>272</v>
      </c>
      <c r="F2044" s="24">
        <f>All!EF108</f>
        <v>0</v>
      </c>
      <c r="G2044" s="24">
        <f>All!FP108</f>
        <v>0</v>
      </c>
      <c r="H2044" s="26">
        <v>44593</v>
      </c>
    </row>
    <row r="2045" spans="1:8" ht="15.6" hidden="1" customHeight="1">
      <c r="A2045" s="19">
        <v>107</v>
      </c>
      <c r="B2045" s="19" t="s">
        <v>2089</v>
      </c>
      <c r="C2045" s="27">
        <f>All!BL109</f>
        <v>0</v>
      </c>
      <c r="D2045" s="24">
        <f>All!AB109</f>
        <v>0</v>
      </c>
      <c r="E2045" s="19" t="s">
        <v>272</v>
      </c>
      <c r="F2045" s="24">
        <f>All!EF109</f>
        <v>5500000</v>
      </c>
      <c r="G2045" s="24">
        <f>All!FP109</f>
        <v>984059.87</v>
      </c>
      <c r="H2045" s="26">
        <v>44593</v>
      </c>
    </row>
    <row r="2046" spans="1:8" ht="15.6" hidden="1" customHeight="1">
      <c r="A2046" s="19">
        <v>108</v>
      </c>
      <c r="B2046" s="19" t="s">
        <v>2090</v>
      </c>
      <c r="C2046" s="27">
        <f>All!BL110</f>
        <v>10636546.139784947</v>
      </c>
      <c r="D2046" s="24">
        <f>All!AB110</f>
        <v>0</v>
      </c>
      <c r="E2046" s="19" t="s">
        <v>272</v>
      </c>
      <c r="F2046" s="24">
        <f>All!EF110</f>
        <v>0</v>
      </c>
      <c r="G2046" s="24">
        <f>All!FP110</f>
        <v>6901446.9400000004</v>
      </c>
      <c r="H2046" s="26">
        <v>44593</v>
      </c>
    </row>
    <row r="2047" spans="1:8" ht="15.6" hidden="1" customHeight="1">
      <c r="A2047" s="19">
        <v>109</v>
      </c>
      <c r="B2047" s="19" t="s">
        <v>2091</v>
      </c>
      <c r="C2047" s="27">
        <f>All!BL111</f>
        <v>14037858.456521735</v>
      </c>
      <c r="D2047" s="24">
        <f>All!AB111</f>
        <v>0</v>
      </c>
      <c r="E2047" s="19" t="s">
        <v>272</v>
      </c>
      <c r="F2047" s="24">
        <f>All!EF111</f>
        <v>0</v>
      </c>
      <c r="G2047" s="24">
        <f>All!FP111</f>
        <v>16392615.289999999</v>
      </c>
      <c r="H2047" s="26">
        <v>44593</v>
      </c>
    </row>
    <row r="2048" spans="1:8" ht="15.6" hidden="1" customHeight="1">
      <c r="A2048" s="19">
        <v>110</v>
      </c>
      <c r="B2048" s="19" t="s">
        <v>2092</v>
      </c>
      <c r="C2048" s="27">
        <f>All!BL112</f>
        <v>12703526.395833313</v>
      </c>
      <c r="D2048" s="24">
        <f>All!AB112</f>
        <v>16272130.663809538</v>
      </c>
      <c r="E2048" s="19" t="s">
        <v>272</v>
      </c>
      <c r="F2048" s="24">
        <f>All!EF112</f>
        <v>0</v>
      </c>
      <c r="G2048" s="24">
        <f>All!FP112</f>
        <v>19238923.890000001</v>
      </c>
      <c r="H2048" s="26">
        <v>44593</v>
      </c>
    </row>
    <row r="2049" spans="1:8" ht="15.6" hidden="1" customHeight="1">
      <c r="A2049" s="19">
        <v>111</v>
      </c>
      <c r="B2049" s="19" t="s">
        <v>2104</v>
      </c>
      <c r="C2049" s="27">
        <f>All!BL113</f>
        <v>1691213.0430107489</v>
      </c>
      <c r="D2049" s="24">
        <f>All!AB113</f>
        <v>2768145.620000001</v>
      </c>
      <c r="E2049" s="19" t="s">
        <v>272</v>
      </c>
      <c r="F2049" s="24">
        <f>All!EF113</f>
        <v>0</v>
      </c>
      <c r="G2049" s="24">
        <f>All!FP113</f>
        <v>1014184.1200000001</v>
      </c>
      <c r="H2049" s="26">
        <v>44593</v>
      </c>
    </row>
    <row r="2050" spans="1:8" ht="15.6" hidden="1" customHeight="1">
      <c r="A2050" s="19">
        <v>112</v>
      </c>
      <c r="B2050" s="19" t="s">
        <v>2100</v>
      </c>
      <c r="C2050" s="27">
        <f>All!BL114</f>
        <v>16864542.815999985</v>
      </c>
      <c r="D2050" s="24">
        <f>All!AB114</f>
        <v>124880417.80000001</v>
      </c>
      <c r="E2050" s="19" t="s">
        <v>272</v>
      </c>
      <c r="F2050" s="24">
        <f>All!EF114</f>
        <v>22286048.939999998</v>
      </c>
      <c r="G2050" s="24">
        <f>All!FP114</f>
        <v>15219633.139999997</v>
      </c>
      <c r="H2050" s="26">
        <v>44593</v>
      </c>
    </row>
    <row r="2051" spans="1:8" ht="15.6" hidden="1" customHeight="1">
      <c r="A2051" s="19">
        <v>113</v>
      </c>
      <c r="B2051" s="19" t="s">
        <v>2101</v>
      </c>
      <c r="C2051" s="27">
        <f>All!BL115</f>
        <v>12419705.389473647</v>
      </c>
      <c r="D2051" s="24">
        <f>All!AB115</f>
        <v>23000800.560000002</v>
      </c>
      <c r="E2051" s="19" t="s">
        <v>272</v>
      </c>
      <c r="F2051" s="24">
        <f>All!EF115</f>
        <v>37089198</v>
      </c>
      <c r="G2051" s="24">
        <f>All!FP115</f>
        <v>13846837.209999999</v>
      </c>
      <c r="H2051" s="26">
        <v>44593</v>
      </c>
    </row>
    <row r="2052" spans="1:8" ht="15.6" hidden="1" customHeight="1">
      <c r="A2052" s="19">
        <v>114</v>
      </c>
      <c r="B2052" s="19" t="s">
        <v>2102</v>
      </c>
      <c r="C2052" s="27">
        <f>All!BL116</f>
        <v>5898597.2817391381</v>
      </c>
      <c r="D2052" s="24">
        <f>All!AB116</f>
        <v>43500</v>
      </c>
      <c r="E2052" s="19" t="s">
        <v>272</v>
      </c>
      <c r="F2052" s="24">
        <f>All!EF116</f>
        <v>0</v>
      </c>
      <c r="G2052" s="24">
        <f>All!FP116</f>
        <v>146631.52000000002</v>
      </c>
      <c r="H2052" s="26">
        <v>44593</v>
      </c>
    </row>
    <row r="2053" spans="1:8" ht="15.6" hidden="1" customHeight="1">
      <c r="A2053" s="20">
        <v>115</v>
      </c>
      <c r="B2053" s="20" t="s">
        <v>2103</v>
      </c>
      <c r="C2053" s="27">
        <f>All!BL117</f>
        <v>85062.488444320858</v>
      </c>
      <c r="D2053" s="24">
        <f>All!AB117</f>
        <v>3177161.7047619075</v>
      </c>
      <c r="E2053" s="19" t="s">
        <v>272</v>
      </c>
      <c r="F2053" s="24">
        <f>All!EF117</f>
        <v>2038310.81</v>
      </c>
      <c r="G2053" s="24">
        <f>All!FP117</f>
        <v>2344630.9900000002</v>
      </c>
      <c r="H2053" s="26">
        <v>44593</v>
      </c>
    </row>
    <row r="2054" spans="1:8" ht="15.6" hidden="1" customHeight="1">
      <c r="A2054" s="19">
        <v>116</v>
      </c>
      <c r="B2054" s="19" t="s">
        <v>2109</v>
      </c>
      <c r="C2054" s="27">
        <f>All!BL118</f>
        <v>496747.85869565327</v>
      </c>
      <c r="D2054" s="24">
        <f>All!AB118</f>
        <v>0</v>
      </c>
      <c r="E2054" s="19" t="s">
        <v>272</v>
      </c>
      <c r="F2054" s="24">
        <f>All!EF118</f>
        <v>0</v>
      </c>
      <c r="G2054" s="24">
        <f>All!FP118</f>
        <v>425474.44</v>
      </c>
      <c r="H2054" s="26">
        <v>44593</v>
      </c>
    </row>
    <row r="2055" spans="1:8" ht="15.6" hidden="1" customHeight="1">
      <c r="A2055" s="19">
        <v>117</v>
      </c>
      <c r="B2055" s="19" t="s">
        <v>2110</v>
      </c>
      <c r="C2055" s="27">
        <f>All!BL119</f>
        <v>798675.92174570635</v>
      </c>
      <c r="D2055" s="24">
        <f>All!AB119</f>
        <v>0</v>
      </c>
      <c r="E2055" s="19" t="s">
        <v>272</v>
      </c>
      <c r="F2055" s="24">
        <f>All!EF119</f>
        <v>0</v>
      </c>
      <c r="G2055" s="24">
        <f>All!FP119</f>
        <v>627711.09000000008</v>
      </c>
      <c r="H2055" s="26">
        <v>44593</v>
      </c>
    </row>
    <row r="2056" spans="1:8" ht="15.6" hidden="1" customHeight="1">
      <c r="A2056" s="19">
        <v>118</v>
      </c>
      <c r="B2056" s="19" t="s">
        <v>2112</v>
      </c>
      <c r="C2056" s="27">
        <f>All!BL120</f>
        <v>5531631.5760869607</v>
      </c>
      <c r="D2056" s="24">
        <f>All!AB120</f>
        <v>18559790.260000005</v>
      </c>
      <c r="E2056" s="19" t="s">
        <v>272</v>
      </c>
      <c r="F2056" s="24">
        <f>All!EF120</f>
        <v>0</v>
      </c>
      <c r="G2056" s="24">
        <f>All!FP120</f>
        <v>3386530.3400000003</v>
      </c>
      <c r="H2056" s="26">
        <v>44593</v>
      </c>
    </row>
    <row r="2057" spans="1:8" ht="15.6" hidden="1" customHeight="1">
      <c r="A2057" s="19">
        <v>119</v>
      </c>
      <c r="B2057" s="19" t="s">
        <v>2113</v>
      </c>
      <c r="C2057" s="27">
        <f>All!BL121</f>
        <v>259707.25555555569</v>
      </c>
      <c r="D2057" s="24">
        <f>All!AB121</f>
        <v>0</v>
      </c>
      <c r="E2057" s="19" t="s">
        <v>272</v>
      </c>
      <c r="F2057" s="24">
        <f>All!EF121</f>
        <v>0</v>
      </c>
      <c r="G2057" s="24">
        <f>All!FP121</f>
        <v>249337.5</v>
      </c>
      <c r="H2057" s="26">
        <v>44593</v>
      </c>
    </row>
    <row r="2058" spans="1:8" ht="15.6" hidden="1" customHeight="1">
      <c r="A2058" s="19">
        <v>120</v>
      </c>
      <c r="B2058" s="20" t="s">
        <v>2114</v>
      </c>
      <c r="C2058" s="27">
        <f>All!BL122</f>
        <v>1860.6888888888061</v>
      </c>
      <c r="D2058" s="24">
        <f>All!AB122</f>
        <v>0</v>
      </c>
      <c r="E2058" s="19" t="s">
        <v>272</v>
      </c>
      <c r="F2058" s="24">
        <f>All!EF122</f>
        <v>0</v>
      </c>
      <c r="G2058" s="24">
        <f>All!FP122</f>
        <v>83727.179999999993</v>
      </c>
      <c r="H2058" s="26">
        <v>44593</v>
      </c>
    </row>
    <row r="2059" spans="1:8" ht="15.6" hidden="1" customHeight="1">
      <c r="A2059" s="19">
        <v>121</v>
      </c>
      <c r="B2059" s="19" t="s">
        <v>2157</v>
      </c>
      <c r="C2059" s="27">
        <f>All!BL123</f>
        <v>0</v>
      </c>
      <c r="D2059" s="24">
        <f>All!AB123</f>
        <v>0</v>
      </c>
      <c r="E2059" s="19" t="s">
        <v>272</v>
      </c>
      <c r="F2059" s="24">
        <f>All!EF123</f>
        <v>0</v>
      </c>
      <c r="G2059" s="24">
        <f>All!FP123</f>
        <v>0</v>
      </c>
      <c r="H2059" s="26">
        <v>44593</v>
      </c>
    </row>
    <row r="2060" spans="1:8" ht="15.6" hidden="1" customHeight="1">
      <c r="A2060" s="19">
        <v>122</v>
      </c>
      <c r="B2060" s="19" t="s">
        <v>2158</v>
      </c>
      <c r="C2060" s="27">
        <f>All!BL124</f>
        <v>2548.2124249590561</v>
      </c>
      <c r="D2060" s="24">
        <f>All!AB124</f>
        <v>0</v>
      </c>
      <c r="E2060" s="19" t="s">
        <v>272</v>
      </c>
      <c r="F2060" s="24">
        <f>All!EF124</f>
        <v>0</v>
      </c>
      <c r="G2060" s="24">
        <f>All!FP124</f>
        <v>17419.71</v>
      </c>
      <c r="H2060" s="26">
        <v>44593</v>
      </c>
    </row>
    <row r="2061" spans="1:8" ht="15.6" hidden="1" customHeight="1">
      <c r="A2061" s="19">
        <v>123</v>
      </c>
      <c r="B2061" s="19" t="s">
        <v>2159</v>
      </c>
      <c r="C2061" s="27">
        <f>All!BL125</f>
        <v>0</v>
      </c>
      <c r="D2061" s="24">
        <f>All!AB125</f>
        <v>0</v>
      </c>
      <c r="E2061" s="19" t="s">
        <v>272</v>
      </c>
      <c r="F2061" s="24">
        <f>All!EF125</f>
        <v>0</v>
      </c>
      <c r="G2061" s="24">
        <f>All!FP125</f>
        <v>0</v>
      </c>
      <c r="H2061" s="26">
        <v>44593</v>
      </c>
    </row>
    <row r="2062" spans="1:8" ht="15.6" hidden="1" customHeight="1">
      <c r="A2062" s="19">
        <v>124</v>
      </c>
      <c r="B2062" s="19" t="s">
        <v>2160</v>
      </c>
      <c r="C2062" s="27">
        <f>All!BL126</f>
        <v>0</v>
      </c>
      <c r="D2062" s="24">
        <f>All!AB126</f>
        <v>0</v>
      </c>
      <c r="E2062" s="19" t="s">
        <v>272</v>
      </c>
      <c r="F2062" s="24">
        <f>All!EF126</f>
        <v>0</v>
      </c>
      <c r="G2062" s="24">
        <f>All!FP126</f>
        <v>304109.83</v>
      </c>
      <c r="H2062" s="26">
        <v>44593</v>
      </c>
    </row>
    <row r="2063" spans="1:8" ht="15.6" hidden="1" customHeight="1">
      <c r="A2063" s="19">
        <v>125</v>
      </c>
      <c r="B2063" s="19" t="s">
        <v>2162</v>
      </c>
      <c r="C2063" s="27">
        <f>All!BL127</f>
        <v>781114.03333333321</v>
      </c>
      <c r="D2063" s="24">
        <f>All!AB127</f>
        <v>0</v>
      </c>
      <c r="E2063" s="19" t="s">
        <v>272</v>
      </c>
      <c r="F2063" s="24">
        <f>All!EF127</f>
        <v>0</v>
      </c>
      <c r="G2063" s="24">
        <f>All!FP127</f>
        <v>623621.97</v>
      </c>
      <c r="H2063" s="26">
        <v>44593</v>
      </c>
    </row>
    <row r="2064" spans="1:8" ht="15.6" hidden="1" customHeight="1">
      <c r="A2064" s="19">
        <v>126</v>
      </c>
      <c r="B2064" s="19" t="s">
        <v>2163</v>
      </c>
      <c r="C2064" s="27">
        <f>All!BL128</f>
        <v>2138514.2440831997</v>
      </c>
      <c r="D2064" s="24">
        <f>All!AB128</f>
        <v>22333274</v>
      </c>
      <c r="E2064" s="19" t="s">
        <v>272</v>
      </c>
      <c r="F2064" s="24">
        <f>All!EF128</f>
        <v>0</v>
      </c>
      <c r="G2064" s="24">
        <f>All!FP128</f>
        <v>1855946.9300000002</v>
      </c>
      <c r="H2064" s="26">
        <v>44593</v>
      </c>
    </row>
    <row r="2065" spans="1:8" ht="15.6" hidden="1" customHeight="1">
      <c r="A2065" s="19">
        <v>127</v>
      </c>
      <c r="B2065" s="19" t="s">
        <v>2164</v>
      </c>
      <c r="C2065" s="27">
        <f>All!BL129</f>
        <v>8642370.6333333403</v>
      </c>
      <c r="D2065" s="24">
        <f>All!AB129</f>
        <v>38816091.840000004</v>
      </c>
      <c r="E2065" s="19" t="s">
        <v>272</v>
      </c>
      <c r="F2065" s="24">
        <f>All!EF129</f>
        <v>0</v>
      </c>
      <c r="G2065" s="24">
        <f>All!FP129</f>
        <v>42843745.190000005</v>
      </c>
      <c r="H2065" s="26">
        <v>44593</v>
      </c>
    </row>
    <row r="2066" spans="1:8" ht="15.6" hidden="1" customHeight="1">
      <c r="A2066" s="19">
        <v>128</v>
      </c>
      <c r="B2066" s="19" t="s">
        <v>2165</v>
      </c>
      <c r="C2066" s="27">
        <f>All!BL130</f>
        <v>3967561.1650855117</v>
      </c>
      <c r="D2066" s="24">
        <f>All!AB130</f>
        <v>4909563.9175009532</v>
      </c>
      <c r="E2066" s="19" t="s">
        <v>272</v>
      </c>
      <c r="F2066" s="24">
        <f>All!EF130</f>
        <v>0</v>
      </c>
      <c r="G2066" s="24">
        <f>All!FP130</f>
        <v>3594052.29</v>
      </c>
      <c r="H2066" s="26">
        <v>44593</v>
      </c>
    </row>
    <row r="2067" spans="1:8" ht="15.6" hidden="1" customHeight="1">
      <c r="A2067" s="113">
        <v>129</v>
      </c>
      <c r="B2067" s="113" t="s">
        <v>2167</v>
      </c>
      <c r="C2067" s="27">
        <f>All!BL131</f>
        <v>10884.404494382034</v>
      </c>
      <c r="D2067" s="24">
        <f>All!AB131</f>
        <v>0</v>
      </c>
      <c r="E2067" s="19" t="s">
        <v>272</v>
      </c>
      <c r="F2067" s="24">
        <f>All!EF131</f>
        <v>0</v>
      </c>
      <c r="G2067" s="24">
        <f>All!FP131</f>
        <v>34477</v>
      </c>
      <c r="H2067" s="26">
        <v>44593</v>
      </c>
    </row>
    <row r="2068" spans="1:8" ht="15.6" hidden="1" customHeight="1">
      <c r="A2068" s="113">
        <v>130</v>
      </c>
      <c r="B2068" s="113" t="s">
        <v>2168</v>
      </c>
      <c r="C2068" s="27">
        <f>All!BL132</f>
        <v>6138275.8978376314</v>
      </c>
      <c r="D2068" s="24">
        <f>All!AB132</f>
        <v>8374674.1799999997</v>
      </c>
      <c r="E2068" s="19" t="s">
        <v>272</v>
      </c>
      <c r="F2068" s="24">
        <f>All!EF132</f>
        <v>13338534.970000001</v>
      </c>
      <c r="G2068" s="24">
        <f>All!FP132</f>
        <v>2980730.38</v>
      </c>
      <c r="H2068" s="26">
        <v>44593</v>
      </c>
    </row>
    <row r="2069" spans="1:8" ht="15.6" hidden="1" customHeight="1">
      <c r="A2069" s="113">
        <v>131</v>
      </c>
      <c r="B2069" s="113" t="s">
        <v>2169</v>
      </c>
      <c r="C2069" s="27">
        <f>All!BL133</f>
        <v>97886.34408602152</v>
      </c>
      <c r="D2069" s="24">
        <f>All!AB133</f>
        <v>0</v>
      </c>
      <c r="E2069" s="19" t="s">
        <v>272</v>
      </c>
      <c r="F2069" s="24">
        <f>All!EF133</f>
        <v>0</v>
      </c>
      <c r="G2069" s="24">
        <f>All!FP133</f>
        <v>219792.61</v>
      </c>
      <c r="H2069" s="26">
        <v>44593</v>
      </c>
    </row>
    <row r="2070" spans="1:8" ht="15.6" hidden="1" customHeight="1">
      <c r="A2070" s="113">
        <v>132</v>
      </c>
      <c r="B2070" s="113" t="s">
        <v>2170</v>
      </c>
      <c r="C2070" s="27">
        <f>All!BL134</f>
        <v>6689856.817204304</v>
      </c>
      <c r="D2070" s="24">
        <f>All!AB134</f>
        <v>3988667.49</v>
      </c>
      <c r="E2070" s="19" t="s">
        <v>272</v>
      </c>
      <c r="F2070" s="24">
        <f>All!EF134</f>
        <v>0</v>
      </c>
      <c r="G2070" s="24">
        <f>All!FP134</f>
        <v>2209474.5099999998</v>
      </c>
      <c r="H2070" s="26">
        <v>44593</v>
      </c>
    </row>
    <row r="2071" spans="1:8" ht="15.6" hidden="1" customHeight="1">
      <c r="A2071" s="113">
        <v>133</v>
      </c>
      <c r="B2071" s="113" t="s">
        <v>2171</v>
      </c>
      <c r="C2071" s="27">
        <f>All!BL135</f>
        <v>0</v>
      </c>
      <c r="D2071" s="24">
        <f>All!AB135</f>
        <v>0</v>
      </c>
      <c r="E2071" s="19" t="s">
        <v>272</v>
      </c>
      <c r="F2071" s="24">
        <f>All!EF135</f>
        <v>0</v>
      </c>
      <c r="G2071" s="24">
        <f>All!FP135</f>
        <v>0</v>
      </c>
      <c r="H2071" s="26">
        <v>44593</v>
      </c>
    </row>
    <row r="2072" spans="1:8" ht="15.6" hidden="1" customHeight="1">
      <c r="A2072" s="113">
        <v>134</v>
      </c>
      <c r="B2072" s="113" t="s">
        <v>2172</v>
      </c>
      <c r="C2072" s="27">
        <f>All!BL136</f>
        <v>208.44444444443798</v>
      </c>
      <c r="D2072" s="24">
        <f>All!AB136</f>
        <v>0</v>
      </c>
      <c r="E2072" s="19" t="s">
        <v>272</v>
      </c>
      <c r="F2072" s="24">
        <f>All!EF136</f>
        <v>0</v>
      </c>
      <c r="G2072" s="24">
        <f>All!FP136</f>
        <v>632</v>
      </c>
      <c r="H2072" s="26">
        <v>44593</v>
      </c>
    </row>
    <row r="2073" spans="1:8" ht="15.6" hidden="1" customHeight="1">
      <c r="A2073" s="113">
        <v>135</v>
      </c>
      <c r="B2073" s="113" t="s">
        <v>2173</v>
      </c>
      <c r="C2073" s="27">
        <f>All!BL137</f>
        <v>345227.06061927608</v>
      </c>
      <c r="D2073" s="24">
        <f>All!AB137</f>
        <v>0</v>
      </c>
      <c r="E2073" s="19" t="s">
        <v>272</v>
      </c>
      <c r="F2073" s="24">
        <f>All!EF137</f>
        <v>0</v>
      </c>
      <c r="G2073" s="24">
        <f>All!FP137</f>
        <v>0</v>
      </c>
      <c r="H2073" s="26">
        <v>44593</v>
      </c>
    </row>
    <row r="2074" spans="1:8" ht="15.6" hidden="1" customHeight="1">
      <c r="A2074" s="113">
        <v>136</v>
      </c>
      <c r="B2074" s="113" t="s">
        <v>2174</v>
      </c>
      <c r="C2074" s="27">
        <f>All!BL138</f>
        <v>5055636.2950880509</v>
      </c>
      <c r="D2074" s="24">
        <f>All!AB138</f>
        <v>31327285.452</v>
      </c>
      <c r="E2074" s="19" t="s">
        <v>272</v>
      </c>
      <c r="F2074" s="24">
        <f>All!EF138</f>
        <v>0</v>
      </c>
      <c r="G2074" s="24">
        <f>All!FP138</f>
        <v>6973657.959999999</v>
      </c>
      <c r="H2074" s="26">
        <v>44593</v>
      </c>
    </row>
    <row r="2075" spans="1:8" ht="15.6" hidden="1" customHeight="1">
      <c r="A2075" s="113">
        <v>137</v>
      </c>
      <c r="B2075" s="113" t="s">
        <v>2175</v>
      </c>
      <c r="C2075" s="27">
        <f>All!BL139</f>
        <v>947726.41409380478</v>
      </c>
      <c r="D2075" s="24">
        <f>All!AB139</f>
        <v>0</v>
      </c>
      <c r="E2075" s="19" t="s">
        <v>272</v>
      </c>
      <c r="F2075" s="24">
        <f>All!EF139</f>
        <v>0</v>
      </c>
      <c r="G2075" s="24">
        <f>All!FP139</f>
        <v>510622.86</v>
      </c>
      <c r="H2075" s="26">
        <v>44593</v>
      </c>
    </row>
    <row r="2076" spans="1:8" ht="15.6" hidden="1" customHeight="1">
      <c r="A2076" s="113">
        <v>138</v>
      </c>
      <c r="B2076" s="113" t="s">
        <v>2176</v>
      </c>
      <c r="C2076" s="27">
        <f>All!BL140</f>
        <v>0</v>
      </c>
      <c r="D2076" s="24">
        <f>All!AB140</f>
        <v>0</v>
      </c>
      <c r="E2076" s="19" t="s">
        <v>272</v>
      </c>
      <c r="F2076" s="24">
        <f>All!EF140</f>
        <v>0</v>
      </c>
      <c r="G2076" s="24">
        <f>All!FP140</f>
        <v>388415</v>
      </c>
      <c r="H2076" s="26">
        <v>44593</v>
      </c>
    </row>
    <row r="2077" spans="1:8" ht="15.6" hidden="1" customHeight="1">
      <c r="A2077" s="113">
        <v>139</v>
      </c>
      <c r="B2077" s="113" t="s">
        <v>2189</v>
      </c>
      <c r="C2077" s="27">
        <f>All!BL141</f>
        <v>3371474.4907682412</v>
      </c>
      <c r="D2077" s="24">
        <f>All!AB141</f>
        <v>0</v>
      </c>
      <c r="E2077" s="19" t="s">
        <v>272</v>
      </c>
      <c r="F2077" s="24">
        <f>All!EF141</f>
        <v>8608452.25</v>
      </c>
      <c r="G2077" s="24">
        <f>All!FP141</f>
        <v>4593746.47</v>
      </c>
      <c r="H2077" s="26">
        <v>44593</v>
      </c>
    </row>
    <row r="2078" spans="1:8" ht="15.6" hidden="1" customHeight="1">
      <c r="A2078" s="113">
        <v>140</v>
      </c>
      <c r="B2078" s="113" t="s">
        <v>2190</v>
      </c>
      <c r="C2078" s="27">
        <f>All!BL142</f>
        <v>0</v>
      </c>
      <c r="D2078" s="24">
        <f>All!AB142</f>
        <v>0</v>
      </c>
      <c r="E2078" s="19" t="s">
        <v>272</v>
      </c>
      <c r="F2078" s="24">
        <f>All!EF142</f>
        <v>0</v>
      </c>
      <c r="G2078" s="24">
        <f>All!FP142</f>
        <v>0</v>
      </c>
      <c r="H2078" s="26">
        <v>44593</v>
      </c>
    </row>
    <row r="2079" spans="1:8" ht="15.6" hidden="1" customHeight="1">
      <c r="A2079" s="113">
        <v>141</v>
      </c>
      <c r="B2079" s="113" t="s">
        <v>2191</v>
      </c>
      <c r="C2079" s="27">
        <f>All!BL143</f>
        <v>0</v>
      </c>
      <c r="D2079" s="24">
        <f>All!AB143</f>
        <v>0</v>
      </c>
      <c r="E2079" s="19" t="s">
        <v>272</v>
      </c>
      <c r="F2079" s="24">
        <f>All!EF143</f>
        <v>0</v>
      </c>
      <c r="G2079" s="24">
        <f>All!FP143</f>
        <v>0</v>
      </c>
      <c r="H2079" s="26">
        <v>44593</v>
      </c>
    </row>
    <row r="2080" spans="1:8" ht="15.6" hidden="1" customHeight="1">
      <c r="A2080" s="113">
        <v>142</v>
      </c>
      <c r="B2080" s="113" t="s">
        <v>2192</v>
      </c>
      <c r="C2080" s="27">
        <f>All!BL144</f>
        <v>0</v>
      </c>
      <c r="D2080" s="24">
        <f>All!AB144</f>
        <v>0</v>
      </c>
      <c r="E2080" s="19" t="s">
        <v>272</v>
      </c>
      <c r="F2080" s="24">
        <f>All!EF144</f>
        <v>0</v>
      </c>
      <c r="G2080" s="24">
        <f>All!FP144</f>
        <v>71160.56</v>
      </c>
      <c r="H2080" s="26">
        <v>44593</v>
      </c>
    </row>
    <row r="2081" spans="1:8" ht="15.6" hidden="1" customHeight="1">
      <c r="A2081" s="113">
        <v>143</v>
      </c>
      <c r="B2081" s="113" t="s">
        <v>2193</v>
      </c>
      <c r="C2081" s="27">
        <f>All!BL145</f>
        <v>0</v>
      </c>
      <c r="D2081" s="24">
        <f>All!AB145</f>
        <v>0</v>
      </c>
      <c r="E2081" s="19" t="s">
        <v>272</v>
      </c>
      <c r="F2081" s="24">
        <f>All!EF145</f>
        <v>0</v>
      </c>
      <c r="G2081" s="24">
        <f>All!FP145</f>
        <v>0</v>
      </c>
      <c r="H2081" s="26">
        <v>44593</v>
      </c>
    </row>
    <row r="2082" spans="1:8" ht="15.6" hidden="1" customHeight="1">
      <c r="A2082" s="152">
        <v>144</v>
      </c>
      <c r="B2082" s="152" t="s">
        <v>2207</v>
      </c>
      <c r="C2082" s="27">
        <f>All!BL146</f>
        <v>0</v>
      </c>
      <c r="D2082" s="24">
        <f>All!AB146</f>
        <v>0</v>
      </c>
      <c r="E2082" s="19" t="s">
        <v>272</v>
      </c>
      <c r="F2082" s="24">
        <f>All!EF146</f>
        <v>0</v>
      </c>
      <c r="G2082" s="24">
        <f>All!FP146</f>
        <v>0</v>
      </c>
      <c r="H2082" s="26">
        <v>44593</v>
      </c>
    </row>
    <row r="2083" spans="1:8" ht="15.6" customHeight="1">
      <c r="A2083" s="152">
        <v>145</v>
      </c>
      <c r="B2083" s="152" t="s">
        <v>2208</v>
      </c>
      <c r="C2083" s="27">
        <f>All!BL147</f>
        <v>0</v>
      </c>
      <c r="D2083" s="24">
        <f>All!AB147</f>
        <v>0</v>
      </c>
      <c r="E2083" s="19" t="s">
        <v>272</v>
      </c>
      <c r="F2083" s="24">
        <f>All!EF147</f>
        <v>0</v>
      </c>
      <c r="G2083" s="24">
        <f>All!FP147</f>
        <v>0</v>
      </c>
      <c r="H2083" s="26">
        <v>44593</v>
      </c>
    </row>
    <row r="2084" spans="1:8" ht="15.6" customHeight="1">
      <c r="A2084" s="152">
        <v>146</v>
      </c>
      <c r="B2084" s="152" t="s">
        <v>2211</v>
      </c>
      <c r="C2084" s="27">
        <f>All!BL148</f>
        <v>0</v>
      </c>
      <c r="D2084" s="24">
        <f>All!AB148</f>
        <v>0</v>
      </c>
      <c r="E2084" s="19" t="s">
        <v>272</v>
      </c>
      <c r="F2084" s="24">
        <f>All!EF148</f>
        <v>0</v>
      </c>
      <c r="G2084" s="24">
        <f>All!FP148</f>
        <v>0</v>
      </c>
      <c r="H2084" s="26">
        <v>44593</v>
      </c>
    </row>
    <row r="2085" spans="1:8" ht="15.6" customHeight="1">
      <c r="A2085" s="152">
        <v>147</v>
      </c>
      <c r="B2085" s="152" t="s">
        <v>2212</v>
      </c>
      <c r="C2085" s="27">
        <f>All!BL149</f>
        <v>0</v>
      </c>
      <c r="D2085" s="24">
        <f>All!AB149</f>
        <v>0</v>
      </c>
      <c r="E2085" s="19" t="s">
        <v>272</v>
      </c>
      <c r="F2085" s="24">
        <f>All!EF149</f>
        <v>0</v>
      </c>
      <c r="G2085" s="24">
        <f>All!FP149</f>
        <v>0</v>
      </c>
      <c r="H2085" s="26">
        <v>44593</v>
      </c>
    </row>
    <row r="2086" spans="1:8" ht="15.6" customHeight="1">
      <c r="A2086" s="152">
        <v>148</v>
      </c>
      <c r="B2086" s="152" t="s">
        <v>2213</v>
      </c>
      <c r="C2086" s="27">
        <f>All!BL150</f>
        <v>0</v>
      </c>
      <c r="D2086" s="24">
        <f>All!AB150</f>
        <v>0</v>
      </c>
      <c r="E2086" s="19" t="s">
        <v>272</v>
      </c>
      <c r="F2086" s="24">
        <f>All!EF150</f>
        <v>0</v>
      </c>
      <c r="G2086" s="24">
        <f>All!FP150</f>
        <v>0</v>
      </c>
      <c r="H2086" s="26">
        <v>44593</v>
      </c>
    </row>
    <row r="2087" spans="1:8">
      <c r="A2087" s="20">
        <v>0</v>
      </c>
      <c r="B2087" s="20" t="s">
        <v>1985</v>
      </c>
      <c r="C2087" s="27">
        <f>All!BL151</f>
        <v>0</v>
      </c>
      <c r="D2087" s="24">
        <f>All!AB151</f>
        <v>0</v>
      </c>
      <c r="E2087" s="19" t="s">
        <v>272</v>
      </c>
      <c r="F2087" s="24">
        <f>All!EF151</f>
        <v>0</v>
      </c>
      <c r="G2087" s="24">
        <f>All!FP151</f>
        <v>0</v>
      </c>
      <c r="H2087" s="26">
        <v>44593</v>
      </c>
    </row>
    <row r="2088" spans="1:8" hidden="1">
      <c r="A2088" s="19">
        <v>1</v>
      </c>
      <c r="B2088" s="19" t="s">
        <v>7</v>
      </c>
      <c r="C2088" s="27">
        <f>All!BO3</f>
        <v>30592124.378947258</v>
      </c>
      <c r="D2088" s="24">
        <f>All!AE3</f>
        <v>19434003.543037176</v>
      </c>
      <c r="E2088" s="19" t="s">
        <v>272</v>
      </c>
      <c r="F2088" s="24">
        <f>All!EI3</f>
        <v>10772469.300000001</v>
      </c>
      <c r="G2088" s="24">
        <f>All!FS3</f>
        <v>40802330.630000003</v>
      </c>
      <c r="H2088" s="26">
        <v>44621</v>
      </c>
    </row>
    <row r="2089" spans="1:8" hidden="1">
      <c r="A2089" s="19">
        <v>2</v>
      </c>
      <c r="B2089" s="19" t="s">
        <v>8</v>
      </c>
      <c r="C2089" s="27">
        <f>All!BO4</f>
        <v>0</v>
      </c>
      <c r="D2089" s="24">
        <f>All!AE4</f>
        <v>0</v>
      </c>
      <c r="E2089" s="19" t="s">
        <v>272</v>
      </c>
      <c r="F2089" s="24">
        <f>All!EI4</f>
        <v>0</v>
      </c>
      <c r="G2089" s="24">
        <f>All!FS4</f>
        <v>2974708.57</v>
      </c>
      <c r="H2089" s="26">
        <v>44621</v>
      </c>
    </row>
    <row r="2090" spans="1:8" hidden="1">
      <c r="A2090" s="19">
        <v>3</v>
      </c>
      <c r="B2090" s="19" t="s">
        <v>9</v>
      </c>
      <c r="C2090" s="27">
        <f>All!BO5</f>
        <v>366532.78228783607</v>
      </c>
      <c r="D2090" s="24">
        <f>All!AE5</f>
        <v>0</v>
      </c>
      <c r="E2090" s="19" t="s">
        <v>272</v>
      </c>
      <c r="F2090" s="24">
        <f>All!EI5</f>
        <v>0</v>
      </c>
      <c r="G2090" s="24">
        <f>All!FS5</f>
        <v>1712510.3399999999</v>
      </c>
      <c r="H2090" s="26">
        <v>44621</v>
      </c>
    </row>
    <row r="2091" spans="1:8" hidden="1">
      <c r="A2091" s="19">
        <v>4</v>
      </c>
      <c r="B2091" s="19" t="s">
        <v>10</v>
      </c>
      <c r="C2091" s="27">
        <f>All!BO6</f>
        <v>27475.597742795944</v>
      </c>
      <c r="D2091" s="24">
        <f>All!AE6</f>
        <v>0</v>
      </c>
      <c r="E2091" s="19" t="s">
        <v>272</v>
      </c>
      <c r="F2091" s="24">
        <f>All!EI6</f>
        <v>0</v>
      </c>
      <c r="G2091" s="24">
        <f>All!FS6</f>
        <v>78279.320000000007</v>
      </c>
      <c r="H2091" s="26">
        <v>44621</v>
      </c>
    </row>
    <row r="2092" spans="1:8" hidden="1">
      <c r="A2092" s="19">
        <v>5</v>
      </c>
      <c r="B2092" s="19" t="s">
        <v>11</v>
      </c>
      <c r="C2092" s="27">
        <f>All!BO7</f>
        <v>5784238.2499765754</v>
      </c>
      <c r="D2092" s="24">
        <f>All!AE7</f>
        <v>0</v>
      </c>
      <c r="E2092" s="19" t="s">
        <v>272</v>
      </c>
      <c r="F2092" s="24">
        <f>All!EI7</f>
        <v>0</v>
      </c>
      <c r="G2092" s="24">
        <f>All!FS7</f>
        <v>5885755.9500000011</v>
      </c>
      <c r="H2092" s="26">
        <v>44621</v>
      </c>
    </row>
    <row r="2093" spans="1:8" hidden="1">
      <c r="A2093" s="19">
        <v>6</v>
      </c>
      <c r="B2093" s="19" t="s">
        <v>12</v>
      </c>
      <c r="C2093" s="27">
        <f>All!BO8</f>
        <v>37407215.0702703</v>
      </c>
      <c r="D2093" s="24">
        <f>All!AE8</f>
        <v>26373696.029999971</v>
      </c>
      <c r="E2093" s="19" t="s">
        <v>272</v>
      </c>
      <c r="F2093" s="24">
        <f>All!EI8</f>
        <v>44263221</v>
      </c>
      <c r="G2093" s="24">
        <f>All!FS8</f>
        <v>37433656.390000001</v>
      </c>
      <c r="H2093" s="26">
        <v>44621</v>
      </c>
    </row>
    <row r="2094" spans="1:8" hidden="1">
      <c r="A2094" s="19">
        <v>7</v>
      </c>
      <c r="B2094" s="19" t="s">
        <v>13</v>
      </c>
      <c r="C2094" s="27">
        <f>All!BO9</f>
        <v>0</v>
      </c>
      <c r="D2094" s="24">
        <f>All!AE9</f>
        <v>0</v>
      </c>
      <c r="E2094" s="19" t="s">
        <v>272</v>
      </c>
      <c r="F2094" s="24">
        <f>All!EI9</f>
        <v>0</v>
      </c>
      <c r="G2094" s="24">
        <f>All!FS9</f>
        <v>1804245.4000000004</v>
      </c>
      <c r="H2094" s="26">
        <v>44621</v>
      </c>
    </row>
    <row r="2095" spans="1:8" hidden="1">
      <c r="A2095" s="19">
        <v>8</v>
      </c>
      <c r="B2095" s="19" t="s">
        <v>2004</v>
      </c>
      <c r="C2095" s="27">
        <f>All!BO10</f>
        <v>7897415.8717948198</v>
      </c>
      <c r="D2095" s="24">
        <f>All!AE10</f>
        <v>16978619.230000019</v>
      </c>
      <c r="E2095" s="19" t="s">
        <v>272</v>
      </c>
      <c r="F2095" s="24">
        <f>All!EI10</f>
        <v>4198626.99</v>
      </c>
      <c r="G2095" s="24">
        <f>All!FS10</f>
        <v>18316658.939999998</v>
      </c>
      <c r="H2095" s="26">
        <v>44621</v>
      </c>
    </row>
    <row r="2096" spans="1:8" hidden="1">
      <c r="A2096" s="19">
        <v>9</v>
      </c>
      <c r="B2096" s="19" t="s">
        <v>15</v>
      </c>
      <c r="C2096" s="27">
        <f>All!BO11</f>
        <v>0</v>
      </c>
      <c r="D2096" s="24">
        <f>All!AE11</f>
        <v>0</v>
      </c>
      <c r="E2096" s="19" t="s">
        <v>272</v>
      </c>
      <c r="F2096" s="24">
        <f>All!EI11</f>
        <v>0</v>
      </c>
      <c r="G2096" s="24">
        <f>All!FS11</f>
        <v>102964</v>
      </c>
      <c r="H2096" s="26">
        <v>44621</v>
      </c>
    </row>
    <row r="2097" spans="1:8" hidden="1">
      <c r="A2097" s="19">
        <v>10</v>
      </c>
      <c r="B2097" s="19" t="s">
        <v>16</v>
      </c>
      <c r="C2097" s="27">
        <f>All!BO12</f>
        <v>3356343.5153964758</v>
      </c>
      <c r="D2097" s="24">
        <f>All!AE12</f>
        <v>0</v>
      </c>
      <c r="E2097" s="19" t="s">
        <v>272</v>
      </c>
      <c r="F2097" s="24">
        <f>All!EI12</f>
        <v>0</v>
      </c>
      <c r="G2097" s="24">
        <f>All!FS12</f>
        <v>5884969.4199999999</v>
      </c>
      <c r="H2097" s="26">
        <v>44621</v>
      </c>
    </row>
    <row r="2098" spans="1:8" hidden="1">
      <c r="A2098" s="19">
        <v>11</v>
      </c>
      <c r="B2098" s="19" t="s">
        <v>17</v>
      </c>
      <c r="C2098" s="27">
        <f>All!BO13</f>
        <v>205725.8098334074</v>
      </c>
      <c r="D2098" s="24">
        <f>All!AE13</f>
        <v>0</v>
      </c>
      <c r="E2098" s="19" t="s">
        <v>272</v>
      </c>
      <c r="F2098" s="24">
        <f>All!EI13</f>
        <v>0</v>
      </c>
      <c r="G2098" s="24">
        <f>All!FS13</f>
        <v>297485.7</v>
      </c>
      <c r="H2098" s="26">
        <v>44621</v>
      </c>
    </row>
    <row r="2099" spans="1:8" hidden="1">
      <c r="A2099" s="19">
        <v>12</v>
      </c>
      <c r="B2099" s="19" t="s">
        <v>18</v>
      </c>
      <c r="C2099" s="27">
        <f>All!BO14</f>
        <v>0</v>
      </c>
      <c r="D2099" s="24">
        <f>All!AE14</f>
        <v>0</v>
      </c>
      <c r="E2099" s="19" t="s">
        <v>272</v>
      </c>
      <c r="F2099" s="24">
        <f>All!EI14</f>
        <v>0</v>
      </c>
      <c r="G2099" s="24">
        <f>All!FS14</f>
        <v>4671987.18</v>
      </c>
      <c r="H2099" s="26">
        <v>44621</v>
      </c>
    </row>
    <row r="2100" spans="1:8" hidden="1">
      <c r="A2100" s="19">
        <v>13</v>
      </c>
      <c r="B2100" s="19" t="s">
        <v>19</v>
      </c>
      <c r="C2100" s="27">
        <f>All!BO15</f>
        <v>0</v>
      </c>
      <c r="D2100" s="24">
        <f>All!AE15</f>
        <v>0</v>
      </c>
      <c r="E2100" s="19" t="s">
        <v>272</v>
      </c>
      <c r="F2100" s="24">
        <f>All!EI15</f>
        <v>0</v>
      </c>
      <c r="G2100" s="24">
        <f>All!FS15</f>
        <v>0</v>
      </c>
      <c r="H2100" s="26">
        <v>44621</v>
      </c>
    </row>
    <row r="2101" spans="1:8" hidden="1">
      <c r="A2101" s="19">
        <v>14</v>
      </c>
      <c r="B2101" s="19" t="s">
        <v>20</v>
      </c>
      <c r="C2101" s="27">
        <f>All!BO16</f>
        <v>0</v>
      </c>
      <c r="D2101" s="24">
        <f>All!AE16</f>
        <v>0</v>
      </c>
      <c r="E2101" s="19" t="s">
        <v>272</v>
      </c>
      <c r="F2101" s="24">
        <f>All!EI16</f>
        <v>0</v>
      </c>
      <c r="G2101" s="24">
        <f>All!FS16</f>
        <v>0</v>
      </c>
      <c r="H2101" s="26">
        <v>44621</v>
      </c>
    </row>
    <row r="2102" spans="1:8" hidden="1">
      <c r="A2102" s="19">
        <v>15</v>
      </c>
      <c r="B2102" s="19" t="s">
        <v>21</v>
      </c>
      <c r="C2102" s="27">
        <f>All!BO17</f>
        <v>0</v>
      </c>
      <c r="D2102" s="24">
        <f>All!AE17</f>
        <v>0</v>
      </c>
      <c r="E2102" s="19" t="s">
        <v>272</v>
      </c>
      <c r="F2102" s="24">
        <f>All!EI17</f>
        <v>0</v>
      </c>
      <c r="G2102" s="24">
        <f>All!FS17</f>
        <v>0</v>
      </c>
      <c r="H2102" s="26">
        <v>44621</v>
      </c>
    </row>
    <row r="2103" spans="1:8" hidden="1">
      <c r="A2103" s="19">
        <v>16</v>
      </c>
      <c r="B2103" s="19" t="s">
        <v>22</v>
      </c>
      <c r="C2103" s="27">
        <f>All!BO18</f>
        <v>0</v>
      </c>
      <c r="D2103" s="24">
        <f>All!AE18</f>
        <v>0</v>
      </c>
      <c r="E2103" s="19" t="s">
        <v>272</v>
      </c>
      <c r="F2103" s="24">
        <f>All!EI18</f>
        <v>0</v>
      </c>
      <c r="G2103" s="24">
        <f>All!FS18</f>
        <v>0</v>
      </c>
      <c r="H2103" s="26">
        <v>44621</v>
      </c>
    </row>
    <row r="2104" spans="1:8" hidden="1">
      <c r="A2104" s="19">
        <v>17</v>
      </c>
      <c r="B2104" s="19" t="s">
        <v>23</v>
      </c>
      <c r="C2104" s="27">
        <f>All!BO19</f>
        <v>0</v>
      </c>
      <c r="D2104" s="24">
        <f>All!AE19</f>
        <v>0</v>
      </c>
      <c r="E2104" s="19" t="s">
        <v>272</v>
      </c>
      <c r="F2104" s="24">
        <f>All!EI19</f>
        <v>0</v>
      </c>
      <c r="G2104" s="24">
        <f>All!FS19</f>
        <v>914.42</v>
      </c>
      <c r="H2104" s="26">
        <v>44621</v>
      </c>
    </row>
    <row r="2105" spans="1:8" hidden="1">
      <c r="A2105" s="19">
        <v>18</v>
      </c>
      <c r="B2105" s="19" t="s">
        <v>24</v>
      </c>
      <c r="C2105" s="27">
        <f>All!BO20</f>
        <v>529028.01219189167</v>
      </c>
      <c r="D2105" s="24">
        <f>All!AE20</f>
        <v>0</v>
      </c>
      <c r="E2105" s="19" t="s">
        <v>272</v>
      </c>
      <c r="F2105" s="24">
        <f>All!EI20</f>
        <v>0</v>
      </c>
      <c r="G2105" s="24">
        <f>All!FS20</f>
        <v>2319769.2699999996</v>
      </c>
      <c r="H2105" s="26">
        <v>44621</v>
      </c>
    </row>
    <row r="2106" spans="1:8" hidden="1">
      <c r="A2106" s="19">
        <v>19</v>
      </c>
      <c r="B2106" s="19" t="s">
        <v>25</v>
      </c>
      <c r="C2106" s="27">
        <f>All!BO21</f>
        <v>3314974.2493638992</v>
      </c>
      <c r="D2106" s="24">
        <f>All!AE21</f>
        <v>506324.17499995232</v>
      </c>
      <c r="E2106" s="19" t="s">
        <v>272</v>
      </c>
      <c r="F2106" s="24">
        <f>All!EI21</f>
        <v>0</v>
      </c>
      <c r="G2106" s="24">
        <f>All!FS21</f>
        <v>3954920.4900000007</v>
      </c>
      <c r="H2106" s="26">
        <v>44621</v>
      </c>
    </row>
    <row r="2107" spans="1:8" hidden="1">
      <c r="A2107" s="19">
        <v>20</v>
      </c>
      <c r="B2107" s="19" t="s">
        <v>26</v>
      </c>
      <c r="C2107" s="27">
        <f>All!BO22</f>
        <v>7515231.8341969252</v>
      </c>
      <c r="D2107" s="24">
        <f>All!AE22</f>
        <v>6047604.183492179</v>
      </c>
      <c r="E2107" s="19" t="s">
        <v>272</v>
      </c>
      <c r="F2107" s="24">
        <f>All!EI22</f>
        <v>20394000</v>
      </c>
      <c r="G2107" s="24">
        <f>All!FS22</f>
        <v>16096644.91</v>
      </c>
      <c r="H2107" s="26">
        <v>44621</v>
      </c>
    </row>
    <row r="2108" spans="1:8" hidden="1">
      <c r="A2108" s="19">
        <v>21</v>
      </c>
      <c r="B2108" s="19" t="s">
        <v>27</v>
      </c>
      <c r="C2108" s="27">
        <f>All!BO23</f>
        <v>19185732.152284384</v>
      </c>
      <c r="D2108" s="24">
        <f>All!AE23</f>
        <v>0</v>
      </c>
      <c r="E2108" s="19" t="s">
        <v>272</v>
      </c>
      <c r="F2108" s="24">
        <f>All!EI23</f>
        <v>21817665.300000001</v>
      </c>
      <c r="G2108" s="24">
        <f>All!FS23</f>
        <v>16301069.469999997</v>
      </c>
      <c r="H2108" s="26">
        <v>44621</v>
      </c>
    </row>
    <row r="2109" spans="1:8" hidden="1">
      <c r="A2109" s="19">
        <v>22</v>
      </c>
      <c r="B2109" s="19" t="s">
        <v>29</v>
      </c>
      <c r="C2109" s="27">
        <f>All!BO24</f>
        <v>48525762.969072163</v>
      </c>
      <c r="D2109" s="24">
        <f>All!AE24</f>
        <v>0</v>
      </c>
      <c r="E2109" s="19" t="s">
        <v>272</v>
      </c>
      <c r="F2109" s="24">
        <f>All!EI24</f>
        <v>0</v>
      </c>
      <c r="G2109" s="24">
        <f>All!FS24</f>
        <v>1348447.79</v>
      </c>
      <c r="H2109" s="26">
        <v>44621</v>
      </c>
    </row>
    <row r="2110" spans="1:8" hidden="1">
      <c r="A2110" s="19">
        <v>23</v>
      </c>
      <c r="B2110" s="19" t="s">
        <v>30</v>
      </c>
      <c r="C2110" s="27">
        <f>All!BO25</f>
        <v>7304455.1633825302</v>
      </c>
      <c r="D2110" s="24">
        <f>All!AE25</f>
        <v>0</v>
      </c>
      <c r="E2110" s="19" t="s">
        <v>272</v>
      </c>
      <c r="F2110" s="24">
        <f>All!EI25</f>
        <v>0</v>
      </c>
      <c r="G2110" s="24">
        <f>All!FS25</f>
        <v>6513076.3800000018</v>
      </c>
      <c r="H2110" s="26">
        <v>44621</v>
      </c>
    </row>
    <row r="2111" spans="1:8" hidden="1">
      <c r="A2111" s="19">
        <v>24</v>
      </c>
      <c r="B2111" s="19" t="s">
        <v>31</v>
      </c>
      <c r="C2111" s="27">
        <f>All!BO26</f>
        <v>0</v>
      </c>
      <c r="D2111" s="24">
        <f>All!AE26</f>
        <v>0</v>
      </c>
      <c r="E2111" s="19" t="s">
        <v>272</v>
      </c>
      <c r="F2111" s="24">
        <f>All!EI26</f>
        <v>0</v>
      </c>
      <c r="G2111" s="24">
        <f>All!FS26</f>
        <v>247310.68</v>
      </c>
      <c r="H2111" s="26">
        <v>44621</v>
      </c>
    </row>
    <row r="2112" spans="1:8" hidden="1">
      <c r="A2112" s="19">
        <v>25</v>
      </c>
      <c r="B2112" s="19" t="s">
        <v>32</v>
      </c>
      <c r="C2112" s="27">
        <f>All!BO27</f>
        <v>0</v>
      </c>
      <c r="D2112" s="24">
        <f>All!AE27</f>
        <v>0</v>
      </c>
      <c r="E2112" s="19" t="s">
        <v>272</v>
      </c>
      <c r="F2112" s="24">
        <f>All!EI27</f>
        <v>0</v>
      </c>
      <c r="G2112" s="24">
        <f>All!FS27</f>
        <v>126620</v>
      </c>
      <c r="H2112" s="26">
        <v>44621</v>
      </c>
    </row>
    <row r="2113" spans="1:8" hidden="1">
      <c r="A2113" s="19">
        <v>26</v>
      </c>
      <c r="B2113" s="19" t="s">
        <v>34</v>
      </c>
      <c r="C2113" s="27">
        <f>All!BO28</f>
        <v>4924301.8709677458</v>
      </c>
      <c r="D2113" s="24">
        <f>All!AE28</f>
        <v>1904142.8</v>
      </c>
      <c r="E2113" s="19" t="s">
        <v>272</v>
      </c>
      <c r="F2113" s="24">
        <f>All!EI28</f>
        <v>8252718.1999999993</v>
      </c>
      <c r="G2113" s="24">
        <f>All!FS28</f>
        <v>2883866.22</v>
      </c>
      <c r="H2113" s="26">
        <v>44621</v>
      </c>
    </row>
    <row r="2114" spans="1:8" hidden="1">
      <c r="A2114" s="19">
        <v>27</v>
      </c>
      <c r="B2114" s="19" t="s">
        <v>35</v>
      </c>
      <c r="C2114" s="27">
        <f>All!BO29</f>
        <v>0</v>
      </c>
      <c r="D2114" s="24">
        <f>All!AE29</f>
        <v>0</v>
      </c>
      <c r="E2114" s="19" t="s">
        <v>272</v>
      </c>
      <c r="F2114" s="24">
        <f>All!EI29</f>
        <v>0</v>
      </c>
      <c r="G2114" s="24">
        <f>All!FS29</f>
        <v>276131.63</v>
      </c>
      <c r="H2114" s="26">
        <v>44621</v>
      </c>
    </row>
    <row r="2115" spans="1:8" hidden="1">
      <c r="A2115" s="19">
        <v>28</v>
      </c>
      <c r="B2115" s="19" t="s">
        <v>36</v>
      </c>
      <c r="C2115" s="27">
        <f>All!BO30</f>
        <v>0</v>
      </c>
      <c r="D2115" s="24">
        <f>All!AE30</f>
        <v>0</v>
      </c>
      <c r="E2115" s="19" t="s">
        <v>272</v>
      </c>
      <c r="F2115" s="24">
        <f>All!EI30</f>
        <v>0</v>
      </c>
      <c r="G2115" s="24">
        <f>All!FS30</f>
        <v>106963.75</v>
      </c>
      <c r="H2115" s="26">
        <v>44621</v>
      </c>
    </row>
    <row r="2116" spans="1:8" hidden="1">
      <c r="A2116" s="19">
        <v>29</v>
      </c>
      <c r="B2116" s="19" t="s">
        <v>37</v>
      </c>
      <c r="C2116" s="27">
        <f>All!BO31</f>
        <v>0</v>
      </c>
      <c r="D2116" s="24">
        <f>All!AE31</f>
        <v>0</v>
      </c>
      <c r="E2116" s="19" t="s">
        <v>272</v>
      </c>
      <c r="F2116" s="24">
        <f>All!EI31</f>
        <v>0</v>
      </c>
      <c r="G2116" s="24">
        <f>All!FS31</f>
        <v>158094.99</v>
      </c>
      <c r="H2116" s="26">
        <v>44621</v>
      </c>
    </row>
    <row r="2117" spans="1:8" hidden="1">
      <c r="A2117" s="19">
        <v>30</v>
      </c>
      <c r="B2117" s="19" t="s">
        <v>38</v>
      </c>
      <c r="C2117" s="27">
        <f>All!BO32</f>
        <v>0</v>
      </c>
      <c r="D2117" s="24">
        <f>All!AE32</f>
        <v>0</v>
      </c>
      <c r="E2117" s="19" t="s">
        <v>272</v>
      </c>
      <c r="F2117" s="24">
        <f>All!EI32</f>
        <v>0</v>
      </c>
      <c r="G2117" s="24">
        <f>All!FS32</f>
        <v>233235</v>
      </c>
      <c r="H2117" s="26">
        <v>44621</v>
      </c>
    </row>
    <row r="2118" spans="1:8" hidden="1">
      <c r="A2118" s="19">
        <v>31</v>
      </c>
      <c r="B2118" s="19" t="s">
        <v>39</v>
      </c>
      <c r="C2118" s="27">
        <f>All!BO33</f>
        <v>0</v>
      </c>
      <c r="D2118" s="24">
        <f>All!AE33</f>
        <v>0</v>
      </c>
      <c r="E2118" s="19" t="s">
        <v>272</v>
      </c>
      <c r="F2118" s="24">
        <f>All!EI33</f>
        <v>0</v>
      </c>
      <c r="G2118" s="24">
        <f>All!FS33</f>
        <v>0</v>
      </c>
      <c r="H2118" s="26">
        <v>44621</v>
      </c>
    </row>
    <row r="2119" spans="1:8" hidden="1">
      <c r="A2119" s="19">
        <v>32</v>
      </c>
      <c r="B2119" s="19" t="s">
        <v>40</v>
      </c>
      <c r="C2119" s="27">
        <f>All!BO34</f>
        <v>0</v>
      </c>
      <c r="D2119" s="24">
        <f>All!AE34</f>
        <v>0</v>
      </c>
      <c r="E2119" s="19" t="s">
        <v>272</v>
      </c>
      <c r="F2119" s="24">
        <f>All!EI34</f>
        <v>0</v>
      </c>
      <c r="G2119" s="24">
        <f>All!FS34</f>
        <v>293773</v>
      </c>
      <c r="H2119" s="26">
        <v>44621</v>
      </c>
    </row>
    <row r="2120" spans="1:8" hidden="1">
      <c r="A2120" s="19">
        <v>33</v>
      </c>
      <c r="B2120" s="19" t="s">
        <v>41</v>
      </c>
      <c r="C2120" s="27">
        <f>All!BO35</f>
        <v>26464.463157892227</v>
      </c>
      <c r="D2120" s="24">
        <f>All!AE35</f>
        <v>0</v>
      </c>
      <c r="E2120" s="19" t="s">
        <v>272</v>
      </c>
      <c r="F2120" s="24">
        <f>All!EI35</f>
        <v>0</v>
      </c>
      <c r="G2120" s="24">
        <f>All!FS35</f>
        <v>646265.15999999992</v>
      </c>
      <c r="H2120" s="26">
        <v>44621</v>
      </c>
    </row>
    <row r="2121" spans="1:8" hidden="1">
      <c r="A2121" s="19">
        <v>34</v>
      </c>
      <c r="B2121" s="19" t="s">
        <v>42</v>
      </c>
      <c r="C2121" s="27">
        <f>All!BO36</f>
        <v>1055.6818181872368</v>
      </c>
      <c r="D2121" s="24">
        <f>All!AE36</f>
        <v>0</v>
      </c>
      <c r="E2121" s="19" t="s">
        <v>272</v>
      </c>
      <c r="F2121" s="24">
        <f>All!EI36</f>
        <v>43212470</v>
      </c>
      <c r="G2121" s="24">
        <f>All!FS36</f>
        <v>3833460.45</v>
      </c>
      <c r="H2121" s="26">
        <v>44621</v>
      </c>
    </row>
    <row r="2122" spans="1:8" hidden="1">
      <c r="A2122" s="19">
        <v>35</v>
      </c>
      <c r="B2122" s="19" t="s">
        <v>43</v>
      </c>
      <c r="C2122" s="27">
        <f>All!BO37</f>
        <v>0</v>
      </c>
      <c r="D2122" s="24">
        <f>All!AE37</f>
        <v>0</v>
      </c>
      <c r="E2122" s="19" t="s">
        <v>272</v>
      </c>
      <c r="F2122" s="24">
        <f>All!EI37</f>
        <v>0</v>
      </c>
      <c r="G2122" s="24">
        <f>All!FS37</f>
        <v>0</v>
      </c>
      <c r="H2122" s="26">
        <v>44621</v>
      </c>
    </row>
    <row r="2123" spans="1:8" hidden="1">
      <c r="A2123" s="19">
        <v>36</v>
      </c>
      <c r="B2123" s="19" t="s">
        <v>44</v>
      </c>
      <c r="C2123" s="27">
        <f>All!BO38</f>
        <v>0</v>
      </c>
      <c r="D2123" s="24">
        <f>All!AE38</f>
        <v>0</v>
      </c>
      <c r="E2123" s="19" t="s">
        <v>272</v>
      </c>
      <c r="F2123" s="24">
        <f>All!EI38</f>
        <v>0</v>
      </c>
      <c r="G2123" s="24">
        <f>All!FS38</f>
        <v>132289.43000000002</v>
      </c>
      <c r="H2123" s="26">
        <v>44621</v>
      </c>
    </row>
    <row r="2124" spans="1:8" hidden="1">
      <c r="A2124" s="19">
        <v>37</v>
      </c>
      <c r="B2124" s="19" t="s">
        <v>1980</v>
      </c>
      <c r="C2124" s="27">
        <f>All!BO39</f>
        <v>2021208.9791666567</v>
      </c>
      <c r="D2124" s="24">
        <f>All!AE39</f>
        <v>0</v>
      </c>
      <c r="E2124" s="19" t="s">
        <v>272</v>
      </c>
      <c r="F2124" s="24">
        <f>All!EI39</f>
        <v>40145654.999999993</v>
      </c>
      <c r="G2124" s="24">
        <f>All!FS39</f>
        <v>2623311.71</v>
      </c>
      <c r="H2124" s="26">
        <v>44621</v>
      </c>
    </row>
    <row r="2125" spans="1:8" hidden="1">
      <c r="A2125" s="19">
        <v>38</v>
      </c>
      <c r="B2125" s="19" t="s">
        <v>1982</v>
      </c>
      <c r="C2125" s="27">
        <f>All!BO40</f>
        <v>9899820.5772712827</v>
      </c>
      <c r="D2125" s="24">
        <f>All!AE40</f>
        <v>4752815</v>
      </c>
      <c r="E2125" s="19" t="s">
        <v>272</v>
      </c>
      <c r="F2125" s="24">
        <f>All!EI40</f>
        <v>4392450</v>
      </c>
      <c r="G2125" s="24">
        <f>All!FS40</f>
        <v>10481887.880000005</v>
      </c>
      <c r="H2125" s="26">
        <v>44621</v>
      </c>
    </row>
    <row r="2126" spans="1:8" hidden="1">
      <c r="A2126" s="19">
        <v>39</v>
      </c>
      <c r="B2126" s="19" t="s">
        <v>1984</v>
      </c>
      <c r="C2126" s="27">
        <f>All!BO41</f>
        <v>25178698.30107528</v>
      </c>
      <c r="D2126" s="24">
        <f>All!AE41</f>
        <v>0</v>
      </c>
      <c r="E2126" s="19" t="s">
        <v>272</v>
      </c>
      <c r="F2126" s="24">
        <f>All!EI41</f>
        <v>200000000</v>
      </c>
      <c r="G2126" s="24">
        <f>All!FS41</f>
        <v>30963356.330000002</v>
      </c>
      <c r="H2126" s="26">
        <v>44621</v>
      </c>
    </row>
    <row r="2127" spans="1:8" hidden="1">
      <c r="A2127" s="19">
        <v>40</v>
      </c>
      <c r="B2127" s="19" t="s">
        <v>2001</v>
      </c>
      <c r="C2127" s="27">
        <f>All!BO42</f>
        <v>17194021.927083373</v>
      </c>
      <c r="D2127" s="24">
        <f>All!AE42</f>
        <v>21325130.340000026</v>
      </c>
      <c r="E2127" s="19" t="s">
        <v>272</v>
      </c>
      <c r="F2127" s="24">
        <f>All!EI42</f>
        <v>56980342.43</v>
      </c>
      <c r="G2127" s="24">
        <f>All!FS42</f>
        <v>55180097.580000013</v>
      </c>
      <c r="H2127" s="26">
        <v>44621</v>
      </c>
    </row>
    <row r="2128" spans="1:8" hidden="1">
      <c r="A2128" s="19">
        <v>41</v>
      </c>
      <c r="B2128" s="19" t="s">
        <v>2002</v>
      </c>
      <c r="C2128" s="27">
        <f>All!BO43</f>
        <v>603408.50761421025</v>
      </c>
      <c r="D2128" s="24">
        <f>All!AE43</f>
        <v>0</v>
      </c>
      <c r="E2128" s="19" t="s">
        <v>272</v>
      </c>
      <c r="F2128" s="24">
        <f>All!EI43</f>
        <v>0</v>
      </c>
      <c r="G2128" s="24">
        <f>All!FS43</f>
        <v>734949.46</v>
      </c>
      <c r="H2128" s="26">
        <v>44621</v>
      </c>
    </row>
    <row r="2129" spans="1:8" hidden="1">
      <c r="A2129" s="19">
        <v>42</v>
      </c>
      <c r="B2129" s="19" t="s">
        <v>2003</v>
      </c>
      <c r="C2129" s="27">
        <f>All!BO44</f>
        <v>82860978.784946322</v>
      </c>
      <c r="D2129" s="24">
        <f>All!AE44</f>
        <v>0</v>
      </c>
      <c r="E2129" s="19" t="s">
        <v>272</v>
      </c>
      <c r="F2129" s="24">
        <f>All!EI44</f>
        <v>121165684.75</v>
      </c>
      <c r="G2129" s="24">
        <f>All!FS44</f>
        <v>58048335.519999981</v>
      </c>
      <c r="H2129" s="26">
        <v>44621</v>
      </c>
    </row>
    <row r="2130" spans="1:8" hidden="1">
      <c r="A2130" s="19">
        <v>43</v>
      </c>
      <c r="B2130" s="19" t="s">
        <v>2064</v>
      </c>
      <c r="C2130" s="27">
        <f>All!BO45</f>
        <v>0</v>
      </c>
      <c r="D2130" s="24">
        <f>All!AE45</f>
        <v>0</v>
      </c>
      <c r="E2130" s="19" t="s">
        <v>272</v>
      </c>
      <c r="F2130" s="24">
        <f>All!EI45</f>
        <v>0</v>
      </c>
      <c r="G2130" s="24">
        <f>All!FS45</f>
        <v>0</v>
      </c>
      <c r="H2130" s="26">
        <v>44621</v>
      </c>
    </row>
    <row r="2131" spans="1:8" hidden="1">
      <c r="A2131" s="19">
        <v>44</v>
      </c>
      <c r="B2131" s="19" t="s">
        <v>2062</v>
      </c>
      <c r="C2131" s="27">
        <f>All!BO46</f>
        <v>0</v>
      </c>
      <c r="D2131" s="24">
        <f>All!AE46</f>
        <v>0</v>
      </c>
      <c r="E2131" s="19" t="s">
        <v>272</v>
      </c>
      <c r="F2131" s="24">
        <f>All!EI46</f>
        <v>0</v>
      </c>
      <c r="G2131" s="24">
        <f>All!FS46</f>
        <v>92505</v>
      </c>
      <c r="H2131" s="26">
        <v>44621</v>
      </c>
    </row>
    <row r="2132" spans="1:8" hidden="1">
      <c r="A2132" s="19">
        <v>45</v>
      </c>
      <c r="B2132" s="19" t="s">
        <v>2063</v>
      </c>
      <c r="C2132" s="27">
        <f>All!BO47</f>
        <v>0</v>
      </c>
      <c r="D2132" s="24">
        <f>All!AE47</f>
        <v>0</v>
      </c>
      <c r="E2132" s="19" t="s">
        <v>272</v>
      </c>
      <c r="F2132" s="24">
        <f>All!EI47</f>
        <v>0</v>
      </c>
      <c r="G2132" s="24">
        <f>All!FS47</f>
        <v>0</v>
      </c>
      <c r="H2132" s="26">
        <v>44621</v>
      </c>
    </row>
    <row r="2133" spans="1:8" hidden="1">
      <c r="A2133" s="19">
        <v>46</v>
      </c>
      <c r="B2133" s="12" t="s">
        <v>2065</v>
      </c>
      <c r="C2133" s="27">
        <f>All!BO48</f>
        <v>61977937.22279799</v>
      </c>
      <c r="D2133" s="24">
        <f>All!AE48</f>
        <v>68138935.659999967</v>
      </c>
      <c r="E2133" s="19" t="s">
        <v>272</v>
      </c>
      <c r="F2133" s="24">
        <f>All!EI48</f>
        <v>0</v>
      </c>
      <c r="G2133" s="24">
        <f>All!FS48</f>
        <v>53919239.969999991</v>
      </c>
      <c r="H2133" s="26">
        <v>44621</v>
      </c>
    </row>
    <row r="2134" spans="1:8" hidden="1">
      <c r="A2134" s="19">
        <v>47</v>
      </c>
      <c r="B2134" s="12" t="s">
        <v>2066</v>
      </c>
      <c r="C2134" s="27">
        <f>All!BO49</f>
        <v>20422499.753846169</v>
      </c>
      <c r="D2134" s="24">
        <f>All!AE49</f>
        <v>8053943.7507095337</v>
      </c>
      <c r="E2134" s="19" t="s">
        <v>272</v>
      </c>
      <c r="F2134" s="24">
        <f>All!EI49</f>
        <v>21242554.813999999</v>
      </c>
      <c r="G2134" s="24">
        <f>All!FS49</f>
        <v>8870327.4399999995</v>
      </c>
      <c r="H2134" s="26">
        <v>44621</v>
      </c>
    </row>
    <row r="2135" spans="1:8" hidden="1">
      <c r="A2135" s="19">
        <v>48</v>
      </c>
      <c r="B2135" s="19" t="s">
        <v>2068</v>
      </c>
      <c r="C2135" s="27">
        <f>All!BO50</f>
        <v>23120803.510416627</v>
      </c>
      <c r="D2135" s="24">
        <f>All!AE50</f>
        <v>0</v>
      </c>
      <c r="E2135" s="19" t="s">
        <v>272</v>
      </c>
      <c r="F2135" s="24">
        <f>All!EI50</f>
        <v>501790.25</v>
      </c>
      <c r="G2135" s="24">
        <f>All!FS50</f>
        <v>29604077.259999998</v>
      </c>
      <c r="H2135" s="26">
        <v>44621</v>
      </c>
    </row>
    <row r="2136" spans="1:8" hidden="1">
      <c r="A2136" s="19">
        <v>49</v>
      </c>
      <c r="B2136" s="19" t="s">
        <v>2069</v>
      </c>
      <c r="C2136" s="27">
        <f>All!BO51</f>
        <v>0</v>
      </c>
      <c r="D2136" s="24">
        <f>All!AE51</f>
        <v>0</v>
      </c>
      <c r="E2136" s="19" t="s">
        <v>272</v>
      </c>
      <c r="F2136" s="24">
        <f>All!EI51</f>
        <v>0</v>
      </c>
      <c r="G2136" s="24">
        <f>All!FS51</f>
        <v>46803.439999999995</v>
      </c>
      <c r="H2136" s="26">
        <v>44621</v>
      </c>
    </row>
    <row r="2137" spans="1:8" hidden="1">
      <c r="A2137" s="19">
        <v>50</v>
      </c>
      <c r="B2137" s="19" t="s">
        <v>66</v>
      </c>
      <c r="C2137" s="27">
        <f>All!BO52</f>
        <v>0</v>
      </c>
      <c r="D2137" s="24">
        <f>All!AE52</f>
        <v>0</v>
      </c>
      <c r="E2137" s="19" t="s">
        <v>272</v>
      </c>
      <c r="F2137" s="24">
        <f>All!EI52</f>
        <v>0</v>
      </c>
      <c r="G2137" s="24">
        <f>All!FS52</f>
        <v>0</v>
      </c>
      <c r="H2137" s="26">
        <v>44621</v>
      </c>
    </row>
    <row r="2138" spans="1:8" hidden="1">
      <c r="A2138" s="19">
        <v>51</v>
      </c>
      <c r="B2138" s="19" t="s">
        <v>67</v>
      </c>
      <c r="C2138" s="27">
        <f>All!BO53</f>
        <v>0</v>
      </c>
      <c r="D2138" s="24">
        <f>All!AE53</f>
        <v>0</v>
      </c>
      <c r="E2138" s="19" t="s">
        <v>272</v>
      </c>
      <c r="F2138" s="24">
        <f>All!EI53</f>
        <v>0</v>
      </c>
      <c r="G2138" s="24">
        <f>All!FS53</f>
        <v>0</v>
      </c>
      <c r="H2138" s="26">
        <v>44621</v>
      </c>
    </row>
    <row r="2139" spans="1:8" hidden="1">
      <c r="A2139" s="19">
        <v>52</v>
      </c>
      <c r="B2139" s="19" t="s">
        <v>68</v>
      </c>
      <c r="C2139" s="27">
        <f>All!BO54</f>
        <v>0</v>
      </c>
      <c r="D2139" s="24">
        <f>All!AE54</f>
        <v>0</v>
      </c>
      <c r="E2139" s="19" t="s">
        <v>272</v>
      </c>
      <c r="F2139" s="24">
        <f>All!EI54</f>
        <v>0</v>
      </c>
      <c r="G2139" s="24">
        <f>All!FS54</f>
        <v>0</v>
      </c>
      <c r="H2139" s="26">
        <v>44621</v>
      </c>
    </row>
    <row r="2140" spans="1:8" hidden="1">
      <c r="A2140" s="19">
        <v>53</v>
      </c>
      <c r="B2140" s="19" t="s">
        <v>69</v>
      </c>
      <c r="C2140" s="27">
        <f>All!BO55</f>
        <v>0</v>
      </c>
      <c r="D2140" s="24">
        <f>All!AE55</f>
        <v>0</v>
      </c>
      <c r="E2140" s="19" t="s">
        <v>272</v>
      </c>
      <c r="F2140" s="24">
        <f>All!EI55</f>
        <v>0</v>
      </c>
      <c r="G2140" s="24">
        <f>All!FS55</f>
        <v>0</v>
      </c>
      <c r="H2140" s="26">
        <v>44621</v>
      </c>
    </row>
    <row r="2141" spans="1:8" hidden="1">
      <c r="A2141" s="19">
        <v>54</v>
      </c>
      <c r="B2141" s="19" t="s">
        <v>70</v>
      </c>
      <c r="C2141" s="27">
        <f>All!BO56</f>
        <v>0</v>
      </c>
      <c r="D2141" s="24">
        <f>All!AE56</f>
        <v>0</v>
      </c>
      <c r="E2141" s="19" t="s">
        <v>272</v>
      </c>
      <c r="F2141" s="24">
        <f>All!EI56</f>
        <v>0</v>
      </c>
      <c r="G2141" s="24">
        <f>All!FS56</f>
        <v>0</v>
      </c>
      <c r="H2141" s="26">
        <v>44621</v>
      </c>
    </row>
    <row r="2142" spans="1:8" hidden="1">
      <c r="A2142" s="19">
        <v>55</v>
      </c>
      <c r="B2142" s="19" t="s">
        <v>71</v>
      </c>
      <c r="C2142" s="27">
        <f>All!BO57</f>
        <v>0</v>
      </c>
      <c r="D2142" s="24">
        <f>All!AE57</f>
        <v>0</v>
      </c>
      <c r="E2142" s="19" t="s">
        <v>272</v>
      </c>
      <c r="F2142" s="24">
        <f>All!EI57</f>
        <v>0</v>
      </c>
      <c r="G2142" s="24">
        <f>All!FS57</f>
        <v>0</v>
      </c>
      <c r="H2142" s="26">
        <v>44621</v>
      </c>
    </row>
    <row r="2143" spans="1:8" hidden="1">
      <c r="A2143" s="19">
        <v>56</v>
      </c>
      <c r="B2143" s="19" t="s">
        <v>72</v>
      </c>
      <c r="C2143" s="27">
        <f>All!BO58</f>
        <v>0</v>
      </c>
      <c r="D2143" s="24">
        <f>All!AE58</f>
        <v>0</v>
      </c>
      <c r="E2143" s="19" t="s">
        <v>272</v>
      </c>
      <c r="F2143" s="24">
        <f>All!EI58</f>
        <v>0</v>
      </c>
      <c r="G2143" s="24">
        <f>All!FS58</f>
        <v>0</v>
      </c>
      <c r="H2143" s="26">
        <v>44621</v>
      </c>
    </row>
    <row r="2144" spans="1:8" hidden="1">
      <c r="A2144" s="19">
        <v>57</v>
      </c>
      <c r="B2144" s="19" t="s">
        <v>73</v>
      </c>
      <c r="C2144" s="27">
        <f>All!BO59</f>
        <v>0</v>
      </c>
      <c r="D2144" s="24">
        <f>All!AE59</f>
        <v>0</v>
      </c>
      <c r="E2144" s="19" t="s">
        <v>272</v>
      </c>
      <c r="F2144" s="24">
        <f>All!EI59</f>
        <v>0</v>
      </c>
      <c r="G2144" s="24">
        <f>All!FS59</f>
        <v>0</v>
      </c>
      <c r="H2144" s="26">
        <v>44621</v>
      </c>
    </row>
    <row r="2145" spans="1:8" hidden="1">
      <c r="A2145" s="19">
        <v>58</v>
      </c>
      <c r="B2145" s="19" t="s">
        <v>74</v>
      </c>
      <c r="C2145" s="27">
        <f>All!BO60</f>
        <v>0</v>
      </c>
      <c r="D2145" s="24">
        <f>All!AE60</f>
        <v>0</v>
      </c>
      <c r="E2145" s="19" t="s">
        <v>272</v>
      </c>
      <c r="F2145" s="24">
        <f>All!EI60</f>
        <v>0</v>
      </c>
      <c r="G2145" s="24">
        <f>All!FS60</f>
        <v>0</v>
      </c>
      <c r="H2145" s="26">
        <v>44621</v>
      </c>
    </row>
    <row r="2146" spans="1:8" hidden="1">
      <c r="A2146" s="19">
        <v>59</v>
      </c>
      <c r="B2146" s="19" t="s">
        <v>75</v>
      </c>
      <c r="C2146" s="27">
        <f>All!BO61</f>
        <v>0</v>
      </c>
      <c r="D2146" s="24">
        <f>All!AE61</f>
        <v>0</v>
      </c>
      <c r="E2146" s="19" t="s">
        <v>272</v>
      </c>
      <c r="F2146" s="24">
        <f>All!EI61</f>
        <v>0</v>
      </c>
      <c r="G2146" s="24">
        <f>All!FS61</f>
        <v>0</v>
      </c>
      <c r="H2146" s="26">
        <v>44621</v>
      </c>
    </row>
    <row r="2147" spans="1:8" hidden="1">
      <c r="A2147" s="19">
        <v>60</v>
      </c>
      <c r="B2147" s="19" t="s">
        <v>76</v>
      </c>
      <c r="C2147" s="27">
        <f>All!BO62</f>
        <v>0</v>
      </c>
      <c r="D2147" s="24">
        <f>All!AE62</f>
        <v>0</v>
      </c>
      <c r="E2147" s="19" t="s">
        <v>272</v>
      </c>
      <c r="F2147" s="24">
        <f>All!EI62</f>
        <v>0</v>
      </c>
      <c r="G2147" s="24">
        <f>All!FS62</f>
        <v>0</v>
      </c>
      <c r="H2147" s="26">
        <v>44621</v>
      </c>
    </row>
    <row r="2148" spans="1:8" hidden="1">
      <c r="A2148" s="19">
        <v>61</v>
      </c>
      <c r="B2148" s="19" t="s">
        <v>77</v>
      </c>
      <c r="C2148" s="27">
        <f>All!BO63</f>
        <v>0</v>
      </c>
      <c r="D2148" s="24">
        <f>All!AE63</f>
        <v>0</v>
      </c>
      <c r="E2148" s="19" t="s">
        <v>272</v>
      </c>
      <c r="F2148" s="24">
        <f>All!EI63</f>
        <v>0</v>
      </c>
      <c r="G2148" s="24">
        <f>All!FS63</f>
        <v>0</v>
      </c>
      <c r="H2148" s="26">
        <v>44621</v>
      </c>
    </row>
    <row r="2149" spans="1:8" hidden="1">
      <c r="A2149" s="19">
        <v>62</v>
      </c>
      <c r="B2149" s="19" t="s">
        <v>87</v>
      </c>
      <c r="C2149" s="27">
        <f>All!BO64</f>
        <v>0</v>
      </c>
      <c r="D2149" s="24">
        <f>All!AE64</f>
        <v>0</v>
      </c>
      <c r="E2149" s="19" t="s">
        <v>272</v>
      </c>
      <c r="F2149" s="24">
        <f>All!EI64</f>
        <v>0</v>
      </c>
      <c r="G2149" s="24">
        <f>All!FS64</f>
        <v>0</v>
      </c>
      <c r="H2149" s="26">
        <v>44621</v>
      </c>
    </row>
    <row r="2150" spans="1:8" hidden="1">
      <c r="A2150" s="19">
        <v>63</v>
      </c>
      <c r="B2150" s="19" t="s">
        <v>93</v>
      </c>
      <c r="C2150" s="27">
        <f>All!BO65</f>
        <v>3726190.6700000018</v>
      </c>
      <c r="D2150" s="24">
        <f>All!AE65</f>
        <v>0</v>
      </c>
      <c r="E2150" s="19" t="s">
        <v>272</v>
      </c>
      <c r="F2150" s="24">
        <f>All!EI65</f>
        <v>0</v>
      </c>
      <c r="G2150" s="24">
        <f>All!FS65</f>
        <v>0</v>
      </c>
      <c r="H2150" s="26">
        <v>44621</v>
      </c>
    </row>
    <row r="2151" spans="1:8" hidden="1">
      <c r="A2151" s="19">
        <v>64</v>
      </c>
      <c r="B2151" s="19" t="s">
        <v>94</v>
      </c>
      <c r="C2151" s="27">
        <f>All!BO66</f>
        <v>0</v>
      </c>
      <c r="D2151" s="24">
        <f>All!AE66</f>
        <v>0</v>
      </c>
      <c r="E2151" s="19" t="s">
        <v>272</v>
      </c>
      <c r="F2151" s="24">
        <f>All!EI66</f>
        <v>0</v>
      </c>
      <c r="G2151" s="24">
        <f>All!FS66</f>
        <v>7000</v>
      </c>
      <c r="H2151" s="26">
        <v>44621</v>
      </c>
    </row>
    <row r="2152" spans="1:8" hidden="1">
      <c r="A2152" s="19">
        <v>65</v>
      </c>
      <c r="B2152" s="19" t="s">
        <v>95</v>
      </c>
      <c r="C2152" s="27">
        <f>All!BO67</f>
        <v>0</v>
      </c>
      <c r="D2152" s="24">
        <f>All!AE67</f>
        <v>0</v>
      </c>
      <c r="E2152" s="19" t="s">
        <v>272</v>
      </c>
      <c r="F2152" s="24">
        <f>All!EI67</f>
        <v>0</v>
      </c>
      <c r="G2152" s="24">
        <f>All!FS67</f>
        <v>0</v>
      </c>
      <c r="H2152" s="26">
        <v>44621</v>
      </c>
    </row>
    <row r="2153" spans="1:8" hidden="1">
      <c r="A2153" s="19">
        <v>66</v>
      </c>
      <c r="B2153" s="19" t="s">
        <v>96</v>
      </c>
      <c r="C2153" s="27">
        <f>All!BO68</f>
        <v>0</v>
      </c>
      <c r="D2153" s="24">
        <f>All!AE68</f>
        <v>0</v>
      </c>
      <c r="E2153" s="19" t="s">
        <v>272</v>
      </c>
      <c r="F2153" s="24">
        <f>All!EI68</f>
        <v>0</v>
      </c>
      <c r="G2153" s="24">
        <f>All!FS68</f>
        <v>0</v>
      </c>
      <c r="H2153" s="26">
        <v>44621</v>
      </c>
    </row>
    <row r="2154" spans="1:8" hidden="1">
      <c r="A2154" s="19">
        <v>67</v>
      </c>
      <c r="B2154" s="19" t="s">
        <v>97</v>
      </c>
      <c r="C2154" s="27">
        <f>All!BO69</f>
        <v>0</v>
      </c>
      <c r="D2154" s="24">
        <f>All!AE69</f>
        <v>0</v>
      </c>
      <c r="E2154" s="19" t="s">
        <v>272</v>
      </c>
      <c r="F2154" s="24">
        <f>All!EI69</f>
        <v>0</v>
      </c>
      <c r="G2154" s="24">
        <f>All!FS69</f>
        <v>1141.73</v>
      </c>
      <c r="H2154" s="26">
        <v>44621</v>
      </c>
    </row>
    <row r="2155" spans="1:8" hidden="1">
      <c r="A2155" s="19">
        <v>68</v>
      </c>
      <c r="B2155" s="19" t="s">
        <v>98</v>
      </c>
      <c r="C2155" s="27">
        <f>All!BO70</f>
        <v>0</v>
      </c>
      <c r="D2155" s="24">
        <f>All!AE70</f>
        <v>0</v>
      </c>
      <c r="E2155" s="19" t="s">
        <v>272</v>
      </c>
      <c r="F2155" s="24">
        <f>All!EI70</f>
        <v>0</v>
      </c>
      <c r="G2155" s="24">
        <f>All!FS70</f>
        <v>0</v>
      </c>
      <c r="H2155" s="26">
        <v>44621</v>
      </c>
    </row>
    <row r="2156" spans="1:8" hidden="1">
      <c r="A2156" s="19">
        <v>69</v>
      </c>
      <c r="B2156" s="19" t="s">
        <v>99</v>
      </c>
      <c r="C2156" s="27">
        <f>All!BO71</f>
        <v>0</v>
      </c>
      <c r="D2156" s="24">
        <f>All!AE71</f>
        <v>0</v>
      </c>
      <c r="E2156" s="19" t="s">
        <v>272</v>
      </c>
      <c r="F2156" s="24">
        <f>All!EI71</f>
        <v>0</v>
      </c>
      <c r="G2156" s="24">
        <f>All!FS71</f>
        <v>0</v>
      </c>
      <c r="H2156" s="26">
        <v>44621</v>
      </c>
    </row>
    <row r="2157" spans="1:8" hidden="1">
      <c r="A2157" s="19">
        <v>70</v>
      </c>
      <c r="B2157" s="19" t="s">
        <v>100</v>
      </c>
      <c r="C2157" s="27">
        <f>All!BO72</f>
        <v>0</v>
      </c>
      <c r="D2157" s="24">
        <f>All!AE72</f>
        <v>0</v>
      </c>
      <c r="E2157" s="19" t="s">
        <v>272</v>
      </c>
      <c r="F2157" s="24">
        <f>All!EI72</f>
        <v>0</v>
      </c>
      <c r="G2157" s="24">
        <f>All!FS72</f>
        <v>121403.6</v>
      </c>
      <c r="H2157" s="26">
        <v>44621</v>
      </c>
    </row>
    <row r="2158" spans="1:8" hidden="1">
      <c r="A2158" s="19">
        <v>71</v>
      </c>
      <c r="B2158" s="19" t="s">
        <v>101</v>
      </c>
      <c r="C2158" s="27">
        <f>All!BO73</f>
        <v>0</v>
      </c>
      <c r="D2158" s="24">
        <f>All!AE73</f>
        <v>0</v>
      </c>
      <c r="E2158" s="19" t="s">
        <v>272</v>
      </c>
      <c r="F2158" s="24">
        <f>All!EI73</f>
        <v>0</v>
      </c>
      <c r="G2158" s="24">
        <f>All!FS73</f>
        <v>0</v>
      </c>
      <c r="H2158" s="26">
        <v>44621</v>
      </c>
    </row>
    <row r="2159" spans="1:8" hidden="1">
      <c r="A2159" s="19">
        <v>72</v>
      </c>
      <c r="B2159" s="19" t="s">
        <v>102</v>
      </c>
      <c r="C2159" s="27">
        <f>All!BO74</f>
        <v>0</v>
      </c>
      <c r="D2159" s="24">
        <f>All!AE74</f>
        <v>0</v>
      </c>
      <c r="E2159" s="19" t="s">
        <v>272</v>
      </c>
      <c r="F2159" s="24">
        <f>All!EI74</f>
        <v>0</v>
      </c>
      <c r="G2159" s="24">
        <f>All!FS74</f>
        <v>0</v>
      </c>
      <c r="H2159" s="26">
        <v>44621</v>
      </c>
    </row>
    <row r="2160" spans="1:8" hidden="1">
      <c r="A2160" s="19">
        <v>73</v>
      </c>
      <c r="B2160" s="19" t="s">
        <v>103</v>
      </c>
      <c r="C2160" s="27">
        <f>All!BO75</f>
        <v>0</v>
      </c>
      <c r="D2160" s="24">
        <f>All!AE75</f>
        <v>0</v>
      </c>
      <c r="E2160" s="19" t="s">
        <v>272</v>
      </c>
      <c r="F2160" s="24">
        <f>All!EI75</f>
        <v>0</v>
      </c>
      <c r="G2160" s="24">
        <f>All!FS75</f>
        <v>0</v>
      </c>
      <c r="H2160" s="26">
        <v>44621</v>
      </c>
    </row>
    <row r="2161" spans="1:8" hidden="1">
      <c r="A2161" s="19">
        <v>74</v>
      </c>
      <c r="B2161" s="19" t="s">
        <v>104</v>
      </c>
      <c r="C2161" s="27">
        <f>All!BO76</f>
        <v>0</v>
      </c>
      <c r="D2161" s="24">
        <f>All!AE76</f>
        <v>0</v>
      </c>
      <c r="E2161" s="19" t="s">
        <v>272</v>
      </c>
      <c r="F2161" s="24">
        <f>All!EI76</f>
        <v>0</v>
      </c>
      <c r="G2161" s="24">
        <f>All!FS76</f>
        <v>0</v>
      </c>
      <c r="H2161" s="26">
        <v>44621</v>
      </c>
    </row>
    <row r="2162" spans="1:8" hidden="1">
      <c r="A2162" s="19">
        <v>75</v>
      </c>
      <c r="B2162" s="19" t="s">
        <v>105</v>
      </c>
      <c r="C2162" s="27">
        <f>All!BO77</f>
        <v>0</v>
      </c>
      <c r="D2162" s="24">
        <f>All!AE77</f>
        <v>0</v>
      </c>
      <c r="E2162" s="19" t="s">
        <v>272</v>
      </c>
      <c r="F2162" s="24">
        <f>All!EI77</f>
        <v>0</v>
      </c>
      <c r="G2162" s="24">
        <f>All!FS77</f>
        <v>0</v>
      </c>
      <c r="H2162" s="26">
        <v>44621</v>
      </c>
    </row>
    <row r="2163" spans="1:8" hidden="1">
      <c r="A2163" s="19">
        <v>76</v>
      </c>
      <c r="B2163" s="19" t="s">
        <v>111</v>
      </c>
      <c r="C2163" s="27">
        <f>All!BO78</f>
        <v>0</v>
      </c>
      <c r="D2163" s="24">
        <f>All!AE78</f>
        <v>0</v>
      </c>
      <c r="E2163" s="19" t="s">
        <v>272</v>
      </c>
      <c r="F2163" s="24">
        <f>All!EI78</f>
        <v>0</v>
      </c>
      <c r="G2163" s="24">
        <f>All!FS78</f>
        <v>0</v>
      </c>
      <c r="H2163" s="26">
        <v>44621</v>
      </c>
    </row>
    <row r="2164" spans="1:8" hidden="1">
      <c r="A2164" s="19">
        <v>77</v>
      </c>
      <c r="B2164" s="19" t="s">
        <v>112</v>
      </c>
      <c r="C2164" s="27">
        <f>All!BO79</f>
        <v>0</v>
      </c>
      <c r="D2164" s="24">
        <f>All!AE79</f>
        <v>0</v>
      </c>
      <c r="E2164" s="19" t="s">
        <v>272</v>
      </c>
      <c r="F2164" s="24">
        <f>All!EI79</f>
        <v>0</v>
      </c>
      <c r="G2164" s="24">
        <f>All!FS79</f>
        <v>0</v>
      </c>
      <c r="H2164" s="26">
        <v>44621</v>
      </c>
    </row>
    <row r="2165" spans="1:8" hidden="1">
      <c r="A2165" s="19">
        <v>78</v>
      </c>
      <c r="B2165" s="19" t="s">
        <v>113</v>
      </c>
      <c r="C2165" s="27">
        <f>All!BO80</f>
        <v>0</v>
      </c>
      <c r="D2165" s="24">
        <f>All!AE80</f>
        <v>0</v>
      </c>
      <c r="E2165" s="19" t="s">
        <v>272</v>
      </c>
      <c r="F2165" s="24">
        <f>All!EI80</f>
        <v>0</v>
      </c>
      <c r="G2165" s="24">
        <f>All!FS80</f>
        <v>0</v>
      </c>
      <c r="H2165" s="26">
        <v>44621</v>
      </c>
    </row>
    <row r="2166" spans="1:8" hidden="1">
      <c r="A2166" s="19">
        <v>79</v>
      </c>
      <c r="B2166" s="19" t="s">
        <v>114</v>
      </c>
      <c r="C2166" s="27">
        <f>All!BO81</f>
        <v>0</v>
      </c>
      <c r="D2166" s="24">
        <f>All!AE81</f>
        <v>0</v>
      </c>
      <c r="E2166" s="19" t="s">
        <v>272</v>
      </c>
      <c r="F2166" s="24">
        <f>All!EI81</f>
        <v>0</v>
      </c>
      <c r="G2166" s="24">
        <f>All!FS81</f>
        <v>0</v>
      </c>
      <c r="H2166" s="26">
        <v>44621</v>
      </c>
    </row>
    <row r="2167" spans="1:8" hidden="1">
      <c r="A2167" s="19">
        <v>80</v>
      </c>
      <c r="B2167" s="19" t="s">
        <v>115</v>
      </c>
      <c r="C2167" s="27">
        <f>All!BO82</f>
        <v>0</v>
      </c>
      <c r="D2167" s="24">
        <f>All!AE82</f>
        <v>0</v>
      </c>
      <c r="E2167" s="19" t="s">
        <v>272</v>
      </c>
      <c r="F2167" s="24">
        <f>All!EI82</f>
        <v>0</v>
      </c>
      <c r="G2167" s="24">
        <f>All!FS82</f>
        <v>0</v>
      </c>
      <c r="H2167" s="26">
        <v>44621</v>
      </c>
    </row>
    <row r="2168" spans="1:8" hidden="1">
      <c r="A2168" s="19">
        <v>81</v>
      </c>
      <c r="B2168" s="19" t="s">
        <v>116</v>
      </c>
      <c r="C2168" s="27">
        <f>All!BO83</f>
        <v>0</v>
      </c>
      <c r="D2168" s="24">
        <f>All!AE83</f>
        <v>0</v>
      </c>
      <c r="E2168" s="19" t="s">
        <v>272</v>
      </c>
      <c r="F2168" s="24">
        <f>All!EI83</f>
        <v>0</v>
      </c>
      <c r="G2168" s="24">
        <f>All!FS83</f>
        <v>0</v>
      </c>
      <c r="H2168" s="26">
        <v>44621</v>
      </c>
    </row>
    <row r="2169" spans="1:8" hidden="1">
      <c r="A2169" s="19">
        <v>82</v>
      </c>
      <c r="B2169" s="19" t="s">
        <v>117</v>
      </c>
      <c r="C2169" s="27">
        <f>All!BO84</f>
        <v>0</v>
      </c>
      <c r="D2169" s="24">
        <f>All!AE84</f>
        <v>0</v>
      </c>
      <c r="E2169" s="19" t="s">
        <v>272</v>
      </c>
      <c r="F2169" s="24">
        <f>All!EI84</f>
        <v>0</v>
      </c>
      <c r="G2169" s="24">
        <f>All!FS84</f>
        <v>0</v>
      </c>
      <c r="H2169" s="26">
        <v>44621</v>
      </c>
    </row>
    <row r="2170" spans="1:8" hidden="1">
      <c r="A2170" s="19">
        <v>83</v>
      </c>
      <c r="B2170" s="19" t="s">
        <v>118</v>
      </c>
      <c r="C2170" s="27">
        <f>All!BO85</f>
        <v>0</v>
      </c>
      <c r="D2170" s="24">
        <f>All!AE85</f>
        <v>0</v>
      </c>
      <c r="E2170" s="19" t="s">
        <v>272</v>
      </c>
      <c r="F2170" s="24">
        <f>All!EI85</f>
        <v>0</v>
      </c>
      <c r="G2170" s="24">
        <f>All!FS85</f>
        <v>0</v>
      </c>
      <c r="H2170" s="26">
        <v>44621</v>
      </c>
    </row>
    <row r="2171" spans="1:8" hidden="1">
      <c r="A2171" s="19">
        <v>84</v>
      </c>
      <c r="B2171" s="19" t="s">
        <v>119</v>
      </c>
      <c r="C2171" s="27">
        <f>All!BO86</f>
        <v>0</v>
      </c>
      <c r="D2171" s="24">
        <f>All!AE86</f>
        <v>0</v>
      </c>
      <c r="E2171" s="19" t="s">
        <v>272</v>
      </c>
      <c r="F2171" s="24">
        <f>All!EI86</f>
        <v>0</v>
      </c>
      <c r="G2171" s="24">
        <f>All!FS86</f>
        <v>0</v>
      </c>
      <c r="H2171" s="26">
        <v>44621</v>
      </c>
    </row>
    <row r="2172" spans="1:8" hidden="1">
      <c r="A2172" s="19">
        <v>85</v>
      </c>
      <c r="B2172" s="19" t="s">
        <v>120</v>
      </c>
      <c r="C2172" s="27">
        <f>All!BO87</f>
        <v>0</v>
      </c>
      <c r="D2172" s="24">
        <f>All!AE87</f>
        <v>0</v>
      </c>
      <c r="E2172" s="19" t="s">
        <v>272</v>
      </c>
      <c r="F2172" s="24">
        <f>All!EI87</f>
        <v>0</v>
      </c>
      <c r="G2172" s="24">
        <f>All!FS87</f>
        <v>0</v>
      </c>
      <c r="H2172" s="26">
        <v>44621</v>
      </c>
    </row>
    <row r="2173" spans="1:8" hidden="1">
      <c r="A2173" s="19">
        <v>86</v>
      </c>
      <c r="B2173" s="19" t="s">
        <v>121</v>
      </c>
      <c r="C2173" s="27">
        <f>All!BO88</f>
        <v>0</v>
      </c>
      <c r="D2173" s="24">
        <f>All!AE88</f>
        <v>0</v>
      </c>
      <c r="E2173" s="19" t="s">
        <v>272</v>
      </c>
      <c r="F2173" s="24">
        <f>All!EI88</f>
        <v>0</v>
      </c>
      <c r="G2173" s="24">
        <f>All!FS88</f>
        <v>22695</v>
      </c>
      <c r="H2173" s="26">
        <v>44621</v>
      </c>
    </row>
    <row r="2174" spans="1:8" hidden="1">
      <c r="A2174" s="19">
        <v>87</v>
      </c>
      <c r="B2174" s="19" t="s">
        <v>122</v>
      </c>
      <c r="C2174" s="27">
        <f>All!BO89</f>
        <v>0</v>
      </c>
      <c r="D2174" s="24">
        <f>All!AE89</f>
        <v>0</v>
      </c>
      <c r="E2174" s="19" t="s">
        <v>272</v>
      </c>
      <c r="F2174" s="24">
        <f>All!EI89</f>
        <v>0</v>
      </c>
      <c r="G2174" s="24">
        <f>All!FS89</f>
        <v>0</v>
      </c>
      <c r="H2174" s="26">
        <v>44621</v>
      </c>
    </row>
    <row r="2175" spans="1:8" hidden="1">
      <c r="A2175" s="19">
        <v>88</v>
      </c>
      <c r="B2175" s="19" t="s">
        <v>123</v>
      </c>
      <c r="C2175" s="27">
        <f>All!BO90</f>
        <v>0</v>
      </c>
      <c r="D2175" s="24">
        <f>All!AE90</f>
        <v>0</v>
      </c>
      <c r="E2175" s="19" t="s">
        <v>272</v>
      </c>
      <c r="F2175" s="24">
        <f>All!EI90</f>
        <v>0</v>
      </c>
      <c r="G2175" s="24">
        <f>All!FS90</f>
        <v>222115.55</v>
      </c>
      <c r="H2175" s="26">
        <v>44621</v>
      </c>
    </row>
    <row r="2176" spans="1:8" hidden="1">
      <c r="A2176" s="19">
        <v>89</v>
      </c>
      <c r="B2176" s="19" t="s">
        <v>126</v>
      </c>
      <c r="C2176" s="27">
        <f>All!BO91</f>
        <v>0</v>
      </c>
      <c r="D2176" s="24">
        <f>All!AE91</f>
        <v>0</v>
      </c>
      <c r="E2176" s="19" t="s">
        <v>272</v>
      </c>
      <c r="F2176" s="24">
        <f>All!EI91</f>
        <v>0</v>
      </c>
      <c r="G2176" s="24">
        <f>All!FS91</f>
        <v>0</v>
      </c>
      <c r="H2176" s="26">
        <v>44621</v>
      </c>
    </row>
    <row r="2177" spans="1:8" hidden="1">
      <c r="A2177" s="19">
        <v>90</v>
      </c>
      <c r="B2177" s="19" t="s">
        <v>284</v>
      </c>
      <c r="C2177" s="27">
        <f>All!BO92</f>
        <v>0</v>
      </c>
      <c r="D2177" s="24">
        <f>All!AE92</f>
        <v>0</v>
      </c>
      <c r="E2177" s="19" t="s">
        <v>272</v>
      </c>
      <c r="F2177" s="24">
        <f>All!EI92</f>
        <v>0</v>
      </c>
      <c r="G2177" s="24">
        <f>All!FS92</f>
        <v>0</v>
      </c>
      <c r="H2177" s="26">
        <v>44621</v>
      </c>
    </row>
    <row r="2178" spans="1:8" hidden="1">
      <c r="A2178" s="19">
        <v>91</v>
      </c>
      <c r="B2178" s="19" t="s">
        <v>2006</v>
      </c>
      <c r="C2178" s="27">
        <f>All!BO93</f>
        <v>0</v>
      </c>
      <c r="D2178" s="24">
        <f>All!AE93</f>
        <v>0</v>
      </c>
      <c r="E2178" s="19" t="s">
        <v>272</v>
      </c>
      <c r="F2178" s="24">
        <f>All!EI93</f>
        <v>0</v>
      </c>
      <c r="G2178" s="24">
        <f>All!FS93</f>
        <v>0</v>
      </c>
      <c r="H2178" s="26">
        <v>44621</v>
      </c>
    </row>
    <row r="2179" spans="1:8" hidden="1">
      <c r="A2179" s="19">
        <v>92</v>
      </c>
      <c r="B2179" s="19" t="s">
        <v>283</v>
      </c>
      <c r="C2179" s="27">
        <f>All!BO94</f>
        <v>0</v>
      </c>
      <c r="D2179" s="24">
        <f>All!AE94</f>
        <v>0</v>
      </c>
      <c r="E2179" s="19" t="s">
        <v>272</v>
      </c>
      <c r="F2179" s="24">
        <f>All!EI94</f>
        <v>0</v>
      </c>
      <c r="G2179" s="24">
        <f>All!FS94</f>
        <v>0</v>
      </c>
      <c r="H2179" s="26">
        <v>44621</v>
      </c>
    </row>
    <row r="2180" spans="1:8" hidden="1">
      <c r="A2180" s="19">
        <v>93</v>
      </c>
      <c r="B2180" s="19" t="s">
        <v>2005</v>
      </c>
      <c r="C2180" s="27">
        <f>All!BO95</f>
        <v>0</v>
      </c>
      <c r="D2180" s="24">
        <f>All!AE95</f>
        <v>0</v>
      </c>
      <c r="E2180" s="19" t="s">
        <v>272</v>
      </c>
      <c r="F2180" s="24">
        <f>All!EI95</f>
        <v>0</v>
      </c>
      <c r="G2180" s="24">
        <f>All!FS95</f>
        <v>0</v>
      </c>
      <c r="H2180" s="26">
        <v>44621</v>
      </c>
    </row>
    <row r="2181" spans="1:8" hidden="1">
      <c r="A2181" s="19">
        <v>94</v>
      </c>
      <c r="B2181" s="19" t="s">
        <v>2075</v>
      </c>
      <c r="C2181" s="27">
        <f>All!BO96</f>
        <v>0</v>
      </c>
      <c r="D2181" s="24">
        <f>All!AE96</f>
        <v>0</v>
      </c>
      <c r="E2181" s="19" t="s">
        <v>272</v>
      </c>
      <c r="F2181" s="24">
        <f>All!EI96</f>
        <v>0</v>
      </c>
      <c r="G2181" s="24">
        <f>All!FS96</f>
        <v>858.03</v>
      </c>
      <c r="H2181" s="26">
        <v>44621</v>
      </c>
    </row>
    <row r="2182" spans="1:8" hidden="1">
      <c r="A2182" s="19">
        <v>95</v>
      </c>
      <c r="B2182" s="19" t="s">
        <v>2076</v>
      </c>
      <c r="C2182" s="27">
        <f>All!BO97</f>
        <v>0</v>
      </c>
      <c r="D2182" s="24">
        <f>All!AE97</f>
        <v>0</v>
      </c>
      <c r="E2182" s="19" t="s">
        <v>272</v>
      </c>
      <c r="F2182" s="24">
        <f>All!EI97</f>
        <v>0</v>
      </c>
      <c r="G2182" s="24">
        <f>All!FS97</f>
        <v>33570</v>
      </c>
      <c r="H2182" s="26">
        <v>44621</v>
      </c>
    </row>
    <row r="2183" spans="1:8" hidden="1">
      <c r="A2183" s="19">
        <v>96</v>
      </c>
      <c r="B2183" s="19" t="s">
        <v>2077</v>
      </c>
      <c r="C2183" s="27">
        <f>All!BO98</f>
        <v>0</v>
      </c>
      <c r="D2183" s="24">
        <f>All!AE98</f>
        <v>0</v>
      </c>
      <c r="E2183" s="19" t="s">
        <v>272</v>
      </c>
      <c r="F2183" s="24">
        <f>All!EI98</f>
        <v>0</v>
      </c>
      <c r="G2183" s="24">
        <f>All!FS98</f>
        <v>0</v>
      </c>
      <c r="H2183" s="26">
        <v>44621</v>
      </c>
    </row>
    <row r="2184" spans="1:8" hidden="1">
      <c r="A2184" s="19">
        <v>97</v>
      </c>
      <c r="B2184" s="19" t="s">
        <v>2078</v>
      </c>
      <c r="C2184" s="27">
        <f>All!BO99</f>
        <v>9959656.5744680762</v>
      </c>
      <c r="D2184" s="24">
        <f>All!AE99</f>
        <v>8971116.1600000001</v>
      </c>
      <c r="E2184" s="19" t="s">
        <v>272</v>
      </c>
      <c r="F2184" s="24">
        <f>All!EI99</f>
        <v>18578050</v>
      </c>
      <c r="G2184" s="24">
        <f>All!FS99</f>
        <v>4366441.2200000007</v>
      </c>
      <c r="H2184" s="26">
        <v>44621</v>
      </c>
    </row>
    <row r="2185" spans="1:8" hidden="1">
      <c r="A2185" s="19">
        <v>98</v>
      </c>
      <c r="B2185" s="19" t="s">
        <v>2079</v>
      </c>
      <c r="C2185" s="27">
        <f>All!BO100</f>
        <v>3286817.6979166716</v>
      </c>
      <c r="D2185" s="24">
        <f>All!AE100</f>
        <v>612061.07999999996</v>
      </c>
      <c r="E2185" s="19" t="s">
        <v>272</v>
      </c>
      <c r="F2185" s="24">
        <f>All!EI100</f>
        <v>36909667</v>
      </c>
      <c r="G2185" s="24">
        <f>All!FS100</f>
        <v>11294897.049999999</v>
      </c>
      <c r="H2185" s="26">
        <v>44621</v>
      </c>
    </row>
    <row r="2186" spans="1:8" hidden="1">
      <c r="A2186" s="19">
        <v>99</v>
      </c>
      <c r="B2186" s="19" t="s">
        <v>2080</v>
      </c>
      <c r="C2186" s="27">
        <f>All!BO101</f>
        <v>21448031.209788024</v>
      </c>
      <c r="D2186" s="24">
        <f>All!AE101</f>
        <v>21195390.289999999</v>
      </c>
      <c r="E2186" s="19" t="s">
        <v>272</v>
      </c>
      <c r="F2186" s="24">
        <f>All!EI101</f>
        <v>0</v>
      </c>
      <c r="G2186" s="24">
        <f>All!FS101</f>
        <v>7214045.5000000009</v>
      </c>
      <c r="H2186" s="26">
        <v>44621</v>
      </c>
    </row>
    <row r="2187" spans="1:8" hidden="1">
      <c r="A2187" s="19">
        <v>100</v>
      </c>
      <c r="B2187" s="19" t="s">
        <v>2081</v>
      </c>
      <c r="C2187" s="27">
        <f>All!BO102</f>
        <v>0</v>
      </c>
      <c r="D2187" s="24">
        <f>All!AE102</f>
        <v>0</v>
      </c>
      <c r="E2187" s="19" t="s">
        <v>272</v>
      </c>
      <c r="F2187" s="24">
        <f>All!EI102</f>
        <v>0</v>
      </c>
      <c r="G2187" s="24">
        <f>All!FS102</f>
        <v>42313.5</v>
      </c>
      <c r="H2187" s="26">
        <v>44621</v>
      </c>
    </row>
    <row r="2188" spans="1:8" hidden="1">
      <c r="A2188" s="19">
        <v>101</v>
      </c>
      <c r="B2188" s="19" t="s">
        <v>2082</v>
      </c>
      <c r="C2188" s="27">
        <f>All!BO103</f>
        <v>0</v>
      </c>
      <c r="D2188" s="24">
        <f>All!AE103</f>
        <v>0</v>
      </c>
      <c r="E2188" s="19" t="s">
        <v>272</v>
      </c>
      <c r="F2188" s="24">
        <f>All!EI103</f>
        <v>0</v>
      </c>
      <c r="G2188" s="24">
        <f>All!FS103</f>
        <v>1568606.94</v>
      </c>
      <c r="H2188" s="26">
        <v>44621</v>
      </c>
    </row>
    <row r="2189" spans="1:8" hidden="1">
      <c r="A2189" s="19">
        <v>102</v>
      </c>
      <c r="B2189" s="19" t="s">
        <v>2083</v>
      </c>
      <c r="C2189" s="27">
        <f>All!BO104</f>
        <v>15878805.139784947</v>
      </c>
      <c r="D2189" s="24">
        <f>All!AE104</f>
        <v>0</v>
      </c>
      <c r="E2189" s="19" t="s">
        <v>272</v>
      </c>
      <c r="F2189" s="24">
        <f>All!EI104</f>
        <v>724954</v>
      </c>
      <c r="G2189" s="24">
        <f>All!FS104</f>
        <v>9349138.4199999962</v>
      </c>
      <c r="H2189" s="26">
        <v>44621</v>
      </c>
    </row>
    <row r="2190" spans="1:8" hidden="1">
      <c r="A2190" s="19">
        <v>103</v>
      </c>
      <c r="B2190" s="19" t="s">
        <v>2085</v>
      </c>
      <c r="C2190" s="27">
        <f>All!BO105</f>
        <v>0</v>
      </c>
      <c r="D2190" s="24">
        <f>All!AE105</f>
        <v>0</v>
      </c>
      <c r="E2190" s="19" t="s">
        <v>272</v>
      </c>
      <c r="F2190" s="24">
        <f>All!EI105</f>
        <v>0</v>
      </c>
      <c r="G2190" s="24">
        <f>All!FS105</f>
        <v>0</v>
      </c>
      <c r="H2190" s="26">
        <v>44621</v>
      </c>
    </row>
    <row r="2191" spans="1:8" hidden="1">
      <c r="A2191" s="19">
        <v>104</v>
      </c>
      <c r="B2191" s="19" t="s">
        <v>2086</v>
      </c>
      <c r="C2191" s="27">
        <f>All!BO106</f>
        <v>0</v>
      </c>
      <c r="D2191" s="24">
        <f>All!AE106</f>
        <v>0</v>
      </c>
      <c r="E2191" s="19" t="s">
        <v>272</v>
      </c>
      <c r="F2191" s="24">
        <f>All!EI106</f>
        <v>0</v>
      </c>
      <c r="G2191" s="24">
        <f>All!FS106</f>
        <v>0</v>
      </c>
      <c r="H2191" s="26">
        <v>44621</v>
      </c>
    </row>
    <row r="2192" spans="1:8" hidden="1">
      <c r="A2192" s="19">
        <v>105</v>
      </c>
      <c r="B2192" s="19" t="s">
        <v>2087</v>
      </c>
      <c r="C2192" s="27">
        <f>All!BO107</f>
        <v>10379971.413612545</v>
      </c>
      <c r="D2192" s="24">
        <f>All!AE107</f>
        <v>7818140.3499999996</v>
      </c>
      <c r="E2192" s="19" t="s">
        <v>272</v>
      </c>
      <c r="F2192" s="24">
        <f>All!EI107</f>
        <v>0</v>
      </c>
      <c r="G2192" s="24">
        <f>All!FS107</f>
        <v>8270116.46</v>
      </c>
      <c r="H2192" s="26">
        <v>44621</v>
      </c>
    </row>
    <row r="2193" spans="1:8" hidden="1">
      <c r="A2193" s="19">
        <v>106</v>
      </c>
      <c r="B2193" s="19" t="s">
        <v>2088</v>
      </c>
      <c r="C2193" s="27">
        <f>All!BO108</f>
        <v>0</v>
      </c>
      <c r="D2193" s="24">
        <f>All!AE108</f>
        <v>0</v>
      </c>
      <c r="E2193" s="19" t="s">
        <v>272</v>
      </c>
      <c r="F2193" s="24">
        <f>All!EI108</f>
        <v>0</v>
      </c>
      <c r="G2193" s="24">
        <f>All!FS108</f>
        <v>0</v>
      </c>
      <c r="H2193" s="26">
        <v>44621</v>
      </c>
    </row>
    <row r="2194" spans="1:8" hidden="1">
      <c r="A2194" s="19">
        <v>107</v>
      </c>
      <c r="B2194" s="19" t="s">
        <v>2089</v>
      </c>
      <c r="C2194" s="27">
        <f>All!BO109</f>
        <v>691994.12749612331</v>
      </c>
      <c r="D2194" s="24">
        <f>All!AE109</f>
        <v>0</v>
      </c>
      <c r="E2194" s="19" t="s">
        <v>272</v>
      </c>
      <c r="F2194" s="24">
        <f>All!EI109</f>
        <v>14904090</v>
      </c>
      <c r="G2194" s="24">
        <f>All!FS109</f>
        <v>7384370.5499999998</v>
      </c>
      <c r="H2194" s="26">
        <v>44621</v>
      </c>
    </row>
    <row r="2195" spans="1:8" hidden="1">
      <c r="A2195" s="19">
        <v>108</v>
      </c>
      <c r="B2195" s="19" t="s">
        <v>2090</v>
      </c>
      <c r="C2195" s="27">
        <f>All!BO110</f>
        <v>8633534.2473118305</v>
      </c>
      <c r="D2195" s="24">
        <f>All!AE110</f>
        <v>0</v>
      </c>
      <c r="E2195" s="19" t="s">
        <v>272</v>
      </c>
      <c r="F2195" s="24">
        <f>All!EI110</f>
        <v>15425224.75</v>
      </c>
      <c r="G2195" s="24">
        <f>All!FS110</f>
        <v>8399601.2100000009</v>
      </c>
      <c r="H2195" s="26">
        <v>44621</v>
      </c>
    </row>
    <row r="2196" spans="1:8" hidden="1">
      <c r="A2196" s="19">
        <v>109</v>
      </c>
      <c r="B2196" s="19" t="s">
        <v>2091</v>
      </c>
      <c r="C2196" s="27">
        <f>All!BO111</f>
        <v>2306467.0434782654</v>
      </c>
      <c r="D2196" s="24">
        <f>All!AE111</f>
        <v>0</v>
      </c>
      <c r="E2196" s="19" t="s">
        <v>272</v>
      </c>
      <c r="F2196" s="24">
        <f>All!EI111</f>
        <v>3290022.4</v>
      </c>
      <c r="G2196" s="24">
        <f>All!FS111</f>
        <v>3634072.54</v>
      </c>
      <c r="H2196" s="26">
        <v>44621</v>
      </c>
    </row>
    <row r="2197" spans="1:8" hidden="1">
      <c r="A2197" s="19">
        <v>110</v>
      </c>
      <c r="B2197" s="19" t="s">
        <v>2092</v>
      </c>
      <c r="C2197" s="27">
        <f>All!BO112</f>
        <v>21433704.791666687</v>
      </c>
      <c r="D2197" s="24">
        <f>All!AE112</f>
        <v>0</v>
      </c>
      <c r="E2197" s="19" t="s">
        <v>272</v>
      </c>
      <c r="F2197" s="24">
        <f>All!EI112</f>
        <v>17903308</v>
      </c>
      <c r="G2197" s="24">
        <f>All!FS112</f>
        <v>20285947.199999999</v>
      </c>
      <c r="H2197" s="26">
        <v>44621</v>
      </c>
    </row>
    <row r="2198" spans="1:8" hidden="1">
      <c r="A2198" s="19">
        <v>111</v>
      </c>
      <c r="B2198" s="19" t="s">
        <v>2104</v>
      </c>
      <c r="C2198" s="27">
        <f>All!BO113</f>
        <v>426274.96774194017</v>
      </c>
      <c r="D2198" s="24">
        <f>All!AE113</f>
        <v>0</v>
      </c>
      <c r="E2198" s="19" t="s">
        <v>272</v>
      </c>
      <c r="F2198" s="24">
        <f>All!EI113</f>
        <v>0</v>
      </c>
      <c r="G2198" s="24">
        <f>All!FS113</f>
        <v>698149.55</v>
      </c>
      <c r="H2198" s="26">
        <v>44621</v>
      </c>
    </row>
    <row r="2199" spans="1:8" hidden="1">
      <c r="A2199" s="19">
        <v>112</v>
      </c>
      <c r="B2199" s="19" t="s">
        <v>2100</v>
      </c>
      <c r="C2199" s="27">
        <f>All!BO114</f>
        <v>20171321.546666682</v>
      </c>
      <c r="D2199" s="24">
        <f>All!AE114</f>
        <v>0</v>
      </c>
      <c r="E2199" s="19" t="s">
        <v>272</v>
      </c>
      <c r="F2199" s="24">
        <f>All!EI114</f>
        <v>0</v>
      </c>
      <c r="G2199" s="24">
        <f>All!FS114</f>
        <v>18638565.93</v>
      </c>
      <c r="H2199" s="26">
        <v>44621</v>
      </c>
    </row>
    <row r="2200" spans="1:8" hidden="1">
      <c r="A2200" s="19">
        <v>113</v>
      </c>
      <c r="B2200" s="19" t="s">
        <v>2101</v>
      </c>
      <c r="C2200" s="27">
        <f>All!BO115</f>
        <v>20880740.989473701</v>
      </c>
      <c r="D2200" s="24">
        <f>All!AE115</f>
        <v>15682494.860000014</v>
      </c>
      <c r="E2200" s="19" t="s">
        <v>272</v>
      </c>
      <c r="F2200" s="24">
        <f>All!EI115</f>
        <v>22123110.41</v>
      </c>
      <c r="G2200" s="24">
        <f>All!FS115</f>
        <v>18472855.820000004</v>
      </c>
      <c r="H2200" s="26">
        <v>44621</v>
      </c>
    </row>
    <row r="2201" spans="1:8" hidden="1">
      <c r="A2201" s="19">
        <v>114</v>
      </c>
      <c r="B2201" s="19" t="s">
        <v>2102</v>
      </c>
      <c r="C2201" s="27">
        <f>All!BO116</f>
        <v>-8598685.4100000039</v>
      </c>
      <c r="D2201" s="24">
        <f>All!AE116</f>
        <v>9863.4</v>
      </c>
      <c r="E2201" s="19" t="s">
        <v>272</v>
      </c>
      <c r="F2201" s="24">
        <f>All!EI116</f>
        <v>0</v>
      </c>
      <c r="G2201" s="24">
        <f>All!FS116</f>
        <v>410470.04000000004</v>
      </c>
      <c r="H2201" s="26">
        <v>44621</v>
      </c>
    </row>
    <row r="2202" spans="1:8" hidden="1">
      <c r="A2202" s="20">
        <v>115</v>
      </c>
      <c r="B2202" s="20" t="s">
        <v>2103</v>
      </c>
      <c r="C2202" s="27">
        <f>All!BO117</f>
        <v>43859.020246051252</v>
      </c>
      <c r="D2202" s="24">
        <f>All!AE117</f>
        <v>0</v>
      </c>
      <c r="E2202" s="19" t="s">
        <v>272</v>
      </c>
      <c r="F2202" s="24">
        <f>All!EI117</f>
        <v>0</v>
      </c>
      <c r="G2202" s="24">
        <f>All!FS117</f>
        <v>50168.66</v>
      </c>
      <c r="H2202" s="26">
        <v>44621</v>
      </c>
    </row>
    <row r="2203" spans="1:8" hidden="1">
      <c r="A2203" s="19">
        <v>116</v>
      </c>
      <c r="B2203" s="19" t="s">
        <v>2109</v>
      </c>
      <c r="C2203" s="27">
        <f>All!BO118</f>
        <v>454225.25</v>
      </c>
      <c r="D2203" s="24">
        <f>All!AE118</f>
        <v>0</v>
      </c>
      <c r="E2203" s="19" t="s">
        <v>272</v>
      </c>
      <c r="F2203" s="24">
        <f>All!EI118</f>
        <v>0</v>
      </c>
      <c r="G2203" s="24">
        <f>All!FS118</f>
        <v>349912.26</v>
      </c>
      <c r="H2203" s="26">
        <v>44621</v>
      </c>
    </row>
    <row r="2204" spans="1:8" hidden="1">
      <c r="A2204" s="19">
        <v>117</v>
      </c>
      <c r="B2204" s="19" t="s">
        <v>2110</v>
      </c>
      <c r="C2204" s="27">
        <f>All!BO119</f>
        <v>321078.40960997716</v>
      </c>
      <c r="D2204" s="24">
        <f>All!AE119</f>
        <v>0</v>
      </c>
      <c r="E2204" s="19" t="s">
        <v>272</v>
      </c>
      <c r="F2204" s="24">
        <f>All!EI119</f>
        <v>2856009</v>
      </c>
      <c r="G2204" s="24">
        <f>All!FS119</f>
        <v>6178029.9500000002</v>
      </c>
      <c r="H2204" s="26">
        <v>44621</v>
      </c>
    </row>
    <row r="2205" spans="1:8" hidden="1">
      <c r="A2205" s="19">
        <v>118</v>
      </c>
      <c r="B2205" s="19" t="s">
        <v>2112</v>
      </c>
      <c r="C2205" s="27">
        <f>All!BO120</f>
        <v>5750233.7826086953</v>
      </c>
      <c r="D2205" s="24">
        <f>All!AE120</f>
        <v>12678283.810000002</v>
      </c>
      <c r="E2205" s="19" t="s">
        <v>272</v>
      </c>
      <c r="F2205" s="24">
        <f>All!EI120</f>
        <v>10000000</v>
      </c>
      <c r="G2205" s="24">
        <f>All!FS120</f>
        <v>7394593.9900000021</v>
      </c>
      <c r="H2205" s="26">
        <v>44621</v>
      </c>
    </row>
    <row r="2206" spans="1:8" hidden="1">
      <c r="A2206" s="19">
        <v>119</v>
      </c>
      <c r="B2206" s="19" t="s">
        <v>2113</v>
      </c>
      <c r="C2206" s="27">
        <f>All!BO121</f>
        <v>162310.56666666688</v>
      </c>
      <c r="D2206" s="24">
        <f>All!AE121</f>
        <v>0</v>
      </c>
      <c r="E2206" s="19" t="s">
        <v>272</v>
      </c>
      <c r="F2206" s="24">
        <f>All!EI121</f>
        <v>0</v>
      </c>
      <c r="G2206" s="24">
        <f>All!FS121</f>
        <v>141656.08000000002</v>
      </c>
      <c r="H2206" s="26">
        <v>44621</v>
      </c>
    </row>
    <row r="2207" spans="1:8" hidden="1">
      <c r="A2207" s="19">
        <v>120</v>
      </c>
      <c r="B2207" s="20" t="s">
        <v>2114</v>
      </c>
      <c r="C2207" s="27">
        <f>All!BO122</f>
        <v>1010.6666666669771</v>
      </c>
      <c r="D2207" s="24">
        <f>All!AE122</f>
        <v>0</v>
      </c>
      <c r="E2207" s="19" t="s">
        <v>272</v>
      </c>
      <c r="F2207" s="24">
        <f>All!EI122</f>
        <v>0</v>
      </c>
      <c r="G2207" s="24">
        <f>All!FS122</f>
        <v>15666.779999999999</v>
      </c>
      <c r="H2207" s="26">
        <v>44621</v>
      </c>
    </row>
    <row r="2208" spans="1:8" hidden="1">
      <c r="A2208" s="19">
        <v>121</v>
      </c>
      <c r="B2208" s="19" t="s">
        <v>2157</v>
      </c>
      <c r="C2208" s="27">
        <f>All!BO123</f>
        <v>0</v>
      </c>
      <c r="D2208" s="24">
        <f>All!AE123</f>
        <v>0</v>
      </c>
      <c r="E2208" s="19" t="s">
        <v>272</v>
      </c>
      <c r="F2208" s="24">
        <f>All!EI123</f>
        <v>0</v>
      </c>
      <c r="G2208" s="24">
        <f>All!FS123</f>
        <v>0</v>
      </c>
      <c r="H2208" s="26">
        <v>44621</v>
      </c>
    </row>
    <row r="2209" spans="1:8" hidden="1">
      <c r="A2209" s="19">
        <v>122</v>
      </c>
      <c r="B2209" s="19" t="s">
        <v>2158</v>
      </c>
      <c r="C2209" s="27">
        <f>All!BO124</f>
        <v>1179.0717712556943</v>
      </c>
      <c r="D2209" s="24">
        <f>All!AE124</f>
        <v>0</v>
      </c>
      <c r="E2209" s="19" t="s">
        <v>272</v>
      </c>
      <c r="F2209" s="24">
        <f>All!EI124</f>
        <v>0</v>
      </c>
      <c r="G2209" s="24">
        <f>All!FS124</f>
        <v>71317.399999999994</v>
      </c>
      <c r="H2209" s="26">
        <v>44621</v>
      </c>
    </row>
    <row r="2210" spans="1:8" hidden="1">
      <c r="A2210" s="19">
        <v>123</v>
      </c>
      <c r="B2210" s="19" t="s">
        <v>2159</v>
      </c>
      <c r="C2210" s="27">
        <f>All!BO125</f>
        <v>0</v>
      </c>
      <c r="D2210" s="24">
        <f>All!AE125</f>
        <v>0</v>
      </c>
      <c r="E2210" s="19" t="s">
        <v>272</v>
      </c>
      <c r="F2210" s="24">
        <f>All!EI125</f>
        <v>0</v>
      </c>
      <c r="G2210" s="24">
        <f>All!FS125</f>
        <v>0</v>
      </c>
      <c r="H2210" s="26">
        <v>44621</v>
      </c>
    </row>
    <row r="2211" spans="1:8" hidden="1">
      <c r="A2211" s="19">
        <v>124</v>
      </c>
      <c r="B2211" s="19" t="s">
        <v>2160</v>
      </c>
      <c r="C2211" s="27">
        <f>All!BO126</f>
        <v>7711.1111111110076</v>
      </c>
      <c r="D2211" s="24">
        <f>All!AE126</f>
        <v>0</v>
      </c>
      <c r="E2211" s="19" t="s">
        <v>272</v>
      </c>
      <c r="F2211" s="24">
        <f>All!EI126</f>
        <v>0</v>
      </c>
      <c r="G2211" s="24">
        <f>All!FS126</f>
        <v>80909.739999999991</v>
      </c>
      <c r="H2211" s="26">
        <v>44621</v>
      </c>
    </row>
    <row r="2212" spans="1:8" hidden="1">
      <c r="A2212" s="19">
        <v>125</v>
      </c>
      <c r="B2212" s="19" t="s">
        <v>2162</v>
      </c>
      <c r="C2212" s="27">
        <f>All!BO127</f>
        <v>721314.02222222276</v>
      </c>
      <c r="D2212" s="24">
        <f>All!AE127</f>
        <v>0</v>
      </c>
      <c r="E2212" s="19" t="s">
        <v>272</v>
      </c>
      <c r="F2212" s="24">
        <f>All!EI127</f>
        <v>0</v>
      </c>
      <c r="G2212" s="24">
        <f>All!FS127</f>
        <v>385762.73</v>
      </c>
      <c r="H2212" s="26">
        <v>44621</v>
      </c>
    </row>
    <row r="2213" spans="1:8" hidden="1">
      <c r="A2213" s="19">
        <v>126</v>
      </c>
      <c r="B2213" s="19" t="s">
        <v>2163</v>
      </c>
      <c r="C2213" s="27">
        <f>All!BO128</f>
        <v>6384387.6140321083</v>
      </c>
      <c r="D2213" s="24">
        <f>All!AE128</f>
        <v>8145935</v>
      </c>
      <c r="E2213" s="19" t="s">
        <v>272</v>
      </c>
      <c r="F2213" s="24">
        <f>All!EI128</f>
        <v>22733360.899999999</v>
      </c>
      <c r="G2213" s="24">
        <f>All!FS128</f>
        <v>9861243.7200000007</v>
      </c>
      <c r="H2213" s="26">
        <v>44621</v>
      </c>
    </row>
    <row r="2214" spans="1:8" hidden="1">
      <c r="A2214" s="19">
        <v>127</v>
      </c>
      <c r="B2214" s="19" t="s">
        <v>2164</v>
      </c>
      <c r="C2214" s="27">
        <f>All!BO129</f>
        <v>51693914.233333349</v>
      </c>
      <c r="D2214" s="24">
        <f>All!AE129</f>
        <v>40629535.489999995</v>
      </c>
      <c r="E2214" s="19" t="s">
        <v>272</v>
      </c>
      <c r="F2214" s="24">
        <f>All!EI129</f>
        <v>38474799.510000005</v>
      </c>
      <c r="G2214" s="24">
        <f>All!FS129</f>
        <v>50053129.689999998</v>
      </c>
      <c r="H2214" s="26">
        <v>44621</v>
      </c>
    </row>
    <row r="2215" spans="1:8" hidden="1">
      <c r="A2215" s="19">
        <v>128</v>
      </c>
      <c r="B2215" s="19" t="s">
        <v>2165</v>
      </c>
      <c r="C2215" s="27">
        <f>All!BO130</f>
        <v>5665445.0024765078</v>
      </c>
      <c r="D2215" s="24">
        <f>All!AE130</f>
        <v>3284925.6634514276</v>
      </c>
      <c r="E2215" s="19" t="s">
        <v>272</v>
      </c>
      <c r="F2215" s="24">
        <f>All!EI130</f>
        <v>2167633.67</v>
      </c>
      <c r="G2215" s="24">
        <f>All!FS130</f>
        <v>4747754.49</v>
      </c>
      <c r="H2215" s="26">
        <v>44621</v>
      </c>
    </row>
    <row r="2216" spans="1:8" hidden="1">
      <c r="A2216" s="113">
        <v>129</v>
      </c>
      <c r="B2216" s="113" t="s">
        <v>2167</v>
      </c>
      <c r="C2216" s="27">
        <f>All!BO131</f>
        <v>0</v>
      </c>
      <c r="D2216" s="24">
        <f>All!AE131</f>
        <v>0</v>
      </c>
      <c r="E2216" s="19" t="s">
        <v>272</v>
      </c>
      <c r="F2216" s="24">
        <f>All!EI131</f>
        <v>0</v>
      </c>
      <c r="G2216" s="24">
        <f>All!FS131</f>
        <v>0</v>
      </c>
      <c r="H2216" s="26">
        <v>44621</v>
      </c>
    </row>
    <row r="2217" spans="1:8" hidden="1">
      <c r="A2217" s="113">
        <v>130</v>
      </c>
      <c r="B2217" s="113" t="s">
        <v>2168</v>
      </c>
      <c r="C2217" s="27">
        <f>All!BO132</f>
        <v>9557546.9474941865</v>
      </c>
      <c r="D2217" s="24">
        <f>All!AE132</f>
        <v>13210447.270000003</v>
      </c>
      <c r="E2217" s="19" t="s">
        <v>272</v>
      </c>
      <c r="F2217" s="24">
        <f>All!EI132</f>
        <v>0</v>
      </c>
      <c r="G2217" s="24">
        <f>All!FS132</f>
        <v>44059551.519999996</v>
      </c>
      <c r="H2217" s="26">
        <v>44621</v>
      </c>
    </row>
    <row r="2218" spans="1:8" hidden="1">
      <c r="A2218" s="113">
        <v>131</v>
      </c>
      <c r="B2218" s="113" t="s">
        <v>2169</v>
      </c>
      <c r="C2218" s="27">
        <f>All!BO133</f>
        <v>242764.13978494616</v>
      </c>
      <c r="D2218" s="24">
        <f>All!AE133</f>
        <v>6812368.7800000003</v>
      </c>
      <c r="E2218" s="19" t="s">
        <v>272</v>
      </c>
      <c r="F2218" s="24">
        <f>All!EI133</f>
        <v>0</v>
      </c>
      <c r="G2218" s="24">
        <f>All!FS133</f>
        <v>416164.39</v>
      </c>
      <c r="H2218" s="26">
        <v>44621</v>
      </c>
    </row>
    <row r="2219" spans="1:8" hidden="1">
      <c r="A2219" s="113">
        <v>132</v>
      </c>
      <c r="B2219" s="113" t="s">
        <v>2170</v>
      </c>
      <c r="C2219" s="27">
        <f>All!BO134</f>
        <v>4395077.3333333321</v>
      </c>
      <c r="D2219" s="24">
        <f>All!AE134</f>
        <v>66980</v>
      </c>
      <c r="E2219" s="19" t="s">
        <v>272</v>
      </c>
      <c r="F2219" s="24">
        <f>All!EI134</f>
        <v>0</v>
      </c>
      <c r="G2219" s="24">
        <f>All!FS134</f>
        <v>476445.62</v>
      </c>
      <c r="H2219" s="26">
        <v>44621</v>
      </c>
    </row>
    <row r="2220" spans="1:8" hidden="1">
      <c r="A2220" s="113">
        <v>133</v>
      </c>
      <c r="B2220" s="113" t="s">
        <v>2171</v>
      </c>
      <c r="C2220" s="27">
        <f>All!BO135</f>
        <v>0</v>
      </c>
      <c r="D2220" s="24">
        <f>All!AE135</f>
        <v>0</v>
      </c>
      <c r="E2220" s="19" t="s">
        <v>272</v>
      </c>
      <c r="F2220" s="24">
        <f>All!EI135</f>
        <v>0</v>
      </c>
      <c r="G2220" s="24">
        <f>All!FS135</f>
        <v>0</v>
      </c>
      <c r="H2220" s="26">
        <v>44621</v>
      </c>
    </row>
    <row r="2221" spans="1:8" hidden="1">
      <c r="A2221" s="113">
        <v>134</v>
      </c>
      <c r="B2221" s="113" t="s">
        <v>2172</v>
      </c>
      <c r="C2221" s="27">
        <f>All!BO136</f>
        <v>208.44444444443798</v>
      </c>
      <c r="D2221" s="24">
        <f>All!AE136</f>
        <v>0</v>
      </c>
      <c r="E2221" s="19" t="s">
        <v>272</v>
      </c>
      <c r="F2221" s="24">
        <f>All!EI136</f>
        <v>0</v>
      </c>
      <c r="G2221" s="24">
        <f>All!FS136</f>
        <v>0</v>
      </c>
      <c r="H2221" s="26">
        <v>44621</v>
      </c>
    </row>
    <row r="2222" spans="1:8" hidden="1">
      <c r="A2222" s="113">
        <v>135</v>
      </c>
      <c r="B2222" s="113" t="s">
        <v>2173</v>
      </c>
      <c r="C2222" s="27">
        <f>All!BO137</f>
        <v>412046.23855211533</v>
      </c>
      <c r="D2222" s="24">
        <f>All!AE137</f>
        <v>0</v>
      </c>
      <c r="E2222" s="19" t="s">
        <v>272</v>
      </c>
      <c r="F2222" s="24">
        <f>All!EI137</f>
        <v>0</v>
      </c>
      <c r="G2222" s="24">
        <f>All!FS137</f>
        <v>6246809.0800000001</v>
      </c>
      <c r="H2222" s="26">
        <v>44621</v>
      </c>
    </row>
    <row r="2223" spans="1:8" hidden="1">
      <c r="A2223" s="113">
        <v>136</v>
      </c>
      <c r="B2223" s="113" t="s">
        <v>2174</v>
      </c>
      <c r="C2223" s="27">
        <f>All!BO138</f>
        <v>11414161.027175987</v>
      </c>
      <c r="D2223" s="24">
        <f>All!AE138</f>
        <v>38504879.524999999</v>
      </c>
      <c r="E2223" s="19" t="s">
        <v>272</v>
      </c>
      <c r="F2223" s="24">
        <f>All!EI138</f>
        <v>85381367.719999999</v>
      </c>
      <c r="G2223" s="24">
        <f>All!FS138</f>
        <v>18598654.960000001</v>
      </c>
      <c r="H2223" s="26">
        <v>44621</v>
      </c>
    </row>
    <row r="2224" spans="1:8" hidden="1">
      <c r="A2224" s="113">
        <v>137</v>
      </c>
      <c r="B2224" s="113" t="s">
        <v>2175</v>
      </c>
      <c r="C2224" s="27">
        <f>All!BO139</f>
        <v>341315.28677421925</v>
      </c>
      <c r="D2224" s="24">
        <f>All!AE139</f>
        <v>0</v>
      </c>
      <c r="E2224" s="19" t="s">
        <v>272</v>
      </c>
      <c r="F2224" s="24">
        <f>All!EI139</f>
        <v>674665.8</v>
      </c>
      <c r="G2224" s="24">
        <f>All!FS139</f>
        <v>460351.98</v>
      </c>
      <c r="H2224" s="26">
        <v>44621</v>
      </c>
    </row>
    <row r="2225" spans="1:8" hidden="1">
      <c r="A2225" s="113">
        <v>138</v>
      </c>
      <c r="B2225" s="113" t="s">
        <v>2176</v>
      </c>
      <c r="C2225" s="27">
        <f>All!BO140</f>
        <v>1795472.1367736806</v>
      </c>
      <c r="D2225" s="24">
        <f>All!AE140</f>
        <v>0</v>
      </c>
      <c r="E2225" s="19" t="s">
        <v>272</v>
      </c>
      <c r="F2225" s="24">
        <f>All!EI140</f>
        <v>0</v>
      </c>
      <c r="G2225" s="24">
        <f>All!FS140</f>
        <v>921374.89</v>
      </c>
      <c r="H2225" s="26">
        <v>44621</v>
      </c>
    </row>
    <row r="2226" spans="1:8" hidden="1">
      <c r="A2226" s="113">
        <v>139</v>
      </c>
      <c r="B2226" s="113" t="s">
        <v>2189</v>
      </c>
      <c r="C2226" s="27">
        <f>All!BO141</f>
        <v>3846173.7947405134</v>
      </c>
      <c r="D2226" s="24">
        <f>All!AE141</f>
        <v>0</v>
      </c>
      <c r="E2226" s="19" t="s">
        <v>272</v>
      </c>
      <c r="F2226" s="24">
        <f>All!EI141</f>
        <v>2814358.19</v>
      </c>
      <c r="G2226" s="24">
        <f>All!FS141</f>
        <v>4187179.54</v>
      </c>
      <c r="H2226" s="26">
        <v>44621</v>
      </c>
    </row>
    <row r="2227" spans="1:8" hidden="1">
      <c r="A2227" s="113">
        <v>140</v>
      </c>
      <c r="B2227" s="113" t="s">
        <v>2190</v>
      </c>
      <c r="C2227" s="27">
        <f>All!BO142</f>
        <v>0</v>
      </c>
      <c r="D2227" s="24">
        <f>All!AE142</f>
        <v>0</v>
      </c>
      <c r="E2227" s="19" t="s">
        <v>272</v>
      </c>
      <c r="F2227" s="24">
        <f>All!EI142</f>
        <v>15000000</v>
      </c>
      <c r="G2227" s="24">
        <f>All!FS142</f>
        <v>5500000</v>
      </c>
      <c r="H2227" s="26">
        <v>44621</v>
      </c>
    </row>
    <row r="2228" spans="1:8" hidden="1">
      <c r="A2228" s="113">
        <v>141</v>
      </c>
      <c r="B2228" s="113" t="s">
        <v>2191</v>
      </c>
      <c r="C2228" s="27">
        <f>All!BO143</f>
        <v>0</v>
      </c>
      <c r="D2228" s="24">
        <f>All!AE143</f>
        <v>0</v>
      </c>
      <c r="E2228" s="19" t="s">
        <v>272</v>
      </c>
      <c r="F2228" s="24">
        <f>All!EI143</f>
        <v>0</v>
      </c>
      <c r="G2228" s="24">
        <f>All!FS143</f>
        <v>0</v>
      </c>
      <c r="H2228" s="26">
        <v>44621</v>
      </c>
    </row>
    <row r="2229" spans="1:8" hidden="1">
      <c r="A2229" s="113">
        <v>142</v>
      </c>
      <c r="B2229" s="113" t="s">
        <v>2192</v>
      </c>
      <c r="C2229" s="27">
        <f>All!BO144</f>
        <v>0</v>
      </c>
      <c r="D2229" s="24">
        <f>All!AE144</f>
        <v>0</v>
      </c>
      <c r="E2229" s="19" t="s">
        <v>272</v>
      </c>
      <c r="F2229" s="24">
        <f>All!EI144</f>
        <v>0</v>
      </c>
      <c r="G2229" s="24">
        <f>All!FS144</f>
        <v>1619693.47</v>
      </c>
      <c r="H2229" s="26">
        <v>44621</v>
      </c>
    </row>
    <row r="2230" spans="1:8" hidden="1">
      <c r="A2230" s="113">
        <v>143</v>
      </c>
      <c r="B2230" s="113" t="s">
        <v>2193</v>
      </c>
      <c r="C2230" s="27">
        <f>All!BO145</f>
        <v>0</v>
      </c>
      <c r="D2230" s="24">
        <f>All!AE145</f>
        <v>0</v>
      </c>
      <c r="E2230" s="19" t="s">
        <v>272</v>
      </c>
      <c r="F2230" s="24">
        <f>All!EI145</f>
        <v>0</v>
      </c>
      <c r="G2230" s="24">
        <f>All!FS145</f>
        <v>0</v>
      </c>
      <c r="H2230" s="26">
        <v>44621</v>
      </c>
    </row>
    <row r="2231" spans="1:8" hidden="1">
      <c r="A2231" s="152">
        <v>144</v>
      </c>
      <c r="B2231" s="152" t="s">
        <v>2207</v>
      </c>
      <c r="C2231" s="27">
        <f>All!BO146</f>
        <v>0</v>
      </c>
      <c r="D2231" s="24">
        <f>All!AE146</f>
        <v>0</v>
      </c>
      <c r="E2231" s="19" t="s">
        <v>272</v>
      </c>
      <c r="F2231" s="24">
        <f>All!EI146</f>
        <v>0</v>
      </c>
      <c r="G2231" s="24">
        <f>All!FS146</f>
        <v>0</v>
      </c>
      <c r="H2231" s="26">
        <v>44621</v>
      </c>
    </row>
    <row r="2232" spans="1:8">
      <c r="A2232" s="152">
        <v>145</v>
      </c>
      <c r="B2232" s="152" t="s">
        <v>2208</v>
      </c>
      <c r="C2232" s="27">
        <f>All!BO147</f>
        <v>0</v>
      </c>
      <c r="D2232" s="24">
        <f>All!AE147</f>
        <v>0</v>
      </c>
      <c r="E2232" s="19" t="s">
        <v>272</v>
      </c>
      <c r="F2232" s="24">
        <f>All!EI147</f>
        <v>0</v>
      </c>
      <c r="G2232" s="24">
        <f>All!FS147</f>
        <v>0</v>
      </c>
      <c r="H2232" s="26">
        <v>44621</v>
      </c>
    </row>
    <row r="2233" spans="1:8">
      <c r="A2233" s="152">
        <v>146</v>
      </c>
      <c r="B2233" s="152" t="s">
        <v>2211</v>
      </c>
      <c r="C2233" s="27">
        <f>All!BO148</f>
        <v>0</v>
      </c>
      <c r="D2233" s="24">
        <f>All!AE148</f>
        <v>0</v>
      </c>
      <c r="E2233" s="19" t="s">
        <v>272</v>
      </c>
      <c r="F2233" s="24">
        <f>All!EI148</f>
        <v>0</v>
      </c>
      <c r="G2233" s="24">
        <f>All!FS148</f>
        <v>0</v>
      </c>
      <c r="H2233" s="26">
        <v>44621</v>
      </c>
    </row>
    <row r="2234" spans="1:8">
      <c r="A2234" s="152">
        <v>147</v>
      </c>
      <c r="B2234" s="152" t="s">
        <v>2212</v>
      </c>
      <c r="C2234" s="27">
        <f>All!BO149</f>
        <v>0</v>
      </c>
      <c r="D2234" s="24">
        <f>All!AE149</f>
        <v>0</v>
      </c>
      <c r="E2234" s="19" t="s">
        <v>272</v>
      </c>
      <c r="F2234" s="24">
        <f>All!EI149</f>
        <v>0</v>
      </c>
      <c r="G2234" s="24">
        <f>All!FS149</f>
        <v>0</v>
      </c>
      <c r="H2234" s="26">
        <v>44621</v>
      </c>
    </row>
    <row r="2235" spans="1:8">
      <c r="A2235" s="152">
        <v>148</v>
      </c>
      <c r="B2235" s="152" t="s">
        <v>2213</v>
      </c>
      <c r="C2235" s="27">
        <f>All!BO150</f>
        <v>0</v>
      </c>
      <c r="D2235" s="24">
        <f>All!AE150</f>
        <v>0</v>
      </c>
      <c r="E2235" s="19" t="s">
        <v>272</v>
      </c>
      <c r="F2235" s="24">
        <f>All!EI150</f>
        <v>0</v>
      </c>
      <c r="G2235" s="24">
        <f>All!FS150</f>
        <v>0</v>
      </c>
      <c r="H2235" s="26">
        <v>44621</v>
      </c>
    </row>
    <row r="2236" spans="1:8">
      <c r="A2236" s="20">
        <v>0</v>
      </c>
      <c r="B2236" s="20" t="s">
        <v>1985</v>
      </c>
      <c r="C2236" s="27">
        <f>All!BO151</f>
        <v>0</v>
      </c>
      <c r="D2236" s="24">
        <f>All!AE151</f>
        <v>0</v>
      </c>
      <c r="E2236" s="19" t="s">
        <v>272</v>
      </c>
      <c r="F2236" s="24">
        <f>All!EI151</f>
        <v>0</v>
      </c>
      <c r="G2236" s="24">
        <f>All!FS151</f>
        <v>0</v>
      </c>
      <c r="H2236" s="26">
        <v>44621</v>
      </c>
    </row>
    <row r="2237" spans="1:8" hidden="1">
      <c r="A2237" s="19">
        <v>1</v>
      </c>
      <c r="B2237" s="19" t="s">
        <v>7</v>
      </c>
      <c r="C2237" s="27">
        <f>All!BR3</f>
        <v>18974402.863157988</v>
      </c>
      <c r="D2237" s="24">
        <f>All!AH3</f>
        <v>10662740.418867588</v>
      </c>
      <c r="E2237" s="19" t="s">
        <v>272</v>
      </c>
      <c r="F2237" s="24">
        <f>All!EL3</f>
        <v>0</v>
      </c>
      <c r="G2237" s="24">
        <f>All!FV3</f>
        <v>15809069.619999994</v>
      </c>
      <c r="H2237" s="26">
        <v>44652</v>
      </c>
    </row>
    <row r="2238" spans="1:8" hidden="1">
      <c r="A2238" s="19">
        <v>2</v>
      </c>
      <c r="B2238" s="19" t="s">
        <v>8</v>
      </c>
      <c r="C2238" s="27">
        <f>All!BR4</f>
        <v>0</v>
      </c>
      <c r="D2238" s="24">
        <f>All!AH4</f>
        <v>0</v>
      </c>
      <c r="E2238" s="19" t="s">
        <v>272</v>
      </c>
      <c r="F2238" s="24">
        <f>All!EL4</f>
        <v>0</v>
      </c>
      <c r="G2238" s="24">
        <f>All!FV4</f>
        <v>1840173.9199999997</v>
      </c>
      <c r="H2238" s="26">
        <v>44652</v>
      </c>
    </row>
    <row r="2239" spans="1:8" hidden="1">
      <c r="A2239" s="19">
        <v>3</v>
      </c>
      <c r="B2239" s="19" t="s">
        <v>9</v>
      </c>
      <c r="C2239" s="27">
        <f>All!BR5</f>
        <v>250011.09182024002</v>
      </c>
      <c r="D2239" s="24">
        <f>All!AH5</f>
        <v>0</v>
      </c>
      <c r="E2239" s="19" t="s">
        <v>272</v>
      </c>
      <c r="F2239" s="24">
        <f>All!EL5</f>
        <v>0</v>
      </c>
      <c r="G2239" s="24">
        <f>All!FV5</f>
        <v>1288613.1800000002</v>
      </c>
      <c r="H2239" s="26">
        <v>44652</v>
      </c>
    </row>
    <row r="2240" spans="1:8" hidden="1">
      <c r="A2240" s="19">
        <v>4</v>
      </c>
      <c r="B2240" s="19" t="s">
        <v>10</v>
      </c>
      <c r="C2240" s="27">
        <f>All!BR6</f>
        <v>6755.1246629953384</v>
      </c>
      <c r="D2240" s="24">
        <f>All!AH6</f>
        <v>0</v>
      </c>
      <c r="E2240" s="19" t="s">
        <v>272</v>
      </c>
      <c r="F2240" s="24">
        <f>All!EL6</f>
        <v>0</v>
      </c>
      <c r="G2240" s="24">
        <f>All!FV6</f>
        <v>234228.74999999997</v>
      </c>
      <c r="H2240" s="26">
        <v>44652</v>
      </c>
    </row>
    <row r="2241" spans="1:8" hidden="1">
      <c r="A2241" s="19">
        <v>5</v>
      </c>
      <c r="B2241" s="19" t="s">
        <v>11</v>
      </c>
      <c r="C2241" s="27">
        <f>All!BR7</f>
        <v>3286927.2764844894</v>
      </c>
      <c r="D2241" s="24">
        <f>All!AH7</f>
        <v>0</v>
      </c>
      <c r="E2241" s="19" t="s">
        <v>272</v>
      </c>
      <c r="F2241" s="24">
        <f>All!EL7</f>
        <v>0</v>
      </c>
      <c r="G2241" s="24">
        <f>All!FV7</f>
        <v>3820087.53</v>
      </c>
      <c r="H2241" s="26">
        <v>44652</v>
      </c>
    </row>
    <row r="2242" spans="1:8" hidden="1">
      <c r="A2242" s="19">
        <v>6</v>
      </c>
      <c r="B2242" s="19" t="s">
        <v>12</v>
      </c>
      <c r="C2242" s="27">
        <f>All!BR8</f>
        <v>20780376.810810685</v>
      </c>
      <c r="D2242" s="24">
        <f>All!AH8</f>
        <v>23994845.649999976</v>
      </c>
      <c r="E2242" s="19" t="s">
        <v>272</v>
      </c>
      <c r="F2242" s="24">
        <f>All!EL8</f>
        <v>45000000</v>
      </c>
      <c r="G2242" s="24">
        <f>All!FV8</f>
        <v>53968475.270000003</v>
      </c>
      <c r="H2242" s="26">
        <v>44652</v>
      </c>
    </row>
    <row r="2243" spans="1:8" hidden="1">
      <c r="A2243" s="19">
        <v>7</v>
      </c>
      <c r="B2243" s="19" t="s">
        <v>13</v>
      </c>
      <c r="C2243" s="27">
        <f>All!BR9</f>
        <v>0</v>
      </c>
      <c r="D2243" s="24">
        <f>All!AH9</f>
        <v>0</v>
      </c>
      <c r="E2243" s="19" t="s">
        <v>272</v>
      </c>
      <c r="F2243" s="24">
        <f>All!EL9</f>
        <v>0</v>
      </c>
      <c r="G2243" s="24">
        <f>All!FV9</f>
        <v>303152.40000000002</v>
      </c>
      <c r="H2243" s="26">
        <v>44652</v>
      </c>
    </row>
    <row r="2244" spans="1:8" hidden="1">
      <c r="A2244" s="19">
        <v>8</v>
      </c>
      <c r="B2244" s="19" t="s">
        <v>2004</v>
      </c>
      <c r="C2244" s="27">
        <f>All!BR10</f>
        <v>10356394.230769157</v>
      </c>
      <c r="D2244" s="24">
        <f>All!AH10</f>
        <v>8871803.430000037</v>
      </c>
      <c r="E2244" s="19" t="s">
        <v>272</v>
      </c>
      <c r="F2244" s="24">
        <f>All!EL10</f>
        <v>14812371.73</v>
      </c>
      <c r="G2244" s="24">
        <f>All!FV10</f>
        <v>8192250.2600000007</v>
      </c>
      <c r="H2244" s="26">
        <v>44652</v>
      </c>
    </row>
    <row r="2245" spans="1:8" hidden="1">
      <c r="A2245" s="19">
        <v>9</v>
      </c>
      <c r="B2245" s="19" t="s">
        <v>15</v>
      </c>
      <c r="C2245" s="27">
        <f>All!BR11</f>
        <v>0</v>
      </c>
      <c r="D2245" s="24">
        <f>All!AH11</f>
        <v>0</v>
      </c>
      <c r="E2245" s="19" t="s">
        <v>272</v>
      </c>
      <c r="F2245" s="24">
        <f>All!EL11</f>
        <v>0</v>
      </c>
      <c r="G2245" s="24">
        <f>All!FV11</f>
        <v>336282.41000000003</v>
      </c>
      <c r="H2245" s="26">
        <v>44652</v>
      </c>
    </row>
    <row r="2246" spans="1:8" hidden="1">
      <c r="A2246" s="19">
        <v>10</v>
      </c>
      <c r="B2246" s="19" t="s">
        <v>16</v>
      </c>
      <c r="C2246" s="27">
        <f>All!BR12</f>
        <v>0</v>
      </c>
      <c r="D2246" s="24">
        <f>All!AH12</f>
        <v>0</v>
      </c>
      <c r="E2246" s="19" t="s">
        <v>272</v>
      </c>
      <c r="F2246" s="24">
        <f>All!EL12</f>
        <v>0</v>
      </c>
      <c r="G2246" s="24">
        <f>All!FV12</f>
        <v>301020</v>
      </c>
      <c r="H2246" s="26">
        <v>44652</v>
      </c>
    </row>
    <row r="2247" spans="1:8" hidden="1">
      <c r="A2247" s="19">
        <v>11</v>
      </c>
      <c r="B2247" s="19" t="s">
        <v>17</v>
      </c>
      <c r="C2247" s="27">
        <f>All!BR13</f>
        <v>205108.07212489843</v>
      </c>
      <c r="D2247" s="24">
        <f>All!AH13</f>
        <v>0</v>
      </c>
      <c r="E2247" s="19" t="s">
        <v>272</v>
      </c>
      <c r="F2247" s="24">
        <f>All!EL13</f>
        <v>0</v>
      </c>
      <c r="G2247" s="24">
        <f>All!FV13</f>
        <v>325520.79999999993</v>
      </c>
      <c r="H2247" s="26">
        <v>44652</v>
      </c>
    </row>
    <row r="2248" spans="1:8" hidden="1">
      <c r="A2248" s="19">
        <v>12</v>
      </c>
      <c r="B2248" s="19" t="s">
        <v>18</v>
      </c>
      <c r="C2248" s="27">
        <f>All!BR14</f>
        <v>0</v>
      </c>
      <c r="D2248" s="24">
        <f>All!AH14</f>
        <v>0</v>
      </c>
      <c r="E2248" s="19" t="s">
        <v>272</v>
      </c>
      <c r="F2248" s="24">
        <f>All!EL14</f>
        <v>0</v>
      </c>
      <c r="G2248" s="24">
        <f>All!FV14</f>
        <v>206450</v>
      </c>
      <c r="H2248" s="26">
        <v>44652</v>
      </c>
    </row>
    <row r="2249" spans="1:8" hidden="1">
      <c r="A2249" s="19">
        <v>13</v>
      </c>
      <c r="B2249" s="19" t="s">
        <v>19</v>
      </c>
      <c r="C2249" s="27">
        <f>All!BR15</f>
        <v>0</v>
      </c>
      <c r="D2249" s="24">
        <f>All!AH15</f>
        <v>0</v>
      </c>
      <c r="E2249" s="19" t="s">
        <v>272</v>
      </c>
      <c r="F2249" s="24">
        <f>All!EL15</f>
        <v>0</v>
      </c>
      <c r="G2249" s="24">
        <f>All!FV15</f>
        <v>0</v>
      </c>
      <c r="H2249" s="26">
        <v>44652</v>
      </c>
    </row>
    <row r="2250" spans="1:8" hidden="1">
      <c r="A2250" s="19">
        <v>14</v>
      </c>
      <c r="B2250" s="19" t="s">
        <v>20</v>
      </c>
      <c r="C2250" s="27">
        <f>All!BR16</f>
        <v>0</v>
      </c>
      <c r="D2250" s="24">
        <f>All!AH16</f>
        <v>0</v>
      </c>
      <c r="E2250" s="19" t="s">
        <v>272</v>
      </c>
      <c r="F2250" s="24">
        <f>All!EL16</f>
        <v>0</v>
      </c>
      <c r="G2250" s="24">
        <f>All!FV16</f>
        <v>0</v>
      </c>
      <c r="H2250" s="26">
        <v>44652</v>
      </c>
    </row>
    <row r="2251" spans="1:8" hidden="1">
      <c r="A2251" s="19">
        <v>15</v>
      </c>
      <c r="B2251" s="19" t="s">
        <v>21</v>
      </c>
      <c r="C2251" s="27">
        <f>All!BR17</f>
        <v>0</v>
      </c>
      <c r="D2251" s="24">
        <f>All!AH17</f>
        <v>0</v>
      </c>
      <c r="E2251" s="19" t="s">
        <v>272</v>
      </c>
      <c r="F2251" s="24">
        <f>All!EL17</f>
        <v>0</v>
      </c>
      <c r="G2251" s="24">
        <f>All!FV17</f>
        <v>241811.64</v>
      </c>
      <c r="H2251" s="26">
        <v>44652</v>
      </c>
    </row>
    <row r="2252" spans="1:8" hidden="1">
      <c r="A2252" s="19">
        <v>16</v>
      </c>
      <c r="B2252" s="19" t="s">
        <v>22</v>
      </c>
      <c r="C2252" s="27">
        <f>All!BR18</f>
        <v>0</v>
      </c>
      <c r="D2252" s="24">
        <f>All!AH18</f>
        <v>0</v>
      </c>
      <c r="E2252" s="19" t="s">
        <v>272</v>
      </c>
      <c r="F2252" s="24">
        <f>All!EL18</f>
        <v>0</v>
      </c>
      <c r="G2252" s="24">
        <f>All!FV18</f>
        <v>0</v>
      </c>
      <c r="H2252" s="26">
        <v>44652</v>
      </c>
    </row>
    <row r="2253" spans="1:8" hidden="1">
      <c r="A2253" s="19">
        <v>17</v>
      </c>
      <c r="B2253" s="19" t="s">
        <v>23</v>
      </c>
      <c r="C2253" s="27">
        <f>All!BR19</f>
        <v>0</v>
      </c>
      <c r="D2253" s="24">
        <f>All!AH19</f>
        <v>0</v>
      </c>
      <c r="E2253" s="19" t="s">
        <v>272</v>
      </c>
      <c r="F2253" s="24">
        <f>All!EL19</f>
        <v>0</v>
      </c>
      <c r="G2253" s="24">
        <f>All!FV19</f>
        <v>2363.9</v>
      </c>
      <c r="H2253" s="26">
        <v>44652</v>
      </c>
    </row>
    <row r="2254" spans="1:8" hidden="1">
      <c r="A2254" s="19">
        <v>18</v>
      </c>
      <c r="B2254" s="19" t="s">
        <v>24</v>
      </c>
      <c r="C2254" s="27">
        <f>All!BR20</f>
        <v>16090954.830723166</v>
      </c>
      <c r="D2254" s="24">
        <f>All!AH20</f>
        <v>0</v>
      </c>
      <c r="E2254" s="19" t="s">
        <v>272</v>
      </c>
      <c r="F2254" s="24">
        <f>All!EL20</f>
        <v>0</v>
      </c>
      <c r="G2254" s="24">
        <f>All!FV20</f>
        <v>2048836.8499999999</v>
      </c>
      <c r="H2254" s="26">
        <v>44652</v>
      </c>
    </row>
    <row r="2255" spans="1:8" hidden="1">
      <c r="A2255" s="19">
        <v>19</v>
      </c>
      <c r="B2255" s="19" t="s">
        <v>25</v>
      </c>
      <c r="C2255" s="27">
        <f>All!BR21</f>
        <v>43232255.44020319</v>
      </c>
      <c r="D2255" s="24">
        <f>All!AH21</f>
        <v>0</v>
      </c>
      <c r="E2255" s="19" t="s">
        <v>272</v>
      </c>
      <c r="F2255" s="24">
        <f>All!EL21</f>
        <v>140077310</v>
      </c>
      <c r="G2255" s="24">
        <f>All!FV21</f>
        <v>9542414.6399999987</v>
      </c>
      <c r="H2255" s="26">
        <v>44652</v>
      </c>
    </row>
    <row r="2256" spans="1:8" hidden="1">
      <c r="A2256" s="19">
        <v>20</v>
      </c>
      <c r="B2256" s="19" t="s">
        <v>26</v>
      </c>
      <c r="C2256" s="27">
        <f>All!BR22</f>
        <v>4639983.6165802479</v>
      </c>
      <c r="D2256" s="24">
        <f>All!AH22</f>
        <v>6570200.0497898683</v>
      </c>
      <c r="E2256" s="19" t="s">
        <v>272</v>
      </c>
      <c r="F2256" s="24">
        <f>All!EL22</f>
        <v>23358750</v>
      </c>
      <c r="G2256" s="24">
        <f>All!FV22</f>
        <v>17971364.969999995</v>
      </c>
      <c r="H2256" s="26">
        <v>44652</v>
      </c>
    </row>
    <row r="2257" spans="1:8" hidden="1">
      <c r="A2257" s="19">
        <v>21</v>
      </c>
      <c r="B2257" s="19" t="s">
        <v>27</v>
      </c>
      <c r="C2257" s="27">
        <f>All!BR23</f>
        <v>15499898.680202961</v>
      </c>
      <c r="D2257" s="24">
        <f>All!AH23</f>
        <v>0</v>
      </c>
      <c r="E2257" s="19" t="s">
        <v>272</v>
      </c>
      <c r="F2257" s="24">
        <f>All!EL23</f>
        <v>13832012</v>
      </c>
      <c r="G2257" s="24">
        <f>All!FV23</f>
        <v>21979032.47000001</v>
      </c>
      <c r="H2257" s="26">
        <v>44652</v>
      </c>
    </row>
    <row r="2258" spans="1:8" hidden="1">
      <c r="A2258" s="19">
        <v>22</v>
      </c>
      <c r="B2258" s="19" t="s">
        <v>29</v>
      </c>
      <c r="C2258" s="27">
        <f>All!BR24</f>
        <v>4125518.711340189</v>
      </c>
      <c r="D2258" s="24">
        <f>All!AH24</f>
        <v>0</v>
      </c>
      <c r="E2258" s="19" t="s">
        <v>272</v>
      </c>
      <c r="F2258" s="24">
        <f>All!EL24</f>
        <v>9410120.9900000002</v>
      </c>
      <c r="G2258" s="24">
        <f>All!FV24</f>
        <v>1871872.1300000001</v>
      </c>
      <c r="H2258" s="26">
        <v>44652</v>
      </c>
    </row>
    <row r="2259" spans="1:8" hidden="1">
      <c r="A2259" s="19">
        <v>23</v>
      </c>
      <c r="B2259" s="19" t="s">
        <v>30</v>
      </c>
      <c r="C2259" s="27">
        <f>All!BR25</f>
        <v>4280839.4527621269</v>
      </c>
      <c r="D2259" s="24">
        <f>All!AH25</f>
        <v>32314265.836169899</v>
      </c>
      <c r="E2259" s="19" t="s">
        <v>272</v>
      </c>
      <c r="F2259" s="24">
        <f>All!EL25</f>
        <v>0</v>
      </c>
      <c r="G2259" s="24">
        <f>All!FV25</f>
        <v>6462681.0699999994</v>
      </c>
      <c r="H2259" s="26">
        <v>44652</v>
      </c>
    </row>
    <row r="2260" spans="1:8" hidden="1">
      <c r="A2260" s="19">
        <v>24</v>
      </c>
      <c r="B2260" s="19" t="s">
        <v>31</v>
      </c>
      <c r="C2260" s="27">
        <f>All!BR26</f>
        <v>2.384185791015625E-7</v>
      </c>
      <c r="D2260" s="24">
        <f>All!AH26</f>
        <v>0</v>
      </c>
      <c r="E2260" s="19" t="s">
        <v>272</v>
      </c>
      <c r="F2260" s="24">
        <f>All!EL26</f>
        <v>0</v>
      </c>
      <c r="G2260" s="24">
        <f>All!FV26</f>
        <v>357101.98</v>
      </c>
      <c r="H2260" s="26">
        <v>44652</v>
      </c>
    </row>
    <row r="2261" spans="1:8" hidden="1">
      <c r="A2261" s="19">
        <v>25</v>
      </c>
      <c r="B2261" s="19" t="s">
        <v>32</v>
      </c>
      <c r="C2261" s="27">
        <f>All!BR27</f>
        <v>0</v>
      </c>
      <c r="D2261" s="24">
        <f>All!AH27</f>
        <v>0</v>
      </c>
      <c r="E2261" s="19" t="s">
        <v>272</v>
      </c>
      <c r="F2261" s="24">
        <f>All!EL27</f>
        <v>0</v>
      </c>
      <c r="G2261" s="24">
        <f>All!FV27</f>
        <v>0</v>
      </c>
      <c r="H2261" s="26">
        <v>44652</v>
      </c>
    </row>
    <row r="2262" spans="1:8" hidden="1">
      <c r="A2262" s="19">
        <v>26</v>
      </c>
      <c r="B2262" s="19" t="s">
        <v>34</v>
      </c>
      <c r="C2262" s="27">
        <f>All!BR28</f>
        <v>546186.48387098312</v>
      </c>
      <c r="D2262" s="24">
        <f>All!AH28</f>
        <v>4575033.2410000004</v>
      </c>
      <c r="E2262" s="19" t="s">
        <v>272</v>
      </c>
      <c r="F2262" s="24">
        <f>All!EL28</f>
        <v>0</v>
      </c>
      <c r="G2262" s="24">
        <f>All!FV28</f>
        <v>2829874.5799999996</v>
      </c>
      <c r="H2262" s="26">
        <v>44652</v>
      </c>
    </row>
    <row r="2263" spans="1:8" hidden="1">
      <c r="A2263" s="19">
        <v>27</v>
      </c>
      <c r="B2263" s="19" t="s">
        <v>35</v>
      </c>
      <c r="C2263" s="27">
        <f>All!BR29</f>
        <v>0</v>
      </c>
      <c r="D2263" s="24">
        <f>All!AH29</f>
        <v>0</v>
      </c>
      <c r="E2263" s="19" t="s">
        <v>272</v>
      </c>
      <c r="F2263" s="24">
        <f>All!EL29</f>
        <v>0</v>
      </c>
      <c r="G2263" s="24">
        <f>All!FV29</f>
        <v>394328.58999999991</v>
      </c>
      <c r="H2263" s="26">
        <v>44652</v>
      </c>
    </row>
    <row r="2264" spans="1:8" hidden="1">
      <c r="A2264" s="19">
        <v>28</v>
      </c>
      <c r="B2264" s="19" t="s">
        <v>36</v>
      </c>
      <c r="C2264" s="27">
        <f>All!BR30</f>
        <v>0</v>
      </c>
      <c r="D2264" s="24">
        <f>All!AH30</f>
        <v>0</v>
      </c>
      <c r="E2264" s="19" t="s">
        <v>272</v>
      </c>
      <c r="F2264" s="24">
        <f>All!EL30</f>
        <v>0</v>
      </c>
      <c r="G2264" s="24">
        <f>All!FV30</f>
        <v>656.52</v>
      </c>
      <c r="H2264" s="26">
        <v>44652</v>
      </c>
    </row>
    <row r="2265" spans="1:8" hidden="1">
      <c r="A2265" s="19">
        <v>29</v>
      </c>
      <c r="B2265" s="19" t="s">
        <v>37</v>
      </c>
      <c r="C2265" s="27">
        <f>All!BR31</f>
        <v>0</v>
      </c>
      <c r="D2265" s="24">
        <f>All!AH31</f>
        <v>0</v>
      </c>
      <c r="E2265" s="19" t="s">
        <v>272</v>
      </c>
      <c r="F2265" s="24">
        <f>All!EL31</f>
        <v>0</v>
      </c>
      <c r="G2265" s="24">
        <f>All!FV31</f>
        <v>0</v>
      </c>
      <c r="H2265" s="26">
        <v>44652</v>
      </c>
    </row>
    <row r="2266" spans="1:8" hidden="1">
      <c r="A2266" s="19">
        <v>30</v>
      </c>
      <c r="B2266" s="19" t="s">
        <v>38</v>
      </c>
      <c r="C2266" s="27">
        <f>All!BR32</f>
        <v>0</v>
      </c>
      <c r="D2266" s="24">
        <f>All!AH32</f>
        <v>0</v>
      </c>
      <c r="E2266" s="19" t="s">
        <v>272</v>
      </c>
      <c r="F2266" s="24">
        <f>All!EL32</f>
        <v>0</v>
      </c>
      <c r="G2266" s="24">
        <f>All!FV32</f>
        <v>40</v>
      </c>
      <c r="H2266" s="26">
        <v>44652</v>
      </c>
    </row>
    <row r="2267" spans="1:8" hidden="1">
      <c r="A2267" s="19">
        <v>31</v>
      </c>
      <c r="B2267" s="19" t="s">
        <v>39</v>
      </c>
      <c r="C2267" s="27">
        <f>All!BR33</f>
        <v>0</v>
      </c>
      <c r="D2267" s="24">
        <f>All!AH33</f>
        <v>0</v>
      </c>
      <c r="E2267" s="19" t="s">
        <v>272</v>
      </c>
      <c r="F2267" s="24">
        <f>All!EL33</f>
        <v>0</v>
      </c>
      <c r="G2267" s="24">
        <f>All!FV33</f>
        <v>0</v>
      </c>
      <c r="H2267" s="26">
        <v>44652</v>
      </c>
    </row>
    <row r="2268" spans="1:8" hidden="1">
      <c r="A2268" s="19">
        <v>32</v>
      </c>
      <c r="B2268" s="19" t="s">
        <v>40</v>
      </c>
      <c r="C2268" s="27">
        <f>All!BR34</f>
        <v>0</v>
      </c>
      <c r="D2268" s="24">
        <f>All!AH34</f>
        <v>0</v>
      </c>
      <c r="E2268" s="19" t="s">
        <v>272</v>
      </c>
      <c r="F2268" s="24">
        <f>All!EL34</f>
        <v>0</v>
      </c>
      <c r="G2268" s="24">
        <f>All!FV34</f>
        <v>164879.6</v>
      </c>
      <c r="H2268" s="26">
        <v>44652</v>
      </c>
    </row>
    <row r="2269" spans="1:8" hidden="1">
      <c r="A2269" s="19">
        <v>33</v>
      </c>
      <c r="B2269" s="19" t="s">
        <v>41</v>
      </c>
      <c r="C2269" s="27">
        <f>All!BR35</f>
        <v>257830.19999998808</v>
      </c>
      <c r="D2269" s="24">
        <f>All!AH35</f>
        <v>0</v>
      </c>
      <c r="E2269" s="19" t="s">
        <v>272</v>
      </c>
      <c r="F2269" s="24">
        <f>All!EL35</f>
        <v>2521940</v>
      </c>
      <c r="G2269" s="24">
        <f>All!FV35</f>
        <v>2389975.17</v>
      </c>
      <c r="H2269" s="26">
        <v>44652</v>
      </c>
    </row>
    <row r="2270" spans="1:8" hidden="1">
      <c r="A2270" s="19">
        <v>34</v>
      </c>
      <c r="B2270" s="19" t="s">
        <v>42</v>
      </c>
      <c r="C2270" s="27">
        <f>All!BR36</f>
        <v>532068.18181818724</v>
      </c>
      <c r="D2270" s="24">
        <f>All!AH36</f>
        <v>0</v>
      </c>
      <c r="E2270" s="19" t="s">
        <v>272</v>
      </c>
      <c r="F2270" s="24">
        <f>All!EL36</f>
        <v>0</v>
      </c>
      <c r="G2270" s="24">
        <f>All!FV36</f>
        <v>3787022.5999999996</v>
      </c>
      <c r="H2270" s="26">
        <v>44652</v>
      </c>
    </row>
    <row r="2271" spans="1:8" hidden="1">
      <c r="A2271" s="19">
        <v>35</v>
      </c>
      <c r="B2271" s="19" t="s">
        <v>43</v>
      </c>
      <c r="C2271" s="27">
        <f>All!BR37</f>
        <v>0</v>
      </c>
      <c r="D2271" s="24">
        <f>All!AH37</f>
        <v>0</v>
      </c>
      <c r="E2271" s="19" t="s">
        <v>272</v>
      </c>
      <c r="F2271" s="24">
        <f>All!EL37</f>
        <v>0</v>
      </c>
      <c r="G2271" s="24">
        <f>All!FV37</f>
        <v>186941.62</v>
      </c>
      <c r="H2271" s="26">
        <v>44652</v>
      </c>
    </row>
    <row r="2272" spans="1:8" hidden="1">
      <c r="A2272" s="19">
        <v>36</v>
      </c>
      <c r="B2272" s="19" t="s">
        <v>44</v>
      </c>
      <c r="C2272" s="27">
        <f>All!BR38</f>
        <v>0</v>
      </c>
      <c r="D2272" s="24">
        <f>All!AH38</f>
        <v>0</v>
      </c>
      <c r="E2272" s="19" t="s">
        <v>272</v>
      </c>
      <c r="F2272" s="24">
        <f>All!EL38</f>
        <v>0</v>
      </c>
      <c r="G2272" s="24">
        <f>All!FV38</f>
        <v>0</v>
      </c>
      <c r="H2272" s="26">
        <v>44652</v>
      </c>
    </row>
    <row r="2273" spans="1:8" hidden="1">
      <c r="A2273" s="19">
        <v>37</v>
      </c>
      <c r="B2273" s="19" t="s">
        <v>1980</v>
      </c>
      <c r="C2273" s="27">
        <f>All!BR39</f>
        <v>1355758.3523809314</v>
      </c>
      <c r="D2273" s="24">
        <f>All!AH39</f>
        <v>0</v>
      </c>
      <c r="E2273" s="19" t="s">
        <v>272</v>
      </c>
      <c r="F2273" s="24">
        <f>All!EL39</f>
        <v>0</v>
      </c>
      <c r="G2273" s="24">
        <f>All!FV39</f>
        <v>3295591.86</v>
      </c>
      <c r="H2273" s="26">
        <v>44652</v>
      </c>
    </row>
    <row r="2274" spans="1:8" hidden="1">
      <c r="A2274" s="19">
        <v>38</v>
      </c>
      <c r="B2274" s="19" t="s">
        <v>1982</v>
      </c>
      <c r="C2274" s="27">
        <f>All!BR40</f>
        <v>5243976.2381510139</v>
      </c>
      <c r="D2274" s="24">
        <f>All!AH40</f>
        <v>8230572</v>
      </c>
      <c r="E2274" s="19" t="s">
        <v>272</v>
      </c>
      <c r="F2274" s="24">
        <f>All!EL40</f>
        <v>7875075</v>
      </c>
      <c r="G2274" s="24">
        <f>All!FV40</f>
        <v>41360700.839999989</v>
      </c>
      <c r="H2274" s="26">
        <v>44652</v>
      </c>
    </row>
    <row r="2275" spans="1:8" hidden="1">
      <c r="A2275" s="19">
        <v>39</v>
      </c>
      <c r="B2275" s="19" t="s">
        <v>1984</v>
      </c>
      <c r="C2275" s="27">
        <f>All!BR41</f>
        <v>14066458.387096822</v>
      </c>
      <c r="D2275" s="24">
        <f>All!AH41</f>
        <v>0</v>
      </c>
      <c r="E2275" s="19" t="s">
        <v>272</v>
      </c>
      <c r="F2275" s="24">
        <f>All!EL41</f>
        <v>0</v>
      </c>
      <c r="G2275" s="24">
        <f>All!FV41</f>
        <v>14222969.57</v>
      </c>
      <c r="H2275" s="26">
        <v>44652</v>
      </c>
    </row>
    <row r="2276" spans="1:8" hidden="1">
      <c r="A2276" s="19">
        <v>40</v>
      </c>
      <c r="B2276" s="19" t="s">
        <v>2001</v>
      </c>
      <c r="C2276" s="27">
        <f>All!BR42</f>
        <v>22749629.604166627</v>
      </c>
      <c r="D2276" s="24">
        <f>All!AH42</f>
        <v>10484631.75999999</v>
      </c>
      <c r="E2276" s="19" t="s">
        <v>272</v>
      </c>
      <c r="F2276" s="24">
        <f>All!EL42</f>
        <v>13956816.02</v>
      </c>
      <c r="G2276" s="24">
        <f>All!FV42</f>
        <v>14675094.359999998</v>
      </c>
      <c r="H2276" s="26">
        <v>44652</v>
      </c>
    </row>
    <row r="2277" spans="1:8" hidden="1">
      <c r="A2277" s="19">
        <v>41</v>
      </c>
      <c r="B2277" s="19" t="s">
        <v>2002</v>
      </c>
      <c r="C2277" s="27">
        <f>All!BR43</f>
        <v>31290.040609151125</v>
      </c>
      <c r="D2277" s="24">
        <f>All!AH43</f>
        <v>0</v>
      </c>
      <c r="E2277" s="19" t="s">
        <v>272</v>
      </c>
      <c r="F2277" s="24">
        <f>All!EL43</f>
        <v>0</v>
      </c>
      <c r="G2277" s="24">
        <f>All!FV43</f>
        <v>916495.46</v>
      </c>
      <c r="H2277" s="26">
        <v>44652</v>
      </c>
    </row>
    <row r="2278" spans="1:8" hidden="1">
      <c r="A2278" s="19">
        <v>42</v>
      </c>
      <c r="B2278" s="19" t="s">
        <v>2003</v>
      </c>
      <c r="C2278" s="27">
        <f>All!BR44</f>
        <v>49672118.279569864</v>
      </c>
      <c r="D2278" s="24">
        <f>All!AH44</f>
        <v>0</v>
      </c>
      <c r="E2278" s="19" t="s">
        <v>272</v>
      </c>
      <c r="F2278" s="24">
        <f>All!EL44</f>
        <v>0</v>
      </c>
      <c r="G2278" s="24">
        <f>All!FV44</f>
        <v>15012639.560000002</v>
      </c>
      <c r="H2278" s="26">
        <v>44652</v>
      </c>
    </row>
    <row r="2279" spans="1:8" hidden="1">
      <c r="A2279" s="19">
        <v>43</v>
      </c>
      <c r="B2279" s="19" t="s">
        <v>2064</v>
      </c>
      <c r="C2279" s="27">
        <f>All!BR45</f>
        <v>0</v>
      </c>
      <c r="D2279" s="24">
        <f>All!AH45</f>
        <v>0</v>
      </c>
      <c r="E2279" s="19" t="s">
        <v>272</v>
      </c>
      <c r="F2279" s="24">
        <f>All!EL45</f>
        <v>0</v>
      </c>
      <c r="G2279" s="24">
        <f>All!FV45</f>
        <v>0</v>
      </c>
      <c r="H2279" s="26">
        <v>44652</v>
      </c>
    </row>
    <row r="2280" spans="1:8" hidden="1">
      <c r="A2280" s="19">
        <v>44</v>
      </c>
      <c r="B2280" s="19" t="s">
        <v>2062</v>
      </c>
      <c r="C2280" s="27">
        <f>All!BR46</f>
        <v>0</v>
      </c>
      <c r="D2280" s="24">
        <f>All!AH46</f>
        <v>0</v>
      </c>
      <c r="E2280" s="19" t="s">
        <v>272</v>
      </c>
      <c r="F2280" s="24">
        <f>All!EL46</f>
        <v>0</v>
      </c>
      <c r="G2280" s="24">
        <f>All!FV46</f>
        <v>0</v>
      </c>
      <c r="H2280" s="26">
        <v>44652</v>
      </c>
    </row>
    <row r="2281" spans="1:8" hidden="1">
      <c r="A2281" s="19">
        <v>45</v>
      </c>
      <c r="B2281" s="19" t="s">
        <v>2063</v>
      </c>
      <c r="C2281" s="27">
        <f>All!BR47</f>
        <v>0</v>
      </c>
      <c r="D2281" s="24">
        <f>All!AH47</f>
        <v>0</v>
      </c>
      <c r="E2281" s="19" t="s">
        <v>272</v>
      </c>
      <c r="F2281" s="24">
        <f>All!EL47</f>
        <v>0</v>
      </c>
      <c r="G2281" s="24">
        <f>All!FV47</f>
        <v>0</v>
      </c>
      <c r="H2281" s="26">
        <v>44652</v>
      </c>
    </row>
    <row r="2282" spans="1:8" hidden="1">
      <c r="A2282" s="19">
        <v>46</v>
      </c>
      <c r="B2282" s="12" t="s">
        <v>2065</v>
      </c>
      <c r="C2282" s="27">
        <f>All!BR48</f>
        <v>33243187.357512951</v>
      </c>
      <c r="D2282" s="24">
        <f>All!AH48</f>
        <v>21952851.504999876</v>
      </c>
      <c r="E2282" s="19" t="s">
        <v>272</v>
      </c>
      <c r="F2282" s="24">
        <f>All!EL48</f>
        <v>142024760</v>
      </c>
      <c r="G2282" s="24">
        <f>All!FV48</f>
        <v>41851048.399999954</v>
      </c>
      <c r="H2282" s="26">
        <v>44652</v>
      </c>
    </row>
    <row r="2283" spans="1:8" hidden="1">
      <c r="A2283" s="19">
        <v>47</v>
      </c>
      <c r="B2283" s="12" t="s">
        <v>2066</v>
      </c>
      <c r="C2283" s="27">
        <f>All!BR49</f>
        <v>7197135.8666666746</v>
      </c>
      <c r="D2283" s="24">
        <f>All!AH49</f>
        <v>4423045.8445285559</v>
      </c>
      <c r="E2283" s="19" t="s">
        <v>272</v>
      </c>
      <c r="F2283" s="24">
        <f>All!EL49</f>
        <v>0</v>
      </c>
      <c r="G2283" s="24">
        <f>All!FV49</f>
        <v>2881632.79</v>
      </c>
      <c r="H2283" s="26">
        <v>44652</v>
      </c>
    </row>
    <row r="2284" spans="1:8" hidden="1">
      <c r="A2284" s="19">
        <v>48</v>
      </c>
      <c r="B2284" s="19" t="s">
        <v>2068</v>
      </c>
      <c r="C2284" s="27">
        <f>All!BR50</f>
        <v>12776936.65625</v>
      </c>
      <c r="D2284" s="24">
        <f>All!AH50</f>
        <v>0</v>
      </c>
      <c r="E2284" s="19" t="s">
        <v>272</v>
      </c>
      <c r="F2284" s="24">
        <f>All!EL50</f>
        <v>0</v>
      </c>
      <c r="G2284" s="24">
        <f>All!FV50</f>
        <v>12523615.270000003</v>
      </c>
      <c r="H2284" s="26">
        <v>44652</v>
      </c>
    </row>
    <row r="2285" spans="1:8" hidden="1">
      <c r="A2285" s="19">
        <v>49</v>
      </c>
      <c r="B2285" s="19" t="s">
        <v>2069</v>
      </c>
      <c r="C2285" s="27">
        <f>All!BR51</f>
        <v>0</v>
      </c>
      <c r="D2285" s="24">
        <f>All!AH51</f>
        <v>0</v>
      </c>
      <c r="E2285" s="19" t="s">
        <v>272</v>
      </c>
      <c r="F2285" s="24">
        <f>All!EL51</f>
        <v>0</v>
      </c>
      <c r="G2285" s="24">
        <f>All!FV51</f>
        <v>16612.28</v>
      </c>
      <c r="H2285" s="26">
        <v>44652</v>
      </c>
    </row>
    <row r="2286" spans="1:8" hidden="1">
      <c r="A2286" s="19">
        <v>50</v>
      </c>
      <c r="B2286" s="19" t="s">
        <v>66</v>
      </c>
      <c r="C2286" s="27">
        <f>All!BR52</f>
        <v>0</v>
      </c>
      <c r="D2286" s="24">
        <f>All!AH52</f>
        <v>0</v>
      </c>
      <c r="E2286" s="19" t="s">
        <v>272</v>
      </c>
      <c r="F2286" s="24">
        <f>All!EL52</f>
        <v>0</v>
      </c>
      <c r="G2286" s="24">
        <f>All!FV52</f>
        <v>0</v>
      </c>
      <c r="H2286" s="26">
        <v>44652</v>
      </c>
    </row>
    <row r="2287" spans="1:8" hidden="1">
      <c r="A2287" s="19">
        <v>51</v>
      </c>
      <c r="B2287" s="19" t="s">
        <v>67</v>
      </c>
      <c r="C2287" s="27">
        <f>All!BR53</f>
        <v>0</v>
      </c>
      <c r="D2287" s="24">
        <f>All!AH53</f>
        <v>0</v>
      </c>
      <c r="E2287" s="19" t="s">
        <v>272</v>
      </c>
      <c r="F2287" s="24">
        <f>All!EL53</f>
        <v>0</v>
      </c>
      <c r="G2287" s="24">
        <f>All!FV53</f>
        <v>0</v>
      </c>
      <c r="H2287" s="26">
        <v>44652</v>
      </c>
    </row>
    <row r="2288" spans="1:8" hidden="1">
      <c r="A2288" s="19">
        <v>52</v>
      </c>
      <c r="B2288" s="19" t="s">
        <v>68</v>
      </c>
      <c r="C2288" s="27">
        <f>All!BR54</f>
        <v>0</v>
      </c>
      <c r="D2288" s="24">
        <f>All!AH54</f>
        <v>0</v>
      </c>
      <c r="E2288" s="19" t="s">
        <v>272</v>
      </c>
      <c r="F2288" s="24">
        <f>All!EL54</f>
        <v>0</v>
      </c>
      <c r="G2288" s="24">
        <f>All!FV54</f>
        <v>-114028.83</v>
      </c>
      <c r="H2288" s="26">
        <v>44652</v>
      </c>
    </row>
    <row r="2289" spans="1:8" hidden="1">
      <c r="A2289" s="19">
        <v>53</v>
      </c>
      <c r="B2289" s="19" t="s">
        <v>69</v>
      </c>
      <c r="C2289" s="27">
        <f>All!BR55</f>
        <v>0</v>
      </c>
      <c r="D2289" s="24">
        <f>All!AH55</f>
        <v>0</v>
      </c>
      <c r="E2289" s="19" t="s">
        <v>272</v>
      </c>
      <c r="F2289" s="24">
        <f>All!EL55</f>
        <v>0</v>
      </c>
      <c r="G2289" s="24">
        <f>All!FV55</f>
        <v>0</v>
      </c>
      <c r="H2289" s="26">
        <v>44652</v>
      </c>
    </row>
    <row r="2290" spans="1:8" hidden="1">
      <c r="A2290" s="19">
        <v>54</v>
      </c>
      <c r="B2290" s="19" t="s">
        <v>70</v>
      </c>
      <c r="C2290" s="27">
        <f>All!BR56</f>
        <v>0</v>
      </c>
      <c r="D2290" s="24">
        <f>All!AH56</f>
        <v>0</v>
      </c>
      <c r="E2290" s="19" t="s">
        <v>272</v>
      </c>
      <c r="F2290" s="24">
        <f>All!EL56</f>
        <v>0</v>
      </c>
      <c r="G2290" s="24">
        <f>All!FV56</f>
        <v>140260.76</v>
      </c>
      <c r="H2290" s="26">
        <v>44652</v>
      </c>
    </row>
    <row r="2291" spans="1:8" hidden="1">
      <c r="A2291" s="19">
        <v>55</v>
      </c>
      <c r="B2291" s="19" t="s">
        <v>71</v>
      </c>
      <c r="C2291" s="27">
        <f>All!BR57</f>
        <v>0</v>
      </c>
      <c r="D2291" s="24">
        <f>All!AH57</f>
        <v>0</v>
      </c>
      <c r="E2291" s="19" t="s">
        <v>272</v>
      </c>
      <c r="F2291" s="24">
        <f>All!EL57</f>
        <v>0</v>
      </c>
      <c r="G2291" s="24">
        <f>All!FV57</f>
        <v>0</v>
      </c>
      <c r="H2291" s="26">
        <v>44652</v>
      </c>
    </row>
    <row r="2292" spans="1:8" hidden="1">
      <c r="A2292" s="19">
        <v>56</v>
      </c>
      <c r="B2292" s="19" t="s">
        <v>72</v>
      </c>
      <c r="C2292" s="27">
        <f>All!BR58</f>
        <v>0</v>
      </c>
      <c r="D2292" s="24">
        <f>All!AH58</f>
        <v>0</v>
      </c>
      <c r="E2292" s="19" t="s">
        <v>272</v>
      </c>
      <c r="F2292" s="24">
        <f>All!EL58</f>
        <v>0</v>
      </c>
      <c r="G2292" s="24">
        <f>All!FV58</f>
        <v>0</v>
      </c>
      <c r="H2292" s="26">
        <v>44652</v>
      </c>
    </row>
    <row r="2293" spans="1:8" hidden="1">
      <c r="A2293" s="19">
        <v>57</v>
      </c>
      <c r="B2293" s="19" t="s">
        <v>73</v>
      </c>
      <c r="C2293" s="27">
        <f>All!BR59</f>
        <v>0</v>
      </c>
      <c r="D2293" s="24">
        <f>All!AH59</f>
        <v>0</v>
      </c>
      <c r="E2293" s="19" t="s">
        <v>272</v>
      </c>
      <c r="F2293" s="24">
        <f>All!EL59</f>
        <v>0</v>
      </c>
      <c r="G2293" s="24">
        <f>All!FV59</f>
        <v>0</v>
      </c>
      <c r="H2293" s="26">
        <v>44652</v>
      </c>
    </row>
    <row r="2294" spans="1:8" hidden="1">
      <c r="A2294" s="19">
        <v>58</v>
      </c>
      <c r="B2294" s="19" t="s">
        <v>74</v>
      </c>
      <c r="C2294" s="27">
        <f>All!BR60</f>
        <v>0</v>
      </c>
      <c r="D2294" s="24">
        <f>All!AH60</f>
        <v>0</v>
      </c>
      <c r="E2294" s="19" t="s">
        <v>272</v>
      </c>
      <c r="F2294" s="24">
        <f>All!EL60</f>
        <v>0</v>
      </c>
      <c r="G2294" s="24">
        <f>All!FV60</f>
        <v>0</v>
      </c>
      <c r="H2294" s="26">
        <v>44652</v>
      </c>
    </row>
    <row r="2295" spans="1:8" hidden="1">
      <c r="A2295" s="19">
        <v>59</v>
      </c>
      <c r="B2295" s="19" t="s">
        <v>75</v>
      </c>
      <c r="C2295" s="27">
        <f>All!BR61</f>
        <v>0</v>
      </c>
      <c r="D2295" s="24">
        <f>All!AH61</f>
        <v>0</v>
      </c>
      <c r="E2295" s="19" t="s">
        <v>272</v>
      </c>
      <c r="F2295" s="24">
        <f>All!EL61</f>
        <v>0</v>
      </c>
      <c r="G2295" s="24">
        <f>All!FV61</f>
        <v>0</v>
      </c>
      <c r="H2295" s="26">
        <v>44652</v>
      </c>
    </row>
    <row r="2296" spans="1:8" hidden="1">
      <c r="A2296" s="19">
        <v>60</v>
      </c>
      <c r="B2296" s="19" t="s">
        <v>76</v>
      </c>
      <c r="C2296" s="27">
        <f>All!BR62</f>
        <v>0</v>
      </c>
      <c r="D2296" s="24">
        <f>All!AH62</f>
        <v>0</v>
      </c>
      <c r="E2296" s="19" t="s">
        <v>272</v>
      </c>
      <c r="F2296" s="24">
        <f>All!EL62</f>
        <v>0</v>
      </c>
      <c r="G2296" s="24">
        <f>All!FV62</f>
        <v>0</v>
      </c>
      <c r="H2296" s="26">
        <v>44652</v>
      </c>
    </row>
    <row r="2297" spans="1:8" hidden="1">
      <c r="A2297" s="19">
        <v>61</v>
      </c>
      <c r="B2297" s="19" t="s">
        <v>77</v>
      </c>
      <c r="C2297" s="27">
        <f>All!BR63</f>
        <v>0</v>
      </c>
      <c r="D2297" s="24">
        <f>All!AH63</f>
        <v>0</v>
      </c>
      <c r="E2297" s="19" t="s">
        <v>272</v>
      </c>
      <c r="F2297" s="24">
        <f>All!EL63</f>
        <v>0</v>
      </c>
      <c r="G2297" s="24">
        <f>All!FV63</f>
        <v>0</v>
      </c>
      <c r="H2297" s="26">
        <v>44652</v>
      </c>
    </row>
    <row r="2298" spans="1:8" hidden="1">
      <c r="A2298" s="19">
        <v>62</v>
      </c>
      <c r="B2298" s="19" t="s">
        <v>87</v>
      </c>
      <c r="C2298" s="27">
        <f>All!BR64</f>
        <v>0</v>
      </c>
      <c r="D2298" s="24">
        <f>All!AH64</f>
        <v>0</v>
      </c>
      <c r="E2298" s="19" t="s">
        <v>272</v>
      </c>
      <c r="F2298" s="24">
        <f>All!EL64</f>
        <v>0</v>
      </c>
      <c r="G2298" s="24">
        <f>All!FV64</f>
        <v>0</v>
      </c>
      <c r="H2298" s="26">
        <v>44652</v>
      </c>
    </row>
    <row r="2299" spans="1:8" hidden="1">
      <c r="A2299" s="19">
        <v>63</v>
      </c>
      <c r="B2299" s="19" t="s">
        <v>93</v>
      </c>
      <c r="C2299" s="27">
        <f>All!BR65</f>
        <v>0</v>
      </c>
      <c r="D2299" s="24">
        <f>All!AH65</f>
        <v>0</v>
      </c>
      <c r="E2299" s="19" t="s">
        <v>272</v>
      </c>
      <c r="F2299" s="24">
        <f>All!EL65</f>
        <v>0</v>
      </c>
      <c r="G2299" s="24">
        <f>All!FV65</f>
        <v>60736.39</v>
      </c>
      <c r="H2299" s="26">
        <v>44652</v>
      </c>
    </row>
    <row r="2300" spans="1:8" hidden="1">
      <c r="A2300" s="19">
        <v>64</v>
      </c>
      <c r="B2300" s="19" t="s">
        <v>94</v>
      </c>
      <c r="C2300" s="27">
        <f>All!BR66</f>
        <v>0</v>
      </c>
      <c r="D2300" s="24">
        <f>All!AH66</f>
        <v>0</v>
      </c>
      <c r="E2300" s="19" t="s">
        <v>272</v>
      </c>
      <c r="F2300" s="24">
        <f>All!EL66</f>
        <v>0</v>
      </c>
      <c r="G2300" s="24">
        <f>All!FV66</f>
        <v>0</v>
      </c>
      <c r="H2300" s="26">
        <v>44652</v>
      </c>
    </row>
    <row r="2301" spans="1:8" hidden="1">
      <c r="A2301" s="19">
        <v>65</v>
      </c>
      <c r="B2301" s="19" t="s">
        <v>95</v>
      </c>
      <c r="C2301" s="27">
        <f>All!BR67</f>
        <v>0</v>
      </c>
      <c r="D2301" s="24">
        <f>All!AH67</f>
        <v>0</v>
      </c>
      <c r="E2301" s="19" t="s">
        <v>272</v>
      </c>
      <c r="F2301" s="24">
        <f>All!EL67</f>
        <v>0</v>
      </c>
      <c r="G2301" s="24">
        <f>All!FV67</f>
        <v>0</v>
      </c>
      <c r="H2301" s="26">
        <v>44652</v>
      </c>
    </row>
    <row r="2302" spans="1:8" hidden="1">
      <c r="A2302" s="19">
        <v>66</v>
      </c>
      <c r="B2302" s="19" t="s">
        <v>96</v>
      </c>
      <c r="C2302" s="27">
        <f>All!BR68</f>
        <v>0</v>
      </c>
      <c r="D2302" s="24">
        <f>All!AH68</f>
        <v>0</v>
      </c>
      <c r="E2302" s="19" t="s">
        <v>272</v>
      </c>
      <c r="F2302" s="24">
        <f>All!EL68</f>
        <v>0</v>
      </c>
      <c r="G2302" s="24">
        <f>All!FV68</f>
        <v>100000</v>
      </c>
      <c r="H2302" s="26">
        <v>44652</v>
      </c>
    </row>
    <row r="2303" spans="1:8" hidden="1">
      <c r="A2303" s="19">
        <v>67</v>
      </c>
      <c r="B2303" s="19" t="s">
        <v>97</v>
      </c>
      <c r="C2303" s="27">
        <f>All!BR69</f>
        <v>0</v>
      </c>
      <c r="D2303" s="24">
        <f>All!AH69</f>
        <v>0</v>
      </c>
      <c r="E2303" s="19" t="s">
        <v>272</v>
      </c>
      <c r="F2303" s="24">
        <f>All!EL69</f>
        <v>0</v>
      </c>
      <c r="G2303" s="24">
        <f>All!FV69</f>
        <v>0</v>
      </c>
      <c r="H2303" s="26">
        <v>44652</v>
      </c>
    </row>
    <row r="2304" spans="1:8" hidden="1">
      <c r="A2304" s="19">
        <v>68</v>
      </c>
      <c r="B2304" s="19" t="s">
        <v>98</v>
      </c>
      <c r="C2304" s="27">
        <f>All!BR70</f>
        <v>0</v>
      </c>
      <c r="D2304" s="24">
        <f>All!AH70</f>
        <v>0</v>
      </c>
      <c r="E2304" s="19" t="s">
        <v>272</v>
      </c>
      <c r="F2304" s="24">
        <f>All!EL70</f>
        <v>0</v>
      </c>
      <c r="G2304" s="24">
        <f>All!FV70</f>
        <v>0</v>
      </c>
      <c r="H2304" s="26">
        <v>44652</v>
      </c>
    </row>
    <row r="2305" spans="1:8" hidden="1">
      <c r="A2305" s="19">
        <v>69</v>
      </c>
      <c r="B2305" s="19" t="s">
        <v>99</v>
      </c>
      <c r="C2305" s="27">
        <f>All!BR71</f>
        <v>0</v>
      </c>
      <c r="D2305" s="24">
        <f>All!AH71</f>
        <v>0</v>
      </c>
      <c r="E2305" s="19" t="s">
        <v>272</v>
      </c>
      <c r="F2305" s="24">
        <f>All!EL71</f>
        <v>0</v>
      </c>
      <c r="G2305" s="24">
        <f>All!FV71</f>
        <v>0</v>
      </c>
      <c r="H2305" s="26">
        <v>44652</v>
      </c>
    </row>
    <row r="2306" spans="1:8" hidden="1">
      <c r="A2306" s="19">
        <v>70</v>
      </c>
      <c r="B2306" s="19" t="s">
        <v>100</v>
      </c>
      <c r="C2306" s="27">
        <f>All!BR72</f>
        <v>0</v>
      </c>
      <c r="D2306" s="24">
        <f>All!AH72</f>
        <v>0</v>
      </c>
      <c r="E2306" s="19" t="s">
        <v>272</v>
      </c>
      <c r="F2306" s="24">
        <f>All!EL72</f>
        <v>0</v>
      </c>
      <c r="G2306" s="24">
        <f>All!FV72</f>
        <v>105393.16</v>
      </c>
      <c r="H2306" s="26">
        <v>44652</v>
      </c>
    </row>
    <row r="2307" spans="1:8" hidden="1">
      <c r="A2307" s="19">
        <v>71</v>
      </c>
      <c r="B2307" s="19" t="s">
        <v>101</v>
      </c>
      <c r="C2307" s="27">
        <f>All!BR73</f>
        <v>0</v>
      </c>
      <c r="D2307" s="24">
        <f>All!AH73</f>
        <v>0</v>
      </c>
      <c r="E2307" s="19" t="s">
        <v>272</v>
      </c>
      <c r="F2307" s="24">
        <f>All!EL73</f>
        <v>0</v>
      </c>
      <c r="G2307" s="24">
        <f>All!FV73</f>
        <v>0</v>
      </c>
      <c r="H2307" s="26">
        <v>44652</v>
      </c>
    </row>
    <row r="2308" spans="1:8" hidden="1">
      <c r="A2308" s="19">
        <v>72</v>
      </c>
      <c r="B2308" s="19" t="s">
        <v>102</v>
      </c>
      <c r="C2308" s="27">
        <f>All!BR74</f>
        <v>0</v>
      </c>
      <c r="D2308" s="24">
        <f>All!AH74</f>
        <v>0</v>
      </c>
      <c r="E2308" s="19" t="s">
        <v>272</v>
      </c>
      <c r="F2308" s="24">
        <f>All!EL74</f>
        <v>0</v>
      </c>
      <c r="G2308" s="24">
        <f>All!FV74</f>
        <v>0</v>
      </c>
      <c r="H2308" s="26">
        <v>44652</v>
      </c>
    </row>
    <row r="2309" spans="1:8" hidden="1">
      <c r="A2309" s="19">
        <v>73</v>
      </c>
      <c r="B2309" s="19" t="s">
        <v>103</v>
      </c>
      <c r="C2309" s="27">
        <f>All!BR75</f>
        <v>0</v>
      </c>
      <c r="D2309" s="24">
        <f>All!AH75</f>
        <v>0</v>
      </c>
      <c r="E2309" s="19" t="s">
        <v>272</v>
      </c>
      <c r="F2309" s="24">
        <f>All!EL75</f>
        <v>0</v>
      </c>
      <c r="G2309" s="24">
        <f>All!FV75</f>
        <v>0</v>
      </c>
      <c r="H2309" s="26">
        <v>44652</v>
      </c>
    </row>
    <row r="2310" spans="1:8" hidden="1">
      <c r="A2310" s="19">
        <v>74</v>
      </c>
      <c r="B2310" s="19" t="s">
        <v>104</v>
      </c>
      <c r="C2310" s="27">
        <f>All!BR76</f>
        <v>0</v>
      </c>
      <c r="D2310" s="24">
        <f>All!AH76</f>
        <v>0</v>
      </c>
      <c r="E2310" s="19" t="s">
        <v>272</v>
      </c>
      <c r="F2310" s="24">
        <f>All!EL76</f>
        <v>0</v>
      </c>
      <c r="G2310" s="24">
        <f>All!FV76</f>
        <v>0</v>
      </c>
      <c r="H2310" s="26">
        <v>44652</v>
      </c>
    </row>
    <row r="2311" spans="1:8" hidden="1">
      <c r="A2311" s="19">
        <v>75</v>
      </c>
      <c r="B2311" s="19" t="s">
        <v>105</v>
      </c>
      <c r="C2311" s="27">
        <f>All!BR77</f>
        <v>0</v>
      </c>
      <c r="D2311" s="24">
        <f>All!AH77</f>
        <v>0</v>
      </c>
      <c r="E2311" s="19" t="s">
        <v>272</v>
      </c>
      <c r="F2311" s="24">
        <f>All!EL77</f>
        <v>0</v>
      </c>
      <c r="G2311" s="24">
        <f>All!FV77</f>
        <v>0</v>
      </c>
      <c r="H2311" s="26">
        <v>44652</v>
      </c>
    </row>
    <row r="2312" spans="1:8" hidden="1">
      <c r="A2312" s="19">
        <v>76</v>
      </c>
      <c r="B2312" s="19" t="s">
        <v>111</v>
      </c>
      <c r="C2312" s="27">
        <f>All!BR78</f>
        <v>0</v>
      </c>
      <c r="D2312" s="24">
        <f>All!AH78</f>
        <v>0</v>
      </c>
      <c r="E2312" s="19" t="s">
        <v>272</v>
      </c>
      <c r="F2312" s="24">
        <f>All!EL78</f>
        <v>0</v>
      </c>
      <c r="G2312" s="24">
        <f>All!FV78</f>
        <v>0</v>
      </c>
      <c r="H2312" s="26">
        <v>44652</v>
      </c>
    </row>
    <row r="2313" spans="1:8" hidden="1">
      <c r="A2313" s="19">
        <v>77</v>
      </c>
      <c r="B2313" s="19" t="s">
        <v>112</v>
      </c>
      <c r="C2313" s="27">
        <f>All!BR79</f>
        <v>0</v>
      </c>
      <c r="D2313" s="24">
        <f>All!AH79</f>
        <v>0</v>
      </c>
      <c r="E2313" s="19" t="s">
        <v>272</v>
      </c>
      <c r="F2313" s="24">
        <f>All!EL79</f>
        <v>0</v>
      </c>
      <c r="G2313" s="24">
        <f>All!FV79</f>
        <v>0</v>
      </c>
      <c r="H2313" s="26">
        <v>44652</v>
      </c>
    </row>
    <row r="2314" spans="1:8" hidden="1">
      <c r="A2314" s="19">
        <v>78</v>
      </c>
      <c r="B2314" s="19" t="s">
        <v>113</v>
      </c>
      <c r="C2314" s="27">
        <f>All!BR80</f>
        <v>0</v>
      </c>
      <c r="D2314" s="24">
        <f>All!AH80</f>
        <v>0</v>
      </c>
      <c r="E2314" s="19" t="s">
        <v>272</v>
      </c>
      <c r="F2314" s="24">
        <f>All!EL80</f>
        <v>0</v>
      </c>
      <c r="G2314" s="24">
        <f>All!FV80</f>
        <v>0</v>
      </c>
      <c r="H2314" s="26">
        <v>44652</v>
      </c>
    </row>
    <row r="2315" spans="1:8" hidden="1">
      <c r="A2315" s="19">
        <v>79</v>
      </c>
      <c r="B2315" s="19" t="s">
        <v>114</v>
      </c>
      <c r="C2315" s="27">
        <f>All!BR81</f>
        <v>0</v>
      </c>
      <c r="D2315" s="24">
        <f>All!AH81</f>
        <v>0</v>
      </c>
      <c r="E2315" s="19" t="s">
        <v>272</v>
      </c>
      <c r="F2315" s="24">
        <f>All!EL81</f>
        <v>0</v>
      </c>
      <c r="G2315" s="24">
        <f>All!FV81</f>
        <v>0</v>
      </c>
      <c r="H2315" s="26">
        <v>44652</v>
      </c>
    </row>
    <row r="2316" spans="1:8" hidden="1">
      <c r="A2316" s="19">
        <v>80</v>
      </c>
      <c r="B2316" s="19" t="s">
        <v>115</v>
      </c>
      <c r="C2316" s="27">
        <f>All!BR82</f>
        <v>0</v>
      </c>
      <c r="D2316" s="24">
        <f>All!AH82</f>
        <v>0</v>
      </c>
      <c r="E2316" s="19" t="s">
        <v>272</v>
      </c>
      <c r="F2316" s="24">
        <f>All!EL82</f>
        <v>0</v>
      </c>
      <c r="G2316" s="24">
        <f>All!FV82</f>
        <v>0</v>
      </c>
      <c r="H2316" s="26">
        <v>44652</v>
      </c>
    </row>
    <row r="2317" spans="1:8" hidden="1">
      <c r="A2317" s="19">
        <v>81</v>
      </c>
      <c r="B2317" s="19" t="s">
        <v>116</v>
      </c>
      <c r="C2317" s="27">
        <f>All!BR83</f>
        <v>0</v>
      </c>
      <c r="D2317" s="24">
        <f>All!AH83</f>
        <v>0</v>
      </c>
      <c r="E2317" s="19" t="s">
        <v>272</v>
      </c>
      <c r="F2317" s="24">
        <f>All!EL83</f>
        <v>0</v>
      </c>
      <c r="G2317" s="24">
        <f>All!FV83</f>
        <v>0</v>
      </c>
      <c r="H2317" s="26">
        <v>44652</v>
      </c>
    </row>
    <row r="2318" spans="1:8" hidden="1">
      <c r="A2318" s="19">
        <v>82</v>
      </c>
      <c r="B2318" s="19" t="s">
        <v>117</v>
      </c>
      <c r="C2318" s="27">
        <f>All!BR84</f>
        <v>0</v>
      </c>
      <c r="D2318" s="24">
        <f>All!AH84</f>
        <v>0</v>
      </c>
      <c r="E2318" s="19" t="s">
        <v>272</v>
      </c>
      <c r="F2318" s="24">
        <f>All!EL84</f>
        <v>0</v>
      </c>
      <c r="G2318" s="24">
        <f>All!FV84</f>
        <v>0</v>
      </c>
      <c r="H2318" s="26">
        <v>44652</v>
      </c>
    </row>
    <row r="2319" spans="1:8" hidden="1">
      <c r="A2319" s="19">
        <v>83</v>
      </c>
      <c r="B2319" s="19" t="s">
        <v>118</v>
      </c>
      <c r="C2319" s="27">
        <f>All!BR85</f>
        <v>0</v>
      </c>
      <c r="D2319" s="24">
        <f>All!AH85</f>
        <v>0</v>
      </c>
      <c r="E2319" s="19" t="s">
        <v>272</v>
      </c>
      <c r="F2319" s="24">
        <f>All!EL85</f>
        <v>0</v>
      </c>
      <c r="G2319" s="24">
        <f>All!FV85</f>
        <v>0</v>
      </c>
      <c r="H2319" s="26">
        <v>44652</v>
      </c>
    </row>
    <row r="2320" spans="1:8" hidden="1">
      <c r="A2320" s="19">
        <v>84</v>
      </c>
      <c r="B2320" s="19" t="s">
        <v>119</v>
      </c>
      <c r="C2320" s="27">
        <f>All!BR86</f>
        <v>0</v>
      </c>
      <c r="D2320" s="24">
        <f>All!AH86</f>
        <v>0</v>
      </c>
      <c r="E2320" s="19" t="s">
        <v>272</v>
      </c>
      <c r="F2320" s="24">
        <f>All!EL86</f>
        <v>0</v>
      </c>
      <c r="G2320" s="24">
        <f>All!FV86</f>
        <v>0</v>
      </c>
      <c r="H2320" s="26">
        <v>44652</v>
      </c>
    </row>
    <row r="2321" spans="1:8" hidden="1">
      <c r="A2321" s="19">
        <v>85</v>
      </c>
      <c r="B2321" s="19" t="s">
        <v>120</v>
      </c>
      <c r="C2321" s="27">
        <f>All!BR87</f>
        <v>0</v>
      </c>
      <c r="D2321" s="24">
        <f>All!AH87</f>
        <v>0</v>
      </c>
      <c r="E2321" s="19" t="s">
        <v>272</v>
      </c>
      <c r="F2321" s="24">
        <f>All!EL87</f>
        <v>0</v>
      </c>
      <c r="G2321" s="24">
        <f>All!FV87</f>
        <v>17974.88</v>
      </c>
      <c r="H2321" s="26">
        <v>44652</v>
      </c>
    </row>
    <row r="2322" spans="1:8" hidden="1">
      <c r="A2322" s="19">
        <v>86</v>
      </c>
      <c r="B2322" s="19" t="s">
        <v>121</v>
      </c>
      <c r="C2322" s="27">
        <f>All!BR88</f>
        <v>0</v>
      </c>
      <c r="D2322" s="24">
        <f>All!AH88</f>
        <v>0</v>
      </c>
      <c r="E2322" s="19" t="s">
        <v>272</v>
      </c>
      <c r="F2322" s="24">
        <f>All!EL88</f>
        <v>0</v>
      </c>
      <c r="G2322" s="24">
        <f>All!FV88</f>
        <v>0</v>
      </c>
      <c r="H2322" s="26">
        <v>44652</v>
      </c>
    </row>
    <row r="2323" spans="1:8" hidden="1">
      <c r="A2323" s="19">
        <v>87</v>
      </c>
      <c r="B2323" s="19" t="s">
        <v>122</v>
      </c>
      <c r="C2323" s="27">
        <f>All!BR89</f>
        <v>0</v>
      </c>
      <c r="D2323" s="24">
        <f>All!AH89</f>
        <v>0</v>
      </c>
      <c r="E2323" s="19" t="s">
        <v>272</v>
      </c>
      <c r="F2323" s="24">
        <f>All!EL89</f>
        <v>0</v>
      </c>
      <c r="G2323" s="24">
        <f>All!FV89</f>
        <v>0</v>
      </c>
      <c r="H2323" s="26">
        <v>44652</v>
      </c>
    </row>
    <row r="2324" spans="1:8" hidden="1">
      <c r="A2324" s="19">
        <v>88</v>
      </c>
      <c r="B2324" s="19" t="s">
        <v>123</v>
      </c>
      <c r="C2324" s="27">
        <f>All!BR90</f>
        <v>0</v>
      </c>
      <c r="D2324" s="24">
        <f>All!AH90</f>
        <v>0</v>
      </c>
      <c r="E2324" s="19" t="s">
        <v>272</v>
      </c>
      <c r="F2324" s="24">
        <f>All!EL90</f>
        <v>0</v>
      </c>
      <c r="G2324" s="24">
        <f>All!FV90</f>
        <v>26486.12</v>
      </c>
      <c r="H2324" s="26">
        <v>44652</v>
      </c>
    </row>
    <row r="2325" spans="1:8" hidden="1">
      <c r="A2325" s="19">
        <v>89</v>
      </c>
      <c r="B2325" s="19" t="s">
        <v>126</v>
      </c>
      <c r="C2325" s="27">
        <f>All!BR91</f>
        <v>0</v>
      </c>
      <c r="D2325" s="24">
        <f>All!AH91</f>
        <v>0</v>
      </c>
      <c r="E2325" s="19" t="s">
        <v>272</v>
      </c>
      <c r="F2325" s="24">
        <f>All!EL91</f>
        <v>0</v>
      </c>
      <c r="G2325" s="24">
        <f>All!FV91</f>
        <v>0</v>
      </c>
      <c r="H2325" s="26">
        <v>44652</v>
      </c>
    </row>
    <row r="2326" spans="1:8" hidden="1">
      <c r="A2326" s="19">
        <v>90</v>
      </c>
      <c r="B2326" s="19" t="s">
        <v>284</v>
      </c>
      <c r="C2326" s="27">
        <f>All!BR92</f>
        <v>0</v>
      </c>
      <c r="D2326" s="24">
        <f>All!AH92</f>
        <v>0</v>
      </c>
      <c r="E2326" s="19" t="s">
        <v>272</v>
      </c>
      <c r="F2326" s="24">
        <f>All!EL92</f>
        <v>0</v>
      </c>
      <c r="G2326" s="24">
        <f>All!FV92</f>
        <v>0</v>
      </c>
      <c r="H2326" s="26">
        <v>44652</v>
      </c>
    </row>
    <row r="2327" spans="1:8" hidden="1">
      <c r="A2327" s="19">
        <v>91</v>
      </c>
      <c r="B2327" s="19" t="s">
        <v>2006</v>
      </c>
      <c r="C2327" s="27">
        <f>All!BR93</f>
        <v>0</v>
      </c>
      <c r="D2327" s="24">
        <f>All!AH93</f>
        <v>0</v>
      </c>
      <c r="E2327" s="19" t="s">
        <v>272</v>
      </c>
      <c r="F2327" s="24">
        <f>All!EL93</f>
        <v>0</v>
      </c>
      <c r="G2327" s="24">
        <f>All!FV93</f>
        <v>0</v>
      </c>
      <c r="H2327" s="26">
        <v>44652</v>
      </c>
    </row>
    <row r="2328" spans="1:8" hidden="1">
      <c r="A2328" s="19">
        <v>92</v>
      </c>
      <c r="B2328" s="19" t="s">
        <v>283</v>
      </c>
      <c r="C2328" s="27">
        <f>All!BR94</f>
        <v>0</v>
      </c>
      <c r="D2328" s="24">
        <f>All!AH94</f>
        <v>0</v>
      </c>
      <c r="E2328" s="19" t="s">
        <v>272</v>
      </c>
      <c r="F2328" s="24">
        <f>All!EL94</f>
        <v>0</v>
      </c>
      <c r="G2328" s="24">
        <f>All!FV94</f>
        <v>0</v>
      </c>
      <c r="H2328" s="26">
        <v>44652</v>
      </c>
    </row>
    <row r="2329" spans="1:8" hidden="1">
      <c r="A2329" s="19">
        <v>93</v>
      </c>
      <c r="B2329" s="19" t="s">
        <v>2005</v>
      </c>
      <c r="C2329" s="27">
        <f>All!BR95</f>
        <v>0</v>
      </c>
      <c r="D2329" s="24">
        <f>All!AH95</f>
        <v>0</v>
      </c>
      <c r="E2329" s="19" t="s">
        <v>272</v>
      </c>
      <c r="F2329" s="24">
        <f>All!EL95</f>
        <v>0</v>
      </c>
      <c r="G2329" s="24">
        <f>All!FV95</f>
        <v>0</v>
      </c>
      <c r="H2329" s="26">
        <v>44652</v>
      </c>
    </row>
    <row r="2330" spans="1:8" hidden="1">
      <c r="A2330" s="19">
        <v>94</v>
      </c>
      <c r="B2330" s="19" t="s">
        <v>2075</v>
      </c>
      <c r="C2330" s="27">
        <f>All!BR96</f>
        <v>0</v>
      </c>
      <c r="D2330" s="24">
        <f>All!AH96</f>
        <v>0</v>
      </c>
      <c r="E2330" s="19" t="s">
        <v>272</v>
      </c>
      <c r="F2330" s="24">
        <f>All!EL96</f>
        <v>0</v>
      </c>
      <c r="G2330" s="24">
        <f>All!FV96</f>
        <v>16057.3</v>
      </c>
      <c r="H2330" s="26">
        <v>44652</v>
      </c>
    </row>
    <row r="2331" spans="1:8" hidden="1">
      <c r="A2331" s="19">
        <v>95</v>
      </c>
      <c r="B2331" s="19" t="s">
        <v>2076</v>
      </c>
      <c r="C2331" s="27">
        <f>All!BR97</f>
        <v>0</v>
      </c>
      <c r="D2331" s="24">
        <f>All!AH97</f>
        <v>0</v>
      </c>
      <c r="E2331" s="19" t="s">
        <v>272</v>
      </c>
      <c r="F2331" s="24">
        <f>All!EL97</f>
        <v>0</v>
      </c>
      <c r="G2331" s="24">
        <f>All!FV97</f>
        <v>0</v>
      </c>
      <c r="H2331" s="26">
        <v>44652</v>
      </c>
    </row>
    <row r="2332" spans="1:8" hidden="1">
      <c r="A2332" s="19">
        <v>96</v>
      </c>
      <c r="B2332" s="19" t="s">
        <v>2077</v>
      </c>
      <c r="C2332" s="27">
        <f>All!BR98</f>
        <v>0</v>
      </c>
      <c r="D2332" s="24">
        <f>All!AH98</f>
        <v>0</v>
      </c>
      <c r="E2332" s="19" t="s">
        <v>272</v>
      </c>
      <c r="F2332" s="24">
        <f>All!EL98</f>
        <v>0</v>
      </c>
      <c r="G2332" s="24">
        <f>All!FV98</f>
        <v>0</v>
      </c>
      <c r="H2332" s="26">
        <v>44652</v>
      </c>
    </row>
    <row r="2333" spans="1:8" hidden="1">
      <c r="A2333" s="19">
        <v>97</v>
      </c>
      <c r="B2333" s="19" t="s">
        <v>2078</v>
      </c>
      <c r="C2333" s="27">
        <f>All!BR99</f>
        <v>8191050.1808510721</v>
      </c>
      <c r="D2333" s="24">
        <f>All!AH99</f>
        <v>0</v>
      </c>
      <c r="E2333" s="19" t="s">
        <v>272</v>
      </c>
      <c r="F2333" s="24">
        <f>All!EL99</f>
        <v>0</v>
      </c>
      <c r="G2333" s="24">
        <f>All!FV99</f>
        <v>7559436.620000002</v>
      </c>
      <c r="H2333" s="26">
        <v>44652</v>
      </c>
    </row>
    <row r="2334" spans="1:8" hidden="1">
      <c r="A2334" s="19">
        <v>98</v>
      </c>
      <c r="B2334" s="19" t="s">
        <v>2079</v>
      </c>
      <c r="C2334" s="27">
        <f>All!BR100</f>
        <v>1623844.6562499851</v>
      </c>
      <c r="D2334" s="24">
        <f>All!AH100</f>
        <v>2803566.38</v>
      </c>
      <c r="E2334" s="19" t="s">
        <v>272</v>
      </c>
      <c r="F2334" s="24">
        <f>All!EL100</f>
        <v>1115750.6099999999</v>
      </c>
      <c r="G2334" s="24">
        <f>All!FV100</f>
        <v>5146959.9499999993</v>
      </c>
      <c r="H2334" s="26">
        <v>44652</v>
      </c>
    </row>
    <row r="2335" spans="1:8" hidden="1">
      <c r="A2335" s="19">
        <v>99</v>
      </c>
      <c r="B2335" s="19" t="s">
        <v>2080</v>
      </c>
      <c r="C2335" s="27">
        <f>All!BR101</f>
        <v>6170747.6215588748</v>
      </c>
      <c r="D2335" s="24">
        <f>All!AH101</f>
        <v>4298813</v>
      </c>
      <c r="E2335" s="19" t="s">
        <v>272</v>
      </c>
      <c r="F2335" s="24">
        <f>All!EL101</f>
        <v>0</v>
      </c>
      <c r="G2335" s="24">
        <f>All!FV101</f>
        <v>29064208.900000006</v>
      </c>
      <c r="H2335" s="26">
        <v>44652</v>
      </c>
    </row>
    <row r="2336" spans="1:8" hidden="1">
      <c r="A2336" s="19">
        <v>100</v>
      </c>
      <c r="B2336" s="19" t="s">
        <v>2081</v>
      </c>
      <c r="C2336" s="27">
        <f>All!BR102</f>
        <v>0</v>
      </c>
      <c r="D2336" s="24">
        <f>All!AH102</f>
        <v>0</v>
      </c>
      <c r="E2336" s="19" t="s">
        <v>272</v>
      </c>
      <c r="F2336" s="24">
        <f>All!EL102</f>
        <v>0</v>
      </c>
      <c r="G2336" s="24">
        <f>All!FV102</f>
        <v>5287.75</v>
      </c>
      <c r="H2336" s="26">
        <v>44652</v>
      </c>
    </row>
    <row r="2337" spans="1:8" hidden="1">
      <c r="A2337" s="19">
        <v>101</v>
      </c>
      <c r="B2337" s="19" t="s">
        <v>2082</v>
      </c>
      <c r="C2337" s="27">
        <f>All!BR103</f>
        <v>0</v>
      </c>
      <c r="D2337" s="24">
        <f>All!AH103</f>
        <v>0</v>
      </c>
      <c r="E2337" s="19" t="s">
        <v>272</v>
      </c>
      <c r="F2337" s="24">
        <f>All!EL103</f>
        <v>0</v>
      </c>
      <c r="G2337" s="24">
        <f>All!FV103</f>
        <v>2592257.8199999998</v>
      </c>
      <c r="H2337" s="26">
        <v>44652</v>
      </c>
    </row>
    <row r="2338" spans="1:8" hidden="1">
      <c r="A2338" s="19">
        <v>102</v>
      </c>
      <c r="B2338" s="19" t="s">
        <v>2083</v>
      </c>
      <c r="C2338" s="27">
        <f>All!BR104</f>
        <v>23499891.215053767</v>
      </c>
      <c r="D2338" s="24">
        <f>All!AH104</f>
        <v>0</v>
      </c>
      <c r="E2338" s="19" t="s">
        <v>272</v>
      </c>
      <c r="F2338" s="24">
        <f>All!EL104</f>
        <v>0</v>
      </c>
      <c r="G2338" s="24">
        <f>All!FV104</f>
        <v>8275988.9799999986</v>
      </c>
      <c r="H2338" s="26">
        <v>44652</v>
      </c>
    </row>
    <row r="2339" spans="1:8" hidden="1">
      <c r="A2339" s="19">
        <v>103</v>
      </c>
      <c r="B2339" s="19" t="s">
        <v>2085</v>
      </c>
      <c r="C2339" s="27">
        <f>All!BR105</f>
        <v>0</v>
      </c>
      <c r="D2339" s="24">
        <f>All!AH105</f>
        <v>0</v>
      </c>
      <c r="E2339" s="19" t="s">
        <v>272</v>
      </c>
      <c r="F2339" s="24">
        <f>All!EL105</f>
        <v>2256420</v>
      </c>
      <c r="G2339" s="24">
        <f>All!FV105</f>
        <v>0</v>
      </c>
      <c r="H2339" s="26">
        <v>44652</v>
      </c>
    </row>
    <row r="2340" spans="1:8" hidden="1">
      <c r="A2340" s="19">
        <v>104</v>
      </c>
      <c r="B2340" s="19" t="s">
        <v>2086</v>
      </c>
      <c r="C2340" s="27">
        <f>All!BR106</f>
        <v>0</v>
      </c>
      <c r="D2340" s="24">
        <f>All!AH106</f>
        <v>0</v>
      </c>
      <c r="E2340" s="19" t="s">
        <v>272</v>
      </c>
      <c r="F2340" s="24">
        <f>All!EL106</f>
        <v>0</v>
      </c>
      <c r="G2340" s="24">
        <f>All!FV106</f>
        <v>0</v>
      </c>
      <c r="H2340" s="26">
        <v>44652</v>
      </c>
    </row>
    <row r="2341" spans="1:8" hidden="1">
      <c r="A2341" s="19">
        <v>105</v>
      </c>
      <c r="B2341" s="19" t="s">
        <v>2087</v>
      </c>
      <c r="C2341" s="27">
        <f>All!BR107</f>
        <v>2275414.1644944251</v>
      </c>
      <c r="D2341" s="24">
        <f>All!AH107</f>
        <v>30878458.159999996</v>
      </c>
      <c r="E2341" s="19" t="s">
        <v>272</v>
      </c>
      <c r="F2341" s="24">
        <f>All!EL107</f>
        <v>0</v>
      </c>
      <c r="G2341" s="24">
        <f>All!FV107</f>
        <v>8631229.2400000002</v>
      </c>
      <c r="H2341" s="26">
        <v>44652</v>
      </c>
    </row>
    <row r="2342" spans="1:8" hidden="1">
      <c r="A2342" s="19">
        <v>106</v>
      </c>
      <c r="B2342" s="19" t="s">
        <v>2088</v>
      </c>
      <c r="C2342" s="27">
        <f>All!BR108</f>
        <v>0</v>
      </c>
      <c r="D2342" s="24">
        <f>All!AH108</f>
        <v>0</v>
      </c>
      <c r="E2342" s="19" t="s">
        <v>272</v>
      </c>
      <c r="F2342" s="24">
        <f>All!EL108</f>
        <v>0</v>
      </c>
      <c r="G2342" s="24">
        <f>All!FV108</f>
        <v>0</v>
      </c>
      <c r="H2342" s="26">
        <v>44652</v>
      </c>
    </row>
    <row r="2343" spans="1:8" hidden="1">
      <c r="A2343" s="19">
        <v>107</v>
      </c>
      <c r="B2343" s="19" t="s">
        <v>2089</v>
      </c>
      <c r="C2343" s="27">
        <f>All!BR109</f>
        <v>0</v>
      </c>
      <c r="D2343" s="24">
        <f>All!AH109</f>
        <v>0</v>
      </c>
      <c r="E2343" s="19" t="s">
        <v>272</v>
      </c>
      <c r="F2343" s="24">
        <f>All!EL109</f>
        <v>0</v>
      </c>
      <c r="G2343" s="24">
        <f>All!FV109</f>
        <v>999680.25</v>
      </c>
      <c r="H2343" s="26">
        <v>44652</v>
      </c>
    </row>
    <row r="2344" spans="1:8" hidden="1">
      <c r="A2344" s="19">
        <v>108</v>
      </c>
      <c r="B2344" s="19" t="s">
        <v>2090</v>
      </c>
      <c r="C2344" s="27">
        <f>All!BR110</f>
        <v>26872028.344086021</v>
      </c>
      <c r="D2344" s="24">
        <f>All!AH110</f>
        <v>0</v>
      </c>
      <c r="E2344" s="19" t="s">
        <v>272</v>
      </c>
      <c r="F2344" s="24">
        <f>All!EL110</f>
        <v>0</v>
      </c>
      <c r="G2344" s="24">
        <f>All!FV110</f>
        <v>7993085.5</v>
      </c>
      <c r="H2344" s="26">
        <v>44652</v>
      </c>
    </row>
    <row r="2345" spans="1:8" hidden="1">
      <c r="A2345" s="19">
        <v>109</v>
      </c>
      <c r="B2345" s="19" t="s">
        <v>2091</v>
      </c>
      <c r="C2345" s="27">
        <f>All!BR111</f>
        <v>13940838.021739125</v>
      </c>
      <c r="D2345" s="24">
        <f>All!AH111</f>
        <v>3590367.900000006</v>
      </c>
      <c r="E2345" s="19" t="s">
        <v>272</v>
      </c>
      <c r="F2345" s="24">
        <f>All!EL111</f>
        <v>0</v>
      </c>
      <c r="G2345" s="24">
        <f>All!FV111</f>
        <v>2020104.86</v>
      </c>
      <c r="H2345" s="26">
        <v>44652</v>
      </c>
    </row>
    <row r="2346" spans="1:8" hidden="1">
      <c r="A2346" s="19">
        <v>110</v>
      </c>
      <c r="B2346" s="19" t="s">
        <v>2092</v>
      </c>
      <c r="C2346" s="27">
        <f>All!BR112</f>
        <v>11248119.6875</v>
      </c>
      <c r="D2346" s="24">
        <f>All!AH112</f>
        <v>27055204.90476191</v>
      </c>
      <c r="E2346" s="19" t="s">
        <v>272</v>
      </c>
      <c r="F2346" s="24">
        <f>All!EL112</f>
        <v>19802301</v>
      </c>
      <c r="G2346" s="24">
        <f>All!FV112</f>
        <v>25795320.780000001</v>
      </c>
      <c r="H2346" s="26">
        <v>44652</v>
      </c>
    </row>
    <row r="2347" spans="1:8" hidden="1">
      <c r="A2347" s="19">
        <v>111</v>
      </c>
      <c r="B2347" s="19" t="s">
        <v>2104</v>
      </c>
      <c r="C2347" s="27">
        <f>All!BR113</f>
        <v>213254.82795698941</v>
      </c>
      <c r="D2347" s="24">
        <f>All!AH113</f>
        <v>0</v>
      </c>
      <c r="E2347" s="19" t="s">
        <v>272</v>
      </c>
      <c r="F2347" s="24">
        <f>All!EL113</f>
        <v>0</v>
      </c>
      <c r="G2347" s="24">
        <f>All!FV113</f>
        <v>835370.83000000007</v>
      </c>
      <c r="H2347" s="26">
        <v>44652</v>
      </c>
    </row>
    <row r="2348" spans="1:8" hidden="1">
      <c r="A2348" s="19">
        <v>112</v>
      </c>
      <c r="B2348" s="19" t="s">
        <v>2100</v>
      </c>
      <c r="C2348" s="27">
        <f>All!BR114</f>
        <v>16333607.733333319</v>
      </c>
      <c r="D2348" s="24">
        <f>All!AH114</f>
        <v>0</v>
      </c>
      <c r="E2348" s="19" t="s">
        <v>272</v>
      </c>
      <c r="F2348" s="24">
        <f>All!EL114</f>
        <v>0</v>
      </c>
      <c r="G2348" s="24">
        <f>All!FV114</f>
        <v>11909544.34</v>
      </c>
      <c r="H2348" s="26">
        <v>44652</v>
      </c>
    </row>
    <row r="2349" spans="1:8" hidden="1">
      <c r="A2349" s="19">
        <v>113</v>
      </c>
      <c r="B2349" s="19" t="s">
        <v>2101</v>
      </c>
      <c r="C2349" s="27">
        <f>All!BR115</f>
        <v>21364910.452631593</v>
      </c>
      <c r="D2349" s="24">
        <f>All!AH115</f>
        <v>16636045.75999999</v>
      </c>
      <c r="E2349" s="19" t="s">
        <v>272</v>
      </c>
      <c r="F2349" s="24">
        <f>All!EL115</f>
        <v>18794302.390000001</v>
      </c>
      <c r="G2349" s="24">
        <f>All!FV115</f>
        <v>49242327.309999995</v>
      </c>
      <c r="H2349" s="26">
        <v>44652</v>
      </c>
    </row>
    <row r="2350" spans="1:8" hidden="1">
      <c r="A2350" s="19">
        <v>114</v>
      </c>
      <c r="B2350" s="19" t="s">
        <v>2102</v>
      </c>
      <c r="C2350" s="27">
        <f>All!BR116</f>
        <v>80177.180000003427</v>
      </c>
      <c r="D2350" s="24">
        <f>All!AH116</f>
        <v>29000</v>
      </c>
      <c r="E2350" s="19" t="s">
        <v>272</v>
      </c>
      <c r="F2350" s="24">
        <f>All!EL116</f>
        <v>0</v>
      </c>
      <c r="G2350" s="24">
        <f>All!FV116</f>
        <v>117769</v>
      </c>
      <c r="H2350" s="26">
        <v>44652</v>
      </c>
    </row>
    <row r="2351" spans="1:8" hidden="1">
      <c r="A2351" s="20">
        <v>115</v>
      </c>
      <c r="B2351" s="20" t="s">
        <v>2103</v>
      </c>
      <c r="C2351" s="27">
        <f>All!BR117</f>
        <v>12622.562330976129</v>
      </c>
      <c r="D2351" s="24">
        <f>All!AH117</f>
        <v>0</v>
      </c>
      <c r="E2351" s="19" t="s">
        <v>272</v>
      </c>
      <c r="F2351" s="24">
        <f>All!EL117</f>
        <v>0</v>
      </c>
      <c r="G2351" s="24">
        <f>All!FV117</f>
        <v>97756.68</v>
      </c>
      <c r="H2351" s="26">
        <v>44652</v>
      </c>
    </row>
    <row r="2352" spans="1:8" hidden="1">
      <c r="A2352" s="19">
        <v>116</v>
      </c>
      <c r="B2352" s="19" t="s">
        <v>2109</v>
      </c>
      <c r="C2352" s="27">
        <f>All!BR118</f>
        <v>407091.41304347757</v>
      </c>
      <c r="D2352" s="24">
        <f>All!AH118</f>
        <v>0</v>
      </c>
      <c r="E2352" s="19" t="s">
        <v>272</v>
      </c>
      <c r="F2352" s="24">
        <f>All!EL118</f>
        <v>0</v>
      </c>
      <c r="G2352" s="24">
        <f>All!FV118</f>
        <v>786320.87</v>
      </c>
      <c r="H2352" s="26">
        <v>44652</v>
      </c>
    </row>
    <row r="2353" spans="1:8" hidden="1">
      <c r="A2353" s="19">
        <v>117</v>
      </c>
      <c r="B2353" s="19" t="s">
        <v>2110</v>
      </c>
      <c r="C2353" s="27">
        <f>All!BR119</f>
        <v>605324.41006949171</v>
      </c>
      <c r="D2353" s="24">
        <f>All!AH119</f>
        <v>0</v>
      </c>
      <c r="E2353" s="19" t="s">
        <v>272</v>
      </c>
      <c r="F2353" s="24">
        <f>All!EL119</f>
        <v>1337162.6000000001</v>
      </c>
      <c r="G2353" s="24">
        <f>All!FV119</f>
        <v>697675.21000000008</v>
      </c>
      <c r="H2353" s="26">
        <v>44652</v>
      </c>
    </row>
    <row r="2354" spans="1:8" hidden="1">
      <c r="A2354" s="19">
        <v>118</v>
      </c>
      <c r="B2354" s="19" t="s">
        <v>2112</v>
      </c>
      <c r="C2354" s="27">
        <f>All!BR120</f>
        <v>3856803.5</v>
      </c>
      <c r="D2354" s="24">
        <f>All!AH120</f>
        <v>14184045.730000004</v>
      </c>
      <c r="E2354" s="19" t="s">
        <v>272</v>
      </c>
      <c r="F2354" s="24">
        <f>All!EL120</f>
        <v>15000000</v>
      </c>
      <c r="G2354" s="24">
        <f>All!FV120</f>
        <v>5325637.1799999988</v>
      </c>
      <c r="H2354" s="26">
        <v>44652</v>
      </c>
    </row>
    <row r="2355" spans="1:8" hidden="1">
      <c r="A2355" s="19">
        <v>119</v>
      </c>
      <c r="B2355" s="19" t="s">
        <v>2113</v>
      </c>
      <c r="C2355" s="27">
        <f>All!BR121</f>
        <v>136553.23333333293</v>
      </c>
      <c r="D2355" s="24">
        <f>All!AH121</f>
        <v>0</v>
      </c>
      <c r="E2355" s="19" t="s">
        <v>272</v>
      </c>
      <c r="F2355" s="24">
        <f>All!EL121</f>
        <v>0</v>
      </c>
      <c r="G2355" s="24">
        <f>All!FV121</f>
        <v>139742.57</v>
      </c>
      <c r="H2355" s="26">
        <v>44652</v>
      </c>
    </row>
    <row r="2356" spans="1:8" hidden="1">
      <c r="A2356" s="19">
        <v>120</v>
      </c>
      <c r="B2356" s="20" t="s">
        <v>2114</v>
      </c>
      <c r="C2356" s="27">
        <f>All!BR122</f>
        <v>0</v>
      </c>
      <c r="D2356" s="24">
        <f>All!AH122</f>
        <v>0</v>
      </c>
      <c r="E2356" s="19" t="s">
        <v>272</v>
      </c>
      <c r="F2356" s="24">
        <f>All!EL122</f>
        <v>0</v>
      </c>
      <c r="G2356" s="24">
        <f>All!FV122</f>
        <v>3266.36</v>
      </c>
      <c r="H2356" s="26">
        <v>44652</v>
      </c>
    </row>
    <row r="2357" spans="1:8" hidden="1">
      <c r="A2357" s="19">
        <v>121</v>
      </c>
      <c r="B2357" s="19" t="s">
        <v>2157</v>
      </c>
      <c r="C2357" s="27">
        <f>All!BR123</f>
        <v>0</v>
      </c>
      <c r="D2357" s="24">
        <f>All!AH123</f>
        <v>0</v>
      </c>
      <c r="E2357" s="19" t="s">
        <v>272</v>
      </c>
      <c r="F2357" s="24">
        <f>All!EL123</f>
        <v>0</v>
      </c>
      <c r="G2357" s="24">
        <f>All!FV123</f>
        <v>0</v>
      </c>
      <c r="H2357" s="26">
        <v>44652</v>
      </c>
    </row>
    <row r="2358" spans="1:8" hidden="1">
      <c r="A2358" s="19">
        <v>122</v>
      </c>
      <c r="B2358" s="19" t="s">
        <v>2158</v>
      </c>
      <c r="C2358" s="27">
        <f>All!BR124</f>
        <v>295938.76760059223</v>
      </c>
      <c r="D2358" s="24">
        <f>All!AH124</f>
        <v>0</v>
      </c>
      <c r="E2358" s="19" t="s">
        <v>272</v>
      </c>
      <c r="F2358" s="24">
        <f>All!EL124</f>
        <v>0</v>
      </c>
      <c r="G2358" s="24">
        <f>All!FV124</f>
        <v>0</v>
      </c>
      <c r="H2358" s="26">
        <v>44652</v>
      </c>
    </row>
    <row r="2359" spans="1:8" hidden="1">
      <c r="A2359" s="19">
        <v>123</v>
      </c>
      <c r="B2359" s="19" t="s">
        <v>2159</v>
      </c>
      <c r="C2359" s="27">
        <f>All!BR125</f>
        <v>0</v>
      </c>
      <c r="D2359" s="24">
        <f>All!AH125</f>
        <v>0</v>
      </c>
      <c r="E2359" s="19" t="s">
        <v>272</v>
      </c>
      <c r="F2359" s="24">
        <f>All!EL125</f>
        <v>0</v>
      </c>
      <c r="G2359" s="24">
        <f>All!FV125</f>
        <v>0</v>
      </c>
      <c r="H2359" s="26">
        <v>44652</v>
      </c>
    </row>
    <row r="2360" spans="1:8" hidden="1">
      <c r="A2360" s="19">
        <v>124</v>
      </c>
      <c r="B2360" s="19" t="s">
        <v>2160</v>
      </c>
      <c r="C2360" s="27">
        <f>All!BR126</f>
        <v>112252.89999999944</v>
      </c>
      <c r="D2360" s="24">
        <f>All!AH126</f>
        <v>0</v>
      </c>
      <c r="E2360" s="19" t="s">
        <v>272</v>
      </c>
      <c r="F2360" s="24">
        <f>All!EL126</f>
        <v>0</v>
      </c>
      <c r="G2360" s="24">
        <f>All!FV126</f>
        <v>209188.55</v>
      </c>
      <c r="H2360" s="26">
        <v>44652</v>
      </c>
    </row>
    <row r="2361" spans="1:8" hidden="1">
      <c r="A2361" s="19">
        <v>125</v>
      </c>
      <c r="B2361" s="19" t="s">
        <v>2162</v>
      </c>
      <c r="C2361" s="27">
        <f>All!BR127</f>
        <v>0</v>
      </c>
      <c r="D2361" s="24">
        <f>All!AH127</f>
        <v>0</v>
      </c>
      <c r="E2361" s="19" t="s">
        <v>272</v>
      </c>
      <c r="F2361" s="24">
        <f>All!EL127</f>
        <v>0</v>
      </c>
      <c r="G2361" s="24">
        <f>All!FV127</f>
        <v>433832.25</v>
      </c>
      <c r="H2361" s="26">
        <v>44652</v>
      </c>
    </row>
    <row r="2362" spans="1:8" hidden="1">
      <c r="A2362" s="19">
        <v>126</v>
      </c>
      <c r="B2362" s="19" t="s">
        <v>2163</v>
      </c>
      <c r="C2362" s="27">
        <f>All!BR128</f>
        <v>3125749.1252970658</v>
      </c>
      <c r="D2362" s="24">
        <f>All!AH128</f>
        <v>0</v>
      </c>
      <c r="E2362" s="19" t="s">
        <v>272</v>
      </c>
      <c r="F2362" s="24">
        <f>All!EL128</f>
        <v>0</v>
      </c>
      <c r="G2362" s="24">
        <f>All!FV128</f>
        <v>1767591.4100000001</v>
      </c>
      <c r="H2362" s="26">
        <v>44652</v>
      </c>
    </row>
    <row r="2363" spans="1:8" hidden="1">
      <c r="A2363" s="19">
        <v>127</v>
      </c>
      <c r="B2363" s="19" t="s">
        <v>2164</v>
      </c>
      <c r="C2363" s="27">
        <f>All!BR129</f>
        <v>40605767.722222209</v>
      </c>
      <c r="D2363" s="24">
        <f>All!AH129</f>
        <v>18454228.050000001</v>
      </c>
      <c r="E2363" s="19" t="s">
        <v>272</v>
      </c>
      <c r="F2363" s="24">
        <f>All!EL129</f>
        <v>24953771.092259727</v>
      </c>
      <c r="G2363" s="24">
        <f>All!FV129</f>
        <v>1679735.71</v>
      </c>
      <c r="H2363" s="26">
        <v>44652</v>
      </c>
    </row>
    <row r="2364" spans="1:8" hidden="1">
      <c r="A2364" s="19">
        <v>128</v>
      </c>
      <c r="B2364" s="19" t="s">
        <v>2165</v>
      </c>
      <c r="C2364" s="27">
        <f>All!BR130</f>
        <v>4734307.7899106648</v>
      </c>
      <c r="D2364" s="24">
        <f>All!AH130</f>
        <v>3808329.2952380981</v>
      </c>
      <c r="E2364" s="19" t="s">
        <v>272</v>
      </c>
      <c r="F2364" s="24">
        <f>All!EL130</f>
        <v>3494854.7800000003</v>
      </c>
      <c r="G2364" s="24">
        <f>All!FV130</f>
        <v>499976.93</v>
      </c>
      <c r="H2364" s="26">
        <v>44652</v>
      </c>
    </row>
    <row r="2365" spans="1:8" hidden="1">
      <c r="A2365" s="113">
        <v>129</v>
      </c>
      <c r="B2365" s="113" t="s">
        <v>2167</v>
      </c>
      <c r="C2365" s="27">
        <f>All!BR131</f>
        <v>0</v>
      </c>
      <c r="D2365" s="24">
        <f>All!AH131</f>
        <v>0</v>
      </c>
      <c r="E2365" s="19" t="s">
        <v>272</v>
      </c>
      <c r="F2365" s="24">
        <f>All!EL131</f>
        <v>0</v>
      </c>
      <c r="G2365" s="24">
        <f>All!FV131</f>
        <v>0</v>
      </c>
      <c r="H2365" s="26">
        <v>44652</v>
      </c>
    </row>
    <row r="2366" spans="1:8" hidden="1">
      <c r="A2366" s="113">
        <v>130</v>
      </c>
      <c r="B2366" s="113" t="s">
        <v>2168</v>
      </c>
      <c r="C2366" s="27">
        <f>All!BR132</f>
        <v>6927469.0623290688</v>
      </c>
      <c r="D2366" s="24">
        <f>All!AH132</f>
        <v>6910722.7699999958</v>
      </c>
      <c r="E2366" s="19" t="s">
        <v>272</v>
      </c>
      <c r="F2366" s="24">
        <f>All!EL132</f>
        <v>0</v>
      </c>
      <c r="G2366" s="24">
        <f>All!FV132</f>
        <v>7120985.6999999983</v>
      </c>
      <c r="H2366" s="26">
        <v>44652</v>
      </c>
    </row>
    <row r="2367" spans="1:8" hidden="1">
      <c r="A2367" s="113">
        <v>131</v>
      </c>
      <c r="B2367" s="113" t="s">
        <v>2169</v>
      </c>
      <c r="C2367" s="27">
        <f>All!BR133</f>
        <v>0</v>
      </c>
      <c r="D2367" s="24">
        <f>All!AH133</f>
        <v>25897246.59</v>
      </c>
      <c r="E2367" s="19" t="s">
        <v>272</v>
      </c>
      <c r="F2367" s="24">
        <f>All!EL133</f>
        <v>57750000</v>
      </c>
      <c r="G2367" s="24">
        <f>All!FV133</f>
        <v>0</v>
      </c>
      <c r="H2367" s="26">
        <v>44652</v>
      </c>
    </row>
    <row r="2368" spans="1:8" hidden="1">
      <c r="A2368" s="113">
        <v>132</v>
      </c>
      <c r="B2368" s="113" t="s">
        <v>2170</v>
      </c>
      <c r="C2368" s="27">
        <f>All!BR134</f>
        <v>828594.04301075637</v>
      </c>
      <c r="D2368" s="24">
        <f>All!AH134</f>
        <v>0</v>
      </c>
      <c r="E2368" s="19" t="s">
        <v>272</v>
      </c>
      <c r="F2368" s="24">
        <f>All!EL134</f>
        <v>0</v>
      </c>
      <c r="G2368" s="24">
        <f>All!FV134</f>
        <v>557042.59</v>
      </c>
      <c r="H2368" s="26">
        <v>44652</v>
      </c>
    </row>
    <row r="2369" spans="1:8" hidden="1">
      <c r="A2369" s="113">
        <v>133</v>
      </c>
      <c r="B2369" s="113" t="s">
        <v>2171</v>
      </c>
      <c r="C2369" s="27">
        <f>All!BR135</f>
        <v>0</v>
      </c>
      <c r="D2369" s="24">
        <f>All!AH135</f>
        <v>0</v>
      </c>
      <c r="E2369" s="19" t="s">
        <v>272</v>
      </c>
      <c r="F2369" s="24">
        <f>All!EL135</f>
        <v>0</v>
      </c>
      <c r="G2369" s="24">
        <f>All!FV135</f>
        <v>0</v>
      </c>
      <c r="H2369" s="26">
        <v>44652</v>
      </c>
    </row>
    <row r="2370" spans="1:8" hidden="1">
      <c r="A2370" s="113">
        <v>134</v>
      </c>
      <c r="B2370" s="113" t="s">
        <v>2172</v>
      </c>
      <c r="C2370" s="27">
        <f>All!BR136</f>
        <v>0</v>
      </c>
      <c r="D2370" s="24">
        <f>All!AH136</f>
        <v>0</v>
      </c>
      <c r="E2370" s="19" t="s">
        <v>272</v>
      </c>
      <c r="F2370" s="24">
        <f>All!EL136</f>
        <v>0</v>
      </c>
      <c r="G2370" s="24">
        <f>All!FV136</f>
        <v>0</v>
      </c>
      <c r="H2370" s="26">
        <v>44652</v>
      </c>
    </row>
    <row r="2371" spans="1:8" hidden="1">
      <c r="A2371" s="113">
        <v>135</v>
      </c>
      <c r="B2371" s="113" t="s">
        <v>2173</v>
      </c>
      <c r="C2371" s="27">
        <f>All!BR137</f>
        <v>3798686.3715656349</v>
      </c>
      <c r="D2371" s="24">
        <f>All!AH137</f>
        <v>0</v>
      </c>
      <c r="E2371" s="19" t="s">
        <v>272</v>
      </c>
      <c r="F2371" s="24">
        <f>All!EL137</f>
        <v>0</v>
      </c>
      <c r="G2371" s="24">
        <f>All!FV137</f>
        <v>48344630.210000001</v>
      </c>
      <c r="H2371" s="26">
        <v>44652</v>
      </c>
    </row>
    <row r="2372" spans="1:8" hidden="1">
      <c r="A2372" s="113">
        <v>136</v>
      </c>
      <c r="B2372" s="113" t="s">
        <v>2174</v>
      </c>
      <c r="C2372" s="27">
        <f>All!BR138</f>
        <v>7058835.9152227379</v>
      </c>
      <c r="D2372" s="24">
        <f>All!AH138</f>
        <v>37862274.579000004</v>
      </c>
      <c r="E2372" s="19" t="s">
        <v>272</v>
      </c>
      <c r="F2372" s="24">
        <f>All!EL138</f>
        <v>19448762.449999999</v>
      </c>
      <c r="G2372" s="24">
        <f>All!FV138</f>
        <v>13022912.520000001</v>
      </c>
      <c r="H2372" s="26">
        <v>44652</v>
      </c>
    </row>
    <row r="2373" spans="1:8" hidden="1">
      <c r="A2373" s="113">
        <v>137</v>
      </c>
      <c r="B2373" s="113" t="s">
        <v>2175</v>
      </c>
      <c r="C2373" s="27">
        <f>All!BR139</f>
        <v>0</v>
      </c>
      <c r="D2373" s="24">
        <f>All!AH139</f>
        <v>0</v>
      </c>
      <c r="E2373" s="19" t="s">
        <v>272</v>
      </c>
      <c r="F2373" s="24">
        <f>All!EL139</f>
        <v>0</v>
      </c>
      <c r="G2373" s="24">
        <f>All!FV139</f>
        <v>605556.40999999992</v>
      </c>
      <c r="H2373" s="26">
        <v>44652</v>
      </c>
    </row>
    <row r="2374" spans="1:8" hidden="1">
      <c r="A2374" s="113">
        <v>138</v>
      </c>
      <c r="B2374" s="113" t="s">
        <v>2176</v>
      </c>
      <c r="C2374" s="27">
        <f>All!BR140</f>
        <v>1442035.2457437993</v>
      </c>
      <c r="D2374" s="24">
        <f>All!AH140</f>
        <v>0</v>
      </c>
      <c r="E2374" s="19" t="s">
        <v>272</v>
      </c>
      <c r="F2374" s="24">
        <f>All!EL140</f>
        <v>5721710</v>
      </c>
      <c r="G2374" s="24">
        <f>All!FV140</f>
        <v>1570510.24</v>
      </c>
      <c r="H2374" s="26">
        <v>44652</v>
      </c>
    </row>
    <row r="2375" spans="1:8" hidden="1">
      <c r="A2375" s="113">
        <v>139</v>
      </c>
      <c r="B2375" s="113" t="s">
        <v>2189</v>
      </c>
      <c r="C2375" s="27">
        <f>All!BR141</f>
        <v>4705375.4475466348</v>
      </c>
      <c r="D2375" s="24">
        <f>All!AH141</f>
        <v>0</v>
      </c>
      <c r="E2375" s="19" t="s">
        <v>272</v>
      </c>
      <c r="F2375" s="24">
        <f>All!EL141</f>
        <v>3101692.62</v>
      </c>
      <c r="G2375" s="24">
        <f>All!FV141</f>
        <v>4089583.15</v>
      </c>
      <c r="H2375" s="26">
        <v>44652</v>
      </c>
    </row>
    <row r="2376" spans="1:8" hidden="1">
      <c r="A2376" s="113">
        <v>140</v>
      </c>
      <c r="B2376" s="113" t="s">
        <v>2190</v>
      </c>
      <c r="C2376" s="27">
        <f>All!BR142</f>
        <v>0</v>
      </c>
      <c r="D2376" s="24">
        <f>All!AH142</f>
        <v>0</v>
      </c>
      <c r="E2376" s="19" t="s">
        <v>272</v>
      </c>
      <c r="F2376" s="24">
        <f>All!EL142</f>
        <v>0</v>
      </c>
      <c r="G2376" s="24">
        <f>All!FV142</f>
        <v>300000</v>
      </c>
      <c r="H2376" s="26">
        <v>44652</v>
      </c>
    </row>
    <row r="2377" spans="1:8" hidden="1">
      <c r="A2377" s="113">
        <v>141</v>
      </c>
      <c r="B2377" s="113" t="s">
        <v>2191</v>
      </c>
      <c r="C2377" s="27">
        <f>All!BR143</f>
        <v>0</v>
      </c>
      <c r="D2377" s="24">
        <f>All!AH143</f>
        <v>0</v>
      </c>
      <c r="E2377" s="19" t="s">
        <v>272</v>
      </c>
      <c r="F2377" s="24">
        <f>All!EL143</f>
        <v>0</v>
      </c>
      <c r="G2377" s="24">
        <f>All!FV143</f>
        <v>0</v>
      </c>
      <c r="H2377" s="26">
        <v>44652</v>
      </c>
    </row>
    <row r="2378" spans="1:8" hidden="1">
      <c r="A2378" s="113">
        <v>142</v>
      </c>
      <c r="B2378" s="113" t="s">
        <v>2192</v>
      </c>
      <c r="C2378" s="27">
        <f>All!BR144</f>
        <v>0</v>
      </c>
      <c r="D2378" s="24">
        <f>All!AH144</f>
        <v>0</v>
      </c>
      <c r="E2378" s="19" t="s">
        <v>272</v>
      </c>
      <c r="F2378" s="24">
        <f>All!EL144</f>
        <v>0</v>
      </c>
      <c r="G2378" s="24">
        <f>All!FV144</f>
        <v>277905.40000000002</v>
      </c>
      <c r="H2378" s="26">
        <v>44652</v>
      </c>
    </row>
    <row r="2379" spans="1:8" hidden="1">
      <c r="A2379" s="113">
        <v>143</v>
      </c>
      <c r="B2379" s="113" t="s">
        <v>2193</v>
      </c>
      <c r="C2379" s="27">
        <f>All!BR145</f>
        <v>0</v>
      </c>
      <c r="D2379" s="24">
        <f>All!AH145</f>
        <v>0</v>
      </c>
      <c r="E2379" s="19" t="s">
        <v>272</v>
      </c>
      <c r="F2379" s="24">
        <f>All!EL145</f>
        <v>0</v>
      </c>
      <c r="G2379" s="24">
        <f>All!FV145</f>
        <v>0</v>
      </c>
      <c r="H2379" s="26">
        <v>44652</v>
      </c>
    </row>
    <row r="2380" spans="1:8" hidden="1">
      <c r="A2380" s="152">
        <v>144</v>
      </c>
      <c r="B2380" s="152" t="s">
        <v>2207</v>
      </c>
      <c r="C2380" s="27">
        <f>All!BR146</f>
        <v>0</v>
      </c>
      <c r="D2380" s="24">
        <f>All!AH146</f>
        <v>0</v>
      </c>
      <c r="E2380" s="19" t="s">
        <v>272</v>
      </c>
      <c r="F2380" s="24">
        <f>All!EL146</f>
        <v>0</v>
      </c>
      <c r="G2380" s="24">
        <f>All!FV146</f>
        <v>0</v>
      </c>
      <c r="H2380" s="26">
        <v>44652</v>
      </c>
    </row>
    <row r="2381" spans="1:8">
      <c r="A2381" s="152">
        <v>145</v>
      </c>
      <c r="B2381" s="152" t="s">
        <v>2208</v>
      </c>
      <c r="C2381" s="27">
        <f>All!BR147</f>
        <v>0</v>
      </c>
      <c r="D2381" s="24">
        <f>All!AH147</f>
        <v>0</v>
      </c>
      <c r="E2381" s="19" t="s">
        <v>272</v>
      </c>
      <c r="F2381" s="24">
        <f>All!EL147</f>
        <v>0</v>
      </c>
      <c r="G2381" s="24">
        <f>All!FV147</f>
        <v>0</v>
      </c>
      <c r="H2381" s="26">
        <v>44652</v>
      </c>
    </row>
    <row r="2382" spans="1:8">
      <c r="A2382" s="152">
        <v>146</v>
      </c>
      <c r="B2382" s="152" t="s">
        <v>2211</v>
      </c>
      <c r="C2382" s="27">
        <f>All!BR148</f>
        <v>0</v>
      </c>
      <c r="D2382" s="24">
        <f>All!AH148</f>
        <v>0</v>
      </c>
      <c r="E2382" s="19" t="s">
        <v>272</v>
      </c>
      <c r="F2382" s="24">
        <f>All!EL148</f>
        <v>0</v>
      </c>
      <c r="G2382" s="24">
        <f>All!FV148</f>
        <v>0</v>
      </c>
      <c r="H2382" s="26">
        <v>44652</v>
      </c>
    </row>
    <row r="2383" spans="1:8">
      <c r="A2383" s="152">
        <v>147</v>
      </c>
      <c r="B2383" s="152" t="s">
        <v>2212</v>
      </c>
      <c r="C2383" s="27">
        <f>All!BR149</f>
        <v>0</v>
      </c>
      <c r="D2383" s="24">
        <f>All!AH149</f>
        <v>0</v>
      </c>
      <c r="E2383" s="19" t="s">
        <v>272</v>
      </c>
      <c r="F2383" s="24">
        <f>All!EL149</f>
        <v>0</v>
      </c>
      <c r="G2383" s="24">
        <f>All!FV149</f>
        <v>0</v>
      </c>
      <c r="H2383" s="26">
        <v>44652</v>
      </c>
    </row>
    <row r="2384" spans="1:8">
      <c r="A2384" s="152">
        <v>148</v>
      </c>
      <c r="B2384" s="152" t="s">
        <v>2213</v>
      </c>
      <c r="C2384" s="27">
        <f>All!BR150</f>
        <v>0</v>
      </c>
      <c r="D2384" s="24">
        <f>All!AH150</f>
        <v>0</v>
      </c>
      <c r="E2384" s="19" t="s">
        <v>272</v>
      </c>
      <c r="F2384" s="24">
        <f>All!EL150</f>
        <v>0</v>
      </c>
      <c r="G2384" s="24">
        <f>All!FV150</f>
        <v>0</v>
      </c>
      <c r="H2384" s="26">
        <v>44652</v>
      </c>
    </row>
    <row r="2385" spans="1:8">
      <c r="A2385" s="20">
        <v>0</v>
      </c>
      <c r="B2385" s="20" t="s">
        <v>1985</v>
      </c>
      <c r="C2385" s="27">
        <f>All!BR151</f>
        <v>0</v>
      </c>
      <c r="D2385" s="24">
        <f>All!AH151</f>
        <v>0</v>
      </c>
      <c r="E2385" s="19" t="s">
        <v>272</v>
      </c>
      <c r="F2385" s="24">
        <f>All!EL151</f>
        <v>0</v>
      </c>
      <c r="G2385" s="24">
        <f>All!FV151</f>
        <v>0</v>
      </c>
      <c r="H2385" s="26">
        <v>44652</v>
      </c>
    </row>
    <row r="2386" spans="1:8" hidden="1">
      <c r="A2386" s="19">
        <v>1</v>
      </c>
      <c r="B2386" s="19" t="s">
        <v>7</v>
      </c>
      <c r="C2386" s="27">
        <f>All!BU3</f>
        <v>32613422.17894733</v>
      </c>
      <c r="D2386" s="24">
        <f>All!AK3</f>
        <v>24304667.590476274</v>
      </c>
      <c r="E2386" s="19" t="s">
        <v>272</v>
      </c>
      <c r="F2386" s="24">
        <f>All!EO3</f>
        <v>6648903.3899999997</v>
      </c>
      <c r="G2386" s="24">
        <f>All!FY3</f>
        <v>24341305.660000004</v>
      </c>
      <c r="H2386" s="26">
        <v>44682</v>
      </c>
    </row>
    <row r="2387" spans="1:8" hidden="1">
      <c r="A2387" s="19">
        <v>2</v>
      </c>
      <c r="B2387" s="19" t="s">
        <v>8</v>
      </c>
      <c r="C2387" s="27">
        <f>All!BU4</f>
        <v>0</v>
      </c>
      <c r="D2387" s="24">
        <f>All!AK4</f>
        <v>0</v>
      </c>
      <c r="E2387" s="19" t="s">
        <v>272</v>
      </c>
      <c r="F2387" s="24">
        <f>All!EO4</f>
        <v>0</v>
      </c>
      <c r="G2387" s="24">
        <f>All!FY4</f>
        <v>896820.53000000014</v>
      </c>
      <c r="H2387" s="26">
        <v>44682</v>
      </c>
    </row>
    <row r="2388" spans="1:8" hidden="1">
      <c r="A2388" s="19">
        <v>3</v>
      </c>
      <c r="B2388" s="19" t="s">
        <v>9</v>
      </c>
      <c r="C2388" s="27">
        <f>All!BU5</f>
        <v>201722.43599963188</v>
      </c>
      <c r="D2388" s="24">
        <f>All!AK5</f>
        <v>0</v>
      </c>
      <c r="E2388" s="19" t="s">
        <v>272</v>
      </c>
      <c r="F2388" s="24">
        <f>All!EO5</f>
        <v>0</v>
      </c>
      <c r="G2388" s="24">
        <f>All!FY5</f>
        <v>386671.12000000005</v>
      </c>
      <c r="H2388" s="26">
        <v>44682</v>
      </c>
    </row>
    <row r="2389" spans="1:8" hidden="1">
      <c r="A2389" s="19">
        <v>4</v>
      </c>
      <c r="B2389" s="19" t="s">
        <v>10</v>
      </c>
      <c r="C2389" s="27">
        <f>All!BU6</f>
        <v>0</v>
      </c>
      <c r="D2389" s="24">
        <f>All!AK6</f>
        <v>0</v>
      </c>
      <c r="E2389" s="19" t="s">
        <v>272</v>
      </c>
      <c r="F2389" s="24">
        <f>All!EO6</f>
        <v>0</v>
      </c>
      <c r="G2389" s="24">
        <f>All!FY6</f>
        <v>0</v>
      </c>
      <c r="H2389" s="26">
        <v>44682</v>
      </c>
    </row>
    <row r="2390" spans="1:8" hidden="1">
      <c r="A2390" s="19">
        <v>5</v>
      </c>
      <c r="B2390" s="19" t="s">
        <v>11</v>
      </c>
      <c r="C2390" s="27">
        <f>All!BU7</f>
        <v>729484.12935620546</v>
      </c>
      <c r="D2390" s="24">
        <f>All!AK7</f>
        <v>0</v>
      </c>
      <c r="E2390" s="19" t="s">
        <v>272</v>
      </c>
      <c r="F2390" s="24">
        <f>All!EO7</f>
        <v>0</v>
      </c>
      <c r="G2390" s="24">
        <f>All!FY7</f>
        <v>336018.35000000003</v>
      </c>
      <c r="H2390" s="26">
        <v>44682</v>
      </c>
    </row>
    <row r="2391" spans="1:8" hidden="1">
      <c r="A2391" s="19">
        <v>6</v>
      </c>
      <c r="B2391" s="19" t="s">
        <v>12</v>
      </c>
      <c r="C2391" s="27">
        <f>All!BU8</f>
        <v>29862328.832432389</v>
      </c>
      <c r="D2391" s="24">
        <f>All!AK8</f>
        <v>81851684.9799999</v>
      </c>
      <c r="E2391" s="19" t="s">
        <v>272</v>
      </c>
      <c r="F2391" s="24">
        <f>All!EO8</f>
        <v>109103383</v>
      </c>
      <c r="G2391" s="24">
        <f>All!FY8</f>
        <v>76836713.250000015</v>
      </c>
      <c r="H2391" s="26">
        <v>44682</v>
      </c>
    </row>
    <row r="2392" spans="1:8" hidden="1">
      <c r="A2392" s="19">
        <v>7</v>
      </c>
      <c r="B2392" s="19" t="s">
        <v>13</v>
      </c>
      <c r="C2392" s="27">
        <f>All!BU9</f>
        <v>0</v>
      </c>
      <c r="D2392" s="24">
        <f>All!AK9</f>
        <v>0</v>
      </c>
      <c r="E2392" s="19" t="s">
        <v>272</v>
      </c>
      <c r="F2392" s="24">
        <f>All!EO9</f>
        <v>0</v>
      </c>
      <c r="G2392" s="24">
        <f>All!FY9</f>
        <v>40312.21</v>
      </c>
      <c r="H2392" s="26">
        <v>44682</v>
      </c>
    </row>
    <row r="2393" spans="1:8" hidden="1">
      <c r="A2393" s="19">
        <v>8</v>
      </c>
      <c r="B2393" s="19" t="s">
        <v>2004</v>
      </c>
      <c r="C2393" s="27">
        <f>All!BU10</f>
        <v>16315626.423076987</v>
      </c>
      <c r="D2393" s="24">
        <f>All!AK10</f>
        <v>-14246889.219999999</v>
      </c>
      <c r="E2393" s="19" t="s">
        <v>272</v>
      </c>
      <c r="F2393" s="24">
        <f>All!EO10</f>
        <v>6182724.5</v>
      </c>
      <c r="G2393" s="24">
        <f>All!FY10</f>
        <v>24282951.790000003</v>
      </c>
      <c r="H2393" s="26">
        <v>44682</v>
      </c>
    </row>
    <row r="2394" spans="1:8" hidden="1">
      <c r="A2394" s="19">
        <v>9</v>
      </c>
      <c r="B2394" s="19" t="s">
        <v>15</v>
      </c>
      <c r="C2394" s="27">
        <f>All!BU11</f>
        <v>0</v>
      </c>
      <c r="D2394" s="24">
        <f>All!AK11</f>
        <v>0</v>
      </c>
      <c r="E2394" s="19" t="s">
        <v>272</v>
      </c>
      <c r="F2394" s="24">
        <f>All!EO11</f>
        <v>0</v>
      </c>
      <c r="G2394" s="24">
        <f>All!FY11</f>
        <v>1102125</v>
      </c>
      <c r="H2394" s="26">
        <v>44682</v>
      </c>
    </row>
    <row r="2395" spans="1:8" hidden="1">
      <c r="A2395" s="19">
        <v>10</v>
      </c>
      <c r="B2395" s="19" t="s">
        <v>16</v>
      </c>
      <c r="C2395" s="27">
        <f>All!BU12</f>
        <v>0</v>
      </c>
      <c r="D2395" s="24">
        <f>All!AK12</f>
        <v>0</v>
      </c>
      <c r="E2395" s="19" t="s">
        <v>272</v>
      </c>
      <c r="F2395" s="24">
        <f>All!EO12</f>
        <v>0</v>
      </c>
      <c r="G2395" s="24">
        <f>All!FY12</f>
        <v>0</v>
      </c>
      <c r="H2395" s="26">
        <v>44682</v>
      </c>
    </row>
    <row r="2396" spans="1:8" hidden="1">
      <c r="A2396" s="19">
        <v>11</v>
      </c>
      <c r="B2396" s="19" t="s">
        <v>17</v>
      </c>
      <c r="C2396" s="27">
        <f>All!BU13</f>
        <v>286309.9171821475</v>
      </c>
      <c r="D2396" s="24">
        <f>All!AK13</f>
        <v>0</v>
      </c>
      <c r="E2396" s="19" t="s">
        <v>272</v>
      </c>
      <c r="F2396" s="24">
        <f>All!EO13</f>
        <v>0</v>
      </c>
      <c r="G2396" s="24">
        <f>All!FY13</f>
        <v>529379.65999999992</v>
      </c>
      <c r="H2396" s="26">
        <v>44682</v>
      </c>
    </row>
    <row r="2397" spans="1:8" hidden="1">
      <c r="A2397" s="19">
        <v>12</v>
      </c>
      <c r="B2397" s="19" t="s">
        <v>18</v>
      </c>
      <c r="C2397" s="27">
        <f>All!BU14</f>
        <v>0</v>
      </c>
      <c r="D2397" s="24">
        <f>All!AK14</f>
        <v>892946.92042002082</v>
      </c>
      <c r="E2397" s="19" t="s">
        <v>272</v>
      </c>
      <c r="F2397" s="24">
        <f>All!EO14</f>
        <v>0</v>
      </c>
      <c r="G2397" s="24">
        <f>All!FY14</f>
        <v>1088461.21</v>
      </c>
      <c r="H2397" s="26">
        <v>44682</v>
      </c>
    </row>
    <row r="2398" spans="1:8" hidden="1">
      <c r="A2398" s="19">
        <v>13</v>
      </c>
      <c r="B2398" s="19" t="s">
        <v>19</v>
      </c>
      <c r="C2398" s="27">
        <f>All!BU15</f>
        <v>0</v>
      </c>
      <c r="D2398" s="24">
        <f>All!AK15</f>
        <v>0</v>
      </c>
      <c r="E2398" s="19" t="s">
        <v>272</v>
      </c>
      <c r="F2398" s="24">
        <f>All!EO15</f>
        <v>0</v>
      </c>
      <c r="G2398" s="24">
        <f>All!FY15</f>
        <v>0</v>
      </c>
      <c r="H2398" s="26">
        <v>44682</v>
      </c>
    </row>
    <row r="2399" spans="1:8" hidden="1">
      <c r="A2399" s="19">
        <v>14</v>
      </c>
      <c r="B2399" s="19" t="s">
        <v>20</v>
      </c>
      <c r="C2399" s="27">
        <f>All!BU16</f>
        <v>0</v>
      </c>
      <c r="D2399" s="24">
        <f>All!AK16</f>
        <v>0</v>
      </c>
      <c r="E2399" s="19" t="s">
        <v>272</v>
      </c>
      <c r="F2399" s="24">
        <f>All!EO16</f>
        <v>0</v>
      </c>
      <c r="G2399" s="24">
        <f>All!FY16</f>
        <v>0</v>
      </c>
      <c r="H2399" s="26">
        <v>44682</v>
      </c>
    </row>
    <row r="2400" spans="1:8" hidden="1">
      <c r="A2400" s="19">
        <v>15</v>
      </c>
      <c r="B2400" s="19" t="s">
        <v>21</v>
      </c>
      <c r="C2400" s="27">
        <f>All!BU17</f>
        <v>0</v>
      </c>
      <c r="D2400" s="24">
        <f>All!AK17</f>
        <v>0</v>
      </c>
      <c r="E2400" s="19" t="s">
        <v>272</v>
      </c>
      <c r="F2400" s="24">
        <f>All!EO17</f>
        <v>0</v>
      </c>
      <c r="G2400" s="24">
        <f>All!FY17</f>
        <v>0</v>
      </c>
      <c r="H2400" s="26">
        <v>44682</v>
      </c>
    </row>
    <row r="2401" spans="1:8" hidden="1">
      <c r="A2401" s="19">
        <v>16</v>
      </c>
      <c r="B2401" s="19" t="s">
        <v>22</v>
      </c>
      <c r="C2401" s="27">
        <f>All!BU18</f>
        <v>0</v>
      </c>
      <c r="D2401" s="24">
        <f>All!AK18</f>
        <v>0</v>
      </c>
      <c r="E2401" s="19" t="s">
        <v>272</v>
      </c>
      <c r="F2401" s="24">
        <f>All!EO18</f>
        <v>0</v>
      </c>
      <c r="G2401" s="24">
        <f>All!FY18</f>
        <v>0</v>
      </c>
      <c r="H2401" s="26">
        <v>44682</v>
      </c>
    </row>
    <row r="2402" spans="1:8" hidden="1">
      <c r="A2402" s="19">
        <v>17</v>
      </c>
      <c r="B2402" s="19" t="s">
        <v>23</v>
      </c>
      <c r="C2402" s="27">
        <f>All!BU19</f>
        <v>0</v>
      </c>
      <c r="D2402" s="24">
        <f>All!AK19</f>
        <v>0</v>
      </c>
      <c r="E2402" s="19" t="s">
        <v>272</v>
      </c>
      <c r="F2402" s="24">
        <f>All!EO19</f>
        <v>0</v>
      </c>
      <c r="G2402" s="24">
        <f>All!FY19</f>
        <v>914416.1</v>
      </c>
      <c r="H2402" s="26">
        <v>44682</v>
      </c>
    </row>
    <row r="2403" spans="1:8" hidden="1">
      <c r="A2403" s="19">
        <v>18</v>
      </c>
      <c r="B2403" s="19" t="s">
        <v>24</v>
      </c>
      <c r="C2403" s="27">
        <f>All!BU20</f>
        <v>1889703.5379606485</v>
      </c>
      <c r="D2403" s="24">
        <f>All!AK20</f>
        <v>0</v>
      </c>
      <c r="E2403" s="19" t="s">
        <v>272</v>
      </c>
      <c r="F2403" s="24">
        <f>All!EO20</f>
        <v>0</v>
      </c>
      <c r="G2403" s="24">
        <f>All!FY20</f>
        <v>5889328.2999999998</v>
      </c>
      <c r="H2403" s="26">
        <v>44682</v>
      </c>
    </row>
    <row r="2404" spans="1:8" hidden="1">
      <c r="A2404" s="19">
        <v>19</v>
      </c>
      <c r="B2404" s="19" t="s">
        <v>25</v>
      </c>
      <c r="C2404" s="27">
        <f>All!BU21</f>
        <v>7507686.0661582947</v>
      </c>
      <c r="D2404" s="24">
        <f>All!AK21</f>
        <v>0</v>
      </c>
      <c r="E2404" s="19" t="s">
        <v>272</v>
      </c>
      <c r="F2404" s="24">
        <f>All!EO21</f>
        <v>36213786.870000005</v>
      </c>
      <c r="G2404" s="24">
        <f>All!FY21</f>
        <v>6552354.9499999993</v>
      </c>
      <c r="H2404" s="26">
        <v>44682</v>
      </c>
    </row>
    <row r="2405" spans="1:8" hidden="1">
      <c r="A2405" s="19">
        <v>20</v>
      </c>
      <c r="B2405" s="19" t="s">
        <v>26</v>
      </c>
      <c r="C2405" s="27">
        <f>All!BU22</f>
        <v>8271461.0673575401</v>
      </c>
      <c r="D2405" s="24">
        <f>All!AK22</f>
        <v>9651525.4450000189</v>
      </c>
      <c r="E2405" s="19" t="s">
        <v>272</v>
      </c>
      <c r="F2405" s="24">
        <f>All!EO22</f>
        <v>24401770</v>
      </c>
      <c r="G2405" s="24">
        <f>All!FY22</f>
        <v>9046408.2499999981</v>
      </c>
      <c r="H2405" s="26">
        <v>44682</v>
      </c>
    </row>
    <row r="2406" spans="1:8" hidden="1">
      <c r="A2406" s="19">
        <v>21</v>
      </c>
      <c r="B2406" s="19" t="s">
        <v>27</v>
      </c>
      <c r="C2406" s="27">
        <f>All!BU23</f>
        <v>13176275.258883238</v>
      </c>
      <c r="D2406" s="24">
        <f>All!AK23</f>
        <v>0</v>
      </c>
      <c r="E2406" s="19" t="s">
        <v>272</v>
      </c>
      <c r="F2406" s="24">
        <f>All!EO23</f>
        <v>0</v>
      </c>
      <c r="G2406" s="24">
        <f>All!FY23</f>
        <v>14086932.52</v>
      </c>
      <c r="H2406" s="26">
        <v>44682</v>
      </c>
    </row>
    <row r="2407" spans="1:8" hidden="1">
      <c r="A2407" s="19">
        <v>22</v>
      </c>
      <c r="B2407" s="19" t="s">
        <v>29</v>
      </c>
      <c r="C2407" s="27">
        <f>All!BU24</f>
        <v>4573375.8969072104</v>
      </c>
      <c r="D2407" s="24">
        <f>All!AK24</f>
        <v>0</v>
      </c>
      <c r="E2407" s="19" t="s">
        <v>272</v>
      </c>
      <c r="F2407" s="24">
        <f>All!EO24</f>
        <v>12295284.470000001</v>
      </c>
      <c r="G2407" s="24">
        <f>All!FY24</f>
        <v>1419629.4500000002</v>
      </c>
      <c r="H2407" s="26">
        <v>44682</v>
      </c>
    </row>
    <row r="2408" spans="1:8" hidden="1">
      <c r="A2408" s="19">
        <v>23</v>
      </c>
      <c r="B2408" s="19" t="s">
        <v>30</v>
      </c>
      <c r="C2408" s="27">
        <f>All!BU25</f>
        <v>7175832.8864892125</v>
      </c>
      <c r="D2408" s="24">
        <f>All!AK25</f>
        <v>0</v>
      </c>
      <c r="E2408" s="19" t="s">
        <v>272</v>
      </c>
      <c r="F2408" s="24">
        <f>All!EO25</f>
        <v>0</v>
      </c>
      <c r="G2408" s="24">
        <f>All!FY25</f>
        <v>1966290.3399999999</v>
      </c>
      <c r="H2408" s="26">
        <v>44682</v>
      </c>
    </row>
    <row r="2409" spans="1:8" hidden="1">
      <c r="A2409" s="19">
        <v>24</v>
      </c>
      <c r="B2409" s="19" t="s">
        <v>31</v>
      </c>
      <c r="C2409" s="27">
        <f>All!BU26</f>
        <v>-0.33965539932250977</v>
      </c>
      <c r="D2409" s="24">
        <f>All!AK26</f>
        <v>0</v>
      </c>
      <c r="E2409" s="19" t="s">
        <v>272</v>
      </c>
      <c r="F2409" s="24">
        <f>All!EO26</f>
        <v>0</v>
      </c>
      <c r="G2409" s="24">
        <f>All!FY26</f>
        <v>2874368.3099999996</v>
      </c>
      <c r="H2409" s="26">
        <v>44682</v>
      </c>
    </row>
    <row r="2410" spans="1:8" hidden="1">
      <c r="A2410" s="19">
        <v>25</v>
      </c>
      <c r="B2410" s="19" t="s">
        <v>32</v>
      </c>
      <c r="C2410" s="27">
        <f>All!BU27</f>
        <v>0</v>
      </c>
      <c r="D2410" s="24">
        <f>All!AK27</f>
        <v>0</v>
      </c>
      <c r="E2410" s="19" t="s">
        <v>272</v>
      </c>
      <c r="F2410" s="24">
        <f>All!EO27</f>
        <v>0</v>
      </c>
      <c r="G2410" s="24">
        <f>All!FY27</f>
        <v>0</v>
      </c>
      <c r="H2410" s="26">
        <v>44682</v>
      </c>
    </row>
    <row r="2411" spans="1:8" hidden="1">
      <c r="A2411" s="19">
        <v>26</v>
      </c>
      <c r="B2411" s="19" t="s">
        <v>34</v>
      </c>
      <c r="C2411" s="27">
        <f>All!BU28</f>
        <v>1675153.505376339</v>
      </c>
      <c r="D2411" s="24">
        <f>All!AK28</f>
        <v>53869.438000000002</v>
      </c>
      <c r="E2411" s="19" t="s">
        <v>272</v>
      </c>
      <c r="F2411" s="24">
        <f>All!EO28</f>
        <v>8461342.1500000004</v>
      </c>
      <c r="G2411" s="24">
        <f>All!FY28</f>
        <v>1383940.7000000002</v>
      </c>
      <c r="H2411" s="26">
        <v>44682</v>
      </c>
    </row>
    <row r="2412" spans="1:8" hidden="1">
      <c r="A2412" s="19">
        <v>27</v>
      </c>
      <c r="B2412" s="19" t="s">
        <v>35</v>
      </c>
      <c r="C2412" s="27">
        <f>All!BU29</f>
        <v>38936.359066009521</v>
      </c>
      <c r="D2412" s="24">
        <f>All!AK29</f>
        <v>0</v>
      </c>
      <c r="E2412" s="19" t="s">
        <v>272</v>
      </c>
      <c r="F2412" s="24">
        <f>All!EO29</f>
        <v>0</v>
      </c>
      <c r="G2412" s="24">
        <f>All!FY29</f>
        <v>278991.69</v>
      </c>
      <c r="H2412" s="26">
        <v>44682</v>
      </c>
    </row>
    <row r="2413" spans="1:8" hidden="1">
      <c r="A2413" s="19">
        <v>28</v>
      </c>
      <c r="B2413" s="19" t="s">
        <v>36</v>
      </c>
      <c r="C2413" s="27">
        <f>All!BU30</f>
        <v>0</v>
      </c>
      <c r="D2413" s="24">
        <f>All!AK30</f>
        <v>0</v>
      </c>
      <c r="E2413" s="19" t="s">
        <v>272</v>
      </c>
      <c r="F2413" s="24">
        <f>All!EO30</f>
        <v>0</v>
      </c>
      <c r="G2413" s="24">
        <f>All!FY30</f>
        <v>0</v>
      </c>
      <c r="H2413" s="26">
        <v>44682</v>
      </c>
    </row>
    <row r="2414" spans="1:8" hidden="1">
      <c r="A2414" s="19">
        <v>29</v>
      </c>
      <c r="B2414" s="19" t="s">
        <v>37</v>
      </c>
      <c r="C2414" s="27">
        <f>All!BU31</f>
        <v>0</v>
      </c>
      <c r="D2414" s="24">
        <f>All!AK31</f>
        <v>0</v>
      </c>
      <c r="E2414" s="19" t="s">
        <v>272</v>
      </c>
      <c r="F2414" s="24">
        <f>All!EO31</f>
        <v>0</v>
      </c>
      <c r="G2414" s="24">
        <f>All!FY31</f>
        <v>0</v>
      </c>
      <c r="H2414" s="26">
        <v>44682</v>
      </c>
    </row>
    <row r="2415" spans="1:8" hidden="1">
      <c r="A2415" s="19">
        <v>30</v>
      </c>
      <c r="B2415" s="19" t="s">
        <v>38</v>
      </c>
      <c r="C2415" s="27">
        <f>All!BU32</f>
        <v>0</v>
      </c>
      <c r="D2415" s="24">
        <f>All!AK32</f>
        <v>0</v>
      </c>
      <c r="E2415" s="19" t="s">
        <v>272</v>
      </c>
      <c r="F2415" s="24">
        <f>All!EO32</f>
        <v>0</v>
      </c>
      <c r="G2415" s="24">
        <f>All!FY32</f>
        <v>0</v>
      </c>
      <c r="H2415" s="26">
        <v>44682</v>
      </c>
    </row>
    <row r="2416" spans="1:8" hidden="1">
      <c r="A2416" s="19">
        <v>31</v>
      </c>
      <c r="B2416" s="19" t="s">
        <v>39</v>
      </c>
      <c r="C2416" s="27">
        <f>All!BU33</f>
        <v>0</v>
      </c>
      <c r="D2416" s="24">
        <f>All!AK33</f>
        <v>0</v>
      </c>
      <c r="E2416" s="19" t="s">
        <v>272</v>
      </c>
      <c r="F2416" s="24">
        <f>All!EO33</f>
        <v>0</v>
      </c>
      <c r="G2416" s="24">
        <f>All!FY33</f>
        <v>0</v>
      </c>
      <c r="H2416" s="26">
        <v>44682</v>
      </c>
    </row>
    <row r="2417" spans="1:8" hidden="1">
      <c r="A2417" s="19">
        <v>32</v>
      </c>
      <c r="B2417" s="19" t="s">
        <v>40</v>
      </c>
      <c r="C2417" s="27">
        <f>All!BU34</f>
        <v>0</v>
      </c>
      <c r="D2417" s="24">
        <f>All!AK34</f>
        <v>0</v>
      </c>
      <c r="E2417" s="19" t="s">
        <v>272</v>
      </c>
      <c r="F2417" s="24">
        <f>All!EO34</f>
        <v>0</v>
      </c>
      <c r="G2417" s="24">
        <f>All!FY34</f>
        <v>0</v>
      </c>
      <c r="H2417" s="26">
        <v>44682</v>
      </c>
    </row>
    <row r="2418" spans="1:8" hidden="1">
      <c r="A2418" s="19">
        <v>33</v>
      </c>
      <c r="B2418" s="19" t="s">
        <v>41</v>
      </c>
      <c r="C2418" s="27">
        <f>All!BU35</f>
        <v>540120.97894737124</v>
      </c>
      <c r="D2418" s="24">
        <f>All!AK35</f>
        <v>0</v>
      </c>
      <c r="E2418" s="19" t="s">
        <v>272</v>
      </c>
      <c r="F2418" s="24">
        <f>All!EO35</f>
        <v>0</v>
      </c>
      <c r="G2418" s="24">
        <f>All!FY35</f>
        <v>1452851.35</v>
      </c>
      <c r="H2418" s="26">
        <v>44682</v>
      </c>
    </row>
    <row r="2419" spans="1:8" hidden="1">
      <c r="A2419" s="19">
        <v>34</v>
      </c>
      <c r="B2419" s="19" t="s">
        <v>42</v>
      </c>
      <c r="C2419" s="27">
        <f>All!BU36</f>
        <v>241670.88636362553</v>
      </c>
      <c r="D2419" s="24">
        <f>All!AK36</f>
        <v>0</v>
      </c>
      <c r="E2419" s="19" t="s">
        <v>272</v>
      </c>
      <c r="F2419" s="24">
        <f>All!EO36</f>
        <v>0</v>
      </c>
      <c r="G2419" s="24">
        <f>All!FY36</f>
        <v>2781593.9000000004</v>
      </c>
      <c r="H2419" s="26">
        <v>44682</v>
      </c>
    </row>
    <row r="2420" spans="1:8" hidden="1">
      <c r="A2420" s="19">
        <v>35</v>
      </c>
      <c r="B2420" s="19" t="s">
        <v>43</v>
      </c>
      <c r="C2420" s="27">
        <f>All!BU37</f>
        <v>0</v>
      </c>
      <c r="D2420" s="24">
        <f>All!AK37</f>
        <v>0</v>
      </c>
      <c r="E2420" s="19" t="s">
        <v>272</v>
      </c>
      <c r="F2420" s="24">
        <f>All!EO37</f>
        <v>0</v>
      </c>
      <c r="G2420" s="24">
        <f>All!FY37</f>
        <v>277307.77</v>
      </c>
      <c r="H2420" s="26">
        <v>44682</v>
      </c>
    </row>
    <row r="2421" spans="1:8" hidden="1">
      <c r="A2421" s="19">
        <v>36</v>
      </c>
      <c r="B2421" s="19" t="s">
        <v>44</v>
      </c>
      <c r="C2421" s="27">
        <f>All!BU38</f>
        <v>0</v>
      </c>
      <c r="D2421" s="24">
        <f>All!AK38</f>
        <v>0</v>
      </c>
      <c r="E2421" s="19" t="s">
        <v>272</v>
      </c>
      <c r="F2421" s="24">
        <f>All!EO38</f>
        <v>0</v>
      </c>
      <c r="G2421" s="24">
        <f>All!FY38</f>
        <v>0</v>
      </c>
      <c r="H2421" s="26">
        <v>44682</v>
      </c>
    </row>
    <row r="2422" spans="1:8" hidden="1">
      <c r="A2422" s="19">
        <v>37</v>
      </c>
      <c r="B2422" s="19" t="s">
        <v>1980</v>
      </c>
      <c r="C2422" s="27">
        <f>All!BU39</f>
        <v>-0.35118281841278076</v>
      </c>
      <c r="D2422" s="24">
        <f>All!AK39</f>
        <v>0</v>
      </c>
      <c r="E2422" s="19" t="s">
        <v>272</v>
      </c>
      <c r="F2422" s="24">
        <f>All!EO39</f>
        <v>0</v>
      </c>
      <c r="G2422" s="24">
        <f>All!FY39</f>
        <v>2638673.0299999993</v>
      </c>
      <c r="H2422" s="26">
        <v>44682</v>
      </c>
    </row>
    <row r="2423" spans="1:8" hidden="1">
      <c r="A2423" s="19">
        <v>38</v>
      </c>
      <c r="B2423" s="19" t="s">
        <v>1982</v>
      </c>
      <c r="C2423" s="27">
        <f>All!BU40</f>
        <v>16923217.871977866</v>
      </c>
      <c r="D2423" s="24">
        <f>All!AK40</f>
        <v>12507989</v>
      </c>
      <c r="E2423" s="19" t="s">
        <v>272</v>
      </c>
      <c r="F2423" s="24">
        <f>All!EO40</f>
        <v>5310845</v>
      </c>
      <c r="G2423" s="24">
        <f>All!FY40</f>
        <v>7370689.7800000003</v>
      </c>
      <c r="H2423" s="26">
        <v>44682</v>
      </c>
    </row>
    <row r="2424" spans="1:8" hidden="1">
      <c r="A2424" s="19">
        <v>39</v>
      </c>
      <c r="B2424" s="19" t="s">
        <v>1984</v>
      </c>
      <c r="C2424" s="27">
        <f>All!BU41</f>
        <v>25987556.870967746</v>
      </c>
      <c r="D2424" s="24">
        <f>All!AK41</f>
        <v>0</v>
      </c>
      <c r="E2424" s="19" t="s">
        <v>272</v>
      </c>
      <c r="F2424" s="24">
        <f>All!EO41</f>
        <v>200000000</v>
      </c>
      <c r="G2424" s="24">
        <f>All!FY41</f>
        <v>17657522.859999999</v>
      </c>
      <c r="H2424" s="26">
        <v>44682</v>
      </c>
    </row>
    <row r="2425" spans="1:8" hidden="1">
      <c r="A2425" s="19">
        <v>40</v>
      </c>
      <c r="B2425" s="19" t="s">
        <v>2001</v>
      </c>
      <c r="C2425" s="27">
        <f>All!BU42</f>
        <v>31488497.885416687</v>
      </c>
      <c r="D2425" s="24">
        <f>All!AK42</f>
        <v>21641243.840000004</v>
      </c>
      <c r="E2425" s="19" t="s">
        <v>272</v>
      </c>
      <c r="F2425" s="24">
        <f>All!EO42</f>
        <v>13463455.460000001</v>
      </c>
      <c r="G2425" s="24">
        <f>All!FY42</f>
        <v>19041696.580000002</v>
      </c>
      <c r="H2425" s="26">
        <v>44682</v>
      </c>
    </row>
    <row r="2426" spans="1:8" hidden="1">
      <c r="A2426" s="19">
        <v>41</v>
      </c>
      <c r="B2426" s="19" t="s">
        <v>2002</v>
      </c>
      <c r="C2426" s="27">
        <f>All!BU43</f>
        <v>453332.81218273938</v>
      </c>
      <c r="D2426" s="24">
        <f>All!AK43</f>
        <v>0</v>
      </c>
      <c r="E2426" s="19" t="s">
        <v>272</v>
      </c>
      <c r="F2426" s="24">
        <f>All!EO43</f>
        <v>0</v>
      </c>
      <c r="G2426" s="24">
        <f>All!FY43</f>
        <v>1594369.71</v>
      </c>
      <c r="H2426" s="26">
        <v>44682</v>
      </c>
    </row>
    <row r="2427" spans="1:8" hidden="1">
      <c r="A2427" s="19">
        <v>42</v>
      </c>
      <c r="B2427" s="19" t="s">
        <v>2003</v>
      </c>
      <c r="C2427" s="27">
        <f>All!BU44</f>
        <v>42501794.45161283</v>
      </c>
      <c r="D2427" s="24">
        <f>All!AK44</f>
        <v>0</v>
      </c>
      <c r="E2427" s="19" t="s">
        <v>272</v>
      </c>
      <c r="F2427" s="24">
        <f>All!EO44</f>
        <v>0</v>
      </c>
      <c r="G2427" s="24">
        <f>All!FY44</f>
        <v>15746769.380000005</v>
      </c>
      <c r="H2427" s="26">
        <v>44682</v>
      </c>
    </row>
    <row r="2428" spans="1:8" hidden="1">
      <c r="A2428" s="19">
        <v>43</v>
      </c>
      <c r="B2428" s="19" t="s">
        <v>2064</v>
      </c>
      <c r="C2428" s="27">
        <f>All!BU45</f>
        <v>0</v>
      </c>
      <c r="D2428" s="24">
        <f>All!AK45</f>
        <v>0</v>
      </c>
      <c r="E2428" s="19" t="s">
        <v>272</v>
      </c>
      <c r="F2428" s="24">
        <f>All!EO45</f>
        <v>0</v>
      </c>
      <c r="G2428" s="24">
        <f>All!FY45</f>
        <v>0</v>
      </c>
      <c r="H2428" s="26">
        <v>44682</v>
      </c>
    </row>
    <row r="2429" spans="1:8" hidden="1">
      <c r="A2429" s="19">
        <v>44</v>
      </c>
      <c r="B2429" s="19" t="s">
        <v>2062</v>
      </c>
      <c r="C2429" s="27">
        <f>All!BU46</f>
        <v>0</v>
      </c>
      <c r="D2429" s="24">
        <f>All!AK46</f>
        <v>0</v>
      </c>
      <c r="E2429" s="19" t="s">
        <v>272</v>
      </c>
      <c r="F2429" s="24">
        <f>All!EO46</f>
        <v>0</v>
      </c>
      <c r="G2429" s="24">
        <f>All!FY46</f>
        <v>0</v>
      </c>
      <c r="H2429" s="26">
        <v>44682</v>
      </c>
    </row>
    <row r="2430" spans="1:8" hidden="1">
      <c r="A2430" s="19">
        <v>45</v>
      </c>
      <c r="B2430" s="19" t="s">
        <v>2063</v>
      </c>
      <c r="C2430" s="27">
        <f>All!BU47</f>
        <v>0</v>
      </c>
      <c r="D2430" s="24">
        <f>All!AK47</f>
        <v>0</v>
      </c>
      <c r="E2430" s="19" t="s">
        <v>272</v>
      </c>
      <c r="F2430" s="24">
        <f>All!EO47</f>
        <v>0</v>
      </c>
      <c r="G2430" s="24">
        <f>All!FY47</f>
        <v>0</v>
      </c>
      <c r="H2430" s="26">
        <v>44682</v>
      </c>
    </row>
    <row r="2431" spans="1:8" hidden="1">
      <c r="A2431" s="19">
        <v>46</v>
      </c>
      <c r="B2431" s="12" t="s">
        <v>2065</v>
      </c>
      <c r="C2431" s="27">
        <f>All!BU48</f>
        <v>48056904.124352336</v>
      </c>
      <c r="D2431" s="24">
        <f>All!AK48</f>
        <v>22046148.899999999</v>
      </c>
      <c r="E2431" s="19" t="s">
        <v>272</v>
      </c>
      <c r="F2431" s="24">
        <f>All!EO48</f>
        <v>0</v>
      </c>
      <c r="G2431" s="24">
        <f>All!FY48</f>
        <v>123884858.74000002</v>
      </c>
      <c r="H2431" s="26">
        <v>44682</v>
      </c>
    </row>
    <row r="2432" spans="1:8" hidden="1">
      <c r="A2432" s="19">
        <v>47</v>
      </c>
      <c r="B2432" s="12" t="s">
        <v>2066</v>
      </c>
      <c r="C2432" s="27">
        <f>All!BU49</f>
        <v>15199141.292307675</v>
      </c>
      <c r="D2432" s="24">
        <f>All!AK49</f>
        <v>4766150.0761904716</v>
      </c>
      <c r="E2432" s="19" t="s">
        <v>272</v>
      </c>
      <c r="F2432" s="24">
        <f>All!EO49</f>
        <v>8988165.9520653188</v>
      </c>
      <c r="G2432" s="24">
        <f>All!FY49</f>
        <v>6128119.3899999997</v>
      </c>
      <c r="H2432" s="26">
        <v>44682</v>
      </c>
    </row>
    <row r="2433" spans="1:8" hidden="1">
      <c r="A2433" s="19">
        <v>48</v>
      </c>
      <c r="B2433" s="19" t="s">
        <v>2068</v>
      </c>
      <c r="C2433" s="27">
        <f>All!BU50</f>
        <v>19204808.31250006</v>
      </c>
      <c r="D2433" s="24">
        <f>All!AK50</f>
        <v>0</v>
      </c>
      <c r="E2433" s="19" t="s">
        <v>272</v>
      </c>
      <c r="F2433" s="24">
        <f>All!EO50</f>
        <v>0</v>
      </c>
      <c r="G2433" s="24">
        <f>All!FY50</f>
        <v>31378369.73</v>
      </c>
      <c r="H2433" s="26">
        <v>44682</v>
      </c>
    </row>
    <row r="2434" spans="1:8" hidden="1">
      <c r="A2434" s="19">
        <v>49</v>
      </c>
      <c r="B2434" s="19" t="s">
        <v>2069</v>
      </c>
      <c r="C2434" s="27">
        <f>All!BU51</f>
        <v>0</v>
      </c>
      <c r="D2434" s="24">
        <f>All!AK51</f>
        <v>0</v>
      </c>
      <c r="E2434" s="19" t="s">
        <v>272</v>
      </c>
      <c r="F2434" s="24">
        <f>All!EO51</f>
        <v>750000</v>
      </c>
      <c r="G2434" s="24">
        <f>All!FY51</f>
        <v>105215</v>
      </c>
      <c r="H2434" s="26">
        <v>44682</v>
      </c>
    </row>
    <row r="2435" spans="1:8" hidden="1">
      <c r="A2435" s="19">
        <v>50</v>
      </c>
      <c r="B2435" s="19" t="s">
        <v>66</v>
      </c>
      <c r="C2435" s="27">
        <f>All!BU52</f>
        <v>0</v>
      </c>
      <c r="D2435" s="24">
        <f>All!AK52</f>
        <v>0</v>
      </c>
      <c r="E2435" s="19" t="s">
        <v>272</v>
      </c>
      <c r="F2435" s="24">
        <f>All!EO52</f>
        <v>0</v>
      </c>
      <c r="G2435" s="24">
        <f>All!FY52</f>
        <v>0</v>
      </c>
      <c r="H2435" s="26">
        <v>44682</v>
      </c>
    </row>
    <row r="2436" spans="1:8" hidden="1">
      <c r="A2436" s="19">
        <v>51</v>
      </c>
      <c r="B2436" s="19" t="s">
        <v>67</v>
      </c>
      <c r="C2436" s="27">
        <f>All!BU53</f>
        <v>0</v>
      </c>
      <c r="D2436" s="24">
        <f>All!AK53</f>
        <v>0</v>
      </c>
      <c r="E2436" s="19" t="s">
        <v>272</v>
      </c>
      <c r="F2436" s="24">
        <f>All!EO53</f>
        <v>0</v>
      </c>
      <c r="G2436" s="24">
        <f>All!FY53</f>
        <v>68128.13</v>
      </c>
      <c r="H2436" s="26">
        <v>44682</v>
      </c>
    </row>
    <row r="2437" spans="1:8" hidden="1">
      <c r="A2437" s="19">
        <v>52</v>
      </c>
      <c r="B2437" s="19" t="s">
        <v>68</v>
      </c>
      <c r="C2437" s="27">
        <f>All!BU54</f>
        <v>0</v>
      </c>
      <c r="D2437" s="24">
        <f>All!AK54</f>
        <v>0</v>
      </c>
      <c r="E2437" s="19" t="s">
        <v>272</v>
      </c>
      <c r="F2437" s="24">
        <f>All!EO54</f>
        <v>0</v>
      </c>
      <c r="G2437" s="24">
        <f>All!FY54</f>
        <v>50000</v>
      </c>
      <c r="H2437" s="26">
        <v>44682</v>
      </c>
    </row>
    <row r="2438" spans="1:8" hidden="1">
      <c r="A2438" s="19">
        <v>53</v>
      </c>
      <c r="B2438" s="19" t="s">
        <v>69</v>
      </c>
      <c r="C2438" s="27">
        <f>All!BU55</f>
        <v>0</v>
      </c>
      <c r="D2438" s="24">
        <f>All!AK55</f>
        <v>0</v>
      </c>
      <c r="E2438" s="19" t="s">
        <v>272</v>
      </c>
      <c r="F2438" s="24">
        <f>All!EO55</f>
        <v>0</v>
      </c>
      <c r="G2438" s="24">
        <f>All!FY55</f>
        <v>0</v>
      </c>
      <c r="H2438" s="26">
        <v>44682</v>
      </c>
    </row>
    <row r="2439" spans="1:8" hidden="1">
      <c r="A2439" s="19">
        <v>54</v>
      </c>
      <c r="B2439" s="19" t="s">
        <v>70</v>
      </c>
      <c r="C2439" s="27">
        <f>All!BU56</f>
        <v>0</v>
      </c>
      <c r="D2439" s="24">
        <f>All!AK56</f>
        <v>0</v>
      </c>
      <c r="E2439" s="19" t="s">
        <v>272</v>
      </c>
      <c r="F2439" s="24">
        <f>All!EO56</f>
        <v>0</v>
      </c>
      <c r="G2439" s="24">
        <f>All!FY56</f>
        <v>0</v>
      </c>
      <c r="H2439" s="26">
        <v>44682</v>
      </c>
    </row>
    <row r="2440" spans="1:8" hidden="1">
      <c r="A2440" s="19">
        <v>55</v>
      </c>
      <c r="B2440" s="19" t="s">
        <v>71</v>
      </c>
      <c r="C2440" s="27">
        <f>All!BU57</f>
        <v>0</v>
      </c>
      <c r="D2440" s="24">
        <f>All!AK57</f>
        <v>0</v>
      </c>
      <c r="E2440" s="19" t="s">
        <v>272</v>
      </c>
      <c r="F2440" s="24">
        <f>All!EO57</f>
        <v>0</v>
      </c>
      <c r="G2440" s="24">
        <f>All!FY57</f>
        <v>0</v>
      </c>
      <c r="H2440" s="26">
        <v>44682</v>
      </c>
    </row>
    <row r="2441" spans="1:8" hidden="1">
      <c r="A2441" s="19">
        <v>56</v>
      </c>
      <c r="B2441" s="19" t="s">
        <v>72</v>
      </c>
      <c r="C2441" s="27">
        <f>All!BU58</f>
        <v>0</v>
      </c>
      <c r="D2441" s="24">
        <f>All!AK58</f>
        <v>0</v>
      </c>
      <c r="E2441" s="19" t="s">
        <v>272</v>
      </c>
      <c r="F2441" s="24">
        <f>All!EO58</f>
        <v>0</v>
      </c>
      <c r="G2441" s="24">
        <f>All!FY58</f>
        <v>0</v>
      </c>
      <c r="H2441" s="26">
        <v>44682</v>
      </c>
    </row>
    <row r="2442" spans="1:8" hidden="1">
      <c r="A2442" s="19">
        <v>57</v>
      </c>
      <c r="B2442" s="19" t="s">
        <v>73</v>
      </c>
      <c r="C2442" s="27">
        <f>All!BU59</f>
        <v>0</v>
      </c>
      <c r="D2442" s="24">
        <f>All!AK59</f>
        <v>0</v>
      </c>
      <c r="E2442" s="19" t="s">
        <v>272</v>
      </c>
      <c r="F2442" s="24">
        <f>All!EO59</f>
        <v>0</v>
      </c>
      <c r="G2442" s="24">
        <f>All!FY59</f>
        <v>0</v>
      </c>
      <c r="H2442" s="26">
        <v>44682</v>
      </c>
    </row>
    <row r="2443" spans="1:8" hidden="1">
      <c r="A2443" s="19">
        <v>58</v>
      </c>
      <c r="B2443" s="19" t="s">
        <v>74</v>
      </c>
      <c r="C2443" s="27">
        <f>All!BU60</f>
        <v>0</v>
      </c>
      <c r="D2443" s="24">
        <f>All!AK60</f>
        <v>0</v>
      </c>
      <c r="E2443" s="19" t="s">
        <v>272</v>
      </c>
      <c r="F2443" s="24">
        <f>All!EO60</f>
        <v>0</v>
      </c>
      <c r="G2443" s="24">
        <f>All!FY60</f>
        <v>0</v>
      </c>
      <c r="H2443" s="26">
        <v>44682</v>
      </c>
    </row>
    <row r="2444" spans="1:8" hidden="1">
      <c r="A2444" s="19">
        <v>59</v>
      </c>
      <c r="B2444" s="19" t="s">
        <v>75</v>
      </c>
      <c r="C2444" s="27">
        <f>All!BU61</f>
        <v>0</v>
      </c>
      <c r="D2444" s="24">
        <f>All!AK61</f>
        <v>0</v>
      </c>
      <c r="E2444" s="19" t="s">
        <v>272</v>
      </c>
      <c r="F2444" s="24">
        <f>All!EO61</f>
        <v>0</v>
      </c>
      <c r="G2444" s="24">
        <f>All!FY61</f>
        <v>0</v>
      </c>
      <c r="H2444" s="26">
        <v>44682</v>
      </c>
    </row>
    <row r="2445" spans="1:8" hidden="1">
      <c r="A2445" s="19">
        <v>60</v>
      </c>
      <c r="B2445" s="19" t="s">
        <v>76</v>
      </c>
      <c r="C2445" s="27">
        <f>All!BU62</f>
        <v>0</v>
      </c>
      <c r="D2445" s="24">
        <f>All!AK62</f>
        <v>0</v>
      </c>
      <c r="E2445" s="19" t="s">
        <v>272</v>
      </c>
      <c r="F2445" s="24">
        <f>All!EO62</f>
        <v>0</v>
      </c>
      <c r="G2445" s="24">
        <f>All!FY62</f>
        <v>0</v>
      </c>
      <c r="H2445" s="26">
        <v>44682</v>
      </c>
    </row>
    <row r="2446" spans="1:8" hidden="1">
      <c r="A2446" s="19">
        <v>61</v>
      </c>
      <c r="B2446" s="19" t="s">
        <v>77</v>
      </c>
      <c r="C2446" s="27">
        <f>All!BU63</f>
        <v>0</v>
      </c>
      <c r="D2446" s="24">
        <f>All!AK63</f>
        <v>0</v>
      </c>
      <c r="E2446" s="19" t="s">
        <v>272</v>
      </c>
      <c r="F2446" s="24">
        <f>All!EO63</f>
        <v>0</v>
      </c>
      <c r="G2446" s="24">
        <f>All!FY63</f>
        <v>0</v>
      </c>
      <c r="H2446" s="26">
        <v>44682</v>
      </c>
    </row>
    <row r="2447" spans="1:8" hidden="1">
      <c r="A2447" s="19">
        <v>62</v>
      </c>
      <c r="B2447" s="19" t="s">
        <v>87</v>
      </c>
      <c r="C2447" s="27">
        <f>All!BU64</f>
        <v>0</v>
      </c>
      <c r="D2447" s="24">
        <f>All!AK64</f>
        <v>0</v>
      </c>
      <c r="E2447" s="19" t="s">
        <v>272</v>
      </c>
      <c r="F2447" s="24">
        <f>All!EO64</f>
        <v>0</v>
      </c>
      <c r="G2447" s="24">
        <f>All!FY64</f>
        <v>0</v>
      </c>
      <c r="H2447" s="26">
        <v>44682</v>
      </c>
    </row>
    <row r="2448" spans="1:8" hidden="1">
      <c r="A2448" s="19">
        <v>63</v>
      </c>
      <c r="B2448" s="19" t="s">
        <v>93</v>
      </c>
      <c r="C2448" s="27">
        <f>All!BU65</f>
        <v>0</v>
      </c>
      <c r="D2448" s="24">
        <f>All!AK65</f>
        <v>0</v>
      </c>
      <c r="E2448" s="19" t="s">
        <v>272</v>
      </c>
      <c r="F2448" s="24">
        <f>All!EO65</f>
        <v>0</v>
      </c>
      <c r="G2448" s="24">
        <f>All!FY65</f>
        <v>83791</v>
      </c>
      <c r="H2448" s="26">
        <v>44682</v>
      </c>
    </row>
    <row r="2449" spans="1:8" hidden="1">
      <c r="A2449" s="19">
        <v>64</v>
      </c>
      <c r="B2449" s="19" t="s">
        <v>94</v>
      </c>
      <c r="C2449" s="27">
        <f>All!BU66</f>
        <v>0</v>
      </c>
      <c r="D2449" s="24">
        <f>All!AK66</f>
        <v>0</v>
      </c>
      <c r="E2449" s="19" t="s">
        <v>272</v>
      </c>
      <c r="F2449" s="24">
        <f>All!EO66</f>
        <v>0</v>
      </c>
      <c r="G2449" s="24">
        <f>All!FY66</f>
        <v>20000</v>
      </c>
      <c r="H2449" s="26">
        <v>44682</v>
      </c>
    </row>
    <row r="2450" spans="1:8" hidden="1">
      <c r="A2450" s="19">
        <v>65</v>
      </c>
      <c r="B2450" s="19" t="s">
        <v>95</v>
      </c>
      <c r="C2450" s="27">
        <f>All!BU67</f>
        <v>0</v>
      </c>
      <c r="D2450" s="24">
        <f>All!AK67</f>
        <v>0</v>
      </c>
      <c r="E2450" s="19" t="s">
        <v>272</v>
      </c>
      <c r="F2450" s="24">
        <f>All!EO67</f>
        <v>0</v>
      </c>
      <c r="G2450" s="24">
        <f>All!FY67</f>
        <v>0</v>
      </c>
      <c r="H2450" s="26">
        <v>44682</v>
      </c>
    </row>
    <row r="2451" spans="1:8" hidden="1">
      <c r="A2451" s="19">
        <v>66</v>
      </c>
      <c r="B2451" s="19" t="s">
        <v>96</v>
      </c>
      <c r="C2451" s="27">
        <f>All!BU68</f>
        <v>0</v>
      </c>
      <c r="D2451" s="24">
        <f>All!AK68</f>
        <v>0</v>
      </c>
      <c r="E2451" s="19" t="s">
        <v>272</v>
      </c>
      <c r="F2451" s="24">
        <f>All!EO68</f>
        <v>0</v>
      </c>
      <c r="G2451" s="24">
        <f>All!FY68</f>
        <v>0</v>
      </c>
      <c r="H2451" s="26">
        <v>44682</v>
      </c>
    </row>
    <row r="2452" spans="1:8" hidden="1">
      <c r="A2452" s="19">
        <v>67</v>
      </c>
      <c r="B2452" s="19" t="s">
        <v>97</v>
      </c>
      <c r="C2452" s="27">
        <f>All!BU69</f>
        <v>0</v>
      </c>
      <c r="D2452" s="24">
        <f>All!AK69</f>
        <v>0</v>
      </c>
      <c r="E2452" s="19" t="s">
        <v>272</v>
      </c>
      <c r="F2452" s="24">
        <f>All!EO69</f>
        <v>0</v>
      </c>
      <c r="G2452" s="24">
        <f>All!FY69</f>
        <v>0</v>
      </c>
      <c r="H2452" s="26">
        <v>44682</v>
      </c>
    </row>
    <row r="2453" spans="1:8" hidden="1">
      <c r="A2453" s="19">
        <v>68</v>
      </c>
      <c r="B2453" s="19" t="s">
        <v>98</v>
      </c>
      <c r="C2453" s="27">
        <f>All!BU70</f>
        <v>0</v>
      </c>
      <c r="D2453" s="24">
        <f>All!AK70</f>
        <v>0</v>
      </c>
      <c r="E2453" s="19" t="s">
        <v>272</v>
      </c>
      <c r="F2453" s="24">
        <f>All!EO70</f>
        <v>0</v>
      </c>
      <c r="G2453" s="24">
        <f>All!FY70</f>
        <v>0</v>
      </c>
      <c r="H2453" s="26">
        <v>44682</v>
      </c>
    </row>
    <row r="2454" spans="1:8" hidden="1">
      <c r="A2454" s="19">
        <v>69</v>
      </c>
      <c r="B2454" s="19" t="s">
        <v>99</v>
      </c>
      <c r="C2454" s="27">
        <f>All!BU71</f>
        <v>0</v>
      </c>
      <c r="D2454" s="24">
        <f>All!AK71</f>
        <v>0</v>
      </c>
      <c r="E2454" s="19" t="s">
        <v>272</v>
      </c>
      <c r="F2454" s="24">
        <f>All!EO71</f>
        <v>0</v>
      </c>
      <c r="G2454" s="24">
        <f>All!FY71</f>
        <v>0</v>
      </c>
      <c r="H2454" s="26">
        <v>44682</v>
      </c>
    </row>
    <row r="2455" spans="1:8" hidden="1">
      <c r="A2455" s="19">
        <v>70</v>
      </c>
      <c r="B2455" s="19" t="s">
        <v>100</v>
      </c>
      <c r="C2455" s="27">
        <f>All!BU72</f>
        <v>0</v>
      </c>
      <c r="D2455" s="24">
        <f>All!AK72</f>
        <v>0</v>
      </c>
      <c r="E2455" s="19" t="s">
        <v>272</v>
      </c>
      <c r="F2455" s="24">
        <f>All!EO72</f>
        <v>0</v>
      </c>
      <c r="G2455" s="24">
        <f>All!FY72</f>
        <v>74813</v>
      </c>
      <c r="H2455" s="26">
        <v>44682</v>
      </c>
    </row>
    <row r="2456" spans="1:8" hidden="1">
      <c r="A2456" s="19">
        <v>71</v>
      </c>
      <c r="B2456" s="19" t="s">
        <v>101</v>
      </c>
      <c r="C2456" s="27">
        <f>All!BU73</f>
        <v>0</v>
      </c>
      <c r="D2456" s="24">
        <f>All!AK73</f>
        <v>0</v>
      </c>
      <c r="E2456" s="19" t="s">
        <v>272</v>
      </c>
      <c r="F2456" s="24">
        <f>All!EO73</f>
        <v>0</v>
      </c>
      <c r="G2456" s="24">
        <f>All!FY73</f>
        <v>0</v>
      </c>
      <c r="H2456" s="26">
        <v>44682</v>
      </c>
    </row>
    <row r="2457" spans="1:8" hidden="1">
      <c r="A2457" s="19">
        <v>72</v>
      </c>
      <c r="B2457" s="19" t="s">
        <v>102</v>
      </c>
      <c r="C2457" s="27">
        <f>All!BU74</f>
        <v>0</v>
      </c>
      <c r="D2457" s="24">
        <f>All!AK74</f>
        <v>0</v>
      </c>
      <c r="E2457" s="19" t="s">
        <v>272</v>
      </c>
      <c r="F2457" s="24">
        <f>All!EO74</f>
        <v>0</v>
      </c>
      <c r="G2457" s="24">
        <f>All!FY74</f>
        <v>0</v>
      </c>
      <c r="H2457" s="26">
        <v>44682</v>
      </c>
    </row>
    <row r="2458" spans="1:8" hidden="1">
      <c r="A2458" s="19">
        <v>73</v>
      </c>
      <c r="B2458" s="19" t="s">
        <v>103</v>
      </c>
      <c r="C2458" s="27">
        <f>All!BU75</f>
        <v>0</v>
      </c>
      <c r="D2458" s="24">
        <f>All!AK75</f>
        <v>0</v>
      </c>
      <c r="E2458" s="19" t="s">
        <v>272</v>
      </c>
      <c r="F2458" s="24">
        <f>All!EO75</f>
        <v>0</v>
      </c>
      <c r="G2458" s="24">
        <f>All!FY75</f>
        <v>0</v>
      </c>
      <c r="H2458" s="26">
        <v>44682</v>
      </c>
    </row>
    <row r="2459" spans="1:8" hidden="1">
      <c r="A2459" s="19">
        <v>74</v>
      </c>
      <c r="B2459" s="19" t="s">
        <v>104</v>
      </c>
      <c r="C2459" s="27">
        <f>All!BU76</f>
        <v>0</v>
      </c>
      <c r="D2459" s="24">
        <f>All!AK76</f>
        <v>0</v>
      </c>
      <c r="E2459" s="19" t="s">
        <v>272</v>
      </c>
      <c r="F2459" s="24">
        <f>All!EO76</f>
        <v>0</v>
      </c>
      <c r="G2459" s="24">
        <f>All!FY76</f>
        <v>0</v>
      </c>
      <c r="H2459" s="26">
        <v>44682</v>
      </c>
    </row>
    <row r="2460" spans="1:8" hidden="1">
      <c r="A2460" s="19">
        <v>75</v>
      </c>
      <c r="B2460" s="19" t="s">
        <v>105</v>
      </c>
      <c r="C2460" s="27">
        <f>All!BU77</f>
        <v>0</v>
      </c>
      <c r="D2460" s="24">
        <f>All!AK77</f>
        <v>0</v>
      </c>
      <c r="E2460" s="19" t="s">
        <v>272</v>
      </c>
      <c r="F2460" s="24">
        <f>All!EO77</f>
        <v>0</v>
      </c>
      <c r="G2460" s="24">
        <f>All!FY77</f>
        <v>0</v>
      </c>
      <c r="H2460" s="26">
        <v>44682</v>
      </c>
    </row>
    <row r="2461" spans="1:8" hidden="1">
      <c r="A2461" s="19">
        <v>76</v>
      </c>
      <c r="B2461" s="19" t="s">
        <v>111</v>
      </c>
      <c r="C2461" s="27">
        <f>All!BU78</f>
        <v>0</v>
      </c>
      <c r="D2461" s="24">
        <f>All!AK78</f>
        <v>0</v>
      </c>
      <c r="E2461" s="19" t="s">
        <v>272</v>
      </c>
      <c r="F2461" s="24">
        <f>All!EO78</f>
        <v>0</v>
      </c>
      <c r="G2461" s="24">
        <f>All!FY78</f>
        <v>0</v>
      </c>
      <c r="H2461" s="26">
        <v>44682</v>
      </c>
    </row>
    <row r="2462" spans="1:8" hidden="1">
      <c r="A2462" s="19">
        <v>77</v>
      </c>
      <c r="B2462" s="19" t="s">
        <v>112</v>
      </c>
      <c r="C2462" s="27">
        <f>All!BU79</f>
        <v>0</v>
      </c>
      <c r="D2462" s="24">
        <f>All!AK79</f>
        <v>0</v>
      </c>
      <c r="E2462" s="19" t="s">
        <v>272</v>
      </c>
      <c r="F2462" s="24">
        <f>All!EO79</f>
        <v>0</v>
      </c>
      <c r="G2462" s="24">
        <f>All!FY79</f>
        <v>0</v>
      </c>
      <c r="H2462" s="26">
        <v>44682</v>
      </c>
    </row>
    <row r="2463" spans="1:8" hidden="1">
      <c r="A2463" s="19">
        <v>78</v>
      </c>
      <c r="B2463" s="19" t="s">
        <v>113</v>
      </c>
      <c r="C2463" s="27">
        <f>All!BU80</f>
        <v>0</v>
      </c>
      <c r="D2463" s="24">
        <f>All!AK80</f>
        <v>0</v>
      </c>
      <c r="E2463" s="19" t="s">
        <v>272</v>
      </c>
      <c r="F2463" s="24">
        <f>All!EO80</f>
        <v>0</v>
      </c>
      <c r="G2463" s="24">
        <f>All!FY80</f>
        <v>0</v>
      </c>
      <c r="H2463" s="26">
        <v>44682</v>
      </c>
    </row>
    <row r="2464" spans="1:8" hidden="1">
      <c r="A2464" s="19">
        <v>79</v>
      </c>
      <c r="B2464" s="19" t="s">
        <v>114</v>
      </c>
      <c r="C2464" s="27">
        <f>All!BU81</f>
        <v>0</v>
      </c>
      <c r="D2464" s="24">
        <f>All!AK81</f>
        <v>0</v>
      </c>
      <c r="E2464" s="19" t="s">
        <v>272</v>
      </c>
      <c r="F2464" s="24">
        <f>All!EO81</f>
        <v>0</v>
      </c>
      <c r="G2464" s="24">
        <f>All!FY81</f>
        <v>0</v>
      </c>
      <c r="H2464" s="26">
        <v>44682</v>
      </c>
    </row>
    <row r="2465" spans="1:8" hidden="1">
      <c r="A2465" s="19">
        <v>80</v>
      </c>
      <c r="B2465" s="19" t="s">
        <v>115</v>
      </c>
      <c r="C2465" s="27">
        <f>All!BU82</f>
        <v>0</v>
      </c>
      <c r="D2465" s="24">
        <f>All!AK82</f>
        <v>0</v>
      </c>
      <c r="E2465" s="19" t="s">
        <v>272</v>
      </c>
      <c r="F2465" s="24">
        <f>All!EO82</f>
        <v>0</v>
      </c>
      <c r="G2465" s="24">
        <f>All!FY82</f>
        <v>0</v>
      </c>
      <c r="H2465" s="26">
        <v>44682</v>
      </c>
    </row>
    <row r="2466" spans="1:8" hidden="1">
      <c r="A2466" s="19">
        <v>81</v>
      </c>
      <c r="B2466" s="19" t="s">
        <v>116</v>
      </c>
      <c r="C2466" s="27">
        <f>All!BU83</f>
        <v>0</v>
      </c>
      <c r="D2466" s="24">
        <f>All!AK83</f>
        <v>0</v>
      </c>
      <c r="E2466" s="19" t="s">
        <v>272</v>
      </c>
      <c r="F2466" s="24">
        <f>All!EO83</f>
        <v>0</v>
      </c>
      <c r="G2466" s="24">
        <f>All!FY83</f>
        <v>0</v>
      </c>
      <c r="H2466" s="26">
        <v>44682</v>
      </c>
    </row>
    <row r="2467" spans="1:8" hidden="1">
      <c r="A2467" s="19">
        <v>82</v>
      </c>
      <c r="B2467" s="19" t="s">
        <v>117</v>
      </c>
      <c r="C2467" s="27">
        <f>All!BU84</f>
        <v>0</v>
      </c>
      <c r="D2467" s="24">
        <f>All!AK84</f>
        <v>0</v>
      </c>
      <c r="E2467" s="19" t="s">
        <v>272</v>
      </c>
      <c r="F2467" s="24">
        <f>All!EO84</f>
        <v>0</v>
      </c>
      <c r="G2467" s="24">
        <f>All!FY84</f>
        <v>0</v>
      </c>
      <c r="H2467" s="26">
        <v>44682</v>
      </c>
    </row>
    <row r="2468" spans="1:8" hidden="1">
      <c r="A2468" s="19">
        <v>83</v>
      </c>
      <c r="B2468" s="19" t="s">
        <v>118</v>
      </c>
      <c r="C2468" s="27">
        <f>All!BU85</f>
        <v>0</v>
      </c>
      <c r="D2468" s="24">
        <f>All!AK85</f>
        <v>0</v>
      </c>
      <c r="E2468" s="19" t="s">
        <v>272</v>
      </c>
      <c r="F2468" s="24">
        <f>All!EO85</f>
        <v>0</v>
      </c>
      <c r="G2468" s="24">
        <f>All!FY85</f>
        <v>0</v>
      </c>
      <c r="H2468" s="26">
        <v>44682</v>
      </c>
    </row>
    <row r="2469" spans="1:8" hidden="1">
      <c r="A2469" s="19">
        <v>84</v>
      </c>
      <c r="B2469" s="19" t="s">
        <v>119</v>
      </c>
      <c r="C2469" s="27">
        <f>All!BU86</f>
        <v>0</v>
      </c>
      <c r="D2469" s="24">
        <f>All!AK86</f>
        <v>0</v>
      </c>
      <c r="E2469" s="19" t="s">
        <v>272</v>
      </c>
      <c r="F2469" s="24">
        <f>All!EO86</f>
        <v>0</v>
      </c>
      <c r="G2469" s="24">
        <f>All!FY86</f>
        <v>0</v>
      </c>
      <c r="H2469" s="26">
        <v>44682</v>
      </c>
    </row>
    <row r="2470" spans="1:8" hidden="1">
      <c r="A2470" s="19">
        <v>85</v>
      </c>
      <c r="B2470" s="19" t="s">
        <v>120</v>
      </c>
      <c r="C2470" s="27">
        <f>All!BU87</f>
        <v>0</v>
      </c>
      <c r="D2470" s="24">
        <f>All!AK87</f>
        <v>0</v>
      </c>
      <c r="E2470" s="19" t="s">
        <v>272</v>
      </c>
      <c r="F2470" s="24">
        <f>All!EO87</f>
        <v>0</v>
      </c>
      <c r="G2470" s="24">
        <f>All!FY87</f>
        <v>0</v>
      </c>
      <c r="H2470" s="26">
        <v>44682</v>
      </c>
    </row>
    <row r="2471" spans="1:8" hidden="1">
      <c r="A2471" s="19">
        <v>86</v>
      </c>
      <c r="B2471" s="19" t="s">
        <v>121</v>
      </c>
      <c r="C2471" s="27">
        <f>All!BU88</f>
        <v>0</v>
      </c>
      <c r="D2471" s="24">
        <f>All!AK88</f>
        <v>0</v>
      </c>
      <c r="E2471" s="19" t="s">
        <v>272</v>
      </c>
      <c r="F2471" s="24">
        <f>All!EO88</f>
        <v>0</v>
      </c>
      <c r="G2471" s="24">
        <f>All!FY88</f>
        <v>0</v>
      </c>
      <c r="H2471" s="26">
        <v>44682</v>
      </c>
    </row>
    <row r="2472" spans="1:8" hidden="1">
      <c r="A2472" s="19">
        <v>87</v>
      </c>
      <c r="B2472" s="19" t="s">
        <v>122</v>
      </c>
      <c r="C2472" s="27">
        <f>All!BU89</f>
        <v>0</v>
      </c>
      <c r="D2472" s="24">
        <f>All!AK89</f>
        <v>0</v>
      </c>
      <c r="E2472" s="19" t="s">
        <v>272</v>
      </c>
      <c r="F2472" s="24">
        <f>All!EO89</f>
        <v>0</v>
      </c>
      <c r="G2472" s="24">
        <f>All!FY89</f>
        <v>0</v>
      </c>
      <c r="H2472" s="26">
        <v>44682</v>
      </c>
    </row>
    <row r="2473" spans="1:8" hidden="1">
      <c r="A2473" s="19">
        <v>88</v>
      </c>
      <c r="B2473" s="19" t="s">
        <v>123</v>
      </c>
      <c r="C2473" s="27">
        <f>All!BU90</f>
        <v>0</v>
      </c>
      <c r="D2473" s="24">
        <f>All!AK90</f>
        <v>0</v>
      </c>
      <c r="E2473" s="19" t="s">
        <v>272</v>
      </c>
      <c r="F2473" s="24">
        <f>All!EO90</f>
        <v>0</v>
      </c>
      <c r="G2473" s="24">
        <f>All!FY90</f>
        <v>0</v>
      </c>
      <c r="H2473" s="26">
        <v>44682</v>
      </c>
    </row>
    <row r="2474" spans="1:8" hidden="1">
      <c r="A2474" s="19">
        <v>89</v>
      </c>
      <c r="B2474" s="19" t="s">
        <v>126</v>
      </c>
      <c r="C2474" s="27">
        <f>All!BU91</f>
        <v>0</v>
      </c>
      <c r="D2474" s="24">
        <f>All!AK91</f>
        <v>0</v>
      </c>
      <c r="E2474" s="19" t="s">
        <v>272</v>
      </c>
      <c r="F2474" s="24">
        <f>All!EO91</f>
        <v>0</v>
      </c>
      <c r="G2474" s="24">
        <f>All!FY91</f>
        <v>0</v>
      </c>
      <c r="H2474" s="26">
        <v>44682</v>
      </c>
    </row>
    <row r="2475" spans="1:8" hidden="1">
      <c r="A2475" s="19">
        <v>90</v>
      </c>
      <c r="B2475" s="19" t="s">
        <v>284</v>
      </c>
      <c r="C2475" s="27">
        <f>All!BU92</f>
        <v>0</v>
      </c>
      <c r="D2475" s="24">
        <f>All!AK92</f>
        <v>0</v>
      </c>
      <c r="E2475" s="19" t="s">
        <v>272</v>
      </c>
      <c r="F2475" s="24">
        <f>All!EO92</f>
        <v>0</v>
      </c>
      <c r="G2475" s="24">
        <f>All!FY92</f>
        <v>0</v>
      </c>
      <c r="H2475" s="26">
        <v>44682</v>
      </c>
    </row>
    <row r="2476" spans="1:8" hidden="1">
      <c r="A2476" s="19">
        <v>91</v>
      </c>
      <c r="B2476" s="19" t="s">
        <v>2006</v>
      </c>
      <c r="C2476" s="27">
        <f>All!BU93</f>
        <v>0</v>
      </c>
      <c r="D2476" s="24">
        <f>All!AK93</f>
        <v>0</v>
      </c>
      <c r="E2476" s="19" t="s">
        <v>272</v>
      </c>
      <c r="F2476" s="24">
        <f>All!EO93</f>
        <v>0</v>
      </c>
      <c r="G2476" s="24">
        <f>All!FY93</f>
        <v>0</v>
      </c>
      <c r="H2476" s="26">
        <v>44682</v>
      </c>
    </row>
    <row r="2477" spans="1:8" hidden="1">
      <c r="A2477" s="19">
        <v>92</v>
      </c>
      <c r="B2477" s="19" t="s">
        <v>283</v>
      </c>
      <c r="C2477" s="27">
        <f>All!BU94</f>
        <v>0</v>
      </c>
      <c r="D2477" s="24">
        <f>All!AK94</f>
        <v>0</v>
      </c>
      <c r="E2477" s="19" t="s">
        <v>272</v>
      </c>
      <c r="F2477" s="24">
        <f>All!EO94</f>
        <v>0</v>
      </c>
      <c r="G2477" s="24">
        <f>All!FY94</f>
        <v>0</v>
      </c>
      <c r="H2477" s="26">
        <v>44682</v>
      </c>
    </row>
    <row r="2478" spans="1:8" hidden="1">
      <c r="A2478" s="19">
        <v>93</v>
      </c>
      <c r="B2478" s="19" t="s">
        <v>2005</v>
      </c>
      <c r="C2478" s="27">
        <f>All!BU95</f>
        <v>0</v>
      </c>
      <c r="D2478" s="24">
        <f>All!AK95</f>
        <v>0</v>
      </c>
      <c r="E2478" s="19" t="s">
        <v>272</v>
      </c>
      <c r="F2478" s="24">
        <f>All!EO95</f>
        <v>0</v>
      </c>
      <c r="G2478" s="24">
        <f>All!FY95</f>
        <v>0</v>
      </c>
      <c r="H2478" s="26">
        <v>44682</v>
      </c>
    </row>
    <row r="2479" spans="1:8" hidden="1">
      <c r="A2479" s="19">
        <v>94</v>
      </c>
      <c r="B2479" s="19" t="s">
        <v>2075</v>
      </c>
      <c r="C2479" s="27">
        <f>All!BU96</f>
        <v>0</v>
      </c>
      <c r="D2479" s="24">
        <f>All!AK96</f>
        <v>0</v>
      </c>
      <c r="E2479" s="19" t="s">
        <v>272</v>
      </c>
      <c r="F2479" s="24">
        <f>All!EO96</f>
        <v>0</v>
      </c>
      <c r="G2479" s="24">
        <f>All!FY96</f>
        <v>0</v>
      </c>
      <c r="H2479" s="26">
        <v>44682</v>
      </c>
    </row>
    <row r="2480" spans="1:8" hidden="1">
      <c r="A2480" s="19">
        <v>95</v>
      </c>
      <c r="B2480" s="19" t="s">
        <v>2076</v>
      </c>
      <c r="C2480" s="27">
        <f>All!BU97</f>
        <v>0</v>
      </c>
      <c r="D2480" s="24">
        <f>All!AK97</f>
        <v>0</v>
      </c>
      <c r="E2480" s="19" t="s">
        <v>272</v>
      </c>
      <c r="F2480" s="24">
        <f>All!EO97</f>
        <v>0</v>
      </c>
      <c r="G2480" s="24">
        <f>All!FY97</f>
        <v>0</v>
      </c>
      <c r="H2480" s="26">
        <v>44682</v>
      </c>
    </row>
    <row r="2481" spans="1:8" hidden="1">
      <c r="A2481" s="19">
        <v>96</v>
      </c>
      <c r="B2481" s="19" t="s">
        <v>2077</v>
      </c>
      <c r="C2481" s="27">
        <f>All!BU98</f>
        <v>0</v>
      </c>
      <c r="D2481" s="24">
        <f>All!AK98</f>
        <v>0</v>
      </c>
      <c r="E2481" s="19" t="s">
        <v>272</v>
      </c>
      <c r="F2481" s="24">
        <f>All!EO98</f>
        <v>0</v>
      </c>
      <c r="G2481" s="24">
        <f>All!FY98</f>
        <v>0</v>
      </c>
      <c r="H2481" s="26">
        <v>44682</v>
      </c>
    </row>
    <row r="2482" spans="1:8" hidden="1">
      <c r="A2482" s="19">
        <v>97</v>
      </c>
      <c r="B2482" s="19" t="s">
        <v>2078</v>
      </c>
      <c r="C2482" s="27">
        <f>All!BU99</f>
        <v>10189742.510638297</v>
      </c>
      <c r="D2482" s="24">
        <f>All!AK99</f>
        <v>521149.32799999998</v>
      </c>
      <c r="E2482" s="19" t="s">
        <v>272</v>
      </c>
      <c r="F2482" s="24">
        <f>All!EO99</f>
        <v>0</v>
      </c>
      <c r="G2482" s="24">
        <f>All!FY99</f>
        <v>7943671.6999999974</v>
      </c>
      <c r="H2482" s="26">
        <v>44682</v>
      </c>
    </row>
    <row r="2483" spans="1:8" hidden="1">
      <c r="A2483" s="19">
        <v>98</v>
      </c>
      <c r="B2483" s="19" t="s">
        <v>2079</v>
      </c>
      <c r="C2483" s="27">
        <f>All!BU100</f>
        <v>7979171.7708333433</v>
      </c>
      <c r="D2483" s="24">
        <f>All!AK100</f>
        <v>10044463.57</v>
      </c>
      <c r="E2483" s="19" t="s">
        <v>272</v>
      </c>
      <c r="F2483" s="24">
        <f>All!EO100</f>
        <v>2136487</v>
      </c>
      <c r="G2483" s="24">
        <f>All!FY100</f>
        <v>23740828.210000001</v>
      </c>
      <c r="H2483" s="26">
        <v>44682</v>
      </c>
    </row>
    <row r="2484" spans="1:8" hidden="1">
      <c r="A2484" s="19">
        <v>99</v>
      </c>
      <c r="B2484" s="19" t="s">
        <v>2080</v>
      </c>
      <c r="C2484" s="27">
        <f>All!BU101</f>
        <v>5401406.9401962161</v>
      </c>
      <c r="D2484" s="24">
        <f>All!AK101</f>
        <v>3063890.71</v>
      </c>
      <c r="E2484" s="19" t="s">
        <v>272</v>
      </c>
      <c r="F2484" s="24">
        <f>All!EO101</f>
        <v>0</v>
      </c>
      <c r="G2484" s="24">
        <f>All!FY101</f>
        <v>2867385.4800000004</v>
      </c>
      <c r="H2484" s="26">
        <v>44682</v>
      </c>
    </row>
    <row r="2485" spans="1:8" hidden="1">
      <c r="A2485" s="19">
        <v>100</v>
      </c>
      <c r="B2485" s="19" t="s">
        <v>2081</v>
      </c>
      <c r="C2485" s="27">
        <f>All!BU102</f>
        <v>0</v>
      </c>
      <c r="D2485" s="24">
        <f>All!AK102</f>
        <v>0</v>
      </c>
      <c r="E2485" s="19" t="s">
        <v>272</v>
      </c>
      <c r="F2485" s="24">
        <f>All!EO102</f>
        <v>0</v>
      </c>
      <c r="G2485" s="24">
        <f>All!FY102</f>
        <v>0</v>
      </c>
      <c r="H2485" s="26">
        <v>44682</v>
      </c>
    </row>
    <row r="2486" spans="1:8" hidden="1">
      <c r="A2486" s="19">
        <v>101</v>
      </c>
      <c r="B2486" s="19" t="s">
        <v>2082</v>
      </c>
      <c r="C2486" s="27">
        <f>All!BU103</f>
        <v>0</v>
      </c>
      <c r="D2486" s="24">
        <f>All!AK103</f>
        <v>0</v>
      </c>
      <c r="E2486" s="19" t="s">
        <v>272</v>
      </c>
      <c r="F2486" s="24">
        <f>All!EO103</f>
        <v>0</v>
      </c>
      <c r="G2486" s="24">
        <f>All!FY103</f>
        <v>4542513.6800000006</v>
      </c>
      <c r="H2486" s="26">
        <v>44682</v>
      </c>
    </row>
    <row r="2487" spans="1:8" hidden="1">
      <c r="A2487" s="19">
        <v>102</v>
      </c>
      <c r="B2487" s="19" t="s">
        <v>2083</v>
      </c>
      <c r="C2487" s="27">
        <f>All!BU104</f>
        <v>9913921.1182795763</v>
      </c>
      <c r="D2487" s="24">
        <f>All!AK104</f>
        <v>0</v>
      </c>
      <c r="E2487" s="19" t="s">
        <v>272</v>
      </c>
      <c r="F2487" s="24">
        <f>All!EO104</f>
        <v>0</v>
      </c>
      <c r="G2487" s="24">
        <f>All!FY104</f>
        <v>2610878.9299999997</v>
      </c>
      <c r="H2487" s="26">
        <v>44682</v>
      </c>
    </row>
    <row r="2488" spans="1:8" hidden="1">
      <c r="A2488" s="19">
        <v>103</v>
      </c>
      <c r="B2488" s="19" t="s">
        <v>2085</v>
      </c>
      <c r="C2488" s="27">
        <f>All!BU105</f>
        <v>0</v>
      </c>
      <c r="D2488" s="24">
        <f>All!AK105</f>
        <v>0</v>
      </c>
      <c r="E2488" s="19" t="s">
        <v>272</v>
      </c>
      <c r="F2488" s="24">
        <f>All!EO105</f>
        <v>0</v>
      </c>
      <c r="G2488" s="24">
        <f>All!FY105</f>
        <v>0</v>
      </c>
      <c r="H2488" s="26">
        <v>44682</v>
      </c>
    </row>
    <row r="2489" spans="1:8" hidden="1">
      <c r="A2489" s="19">
        <v>104</v>
      </c>
      <c r="B2489" s="19" t="s">
        <v>2086</v>
      </c>
      <c r="C2489" s="27">
        <f>All!BU106</f>
        <v>0</v>
      </c>
      <c r="D2489" s="24">
        <f>All!AK106</f>
        <v>0</v>
      </c>
      <c r="E2489" s="19" t="s">
        <v>272</v>
      </c>
      <c r="F2489" s="24">
        <f>All!EO106</f>
        <v>0</v>
      </c>
      <c r="G2489" s="24">
        <f>All!FY106</f>
        <v>0</v>
      </c>
      <c r="H2489" s="26">
        <v>44682</v>
      </c>
    </row>
    <row r="2490" spans="1:8" hidden="1">
      <c r="A2490" s="19">
        <v>105</v>
      </c>
      <c r="B2490" s="19" t="s">
        <v>2087</v>
      </c>
      <c r="C2490" s="27">
        <f>All!BU107</f>
        <v>3908087.5398495197</v>
      </c>
      <c r="D2490" s="24">
        <f>All!AK107</f>
        <v>-7583768.474198997</v>
      </c>
      <c r="E2490" s="19" t="s">
        <v>272</v>
      </c>
      <c r="F2490" s="24">
        <f>All!EO107</f>
        <v>0</v>
      </c>
      <c r="G2490" s="24">
        <f>All!FY107</f>
        <v>3223067.4400000004</v>
      </c>
      <c r="H2490" s="26">
        <v>44682</v>
      </c>
    </row>
    <row r="2491" spans="1:8" hidden="1">
      <c r="A2491" s="19">
        <v>106</v>
      </c>
      <c r="B2491" s="19" t="s">
        <v>2088</v>
      </c>
      <c r="C2491" s="27">
        <f>All!BU108</f>
        <v>0</v>
      </c>
      <c r="D2491" s="24">
        <f>All!AK108</f>
        <v>0</v>
      </c>
      <c r="E2491" s="19" t="s">
        <v>272</v>
      </c>
      <c r="F2491" s="24">
        <f>All!EO108</f>
        <v>0</v>
      </c>
      <c r="G2491" s="24">
        <f>All!FY108</f>
        <v>0</v>
      </c>
      <c r="H2491" s="26">
        <v>44682</v>
      </c>
    </row>
    <row r="2492" spans="1:8" hidden="1">
      <c r="A2492" s="19">
        <v>107</v>
      </c>
      <c r="B2492" s="19" t="s">
        <v>2089</v>
      </c>
      <c r="C2492" s="27">
        <f>All!BU109</f>
        <v>-6.4355611801147461E-2</v>
      </c>
      <c r="D2492" s="24">
        <f>All!AK109</f>
        <v>0</v>
      </c>
      <c r="E2492" s="19" t="s">
        <v>272</v>
      </c>
      <c r="F2492" s="24">
        <f>All!EO109</f>
        <v>0</v>
      </c>
      <c r="G2492" s="24">
        <f>All!FY109</f>
        <v>536183.79</v>
      </c>
      <c r="H2492" s="26">
        <v>44682</v>
      </c>
    </row>
    <row r="2493" spans="1:8" hidden="1">
      <c r="A2493" s="19">
        <v>108</v>
      </c>
      <c r="B2493" s="19" t="s">
        <v>2090</v>
      </c>
      <c r="C2493" s="27">
        <f>All!BU110</f>
        <v>7390585.3440860361</v>
      </c>
      <c r="D2493" s="24">
        <f>All!AK110</f>
        <v>0</v>
      </c>
      <c r="E2493" s="19" t="s">
        <v>272</v>
      </c>
      <c r="F2493" s="24">
        <f>All!EO110</f>
        <v>3115862.55</v>
      </c>
      <c r="G2493" s="24">
        <f>All!FY110</f>
        <v>9490260.089999998</v>
      </c>
      <c r="H2493" s="26">
        <v>44682</v>
      </c>
    </row>
    <row r="2494" spans="1:8" hidden="1">
      <c r="A2494" s="19">
        <v>109</v>
      </c>
      <c r="B2494" s="19" t="s">
        <v>2091</v>
      </c>
      <c r="C2494" s="27">
        <f>All!BU111</f>
        <v>10052114.706521735</v>
      </c>
      <c r="D2494" s="24">
        <f>All!AK111</f>
        <v>4232414.900000006</v>
      </c>
      <c r="E2494" s="19" t="s">
        <v>272</v>
      </c>
      <c r="F2494" s="24">
        <f>All!EO111</f>
        <v>3492288.9</v>
      </c>
      <c r="G2494" s="24">
        <f>All!FY111</f>
        <v>7079692.3699999982</v>
      </c>
      <c r="H2494" s="26">
        <v>44682</v>
      </c>
    </row>
    <row r="2495" spans="1:8" hidden="1">
      <c r="A2495" s="19">
        <v>110</v>
      </c>
      <c r="B2495" s="19" t="s">
        <v>2092</v>
      </c>
      <c r="C2495" s="27">
        <f>All!BU112</f>
        <v>27435069.322916687</v>
      </c>
      <c r="D2495" s="24">
        <f>All!AK112</f>
        <v>17623302.691428542</v>
      </c>
      <c r="E2495" s="19" t="s">
        <v>272</v>
      </c>
      <c r="F2495" s="24">
        <f>All!EO112</f>
        <v>0</v>
      </c>
      <c r="G2495" s="24">
        <f>All!FY112</f>
        <v>9010497.7899999991</v>
      </c>
      <c r="H2495" s="26">
        <v>44682</v>
      </c>
    </row>
    <row r="2496" spans="1:8" hidden="1">
      <c r="A2496" s="19">
        <v>111</v>
      </c>
      <c r="B2496" s="19" t="s">
        <v>2104</v>
      </c>
      <c r="C2496" s="27">
        <f>All!BU113</f>
        <v>3035689.7849462368</v>
      </c>
      <c r="D2496" s="24">
        <f>All!AK113</f>
        <v>0</v>
      </c>
      <c r="E2496" s="19" t="s">
        <v>272</v>
      </c>
      <c r="F2496" s="24">
        <f>All!EO113</f>
        <v>0</v>
      </c>
      <c r="G2496" s="24">
        <f>All!FY113</f>
        <v>961259.71</v>
      </c>
      <c r="H2496" s="26">
        <v>44682</v>
      </c>
    </row>
    <row r="2497" spans="1:8" hidden="1">
      <c r="A2497" s="19">
        <v>112</v>
      </c>
      <c r="B2497" s="19" t="s">
        <v>2100</v>
      </c>
      <c r="C2497" s="27">
        <f>All!BU114</f>
        <v>29397600.426666707</v>
      </c>
      <c r="D2497" s="24">
        <f>All!AK114</f>
        <v>0</v>
      </c>
      <c r="E2497" s="19" t="s">
        <v>272</v>
      </c>
      <c r="F2497" s="24">
        <f>All!EO114</f>
        <v>0</v>
      </c>
      <c r="G2497" s="24">
        <f>All!FY114</f>
        <v>21949256.439999994</v>
      </c>
      <c r="H2497" s="26">
        <v>44682</v>
      </c>
    </row>
    <row r="2498" spans="1:8" hidden="1">
      <c r="A2498" s="19">
        <v>113</v>
      </c>
      <c r="B2498" s="19" t="s">
        <v>2101</v>
      </c>
      <c r="C2498" s="27">
        <f>All!BU115</f>
        <v>86306025.421052635</v>
      </c>
      <c r="D2498" s="24">
        <f>All!AK115</f>
        <v>22729528.920000017</v>
      </c>
      <c r="E2498" s="19" t="s">
        <v>272</v>
      </c>
      <c r="F2498" s="24">
        <f>All!EO115</f>
        <v>16890748.059999999</v>
      </c>
      <c r="G2498" s="24">
        <f>All!FY115</f>
        <v>52102149.940000005</v>
      </c>
      <c r="H2498" s="26">
        <v>44682</v>
      </c>
    </row>
    <row r="2499" spans="1:8" hidden="1">
      <c r="A2499" s="19">
        <v>114</v>
      </c>
      <c r="B2499" s="19" t="s">
        <v>2102</v>
      </c>
      <c r="C2499" s="27">
        <f>All!BU116</f>
        <v>502165.55999999866</v>
      </c>
      <c r="D2499" s="24">
        <f>All!AK116</f>
        <v>6414</v>
      </c>
      <c r="E2499" s="19" t="s">
        <v>272</v>
      </c>
      <c r="F2499" s="24">
        <f>All!EO116</f>
        <v>433670.8</v>
      </c>
      <c r="G2499" s="24">
        <f>All!FY116</f>
        <v>454315.48</v>
      </c>
      <c r="H2499" s="26">
        <v>44682</v>
      </c>
    </row>
    <row r="2500" spans="1:8" hidden="1">
      <c r="A2500" s="20">
        <v>115</v>
      </c>
      <c r="B2500" s="20" t="s">
        <v>2103</v>
      </c>
      <c r="C2500" s="27">
        <f>All!BU117</f>
        <v>53791.530529715121</v>
      </c>
      <c r="D2500" s="24">
        <f>All!AK117</f>
        <v>0</v>
      </c>
      <c r="E2500" s="19" t="s">
        <v>272</v>
      </c>
      <c r="F2500" s="24">
        <f>All!EO117</f>
        <v>0</v>
      </c>
      <c r="G2500" s="24">
        <f>All!FY117</f>
        <v>93549.43</v>
      </c>
      <c r="H2500" s="26">
        <v>44682</v>
      </c>
    </row>
    <row r="2501" spans="1:8" hidden="1">
      <c r="A2501" s="19">
        <v>116</v>
      </c>
      <c r="B2501" s="19" t="s">
        <v>2109</v>
      </c>
      <c r="C2501" s="27">
        <f>All!BU118</f>
        <v>516902.13043478224</v>
      </c>
      <c r="D2501" s="24">
        <f>All!AK118</f>
        <v>0</v>
      </c>
      <c r="E2501" s="19" t="s">
        <v>272</v>
      </c>
      <c r="F2501" s="24">
        <f>All!EO118</f>
        <v>0</v>
      </c>
      <c r="G2501" s="24">
        <f>All!FY118</f>
        <v>387920.95999999996</v>
      </c>
      <c r="H2501" s="26">
        <v>44682</v>
      </c>
    </row>
    <row r="2502" spans="1:8" hidden="1">
      <c r="A2502" s="19">
        <v>117</v>
      </c>
      <c r="B2502" s="19" t="s">
        <v>2110</v>
      </c>
      <c r="C2502" s="27">
        <f>All!BU119</f>
        <v>1231182.1497176364</v>
      </c>
      <c r="D2502" s="24">
        <f>All!AK119</f>
        <v>0</v>
      </c>
      <c r="E2502" s="19" t="s">
        <v>272</v>
      </c>
      <c r="F2502" s="24">
        <f>All!EO119</f>
        <v>0</v>
      </c>
      <c r="G2502" s="24">
        <f>All!FY119</f>
        <v>285820.02</v>
      </c>
      <c r="H2502" s="26">
        <v>44682</v>
      </c>
    </row>
    <row r="2503" spans="1:8" hidden="1">
      <c r="A2503" s="19">
        <v>118</v>
      </c>
      <c r="B2503" s="19" t="s">
        <v>2112</v>
      </c>
      <c r="C2503" s="27">
        <f>All!BU120</f>
        <v>73287904.521739155</v>
      </c>
      <c r="D2503" s="24">
        <f>All!AK120</f>
        <v>10441071.929999985</v>
      </c>
      <c r="E2503" s="19" t="s">
        <v>272</v>
      </c>
      <c r="F2503" s="24">
        <f>All!EO120</f>
        <v>0</v>
      </c>
      <c r="G2503" s="24">
        <f>All!FY120</f>
        <v>4031775.8299999991</v>
      </c>
      <c r="H2503" s="26">
        <v>44682</v>
      </c>
    </row>
    <row r="2504" spans="1:8" hidden="1">
      <c r="A2504" s="19">
        <v>119</v>
      </c>
      <c r="B2504" s="19" t="s">
        <v>2113</v>
      </c>
      <c r="C2504" s="27">
        <f>All!BU121</f>
        <v>305827.34444444487</v>
      </c>
      <c r="D2504" s="24">
        <f>All!AK121</f>
        <v>0</v>
      </c>
      <c r="E2504" s="19" t="s">
        <v>272</v>
      </c>
      <c r="F2504" s="24">
        <f>All!EO121</f>
        <v>4902130</v>
      </c>
      <c r="G2504" s="24">
        <f>All!FY121</f>
        <v>204837.04</v>
      </c>
      <c r="H2504" s="26">
        <v>44682</v>
      </c>
    </row>
    <row r="2505" spans="1:8" hidden="1">
      <c r="A2505" s="19">
        <v>120</v>
      </c>
      <c r="B2505" s="20" t="s">
        <v>2114</v>
      </c>
      <c r="C2505" s="27">
        <f>All!BU122</f>
        <v>0</v>
      </c>
      <c r="D2505" s="24">
        <f>All!AK122</f>
        <v>0</v>
      </c>
      <c r="E2505" s="19" t="s">
        <v>272</v>
      </c>
      <c r="F2505" s="24">
        <f>All!EO122</f>
        <v>0</v>
      </c>
      <c r="G2505" s="24">
        <f>All!FY122</f>
        <v>18581.150000000001</v>
      </c>
      <c r="H2505" s="26">
        <v>44682</v>
      </c>
    </row>
    <row r="2506" spans="1:8" hidden="1">
      <c r="A2506" s="19">
        <v>121</v>
      </c>
      <c r="B2506" s="19" t="s">
        <v>2157</v>
      </c>
      <c r="C2506" s="27">
        <f>All!BU123</f>
        <v>0</v>
      </c>
      <c r="D2506" s="24">
        <f>All!AK123</f>
        <v>0</v>
      </c>
      <c r="E2506" s="19" t="s">
        <v>272</v>
      </c>
      <c r="F2506" s="24">
        <f>All!EO123</f>
        <v>0</v>
      </c>
      <c r="G2506" s="24">
        <f>All!FY123</f>
        <v>0</v>
      </c>
      <c r="H2506" s="26">
        <v>44682</v>
      </c>
    </row>
    <row r="2507" spans="1:8" hidden="1">
      <c r="A2507" s="19">
        <v>122</v>
      </c>
      <c r="B2507" s="19" t="s">
        <v>2158</v>
      </c>
      <c r="C2507" s="27">
        <f>All!BU124</f>
        <v>25307.772873139009</v>
      </c>
      <c r="D2507" s="24">
        <f>All!AK124</f>
        <v>0</v>
      </c>
      <c r="E2507" s="19" t="s">
        <v>272</v>
      </c>
      <c r="F2507" s="24">
        <f>All!EO124</f>
        <v>0</v>
      </c>
      <c r="G2507" s="24">
        <f>All!FY124</f>
        <v>0</v>
      </c>
      <c r="H2507" s="26">
        <v>44682</v>
      </c>
    </row>
    <row r="2508" spans="1:8" hidden="1">
      <c r="A2508" s="19">
        <v>123</v>
      </c>
      <c r="B2508" s="19" t="s">
        <v>2159</v>
      </c>
      <c r="C2508" s="27">
        <f>All!BU125</f>
        <v>0</v>
      </c>
      <c r="D2508" s="24">
        <f>All!AK125</f>
        <v>0</v>
      </c>
      <c r="E2508" s="19" t="s">
        <v>272</v>
      </c>
      <c r="F2508" s="24">
        <f>All!EO125</f>
        <v>0</v>
      </c>
      <c r="G2508" s="24">
        <f>All!FY125</f>
        <v>0</v>
      </c>
      <c r="H2508" s="26">
        <v>44682</v>
      </c>
    </row>
    <row r="2509" spans="1:8" hidden="1">
      <c r="A2509" s="19">
        <v>124</v>
      </c>
      <c r="B2509" s="19" t="s">
        <v>2160</v>
      </c>
      <c r="C2509" s="27">
        <f>All!BU126</f>
        <v>2852435.4777777782</v>
      </c>
      <c r="D2509" s="24">
        <f>All!AK126</f>
        <v>0</v>
      </c>
      <c r="E2509" s="19" t="s">
        <v>272</v>
      </c>
      <c r="F2509" s="24">
        <f>All!EO126</f>
        <v>0</v>
      </c>
      <c r="G2509" s="24">
        <f>All!FY126</f>
        <v>5221596.76</v>
      </c>
      <c r="H2509" s="26">
        <v>44682</v>
      </c>
    </row>
    <row r="2510" spans="1:8" hidden="1">
      <c r="A2510" s="19">
        <v>125</v>
      </c>
      <c r="B2510" s="19" t="s">
        <v>2162</v>
      </c>
      <c r="C2510" s="27">
        <f>All!BU127</f>
        <v>0</v>
      </c>
      <c r="D2510" s="24">
        <f>All!AK127</f>
        <v>0</v>
      </c>
      <c r="E2510" s="19" t="s">
        <v>272</v>
      </c>
      <c r="F2510" s="24">
        <f>All!EO127</f>
        <v>0</v>
      </c>
      <c r="G2510" s="24">
        <f>All!FY127</f>
        <v>154386.66999999998</v>
      </c>
      <c r="H2510" s="26">
        <v>44682</v>
      </c>
    </row>
    <row r="2511" spans="1:8" hidden="1">
      <c r="A2511" s="19">
        <v>126</v>
      </c>
      <c r="B2511" s="19" t="s">
        <v>2163</v>
      </c>
      <c r="C2511" s="27">
        <f>All!BU128</f>
        <v>3415247.7868596613</v>
      </c>
      <c r="D2511" s="24">
        <f>All!AK128</f>
        <v>0</v>
      </c>
      <c r="E2511" s="19" t="s">
        <v>272</v>
      </c>
      <c r="F2511" s="24">
        <f>All!EO128</f>
        <v>0</v>
      </c>
      <c r="G2511" s="24">
        <f>All!FY128</f>
        <v>290622.39</v>
      </c>
      <c r="H2511" s="26">
        <v>44682</v>
      </c>
    </row>
    <row r="2512" spans="1:8" hidden="1">
      <c r="A2512" s="19">
        <v>127</v>
      </c>
      <c r="B2512" s="19" t="s">
        <v>2164</v>
      </c>
      <c r="C2512" s="27">
        <f>All!BU129</f>
        <v>14325297.588888913</v>
      </c>
      <c r="D2512" s="24">
        <f>All!AK129</f>
        <v>0</v>
      </c>
      <c r="E2512" s="19" t="s">
        <v>272</v>
      </c>
      <c r="F2512" s="24">
        <f>All!EO129</f>
        <v>14525353.17</v>
      </c>
      <c r="G2512" s="24">
        <f>All!FY129</f>
        <v>5399659.5299999993</v>
      </c>
      <c r="H2512" s="26">
        <v>44682</v>
      </c>
    </row>
    <row r="2513" spans="1:8" hidden="1">
      <c r="A2513" s="19">
        <v>128</v>
      </c>
      <c r="B2513" s="19" t="s">
        <v>2165</v>
      </c>
      <c r="C2513" s="27">
        <f>All!BU130</f>
        <v>1669045.8588565215</v>
      </c>
      <c r="D2513" s="24">
        <f>All!AK130</f>
        <v>1440674.7619047612</v>
      </c>
      <c r="E2513" s="19" t="s">
        <v>272</v>
      </c>
      <c r="F2513" s="24">
        <f>All!EO130</f>
        <v>4074938.81</v>
      </c>
      <c r="G2513" s="24">
        <f>All!FY130</f>
        <v>2955559.5500000003</v>
      </c>
      <c r="H2513" s="26">
        <v>44682</v>
      </c>
    </row>
    <row r="2514" spans="1:8" hidden="1">
      <c r="A2514" s="113">
        <v>129</v>
      </c>
      <c r="B2514" s="113" t="s">
        <v>2167</v>
      </c>
      <c r="C2514" s="27">
        <f>All!BU131</f>
        <v>0</v>
      </c>
      <c r="D2514" s="24">
        <f>All!AK131</f>
        <v>0</v>
      </c>
      <c r="E2514" s="19" t="s">
        <v>272</v>
      </c>
      <c r="F2514" s="24">
        <f>All!EO131</f>
        <v>0</v>
      </c>
      <c r="G2514" s="24">
        <f>All!FY131</f>
        <v>0</v>
      </c>
      <c r="H2514" s="26">
        <v>44682</v>
      </c>
    </row>
    <row r="2515" spans="1:8" hidden="1">
      <c r="A2515" s="113">
        <v>130</v>
      </c>
      <c r="B2515" s="113" t="s">
        <v>2168</v>
      </c>
      <c r="C2515" s="27">
        <f>All!BU132</f>
        <v>15534653.480156414</v>
      </c>
      <c r="D2515" s="24">
        <f>All!AK132</f>
        <v>7955142.8700000048</v>
      </c>
      <c r="E2515" s="19" t="s">
        <v>272</v>
      </c>
      <c r="F2515" s="24">
        <f>All!EO132</f>
        <v>20378544</v>
      </c>
      <c r="G2515" s="24">
        <f>All!FY132</f>
        <v>27373439.540000003</v>
      </c>
      <c r="H2515" s="26">
        <v>44682</v>
      </c>
    </row>
    <row r="2516" spans="1:8" hidden="1">
      <c r="A2516" s="113">
        <v>131</v>
      </c>
      <c r="B2516" s="113" t="s">
        <v>2169</v>
      </c>
      <c r="C2516" s="27">
        <f>All!BU133</f>
        <v>30.623655913979746</v>
      </c>
      <c r="D2516" s="24">
        <f>All!AK133</f>
        <v>40922116.560000002</v>
      </c>
      <c r="E2516" s="19" t="s">
        <v>272</v>
      </c>
      <c r="F2516" s="24">
        <f>All!EO133</f>
        <v>0</v>
      </c>
      <c r="G2516" s="24">
        <f>All!FY133</f>
        <v>0</v>
      </c>
      <c r="H2516" s="26">
        <v>44682</v>
      </c>
    </row>
    <row r="2517" spans="1:8" hidden="1">
      <c r="A2517" s="113">
        <v>132</v>
      </c>
      <c r="B2517" s="113" t="s">
        <v>2170</v>
      </c>
      <c r="C2517" s="27">
        <f>All!BU134</f>
        <v>1535738.3978494573</v>
      </c>
      <c r="D2517" s="24">
        <f>All!AK134</f>
        <v>235000</v>
      </c>
      <c r="E2517" s="19" t="s">
        <v>272</v>
      </c>
      <c r="F2517" s="24">
        <f>All!EO134</f>
        <v>0</v>
      </c>
      <c r="G2517" s="24">
        <f>All!FY134</f>
        <v>2117300.9299999997</v>
      </c>
      <c r="H2517" s="26">
        <v>44682</v>
      </c>
    </row>
    <row r="2518" spans="1:8" hidden="1">
      <c r="A2518" s="113">
        <v>133</v>
      </c>
      <c r="B2518" s="113" t="s">
        <v>2171</v>
      </c>
      <c r="C2518" s="27">
        <f>All!BU135</f>
        <v>0</v>
      </c>
      <c r="D2518" s="24">
        <f>All!AK135</f>
        <v>0</v>
      </c>
      <c r="E2518" s="19" t="s">
        <v>272</v>
      </c>
      <c r="F2518" s="24">
        <f>All!EO135</f>
        <v>0</v>
      </c>
      <c r="G2518" s="24">
        <f>All!FY135</f>
        <v>0</v>
      </c>
      <c r="H2518" s="26">
        <v>44682</v>
      </c>
    </row>
    <row r="2519" spans="1:8" hidden="1">
      <c r="A2519" s="113">
        <v>134</v>
      </c>
      <c r="B2519" s="113" t="s">
        <v>2172</v>
      </c>
      <c r="C2519" s="27">
        <f>All!BU136</f>
        <v>0</v>
      </c>
      <c r="D2519" s="24">
        <f>All!AK136</f>
        <v>0</v>
      </c>
      <c r="E2519" s="19" t="s">
        <v>272</v>
      </c>
      <c r="F2519" s="24">
        <f>All!EO136</f>
        <v>0</v>
      </c>
      <c r="G2519" s="24">
        <f>All!FY136</f>
        <v>0</v>
      </c>
      <c r="H2519" s="26">
        <v>44682</v>
      </c>
    </row>
    <row r="2520" spans="1:8" hidden="1">
      <c r="A2520" s="113">
        <v>135</v>
      </c>
      <c r="B2520" s="113" t="s">
        <v>2173</v>
      </c>
      <c r="C2520" s="27">
        <f>All!BU137</f>
        <v>21091033.449629307</v>
      </c>
      <c r="D2520" s="24">
        <f>All!AK137</f>
        <v>0</v>
      </c>
      <c r="E2520" s="19" t="s">
        <v>272</v>
      </c>
      <c r="F2520" s="24">
        <f>All!EO137</f>
        <v>0</v>
      </c>
      <c r="G2520" s="24">
        <f>All!FY137</f>
        <v>8885913.8899999987</v>
      </c>
      <c r="H2520" s="26">
        <v>44682</v>
      </c>
    </row>
    <row r="2521" spans="1:8" hidden="1">
      <c r="A2521" s="113">
        <v>136</v>
      </c>
      <c r="B2521" s="113" t="s">
        <v>2174</v>
      </c>
      <c r="C2521" s="27">
        <f>All!BU138</f>
        <v>65092251.012713283</v>
      </c>
      <c r="D2521" s="24">
        <f>All!AK138</f>
        <v>40682680.607999995</v>
      </c>
      <c r="E2521" s="19" t="s">
        <v>272</v>
      </c>
      <c r="F2521" s="24">
        <f>All!EO138</f>
        <v>28493360.539999999</v>
      </c>
      <c r="G2521" s="24">
        <f>All!FY138</f>
        <v>18299641.100000001</v>
      </c>
      <c r="H2521" s="26">
        <v>44682</v>
      </c>
    </row>
    <row r="2522" spans="1:8" hidden="1">
      <c r="A2522" s="113">
        <v>137</v>
      </c>
      <c r="B2522" s="113" t="s">
        <v>2175</v>
      </c>
      <c r="C2522" s="27">
        <f>All!BU139</f>
        <v>1358563.4086021504</v>
      </c>
      <c r="D2522" s="24">
        <f>All!AK139</f>
        <v>0</v>
      </c>
      <c r="E2522" s="19" t="s">
        <v>272</v>
      </c>
      <c r="F2522" s="24">
        <f>All!EO139</f>
        <v>750000</v>
      </c>
      <c r="G2522" s="24">
        <f>All!FY139</f>
        <v>1213228.54</v>
      </c>
      <c r="H2522" s="26">
        <v>44682</v>
      </c>
    </row>
    <row r="2523" spans="1:8" hidden="1">
      <c r="A2523" s="113">
        <v>138</v>
      </c>
      <c r="B2523" s="113" t="s">
        <v>2176</v>
      </c>
      <c r="C2523" s="27">
        <f>All!BU140</f>
        <v>2151056.5491711083</v>
      </c>
      <c r="D2523" s="24">
        <f>All!AK140</f>
        <v>0</v>
      </c>
      <c r="E2523" s="19" t="s">
        <v>272</v>
      </c>
      <c r="F2523" s="24">
        <f>All!EO140</f>
        <v>61592526.280000001</v>
      </c>
      <c r="G2523" s="24">
        <f>All!FY140</f>
        <v>6594644.9099999992</v>
      </c>
      <c r="H2523" s="26">
        <v>44682</v>
      </c>
    </row>
    <row r="2524" spans="1:8" hidden="1">
      <c r="A2524" s="113">
        <v>139</v>
      </c>
      <c r="B2524" s="113" t="s">
        <v>2189</v>
      </c>
      <c r="C2524" s="27">
        <f>All!BU141</f>
        <v>3705980.8980535604</v>
      </c>
      <c r="D2524" s="24">
        <f>All!AK141</f>
        <v>0</v>
      </c>
      <c r="E2524" s="19" t="s">
        <v>272</v>
      </c>
      <c r="F2524" s="24">
        <f>All!EO141</f>
        <v>6601183.1799999997</v>
      </c>
      <c r="G2524" s="24">
        <f>All!FY141</f>
        <v>2442697.27</v>
      </c>
      <c r="H2524" s="26">
        <v>44682</v>
      </c>
    </row>
    <row r="2525" spans="1:8" hidden="1">
      <c r="A2525" s="113">
        <v>140</v>
      </c>
      <c r="B2525" s="113" t="s">
        <v>2190</v>
      </c>
      <c r="C2525" s="27">
        <f>All!BU142</f>
        <v>0</v>
      </c>
      <c r="D2525" s="24">
        <f>All!AK142</f>
        <v>0</v>
      </c>
      <c r="E2525" s="19" t="s">
        <v>272</v>
      </c>
      <c r="F2525" s="24">
        <f>All!EO142</f>
        <v>0</v>
      </c>
      <c r="G2525" s="24">
        <f>All!FY142</f>
        <v>120000</v>
      </c>
      <c r="H2525" s="26">
        <v>44682</v>
      </c>
    </row>
    <row r="2526" spans="1:8" hidden="1">
      <c r="A2526" s="113">
        <v>141</v>
      </c>
      <c r="B2526" s="113" t="s">
        <v>2191</v>
      </c>
      <c r="C2526" s="27">
        <f>All!BU143</f>
        <v>0</v>
      </c>
      <c r="D2526" s="24">
        <f>All!AK143</f>
        <v>0</v>
      </c>
      <c r="E2526" s="19" t="s">
        <v>272</v>
      </c>
      <c r="F2526" s="24">
        <f>All!EO143</f>
        <v>0</v>
      </c>
      <c r="G2526" s="24">
        <f>All!FY143</f>
        <v>0</v>
      </c>
      <c r="H2526" s="26">
        <v>44682</v>
      </c>
    </row>
    <row r="2527" spans="1:8" hidden="1">
      <c r="A2527" s="113">
        <v>142</v>
      </c>
      <c r="B2527" s="113" t="s">
        <v>2192</v>
      </c>
      <c r="C2527" s="27">
        <f>All!BU144</f>
        <v>0</v>
      </c>
      <c r="D2527" s="24">
        <f>All!AK144</f>
        <v>11747881.200000001</v>
      </c>
      <c r="E2527" s="19" t="s">
        <v>272</v>
      </c>
      <c r="F2527" s="24">
        <f>All!EO144</f>
        <v>0</v>
      </c>
      <c r="G2527" s="24">
        <f>All!FY144</f>
        <v>6158045.3900000006</v>
      </c>
      <c r="H2527" s="26">
        <v>44682</v>
      </c>
    </row>
    <row r="2528" spans="1:8" hidden="1">
      <c r="A2528" s="113">
        <v>143</v>
      </c>
      <c r="B2528" s="113" t="s">
        <v>2193</v>
      </c>
      <c r="C2528" s="27">
        <f>All!BU145</f>
        <v>0</v>
      </c>
      <c r="D2528" s="24">
        <f>All!AK145</f>
        <v>0</v>
      </c>
      <c r="E2528" s="19" t="s">
        <v>272</v>
      </c>
      <c r="F2528" s="24">
        <f>All!EO145</f>
        <v>0</v>
      </c>
      <c r="G2528" s="24">
        <f>All!FY145</f>
        <v>0</v>
      </c>
      <c r="H2528" s="26">
        <v>44682</v>
      </c>
    </row>
    <row r="2529" spans="1:8" hidden="1">
      <c r="A2529" s="152">
        <v>144</v>
      </c>
      <c r="B2529" s="152" t="s">
        <v>2207</v>
      </c>
      <c r="C2529" s="27">
        <f>All!BU146</f>
        <v>0</v>
      </c>
      <c r="D2529" s="24">
        <f>All!AK146</f>
        <v>0</v>
      </c>
      <c r="E2529" s="19" t="s">
        <v>272</v>
      </c>
      <c r="F2529" s="24">
        <f>All!EO146</f>
        <v>0</v>
      </c>
      <c r="G2529" s="24">
        <f>All!FY146</f>
        <v>0</v>
      </c>
      <c r="H2529" s="26">
        <v>44682</v>
      </c>
    </row>
    <row r="2530" spans="1:8">
      <c r="A2530" s="152">
        <v>145</v>
      </c>
      <c r="B2530" s="152" t="s">
        <v>2208</v>
      </c>
      <c r="C2530" s="27">
        <f>All!BU147</f>
        <v>0</v>
      </c>
      <c r="D2530" s="24">
        <f>All!AK147</f>
        <v>0</v>
      </c>
      <c r="E2530" s="19" t="s">
        <v>272</v>
      </c>
      <c r="F2530" s="24">
        <f>All!EO147</f>
        <v>0</v>
      </c>
      <c r="G2530" s="24">
        <f>All!FY147</f>
        <v>0</v>
      </c>
      <c r="H2530" s="26">
        <v>44682</v>
      </c>
    </row>
    <row r="2531" spans="1:8">
      <c r="A2531" s="152">
        <v>146</v>
      </c>
      <c r="B2531" s="152" t="s">
        <v>2211</v>
      </c>
      <c r="C2531" s="27">
        <f>All!BU148</f>
        <v>0</v>
      </c>
      <c r="D2531" s="24">
        <f>All!AK148</f>
        <v>0</v>
      </c>
      <c r="E2531" s="19" t="s">
        <v>272</v>
      </c>
      <c r="F2531" s="24">
        <f>All!EO148</f>
        <v>0</v>
      </c>
      <c r="G2531" s="24">
        <f>All!FY148</f>
        <v>0</v>
      </c>
      <c r="H2531" s="26">
        <v>44682</v>
      </c>
    </row>
    <row r="2532" spans="1:8">
      <c r="A2532" s="152">
        <v>147</v>
      </c>
      <c r="B2532" s="152" t="s">
        <v>2212</v>
      </c>
      <c r="C2532" s="27">
        <f>All!BU149</f>
        <v>0</v>
      </c>
      <c r="D2532" s="24">
        <f>All!AK149</f>
        <v>0</v>
      </c>
      <c r="E2532" s="19" t="s">
        <v>272</v>
      </c>
      <c r="F2532" s="24">
        <f>All!EO149</f>
        <v>0</v>
      </c>
      <c r="G2532" s="24">
        <f>All!FY149</f>
        <v>0</v>
      </c>
      <c r="H2532" s="26">
        <v>44682</v>
      </c>
    </row>
    <row r="2533" spans="1:8">
      <c r="A2533" s="152">
        <v>148</v>
      </c>
      <c r="B2533" s="152" t="s">
        <v>2213</v>
      </c>
      <c r="C2533" s="27">
        <f>All!BU150</f>
        <v>0</v>
      </c>
      <c r="D2533" s="24">
        <f>All!AK150</f>
        <v>0</v>
      </c>
      <c r="E2533" s="19" t="s">
        <v>272</v>
      </c>
      <c r="F2533" s="24">
        <f>All!EO150</f>
        <v>0</v>
      </c>
      <c r="G2533" s="24">
        <f>All!FY150</f>
        <v>0</v>
      </c>
      <c r="H2533" s="26">
        <v>44682</v>
      </c>
    </row>
    <row r="2534" spans="1:8">
      <c r="A2534" s="20">
        <v>0</v>
      </c>
      <c r="B2534" s="20" t="s">
        <v>1985</v>
      </c>
      <c r="C2534" s="27">
        <f>All!BU151</f>
        <v>0</v>
      </c>
      <c r="D2534" s="24">
        <f>All!AK151</f>
        <v>0</v>
      </c>
      <c r="E2534" s="19" t="s">
        <v>272</v>
      </c>
      <c r="F2534" s="24">
        <f>All!EO151</f>
        <v>0</v>
      </c>
      <c r="G2534" s="24">
        <f>All!FY151</f>
        <v>0</v>
      </c>
      <c r="H2534" s="26">
        <v>44682</v>
      </c>
    </row>
    <row r="2535" spans="1:8" hidden="1">
      <c r="A2535" s="19">
        <v>1</v>
      </c>
      <c r="B2535" s="19" t="s">
        <v>7</v>
      </c>
      <c r="C2535" s="27">
        <f>All!BX3</f>
        <v>-21561488.502036572</v>
      </c>
      <c r="D2535" s="24">
        <f>All!AN3</f>
        <v>44224249.609523654</v>
      </c>
      <c r="E2535" s="19" t="s">
        <v>272</v>
      </c>
      <c r="F2535" s="24">
        <f>All!ER3</f>
        <v>6863669.1900000004</v>
      </c>
      <c r="G2535" s="24">
        <f>All!GB3</f>
        <v>21640835.419999998</v>
      </c>
      <c r="H2535" s="26">
        <v>44713</v>
      </c>
    </row>
    <row r="2536" spans="1:8" hidden="1">
      <c r="A2536" s="19">
        <v>2</v>
      </c>
      <c r="B2536" s="19" t="s">
        <v>8</v>
      </c>
      <c r="C2536" s="27">
        <f>All!BX4</f>
        <v>0</v>
      </c>
      <c r="D2536" s="24">
        <f>All!AN4</f>
        <v>0</v>
      </c>
      <c r="E2536" s="19" t="s">
        <v>272</v>
      </c>
      <c r="F2536" s="24">
        <f>All!ER4</f>
        <v>0</v>
      </c>
      <c r="G2536" s="24">
        <f>All!GB4</f>
        <v>920335.0199999999</v>
      </c>
      <c r="H2536" s="26">
        <v>44713</v>
      </c>
    </row>
    <row r="2537" spans="1:8" hidden="1">
      <c r="A2537" s="19">
        <v>3</v>
      </c>
      <c r="B2537" s="19" t="s">
        <v>9</v>
      </c>
      <c r="C2537" s="27">
        <f>All!BX5</f>
        <v>5499882.1959853172</v>
      </c>
      <c r="D2537" s="24">
        <f>All!AN5</f>
        <v>0</v>
      </c>
      <c r="E2537" s="19" t="s">
        <v>272</v>
      </c>
      <c r="F2537" s="24">
        <f>All!ER5</f>
        <v>0</v>
      </c>
      <c r="G2537" s="24">
        <f>All!GB5</f>
        <v>3155028.99</v>
      </c>
      <c r="H2537" s="26">
        <v>44713</v>
      </c>
    </row>
    <row r="2538" spans="1:8" hidden="1">
      <c r="A2538" s="19">
        <v>4</v>
      </c>
      <c r="B2538" s="19" t="s">
        <v>10</v>
      </c>
      <c r="C2538" s="27">
        <f>All!BX6</f>
        <v>4002910.2708182335</v>
      </c>
      <c r="D2538" s="24">
        <f>All!AN6</f>
        <v>0</v>
      </c>
      <c r="E2538" s="19" t="s">
        <v>272</v>
      </c>
      <c r="F2538" s="24">
        <f>All!ER6</f>
        <v>0</v>
      </c>
      <c r="G2538" s="24">
        <f>All!GB6</f>
        <v>364280.12</v>
      </c>
      <c r="H2538" s="26">
        <v>44713</v>
      </c>
    </row>
    <row r="2539" spans="1:8" hidden="1">
      <c r="A2539" s="19">
        <v>5</v>
      </c>
      <c r="B2539" s="19" t="s">
        <v>11</v>
      </c>
      <c r="C2539" s="27">
        <f>All!BX7</f>
        <v>4458909.5911824703</v>
      </c>
      <c r="D2539" s="24">
        <f>All!AN7</f>
        <v>0</v>
      </c>
      <c r="E2539" s="19" t="s">
        <v>272</v>
      </c>
      <c r="F2539" s="24">
        <f>All!ER7</f>
        <v>0</v>
      </c>
      <c r="G2539" s="24">
        <f>All!GB7</f>
        <v>1797848.21</v>
      </c>
      <c r="H2539" s="26">
        <v>44713</v>
      </c>
    </row>
    <row r="2540" spans="1:8" hidden="1">
      <c r="A2540" s="19">
        <v>6</v>
      </c>
      <c r="B2540" s="19" t="s">
        <v>12</v>
      </c>
      <c r="C2540" s="27">
        <f>All!BX8</f>
        <v>111315335.47027016</v>
      </c>
      <c r="D2540" s="24">
        <f>All!AN8</f>
        <v>26364834.49000001</v>
      </c>
      <c r="E2540" s="19" t="s">
        <v>272</v>
      </c>
      <c r="F2540" s="24">
        <f>All!ER8</f>
        <v>40904481</v>
      </c>
      <c r="G2540" s="24">
        <f>All!GB8</f>
        <v>26301214.090000004</v>
      </c>
      <c r="H2540" s="26">
        <v>44713</v>
      </c>
    </row>
    <row r="2541" spans="1:8" hidden="1">
      <c r="A2541" s="19">
        <v>7</v>
      </c>
      <c r="B2541" s="19" t="s">
        <v>13</v>
      </c>
      <c r="C2541" s="27">
        <f>All!BX9</f>
        <v>0</v>
      </c>
      <c r="D2541" s="24">
        <f>All!AN9</f>
        <v>0</v>
      </c>
      <c r="E2541" s="19" t="s">
        <v>272</v>
      </c>
      <c r="F2541" s="24">
        <f>All!ER9</f>
        <v>8212932</v>
      </c>
      <c r="G2541" s="24">
        <f>All!GB9</f>
        <v>1475147.41</v>
      </c>
      <c r="H2541" s="26">
        <v>44713</v>
      </c>
    </row>
    <row r="2542" spans="1:8" hidden="1">
      <c r="A2542" s="19">
        <v>8</v>
      </c>
      <c r="B2542" s="19" t="s">
        <v>2004</v>
      </c>
      <c r="C2542" s="27">
        <f>All!BX10</f>
        <v>31907698.87179482</v>
      </c>
      <c r="D2542" s="24">
        <f>All!AN10</f>
        <v>38332692</v>
      </c>
      <c r="E2542" s="19" t="s">
        <v>272</v>
      </c>
      <c r="F2542" s="24">
        <f>All!ER10</f>
        <v>32146252.549999997</v>
      </c>
      <c r="G2542" s="24">
        <f>All!GB10</f>
        <v>23126145.059999999</v>
      </c>
      <c r="H2542" s="26">
        <v>44713</v>
      </c>
    </row>
    <row r="2543" spans="1:8" hidden="1">
      <c r="A2543" s="19">
        <v>9</v>
      </c>
      <c r="B2543" s="19" t="s">
        <v>15</v>
      </c>
      <c r="C2543" s="27">
        <f>All!BX11</f>
        <v>0</v>
      </c>
      <c r="D2543" s="24">
        <f>All!AN11</f>
        <v>0</v>
      </c>
      <c r="E2543" s="19" t="s">
        <v>272</v>
      </c>
      <c r="F2543" s="24">
        <f>All!ER11</f>
        <v>0</v>
      </c>
      <c r="G2543" s="24">
        <f>All!GB11</f>
        <v>0</v>
      </c>
      <c r="H2543" s="26">
        <v>44713</v>
      </c>
    </row>
    <row r="2544" spans="1:8" hidden="1">
      <c r="A2544" s="19">
        <v>10</v>
      </c>
      <c r="B2544" s="19" t="s">
        <v>16</v>
      </c>
      <c r="C2544" s="27">
        <f>All!BX12</f>
        <v>-4157538.8979713917</v>
      </c>
      <c r="D2544" s="24">
        <f>All!AN12</f>
        <v>0</v>
      </c>
      <c r="E2544" s="19" t="s">
        <v>272</v>
      </c>
      <c r="F2544" s="24">
        <f>All!ER12</f>
        <v>0</v>
      </c>
      <c r="G2544" s="24">
        <f>All!GB12</f>
        <v>483445.17</v>
      </c>
      <c r="H2544" s="26">
        <v>44713</v>
      </c>
    </row>
    <row r="2545" spans="1:8" hidden="1">
      <c r="A2545" s="19">
        <v>11</v>
      </c>
      <c r="B2545" s="19" t="s">
        <v>17</v>
      </c>
      <c r="C2545" s="27">
        <f>All!BX13</f>
        <v>503615.89265096188</v>
      </c>
      <c r="D2545" s="24">
        <f>All!AN13</f>
        <v>0</v>
      </c>
      <c r="E2545" s="19" t="s">
        <v>272</v>
      </c>
      <c r="F2545" s="24">
        <f>All!ER13</f>
        <v>0</v>
      </c>
      <c r="G2545" s="24">
        <f>All!GB13</f>
        <v>606649.31999999995</v>
      </c>
      <c r="H2545" s="26">
        <v>44713</v>
      </c>
    </row>
    <row r="2546" spans="1:8" hidden="1">
      <c r="A2546" s="19">
        <v>12</v>
      </c>
      <c r="B2546" s="19" t="s">
        <v>18</v>
      </c>
      <c r="C2546" s="27">
        <f>All!BX14</f>
        <v>0</v>
      </c>
      <c r="D2546" s="24">
        <f>All!AN14</f>
        <v>0</v>
      </c>
      <c r="E2546" s="19" t="s">
        <v>272</v>
      </c>
      <c r="F2546" s="24">
        <f>All!ER14</f>
        <v>0</v>
      </c>
      <c r="G2546" s="24">
        <f>All!GB14</f>
        <v>1404656.95</v>
      </c>
      <c r="H2546" s="26">
        <v>44713</v>
      </c>
    </row>
    <row r="2547" spans="1:8" hidden="1">
      <c r="A2547" s="19">
        <v>13</v>
      </c>
      <c r="B2547" s="19" t="s">
        <v>19</v>
      </c>
      <c r="C2547" s="27">
        <f>All!BX15</f>
        <v>0</v>
      </c>
      <c r="D2547" s="24">
        <f>All!AN15</f>
        <v>0</v>
      </c>
      <c r="E2547" s="19" t="s">
        <v>272</v>
      </c>
      <c r="F2547" s="24">
        <f>All!ER15</f>
        <v>0</v>
      </c>
      <c r="G2547" s="24">
        <f>All!GB15</f>
        <v>0</v>
      </c>
      <c r="H2547" s="26">
        <v>44713</v>
      </c>
    </row>
    <row r="2548" spans="1:8" hidden="1">
      <c r="A2548" s="19">
        <v>14</v>
      </c>
      <c r="B2548" s="19" t="s">
        <v>20</v>
      </c>
      <c r="C2548" s="27">
        <f>All!BX16</f>
        <v>0</v>
      </c>
      <c r="D2548" s="24">
        <f>All!AN16</f>
        <v>0</v>
      </c>
      <c r="E2548" s="19" t="s">
        <v>272</v>
      </c>
      <c r="F2548" s="24">
        <f>All!ER16</f>
        <v>0</v>
      </c>
      <c r="G2548" s="24">
        <f>All!GB16</f>
        <v>0</v>
      </c>
      <c r="H2548" s="26">
        <v>44713</v>
      </c>
    </row>
    <row r="2549" spans="1:8" hidden="1">
      <c r="A2549" s="19">
        <v>15</v>
      </c>
      <c r="B2549" s="19" t="s">
        <v>21</v>
      </c>
      <c r="C2549" s="27">
        <f>All!BX17</f>
        <v>0</v>
      </c>
      <c r="D2549" s="24">
        <f>All!AN17</f>
        <v>0</v>
      </c>
      <c r="E2549" s="19" t="s">
        <v>272</v>
      </c>
      <c r="F2549" s="24">
        <f>All!ER17</f>
        <v>0</v>
      </c>
      <c r="G2549" s="24">
        <f>All!GB17</f>
        <v>0</v>
      </c>
      <c r="H2549" s="26">
        <v>44713</v>
      </c>
    </row>
    <row r="2550" spans="1:8" hidden="1">
      <c r="A2550" s="19">
        <v>16</v>
      </c>
      <c r="B2550" s="19" t="s">
        <v>22</v>
      </c>
      <c r="C2550" s="27">
        <f>All!BX18</f>
        <v>0</v>
      </c>
      <c r="D2550" s="24">
        <f>All!AN18</f>
        <v>0</v>
      </c>
      <c r="E2550" s="19" t="s">
        <v>272</v>
      </c>
      <c r="F2550" s="24">
        <f>All!ER18</f>
        <v>0</v>
      </c>
      <c r="G2550" s="24">
        <f>All!GB18</f>
        <v>0</v>
      </c>
      <c r="H2550" s="26">
        <v>44713</v>
      </c>
    </row>
    <row r="2551" spans="1:8" hidden="1">
      <c r="A2551" s="19">
        <v>17</v>
      </c>
      <c r="B2551" s="19" t="s">
        <v>23</v>
      </c>
      <c r="C2551" s="27">
        <f>All!BX19</f>
        <v>0</v>
      </c>
      <c r="D2551" s="24">
        <f>All!AN19</f>
        <v>0</v>
      </c>
      <c r="E2551" s="19" t="s">
        <v>272</v>
      </c>
      <c r="F2551" s="24">
        <f>All!ER19</f>
        <v>0</v>
      </c>
      <c r="G2551" s="24">
        <f>All!GB19</f>
        <v>914.42</v>
      </c>
      <c r="H2551" s="26">
        <v>44713</v>
      </c>
    </row>
    <row r="2552" spans="1:8" hidden="1">
      <c r="A2552" s="19">
        <v>18</v>
      </c>
      <c r="B2552" s="19" t="s">
        <v>24</v>
      </c>
      <c r="C2552" s="27">
        <f>All!BX20</f>
        <v>26827361.02165556</v>
      </c>
      <c r="D2552" s="24">
        <f>All!AN20</f>
        <v>0</v>
      </c>
      <c r="E2552" s="19" t="s">
        <v>272</v>
      </c>
      <c r="F2552" s="24">
        <f>All!ER20</f>
        <v>0</v>
      </c>
      <c r="G2552" s="24">
        <f>All!GB20</f>
        <v>2267784.8499999996</v>
      </c>
      <c r="H2552" s="26">
        <v>44713</v>
      </c>
    </row>
    <row r="2553" spans="1:8" hidden="1">
      <c r="A2553" s="19">
        <v>19</v>
      </c>
      <c r="B2553" s="19" t="s">
        <v>25</v>
      </c>
      <c r="C2553" s="27">
        <f>All!BX21</f>
        <v>-2498798.7447304726</v>
      </c>
      <c r="D2553" s="24">
        <f>All!AN21</f>
        <v>0</v>
      </c>
      <c r="E2553" s="19" t="s">
        <v>272</v>
      </c>
      <c r="F2553" s="24">
        <f>All!ER21</f>
        <v>0</v>
      </c>
      <c r="G2553" s="24">
        <f>All!GB21</f>
        <v>3009130.94</v>
      </c>
      <c r="H2553" s="26">
        <v>44713</v>
      </c>
    </row>
    <row r="2554" spans="1:8" hidden="1">
      <c r="A2554" s="19">
        <v>20</v>
      </c>
      <c r="B2554" s="19" t="s">
        <v>26</v>
      </c>
      <c r="C2554" s="27">
        <f>All!BX22</f>
        <v>436804.79133605957</v>
      </c>
      <c r="D2554" s="24">
        <f>All!AN22</f>
        <v>6134907.1998815108</v>
      </c>
      <c r="E2554" s="19" t="s">
        <v>272</v>
      </c>
      <c r="F2554" s="24">
        <f>All!ER22</f>
        <v>2820470</v>
      </c>
      <c r="G2554" s="24">
        <f>All!GB22</f>
        <v>6654536.3200000003</v>
      </c>
      <c r="H2554" s="26">
        <v>44713</v>
      </c>
    </row>
    <row r="2555" spans="1:8" hidden="1">
      <c r="A2555" s="19">
        <v>21</v>
      </c>
      <c r="B2555" s="19" t="s">
        <v>27</v>
      </c>
      <c r="C2555" s="27">
        <f>All!BX23</f>
        <v>4899287.1184954643</v>
      </c>
      <c r="D2555" s="24">
        <f>All!AN23</f>
        <v>0</v>
      </c>
      <c r="E2555" s="19" t="s">
        <v>272</v>
      </c>
      <c r="F2555" s="24">
        <f>All!ER23</f>
        <v>13613599.24</v>
      </c>
      <c r="G2555" s="24">
        <f>All!GB23</f>
        <v>16128695.389999999</v>
      </c>
      <c r="H2555" s="26">
        <v>44713</v>
      </c>
    </row>
    <row r="2556" spans="1:8" hidden="1">
      <c r="A2556" s="19">
        <v>22</v>
      </c>
      <c r="B2556" s="19" t="s">
        <v>29</v>
      </c>
      <c r="C2556" s="27">
        <f>All!BX24</f>
        <v>35242076.858141303</v>
      </c>
      <c r="D2556" s="24">
        <f>All!AN24</f>
        <v>0</v>
      </c>
      <c r="E2556" s="19" t="s">
        <v>272</v>
      </c>
      <c r="F2556" s="24">
        <f>All!ER24</f>
        <v>10000000</v>
      </c>
      <c r="G2556" s="24">
        <f>All!GB24</f>
        <v>54859912.789999999</v>
      </c>
      <c r="H2556" s="26">
        <v>44713</v>
      </c>
    </row>
    <row r="2557" spans="1:8" hidden="1">
      <c r="A2557" s="19">
        <v>23</v>
      </c>
      <c r="B2557" s="19" t="s">
        <v>30</v>
      </c>
      <c r="C2557" s="27">
        <f>All!BX25</f>
        <v>5382898.7666158676</v>
      </c>
      <c r="D2557" s="24">
        <f>All!AN25</f>
        <v>0</v>
      </c>
      <c r="E2557" s="19" t="s">
        <v>272</v>
      </c>
      <c r="F2557" s="24">
        <f>All!ER25</f>
        <v>52227046</v>
      </c>
      <c r="G2557" s="24">
        <f>All!GB25</f>
        <v>4861831.8099999996</v>
      </c>
      <c r="H2557" s="26">
        <v>44713</v>
      </c>
    </row>
    <row r="2558" spans="1:8" hidden="1">
      <c r="A2558" s="19">
        <v>24</v>
      </c>
      <c r="B2558" s="19" t="s">
        <v>31</v>
      </c>
      <c r="C2558" s="27">
        <f>All!BX26</f>
        <v>-3010012.3543896675</v>
      </c>
      <c r="D2558" s="24">
        <f>All!AN26</f>
        <v>0</v>
      </c>
      <c r="E2558" s="19" t="s">
        <v>272</v>
      </c>
      <c r="F2558" s="24">
        <f>All!ER26</f>
        <v>0</v>
      </c>
      <c r="G2558" s="24">
        <f>All!GB26</f>
        <v>493499.26</v>
      </c>
      <c r="H2558" s="26">
        <v>44713</v>
      </c>
    </row>
    <row r="2559" spans="1:8" hidden="1">
      <c r="A2559" s="19">
        <v>25</v>
      </c>
      <c r="B2559" s="19" t="s">
        <v>32</v>
      </c>
      <c r="C2559" s="27">
        <f>All!BX27</f>
        <v>0</v>
      </c>
      <c r="D2559" s="24">
        <f>All!AN27</f>
        <v>0</v>
      </c>
      <c r="E2559" s="19" t="s">
        <v>272</v>
      </c>
      <c r="F2559" s="24">
        <f>All!ER27</f>
        <v>0</v>
      </c>
      <c r="G2559" s="24">
        <f>All!GB27</f>
        <v>0</v>
      </c>
      <c r="H2559" s="26">
        <v>44713</v>
      </c>
    </row>
    <row r="2560" spans="1:8" hidden="1">
      <c r="A2560" s="19">
        <v>26</v>
      </c>
      <c r="B2560" s="19" t="s">
        <v>34</v>
      </c>
      <c r="C2560" s="27">
        <f>All!BX28</f>
        <v>-1347137.5747799873</v>
      </c>
      <c r="D2560" s="24">
        <f>All!AN28</f>
        <v>845000</v>
      </c>
      <c r="E2560" s="19" t="s">
        <v>272</v>
      </c>
      <c r="F2560" s="24">
        <f>All!ER28</f>
        <v>28609603.350000001</v>
      </c>
      <c r="G2560" s="24">
        <f>All!GB28</f>
        <v>1713420.7799999996</v>
      </c>
      <c r="H2560" s="26">
        <v>44713</v>
      </c>
    </row>
    <row r="2561" spans="1:8" hidden="1">
      <c r="A2561" s="19">
        <v>27</v>
      </c>
      <c r="B2561" s="19" t="s">
        <v>35</v>
      </c>
      <c r="C2561" s="27">
        <f>All!BX29</f>
        <v>10363430.128495306</v>
      </c>
      <c r="D2561" s="24">
        <f>All!AN29</f>
        <v>0</v>
      </c>
      <c r="E2561" s="19" t="s">
        <v>272</v>
      </c>
      <c r="F2561" s="24">
        <f>All!ER29</f>
        <v>0</v>
      </c>
      <c r="G2561" s="24">
        <f>All!GB29</f>
        <v>476603.52999999997</v>
      </c>
      <c r="H2561" s="26">
        <v>44713</v>
      </c>
    </row>
    <row r="2562" spans="1:8" hidden="1">
      <c r="A2562" s="19">
        <v>28</v>
      </c>
      <c r="B2562" s="19" t="s">
        <v>36</v>
      </c>
      <c r="C2562" s="27">
        <f>All!BX30</f>
        <v>0</v>
      </c>
      <c r="D2562" s="24">
        <f>All!AN30</f>
        <v>0</v>
      </c>
      <c r="E2562" s="19" t="s">
        <v>272</v>
      </c>
      <c r="F2562" s="24">
        <f>All!ER30</f>
        <v>0</v>
      </c>
      <c r="G2562" s="24">
        <f>All!GB30</f>
        <v>0</v>
      </c>
      <c r="H2562" s="26">
        <v>44713</v>
      </c>
    </row>
    <row r="2563" spans="1:8" hidden="1">
      <c r="A2563" s="19">
        <v>29</v>
      </c>
      <c r="B2563" s="19" t="s">
        <v>37</v>
      </c>
      <c r="C2563" s="27">
        <f>All!BX31</f>
        <v>0</v>
      </c>
      <c r="D2563" s="24">
        <f>All!AN31</f>
        <v>0</v>
      </c>
      <c r="E2563" s="19" t="s">
        <v>272</v>
      </c>
      <c r="F2563" s="24">
        <f>All!ER31</f>
        <v>0</v>
      </c>
      <c r="G2563" s="24">
        <f>All!GB31</f>
        <v>0</v>
      </c>
      <c r="H2563" s="26">
        <v>44713</v>
      </c>
    </row>
    <row r="2564" spans="1:8" hidden="1">
      <c r="A2564" s="19">
        <v>30</v>
      </c>
      <c r="B2564" s="19" t="s">
        <v>38</v>
      </c>
      <c r="C2564" s="27">
        <f>All!BX32</f>
        <v>0</v>
      </c>
      <c r="D2564" s="24">
        <f>All!AN32</f>
        <v>0</v>
      </c>
      <c r="E2564" s="19" t="s">
        <v>272</v>
      </c>
      <c r="F2564" s="24">
        <f>All!ER32</f>
        <v>0</v>
      </c>
      <c r="G2564" s="24">
        <f>All!GB32</f>
        <v>0</v>
      </c>
      <c r="H2564" s="26">
        <v>44713</v>
      </c>
    </row>
    <row r="2565" spans="1:8" hidden="1">
      <c r="A2565" s="19">
        <v>31</v>
      </c>
      <c r="B2565" s="19" t="s">
        <v>39</v>
      </c>
      <c r="C2565" s="27">
        <f>All!BX33</f>
        <v>0</v>
      </c>
      <c r="D2565" s="24">
        <f>All!AN33</f>
        <v>0</v>
      </c>
      <c r="E2565" s="19" t="s">
        <v>272</v>
      </c>
      <c r="F2565" s="24">
        <f>All!ER33</f>
        <v>0</v>
      </c>
      <c r="G2565" s="24">
        <f>All!GB33</f>
        <v>0</v>
      </c>
      <c r="H2565" s="26">
        <v>44713</v>
      </c>
    </row>
    <row r="2566" spans="1:8" hidden="1">
      <c r="A2566" s="19">
        <v>32</v>
      </c>
      <c r="B2566" s="19" t="s">
        <v>40</v>
      </c>
      <c r="C2566" s="27">
        <f>All!BX34</f>
        <v>0</v>
      </c>
      <c r="D2566" s="24">
        <f>All!AN34</f>
        <v>0</v>
      </c>
      <c r="E2566" s="19" t="s">
        <v>272</v>
      </c>
      <c r="F2566" s="24">
        <f>All!ER34</f>
        <v>0</v>
      </c>
      <c r="G2566" s="24">
        <f>All!GB34</f>
        <v>0</v>
      </c>
      <c r="H2566" s="26">
        <v>44713</v>
      </c>
    </row>
    <row r="2567" spans="1:8" hidden="1">
      <c r="A2567" s="19">
        <v>33</v>
      </c>
      <c r="B2567" s="19" t="s">
        <v>41</v>
      </c>
      <c r="C2567" s="27">
        <f>All!BX35</f>
        <v>543.36842104792595</v>
      </c>
      <c r="D2567" s="24">
        <f>All!AN35</f>
        <v>0</v>
      </c>
      <c r="E2567" s="19" t="s">
        <v>272</v>
      </c>
      <c r="F2567" s="24">
        <f>All!ER35</f>
        <v>0</v>
      </c>
      <c r="G2567" s="24">
        <f>All!GB35</f>
        <v>1597622.6300000001</v>
      </c>
      <c r="H2567" s="26">
        <v>44713</v>
      </c>
    </row>
    <row r="2568" spans="1:8" hidden="1">
      <c r="A2568" s="19">
        <v>34</v>
      </c>
      <c r="B2568" s="19" t="s">
        <v>42</v>
      </c>
      <c r="C2568" s="27">
        <f>All!BX36</f>
        <v>64987.181818217039</v>
      </c>
      <c r="D2568" s="24">
        <f>All!AN36</f>
        <v>0</v>
      </c>
      <c r="E2568" s="19" t="s">
        <v>272</v>
      </c>
      <c r="F2568" s="24">
        <f>All!ER36</f>
        <v>0</v>
      </c>
      <c r="G2568" s="24">
        <f>All!GB36</f>
        <v>1758559.1</v>
      </c>
      <c r="H2568" s="26">
        <v>44713</v>
      </c>
    </row>
    <row r="2569" spans="1:8" hidden="1">
      <c r="A2569" s="19">
        <v>35</v>
      </c>
      <c r="B2569" s="19" t="s">
        <v>43</v>
      </c>
      <c r="C2569" s="27">
        <f>All!BX37</f>
        <v>0</v>
      </c>
      <c r="D2569" s="24">
        <f>All!AN37</f>
        <v>0</v>
      </c>
      <c r="E2569" s="19" t="s">
        <v>272</v>
      </c>
      <c r="F2569" s="24">
        <f>All!ER37</f>
        <v>0</v>
      </c>
      <c r="G2569" s="24">
        <f>All!GB37</f>
        <v>0</v>
      </c>
      <c r="H2569" s="26">
        <v>44713</v>
      </c>
    </row>
    <row r="2570" spans="1:8" hidden="1">
      <c r="A2570" s="19">
        <v>36</v>
      </c>
      <c r="B2570" s="19" t="s">
        <v>44</v>
      </c>
      <c r="C2570" s="27">
        <f>All!BX38</f>
        <v>0</v>
      </c>
      <c r="D2570" s="24">
        <f>All!AN38</f>
        <v>0</v>
      </c>
      <c r="E2570" s="19" t="s">
        <v>272</v>
      </c>
      <c r="F2570" s="24">
        <f>All!ER38</f>
        <v>0</v>
      </c>
      <c r="G2570" s="24">
        <f>All!GB38</f>
        <v>0</v>
      </c>
      <c r="H2570" s="26">
        <v>44713</v>
      </c>
    </row>
    <row r="2571" spans="1:8" hidden="1">
      <c r="A2571" s="19">
        <v>37</v>
      </c>
      <c r="B2571" s="19" t="s">
        <v>1980</v>
      </c>
      <c r="C2571" s="27">
        <f>All!BX39</f>
        <v>9333466.4106240571</v>
      </c>
      <c r="D2571" s="24">
        <f>All!AN39</f>
        <v>0</v>
      </c>
      <c r="E2571" s="19" t="s">
        <v>272</v>
      </c>
      <c r="F2571" s="24">
        <f>All!ER39</f>
        <v>9285333.3499999996</v>
      </c>
      <c r="G2571" s="24">
        <f>All!GB39</f>
        <v>2750092.88</v>
      </c>
      <c r="H2571" s="26">
        <v>44713</v>
      </c>
    </row>
    <row r="2572" spans="1:8" hidden="1">
      <c r="A2572" s="19">
        <v>38</v>
      </c>
      <c r="B2572" s="19" t="s">
        <v>1982</v>
      </c>
      <c r="C2572" s="27">
        <f>All!BX40</f>
        <v>6253051.050745666</v>
      </c>
      <c r="D2572" s="24">
        <f>All!AN40</f>
        <v>9304672</v>
      </c>
      <c r="E2572" s="19" t="s">
        <v>272</v>
      </c>
      <c r="F2572" s="24">
        <f>All!ER40</f>
        <v>7246439</v>
      </c>
      <c r="G2572" s="24">
        <f>All!GB40</f>
        <v>11524731.580000002</v>
      </c>
      <c r="H2572" s="26">
        <v>44713</v>
      </c>
    </row>
    <row r="2573" spans="1:8" hidden="1">
      <c r="A2573" s="19">
        <v>39</v>
      </c>
      <c r="B2573" s="19" t="s">
        <v>1984</v>
      </c>
      <c r="C2573" s="27">
        <f>All!BX41</f>
        <v>44029230.508569837</v>
      </c>
      <c r="D2573" s="24">
        <f>All!AN41</f>
        <v>0</v>
      </c>
      <c r="E2573" s="19" t="s">
        <v>272</v>
      </c>
      <c r="F2573" s="24">
        <f>All!ER41</f>
        <v>23690590.75</v>
      </c>
      <c r="G2573" s="24">
        <f>All!GB41</f>
        <v>27727939.440000005</v>
      </c>
      <c r="H2573" s="26">
        <v>44713</v>
      </c>
    </row>
    <row r="2574" spans="1:8" hidden="1">
      <c r="A2574" s="19">
        <v>40</v>
      </c>
      <c r="B2574" s="19" t="s">
        <v>2001</v>
      </c>
      <c r="C2574" s="27">
        <f>All!BX42</f>
        <v>-9899381.5693728328</v>
      </c>
      <c r="D2574" s="24">
        <f>All!AN42</f>
        <v>15022674.120000008</v>
      </c>
      <c r="E2574" s="19" t="s">
        <v>272</v>
      </c>
      <c r="F2574" s="24">
        <f>All!ER42</f>
        <v>21442366.939999998</v>
      </c>
      <c r="G2574" s="24">
        <f>All!GB42</f>
        <v>17341606.25</v>
      </c>
      <c r="H2574" s="26">
        <v>44713</v>
      </c>
    </row>
    <row r="2575" spans="1:8" hidden="1">
      <c r="A2575" s="19">
        <v>41</v>
      </c>
      <c r="B2575" s="19" t="s">
        <v>2002</v>
      </c>
      <c r="C2575" s="27">
        <f>All!BX43</f>
        <v>-1775600.5486242324</v>
      </c>
      <c r="D2575" s="24">
        <f>All!AN43</f>
        <v>0</v>
      </c>
      <c r="E2575" s="19" t="s">
        <v>272</v>
      </c>
      <c r="F2575" s="24">
        <f>All!ER43</f>
        <v>0</v>
      </c>
      <c r="G2575" s="24">
        <f>All!GB43</f>
        <v>377210.26</v>
      </c>
      <c r="H2575" s="26">
        <v>44713</v>
      </c>
    </row>
    <row r="2576" spans="1:8" hidden="1">
      <c r="A2576" s="19">
        <v>42</v>
      </c>
      <c r="B2576" s="19" t="s">
        <v>2003</v>
      </c>
      <c r="C2576" s="27">
        <f>All!BX44</f>
        <v>38355107.269060016</v>
      </c>
      <c r="D2576" s="24">
        <f>All!AN44</f>
        <v>0</v>
      </c>
      <c r="E2576" s="19" t="s">
        <v>272</v>
      </c>
      <c r="F2576" s="24">
        <f>All!ER44</f>
        <v>0</v>
      </c>
      <c r="G2576" s="24">
        <f>All!GB44</f>
        <v>6485178.2899999991</v>
      </c>
      <c r="H2576" s="26">
        <v>44713</v>
      </c>
    </row>
    <row r="2577" spans="1:8" hidden="1">
      <c r="A2577" s="19">
        <v>43</v>
      </c>
      <c r="B2577" s="19" t="s">
        <v>2064</v>
      </c>
      <c r="C2577" s="27">
        <f>All!BX45</f>
        <v>0</v>
      </c>
      <c r="D2577" s="24">
        <f>All!AN45</f>
        <v>0</v>
      </c>
      <c r="E2577" s="19" t="s">
        <v>272</v>
      </c>
      <c r="F2577" s="24">
        <f>All!ER45</f>
        <v>0</v>
      </c>
      <c r="G2577" s="24">
        <f>All!GB45</f>
        <v>0</v>
      </c>
      <c r="H2577" s="26">
        <v>44713</v>
      </c>
    </row>
    <row r="2578" spans="1:8" hidden="1">
      <c r="A2578" s="19">
        <v>44</v>
      </c>
      <c r="B2578" s="19" t="s">
        <v>2062</v>
      </c>
      <c r="C2578" s="27">
        <f>All!BX46</f>
        <v>0</v>
      </c>
      <c r="D2578" s="24">
        <f>All!AN46</f>
        <v>0</v>
      </c>
      <c r="E2578" s="19" t="s">
        <v>272</v>
      </c>
      <c r="F2578" s="24">
        <f>All!ER46</f>
        <v>0</v>
      </c>
      <c r="G2578" s="24">
        <f>All!GB46</f>
        <v>0</v>
      </c>
      <c r="H2578" s="26">
        <v>44713</v>
      </c>
    </row>
    <row r="2579" spans="1:8" hidden="1">
      <c r="A2579" s="19">
        <v>45</v>
      </c>
      <c r="B2579" s="19" t="s">
        <v>2063</v>
      </c>
      <c r="C2579" s="27">
        <f>All!BX47</f>
        <v>0</v>
      </c>
      <c r="D2579" s="24">
        <f>All!AN47</f>
        <v>0</v>
      </c>
      <c r="E2579" s="19" t="s">
        <v>272</v>
      </c>
      <c r="F2579" s="24">
        <f>All!ER47</f>
        <v>0</v>
      </c>
      <c r="G2579" s="24">
        <f>All!GB47</f>
        <v>0</v>
      </c>
      <c r="H2579" s="26">
        <v>44713</v>
      </c>
    </row>
    <row r="2580" spans="1:8" hidden="1">
      <c r="A2580" s="19">
        <v>46</v>
      </c>
      <c r="B2580" s="12" t="s">
        <v>2065</v>
      </c>
      <c r="C2580" s="27">
        <f>All!BX48</f>
        <v>71942883.170984507</v>
      </c>
      <c r="D2580" s="24">
        <f>All!AN48</f>
        <v>51765623.979999997</v>
      </c>
      <c r="E2580" s="19" t="s">
        <v>272</v>
      </c>
      <c r="F2580" s="24">
        <f>All!ER48</f>
        <v>139383110</v>
      </c>
      <c r="G2580" s="24">
        <f>All!GB48</f>
        <v>41281889.199999988</v>
      </c>
      <c r="H2580" s="26">
        <v>44713</v>
      </c>
    </row>
    <row r="2581" spans="1:8" hidden="1">
      <c r="A2581" s="19">
        <v>47</v>
      </c>
      <c r="B2581" s="12" t="s">
        <v>2066</v>
      </c>
      <c r="C2581" s="27">
        <f>All!BX49</f>
        <v>-19281859.094065964</v>
      </c>
      <c r="D2581" s="24">
        <f>All!AN49</f>
        <v>15768352.342857182</v>
      </c>
      <c r="E2581" s="19" t="s">
        <v>272</v>
      </c>
      <c r="F2581" s="24">
        <f>All!ER49</f>
        <v>20144379.859999999</v>
      </c>
      <c r="G2581" s="24">
        <f>All!GB49</f>
        <v>3233958.3</v>
      </c>
      <c r="H2581" s="26">
        <v>44713</v>
      </c>
    </row>
    <row r="2582" spans="1:8" hidden="1">
      <c r="A2582" s="19">
        <v>48</v>
      </c>
      <c r="B2582" s="19" t="s">
        <v>2068</v>
      </c>
      <c r="C2582" s="27">
        <f>All!BX50</f>
        <v>53289049.629500031</v>
      </c>
      <c r="D2582" s="24">
        <f>All!AN50</f>
        <v>40985597</v>
      </c>
      <c r="E2582" s="19" t="s">
        <v>272</v>
      </c>
      <c r="F2582" s="24">
        <f>All!ER50</f>
        <v>8759315.9000000004</v>
      </c>
      <c r="G2582" s="24">
        <f>All!GB50</f>
        <v>8171297.6799999997</v>
      </c>
      <c r="H2582" s="26">
        <v>44713</v>
      </c>
    </row>
    <row r="2583" spans="1:8" hidden="1">
      <c r="A2583" s="19">
        <v>49</v>
      </c>
      <c r="B2583" s="19" t="s">
        <v>2069</v>
      </c>
      <c r="C2583" s="27">
        <f>All!BX51</f>
        <v>0</v>
      </c>
      <c r="D2583" s="24">
        <f>All!AN51</f>
        <v>0</v>
      </c>
      <c r="E2583" s="19" t="s">
        <v>272</v>
      </c>
      <c r="F2583" s="24">
        <f>All!ER51</f>
        <v>0</v>
      </c>
      <c r="G2583" s="24">
        <f>All!GB51</f>
        <v>38554.86</v>
      </c>
      <c r="H2583" s="26">
        <v>44713</v>
      </c>
    </row>
    <row r="2584" spans="1:8" hidden="1">
      <c r="A2584" s="19">
        <v>50</v>
      </c>
      <c r="B2584" s="19" t="s">
        <v>66</v>
      </c>
      <c r="C2584" s="27">
        <f>All!BX52</f>
        <v>0</v>
      </c>
      <c r="D2584" s="24">
        <f>All!AN52</f>
        <v>0</v>
      </c>
      <c r="E2584" s="19" t="s">
        <v>272</v>
      </c>
      <c r="F2584" s="24">
        <f>All!ER52</f>
        <v>0</v>
      </c>
      <c r="G2584" s="24">
        <f>All!GB52</f>
        <v>0</v>
      </c>
      <c r="H2584" s="26">
        <v>44713</v>
      </c>
    </row>
    <row r="2585" spans="1:8" hidden="1">
      <c r="A2585" s="19">
        <v>51</v>
      </c>
      <c r="B2585" s="19" t="s">
        <v>67</v>
      </c>
      <c r="C2585" s="27">
        <f>All!BX53</f>
        <v>0</v>
      </c>
      <c r="D2585" s="24">
        <f>All!AN53</f>
        <v>0</v>
      </c>
      <c r="E2585" s="19" t="s">
        <v>272</v>
      </c>
      <c r="F2585" s="24">
        <f>All!ER53</f>
        <v>0</v>
      </c>
      <c r="G2585" s="24">
        <f>All!GB53</f>
        <v>32705</v>
      </c>
      <c r="H2585" s="26">
        <v>44713</v>
      </c>
    </row>
    <row r="2586" spans="1:8" hidden="1">
      <c r="A2586" s="19">
        <v>52</v>
      </c>
      <c r="B2586" s="19" t="s">
        <v>68</v>
      </c>
      <c r="C2586" s="27">
        <f>All!BX54</f>
        <v>0</v>
      </c>
      <c r="D2586" s="24">
        <f>All!AN54</f>
        <v>0</v>
      </c>
      <c r="E2586" s="19" t="s">
        <v>272</v>
      </c>
      <c r="F2586" s="24">
        <f>All!ER54</f>
        <v>0</v>
      </c>
      <c r="G2586" s="24">
        <f>All!GB54</f>
        <v>0</v>
      </c>
      <c r="H2586" s="26">
        <v>44713</v>
      </c>
    </row>
    <row r="2587" spans="1:8" hidden="1">
      <c r="A2587" s="19">
        <v>53</v>
      </c>
      <c r="B2587" s="19" t="s">
        <v>69</v>
      </c>
      <c r="C2587" s="27">
        <f>All!BX55</f>
        <v>0</v>
      </c>
      <c r="D2587" s="24">
        <f>All!AN55</f>
        <v>0</v>
      </c>
      <c r="E2587" s="19" t="s">
        <v>272</v>
      </c>
      <c r="F2587" s="24">
        <f>All!ER55</f>
        <v>0</v>
      </c>
      <c r="G2587" s="24">
        <f>All!GB55</f>
        <v>1433</v>
      </c>
      <c r="H2587" s="26">
        <v>44713</v>
      </c>
    </row>
    <row r="2588" spans="1:8" hidden="1">
      <c r="A2588" s="19">
        <v>54</v>
      </c>
      <c r="B2588" s="19" t="s">
        <v>70</v>
      </c>
      <c r="C2588" s="27">
        <f>All!BX56</f>
        <v>0</v>
      </c>
      <c r="D2588" s="24">
        <f>All!AN56</f>
        <v>0</v>
      </c>
      <c r="E2588" s="19" t="s">
        <v>272</v>
      </c>
      <c r="F2588" s="24">
        <f>All!ER56</f>
        <v>0</v>
      </c>
      <c r="G2588" s="24">
        <f>All!GB56</f>
        <v>0</v>
      </c>
      <c r="H2588" s="26">
        <v>44713</v>
      </c>
    </row>
    <row r="2589" spans="1:8" hidden="1">
      <c r="A2589" s="19">
        <v>55</v>
      </c>
      <c r="B2589" s="19" t="s">
        <v>71</v>
      </c>
      <c r="C2589" s="27">
        <f>All!BX57</f>
        <v>0</v>
      </c>
      <c r="D2589" s="24">
        <f>All!AN57</f>
        <v>0</v>
      </c>
      <c r="E2589" s="19" t="s">
        <v>272</v>
      </c>
      <c r="F2589" s="24">
        <f>All!ER57</f>
        <v>0</v>
      </c>
      <c r="G2589" s="24">
        <f>All!GB57</f>
        <v>0</v>
      </c>
      <c r="H2589" s="26">
        <v>44713</v>
      </c>
    </row>
    <row r="2590" spans="1:8" hidden="1">
      <c r="A2590" s="19">
        <v>56</v>
      </c>
      <c r="B2590" s="19" t="s">
        <v>72</v>
      </c>
      <c r="C2590" s="27">
        <f>All!BX58</f>
        <v>0</v>
      </c>
      <c r="D2590" s="24">
        <f>All!AN58</f>
        <v>0</v>
      </c>
      <c r="E2590" s="19" t="s">
        <v>272</v>
      </c>
      <c r="F2590" s="24">
        <f>All!ER58</f>
        <v>0</v>
      </c>
      <c r="G2590" s="24">
        <f>All!GB58</f>
        <v>0</v>
      </c>
      <c r="H2590" s="26">
        <v>44713</v>
      </c>
    </row>
    <row r="2591" spans="1:8" hidden="1">
      <c r="A2591" s="19">
        <v>57</v>
      </c>
      <c r="B2591" s="19" t="s">
        <v>73</v>
      </c>
      <c r="C2591" s="27">
        <f>All!BX59</f>
        <v>0</v>
      </c>
      <c r="D2591" s="24">
        <f>All!AN59</f>
        <v>0</v>
      </c>
      <c r="E2591" s="19" t="s">
        <v>272</v>
      </c>
      <c r="F2591" s="24">
        <f>All!ER59</f>
        <v>0</v>
      </c>
      <c r="G2591" s="24">
        <f>All!GB59</f>
        <v>0</v>
      </c>
      <c r="H2591" s="26">
        <v>44713</v>
      </c>
    </row>
    <row r="2592" spans="1:8" hidden="1">
      <c r="A2592" s="19">
        <v>58</v>
      </c>
      <c r="B2592" s="19" t="s">
        <v>74</v>
      </c>
      <c r="C2592" s="27">
        <f>All!BX60</f>
        <v>0</v>
      </c>
      <c r="D2592" s="24">
        <f>All!AN60</f>
        <v>0</v>
      </c>
      <c r="E2592" s="19" t="s">
        <v>272</v>
      </c>
      <c r="F2592" s="24">
        <f>All!ER60</f>
        <v>0</v>
      </c>
      <c r="G2592" s="24">
        <f>All!GB60</f>
        <v>0</v>
      </c>
      <c r="H2592" s="26">
        <v>44713</v>
      </c>
    </row>
    <row r="2593" spans="1:8" hidden="1">
      <c r="A2593" s="19">
        <v>59</v>
      </c>
      <c r="B2593" s="19" t="s">
        <v>75</v>
      </c>
      <c r="C2593" s="27">
        <f>All!BX61</f>
        <v>0</v>
      </c>
      <c r="D2593" s="24">
        <f>All!AN61</f>
        <v>0</v>
      </c>
      <c r="E2593" s="19" t="s">
        <v>272</v>
      </c>
      <c r="F2593" s="24">
        <f>All!ER61</f>
        <v>0</v>
      </c>
      <c r="G2593" s="24">
        <f>All!GB61</f>
        <v>0</v>
      </c>
      <c r="H2593" s="26">
        <v>44713</v>
      </c>
    </row>
    <row r="2594" spans="1:8" hidden="1">
      <c r="A2594" s="19">
        <v>60</v>
      </c>
      <c r="B2594" s="19" t="s">
        <v>76</v>
      </c>
      <c r="C2594" s="27">
        <f>All!BX62</f>
        <v>0</v>
      </c>
      <c r="D2594" s="24">
        <f>All!AN62</f>
        <v>0</v>
      </c>
      <c r="E2594" s="19" t="s">
        <v>272</v>
      </c>
      <c r="F2594" s="24">
        <f>All!ER62</f>
        <v>0</v>
      </c>
      <c r="G2594" s="24">
        <f>All!GB62</f>
        <v>0</v>
      </c>
      <c r="H2594" s="26">
        <v>44713</v>
      </c>
    </row>
    <row r="2595" spans="1:8" hidden="1">
      <c r="A2595" s="19">
        <v>61</v>
      </c>
      <c r="B2595" s="19" t="s">
        <v>77</v>
      </c>
      <c r="C2595" s="27">
        <f>All!BX63</f>
        <v>0</v>
      </c>
      <c r="D2595" s="24">
        <f>All!AN63</f>
        <v>0</v>
      </c>
      <c r="E2595" s="19" t="s">
        <v>272</v>
      </c>
      <c r="F2595" s="24">
        <f>All!ER63</f>
        <v>0</v>
      </c>
      <c r="G2595" s="24">
        <f>All!GB63</f>
        <v>0</v>
      </c>
      <c r="H2595" s="26">
        <v>44713</v>
      </c>
    </row>
    <row r="2596" spans="1:8" hidden="1">
      <c r="A2596" s="19">
        <v>62</v>
      </c>
      <c r="B2596" s="19" t="s">
        <v>87</v>
      </c>
      <c r="C2596" s="27">
        <f>All!BX64</f>
        <v>0</v>
      </c>
      <c r="D2596" s="24">
        <f>All!AN64</f>
        <v>0</v>
      </c>
      <c r="E2596" s="19" t="s">
        <v>272</v>
      </c>
      <c r="F2596" s="24">
        <f>All!ER64</f>
        <v>0</v>
      </c>
      <c r="G2596" s="24">
        <f>All!GB64</f>
        <v>0</v>
      </c>
      <c r="H2596" s="26">
        <v>44713</v>
      </c>
    </row>
    <row r="2597" spans="1:8" hidden="1">
      <c r="A2597" s="19">
        <v>63</v>
      </c>
      <c r="B2597" s="19" t="s">
        <v>93</v>
      </c>
      <c r="C2597" s="27">
        <f>All!BX65</f>
        <v>0</v>
      </c>
      <c r="D2597" s="24">
        <f>All!AN65</f>
        <v>0</v>
      </c>
      <c r="E2597" s="19" t="s">
        <v>272</v>
      </c>
      <c r="F2597" s="24">
        <f>All!ER65</f>
        <v>0</v>
      </c>
      <c r="G2597" s="24">
        <f>All!GB65</f>
        <v>0</v>
      </c>
      <c r="H2597" s="26">
        <v>44713</v>
      </c>
    </row>
    <row r="2598" spans="1:8" hidden="1">
      <c r="A2598" s="19">
        <v>64</v>
      </c>
      <c r="B2598" s="19" t="s">
        <v>94</v>
      </c>
      <c r="C2598" s="27">
        <f>All!BX66</f>
        <v>0</v>
      </c>
      <c r="D2598" s="24">
        <f>All!AN66</f>
        <v>0</v>
      </c>
      <c r="E2598" s="19" t="s">
        <v>272</v>
      </c>
      <c r="F2598" s="24">
        <f>All!ER66</f>
        <v>0</v>
      </c>
      <c r="G2598" s="24">
        <f>All!GB66</f>
        <v>0</v>
      </c>
      <c r="H2598" s="26">
        <v>44713</v>
      </c>
    </row>
    <row r="2599" spans="1:8" hidden="1">
      <c r="A2599" s="19">
        <v>65</v>
      </c>
      <c r="B2599" s="19" t="s">
        <v>95</v>
      </c>
      <c r="C2599" s="27">
        <f>All!BX67</f>
        <v>0</v>
      </c>
      <c r="D2599" s="24">
        <f>All!AN67</f>
        <v>0</v>
      </c>
      <c r="E2599" s="19" t="s">
        <v>272</v>
      </c>
      <c r="F2599" s="24">
        <f>All!ER67</f>
        <v>0</v>
      </c>
      <c r="G2599" s="24">
        <f>All!GB67</f>
        <v>0</v>
      </c>
      <c r="H2599" s="26">
        <v>44713</v>
      </c>
    </row>
    <row r="2600" spans="1:8" hidden="1">
      <c r="A2600" s="19">
        <v>66</v>
      </c>
      <c r="B2600" s="19" t="s">
        <v>96</v>
      </c>
      <c r="C2600" s="27">
        <f>All!BX68</f>
        <v>0</v>
      </c>
      <c r="D2600" s="24">
        <f>All!AN68</f>
        <v>0</v>
      </c>
      <c r="E2600" s="19" t="s">
        <v>272</v>
      </c>
      <c r="F2600" s="24">
        <f>All!ER68</f>
        <v>0</v>
      </c>
      <c r="G2600" s="24">
        <f>All!GB68</f>
        <v>0</v>
      </c>
      <c r="H2600" s="26">
        <v>44713</v>
      </c>
    </row>
    <row r="2601" spans="1:8" hidden="1">
      <c r="A2601" s="19">
        <v>67</v>
      </c>
      <c r="B2601" s="19" t="s">
        <v>97</v>
      </c>
      <c r="C2601" s="27">
        <f>All!BX69</f>
        <v>0</v>
      </c>
      <c r="D2601" s="24">
        <f>All!AN69</f>
        <v>0</v>
      </c>
      <c r="E2601" s="19" t="s">
        <v>272</v>
      </c>
      <c r="F2601" s="24">
        <f>All!ER69</f>
        <v>0</v>
      </c>
      <c r="G2601" s="24">
        <f>All!GB69</f>
        <v>0</v>
      </c>
      <c r="H2601" s="26">
        <v>44713</v>
      </c>
    </row>
    <row r="2602" spans="1:8" hidden="1">
      <c r="A2602" s="19">
        <v>68</v>
      </c>
      <c r="B2602" s="19" t="s">
        <v>98</v>
      </c>
      <c r="C2602" s="27">
        <f>All!BX70</f>
        <v>0</v>
      </c>
      <c r="D2602" s="24">
        <f>All!AN70</f>
        <v>0</v>
      </c>
      <c r="E2602" s="19" t="s">
        <v>272</v>
      </c>
      <c r="F2602" s="24">
        <f>All!ER70</f>
        <v>0</v>
      </c>
      <c r="G2602" s="24">
        <f>All!GB70</f>
        <v>0</v>
      </c>
      <c r="H2602" s="26">
        <v>44713</v>
      </c>
    </row>
    <row r="2603" spans="1:8" hidden="1">
      <c r="A2603" s="19">
        <v>69</v>
      </c>
      <c r="B2603" s="19" t="s">
        <v>99</v>
      </c>
      <c r="C2603" s="27">
        <f>All!BX71</f>
        <v>0</v>
      </c>
      <c r="D2603" s="24">
        <f>All!AN71</f>
        <v>0</v>
      </c>
      <c r="E2603" s="19" t="s">
        <v>272</v>
      </c>
      <c r="F2603" s="24">
        <f>All!ER71</f>
        <v>0</v>
      </c>
      <c r="G2603" s="24">
        <f>All!GB71</f>
        <v>0</v>
      </c>
      <c r="H2603" s="26">
        <v>44713</v>
      </c>
    </row>
    <row r="2604" spans="1:8" hidden="1">
      <c r="A2604" s="19">
        <v>70</v>
      </c>
      <c r="B2604" s="19" t="s">
        <v>100</v>
      </c>
      <c r="C2604" s="27">
        <f>All!BX72</f>
        <v>0</v>
      </c>
      <c r="D2604" s="24">
        <f>All!AN72</f>
        <v>0</v>
      </c>
      <c r="E2604" s="19" t="s">
        <v>272</v>
      </c>
      <c r="F2604" s="24">
        <f>All!ER72</f>
        <v>0</v>
      </c>
      <c r="G2604" s="24">
        <f>All!GB72</f>
        <v>185942.71</v>
      </c>
      <c r="H2604" s="26">
        <v>44713</v>
      </c>
    </row>
    <row r="2605" spans="1:8" hidden="1">
      <c r="A2605" s="19">
        <v>71</v>
      </c>
      <c r="B2605" s="19" t="s">
        <v>101</v>
      </c>
      <c r="C2605" s="27">
        <f>All!BX73</f>
        <v>0</v>
      </c>
      <c r="D2605" s="24">
        <f>All!AN73</f>
        <v>0</v>
      </c>
      <c r="E2605" s="19" t="s">
        <v>272</v>
      </c>
      <c r="F2605" s="24">
        <f>All!ER73</f>
        <v>0</v>
      </c>
      <c r="G2605" s="24">
        <f>All!GB73</f>
        <v>0</v>
      </c>
      <c r="H2605" s="26">
        <v>44713</v>
      </c>
    </row>
    <row r="2606" spans="1:8" hidden="1">
      <c r="A2606" s="19">
        <v>72</v>
      </c>
      <c r="B2606" s="19" t="s">
        <v>102</v>
      </c>
      <c r="C2606" s="27">
        <f>All!BX74</f>
        <v>0</v>
      </c>
      <c r="D2606" s="24">
        <f>All!AN74</f>
        <v>0</v>
      </c>
      <c r="E2606" s="19" t="s">
        <v>272</v>
      </c>
      <c r="F2606" s="24">
        <f>All!ER74</f>
        <v>0</v>
      </c>
      <c r="G2606" s="24">
        <f>All!GB74</f>
        <v>0</v>
      </c>
      <c r="H2606" s="26">
        <v>44713</v>
      </c>
    </row>
    <row r="2607" spans="1:8" hidden="1">
      <c r="A2607" s="19">
        <v>73</v>
      </c>
      <c r="B2607" s="19" t="s">
        <v>103</v>
      </c>
      <c r="C2607" s="27">
        <f>All!BX75</f>
        <v>0</v>
      </c>
      <c r="D2607" s="24">
        <f>All!AN75</f>
        <v>0</v>
      </c>
      <c r="E2607" s="19" t="s">
        <v>272</v>
      </c>
      <c r="F2607" s="24">
        <f>All!ER75</f>
        <v>0</v>
      </c>
      <c r="G2607" s="24">
        <f>All!GB75</f>
        <v>0</v>
      </c>
      <c r="H2607" s="26">
        <v>44713</v>
      </c>
    </row>
    <row r="2608" spans="1:8" hidden="1">
      <c r="A2608" s="19">
        <v>74</v>
      </c>
      <c r="B2608" s="19" t="s">
        <v>104</v>
      </c>
      <c r="C2608" s="27">
        <f>All!BX76</f>
        <v>0</v>
      </c>
      <c r="D2608" s="24">
        <f>All!AN76</f>
        <v>0</v>
      </c>
      <c r="E2608" s="19" t="s">
        <v>272</v>
      </c>
      <c r="F2608" s="24">
        <f>All!ER76</f>
        <v>0</v>
      </c>
      <c r="G2608" s="24">
        <f>All!GB76</f>
        <v>0</v>
      </c>
      <c r="H2608" s="26">
        <v>44713</v>
      </c>
    </row>
    <row r="2609" spans="1:8" hidden="1">
      <c r="A2609" s="19">
        <v>75</v>
      </c>
      <c r="B2609" s="19" t="s">
        <v>105</v>
      </c>
      <c r="C2609" s="27">
        <f>All!BX77</f>
        <v>0</v>
      </c>
      <c r="D2609" s="24">
        <f>All!AN77</f>
        <v>0</v>
      </c>
      <c r="E2609" s="19" t="s">
        <v>272</v>
      </c>
      <c r="F2609" s="24">
        <f>All!ER77</f>
        <v>0</v>
      </c>
      <c r="G2609" s="24">
        <f>All!GB77</f>
        <v>0</v>
      </c>
      <c r="H2609" s="26">
        <v>44713</v>
      </c>
    </row>
    <row r="2610" spans="1:8" hidden="1">
      <c r="A2610" s="19">
        <v>76</v>
      </c>
      <c r="B2610" s="19" t="s">
        <v>111</v>
      </c>
      <c r="C2610" s="27">
        <f>All!BX78</f>
        <v>0</v>
      </c>
      <c r="D2610" s="24">
        <f>All!AN78</f>
        <v>0</v>
      </c>
      <c r="E2610" s="19" t="s">
        <v>272</v>
      </c>
      <c r="F2610" s="24">
        <f>All!ER78</f>
        <v>0</v>
      </c>
      <c r="G2610" s="24">
        <f>All!GB78</f>
        <v>0</v>
      </c>
      <c r="H2610" s="26">
        <v>44713</v>
      </c>
    </row>
    <row r="2611" spans="1:8" hidden="1">
      <c r="A2611" s="19">
        <v>77</v>
      </c>
      <c r="B2611" s="19" t="s">
        <v>112</v>
      </c>
      <c r="C2611" s="27">
        <f>All!BX79</f>
        <v>0</v>
      </c>
      <c r="D2611" s="24">
        <f>All!AN79</f>
        <v>0</v>
      </c>
      <c r="E2611" s="19" t="s">
        <v>272</v>
      </c>
      <c r="F2611" s="24">
        <f>All!ER79</f>
        <v>0</v>
      </c>
      <c r="G2611" s="24">
        <f>All!GB79</f>
        <v>0</v>
      </c>
      <c r="H2611" s="26">
        <v>44713</v>
      </c>
    </row>
    <row r="2612" spans="1:8" hidden="1">
      <c r="A2612" s="19">
        <v>78</v>
      </c>
      <c r="B2612" s="19" t="s">
        <v>113</v>
      </c>
      <c r="C2612" s="27">
        <f>All!BX80</f>
        <v>0</v>
      </c>
      <c r="D2612" s="24">
        <f>All!AN80</f>
        <v>0</v>
      </c>
      <c r="E2612" s="19" t="s">
        <v>272</v>
      </c>
      <c r="F2612" s="24">
        <f>All!ER80</f>
        <v>0</v>
      </c>
      <c r="G2612" s="24">
        <f>All!GB80</f>
        <v>0</v>
      </c>
      <c r="H2612" s="26">
        <v>44713</v>
      </c>
    </row>
    <row r="2613" spans="1:8" hidden="1">
      <c r="A2613" s="19">
        <v>79</v>
      </c>
      <c r="B2613" s="19" t="s">
        <v>114</v>
      </c>
      <c r="C2613" s="27">
        <f>All!BX81</f>
        <v>0</v>
      </c>
      <c r="D2613" s="24">
        <f>All!AN81</f>
        <v>0</v>
      </c>
      <c r="E2613" s="19" t="s">
        <v>272</v>
      </c>
      <c r="F2613" s="24">
        <f>All!ER81</f>
        <v>0</v>
      </c>
      <c r="G2613" s="24">
        <f>All!GB81</f>
        <v>0</v>
      </c>
      <c r="H2613" s="26">
        <v>44713</v>
      </c>
    </row>
    <row r="2614" spans="1:8" hidden="1">
      <c r="A2614" s="19">
        <v>80</v>
      </c>
      <c r="B2614" s="19" t="s">
        <v>115</v>
      </c>
      <c r="C2614" s="27">
        <f>All!BX82</f>
        <v>0</v>
      </c>
      <c r="D2614" s="24">
        <f>All!AN82</f>
        <v>0</v>
      </c>
      <c r="E2614" s="19" t="s">
        <v>272</v>
      </c>
      <c r="F2614" s="24">
        <f>All!ER82</f>
        <v>0</v>
      </c>
      <c r="G2614" s="24">
        <f>All!GB82</f>
        <v>0</v>
      </c>
      <c r="H2614" s="26">
        <v>44713</v>
      </c>
    </row>
    <row r="2615" spans="1:8" hidden="1">
      <c r="A2615" s="19">
        <v>81</v>
      </c>
      <c r="B2615" s="19" t="s">
        <v>116</v>
      </c>
      <c r="C2615" s="27">
        <f>All!BX83</f>
        <v>0</v>
      </c>
      <c r="D2615" s="24">
        <f>All!AN83</f>
        <v>0</v>
      </c>
      <c r="E2615" s="19" t="s">
        <v>272</v>
      </c>
      <c r="F2615" s="24">
        <f>All!ER83</f>
        <v>0</v>
      </c>
      <c r="G2615" s="24">
        <f>All!GB83</f>
        <v>0</v>
      </c>
      <c r="H2615" s="26">
        <v>44713</v>
      </c>
    </row>
    <row r="2616" spans="1:8" hidden="1">
      <c r="A2616" s="19">
        <v>82</v>
      </c>
      <c r="B2616" s="19" t="s">
        <v>117</v>
      </c>
      <c r="C2616" s="27">
        <f>All!BX84</f>
        <v>0</v>
      </c>
      <c r="D2616" s="24">
        <f>All!AN84</f>
        <v>0</v>
      </c>
      <c r="E2616" s="19" t="s">
        <v>272</v>
      </c>
      <c r="F2616" s="24">
        <f>All!ER84</f>
        <v>0</v>
      </c>
      <c r="G2616" s="24">
        <f>All!GB84</f>
        <v>0</v>
      </c>
      <c r="H2616" s="26">
        <v>44713</v>
      </c>
    </row>
    <row r="2617" spans="1:8" hidden="1">
      <c r="A2617" s="19">
        <v>83</v>
      </c>
      <c r="B2617" s="19" t="s">
        <v>118</v>
      </c>
      <c r="C2617" s="27">
        <f>All!BX85</f>
        <v>0</v>
      </c>
      <c r="D2617" s="24">
        <f>All!AN85</f>
        <v>0</v>
      </c>
      <c r="E2617" s="19" t="s">
        <v>272</v>
      </c>
      <c r="F2617" s="24">
        <f>All!ER85</f>
        <v>0</v>
      </c>
      <c r="G2617" s="24">
        <f>All!GB85</f>
        <v>0</v>
      </c>
      <c r="H2617" s="26">
        <v>44713</v>
      </c>
    </row>
    <row r="2618" spans="1:8" hidden="1">
      <c r="A2618" s="19">
        <v>84</v>
      </c>
      <c r="B2618" s="19" t="s">
        <v>119</v>
      </c>
      <c r="C2618" s="27">
        <f>All!BX86</f>
        <v>0</v>
      </c>
      <c r="D2618" s="24">
        <f>All!AN86</f>
        <v>0</v>
      </c>
      <c r="E2618" s="19" t="s">
        <v>272</v>
      </c>
      <c r="F2618" s="24">
        <f>All!ER86</f>
        <v>0</v>
      </c>
      <c r="G2618" s="24">
        <f>All!GB86</f>
        <v>0</v>
      </c>
      <c r="H2618" s="26">
        <v>44713</v>
      </c>
    </row>
    <row r="2619" spans="1:8" hidden="1">
      <c r="A2619" s="19">
        <v>85</v>
      </c>
      <c r="B2619" s="19" t="s">
        <v>120</v>
      </c>
      <c r="C2619" s="27">
        <f>All!BX87</f>
        <v>0</v>
      </c>
      <c r="D2619" s="24">
        <f>All!AN87</f>
        <v>0</v>
      </c>
      <c r="E2619" s="19" t="s">
        <v>272</v>
      </c>
      <c r="F2619" s="24">
        <f>All!ER87</f>
        <v>0</v>
      </c>
      <c r="G2619" s="24">
        <f>All!GB87</f>
        <v>0</v>
      </c>
      <c r="H2619" s="26">
        <v>44713</v>
      </c>
    </row>
    <row r="2620" spans="1:8" hidden="1">
      <c r="A2620" s="19">
        <v>86</v>
      </c>
      <c r="B2620" s="19" t="s">
        <v>121</v>
      </c>
      <c r="C2620" s="27">
        <f>All!BX88</f>
        <v>0</v>
      </c>
      <c r="D2620" s="24">
        <f>All!AN88</f>
        <v>0</v>
      </c>
      <c r="E2620" s="19" t="s">
        <v>272</v>
      </c>
      <c r="F2620" s="24">
        <f>All!ER88</f>
        <v>0</v>
      </c>
      <c r="G2620" s="24">
        <f>All!GB88</f>
        <v>0</v>
      </c>
      <c r="H2620" s="26">
        <v>44713</v>
      </c>
    </row>
    <row r="2621" spans="1:8" hidden="1">
      <c r="A2621" s="19">
        <v>87</v>
      </c>
      <c r="B2621" s="19" t="s">
        <v>122</v>
      </c>
      <c r="C2621" s="27">
        <f>All!BX89</f>
        <v>0</v>
      </c>
      <c r="D2621" s="24">
        <f>All!AN89</f>
        <v>0</v>
      </c>
      <c r="E2621" s="19" t="s">
        <v>272</v>
      </c>
      <c r="F2621" s="24">
        <f>All!ER89</f>
        <v>0</v>
      </c>
      <c r="G2621" s="24">
        <f>All!GB89</f>
        <v>0</v>
      </c>
      <c r="H2621" s="26">
        <v>44713</v>
      </c>
    </row>
    <row r="2622" spans="1:8" hidden="1">
      <c r="A2622" s="19">
        <v>88</v>
      </c>
      <c r="B2622" s="19" t="s">
        <v>123</v>
      </c>
      <c r="C2622" s="27">
        <f>All!BX90</f>
        <v>0</v>
      </c>
      <c r="D2622" s="24">
        <f>All!AN90</f>
        <v>0</v>
      </c>
      <c r="E2622" s="19" t="s">
        <v>272</v>
      </c>
      <c r="F2622" s="24">
        <f>All!ER90</f>
        <v>0</v>
      </c>
      <c r="G2622" s="24">
        <f>All!GB90</f>
        <v>0</v>
      </c>
      <c r="H2622" s="26">
        <v>44713</v>
      </c>
    </row>
    <row r="2623" spans="1:8" hidden="1">
      <c r="A2623" s="19">
        <v>89</v>
      </c>
      <c r="B2623" s="19" t="s">
        <v>126</v>
      </c>
      <c r="C2623" s="27">
        <f>All!BX91</f>
        <v>0</v>
      </c>
      <c r="D2623" s="24">
        <f>All!AN91</f>
        <v>0</v>
      </c>
      <c r="E2623" s="19" t="s">
        <v>272</v>
      </c>
      <c r="F2623" s="24">
        <f>All!ER91</f>
        <v>0</v>
      </c>
      <c r="G2623" s="24">
        <f>All!GB91</f>
        <v>0</v>
      </c>
      <c r="H2623" s="26">
        <v>44713</v>
      </c>
    </row>
    <row r="2624" spans="1:8" hidden="1">
      <c r="A2624" s="19">
        <v>90</v>
      </c>
      <c r="B2624" s="19" t="s">
        <v>284</v>
      </c>
      <c r="C2624" s="27">
        <f>All!BX92</f>
        <v>0</v>
      </c>
      <c r="D2624" s="24">
        <f>All!AN92</f>
        <v>0</v>
      </c>
      <c r="E2624" s="19" t="s">
        <v>272</v>
      </c>
      <c r="F2624" s="24">
        <f>All!ER92</f>
        <v>0</v>
      </c>
      <c r="G2624" s="24">
        <f>All!GB92</f>
        <v>0</v>
      </c>
      <c r="H2624" s="26">
        <v>44713</v>
      </c>
    </row>
    <row r="2625" spans="1:8" hidden="1">
      <c r="A2625" s="19">
        <v>91</v>
      </c>
      <c r="B2625" s="19" t="s">
        <v>2006</v>
      </c>
      <c r="C2625" s="27">
        <f>All!BX93</f>
        <v>0</v>
      </c>
      <c r="D2625" s="24">
        <f>All!AN93</f>
        <v>0</v>
      </c>
      <c r="E2625" s="19" t="s">
        <v>272</v>
      </c>
      <c r="F2625" s="24">
        <f>All!ER93</f>
        <v>0</v>
      </c>
      <c r="G2625" s="24">
        <f>All!GB93</f>
        <v>0</v>
      </c>
      <c r="H2625" s="26">
        <v>44713</v>
      </c>
    </row>
    <row r="2626" spans="1:8" hidden="1">
      <c r="A2626" s="19">
        <v>92</v>
      </c>
      <c r="B2626" s="19" t="s">
        <v>283</v>
      </c>
      <c r="C2626" s="27">
        <f>All!BX94</f>
        <v>0</v>
      </c>
      <c r="D2626" s="24">
        <f>All!AN94</f>
        <v>0</v>
      </c>
      <c r="E2626" s="19" t="s">
        <v>272</v>
      </c>
      <c r="F2626" s="24">
        <f>All!ER94</f>
        <v>0</v>
      </c>
      <c r="G2626" s="24">
        <f>All!GB94</f>
        <v>0</v>
      </c>
      <c r="H2626" s="26">
        <v>44713</v>
      </c>
    </row>
    <row r="2627" spans="1:8" hidden="1">
      <c r="A2627" s="19">
        <v>93</v>
      </c>
      <c r="B2627" s="19" t="s">
        <v>2005</v>
      </c>
      <c r="C2627" s="27">
        <f>All!BX95</f>
        <v>0</v>
      </c>
      <c r="D2627" s="24">
        <f>All!AN95</f>
        <v>0</v>
      </c>
      <c r="E2627" s="19" t="s">
        <v>272</v>
      </c>
      <c r="F2627" s="24">
        <f>All!ER95</f>
        <v>0</v>
      </c>
      <c r="G2627" s="24">
        <f>All!GB95</f>
        <v>0</v>
      </c>
      <c r="H2627" s="26">
        <v>44713</v>
      </c>
    </row>
    <row r="2628" spans="1:8" hidden="1">
      <c r="A2628" s="19">
        <v>94</v>
      </c>
      <c r="B2628" s="19" t="s">
        <v>2075</v>
      </c>
      <c r="C2628" s="27">
        <f>All!BX96</f>
        <v>0</v>
      </c>
      <c r="D2628" s="24">
        <f>All!AN96</f>
        <v>0</v>
      </c>
      <c r="E2628" s="19" t="s">
        <v>272</v>
      </c>
      <c r="F2628" s="24">
        <f>All!ER96</f>
        <v>0</v>
      </c>
      <c r="G2628" s="24">
        <f>All!GB96</f>
        <v>0</v>
      </c>
      <c r="H2628" s="26">
        <v>44713</v>
      </c>
    </row>
    <row r="2629" spans="1:8" hidden="1">
      <c r="A2629" s="19">
        <v>95</v>
      </c>
      <c r="B2629" s="19" t="s">
        <v>2076</v>
      </c>
      <c r="C2629" s="27">
        <f>All!BX97</f>
        <v>0</v>
      </c>
      <c r="D2629" s="24">
        <f>All!AN97</f>
        <v>0</v>
      </c>
      <c r="E2629" s="19" t="s">
        <v>272</v>
      </c>
      <c r="F2629" s="24">
        <f>All!ER97</f>
        <v>0</v>
      </c>
      <c r="G2629" s="24">
        <f>All!GB97</f>
        <v>0</v>
      </c>
      <c r="H2629" s="26">
        <v>44713</v>
      </c>
    </row>
    <row r="2630" spans="1:8" hidden="1">
      <c r="A2630" s="19">
        <v>96</v>
      </c>
      <c r="B2630" s="19" t="s">
        <v>2077</v>
      </c>
      <c r="C2630" s="27">
        <f>All!BX98</f>
        <v>0</v>
      </c>
      <c r="D2630" s="24">
        <f>All!AN98</f>
        <v>0</v>
      </c>
      <c r="E2630" s="19" t="s">
        <v>272</v>
      </c>
      <c r="F2630" s="24">
        <f>All!ER98</f>
        <v>0</v>
      </c>
      <c r="G2630" s="24">
        <f>All!GB98</f>
        <v>0</v>
      </c>
      <c r="H2630" s="26">
        <v>44713</v>
      </c>
    </row>
    <row r="2631" spans="1:8" hidden="1">
      <c r="A2631" s="19">
        <v>97</v>
      </c>
      <c r="B2631" s="19" t="s">
        <v>2078</v>
      </c>
      <c r="C2631" s="27">
        <f>All!BX99</f>
        <v>8942022.8153103292</v>
      </c>
      <c r="D2631" s="24">
        <f>All!AN99</f>
        <v>307392.11</v>
      </c>
      <c r="E2631" s="19" t="s">
        <v>272</v>
      </c>
      <c r="F2631" s="24">
        <f>All!ER99</f>
        <v>0</v>
      </c>
      <c r="G2631" s="24">
        <f>All!GB99</f>
        <v>1555707.2200000002</v>
      </c>
      <c r="H2631" s="26">
        <v>44713</v>
      </c>
    </row>
    <row r="2632" spans="1:8" hidden="1">
      <c r="A2632" s="19">
        <v>98</v>
      </c>
      <c r="B2632" s="19" t="s">
        <v>2079</v>
      </c>
      <c r="C2632" s="27">
        <f>All!BX100</f>
        <v>6437690.5299613476</v>
      </c>
      <c r="D2632" s="24">
        <f>All!AN100</f>
        <v>12501707.07</v>
      </c>
      <c r="E2632" s="19" t="s">
        <v>272</v>
      </c>
      <c r="F2632" s="24">
        <f>All!ER100</f>
        <v>7663669</v>
      </c>
      <c r="G2632" s="24">
        <f>All!GB100</f>
        <v>4870276.7299999995</v>
      </c>
      <c r="H2632" s="26">
        <v>44713</v>
      </c>
    </row>
    <row r="2633" spans="1:8" hidden="1">
      <c r="A2633" s="19">
        <v>99</v>
      </c>
      <c r="B2633" s="19" t="s">
        <v>2080</v>
      </c>
      <c r="C2633" s="27">
        <f>All!BX101</f>
        <v>3959511.7553792596</v>
      </c>
      <c r="D2633" s="24">
        <f>All!AN101</f>
        <v>2176364</v>
      </c>
      <c r="E2633" s="19" t="s">
        <v>272</v>
      </c>
      <c r="F2633" s="24">
        <f>All!ER101</f>
        <v>0</v>
      </c>
      <c r="G2633" s="24">
        <f>All!GB101</f>
        <v>3168538.3300000005</v>
      </c>
      <c r="H2633" s="26">
        <v>44713</v>
      </c>
    </row>
    <row r="2634" spans="1:8" hidden="1">
      <c r="A2634" s="19">
        <v>100</v>
      </c>
      <c r="B2634" s="19" t="s">
        <v>2081</v>
      </c>
      <c r="C2634" s="27">
        <f>All!BX102</f>
        <v>0</v>
      </c>
      <c r="D2634" s="24">
        <f>All!AN102</f>
        <v>0</v>
      </c>
      <c r="E2634" s="19" t="s">
        <v>272</v>
      </c>
      <c r="F2634" s="24">
        <f>All!ER102</f>
        <v>0</v>
      </c>
      <c r="G2634" s="24">
        <f>All!GB102</f>
        <v>0</v>
      </c>
      <c r="H2634" s="26">
        <v>44713</v>
      </c>
    </row>
    <row r="2635" spans="1:8" hidden="1">
      <c r="A2635" s="19">
        <v>101</v>
      </c>
      <c r="B2635" s="19" t="s">
        <v>2082</v>
      </c>
      <c r="C2635" s="27">
        <f>All!BX103</f>
        <v>0</v>
      </c>
      <c r="D2635" s="24">
        <f>All!AN103</f>
        <v>0</v>
      </c>
      <c r="E2635" s="19" t="s">
        <v>272</v>
      </c>
      <c r="F2635" s="24">
        <f>All!ER103</f>
        <v>0</v>
      </c>
      <c r="G2635" s="24">
        <f>All!GB103</f>
        <v>4358925.5600000005</v>
      </c>
      <c r="H2635" s="26">
        <v>44713</v>
      </c>
    </row>
    <row r="2636" spans="1:8" hidden="1">
      <c r="A2636" s="19">
        <v>102</v>
      </c>
      <c r="B2636" s="19" t="s">
        <v>2083</v>
      </c>
      <c r="C2636" s="27">
        <f>All!BX104</f>
        <v>6853982.9354838133</v>
      </c>
      <c r="D2636" s="24">
        <f>All!AN104</f>
        <v>0</v>
      </c>
      <c r="E2636" s="19" t="s">
        <v>272</v>
      </c>
      <c r="F2636" s="24">
        <f>All!ER104</f>
        <v>0</v>
      </c>
      <c r="G2636" s="24">
        <f>All!GB104</f>
        <v>3956211.52</v>
      </c>
      <c r="H2636" s="26">
        <v>44713</v>
      </c>
    </row>
    <row r="2637" spans="1:8" hidden="1">
      <c r="A2637" s="19">
        <v>103</v>
      </c>
      <c r="B2637" s="19" t="s">
        <v>2085</v>
      </c>
      <c r="C2637" s="27">
        <f>All!BX105</f>
        <v>0</v>
      </c>
      <c r="D2637" s="24">
        <f>All!AN105</f>
        <v>0</v>
      </c>
      <c r="E2637" s="19" t="s">
        <v>272</v>
      </c>
      <c r="F2637" s="24">
        <f>All!ER105</f>
        <v>0</v>
      </c>
      <c r="G2637" s="24">
        <f>All!GB105</f>
        <v>0</v>
      </c>
      <c r="H2637" s="26">
        <v>44713</v>
      </c>
    </row>
    <row r="2638" spans="1:8" hidden="1">
      <c r="A2638" s="19">
        <v>104</v>
      </c>
      <c r="B2638" s="19" t="s">
        <v>2086</v>
      </c>
      <c r="C2638" s="27">
        <f>All!BX106</f>
        <v>0</v>
      </c>
      <c r="D2638" s="24">
        <f>All!AN106</f>
        <v>0</v>
      </c>
      <c r="E2638" s="19" t="s">
        <v>272</v>
      </c>
      <c r="F2638" s="24">
        <f>All!ER106</f>
        <v>0</v>
      </c>
      <c r="G2638" s="24">
        <f>All!GB106</f>
        <v>0</v>
      </c>
      <c r="H2638" s="26">
        <v>44713</v>
      </c>
    </row>
    <row r="2639" spans="1:8" hidden="1">
      <c r="A2639" s="19">
        <v>105</v>
      </c>
      <c r="B2639" s="19" t="s">
        <v>2087</v>
      </c>
      <c r="C2639" s="27">
        <f>All!BX107</f>
        <v>2370238.2956560552</v>
      </c>
      <c r="D2639" s="24">
        <f>All!AN107</f>
        <v>27970544.469999999</v>
      </c>
      <c r="E2639" s="19" t="s">
        <v>272</v>
      </c>
      <c r="F2639" s="24">
        <f>All!ER107</f>
        <v>0</v>
      </c>
      <c r="G2639" s="24">
        <f>All!GB107</f>
        <v>2800986.5</v>
      </c>
      <c r="H2639" s="26">
        <v>44713</v>
      </c>
    </row>
    <row r="2640" spans="1:8" hidden="1">
      <c r="A2640" s="19">
        <v>106</v>
      </c>
      <c r="B2640" s="19" t="s">
        <v>2088</v>
      </c>
      <c r="C2640" s="27">
        <f>All!BX108</f>
        <v>0</v>
      </c>
      <c r="D2640" s="24">
        <f>All!AN108</f>
        <v>0</v>
      </c>
      <c r="E2640" s="19" t="s">
        <v>272</v>
      </c>
      <c r="F2640" s="24">
        <f>All!ER108</f>
        <v>0</v>
      </c>
      <c r="G2640" s="24">
        <f>All!GB108</f>
        <v>0</v>
      </c>
      <c r="H2640" s="26">
        <v>44713</v>
      </c>
    </row>
    <row r="2641" spans="1:8" hidden="1">
      <c r="A2641" s="19">
        <v>107</v>
      </c>
      <c r="B2641" s="19" t="s">
        <v>2089</v>
      </c>
      <c r="C2641" s="27">
        <f>All!BX109</f>
        <v>6.1138272285461426E-2</v>
      </c>
      <c r="D2641" s="24">
        <f>All!AN109</f>
        <v>0</v>
      </c>
      <c r="E2641" s="19" t="s">
        <v>272</v>
      </c>
      <c r="F2641" s="24">
        <f>All!ER109</f>
        <v>0</v>
      </c>
      <c r="G2641" s="24">
        <f>All!GB109</f>
        <v>217445.84</v>
      </c>
      <c r="H2641" s="26">
        <v>44713</v>
      </c>
    </row>
    <row r="2642" spans="1:8" hidden="1">
      <c r="A2642" s="19">
        <v>108</v>
      </c>
      <c r="B2642" s="19" t="s">
        <v>2090</v>
      </c>
      <c r="C2642" s="27">
        <f>All!BX110</f>
        <v>13745076.924731143</v>
      </c>
      <c r="D2642" s="24">
        <f>All!AN110</f>
        <v>0</v>
      </c>
      <c r="E2642" s="19" t="s">
        <v>272</v>
      </c>
      <c r="F2642" s="24">
        <f>All!ER110</f>
        <v>0</v>
      </c>
      <c r="G2642" s="24">
        <f>All!GB110</f>
        <v>3379961.1199999996</v>
      </c>
      <c r="H2642" s="26">
        <v>44713</v>
      </c>
    </row>
    <row r="2643" spans="1:8" hidden="1">
      <c r="A2643" s="19">
        <v>109</v>
      </c>
      <c r="B2643" s="19" t="s">
        <v>2091</v>
      </c>
      <c r="C2643" s="27">
        <f>All!BX111</f>
        <v>2409747.8202430904</v>
      </c>
      <c r="D2643" s="24">
        <f>All!AN111</f>
        <v>8931771.700000003</v>
      </c>
      <c r="E2643" s="19" t="s">
        <v>272</v>
      </c>
      <c r="F2643" s="24">
        <f>All!ER111</f>
        <v>6250171.5</v>
      </c>
      <c r="G2643" s="24">
        <f>All!GB111</f>
        <v>3929240.2600000002</v>
      </c>
      <c r="H2643" s="26">
        <v>44713</v>
      </c>
    </row>
    <row r="2644" spans="1:8" hidden="1">
      <c r="A2644" s="19">
        <v>110</v>
      </c>
      <c r="B2644" s="19" t="s">
        <v>2092</v>
      </c>
      <c r="C2644" s="27">
        <f>All!BX112</f>
        <v>-1060725.9915197492</v>
      </c>
      <c r="D2644" s="24">
        <f>All!AN112</f>
        <v>44492972.379999995</v>
      </c>
      <c r="E2644" s="19" t="s">
        <v>272</v>
      </c>
      <c r="F2644" s="24">
        <f>All!ER112</f>
        <v>7643976</v>
      </c>
      <c r="G2644" s="24">
        <f>All!GB112</f>
        <v>7610537.5999999996</v>
      </c>
      <c r="H2644" s="26">
        <v>44713</v>
      </c>
    </row>
    <row r="2645" spans="1:8" hidden="1">
      <c r="A2645" s="19">
        <v>111</v>
      </c>
      <c r="B2645" s="19" t="s">
        <v>2104</v>
      </c>
      <c r="C2645" s="27">
        <f>All!BX113</f>
        <v>2507117.3964157663</v>
      </c>
      <c r="D2645" s="24">
        <f>All!AN113</f>
        <v>0</v>
      </c>
      <c r="E2645" s="19" t="s">
        <v>272</v>
      </c>
      <c r="F2645" s="24">
        <f>All!ER113</f>
        <v>0</v>
      </c>
      <c r="G2645" s="24">
        <f>All!GB113</f>
        <v>658402.44000000006</v>
      </c>
      <c r="H2645" s="26">
        <v>44713</v>
      </c>
    </row>
    <row r="2646" spans="1:8" hidden="1">
      <c r="A2646" s="19">
        <v>112</v>
      </c>
      <c r="B2646" s="19" t="s">
        <v>2100</v>
      </c>
      <c r="C2646" s="27">
        <f>All!BX114</f>
        <v>54858283.639111057</v>
      </c>
      <c r="D2646" s="24">
        <f>All!AN114</f>
        <v>0</v>
      </c>
      <c r="E2646" s="19" t="s">
        <v>272</v>
      </c>
      <c r="F2646" s="24">
        <f>All!ER114</f>
        <v>0</v>
      </c>
      <c r="G2646" s="24">
        <f>All!GB114</f>
        <v>22484585.709999997</v>
      </c>
      <c r="H2646" s="26">
        <v>44713</v>
      </c>
    </row>
    <row r="2647" spans="1:8" hidden="1">
      <c r="A2647" s="19">
        <v>113</v>
      </c>
      <c r="B2647" s="19" t="s">
        <v>2101</v>
      </c>
      <c r="C2647" s="27">
        <f>All!BX115</f>
        <v>23837086.178947389</v>
      </c>
      <c r="D2647" s="24">
        <f>All!AN115</f>
        <v>34522830</v>
      </c>
      <c r="E2647" s="19" t="s">
        <v>272</v>
      </c>
      <c r="F2647" s="24">
        <f>All!ER115</f>
        <v>50032149.109999999</v>
      </c>
      <c r="G2647" s="24">
        <f>All!GB115</f>
        <v>10284472.309999999</v>
      </c>
      <c r="H2647" s="26">
        <v>44713</v>
      </c>
    </row>
    <row r="2648" spans="1:8" hidden="1">
      <c r="A2648" s="19">
        <v>114</v>
      </c>
      <c r="B2648" s="19" t="s">
        <v>2102</v>
      </c>
      <c r="C2648" s="27">
        <f>All!BX116</f>
        <v>9016750.7834177166</v>
      </c>
      <c r="D2648" s="24">
        <f>All!AN116</f>
        <v>10150</v>
      </c>
      <c r="E2648" s="19" t="s">
        <v>272</v>
      </c>
      <c r="F2648" s="24">
        <f>All!ER116</f>
        <v>0</v>
      </c>
      <c r="G2648" s="24">
        <f>All!GB116</f>
        <v>77864.900000000009</v>
      </c>
      <c r="H2648" s="26">
        <v>44713</v>
      </c>
    </row>
    <row r="2649" spans="1:8" hidden="1">
      <c r="A2649" s="20">
        <v>115</v>
      </c>
      <c r="B2649" s="20" t="s">
        <v>2103</v>
      </c>
      <c r="C2649" s="27">
        <f>All!BX117</f>
        <v>78259.99139149487</v>
      </c>
      <c r="D2649" s="24">
        <f>All!AN117</f>
        <v>0</v>
      </c>
      <c r="E2649" s="19" t="s">
        <v>272</v>
      </c>
      <c r="F2649" s="24">
        <f>All!ER117</f>
        <v>0</v>
      </c>
      <c r="G2649" s="24">
        <f>All!GB117</f>
        <v>897980.6</v>
      </c>
      <c r="H2649" s="26">
        <v>44713</v>
      </c>
    </row>
    <row r="2650" spans="1:8" hidden="1">
      <c r="A2650" s="19">
        <v>116</v>
      </c>
      <c r="B2650" s="19" t="s">
        <v>2109</v>
      </c>
      <c r="C2650" s="27">
        <f>All!BX118</f>
        <v>375348.43478261121</v>
      </c>
      <c r="D2650" s="24">
        <f>All!AN118</f>
        <v>0</v>
      </c>
      <c r="E2650" s="19" t="s">
        <v>272</v>
      </c>
      <c r="F2650" s="24">
        <f>All!ER118</f>
        <v>0</v>
      </c>
      <c r="G2650" s="24">
        <f>All!GB118</f>
        <v>474098.76</v>
      </c>
      <c r="H2650" s="26">
        <v>44713</v>
      </c>
    </row>
    <row r="2651" spans="1:8" ht="16.95" hidden="1" customHeight="1">
      <c r="A2651" s="19">
        <v>117</v>
      </c>
      <c r="B2651" s="19" t="s">
        <v>2110</v>
      </c>
      <c r="C2651" s="27">
        <f>All!BX119</f>
        <v>5370287.1254797839</v>
      </c>
      <c r="D2651" s="24">
        <f>All!AN119</f>
        <v>0</v>
      </c>
      <c r="E2651" s="19" t="s">
        <v>272</v>
      </c>
      <c r="F2651" s="24">
        <f>All!ER119</f>
        <v>0</v>
      </c>
      <c r="G2651" s="24">
        <f>All!GB119</f>
        <v>489613.37</v>
      </c>
      <c r="H2651" s="26">
        <v>44713</v>
      </c>
    </row>
    <row r="2652" spans="1:8" ht="16.95" hidden="1" customHeight="1">
      <c r="A2652" s="19">
        <v>118</v>
      </c>
      <c r="B2652" s="19" t="s">
        <v>2112</v>
      </c>
      <c r="C2652" s="27">
        <f>All!BX120</f>
        <v>4942498.8954827487</v>
      </c>
      <c r="D2652" s="24">
        <f>All!AN120</f>
        <v>23770027.480000015</v>
      </c>
      <c r="E2652" s="19" t="s">
        <v>272</v>
      </c>
      <c r="F2652" s="24">
        <f>All!ER120</f>
        <v>10000000</v>
      </c>
      <c r="G2652" s="24">
        <f>All!GB120</f>
        <v>8021421.0499999989</v>
      </c>
      <c r="H2652" s="26">
        <v>44713</v>
      </c>
    </row>
    <row r="2653" spans="1:8" ht="16.95" hidden="1" customHeight="1">
      <c r="A2653" s="19">
        <v>119</v>
      </c>
      <c r="B2653" s="19" t="s">
        <v>2113</v>
      </c>
      <c r="C2653" s="27">
        <f>All!BX121</f>
        <v>144068.15555555606</v>
      </c>
      <c r="D2653" s="24">
        <f>All!AN121</f>
        <v>0</v>
      </c>
      <c r="E2653" s="19" t="s">
        <v>272</v>
      </c>
      <c r="F2653" s="24">
        <f>All!ER121</f>
        <v>0</v>
      </c>
      <c r="G2653" s="24">
        <f>All!GB121</f>
        <v>136873.33000000002</v>
      </c>
      <c r="H2653" s="26">
        <v>44713</v>
      </c>
    </row>
    <row r="2654" spans="1:8" ht="16.95" hidden="1" customHeight="1">
      <c r="A2654" s="19">
        <v>120</v>
      </c>
      <c r="B2654" s="20" t="s">
        <v>2114</v>
      </c>
      <c r="C2654" s="27">
        <f>All!BX122</f>
        <v>0</v>
      </c>
      <c r="D2654" s="24">
        <f>All!AN122</f>
        <v>0</v>
      </c>
      <c r="E2654" s="19" t="s">
        <v>272</v>
      </c>
      <c r="F2654" s="24">
        <f>All!ER122</f>
        <v>0</v>
      </c>
      <c r="G2654" s="24">
        <f>All!GB122</f>
        <v>0</v>
      </c>
      <c r="H2654" s="26">
        <v>44713</v>
      </c>
    </row>
    <row r="2655" spans="1:8" ht="13.2" hidden="1" customHeight="1">
      <c r="A2655" s="19">
        <v>121</v>
      </c>
      <c r="B2655" s="19" t="s">
        <v>2157</v>
      </c>
      <c r="C2655" s="27">
        <f>All!BX123</f>
        <v>0</v>
      </c>
      <c r="D2655" s="24">
        <f>All!AN123</f>
        <v>0</v>
      </c>
      <c r="E2655" s="19" t="s">
        <v>272</v>
      </c>
      <c r="F2655" s="24">
        <f>All!ER123</f>
        <v>0</v>
      </c>
      <c r="G2655" s="24">
        <f>All!GB123</f>
        <v>0</v>
      </c>
      <c r="H2655" s="26">
        <v>44713</v>
      </c>
    </row>
    <row r="2656" spans="1:8" ht="13.2" hidden="1" customHeight="1">
      <c r="A2656" s="19">
        <v>122</v>
      </c>
      <c r="B2656" s="19" t="s">
        <v>2158</v>
      </c>
      <c r="C2656" s="27">
        <f>All!BX124</f>
        <v>-3186.2000595806167</v>
      </c>
      <c r="D2656" s="24">
        <f>All!AN124</f>
        <v>0</v>
      </c>
      <c r="E2656" s="19" t="s">
        <v>272</v>
      </c>
      <c r="F2656" s="24">
        <f>All!ER124</f>
        <v>0</v>
      </c>
      <c r="G2656" s="24">
        <f>All!GB124</f>
        <v>0</v>
      </c>
      <c r="H2656" s="26">
        <v>44713</v>
      </c>
    </row>
    <row r="2657" spans="1:8" ht="13.2" hidden="1" customHeight="1">
      <c r="A2657" s="19">
        <v>123</v>
      </c>
      <c r="B2657" s="19" t="s">
        <v>2159</v>
      </c>
      <c r="C2657" s="27">
        <f>All!BX125</f>
        <v>0</v>
      </c>
      <c r="D2657" s="24">
        <f>All!AN125</f>
        <v>0</v>
      </c>
      <c r="E2657" s="19" t="s">
        <v>272</v>
      </c>
      <c r="F2657" s="24">
        <f>All!ER125</f>
        <v>0</v>
      </c>
      <c r="G2657" s="24">
        <f>All!GB125</f>
        <v>0</v>
      </c>
      <c r="H2657" s="26">
        <v>44713</v>
      </c>
    </row>
    <row r="2658" spans="1:8" ht="13.2" hidden="1" customHeight="1">
      <c r="A2658" s="19">
        <v>124</v>
      </c>
      <c r="B2658" s="19" t="s">
        <v>2160</v>
      </c>
      <c r="C2658" s="27">
        <f>All!BX126</f>
        <v>6112440.4000000004</v>
      </c>
      <c r="D2658" s="24">
        <f>All!AN126</f>
        <v>0</v>
      </c>
      <c r="E2658" s="19" t="s">
        <v>272</v>
      </c>
      <c r="F2658" s="24">
        <f>All!ER126</f>
        <v>0</v>
      </c>
      <c r="G2658" s="24">
        <f>All!GB126</f>
        <v>2950712.0599999996</v>
      </c>
      <c r="H2658" s="26">
        <v>44713</v>
      </c>
    </row>
    <row r="2659" spans="1:8" ht="13.2" hidden="1" customHeight="1">
      <c r="A2659" s="19">
        <v>125</v>
      </c>
      <c r="B2659" s="19" t="s">
        <v>2162</v>
      </c>
      <c r="C2659" s="27">
        <f>All!BX127</f>
        <v>0</v>
      </c>
      <c r="D2659" s="24">
        <f>All!AN127</f>
        <v>0</v>
      </c>
      <c r="E2659" s="19" t="s">
        <v>272</v>
      </c>
      <c r="F2659" s="24">
        <f>All!ER127</f>
        <v>0</v>
      </c>
      <c r="G2659" s="24">
        <f>All!GB127</f>
        <v>329321.22000000003</v>
      </c>
      <c r="H2659" s="26">
        <v>44713</v>
      </c>
    </row>
    <row r="2660" spans="1:8" ht="13.2" hidden="1" customHeight="1">
      <c r="A2660" s="19">
        <v>126</v>
      </c>
      <c r="B2660" s="19" t="s">
        <v>2163</v>
      </c>
      <c r="C2660" s="27">
        <f>All!BX128</f>
        <v>1578770.6078164317</v>
      </c>
      <c r="D2660" s="24">
        <f>All!AN128</f>
        <v>0</v>
      </c>
      <c r="E2660" s="19" t="s">
        <v>272</v>
      </c>
      <c r="F2660" s="24">
        <f>All!ER128</f>
        <v>14018583.050000001</v>
      </c>
      <c r="G2660" s="24">
        <f>All!GB128</f>
        <v>134675.12</v>
      </c>
      <c r="H2660" s="26">
        <v>44713</v>
      </c>
    </row>
    <row r="2661" spans="1:8" ht="13.2" hidden="1" customHeight="1">
      <c r="A2661" s="19">
        <v>127</v>
      </c>
      <c r="B2661" s="19" t="s">
        <v>2164</v>
      </c>
      <c r="C2661" s="27">
        <f>All!BX129</f>
        <v>7630588.5222221911</v>
      </c>
      <c r="D2661" s="24">
        <f>All!AN129</f>
        <v>0</v>
      </c>
      <c r="E2661" s="19" t="s">
        <v>272</v>
      </c>
      <c r="F2661" s="24">
        <f>All!ER129</f>
        <v>0</v>
      </c>
      <c r="G2661" s="24">
        <f>All!GB129</f>
        <v>27890107.599999998</v>
      </c>
      <c r="H2661" s="26">
        <v>44713</v>
      </c>
    </row>
    <row r="2662" spans="1:8" ht="13.2" hidden="1" customHeight="1">
      <c r="A2662" s="19">
        <v>128</v>
      </c>
      <c r="B2662" s="19" t="s">
        <v>2165</v>
      </c>
      <c r="C2662" s="27">
        <f>All!BX130</f>
        <v>4108105.8114897944</v>
      </c>
      <c r="D2662" s="24">
        <f>All!AN130</f>
        <v>9754360.3809523769</v>
      </c>
      <c r="E2662" s="19" t="s">
        <v>272</v>
      </c>
      <c r="F2662" s="24">
        <f>All!ER130</f>
        <v>2726488.3</v>
      </c>
      <c r="G2662" s="24">
        <f>All!GB130</f>
        <v>656661.01</v>
      </c>
      <c r="H2662" s="26">
        <v>44713</v>
      </c>
    </row>
    <row r="2663" spans="1:8" ht="13.2" hidden="1" customHeight="1">
      <c r="A2663" s="113">
        <v>129</v>
      </c>
      <c r="B2663" s="113" t="s">
        <v>2167</v>
      </c>
      <c r="C2663" s="27">
        <f>All!BX131</f>
        <v>19590.786516853899</v>
      </c>
      <c r="D2663" s="24">
        <f>All!AN131</f>
        <v>0</v>
      </c>
      <c r="E2663" s="19" t="s">
        <v>272</v>
      </c>
      <c r="F2663" s="24">
        <f>All!ER131</f>
        <v>0</v>
      </c>
      <c r="G2663" s="24">
        <f>All!GB131</f>
        <v>0</v>
      </c>
      <c r="H2663" s="26">
        <v>44713</v>
      </c>
    </row>
    <row r="2664" spans="1:8" ht="13.2" hidden="1" customHeight="1">
      <c r="A2664" s="113">
        <v>130</v>
      </c>
      <c r="B2664" s="113" t="s">
        <v>2168</v>
      </c>
      <c r="C2664" s="27">
        <f>All!BX132</f>
        <v>8520164.1841414869</v>
      </c>
      <c r="D2664" s="24">
        <f>All!AN132</f>
        <v>18889361.340000004</v>
      </c>
      <c r="E2664" s="19" t="s">
        <v>272</v>
      </c>
      <c r="F2664" s="24">
        <f>All!ER132</f>
        <v>5949568.7400000002</v>
      </c>
      <c r="G2664" s="24">
        <f>All!GB132</f>
        <v>6019609</v>
      </c>
      <c r="H2664" s="26">
        <v>44713</v>
      </c>
    </row>
    <row r="2665" spans="1:8" ht="13.2" hidden="1" customHeight="1">
      <c r="A2665" s="113">
        <v>131</v>
      </c>
      <c r="B2665" s="113" t="s">
        <v>2169</v>
      </c>
      <c r="C2665" s="27">
        <f>All!BX133</f>
        <v>30.623655913979746</v>
      </c>
      <c r="D2665" s="24">
        <f>All!AN133</f>
        <v>27162560.570000008</v>
      </c>
      <c r="E2665" s="19" t="s">
        <v>272</v>
      </c>
      <c r="F2665" s="24">
        <f>All!ER133</f>
        <v>10729515</v>
      </c>
      <c r="G2665" s="24">
        <f>All!GB133</f>
        <v>1911.37</v>
      </c>
      <c r="H2665" s="26">
        <v>44713</v>
      </c>
    </row>
    <row r="2666" spans="1:8" ht="13.2" hidden="1" customHeight="1">
      <c r="A2666" s="113">
        <v>132</v>
      </c>
      <c r="B2666" s="113" t="s">
        <v>2170</v>
      </c>
      <c r="C2666" s="27">
        <f>All!BX134</f>
        <v>1205913.7096774243</v>
      </c>
      <c r="D2666" s="24">
        <f>All!AN134</f>
        <v>0</v>
      </c>
      <c r="E2666" s="19" t="s">
        <v>272</v>
      </c>
      <c r="F2666" s="24">
        <f>All!ER134</f>
        <v>0</v>
      </c>
      <c r="G2666" s="24">
        <f>All!GB134</f>
        <v>2717333.57</v>
      </c>
      <c r="H2666" s="26">
        <v>44713</v>
      </c>
    </row>
    <row r="2667" spans="1:8" ht="13.2" hidden="1" customHeight="1">
      <c r="A2667" s="113">
        <v>133</v>
      </c>
      <c r="B2667" s="113" t="s">
        <v>2171</v>
      </c>
      <c r="C2667" s="27">
        <f>All!BX135</f>
        <v>0</v>
      </c>
      <c r="D2667" s="24">
        <f>All!AN135</f>
        <v>0</v>
      </c>
      <c r="E2667" s="19" t="s">
        <v>272</v>
      </c>
      <c r="F2667" s="24">
        <f>All!ER135</f>
        <v>0</v>
      </c>
      <c r="G2667" s="24">
        <f>All!GB135</f>
        <v>0</v>
      </c>
      <c r="H2667" s="26">
        <v>44713</v>
      </c>
    </row>
    <row r="2668" spans="1:8" ht="13.2" hidden="1" customHeight="1">
      <c r="A2668" s="113">
        <v>134</v>
      </c>
      <c r="B2668" s="113" t="s">
        <v>2172</v>
      </c>
      <c r="C2668" s="27">
        <f>All!BX136</f>
        <v>2.9103830456733704E-11</v>
      </c>
      <c r="D2668" s="24">
        <f>All!AN136</f>
        <v>0</v>
      </c>
      <c r="E2668" s="19" t="s">
        <v>272</v>
      </c>
      <c r="F2668" s="24">
        <f>All!ER136</f>
        <v>0</v>
      </c>
      <c r="G2668" s="24">
        <f>All!GB136</f>
        <v>0</v>
      </c>
      <c r="H2668" s="26">
        <v>44713</v>
      </c>
    </row>
    <row r="2669" spans="1:8" ht="13.2" hidden="1" customHeight="1">
      <c r="A2669" s="113">
        <v>135</v>
      </c>
      <c r="B2669" s="113" t="s">
        <v>2173</v>
      </c>
      <c r="C2669" s="27">
        <f>All!BX137</f>
        <v>43370053.406515375</v>
      </c>
      <c r="D2669" s="24">
        <f>All!AN137</f>
        <v>0</v>
      </c>
      <c r="E2669" s="19" t="s">
        <v>272</v>
      </c>
      <c r="F2669" s="24">
        <f>All!ER137</f>
        <v>0</v>
      </c>
      <c r="G2669" s="24">
        <f>All!GB137</f>
        <v>7607875.2100000009</v>
      </c>
      <c r="H2669" s="26">
        <v>44713</v>
      </c>
    </row>
    <row r="2670" spans="1:8" ht="13.2" hidden="1" customHeight="1">
      <c r="A2670" s="113">
        <v>136</v>
      </c>
      <c r="B2670" s="113" t="s">
        <v>2174</v>
      </c>
      <c r="C2670" s="27">
        <f>All!BX138</f>
        <v>19166699.363460287</v>
      </c>
      <c r="D2670" s="24">
        <f>All!AN138</f>
        <v>39889969.7095</v>
      </c>
      <c r="E2670" s="19" t="s">
        <v>272</v>
      </c>
      <c r="F2670" s="24">
        <f>All!ER138</f>
        <v>67099524.789999999</v>
      </c>
      <c r="G2670" s="24">
        <f>All!GB138</f>
        <v>20232410.5</v>
      </c>
      <c r="H2670" s="26">
        <v>44713</v>
      </c>
    </row>
    <row r="2671" spans="1:8" ht="13.2" hidden="1" customHeight="1">
      <c r="A2671" s="113">
        <v>137</v>
      </c>
      <c r="B2671" s="113" t="s">
        <v>2175</v>
      </c>
      <c r="C2671" s="27">
        <f>All!BX139</f>
        <v>735633.44086021511</v>
      </c>
      <c r="D2671" s="24">
        <f>All!AN139</f>
        <v>0</v>
      </c>
      <c r="E2671" s="19" t="s">
        <v>272</v>
      </c>
      <c r="F2671" s="24">
        <f>All!ER139</f>
        <v>0</v>
      </c>
      <c r="G2671" s="24">
        <f>All!GB139</f>
        <v>329206.09999999998</v>
      </c>
      <c r="H2671" s="26">
        <v>44713</v>
      </c>
    </row>
    <row r="2672" spans="1:8" ht="13.2" hidden="1" customHeight="1">
      <c r="A2672" s="113">
        <v>138</v>
      </c>
      <c r="B2672" s="113" t="s">
        <v>2176</v>
      </c>
      <c r="C2672" s="27">
        <f>All!BX140</f>
        <v>2250244.4336960278</v>
      </c>
      <c r="D2672" s="24">
        <f>All!AN140</f>
        <v>0</v>
      </c>
      <c r="E2672" s="19" t="s">
        <v>272</v>
      </c>
      <c r="F2672" s="24">
        <f>All!ER140</f>
        <v>0</v>
      </c>
      <c r="G2672" s="24">
        <f>All!GB140</f>
        <v>2145019.1100000003</v>
      </c>
      <c r="H2672" s="26">
        <v>44713</v>
      </c>
    </row>
    <row r="2673" spans="1:8" ht="13.2" hidden="1" customHeight="1">
      <c r="A2673" s="113">
        <v>139</v>
      </c>
      <c r="B2673" s="113" t="s">
        <v>2189</v>
      </c>
      <c r="C2673" s="27">
        <f>All!BX141</f>
        <v>4251318.6151672192</v>
      </c>
      <c r="D2673" s="24">
        <f>All!AN141</f>
        <v>0</v>
      </c>
      <c r="E2673" s="19" t="s">
        <v>272</v>
      </c>
      <c r="F2673" s="24">
        <f>All!ER141</f>
        <v>1402420.19</v>
      </c>
      <c r="G2673" s="24">
        <f>All!GB141</f>
        <v>2150105.0499999998</v>
      </c>
      <c r="H2673" s="26">
        <v>44713</v>
      </c>
    </row>
    <row r="2674" spans="1:8" ht="13.2" hidden="1" customHeight="1">
      <c r="A2674" s="113">
        <v>140</v>
      </c>
      <c r="B2674" s="113" t="s">
        <v>2190</v>
      </c>
      <c r="C2674" s="27">
        <f>All!BX142</f>
        <v>706800.44444444438</v>
      </c>
      <c r="D2674" s="24">
        <f>All!AN142</f>
        <v>0</v>
      </c>
      <c r="E2674" s="19" t="s">
        <v>272</v>
      </c>
      <c r="F2674" s="24">
        <f>All!ER142</f>
        <v>26309409.25</v>
      </c>
      <c r="G2674" s="24">
        <f>All!GB142</f>
        <v>5235497.4800000004</v>
      </c>
      <c r="H2674" s="26">
        <v>44713</v>
      </c>
    </row>
    <row r="2675" spans="1:8" ht="13.2" hidden="1" customHeight="1">
      <c r="A2675" s="113">
        <v>141</v>
      </c>
      <c r="B2675" s="113" t="s">
        <v>2191</v>
      </c>
      <c r="C2675" s="27">
        <f>All!BX143</f>
        <v>0</v>
      </c>
      <c r="D2675" s="24">
        <f>All!AN143</f>
        <v>0</v>
      </c>
      <c r="E2675" s="19" t="s">
        <v>272</v>
      </c>
      <c r="F2675" s="24">
        <f>All!ER143</f>
        <v>0</v>
      </c>
      <c r="G2675" s="24">
        <f>All!GB143</f>
        <v>0</v>
      </c>
      <c r="H2675" s="26">
        <v>44713</v>
      </c>
    </row>
    <row r="2676" spans="1:8" ht="13.2" hidden="1" customHeight="1">
      <c r="A2676" s="113">
        <v>142</v>
      </c>
      <c r="B2676" s="113" t="s">
        <v>2192</v>
      </c>
      <c r="C2676" s="27">
        <f>All!BX144</f>
        <v>0</v>
      </c>
      <c r="D2676" s="24">
        <f>All!AN144</f>
        <v>11248294.2994</v>
      </c>
      <c r="E2676" s="19" t="s">
        <v>272</v>
      </c>
      <c r="F2676" s="24">
        <f>All!ER144</f>
        <v>0</v>
      </c>
      <c r="G2676" s="24">
        <f>All!GB144</f>
        <v>1419097.2200000002</v>
      </c>
      <c r="H2676" s="26">
        <v>44713</v>
      </c>
    </row>
    <row r="2677" spans="1:8" ht="13.2" hidden="1" customHeight="1">
      <c r="A2677" s="113">
        <v>143</v>
      </c>
      <c r="B2677" s="113" t="s">
        <v>2193</v>
      </c>
      <c r="C2677" s="27">
        <f>All!BX145</f>
        <v>0</v>
      </c>
      <c r="D2677" s="24">
        <f>All!AN145</f>
        <v>0</v>
      </c>
      <c r="E2677" s="19" t="s">
        <v>272</v>
      </c>
      <c r="F2677" s="24">
        <f>All!ER145</f>
        <v>0</v>
      </c>
      <c r="G2677" s="24">
        <f>All!GB145</f>
        <v>0</v>
      </c>
      <c r="H2677" s="26">
        <v>44713</v>
      </c>
    </row>
    <row r="2678" spans="1:8" ht="13.2" hidden="1" customHeight="1">
      <c r="A2678" s="152">
        <v>144</v>
      </c>
      <c r="B2678" s="152" t="s">
        <v>2207</v>
      </c>
      <c r="C2678" s="27">
        <f>All!BX146</f>
        <v>0</v>
      </c>
      <c r="D2678" s="24">
        <f>All!AN146</f>
        <v>0</v>
      </c>
      <c r="E2678" s="19" t="s">
        <v>272</v>
      </c>
      <c r="F2678" s="24">
        <f>All!ER146</f>
        <v>0</v>
      </c>
      <c r="G2678" s="24">
        <f>All!GB146</f>
        <v>0</v>
      </c>
      <c r="H2678" s="26">
        <v>44713</v>
      </c>
    </row>
    <row r="2679" spans="1:8">
      <c r="A2679" s="152">
        <v>145</v>
      </c>
      <c r="B2679" s="152" t="s">
        <v>2208</v>
      </c>
      <c r="C2679" s="27">
        <f>All!BX147</f>
        <v>0</v>
      </c>
      <c r="D2679" s="24">
        <f>All!AN147</f>
        <v>0</v>
      </c>
      <c r="E2679" s="19" t="s">
        <v>272</v>
      </c>
      <c r="F2679" s="24">
        <f>All!ER147</f>
        <v>0</v>
      </c>
      <c r="G2679" s="24">
        <f>All!GB147</f>
        <v>0</v>
      </c>
      <c r="H2679" s="26">
        <v>44713</v>
      </c>
    </row>
    <row r="2680" spans="1:8">
      <c r="A2680" s="152">
        <v>146</v>
      </c>
      <c r="B2680" s="152" t="s">
        <v>2211</v>
      </c>
      <c r="C2680" s="27">
        <f>All!BX148</f>
        <v>0</v>
      </c>
      <c r="D2680" s="24">
        <f>All!AN148</f>
        <v>0</v>
      </c>
      <c r="E2680" s="19" t="s">
        <v>272</v>
      </c>
      <c r="F2680" s="24">
        <f>All!ER148</f>
        <v>0</v>
      </c>
      <c r="G2680" s="24">
        <f>All!GB148</f>
        <v>0</v>
      </c>
      <c r="H2680" s="26">
        <v>44713</v>
      </c>
    </row>
    <row r="2681" spans="1:8">
      <c r="A2681" s="152">
        <v>147</v>
      </c>
      <c r="B2681" s="152" t="s">
        <v>2212</v>
      </c>
      <c r="C2681" s="27">
        <f>All!BX149</f>
        <v>0</v>
      </c>
      <c r="D2681" s="24">
        <f>All!AN149</f>
        <v>0</v>
      </c>
      <c r="E2681" s="19" t="s">
        <v>272</v>
      </c>
      <c r="F2681" s="24">
        <f>All!ER149</f>
        <v>0</v>
      </c>
      <c r="G2681" s="24">
        <f>All!GB149</f>
        <v>0</v>
      </c>
      <c r="H2681" s="26">
        <v>44713</v>
      </c>
    </row>
    <row r="2682" spans="1:8">
      <c r="A2682" s="152">
        <v>148</v>
      </c>
      <c r="B2682" s="152" t="s">
        <v>2213</v>
      </c>
      <c r="C2682" s="27">
        <f>All!BX150</f>
        <v>0</v>
      </c>
      <c r="D2682" s="24">
        <f>All!AN150</f>
        <v>0</v>
      </c>
      <c r="E2682" s="19" t="s">
        <v>272</v>
      </c>
      <c r="F2682" s="24">
        <f>All!ER150</f>
        <v>0</v>
      </c>
      <c r="G2682" s="24">
        <f>All!GB150</f>
        <v>0</v>
      </c>
      <c r="H2682" s="26">
        <v>44713</v>
      </c>
    </row>
    <row r="2683" spans="1:8">
      <c r="A2683" s="20">
        <v>0</v>
      </c>
      <c r="B2683" s="20" t="s">
        <v>1985</v>
      </c>
      <c r="C2683" s="27">
        <f>All!BX151</f>
        <v>0</v>
      </c>
      <c r="D2683" s="24">
        <f>All!AN151</f>
        <v>0</v>
      </c>
      <c r="E2683" s="19" t="s">
        <v>272</v>
      </c>
      <c r="F2683" s="24">
        <f>All!ER151</f>
        <v>0</v>
      </c>
      <c r="G2683" s="24">
        <f>All!GB151</f>
        <v>0</v>
      </c>
      <c r="H2683" s="26">
        <v>44713</v>
      </c>
    </row>
    <row r="2684" spans="1:8" hidden="1">
      <c r="A2684" s="19">
        <v>1</v>
      </c>
      <c r="B2684" s="19" t="s">
        <v>7</v>
      </c>
      <c r="C2684" s="27">
        <f>All!CA3</f>
        <v>19753972.231155753</v>
      </c>
      <c r="D2684" s="24">
        <f>All!AQ3</f>
        <v>10646001.076190472</v>
      </c>
      <c r="E2684" s="19" t="s">
        <v>272</v>
      </c>
      <c r="F2684" s="24">
        <f>All!EU3</f>
        <v>9837711.4400000013</v>
      </c>
      <c r="G2684" s="24">
        <f>All!GE3</f>
        <v>19615429.280000001</v>
      </c>
      <c r="H2684" s="26">
        <v>44743</v>
      </c>
    </row>
    <row r="2685" spans="1:8" hidden="1">
      <c r="A2685" s="19">
        <v>2</v>
      </c>
      <c r="B2685" s="19" t="s">
        <v>8</v>
      </c>
      <c r="C2685" s="27">
        <f>All!CA4</f>
        <v>0</v>
      </c>
      <c r="D2685" s="24">
        <f>All!AQ4</f>
        <v>0</v>
      </c>
      <c r="E2685" s="19" t="s">
        <v>272</v>
      </c>
      <c r="F2685" s="24">
        <f>All!EU4</f>
        <v>0</v>
      </c>
      <c r="G2685" s="24">
        <f>All!GE4</f>
        <v>2159711.88</v>
      </c>
      <c r="H2685" s="26">
        <v>44743</v>
      </c>
    </row>
    <row r="2686" spans="1:8" hidden="1">
      <c r="A2686" s="19">
        <v>3</v>
      </c>
      <c r="B2686" s="19" t="s">
        <v>9</v>
      </c>
      <c r="C2686" s="27">
        <f>All!CA5</f>
        <v>178274.01918983459</v>
      </c>
      <c r="D2686" s="24">
        <f>All!AQ5</f>
        <v>0</v>
      </c>
      <c r="E2686" s="19" t="s">
        <v>272</v>
      </c>
      <c r="F2686" s="24">
        <f>All!EU5</f>
        <v>0</v>
      </c>
      <c r="G2686" s="24">
        <f>All!GE5</f>
        <v>123582.31</v>
      </c>
      <c r="H2686" s="26">
        <v>44743</v>
      </c>
    </row>
    <row r="2687" spans="1:8" hidden="1">
      <c r="A2687" s="19">
        <v>4</v>
      </c>
      <c r="B2687" s="19" t="s">
        <v>10</v>
      </c>
      <c r="C2687" s="27">
        <f>All!CA6</f>
        <v>0</v>
      </c>
      <c r="D2687" s="24">
        <f>All!AQ6</f>
        <v>0</v>
      </c>
      <c r="E2687" s="19" t="s">
        <v>272</v>
      </c>
      <c r="F2687" s="24">
        <f>All!EU6</f>
        <v>0</v>
      </c>
      <c r="G2687" s="24">
        <f>All!GE6</f>
        <v>1820</v>
      </c>
      <c r="H2687" s="26">
        <v>44743</v>
      </c>
    </row>
    <row r="2688" spans="1:8" hidden="1">
      <c r="A2688" s="19">
        <v>5</v>
      </c>
      <c r="B2688" s="19" t="s">
        <v>11</v>
      </c>
      <c r="C2688" s="27">
        <f>All!CA7</f>
        <v>269590.89729732275</v>
      </c>
      <c r="D2688" s="24">
        <f>All!AQ7</f>
        <v>0</v>
      </c>
      <c r="E2688" s="19" t="s">
        <v>272</v>
      </c>
      <c r="F2688" s="24">
        <f>All!EU7</f>
        <v>0</v>
      </c>
      <c r="G2688" s="24">
        <f>All!GE7</f>
        <v>135140.57999999999</v>
      </c>
      <c r="H2688" s="26">
        <v>44743</v>
      </c>
    </row>
    <row r="2689" spans="1:8" hidden="1">
      <c r="A2689" s="19">
        <v>6</v>
      </c>
      <c r="B2689" s="19" t="s">
        <v>12</v>
      </c>
      <c r="C2689" s="27">
        <f>All!CA8</f>
        <v>29558974.651162863</v>
      </c>
      <c r="D2689" s="24">
        <f>All!AQ8</f>
        <v>38071430.730000019</v>
      </c>
      <c r="E2689" s="19" t="s">
        <v>272</v>
      </c>
      <c r="F2689" s="24">
        <f>All!EU8</f>
        <v>43084120</v>
      </c>
      <c r="G2689" s="24">
        <f>All!GE8</f>
        <v>43956743.960000016</v>
      </c>
      <c r="H2689" s="26">
        <v>44743</v>
      </c>
    </row>
    <row r="2690" spans="1:8" hidden="1">
      <c r="A2690" s="19">
        <v>7</v>
      </c>
      <c r="B2690" s="19" t="s">
        <v>13</v>
      </c>
      <c r="C2690" s="27">
        <f>All!CA9</f>
        <v>0</v>
      </c>
      <c r="D2690" s="24">
        <f>All!AQ9</f>
        <v>0</v>
      </c>
      <c r="E2690" s="19" t="s">
        <v>272</v>
      </c>
      <c r="F2690" s="24">
        <f>All!EU9</f>
        <v>0</v>
      </c>
      <c r="G2690" s="24">
        <f>All!GE9</f>
        <v>0</v>
      </c>
      <c r="H2690" s="26">
        <v>44743</v>
      </c>
    </row>
    <row r="2691" spans="1:8" hidden="1">
      <c r="A2691" s="19">
        <v>8</v>
      </c>
      <c r="B2691" s="19" t="s">
        <v>2004</v>
      </c>
      <c r="C2691" s="27">
        <f>All!CA10</f>
        <v>34482168.153846145</v>
      </c>
      <c r="D2691" s="24">
        <f>All!AQ10</f>
        <v>0</v>
      </c>
      <c r="E2691" s="19" t="s">
        <v>272</v>
      </c>
      <c r="F2691" s="24">
        <f>All!EU10</f>
        <v>3494531.98</v>
      </c>
      <c r="G2691" s="24">
        <f>All!GE10</f>
        <v>6787391.8600000003</v>
      </c>
      <c r="H2691" s="26">
        <v>44743</v>
      </c>
    </row>
    <row r="2692" spans="1:8" hidden="1">
      <c r="A2692" s="19">
        <v>9</v>
      </c>
      <c r="B2692" s="19" t="s">
        <v>15</v>
      </c>
      <c r="C2692" s="27">
        <f>All!CA11</f>
        <v>0</v>
      </c>
      <c r="D2692" s="24">
        <f>All!AQ11</f>
        <v>0</v>
      </c>
      <c r="E2692" s="19" t="s">
        <v>272</v>
      </c>
      <c r="F2692" s="24">
        <f>All!EU11</f>
        <v>0</v>
      </c>
      <c r="G2692" s="24">
        <f>All!GE11</f>
        <v>3803876.59</v>
      </c>
      <c r="H2692" s="26">
        <v>44743</v>
      </c>
    </row>
    <row r="2693" spans="1:8" hidden="1">
      <c r="A2693" s="19">
        <v>10</v>
      </c>
      <c r="B2693" s="19" t="s">
        <v>16</v>
      </c>
      <c r="C2693" s="27">
        <f>All!CA12</f>
        <v>0</v>
      </c>
      <c r="D2693" s="24">
        <f>All!AQ12</f>
        <v>0</v>
      </c>
      <c r="E2693" s="19" t="s">
        <v>272</v>
      </c>
      <c r="F2693" s="24">
        <f>All!EU12</f>
        <v>0</v>
      </c>
      <c r="G2693" s="24">
        <f>All!GE12</f>
        <v>250000</v>
      </c>
      <c r="H2693" s="26">
        <v>44743</v>
      </c>
    </row>
    <row r="2694" spans="1:8" hidden="1">
      <c r="A2694" s="19">
        <v>11</v>
      </c>
      <c r="B2694" s="19" t="s">
        <v>17</v>
      </c>
      <c r="C2694" s="27">
        <f>All!CA13</f>
        <v>248077.20935112238</v>
      </c>
      <c r="D2694" s="24">
        <f>All!AQ13</f>
        <v>0</v>
      </c>
      <c r="E2694" s="19" t="s">
        <v>272</v>
      </c>
      <c r="F2694" s="24">
        <f>All!EU13</f>
        <v>16000000</v>
      </c>
      <c r="G2694" s="24">
        <f>All!GE13</f>
        <v>182631.74</v>
      </c>
      <c r="H2694" s="26">
        <v>44743</v>
      </c>
    </row>
    <row r="2695" spans="1:8" hidden="1">
      <c r="A2695" s="19">
        <v>12</v>
      </c>
      <c r="B2695" s="19" t="s">
        <v>18</v>
      </c>
      <c r="C2695" s="27">
        <f>All!CA14</f>
        <v>0</v>
      </c>
      <c r="D2695" s="24">
        <f>All!AQ14</f>
        <v>0</v>
      </c>
      <c r="E2695" s="19" t="s">
        <v>272</v>
      </c>
      <c r="F2695" s="24">
        <f>All!EU14</f>
        <v>0</v>
      </c>
      <c r="G2695" s="24">
        <f>All!GE14</f>
        <v>1132063.67</v>
      </c>
      <c r="H2695" s="26">
        <v>44743</v>
      </c>
    </row>
    <row r="2696" spans="1:8" hidden="1">
      <c r="A2696" s="19">
        <v>13</v>
      </c>
      <c r="B2696" s="19" t="s">
        <v>19</v>
      </c>
      <c r="C2696" s="27">
        <f>All!CA15</f>
        <v>0</v>
      </c>
      <c r="D2696" s="24">
        <f>All!AQ15</f>
        <v>0</v>
      </c>
      <c r="E2696" s="19" t="s">
        <v>272</v>
      </c>
      <c r="F2696" s="24">
        <f>All!EU15</f>
        <v>0</v>
      </c>
      <c r="G2696" s="24">
        <f>All!GE15</f>
        <v>0</v>
      </c>
      <c r="H2696" s="26">
        <v>44743</v>
      </c>
    </row>
    <row r="2697" spans="1:8" hidden="1">
      <c r="A2697" s="19">
        <v>14</v>
      </c>
      <c r="B2697" s="19" t="s">
        <v>20</v>
      </c>
      <c r="C2697" s="27">
        <f>All!CA16</f>
        <v>0</v>
      </c>
      <c r="D2697" s="24">
        <f>All!AQ16</f>
        <v>0</v>
      </c>
      <c r="E2697" s="19" t="s">
        <v>272</v>
      </c>
      <c r="F2697" s="24">
        <f>All!EU16</f>
        <v>0</v>
      </c>
      <c r="G2697" s="24">
        <f>All!GE16</f>
        <v>0</v>
      </c>
      <c r="H2697" s="26">
        <v>44743</v>
      </c>
    </row>
    <row r="2698" spans="1:8" hidden="1">
      <c r="A2698" s="19">
        <v>15</v>
      </c>
      <c r="B2698" s="19" t="s">
        <v>21</v>
      </c>
      <c r="C2698" s="27">
        <f>All!CA17</f>
        <v>0</v>
      </c>
      <c r="D2698" s="24">
        <f>All!AQ17</f>
        <v>0</v>
      </c>
      <c r="E2698" s="19" t="s">
        <v>272</v>
      </c>
      <c r="F2698" s="24">
        <f>All!EU17</f>
        <v>0</v>
      </c>
      <c r="G2698" s="24">
        <f>All!GE17</f>
        <v>0</v>
      </c>
      <c r="H2698" s="26">
        <v>44743</v>
      </c>
    </row>
    <row r="2699" spans="1:8" hidden="1">
      <c r="A2699" s="19">
        <v>16</v>
      </c>
      <c r="B2699" s="19" t="s">
        <v>22</v>
      </c>
      <c r="C2699" s="27">
        <f>All!CA18</f>
        <v>0</v>
      </c>
      <c r="D2699" s="24">
        <f>All!AQ18</f>
        <v>0</v>
      </c>
      <c r="E2699" s="19" t="s">
        <v>272</v>
      </c>
      <c r="F2699" s="24">
        <f>All!EU18</f>
        <v>0</v>
      </c>
      <c r="G2699" s="24">
        <f>All!GE18</f>
        <v>0</v>
      </c>
      <c r="H2699" s="26">
        <v>44743</v>
      </c>
    </row>
    <row r="2700" spans="1:8" hidden="1">
      <c r="A2700" s="19">
        <v>17</v>
      </c>
      <c r="B2700" s="19" t="s">
        <v>23</v>
      </c>
      <c r="C2700" s="27">
        <f>All!CA19</f>
        <v>0</v>
      </c>
      <c r="D2700" s="24">
        <f>All!AQ19</f>
        <v>0</v>
      </c>
      <c r="E2700" s="19" t="s">
        <v>272</v>
      </c>
      <c r="F2700" s="24">
        <f>All!EU19</f>
        <v>0</v>
      </c>
      <c r="G2700" s="24">
        <f>All!GE19</f>
        <v>2363.9</v>
      </c>
      <c r="H2700" s="26">
        <v>44743</v>
      </c>
    </row>
    <row r="2701" spans="1:8" hidden="1">
      <c r="A2701" s="19">
        <v>18</v>
      </c>
      <c r="B2701" s="19" t="s">
        <v>24</v>
      </c>
      <c r="C2701" s="27">
        <f>All!CA20</f>
        <v>13820332.046062946</v>
      </c>
      <c r="D2701" s="24">
        <f>All!AQ20</f>
        <v>0</v>
      </c>
      <c r="E2701" s="19" t="s">
        <v>272</v>
      </c>
      <c r="F2701" s="24">
        <f>All!EU20</f>
        <v>0</v>
      </c>
      <c r="G2701" s="24">
        <f>All!GE20</f>
        <v>625228.13</v>
      </c>
      <c r="H2701" s="26">
        <v>44743</v>
      </c>
    </row>
    <row r="2702" spans="1:8" hidden="1">
      <c r="A2702" s="19">
        <v>19</v>
      </c>
      <c r="B2702" s="19" t="s">
        <v>25</v>
      </c>
      <c r="C2702" s="27">
        <f>All!CA21</f>
        <v>4624369.7052841187</v>
      </c>
      <c r="D2702" s="24">
        <f>All!AQ21</f>
        <v>0</v>
      </c>
      <c r="E2702" s="19" t="s">
        <v>272</v>
      </c>
      <c r="F2702" s="24">
        <f>All!EU21</f>
        <v>11863620</v>
      </c>
      <c r="G2702" s="24">
        <f>All!GE21</f>
        <v>1381936.3399999999</v>
      </c>
      <c r="H2702" s="26">
        <v>44743</v>
      </c>
    </row>
    <row r="2703" spans="1:8" hidden="1">
      <c r="A2703" s="19">
        <v>20</v>
      </c>
      <c r="B2703" s="19" t="s">
        <v>26</v>
      </c>
      <c r="C2703" s="27">
        <f>All!CA22</f>
        <v>5660595.1237111092</v>
      </c>
      <c r="D2703" s="24">
        <f>All!AQ22</f>
        <v>4928235.5605945261</v>
      </c>
      <c r="E2703" s="19" t="s">
        <v>272</v>
      </c>
      <c r="F2703" s="24">
        <f>All!EU22</f>
        <v>1187200</v>
      </c>
      <c r="G2703" s="24">
        <f>All!GE22</f>
        <v>5943513.2100000018</v>
      </c>
      <c r="H2703" s="26">
        <v>44743</v>
      </c>
    </row>
    <row r="2704" spans="1:8" hidden="1">
      <c r="A2704" s="19">
        <v>21</v>
      </c>
      <c r="B2704" s="19" t="s">
        <v>27</v>
      </c>
      <c r="C2704" s="27">
        <f>All!CA23</f>
        <v>17249067.999446869</v>
      </c>
      <c r="D2704" s="24">
        <f>All!AQ23</f>
        <v>0</v>
      </c>
      <c r="E2704" s="19" t="s">
        <v>272</v>
      </c>
      <c r="F2704" s="24">
        <f>All!EU23</f>
        <v>0</v>
      </c>
      <c r="G2704" s="24">
        <f>All!GE23</f>
        <v>31414026.589999992</v>
      </c>
      <c r="H2704" s="26">
        <v>44743</v>
      </c>
    </row>
    <row r="2705" spans="1:8" hidden="1">
      <c r="A2705" s="19">
        <v>22</v>
      </c>
      <c r="B2705" s="19" t="s">
        <v>29</v>
      </c>
      <c r="C2705" s="27">
        <f>All!CA24</f>
        <v>2122410.160939455</v>
      </c>
      <c r="D2705" s="24">
        <f>All!AQ24</f>
        <v>0</v>
      </c>
      <c r="E2705" s="19" t="s">
        <v>272</v>
      </c>
      <c r="F2705" s="24">
        <f>All!EU24</f>
        <v>0</v>
      </c>
      <c r="G2705" s="24">
        <f>All!GE24</f>
        <v>1392692.44</v>
      </c>
      <c r="H2705" s="26">
        <v>44743</v>
      </c>
    </row>
    <row r="2706" spans="1:8" hidden="1">
      <c r="A2706" s="19">
        <v>23</v>
      </c>
      <c r="B2706" s="19" t="s">
        <v>30</v>
      </c>
      <c r="C2706" s="27">
        <f>All!CA25</f>
        <v>4539226.6031746864</v>
      </c>
      <c r="D2706" s="24">
        <f>All!AQ25</f>
        <v>0</v>
      </c>
      <c r="E2706" s="19" t="s">
        <v>272</v>
      </c>
      <c r="F2706" s="24">
        <f>All!EU25</f>
        <v>0</v>
      </c>
      <c r="G2706" s="24">
        <f>All!GE25</f>
        <v>8219260.6799999997</v>
      </c>
      <c r="H2706" s="26">
        <v>44743</v>
      </c>
    </row>
    <row r="2707" spans="1:8" hidden="1">
      <c r="A2707" s="19">
        <v>24</v>
      </c>
      <c r="B2707" s="19" t="s">
        <v>31</v>
      </c>
      <c r="C2707" s="27">
        <f>All!CA26</f>
        <v>105343.91170430183</v>
      </c>
      <c r="D2707" s="24">
        <f>All!AQ26</f>
        <v>0</v>
      </c>
      <c r="E2707" s="19" t="s">
        <v>272</v>
      </c>
      <c r="F2707" s="24">
        <f>All!EU26</f>
        <v>0</v>
      </c>
      <c r="G2707" s="24">
        <f>All!GE26</f>
        <v>283463.90999999997</v>
      </c>
      <c r="H2707" s="26">
        <v>44743</v>
      </c>
    </row>
    <row r="2708" spans="1:8" hidden="1">
      <c r="A2708" s="19">
        <v>25</v>
      </c>
      <c r="B2708" s="19" t="s">
        <v>32</v>
      </c>
      <c r="C2708" s="27">
        <f>All!CA27</f>
        <v>0</v>
      </c>
      <c r="D2708" s="24">
        <f>All!AQ27</f>
        <v>0</v>
      </c>
      <c r="E2708" s="19" t="s">
        <v>272</v>
      </c>
      <c r="F2708" s="24">
        <f>All!EU27</f>
        <v>4960000</v>
      </c>
      <c r="G2708" s="24">
        <f>All!GE27</f>
        <v>4960000</v>
      </c>
      <c r="H2708" s="26">
        <v>44743</v>
      </c>
    </row>
    <row r="2709" spans="1:8" hidden="1">
      <c r="A2709" s="19">
        <v>26</v>
      </c>
      <c r="B2709" s="19" t="s">
        <v>34</v>
      </c>
      <c r="C2709" s="27">
        <f>All!CA28</f>
        <v>753234.91978609562</v>
      </c>
      <c r="D2709" s="24">
        <f>All!AQ28</f>
        <v>163971.04</v>
      </c>
      <c r="E2709" s="19" t="s">
        <v>272</v>
      </c>
      <c r="F2709" s="24">
        <f>All!EU28</f>
        <v>0</v>
      </c>
      <c r="G2709" s="24">
        <f>All!GE28</f>
        <v>856492.17999999993</v>
      </c>
      <c r="H2709" s="26">
        <v>44743</v>
      </c>
    </row>
    <row r="2710" spans="1:8" hidden="1">
      <c r="A2710" s="19">
        <v>27</v>
      </c>
      <c r="B2710" s="19" t="s">
        <v>35</v>
      </c>
      <c r="C2710" s="27">
        <f>All!CA29</f>
        <v>56748.69943395257</v>
      </c>
      <c r="D2710" s="24">
        <f>All!AQ29</f>
        <v>0</v>
      </c>
      <c r="E2710" s="19" t="s">
        <v>272</v>
      </c>
      <c r="F2710" s="24">
        <f>All!EU29</f>
        <v>0</v>
      </c>
      <c r="G2710" s="24">
        <f>All!GE29</f>
        <v>48938.78</v>
      </c>
      <c r="H2710" s="26">
        <v>44743</v>
      </c>
    </row>
    <row r="2711" spans="1:8" hidden="1">
      <c r="A2711" s="19">
        <v>28</v>
      </c>
      <c r="B2711" s="19" t="s">
        <v>36</v>
      </c>
      <c r="C2711" s="27">
        <f>All!CA30</f>
        <v>0</v>
      </c>
      <c r="D2711" s="24">
        <f>All!AQ30</f>
        <v>0</v>
      </c>
      <c r="E2711" s="19" t="s">
        <v>272</v>
      </c>
      <c r="F2711" s="24">
        <f>All!EU30</f>
        <v>0</v>
      </c>
      <c r="G2711" s="24">
        <f>All!GE30</f>
        <v>0</v>
      </c>
      <c r="H2711" s="26">
        <v>44743</v>
      </c>
    </row>
    <row r="2712" spans="1:8" hidden="1">
      <c r="A2712" s="19">
        <v>29</v>
      </c>
      <c r="B2712" s="19" t="s">
        <v>37</v>
      </c>
      <c r="C2712" s="27">
        <f>All!CA31</f>
        <v>0</v>
      </c>
      <c r="D2712" s="24">
        <f>All!AQ31</f>
        <v>0</v>
      </c>
      <c r="E2712" s="19" t="s">
        <v>272</v>
      </c>
      <c r="F2712" s="24">
        <f>All!EU31</f>
        <v>0</v>
      </c>
      <c r="G2712" s="24">
        <f>All!GE31</f>
        <v>0</v>
      </c>
      <c r="H2712" s="26">
        <v>44743</v>
      </c>
    </row>
    <row r="2713" spans="1:8" hidden="1">
      <c r="A2713" s="19">
        <v>30</v>
      </c>
      <c r="B2713" s="19" t="s">
        <v>38</v>
      </c>
      <c r="C2713" s="27">
        <f>All!CA32</f>
        <v>0</v>
      </c>
      <c r="D2713" s="24">
        <f>All!AQ32</f>
        <v>0</v>
      </c>
      <c r="E2713" s="19" t="s">
        <v>272</v>
      </c>
      <c r="F2713" s="24">
        <f>All!EU32</f>
        <v>0</v>
      </c>
      <c r="G2713" s="24">
        <f>All!GE32</f>
        <v>0</v>
      </c>
      <c r="H2713" s="26">
        <v>44743</v>
      </c>
    </row>
    <row r="2714" spans="1:8" hidden="1">
      <c r="A2714" s="19">
        <v>31</v>
      </c>
      <c r="B2714" s="19" t="s">
        <v>39</v>
      </c>
      <c r="C2714" s="27">
        <f>All!CA33</f>
        <v>0</v>
      </c>
      <c r="D2714" s="24">
        <f>All!AQ33</f>
        <v>0</v>
      </c>
      <c r="E2714" s="19" t="s">
        <v>272</v>
      </c>
      <c r="F2714" s="24">
        <f>All!EU33</f>
        <v>0</v>
      </c>
      <c r="G2714" s="24">
        <f>All!GE33</f>
        <v>0</v>
      </c>
      <c r="H2714" s="26">
        <v>44743</v>
      </c>
    </row>
    <row r="2715" spans="1:8" hidden="1">
      <c r="A2715" s="19">
        <v>32</v>
      </c>
      <c r="B2715" s="19" t="s">
        <v>40</v>
      </c>
      <c r="C2715" s="27">
        <f>All!CA34</f>
        <v>0</v>
      </c>
      <c r="D2715" s="24">
        <f>All!AQ34</f>
        <v>0</v>
      </c>
      <c r="E2715" s="19" t="s">
        <v>272</v>
      </c>
      <c r="F2715" s="24">
        <f>All!EU34</f>
        <v>0</v>
      </c>
      <c r="G2715" s="24">
        <f>All!GE34</f>
        <v>0</v>
      </c>
      <c r="H2715" s="26">
        <v>44743</v>
      </c>
    </row>
    <row r="2716" spans="1:8" hidden="1">
      <c r="A2716" s="19">
        <v>33</v>
      </c>
      <c r="B2716" s="19" t="s">
        <v>41</v>
      </c>
      <c r="C2716" s="27">
        <f>All!CA35</f>
        <v>24281.178947389126</v>
      </c>
      <c r="D2716" s="24">
        <f>All!AQ35</f>
        <v>0</v>
      </c>
      <c r="E2716" s="19" t="s">
        <v>272</v>
      </c>
      <c r="F2716" s="24">
        <f>All!EU35</f>
        <v>0</v>
      </c>
      <c r="G2716" s="24">
        <f>All!GE35</f>
        <v>173530.09</v>
      </c>
      <c r="H2716" s="26">
        <v>44743</v>
      </c>
    </row>
    <row r="2717" spans="1:8" hidden="1">
      <c r="A2717" s="19">
        <v>34</v>
      </c>
      <c r="B2717" s="19" t="s">
        <v>42</v>
      </c>
      <c r="C2717" s="27">
        <f>All!CA36</f>
        <v>108340.90909090638</v>
      </c>
      <c r="D2717" s="24">
        <f>All!AQ36</f>
        <v>0</v>
      </c>
      <c r="E2717" s="19" t="s">
        <v>272</v>
      </c>
      <c r="F2717" s="24">
        <f>All!EU36</f>
        <v>0</v>
      </c>
      <c r="G2717" s="24">
        <f>All!GE36</f>
        <v>0</v>
      </c>
      <c r="H2717" s="26">
        <v>44743</v>
      </c>
    </row>
    <row r="2718" spans="1:8" hidden="1">
      <c r="A2718" s="19">
        <v>35</v>
      </c>
      <c r="B2718" s="19" t="s">
        <v>43</v>
      </c>
      <c r="C2718" s="27">
        <f>All!CA37</f>
        <v>0</v>
      </c>
      <c r="D2718" s="24">
        <f>All!AQ37</f>
        <v>0</v>
      </c>
      <c r="E2718" s="19" t="s">
        <v>272</v>
      </c>
      <c r="F2718" s="24">
        <f>All!EU37</f>
        <v>0</v>
      </c>
      <c r="G2718" s="24">
        <f>All!GE37</f>
        <v>0</v>
      </c>
      <c r="H2718" s="26">
        <v>44743</v>
      </c>
    </row>
    <row r="2719" spans="1:8" hidden="1">
      <c r="A2719" s="19">
        <v>36</v>
      </c>
      <c r="B2719" s="19" t="s">
        <v>44</v>
      </c>
      <c r="C2719" s="27">
        <f>All!CA38</f>
        <v>0</v>
      </c>
      <c r="D2719" s="24">
        <f>All!AQ38</f>
        <v>0</v>
      </c>
      <c r="E2719" s="19" t="s">
        <v>272</v>
      </c>
      <c r="F2719" s="24">
        <f>All!EU38</f>
        <v>0</v>
      </c>
      <c r="G2719" s="24">
        <f>All!GE38</f>
        <v>0</v>
      </c>
      <c r="H2719" s="26">
        <v>44743</v>
      </c>
    </row>
    <row r="2720" spans="1:8" hidden="1">
      <c r="A2720" s="19">
        <v>37</v>
      </c>
      <c r="B2720" s="19" t="s">
        <v>1980</v>
      </c>
      <c r="C2720" s="27">
        <f>All!CA39</f>
        <v>1173883.9711531401</v>
      </c>
      <c r="D2720" s="24">
        <f>All!AQ39</f>
        <v>639869.56999999285</v>
      </c>
      <c r="E2720" s="19" t="s">
        <v>272</v>
      </c>
      <c r="F2720" s="24">
        <f>All!EU39</f>
        <v>0</v>
      </c>
      <c r="G2720" s="24">
        <f>All!GE39</f>
        <v>15499223.290000001</v>
      </c>
      <c r="H2720" s="26">
        <v>44743</v>
      </c>
    </row>
    <row r="2721" spans="1:8" hidden="1">
      <c r="A2721" s="19">
        <v>38</v>
      </c>
      <c r="B2721" s="19" t="s">
        <v>1982</v>
      </c>
      <c r="C2721" s="27">
        <f>All!CA40</f>
        <v>11439884.10309279</v>
      </c>
      <c r="D2721" s="24">
        <f>All!AQ40</f>
        <v>21958815</v>
      </c>
      <c r="E2721" s="19" t="s">
        <v>272</v>
      </c>
      <c r="F2721" s="24">
        <f>All!EU40</f>
        <v>38016323</v>
      </c>
      <c r="G2721" s="24">
        <f>All!GE40</f>
        <v>37572474.36999999</v>
      </c>
      <c r="H2721" s="26">
        <v>44743</v>
      </c>
    </row>
    <row r="2722" spans="1:8" hidden="1">
      <c r="A2722" s="19">
        <v>39</v>
      </c>
      <c r="B2722" s="19" t="s">
        <v>1984</v>
      </c>
      <c r="C2722" s="27">
        <f>All!CA41</f>
        <v>18764343.922222197</v>
      </c>
      <c r="D2722" s="24">
        <f>All!AQ41</f>
        <v>1390180.36</v>
      </c>
      <c r="E2722" s="19" t="s">
        <v>272</v>
      </c>
      <c r="F2722" s="24">
        <f>All!EU41</f>
        <v>101570903.44</v>
      </c>
      <c r="G2722" s="24">
        <f>All!GE41</f>
        <v>18363954.66</v>
      </c>
      <c r="H2722" s="26">
        <v>44743</v>
      </c>
    </row>
    <row r="2723" spans="1:8" hidden="1">
      <c r="A2723" s="19">
        <v>40</v>
      </c>
      <c r="B2723" s="19" t="s">
        <v>2001</v>
      </c>
      <c r="C2723" s="27">
        <f>All!CA42</f>
        <v>5555150.2577319145</v>
      </c>
      <c r="D2723" s="24">
        <f>All!AQ42</f>
        <v>18722790.25999999</v>
      </c>
      <c r="E2723" s="19" t="s">
        <v>272</v>
      </c>
      <c r="F2723" s="24">
        <f>All!EU42</f>
        <v>66131907.880000003</v>
      </c>
      <c r="G2723" s="24">
        <f>All!GE42</f>
        <v>15234724.460000003</v>
      </c>
      <c r="H2723" s="26">
        <v>44743</v>
      </c>
    </row>
    <row r="2724" spans="1:8" hidden="1">
      <c r="A2724" s="19">
        <v>41</v>
      </c>
      <c r="B2724" s="19" t="s">
        <v>2002</v>
      </c>
      <c r="C2724" s="27">
        <f>All!CA43</f>
        <v>30659.950641661882</v>
      </c>
      <c r="D2724" s="24">
        <f>All!AQ43</f>
        <v>0</v>
      </c>
      <c r="E2724" s="19" t="s">
        <v>272</v>
      </c>
      <c r="F2724" s="24">
        <f>All!EU43</f>
        <v>0</v>
      </c>
      <c r="G2724" s="24">
        <f>All!GE43</f>
        <v>176513.79</v>
      </c>
      <c r="H2724" s="26">
        <v>44743</v>
      </c>
    </row>
    <row r="2725" spans="1:8" hidden="1">
      <c r="A2725" s="19">
        <v>42</v>
      </c>
      <c r="B2725" s="19" t="s">
        <v>2003</v>
      </c>
      <c r="C2725" s="27">
        <f>All!CA44</f>
        <v>7806765.4565217495</v>
      </c>
      <c r="D2725" s="24">
        <f>All!AQ44</f>
        <v>0</v>
      </c>
      <c r="E2725" s="19" t="s">
        <v>272</v>
      </c>
      <c r="F2725" s="24">
        <f>All!EU44</f>
        <v>7195570.7999999998</v>
      </c>
      <c r="G2725" s="24">
        <f>All!GE44</f>
        <v>22681502.279999994</v>
      </c>
      <c r="H2725" s="26">
        <v>44743</v>
      </c>
    </row>
    <row r="2726" spans="1:8" hidden="1">
      <c r="A2726" s="19">
        <v>43</v>
      </c>
      <c r="B2726" s="19" t="s">
        <v>2064</v>
      </c>
      <c r="C2726" s="27">
        <f>All!CA45</f>
        <v>0</v>
      </c>
      <c r="D2726" s="24">
        <f>All!AQ45</f>
        <v>0</v>
      </c>
      <c r="E2726" s="19" t="s">
        <v>272</v>
      </c>
      <c r="F2726" s="24">
        <f>All!EU45</f>
        <v>0</v>
      </c>
      <c r="G2726" s="24">
        <f>All!GE45</f>
        <v>0</v>
      </c>
      <c r="H2726" s="26">
        <v>44743</v>
      </c>
    </row>
    <row r="2727" spans="1:8" hidden="1">
      <c r="A2727" s="19">
        <v>44</v>
      </c>
      <c r="B2727" s="19" t="s">
        <v>2062</v>
      </c>
      <c r="C2727" s="27">
        <f>All!CA46</f>
        <v>0</v>
      </c>
      <c r="D2727" s="24">
        <f>All!AQ46</f>
        <v>0</v>
      </c>
      <c r="E2727" s="19" t="s">
        <v>272</v>
      </c>
      <c r="F2727" s="24">
        <f>All!EU46</f>
        <v>0</v>
      </c>
      <c r="G2727" s="24">
        <f>All!GE46</f>
        <v>0</v>
      </c>
      <c r="H2727" s="26">
        <v>44743</v>
      </c>
    </row>
    <row r="2728" spans="1:8" hidden="1">
      <c r="A2728" s="19">
        <v>45</v>
      </c>
      <c r="B2728" s="19" t="s">
        <v>2063</v>
      </c>
      <c r="C2728" s="27">
        <f>All!CA47</f>
        <v>0</v>
      </c>
      <c r="D2728" s="24">
        <f>All!AQ47</f>
        <v>0</v>
      </c>
      <c r="E2728" s="19" t="s">
        <v>272</v>
      </c>
      <c r="F2728" s="24">
        <f>All!EU47</f>
        <v>0</v>
      </c>
      <c r="G2728" s="24">
        <f>All!GE47</f>
        <v>0</v>
      </c>
      <c r="H2728" s="26">
        <v>44743</v>
      </c>
    </row>
    <row r="2729" spans="1:8" hidden="1">
      <c r="A2729" s="19">
        <v>46</v>
      </c>
      <c r="B2729" s="12" t="s">
        <v>2065</v>
      </c>
      <c r="C2729" s="27">
        <f>All!CA48</f>
        <v>41745365.66839385</v>
      </c>
      <c r="D2729" s="24">
        <f>All!AQ48</f>
        <v>75252858</v>
      </c>
      <c r="E2729" s="19" t="s">
        <v>272</v>
      </c>
      <c r="F2729" s="24">
        <f>All!EU48</f>
        <v>82088450</v>
      </c>
      <c r="G2729" s="24">
        <f>All!GE48</f>
        <v>62374680.919999965</v>
      </c>
      <c r="H2729" s="26">
        <v>44743</v>
      </c>
    </row>
    <row r="2730" spans="1:8" hidden="1">
      <c r="A2730" s="19">
        <v>47</v>
      </c>
      <c r="B2730" s="12" t="s">
        <v>2066</v>
      </c>
      <c r="C2730" s="27">
        <f>All!CA49</f>
        <v>3938289.6285713911</v>
      </c>
      <c r="D2730" s="24">
        <f>All!AQ49</f>
        <v>14779250.542857111</v>
      </c>
      <c r="E2730" s="19" t="s">
        <v>272</v>
      </c>
      <c r="F2730" s="24">
        <f>All!EU49</f>
        <v>3038540.29</v>
      </c>
      <c r="G2730" s="24">
        <f>All!GE49</f>
        <v>4701740.3600000003</v>
      </c>
      <c r="H2730" s="26">
        <v>44743</v>
      </c>
    </row>
    <row r="2731" spans="1:8" hidden="1">
      <c r="A2731" s="19">
        <v>48</v>
      </c>
      <c r="B2731" s="19" t="s">
        <v>2068</v>
      </c>
      <c r="C2731" s="27">
        <f>All!CA50</f>
        <v>28401379.86806649</v>
      </c>
      <c r="D2731" s="24">
        <f>All!AQ50</f>
        <v>0</v>
      </c>
      <c r="E2731" s="19" t="s">
        <v>272</v>
      </c>
      <c r="F2731" s="24">
        <f>All!EU50</f>
        <v>0</v>
      </c>
      <c r="G2731" s="24">
        <f>All!GE50</f>
        <v>8687986.8800000027</v>
      </c>
      <c r="H2731" s="26">
        <v>44743</v>
      </c>
    </row>
    <row r="2732" spans="1:8" hidden="1">
      <c r="A2732" s="19">
        <v>49</v>
      </c>
      <c r="B2732" s="19" t="s">
        <v>2069</v>
      </c>
      <c r="C2732" s="27">
        <f>All!CA51</f>
        <v>0</v>
      </c>
      <c r="D2732" s="24">
        <f>All!AQ51</f>
        <v>0</v>
      </c>
      <c r="E2732" s="19" t="s">
        <v>272</v>
      </c>
      <c r="F2732" s="24">
        <f>All!EU51</f>
        <v>0</v>
      </c>
      <c r="G2732" s="24">
        <f>All!GE51</f>
        <v>0</v>
      </c>
      <c r="H2732" s="26">
        <v>44743</v>
      </c>
    </row>
    <row r="2733" spans="1:8" hidden="1">
      <c r="A2733" s="19">
        <v>50</v>
      </c>
      <c r="B2733" s="19" t="s">
        <v>66</v>
      </c>
      <c r="C2733" s="27">
        <f>All!CA52</f>
        <v>0</v>
      </c>
      <c r="D2733" s="24">
        <f>All!AQ52</f>
        <v>0</v>
      </c>
      <c r="E2733" s="19" t="s">
        <v>272</v>
      </c>
      <c r="F2733" s="24">
        <f>All!EU52</f>
        <v>0</v>
      </c>
      <c r="G2733" s="24">
        <f>All!GE52</f>
        <v>0</v>
      </c>
      <c r="H2733" s="26">
        <v>44743</v>
      </c>
    </row>
    <row r="2734" spans="1:8" hidden="1">
      <c r="A2734" s="19">
        <v>51</v>
      </c>
      <c r="B2734" s="19" t="s">
        <v>67</v>
      </c>
      <c r="C2734" s="27">
        <f>All!CA53</f>
        <v>0</v>
      </c>
      <c r="D2734" s="24">
        <f>All!AQ53</f>
        <v>0</v>
      </c>
      <c r="E2734" s="19" t="s">
        <v>272</v>
      </c>
      <c r="F2734" s="24">
        <f>All!EU53</f>
        <v>0</v>
      </c>
      <c r="G2734" s="24">
        <f>All!GE53</f>
        <v>318267.98</v>
      </c>
      <c r="H2734" s="26">
        <v>44743</v>
      </c>
    </row>
    <row r="2735" spans="1:8" hidden="1">
      <c r="A2735" s="19">
        <v>52</v>
      </c>
      <c r="B2735" s="19" t="s">
        <v>68</v>
      </c>
      <c r="C2735" s="27">
        <f>All!CA54</f>
        <v>0</v>
      </c>
      <c r="D2735" s="24">
        <f>All!AQ54</f>
        <v>0</v>
      </c>
      <c r="E2735" s="19" t="s">
        <v>272</v>
      </c>
      <c r="F2735" s="24">
        <f>All!EU54</f>
        <v>0</v>
      </c>
      <c r="G2735" s="24">
        <f>All!GE54</f>
        <v>0</v>
      </c>
      <c r="H2735" s="26">
        <v>44743</v>
      </c>
    </row>
    <row r="2736" spans="1:8" hidden="1">
      <c r="A2736" s="19">
        <v>53</v>
      </c>
      <c r="B2736" s="19" t="s">
        <v>69</v>
      </c>
      <c r="C2736" s="27">
        <f>All!CA55</f>
        <v>0</v>
      </c>
      <c r="D2736" s="24">
        <f>All!AQ55</f>
        <v>0</v>
      </c>
      <c r="E2736" s="19" t="s">
        <v>272</v>
      </c>
      <c r="F2736" s="24">
        <f>All!EU55</f>
        <v>0</v>
      </c>
      <c r="G2736" s="24">
        <f>All!GE55</f>
        <v>80000</v>
      </c>
      <c r="H2736" s="26">
        <v>44743</v>
      </c>
    </row>
    <row r="2737" spans="1:8" hidden="1">
      <c r="A2737" s="19">
        <v>54</v>
      </c>
      <c r="B2737" s="19" t="s">
        <v>70</v>
      </c>
      <c r="C2737" s="27">
        <f>All!CA56</f>
        <v>0</v>
      </c>
      <c r="D2737" s="24">
        <f>All!AQ56</f>
        <v>0</v>
      </c>
      <c r="E2737" s="19" t="s">
        <v>272</v>
      </c>
      <c r="F2737" s="24">
        <f>All!EU56</f>
        <v>0</v>
      </c>
      <c r="G2737" s="24">
        <f>All!GE56</f>
        <v>8610</v>
      </c>
      <c r="H2737" s="26">
        <v>44743</v>
      </c>
    </row>
    <row r="2738" spans="1:8" hidden="1">
      <c r="A2738" s="19">
        <v>55</v>
      </c>
      <c r="B2738" s="19" t="s">
        <v>71</v>
      </c>
      <c r="C2738" s="27">
        <f>All!CA57</f>
        <v>0</v>
      </c>
      <c r="D2738" s="24">
        <f>All!AQ57</f>
        <v>0</v>
      </c>
      <c r="E2738" s="19" t="s">
        <v>272</v>
      </c>
      <c r="F2738" s="24">
        <f>All!EU57</f>
        <v>0</v>
      </c>
      <c r="G2738" s="24">
        <f>All!GE57</f>
        <v>0</v>
      </c>
      <c r="H2738" s="26">
        <v>44743</v>
      </c>
    </row>
    <row r="2739" spans="1:8" hidden="1">
      <c r="A2739" s="19">
        <v>56</v>
      </c>
      <c r="B2739" s="19" t="s">
        <v>72</v>
      </c>
      <c r="C2739" s="27">
        <f>All!CA58</f>
        <v>0</v>
      </c>
      <c r="D2739" s="24">
        <f>All!AQ58</f>
        <v>0</v>
      </c>
      <c r="E2739" s="19" t="s">
        <v>272</v>
      </c>
      <c r="F2739" s="24">
        <f>All!EU58</f>
        <v>0</v>
      </c>
      <c r="G2739" s="24">
        <f>All!GE58</f>
        <v>0</v>
      </c>
      <c r="H2739" s="26">
        <v>44743</v>
      </c>
    </row>
    <row r="2740" spans="1:8" hidden="1">
      <c r="A2740" s="19">
        <v>57</v>
      </c>
      <c r="B2740" s="19" t="s">
        <v>73</v>
      </c>
      <c r="C2740" s="27">
        <f>All!CA59</f>
        <v>0</v>
      </c>
      <c r="D2740" s="24">
        <f>All!AQ59</f>
        <v>0</v>
      </c>
      <c r="E2740" s="19" t="s">
        <v>272</v>
      </c>
      <c r="F2740" s="24">
        <f>All!EU59</f>
        <v>0</v>
      </c>
      <c r="G2740" s="24">
        <f>All!GE59</f>
        <v>0</v>
      </c>
      <c r="H2740" s="26">
        <v>44743</v>
      </c>
    </row>
    <row r="2741" spans="1:8" hidden="1">
      <c r="A2741" s="19">
        <v>58</v>
      </c>
      <c r="B2741" s="19" t="s">
        <v>74</v>
      </c>
      <c r="C2741" s="27">
        <f>All!CA60</f>
        <v>0</v>
      </c>
      <c r="D2741" s="24">
        <f>All!AQ60</f>
        <v>0</v>
      </c>
      <c r="E2741" s="19" t="s">
        <v>272</v>
      </c>
      <c r="F2741" s="24">
        <f>All!EU60</f>
        <v>0</v>
      </c>
      <c r="G2741" s="24">
        <f>All!GE60</f>
        <v>0</v>
      </c>
      <c r="H2741" s="26">
        <v>44743</v>
      </c>
    </row>
    <row r="2742" spans="1:8" hidden="1">
      <c r="A2742" s="19">
        <v>59</v>
      </c>
      <c r="B2742" s="19" t="s">
        <v>75</v>
      </c>
      <c r="C2742" s="27">
        <f>All!CA61</f>
        <v>0</v>
      </c>
      <c r="D2742" s="24">
        <f>All!AQ61</f>
        <v>0</v>
      </c>
      <c r="E2742" s="19" t="s">
        <v>272</v>
      </c>
      <c r="F2742" s="24">
        <f>All!EU61</f>
        <v>0</v>
      </c>
      <c r="G2742" s="24">
        <f>All!GE61</f>
        <v>0</v>
      </c>
      <c r="H2742" s="26">
        <v>44743</v>
      </c>
    </row>
    <row r="2743" spans="1:8" hidden="1">
      <c r="A2743" s="19">
        <v>60</v>
      </c>
      <c r="B2743" s="19" t="s">
        <v>76</v>
      </c>
      <c r="C2743" s="27">
        <f>All!CA62</f>
        <v>0</v>
      </c>
      <c r="D2743" s="24">
        <f>All!AQ62</f>
        <v>0</v>
      </c>
      <c r="E2743" s="19" t="s">
        <v>272</v>
      </c>
      <c r="F2743" s="24">
        <f>All!EU62</f>
        <v>0</v>
      </c>
      <c r="G2743" s="24">
        <f>All!GE62</f>
        <v>0</v>
      </c>
      <c r="H2743" s="26">
        <v>44743</v>
      </c>
    </row>
    <row r="2744" spans="1:8" hidden="1">
      <c r="A2744" s="19">
        <v>61</v>
      </c>
      <c r="B2744" s="19" t="s">
        <v>77</v>
      </c>
      <c r="C2744" s="27">
        <f>All!CA63</f>
        <v>0</v>
      </c>
      <c r="D2744" s="24">
        <f>All!AQ63</f>
        <v>0</v>
      </c>
      <c r="E2744" s="19" t="s">
        <v>272</v>
      </c>
      <c r="F2744" s="24">
        <f>All!EU63</f>
        <v>0</v>
      </c>
      <c r="G2744" s="24">
        <f>All!GE63</f>
        <v>0</v>
      </c>
      <c r="H2744" s="26">
        <v>44743</v>
      </c>
    </row>
    <row r="2745" spans="1:8" hidden="1">
      <c r="A2745" s="19">
        <v>62</v>
      </c>
      <c r="B2745" s="19" t="s">
        <v>87</v>
      </c>
      <c r="C2745" s="27">
        <f>All!CA64</f>
        <v>0</v>
      </c>
      <c r="D2745" s="24">
        <f>All!AQ64</f>
        <v>0</v>
      </c>
      <c r="E2745" s="19" t="s">
        <v>272</v>
      </c>
      <c r="F2745" s="24">
        <f>All!EU64</f>
        <v>0</v>
      </c>
      <c r="G2745" s="24">
        <f>All!GE64</f>
        <v>0</v>
      </c>
      <c r="H2745" s="26">
        <v>44743</v>
      </c>
    </row>
    <row r="2746" spans="1:8" hidden="1">
      <c r="A2746" s="19">
        <v>63</v>
      </c>
      <c r="B2746" s="19" t="s">
        <v>93</v>
      </c>
      <c r="C2746" s="27">
        <f>All!CA65</f>
        <v>0</v>
      </c>
      <c r="D2746" s="24">
        <f>All!AQ65</f>
        <v>0</v>
      </c>
      <c r="E2746" s="19" t="s">
        <v>272</v>
      </c>
      <c r="F2746" s="24">
        <f>All!EU65</f>
        <v>0</v>
      </c>
      <c r="G2746" s="24">
        <f>All!GE65</f>
        <v>0</v>
      </c>
      <c r="H2746" s="26">
        <v>44743</v>
      </c>
    </row>
    <row r="2747" spans="1:8" hidden="1">
      <c r="A2747" s="19">
        <v>64</v>
      </c>
      <c r="B2747" s="19" t="s">
        <v>94</v>
      </c>
      <c r="C2747" s="27">
        <f>All!CA66</f>
        <v>0</v>
      </c>
      <c r="D2747" s="24">
        <f>All!AQ66</f>
        <v>0</v>
      </c>
      <c r="E2747" s="19" t="s">
        <v>272</v>
      </c>
      <c r="F2747" s="24">
        <f>All!EU66</f>
        <v>0</v>
      </c>
      <c r="G2747" s="24">
        <f>All!GE66</f>
        <v>0</v>
      </c>
      <c r="H2747" s="26">
        <v>44743</v>
      </c>
    </row>
    <row r="2748" spans="1:8" hidden="1">
      <c r="A2748" s="19">
        <v>65</v>
      </c>
      <c r="B2748" s="19" t="s">
        <v>95</v>
      </c>
      <c r="C2748" s="27">
        <f>All!CA67</f>
        <v>0</v>
      </c>
      <c r="D2748" s="24">
        <f>All!AQ67</f>
        <v>0</v>
      </c>
      <c r="E2748" s="19" t="s">
        <v>272</v>
      </c>
      <c r="F2748" s="24">
        <f>All!EU67</f>
        <v>0</v>
      </c>
      <c r="G2748" s="24">
        <f>All!GE67</f>
        <v>0</v>
      </c>
      <c r="H2748" s="26">
        <v>44743</v>
      </c>
    </row>
    <row r="2749" spans="1:8" hidden="1">
      <c r="A2749" s="19">
        <v>66</v>
      </c>
      <c r="B2749" s="19" t="s">
        <v>96</v>
      </c>
      <c r="C2749" s="27">
        <f>All!CA68</f>
        <v>0</v>
      </c>
      <c r="D2749" s="24">
        <f>All!AQ68</f>
        <v>0</v>
      </c>
      <c r="E2749" s="19" t="s">
        <v>272</v>
      </c>
      <c r="F2749" s="24">
        <f>All!EU68</f>
        <v>0</v>
      </c>
      <c r="G2749" s="24">
        <f>All!GE68</f>
        <v>0</v>
      </c>
      <c r="H2749" s="26">
        <v>44743</v>
      </c>
    </row>
    <row r="2750" spans="1:8" hidden="1">
      <c r="A2750" s="19">
        <v>67</v>
      </c>
      <c r="B2750" s="19" t="s">
        <v>97</v>
      </c>
      <c r="C2750" s="27">
        <f>All!CA69</f>
        <v>0</v>
      </c>
      <c r="D2750" s="24">
        <f>All!AQ69</f>
        <v>0</v>
      </c>
      <c r="E2750" s="19" t="s">
        <v>272</v>
      </c>
      <c r="F2750" s="24">
        <f>All!EU69</f>
        <v>0</v>
      </c>
      <c r="G2750" s="24">
        <f>All!GE69</f>
        <v>0</v>
      </c>
      <c r="H2750" s="26">
        <v>44743</v>
      </c>
    </row>
    <row r="2751" spans="1:8" hidden="1">
      <c r="A2751" s="19">
        <v>68</v>
      </c>
      <c r="B2751" s="19" t="s">
        <v>98</v>
      </c>
      <c r="C2751" s="27">
        <f>All!CA70</f>
        <v>0</v>
      </c>
      <c r="D2751" s="24">
        <f>All!AQ70</f>
        <v>0</v>
      </c>
      <c r="E2751" s="19" t="s">
        <v>272</v>
      </c>
      <c r="F2751" s="24">
        <f>All!EU70</f>
        <v>0</v>
      </c>
      <c r="G2751" s="24">
        <f>All!GE70</f>
        <v>0</v>
      </c>
      <c r="H2751" s="26">
        <v>44743</v>
      </c>
    </row>
    <row r="2752" spans="1:8" hidden="1">
      <c r="A2752" s="19">
        <v>69</v>
      </c>
      <c r="B2752" s="19" t="s">
        <v>99</v>
      </c>
      <c r="C2752" s="27">
        <f>All!CA71</f>
        <v>0</v>
      </c>
      <c r="D2752" s="24">
        <f>All!AQ71</f>
        <v>0</v>
      </c>
      <c r="E2752" s="19" t="s">
        <v>272</v>
      </c>
      <c r="F2752" s="24">
        <f>All!EU71</f>
        <v>0</v>
      </c>
      <c r="G2752" s="24">
        <f>All!GE71</f>
        <v>0</v>
      </c>
      <c r="H2752" s="26">
        <v>44743</v>
      </c>
    </row>
    <row r="2753" spans="1:8" hidden="1">
      <c r="A2753" s="19">
        <v>70</v>
      </c>
      <c r="B2753" s="19" t="s">
        <v>100</v>
      </c>
      <c r="C2753" s="27">
        <f>All!CA72</f>
        <v>0</v>
      </c>
      <c r="D2753" s="24">
        <f>All!AQ72</f>
        <v>0</v>
      </c>
      <c r="E2753" s="19" t="s">
        <v>272</v>
      </c>
      <c r="F2753" s="24">
        <f>All!EU72</f>
        <v>0</v>
      </c>
      <c r="G2753" s="24">
        <f>All!GE72</f>
        <v>19380.599999999999</v>
      </c>
      <c r="H2753" s="26">
        <v>44743</v>
      </c>
    </row>
    <row r="2754" spans="1:8" hidden="1">
      <c r="A2754" s="19">
        <v>71</v>
      </c>
      <c r="B2754" s="19" t="s">
        <v>101</v>
      </c>
      <c r="C2754" s="27">
        <f>All!CA73</f>
        <v>0</v>
      </c>
      <c r="D2754" s="24">
        <f>All!AQ73</f>
        <v>0</v>
      </c>
      <c r="E2754" s="19" t="s">
        <v>272</v>
      </c>
      <c r="F2754" s="24">
        <f>All!EU73</f>
        <v>0</v>
      </c>
      <c r="G2754" s="24">
        <f>All!GE73</f>
        <v>0</v>
      </c>
      <c r="H2754" s="26">
        <v>44743</v>
      </c>
    </row>
    <row r="2755" spans="1:8" hidden="1">
      <c r="A2755" s="19">
        <v>72</v>
      </c>
      <c r="B2755" s="19" t="s">
        <v>102</v>
      </c>
      <c r="C2755" s="27">
        <f>All!CA74</f>
        <v>0</v>
      </c>
      <c r="D2755" s="24">
        <f>All!AQ74</f>
        <v>0</v>
      </c>
      <c r="E2755" s="19" t="s">
        <v>272</v>
      </c>
      <c r="F2755" s="24">
        <f>All!EU74</f>
        <v>0</v>
      </c>
      <c r="G2755" s="24">
        <f>All!GE74</f>
        <v>0</v>
      </c>
      <c r="H2755" s="26">
        <v>44743</v>
      </c>
    </row>
    <row r="2756" spans="1:8" hidden="1">
      <c r="A2756" s="19">
        <v>73</v>
      </c>
      <c r="B2756" s="19" t="s">
        <v>103</v>
      </c>
      <c r="C2756" s="27">
        <f>All!CA75</f>
        <v>0</v>
      </c>
      <c r="D2756" s="24">
        <f>All!AQ75</f>
        <v>0</v>
      </c>
      <c r="E2756" s="19" t="s">
        <v>272</v>
      </c>
      <c r="F2756" s="24">
        <f>All!EU75</f>
        <v>0</v>
      </c>
      <c r="G2756" s="24">
        <f>All!GE75</f>
        <v>0</v>
      </c>
      <c r="H2756" s="26">
        <v>44743</v>
      </c>
    </row>
    <row r="2757" spans="1:8" hidden="1">
      <c r="A2757" s="19">
        <v>74</v>
      </c>
      <c r="B2757" s="19" t="s">
        <v>104</v>
      </c>
      <c r="C2757" s="27">
        <f>All!CA76</f>
        <v>0</v>
      </c>
      <c r="D2757" s="24">
        <f>All!AQ76</f>
        <v>0</v>
      </c>
      <c r="E2757" s="19" t="s">
        <v>272</v>
      </c>
      <c r="F2757" s="24">
        <f>All!EU76</f>
        <v>0</v>
      </c>
      <c r="G2757" s="24">
        <f>All!GE76</f>
        <v>0</v>
      </c>
      <c r="H2757" s="26">
        <v>44743</v>
      </c>
    </row>
    <row r="2758" spans="1:8" hidden="1">
      <c r="A2758" s="19">
        <v>75</v>
      </c>
      <c r="B2758" s="19" t="s">
        <v>105</v>
      </c>
      <c r="C2758" s="27">
        <f>All!CA77</f>
        <v>0</v>
      </c>
      <c r="D2758" s="24">
        <f>All!AQ77</f>
        <v>0</v>
      </c>
      <c r="E2758" s="19" t="s">
        <v>272</v>
      </c>
      <c r="F2758" s="24">
        <f>All!EU77</f>
        <v>0</v>
      </c>
      <c r="G2758" s="24">
        <f>All!GE77</f>
        <v>0</v>
      </c>
      <c r="H2758" s="26">
        <v>44743</v>
      </c>
    </row>
    <row r="2759" spans="1:8" hidden="1">
      <c r="A2759" s="19">
        <v>76</v>
      </c>
      <c r="B2759" s="19" t="s">
        <v>111</v>
      </c>
      <c r="C2759" s="27">
        <f>All!CA78</f>
        <v>0</v>
      </c>
      <c r="D2759" s="24">
        <f>All!AQ78</f>
        <v>0</v>
      </c>
      <c r="E2759" s="19" t="s">
        <v>272</v>
      </c>
      <c r="F2759" s="24">
        <f>All!EU78</f>
        <v>0</v>
      </c>
      <c r="G2759" s="24">
        <f>All!GE78</f>
        <v>0</v>
      </c>
      <c r="H2759" s="26">
        <v>44743</v>
      </c>
    </row>
    <row r="2760" spans="1:8" hidden="1">
      <c r="A2760" s="19">
        <v>77</v>
      </c>
      <c r="B2760" s="19" t="s">
        <v>112</v>
      </c>
      <c r="C2760" s="27">
        <f>All!CA79</f>
        <v>0</v>
      </c>
      <c r="D2760" s="24">
        <f>All!AQ79</f>
        <v>0</v>
      </c>
      <c r="E2760" s="19" t="s">
        <v>272</v>
      </c>
      <c r="F2760" s="24">
        <f>All!EU79</f>
        <v>0</v>
      </c>
      <c r="G2760" s="24">
        <f>All!GE79</f>
        <v>0</v>
      </c>
      <c r="H2760" s="26">
        <v>44743</v>
      </c>
    </row>
    <row r="2761" spans="1:8" hidden="1">
      <c r="A2761" s="19">
        <v>78</v>
      </c>
      <c r="B2761" s="19" t="s">
        <v>113</v>
      </c>
      <c r="C2761" s="27">
        <f>All!CA80</f>
        <v>0</v>
      </c>
      <c r="D2761" s="24">
        <f>All!AQ80</f>
        <v>0</v>
      </c>
      <c r="E2761" s="19" t="s">
        <v>272</v>
      </c>
      <c r="F2761" s="24">
        <f>All!EU80</f>
        <v>0</v>
      </c>
      <c r="G2761" s="24">
        <f>All!GE80</f>
        <v>0</v>
      </c>
      <c r="H2761" s="26">
        <v>44743</v>
      </c>
    </row>
    <row r="2762" spans="1:8" hidden="1">
      <c r="A2762" s="19">
        <v>79</v>
      </c>
      <c r="B2762" s="19" t="s">
        <v>114</v>
      </c>
      <c r="C2762" s="27">
        <f>All!CA81</f>
        <v>0</v>
      </c>
      <c r="D2762" s="24">
        <f>All!AQ81</f>
        <v>0</v>
      </c>
      <c r="E2762" s="19" t="s">
        <v>272</v>
      </c>
      <c r="F2762" s="24">
        <f>All!EU81</f>
        <v>0</v>
      </c>
      <c r="G2762" s="24">
        <f>All!GE81</f>
        <v>0</v>
      </c>
      <c r="H2762" s="26">
        <v>44743</v>
      </c>
    </row>
    <row r="2763" spans="1:8" hidden="1">
      <c r="A2763" s="19">
        <v>80</v>
      </c>
      <c r="B2763" s="19" t="s">
        <v>115</v>
      </c>
      <c r="C2763" s="27">
        <f>All!CA82</f>
        <v>0</v>
      </c>
      <c r="D2763" s="24">
        <f>All!AQ82</f>
        <v>0</v>
      </c>
      <c r="E2763" s="19" t="s">
        <v>272</v>
      </c>
      <c r="F2763" s="24">
        <f>All!EU82</f>
        <v>0</v>
      </c>
      <c r="G2763" s="24">
        <f>All!GE82</f>
        <v>0</v>
      </c>
      <c r="H2763" s="26">
        <v>44743</v>
      </c>
    </row>
    <row r="2764" spans="1:8" hidden="1">
      <c r="A2764" s="19">
        <v>81</v>
      </c>
      <c r="B2764" s="19" t="s">
        <v>116</v>
      </c>
      <c r="C2764" s="27">
        <f>All!CA83</f>
        <v>0</v>
      </c>
      <c r="D2764" s="24">
        <f>All!AQ83</f>
        <v>0</v>
      </c>
      <c r="E2764" s="19" t="s">
        <v>272</v>
      </c>
      <c r="F2764" s="24">
        <f>All!EU83</f>
        <v>0</v>
      </c>
      <c r="G2764" s="24">
        <f>All!GE83</f>
        <v>0</v>
      </c>
      <c r="H2764" s="26">
        <v>44743</v>
      </c>
    </row>
    <row r="2765" spans="1:8" hidden="1">
      <c r="A2765" s="19">
        <v>82</v>
      </c>
      <c r="B2765" s="19" t="s">
        <v>117</v>
      </c>
      <c r="C2765" s="27">
        <f>All!CA84</f>
        <v>0</v>
      </c>
      <c r="D2765" s="24">
        <f>All!AQ84</f>
        <v>0</v>
      </c>
      <c r="E2765" s="19" t="s">
        <v>272</v>
      </c>
      <c r="F2765" s="24">
        <f>All!EU84</f>
        <v>0</v>
      </c>
      <c r="G2765" s="24">
        <f>All!GE84</f>
        <v>0</v>
      </c>
      <c r="H2765" s="26">
        <v>44743</v>
      </c>
    </row>
    <row r="2766" spans="1:8" hidden="1">
      <c r="A2766" s="19">
        <v>83</v>
      </c>
      <c r="B2766" s="19" t="s">
        <v>118</v>
      </c>
      <c r="C2766" s="27">
        <f>All!CA85</f>
        <v>0</v>
      </c>
      <c r="D2766" s="24">
        <f>All!AQ85</f>
        <v>0</v>
      </c>
      <c r="E2766" s="19" t="s">
        <v>272</v>
      </c>
      <c r="F2766" s="24">
        <f>All!EU85</f>
        <v>0</v>
      </c>
      <c r="G2766" s="24">
        <f>All!GE85</f>
        <v>0</v>
      </c>
      <c r="H2766" s="26">
        <v>44743</v>
      </c>
    </row>
    <row r="2767" spans="1:8" hidden="1">
      <c r="A2767" s="19">
        <v>84</v>
      </c>
      <c r="B2767" s="19" t="s">
        <v>119</v>
      </c>
      <c r="C2767" s="27">
        <f>All!CA86</f>
        <v>0</v>
      </c>
      <c r="D2767" s="24">
        <f>All!AQ86</f>
        <v>0</v>
      </c>
      <c r="E2767" s="19" t="s">
        <v>272</v>
      </c>
      <c r="F2767" s="24">
        <f>All!EU86</f>
        <v>0</v>
      </c>
      <c r="G2767" s="24">
        <f>All!GE86</f>
        <v>0</v>
      </c>
      <c r="H2767" s="26">
        <v>44743</v>
      </c>
    </row>
    <row r="2768" spans="1:8" hidden="1">
      <c r="A2768" s="19">
        <v>85</v>
      </c>
      <c r="B2768" s="19" t="s">
        <v>120</v>
      </c>
      <c r="C2768" s="27">
        <f>All!CA87</f>
        <v>0</v>
      </c>
      <c r="D2768" s="24">
        <f>All!AQ87</f>
        <v>0</v>
      </c>
      <c r="E2768" s="19" t="s">
        <v>272</v>
      </c>
      <c r="F2768" s="24">
        <f>All!EU87</f>
        <v>0</v>
      </c>
      <c r="G2768" s="24">
        <f>All!GE87</f>
        <v>0</v>
      </c>
      <c r="H2768" s="26">
        <v>44743</v>
      </c>
    </row>
    <row r="2769" spans="1:8" hidden="1">
      <c r="A2769" s="19">
        <v>86</v>
      </c>
      <c r="B2769" s="19" t="s">
        <v>121</v>
      </c>
      <c r="C2769" s="27">
        <f>All!CA88</f>
        <v>0</v>
      </c>
      <c r="D2769" s="24">
        <f>All!AQ88</f>
        <v>0</v>
      </c>
      <c r="E2769" s="19" t="s">
        <v>272</v>
      </c>
      <c r="F2769" s="24">
        <f>All!EU88</f>
        <v>0</v>
      </c>
      <c r="G2769" s="24">
        <f>All!GE88</f>
        <v>0</v>
      </c>
      <c r="H2769" s="26">
        <v>44743</v>
      </c>
    </row>
    <row r="2770" spans="1:8" hidden="1">
      <c r="A2770" s="19">
        <v>87</v>
      </c>
      <c r="B2770" s="19" t="s">
        <v>122</v>
      </c>
      <c r="C2770" s="27">
        <f>All!CA89</f>
        <v>0</v>
      </c>
      <c r="D2770" s="24">
        <f>All!AQ89</f>
        <v>0</v>
      </c>
      <c r="E2770" s="19" t="s">
        <v>272</v>
      </c>
      <c r="F2770" s="24">
        <f>All!EU89</f>
        <v>0</v>
      </c>
      <c r="G2770" s="24">
        <f>All!GE89</f>
        <v>0</v>
      </c>
      <c r="H2770" s="26">
        <v>44743</v>
      </c>
    </row>
    <row r="2771" spans="1:8" hidden="1">
      <c r="A2771" s="19">
        <v>88</v>
      </c>
      <c r="B2771" s="19" t="s">
        <v>123</v>
      </c>
      <c r="C2771" s="27">
        <f>All!CA90</f>
        <v>0</v>
      </c>
      <c r="D2771" s="24">
        <f>All!AQ90</f>
        <v>0</v>
      </c>
      <c r="E2771" s="19" t="s">
        <v>272</v>
      </c>
      <c r="F2771" s="24">
        <f>All!EU90</f>
        <v>0</v>
      </c>
      <c r="G2771" s="24">
        <f>All!GE90</f>
        <v>0</v>
      </c>
      <c r="H2771" s="26">
        <v>44743</v>
      </c>
    </row>
    <row r="2772" spans="1:8" hidden="1">
      <c r="A2772" s="19">
        <v>89</v>
      </c>
      <c r="B2772" s="19" t="s">
        <v>126</v>
      </c>
      <c r="C2772" s="27">
        <f>All!CA91</f>
        <v>0</v>
      </c>
      <c r="D2772" s="24">
        <f>All!AQ91</f>
        <v>0</v>
      </c>
      <c r="E2772" s="19" t="s">
        <v>272</v>
      </c>
      <c r="F2772" s="24">
        <f>All!EU91</f>
        <v>0</v>
      </c>
      <c r="G2772" s="24">
        <f>All!GE91</f>
        <v>0</v>
      </c>
      <c r="H2772" s="26">
        <v>44743</v>
      </c>
    </row>
    <row r="2773" spans="1:8" hidden="1">
      <c r="A2773" s="19">
        <v>90</v>
      </c>
      <c r="B2773" s="19" t="s">
        <v>284</v>
      </c>
      <c r="C2773" s="27">
        <f>All!CA92</f>
        <v>0</v>
      </c>
      <c r="D2773" s="24">
        <f>All!AQ92</f>
        <v>0</v>
      </c>
      <c r="E2773" s="19" t="s">
        <v>272</v>
      </c>
      <c r="F2773" s="24">
        <f>All!EU92</f>
        <v>0</v>
      </c>
      <c r="G2773" s="24">
        <f>All!GE92</f>
        <v>0</v>
      </c>
      <c r="H2773" s="26">
        <v>44743</v>
      </c>
    </row>
    <row r="2774" spans="1:8" hidden="1">
      <c r="A2774" s="19">
        <v>91</v>
      </c>
      <c r="B2774" s="19" t="s">
        <v>2006</v>
      </c>
      <c r="C2774" s="27">
        <f>All!CA93</f>
        <v>0</v>
      </c>
      <c r="D2774" s="24">
        <f>All!AQ93</f>
        <v>0</v>
      </c>
      <c r="E2774" s="19" t="s">
        <v>272</v>
      </c>
      <c r="F2774" s="24">
        <f>All!EU93</f>
        <v>0</v>
      </c>
      <c r="G2774" s="24">
        <f>All!GE93</f>
        <v>0</v>
      </c>
      <c r="H2774" s="26">
        <v>44743</v>
      </c>
    </row>
    <row r="2775" spans="1:8" hidden="1">
      <c r="A2775" s="19">
        <v>92</v>
      </c>
      <c r="B2775" s="19" t="s">
        <v>283</v>
      </c>
      <c r="C2775" s="27">
        <f>All!CA94</f>
        <v>0</v>
      </c>
      <c r="D2775" s="24">
        <f>All!AQ94</f>
        <v>0</v>
      </c>
      <c r="E2775" s="19" t="s">
        <v>272</v>
      </c>
      <c r="F2775" s="24">
        <f>All!EU94</f>
        <v>0</v>
      </c>
      <c r="G2775" s="24">
        <f>All!GE94</f>
        <v>0</v>
      </c>
      <c r="H2775" s="26">
        <v>44743</v>
      </c>
    </row>
    <row r="2776" spans="1:8" hidden="1">
      <c r="A2776" s="19">
        <v>93</v>
      </c>
      <c r="B2776" s="19" t="s">
        <v>2005</v>
      </c>
      <c r="C2776" s="27">
        <f>All!CA95</f>
        <v>0</v>
      </c>
      <c r="D2776" s="24">
        <f>All!AQ95</f>
        <v>0</v>
      </c>
      <c r="E2776" s="19" t="s">
        <v>272</v>
      </c>
      <c r="F2776" s="24">
        <f>All!EU95</f>
        <v>0</v>
      </c>
      <c r="G2776" s="24">
        <f>All!GE95</f>
        <v>0</v>
      </c>
      <c r="H2776" s="26">
        <v>44743</v>
      </c>
    </row>
    <row r="2777" spans="1:8" hidden="1">
      <c r="A2777" s="19">
        <v>94</v>
      </c>
      <c r="B2777" s="19" t="s">
        <v>2075</v>
      </c>
      <c r="C2777" s="27">
        <f>All!CA96</f>
        <v>0</v>
      </c>
      <c r="D2777" s="24">
        <f>All!AQ96</f>
        <v>0</v>
      </c>
      <c r="E2777" s="19" t="s">
        <v>272</v>
      </c>
      <c r="F2777" s="24">
        <f>All!EU96</f>
        <v>0</v>
      </c>
      <c r="G2777" s="24">
        <f>All!GE96</f>
        <v>0</v>
      </c>
      <c r="H2777" s="26">
        <v>44743</v>
      </c>
    </row>
    <row r="2778" spans="1:8" hidden="1">
      <c r="A2778" s="19">
        <v>95</v>
      </c>
      <c r="B2778" s="19" t="s">
        <v>2076</v>
      </c>
      <c r="C2778" s="27">
        <f>All!CA97</f>
        <v>0</v>
      </c>
      <c r="D2778" s="24">
        <f>All!AQ97</f>
        <v>0</v>
      </c>
      <c r="E2778" s="19" t="s">
        <v>272</v>
      </c>
      <c r="F2778" s="24">
        <f>All!EU97</f>
        <v>0</v>
      </c>
      <c r="G2778" s="24">
        <f>All!GE97</f>
        <v>0</v>
      </c>
      <c r="H2778" s="26">
        <v>44743</v>
      </c>
    </row>
    <row r="2779" spans="1:8" hidden="1">
      <c r="A2779" s="19">
        <v>96</v>
      </c>
      <c r="B2779" s="19" t="s">
        <v>2077</v>
      </c>
      <c r="C2779" s="27">
        <f>All!CA98</f>
        <v>0</v>
      </c>
      <c r="D2779" s="24">
        <f>All!AQ98</f>
        <v>0</v>
      </c>
      <c r="E2779" s="19" t="s">
        <v>272</v>
      </c>
      <c r="F2779" s="24">
        <f>All!EU98</f>
        <v>0</v>
      </c>
      <c r="G2779" s="24">
        <f>All!GE98</f>
        <v>0</v>
      </c>
      <c r="H2779" s="26">
        <v>44743</v>
      </c>
    </row>
    <row r="2780" spans="1:8" hidden="1">
      <c r="A2780" s="19">
        <v>97</v>
      </c>
      <c r="B2780" s="19" t="s">
        <v>2078</v>
      </c>
      <c r="C2780" s="27">
        <f>All!CA99</f>
        <v>16623457.010309279</v>
      </c>
      <c r="D2780" s="24">
        <f>All!AQ99</f>
        <v>0</v>
      </c>
      <c r="E2780" s="19" t="s">
        <v>272</v>
      </c>
      <c r="F2780" s="24">
        <f>All!EU99</f>
        <v>0</v>
      </c>
      <c r="G2780" s="24">
        <f>All!GE99</f>
        <v>2572303.52</v>
      </c>
      <c r="H2780" s="26">
        <v>44743</v>
      </c>
    </row>
    <row r="2781" spans="1:8" hidden="1">
      <c r="A2781" s="19">
        <v>98</v>
      </c>
      <c r="B2781" s="19" t="s">
        <v>2079</v>
      </c>
      <c r="C2781" s="27">
        <f>All!CA100</f>
        <v>5952977.4948453605</v>
      </c>
      <c r="D2781" s="24">
        <f>All!AQ100</f>
        <v>7676679.3000000119</v>
      </c>
      <c r="E2781" s="19" t="s">
        <v>272</v>
      </c>
      <c r="F2781" s="24">
        <f>All!EU100</f>
        <v>9993520</v>
      </c>
      <c r="G2781" s="24">
        <f>All!GE100</f>
        <v>15864748.290000001</v>
      </c>
      <c r="H2781" s="26">
        <v>44743</v>
      </c>
    </row>
    <row r="2782" spans="1:8" hidden="1">
      <c r="A2782" s="19">
        <v>99</v>
      </c>
      <c r="B2782" s="19" t="s">
        <v>2080</v>
      </c>
      <c r="C2782" s="27">
        <f>All!CA101</f>
        <v>2502740.2917823792</v>
      </c>
      <c r="D2782" s="24">
        <f>All!AQ101</f>
        <v>4663500</v>
      </c>
      <c r="E2782" s="19" t="s">
        <v>272</v>
      </c>
      <c r="F2782" s="24">
        <f>All!EU101</f>
        <v>0</v>
      </c>
      <c r="G2782" s="24">
        <f>All!GE101</f>
        <v>3702589.1000000006</v>
      </c>
      <c r="H2782" s="26">
        <v>44743</v>
      </c>
    </row>
    <row r="2783" spans="1:8" hidden="1">
      <c r="A2783" s="19">
        <v>100</v>
      </c>
      <c r="B2783" s="19" t="s">
        <v>2081</v>
      </c>
      <c r="C2783" s="27">
        <f>All!CA102</f>
        <v>0</v>
      </c>
      <c r="D2783" s="24">
        <f>All!AQ102</f>
        <v>0</v>
      </c>
      <c r="E2783" s="19" t="s">
        <v>272</v>
      </c>
      <c r="F2783" s="24">
        <f>All!EU102</f>
        <v>0</v>
      </c>
      <c r="G2783" s="24">
        <f>All!GE102</f>
        <v>0</v>
      </c>
      <c r="H2783" s="26">
        <v>44743</v>
      </c>
    </row>
    <row r="2784" spans="1:8" hidden="1">
      <c r="A2784" s="19">
        <v>101</v>
      </c>
      <c r="B2784" s="19" t="s">
        <v>2082</v>
      </c>
      <c r="C2784" s="27">
        <f>All!CA103</f>
        <v>0</v>
      </c>
      <c r="D2784" s="24">
        <f>All!AQ103</f>
        <v>0</v>
      </c>
      <c r="E2784" s="19" t="s">
        <v>272</v>
      </c>
      <c r="F2784" s="24">
        <f>All!EU103</f>
        <v>0</v>
      </c>
      <c r="G2784" s="24">
        <f>All!GE103</f>
        <v>4569289.2300000004</v>
      </c>
      <c r="H2784" s="26">
        <v>44743</v>
      </c>
    </row>
    <row r="2785" spans="1:8" hidden="1">
      <c r="A2785" s="19">
        <v>102</v>
      </c>
      <c r="B2785" s="19" t="s">
        <v>2083</v>
      </c>
      <c r="C2785" s="27">
        <f>All!CA104</f>
        <v>4290977.3118279874</v>
      </c>
      <c r="D2785" s="24">
        <f>All!AQ104</f>
        <v>0</v>
      </c>
      <c r="E2785" s="19" t="s">
        <v>272</v>
      </c>
      <c r="F2785" s="24">
        <f>All!EU104</f>
        <v>0</v>
      </c>
      <c r="G2785" s="24">
        <f>All!GE104</f>
        <v>5590071.8799999999</v>
      </c>
      <c r="H2785" s="26">
        <v>44743</v>
      </c>
    </row>
    <row r="2786" spans="1:8" hidden="1">
      <c r="A2786" s="19">
        <v>103</v>
      </c>
      <c r="B2786" s="19" t="s">
        <v>2085</v>
      </c>
      <c r="C2786" s="27">
        <f>All!CA105</f>
        <v>0</v>
      </c>
      <c r="D2786" s="24">
        <f>All!AQ105</f>
        <v>0</v>
      </c>
      <c r="E2786" s="19" t="s">
        <v>272</v>
      </c>
      <c r="F2786" s="24">
        <f>All!EU105</f>
        <v>0</v>
      </c>
      <c r="G2786" s="24">
        <f>All!GE105</f>
        <v>0</v>
      </c>
      <c r="H2786" s="26">
        <v>44743</v>
      </c>
    </row>
    <row r="2787" spans="1:8" hidden="1">
      <c r="A2787" s="19">
        <v>104</v>
      </c>
      <c r="B2787" s="19" t="s">
        <v>2086</v>
      </c>
      <c r="C2787" s="27">
        <f>All!CA106</f>
        <v>0</v>
      </c>
      <c r="D2787" s="24">
        <f>All!AQ106</f>
        <v>0</v>
      </c>
      <c r="E2787" s="19" t="s">
        <v>272</v>
      </c>
      <c r="F2787" s="24">
        <f>All!EU106</f>
        <v>0</v>
      </c>
      <c r="G2787" s="24">
        <f>All!GE106</f>
        <v>0</v>
      </c>
      <c r="H2787" s="26">
        <v>44743</v>
      </c>
    </row>
    <row r="2788" spans="1:8" hidden="1">
      <c r="A2788" s="19">
        <v>105</v>
      </c>
      <c r="B2788" s="19" t="s">
        <v>2087</v>
      </c>
      <c r="C2788" s="27">
        <f>All!CA107</f>
        <v>2231373.4974874258</v>
      </c>
      <c r="D2788" s="24">
        <f>All!AQ107</f>
        <v>26860721.479999989</v>
      </c>
      <c r="E2788" s="19" t="s">
        <v>272</v>
      </c>
      <c r="F2788" s="24">
        <f>All!EU107</f>
        <v>0</v>
      </c>
      <c r="G2788" s="24">
        <f>All!GE107</f>
        <v>3785521.33</v>
      </c>
      <c r="H2788" s="26">
        <v>44743</v>
      </c>
    </row>
    <row r="2789" spans="1:8" hidden="1">
      <c r="A2789" s="19">
        <v>106</v>
      </c>
      <c r="B2789" s="19" t="s">
        <v>2088</v>
      </c>
      <c r="C2789" s="27">
        <f>All!CA108</f>
        <v>0</v>
      </c>
      <c r="D2789" s="24">
        <f>All!AQ108</f>
        <v>0</v>
      </c>
      <c r="E2789" s="19" t="s">
        <v>272</v>
      </c>
      <c r="F2789" s="24">
        <f>All!EU108</f>
        <v>0</v>
      </c>
      <c r="G2789" s="24">
        <f>All!GE108</f>
        <v>0</v>
      </c>
      <c r="H2789" s="26">
        <v>44743</v>
      </c>
    </row>
    <row r="2790" spans="1:8" hidden="1">
      <c r="A2790" s="19">
        <v>107</v>
      </c>
      <c r="B2790" s="19" t="s">
        <v>2089</v>
      </c>
      <c r="C2790" s="27">
        <f>All!CA109</f>
        <v>3.2173395156860352E-3</v>
      </c>
      <c r="D2790" s="24">
        <f>All!AQ109</f>
        <v>0</v>
      </c>
      <c r="E2790" s="19" t="s">
        <v>272</v>
      </c>
      <c r="F2790" s="24">
        <f>All!EU109</f>
        <v>2832840</v>
      </c>
      <c r="G2790" s="24">
        <f>All!GE109</f>
        <v>31763.67</v>
      </c>
      <c r="H2790" s="26">
        <v>44743</v>
      </c>
    </row>
    <row r="2791" spans="1:8" hidden="1">
      <c r="A2791" s="19">
        <v>108</v>
      </c>
      <c r="B2791" s="19" t="s">
        <v>2090</v>
      </c>
      <c r="C2791" s="27">
        <f>All!CA110</f>
        <v>7386682.290322572</v>
      </c>
      <c r="D2791" s="24">
        <f>All!AQ110</f>
        <v>4673472.9800000004</v>
      </c>
      <c r="E2791" s="19" t="s">
        <v>272</v>
      </c>
      <c r="F2791" s="24">
        <f>All!EU110</f>
        <v>0</v>
      </c>
      <c r="G2791" s="24">
        <f>All!GE110</f>
        <v>20884879.129999999</v>
      </c>
      <c r="H2791" s="26">
        <v>44743</v>
      </c>
    </row>
    <row r="2792" spans="1:8" hidden="1">
      <c r="A2792" s="19">
        <v>109</v>
      </c>
      <c r="B2792" s="19" t="s">
        <v>2091</v>
      </c>
      <c r="C2792" s="27">
        <f>All!CA111</f>
        <v>4088434.9354838878</v>
      </c>
      <c r="D2792" s="24">
        <f>All!AQ111</f>
        <v>0</v>
      </c>
      <c r="E2792" s="19" t="s">
        <v>272</v>
      </c>
      <c r="F2792" s="24">
        <f>All!EU111</f>
        <v>0</v>
      </c>
      <c r="G2792" s="24">
        <f>All!GE111</f>
        <v>10590559.939999999</v>
      </c>
      <c r="H2792" s="26">
        <v>44743</v>
      </c>
    </row>
    <row r="2793" spans="1:8" hidden="1">
      <c r="A2793" s="19">
        <v>110</v>
      </c>
      <c r="B2793" s="19" t="s">
        <v>2092</v>
      </c>
      <c r="C2793" s="27">
        <f>All!CA112</f>
        <v>6334950.4366179109</v>
      </c>
      <c r="D2793" s="24">
        <f>All!AQ112</f>
        <v>21490315.269999981</v>
      </c>
      <c r="E2793" s="19" t="s">
        <v>272</v>
      </c>
      <c r="F2793" s="24">
        <f>All!EU112</f>
        <v>0</v>
      </c>
      <c r="G2793" s="24">
        <f>All!GE112</f>
        <v>15882222.149999999</v>
      </c>
      <c r="H2793" s="26">
        <v>44743</v>
      </c>
    </row>
    <row r="2794" spans="1:8" hidden="1">
      <c r="A2794" s="19">
        <v>111</v>
      </c>
      <c r="B2794" s="19" t="s">
        <v>2104</v>
      </c>
      <c r="C2794" s="27">
        <f>All!CA113</f>
        <v>949916.49999999627</v>
      </c>
      <c r="D2794" s="24">
        <f>All!AQ113</f>
        <v>0</v>
      </c>
      <c r="E2794" s="19" t="s">
        <v>272</v>
      </c>
      <c r="F2794" s="24">
        <f>All!EU113</f>
        <v>0</v>
      </c>
      <c r="G2794" s="24">
        <f>All!GE113</f>
        <v>785068.27</v>
      </c>
      <c r="H2794" s="26">
        <v>44743</v>
      </c>
    </row>
    <row r="2795" spans="1:8" hidden="1">
      <c r="A2795" s="19">
        <v>112</v>
      </c>
      <c r="B2795" s="19" t="s">
        <v>2100</v>
      </c>
      <c r="C2795" s="27">
        <f>All!CA114</f>
        <v>25388172.344444394</v>
      </c>
      <c r="D2795" s="24">
        <f>All!AQ114</f>
        <v>0</v>
      </c>
      <c r="E2795" s="19" t="s">
        <v>272</v>
      </c>
      <c r="F2795" s="24">
        <f>All!EU114</f>
        <v>0</v>
      </c>
      <c r="G2795" s="24">
        <f>All!GE114</f>
        <v>14209238.26</v>
      </c>
      <c r="H2795" s="26">
        <v>44743</v>
      </c>
    </row>
    <row r="2796" spans="1:8" hidden="1">
      <c r="A2796" s="19">
        <v>113</v>
      </c>
      <c r="B2796" s="19" t="s">
        <v>2101</v>
      </c>
      <c r="C2796" s="27">
        <f>All!CA115</f>
        <v>20805348.526315749</v>
      </c>
      <c r="D2796" s="24">
        <f>All!AQ115</f>
        <v>35220616.560000002</v>
      </c>
      <c r="E2796" s="19" t="s">
        <v>272</v>
      </c>
      <c r="F2796" s="24">
        <f>All!EU115</f>
        <v>22045664.399999999</v>
      </c>
      <c r="G2796" s="24">
        <f>All!GE115</f>
        <v>18944812.48</v>
      </c>
      <c r="H2796" s="26">
        <v>44743</v>
      </c>
    </row>
    <row r="2797" spans="1:8" hidden="1">
      <c r="A2797" s="19">
        <v>114</v>
      </c>
      <c r="B2797" s="19" t="s">
        <v>2102</v>
      </c>
      <c r="C2797" s="27">
        <f>All!CA116</f>
        <v>499.89873418211937</v>
      </c>
      <c r="D2797" s="24">
        <f>All!AQ116</f>
        <v>0</v>
      </c>
      <c r="E2797" s="19" t="s">
        <v>272</v>
      </c>
      <c r="F2797" s="24">
        <f>All!EU116</f>
        <v>0</v>
      </c>
      <c r="G2797" s="24">
        <f>All!GE116</f>
        <v>7545.04</v>
      </c>
      <c r="H2797" s="26">
        <v>44743</v>
      </c>
    </row>
    <row r="2798" spans="1:8" hidden="1">
      <c r="A2798" s="20">
        <v>115</v>
      </c>
      <c r="B2798" s="20" t="s">
        <v>2103</v>
      </c>
      <c r="C2798" s="27">
        <f>All!CA117</f>
        <v>44908.666351400316</v>
      </c>
      <c r="D2798" s="24">
        <f>All!AQ117</f>
        <v>0</v>
      </c>
      <c r="E2798" s="19" t="s">
        <v>272</v>
      </c>
      <c r="F2798" s="24">
        <f>All!EU117</f>
        <v>0</v>
      </c>
      <c r="G2798" s="24">
        <f>All!GE117</f>
        <v>94489.82</v>
      </c>
      <c r="H2798" s="26">
        <v>44743</v>
      </c>
    </row>
    <row r="2799" spans="1:8" hidden="1">
      <c r="A2799" s="19">
        <v>116</v>
      </c>
      <c r="B2799" s="19" t="s">
        <v>2109</v>
      </c>
      <c r="C2799" s="27">
        <f>All!CA118</f>
        <v>524829.85869565047</v>
      </c>
      <c r="D2799" s="24">
        <f>All!AQ118</f>
        <v>0</v>
      </c>
      <c r="E2799" s="19" t="s">
        <v>272</v>
      </c>
      <c r="F2799" s="24">
        <f>All!EU118</f>
        <v>0</v>
      </c>
      <c r="G2799" s="24">
        <f>All!GE118</f>
        <v>300100.96999999997</v>
      </c>
      <c r="H2799" s="26">
        <v>44743</v>
      </c>
    </row>
    <row r="2800" spans="1:8" hidden="1">
      <c r="A2800" s="19">
        <v>117</v>
      </c>
      <c r="B2800" s="19" t="s">
        <v>2110</v>
      </c>
      <c r="C2800" s="27">
        <f>All!CA119</f>
        <v>655691.03409091383</v>
      </c>
      <c r="D2800" s="24">
        <f>All!AQ119</f>
        <v>0</v>
      </c>
      <c r="E2800" s="19" t="s">
        <v>272</v>
      </c>
      <c r="F2800" s="24">
        <f>All!EU119</f>
        <v>0</v>
      </c>
      <c r="G2800" s="24">
        <f>All!GE119</f>
        <v>1230048.4599999997</v>
      </c>
      <c r="H2800" s="26">
        <v>44743</v>
      </c>
    </row>
    <row r="2801" spans="1:8" hidden="1">
      <c r="A2801" s="19">
        <v>118</v>
      </c>
      <c r="B2801" s="19" t="s">
        <v>2112</v>
      </c>
      <c r="C2801" s="27">
        <f>All!CA120</f>
        <v>6560741.3507856131</v>
      </c>
      <c r="D2801" s="24">
        <f>All!AQ120</f>
        <v>17364488.370000005</v>
      </c>
      <c r="E2801" s="19" t="s">
        <v>272</v>
      </c>
      <c r="F2801" s="24">
        <f>All!EU120</f>
        <v>15000000</v>
      </c>
      <c r="G2801" s="24">
        <f>All!GE120</f>
        <v>6077419.21</v>
      </c>
      <c r="H2801" s="26">
        <v>44743</v>
      </c>
    </row>
    <row r="2802" spans="1:8" hidden="1">
      <c r="A2802" s="19">
        <v>119</v>
      </c>
      <c r="B2802" s="19" t="s">
        <v>2113</v>
      </c>
      <c r="C2802" s="27">
        <f>All!CA121</f>
        <v>199507.44444444403</v>
      </c>
      <c r="D2802" s="24">
        <f>All!AQ121</f>
        <v>0</v>
      </c>
      <c r="E2802" s="19" t="s">
        <v>272</v>
      </c>
      <c r="F2802" s="24">
        <f>All!EU121</f>
        <v>0</v>
      </c>
      <c r="G2802" s="24">
        <f>All!GE121</f>
        <v>245837.09000000003</v>
      </c>
      <c r="H2802" s="26">
        <v>44743</v>
      </c>
    </row>
    <row r="2803" spans="1:8" hidden="1">
      <c r="A2803" s="19">
        <v>120</v>
      </c>
      <c r="B2803" s="20" t="s">
        <v>2114</v>
      </c>
      <c r="C2803" s="27">
        <f>All!CA122</f>
        <v>0</v>
      </c>
      <c r="D2803" s="24">
        <f>All!AQ122</f>
        <v>0</v>
      </c>
      <c r="E2803" s="19" t="s">
        <v>272</v>
      </c>
      <c r="F2803" s="24">
        <f>All!EU122</f>
        <v>0</v>
      </c>
      <c r="G2803" s="24">
        <f>All!GE122</f>
        <v>400000</v>
      </c>
      <c r="H2803" s="26">
        <v>44743</v>
      </c>
    </row>
    <row r="2804" spans="1:8" hidden="1">
      <c r="A2804" s="19">
        <v>121</v>
      </c>
      <c r="B2804" s="19" t="s">
        <v>2157</v>
      </c>
      <c r="C2804" s="27">
        <f>All!CA123</f>
        <v>0</v>
      </c>
      <c r="D2804" s="24">
        <f>All!AQ123</f>
        <v>0</v>
      </c>
      <c r="E2804" s="19" t="s">
        <v>272</v>
      </c>
      <c r="F2804" s="24">
        <f>All!EU123</f>
        <v>0</v>
      </c>
      <c r="G2804" s="24">
        <f>All!GE123</f>
        <v>0</v>
      </c>
      <c r="H2804" s="26">
        <v>44743</v>
      </c>
    </row>
    <row r="2805" spans="1:8" hidden="1">
      <c r="A2805" s="19">
        <v>122</v>
      </c>
      <c r="B2805" s="19" t="s">
        <v>2158</v>
      </c>
      <c r="C2805" s="27">
        <f>All!CA124</f>
        <v>0</v>
      </c>
      <c r="D2805" s="24">
        <f>All!AQ124</f>
        <v>0</v>
      </c>
      <c r="E2805" s="19" t="s">
        <v>272</v>
      </c>
      <c r="F2805" s="24">
        <f>All!EU124</f>
        <v>0</v>
      </c>
      <c r="G2805" s="24">
        <f>All!GE124</f>
        <v>0</v>
      </c>
      <c r="H2805" s="26">
        <v>44743</v>
      </c>
    </row>
    <row r="2806" spans="1:8" hidden="1">
      <c r="A2806" s="19">
        <v>123</v>
      </c>
      <c r="B2806" s="19" t="s">
        <v>2159</v>
      </c>
      <c r="C2806" s="27">
        <f>All!CA125</f>
        <v>0</v>
      </c>
      <c r="D2806" s="24">
        <f>All!AQ125</f>
        <v>0</v>
      </c>
      <c r="E2806" s="19" t="s">
        <v>272</v>
      </c>
      <c r="F2806" s="24">
        <f>All!EU125</f>
        <v>0</v>
      </c>
      <c r="G2806" s="24">
        <f>All!GE125</f>
        <v>0</v>
      </c>
      <c r="H2806" s="26">
        <v>44743</v>
      </c>
    </row>
    <row r="2807" spans="1:8" hidden="1">
      <c r="A2807" s="19">
        <v>124</v>
      </c>
      <c r="B2807" s="19" t="s">
        <v>2160</v>
      </c>
      <c r="C2807" s="27">
        <f>All!CA126</f>
        <v>1207477.222222222</v>
      </c>
      <c r="D2807" s="24">
        <f>All!AQ126</f>
        <v>0</v>
      </c>
      <c r="E2807" s="19" t="s">
        <v>272</v>
      </c>
      <c r="F2807" s="24">
        <f>All!EU126</f>
        <v>0</v>
      </c>
      <c r="G2807" s="24">
        <f>All!GE126</f>
        <v>1016893.41</v>
      </c>
      <c r="H2807" s="26">
        <v>44743</v>
      </c>
    </row>
    <row r="2808" spans="1:8" hidden="1">
      <c r="A2808" s="19">
        <v>125</v>
      </c>
      <c r="B2808" s="19" t="s">
        <v>2162</v>
      </c>
      <c r="C2808" s="27">
        <f>All!CA127</f>
        <v>0</v>
      </c>
      <c r="D2808" s="24">
        <f>All!AQ127</f>
        <v>0</v>
      </c>
      <c r="E2808" s="19" t="s">
        <v>272</v>
      </c>
      <c r="F2808" s="24">
        <f>All!EU127</f>
        <v>0</v>
      </c>
      <c r="G2808" s="24">
        <f>All!GE127</f>
        <v>0</v>
      </c>
      <c r="H2808" s="26">
        <v>44743</v>
      </c>
    </row>
    <row r="2809" spans="1:8" hidden="1">
      <c r="A2809" s="19">
        <v>126</v>
      </c>
      <c r="B2809" s="19" t="s">
        <v>2163</v>
      </c>
      <c r="C2809" s="27">
        <f>All!CA128</f>
        <v>220005.86015538499</v>
      </c>
      <c r="D2809" s="24">
        <f>All!AQ128</f>
        <v>0</v>
      </c>
      <c r="E2809" s="19" t="s">
        <v>272</v>
      </c>
      <c r="F2809" s="24">
        <f>All!EU128</f>
        <v>0</v>
      </c>
      <c r="G2809" s="24">
        <f>All!GE128</f>
        <v>168689.93</v>
      </c>
      <c r="H2809" s="26">
        <v>44743</v>
      </c>
    </row>
    <row r="2810" spans="1:8" hidden="1">
      <c r="A2810" s="19">
        <v>127</v>
      </c>
      <c r="B2810" s="19" t="s">
        <v>2164</v>
      </c>
      <c r="C2810" s="27">
        <f>All!CA129</f>
        <v>6852615.3444444537</v>
      </c>
      <c r="D2810" s="24">
        <f>All!AQ129</f>
        <v>0</v>
      </c>
      <c r="E2810" s="19" t="s">
        <v>272</v>
      </c>
      <c r="F2810" s="24">
        <f>All!EU129</f>
        <v>0</v>
      </c>
      <c r="G2810" s="24">
        <f>All!GE129</f>
        <v>3519245.4400000004</v>
      </c>
      <c r="H2810" s="26">
        <v>44743</v>
      </c>
    </row>
    <row r="2811" spans="1:8" hidden="1">
      <c r="A2811" s="19">
        <v>128</v>
      </c>
      <c r="B2811" s="19" t="s">
        <v>2165</v>
      </c>
      <c r="C2811" s="27">
        <f>All!CA130</f>
        <v>2123147.9188221246</v>
      </c>
      <c r="D2811" s="24">
        <f>All!AQ130</f>
        <v>4969954.9809523821</v>
      </c>
      <c r="E2811" s="19" t="s">
        <v>272</v>
      </c>
      <c r="F2811" s="24">
        <f>All!EU130</f>
        <v>3120690.89</v>
      </c>
      <c r="G2811" s="24">
        <f>All!GE130</f>
        <v>4073569.7300000004</v>
      </c>
      <c r="H2811" s="26">
        <v>44743</v>
      </c>
    </row>
    <row r="2812" spans="1:8" hidden="1">
      <c r="A2812" s="113">
        <v>129</v>
      </c>
      <c r="B2812" s="113" t="s">
        <v>2167</v>
      </c>
      <c r="C2812" s="27">
        <f>All!CA131</f>
        <v>0</v>
      </c>
      <c r="D2812" s="24">
        <f>All!AQ131</f>
        <v>0</v>
      </c>
      <c r="E2812" s="19" t="s">
        <v>272</v>
      </c>
      <c r="F2812" s="24">
        <f>All!EU131</f>
        <v>0</v>
      </c>
      <c r="G2812" s="24">
        <f>All!GE131</f>
        <v>0</v>
      </c>
      <c r="H2812" s="26">
        <v>44743</v>
      </c>
    </row>
    <row r="2813" spans="1:8" hidden="1">
      <c r="A2813" s="113">
        <v>130</v>
      </c>
      <c r="B2813" s="113" t="s">
        <v>2168</v>
      </c>
      <c r="C2813" s="27">
        <f>All!CA132</f>
        <v>27758657.883597866</v>
      </c>
      <c r="D2813" s="24">
        <f>All!AQ132</f>
        <v>6563319.9699999988</v>
      </c>
      <c r="E2813" s="19" t="s">
        <v>272</v>
      </c>
      <c r="F2813" s="24">
        <f>All!EU132</f>
        <v>6395645.7300000004</v>
      </c>
      <c r="G2813" s="24">
        <f>All!GE132</f>
        <v>43571838.62999998</v>
      </c>
      <c r="H2813" s="26">
        <v>44743</v>
      </c>
    </row>
    <row r="2814" spans="1:8" hidden="1">
      <c r="A2814" s="113">
        <v>131</v>
      </c>
      <c r="B2814" s="113" t="s">
        <v>2169</v>
      </c>
      <c r="C2814" s="27">
        <f>All!CA133</f>
        <v>5558.9677419355139</v>
      </c>
      <c r="D2814" s="24">
        <f>All!AQ133</f>
        <v>21491578.349999994</v>
      </c>
      <c r="E2814" s="19" t="s">
        <v>272</v>
      </c>
      <c r="F2814" s="24">
        <f>All!EU133</f>
        <v>3863139</v>
      </c>
      <c r="G2814" s="24">
        <f>All!GE133</f>
        <v>0</v>
      </c>
      <c r="H2814" s="26">
        <v>44743</v>
      </c>
    </row>
    <row r="2815" spans="1:8" hidden="1">
      <c r="A2815" s="113">
        <v>132</v>
      </c>
      <c r="B2815" s="113" t="s">
        <v>2170</v>
      </c>
      <c r="C2815" s="27">
        <f>All!CA134</f>
        <v>1444682.5698924698</v>
      </c>
      <c r="D2815" s="24">
        <f>All!AQ134</f>
        <v>0</v>
      </c>
      <c r="E2815" s="19" t="s">
        <v>272</v>
      </c>
      <c r="F2815" s="24">
        <f>All!EU134</f>
        <v>0</v>
      </c>
      <c r="G2815" s="24">
        <f>All!GE134</f>
        <v>794855.22000000009</v>
      </c>
      <c r="H2815" s="26">
        <v>44743</v>
      </c>
    </row>
    <row r="2816" spans="1:8" hidden="1">
      <c r="A2816" s="113">
        <v>133</v>
      </c>
      <c r="B2816" s="113" t="s">
        <v>2171</v>
      </c>
      <c r="C2816" s="27">
        <f>All!CA135</f>
        <v>0</v>
      </c>
      <c r="D2816" s="24">
        <f>All!AQ135</f>
        <v>0</v>
      </c>
      <c r="E2816" s="19" t="s">
        <v>272</v>
      </c>
      <c r="F2816" s="24">
        <f>All!EU135</f>
        <v>0</v>
      </c>
      <c r="G2816" s="24">
        <f>All!GE135</f>
        <v>0</v>
      </c>
      <c r="H2816" s="26">
        <v>44743</v>
      </c>
    </row>
    <row r="2817" spans="1:8" hidden="1">
      <c r="A2817" s="113">
        <v>134</v>
      </c>
      <c r="B2817" s="113" t="s">
        <v>2172</v>
      </c>
      <c r="C2817" s="27">
        <f>All!CA136</f>
        <v>0</v>
      </c>
      <c r="D2817" s="24">
        <f>All!AQ136</f>
        <v>0</v>
      </c>
      <c r="E2817" s="19" t="s">
        <v>272</v>
      </c>
      <c r="F2817" s="24">
        <f>All!EU136</f>
        <v>0</v>
      </c>
      <c r="G2817" s="24">
        <f>All!GE136</f>
        <v>0</v>
      </c>
      <c r="H2817" s="26">
        <v>44743</v>
      </c>
    </row>
    <row r="2818" spans="1:8" hidden="1">
      <c r="A2818" s="113">
        <v>135</v>
      </c>
      <c r="B2818" s="113" t="s">
        <v>2173</v>
      </c>
      <c r="C2818" s="27">
        <f>All!CA137</f>
        <v>24510974.688172057</v>
      </c>
      <c r="D2818" s="24">
        <f>All!AQ137</f>
        <v>0</v>
      </c>
      <c r="E2818" s="19" t="s">
        <v>272</v>
      </c>
      <c r="F2818" s="24">
        <f>All!EU137</f>
        <v>0</v>
      </c>
      <c r="G2818" s="24">
        <f>All!GE137</f>
        <v>8492707.6499999985</v>
      </c>
      <c r="H2818" s="26">
        <v>44743</v>
      </c>
    </row>
    <row r="2819" spans="1:8" hidden="1">
      <c r="A2819" s="113">
        <v>136</v>
      </c>
      <c r="B2819" s="113" t="s">
        <v>2174</v>
      </c>
      <c r="C2819" s="27">
        <f>All!CA138</f>
        <v>8372355.6055953056</v>
      </c>
      <c r="D2819" s="24">
        <f>All!AQ138</f>
        <v>29706594.272999998</v>
      </c>
      <c r="E2819" s="19" t="s">
        <v>272</v>
      </c>
      <c r="F2819" s="24">
        <f>All!EU138</f>
        <v>30104833.539999999</v>
      </c>
      <c r="G2819" s="24">
        <f>All!GE138</f>
        <v>22531935</v>
      </c>
      <c r="H2819" s="26">
        <v>44743</v>
      </c>
    </row>
    <row r="2820" spans="1:8" hidden="1">
      <c r="A2820" s="113">
        <v>137</v>
      </c>
      <c r="B2820" s="113" t="s">
        <v>2175</v>
      </c>
      <c r="C2820" s="27">
        <f>All!CA139</f>
        <v>16949.709677419625</v>
      </c>
      <c r="D2820" s="24">
        <f>All!AQ139</f>
        <v>0</v>
      </c>
      <c r="E2820" s="19" t="s">
        <v>272</v>
      </c>
      <c r="F2820" s="24">
        <f>All!EU139</f>
        <v>429372.81</v>
      </c>
      <c r="G2820" s="24">
        <f>All!GE139</f>
        <v>269476.27</v>
      </c>
      <c r="H2820" s="26">
        <v>44743</v>
      </c>
    </row>
    <row r="2821" spans="1:8" hidden="1">
      <c r="A2821" s="113">
        <v>138</v>
      </c>
      <c r="B2821" s="113" t="s">
        <v>2176</v>
      </c>
      <c r="C2821" s="27">
        <f>All!CA140</f>
        <v>2047934.0705128219</v>
      </c>
      <c r="D2821" s="24">
        <f>All!AQ140</f>
        <v>3588471.67</v>
      </c>
      <c r="E2821" s="19" t="s">
        <v>272</v>
      </c>
      <c r="F2821" s="24">
        <f>All!EU140</f>
        <v>0</v>
      </c>
      <c r="G2821" s="24">
        <f>All!GE140</f>
        <v>15685766.77</v>
      </c>
      <c r="H2821" s="26">
        <v>44743</v>
      </c>
    </row>
    <row r="2822" spans="1:8" hidden="1">
      <c r="A2822" s="113">
        <v>139</v>
      </c>
      <c r="B2822" s="113" t="s">
        <v>2189</v>
      </c>
      <c r="C2822" s="27">
        <f>All!CA141</f>
        <v>82489.306846998632</v>
      </c>
      <c r="D2822" s="24">
        <f>All!AQ141</f>
        <v>0</v>
      </c>
      <c r="E2822" s="19" t="s">
        <v>272</v>
      </c>
      <c r="F2822" s="24">
        <f>All!EU141</f>
        <v>0</v>
      </c>
      <c r="G2822" s="24">
        <f>All!GE141</f>
        <v>1738248.9100000004</v>
      </c>
      <c r="H2822" s="26">
        <v>44743</v>
      </c>
    </row>
    <row r="2823" spans="1:8" hidden="1">
      <c r="A2823" s="113">
        <v>140</v>
      </c>
      <c r="B2823" s="113" t="s">
        <v>2190</v>
      </c>
      <c r="C2823" s="27">
        <f>All!CA142</f>
        <v>2378120.3555555553</v>
      </c>
      <c r="D2823" s="24">
        <f>All!AQ142</f>
        <v>0</v>
      </c>
      <c r="E2823" s="19" t="s">
        <v>272</v>
      </c>
      <c r="F2823" s="24">
        <f>All!EU142</f>
        <v>0</v>
      </c>
      <c r="G2823" s="24">
        <f>All!GE142</f>
        <v>1605061.1</v>
      </c>
      <c r="H2823" s="26">
        <v>44743</v>
      </c>
    </row>
    <row r="2824" spans="1:8" hidden="1">
      <c r="A2824" s="113">
        <v>141</v>
      </c>
      <c r="B2824" s="113" t="s">
        <v>2191</v>
      </c>
      <c r="C2824" s="27">
        <f>All!CA143</f>
        <v>0</v>
      </c>
      <c r="D2824" s="24">
        <f>All!AQ143</f>
        <v>0</v>
      </c>
      <c r="E2824" s="19" t="s">
        <v>272</v>
      </c>
      <c r="F2824" s="24">
        <f>All!EU143</f>
        <v>0</v>
      </c>
      <c r="G2824" s="24">
        <f>All!GE143</f>
        <v>0</v>
      </c>
      <c r="H2824" s="26">
        <v>44743</v>
      </c>
    </row>
    <row r="2825" spans="1:8" hidden="1">
      <c r="A2825" s="113">
        <v>142</v>
      </c>
      <c r="B2825" s="113" t="s">
        <v>2192</v>
      </c>
      <c r="C2825" s="27">
        <f>All!CA144</f>
        <v>0</v>
      </c>
      <c r="D2825" s="24">
        <f>All!AQ144</f>
        <v>10276081.304347826</v>
      </c>
      <c r="E2825" s="19" t="s">
        <v>272</v>
      </c>
      <c r="F2825" s="24">
        <f>All!EU144</f>
        <v>0</v>
      </c>
      <c r="G2825" s="24">
        <f>All!GE144</f>
        <v>337870</v>
      </c>
      <c r="H2825" s="26">
        <v>44743</v>
      </c>
    </row>
    <row r="2826" spans="1:8" hidden="1">
      <c r="A2826" s="113">
        <v>143</v>
      </c>
      <c r="B2826" s="113" t="s">
        <v>2193</v>
      </c>
      <c r="C2826" s="27">
        <f>All!CA145</f>
        <v>0</v>
      </c>
      <c r="D2826" s="24">
        <f>All!AQ145</f>
        <v>0</v>
      </c>
      <c r="E2826" s="19" t="s">
        <v>272</v>
      </c>
      <c r="F2826" s="24">
        <f>All!EU145</f>
        <v>0</v>
      </c>
      <c r="G2826" s="24">
        <f>All!GE145</f>
        <v>0</v>
      </c>
      <c r="H2826" s="26">
        <v>44743</v>
      </c>
    </row>
    <row r="2827" spans="1:8" hidden="1">
      <c r="A2827" s="152">
        <v>144</v>
      </c>
      <c r="B2827" s="152" t="s">
        <v>2207</v>
      </c>
      <c r="C2827" s="27">
        <f>All!CA146</f>
        <v>1057876.64097945</v>
      </c>
      <c r="D2827" s="24">
        <f>All!AQ146</f>
        <v>0</v>
      </c>
      <c r="E2827" s="19" t="s">
        <v>272</v>
      </c>
      <c r="F2827" s="24">
        <f>All!EU146</f>
        <v>8894097.5</v>
      </c>
      <c r="G2827" s="24">
        <f>All!GE146</f>
        <v>13299593.289999999</v>
      </c>
      <c r="H2827" s="26">
        <v>44743</v>
      </c>
    </row>
    <row r="2828" spans="1:8">
      <c r="A2828" s="152">
        <v>145</v>
      </c>
      <c r="B2828" s="152" t="s">
        <v>2208</v>
      </c>
      <c r="C2828" s="27">
        <f>All!CA147</f>
        <v>36184.314416908092</v>
      </c>
      <c r="D2828" s="24">
        <f>All!AQ147</f>
        <v>0</v>
      </c>
      <c r="E2828" s="19" t="s">
        <v>272</v>
      </c>
      <c r="F2828" s="24">
        <f>All!EU147</f>
        <v>0</v>
      </c>
      <c r="G2828" s="24">
        <f>All!GE147</f>
        <v>0</v>
      </c>
      <c r="H2828" s="26">
        <v>44743</v>
      </c>
    </row>
    <row r="2829" spans="1:8">
      <c r="A2829" s="152">
        <v>146</v>
      </c>
      <c r="B2829" s="152" t="s">
        <v>2211</v>
      </c>
      <c r="C2829" s="27">
        <f>All!CA148</f>
        <v>0</v>
      </c>
      <c r="D2829" s="24">
        <f>All!AQ148</f>
        <v>0</v>
      </c>
      <c r="E2829" s="19" t="s">
        <v>272</v>
      </c>
      <c r="F2829" s="24">
        <f>All!EU148</f>
        <v>0</v>
      </c>
      <c r="G2829" s="24">
        <f>All!GE148</f>
        <v>0</v>
      </c>
      <c r="H2829" s="26">
        <v>44743</v>
      </c>
    </row>
    <row r="2830" spans="1:8">
      <c r="A2830" s="152">
        <v>147</v>
      </c>
      <c r="B2830" s="152" t="s">
        <v>2212</v>
      </c>
      <c r="C2830" s="27">
        <f>All!CA149</f>
        <v>0</v>
      </c>
      <c r="D2830" s="24">
        <f>All!AQ149</f>
        <v>0</v>
      </c>
      <c r="E2830" s="19" t="s">
        <v>272</v>
      </c>
      <c r="F2830" s="24">
        <f>All!EU149</f>
        <v>0</v>
      </c>
      <c r="G2830" s="24">
        <f>All!GE149</f>
        <v>0</v>
      </c>
      <c r="H2830" s="26">
        <v>44743</v>
      </c>
    </row>
    <row r="2831" spans="1:8">
      <c r="A2831" s="152">
        <v>148</v>
      </c>
      <c r="B2831" s="152" t="s">
        <v>2213</v>
      </c>
      <c r="C2831" s="27">
        <f>All!CA150</f>
        <v>0</v>
      </c>
      <c r="D2831" s="24">
        <f>All!AQ150</f>
        <v>0</v>
      </c>
      <c r="E2831" s="19" t="s">
        <v>272</v>
      </c>
      <c r="F2831" s="24">
        <f>All!EU150</f>
        <v>0</v>
      </c>
      <c r="G2831" s="24">
        <f>All!GE150</f>
        <v>0</v>
      </c>
      <c r="H2831" s="26">
        <v>44743</v>
      </c>
    </row>
    <row r="2832" spans="1:8">
      <c r="A2832" s="20">
        <v>0</v>
      </c>
      <c r="B2832" s="20" t="s">
        <v>1985</v>
      </c>
      <c r="C2832" s="27">
        <f>All!CA151</f>
        <v>0</v>
      </c>
      <c r="D2832" s="24">
        <f>All!AQ151</f>
        <v>0</v>
      </c>
      <c r="E2832" s="19" t="s">
        <v>272</v>
      </c>
      <c r="F2832" s="24">
        <f>All!EU151</f>
        <v>0</v>
      </c>
      <c r="G2832" s="24">
        <f>All!GE151</f>
        <v>0</v>
      </c>
      <c r="H2832" s="26">
        <v>44743</v>
      </c>
    </row>
    <row r="2833" spans="1:8" hidden="1">
      <c r="A2833" s="19">
        <v>1</v>
      </c>
      <c r="B2833" s="19" t="s">
        <v>7</v>
      </c>
      <c r="C2833" s="27">
        <f>All!CD3</f>
        <v>31894556.733668327</v>
      </c>
      <c r="D2833" s="24">
        <f>All!AT3</f>
        <v>28488641.466666698</v>
      </c>
      <c r="E2833" s="19" t="s">
        <v>272</v>
      </c>
      <c r="F2833" s="24">
        <f>All!EX3</f>
        <v>9105384.6999999993</v>
      </c>
      <c r="G2833" s="24">
        <f>All!GH3</f>
        <v>31076803.969999984</v>
      </c>
      <c r="H2833" s="26">
        <v>44774</v>
      </c>
    </row>
    <row r="2834" spans="1:8" hidden="1">
      <c r="A2834" s="19">
        <v>2</v>
      </c>
      <c r="B2834" s="19" t="s">
        <v>8</v>
      </c>
      <c r="C2834" s="27">
        <f>All!CD4</f>
        <v>0</v>
      </c>
      <c r="D2834" s="24">
        <f>All!AT4</f>
        <v>0</v>
      </c>
      <c r="E2834" s="19" t="s">
        <v>272</v>
      </c>
      <c r="F2834" s="24">
        <f>All!EX4</f>
        <v>0</v>
      </c>
      <c r="G2834" s="24">
        <f>All!GH4</f>
        <v>2321882.8899999997</v>
      </c>
      <c r="H2834" s="26">
        <v>44774</v>
      </c>
    </row>
    <row r="2835" spans="1:8" hidden="1">
      <c r="A2835" s="19">
        <v>3</v>
      </c>
      <c r="B2835" s="19" t="s">
        <v>9</v>
      </c>
      <c r="C2835" s="27">
        <f>All!CD5</f>
        <v>-2254223.6886994839</v>
      </c>
      <c r="D2835" s="24">
        <f>All!AT5</f>
        <v>0</v>
      </c>
      <c r="E2835" s="19" t="s">
        <v>272</v>
      </c>
      <c r="F2835" s="24">
        <f>All!EX5</f>
        <v>2231188</v>
      </c>
      <c r="G2835" s="24">
        <f>All!GH5</f>
        <v>387182.8</v>
      </c>
      <c r="H2835" s="26">
        <v>44774</v>
      </c>
    </row>
    <row r="2836" spans="1:8" hidden="1">
      <c r="A2836" s="19">
        <v>4</v>
      </c>
      <c r="B2836" s="19" t="s">
        <v>10</v>
      </c>
      <c r="C2836" s="27">
        <f>All!CD6</f>
        <v>0</v>
      </c>
      <c r="D2836" s="24">
        <f>All!AT6</f>
        <v>0</v>
      </c>
      <c r="E2836" s="19" t="s">
        <v>272</v>
      </c>
      <c r="F2836" s="24">
        <f>All!EX6</f>
        <v>0</v>
      </c>
      <c r="G2836" s="24">
        <f>All!GH6</f>
        <v>25.47</v>
      </c>
      <c r="H2836" s="26">
        <v>44774</v>
      </c>
    </row>
    <row r="2837" spans="1:8" hidden="1">
      <c r="A2837" s="19">
        <v>5</v>
      </c>
      <c r="B2837" s="19" t="s">
        <v>11</v>
      </c>
      <c r="C2837" s="27">
        <f>All!CD7</f>
        <v>358750.91891890764</v>
      </c>
      <c r="D2837" s="24">
        <f>All!AT7</f>
        <v>0</v>
      </c>
      <c r="E2837" s="19" t="s">
        <v>272</v>
      </c>
      <c r="F2837" s="24">
        <f>All!EX7</f>
        <v>0</v>
      </c>
      <c r="G2837" s="24">
        <f>All!GH7</f>
        <v>4090256.04</v>
      </c>
      <c r="H2837" s="26">
        <v>44774</v>
      </c>
    </row>
    <row r="2838" spans="1:8" hidden="1">
      <c r="A2838" s="19">
        <v>6</v>
      </c>
      <c r="B2838" s="19" t="s">
        <v>12</v>
      </c>
      <c r="C2838" s="27">
        <f>All!CD8</f>
        <v>46243097.790697813</v>
      </c>
      <c r="D2838" s="24">
        <f>All!AT8</f>
        <v>48859213.539999962</v>
      </c>
      <c r="E2838" s="19" t="s">
        <v>272</v>
      </c>
      <c r="F2838" s="24">
        <f>All!EX8</f>
        <v>37106226</v>
      </c>
      <c r="G2838" s="24">
        <f>All!GH8</f>
        <v>40674612.820000008</v>
      </c>
      <c r="H2838" s="26">
        <v>44774</v>
      </c>
    </row>
    <row r="2839" spans="1:8" hidden="1">
      <c r="A2839" s="19">
        <v>7</v>
      </c>
      <c r="B2839" s="19" t="s">
        <v>13</v>
      </c>
      <c r="C2839" s="27">
        <f>All!CD9</f>
        <v>0</v>
      </c>
      <c r="D2839" s="24">
        <f>All!AT9</f>
        <v>0</v>
      </c>
      <c r="E2839" s="19" t="s">
        <v>272</v>
      </c>
      <c r="F2839" s="24">
        <f>All!EX9</f>
        <v>0</v>
      </c>
      <c r="G2839" s="24">
        <f>All!GH9</f>
        <v>250937.17</v>
      </c>
      <c r="H2839" s="26">
        <v>44774</v>
      </c>
    </row>
    <row r="2840" spans="1:8" hidden="1">
      <c r="A2840" s="19">
        <v>8</v>
      </c>
      <c r="B2840" s="19" t="s">
        <v>2004</v>
      </c>
      <c r="C2840" s="27">
        <f>All!CD10</f>
        <v>24243490.871794939</v>
      </c>
      <c r="D2840" s="24">
        <f>All!AT10</f>
        <v>0</v>
      </c>
      <c r="E2840" s="19" t="s">
        <v>272</v>
      </c>
      <c r="F2840" s="24">
        <f>All!EX10</f>
        <v>4273126.4000000004</v>
      </c>
      <c r="G2840" s="24">
        <f>All!GH10</f>
        <v>10390991.870000003</v>
      </c>
      <c r="H2840" s="26">
        <v>44774</v>
      </c>
    </row>
    <row r="2841" spans="1:8" hidden="1">
      <c r="A2841" s="19">
        <v>9</v>
      </c>
      <c r="B2841" s="19" t="s">
        <v>15</v>
      </c>
      <c r="C2841" s="27">
        <f>All!CD11</f>
        <v>0</v>
      </c>
      <c r="D2841" s="24">
        <f>All!AT11</f>
        <v>0</v>
      </c>
      <c r="E2841" s="19" t="s">
        <v>272</v>
      </c>
      <c r="F2841" s="24">
        <f>All!EX11</f>
        <v>0</v>
      </c>
      <c r="G2841" s="24">
        <f>All!GH11</f>
        <v>341164.61</v>
      </c>
      <c r="H2841" s="26">
        <v>44774</v>
      </c>
    </row>
    <row r="2842" spans="1:8" hidden="1">
      <c r="A2842" s="19">
        <v>10</v>
      </c>
      <c r="B2842" s="19" t="s">
        <v>16</v>
      </c>
      <c r="C2842" s="27">
        <f>All!CD12</f>
        <v>0</v>
      </c>
      <c r="D2842" s="24">
        <f>All!AT12</f>
        <v>0</v>
      </c>
      <c r="E2842" s="19" t="s">
        <v>272</v>
      </c>
      <c r="F2842" s="24">
        <f>All!EX12</f>
        <v>0</v>
      </c>
      <c r="G2842" s="24">
        <f>All!GH12</f>
        <v>602617.31999999995</v>
      </c>
      <c r="H2842" s="26">
        <v>44774</v>
      </c>
    </row>
    <row r="2843" spans="1:8" hidden="1">
      <c r="A2843" s="19">
        <v>11</v>
      </c>
      <c r="B2843" s="19" t="s">
        <v>17</v>
      </c>
      <c r="C2843" s="27">
        <f>All!CD13</f>
        <v>2272141.2936366796</v>
      </c>
      <c r="D2843" s="24">
        <f>All!AT13</f>
        <v>0</v>
      </c>
      <c r="E2843" s="19" t="s">
        <v>272</v>
      </c>
      <c r="F2843" s="24">
        <f>All!EX13</f>
        <v>0</v>
      </c>
      <c r="G2843" s="24">
        <f>All!GH13</f>
        <v>7570149.5299999993</v>
      </c>
      <c r="H2843" s="26">
        <v>44774</v>
      </c>
    </row>
    <row r="2844" spans="1:8" hidden="1">
      <c r="A2844" s="19">
        <v>12</v>
      </c>
      <c r="B2844" s="19" t="s">
        <v>18</v>
      </c>
      <c r="C2844" s="27">
        <f>All!CD14</f>
        <v>0</v>
      </c>
      <c r="D2844" s="24">
        <f>All!AT14</f>
        <v>0</v>
      </c>
      <c r="E2844" s="19" t="s">
        <v>272</v>
      </c>
      <c r="F2844" s="24">
        <f>All!EX14</f>
        <v>0</v>
      </c>
      <c r="G2844" s="24">
        <f>All!GH14</f>
        <v>114221.41</v>
      </c>
      <c r="H2844" s="26">
        <v>44774</v>
      </c>
    </row>
    <row r="2845" spans="1:8" hidden="1">
      <c r="A2845" s="19">
        <v>13</v>
      </c>
      <c r="B2845" s="19" t="s">
        <v>19</v>
      </c>
      <c r="C2845" s="27">
        <f>All!CD15</f>
        <v>0</v>
      </c>
      <c r="D2845" s="24">
        <f>All!AT15</f>
        <v>0</v>
      </c>
      <c r="E2845" s="19" t="s">
        <v>272</v>
      </c>
      <c r="F2845" s="24">
        <f>All!EX15</f>
        <v>0</v>
      </c>
      <c r="G2845" s="24">
        <f>All!GH15</f>
        <v>0</v>
      </c>
      <c r="H2845" s="26">
        <v>44774</v>
      </c>
    </row>
    <row r="2846" spans="1:8" hidden="1">
      <c r="A2846" s="19">
        <v>14</v>
      </c>
      <c r="B2846" s="19" t="s">
        <v>20</v>
      </c>
      <c r="C2846" s="27">
        <f>All!CD16</f>
        <v>0</v>
      </c>
      <c r="D2846" s="24">
        <f>All!AT16</f>
        <v>0</v>
      </c>
      <c r="E2846" s="19" t="s">
        <v>272</v>
      </c>
      <c r="F2846" s="24">
        <f>All!EX16</f>
        <v>0</v>
      </c>
      <c r="G2846" s="24">
        <f>All!GH16</f>
        <v>0</v>
      </c>
      <c r="H2846" s="26">
        <v>44774</v>
      </c>
    </row>
    <row r="2847" spans="1:8" hidden="1">
      <c r="A2847" s="19">
        <v>15</v>
      </c>
      <c r="B2847" s="19" t="s">
        <v>21</v>
      </c>
      <c r="C2847" s="27">
        <f>All!CD17</f>
        <v>0</v>
      </c>
      <c r="D2847" s="24">
        <f>All!AT17</f>
        <v>0</v>
      </c>
      <c r="E2847" s="19" t="s">
        <v>272</v>
      </c>
      <c r="F2847" s="24">
        <f>All!EX17</f>
        <v>0</v>
      </c>
      <c r="G2847" s="24">
        <f>All!GH17</f>
        <v>0</v>
      </c>
      <c r="H2847" s="26">
        <v>44774</v>
      </c>
    </row>
    <row r="2848" spans="1:8" hidden="1">
      <c r="A2848" s="19">
        <v>16</v>
      </c>
      <c r="B2848" s="19" t="s">
        <v>22</v>
      </c>
      <c r="C2848" s="27">
        <f>All!CD18</f>
        <v>0</v>
      </c>
      <c r="D2848" s="24">
        <f>All!AT18</f>
        <v>0</v>
      </c>
      <c r="E2848" s="19" t="s">
        <v>272</v>
      </c>
      <c r="F2848" s="24">
        <f>All!EX18</f>
        <v>0</v>
      </c>
      <c r="G2848" s="24">
        <f>All!GH18</f>
        <v>0</v>
      </c>
      <c r="H2848" s="26">
        <v>44774</v>
      </c>
    </row>
    <row r="2849" spans="1:8" hidden="1">
      <c r="A2849" s="19">
        <v>17</v>
      </c>
      <c r="B2849" s="19" t="s">
        <v>23</v>
      </c>
      <c r="C2849" s="27">
        <f>All!CD19</f>
        <v>0</v>
      </c>
      <c r="D2849" s="24">
        <f>All!AT19</f>
        <v>0</v>
      </c>
      <c r="E2849" s="19" t="s">
        <v>272</v>
      </c>
      <c r="F2849" s="24">
        <f>All!EX19</f>
        <v>0</v>
      </c>
      <c r="G2849" s="24">
        <f>All!GH19</f>
        <v>0</v>
      </c>
      <c r="H2849" s="26">
        <v>44774</v>
      </c>
    </row>
    <row r="2850" spans="1:8" hidden="1">
      <c r="A2850" s="19">
        <v>18</v>
      </c>
      <c r="B2850" s="19" t="s">
        <v>24</v>
      </c>
      <c r="C2850" s="27">
        <f>All!CD20</f>
        <v>9564824.5132296085</v>
      </c>
      <c r="D2850" s="24">
        <f>All!AT20</f>
        <v>0</v>
      </c>
      <c r="E2850" s="19" t="s">
        <v>272</v>
      </c>
      <c r="F2850" s="24">
        <f>All!EX20</f>
        <v>108837496.70999999</v>
      </c>
      <c r="G2850" s="24">
        <f>All!GH20</f>
        <v>37726225.159999989</v>
      </c>
      <c r="H2850" s="26">
        <v>44774</v>
      </c>
    </row>
    <row r="2851" spans="1:8" hidden="1">
      <c r="A2851" s="19">
        <v>19</v>
      </c>
      <c r="B2851" s="19" t="s">
        <v>25</v>
      </c>
      <c r="C2851" s="27">
        <f>All!CD21</f>
        <v>7343493.9024391174</v>
      </c>
      <c r="D2851" s="24">
        <f>All!AT21</f>
        <v>0</v>
      </c>
      <c r="E2851" s="19" t="s">
        <v>272</v>
      </c>
      <c r="F2851" s="24">
        <f>All!EX21</f>
        <v>0</v>
      </c>
      <c r="G2851" s="24">
        <f>All!GH21</f>
        <v>3879878.4</v>
      </c>
      <c r="H2851" s="26">
        <v>44774</v>
      </c>
    </row>
    <row r="2852" spans="1:8" hidden="1">
      <c r="A2852" s="19">
        <v>20</v>
      </c>
      <c r="B2852" s="19" t="s">
        <v>26</v>
      </c>
      <c r="C2852" s="27">
        <f>All!CD22</f>
        <v>14487491.051546574</v>
      </c>
      <c r="D2852" s="24">
        <f>All!AT22</f>
        <v>3259298.741644925</v>
      </c>
      <c r="E2852" s="19" t="s">
        <v>272</v>
      </c>
      <c r="F2852" s="24">
        <f>All!EX22</f>
        <v>15140330</v>
      </c>
      <c r="G2852" s="24">
        <f>All!GH22</f>
        <v>8984114.3100000024</v>
      </c>
      <c r="H2852" s="26">
        <v>44774</v>
      </c>
    </row>
    <row r="2853" spans="1:8" hidden="1">
      <c r="A2853" s="19">
        <v>21</v>
      </c>
      <c r="B2853" s="19" t="s">
        <v>27</v>
      </c>
      <c r="C2853" s="27">
        <f>All!CD23</f>
        <v>10899072.564539909</v>
      </c>
      <c r="D2853" s="24">
        <f>All!AT23</f>
        <v>0</v>
      </c>
      <c r="E2853" s="19" t="s">
        <v>272</v>
      </c>
      <c r="F2853" s="24">
        <f>All!EX23</f>
        <v>16765526.800000001</v>
      </c>
      <c r="G2853" s="24">
        <f>All!GH23</f>
        <v>28001453.800000004</v>
      </c>
      <c r="H2853" s="26">
        <v>44774</v>
      </c>
    </row>
    <row r="2854" spans="1:8" hidden="1">
      <c r="A2854" s="19">
        <v>22</v>
      </c>
      <c r="B2854" s="19" t="s">
        <v>29</v>
      </c>
      <c r="C2854" s="27">
        <f>All!CD24</f>
        <v>-3771266.8561378717</v>
      </c>
      <c r="D2854" s="24">
        <f>All!AT24</f>
        <v>0</v>
      </c>
      <c r="E2854" s="19" t="s">
        <v>272</v>
      </c>
      <c r="F2854" s="24">
        <f>All!EX24</f>
        <v>2081681.46</v>
      </c>
      <c r="G2854" s="24">
        <f>All!GH24</f>
        <v>15146849.039999999</v>
      </c>
      <c r="H2854" s="26">
        <v>44774</v>
      </c>
    </row>
    <row r="2855" spans="1:8" hidden="1">
      <c r="A2855" s="19">
        <v>23</v>
      </c>
      <c r="B2855" s="19" t="s">
        <v>30</v>
      </c>
      <c r="C2855" s="27">
        <f>All!CD25</f>
        <v>12417016.243386209</v>
      </c>
      <c r="D2855" s="24">
        <f>All!AT25</f>
        <v>0</v>
      </c>
      <c r="E2855" s="19" t="s">
        <v>272</v>
      </c>
      <c r="F2855" s="24">
        <f>All!EX25</f>
        <v>29336443.07</v>
      </c>
      <c r="G2855" s="24">
        <f>All!GH25</f>
        <v>13554354.060000001</v>
      </c>
      <c r="H2855" s="26">
        <v>44774</v>
      </c>
    </row>
    <row r="2856" spans="1:8" hidden="1">
      <c r="A2856" s="19">
        <v>24</v>
      </c>
      <c r="B2856" s="19" t="s">
        <v>31</v>
      </c>
      <c r="C2856" s="27">
        <f>All!CD26</f>
        <v>312982.73100614548</v>
      </c>
      <c r="D2856" s="24">
        <f>All!AT26</f>
        <v>0</v>
      </c>
      <c r="E2856" s="19" t="s">
        <v>272</v>
      </c>
      <c r="F2856" s="24">
        <f>All!EX26</f>
        <v>0</v>
      </c>
      <c r="G2856" s="24">
        <f>All!GH26</f>
        <v>702702.59999999986</v>
      </c>
      <c r="H2856" s="26">
        <v>44774</v>
      </c>
    </row>
    <row r="2857" spans="1:8" hidden="1">
      <c r="A2857" s="19">
        <v>25</v>
      </c>
      <c r="B2857" s="19" t="s">
        <v>32</v>
      </c>
      <c r="C2857" s="27">
        <f>All!CD27</f>
        <v>0</v>
      </c>
      <c r="D2857" s="24">
        <f>All!AT27</f>
        <v>0</v>
      </c>
      <c r="E2857" s="19" t="s">
        <v>272</v>
      </c>
      <c r="F2857" s="24">
        <f>All!EX27</f>
        <v>0</v>
      </c>
      <c r="G2857" s="24">
        <f>All!GH27</f>
        <v>0</v>
      </c>
      <c r="H2857" s="26">
        <v>44774</v>
      </c>
    </row>
    <row r="2858" spans="1:8" hidden="1">
      <c r="A2858" s="19">
        <v>26</v>
      </c>
      <c r="B2858" s="19" t="s">
        <v>34</v>
      </c>
      <c r="C2858" s="27">
        <f>All!CD28</f>
        <v>871294.50267374516</v>
      </c>
      <c r="D2858" s="24">
        <f>All!AT28</f>
        <v>0</v>
      </c>
      <c r="E2858" s="19" t="s">
        <v>272</v>
      </c>
      <c r="F2858" s="24">
        <f>All!EX28</f>
        <v>0</v>
      </c>
      <c r="G2858" s="24">
        <f>All!GH28</f>
        <v>965769.6</v>
      </c>
      <c r="H2858" s="26">
        <v>44774</v>
      </c>
    </row>
    <row r="2859" spans="1:8" hidden="1">
      <c r="A2859" s="19">
        <v>27</v>
      </c>
      <c r="B2859" s="19" t="s">
        <v>35</v>
      </c>
      <c r="C2859" s="27">
        <f>All!CD29</f>
        <v>106233.31079259515</v>
      </c>
      <c r="D2859" s="24">
        <f>All!AT29</f>
        <v>0</v>
      </c>
      <c r="E2859" s="19" t="s">
        <v>272</v>
      </c>
      <c r="F2859" s="24">
        <f>All!EX29</f>
        <v>0</v>
      </c>
      <c r="G2859" s="24">
        <f>All!GH29</f>
        <v>136866.5</v>
      </c>
      <c r="H2859" s="26">
        <v>44774</v>
      </c>
    </row>
    <row r="2860" spans="1:8" hidden="1">
      <c r="A2860" s="19">
        <v>28</v>
      </c>
      <c r="B2860" s="19" t="s">
        <v>36</v>
      </c>
      <c r="C2860" s="27">
        <f>All!CD30</f>
        <v>0</v>
      </c>
      <c r="D2860" s="24">
        <f>All!AT30</f>
        <v>0</v>
      </c>
      <c r="E2860" s="19" t="s">
        <v>272</v>
      </c>
      <c r="F2860" s="24">
        <f>All!EX30</f>
        <v>0</v>
      </c>
      <c r="G2860" s="24">
        <f>All!GH30</f>
        <v>0</v>
      </c>
      <c r="H2860" s="26">
        <v>44774</v>
      </c>
    </row>
    <row r="2861" spans="1:8" hidden="1">
      <c r="A2861" s="19">
        <v>29</v>
      </c>
      <c r="B2861" s="19" t="s">
        <v>37</v>
      </c>
      <c r="C2861" s="27">
        <f>All!CD31</f>
        <v>0</v>
      </c>
      <c r="D2861" s="24">
        <f>All!AT31</f>
        <v>0</v>
      </c>
      <c r="E2861" s="19" t="s">
        <v>272</v>
      </c>
      <c r="F2861" s="24">
        <f>All!EX31</f>
        <v>0</v>
      </c>
      <c r="G2861" s="24">
        <f>All!GH31</f>
        <v>0</v>
      </c>
      <c r="H2861" s="26">
        <v>44774</v>
      </c>
    </row>
    <row r="2862" spans="1:8" hidden="1">
      <c r="A2862" s="19">
        <v>30</v>
      </c>
      <c r="B2862" s="19" t="s">
        <v>38</v>
      </c>
      <c r="C2862" s="27">
        <f>All!CD32</f>
        <v>0</v>
      </c>
      <c r="D2862" s="24">
        <f>All!AT32</f>
        <v>0</v>
      </c>
      <c r="E2862" s="19" t="s">
        <v>272</v>
      </c>
      <c r="F2862" s="24">
        <f>All!EX32</f>
        <v>0</v>
      </c>
      <c r="G2862" s="24">
        <f>All!GH32</f>
        <v>15030</v>
      </c>
      <c r="H2862" s="26">
        <v>44774</v>
      </c>
    </row>
    <row r="2863" spans="1:8" hidden="1">
      <c r="A2863" s="19">
        <v>31</v>
      </c>
      <c r="B2863" s="19" t="s">
        <v>39</v>
      </c>
      <c r="C2863" s="27">
        <f>All!CD33</f>
        <v>0</v>
      </c>
      <c r="D2863" s="24">
        <f>All!AT33</f>
        <v>0</v>
      </c>
      <c r="E2863" s="19" t="s">
        <v>272</v>
      </c>
      <c r="F2863" s="24">
        <f>All!EX33</f>
        <v>0</v>
      </c>
      <c r="G2863" s="24">
        <f>All!GH33</f>
        <v>0</v>
      </c>
      <c r="H2863" s="26">
        <v>44774</v>
      </c>
    </row>
    <row r="2864" spans="1:8" hidden="1">
      <c r="A2864" s="19">
        <v>32</v>
      </c>
      <c r="B2864" s="19" t="s">
        <v>40</v>
      </c>
      <c r="C2864" s="27">
        <f>All!CD34</f>
        <v>0</v>
      </c>
      <c r="D2864" s="24">
        <f>All!AT34</f>
        <v>0</v>
      </c>
      <c r="E2864" s="19" t="s">
        <v>272</v>
      </c>
      <c r="F2864" s="24">
        <f>All!EX34</f>
        <v>0</v>
      </c>
      <c r="G2864" s="24">
        <f>All!GH34</f>
        <v>0</v>
      </c>
      <c r="H2864" s="26">
        <v>44774</v>
      </c>
    </row>
    <row r="2865" spans="1:8" hidden="1">
      <c r="A2865" s="19">
        <v>33</v>
      </c>
      <c r="B2865" s="19" t="s">
        <v>41</v>
      </c>
      <c r="C2865" s="27">
        <f>All!CD35</f>
        <v>13762.031578928232</v>
      </c>
      <c r="D2865" s="24">
        <f>All!AT35</f>
        <v>0</v>
      </c>
      <c r="E2865" s="19" t="s">
        <v>272</v>
      </c>
      <c r="F2865" s="24">
        <f>All!EX35</f>
        <v>0</v>
      </c>
      <c r="G2865" s="24">
        <f>All!GH35</f>
        <v>818929.9</v>
      </c>
      <c r="H2865" s="26">
        <v>44774</v>
      </c>
    </row>
    <row r="2866" spans="1:8" hidden="1">
      <c r="A2866" s="19">
        <v>34</v>
      </c>
      <c r="B2866" s="19" t="s">
        <v>42</v>
      </c>
      <c r="C2866" s="27">
        <f>All!CD36</f>
        <v>299816.45454546809</v>
      </c>
      <c r="D2866" s="24">
        <f>All!AT36</f>
        <v>0</v>
      </c>
      <c r="E2866" s="19" t="s">
        <v>272</v>
      </c>
      <c r="F2866" s="24">
        <f>All!EX36</f>
        <v>2967850</v>
      </c>
      <c r="G2866" s="24">
        <f>All!GH36</f>
        <v>509972.31</v>
      </c>
      <c r="H2866" s="26">
        <v>44774</v>
      </c>
    </row>
    <row r="2867" spans="1:8" hidden="1">
      <c r="A2867" s="19">
        <v>35</v>
      </c>
      <c r="B2867" s="19" t="s">
        <v>43</v>
      </c>
      <c r="C2867" s="27">
        <f>All!CD37</f>
        <v>0</v>
      </c>
      <c r="D2867" s="24">
        <f>All!AT37</f>
        <v>0</v>
      </c>
      <c r="E2867" s="19" t="s">
        <v>272</v>
      </c>
      <c r="F2867" s="24">
        <f>All!EX37</f>
        <v>0</v>
      </c>
      <c r="G2867" s="24">
        <f>All!GH37</f>
        <v>0</v>
      </c>
      <c r="H2867" s="26">
        <v>44774</v>
      </c>
    </row>
    <row r="2868" spans="1:8" hidden="1">
      <c r="A2868" s="19">
        <v>36</v>
      </c>
      <c r="B2868" s="19" t="s">
        <v>44</v>
      </c>
      <c r="C2868" s="27">
        <f>All!CD38</f>
        <v>0</v>
      </c>
      <c r="D2868" s="24">
        <f>All!AT38</f>
        <v>0</v>
      </c>
      <c r="E2868" s="19" t="s">
        <v>272</v>
      </c>
      <c r="F2868" s="24">
        <f>All!EX38</f>
        <v>0</v>
      </c>
      <c r="G2868" s="24">
        <f>All!GH38</f>
        <v>0</v>
      </c>
      <c r="H2868" s="26">
        <v>44774</v>
      </c>
    </row>
    <row r="2869" spans="1:8" hidden="1">
      <c r="A2869" s="19">
        <v>37</v>
      </c>
      <c r="B2869" s="19" t="s">
        <v>1980</v>
      </c>
      <c r="C2869" s="27">
        <f>All!CD39</f>
        <v>1469485.1636491716</v>
      </c>
      <c r="D2869" s="24">
        <f>All!AT39</f>
        <v>792890.625</v>
      </c>
      <c r="E2869" s="19" t="s">
        <v>272</v>
      </c>
      <c r="F2869" s="24">
        <f>All!EX39</f>
        <v>0</v>
      </c>
      <c r="G2869" s="24">
        <f>All!GH39</f>
        <v>2965894.7800000003</v>
      </c>
      <c r="H2869" s="26">
        <v>44774</v>
      </c>
    </row>
    <row r="2870" spans="1:8" hidden="1">
      <c r="A2870" s="19">
        <v>38</v>
      </c>
      <c r="B2870" s="19" t="s">
        <v>1982</v>
      </c>
      <c r="C2870" s="27">
        <f>All!CD40</f>
        <v>29185443.70103091</v>
      </c>
      <c r="D2870" s="24">
        <f>All!AT40</f>
        <v>0</v>
      </c>
      <c r="E2870" s="19" t="s">
        <v>272</v>
      </c>
      <c r="F2870" s="24">
        <f>All!EX40</f>
        <v>13597012</v>
      </c>
      <c r="G2870" s="24">
        <f>All!GH40</f>
        <v>12604813.859999999</v>
      </c>
      <c r="H2870" s="26">
        <v>44774</v>
      </c>
    </row>
    <row r="2871" spans="1:8" hidden="1">
      <c r="A2871" s="19">
        <v>39</v>
      </c>
      <c r="B2871" s="19" t="s">
        <v>1984</v>
      </c>
      <c r="C2871" s="27">
        <f>All!CD41</f>
        <v>31095074.188888907</v>
      </c>
      <c r="D2871" s="24">
        <f>All!AT41</f>
        <v>0</v>
      </c>
      <c r="E2871" s="19" t="s">
        <v>272</v>
      </c>
      <c r="F2871" s="24">
        <f>All!EX41</f>
        <v>100000000</v>
      </c>
      <c r="G2871" s="24">
        <f>All!GH41</f>
        <v>28834546.95999999</v>
      </c>
      <c r="H2871" s="26">
        <v>44774</v>
      </c>
    </row>
    <row r="2872" spans="1:8" hidden="1">
      <c r="A2872" s="19">
        <v>40</v>
      </c>
      <c r="B2872" s="19" t="s">
        <v>2001</v>
      </c>
      <c r="C2872" s="27">
        <f>All!CD42</f>
        <v>43643357.257731974</v>
      </c>
      <c r="D2872" s="24">
        <f>All!AT42</f>
        <v>56370646.370000012</v>
      </c>
      <c r="E2872" s="19" t="s">
        <v>272</v>
      </c>
      <c r="F2872" s="24">
        <f>All!EX42</f>
        <v>12223234.799999999</v>
      </c>
      <c r="G2872" s="24">
        <f>All!GH42</f>
        <v>26840796.129999995</v>
      </c>
      <c r="H2872" s="26">
        <v>44774</v>
      </c>
    </row>
    <row r="2873" spans="1:8" hidden="1">
      <c r="A2873" s="19">
        <v>41</v>
      </c>
      <c r="B2873" s="19" t="s">
        <v>2002</v>
      </c>
      <c r="C2873" s="27">
        <f>All!CD43</f>
        <v>54932.665350437164</v>
      </c>
      <c r="D2873" s="24">
        <f>All!AT43</f>
        <v>0</v>
      </c>
      <c r="E2873" s="19" t="s">
        <v>272</v>
      </c>
      <c r="F2873" s="24">
        <f>All!EX43</f>
        <v>0</v>
      </c>
      <c r="G2873" s="24">
        <f>All!GH43</f>
        <v>899949.7</v>
      </c>
      <c r="H2873" s="26">
        <v>44774</v>
      </c>
    </row>
    <row r="2874" spans="1:8" hidden="1">
      <c r="A2874" s="19">
        <v>42</v>
      </c>
      <c r="B2874" s="19" t="s">
        <v>2003</v>
      </c>
      <c r="C2874" s="27">
        <f>All!CD44</f>
        <v>16342461.673913002</v>
      </c>
      <c r="D2874" s="24">
        <f>All!AT44</f>
        <v>0</v>
      </c>
      <c r="E2874" s="19" t="s">
        <v>272</v>
      </c>
      <c r="F2874" s="24">
        <f>All!EX44</f>
        <v>20947176.649999999</v>
      </c>
      <c r="G2874" s="24">
        <f>All!GH44</f>
        <v>19984095.800000001</v>
      </c>
      <c r="H2874" s="26">
        <v>44774</v>
      </c>
    </row>
    <row r="2875" spans="1:8" hidden="1">
      <c r="A2875" s="19">
        <v>43</v>
      </c>
      <c r="B2875" s="19" t="s">
        <v>2064</v>
      </c>
      <c r="C2875" s="27">
        <f>All!CD45</f>
        <v>0</v>
      </c>
      <c r="D2875" s="24">
        <f>All!AT45</f>
        <v>0</v>
      </c>
      <c r="E2875" s="19" t="s">
        <v>272</v>
      </c>
      <c r="F2875" s="24">
        <f>All!EX45</f>
        <v>0</v>
      </c>
      <c r="G2875" s="24">
        <f>All!GH45</f>
        <v>0</v>
      </c>
      <c r="H2875" s="26">
        <v>44774</v>
      </c>
    </row>
    <row r="2876" spans="1:8" hidden="1">
      <c r="A2876" s="19">
        <v>44</v>
      </c>
      <c r="B2876" s="19" t="s">
        <v>2062</v>
      </c>
      <c r="C2876" s="27">
        <f>All!CD46</f>
        <v>0</v>
      </c>
      <c r="D2876" s="24">
        <f>All!AT46</f>
        <v>0</v>
      </c>
      <c r="E2876" s="19" t="s">
        <v>272</v>
      </c>
      <c r="F2876" s="24">
        <f>All!EX46</f>
        <v>0</v>
      </c>
      <c r="G2876" s="24">
        <f>All!GH46</f>
        <v>0</v>
      </c>
      <c r="H2876" s="26">
        <v>44774</v>
      </c>
    </row>
    <row r="2877" spans="1:8" hidden="1">
      <c r="A2877" s="19">
        <v>45</v>
      </c>
      <c r="B2877" s="19" t="s">
        <v>2063</v>
      </c>
      <c r="C2877" s="27">
        <f>All!CD47</f>
        <v>0</v>
      </c>
      <c r="D2877" s="24">
        <f>All!AT47</f>
        <v>0</v>
      </c>
      <c r="E2877" s="19" t="s">
        <v>272</v>
      </c>
      <c r="F2877" s="24">
        <f>All!EX47</f>
        <v>0</v>
      </c>
      <c r="G2877" s="24">
        <f>All!GH47</f>
        <v>0</v>
      </c>
      <c r="H2877" s="26">
        <v>44774</v>
      </c>
    </row>
    <row r="2878" spans="1:8" hidden="1">
      <c r="A2878" s="19">
        <v>46</v>
      </c>
      <c r="B2878" s="12" t="s">
        <v>2065</v>
      </c>
      <c r="C2878" s="27">
        <f>All!CD48</f>
        <v>80701334.870466471</v>
      </c>
      <c r="D2878" s="24">
        <f>All!AT48</f>
        <v>73051255</v>
      </c>
      <c r="E2878" s="19" t="s">
        <v>272</v>
      </c>
      <c r="F2878" s="24">
        <f>All!EX48</f>
        <v>10550900</v>
      </c>
      <c r="G2878" s="24">
        <f>All!GH48</f>
        <v>44580867.630000003</v>
      </c>
      <c r="H2878" s="26">
        <v>44774</v>
      </c>
    </row>
    <row r="2879" spans="1:8" hidden="1">
      <c r="A2879" s="19">
        <v>47</v>
      </c>
      <c r="B2879" s="12" t="s">
        <v>2066</v>
      </c>
      <c r="C2879" s="27">
        <f>All!CD49</f>
        <v>6892060.740616858</v>
      </c>
      <c r="D2879" s="24">
        <f>All!AT49</f>
        <v>1619984.7523809671</v>
      </c>
      <c r="E2879" s="19" t="s">
        <v>272</v>
      </c>
      <c r="F2879" s="24">
        <f>All!EX49</f>
        <v>4532159.6500000004</v>
      </c>
      <c r="G2879" s="24">
        <f>All!GH49</f>
        <v>3948606.94</v>
      </c>
      <c r="H2879" s="26">
        <v>44774</v>
      </c>
    </row>
    <row r="2880" spans="1:8" hidden="1">
      <c r="A2880" s="19">
        <v>48</v>
      </c>
      <c r="B2880" s="19" t="s">
        <v>2068</v>
      </c>
      <c r="C2880" s="27">
        <f>All!CD50</f>
        <v>15491684.179516792</v>
      </c>
      <c r="D2880" s="24">
        <f>All!AT50</f>
        <v>25141582</v>
      </c>
      <c r="E2880" s="19" t="s">
        <v>272</v>
      </c>
      <c r="F2880" s="24">
        <f>All!EX50</f>
        <v>0</v>
      </c>
      <c r="G2880" s="24">
        <f>All!GH50</f>
        <v>16707526.570000002</v>
      </c>
      <c r="H2880" s="26">
        <v>44774</v>
      </c>
    </row>
    <row r="2881" spans="1:8" hidden="1">
      <c r="A2881" s="19">
        <v>49</v>
      </c>
      <c r="B2881" s="19" t="s">
        <v>2069</v>
      </c>
      <c r="C2881" s="27">
        <f>All!CD51</f>
        <v>0</v>
      </c>
      <c r="D2881" s="24">
        <f>All!AT51</f>
        <v>0</v>
      </c>
      <c r="E2881" s="19" t="s">
        <v>272</v>
      </c>
      <c r="F2881" s="24">
        <f>All!EX51</f>
        <v>0</v>
      </c>
      <c r="G2881" s="24">
        <f>All!GH51</f>
        <v>8383.39</v>
      </c>
      <c r="H2881" s="26">
        <v>44774</v>
      </c>
    </row>
    <row r="2882" spans="1:8" hidden="1">
      <c r="A2882" s="19">
        <v>50</v>
      </c>
      <c r="B2882" s="19" t="s">
        <v>66</v>
      </c>
      <c r="C2882" s="27">
        <f>All!CD52</f>
        <v>0</v>
      </c>
      <c r="D2882" s="24">
        <f>All!AT52</f>
        <v>0</v>
      </c>
      <c r="E2882" s="19" t="s">
        <v>272</v>
      </c>
      <c r="F2882" s="24">
        <f>All!EX52</f>
        <v>0</v>
      </c>
      <c r="G2882" s="24">
        <f>All!GH52</f>
        <v>177284.53</v>
      </c>
      <c r="H2882" s="26">
        <v>44774</v>
      </c>
    </row>
    <row r="2883" spans="1:8" hidden="1">
      <c r="A2883" s="19">
        <v>51</v>
      </c>
      <c r="B2883" s="19" t="s">
        <v>67</v>
      </c>
      <c r="C2883" s="27">
        <f>All!CD53</f>
        <v>0</v>
      </c>
      <c r="D2883" s="24">
        <f>All!AT53</f>
        <v>0</v>
      </c>
      <c r="E2883" s="19" t="s">
        <v>272</v>
      </c>
      <c r="F2883" s="24">
        <f>All!EX53</f>
        <v>0</v>
      </c>
      <c r="G2883" s="24">
        <f>All!GH53</f>
        <v>610618</v>
      </c>
      <c r="H2883" s="26">
        <v>44774</v>
      </c>
    </row>
    <row r="2884" spans="1:8" hidden="1">
      <c r="A2884" s="19">
        <v>52</v>
      </c>
      <c r="B2884" s="19" t="s">
        <v>68</v>
      </c>
      <c r="C2884" s="27">
        <f>All!CD54</f>
        <v>0</v>
      </c>
      <c r="D2884" s="24">
        <f>All!AT54</f>
        <v>0</v>
      </c>
      <c r="E2884" s="19" t="s">
        <v>272</v>
      </c>
      <c r="F2884" s="24">
        <f>All!EX54</f>
        <v>0</v>
      </c>
      <c r="G2884" s="24">
        <f>All!GH54</f>
        <v>500000</v>
      </c>
      <c r="H2884" s="26">
        <v>44774</v>
      </c>
    </row>
    <row r="2885" spans="1:8" hidden="1">
      <c r="A2885" s="19">
        <v>53</v>
      </c>
      <c r="B2885" s="19" t="s">
        <v>69</v>
      </c>
      <c r="C2885" s="27">
        <f>All!CD55</f>
        <v>0</v>
      </c>
      <c r="D2885" s="24">
        <f>All!AT55</f>
        <v>0</v>
      </c>
      <c r="E2885" s="19" t="s">
        <v>272</v>
      </c>
      <c r="F2885" s="24">
        <f>All!EX55</f>
        <v>0</v>
      </c>
      <c r="G2885" s="24">
        <f>All!GH55</f>
        <v>0</v>
      </c>
      <c r="H2885" s="26">
        <v>44774</v>
      </c>
    </row>
    <row r="2886" spans="1:8" hidden="1">
      <c r="A2886" s="19">
        <v>54</v>
      </c>
      <c r="B2886" s="19" t="s">
        <v>70</v>
      </c>
      <c r="C2886" s="27">
        <f>All!CD56</f>
        <v>0</v>
      </c>
      <c r="D2886" s="24">
        <f>All!AT56</f>
        <v>0</v>
      </c>
      <c r="E2886" s="19" t="s">
        <v>272</v>
      </c>
      <c r="F2886" s="24">
        <f>All!EX56</f>
        <v>0</v>
      </c>
      <c r="G2886" s="24">
        <f>All!GH56</f>
        <v>0</v>
      </c>
      <c r="H2886" s="26">
        <v>44774</v>
      </c>
    </row>
    <row r="2887" spans="1:8" hidden="1">
      <c r="A2887" s="19">
        <v>55</v>
      </c>
      <c r="B2887" s="19" t="s">
        <v>71</v>
      </c>
      <c r="C2887" s="27">
        <f>All!CD57</f>
        <v>0</v>
      </c>
      <c r="D2887" s="24">
        <f>All!AT57</f>
        <v>0</v>
      </c>
      <c r="E2887" s="19" t="s">
        <v>272</v>
      </c>
      <c r="F2887" s="24">
        <f>All!EX57</f>
        <v>0</v>
      </c>
      <c r="G2887" s="24">
        <f>All!GH57</f>
        <v>0</v>
      </c>
      <c r="H2887" s="26">
        <v>44774</v>
      </c>
    </row>
    <row r="2888" spans="1:8" hidden="1">
      <c r="A2888" s="19">
        <v>56</v>
      </c>
      <c r="B2888" s="19" t="s">
        <v>72</v>
      </c>
      <c r="C2888" s="27">
        <f>All!CD58</f>
        <v>0</v>
      </c>
      <c r="D2888" s="24">
        <f>All!AT58</f>
        <v>0</v>
      </c>
      <c r="E2888" s="19" t="s">
        <v>272</v>
      </c>
      <c r="F2888" s="24">
        <f>All!EX58</f>
        <v>0</v>
      </c>
      <c r="G2888" s="24">
        <f>All!GH58</f>
        <v>0</v>
      </c>
      <c r="H2888" s="26">
        <v>44774</v>
      </c>
    </row>
    <row r="2889" spans="1:8" hidden="1">
      <c r="A2889" s="19">
        <v>57</v>
      </c>
      <c r="B2889" s="19" t="s">
        <v>73</v>
      </c>
      <c r="C2889" s="27">
        <f>All!CD59</f>
        <v>0</v>
      </c>
      <c r="D2889" s="24">
        <f>All!AT59</f>
        <v>0</v>
      </c>
      <c r="E2889" s="19" t="s">
        <v>272</v>
      </c>
      <c r="F2889" s="24">
        <f>All!EX59</f>
        <v>0</v>
      </c>
      <c r="G2889" s="24">
        <f>All!GH59</f>
        <v>0</v>
      </c>
      <c r="H2889" s="26">
        <v>44774</v>
      </c>
    </row>
    <row r="2890" spans="1:8" hidden="1">
      <c r="A2890" s="19">
        <v>58</v>
      </c>
      <c r="B2890" s="19" t="s">
        <v>74</v>
      </c>
      <c r="C2890" s="27">
        <f>All!CD60</f>
        <v>0</v>
      </c>
      <c r="D2890" s="24">
        <f>All!AT60</f>
        <v>0</v>
      </c>
      <c r="E2890" s="19" t="s">
        <v>272</v>
      </c>
      <c r="F2890" s="24">
        <f>All!EX60</f>
        <v>0</v>
      </c>
      <c r="G2890" s="24">
        <f>All!GH60</f>
        <v>0</v>
      </c>
      <c r="H2890" s="26">
        <v>44774</v>
      </c>
    </row>
    <row r="2891" spans="1:8" hidden="1">
      <c r="A2891" s="19">
        <v>59</v>
      </c>
      <c r="B2891" s="19" t="s">
        <v>75</v>
      </c>
      <c r="C2891" s="27">
        <f>All!CD61</f>
        <v>0</v>
      </c>
      <c r="D2891" s="24">
        <f>All!AT61</f>
        <v>0</v>
      </c>
      <c r="E2891" s="19" t="s">
        <v>272</v>
      </c>
      <c r="F2891" s="24">
        <f>All!EX61</f>
        <v>0</v>
      </c>
      <c r="G2891" s="24">
        <f>All!GH61</f>
        <v>0</v>
      </c>
      <c r="H2891" s="26">
        <v>44774</v>
      </c>
    </row>
    <row r="2892" spans="1:8" hidden="1">
      <c r="A2892" s="19">
        <v>60</v>
      </c>
      <c r="B2892" s="19" t="s">
        <v>76</v>
      </c>
      <c r="C2892" s="27">
        <f>All!CD62</f>
        <v>0</v>
      </c>
      <c r="D2892" s="24">
        <f>All!AT62</f>
        <v>0</v>
      </c>
      <c r="E2892" s="19" t="s">
        <v>272</v>
      </c>
      <c r="F2892" s="24">
        <f>All!EX62</f>
        <v>0</v>
      </c>
      <c r="G2892" s="24">
        <f>All!GH62</f>
        <v>0</v>
      </c>
      <c r="H2892" s="26">
        <v>44774</v>
      </c>
    </row>
    <row r="2893" spans="1:8" hidden="1">
      <c r="A2893" s="19">
        <v>61</v>
      </c>
      <c r="B2893" s="19" t="s">
        <v>77</v>
      </c>
      <c r="C2893" s="27">
        <f>All!CD63</f>
        <v>0</v>
      </c>
      <c r="D2893" s="24">
        <f>All!AT63</f>
        <v>0</v>
      </c>
      <c r="E2893" s="19" t="s">
        <v>272</v>
      </c>
      <c r="F2893" s="24">
        <f>All!EX63</f>
        <v>0</v>
      </c>
      <c r="G2893" s="24">
        <f>All!GH63</f>
        <v>0</v>
      </c>
      <c r="H2893" s="26">
        <v>44774</v>
      </c>
    </row>
    <row r="2894" spans="1:8" hidden="1">
      <c r="A2894" s="19">
        <v>62</v>
      </c>
      <c r="B2894" s="19" t="s">
        <v>87</v>
      </c>
      <c r="C2894" s="27">
        <f>All!CD64</f>
        <v>0</v>
      </c>
      <c r="D2894" s="24">
        <f>All!AT64</f>
        <v>0</v>
      </c>
      <c r="E2894" s="19" t="s">
        <v>272</v>
      </c>
      <c r="F2894" s="24">
        <f>All!EX64</f>
        <v>0</v>
      </c>
      <c r="G2894" s="24">
        <f>All!GH64</f>
        <v>0</v>
      </c>
      <c r="H2894" s="26">
        <v>44774</v>
      </c>
    </row>
    <row r="2895" spans="1:8" hidden="1">
      <c r="A2895" s="19">
        <v>63</v>
      </c>
      <c r="B2895" s="19" t="s">
        <v>93</v>
      </c>
      <c r="C2895" s="27">
        <f>All!CD65</f>
        <v>0</v>
      </c>
      <c r="D2895" s="24">
        <f>All!AT65</f>
        <v>0</v>
      </c>
      <c r="E2895" s="19" t="s">
        <v>272</v>
      </c>
      <c r="F2895" s="24">
        <f>All!EX65</f>
        <v>0</v>
      </c>
      <c r="G2895" s="24">
        <f>All!GH65</f>
        <v>0</v>
      </c>
      <c r="H2895" s="26">
        <v>44774</v>
      </c>
    </row>
    <row r="2896" spans="1:8" hidden="1">
      <c r="A2896" s="19">
        <v>64</v>
      </c>
      <c r="B2896" s="19" t="s">
        <v>94</v>
      </c>
      <c r="C2896" s="27">
        <f>All!CD66</f>
        <v>0</v>
      </c>
      <c r="D2896" s="24">
        <f>All!AT66</f>
        <v>0</v>
      </c>
      <c r="E2896" s="19" t="s">
        <v>272</v>
      </c>
      <c r="F2896" s="24">
        <f>All!EX66</f>
        <v>0</v>
      </c>
      <c r="G2896" s="24">
        <f>All!GH66</f>
        <v>0</v>
      </c>
      <c r="H2896" s="26">
        <v>44774</v>
      </c>
    </row>
    <row r="2897" spans="1:8" hidden="1">
      <c r="A2897" s="19">
        <v>65</v>
      </c>
      <c r="B2897" s="19" t="s">
        <v>95</v>
      </c>
      <c r="C2897" s="27">
        <f>All!CD67</f>
        <v>0</v>
      </c>
      <c r="D2897" s="24">
        <f>All!AT67</f>
        <v>0</v>
      </c>
      <c r="E2897" s="19" t="s">
        <v>272</v>
      </c>
      <c r="F2897" s="24">
        <f>All!EX67</f>
        <v>0</v>
      </c>
      <c r="G2897" s="24">
        <f>All!GH67</f>
        <v>0</v>
      </c>
      <c r="H2897" s="26">
        <v>44774</v>
      </c>
    </row>
    <row r="2898" spans="1:8" hidden="1">
      <c r="A2898" s="19">
        <v>66</v>
      </c>
      <c r="B2898" s="19" t="s">
        <v>96</v>
      </c>
      <c r="C2898" s="27">
        <f>All!CD68</f>
        <v>0</v>
      </c>
      <c r="D2898" s="24">
        <f>All!AT68</f>
        <v>0</v>
      </c>
      <c r="E2898" s="19" t="s">
        <v>272</v>
      </c>
      <c r="F2898" s="24">
        <f>All!EX68</f>
        <v>0</v>
      </c>
      <c r="G2898" s="24">
        <f>All!GH68</f>
        <v>0</v>
      </c>
      <c r="H2898" s="26">
        <v>44774</v>
      </c>
    </row>
    <row r="2899" spans="1:8" hidden="1">
      <c r="A2899" s="19">
        <v>67</v>
      </c>
      <c r="B2899" s="19" t="s">
        <v>97</v>
      </c>
      <c r="C2899" s="27">
        <f>All!CD69</f>
        <v>0</v>
      </c>
      <c r="D2899" s="24">
        <f>All!AT69</f>
        <v>0</v>
      </c>
      <c r="E2899" s="19" t="s">
        <v>272</v>
      </c>
      <c r="F2899" s="24">
        <f>All!EX69</f>
        <v>0</v>
      </c>
      <c r="G2899" s="24">
        <f>All!GH69</f>
        <v>0</v>
      </c>
      <c r="H2899" s="26">
        <v>44774</v>
      </c>
    </row>
    <row r="2900" spans="1:8" hidden="1">
      <c r="A2900" s="19">
        <v>68</v>
      </c>
      <c r="B2900" s="19" t="s">
        <v>98</v>
      </c>
      <c r="C2900" s="27">
        <f>All!CD70</f>
        <v>0</v>
      </c>
      <c r="D2900" s="24">
        <f>All!AT70</f>
        <v>0</v>
      </c>
      <c r="E2900" s="19" t="s">
        <v>272</v>
      </c>
      <c r="F2900" s="24">
        <f>All!EX70</f>
        <v>0</v>
      </c>
      <c r="G2900" s="24">
        <f>All!GH70</f>
        <v>0</v>
      </c>
      <c r="H2900" s="26">
        <v>44774</v>
      </c>
    </row>
    <row r="2901" spans="1:8" hidden="1">
      <c r="A2901" s="19">
        <v>69</v>
      </c>
      <c r="B2901" s="19" t="s">
        <v>99</v>
      </c>
      <c r="C2901" s="27">
        <f>All!CD71</f>
        <v>0</v>
      </c>
      <c r="D2901" s="24">
        <f>All!AT71</f>
        <v>0</v>
      </c>
      <c r="E2901" s="19" t="s">
        <v>272</v>
      </c>
      <c r="F2901" s="24">
        <f>All!EX71</f>
        <v>0</v>
      </c>
      <c r="G2901" s="24">
        <f>All!GH71</f>
        <v>0</v>
      </c>
      <c r="H2901" s="26">
        <v>44774</v>
      </c>
    </row>
    <row r="2902" spans="1:8" hidden="1">
      <c r="A2902" s="19">
        <v>70</v>
      </c>
      <c r="B2902" s="19" t="s">
        <v>100</v>
      </c>
      <c r="C2902" s="27">
        <f>All!CD72</f>
        <v>0</v>
      </c>
      <c r="D2902" s="24">
        <f>All!AT72</f>
        <v>0</v>
      </c>
      <c r="E2902" s="19" t="s">
        <v>272</v>
      </c>
      <c r="F2902" s="24">
        <f>All!EX72</f>
        <v>0</v>
      </c>
      <c r="G2902" s="24">
        <f>All!GH72</f>
        <v>270050.68</v>
      </c>
      <c r="H2902" s="26">
        <v>44774</v>
      </c>
    </row>
    <row r="2903" spans="1:8" hidden="1">
      <c r="A2903" s="19">
        <v>71</v>
      </c>
      <c r="B2903" s="19" t="s">
        <v>101</v>
      </c>
      <c r="C2903" s="27">
        <f>All!CD73</f>
        <v>0</v>
      </c>
      <c r="D2903" s="24">
        <f>All!AT73</f>
        <v>0</v>
      </c>
      <c r="E2903" s="19" t="s">
        <v>272</v>
      </c>
      <c r="F2903" s="24">
        <f>All!EX73</f>
        <v>0</v>
      </c>
      <c r="G2903" s="24">
        <f>All!GH73</f>
        <v>0</v>
      </c>
      <c r="H2903" s="26">
        <v>44774</v>
      </c>
    </row>
    <row r="2904" spans="1:8" hidden="1">
      <c r="A2904" s="19">
        <v>72</v>
      </c>
      <c r="B2904" s="19" t="s">
        <v>102</v>
      </c>
      <c r="C2904" s="27">
        <f>All!CD74</f>
        <v>0</v>
      </c>
      <c r="D2904" s="24">
        <f>All!AT74</f>
        <v>0</v>
      </c>
      <c r="E2904" s="19" t="s">
        <v>272</v>
      </c>
      <c r="F2904" s="24">
        <f>All!EX74</f>
        <v>0</v>
      </c>
      <c r="G2904" s="24">
        <f>All!GH74</f>
        <v>0</v>
      </c>
      <c r="H2904" s="26">
        <v>44774</v>
      </c>
    </row>
    <row r="2905" spans="1:8" hidden="1">
      <c r="A2905" s="19">
        <v>73</v>
      </c>
      <c r="B2905" s="19" t="s">
        <v>103</v>
      </c>
      <c r="C2905" s="27">
        <f>All!CD75</f>
        <v>0</v>
      </c>
      <c r="D2905" s="24">
        <f>All!AT75</f>
        <v>0</v>
      </c>
      <c r="E2905" s="19" t="s">
        <v>272</v>
      </c>
      <c r="F2905" s="24">
        <f>All!EX75</f>
        <v>0</v>
      </c>
      <c r="G2905" s="24">
        <f>All!GH75</f>
        <v>0</v>
      </c>
      <c r="H2905" s="26">
        <v>44774</v>
      </c>
    </row>
    <row r="2906" spans="1:8" hidden="1">
      <c r="A2906" s="19">
        <v>74</v>
      </c>
      <c r="B2906" s="19" t="s">
        <v>104</v>
      </c>
      <c r="C2906" s="27">
        <f>All!CD76</f>
        <v>0</v>
      </c>
      <c r="D2906" s="24">
        <f>All!AT76</f>
        <v>0</v>
      </c>
      <c r="E2906" s="19" t="s">
        <v>272</v>
      </c>
      <c r="F2906" s="24">
        <f>All!EX76</f>
        <v>0</v>
      </c>
      <c r="G2906" s="24">
        <f>All!GH76</f>
        <v>0</v>
      </c>
      <c r="H2906" s="26">
        <v>44774</v>
      </c>
    </row>
    <row r="2907" spans="1:8" hidden="1">
      <c r="A2907" s="19">
        <v>75</v>
      </c>
      <c r="B2907" s="19" t="s">
        <v>105</v>
      </c>
      <c r="C2907" s="27">
        <f>All!CD77</f>
        <v>0</v>
      </c>
      <c r="D2907" s="24">
        <f>All!AT77</f>
        <v>0</v>
      </c>
      <c r="E2907" s="19" t="s">
        <v>272</v>
      </c>
      <c r="F2907" s="24">
        <f>All!EX77</f>
        <v>0</v>
      </c>
      <c r="G2907" s="24">
        <f>All!GH77</f>
        <v>0</v>
      </c>
      <c r="H2907" s="26">
        <v>44774</v>
      </c>
    </row>
    <row r="2908" spans="1:8" hidden="1">
      <c r="A2908" s="19">
        <v>76</v>
      </c>
      <c r="B2908" s="19" t="s">
        <v>111</v>
      </c>
      <c r="C2908" s="27">
        <f>All!CD78</f>
        <v>0</v>
      </c>
      <c r="D2908" s="24">
        <f>All!AT78</f>
        <v>0</v>
      </c>
      <c r="E2908" s="19" t="s">
        <v>272</v>
      </c>
      <c r="F2908" s="24">
        <f>All!EX78</f>
        <v>0</v>
      </c>
      <c r="G2908" s="24">
        <f>All!GH78</f>
        <v>0</v>
      </c>
      <c r="H2908" s="26">
        <v>44774</v>
      </c>
    </row>
    <row r="2909" spans="1:8" hidden="1">
      <c r="A2909" s="19">
        <v>77</v>
      </c>
      <c r="B2909" s="19" t="s">
        <v>112</v>
      </c>
      <c r="C2909" s="27">
        <f>All!CD79</f>
        <v>0</v>
      </c>
      <c r="D2909" s="24">
        <f>All!AT79</f>
        <v>0</v>
      </c>
      <c r="E2909" s="19" t="s">
        <v>272</v>
      </c>
      <c r="F2909" s="24">
        <f>All!EX79</f>
        <v>0</v>
      </c>
      <c r="G2909" s="24">
        <f>All!GH79</f>
        <v>0</v>
      </c>
      <c r="H2909" s="26">
        <v>44774</v>
      </c>
    </row>
    <row r="2910" spans="1:8" hidden="1">
      <c r="A2910" s="19">
        <v>78</v>
      </c>
      <c r="B2910" s="19" t="s">
        <v>113</v>
      </c>
      <c r="C2910" s="27">
        <f>All!CD80</f>
        <v>0</v>
      </c>
      <c r="D2910" s="24">
        <f>All!AT80</f>
        <v>0</v>
      </c>
      <c r="E2910" s="19" t="s">
        <v>272</v>
      </c>
      <c r="F2910" s="24">
        <f>All!EX80</f>
        <v>0</v>
      </c>
      <c r="G2910" s="24">
        <f>All!GH80</f>
        <v>0</v>
      </c>
      <c r="H2910" s="26">
        <v>44774</v>
      </c>
    </row>
    <row r="2911" spans="1:8" hidden="1">
      <c r="A2911" s="19">
        <v>79</v>
      </c>
      <c r="B2911" s="19" t="s">
        <v>114</v>
      </c>
      <c r="C2911" s="27">
        <f>All!CD81</f>
        <v>0</v>
      </c>
      <c r="D2911" s="24">
        <f>All!AT81</f>
        <v>0</v>
      </c>
      <c r="E2911" s="19" t="s">
        <v>272</v>
      </c>
      <c r="F2911" s="24">
        <f>All!EX81</f>
        <v>0</v>
      </c>
      <c r="G2911" s="24">
        <f>All!GH81</f>
        <v>0</v>
      </c>
      <c r="H2911" s="26">
        <v>44774</v>
      </c>
    </row>
    <row r="2912" spans="1:8" hidden="1">
      <c r="A2912" s="19">
        <v>80</v>
      </c>
      <c r="B2912" s="19" t="s">
        <v>115</v>
      </c>
      <c r="C2912" s="27">
        <f>All!CD82</f>
        <v>0</v>
      </c>
      <c r="D2912" s="24">
        <f>All!AT82</f>
        <v>0</v>
      </c>
      <c r="E2912" s="19" t="s">
        <v>272</v>
      </c>
      <c r="F2912" s="24">
        <f>All!EX82</f>
        <v>0</v>
      </c>
      <c r="G2912" s="24">
        <f>All!GH82</f>
        <v>0</v>
      </c>
      <c r="H2912" s="26">
        <v>44774</v>
      </c>
    </row>
    <row r="2913" spans="1:8" hidden="1">
      <c r="A2913" s="19">
        <v>81</v>
      </c>
      <c r="B2913" s="19" t="s">
        <v>116</v>
      </c>
      <c r="C2913" s="27">
        <f>All!CD83</f>
        <v>0</v>
      </c>
      <c r="D2913" s="24">
        <f>All!AT83</f>
        <v>0</v>
      </c>
      <c r="E2913" s="19" t="s">
        <v>272</v>
      </c>
      <c r="F2913" s="24">
        <f>All!EX83</f>
        <v>0</v>
      </c>
      <c r="G2913" s="24">
        <f>All!GH83</f>
        <v>0</v>
      </c>
      <c r="H2913" s="26">
        <v>44774</v>
      </c>
    </row>
    <row r="2914" spans="1:8" hidden="1">
      <c r="A2914" s="19">
        <v>82</v>
      </c>
      <c r="B2914" s="19" t="s">
        <v>117</v>
      </c>
      <c r="C2914" s="27">
        <f>All!CD84</f>
        <v>0</v>
      </c>
      <c r="D2914" s="24">
        <f>All!AT84</f>
        <v>0</v>
      </c>
      <c r="E2914" s="19" t="s">
        <v>272</v>
      </c>
      <c r="F2914" s="24">
        <f>All!EX84</f>
        <v>0</v>
      </c>
      <c r="G2914" s="24">
        <f>All!GH84</f>
        <v>0</v>
      </c>
      <c r="H2914" s="26">
        <v>44774</v>
      </c>
    </row>
    <row r="2915" spans="1:8" hidden="1">
      <c r="A2915" s="19">
        <v>83</v>
      </c>
      <c r="B2915" s="19" t="s">
        <v>118</v>
      </c>
      <c r="C2915" s="27">
        <f>All!CD85</f>
        <v>0</v>
      </c>
      <c r="D2915" s="24">
        <f>All!AT85</f>
        <v>0</v>
      </c>
      <c r="E2915" s="19" t="s">
        <v>272</v>
      </c>
      <c r="F2915" s="24">
        <f>All!EX85</f>
        <v>0</v>
      </c>
      <c r="G2915" s="24">
        <f>All!GH85</f>
        <v>0</v>
      </c>
      <c r="H2915" s="26">
        <v>44774</v>
      </c>
    </row>
    <row r="2916" spans="1:8" hidden="1">
      <c r="A2916" s="19">
        <v>84</v>
      </c>
      <c r="B2916" s="19" t="s">
        <v>119</v>
      </c>
      <c r="C2916" s="27">
        <f>All!CD86</f>
        <v>0</v>
      </c>
      <c r="D2916" s="24">
        <f>All!AT86</f>
        <v>0</v>
      </c>
      <c r="E2916" s="19" t="s">
        <v>272</v>
      </c>
      <c r="F2916" s="24">
        <f>All!EX86</f>
        <v>0</v>
      </c>
      <c r="G2916" s="24">
        <f>All!GH86</f>
        <v>0</v>
      </c>
      <c r="H2916" s="26">
        <v>44774</v>
      </c>
    </row>
    <row r="2917" spans="1:8" hidden="1">
      <c r="A2917" s="19">
        <v>85</v>
      </c>
      <c r="B2917" s="19" t="s">
        <v>120</v>
      </c>
      <c r="C2917" s="27">
        <f>All!CD87</f>
        <v>0</v>
      </c>
      <c r="D2917" s="24">
        <f>All!AT87</f>
        <v>0</v>
      </c>
      <c r="E2917" s="19" t="s">
        <v>272</v>
      </c>
      <c r="F2917" s="24">
        <f>All!EX87</f>
        <v>0</v>
      </c>
      <c r="G2917" s="24">
        <f>All!GH87</f>
        <v>9226</v>
      </c>
      <c r="H2917" s="26">
        <v>44774</v>
      </c>
    </row>
    <row r="2918" spans="1:8" hidden="1">
      <c r="A2918" s="19">
        <v>86</v>
      </c>
      <c r="B2918" s="19" t="s">
        <v>121</v>
      </c>
      <c r="C2918" s="27">
        <f>All!CD88</f>
        <v>0</v>
      </c>
      <c r="D2918" s="24">
        <f>All!AT88</f>
        <v>0</v>
      </c>
      <c r="E2918" s="19" t="s">
        <v>272</v>
      </c>
      <c r="F2918" s="24">
        <f>All!EX88</f>
        <v>0</v>
      </c>
      <c r="G2918" s="24">
        <f>All!GH88</f>
        <v>0</v>
      </c>
      <c r="H2918" s="26">
        <v>44774</v>
      </c>
    </row>
    <row r="2919" spans="1:8" hidden="1">
      <c r="A2919" s="19">
        <v>87</v>
      </c>
      <c r="B2919" s="19" t="s">
        <v>122</v>
      </c>
      <c r="C2919" s="27">
        <f>All!CD89</f>
        <v>0</v>
      </c>
      <c r="D2919" s="24">
        <f>All!AT89</f>
        <v>0</v>
      </c>
      <c r="E2919" s="19" t="s">
        <v>272</v>
      </c>
      <c r="F2919" s="24">
        <f>All!EX89</f>
        <v>0</v>
      </c>
      <c r="G2919" s="24">
        <f>All!GH89</f>
        <v>0</v>
      </c>
      <c r="H2919" s="26">
        <v>44774</v>
      </c>
    </row>
    <row r="2920" spans="1:8" hidden="1">
      <c r="A2920" s="19">
        <v>88</v>
      </c>
      <c r="B2920" s="19" t="s">
        <v>123</v>
      </c>
      <c r="C2920" s="27">
        <f>All!CD90</f>
        <v>0</v>
      </c>
      <c r="D2920" s="24">
        <f>All!AT90</f>
        <v>0</v>
      </c>
      <c r="E2920" s="19" t="s">
        <v>272</v>
      </c>
      <c r="F2920" s="24">
        <f>All!EX90</f>
        <v>0</v>
      </c>
      <c r="G2920" s="24">
        <f>All!GH90</f>
        <v>34020</v>
      </c>
      <c r="H2920" s="26">
        <v>44774</v>
      </c>
    </row>
    <row r="2921" spans="1:8" hidden="1">
      <c r="A2921" s="19">
        <v>89</v>
      </c>
      <c r="B2921" s="19" t="s">
        <v>126</v>
      </c>
      <c r="C2921" s="27">
        <f>All!CD91</f>
        <v>0</v>
      </c>
      <c r="D2921" s="24">
        <f>All!AT91</f>
        <v>0</v>
      </c>
      <c r="E2921" s="19" t="s">
        <v>272</v>
      </c>
      <c r="F2921" s="24">
        <f>All!EX91</f>
        <v>0</v>
      </c>
      <c r="G2921" s="24">
        <f>All!GH91</f>
        <v>0</v>
      </c>
      <c r="H2921" s="26">
        <v>44774</v>
      </c>
    </row>
    <row r="2922" spans="1:8" hidden="1">
      <c r="A2922" s="19">
        <v>90</v>
      </c>
      <c r="B2922" s="19" t="s">
        <v>284</v>
      </c>
      <c r="C2922" s="27">
        <f>All!CD92</f>
        <v>0</v>
      </c>
      <c r="D2922" s="24">
        <f>All!AT92</f>
        <v>0</v>
      </c>
      <c r="E2922" s="19" t="s">
        <v>272</v>
      </c>
      <c r="F2922" s="24">
        <f>All!EX92</f>
        <v>0</v>
      </c>
      <c r="G2922" s="24">
        <f>All!GH92</f>
        <v>0</v>
      </c>
      <c r="H2922" s="26">
        <v>44774</v>
      </c>
    </row>
    <row r="2923" spans="1:8" hidden="1">
      <c r="A2923" s="19">
        <v>91</v>
      </c>
      <c r="B2923" s="19" t="s">
        <v>2006</v>
      </c>
      <c r="C2923" s="27">
        <f>All!CD93</f>
        <v>0</v>
      </c>
      <c r="D2923" s="24">
        <f>All!AT93</f>
        <v>0</v>
      </c>
      <c r="E2923" s="19" t="s">
        <v>272</v>
      </c>
      <c r="F2923" s="24">
        <f>All!EX93</f>
        <v>0</v>
      </c>
      <c r="G2923" s="24">
        <f>All!GH93</f>
        <v>0</v>
      </c>
      <c r="H2923" s="26">
        <v>44774</v>
      </c>
    </row>
    <row r="2924" spans="1:8" hidden="1">
      <c r="A2924" s="19">
        <v>92</v>
      </c>
      <c r="B2924" s="19" t="s">
        <v>283</v>
      </c>
      <c r="C2924" s="27">
        <f>All!CD94</f>
        <v>0</v>
      </c>
      <c r="D2924" s="24">
        <f>All!AT94</f>
        <v>0</v>
      </c>
      <c r="E2924" s="19" t="s">
        <v>272</v>
      </c>
      <c r="F2924" s="24">
        <f>All!EX94</f>
        <v>0</v>
      </c>
      <c r="G2924" s="24">
        <f>All!GH94</f>
        <v>0</v>
      </c>
      <c r="H2924" s="26">
        <v>44774</v>
      </c>
    </row>
    <row r="2925" spans="1:8" hidden="1">
      <c r="A2925" s="19">
        <v>93</v>
      </c>
      <c r="B2925" s="19" t="s">
        <v>2005</v>
      </c>
      <c r="C2925" s="27">
        <f>All!CD95</f>
        <v>0</v>
      </c>
      <c r="D2925" s="24">
        <f>All!AT95</f>
        <v>0</v>
      </c>
      <c r="E2925" s="19" t="s">
        <v>272</v>
      </c>
      <c r="F2925" s="24">
        <f>All!EX95</f>
        <v>0</v>
      </c>
      <c r="G2925" s="24">
        <f>All!GH95</f>
        <v>0</v>
      </c>
      <c r="H2925" s="26">
        <v>44774</v>
      </c>
    </row>
    <row r="2926" spans="1:8" hidden="1">
      <c r="A2926" s="19">
        <v>94</v>
      </c>
      <c r="B2926" s="19" t="s">
        <v>2075</v>
      </c>
      <c r="C2926" s="27">
        <f>All!CD96</f>
        <v>0</v>
      </c>
      <c r="D2926" s="24">
        <f>All!AT96</f>
        <v>0</v>
      </c>
      <c r="E2926" s="19" t="s">
        <v>272</v>
      </c>
      <c r="F2926" s="24">
        <f>All!EX96</f>
        <v>0</v>
      </c>
      <c r="G2926" s="24">
        <f>All!GH96</f>
        <v>0</v>
      </c>
      <c r="H2926" s="26">
        <v>44774</v>
      </c>
    </row>
    <row r="2927" spans="1:8" hidden="1">
      <c r="A2927" s="19">
        <v>95</v>
      </c>
      <c r="B2927" s="19" t="s">
        <v>2076</v>
      </c>
      <c r="C2927" s="27">
        <f>All!CD97</f>
        <v>0</v>
      </c>
      <c r="D2927" s="24">
        <f>All!AT97</f>
        <v>0</v>
      </c>
      <c r="E2927" s="19" t="s">
        <v>272</v>
      </c>
      <c r="F2927" s="24">
        <f>All!EX97</f>
        <v>0</v>
      </c>
      <c r="G2927" s="24">
        <f>All!GH97</f>
        <v>0</v>
      </c>
      <c r="H2927" s="26">
        <v>44774</v>
      </c>
    </row>
    <row r="2928" spans="1:8" hidden="1">
      <c r="A2928" s="19">
        <v>96</v>
      </c>
      <c r="B2928" s="19" t="s">
        <v>2077</v>
      </c>
      <c r="C2928" s="27">
        <f>All!CD98</f>
        <v>0</v>
      </c>
      <c r="D2928" s="24">
        <f>All!AT98</f>
        <v>0</v>
      </c>
      <c r="E2928" s="19" t="s">
        <v>272</v>
      </c>
      <c r="F2928" s="24">
        <f>All!EX98</f>
        <v>0</v>
      </c>
      <c r="G2928" s="24">
        <f>All!GH98</f>
        <v>0</v>
      </c>
      <c r="H2928" s="26">
        <v>44774</v>
      </c>
    </row>
    <row r="2929" spans="1:8" hidden="1">
      <c r="A2929" s="19">
        <v>97</v>
      </c>
      <c r="B2929" s="19" t="s">
        <v>2078</v>
      </c>
      <c r="C2929" s="27">
        <f>All!CD99</f>
        <v>9453518.2577319741</v>
      </c>
      <c r="D2929" s="24">
        <f>All!AT99</f>
        <v>0</v>
      </c>
      <c r="E2929" s="19" t="s">
        <v>272</v>
      </c>
      <c r="F2929" s="24">
        <f>All!EX99</f>
        <v>0</v>
      </c>
      <c r="G2929" s="24">
        <f>All!GH99</f>
        <v>15744548.640000001</v>
      </c>
      <c r="H2929" s="26">
        <v>44774</v>
      </c>
    </row>
    <row r="2930" spans="1:8" hidden="1">
      <c r="A2930" s="19">
        <v>98</v>
      </c>
      <c r="B2930" s="19" t="s">
        <v>2079</v>
      </c>
      <c r="C2930" s="27">
        <f>All!CD100</f>
        <v>15897622.443298981</v>
      </c>
      <c r="D2930" s="24">
        <f>All!AT100</f>
        <v>7866196.5099999998</v>
      </c>
      <c r="E2930" s="19" t="s">
        <v>272</v>
      </c>
      <c r="F2930" s="24">
        <f>All!EX100</f>
        <v>20738977</v>
      </c>
      <c r="G2930" s="24">
        <f>All!GH100</f>
        <v>20952285.219999999</v>
      </c>
      <c r="H2930" s="26">
        <v>44774</v>
      </c>
    </row>
    <row r="2931" spans="1:8" hidden="1">
      <c r="A2931" s="19">
        <v>99</v>
      </c>
      <c r="B2931" s="19" t="s">
        <v>2080</v>
      </c>
      <c r="C2931" s="27">
        <f>All!CD101</f>
        <v>2272770.4480516911</v>
      </c>
      <c r="D2931" s="24">
        <f>All!AT101</f>
        <v>961000</v>
      </c>
      <c r="E2931" s="19" t="s">
        <v>272</v>
      </c>
      <c r="F2931" s="24">
        <f>All!EX101</f>
        <v>0</v>
      </c>
      <c r="G2931" s="24">
        <f>All!GH101</f>
        <v>7465860.2199999979</v>
      </c>
      <c r="H2931" s="26">
        <v>44774</v>
      </c>
    </row>
    <row r="2932" spans="1:8" hidden="1">
      <c r="A2932" s="19">
        <v>100</v>
      </c>
      <c r="B2932" s="19" t="s">
        <v>2081</v>
      </c>
      <c r="C2932" s="27">
        <f>All!CD102</f>
        <v>0</v>
      </c>
      <c r="D2932" s="24">
        <f>All!AT102</f>
        <v>0</v>
      </c>
      <c r="E2932" s="19" t="s">
        <v>272</v>
      </c>
      <c r="F2932" s="24">
        <f>All!EX102</f>
        <v>0</v>
      </c>
      <c r="G2932" s="24">
        <f>All!GH102</f>
        <v>0</v>
      </c>
      <c r="H2932" s="26">
        <v>44774</v>
      </c>
    </row>
    <row r="2933" spans="1:8" hidden="1">
      <c r="A2933" s="19">
        <v>101</v>
      </c>
      <c r="B2933" s="19" t="s">
        <v>2082</v>
      </c>
      <c r="C2933" s="27">
        <f>All!CD103</f>
        <v>0</v>
      </c>
      <c r="D2933" s="24">
        <f>All!AT103</f>
        <v>0</v>
      </c>
      <c r="E2933" s="19" t="s">
        <v>272</v>
      </c>
      <c r="F2933" s="24">
        <f>All!EX103</f>
        <v>0</v>
      </c>
      <c r="G2933" s="24">
        <f>All!GH103</f>
        <v>2552678.9900000002</v>
      </c>
      <c r="H2933" s="26">
        <v>44774</v>
      </c>
    </row>
    <row r="2934" spans="1:8" hidden="1">
      <c r="A2934" s="19">
        <v>102</v>
      </c>
      <c r="B2934" s="19" t="s">
        <v>2083</v>
      </c>
      <c r="C2934" s="27">
        <f>All!CD104</f>
        <v>6562816.9892472625</v>
      </c>
      <c r="D2934" s="24">
        <f>All!AT104</f>
        <v>0</v>
      </c>
      <c r="E2934" s="19" t="s">
        <v>272</v>
      </c>
      <c r="F2934" s="24">
        <f>All!EX104</f>
        <v>0</v>
      </c>
      <c r="G2934" s="24">
        <f>All!GH104</f>
        <v>24987736.810000002</v>
      </c>
      <c r="H2934" s="26">
        <v>44774</v>
      </c>
    </row>
    <row r="2935" spans="1:8" hidden="1">
      <c r="A2935" s="19">
        <v>103</v>
      </c>
      <c r="B2935" s="19" t="s">
        <v>2085</v>
      </c>
      <c r="C2935" s="27">
        <f>All!CD105</f>
        <v>0</v>
      </c>
      <c r="D2935" s="24">
        <f>All!AT105</f>
        <v>0</v>
      </c>
      <c r="E2935" s="19" t="s">
        <v>272</v>
      </c>
      <c r="F2935" s="24">
        <f>All!EX105</f>
        <v>0</v>
      </c>
      <c r="G2935" s="24">
        <f>All!GH105</f>
        <v>876.6</v>
      </c>
      <c r="H2935" s="26">
        <v>44774</v>
      </c>
    </row>
    <row r="2936" spans="1:8" hidden="1">
      <c r="A2936" s="19">
        <v>104</v>
      </c>
      <c r="B2936" s="19" t="s">
        <v>2086</v>
      </c>
      <c r="C2936" s="27">
        <f>All!CD106</f>
        <v>0</v>
      </c>
      <c r="D2936" s="24">
        <f>All!AT106</f>
        <v>0</v>
      </c>
      <c r="E2936" s="19" t="s">
        <v>272</v>
      </c>
      <c r="F2936" s="24">
        <f>All!EX106</f>
        <v>0</v>
      </c>
      <c r="G2936" s="24">
        <f>All!GH106</f>
        <v>0</v>
      </c>
      <c r="H2936" s="26">
        <v>44774</v>
      </c>
    </row>
    <row r="2937" spans="1:8" hidden="1">
      <c r="A2937" s="19">
        <v>105</v>
      </c>
      <c r="B2937" s="19" t="s">
        <v>2087</v>
      </c>
      <c r="C2937" s="27">
        <f>All!CD107</f>
        <v>119488.2512562573</v>
      </c>
      <c r="D2937" s="24">
        <f>All!AT107</f>
        <v>0</v>
      </c>
      <c r="E2937" s="19" t="s">
        <v>272</v>
      </c>
      <c r="F2937" s="24">
        <f>All!EX107</f>
        <v>3409611.34</v>
      </c>
      <c r="G2937" s="24">
        <f>All!GH107</f>
        <v>6473410.1900000004</v>
      </c>
      <c r="H2937" s="26">
        <v>44774</v>
      </c>
    </row>
    <row r="2938" spans="1:8" hidden="1">
      <c r="A2938" s="19">
        <v>106</v>
      </c>
      <c r="B2938" s="19" t="s">
        <v>2088</v>
      </c>
      <c r="C2938" s="27">
        <f>All!CD108</f>
        <v>0</v>
      </c>
      <c r="D2938" s="24">
        <f>All!AT108</f>
        <v>0</v>
      </c>
      <c r="E2938" s="19" t="s">
        <v>272</v>
      </c>
      <c r="F2938" s="24">
        <f>All!EX108</f>
        <v>0</v>
      </c>
      <c r="G2938" s="24">
        <f>All!GH108</f>
        <v>0</v>
      </c>
      <c r="H2938" s="26">
        <v>44774</v>
      </c>
    </row>
    <row r="2939" spans="1:8" hidden="1">
      <c r="A2939" s="19">
        <v>107</v>
      </c>
      <c r="B2939" s="19" t="s">
        <v>2089</v>
      </c>
      <c r="C2939" s="27">
        <f>All!CD109</f>
        <v>28.93047034740448</v>
      </c>
      <c r="D2939" s="24">
        <f>All!AT109</f>
        <v>0</v>
      </c>
      <c r="E2939" s="19" t="s">
        <v>272</v>
      </c>
      <c r="F2939" s="24">
        <f>All!EX109</f>
        <v>0</v>
      </c>
      <c r="G2939" s="24">
        <f>All!GH109</f>
        <v>90832.829999999987</v>
      </c>
      <c r="H2939" s="26">
        <v>44774</v>
      </c>
    </row>
    <row r="2940" spans="1:8" hidden="1">
      <c r="A2940" s="19">
        <v>108</v>
      </c>
      <c r="B2940" s="19" t="s">
        <v>2090</v>
      </c>
      <c r="C2940" s="27">
        <f>All!CD110</f>
        <v>11008636.064516127</v>
      </c>
      <c r="D2940" s="24">
        <f>All!AT110</f>
        <v>0</v>
      </c>
      <c r="E2940" s="19" t="s">
        <v>272</v>
      </c>
      <c r="F2940" s="24">
        <f>All!EX110</f>
        <v>7741398.9500000002</v>
      </c>
      <c r="G2940" s="24">
        <f>All!GH110</f>
        <v>10197141.289999997</v>
      </c>
      <c r="H2940" s="26">
        <v>44774</v>
      </c>
    </row>
    <row r="2941" spans="1:8" hidden="1">
      <c r="A2941" s="19">
        <v>109</v>
      </c>
      <c r="B2941" s="19" t="s">
        <v>2091</v>
      </c>
      <c r="C2941" s="27">
        <f>All!CD111</f>
        <v>17291717.21505376</v>
      </c>
      <c r="D2941" s="24">
        <f>All!AT111</f>
        <v>0</v>
      </c>
      <c r="E2941" s="19" t="s">
        <v>272</v>
      </c>
      <c r="F2941" s="24">
        <f>All!EX111</f>
        <v>0</v>
      </c>
      <c r="G2941" s="24">
        <f>All!GH111</f>
        <v>3413338.13</v>
      </c>
      <c r="H2941" s="26">
        <v>44774</v>
      </c>
    </row>
    <row r="2942" spans="1:8" hidden="1">
      <c r="A2942" s="19">
        <v>110</v>
      </c>
      <c r="B2942" s="19" t="s">
        <v>2092</v>
      </c>
      <c r="C2942" s="27">
        <f>All!CD112</f>
        <v>43821522.873785734</v>
      </c>
      <c r="D2942" s="24">
        <f>All!AT112</f>
        <v>0</v>
      </c>
      <c r="E2942" s="19" t="s">
        <v>272</v>
      </c>
      <c r="F2942" s="24">
        <f>All!EX112</f>
        <v>14511461</v>
      </c>
      <c r="G2942" s="24">
        <f>All!GH112</f>
        <v>26220688.949999999</v>
      </c>
      <c r="H2942" s="26">
        <v>44774</v>
      </c>
    </row>
    <row r="2943" spans="1:8" hidden="1">
      <c r="A2943" s="19">
        <v>111</v>
      </c>
      <c r="B2943" s="19" t="s">
        <v>2104</v>
      </c>
      <c r="C2943" s="27">
        <f>All!CD113</f>
        <v>1690198.5222222209</v>
      </c>
      <c r="D2943" s="24">
        <f>All!AT113</f>
        <v>0</v>
      </c>
      <c r="E2943" s="19" t="s">
        <v>272</v>
      </c>
      <c r="F2943" s="24">
        <f>All!EX113</f>
        <v>0</v>
      </c>
      <c r="G2943" s="24">
        <f>All!GH113</f>
        <v>163322.76</v>
      </c>
      <c r="H2943" s="26">
        <v>44774</v>
      </c>
    </row>
    <row r="2944" spans="1:8" hidden="1">
      <c r="A2944" s="19">
        <v>112</v>
      </c>
      <c r="B2944" s="19" t="s">
        <v>2100</v>
      </c>
      <c r="C2944" s="27">
        <f>All!CD114</f>
        <v>29268835.922222197</v>
      </c>
      <c r="D2944" s="24">
        <f>All!AT114</f>
        <v>0</v>
      </c>
      <c r="E2944" s="19" t="s">
        <v>272</v>
      </c>
      <c r="F2944" s="24">
        <f>All!EX114</f>
        <v>0</v>
      </c>
      <c r="G2944" s="24">
        <f>All!GH114</f>
        <v>32093181.639999993</v>
      </c>
      <c r="H2944" s="26">
        <v>44774</v>
      </c>
    </row>
    <row r="2945" spans="1:8" hidden="1">
      <c r="A2945" s="19">
        <v>113</v>
      </c>
      <c r="B2945" s="19" t="s">
        <v>2101</v>
      </c>
      <c r="C2945" s="27">
        <f>All!CD115</f>
        <v>12485579.631578982</v>
      </c>
      <c r="D2945" s="24">
        <f>All!AT115</f>
        <v>0</v>
      </c>
      <c r="E2945" s="19" t="s">
        <v>272</v>
      </c>
      <c r="F2945" s="24">
        <f>All!EX115</f>
        <v>20013901.02</v>
      </c>
      <c r="G2945" s="24">
        <f>All!GH115</f>
        <v>26689735.379999999</v>
      </c>
      <c r="H2945" s="26">
        <v>44774</v>
      </c>
    </row>
    <row r="2946" spans="1:8" hidden="1">
      <c r="A2946" s="19">
        <v>114</v>
      </c>
      <c r="B2946" s="19" t="s">
        <v>2102</v>
      </c>
      <c r="C2946" s="27">
        <f>All!CD116</f>
        <v>15790.670886069536</v>
      </c>
      <c r="D2946" s="24">
        <f>All!AT116</f>
        <v>31273.75</v>
      </c>
      <c r="E2946" s="19" t="s">
        <v>272</v>
      </c>
      <c r="F2946" s="24">
        <f>All!EX116</f>
        <v>0</v>
      </c>
      <c r="G2946" s="24">
        <f>All!GH116</f>
        <v>30522.22</v>
      </c>
      <c r="H2946" s="26">
        <v>44774</v>
      </c>
    </row>
    <row r="2947" spans="1:8" hidden="1">
      <c r="A2947" s="20">
        <v>115</v>
      </c>
      <c r="B2947" s="20" t="s">
        <v>2103</v>
      </c>
      <c r="C2947" s="27">
        <f>All!CD117</f>
        <v>99504.957634791732</v>
      </c>
      <c r="D2947" s="24">
        <f>All!AT117</f>
        <v>0</v>
      </c>
      <c r="E2947" s="19" t="s">
        <v>272</v>
      </c>
      <c r="F2947" s="24">
        <f>All!EX117</f>
        <v>0</v>
      </c>
      <c r="G2947" s="24">
        <f>All!GH117</f>
        <v>154268.75</v>
      </c>
      <c r="H2947" s="26">
        <v>44774</v>
      </c>
    </row>
    <row r="2948" spans="1:8" hidden="1">
      <c r="A2948" s="19">
        <v>116</v>
      </c>
      <c r="B2948" s="19" t="s">
        <v>2109</v>
      </c>
      <c r="C2948" s="27">
        <f>All!CD118</f>
        <v>338518.17391304485</v>
      </c>
      <c r="D2948" s="24">
        <f>All!AT118</f>
        <v>0</v>
      </c>
      <c r="E2948" s="19" t="s">
        <v>272</v>
      </c>
      <c r="F2948" s="24">
        <f>All!EX118</f>
        <v>0</v>
      </c>
      <c r="G2948" s="24">
        <f>All!GH118</f>
        <v>573219.38</v>
      </c>
      <c r="H2948" s="26">
        <v>44774</v>
      </c>
    </row>
    <row r="2949" spans="1:8" hidden="1">
      <c r="A2949" s="19">
        <v>117</v>
      </c>
      <c r="B2949" s="19" t="s">
        <v>2110</v>
      </c>
      <c r="C2949" s="27">
        <f>All!CD119</f>
        <v>581673.61363635957</v>
      </c>
      <c r="D2949" s="24">
        <f>All!AT119</f>
        <v>0</v>
      </c>
      <c r="E2949" s="19" t="s">
        <v>272</v>
      </c>
      <c r="F2949" s="24">
        <f>All!EX119</f>
        <v>0</v>
      </c>
      <c r="G2949" s="24">
        <f>All!GH119</f>
        <v>938249.46999999986</v>
      </c>
      <c r="H2949" s="26">
        <v>44774</v>
      </c>
    </row>
    <row r="2950" spans="1:8" hidden="1">
      <c r="A2950" s="19">
        <v>118</v>
      </c>
      <c r="B2950" s="19" t="s">
        <v>2112</v>
      </c>
      <c r="C2950" s="27">
        <f>All!CD120</f>
        <v>6698358.0738185048</v>
      </c>
      <c r="D2950" s="24">
        <f>All!AT120</f>
        <v>34792428.230000004</v>
      </c>
      <c r="E2950" s="19" t="s">
        <v>272</v>
      </c>
      <c r="F2950" s="24">
        <f>All!EX120</f>
        <v>58479500</v>
      </c>
      <c r="G2950" s="24">
        <f>All!GH120</f>
        <v>9075664.2400000021</v>
      </c>
      <c r="H2950" s="26">
        <v>44774</v>
      </c>
    </row>
    <row r="2951" spans="1:8" hidden="1">
      <c r="A2951" s="19">
        <v>119</v>
      </c>
      <c r="B2951" s="19" t="s">
        <v>2113</v>
      </c>
      <c r="C2951" s="27">
        <f>All!CD121</f>
        <v>255602.51111111231</v>
      </c>
      <c r="D2951" s="24">
        <f>All!AT121</f>
        <v>0</v>
      </c>
      <c r="E2951" s="19" t="s">
        <v>272</v>
      </c>
      <c r="F2951" s="24">
        <f>All!EX121</f>
        <v>0</v>
      </c>
      <c r="G2951" s="24">
        <f>All!GH121</f>
        <v>281161.41000000003</v>
      </c>
      <c r="H2951" s="26">
        <v>44774</v>
      </c>
    </row>
    <row r="2952" spans="1:8" hidden="1">
      <c r="A2952" s="19">
        <v>120</v>
      </c>
      <c r="B2952" s="20" t="s">
        <v>2114</v>
      </c>
      <c r="C2952" s="27">
        <f>All!CD122</f>
        <v>0</v>
      </c>
      <c r="D2952" s="24">
        <f>All!AT122</f>
        <v>0</v>
      </c>
      <c r="E2952" s="19" t="s">
        <v>272</v>
      </c>
      <c r="F2952" s="24">
        <f>All!EX122</f>
        <v>0</v>
      </c>
      <c r="G2952" s="24">
        <f>All!GH122</f>
        <v>298</v>
      </c>
      <c r="H2952" s="26">
        <v>44774</v>
      </c>
    </row>
    <row r="2953" spans="1:8" hidden="1">
      <c r="A2953" s="19">
        <v>121</v>
      </c>
      <c r="B2953" s="19" t="s">
        <v>2157</v>
      </c>
      <c r="C2953" s="27">
        <f>All!CD123</f>
        <v>0</v>
      </c>
      <c r="D2953" s="24">
        <f>All!AT123</f>
        <v>0</v>
      </c>
      <c r="E2953" s="19" t="s">
        <v>272</v>
      </c>
      <c r="F2953" s="24">
        <f>All!EX123</f>
        <v>0</v>
      </c>
      <c r="G2953" s="24">
        <f>All!GH123</f>
        <v>0</v>
      </c>
      <c r="H2953" s="26">
        <v>44774</v>
      </c>
    </row>
    <row r="2954" spans="1:8" hidden="1">
      <c r="A2954" s="19">
        <v>122</v>
      </c>
      <c r="B2954" s="19" t="s">
        <v>2158</v>
      </c>
      <c r="C2954" s="27">
        <f>All!CD124</f>
        <v>0</v>
      </c>
      <c r="D2954" s="24">
        <f>All!AT124</f>
        <v>0</v>
      </c>
      <c r="E2954" s="19" t="s">
        <v>272</v>
      </c>
      <c r="F2954" s="24">
        <f>All!EX124</f>
        <v>0</v>
      </c>
      <c r="G2954" s="24">
        <f>All!GH124</f>
        <v>1372.4</v>
      </c>
      <c r="H2954" s="26">
        <v>44774</v>
      </c>
    </row>
    <row r="2955" spans="1:8" hidden="1">
      <c r="A2955" s="19">
        <v>123</v>
      </c>
      <c r="B2955" s="19" t="s">
        <v>2159</v>
      </c>
      <c r="C2955" s="27">
        <f>All!CD125</f>
        <v>0</v>
      </c>
      <c r="D2955" s="24">
        <f>All!AT125</f>
        <v>0</v>
      </c>
      <c r="E2955" s="19" t="s">
        <v>272</v>
      </c>
      <c r="F2955" s="24">
        <f>All!EX125</f>
        <v>0</v>
      </c>
      <c r="G2955" s="24">
        <f>All!GH125</f>
        <v>0</v>
      </c>
      <c r="H2955" s="26">
        <v>44774</v>
      </c>
    </row>
    <row r="2956" spans="1:8" hidden="1">
      <c r="A2956" s="19">
        <v>124</v>
      </c>
      <c r="B2956" s="19" t="s">
        <v>2160</v>
      </c>
      <c r="C2956" s="27">
        <f>All!CD126</f>
        <v>302833.94444444589</v>
      </c>
      <c r="D2956" s="24">
        <f>All!AT126</f>
        <v>0</v>
      </c>
      <c r="E2956" s="19" t="s">
        <v>272</v>
      </c>
      <c r="F2956" s="24">
        <f>All!EX126</f>
        <v>0</v>
      </c>
      <c r="G2956" s="24">
        <f>All!GH126</f>
        <v>770609.84</v>
      </c>
      <c r="H2956" s="26">
        <v>44774</v>
      </c>
    </row>
    <row r="2957" spans="1:8" hidden="1">
      <c r="A2957" s="19">
        <v>125</v>
      </c>
      <c r="B2957" s="19" t="s">
        <v>2162</v>
      </c>
      <c r="C2957" s="27">
        <f>All!CD127</f>
        <v>6250</v>
      </c>
      <c r="D2957" s="24">
        <f>All!AT127</f>
        <v>0</v>
      </c>
      <c r="E2957" s="19" t="s">
        <v>272</v>
      </c>
      <c r="F2957" s="24">
        <f>All!EX127</f>
        <v>0</v>
      </c>
      <c r="G2957" s="24">
        <f>All!GH127</f>
        <v>340428.23</v>
      </c>
      <c r="H2957" s="26">
        <v>44774</v>
      </c>
    </row>
    <row r="2958" spans="1:8" hidden="1">
      <c r="A2958" s="19">
        <v>126</v>
      </c>
      <c r="B2958" s="19" t="s">
        <v>2163</v>
      </c>
      <c r="C2958" s="27">
        <f>All!CD128</f>
        <v>169993.61820200086</v>
      </c>
      <c r="D2958" s="24">
        <f>All!AT128</f>
        <v>0</v>
      </c>
      <c r="E2958" s="19" t="s">
        <v>272</v>
      </c>
      <c r="F2958" s="24">
        <f>All!EX128</f>
        <v>0</v>
      </c>
      <c r="G2958" s="24">
        <f>All!GH128</f>
        <v>469779.62999999995</v>
      </c>
      <c r="H2958" s="26">
        <v>44774</v>
      </c>
    </row>
    <row r="2959" spans="1:8" hidden="1">
      <c r="A2959" s="19">
        <v>127</v>
      </c>
      <c r="B2959" s="19" t="s">
        <v>2164</v>
      </c>
      <c r="C2959" s="27">
        <f>All!CD129</f>
        <v>6089133.5888888985</v>
      </c>
      <c r="D2959" s="24">
        <f>All!AT129</f>
        <v>0</v>
      </c>
      <c r="E2959" s="19" t="s">
        <v>272</v>
      </c>
      <c r="F2959" s="24">
        <f>All!EX129</f>
        <v>0</v>
      </c>
      <c r="G2959" s="24">
        <f>All!GH129</f>
        <v>15209776.229999999</v>
      </c>
      <c r="H2959" s="26">
        <v>44774</v>
      </c>
    </row>
    <row r="2960" spans="1:8" hidden="1">
      <c r="A2960" s="19">
        <v>128</v>
      </c>
      <c r="B2960" s="19" t="s">
        <v>2165</v>
      </c>
      <c r="C2960" s="27">
        <f>All!CD130</f>
        <v>3721760.3289560974</v>
      </c>
      <c r="D2960" s="24">
        <f>All!AT130</f>
        <v>5902964.2285714224</v>
      </c>
      <c r="E2960" s="19" t="s">
        <v>272</v>
      </c>
      <c r="F2960" s="24">
        <f>All!EX130</f>
        <v>0</v>
      </c>
      <c r="G2960" s="24">
        <f>All!GH130</f>
        <v>4869726.5200000014</v>
      </c>
      <c r="H2960" s="26">
        <v>44774</v>
      </c>
    </row>
    <row r="2961" spans="1:8" hidden="1">
      <c r="A2961" s="113">
        <v>129</v>
      </c>
      <c r="B2961" s="113" t="s">
        <v>2167</v>
      </c>
      <c r="C2961" s="27">
        <f>All!CD131</f>
        <v>0</v>
      </c>
      <c r="D2961" s="24">
        <f>All!AT131</f>
        <v>0</v>
      </c>
      <c r="E2961" s="19" t="s">
        <v>272</v>
      </c>
      <c r="F2961" s="24">
        <f>All!EX131</f>
        <v>0</v>
      </c>
      <c r="G2961" s="24">
        <f>All!GH131</f>
        <v>88.81</v>
      </c>
      <c r="H2961" s="26">
        <v>44774</v>
      </c>
    </row>
    <row r="2962" spans="1:8" hidden="1">
      <c r="A2962" s="113">
        <v>130</v>
      </c>
      <c r="B2962" s="113" t="s">
        <v>2168</v>
      </c>
      <c r="C2962" s="27">
        <f>All!CD132</f>
        <v>22640039.037037045</v>
      </c>
      <c r="D2962" s="24">
        <f>All!AT132</f>
        <v>12422424.049999997</v>
      </c>
      <c r="E2962" s="19" t="s">
        <v>272</v>
      </c>
      <c r="F2962" s="24">
        <f>All!EX132</f>
        <v>139967361.34</v>
      </c>
      <c r="G2962" s="24">
        <f>All!GH132</f>
        <v>46723156.380000018</v>
      </c>
      <c r="H2962" s="26">
        <v>44774</v>
      </c>
    </row>
    <row r="2963" spans="1:8" hidden="1">
      <c r="A2963" s="113">
        <v>131</v>
      </c>
      <c r="B2963" s="113" t="s">
        <v>2169</v>
      </c>
      <c r="C2963" s="27">
        <f>All!CD133</f>
        <v>-446580.59139784949</v>
      </c>
      <c r="D2963" s="24">
        <f>All!AT133</f>
        <v>19998884.51000002</v>
      </c>
      <c r="E2963" s="19" t="s">
        <v>272</v>
      </c>
      <c r="F2963" s="24">
        <f>All!EX133</f>
        <v>21808950</v>
      </c>
      <c r="G2963" s="24">
        <f>All!GH133</f>
        <v>5006.07</v>
      </c>
      <c r="H2963" s="26">
        <v>44774</v>
      </c>
    </row>
    <row r="2964" spans="1:8" hidden="1">
      <c r="A2964" s="113">
        <v>132</v>
      </c>
      <c r="B2964" s="113" t="s">
        <v>2170</v>
      </c>
      <c r="C2964" s="27">
        <f>All!CD134</f>
        <v>1892617.0215053782</v>
      </c>
      <c r="D2964" s="24">
        <f>All!AT134</f>
        <v>0</v>
      </c>
      <c r="E2964" s="19" t="s">
        <v>272</v>
      </c>
      <c r="F2964" s="24">
        <f>All!EX134</f>
        <v>0</v>
      </c>
      <c r="G2964" s="24">
        <f>All!GH134</f>
        <v>872254.36</v>
      </c>
      <c r="H2964" s="26">
        <v>44774</v>
      </c>
    </row>
    <row r="2965" spans="1:8" hidden="1">
      <c r="A2965" s="113">
        <v>133</v>
      </c>
      <c r="B2965" s="113" t="s">
        <v>2171</v>
      </c>
      <c r="C2965" s="27">
        <f>All!CD135</f>
        <v>0</v>
      </c>
      <c r="D2965" s="24">
        <f>All!AT135</f>
        <v>0</v>
      </c>
      <c r="E2965" s="19" t="s">
        <v>272</v>
      </c>
      <c r="F2965" s="24">
        <f>All!EX135</f>
        <v>0</v>
      </c>
      <c r="G2965" s="24">
        <f>All!GH135</f>
        <v>0</v>
      </c>
      <c r="H2965" s="26">
        <v>44774</v>
      </c>
    </row>
    <row r="2966" spans="1:8" hidden="1">
      <c r="A2966" s="113">
        <v>134</v>
      </c>
      <c r="B2966" s="113" t="s">
        <v>2172</v>
      </c>
      <c r="C2966" s="27">
        <f>All!CD136</f>
        <v>0</v>
      </c>
      <c r="D2966" s="24">
        <f>All!AT136</f>
        <v>0</v>
      </c>
      <c r="E2966" s="19" t="s">
        <v>272</v>
      </c>
      <c r="F2966" s="24">
        <f>All!EX136</f>
        <v>0</v>
      </c>
      <c r="G2966" s="24">
        <f>All!GH136</f>
        <v>0</v>
      </c>
      <c r="H2966" s="26">
        <v>44774</v>
      </c>
    </row>
    <row r="2967" spans="1:8" hidden="1">
      <c r="A2967" s="113">
        <v>135</v>
      </c>
      <c r="B2967" s="113" t="s">
        <v>2173</v>
      </c>
      <c r="C2967" s="27">
        <f>All!CD137</f>
        <v>14323521.666666657</v>
      </c>
      <c r="D2967" s="24">
        <f>All!AT137</f>
        <v>0</v>
      </c>
      <c r="E2967" s="19" t="s">
        <v>272</v>
      </c>
      <c r="F2967" s="24">
        <f>All!EX137</f>
        <v>0</v>
      </c>
      <c r="G2967" s="24">
        <f>All!GH137</f>
        <v>12451311.009999998</v>
      </c>
      <c r="H2967" s="26">
        <v>44774</v>
      </c>
    </row>
    <row r="2968" spans="1:8" hidden="1">
      <c r="A2968" s="113">
        <v>136</v>
      </c>
      <c r="B2968" s="113" t="s">
        <v>2174</v>
      </c>
      <c r="C2968" s="27">
        <f>All!CD138</f>
        <v>36282311.270161897</v>
      </c>
      <c r="D2968" s="24">
        <f>All!AT138</f>
        <v>46973447.927499995</v>
      </c>
      <c r="E2968" s="19" t="s">
        <v>272</v>
      </c>
      <c r="F2968" s="24">
        <f>All!EX138</f>
        <v>23809772.84</v>
      </c>
      <c r="G2968" s="24">
        <f>All!GH138</f>
        <v>19437681.589999996</v>
      </c>
      <c r="H2968" s="26">
        <v>44774</v>
      </c>
    </row>
    <row r="2969" spans="1:8" hidden="1">
      <c r="A2969" s="113">
        <v>137</v>
      </c>
      <c r="B2969" s="113" t="s">
        <v>2175</v>
      </c>
      <c r="C2969" s="27">
        <f>All!CD139</f>
        <v>-527.3870967742987</v>
      </c>
      <c r="D2969" s="24">
        <f>All!AT139</f>
        <v>0</v>
      </c>
      <c r="E2969" s="19" t="s">
        <v>272</v>
      </c>
      <c r="F2969" s="24">
        <f>All!EX139</f>
        <v>0</v>
      </c>
      <c r="G2969" s="24">
        <f>All!GH139</f>
        <v>28413.760000000002</v>
      </c>
      <c r="H2969" s="26">
        <v>44774</v>
      </c>
    </row>
    <row r="2970" spans="1:8" hidden="1">
      <c r="A2970" s="113">
        <v>138</v>
      </c>
      <c r="B2970" s="113" t="s">
        <v>2176</v>
      </c>
      <c r="C2970" s="27">
        <f>All!CD140</f>
        <v>8619791.1217948738</v>
      </c>
      <c r="D2970" s="24">
        <f>All!AT140</f>
        <v>0</v>
      </c>
      <c r="E2970" s="19" t="s">
        <v>272</v>
      </c>
      <c r="F2970" s="24">
        <f>All!EX140</f>
        <v>0</v>
      </c>
      <c r="G2970" s="24">
        <f>All!GH140</f>
        <v>2703291.2700000005</v>
      </c>
      <c r="H2970" s="26">
        <v>44774</v>
      </c>
    </row>
    <row r="2971" spans="1:8" hidden="1">
      <c r="A2971" s="113">
        <v>139</v>
      </c>
      <c r="B2971" s="113" t="s">
        <v>2189</v>
      </c>
      <c r="C2971" s="27">
        <f>All!CD141</f>
        <v>823893.15300084651</v>
      </c>
      <c r="D2971" s="24">
        <f>All!AT141</f>
        <v>0</v>
      </c>
      <c r="E2971" s="19" t="s">
        <v>272</v>
      </c>
      <c r="F2971" s="24">
        <f>All!EX141</f>
        <v>1248201.56</v>
      </c>
      <c r="G2971" s="24">
        <f>All!GH141</f>
        <v>710093.62000000011</v>
      </c>
      <c r="H2971" s="26">
        <v>44774</v>
      </c>
    </row>
    <row r="2972" spans="1:8" hidden="1">
      <c r="A2972" s="113">
        <v>140</v>
      </c>
      <c r="B2972" s="113" t="s">
        <v>2190</v>
      </c>
      <c r="C2972" s="27">
        <f>All!CD142</f>
        <v>1824397.0888888882</v>
      </c>
      <c r="D2972" s="24">
        <f>All!AT142</f>
        <v>0</v>
      </c>
      <c r="E2972" s="19" t="s">
        <v>272</v>
      </c>
      <c r="F2972" s="24">
        <f>All!EX142</f>
        <v>0</v>
      </c>
      <c r="G2972" s="24">
        <f>All!GH142</f>
        <v>2381372.6799999997</v>
      </c>
      <c r="H2972" s="26">
        <v>44774</v>
      </c>
    </row>
    <row r="2973" spans="1:8" hidden="1">
      <c r="A2973" s="113">
        <v>141</v>
      </c>
      <c r="B2973" s="113" t="s">
        <v>2191</v>
      </c>
      <c r="C2973" s="27">
        <f>All!CD143</f>
        <v>0</v>
      </c>
      <c r="D2973" s="24">
        <f>All!AT143</f>
        <v>0</v>
      </c>
      <c r="E2973" s="19" t="s">
        <v>272</v>
      </c>
      <c r="F2973" s="24">
        <f>All!EX143</f>
        <v>0</v>
      </c>
      <c r="G2973" s="24">
        <f>All!GH143</f>
        <v>177201</v>
      </c>
      <c r="H2973" s="26">
        <v>44774</v>
      </c>
    </row>
    <row r="2974" spans="1:8" hidden="1">
      <c r="A2974" s="113">
        <v>142</v>
      </c>
      <c r="B2974" s="113" t="s">
        <v>2192</v>
      </c>
      <c r="C2974" s="27">
        <f>All!CD144</f>
        <v>0</v>
      </c>
      <c r="D2974" s="24">
        <f>All!AT144</f>
        <v>36792211.739130437</v>
      </c>
      <c r="E2974" s="19" t="s">
        <v>272</v>
      </c>
      <c r="F2974" s="24">
        <f>All!EX144</f>
        <v>0</v>
      </c>
      <c r="G2974" s="24">
        <f>All!GH144</f>
        <v>2188.44</v>
      </c>
      <c r="H2974" s="26">
        <v>44774</v>
      </c>
    </row>
    <row r="2975" spans="1:8" hidden="1">
      <c r="A2975" s="113">
        <v>143</v>
      </c>
      <c r="B2975" s="113" t="s">
        <v>2193</v>
      </c>
      <c r="C2975" s="27">
        <f>All!CD145</f>
        <v>0</v>
      </c>
      <c r="D2975" s="24">
        <f>All!AT145</f>
        <v>0</v>
      </c>
      <c r="E2975" s="19" t="s">
        <v>272</v>
      </c>
      <c r="F2975" s="24">
        <f>All!EX145</f>
        <v>0</v>
      </c>
      <c r="G2975" s="24">
        <f>All!GH145</f>
        <v>0</v>
      </c>
      <c r="H2975" s="26">
        <v>44774</v>
      </c>
    </row>
    <row r="2976" spans="1:8" hidden="1">
      <c r="A2976" s="152">
        <v>144</v>
      </c>
      <c r="B2976" s="152" t="s">
        <v>2207</v>
      </c>
      <c r="C2976" s="27">
        <f>All!CD146</f>
        <v>10502527.563998265</v>
      </c>
      <c r="D2976" s="24">
        <f>All!AT146</f>
        <v>0</v>
      </c>
      <c r="E2976" s="19" t="s">
        <v>272</v>
      </c>
      <c r="F2976" s="24">
        <f>All!EX146</f>
        <v>14914132</v>
      </c>
      <c r="G2976" s="24">
        <f>All!GH146</f>
        <v>10124817.969999999</v>
      </c>
      <c r="H2976" s="26">
        <v>44774</v>
      </c>
    </row>
    <row r="2977" spans="1:8">
      <c r="A2977" s="152">
        <v>145</v>
      </c>
      <c r="B2977" s="152" t="s">
        <v>2208</v>
      </c>
      <c r="C2977" s="27">
        <f>All!CD147</f>
        <v>42225.449702869038</v>
      </c>
      <c r="D2977" s="24">
        <f>All!AT147</f>
        <v>0</v>
      </c>
      <c r="E2977" s="19" t="s">
        <v>272</v>
      </c>
      <c r="F2977" s="24">
        <f>All!EX147</f>
        <v>0</v>
      </c>
      <c r="G2977" s="24">
        <f>All!GH147</f>
        <v>0</v>
      </c>
      <c r="H2977" s="26">
        <v>44774</v>
      </c>
    </row>
    <row r="2978" spans="1:8">
      <c r="A2978" s="152">
        <v>146</v>
      </c>
      <c r="B2978" s="152" t="s">
        <v>2211</v>
      </c>
      <c r="C2978" s="27">
        <f>All!CD148</f>
        <v>317965.46678060247</v>
      </c>
      <c r="D2978" s="24">
        <f>All!AT148</f>
        <v>2063224.77</v>
      </c>
      <c r="E2978" s="19" t="s">
        <v>272</v>
      </c>
      <c r="F2978" s="24">
        <f>All!EX148</f>
        <v>0</v>
      </c>
      <c r="G2978" s="24">
        <f>All!GH148</f>
        <v>291921</v>
      </c>
      <c r="H2978" s="26">
        <v>44774</v>
      </c>
    </row>
    <row r="2979" spans="1:8">
      <c r="A2979" s="152">
        <v>147</v>
      </c>
      <c r="B2979" s="152" t="s">
        <v>2212</v>
      </c>
      <c r="C2979" s="27">
        <f>All!CD149</f>
        <v>707233.37868632923</v>
      </c>
      <c r="D2979" s="24">
        <f>All!AT149</f>
        <v>0</v>
      </c>
      <c r="E2979" s="19" t="s">
        <v>272</v>
      </c>
      <c r="F2979" s="24">
        <f>All!EX149</f>
        <v>0</v>
      </c>
      <c r="G2979" s="24">
        <f>All!GH149</f>
        <v>220716.69999999998</v>
      </c>
      <c r="H2979" s="26">
        <v>44774</v>
      </c>
    </row>
    <row r="2980" spans="1:8">
      <c r="A2980" s="152">
        <v>148</v>
      </c>
      <c r="B2980" s="152" t="s">
        <v>2213</v>
      </c>
      <c r="C2980" s="27">
        <f>All!CD150</f>
        <v>138325.5632183908</v>
      </c>
      <c r="D2980" s="24">
        <f>All!AT150</f>
        <v>0</v>
      </c>
      <c r="E2980" s="19" t="s">
        <v>272</v>
      </c>
      <c r="F2980" s="24">
        <f>All!EX150</f>
        <v>0</v>
      </c>
      <c r="G2980" s="24">
        <f>All!GH150</f>
        <v>0</v>
      </c>
      <c r="H2980" s="26">
        <v>44774</v>
      </c>
    </row>
    <row r="2981" spans="1:8">
      <c r="A2981" s="20">
        <v>0</v>
      </c>
      <c r="B2981" s="20" t="s">
        <v>1985</v>
      </c>
      <c r="C2981" s="27">
        <f>All!CD151</f>
        <v>0</v>
      </c>
      <c r="D2981" s="24">
        <f>All!AT151</f>
        <v>0</v>
      </c>
      <c r="E2981" s="19" t="s">
        <v>272</v>
      </c>
      <c r="F2981" s="24">
        <f>All!EX151</f>
        <v>0</v>
      </c>
      <c r="G2981" s="24">
        <f>All!GH151</f>
        <v>0</v>
      </c>
      <c r="H2981" s="26">
        <v>44774</v>
      </c>
    </row>
    <row r="2982" spans="1:8" hidden="1">
      <c r="A2982" s="19">
        <v>1</v>
      </c>
      <c r="B2982" s="19" t="s">
        <v>7</v>
      </c>
      <c r="C2982" s="27">
        <f>All!CG3</f>
        <v>0</v>
      </c>
      <c r="D2982" s="24">
        <f>All!AW3</f>
        <v>0</v>
      </c>
      <c r="E2982" s="19" t="s">
        <v>272</v>
      </c>
      <c r="F2982" s="24">
        <f>All!FA3</f>
        <v>0</v>
      </c>
      <c r="G2982" s="24">
        <f>All!GK3</f>
        <v>0</v>
      </c>
      <c r="H2982" s="26">
        <v>44805</v>
      </c>
    </row>
    <row r="2983" spans="1:8" hidden="1">
      <c r="A2983" s="19">
        <v>2</v>
      </c>
      <c r="B2983" s="19" t="s">
        <v>8</v>
      </c>
      <c r="C2983" s="27">
        <f>All!CG4</f>
        <v>0</v>
      </c>
      <c r="D2983" s="24">
        <f>All!AW4</f>
        <v>0</v>
      </c>
      <c r="E2983" s="19" t="s">
        <v>272</v>
      </c>
      <c r="F2983" s="24">
        <f>All!FA4</f>
        <v>0</v>
      </c>
      <c r="G2983" s="24">
        <f>All!GK4</f>
        <v>0</v>
      </c>
      <c r="H2983" s="26">
        <v>44805</v>
      </c>
    </row>
    <row r="2984" spans="1:8" hidden="1">
      <c r="A2984" s="19">
        <v>3</v>
      </c>
      <c r="B2984" s="19" t="s">
        <v>9</v>
      </c>
      <c r="C2984" s="27">
        <f>All!CG5</f>
        <v>0</v>
      </c>
      <c r="D2984" s="24">
        <f>All!AW5</f>
        <v>0</v>
      </c>
      <c r="E2984" s="19" t="s">
        <v>272</v>
      </c>
      <c r="F2984" s="24">
        <f>All!FA5</f>
        <v>0</v>
      </c>
      <c r="G2984" s="24">
        <f>All!GK5</f>
        <v>0</v>
      </c>
      <c r="H2984" s="26">
        <v>44805</v>
      </c>
    </row>
    <row r="2985" spans="1:8" hidden="1">
      <c r="A2985" s="19">
        <v>4</v>
      </c>
      <c r="B2985" s="19" t="s">
        <v>10</v>
      </c>
      <c r="C2985" s="27">
        <f>All!CG6</f>
        <v>0</v>
      </c>
      <c r="D2985" s="24">
        <f>All!AW6</f>
        <v>0</v>
      </c>
      <c r="E2985" s="19" t="s">
        <v>272</v>
      </c>
      <c r="F2985" s="24">
        <f>All!FA6</f>
        <v>0</v>
      </c>
      <c r="G2985" s="24">
        <f>All!GK6</f>
        <v>0</v>
      </c>
      <c r="H2985" s="26">
        <v>44805</v>
      </c>
    </row>
    <row r="2986" spans="1:8" hidden="1">
      <c r="A2986" s="19">
        <v>5</v>
      </c>
      <c r="B2986" s="19" t="s">
        <v>11</v>
      </c>
      <c r="C2986" s="27">
        <f>All!CG7</f>
        <v>0</v>
      </c>
      <c r="D2986" s="24">
        <f>All!AW7</f>
        <v>0</v>
      </c>
      <c r="E2986" s="19" t="s">
        <v>272</v>
      </c>
      <c r="F2986" s="24">
        <f>All!FA7</f>
        <v>0</v>
      </c>
      <c r="G2986" s="24">
        <f>All!GK7</f>
        <v>0</v>
      </c>
      <c r="H2986" s="26">
        <v>44805</v>
      </c>
    </row>
    <row r="2987" spans="1:8" hidden="1">
      <c r="A2987" s="19">
        <v>6</v>
      </c>
      <c r="B2987" s="19" t="s">
        <v>12</v>
      </c>
      <c r="C2987" s="27">
        <f>All!CG8</f>
        <v>0</v>
      </c>
      <c r="D2987" s="24">
        <f>All!AW8</f>
        <v>0</v>
      </c>
      <c r="E2987" s="19" t="s">
        <v>272</v>
      </c>
      <c r="F2987" s="24">
        <f>All!FA8</f>
        <v>0</v>
      </c>
      <c r="G2987" s="24">
        <f>All!GK8</f>
        <v>0</v>
      </c>
      <c r="H2987" s="26">
        <v>44805</v>
      </c>
    </row>
    <row r="2988" spans="1:8" hidden="1">
      <c r="A2988" s="19">
        <v>7</v>
      </c>
      <c r="B2988" s="19" t="s">
        <v>13</v>
      </c>
      <c r="C2988" s="27">
        <f>All!CG9</f>
        <v>0</v>
      </c>
      <c r="D2988" s="24">
        <f>All!AW9</f>
        <v>0</v>
      </c>
      <c r="E2988" s="19" t="s">
        <v>272</v>
      </c>
      <c r="F2988" s="24">
        <f>All!FA9</f>
        <v>0</v>
      </c>
      <c r="G2988" s="24">
        <f>All!GK9</f>
        <v>0</v>
      </c>
      <c r="H2988" s="26">
        <v>44805</v>
      </c>
    </row>
    <row r="2989" spans="1:8" hidden="1">
      <c r="A2989" s="19">
        <v>8</v>
      </c>
      <c r="B2989" s="19" t="s">
        <v>2004</v>
      </c>
      <c r="C2989" s="27">
        <f>All!CG10</f>
        <v>0</v>
      </c>
      <c r="D2989" s="24">
        <f>All!AW10</f>
        <v>0</v>
      </c>
      <c r="E2989" s="19" t="s">
        <v>272</v>
      </c>
      <c r="F2989" s="24">
        <f>All!FA10</f>
        <v>0</v>
      </c>
      <c r="G2989" s="24">
        <f>All!GK10</f>
        <v>0</v>
      </c>
      <c r="H2989" s="26">
        <v>44805</v>
      </c>
    </row>
    <row r="2990" spans="1:8" hidden="1">
      <c r="A2990" s="19">
        <v>9</v>
      </c>
      <c r="B2990" s="19" t="s">
        <v>15</v>
      </c>
      <c r="C2990" s="27">
        <f>All!CG11</f>
        <v>0</v>
      </c>
      <c r="D2990" s="24">
        <f>All!AW11</f>
        <v>0</v>
      </c>
      <c r="E2990" s="19" t="s">
        <v>272</v>
      </c>
      <c r="F2990" s="24">
        <f>All!FA11</f>
        <v>0</v>
      </c>
      <c r="G2990" s="24">
        <f>All!GK11</f>
        <v>0</v>
      </c>
      <c r="H2990" s="26">
        <v>44805</v>
      </c>
    </row>
    <row r="2991" spans="1:8" hidden="1">
      <c r="A2991" s="19">
        <v>10</v>
      </c>
      <c r="B2991" s="19" t="s">
        <v>16</v>
      </c>
      <c r="C2991" s="27">
        <f>All!CG12</f>
        <v>0</v>
      </c>
      <c r="D2991" s="24">
        <f>All!AW12</f>
        <v>0</v>
      </c>
      <c r="E2991" s="19" t="s">
        <v>272</v>
      </c>
      <c r="F2991" s="24">
        <f>All!FA12</f>
        <v>0</v>
      </c>
      <c r="G2991" s="24">
        <f>All!GK12</f>
        <v>0</v>
      </c>
      <c r="H2991" s="26">
        <v>44805</v>
      </c>
    </row>
    <row r="2992" spans="1:8" hidden="1">
      <c r="A2992" s="19">
        <v>11</v>
      </c>
      <c r="B2992" s="19" t="s">
        <v>17</v>
      </c>
      <c r="C2992" s="27">
        <f>All!CG13</f>
        <v>0</v>
      </c>
      <c r="D2992" s="24">
        <f>All!AW13</f>
        <v>0</v>
      </c>
      <c r="E2992" s="19" t="s">
        <v>272</v>
      </c>
      <c r="F2992" s="24">
        <f>All!FA13</f>
        <v>0</v>
      </c>
      <c r="G2992" s="24">
        <f>All!GK13</f>
        <v>0</v>
      </c>
      <c r="H2992" s="26">
        <v>44805</v>
      </c>
    </row>
    <row r="2993" spans="1:8" hidden="1">
      <c r="A2993" s="19">
        <v>12</v>
      </c>
      <c r="B2993" s="19" t="s">
        <v>18</v>
      </c>
      <c r="C2993" s="27">
        <f>All!CG14</f>
        <v>0</v>
      </c>
      <c r="D2993" s="24">
        <f>All!AW14</f>
        <v>0</v>
      </c>
      <c r="E2993" s="19" t="s">
        <v>272</v>
      </c>
      <c r="F2993" s="24">
        <f>All!FA14</f>
        <v>0</v>
      </c>
      <c r="G2993" s="24">
        <f>All!GK14</f>
        <v>0</v>
      </c>
      <c r="H2993" s="26">
        <v>44805</v>
      </c>
    </row>
    <row r="2994" spans="1:8" hidden="1">
      <c r="A2994" s="19">
        <v>13</v>
      </c>
      <c r="B2994" s="19" t="s">
        <v>19</v>
      </c>
      <c r="C2994" s="27">
        <f>All!CG15</f>
        <v>0</v>
      </c>
      <c r="D2994" s="24">
        <f>All!AW15</f>
        <v>0</v>
      </c>
      <c r="E2994" s="19" t="s">
        <v>272</v>
      </c>
      <c r="F2994" s="24">
        <f>All!FA15</f>
        <v>0</v>
      </c>
      <c r="G2994" s="24">
        <f>All!GK15</f>
        <v>0</v>
      </c>
      <c r="H2994" s="26">
        <v>44805</v>
      </c>
    </row>
    <row r="2995" spans="1:8" hidden="1">
      <c r="A2995" s="19">
        <v>14</v>
      </c>
      <c r="B2995" s="19" t="s">
        <v>20</v>
      </c>
      <c r="C2995" s="27">
        <f>All!CG16</f>
        <v>0</v>
      </c>
      <c r="D2995" s="24">
        <f>All!AW16</f>
        <v>0</v>
      </c>
      <c r="E2995" s="19" t="s">
        <v>272</v>
      </c>
      <c r="F2995" s="24">
        <f>All!FA16</f>
        <v>0</v>
      </c>
      <c r="G2995" s="24">
        <f>All!GK16</f>
        <v>0</v>
      </c>
      <c r="H2995" s="26">
        <v>44805</v>
      </c>
    </row>
    <row r="2996" spans="1:8" hidden="1">
      <c r="A2996" s="19">
        <v>15</v>
      </c>
      <c r="B2996" s="19" t="s">
        <v>21</v>
      </c>
      <c r="C2996" s="27">
        <f>All!CG17</f>
        <v>0</v>
      </c>
      <c r="D2996" s="24">
        <f>All!AW17</f>
        <v>0</v>
      </c>
      <c r="E2996" s="19" t="s">
        <v>272</v>
      </c>
      <c r="F2996" s="24">
        <f>All!FA17</f>
        <v>0</v>
      </c>
      <c r="G2996" s="24">
        <f>All!GK17</f>
        <v>0</v>
      </c>
      <c r="H2996" s="26">
        <v>44805</v>
      </c>
    </row>
    <row r="2997" spans="1:8" hidden="1">
      <c r="A2997" s="19">
        <v>16</v>
      </c>
      <c r="B2997" s="19" t="s">
        <v>22</v>
      </c>
      <c r="C2997" s="27">
        <f>All!CG18</f>
        <v>0</v>
      </c>
      <c r="D2997" s="24">
        <f>All!AW18</f>
        <v>0</v>
      </c>
      <c r="E2997" s="19" t="s">
        <v>272</v>
      </c>
      <c r="F2997" s="24">
        <f>All!FA18</f>
        <v>0</v>
      </c>
      <c r="G2997" s="24">
        <f>All!GK18</f>
        <v>0</v>
      </c>
      <c r="H2997" s="26">
        <v>44805</v>
      </c>
    </row>
    <row r="2998" spans="1:8" hidden="1">
      <c r="A2998" s="19">
        <v>17</v>
      </c>
      <c r="B2998" s="19" t="s">
        <v>23</v>
      </c>
      <c r="C2998" s="27">
        <f>All!CG19</f>
        <v>0</v>
      </c>
      <c r="D2998" s="24">
        <f>All!AW19</f>
        <v>0</v>
      </c>
      <c r="E2998" s="19" t="s">
        <v>272</v>
      </c>
      <c r="F2998" s="24">
        <f>All!FA19</f>
        <v>0</v>
      </c>
      <c r="G2998" s="24">
        <f>All!GK19</f>
        <v>0</v>
      </c>
      <c r="H2998" s="26">
        <v>44805</v>
      </c>
    </row>
    <row r="2999" spans="1:8" hidden="1">
      <c r="A2999" s="19">
        <v>18</v>
      </c>
      <c r="B2999" s="19" t="s">
        <v>24</v>
      </c>
      <c r="C2999" s="27">
        <f>All!CG20</f>
        <v>0</v>
      </c>
      <c r="D2999" s="24">
        <f>All!AW20</f>
        <v>0</v>
      </c>
      <c r="E2999" s="19" t="s">
        <v>272</v>
      </c>
      <c r="F2999" s="24">
        <f>All!FA20</f>
        <v>0</v>
      </c>
      <c r="G2999" s="24">
        <f>All!GK20</f>
        <v>0</v>
      </c>
      <c r="H2999" s="26">
        <v>44805</v>
      </c>
    </row>
    <row r="3000" spans="1:8" hidden="1">
      <c r="A3000" s="19">
        <v>19</v>
      </c>
      <c r="B3000" s="19" t="s">
        <v>25</v>
      </c>
      <c r="C3000" s="27">
        <f>All!CG21</f>
        <v>0</v>
      </c>
      <c r="D3000" s="24">
        <f>All!AW21</f>
        <v>0</v>
      </c>
      <c r="E3000" s="19" t="s">
        <v>272</v>
      </c>
      <c r="F3000" s="24">
        <f>All!FA21</f>
        <v>0</v>
      </c>
      <c r="G3000" s="24">
        <f>All!GK21</f>
        <v>0</v>
      </c>
      <c r="H3000" s="26">
        <v>44805</v>
      </c>
    </row>
    <row r="3001" spans="1:8" hidden="1">
      <c r="A3001" s="19">
        <v>20</v>
      </c>
      <c r="B3001" s="19" t="s">
        <v>26</v>
      </c>
      <c r="C3001" s="27">
        <f>All!CG22</f>
        <v>0</v>
      </c>
      <c r="D3001" s="24">
        <f>All!AW22</f>
        <v>0</v>
      </c>
      <c r="E3001" s="19" t="s">
        <v>272</v>
      </c>
      <c r="F3001" s="24">
        <f>All!FA22</f>
        <v>0</v>
      </c>
      <c r="G3001" s="24">
        <f>All!GK22</f>
        <v>0</v>
      </c>
      <c r="H3001" s="26">
        <v>44805</v>
      </c>
    </row>
    <row r="3002" spans="1:8" hidden="1">
      <c r="A3002" s="19">
        <v>21</v>
      </c>
      <c r="B3002" s="19" t="s">
        <v>27</v>
      </c>
      <c r="C3002" s="27">
        <f>All!CG23</f>
        <v>0</v>
      </c>
      <c r="D3002" s="24">
        <f>All!AW23</f>
        <v>0</v>
      </c>
      <c r="E3002" s="19" t="s">
        <v>272</v>
      </c>
      <c r="F3002" s="24">
        <f>All!FA23</f>
        <v>0</v>
      </c>
      <c r="G3002" s="24">
        <f>All!GK23</f>
        <v>0</v>
      </c>
      <c r="H3002" s="26">
        <v>44805</v>
      </c>
    </row>
    <row r="3003" spans="1:8" hidden="1">
      <c r="A3003" s="19">
        <v>22</v>
      </c>
      <c r="B3003" s="19" t="s">
        <v>29</v>
      </c>
      <c r="C3003" s="27">
        <f>All!CG24</f>
        <v>0</v>
      </c>
      <c r="D3003" s="24">
        <f>All!AW24</f>
        <v>0</v>
      </c>
      <c r="E3003" s="19" t="s">
        <v>272</v>
      </c>
      <c r="F3003" s="24">
        <f>All!FA24</f>
        <v>0</v>
      </c>
      <c r="G3003" s="24">
        <f>All!GK24</f>
        <v>0</v>
      </c>
      <c r="H3003" s="26">
        <v>44805</v>
      </c>
    </row>
    <row r="3004" spans="1:8" hidden="1">
      <c r="A3004" s="19">
        <v>23</v>
      </c>
      <c r="B3004" s="19" t="s">
        <v>30</v>
      </c>
      <c r="C3004" s="27">
        <f>All!CG25</f>
        <v>0</v>
      </c>
      <c r="D3004" s="24">
        <f>All!AW25</f>
        <v>0</v>
      </c>
      <c r="E3004" s="19" t="s">
        <v>272</v>
      </c>
      <c r="F3004" s="24">
        <f>All!FA25</f>
        <v>0</v>
      </c>
      <c r="G3004" s="24">
        <f>All!GK25</f>
        <v>0</v>
      </c>
      <c r="H3004" s="26">
        <v>44805</v>
      </c>
    </row>
    <row r="3005" spans="1:8" hidden="1">
      <c r="A3005" s="19">
        <v>24</v>
      </c>
      <c r="B3005" s="19" t="s">
        <v>31</v>
      </c>
      <c r="C3005" s="27">
        <f>All!CG26</f>
        <v>0</v>
      </c>
      <c r="D3005" s="24">
        <f>All!AW26</f>
        <v>0</v>
      </c>
      <c r="E3005" s="19" t="s">
        <v>272</v>
      </c>
      <c r="F3005" s="24">
        <f>All!FA26</f>
        <v>0</v>
      </c>
      <c r="G3005" s="24">
        <f>All!GK26</f>
        <v>0</v>
      </c>
      <c r="H3005" s="26">
        <v>44805</v>
      </c>
    </row>
    <row r="3006" spans="1:8" hidden="1">
      <c r="A3006" s="19">
        <v>25</v>
      </c>
      <c r="B3006" s="19" t="s">
        <v>32</v>
      </c>
      <c r="C3006" s="27">
        <f>All!CG27</f>
        <v>0</v>
      </c>
      <c r="D3006" s="24">
        <f>All!AW27</f>
        <v>0</v>
      </c>
      <c r="E3006" s="19" t="s">
        <v>272</v>
      </c>
      <c r="F3006" s="24">
        <f>All!FA27</f>
        <v>0</v>
      </c>
      <c r="G3006" s="24">
        <f>All!GK27</f>
        <v>0</v>
      </c>
      <c r="H3006" s="26">
        <v>44805</v>
      </c>
    </row>
    <row r="3007" spans="1:8" hidden="1">
      <c r="A3007" s="19">
        <v>26</v>
      </c>
      <c r="B3007" s="19" t="s">
        <v>34</v>
      </c>
      <c r="C3007" s="27">
        <f>All!CG28</f>
        <v>0</v>
      </c>
      <c r="D3007" s="24">
        <f>All!AW28</f>
        <v>0</v>
      </c>
      <c r="E3007" s="19" t="s">
        <v>272</v>
      </c>
      <c r="F3007" s="24">
        <f>All!FA28</f>
        <v>0</v>
      </c>
      <c r="G3007" s="24">
        <f>All!GK28</f>
        <v>0</v>
      </c>
      <c r="H3007" s="26">
        <v>44805</v>
      </c>
    </row>
    <row r="3008" spans="1:8" hidden="1">
      <c r="A3008" s="19">
        <v>27</v>
      </c>
      <c r="B3008" s="19" t="s">
        <v>35</v>
      </c>
      <c r="C3008" s="27">
        <f>All!CG29</f>
        <v>0</v>
      </c>
      <c r="D3008" s="24">
        <f>All!AW29</f>
        <v>0</v>
      </c>
      <c r="E3008" s="19" t="s">
        <v>272</v>
      </c>
      <c r="F3008" s="24">
        <f>All!FA29</f>
        <v>0</v>
      </c>
      <c r="G3008" s="24">
        <f>All!GK29</f>
        <v>0</v>
      </c>
      <c r="H3008" s="26">
        <v>44805</v>
      </c>
    </row>
    <row r="3009" spans="1:8" hidden="1">
      <c r="A3009" s="19">
        <v>28</v>
      </c>
      <c r="B3009" s="19" t="s">
        <v>36</v>
      </c>
      <c r="C3009" s="27">
        <f>All!CG30</f>
        <v>0</v>
      </c>
      <c r="D3009" s="24">
        <f>All!AW30</f>
        <v>0</v>
      </c>
      <c r="E3009" s="19" t="s">
        <v>272</v>
      </c>
      <c r="F3009" s="24">
        <f>All!FA30</f>
        <v>0</v>
      </c>
      <c r="G3009" s="24">
        <f>All!GK30</f>
        <v>0</v>
      </c>
      <c r="H3009" s="26">
        <v>44805</v>
      </c>
    </row>
    <row r="3010" spans="1:8" hidden="1">
      <c r="A3010" s="19">
        <v>29</v>
      </c>
      <c r="B3010" s="19" t="s">
        <v>37</v>
      </c>
      <c r="C3010" s="27">
        <f>All!CG31</f>
        <v>0</v>
      </c>
      <c r="D3010" s="24">
        <f>All!AW31</f>
        <v>0</v>
      </c>
      <c r="E3010" s="19" t="s">
        <v>272</v>
      </c>
      <c r="F3010" s="24">
        <f>All!FA31</f>
        <v>0</v>
      </c>
      <c r="G3010" s="24">
        <f>All!GK31</f>
        <v>0</v>
      </c>
      <c r="H3010" s="26">
        <v>44805</v>
      </c>
    </row>
    <row r="3011" spans="1:8" hidden="1">
      <c r="A3011" s="19">
        <v>30</v>
      </c>
      <c r="B3011" s="19" t="s">
        <v>38</v>
      </c>
      <c r="C3011" s="27">
        <f>All!CG32</f>
        <v>0</v>
      </c>
      <c r="D3011" s="24">
        <f>All!AW32</f>
        <v>0</v>
      </c>
      <c r="E3011" s="19" t="s">
        <v>272</v>
      </c>
      <c r="F3011" s="24">
        <f>All!FA32</f>
        <v>0</v>
      </c>
      <c r="G3011" s="24">
        <f>All!GK32</f>
        <v>0</v>
      </c>
      <c r="H3011" s="26">
        <v>44805</v>
      </c>
    </row>
    <row r="3012" spans="1:8" hidden="1">
      <c r="A3012" s="19">
        <v>31</v>
      </c>
      <c r="B3012" s="19" t="s">
        <v>39</v>
      </c>
      <c r="C3012" s="27">
        <f>All!CG33</f>
        <v>0</v>
      </c>
      <c r="D3012" s="24">
        <f>All!AW33</f>
        <v>0</v>
      </c>
      <c r="E3012" s="19" t="s">
        <v>272</v>
      </c>
      <c r="F3012" s="24">
        <f>All!FA33</f>
        <v>0</v>
      </c>
      <c r="G3012" s="24">
        <f>All!GK33</f>
        <v>0</v>
      </c>
      <c r="H3012" s="26">
        <v>44805</v>
      </c>
    </row>
    <row r="3013" spans="1:8" hidden="1">
      <c r="A3013" s="19">
        <v>32</v>
      </c>
      <c r="B3013" s="19" t="s">
        <v>40</v>
      </c>
      <c r="C3013" s="27">
        <f>All!CG34</f>
        <v>0</v>
      </c>
      <c r="D3013" s="24">
        <f>All!AW34</f>
        <v>0</v>
      </c>
      <c r="E3013" s="19" t="s">
        <v>272</v>
      </c>
      <c r="F3013" s="24">
        <f>All!FA34</f>
        <v>0</v>
      </c>
      <c r="G3013" s="24">
        <f>All!GK34</f>
        <v>0</v>
      </c>
      <c r="H3013" s="26">
        <v>44805</v>
      </c>
    </row>
    <row r="3014" spans="1:8" hidden="1">
      <c r="A3014" s="19">
        <v>33</v>
      </c>
      <c r="B3014" s="19" t="s">
        <v>41</v>
      </c>
      <c r="C3014" s="27">
        <f>All!CG35</f>
        <v>0</v>
      </c>
      <c r="D3014" s="24">
        <f>All!AW35</f>
        <v>0</v>
      </c>
      <c r="E3014" s="19" t="s">
        <v>272</v>
      </c>
      <c r="F3014" s="24">
        <f>All!FA35</f>
        <v>0</v>
      </c>
      <c r="G3014" s="24">
        <f>All!GK35</f>
        <v>0</v>
      </c>
      <c r="H3014" s="26">
        <v>44805</v>
      </c>
    </row>
    <row r="3015" spans="1:8" hidden="1">
      <c r="A3015" s="19">
        <v>34</v>
      </c>
      <c r="B3015" s="19" t="s">
        <v>42</v>
      </c>
      <c r="C3015" s="27">
        <f>All!CG36</f>
        <v>0</v>
      </c>
      <c r="D3015" s="24">
        <f>All!AW36</f>
        <v>0</v>
      </c>
      <c r="E3015" s="19" t="s">
        <v>272</v>
      </c>
      <c r="F3015" s="24">
        <f>All!FA36</f>
        <v>0</v>
      </c>
      <c r="G3015" s="24">
        <f>All!GK36</f>
        <v>0</v>
      </c>
      <c r="H3015" s="26">
        <v>44805</v>
      </c>
    </row>
    <row r="3016" spans="1:8" hidden="1">
      <c r="A3016" s="19">
        <v>35</v>
      </c>
      <c r="B3016" s="19" t="s">
        <v>43</v>
      </c>
      <c r="C3016" s="27">
        <f>All!CG37</f>
        <v>0</v>
      </c>
      <c r="D3016" s="24">
        <f>All!AW37</f>
        <v>0</v>
      </c>
      <c r="E3016" s="19" t="s">
        <v>272</v>
      </c>
      <c r="F3016" s="24">
        <f>All!FA37</f>
        <v>0</v>
      </c>
      <c r="G3016" s="24">
        <f>All!GK37</f>
        <v>0</v>
      </c>
      <c r="H3016" s="26">
        <v>44805</v>
      </c>
    </row>
    <row r="3017" spans="1:8" hidden="1">
      <c r="A3017" s="19">
        <v>36</v>
      </c>
      <c r="B3017" s="19" t="s">
        <v>44</v>
      </c>
      <c r="C3017" s="27">
        <f>All!CG38</f>
        <v>0</v>
      </c>
      <c r="D3017" s="24">
        <f>All!AW38</f>
        <v>0</v>
      </c>
      <c r="E3017" s="19" t="s">
        <v>272</v>
      </c>
      <c r="F3017" s="24">
        <f>All!FA38</f>
        <v>0</v>
      </c>
      <c r="G3017" s="24">
        <f>All!GK38</f>
        <v>0</v>
      </c>
      <c r="H3017" s="26">
        <v>44805</v>
      </c>
    </row>
    <row r="3018" spans="1:8" hidden="1">
      <c r="A3018" s="19">
        <v>37</v>
      </c>
      <c r="B3018" s="19" t="s">
        <v>1980</v>
      </c>
      <c r="C3018" s="27">
        <f>All!CG39</f>
        <v>0</v>
      </c>
      <c r="D3018" s="24">
        <f>All!AW39</f>
        <v>0</v>
      </c>
      <c r="E3018" s="19" t="s">
        <v>272</v>
      </c>
      <c r="F3018" s="24">
        <f>All!FA39</f>
        <v>0</v>
      </c>
      <c r="G3018" s="24">
        <f>All!GK39</f>
        <v>0</v>
      </c>
      <c r="H3018" s="26">
        <v>44805</v>
      </c>
    </row>
    <row r="3019" spans="1:8" hidden="1">
      <c r="A3019" s="19">
        <v>38</v>
      </c>
      <c r="B3019" s="19" t="s">
        <v>1982</v>
      </c>
      <c r="C3019" s="27">
        <f>All!CG40</f>
        <v>0</v>
      </c>
      <c r="D3019" s="24">
        <f>All!AW40</f>
        <v>0</v>
      </c>
      <c r="E3019" s="19" t="s">
        <v>272</v>
      </c>
      <c r="F3019" s="24">
        <f>All!FA40</f>
        <v>0</v>
      </c>
      <c r="G3019" s="24">
        <f>All!GK40</f>
        <v>0</v>
      </c>
      <c r="H3019" s="26">
        <v>44805</v>
      </c>
    </row>
    <row r="3020" spans="1:8" hidden="1">
      <c r="A3020" s="19">
        <v>39</v>
      </c>
      <c r="B3020" s="19" t="s">
        <v>1984</v>
      </c>
      <c r="C3020" s="27">
        <f>All!CG41</f>
        <v>0</v>
      </c>
      <c r="D3020" s="24">
        <f>All!AW41</f>
        <v>0</v>
      </c>
      <c r="E3020" s="19" t="s">
        <v>272</v>
      </c>
      <c r="F3020" s="24">
        <f>All!FA41</f>
        <v>0</v>
      </c>
      <c r="G3020" s="24">
        <f>All!GK41</f>
        <v>0</v>
      </c>
      <c r="H3020" s="26">
        <v>44805</v>
      </c>
    </row>
    <row r="3021" spans="1:8" hidden="1">
      <c r="A3021" s="19">
        <v>40</v>
      </c>
      <c r="B3021" s="19" t="s">
        <v>2001</v>
      </c>
      <c r="C3021" s="27">
        <f>All!CG42</f>
        <v>0</v>
      </c>
      <c r="D3021" s="24">
        <f>All!AW42</f>
        <v>0</v>
      </c>
      <c r="E3021" s="19" t="s">
        <v>272</v>
      </c>
      <c r="F3021" s="24">
        <f>All!FA42</f>
        <v>0</v>
      </c>
      <c r="G3021" s="24">
        <f>All!GK42</f>
        <v>0</v>
      </c>
      <c r="H3021" s="26">
        <v>44805</v>
      </c>
    </row>
    <row r="3022" spans="1:8" hidden="1">
      <c r="A3022" s="19">
        <v>41</v>
      </c>
      <c r="B3022" s="19" t="s">
        <v>2002</v>
      </c>
      <c r="C3022" s="27">
        <f>All!CG43</f>
        <v>0</v>
      </c>
      <c r="D3022" s="24">
        <f>All!AW43</f>
        <v>0</v>
      </c>
      <c r="E3022" s="19" t="s">
        <v>272</v>
      </c>
      <c r="F3022" s="24">
        <f>All!FA43</f>
        <v>0</v>
      </c>
      <c r="G3022" s="24">
        <f>All!GK43</f>
        <v>0</v>
      </c>
      <c r="H3022" s="26">
        <v>44805</v>
      </c>
    </row>
    <row r="3023" spans="1:8" hidden="1">
      <c r="A3023" s="19">
        <v>42</v>
      </c>
      <c r="B3023" s="19" t="s">
        <v>2003</v>
      </c>
      <c r="C3023" s="27">
        <f>All!CG44</f>
        <v>0</v>
      </c>
      <c r="D3023" s="24">
        <f>All!AW44</f>
        <v>0</v>
      </c>
      <c r="E3023" s="19" t="s">
        <v>272</v>
      </c>
      <c r="F3023" s="24">
        <f>All!FA44</f>
        <v>0</v>
      </c>
      <c r="G3023" s="24">
        <f>All!GK44</f>
        <v>0</v>
      </c>
      <c r="H3023" s="26">
        <v>44805</v>
      </c>
    </row>
    <row r="3024" spans="1:8" hidden="1">
      <c r="A3024" s="19">
        <v>43</v>
      </c>
      <c r="B3024" s="19" t="s">
        <v>2064</v>
      </c>
      <c r="C3024" s="27">
        <f>All!CG45</f>
        <v>0</v>
      </c>
      <c r="D3024" s="24">
        <f>All!AW45</f>
        <v>0</v>
      </c>
      <c r="E3024" s="19" t="s">
        <v>272</v>
      </c>
      <c r="F3024" s="24">
        <f>All!FA45</f>
        <v>0</v>
      </c>
      <c r="G3024" s="24">
        <f>All!GK45</f>
        <v>0</v>
      </c>
      <c r="H3024" s="26">
        <v>44805</v>
      </c>
    </row>
    <row r="3025" spans="1:8" hidden="1">
      <c r="A3025" s="19">
        <v>44</v>
      </c>
      <c r="B3025" s="19" t="s">
        <v>2062</v>
      </c>
      <c r="C3025" s="27">
        <f>All!CG46</f>
        <v>0</v>
      </c>
      <c r="D3025" s="24">
        <f>All!AW46</f>
        <v>0</v>
      </c>
      <c r="E3025" s="19" t="s">
        <v>272</v>
      </c>
      <c r="F3025" s="24">
        <f>All!FA46</f>
        <v>0</v>
      </c>
      <c r="G3025" s="24">
        <f>All!GK46</f>
        <v>0</v>
      </c>
      <c r="H3025" s="26">
        <v>44805</v>
      </c>
    </row>
    <row r="3026" spans="1:8" hidden="1">
      <c r="A3026" s="19">
        <v>45</v>
      </c>
      <c r="B3026" s="19" t="s">
        <v>2063</v>
      </c>
      <c r="C3026" s="27">
        <f>All!CG47</f>
        <v>0</v>
      </c>
      <c r="D3026" s="24">
        <f>All!AW47</f>
        <v>0</v>
      </c>
      <c r="E3026" s="19" t="s">
        <v>272</v>
      </c>
      <c r="F3026" s="24">
        <f>All!FA47</f>
        <v>0</v>
      </c>
      <c r="G3026" s="24">
        <f>All!GK47</f>
        <v>0</v>
      </c>
      <c r="H3026" s="26">
        <v>44805</v>
      </c>
    </row>
    <row r="3027" spans="1:8" hidden="1">
      <c r="A3027" s="19">
        <v>46</v>
      </c>
      <c r="B3027" s="12" t="s">
        <v>2065</v>
      </c>
      <c r="C3027" s="27">
        <f>All!CG48</f>
        <v>0</v>
      </c>
      <c r="D3027" s="24">
        <f>All!AW48</f>
        <v>0</v>
      </c>
      <c r="E3027" s="19" t="s">
        <v>272</v>
      </c>
      <c r="F3027" s="24">
        <f>All!FA48</f>
        <v>0</v>
      </c>
      <c r="G3027" s="24">
        <f>All!GK48</f>
        <v>0</v>
      </c>
      <c r="H3027" s="26">
        <v>44805</v>
      </c>
    </row>
    <row r="3028" spans="1:8" hidden="1">
      <c r="A3028" s="19">
        <v>47</v>
      </c>
      <c r="B3028" s="12" t="s">
        <v>2066</v>
      </c>
      <c r="C3028" s="27">
        <f>All!CG49</f>
        <v>0</v>
      </c>
      <c r="D3028" s="24">
        <f>All!AW49</f>
        <v>0</v>
      </c>
      <c r="E3028" s="19" t="s">
        <v>272</v>
      </c>
      <c r="F3028" s="24">
        <f>All!FA49</f>
        <v>0</v>
      </c>
      <c r="G3028" s="24">
        <f>All!GK49</f>
        <v>0</v>
      </c>
      <c r="H3028" s="26">
        <v>44805</v>
      </c>
    </row>
    <row r="3029" spans="1:8" hidden="1">
      <c r="A3029" s="19">
        <v>48</v>
      </c>
      <c r="B3029" s="19" t="s">
        <v>2068</v>
      </c>
      <c r="C3029" s="27">
        <f>All!CG50</f>
        <v>0</v>
      </c>
      <c r="D3029" s="24">
        <f>All!AW50</f>
        <v>0</v>
      </c>
      <c r="E3029" s="19" t="s">
        <v>272</v>
      </c>
      <c r="F3029" s="24">
        <f>All!FA50</f>
        <v>0</v>
      </c>
      <c r="G3029" s="24">
        <f>All!GK50</f>
        <v>0</v>
      </c>
      <c r="H3029" s="26">
        <v>44805</v>
      </c>
    </row>
    <row r="3030" spans="1:8" hidden="1">
      <c r="A3030" s="19">
        <v>49</v>
      </c>
      <c r="B3030" s="19" t="s">
        <v>2069</v>
      </c>
      <c r="C3030" s="27">
        <f>All!CG51</f>
        <v>0</v>
      </c>
      <c r="D3030" s="24">
        <f>All!AW51</f>
        <v>0</v>
      </c>
      <c r="E3030" s="19" t="s">
        <v>272</v>
      </c>
      <c r="F3030" s="24">
        <f>All!FA51</f>
        <v>0</v>
      </c>
      <c r="G3030" s="24">
        <f>All!GK51</f>
        <v>0</v>
      </c>
      <c r="H3030" s="26">
        <v>44805</v>
      </c>
    </row>
    <row r="3031" spans="1:8" hidden="1">
      <c r="A3031" s="19">
        <v>50</v>
      </c>
      <c r="B3031" s="19" t="s">
        <v>66</v>
      </c>
      <c r="C3031" s="27">
        <f>All!CG52</f>
        <v>0</v>
      </c>
      <c r="D3031" s="24">
        <f>All!AW52</f>
        <v>0</v>
      </c>
      <c r="E3031" s="19" t="s">
        <v>272</v>
      </c>
      <c r="F3031" s="24">
        <f>All!FA52</f>
        <v>0</v>
      </c>
      <c r="G3031" s="24">
        <f>All!GK52</f>
        <v>0</v>
      </c>
      <c r="H3031" s="26">
        <v>44805</v>
      </c>
    </row>
    <row r="3032" spans="1:8" hidden="1">
      <c r="A3032" s="19">
        <v>51</v>
      </c>
      <c r="B3032" s="19" t="s">
        <v>67</v>
      </c>
      <c r="C3032" s="27">
        <f>All!CG53</f>
        <v>0</v>
      </c>
      <c r="D3032" s="24">
        <f>All!AW53</f>
        <v>0</v>
      </c>
      <c r="E3032" s="19" t="s">
        <v>272</v>
      </c>
      <c r="F3032" s="24">
        <f>All!FA53</f>
        <v>0</v>
      </c>
      <c r="G3032" s="24">
        <f>All!GK53</f>
        <v>0</v>
      </c>
      <c r="H3032" s="26">
        <v>44805</v>
      </c>
    </row>
    <row r="3033" spans="1:8" hidden="1">
      <c r="A3033" s="19">
        <v>52</v>
      </c>
      <c r="B3033" s="19" t="s">
        <v>68</v>
      </c>
      <c r="C3033" s="27">
        <f>All!CG54</f>
        <v>0</v>
      </c>
      <c r="D3033" s="24">
        <f>All!AW54</f>
        <v>0</v>
      </c>
      <c r="E3033" s="19" t="s">
        <v>272</v>
      </c>
      <c r="F3033" s="24">
        <f>All!FA54</f>
        <v>0</v>
      </c>
      <c r="G3033" s="24">
        <f>All!GK54</f>
        <v>0</v>
      </c>
      <c r="H3033" s="26">
        <v>44805</v>
      </c>
    </row>
    <row r="3034" spans="1:8" hidden="1">
      <c r="A3034" s="19">
        <v>53</v>
      </c>
      <c r="B3034" s="19" t="s">
        <v>69</v>
      </c>
      <c r="C3034" s="27">
        <f>All!CG55</f>
        <v>0</v>
      </c>
      <c r="D3034" s="24">
        <f>All!AW55</f>
        <v>0</v>
      </c>
      <c r="E3034" s="19" t="s">
        <v>272</v>
      </c>
      <c r="F3034" s="24">
        <f>All!FA55</f>
        <v>0</v>
      </c>
      <c r="G3034" s="24">
        <f>All!GK55</f>
        <v>0</v>
      </c>
      <c r="H3034" s="26">
        <v>44805</v>
      </c>
    </row>
    <row r="3035" spans="1:8" hidden="1">
      <c r="A3035" s="19">
        <v>54</v>
      </c>
      <c r="B3035" s="19" t="s">
        <v>70</v>
      </c>
      <c r="C3035" s="27">
        <f>All!CG56</f>
        <v>0</v>
      </c>
      <c r="D3035" s="24">
        <f>All!AW56</f>
        <v>0</v>
      </c>
      <c r="E3035" s="19" t="s">
        <v>272</v>
      </c>
      <c r="F3035" s="24">
        <f>All!FA56</f>
        <v>0</v>
      </c>
      <c r="G3035" s="24">
        <f>All!GK56</f>
        <v>0</v>
      </c>
      <c r="H3035" s="26">
        <v>44805</v>
      </c>
    </row>
    <row r="3036" spans="1:8" hidden="1">
      <c r="A3036" s="19">
        <v>55</v>
      </c>
      <c r="B3036" s="19" t="s">
        <v>71</v>
      </c>
      <c r="C3036" s="27">
        <f>All!CG57</f>
        <v>0</v>
      </c>
      <c r="D3036" s="24">
        <f>All!AW57</f>
        <v>0</v>
      </c>
      <c r="E3036" s="19" t="s">
        <v>272</v>
      </c>
      <c r="F3036" s="24">
        <f>All!FA57</f>
        <v>0</v>
      </c>
      <c r="G3036" s="24">
        <f>All!GK57</f>
        <v>0</v>
      </c>
      <c r="H3036" s="26">
        <v>44805</v>
      </c>
    </row>
    <row r="3037" spans="1:8" hidden="1">
      <c r="A3037" s="19">
        <v>56</v>
      </c>
      <c r="B3037" s="19" t="s">
        <v>72</v>
      </c>
      <c r="C3037" s="27">
        <f>All!CG58</f>
        <v>0</v>
      </c>
      <c r="D3037" s="24">
        <f>All!AW58</f>
        <v>0</v>
      </c>
      <c r="E3037" s="19" t="s">
        <v>272</v>
      </c>
      <c r="F3037" s="24">
        <f>All!FA58</f>
        <v>0</v>
      </c>
      <c r="G3037" s="24">
        <f>All!GK58</f>
        <v>0</v>
      </c>
      <c r="H3037" s="26">
        <v>44805</v>
      </c>
    </row>
    <row r="3038" spans="1:8" hidden="1">
      <c r="A3038" s="19">
        <v>57</v>
      </c>
      <c r="B3038" s="19" t="s">
        <v>73</v>
      </c>
      <c r="C3038" s="27">
        <f>All!CG59</f>
        <v>0</v>
      </c>
      <c r="D3038" s="24">
        <f>All!AW59</f>
        <v>0</v>
      </c>
      <c r="E3038" s="19" t="s">
        <v>272</v>
      </c>
      <c r="F3038" s="24">
        <f>All!FA59</f>
        <v>0</v>
      </c>
      <c r="G3038" s="24">
        <f>All!GK59</f>
        <v>0</v>
      </c>
      <c r="H3038" s="26">
        <v>44805</v>
      </c>
    </row>
    <row r="3039" spans="1:8" hidden="1">
      <c r="A3039" s="19">
        <v>58</v>
      </c>
      <c r="B3039" s="19" t="s">
        <v>74</v>
      </c>
      <c r="C3039" s="27">
        <f>All!CG60</f>
        <v>0</v>
      </c>
      <c r="D3039" s="24">
        <f>All!AW60</f>
        <v>0</v>
      </c>
      <c r="E3039" s="19" t="s">
        <v>272</v>
      </c>
      <c r="F3039" s="24">
        <f>All!FA60</f>
        <v>0</v>
      </c>
      <c r="G3039" s="24">
        <f>All!GK60</f>
        <v>0</v>
      </c>
      <c r="H3039" s="26">
        <v>44805</v>
      </c>
    </row>
    <row r="3040" spans="1:8" hidden="1">
      <c r="A3040" s="19">
        <v>59</v>
      </c>
      <c r="B3040" s="19" t="s">
        <v>75</v>
      </c>
      <c r="C3040" s="27">
        <f>All!CG61</f>
        <v>0</v>
      </c>
      <c r="D3040" s="24">
        <f>All!AW61</f>
        <v>0</v>
      </c>
      <c r="E3040" s="19" t="s">
        <v>272</v>
      </c>
      <c r="F3040" s="24">
        <f>All!FA61</f>
        <v>0</v>
      </c>
      <c r="G3040" s="24">
        <f>All!GK61</f>
        <v>0</v>
      </c>
      <c r="H3040" s="26">
        <v>44805</v>
      </c>
    </row>
    <row r="3041" spans="1:8" hidden="1">
      <c r="A3041" s="19">
        <v>60</v>
      </c>
      <c r="B3041" s="19" t="s">
        <v>76</v>
      </c>
      <c r="C3041" s="27">
        <f>All!CG62</f>
        <v>0</v>
      </c>
      <c r="D3041" s="24">
        <f>All!AW62</f>
        <v>0</v>
      </c>
      <c r="E3041" s="19" t="s">
        <v>272</v>
      </c>
      <c r="F3041" s="24">
        <f>All!FA62</f>
        <v>0</v>
      </c>
      <c r="G3041" s="24">
        <f>All!GK62</f>
        <v>0</v>
      </c>
      <c r="H3041" s="26">
        <v>44805</v>
      </c>
    </row>
    <row r="3042" spans="1:8" hidden="1">
      <c r="A3042" s="19">
        <v>61</v>
      </c>
      <c r="B3042" s="19" t="s">
        <v>77</v>
      </c>
      <c r="C3042" s="27">
        <f>All!CG63</f>
        <v>0</v>
      </c>
      <c r="D3042" s="24">
        <f>All!AW63</f>
        <v>0</v>
      </c>
      <c r="E3042" s="19" t="s">
        <v>272</v>
      </c>
      <c r="F3042" s="24">
        <f>All!FA63</f>
        <v>0</v>
      </c>
      <c r="G3042" s="24">
        <f>All!GK63</f>
        <v>0</v>
      </c>
      <c r="H3042" s="26">
        <v>44805</v>
      </c>
    </row>
    <row r="3043" spans="1:8" hidden="1">
      <c r="A3043" s="19">
        <v>62</v>
      </c>
      <c r="B3043" s="19" t="s">
        <v>87</v>
      </c>
      <c r="C3043" s="27">
        <f>All!CG64</f>
        <v>0</v>
      </c>
      <c r="D3043" s="24">
        <f>All!AW64</f>
        <v>0</v>
      </c>
      <c r="E3043" s="19" t="s">
        <v>272</v>
      </c>
      <c r="F3043" s="24">
        <f>All!FA64</f>
        <v>0</v>
      </c>
      <c r="G3043" s="24">
        <f>All!GK64</f>
        <v>0</v>
      </c>
      <c r="H3043" s="26">
        <v>44805</v>
      </c>
    </row>
    <row r="3044" spans="1:8" hidden="1">
      <c r="A3044" s="19">
        <v>63</v>
      </c>
      <c r="B3044" s="19" t="s">
        <v>93</v>
      </c>
      <c r="C3044" s="27">
        <f>All!CG65</f>
        <v>0</v>
      </c>
      <c r="D3044" s="24">
        <f>All!AW65</f>
        <v>0</v>
      </c>
      <c r="E3044" s="19" t="s">
        <v>272</v>
      </c>
      <c r="F3044" s="24">
        <f>All!FA65</f>
        <v>0</v>
      </c>
      <c r="G3044" s="24">
        <f>All!GK65</f>
        <v>0</v>
      </c>
      <c r="H3044" s="26">
        <v>44805</v>
      </c>
    </row>
    <row r="3045" spans="1:8" hidden="1">
      <c r="A3045" s="19">
        <v>64</v>
      </c>
      <c r="B3045" s="19" t="s">
        <v>94</v>
      </c>
      <c r="C3045" s="27">
        <f>All!CG66</f>
        <v>0</v>
      </c>
      <c r="D3045" s="24">
        <f>All!AW66</f>
        <v>0</v>
      </c>
      <c r="E3045" s="19" t="s">
        <v>272</v>
      </c>
      <c r="F3045" s="24">
        <f>All!FA66</f>
        <v>0</v>
      </c>
      <c r="G3045" s="24">
        <f>All!GK66</f>
        <v>0</v>
      </c>
      <c r="H3045" s="26">
        <v>44805</v>
      </c>
    </row>
    <row r="3046" spans="1:8" hidden="1">
      <c r="A3046" s="19">
        <v>65</v>
      </c>
      <c r="B3046" s="19" t="s">
        <v>95</v>
      </c>
      <c r="C3046" s="27">
        <f>All!CG67</f>
        <v>0</v>
      </c>
      <c r="D3046" s="24">
        <f>All!AW67</f>
        <v>0</v>
      </c>
      <c r="E3046" s="19" t="s">
        <v>272</v>
      </c>
      <c r="F3046" s="24">
        <f>All!FA67</f>
        <v>0</v>
      </c>
      <c r="G3046" s="24">
        <f>All!GK67</f>
        <v>0</v>
      </c>
      <c r="H3046" s="26">
        <v>44805</v>
      </c>
    </row>
    <row r="3047" spans="1:8" hidden="1">
      <c r="A3047" s="19">
        <v>66</v>
      </c>
      <c r="B3047" s="19" t="s">
        <v>96</v>
      </c>
      <c r="C3047" s="27">
        <f>All!CG68</f>
        <v>0</v>
      </c>
      <c r="D3047" s="24">
        <f>All!AW68</f>
        <v>0</v>
      </c>
      <c r="E3047" s="19" t="s">
        <v>272</v>
      </c>
      <c r="F3047" s="24">
        <f>All!FA68</f>
        <v>0</v>
      </c>
      <c r="G3047" s="24">
        <f>All!GK68</f>
        <v>0</v>
      </c>
      <c r="H3047" s="26">
        <v>44805</v>
      </c>
    </row>
    <row r="3048" spans="1:8" hidden="1">
      <c r="A3048" s="19">
        <v>67</v>
      </c>
      <c r="B3048" s="19" t="s">
        <v>97</v>
      </c>
      <c r="C3048" s="27">
        <f>All!CG69</f>
        <v>0</v>
      </c>
      <c r="D3048" s="24">
        <f>All!AW69</f>
        <v>0</v>
      </c>
      <c r="E3048" s="19" t="s">
        <v>272</v>
      </c>
      <c r="F3048" s="24">
        <f>All!FA69</f>
        <v>0</v>
      </c>
      <c r="G3048" s="24">
        <f>All!GK69</f>
        <v>0</v>
      </c>
      <c r="H3048" s="26">
        <v>44805</v>
      </c>
    </row>
    <row r="3049" spans="1:8" hidden="1">
      <c r="A3049" s="19">
        <v>68</v>
      </c>
      <c r="B3049" s="19" t="s">
        <v>98</v>
      </c>
      <c r="C3049" s="27">
        <f>All!CG70</f>
        <v>0</v>
      </c>
      <c r="D3049" s="24">
        <f>All!AW70</f>
        <v>0</v>
      </c>
      <c r="E3049" s="19" t="s">
        <v>272</v>
      </c>
      <c r="F3049" s="24">
        <f>All!FA70</f>
        <v>0</v>
      </c>
      <c r="G3049" s="24">
        <f>All!GK70</f>
        <v>0</v>
      </c>
      <c r="H3049" s="26">
        <v>44805</v>
      </c>
    </row>
    <row r="3050" spans="1:8" hidden="1">
      <c r="A3050" s="19">
        <v>69</v>
      </c>
      <c r="B3050" s="19" t="s">
        <v>99</v>
      </c>
      <c r="C3050" s="27">
        <f>All!CG71</f>
        <v>0</v>
      </c>
      <c r="D3050" s="24">
        <f>All!AW71</f>
        <v>0</v>
      </c>
      <c r="E3050" s="19" t="s">
        <v>272</v>
      </c>
      <c r="F3050" s="24">
        <f>All!FA71</f>
        <v>0</v>
      </c>
      <c r="G3050" s="24">
        <f>All!GK71</f>
        <v>0</v>
      </c>
      <c r="H3050" s="26">
        <v>44805</v>
      </c>
    </row>
    <row r="3051" spans="1:8" hidden="1">
      <c r="A3051" s="19">
        <v>70</v>
      </c>
      <c r="B3051" s="19" t="s">
        <v>100</v>
      </c>
      <c r="C3051" s="27">
        <f>All!CG72</f>
        <v>0</v>
      </c>
      <c r="D3051" s="24">
        <f>All!AW72</f>
        <v>0</v>
      </c>
      <c r="E3051" s="19" t="s">
        <v>272</v>
      </c>
      <c r="F3051" s="24">
        <f>All!FA72</f>
        <v>0</v>
      </c>
      <c r="G3051" s="24">
        <f>All!GK72</f>
        <v>0</v>
      </c>
      <c r="H3051" s="26">
        <v>44805</v>
      </c>
    </row>
    <row r="3052" spans="1:8" hidden="1">
      <c r="A3052" s="19">
        <v>71</v>
      </c>
      <c r="B3052" s="19" t="s">
        <v>101</v>
      </c>
      <c r="C3052" s="27">
        <f>All!CG73</f>
        <v>0</v>
      </c>
      <c r="D3052" s="24">
        <f>All!AW73</f>
        <v>0</v>
      </c>
      <c r="E3052" s="19" t="s">
        <v>272</v>
      </c>
      <c r="F3052" s="24">
        <f>All!FA73</f>
        <v>0</v>
      </c>
      <c r="G3052" s="24">
        <f>All!GK73</f>
        <v>0</v>
      </c>
      <c r="H3052" s="26">
        <v>44805</v>
      </c>
    </row>
    <row r="3053" spans="1:8" hidden="1">
      <c r="A3053" s="19">
        <v>72</v>
      </c>
      <c r="B3053" s="19" t="s">
        <v>102</v>
      </c>
      <c r="C3053" s="27">
        <f>All!CG74</f>
        <v>0</v>
      </c>
      <c r="D3053" s="24">
        <f>All!AW74</f>
        <v>0</v>
      </c>
      <c r="E3053" s="19" t="s">
        <v>272</v>
      </c>
      <c r="F3053" s="24">
        <f>All!FA74</f>
        <v>0</v>
      </c>
      <c r="G3053" s="24">
        <f>All!GK74</f>
        <v>0</v>
      </c>
      <c r="H3053" s="26">
        <v>44805</v>
      </c>
    </row>
    <row r="3054" spans="1:8" hidden="1">
      <c r="A3054" s="19">
        <v>73</v>
      </c>
      <c r="B3054" s="19" t="s">
        <v>103</v>
      </c>
      <c r="C3054" s="27">
        <f>All!CG75</f>
        <v>0</v>
      </c>
      <c r="D3054" s="24">
        <f>All!AW75</f>
        <v>0</v>
      </c>
      <c r="E3054" s="19" t="s">
        <v>272</v>
      </c>
      <c r="F3054" s="24">
        <f>All!FA75</f>
        <v>0</v>
      </c>
      <c r="G3054" s="24">
        <f>All!GK75</f>
        <v>0</v>
      </c>
      <c r="H3054" s="26">
        <v>44805</v>
      </c>
    </row>
    <row r="3055" spans="1:8" hidden="1">
      <c r="A3055" s="19">
        <v>74</v>
      </c>
      <c r="B3055" s="19" t="s">
        <v>104</v>
      </c>
      <c r="C3055" s="27">
        <f>All!CG76</f>
        <v>0</v>
      </c>
      <c r="D3055" s="24">
        <f>All!AW76</f>
        <v>0</v>
      </c>
      <c r="E3055" s="19" t="s">
        <v>272</v>
      </c>
      <c r="F3055" s="24">
        <f>All!FA76</f>
        <v>0</v>
      </c>
      <c r="G3055" s="24">
        <f>All!GK76</f>
        <v>0</v>
      </c>
      <c r="H3055" s="26">
        <v>44805</v>
      </c>
    </row>
    <row r="3056" spans="1:8" hidden="1">
      <c r="A3056" s="19">
        <v>75</v>
      </c>
      <c r="B3056" s="19" t="s">
        <v>105</v>
      </c>
      <c r="C3056" s="27">
        <f>All!CG77</f>
        <v>0</v>
      </c>
      <c r="D3056" s="24">
        <f>All!AW77</f>
        <v>0</v>
      </c>
      <c r="E3056" s="19" t="s">
        <v>272</v>
      </c>
      <c r="F3056" s="24">
        <f>All!FA77</f>
        <v>0</v>
      </c>
      <c r="G3056" s="24">
        <f>All!GK77</f>
        <v>0</v>
      </c>
      <c r="H3056" s="26">
        <v>44805</v>
      </c>
    </row>
    <row r="3057" spans="1:8" hidden="1">
      <c r="A3057" s="19">
        <v>76</v>
      </c>
      <c r="B3057" s="19" t="s">
        <v>111</v>
      </c>
      <c r="C3057" s="27">
        <f>All!CG78</f>
        <v>0</v>
      </c>
      <c r="D3057" s="24">
        <f>All!AW78</f>
        <v>0</v>
      </c>
      <c r="E3057" s="19" t="s">
        <v>272</v>
      </c>
      <c r="F3057" s="24">
        <f>All!FA78</f>
        <v>0</v>
      </c>
      <c r="G3057" s="24">
        <f>All!GK78</f>
        <v>0</v>
      </c>
      <c r="H3057" s="26">
        <v>44805</v>
      </c>
    </row>
    <row r="3058" spans="1:8" hidden="1">
      <c r="A3058" s="19">
        <v>77</v>
      </c>
      <c r="B3058" s="19" t="s">
        <v>112</v>
      </c>
      <c r="C3058" s="27">
        <f>All!CG79</f>
        <v>0</v>
      </c>
      <c r="D3058" s="24">
        <f>All!AW79</f>
        <v>0</v>
      </c>
      <c r="E3058" s="19" t="s">
        <v>272</v>
      </c>
      <c r="F3058" s="24">
        <f>All!FA79</f>
        <v>0</v>
      </c>
      <c r="G3058" s="24">
        <f>All!GK79</f>
        <v>0</v>
      </c>
      <c r="H3058" s="26">
        <v>44805</v>
      </c>
    </row>
    <row r="3059" spans="1:8" hidden="1">
      <c r="A3059" s="19">
        <v>78</v>
      </c>
      <c r="B3059" s="19" t="s">
        <v>113</v>
      </c>
      <c r="C3059" s="27">
        <f>All!CG80</f>
        <v>0</v>
      </c>
      <c r="D3059" s="24">
        <f>All!AW80</f>
        <v>0</v>
      </c>
      <c r="E3059" s="19" t="s">
        <v>272</v>
      </c>
      <c r="F3059" s="24">
        <f>All!FA80</f>
        <v>0</v>
      </c>
      <c r="G3059" s="24">
        <f>All!GK80</f>
        <v>0</v>
      </c>
      <c r="H3059" s="26">
        <v>44805</v>
      </c>
    </row>
    <row r="3060" spans="1:8" hidden="1">
      <c r="A3060" s="19">
        <v>79</v>
      </c>
      <c r="B3060" s="19" t="s">
        <v>114</v>
      </c>
      <c r="C3060" s="27">
        <f>All!CG81</f>
        <v>0</v>
      </c>
      <c r="D3060" s="24">
        <f>All!AW81</f>
        <v>0</v>
      </c>
      <c r="E3060" s="19" t="s">
        <v>272</v>
      </c>
      <c r="F3060" s="24">
        <f>All!FA81</f>
        <v>0</v>
      </c>
      <c r="G3060" s="24">
        <f>All!GK81</f>
        <v>0</v>
      </c>
      <c r="H3060" s="26">
        <v>44805</v>
      </c>
    </row>
    <row r="3061" spans="1:8" hidden="1">
      <c r="A3061" s="19">
        <v>80</v>
      </c>
      <c r="B3061" s="19" t="s">
        <v>115</v>
      </c>
      <c r="C3061" s="27">
        <f>All!CG82</f>
        <v>0</v>
      </c>
      <c r="D3061" s="24">
        <f>All!AW82</f>
        <v>0</v>
      </c>
      <c r="E3061" s="19" t="s">
        <v>272</v>
      </c>
      <c r="F3061" s="24">
        <f>All!FA82</f>
        <v>0</v>
      </c>
      <c r="G3061" s="24">
        <f>All!GK82</f>
        <v>0</v>
      </c>
      <c r="H3061" s="26">
        <v>44805</v>
      </c>
    </row>
    <row r="3062" spans="1:8" hidden="1">
      <c r="A3062" s="19">
        <v>81</v>
      </c>
      <c r="B3062" s="19" t="s">
        <v>116</v>
      </c>
      <c r="C3062" s="27">
        <f>All!CG83</f>
        <v>0</v>
      </c>
      <c r="D3062" s="24">
        <f>All!AW83</f>
        <v>0</v>
      </c>
      <c r="E3062" s="19" t="s">
        <v>272</v>
      </c>
      <c r="F3062" s="24">
        <f>All!FA83</f>
        <v>0</v>
      </c>
      <c r="G3062" s="24">
        <f>All!GK83</f>
        <v>0</v>
      </c>
      <c r="H3062" s="26">
        <v>44805</v>
      </c>
    </row>
    <row r="3063" spans="1:8" hidden="1">
      <c r="A3063" s="19">
        <v>82</v>
      </c>
      <c r="B3063" s="19" t="s">
        <v>117</v>
      </c>
      <c r="C3063" s="27">
        <f>All!CG84</f>
        <v>0</v>
      </c>
      <c r="D3063" s="24">
        <f>All!AW84</f>
        <v>0</v>
      </c>
      <c r="E3063" s="19" t="s">
        <v>272</v>
      </c>
      <c r="F3063" s="24">
        <f>All!FA84</f>
        <v>0</v>
      </c>
      <c r="G3063" s="24">
        <f>All!GK84</f>
        <v>0</v>
      </c>
      <c r="H3063" s="26">
        <v>44805</v>
      </c>
    </row>
    <row r="3064" spans="1:8" hidden="1">
      <c r="A3064" s="19">
        <v>83</v>
      </c>
      <c r="B3064" s="19" t="s">
        <v>118</v>
      </c>
      <c r="C3064" s="27">
        <f>All!CG85</f>
        <v>0</v>
      </c>
      <c r="D3064" s="24">
        <f>All!AW85</f>
        <v>0</v>
      </c>
      <c r="E3064" s="19" t="s">
        <v>272</v>
      </c>
      <c r="F3064" s="24">
        <f>All!FA85</f>
        <v>0</v>
      </c>
      <c r="G3064" s="24">
        <f>All!GK85</f>
        <v>0</v>
      </c>
      <c r="H3064" s="26">
        <v>44805</v>
      </c>
    </row>
    <row r="3065" spans="1:8" hidden="1">
      <c r="A3065" s="19">
        <v>84</v>
      </c>
      <c r="B3065" s="19" t="s">
        <v>119</v>
      </c>
      <c r="C3065" s="27">
        <f>All!CG86</f>
        <v>0</v>
      </c>
      <c r="D3065" s="24">
        <f>All!AW86</f>
        <v>0</v>
      </c>
      <c r="E3065" s="19" t="s">
        <v>272</v>
      </c>
      <c r="F3065" s="24">
        <f>All!FA86</f>
        <v>0</v>
      </c>
      <c r="G3065" s="24">
        <f>All!GK86</f>
        <v>0</v>
      </c>
      <c r="H3065" s="26">
        <v>44805</v>
      </c>
    </row>
    <row r="3066" spans="1:8" hidden="1">
      <c r="A3066" s="19">
        <v>85</v>
      </c>
      <c r="B3066" s="19" t="s">
        <v>120</v>
      </c>
      <c r="C3066" s="27">
        <f>All!CG87</f>
        <v>0</v>
      </c>
      <c r="D3066" s="24">
        <f>All!AW87</f>
        <v>0</v>
      </c>
      <c r="E3066" s="19" t="s">
        <v>272</v>
      </c>
      <c r="F3066" s="24">
        <f>All!FA87</f>
        <v>0</v>
      </c>
      <c r="G3066" s="24">
        <f>All!GK87</f>
        <v>0</v>
      </c>
      <c r="H3066" s="26">
        <v>44805</v>
      </c>
    </row>
    <row r="3067" spans="1:8" hidden="1">
      <c r="A3067" s="19">
        <v>86</v>
      </c>
      <c r="B3067" s="19" t="s">
        <v>121</v>
      </c>
      <c r="C3067" s="27">
        <f>All!CG88</f>
        <v>0</v>
      </c>
      <c r="D3067" s="24">
        <f>All!AW88</f>
        <v>0</v>
      </c>
      <c r="E3067" s="19" t="s">
        <v>272</v>
      </c>
      <c r="F3067" s="24">
        <f>All!FA88</f>
        <v>0</v>
      </c>
      <c r="G3067" s="24">
        <f>All!GK88</f>
        <v>0</v>
      </c>
      <c r="H3067" s="26">
        <v>44805</v>
      </c>
    </row>
    <row r="3068" spans="1:8" hidden="1">
      <c r="A3068" s="19">
        <v>87</v>
      </c>
      <c r="B3068" s="19" t="s">
        <v>122</v>
      </c>
      <c r="C3068" s="27">
        <f>All!CG89</f>
        <v>0</v>
      </c>
      <c r="D3068" s="24">
        <f>All!AW89</f>
        <v>0</v>
      </c>
      <c r="E3068" s="19" t="s">
        <v>272</v>
      </c>
      <c r="F3068" s="24">
        <f>All!FA89</f>
        <v>0</v>
      </c>
      <c r="G3068" s="24">
        <f>All!GK89</f>
        <v>0</v>
      </c>
      <c r="H3068" s="26">
        <v>44805</v>
      </c>
    </row>
    <row r="3069" spans="1:8" hidden="1">
      <c r="A3069" s="19">
        <v>88</v>
      </c>
      <c r="B3069" s="19" t="s">
        <v>123</v>
      </c>
      <c r="C3069" s="27">
        <f>All!CG90</f>
        <v>0</v>
      </c>
      <c r="D3069" s="24">
        <f>All!AW90</f>
        <v>0</v>
      </c>
      <c r="E3069" s="19" t="s">
        <v>272</v>
      </c>
      <c r="F3069" s="24">
        <f>All!FA90</f>
        <v>0</v>
      </c>
      <c r="G3069" s="24">
        <f>All!GK90</f>
        <v>0</v>
      </c>
      <c r="H3069" s="26">
        <v>44805</v>
      </c>
    </row>
    <row r="3070" spans="1:8" hidden="1">
      <c r="A3070" s="19">
        <v>89</v>
      </c>
      <c r="B3070" s="19" t="s">
        <v>126</v>
      </c>
      <c r="C3070" s="27">
        <f>All!CG91</f>
        <v>0</v>
      </c>
      <c r="D3070" s="24">
        <f>All!AW91</f>
        <v>0</v>
      </c>
      <c r="E3070" s="19" t="s">
        <v>272</v>
      </c>
      <c r="F3070" s="24">
        <f>All!FA91</f>
        <v>0</v>
      </c>
      <c r="G3070" s="24">
        <f>All!GK91</f>
        <v>0</v>
      </c>
      <c r="H3070" s="26">
        <v>44805</v>
      </c>
    </row>
    <row r="3071" spans="1:8" hidden="1">
      <c r="A3071" s="19">
        <v>90</v>
      </c>
      <c r="B3071" s="19" t="s">
        <v>284</v>
      </c>
      <c r="C3071" s="27">
        <f>All!CG92</f>
        <v>0</v>
      </c>
      <c r="D3071" s="24">
        <f>All!AW92</f>
        <v>0</v>
      </c>
      <c r="E3071" s="19" t="s">
        <v>272</v>
      </c>
      <c r="F3071" s="24">
        <f>All!FA92</f>
        <v>0</v>
      </c>
      <c r="G3071" s="24">
        <f>All!GK92</f>
        <v>0</v>
      </c>
      <c r="H3071" s="26">
        <v>44805</v>
      </c>
    </row>
    <row r="3072" spans="1:8" hidden="1">
      <c r="A3072" s="19">
        <v>91</v>
      </c>
      <c r="B3072" s="19" t="s">
        <v>2006</v>
      </c>
      <c r="C3072" s="27">
        <f>All!CG93</f>
        <v>0</v>
      </c>
      <c r="D3072" s="24">
        <f>All!AW93</f>
        <v>0</v>
      </c>
      <c r="E3072" s="19" t="s">
        <v>272</v>
      </c>
      <c r="F3072" s="24">
        <f>All!FA93</f>
        <v>0</v>
      </c>
      <c r="G3072" s="24">
        <f>All!GK93</f>
        <v>0</v>
      </c>
      <c r="H3072" s="26">
        <v>44805</v>
      </c>
    </row>
    <row r="3073" spans="1:8" hidden="1">
      <c r="A3073" s="19">
        <v>92</v>
      </c>
      <c r="B3073" s="19" t="s">
        <v>283</v>
      </c>
      <c r="C3073" s="27">
        <f>All!CG94</f>
        <v>0</v>
      </c>
      <c r="D3073" s="24">
        <f>All!AW94</f>
        <v>0</v>
      </c>
      <c r="E3073" s="19" t="s">
        <v>272</v>
      </c>
      <c r="F3073" s="24">
        <f>All!FA94</f>
        <v>0</v>
      </c>
      <c r="G3073" s="24">
        <f>All!GK94</f>
        <v>0</v>
      </c>
      <c r="H3073" s="26">
        <v>44805</v>
      </c>
    </row>
    <row r="3074" spans="1:8" hidden="1">
      <c r="A3074" s="19">
        <v>93</v>
      </c>
      <c r="B3074" s="19" t="s">
        <v>2005</v>
      </c>
      <c r="C3074" s="27">
        <f>All!CG95</f>
        <v>0</v>
      </c>
      <c r="D3074" s="24">
        <f>All!AW95</f>
        <v>0</v>
      </c>
      <c r="E3074" s="19" t="s">
        <v>272</v>
      </c>
      <c r="F3074" s="24">
        <f>All!FA95</f>
        <v>0</v>
      </c>
      <c r="G3074" s="24">
        <f>All!GK95</f>
        <v>0</v>
      </c>
      <c r="H3074" s="26">
        <v>44805</v>
      </c>
    </row>
    <row r="3075" spans="1:8" hidden="1">
      <c r="A3075" s="19">
        <v>94</v>
      </c>
      <c r="B3075" s="19" t="s">
        <v>2075</v>
      </c>
      <c r="C3075" s="27">
        <f>All!CG96</f>
        <v>0</v>
      </c>
      <c r="D3075" s="24">
        <f>All!AW96</f>
        <v>0</v>
      </c>
      <c r="E3075" s="19" t="s">
        <v>272</v>
      </c>
      <c r="F3075" s="24">
        <f>All!FA96</f>
        <v>0</v>
      </c>
      <c r="G3075" s="24">
        <f>All!GK96</f>
        <v>0</v>
      </c>
      <c r="H3075" s="26">
        <v>44805</v>
      </c>
    </row>
    <row r="3076" spans="1:8" hidden="1">
      <c r="A3076" s="19">
        <v>95</v>
      </c>
      <c r="B3076" s="19" t="s">
        <v>2076</v>
      </c>
      <c r="C3076" s="27">
        <f>All!CG97</f>
        <v>0</v>
      </c>
      <c r="D3076" s="24">
        <f>All!AW97</f>
        <v>0</v>
      </c>
      <c r="E3076" s="19" t="s">
        <v>272</v>
      </c>
      <c r="F3076" s="24">
        <f>All!FA97</f>
        <v>0</v>
      </c>
      <c r="G3076" s="24">
        <f>All!GK97</f>
        <v>0</v>
      </c>
      <c r="H3076" s="26">
        <v>44805</v>
      </c>
    </row>
    <row r="3077" spans="1:8" hidden="1">
      <c r="A3077" s="19">
        <v>96</v>
      </c>
      <c r="B3077" s="19" t="s">
        <v>2077</v>
      </c>
      <c r="C3077" s="27">
        <f>All!CG98</f>
        <v>0</v>
      </c>
      <c r="D3077" s="24">
        <f>All!AW98</f>
        <v>0</v>
      </c>
      <c r="E3077" s="19" t="s">
        <v>272</v>
      </c>
      <c r="F3077" s="24">
        <f>All!FA98</f>
        <v>0</v>
      </c>
      <c r="G3077" s="24">
        <f>All!GK98</f>
        <v>0</v>
      </c>
      <c r="H3077" s="26">
        <v>44805</v>
      </c>
    </row>
    <row r="3078" spans="1:8" hidden="1">
      <c r="A3078" s="19">
        <v>97</v>
      </c>
      <c r="B3078" s="19" t="s">
        <v>2078</v>
      </c>
      <c r="C3078" s="27">
        <f>All!CG99</f>
        <v>0</v>
      </c>
      <c r="D3078" s="24">
        <f>All!AW99</f>
        <v>0</v>
      </c>
      <c r="E3078" s="19" t="s">
        <v>272</v>
      </c>
      <c r="F3078" s="24">
        <f>All!FA99</f>
        <v>0</v>
      </c>
      <c r="G3078" s="24">
        <f>All!GK99</f>
        <v>0</v>
      </c>
      <c r="H3078" s="26">
        <v>44805</v>
      </c>
    </row>
    <row r="3079" spans="1:8" hidden="1">
      <c r="A3079" s="19">
        <v>98</v>
      </c>
      <c r="B3079" s="19" t="s">
        <v>2079</v>
      </c>
      <c r="C3079" s="27">
        <f>All!CG100</f>
        <v>0</v>
      </c>
      <c r="D3079" s="24">
        <f>All!AW100</f>
        <v>0</v>
      </c>
      <c r="E3079" s="19" t="s">
        <v>272</v>
      </c>
      <c r="F3079" s="24">
        <f>All!FA100</f>
        <v>0</v>
      </c>
      <c r="G3079" s="24">
        <f>All!GK100</f>
        <v>0</v>
      </c>
      <c r="H3079" s="26">
        <v>44805</v>
      </c>
    </row>
    <row r="3080" spans="1:8" hidden="1">
      <c r="A3080" s="19">
        <v>99</v>
      </c>
      <c r="B3080" s="19" t="s">
        <v>2080</v>
      </c>
      <c r="C3080" s="27">
        <f>All!CG101</f>
        <v>0</v>
      </c>
      <c r="D3080" s="24">
        <f>All!AW101</f>
        <v>0</v>
      </c>
      <c r="E3080" s="19" t="s">
        <v>272</v>
      </c>
      <c r="F3080" s="24">
        <f>All!FA101</f>
        <v>0</v>
      </c>
      <c r="G3080" s="24">
        <f>All!GK101</f>
        <v>0</v>
      </c>
      <c r="H3080" s="26">
        <v>44805</v>
      </c>
    </row>
    <row r="3081" spans="1:8" hidden="1">
      <c r="A3081" s="19">
        <v>100</v>
      </c>
      <c r="B3081" s="19" t="s">
        <v>2081</v>
      </c>
      <c r="C3081" s="27">
        <f>All!CG102</f>
        <v>0</v>
      </c>
      <c r="D3081" s="24">
        <f>All!AW102</f>
        <v>0</v>
      </c>
      <c r="E3081" s="19" t="s">
        <v>272</v>
      </c>
      <c r="F3081" s="24">
        <f>All!FA102</f>
        <v>0</v>
      </c>
      <c r="G3081" s="24">
        <f>All!GK102</f>
        <v>0</v>
      </c>
      <c r="H3081" s="26">
        <v>44805</v>
      </c>
    </row>
    <row r="3082" spans="1:8" hidden="1">
      <c r="A3082" s="19">
        <v>101</v>
      </c>
      <c r="B3082" s="19" t="s">
        <v>2082</v>
      </c>
      <c r="C3082" s="27">
        <f>All!CG103</f>
        <v>0</v>
      </c>
      <c r="D3082" s="24">
        <f>All!AW103</f>
        <v>0</v>
      </c>
      <c r="E3082" s="19" t="s">
        <v>272</v>
      </c>
      <c r="F3082" s="24">
        <f>All!FA103</f>
        <v>0</v>
      </c>
      <c r="G3082" s="24">
        <f>All!GK103</f>
        <v>0</v>
      </c>
      <c r="H3082" s="26">
        <v>44805</v>
      </c>
    </row>
    <row r="3083" spans="1:8" hidden="1">
      <c r="A3083" s="19">
        <v>102</v>
      </c>
      <c r="B3083" s="19" t="s">
        <v>2083</v>
      </c>
      <c r="C3083" s="27">
        <f>All!CG104</f>
        <v>0</v>
      </c>
      <c r="D3083" s="24">
        <f>All!AW104</f>
        <v>0</v>
      </c>
      <c r="E3083" s="19" t="s">
        <v>272</v>
      </c>
      <c r="F3083" s="24">
        <f>All!FA104</f>
        <v>0</v>
      </c>
      <c r="G3083" s="24">
        <f>All!GK104</f>
        <v>0</v>
      </c>
      <c r="H3083" s="26">
        <v>44805</v>
      </c>
    </row>
    <row r="3084" spans="1:8" hidden="1">
      <c r="A3084" s="19">
        <v>103</v>
      </c>
      <c r="B3084" s="19" t="s">
        <v>2085</v>
      </c>
      <c r="C3084" s="27">
        <f>All!CG105</f>
        <v>0</v>
      </c>
      <c r="D3084" s="24">
        <f>All!AW105</f>
        <v>0</v>
      </c>
      <c r="E3084" s="19" t="s">
        <v>272</v>
      </c>
      <c r="F3084" s="24">
        <f>All!FA105</f>
        <v>0</v>
      </c>
      <c r="G3084" s="24">
        <f>All!GK105</f>
        <v>0</v>
      </c>
      <c r="H3084" s="26">
        <v>44805</v>
      </c>
    </row>
    <row r="3085" spans="1:8" hidden="1">
      <c r="A3085" s="19">
        <v>104</v>
      </c>
      <c r="B3085" s="19" t="s">
        <v>2086</v>
      </c>
      <c r="C3085" s="27">
        <f>All!CG106</f>
        <v>0</v>
      </c>
      <c r="D3085" s="24">
        <f>All!AW106</f>
        <v>0</v>
      </c>
      <c r="E3085" s="19" t="s">
        <v>272</v>
      </c>
      <c r="F3085" s="24">
        <f>All!FA106</f>
        <v>0</v>
      </c>
      <c r="G3085" s="24">
        <f>All!GK106</f>
        <v>0</v>
      </c>
      <c r="H3085" s="26">
        <v>44805</v>
      </c>
    </row>
    <row r="3086" spans="1:8" hidden="1">
      <c r="A3086" s="19">
        <v>105</v>
      </c>
      <c r="B3086" s="19" t="s">
        <v>2087</v>
      </c>
      <c r="C3086" s="27">
        <f>All!CG107</f>
        <v>0</v>
      </c>
      <c r="D3086" s="24">
        <f>All!AW107</f>
        <v>0</v>
      </c>
      <c r="E3086" s="19" t="s">
        <v>272</v>
      </c>
      <c r="F3086" s="24">
        <f>All!FA107</f>
        <v>0</v>
      </c>
      <c r="G3086" s="24">
        <f>All!GK107</f>
        <v>0</v>
      </c>
      <c r="H3086" s="26">
        <v>44805</v>
      </c>
    </row>
    <row r="3087" spans="1:8" hidden="1">
      <c r="A3087" s="19">
        <v>106</v>
      </c>
      <c r="B3087" s="19" t="s">
        <v>2088</v>
      </c>
      <c r="C3087" s="27">
        <f>All!CG108</f>
        <v>0</v>
      </c>
      <c r="D3087" s="24">
        <f>All!AW108</f>
        <v>0</v>
      </c>
      <c r="E3087" s="19" t="s">
        <v>272</v>
      </c>
      <c r="F3087" s="24">
        <f>All!FA108</f>
        <v>0</v>
      </c>
      <c r="G3087" s="24">
        <f>All!GK108</f>
        <v>0</v>
      </c>
      <c r="H3087" s="26">
        <v>44805</v>
      </c>
    </row>
    <row r="3088" spans="1:8" hidden="1">
      <c r="A3088" s="19">
        <v>107</v>
      </c>
      <c r="B3088" s="19" t="s">
        <v>2089</v>
      </c>
      <c r="C3088" s="27">
        <f>All!CG109</f>
        <v>0</v>
      </c>
      <c r="D3088" s="24">
        <f>All!AW109</f>
        <v>0</v>
      </c>
      <c r="E3088" s="19" t="s">
        <v>272</v>
      </c>
      <c r="F3088" s="24">
        <f>All!FA109</f>
        <v>0</v>
      </c>
      <c r="G3088" s="24">
        <f>All!GK109</f>
        <v>0</v>
      </c>
      <c r="H3088" s="26">
        <v>44805</v>
      </c>
    </row>
    <row r="3089" spans="1:8" hidden="1">
      <c r="A3089" s="19">
        <v>108</v>
      </c>
      <c r="B3089" s="19" t="s">
        <v>2090</v>
      </c>
      <c r="C3089" s="27">
        <f>All!CG110</f>
        <v>0</v>
      </c>
      <c r="D3089" s="24">
        <f>All!AW110</f>
        <v>0</v>
      </c>
      <c r="E3089" s="19" t="s">
        <v>272</v>
      </c>
      <c r="F3089" s="24">
        <f>All!FA110</f>
        <v>0</v>
      </c>
      <c r="G3089" s="24">
        <f>All!GK110</f>
        <v>0</v>
      </c>
      <c r="H3089" s="26">
        <v>44805</v>
      </c>
    </row>
    <row r="3090" spans="1:8" hidden="1">
      <c r="A3090" s="19">
        <v>109</v>
      </c>
      <c r="B3090" s="19" t="s">
        <v>2091</v>
      </c>
      <c r="C3090" s="27">
        <f>All!CG111</f>
        <v>0</v>
      </c>
      <c r="D3090" s="24">
        <f>All!AW111</f>
        <v>0</v>
      </c>
      <c r="E3090" s="19" t="s">
        <v>272</v>
      </c>
      <c r="F3090" s="24">
        <f>All!FA111</f>
        <v>0</v>
      </c>
      <c r="G3090" s="24">
        <f>All!GK111</f>
        <v>0</v>
      </c>
      <c r="H3090" s="26">
        <v>44805</v>
      </c>
    </row>
    <row r="3091" spans="1:8" hidden="1">
      <c r="A3091" s="19">
        <v>110</v>
      </c>
      <c r="B3091" s="19" t="s">
        <v>2092</v>
      </c>
      <c r="C3091" s="27">
        <f>All!CG112</f>
        <v>0</v>
      </c>
      <c r="D3091" s="24">
        <f>All!AW112</f>
        <v>0</v>
      </c>
      <c r="E3091" s="19" t="s">
        <v>272</v>
      </c>
      <c r="F3091" s="24">
        <f>All!FA112</f>
        <v>0</v>
      </c>
      <c r="G3091" s="24">
        <f>All!GK112</f>
        <v>0</v>
      </c>
      <c r="H3091" s="26">
        <v>44805</v>
      </c>
    </row>
    <row r="3092" spans="1:8" hidden="1">
      <c r="A3092" s="19">
        <v>111</v>
      </c>
      <c r="B3092" s="19" t="s">
        <v>2104</v>
      </c>
      <c r="C3092" s="27">
        <f>All!CG113</f>
        <v>0</v>
      </c>
      <c r="D3092" s="24">
        <f>All!AW113</f>
        <v>0</v>
      </c>
      <c r="E3092" s="19" t="s">
        <v>272</v>
      </c>
      <c r="F3092" s="24">
        <f>All!FA113</f>
        <v>0</v>
      </c>
      <c r="G3092" s="24">
        <f>All!GK113</f>
        <v>0</v>
      </c>
      <c r="H3092" s="26">
        <v>44805</v>
      </c>
    </row>
    <row r="3093" spans="1:8" hidden="1">
      <c r="A3093" s="19">
        <v>112</v>
      </c>
      <c r="B3093" s="19" t="s">
        <v>2100</v>
      </c>
      <c r="C3093" s="27">
        <f>All!CG114</f>
        <v>0</v>
      </c>
      <c r="D3093" s="24">
        <f>All!AW114</f>
        <v>0</v>
      </c>
      <c r="E3093" s="19" t="s">
        <v>272</v>
      </c>
      <c r="F3093" s="24">
        <f>All!FA114</f>
        <v>0</v>
      </c>
      <c r="G3093" s="24">
        <f>All!GK114</f>
        <v>0</v>
      </c>
      <c r="H3093" s="26">
        <v>44805</v>
      </c>
    </row>
    <row r="3094" spans="1:8" hidden="1">
      <c r="A3094" s="19">
        <v>113</v>
      </c>
      <c r="B3094" s="19" t="s">
        <v>2101</v>
      </c>
      <c r="C3094" s="27">
        <f>All!CG115</f>
        <v>0</v>
      </c>
      <c r="D3094" s="24">
        <f>All!AW115</f>
        <v>0</v>
      </c>
      <c r="E3094" s="19" t="s">
        <v>272</v>
      </c>
      <c r="F3094" s="24">
        <f>All!FA115</f>
        <v>0</v>
      </c>
      <c r="G3094" s="24">
        <f>All!GK115</f>
        <v>0</v>
      </c>
      <c r="H3094" s="26">
        <v>44805</v>
      </c>
    </row>
    <row r="3095" spans="1:8" hidden="1">
      <c r="A3095" s="19">
        <v>114</v>
      </c>
      <c r="B3095" s="19" t="s">
        <v>2102</v>
      </c>
      <c r="C3095" s="27">
        <f>All!CG116</f>
        <v>0</v>
      </c>
      <c r="D3095" s="24">
        <f>All!AW116</f>
        <v>0</v>
      </c>
      <c r="E3095" s="19" t="s">
        <v>272</v>
      </c>
      <c r="F3095" s="24">
        <f>All!FA116</f>
        <v>0</v>
      </c>
      <c r="G3095" s="24">
        <f>All!GK116</f>
        <v>0</v>
      </c>
      <c r="H3095" s="26">
        <v>44805</v>
      </c>
    </row>
    <row r="3096" spans="1:8" hidden="1">
      <c r="A3096" s="20">
        <v>115</v>
      </c>
      <c r="B3096" s="20" t="s">
        <v>2103</v>
      </c>
      <c r="C3096" s="27">
        <f>All!CG117</f>
        <v>0</v>
      </c>
      <c r="D3096" s="24">
        <f>All!AW117</f>
        <v>0</v>
      </c>
      <c r="E3096" s="19" t="s">
        <v>272</v>
      </c>
      <c r="F3096" s="24">
        <f>All!FA117</f>
        <v>0</v>
      </c>
      <c r="G3096" s="24">
        <f>All!GK117</f>
        <v>0</v>
      </c>
      <c r="H3096" s="26">
        <v>44805</v>
      </c>
    </row>
    <row r="3097" spans="1:8" hidden="1">
      <c r="A3097" s="19">
        <v>116</v>
      </c>
      <c r="B3097" s="19" t="s">
        <v>2109</v>
      </c>
      <c r="C3097" s="27">
        <f>All!CG118</f>
        <v>0</v>
      </c>
      <c r="D3097" s="24">
        <f>All!AW118</f>
        <v>0</v>
      </c>
      <c r="E3097" s="19" t="s">
        <v>272</v>
      </c>
      <c r="F3097" s="24">
        <f>All!FA118</f>
        <v>0</v>
      </c>
      <c r="G3097" s="24">
        <f>All!GK118</f>
        <v>0</v>
      </c>
      <c r="H3097" s="26">
        <v>44805</v>
      </c>
    </row>
    <row r="3098" spans="1:8" hidden="1">
      <c r="A3098" s="19">
        <v>117</v>
      </c>
      <c r="B3098" s="19" t="s">
        <v>2110</v>
      </c>
      <c r="C3098" s="27">
        <f>All!CG119</f>
        <v>0</v>
      </c>
      <c r="D3098" s="24">
        <f>All!AW119</f>
        <v>0</v>
      </c>
      <c r="E3098" s="19" t="s">
        <v>272</v>
      </c>
      <c r="F3098" s="24">
        <f>All!FA119</f>
        <v>0</v>
      </c>
      <c r="G3098" s="24">
        <f>All!GK119</f>
        <v>0</v>
      </c>
      <c r="H3098" s="26">
        <v>44805</v>
      </c>
    </row>
    <row r="3099" spans="1:8" hidden="1">
      <c r="A3099" s="19">
        <v>118</v>
      </c>
      <c r="B3099" s="19" t="s">
        <v>2112</v>
      </c>
      <c r="C3099" s="27">
        <f>All!CG120</f>
        <v>0</v>
      </c>
      <c r="D3099" s="24">
        <f>All!AW120</f>
        <v>0</v>
      </c>
      <c r="E3099" s="19" t="s">
        <v>272</v>
      </c>
      <c r="F3099" s="24">
        <f>All!FA120</f>
        <v>0</v>
      </c>
      <c r="G3099" s="24">
        <f>All!GK120</f>
        <v>0</v>
      </c>
      <c r="H3099" s="26">
        <v>44805</v>
      </c>
    </row>
    <row r="3100" spans="1:8" hidden="1">
      <c r="A3100" s="19">
        <v>119</v>
      </c>
      <c r="B3100" s="19" t="s">
        <v>2113</v>
      </c>
      <c r="C3100" s="27">
        <f>All!CG121</f>
        <v>0</v>
      </c>
      <c r="D3100" s="24">
        <f>All!AW121</f>
        <v>0</v>
      </c>
      <c r="E3100" s="19" t="s">
        <v>272</v>
      </c>
      <c r="F3100" s="24">
        <f>All!FA121</f>
        <v>0</v>
      </c>
      <c r="G3100" s="24">
        <f>All!GK121</f>
        <v>0</v>
      </c>
      <c r="H3100" s="26">
        <v>44805</v>
      </c>
    </row>
    <row r="3101" spans="1:8" hidden="1">
      <c r="A3101" s="19">
        <v>120</v>
      </c>
      <c r="B3101" s="20" t="s">
        <v>2114</v>
      </c>
      <c r="C3101" s="27">
        <f>All!CG122</f>
        <v>0</v>
      </c>
      <c r="D3101" s="24">
        <f>All!AW122</f>
        <v>0</v>
      </c>
      <c r="E3101" s="19" t="s">
        <v>272</v>
      </c>
      <c r="F3101" s="24">
        <f>All!FA122</f>
        <v>0</v>
      </c>
      <c r="G3101" s="24">
        <f>All!GK122</f>
        <v>0</v>
      </c>
      <c r="H3101" s="26">
        <v>44805</v>
      </c>
    </row>
    <row r="3102" spans="1:8" hidden="1">
      <c r="A3102" s="19">
        <v>121</v>
      </c>
      <c r="B3102" s="19" t="s">
        <v>2157</v>
      </c>
      <c r="C3102" s="27">
        <f>All!CG123</f>
        <v>0</v>
      </c>
      <c r="D3102" s="24">
        <f>All!AW123</f>
        <v>0</v>
      </c>
      <c r="E3102" s="19" t="s">
        <v>272</v>
      </c>
      <c r="F3102" s="24">
        <f>All!FA123</f>
        <v>0</v>
      </c>
      <c r="G3102" s="24">
        <f>All!GK123</f>
        <v>0</v>
      </c>
      <c r="H3102" s="26">
        <v>44805</v>
      </c>
    </row>
    <row r="3103" spans="1:8" hidden="1">
      <c r="A3103" s="19">
        <v>122</v>
      </c>
      <c r="B3103" s="19" t="s">
        <v>2158</v>
      </c>
      <c r="C3103" s="27">
        <f>All!CG124</f>
        <v>0</v>
      </c>
      <c r="D3103" s="24">
        <f>All!AW124</f>
        <v>0</v>
      </c>
      <c r="E3103" s="19" t="s">
        <v>272</v>
      </c>
      <c r="F3103" s="24">
        <f>All!FA124</f>
        <v>0</v>
      </c>
      <c r="G3103" s="24">
        <f>All!GK124</f>
        <v>0</v>
      </c>
      <c r="H3103" s="26">
        <v>44805</v>
      </c>
    </row>
    <row r="3104" spans="1:8" hidden="1">
      <c r="A3104" s="19">
        <v>123</v>
      </c>
      <c r="B3104" s="19" t="s">
        <v>2159</v>
      </c>
      <c r="C3104" s="27">
        <f>All!CG125</f>
        <v>0</v>
      </c>
      <c r="D3104" s="24">
        <f>All!AW125</f>
        <v>0</v>
      </c>
      <c r="E3104" s="19" t="s">
        <v>272</v>
      </c>
      <c r="F3104" s="24">
        <f>All!FA125</f>
        <v>0</v>
      </c>
      <c r="G3104" s="24">
        <f>All!GK125</f>
        <v>0</v>
      </c>
      <c r="H3104" s="26">
        <v>44805</v>
      </c>
    </row>
    <row r="3105" spans="1:8" hidden="1">
      <c r="A3105" s="19">
        <v>124</v>
      </c>
      <c r="B3105" s="19" t="s">
        <v>2160</v>
      </c>
      <c r="C3105" s="27">
        <f>All!CG126</f>
        <v>0</v>
      </c>
      <c r="D3105" s="24">
        <f>All!AW126</f>
        <v>0</v>
      </c>
      <c r="E3105" s="19" t="s">
        <v>272</v>
      </c>
      <c r="F3105" s="24">
        <f>All!FA126</f>
        <v>0</v>
      </c>
      <c r="G3105" s="24">
        <f>All!GK126</f>
        <v>0</v>
      </c>
      <c r="H3105" s="26">
        <v>44805</v>
      </c>
    </row>
    <row r="3106" spans="1:8" hidden="1">
      <c r="A3106" s="19">
        <v>125</v>
      </c>
      <c r="B3106" s="19" t="s">
        <v>2162</v>
      </c>
      <c r="C3106" s="27">
        <f>All!CG127</f>
        <v>0</v>
      </c>
      <c r="D3106" s="24">
        <f>All!AW127</f>
        <v>0</v>
      </c>
      <c r="E3106" s="19" t="s">
        <v>272</v>
      </c>
      <c r="F3106" s="24">
        <f>All!FA127</f>
        <v>0</v>
      </c>
      <c r="G3106" s="24">
        <f>All!GK127</f>
        <v>0</v>
      </c>
      <c r="H3106" s="26">
        <v>44805</v>
      </c>
    </row>
    <row r="3107" spans="1:8" hidden="1">
      <c r="A3107" s="19">
        <v>126</v>
      </c>
      <c r="B3107" s="19" t="s">
        <v>2163</v>
      </c>
      <c r="C3107" s="27">
        <f>All!CG128</f>
        <v>0</v>
      </c>
      <c r="D3107" s="24">
        <f>All!AW128</f>
        <v>0</v>
      </c>
      <c r="E3107" s="19" t="s">
        <v>272</v>
      </c>
      <c r="F3107" s="24">
        <f>All!FA128</f>
        <v>0</v>
      </c>
      <c r="G3107" s="24">
        <f>All!GK128</f>
        <v>0</v>
      </c>
      <c r="H3107" s="26">
        <v>44805</v>
      </c>
    </row>
    <row r="3108" spans="1:8" hidden="1">
      <c r="A3108" s="19">
        <v>127</v>
      </c>
      <c r="B3108" s="19" t="s">
        <v>2164</v>
      </c>
      <c r="C3108" s="27">
        <f>All!CG129</f>
        <v>0</v>
      </c>
      <c r="D3108" s="24">
        <f>All!AW129</f>
        <v>0</v>
      </c>
      <c r="E3108" s="19" t="s">
        <v>272</v>
      </c>
      <c r="F3108" s="24">
        <f>All!FA129</f>
        <v>0</v>
      </c>
      <c r="G3108" s="24">
        <f>All!GK129</f>
        <v>0</v>
      </c>
      <c r="H3108" s="26">
        <v>44805</v>
      </c>
    </row>
    <row r="3109" spans="1:8" hidden="1">
      <c r="A3109" s="19">
        <v>128</v>
      </c>
      <c r="B3109" s="19" t="s">
        <v>2165</v>
      </c>
      <c r="C3109" s="27">
        <f>All!CG130</f>
        <v>0</v>
      </c>
      <c r="D3109" s="24">
        <f>All!AW130</f>
        <v>0</v>
      </c>
      <c r="E3109" s="19" t="s">
        <v>272</v>
      </c>
      <c r="F3109" s="24">
        <f>All!FA130</f>
        <v>0</v>
      </c>
      <c r="G3109" s="24">
        <f>All!GK130</f>
        <v>0</v>
      </c>
      <c r="H3109" s="26">
        <v>44805</v>
      </c>
    </row>
    <row r="3110" spans="1:8" hidden="1">
      <c r="A3110" s="113">
        <v>129</v>
      </c>
      <c r="B3110" s="113" t="s">
        <v>2167</v>
      </c>
      <c r="C3110" s="27">
        <f>All!CG131</f>
        <v>0</v>
      </c>
      <c r="D3110" s="24">
        <f>All!AW131</f>
        <v>0</v>
      </c>
      <c r="E3110" s="19" t="s">
        <v>272</v>
      </c>
      <c r="F3110" s="24">
        <f>All!FA131</f>
        <v>0</v>
      </c>
      <c r="G3110" s="24">
        <f>All!GK131</f>
        <v>0</v>
      </c>
      <c r="H3110" s="26">
        <v>44805</v>
      </c>
    </row>
    <row r="3111" spans="1:8" hidden="1">
      <c r="A3111" s="113">
        <v>130</v>
      </c>
      <c r="B3111" s="113" t="s">
        <v>2168</v>
      </c>
      <c r="C3111" s="27">
        <f>All!CG132</f>
        <v>0</v>
      </c>
      <c r="D3111" s="24">
        <f>All!AW132</f>
        <v>0</v>
      </c>
      <c r="E3111" s="19" t="s">
        <v>272</v>
      </c>
      <c r="F3111" s="24">
        <f>All!FA132</f>
        <v>0</v>
      </c>
      <c r="G3111" s="24">
        <f>All!GK132</f>
        <v>0</v>
      </c>
      <c r="H3111" s="26">
        <v>44805</v>
      </c>
    </row>
    <row r="3112" spans="1:8" hidden="1">
      <c r="A3112" s="113">
        <v>131</v>
      </c>
      <c r="B3112" s="113" t="s">
        <v>2169</v>
      </c>
      <c r="C3112" s="27">
        <f>All!CG133</f>
        <v>0</v>
      </c>
      <c r="D3112" s="24">
        <f>All!AW133</f>
        <v>0</v>
      </c>
      <c r="E3112" s="19" t="s">
        <v>272</v>
      </c>
      <c r="F3112" s="24">
        <f>All!FA133</f>
        <v>0</v>
      </c>
      <c r="G3112" s="24">
        <f>All!GK133</f>
        <v>0</v>
      </c>
      <c r="H3112" s="26">
        <v>44805</v>
      </c>
    </row>
    <row r="3113" spans="1:8" hidden="1">
      <c r="A3113" s="113">
        <v>132</v>
      </c>
      <c r="B3113" s="113" t="s">
        <v>2170</v>
      </c>
      <c r="C3113" s="27">
        <f>All!CG134</f>
        <v>0</v>
      </c>
      <c r="D3113" s="24">
        <f>All!AW134</f>
        <v>0</v>
      </c>
      <c r="E3113" s="19" t="s">
        <v>272</v>
      </c>
      <c r="F3113" s="24">
        <f>All!FA134</f>
        <v>0</v>
      </c>
      <c r="G3113" s="24">
        <f>All!GK134</f>
        <v>0</v>
      </c>
      <c r="H3113" s="26">
        <v>44805</v>
      </c>
    </row>
    <row r="3114" spans="1:8" hidden="1">
      <c r="A3114" s="113">
        <v>133</v>
      </c>
      <c r="B3114" s="113" t="s">
        <v>2171</v>
      </c>
      <c r="C3114" s="27">
        <f>All!CG135</f>
        <v>0</v>
      </c>
      <c r="D3114" s="24">
        <f>All!AW135</f>
        <v>0</v>
      </c>
      <c r="E3114" s="19" t="s">
        <v>272</v>
      </c>
      <c r="F3114" s="24">
        <f>All!FA135</f>
        <v>0</v>
      </c>
      <c r="G3114" s="24">
        <f>All!GK135</f>
        <v>0</v>
      </c>
      <c r="H3114" s="26">
        <v>44805</v>
      </c>
    </row>
    <row r="3115" spans="1:8" hidden="1">
      <c r="A3115" s="113">
        <v>134</v>
      </c>
      <c r="B3115" s="113" t="s">
        <v>2172</v>
      </c>
      <c r="C3115" s="27">
        <f>All!CG136</f>
        <v>0</v>
      </c>
      <c r="D3115" s="24">
        <f>All!AW136</f>
        <v>0</v>
      </c>
      <c r="E3115" s="19" t="s">
        <v>272</v>
      </c>
      <c r="F3115" s="24">
        <f>All!FA136</f>
        <v>0</v>
      </c>
      <c r="G3115" s="24">
        <f>All!GK136</f>
        <v>0</v>
      </c>
      <c r="H3115" s="26">
        <v>44805</v>
      </c>
    </row>
    <row r="3116" spans="1:8" hidden="1">
      <c r="A3116" s="113">
        <v>135</v>
      </c>
      <c r="B3116" s="113" t="s">
        <v>2173</v>
      </c>
      <c r="C3116" s="27">
        <f>All!CG137</f>
        <v>0</v>
      </c>
      <c r="D3116" s="24">
        <f>All!AW137</f>
        <v>0</v>
      </c>
      <c r="E3116" s="19" t="s">
        <v>272</v>
      </c>
      <c r="F3116" s="24">
        <f>All!FA137</f>
        <v>0</v>
      </c>
      <c r="G3116" s="24">
        <f>All!GK137</f>
        <v>0</v>
      </c>
      <c r="H3116" s="26">
        <v>44805</v>
      </c>
    </row>
    <row r="3117" spans="1:8" hidden="1">
      <c r="A3117" s="113">
        <v>136</v>
      </c>
      <c r="B3117" s="113" t="s">
        <v>2174</v>
      </c>
      <c r="C3117" s="27">
        <f>All!CG138</f>
        <v>0</v>
      </c>
      <c r="D3117" s="24">
        <f>All!AW138</f>
        <v>0</v>
      </c>
      <c r="E3117" s="19" t="s">
        <v>272</v>
      </c>
      <c r="F3117" s="24">
        <f>All!FA138</f>
        <v>0</v>
      </c>
      <c r="G3117" s="24">
        <f>All!GK138</f>
        <v>0</v>
      </c>
      <c r="H3117" s="26">
        <v>44805</v>
      </c>
    </row>
    <row r="3118" spans="1:8" hidden="1">
      <c r="A3118" s="113">
        <v>137</v>
      </c>
      <c r="B3118" s="113" t="s">
        <v>2175</v>
      </c>
      <c r="C3118" s="27">
        <f>All!CG139</f>
        <v>0</v>
      </c>
      <c r="D3118" s="24">
        <f>All!AW139</f>
        <v>0</v>
      </c>
      <c r="E3118" s="19" t="s">
        <v>272</v>
      </c>
      <c r="F3118" s="24">
        <f>All!FA139</f>
        <v>0</v>
      </c>
      <c r="G3118" s="24">
        <f>All!GK139</f>
        <v>0</v>
      </c>
      <c r="H3118" s="26">
        <v>44805</v>
      </c>
    </row>
    <row r="3119" spans="1:8" hidden="1">
      <c r="A3119" s="113">
        <v>138</v>
      </c>
      <c r="B3119" s="113" t="s">
        <v>2176</v>
      </c>
      <c r="C3119" s="27">
        <f>All!CG140</f>
        <v>0</v>
      </c>
      <c r="D3119" s="24">
        <f>All!AW140</f>
        <v>0</v>
      </c>
      <c r="E3119" s="19" t="s">
        <v>272</v>
      </c>
      <c r="F3119" s="24">
        <f>All!FA140</f>
        <v>0</v>
      </c>
      <c r="G3119" s="24">
        <f>All!GK140</f>
        <v>0</v>
      </c>
      <c r="H3119" s="26">
        <v>44805</v>
      </c>
    </row>
    <row r="3120" spans="1:8" hidden="1">
      <c r="A3120" s="113">
        <v>139</v>
      </c>
      <c r="B3120" s="113" t="s">
        <v>2189</v>
      </c>
      <c r="C3120" s="27">
        <f>All!CG141</f>
        <v>0</v>
      </c>
      <c r="D3120" s="24">
        <f>All!AW141</f>
        <v>0</v>
      </c>
      <c r="E3120" s="19" t="s">
        <v>272</v>
      </c>
      <c r="F3120" s="24">
        <f>All!FA141</f>
        <v>0</v>
      </c>
      <c r="G3120" s="24">
        <f>All!GK141</f>
        <v>0</v>
      </c>
      <c r="H3120" s="26">
        <v>44805</v>
      </c>
    </row>
    <row r="3121" spans="1:8" hidden="1">
      <c r="A3121" s="113">
        <v>140</v>
      </c>
      <c r="B3121" s="113" t="s">
        <v>2190</v>
      </c>
      <c r="C3121" s="27">
        <f>All!CG142</f>
        <v>0</v>
      </c>
      <c r="D3121" s="24">
        <f>All!AW142</f>
        <v>0</v>
      </c>
      <c r="E3121" s="19" t="s">
        <v>272</v>
      </c>
      <c r="F3121" s="24">
        <f>All!FA142</f>
        <v>0</v>
      </c>
      <c r="G3121" s="24">
        <f>All!GK142</f>
        <v>0</v>
      </c>
      <c r="H3121" s="26">
        <v>44805</v>
      </c>
    </row>
    <row r="3122" spans="1:8" hidden="1">
      <c r="A3122" s="113">
        <v>141</v>
      </c>
      <c r="B3122" s="113" t="s">
        <v>2191</v>
      </c>
      <c r="C3122" s="27">
        <f>All!CG143</f>
        <v>0</v>
      </c>
      <c r="D3122" s="24">
        <f>All!AW143</f>
        <v>0</v>
      </c>
      <c r="E3122" s="19" t="s">
        <v>272</v>
      </c>
      <c r="F3122" s="24">
        <f>All!FA143</f>
        <v>0</v>
      </c>
      <c r="G3122" s="24">
        <f>All!GK143</f>
        <v>0</v>
      </c>
      <c r="H3122" s="26">
        <v>44805</v>
      </c>
    </row>
    <row r="3123" spans="1:8" hidden="1">
      <c r="A3123" s="113">
        <v>142</v>
      </c>
      <c r="B3123" s="113" t="s">
        <v>2192</v>
      </c>
      <c r="C3123" s="27">
        <f>All!CG144</f>
        <v>0</v>
      </c>
      <c r="D3123" s="24">
        <f>All!AW144</f>
        <v>0</v>
      </c>
      <c r="E3123" s="19" t="s">
        <v>272</v>
      </c>
      <c r="F3123" s="24">
        <f>All!FA144</f>
        <v>0</v>
      </c>
      <c r="G3123" s="24">
        <f>All!GK144</f>
        <v>0</v>
      </c>
      <c r="H3123" s="26">
        <v>44805</v>
      </c>
    </row>
    <row r="3124" spans="1:8" hidden="1">
      <c r="A3124" s="113">
        <v>143</v>
      </c>
      <c r="B3124" s="113" t="s">
        <v>2193</v>
      </c>
      <c r="C3124" s="27">
        <f>All!CG145</f>
        <v>0</v>
      </c>
      <c r="D3124" s="24">
        <f>All!AW145</f>
        <v>0</v>
      </c>
      <c r="E3124" s="19" t="s">
        <v>272</v>
      </c>
      <c r="F3124" s="24">
        <f>All!FA145</f>
        <v>0</v>
      </c>
      <c r="G3124" s="24">
        <f>All!GK145</f>
        <v>0</v>
      </c>
      <c r="H3124" s="26">
        <v>44805</v>
      </c>
    </row>
    <row r="3125" spans="1:8" hidden="1">
      <c r="A3125" s="152">
        <v>144</v>
      </c>
      <c r="B3125" s="152" t="s">
        <v>2207</v>
      </c>
      <c r="C3125" s="27">
        <f>All!CG146</f>
        <v>0</v>
      </c>
      <c r="D3125" s="24">
        <f>All!AW146</f>
        <v>0</v>
      </c>
      <c r="E3125" s="19" t="s">
        <v>272</v>
      </c>
      <c r="F3125" s="24">
        <f>All!FA146</f>
        <v>0</v>
      </c>
      <c r="G3125" s="24">
        <f>All!GK146</f>
        <v>0</v>
      </c>
      <c r="H3125" s="26">
        <v>44805</v>
      </c>
    </row>
    <row r="3126" spans="1:8">
      <c r="A3126" s="152">
        <v>145</v>
      </c>
      <c r="B3126" s="152" t="s">
        <v>2208</v>
      </c>
      <c r="C3126" s="27">
        <f>All!CG147</f>
        <v>0</v>
      </c>
      <c r="D3126" s="24">
        <f>All!AW147</f>
        <v>0</v>
      </c>
      <c r="E3126" s="19" t="s">
        <v>272</v>
      </c>
      <c r="F3126" s="24">
        <f>All!FA147</f>
        <v>0</v>
      </c>
      <c r="G3126" s="24">
        <f>All!GK147</f>
        <v>0</v>
      </c>
      <c r="H3126" s="26">
        <v>44805</v>
      </c>
    </row>
    <row r="3127" spans="1:8">
      <c r="A3127" s="152">
        <v>146</v>
      </c>
      <c r="B3127" s="152" t="s">
        <v>2211</v>
      </c>
      <c r="C3127" s="27">
        <f>All!CG148</f>
        <v>0</v>
      </c>
      <c r="D3127" s="24">
        <f>All!AW148</f>
        <v>0</v>
      </c>
      <c r="E3127" s="19" t="s">
        <v>272</v>
      </c>
      <c r="F3127" s="24">
        <f>All!FA148</f>
        <v>0</v>
      </c>
      <c r="G3127" s="24">
        <f>All!GK148</f>
        <v>0</v>
      </c>
      <c r="H3127" s="26">
        <v>44805</v>
      </c>
    </row>
    <row r="3128" spans="1:8">
      <c r="A3128" s="152">
        <v>147</v>
      </c>
      <c r="B3128" s="152" t="s">
        <v>2212</v>
      </c>
      <c r="C3128" s="27">
        <f>All!CG149</f>
        <v>0</v>
      </c>
      <c r="D3128" s="24">
        <f>All!AW149</f>
        <v>0</v>
      </c>
      <c r="E3128" s="19" t="s">
        <v>272</v>
      </c>
      <c r="F3128" s="24">
        <f>All!FA149</f>
        <v>0</v>
      </c>
      <c r="G3128" s="24">
        <f>All!GK149</f>
        <v>0</v>
      </c>
      <c r="H3128" s="26">
        <v>44805</v>
      </c>
    </row>
    <row r="3129" spans="1:8">
      <c r="A3129" s="152">
        <v>148</v>
      </c>
      <c r="B3129" s="152" t="s">
        <v>2213</v>
      </c>
      <c r="C3129" s="27">
        <f>All!CG150</f>
        <v>0</v>
      </c>
      <c r="D3129" s="24">
        <f>All!AW150</f>
        <v>0</v>
      </c>
      <c r="E3129" s="19" t="s">
        <v>272</v>
      </c>
      <c r="F3129" s="24">
        <f>All!FA150</f>
        <v>0</v>
      </c>
      <c r="G3129" s="24">
        <f>All!GK150</f>
        <v>0</v>
      </c>
      <c r="H3129" s="26">
        <v>44805</v>
      </c>
    </row>
    <row r="3130" spans="1:8">
      <c r="A3130" s="20">
        <v>0</v>
      </c>
      <c r="B3130" s="20" t="s">
        <v>1985</v>
      </c>
      <c r="C3130" s="27">
        <f>All!CG151</f>
        <v>0</v>
      </c>
      <c r="D3130" s="24">
        <f>All!AW151</f>
        <v>0</v>
      </c>
      <c r="E3130" s="19" t="s">
        <v>272</v>
      </c>
      <c r="F3130" s="24">
        <f>All!FA151</f>
        <v>0</v>
      </c>
      <c r="G3130" s="24">
        <f>All!GK151</f>
        <v>0</v>
      </c>
      <c r="H3130" s="26">
        <v>44805</v>
      </c>
    </row>
    <row r="3131" spans="1:8" hidden="1">
      <c r="A3131" s="19">
        <v>1</v>
      </c>
      <c r="B3131" s="19" t="s">
        <v>7</v>
      </c>
      <c r="C3131" s="27">
        <f>All!CJ3</f>
        <v>0</v>
      </c>
      <c r="D3131" s="24">
        <f>All!AZ3</f>
        <v>0</v>
      </c>
      <c r="E3131" s="19" t="s">
        <v>272</v>
      </c>
      <c r="F3131" s="24">
        <f>All!FD3</f>
        <v>0</v>
      </c>
      <c r="G3131" s="24">
        <f>All!GN3</f>
        <v>0</v>
      </c>
      <c r="H3131" s="26">
        <v>44835</v>
      </c>
    </row>
    <row r="3132" spans="1:8" hidden="1">
      <c r="A3132" s="19">
        <v>2</v>
      </c>
      <c r="B3132" s="19" t="s">
        <v>8</v>
      </c>
      <c r="C3132" s="27">
        <f>All!CJ4</f>
        <v>0</v>
      </c>
      <c r="D3132" s="24">
        <f>All!AZ4</f>
        <v>0</v>
      </c>
      <c r="E3132" s="19" t="s">
        <v>272</v>
      </c>
      <c r="F3132" s="24">
        <f>All!FD4</f>
        <v>0</v>
      </c>
      <c r="G3132" s="24">
        <f>All!GN4</f>
        <v>0</v>
      </c>
      <c r="H3132" s="26">
        <v>44835</v>
      </c>
    </row>
    <row r="3133" spans="1:8" hidden="1">
      <c r="A3133" s="19">
        <v>3</v>
      </c>
      <c r="B3133" s="19" t="s">
        <v>9</v>
      </c>
      <c r="C3133" s="27">
        <f>All!CJ5</f>
        <v>0</v>
      </c>
      <c r="D3133" s="24">
        <f>All!AZ5</f>
        <v>0</v>
      </c>
      <c r="E3133" s="19" t="s">
        <v>272</v>
      </c>
      <c r="F3133" s="24">
        <f>All!FD5</f>
        <v>0</v>
      </c>
      <c r="G3133" s="24">
        <f>All!GN5</f>
        <v>0</v>
      </c>
      <c r="H3133" s="26">
        <v>44835</v>
      </c>
    </row>
    <row r="3134" spans="1:8" hidden="1">
      <c r="A3134" s="19">
        <v>4</v>
      </c>
      <c r="B3134" s="19" t="s">
        <v>10</v>
      </c>
      <c r="C3134" s="27">
        <f>All!CJ6</f>
        <v>0</v>
      </c>
      <c r="D3134" s="24">
        <f>All!AZ6</f>
        <v>0</v>
      </c>
      <c r="E3134" s="19" t="s">
        <v>272</v>
      </c>
      <c r="F3134" s="24">
        <f>All!FD6</f>
        <v>0</v>
      </c>
      <c r="G3134" s="24">
        <f>All!GN6</f>
        <v>0</v>
      </c>
      <c r="H3134" s="26">
        <v>44835</v>
      </c>
    </row>
    <row r="3135" spans="1:8" hidden="1">
      <c r="A3135" s="19">
        <v>5</v>
      </c>
      <c r="B3135" s="19" t="s">
        <v>11</v>
      </c>
      <c r="C3135" s="27">
        <f>All!CJ7</f>
        <v>0</v>
      </c>
      <c r="D3135" s="24">
        <f>All!AZ7</f>
        <v>0</v>
      </c>
      <c r="E3135" s="19" t="s">
        <v>272</v>
      </c>
      <c r="F3135" s="24">
        <f>All!FD7</f>
        <v>0</v>
      </c>
      <c r="G3135" s="24">
        <f>All!GN7</f>
        <v>0</v>
      </c>
      <c r="H3135" s="26">
        <v>44835</v>
      </c>
    </row>
    <row r="3136" spans="1:8" hidden="1">
      <c r="A3136" s="19">
        <v>6</v>
      </c>
      <c r="B3136" s="19" t="s">
        <v>12</v>
      </c>
      <c r="C3136" s="27">
        <f>All!CJ8</f>
        <v>0</v>
      </c>
      <c r="D3136" s="24">
        <f>All!AZ8</f>
        <v>0</v>
      </c>
      <c r="E3136" s="19" t="s">
        <v>272</v>
      </c>
      <c r="F3136" s="24">
        <f>All!FD8</f>
        <v>0</v>
      </c>
      <c r="G3136" s="24">
        <f>All!GN8</f>
        <v>0</v>
      </c>
      <c r="H3136" s="26">
        <v>44835</v>
      </c>
    </row>
    <row r="3137" spans="1:8" hidden="1">
      <c r="A3137" s="19">
        <v>7</v>
      </c>
      <c r="B3137" s="19" t="s">
        <v>13</v>
      </c>
      <c r="C3137" s="27">
        <f>All!CJ9</f>
        <v>0</v>
      </c>
      <c r="D3137" s="24">
        <f>All!AZ9</f>
        <v>0</v>
      </c>
      <c r="E3137" s="19" t="s">
        <v>272</v>
      </c>
      <c r="F3137" s="24">
        <f>All!FD9</f>
        <v>0</v>
      </c>
      <c r="G3137" s="24">
        <f>All!GN9</f>
        <v>0</v>
      </c>
      <c r="H3137" s="26">
        <v>44835</v>
      </c>
    </row>
    <row r="3138" spans="1:8" hidden="1">
      <c r="A3138" s="19">
        <v>8</v>
      </c>
      <c r="B3138" s="19" t="s">
        <v>2004</v>
      </c>
      <c r="C3138" s="27">
        <f>All!CJ10</f>
        <v>0</v>
      </c>
      <c r="D3138" s="24">
        <f>All!AZ10</f>
        <v>0</v>
      </c>
      <c r="E3138" s="19" t="s">
        <v>272</v>
      </c>
      <c r="F3138" s="24">
        <f>All!FD10</f>
        <v>0</v>
      </c>
      <c r="G3138" s="24">
        <f>All!GN10</f>
        <v>0</v>
      </c>
      <c r="H3138" s="26">
        <v>44835</v>
      </c>
    </row>
    <row r="3139" spans="1:8" hidden="1">
      <c r="A3139" s="19">
        <v>9</v>
      </c>
      <c r="B3139" s="19" t="s">
        <v>15</v>
      </c>
      <c r="C3139" s="27">
        <f>All!CJ11</f>
        <v>0</v>
      </c>
      <c r="D3139" s="24">
        <f>All!AZ11</f>
        <v>0</v>
      </c>
      <c r="E3139" s="19" t="s">
        <v>272</v>
      </c>
      <c r="F3139" s="24">
        <f>All!FD11</f>
        <v>0</v>
      </c>
      <c r="G3139" s="24">
        <f>All!GN11</f>
        <v>0</v>
      </c>
      <c r="H3139" s="26">
        <v>44835</v>
      </c>
    </row>
    <row r="3140" spans="1:8" hidden="1">
      <c r="A3140" s="19">
        <v>10</v>
      </c>
      <c r="B3140" s="19" t="s">
        <v>16</v>
      </c>
      <c r="C3140" s="27">
        <f>All!CJ12</f>
        <v>0</v>
      </c>
      <c r="D3140" s="24">
        <f>All!AZ12</f>
        <v>0</v>
      </c>
      <c r="E3140" s="19" t="s">
        <v>272</v>
      </c>
      <c r="F3140" s="24">
        <f>All!FD12</f>
        <v>0</v>
      </c>
      <c r="G3140" s="24">
        <f>All!GN12</f>
        <v>0</v>
      </c>
      <c r="H3140" s="26">
        <v>44835</v>
      </c>
    </row>
    <row r="3141" spans="1:8" hidden="1">
      <c r="A3141" s="19">
        <v>11</v>
      </c>
      <c r="B3141" s="19" t="s">
        <v>17</v>
      </c>
      <c r="C3141" s="27">
        <f>All!CJ13</f>
        <v>0</v>
      </c>
      <c r="D3141" s="24">
        <f>All!AZ13</f>
        <v>0</v>
      </c>
      <c r="E3141" s="19" t="s">
        <v>272</v>
      </c>
      <c r="F3141" s="24">
        <f>All!FD13</f>
        <v>0</v>
      </c>
      <c r="G3141" s="24">
        <f>All!GN13</f>
        <v>0</v>
      </c>
      <c r="H3141" s="26">
        <v>44835</v>
      </c>
    </row>
    <row r="3142" spans="1:8" hidden="1">
      <c r="A3142" s="19">
        <v>12</v>
      </c>
      <c r="B3142" s="19" t="s">
        <v>18</v>
      </c>
      <c r="C3142" s="27">
        <f>All!CJ14</f>
        <v>0</v>
      </c>
      <c r="D3142" s="24">
        <f>All!AZ14</f>
        <v>0</v>
      </c>
      <c r="E3142" s="19" t="s">
        <v>272</v>
      </c>
      <c r="F3142" s="24">
        <f>All!FD14</f>
        <v>0</v>
      </c>
      <c r="G3142" s="24">
        <f>All!GN14</f>
        <v>0</v>
      </c>
      <c r="H3142" s="26">
        <v>44835</v>
      </c>
    </row>
    <row r="3143" spans="1:8" hidden="1">
      <c r="A3143" s="19">
        <v>13</v>
      </c>
      <c r="B3143" s="19" t="s">
        <v>19</v>
      </c>
      <c r="C3143" s="27">
        <f>All!CJ15</f>
        <v>0</v>
      </c>
      <c r="D3143" s="24">
        <f>All!AZ15</f>
        <v>0</v>
      </c>
      <c r="E3143" s="19" t="s">
        <v>272</v>
      </c>
      <c r="F3143" s="24">
        <f>All!FD15</f>
        <v>0</v>
      </c>
      <c r="G3143" s="24">
        <f>All!GN15</f>
        <v>0</v>
      </c>
      <c r="H3143" s="26">
        <v>44835</v>
      </c>
    </row>
    <row r="3144" spans="1:8" hidden="1">
      <c r="A3144" s="19">
        <v>14</v>
      </c>
      <c r="B3144" s="19" t="s">
        <v>20</v>
      </c>
      <c r="C3144" s="27">
        <f>All!CJ16</f>
        <v>0</v>
      </c>
      <c r="D3144" s="24">
        <f>All!AZ16</f>
        <v>0</v>
      </c>
      <c r="E3144" s="19" t="s">
        <v>272</v>
      </c>
      <c r="F3144" s="24">
        <f>All!FD16</f>
        <v>0</v>
      </c>
      <c r="G3144" s="24">
        <f>All!GN16</f>
        <v>0</v>
      </c>
      <c r="H3144" s="26">
        <v>44835</v>
      </c>
    </row>
    <row r="3145" spans="1:8" hidden="1">
      <c r="A3145" s="19">
        <v>15</v>
      </c>
      <c r="B3145" s="19" t="s">
        <v>21</v>
      </c>
      <c r="C3145" s="27">
        <f>All!CJ17</f>
        <v>0</v>
      </c>
      <c r="D3145" s="24">
        <f>All!AZ17</f>
        <v>0</v>
      </c>
      <c r="E3145" s="19" t="s">
        <v>272</v>
      </c>
      <c r="F3145" s="24">
        <f>All!FD17</f>
        <v>0</v>
      </c>
      <c r="G3145" s="24">
        <f>All!GN17</f>
        <v>0</v>
      </c>
      <c r="H3145" s="26">
        <v>44835</v>
      </c>
    </row>
    <row r="3146" spans="1:8" hidden="1">
      <c r="A3146" s="19">
        <v>16</v>
      </c>
      <c r="B3146" s="19" t="s">
        <v>22</v>
      </c>
      <c r="C3146" s="27">
        <f>All!CJ18</f>
        <v>0</v>
      </c>
      <c r="D3146" s="24">
        <f>All!AZ18</f>
        <v>0</v>
      </c>
      <c r="E3146" s="19" t="s">
        <v>272</v>
      </c>
      <c r="F3146" s="24">
        <f>All!FD18</f>
        <v>0</v>
      </c>
      <c r="G3146" s="24">
        <f>All!GN18</f>
        <v>0</v>
      </c>
      <c r="H3146" s="26">
        <v>44835</v>
      </c>
    </row>
    <row r="3147" spans="1:8" hidden="1">
      <c r="A3147" s="19">
        <v>17</v>
      </c>
      <c r="B3147" s="19" t="s">
        <v>23</v>
      </c>
      <c r="C3147" s="27">
        <f>All!CJ19</f>
        <v>0</v>
      </c>
      <c r="D3147" s="24">
        <f>All!AZ19</f>
        <v>0</v>
      </c>
      <c r="E3147" s="19" t="s">
        <v>272</v>
      </c>
      <c r="F3147" s="24">
        <f>All!FD19</f>
        <v>0</v>
      </c>
      <c r="G3147" s="24">
        <f>All!GN19</f>
        <v>0</v>
      </c>
      <c r="H3147" s="26">
        <v>44835</v>
      </c>
    </row>
    <row r="3148" spans="1:8" hidden="1">
      <c r="A3148" s="19">
        <v>18</v>
      </c>
      <c r="B3148" s="19" t="s">
        <v>24</v>
      </c>
      <c r="C3148" s="27">
        <f>All!CJ20</f>
        <v>0</v>
      </c>
      <c r="D3148" s="24">
        <f>All!AZ20</f>
        <v>0</v>
      </c>
      <c r="E3148" s="19" t="s">
        <v>272</v>
      </c>
      <c r="F3148" s="24">
        <f>All!FD20</f>
        <v>0</v>
      </c>
      <c r="G3148" s="24">
        <f>All!GN20</f>
        <v>0</v>
      </c>
      <c r="H3148" s="26">
        <v>44835</v>
      </c>
    </row>
    <row r="3149" spans="1:8" hidden="1">
      <c r="A3149" s="19">
        <v>19</v>
      </c>
      <c r="B3149" s="19" t="s">
        <v>25</v>
      </c>
      <c r="C3149" s="27">
        <f>All!CJ21</f>
        <v>0</v>
      </c>
      <c r="D3149" s="24">
        <f>All!AZ21</f>
        <v>0</v>
      </c>
      <c r="E3149" s="19" t="s">
        <v>272</v>
      </c>
      <c r="F3149" s="24">
        <f>All!FD21</f>
        <v>0</v>
      </c>
      <c r="G3149" s="24">
        <f>All!GN21</f>
        <v>0</v>
      </c>
      <c r="H3149" s="26">
        <v>44835</v>
      </c>
    </row>
    <row r="3150" spans="1:8" hidden="1">
      <c r="A3150" s="19">
        <v>20</v>
      </c>
      <c r="B3150" s="19" t="s">
        <v>26</v>
      </c>
      <c r="C3150" s="27">
        <f>All!CJ22</f>
        <v>0</v>
      </c>
      <c r="D3150" s="24">
        <f>All!AZ22</f>
        <v>0</v>
      </c>
      <c r="E3150" s="19" t="s">
        <v>272</v>
      </c>
      <c r="F3150" s="24">
        <f>All!FD22</f>
        <v>0</v>
      </c>
      <c r="G3150" s="24">
        <f>All!GN22</f>
        <v>0</v>
      </c>
      <c r="H3150" s="26">
        <v>44835</v>
      </c>
    </row>
    <row r="3151" spans="1:8" hidden="1">
      <c r="A3151" s="19">
        <v>21</v>
      </c>
      <c r="B3151" s="19" t="s">
        <v>27</v>
      </c>
      <c r="C3151" s="27">
        <f>All!CJ23</f>
        <v>0</v>
      </c>
      <c r="D3151" s="24">
        <f>All!AZ23</f>
        <v>0</v>
      </c>
      <c r="E3151" s="19" t="s">
        <v>272</v>
      </c>
      <c r="F3151" s="24">
        <f>All!FD23</f>
        <v>0</v>
      </c>
      <c r="G3151" s="24">
        <f>All!GN23</f>
        <v>0</v>
      </c>
      <c r="H3151" s="26">
        <v>44835</v>
      </c>
    </row>
    <row r="3152" spans="1:8" hidden="1">
      <c r="A3152" s="19">
        <v>22</v>
      </c>
      <c r="B3152" s="19" t="s">
        <v>29</v>
      </c>
      <c r="C3152" s="27">
        <f>All!CJ24</f>
        <v>0</v>
      </c>
      <c r="D3152" s="24">
        <f>All!AZ24</f>
        <v>0</v>
      </c>
      <c r="E3152" s="19" t="s">
        <v>272</v>
      </c>
      <c r="F3152" s="24">
        <f>All!FD24</f>
        <v>0</v>
      </c>
      <c r="G3152" s="24">
        <f>All!GN24</f>
        <v>0</v>
      </c>
      <c r="H3152" s="26">
        <v>44835</v>
      </c>
    </row>
    <row r="3153" spans="1:8" hidden="1">
      <c r="A3153" s="19">
        <v>23</v>
      </c>
      <c r="B3153" s="19" t="s">
        <v>30</v>
      </c>
      <c r="C3153" s="27">
        <f>All!CJ25</f>
        <v>0</v>
      </c>
      <c r="D3153" s="24">
        <f>All!AZ25</f>
        <v>0</v>
      </c>
      <c r="E3153" s="19" t="s">
        <v>272</v>
      </c>
      <c r="F3153" s="24">
        <f>All!FD25</f>
        <v>0</v>
      </c>
      <c r="G3153" s="24">
        <f>All!GN25</f>
        <v>0</v>
      </c>
      <c r="H3153" s="26">
        <v>44835</v>
      </c>
    </row>
    <row r="3154" spans="1:8" hidden="1">
      <c r="A3154" s="19">
        <v>24</v>
      </c>
      <c r="B3154" s="19" t="s">
        <v>31</v>
      </c>
      <c r="C3154" s="27">
        <f>All!CJ26</f>
        <v>0</v>
      </c>
      <c r="D3154" s="24">
        <f>All!AZ26</f>
        <v>0</v>
      </c>
      <c r="E3154" s="19" t="s">
        <v>272</v>
      </c>
      <c r="F3154" s="24">
        <f>All!FD26</f>
        <v>0</v>
      </c>
      <c r="G3154" s="24">
        <f>All!GN26</f>
        <v>0</v>
      </c>
      <c r="H3154" s="26">
        <v>44835</v>
      </c>
    </row>
    <row r="3155" spans="1:8" hidden="1">
      <c r="A3155" s="19">
        <v>25</v>
      </c>
      <c r="B3155" s="19" t="s">
        <v>32</v>
      </c>
      <c r="C3155" s="27">
        <f>All!CJ27</f>
        <v>0</v>
      </c>
      <c r="D3155" s="24">
        <f>All!AZ27</f>
        <v>0</v>
      </c>
      <c r="E3155" s="19" t="s">
        <v>272</v>
      </c>
      <c r="F3155" s="24">
        <f>All!FD27</f>
        <v>0</v>
      </c>
      <c r="G3155" s="24">
        <f>All!GN27</f>
        <v>0</v>
      </c>
      <c r="H3155" s="26">
        <v>44835</v>
      </c>
    </row>
    <row r="3156" spans="1:8" hidden="1">
      <c r="A3156" s="19">
        <v>26</v>
      </c>
      <c r="B3156" s="19" t="s">
        <v>34</v>
      </c>
      <c r="C3156" s="27">
        <f>All!CJ28</f>
        <v>0</v>
      </c>
      <c r="D3156" s="24">
        <f>All!AZ28</f>
        <v>0</v>
      </c>
      <c r="E3156" s="19" t="s">
        <v>272</v>
      </c>
      <c r="F3156" s="24">
        <f>All!FD28</f>
        <v>0</v>
      </c>
      <c r="G3156" s="24">
        <f>All!GN28</f>
        <v>0</v>
      </c>
      <c r="H3156" s="26">
        <v>44835</v>
      </c>
    </row>
    <row r="3157" spans="1:8" hidden="1">
      <c r="A3157" s="19">
        <v>27</v>
      </c>
      <c r="B3157" s="19" t="s">
        <v>35</v>
      </c>
      <c r="C3157" s="27">
        <f>All!CJ29</f>
        <v>0</v>
      </c>
      <c r="D3157" s="24">
        <f>All!AZ29</f>
        <v>0</v>
      </c>
      <c r="E3157" s="19" t="s">
        <v>272</v>
      </c>
      <c r="F3157" s="24">
        <f>All!FD29</f>
        <v>0</v>
      </c>
      <c r="G3157" s="24">
        <f>All!GN29</f>
        <v>0</v>
      </c>
      <c r="H3157" s="26">
        <v>44835</v>
      </c>
    </row>
    <row r="3158" spans="1:8" hidden="1">
      <c r="A3158" s="19">
        <v>28</v>
      </c>
      <c r="B3158" s="19" t="s">
        <v>36</v>
      </c>
      <c r="C3158" s="27">
        <f>All!CJ30</f>
        <v>0</v>
      </c>
      <c r="D3158" s="24">
        <f>All!AZ30</f>
        <v>0</v>
      </c>
      <c r="E3158" s="19" t="s">
        <v>272</v>
      </c>
      <c r="F3158" s="24">
        <f>All!FD30</f>
        <v>0</v>
      </c>
      <c r="G3158" s="24">
        <f>All!GN30</f>
        <v>0</v>
      </c>
      <c r="H3158" s="26">
        <v>44835</v>
      </c>
    </row>
    <row r="3159" spans="1:8" hidden="1">
      <c r="A3159" s="19">
        <v>29</v>
      </c>
      <c r="B3159" s="19" t="s">
        <v>37</v>
      </c>
      <c r="C3159" s="27">
        <f>All!CJ31</f>
        <v>0</v>
      </c>
      <c r="D3159" s="24">
        <f>All!AZ31</f>
        <v>0</v>
      </c>
      <c r="E3159" s="19" t="s">
        <v>272</v>
      </c>
      <c r="F3159" s="24">
        <f>All!FD31</f>
        <v>0</v>
      </c>
      <c r="G3159" s="24">
        <f>All!GN31</f>
        <v>0</v>
      </c>
      <c r="H3159" s="26">
        <v>44835</v>
      </c>
    </row>
    <row r="3160" spans="1:8" hidden="1">
      <c r="A3160" s="19">
        <v>30</v>
      </c>
      <c r="B3160" s="19" t="s">
        <v>38</v>
      </c>
      <c r="C3160" s="27">
        <f>All!CJ32</f>
        <v>0</v>
      </c>
      <c r="D3160" s="24">
        <f>All!AZ32</f>
        <v>0</v>
      </c>
      <c r="E3160" s="19" t="s">
        <v>272</v>
      </c>
      <c r="F3160" s="24">
        <f>All!FD32</f>
        <v>0</v>
      </c>
      <c r="G3160" s="24">
        <f>All!GN32</f>
        <v>0</v>
      </c>
      <c r="H3160" s="26">
        <v>44835</v>
      </c>
    </row>
    <row r="3161" spans="1:8" hidden="1">
      <c r="A3161" s="19">
        <v>31</v>
      </c>
      <c r="B3161" s="19" t="s">
        <v>39</v>
      </c>
      <c r="C3161" s="27">
        <f>All!CJ33</f>
        <v>0</v>
      </c>
      <c r="D3161" s="24">
        <f>All!AZ33</f>
        <v>0</v>
      </c>
      <c r="E3161" s="19" t="s">
        <v>272</v>
      </c>
      <c r="F3161" s="24">
        <f>All!FD33</f>
        <v>0</v>
      </c>
      <c r="G3161" s="24">
        <f>All!GN33</f>
        <v>0</v>
      </c>
      <c r="H3161" s="26">
        <v>44835</v>
      </c>
    </row>
    <row r="3162" spans="1:8" hidden="1">
      <c r="A3162" s="19">
        <v>32</v>
      </c>
      <c r="B3162" s="19" t="s">
        <v>40</v>
      </c>
      <c r="C3162" s="27">
        <f>All!CJ34</f>
        <v>0</v>
      </c>
      <c r="D3162" s="24">
        <f>All!AZ34</f>
        <v>0</v>
      </c>
      <c r="E3162" s="19" t="s">
        <v>272</v>
      </c>
      <c r="F3162" s="24">
        <f>All!FD34</f>
        <v>0</v>
      </c>
      <c r="G3162" s="24">
        <f>All!GN34</f>
        <v>0</v>
      </c>
      <c r="H3162" s="26">
        <v>44835</v>
      </c>
    </row>
    <row r="3163" spans="1:8" hidden="1">
      <c r="A3163" s="19">
        <v>33</v>
      </c>
      <c r="B3163" s="19" t="s">
        <v>41</v>
      </c>
      <c r="C3163" s="27">
        <f>All!CJ35</f>
        <v>0</v>
      </c>
      <c r="D3163" s="24">
        <f>All!AZ35</f>
        <v>0</v>
      </c>
      <c r="E3163" s="19" t="s">
        <v>272</v>
      </c>
      <c r="F3163" s="24">
        <f>All!FD35</f>
        <v>0</v>
      </c>
      <c r="G3163" s="24">
        <f>All!GN35</f>
        <v>0</v>
      </c>
      <c r="H3163" s="26">
        <v>44835</v>
      </c>
    </row>
    <row r="3164" spans="1:8" hidden="1">
      <c r="A3164" s="19">
        <v>34</v>
      </c>
      <c r="B3164" s="19" t="s">
        <v>42</v>
      </c>
      <c r="C3164" s="27">
        <f>All!CJ36</f>
        <v>0</v>
      </c>
      <c r="D3164" s="24">
        <f>All!AZ36</f>
        <v>0</v>
      </c>
      <c r="E3164" s="19" t="s">
        <v>272</v>
      </c>
      <c r="F3164" s="24">
        <f>All!FD36</f>
        <v>0</v>
      </c>
      <c r="G3164" s="24">
        <f>All!GN36</f>
        <v>0</v>
      </c>
      <c r="H3164" s="26">
        <v>44835</v>
      </c>
    </row>
    <row r="3165" spans="1:8" hidden="1">
      <c r="A3165" s="19">
        <v>35</v>
      </c>
      <c r="B3165" s="19" t="s">
        <v>43</v>
      </c>
      <c r="C3165" s="27">
        <f>All!CJ37</f>
        <v>0</v>
      </c>
      <c r="D3165" s="24">
        <f>All!AZ37</f>
        <v>0</v>
      </c>
      <c r="E3165" s="19" t="s">
        <v>272</v>
      </c>
      <c r="F3165" s="24">
        <f>All!FD37</f>
        <v>0</v>
      </c>
      <c r="G3165" s="24">
        <f>All!GN37</f>
        <v>0</v>
      </c>
      <c r="H3165" s="26">
        <v>44835</v>
      </c>
    </row>
    <row r="3166" spans="1:8" hidden="1">
      <c r="A3166" s="19">
        <v>36</v>
      </c>
      <c r="B3166" s="19" t="s">
        <v>44</v>
      </c>
      <c r="C3166" s="27">
        <f>All!CJ38</f>
        <v>0</v>
      </c>
      <c r="D3166" s="24">
        <f>All!AZ38</f>
        <v>0</v>
      </c>
      <c r="E3166" s="19" t="s">
        <v>272</v>
      </c>
      <c r="F3166" s="24">
        <f>All!FD38</f>
        <v>0</v>
      </c>
      <c r="G3166" s="24">
        <f>All!GN38</f>
        <v>0</v>
      </c>
      <c r="H3166" s="26">
        <v>44835</v>
      </c>
    </row>
    <row r="3167" spans="1:8" hidden="1">
      <c r="A3167" s="19">
        <v>37</v>
      </c>
      <c r="B3167" s="19" t="s">
        <v>1980</v>
      </c>
      <c r="C3167" s="27">
        <f>All!CJ39</f>
        <v>0</v>
      </c>
      <c r="D3167" s="24">
        <f>All!AZ39</f>
        <v>0</v>
      </c>
      <c r="E3167" s="19" t="s">
        <v>272</v>
      </c>
      <c r="F3167" s="24">
        <f>All!FD39</f>
        <v>0</v>
      </c>
      <c r="G3167" s="24">
        <f>All!GN39</f>
        <v>0</v>
      </c>
      <c r="H3167" s="26">
        <v>44835</v>
      </c>
    </row>
    <row r="3168" spans="1:8" hidden="1">
      <c r="A3168" s="19">
        <v>38</v>
      </c>
      <c r="B3168" s="19" t="s">
        <v>1982</v>
      </c>
      <c r="C3168" s="27">
        <f>All!CJ40</f>
        <v>0</v>
      </c>
      <c r="D3168" s="24">
        <f>All!AZ40</f>
        <v>0</v>
      </c>
      <c r="E3168" s="19" t="s">
        <v>272</v>
      </c>
      <c r="F3168" s="24">
        <f>All!FD40</f>
        <v>0</v>
      </c>
      <c r="G3168" s="24">
        <f>All!GN40</f>
        <v>0</v>
      </c>
      <c r="H3168" s="26">
        <v>44835</v>
      </c>
    </row>
    <row r="3169" spans="1:8" hidden="1">
      <c r="A3169" s="19">
        <v>39</v>
      </c>
      <c r="B3169" s="19" t="s">
        <v>1984</v>
      </c>
      <c r="C3169" s="27">
        <f>All!CJ41</f>
        <v>0</v>
      </c>
      <c r="D3169" s="24">
        <f>All!AZ41</f>
        <v>0</v>
      </c>
      <c r="E3169" s="19" t="s">
        <v>272</v>
      </c>
      <c r="F3169" s="24">
        <f>All!FD41</f>
        <v>0</v>
      </c>
      <c r="G3169" s="24">
        <f>All!GN41</f>
        <v>0</v>
      </c>
      <c r="H3169" s="26">
        <v>44835</v>
      </c>
    </row>
    <row r="3170" spans="1:8" hidden="1">
      <c r="A3170" s="19">
        <v>40</v>
      </c>
      <c r="B3170" s="19" t="s">
        <v>2001</v>
      </c>
      <c r="C3170" s="27">
        <f>All!CJ42</f>
        <v>0</v>
      </c>
      <c r="D3170" s="24">
        <f>All!AZ42</f>
        <v>0</v>
      </c>
      <c r="E3170" s="19" t="s">
        <v>272</v>
      </c>
      <c r="F3170" s="24">
        <f>All!FD42</f>
        <v>0</v>
      </c>
      <c r="G3170" s="24">
        <f>All!GN42</f>
        <v>0</v>
      </c>
      <c r="H3170" s="26">
        <v>44835</v>
      </c>
    </row>
    <row r="3171" spans="1:8" hidden="1">
      <c r="A3171" s="19">
        <v>41</v>
      </c>
      <c r="B3171" s="19" t="s">
        <v>2002</v>
      </c>
      <c r="C3171" s="27">
        <f>All!CJ43</f>
        <v>0</v>
      </c>
      <c r="D3171" s="24">
        <f>All!AZ43</f>
        <v>0</v>
      </c>
      <c r="E3171" s="19" t="s">
        <v>272</v>
      </c>
      <c r="F3171" s="24">
        <f>All!FD43</f>
        <v>0</v>
      </c>
      <c r="G3171" s="24">
        <f>All!GN43</f>
        <v>0</v>
      </c>
      <c r="H3171" s="26">
        <v>44835</v>
      </c>
    </row>
    <row r="3172" spans="1:8" hidden="1">
      <c r="A3172" s="19">
        <v>42</v>
      </c>
      <c r="B3172" s="19" t="s">
        <v>2003</v>
      </c>
      <c r="C3172" s="27">
        <f>All!CJ44</f>
        <v>0</v>
      </c>
      <c r="D3172" s="24">
        <f>All!AZ44</f>
        <v>0</v>
      </c>
      <c r="E3172" s="19" t="s">
        <v>272</v>
      </c>
      <c r="F3172" s="24">
        <f>All!FD44</f>
        <v>0</v>
      </c>
      <c r="G3172" s="24">
        <f>All!GN44</f>
        <v>0</v>
      </c>
      <c r="H3172" s="26">
        <v>44835</v>
      </c>
    </row>
    <row r="3173" spans="1:8" hidden="1">
      <c r="A3173" s="19">
        <v>43</v>
      </c>
      <c r="B3173" s="19" t="s">
        <v>2064</v>
      </c>
      <c r="C3173" s="27">
        <f>All!CJ45</f>
        <v>0</v>
      </c>
      <c r="D3173" s="24">
        <f>All!AZ45</f>
        <v>0</v>
      </c>
      <c r="E3173" s="19" t="s">
        <v>272</v>
      </c>
      <c r="F3173" s="24">
        <f>All!FD45</f>
        <v>0</v>
      </c>
      <c r="G3173" s="24">
        <f>All!GN45</f>
        <v>0</v>
      </c>
      <c r="H3173" s="26">
        <v>44835</v>
      </c>
    </row>
    <row r="3174" spans="1:8" hidden="1">
      <c r="A3174" s="19">
        <v>44</v>
      </c>
      <c r="B3174" s="19" t="s">
        <v>2062</v>
      </c>
      <c r="C3174" s="27">
        <f>All!CJ46</f>
        <v>0</v>
      </c>
      <c r="D3174" s="24">
        <f>All!AZ46</f>
        <v>0</v>
      </c>
      <c r="E3174" s="19" t="s">
        <v>272</v>
      </c>
      <c r="F3174" s="24">
        <f>All!FD46</f>
        <v>0</v>
      </c>
      <c r="G3174" s="24">
        <f>All!GN46</f>
        <v>0</v>
      </c>
      <c r="H3174" s="26">
        <v>44835</v>
      </c>
    </row>
    <row r="3175" spans="1:8" hidden="1">
      <c r="A3175" s="19">
        <v>45</v>
      </c>
      <c r="B3175" s="19" t="s">
        <v>2063</v>
      </c>
      <c r="C3175" s="27">
        <f>All!CJ47</f>
        <v>0</v>
      </c>
      <c r="D3175" s="24">
        <f>All!AZ47</f>
        <v>0</v>
      </c>
      <c r="E3175" s="19" t="s">
        <v>272</v>
      </c>
      <c r="F3175" s="24">
        <f>All!FD47</f>
        <v>0</v>
      </c>
      <c r="G3175" s="24">
        <f>All!GN47</f>
        <v>0</v>
      </c>
      <c r="H3175" s="26">
        <v>44835</v>
      </c>
    </row>
    <row r="3176" spans="1:8" hidden="1">
      <c r="A3176" s="19">
        <v>46</v>
      </c>
      <c r="B3176" s="12" t="s">
        <v>2065</v>
      </c>
      <c r="C3176" s="27">
        <f>All!CJ48</f>
        <v>0</v>
      </c>
      <c r="D3176" s="24">
        <f>All!AZ48</f>
        <v>0</v>
      </c>
      <c r="E3176" s="19" t="s">
        <v>272</v>
      </c>
      <c r="F3176" s="24">
        <f>All!FD48</f>
        <v>0</v>
      </c>
      <c r="G3176" s="24">
        <f>All!GN48</f>
        <v>0</v>
      </c>
      <c r="H3176" s="26">
        <v>44835</v>
      </c>
    </row>
    <row r="3177" spans="1:8" hidden="1">
      <c r="A3177" s="19">
        <v>47</v>
      </c>
      <c r="B3177" s="12" t="s">
        <v>2066</v>
      </c>
      <c r="C3177" s="27">
        <f>All!CJ49</f>
        <v>0</v>
      </c>
      <c r="D3177" s="24">
        <f>All!AZ49</f>
        <v>0</v>
      </c>
      <c r="E3177" s="19" t="s">
        <v>272</v>
      </c>
      <c r="F3177" s="24">
        <f>All!FD49</f>
        <v>0</v>
      </c>
      <c r="G3177" s="24">
        <f>All!GN49</f>
        <v>0</v>
      </c>
      <c r="H3177" s="26">
        <v>44835</v>
      </c>
    </row>
    <row r="3178" spans="1:8" hidden="1">
      <c r="A3178" s="19">
        <v>48</v>
      </c>
      <c r="B3178" s="19" t="s">
        <v>2068</v>
      </c>
      <c r="C3178" s="27">
        <f>All!CJ50</f>
        <v>0</v>
      </c>
      <c r="D3178" s="24">
        <f>All!AZ50</f>
        <v>0</v>
      </c>
      <c r="E3178" s="19" t="s">
        <v>272</v>
      </c>
      <c r="F3178" s="24">
        <f>All!FD50</f>
        <v>0</v>
      </c>
      <c r="G3178" s="24">
        <f>All!GN50</f>
        <v>0</v>
      </c>
      <c r="H3178" s="26">
        <v>44835</v>
      </c>
    </row>
    <row r="3179" spans="1:8" hidden="1">
      <c r="A3179" s="19">
        <v>49</v>
      </c>
      <c r="B3179" s="19" t="s">
        <v>2069</v>
      </c>
      <c r="C3179" s="27">
        <f>All!CJ51</f>
        <v>0</v>
      </c>
      <c r="D3179" s="24">
        <f>All!AZ51</f>
        <v>0</v>
      </c>
      <c r="E3179" s="19" t="s">
        <v>272</v>
      </c>
      <c r="F3179" s="24">
        <f>All!FD51</f>
        <v>0</v>
      </c>
      <c r="G3179" s="24">
        <f>All!GN51</f>
        <v>0</v>
      </c>
      <c r="H3179" s="26">
        <v>44835</v>
      </c>
    </row>
    <row r="3180" spans="1:8" hidden="1">
      <c r="A3180" s="19">
        <v>50</v>
      </c>
      <c r="B3180" s="19" t="s">
        <v>66</v>
      </c>
      <c r="C3180" s="27">
        <f>All!CJ52</f>
        <v>0</v>
      </c>
      <c r="D3180" s="24">
        <f>All!AZ52</f>
        <v>0</v>
      </c>
      <c r="E3180" s="19" t="s">
        <v>272</v>
      </c>
      <c r="F3180" s="24">
        <f>All!FD52</f>
        <v>0</v>
      </c>
      <c r="G3180" s="24">
        <f>All!GN52</f>
        <v>0</v>
      </c>
      <c r="H3180" s="26">
        <v>44835</v>
      </c>
    </row>
    <row r="3181" spans="1:8" hidden="1">
      <c r="A3181" s="19">
        <v>51</v>
      </c>
      <c r="B3181" s="19" t="s">
        <v>67</v>
      </c>
      <c r="C3181" s="27">
        <f>All!CJ53</f>
        <v>0</v>
      </c>
      <c r="D3181" s="24">
        <f>All!AZ53</f>
        <v>0</v>
      </c>
      <c r="E3181" s="19" t="s">
        <v>272</v>
      </c>
      <c r="F3181" s="24">
        <f>All!FD53</f>
        <v>0</v>
      </c>
      <c r="G3181" s="24">
        <f>All!GN53</f>
        <v>0</v>
      </c>
      <c r="H3181" s="26">
        <v>44835</v>
      </c>
    </row>
    <row r="3182" spans="1:8" hidden="1">
      <c r="A3182" s="19">
        <v>52</v>
      </c>
      <c r="B3182" s="19" t="s">
        <v>68</v>
      </c>
      <c r="C3182" s="27">
        <f>All!CJ54</f>
        <v>0</v>
      </c>
      <c r="D3182" s="24">
        <f>All!AZ54</f>
        <v>0</v>
      </c>
      <c r="E3182" s="19" t="s">
        <v>272</v>
      </c>
      <c r="F3182" s="24">
        <f>All!FD54</f>
        <v>0</v>
      </c>
      <c r="G3182" s="24">
        <f>All!GN54</f>
        <v>0</v>
      </c>
      <c r="H3182" s="26">
        <v>44835</v>
      </c>
    </row>
    <row r="3183" spans="1:8" hidden="1">
      <c r="A3183" s="19">
        <v>53</v>
      </c>
      <c r="B3183" s="19" t="s">
        <v>69</v>
      </c>
      <c r="C3183" s="27">
        <f>All!CJ55</f>
        <v>0</v>
      </c>
      <c r="D3183" s="24">
        <f>All!AZ55</f>
        <v>0</v>
      </c>
      <c r="E3183" s="19" t="s">
        <v>272</v>
      </c>
      <c r="F3183" s="24">
        <f>All!FD55</f>
        <v>0</v>
      </c>
      <c r="G3183" s="24">
        <f>All!GN55</f>
        <v>0</v>
      </c>
      <c r="H3183" s="26">
        <v>44835</v>
      </c>
    </row>
    <row r="3184" spans="1:8" hidden="1">
      <c r="A3184" s="19">
        <v>54</v>
      </c>
      <c r="B3184" s="19" t="s">
        <v>70</v>
      </c>
      <c r="C3184" s="27">
        <f>All!CJ56</f>
        <v>0</v>
      </c>
      <c r="D3184" s="24">
        <f>All!AZ56</f>
        <v>0</v>
      </c>
      <c r="E3184" s="19" t="s">
        <v>272</v>
      </c>
      <c r="F3184" s="24">
        <f>All!FD56</f>
        <v>0</v>
      </c>
      <c r="G3184" s="24">
        <f>All!GN56</f>
        <v>0</v>
      </c>
      <c r="H3184" s="26">
        <v>44835</v>
      </c>
    </row>
    <row r="3185" spans="1:8" hidden="1">
      <c r="A3185" s="19">
        <v>55</v>
      </c>
      <c r="B3185" s="19" t="s">
        <v>71</v>
      </c>
      <c r="C3185" s="27">
        <f>All!CJ57</f>
        <v>0</v>
      </c>
      <c r="D3185" s="24">
        <f>All!AZ57</f>
        <v>0</v>
      </c>
      <c r="E3185" s="19" t="s">
        <v>272</v>
      </c>
      <c r="F3185" s="24">
        <f>All!FD57</f>
        <v>0</v>
      </c>
      <c r="G3185" s="24">
        <f>All!GN57</f>
        <v>0</v>
      </c>
      <c r="H3185" s="26">
        <v>44835</v>
      </c>
    </row>
    <row r="3186" spans="1:8" hidden="1">
      <c r="A3186" s="19">
        <v>56</v>
      </c>
      <c r="B3186" s="19" t="s">
        <v>72</v>
      </c>
      <c r="C3186" s="27">
        <f>All!CJ58</f>
        <v>0</v>
      </c>
      <c r="D3186" s="24">
        <f>All!AZ58</f>
        <v>0</v>
      </c>
      <c r="E3186" s="19" t="s">
        <v>272</v>
      </c>
      <c r="F3186" s="24">
        <f>All!FD58</f>
        <v>0</v>
      </c>
      <c r="G3186" s="24">
        <f>All!GN58</f>
        <v>0</v>
      </c>
      <c r="H3186" s="26">
        <v>44835</v>
      </c>
    </row>
    <row r="3187" spans="1:8" hidden="1">
      <c r="A3187" s="19">
        <v>57</v>
      </c>
      <c r="B3187" s="19" t="s">
        <v>73</v>
      </c>
      <c r="C3187" s="27">
        <f>All!CJ59</f>
        <v>0</v>
      </c>
      <c r="D3187" s="24">
        <f>All!AZ59</f>
        <v>0</v>
      </c>
      <c r="E3187" s="19" t="s">
        <v>272</v>
      </c>
      <c r="F3187" s="24">
        <f>All!FD59</f>
        <v>0</v>
      </c>
      <c r="G3187" s="24">
        <f>All!GN59</f>
        <v>0</v>
      </c>
      <c r="H3187" s="26">
        <v>44835</v>
      </c>
    </row>
    <row r="3188" spans="1:8" hidden="1">
      <c r="A3188" s="19">
        <v>58</v>
      </c>
      <c r="B3188" s="19" t="s">
        <v>74</v>
      </c>
      <c r="C3188" s="27">
        <f>All!CJ60</f>
        <v>0</v>
      </c>
      <c r="D3188" s="24">
        <f>All!AZ60</f>
        <v>0</v>
      </c>
      <c r="E3188" s="19" t="s">
        <v>272</v>
      </c>
      <c r="F3188" s="24">
        <f>All!FD60</f>
        <v>0</v>
      </c>
      <c r="G3188" s="24">
        <f>All!GN60</f>
        <v>0</v>
      </c>
      <c r="H3188" s="26">
        <v>44835</v>
      </c>
    </row>
    <row r="3189" spans="1:8" hidden="1">
      <c r="A3189" s="19">
        <v>59</v>
      </c>
      <c r="B3189" s="19" t="s">
        <v>75</v>
      </c>
      <c r="C3189" s="27">
        <f>All!CJ61</f>
        <v>0</v>
      </c>
      <c r="D3189" s="24">
        <f>All!AZ61</f>
        <v>0</v>
      </c>
      <c r="E3189" s="19" t="s">
        <v>272</v>
      </c>
      <c r="F3189" s="24">
        <f>All!FD61</f>
        <v>0</v>
      </c>
      <c r="G3189" s="24">
        <f>All!GN61</f>
        <v>0</v>
      </c>
      <c r="H3189" s="26">
        <v>44835</v>
      </c>
    </row>
    <row r="3190" spans="1:8" hidden="1">
      <c r="A3190" s="19">
        <v>60</v>
      </c>
      <c r="B3190" s="19" t="s">
        <v>76</v>
      </c>
      <c r="C3190" s="27">
        <f>All!CJ62</f>
        <v>0</v>
      </c>
      <c r="D3190" s="24">
        <f>All!AZ62</f>
        <v>0</v>
      </c>
      <c r="E3190" s="19" t="s">
        <v>272</v>
      </c>
      <c r="F3190" s="24">
        <f>All!FD62</f>
        <v>0</v>
      </c>
      <c r="G3190" s="24">
        <f>All!GN62</f>
        <v>0</v>
      </c>
      <c r="H3190" s="26">
        <v>44835</v>
      </c>
    </row>
    <row r="3191" spans="1:8" hidden="1">
      <c r="A3191" s="19">
        <v>61</v>
      </c>
      <c r="B3191" s="19" t="s">
        <v>77</v>
      </c>
      <c r="C3191" s="27">
        <f>All!CJ63</f>
        <v>0</v>
      </c>
      <c r="D3191" s="24">
        <f>All!AZ63</f>
        <v>0</v>
      </c>
      <c r="E3191" s="19" t="s">
        <v>272</v>
      </c>
      <c r="F3191" s="24">
        <f>All!FD63</f>
        <v>0</v>
      </c>
      <c r="G3191" s="24">
        <f>All!GN63</f>
        <v>0</v>
      </c>
      <c r="H3191" s="26">
        <v>44835</v>
      </c>
    </row>
    <row r="3192" spans="1:8" hidden="1">
      <c r="A3192" s="19">
        <v>62</v>
      </c>
      <c r="B3192" s="19" t="s">
        <v>87</v>
      </c>
      <c r="C3192" s="27">
        <f>All!CJ64</f>
        <v>0</v>
      </c>
      <c r="D3192" s="24">
        <f>All!AZ64</f>
        <v>0</v>
      </c>
      <c r="E3192" s="19" t="s">
        <v>272</v>
      </c>
      <c r="F3192" s="24">
        <f>All!FD64</f>
        <v>0</v>
      </c>
      <c r="G3192" s="24">
        <f>All!GN64</f>
        <v>0</v>
      </c>
      <c r="H3192" s="26">
        <v>44835</v>
      </c>
    </row>
    <row r="3193" spans="1:8" hidden="1">
      <c r="A3193" s="19">
        <v>63</v>
      </c>
      <c r="B3193" s="19" t="s">
        <v>93</v>
      </c>
      <c r="C3193" s="27">
        <f>All!CJ65</f>
        <v>0</v>
      </c>
      <c r="D3193" s="24">
        <f>All!AZ65</f>
        <v>0</v>
      </c>
      <c r="E3193" s="19" t="s">
        <v>272</v>
      </c>
      <c r="F3193" s="24">
        <f>All!FD65</f>
        <v>0</v>
      </c>
      <c r="G3193" s="24">
        <f>All!GN65</f>
        <v>0</v>
      </c>
      <c r="H3193" s="26">
        <v>44835</v>
      </c>
    </row>
    <row r="3194" spans="1:8" hidden="1">
      <c r="A3194" s="19">
        <v>64</v>
      </c>
      <c r="B3194" s="19" t="s">
        <v>94</v>
      </c>
      <c r="C3194" s="27">
        <f>All!CJ66</f>
        <v>0</v>
      </c>
      <c r="D3194" s="24">
        <f>All!AZ66</f>
        <v>0</v>
      </c>
      <c r="E3194" s="19" t="s">
        <v>272</v>
      </c>
      <c r="F3194" s="24">
        <f>All!FD66</f>
        <v>0</v>
      </c>
      <c r="G3194" s="24">
        <f>All!GN66</f>
        <v>0</v>
      </c>
      <c r="H3194" s="26">
        <v>44835</v>
      </c>
    </row>
    <row r="3195" spans="1:8" hidden="1">
      <c r="A3195" s="19">
        <v>65</v>
      </c>
      <c r="B3195" s="19" t="s">
        <v>95</v>
      </c>
      <c r="C3195" s="27">
        <f>All!CJ67</f>
        <v>0</v>
      </c>
      <c r="D3195" s="24">
        <f>All!AZ67</f>
        <v>0</v>
      </c>
      <c r="E3195" s="19" t="s">
        <v>272</v>
      </c>
      <c r="F3195" s="24">
        <f>All!FD67</f>
        <v>0</v>
      </c>
      <c r="G3195" s="24">
        <f>All!GN67</f>
        <v>0</v>
      </c>
      <c r="H3195" s="26">
        <v>44835</v>
      </c>
    </row>
    <row r="3196" spans="1:8" hidden="1">
      <c r="A3196" s="19">
        <v>66</v>
      </c>
      <c r="B3196" s="19" t="s">
        <v>96</v>
      </c>
      <c r="C3196" s="27">
        <f>All!CJ68</f>
        <v>0</v>
      </c>
      <c r="D3196" s="24">
        <f>All!AZ68</f>
        <v>0</v>
      </c>
      <c r="E3196" s="19" t="s">
        <v>272</v>
      </c>
      <c r="F3196" s="24">
        <f>All!FD68</f>
        <v>0</v>
      </c>
      <c r="G3196" s="24">
        <f>All!GN68</f>
        <v>0</v>
      </c>
      <c r="H3196" s="26">
        <v>44835</v>
      </c>
    </row>
    <row r="3197" spans="1:8" hidden="1">
      <c r="A3197" s="19">
        <v>67</v>
      </c>
      <c r="B3197" s="19" t="s">
        <v>97</v>
      </c>
      <c r="C3197" s="27">
        <f>All!CJ69</f>
        <v>0</v>
      </c>
      <c r="D3197" s="24">
        <f>All!AZ69</f>
        <v>0</v>
      </c>
      <c r="E3197" s="19" t="s">
        <v>272</v>
      </c>
      <c r="F3197" s="24">
        <f>All!FD69</f>
        <v>0</v>
      </c>
      <c r="G3197" s="24">
        <f>All!GN69</f>
        <v>0</v>
      </c>
      <c r="H3197" s="26">
        <v>44835</v>
      </c>
    </row>
    <row r="3198" spans="1:8" hidden="1">
      <c r="A3198" s="19">
        <v>68</v>
      </c>
      <c r="B3198" s="19" t="s">
        <v>98</v>
      </c>
      <c r="C3198" s="27">
        <f>All!CJ70</f>
        <v>0</v>
      </c>
      <c r="D3198" s="24">
        <f>All!AZ70</f>
        <v>0</v>
      </c>
      <c r="E3198" s="19" t="s">
        <v>272</v>
      </c>
      <c r="F3198" s="24">
        <f>All!FD70</f>
        <v>0</v>
      </c>
      <c r="G3198" s="24">
        <f>All!GN70</f>
        <v>0</v>
      </c>
      <c r="H3198" s="26">
        <v>44835</v>
      </c>
    </row>
    <row r="3199" spans="1:8" hidden="1">
      <c r="A3199" s="19">
        <v>69</v>
      </c>
      <c r="B3199" s="19" t="s">
        <v>99</v>
      </c>
      <c r="C3199" s="27">
        <f>All!CJ71</f>
        <v>0</v>
      </c>
      <c r="D3199" s="24">
        <f>All!AZ71</f>
        <v>0</v>
      </c>
      <c r="E3199" s="19" t="s">
        <v>272</v>
      </c>
      <c r="F3199" s="24">
        <f>All!FD71</f>
        <v>0</v>
      </c>
      <c r="G3199" s="24">
        <f>All!GN71</f>
        <v>0</v>
      </c>
      <c r="H3199" s="26">
        <v>44835</v>
      </c>
    </row>
    <row r="3200" spans="1:8" hidden="1">
      <c r="A3200" s="19">
        <v>70</v>
      </c>
      <c r="B3200" s="19" t="s">
        <v>100</v>
      </c>
      <c r="C3200" s="27">
        <f>All!CJ72</f>
        <v>0</v>
      </c>
      <c r="D3200" s="24">
        <f>All!AZ72</f>
        <v>0</v>
      </c>
      <c r="E3200" s="19" t="s">
        <v>272</v>
      </c>
      <c r="F3200" s="24">
        <f>All!FD72</f>
        <v>0</v>
      </c>
      <c r="G3200" s="24">
        <f>All!GN72</f>
        <v>0</v>
      </c>
      <c r="H3200" s="26">
        <v>44835</v>
      </c>
    </row>
    <row r="3201" spans="1:8" hidden="1">
      <c r="A3201" s="19">
        <v>71</v>
      </c>
      <c r="B3201" s="19" t="s">
        <v>101</v>
      </c>
      <c r="C3201" s="27">
        <f>All!CJ73</f>
        <v>0</v>
      </c>
      <c r="D3201" s="24">
        <f>All!AZ73</f>
        <v>0</v>
      </c>
      <c r="E3201" s="19" t="s">
        <v>272</v>
      </c>
      <c r="F3201" s="24">
        <f>All!FD73</f>
        <v>0</v>
      </c>
      <c r="G3201" s="24">
        <f>All!GN73</f>
        <v>0</v>
      </c>
      <c r="H3201" s="26">
        <v>44835</v>
      </c>
    </row>
    <row r="3202" spans="1:8" hidden="1">
      <c r="A3202" s="19">
        <v>72</v>
      </c>
      <c r="B3202" s="19" t="s">
        <v>102</v>
      </c>
      <c r="C3202" s="27">
        <f>All!CJ74</f>
        <v>0</v>
      </c>
      <c r="D3202" s="24">
        <f>All!AZ74</f>
        <v>0</v>
      </c>
      <c r="E3202" s="19" t="s">
        <v>272</v>
      </c>
      <c r="F3202" s="24">
        <f>All!FD74</f>
        <v>0</v>
      </c>
      <c r="G3202" s="24">
        <f>All!GN74</f>
        <v>0</v>
      </c>
      <c r="H3202" s="26">
        <v>44835</v>
      </c>
    </row>
    <row r="3203" spans="1:8" hidden="1">
      <c r="A3203" s="19">
        <v>73</v>
      </c>
      <c r="B3203" s="19" t="s">
        <v>103</v>
      </c>
      <c r="C3203" s="27">
        <f>All!CJ75</f>
        <v>0</v>
      </c>
      <c r="D3203" s="24">
        <f>All!AZ75</f>
        <v>0</v>
      </c>
      <c r="E3203" s="19" t="s">
        <v>272</v>
      </c>
      <c r="F3203" s="24">
        <f>All!FD75</f>
        <v>0</v>
      </c>
      <c r="G3203" s="24">
        <f>All!GN75</f>
        <v>0</v>
      </c>
      <c r="H3203" s="26">
        <v>44835</v>
      </c>
    </row>
    <row r="3204" spans="1:8" hidden="1">
      <c r="A3204" s="19">
        <v>74</v>
      </c>
      <c r="B3204" s="19" t="s">
        <v>104</v>
      </c>
      <c r="C3204" s="27">
        <f>All!CJ76</f>
        <v>0</v>
      </c>
      <c r="D3204" s="24">
        <f>All!AZ76</f>
        <v>0</v>
      </c>
      <c r="E3204" s="19" t="s">
        <v>272</v>
      </c>
      <c r="F3204" s="24">
        <f>All!FD76</f>
        <v>0</v>
      </c>
      <c r="G3204" s="24">
        <f>All!GN76</f>
        <v>0</v>
      </c>
      <c r="H3204" s="26">
        <v>44835</v>
      </c>
    </row>
    <row r="3205" spans="1:8" hidden="1">
      <c r="A3205" s="19">
        <v>75</v>
      </c>
      <c r="B3205" s="19" t="s">
        <v>105</v>
      </c>
      <c r="C3205" s="27">
        <f>All!CJ77</f>
        <v>0</v>
      </c>
      <c r="D3205" s="24">
        <f>All!AZ77</f>
        <v>0</v>
      </c>
      <c r="E3205" s="19" t="s">
        <v>272</v>
      </c>
      <c r="F3205" s="24">
        <f>All!FD77</f>
        <v>0</v>
      </c>
      <c r="G3205" s="24">
        <f>All!GN77</f>
        <v>0</v>
      </c>
      <c r="H3205" s="26">
        <v>44835</v>
      </c>
    </row>
    <row r="3206" spans="1:8" hidden="1">
      <c r="A3206" s="19">
        <v>76</v>
      </c>
      <c r="B3206" s="19" t="s">
        <v>111</v>
      </c>
      <c r="C3206" s="27">
        <f>All!CJ78</f>
        <v>0</v>
      </c>
      <c r="D3206" s="24">
        <f>All!AZ78</f>
        <v>0</v>
      </c>
      <c r="E3206" s="19" t="s">
        <v>272</v>
      </c>
      <c r="F3206" s="24">
        <f>All!FD78</f>
        <v>0</v>
      </c>
      <c r="G3206" s="24">
        <f>All!GN78</f>
        <v>0</v>
      </c>
      <c r="H3206" s="26">
        <v>44835</v>
      </c>
    </row>
    <row r="3207" spans="1:8" hidden="1">
      <c r="A3207" s="19">
        <v>77</v>
      </c>
      <c r="B3207" s="19" t="s">
        <v>112</v>
      </c>
      <c r="C3207" s="27">
        <f>All!CJ79</f>
        <v>0</v>
      </c>
      <c r="D3207" s="24">
        <f>All!AZ79</f>
        <v>0</v>
      </c>
      <c r="E3207" s="19" t="s">
        <v>272</v>
      </c>
      <c r="F3207" s="24">
        <f>All!FD79</f>
        <v>0</v>
      </c>
      <c r="G3207" s="24">
        <f>All!GN79</f>
        <v>0</v>
      </c>
      <c r="H3207" s="26">
        <v>44835</v>
      </c>
    </row>
    <row r="3208" spans="1:8" hidden="1">
      <c r="A3208" s="19">
        <v>78</v>
      </c>
      <c r="B3208" s="19" t="s">
        <v>113</v>
      </c>
      <c r="C3208" s="27">
        <f>All!CJ80</f>
        <v>0</v>
      </c>
      <c r="D3208" s="24">
        <f>All!AZ80</f>
        <v>0</v>
      </c>
      <c r="E3208" s="19" t="s">
        <v>272</v>
      </c>
      <c r="F3208" s="24">
        <f>All!FD80</f>
        <v>0</v>
      </c>
      <c r="G3208" s="24">
        <f>All!GN80</f>
        <v>0</v>
      </c>
      <c r="H3208" s="26">
        <v>44835</v>
      </c>
    </row>
    <row r="3209" spans="1:8" hidden="1">
      <c r="A3209" s="19">
        <v>79</v>
      </c>
      <c r="B3209" s="19" t="s">
        <v>114</v>
      </c>
      <c r="C3209" s="27">
        <f>All!CJ81</f>
        <v>0</v>
      </c>
      <c r="D3209" s="24">
        <f>All!AZ81</f>
        <v>0</v>
      </c>
      <c r="E3209" s="19" t="s">
        <v>272</v>
      </c>
      <c r="F3209" s="24">
        <f>All!FD81</f>
        <v>0</v>
      </c>
      <c r="G3209" s="24">
        <f>All!GN81</f>
        <v>0</v>
      </c>
      <c r="H3209" s="26">
        <v>44835</v>
      </c>
    </row>
    <row r="3210" spans="1:8" hidden="1">
      <c r="A3210" s="19">
        <v>80</v>
      </c>
      <c r="B3210" s="19" t="s">
        <v>115</v>
      </c>
      <c r="C3210" s="27">
        <f>All!CJ82</f>
        <v>0</v>
      </c>
      <c r="D3210" s="24">
        <f>All!AZ82</f>
        <v>0</v>
      </c>
      <c r="E3210" s="19" t="s">
        <v>272</v>
      </c>
      <c r="F3210" s="24">
        <f>All!FD82</f>
        <v>0</v>
      </c>
      <c r="G3210" s="24">
        <f>All!GN82</f>
        <v>0</v>
      </c>
      <c r="H3210" s="26">
        <v>44835</v>
      </c>
    </row>
    <row r="3211" spans="1:8" hidden="1">
      <c r="A3211" s="19">
        <v>81</v>
      </c>
      <c r="B3211" s="19" t="s">
        <v>116</v>
      </c>
      <c r="C3211" s="27">
        <f>All!CJ83</f>
        <v>0</v>
      </c>
      <c r="D3211" s="24">
        <f>All!AZ83</f>
        <v>0</v>
      </c>
      <c r="E3211" s="19" t="s">
        <v>272</v>
      </c>
      <c r="F3211" s="24">
        <f>All!FD83</f>
        <v>0</v>
      </c>
      <c r="G3211" s="24">
        <f>All!GN83</f>
        <v>0</v>
      </c>
      <c r="H3211" s="26">
        <v>44835</v>
      </c>
    </row>
    <row r="3212" spans="1:8" hidden="1">
      <c r="A3212" s="19">
        <v>82</v>
      </c>
      <c r="B3212" s="19" t="s">
        <v>117</v>
      </c>
      <c r="C3212" s="27">
        <f>All!CJ84</f>
        <v>0</v>
      </c>
      <c r="D3212" s="24">
        <f>All!AZ84</f>
        <v>0</v>
      </c>
      <c r="E3212" s="19" t="s">
        <v>272</v>
      </c>
      <c r="F3212" s="24">
        <f>All!FD84</f>
        <v>0</v>
      </c>
      <c r="G3212" s="24">
        <f>All!GN84</f>
        <v>0</v>
      </c>
      <c r="H3212" s="26">
        <v>44835</v>
      </c>
    </row>
    <row r="3213" spans="1:8" hidden="1">
      <c r="A3213" s="19">
        <v>83</v>
      </c>
      <c r="B3213" s="19" t="s">
        <v>118</v>
      </c>
      <c r="C3213" s="27">
        <f>All!CJ85</f>
        <v>0</v>
      </c>
      <c r="D3213" s="24">
        <f>All!AZ85</f>
        <v>0</v>
      </c>
      <c r="E3213" s="19" t="s">
        <v>272</v>
      </c>
      <c r="F3213" s="24">
        <f>All!FD85</f>
        <v>0</v>
      </c>
      <c r="G3213" s="24">
        <f>All!GN85</f>
        <v>0</v>
      </c>
      <c r="H3213" s="26">
        <v>44835</v>
      </c>
    </row>
    <row r="3214" spans="1:8" hidden="1">
      <c r="A3214" s="19">
        <v>84</v>
      </c>
      <c r="B3214" s="19" t="s">
        <v>119</v>
      </c>
      <c r="C3214" s="27">
        <f>All!CJ86</f>
        <v>0</v>
      </c>
      <c r="D3214" s="24">
        <f>All!AZ86</f>
        <v>0</v>
      </c>
      <c r="E3214" s="19" t="s">
        <v>272</v>
      </c>
      <c r="F3214" s="24">
        <f>All!FD86</f>
        <v>0</v>
      </c>
      <c r="G3214" s="24">
        <f>All!GN86</f>
        <v>0</v>
      </c>
      <c r="H3214" s="26">
        <v>44835</v>
      </c>
    </row>
    <row r="3215" spans="1:8" hidden="1">
      <c r="A3215" s="19">
        <v>85</v>
      </c>
      <c r="B3215" s="19" t="s">
        <v>120</v>
      </c>
      <c r="C3215" s="27">
        <f>All!CJ87</f>
        <v>0</v>
      </c>
      <c r="D3215" s="24">
        <f>All!AZ87</f>
        <v>0</v>
      </c>
      <c r="E3215" s="19" t="s">
        <v>272</v>
      </c>
      <c r="F3215" s="24">
        <f>All!FD87</f>
        <v>0</v>
      </c>
      <c r="G3215" s="24">
        <f>All!GN87</f>
        <v>0</v>
      </c>
      <c r="H3215" s="26">
        <v>44835</v>
      </c>
    </row>
    <row r="3216" spans="1:8" hidden="1">
      <c r="A3216" s="19">
        <v>86</v>
      </c>
      <c r="B3216" s="19" t="s">
        <v>121</v>
      </c>
      <c r="C3216" s="27">
        <f>All!CJ88</f>
        <v>0</v>
      </c>
      <c r="D3216" s="24">
        <f>All!AZ88</f>
        <v>0</v>
      </c>
      <c r="E3216" s="19" t="s">
        <v>272</v>
      </c>
      <c r="F3216" s="24">
        <f>All!FD88</f>
        <v>0</v>
      </c>
      <c r="G3216" s="24">
        <f>All!GN88</f>
        <v>0</v>
      </c>
      <c r="H3216" s="26">
        <v>44835</v>
      </c>
    </row>
    <row r="3217" spans="1:8" hidden="1">
      <c r="A3217" s="19">
        <v>87</v>
      </c>
      <c r="B3217" s="19" t="s">
        <v>122</v>
      </c>
      <c r="C3217" s="27">
        <f>All!CJ89</f>
        <v>0</v>
      </c>
      <c r="D3217" s="24">
        <f>All!AZ89</f>
        <v>0</v>
      </c>
      <c r="E3217" s="19" t="s">
        <v>272</v>
      </c>
      <c r="F3217" s="24">
        <f>All!FD89</f>
        <v>0</v>
      </c>
      <c r="G3217" s="24">
        <f>All!GN89</f>
        <v>0</v>
      </c>
      <c r="H3217" s="26">
        <v>44835</v>
      </c>
    </row>
    <row r="3218" spans="1:8" hidden="1">
      <c r="A3218" s="19">
        <v>88</v>
      </c>
      <c r="B3218" s="19" t="s">
        <v>123</v>
      </c>
      <c r="C3218" s="27">
        <f>All!CJ90</f>
        <v>0</v>
      </c>
      <c r="D3218" s="24">
        <f>All!AZ90</f>
        <v>0</v>
      </c>
      <c r="E3218" s="19" t="s">
        <v>272</v>
      </c>
      <c r="F3218" s="24">
        <f>All!FD90</f>
        <v>0</v>
      </c>
      <c r="G3218" s="24">
        <f>All!GN90</f>
        <v>0</v>
      </c>
      <c r="H3218" s="26">
        <v>44835</v>
      </c>
    </row>
    <row r="3219" spans="1:8" hidden="1">
      <c r="A3219" s="19">
        <v>89</v>
      </c>
      <c r="B3219" s="19" t="s">
        <v>126</v>
      </c>
      <c r="C3219" s="27">
        <f>All!CJ91</f>
        <v>0</v>
      </c>
      <c r="D3219" s="24">
        <f>All!AZ91</f>
        <v>0</v>
      </c>
      <c r="E3219" s="19" t="s">
        <v>272</v>
      </c>
      <c r="F3219" s="24">
        <f>All!FD91</f>
        <v>0</v>
      </c>
      <c r="G3219" s="24">
        <f>All!GN91</f>
        <v>0</v>
      </c>
      <c r="H3219" s="26">
        <v>44835</v>
      </c>
    </row>
    <row r="3220" spans="1:8" hidden="1">
      <c r="A3220" s="19">
        <v>90</v>
      </c>
      <c r="B3220" s="19" t="s">
        <v>284</v>
      </c>
      <c r="C3220" s="27">
        <f>All!CJ92</f>
        <v>0</v>
      </c>
      <c r="D3220" s="24">
        <f>All!AZ92</f>
        <v>0</v>
      </c>
      <c r="E3220" s="19" t="s">
        <v>272</v>
      </c>
      <c r="F3220" s="24">
        <f>All!FD92</f>
        <v>0</v>
      </c>
      <c r="G3220" s="24">
        <f>All!GN92</f>
        <v>0</v>
      </c>
      <c r="H3220" s="26">
        <v>44835</v>
      </c>
    </row>
    <row r="3221" spans="1:8" hidden="1">
      <c r="A3221" s="19">
        <v>91</v>
      </c>
      <c r="B3221" s="19" t="s">
        <v>2006</v>
      </c>
      <c r="C3221" s="27">
        <f>All!CJ93</f>
        <v>0</v>
      </c>
      <c r="D3221" s="24">
        <f>All!AZ93</f>
        <v>0</v>
      </c>
      <c r="E3221" s="19" t="s">
        <v>272</v>
      </c>
      <c r="F3221" s="24">
        <f>All!FD93</f>
        <v>0</v>
      </c>
      <c r="G3221" s="24">
        <f>All!GN93</f>
        <v>0</v>
      </c>
      <c r="H3221" s="26">
        <v>44835</v>
      </c>
    </row>
    <row r="3222" spans="1:8" hidden="1">
      <c r="A3222" s="19">
        <v>92</v>
      </c>
      <c r="B3222" s="19" t="s">
        <v>283</v>
      </c>
      <c r="C3222" s="27">
        <f>All!CJ94</f>
        <v>0</v>
      </c>
      <c r="D3222" s="24">
        <f>All!AZ94</f>
        <v>0</v>
      </c>
      <c r="E3222" s="19" t="s">
        <v>272</v>
      </c>
      <c r="F3222" s="24">
        <f>All!FD94</f>
        <v>0</v>
      </c>
      <c r="G3222" s="24">
        <f>All!GN94</f>
        <v>0</v>
      </c>
      <c r="H3222" s="26">
        <v>44835</v>
      </c>
    </row>
    <row r="3223" spans="1:8" hidden="1">
      <c r="A3223" s="19">
        <v>93</v>
      </c>
      <c r="B3223" s="19" t="s">
        <v>2005</v>
      </c>
      <c r="C3223" s="27">
        <f>All!CJ95</f>
        <v>0</v>
      </c>
      <c r="D3223" s="24">
        <f>All!AZ95</f>
        <v>0</v>
      </c>
      <c r="E3223" s="19" t="s">
        <v>272</v>
      </c>
      <c r="F3223" s="24">
        <f>All!FD95</f>
        <v>0</v>
      </c>
      <c r="G3223" s="24">
        <f>All!GN95</f>
        <v>0</v>
      </c>
      <c r="H3223" s="26">
        <v>44835</v>
      </c>
    </row>
    <row r="3224" spans="1:8" hidden="1">
      <c r="A3224" s="19">
        <v>94</v>
      </c>
      <c r="B3224" s="19" t="s">
        <v>2075</v>
      </c>
      <c r="C3224" s="27">
        <f>All!CJ96</f>
        <v>0</v>
      </c>
      <c r="D3224" s="24">
        <f>All!AZ96</f>
        <v>0</v>
      </c>
      <c r="E3224" s="19" t="s">
        <v>272</v>
      </c>
      <c r="F3224" s="24">
        <f>All!FD96</f>
        <v>0</v>
      </c>
      <c r="G3224" s="24">
        <f>All!GN96</f>
        <v>0</v>
      </c>
      <c r="H3224" s="26">
        <v>44835</v>
      </c>
    </row>
    <row r="3225" spans="1:8" hidden="1">
      <c r="A3225" s="19">
        <v>95</v>
      </c>
      <c r="B3225" s="19" t="s">
        <v>2076</v>
      </c>
      <c r="C3225" s="27">
        <f>All!CJ97</f>
        <v>0</v>
      </c>
      <c r="D3225" s="24">
        <f>All!AZ97</f>
        <v>0</v>
      </c>
      <c r="E3225" s="19" t="s">
        <v>272</v>
      </c>
      <c r="F3225" s="24">
        <f>All!FD97</f>
        <v>0</v>
      </c>
      <c r="G3225" s="24">
        <f>All!GN97</f>
        <v>0</v>
      </c>
      <c r="H3225" s="26">
        <v>44835</v>
      </c>
    </row>
    <row r="3226" spans="1:8" hidden="1">
      <c r="A3226" s="19">
        <v>96</v>
      </c>
      <c r="B3226" s="19" t="s">
        <v>2077</v>
      </c>
      <c r="C3226" s="27">
        <f>All!CJ98</f>
        <v>0</v>
      </c>
      <c r="D3226" s="24">
        <f>All!AZ98</f>
        <v>0</v>
      </c>
      <c r="E3226" s="19" t="s">
        <v>272</v>
      </c>
      <c r="F3226" s="24">
        <f>All!FD98</f>
        <v>0</v>
      </c>
      <c r="G3226" s="24">
        <f>All!GN98</f>
        <v>0</v>
      </c>
      <c r="H3226" s="26">
        <v>44835</v>
      </c>
    </row>
    <row r="3227" spans="1:8" hidden="1">
      <c r="A3227" s="19">
        <v>97</v>
      </c>
      <c r="B3227" s="19" t="s">
        <v>2078</v>
      </c>
      <c r="C3227" s="27">
        <f>All!CJ99</f>
        <v>0</v>
      </c>
      <c r="D3227" s="24">
        <f>All!AZ99</f>
        <v>0</v>
      </c>
      <c r="E3227" s="19" t="s">
        <v>272</v>
      </c>
      <c r="F3227" s="24">
        <f>All!FD99</f>
        <v>0</v>
      </c>
      <c r="G3227" s="24">
        <f>All!GN99</f>
        <v>0</v>
      </c>
      <c r="H3227" s="26">
        <v>44835</v>
      </c>
    </row>
    <row r="3228" spans="1:8" hidden="1">
      <c r="A3228" s="19">
        <v>98</v>
      </c>
      <c r="B3228" s="19" t="s">
        <v>2079</v>
      </c>
      <c r="C3228" s="27">
        <f>All!CJ100</f>
        <v>0</v>
      </c>
      <c r="D3228" s="24">
        <f>All!AZ100</f>
        <v>0</v>
      </c>
      <c r="E3228" s="19" t="s">
        <v>272</v>
      </c>
      <c r="F3228" s="24">
        <f>All!FD100</f>
        <v>0</v>
      </c>
      <c r="G3228" s="24">
        <f>All!GN100</f>
        <v>0</v>
      </c>
      <c r="H3228" s="26">
        <v>44835</v>
      </c>
    </row>
    <row r="3229" spans="1:8" hidden="1">
      <c r="A3229" s="19">
        <v>99</v>
      </c>
      <c r="B3229" s="19" t="s">
        <v>2080</v>
      </c>
      <c r="C3229" s="27">
        <f>All!CJ101</f>
        <v>0</v>
      </c>
      <c r="D3229" s="24">
        <f>All!AZ101</f>
        <v>0</v>
      </c>
      <c r="E3229" s="19" t="s">
        <v>272</v>
      </c>
      <c r="F3229" s="24">
        <f>All!FD101</f>
        <v>0</v>
      </c>
      <c r="G3229" s="24">
        <f>All!GN101</f>
        <v>0</v>
      </c>
      <c r="H3229" s="26">
        <v>44835</v>
      </c>
    </row>
    <row r="3230" spans="1:8" hidden="1">
      <c r="A3230" s="19">
        <v>100</v>
      </c>
      <c r="B3230" s="19" t="s">
        <v>2081</v>
      </c>
      <c r="C3230" s="27">
        <f>All!CJ102</f>
        <v>0</v>
      </c>
      <c r="D3230" s="24">
        <f>All!AZ102</f>
        <v>0</v>
      </c>
      <c r="E3230" s="19" t="s">
        <v>272</v>
      </c>
      <c r="F3230" s="24">
        <f>All!FD102</f>
        <v>0</v>
      </c>
      <c r="G3230" s="24">
        <f>All!GN102</f>
        <v>0</v>
      </c>
      <c r="H3230" s="26">
        <v>44835</v>
      </c>
    </row>
    <row r="3231" spans="1:8" hidden="1">
      <c r="A3231" s="19">
        <v>101</v>
      </c>
      <c r="B3231" s="19" t="s">
        <v>2082</v>
      </c>
      <c r="C3231" s="27">
        <f>All!CJ103</f>
        <v>0</v>
      </c>
      <c r="D3231" s="24">
        <f>All!AZ103</f>
        <v>0</v>
      </c>
      <c r="E3231" s="19" t="s">
        <v>272</v>
      </c>
      <c r="F3231" s="24">
        <f>All!FD103</f>
        <v>0</v>
      </c>
      <c r="G3231" s="24">
        <f>All!GN103</f>
        <v>0</v>
      </c>
      <c r="H3231" s="26">
        <v>44835</v>
      </c>
    </row>
    <row r="3232" spans="1:8" hidden="1">
      <c r="A3232" s="19">
        <v>102</v>
      </c>
      <c r="B3232" s="19" t="s">
        <v>2083</v>
      </c>
      <c r="C3232" s="27">
        <f>All!CJ104</f>
        <v>0</v>
      </c>
      <c r="D3232" s="24">
        <f>All!AZ104</f>
        <v>0</v>
      </c>
      <c r="E3232" s="19" t="s">
        <v>272</v>
      </c>
      <c r="F3232" s="24">
        <f>All!FD104</f>
        <v>0</v>
      </c>
      <c r="G3232" s="24">
        <f>All!GN104</f>
        <v>0</v>
      </c>
      <c r="H3232" s="26">
        <v>44835</v>
      </c>
    </row>
    <row r="3233" spans="1:8" hidden="1">
      <c r="A3233" s="19">
        <v>103</v>
      </c>
      <c r="B3233" s="19" t="s">
        <v>2085</v>
      </c>
      <c r="C3233" s="27">
        <f>All!CJ105</f>
        <v>0</v>
      </c>
      <c r="D3233" s="24">
        <f>All!AZ105</f>
        <v>0</v>
      </c>
      <c r="E3233" s="19" t="s">
        <v>272</v>
      </c>
      <c r="F3233" s="24">
        <f>All!FD105</f>
        <v>0</v>
      </c>
      <c r="G3233" s="24">
        <f>All!GN105</f>
        <v>0</v>
      </c>
      <c r="H3233" s="26">
        <v>44835</v>
      </c>
    </row>
    <row r="3234" spans="1:8" hidden="1">
      <c r="A3234" s="19">
        <v>104</v>
      </c>
      <c r="B3234" s="19" t="s">
        <v>2086</v>
      </c>
      <c r="C3234" s="27">
        <f>All!CJ106</f>
        <v>0</v>
      </c>
      <c r="D3234" s="24">
        <f>All!AZ106</f>
        <v>0</v>
      </c>
      <c r="E3234" s="19" t="s">
        <v>272</v>
      </c>
      <c r="F3234" s="24">
        <f>All!FD106</f>
        <v>0</v>
      </c>
      <c r="G3234" s="24">
        <f>All!GN106</f>
        <v>0</v>
      </c>
      <c r="H3234" s="26">
        <v>44835</v>
      </c>
    </row>
    <row r="3235" spans="1:8" hidden="1">
      <c r="A3235" s="19">
        <v>105</v>
      </c>
      <c r="B3235" s="19" t="s">
        <v>2087</v>
      </c>
      <c r="C3235" s="27">
        <f>All!CJ107</f>
        <v>0</v>
      </c>
      <c r="D3235" s="24">
        <f>All!AZ107</f>
        <v>0</v>
      </c>
      <c r="E3235" s="19" t="s">
        <v>272</v>
      </c>
      <c r="F3235" s="24">
        <f>All!FD107</f>
        <v>0</v>
      </c>
      <c r="G3235" s="24">
        <f>All!GN107</f>
        <v>0</v>
      </c>
      <c r="H3235" s="26">
        <v>44835</v>
      </c>
    </row>
    <row r="3236" spans="1:8" hidden="1">
      <c r="A3236" s="19">
        <v>106</v>
      </c>
      <c r="B3236" s="19" t="s">
        <v>2088</v>
      </c>
      <c r="C3236" s="27">
        <f>All!CJ108</f>
        <v>0</v>
      </c>
      <c r="D3236" s="24">
        <f>All!AZ108</f>
        <v>0</v>
      </c>
      <c r="E3236" s="19" t="s">
        <v>272</v>
      </c>
      <c r="F3236" s="24">
        <f>All!FD108</f>
        <v>0</v>
      </c>
      <c r="G3236" s="24">
        <f>All!GN108</f>
        <v>0</v>
      </c>
      <c r="H3236" s="26">
        <v>44835</v>
      </c>
    </row>
    <row r="3237" spans="1:8" hidden="1">
      <c r="A3237" s="19">
        <v>107</v>
      </c>
      <c r="B3237" s="19" t="s">
        <v>2089</v>
      </c>
      <c r="C3237" s="27">
        <f>All!CJ109</f>
        <v>0</v>
      </c>
      <c r="D3237" s="24">
        <f>All!AZ109</f>
        <v>0</v>
      </c>
      <c r="E3237" s="19" t="s">
        <v>272</v>
      </c>
      <c r="F3237" s="24">
        <f>All!FD109</f>
        <v>0</v>
      </c>
      <c r="G3237" s="24">
        <f>All!GN109</f>
        <v>0</v>
      </c>
      <c r="H3237" s="26">
        <v>44835</v>
      </c>
    </row>
    <row r="3238" spans="1:8" hidden="1">
      <c r="A3238" s="19">
        <v>108</v>
      </c>
      <c r="B3238" s="19" t="s">
        <v>2090</v>
      </c>
      <c r="C3238" s="27">
        <f>All!CJ110</f>
        <v>0</v>
      </c>
      <c r="D3238" s="24">
        <f>All!AZ110</f>
        <v>0</v>
      </c>
      <c r="E3238" s="19" t="s">
        <v>272</v>
      </c>
      <c r="F3238" s="24">
        <f>All!FD110</f>
        <v>0</v>
      </c>
      <c r="G3238" s="24">
        <f>All!GN110</f>
        <v>0</v>
      </c>
      <c r="H3238" s="26">
        <v>44835</v>
      </c>
    </row>
    <row r="3239" spans="1:8" hidden="1">
      <c r="A3239" s="19">
        <v>109</v>
      </c>
      <c r="B3239" s="19" t="s">
        <v>2091</v>
      </c>
      <c r="C3239" s="27">
        <f>All!CJ111</f>
        <v>0</v>
      </c>
      <c r="D3239" s="24">
        <f>All!AZ111</f>
        <v>0</v>
      </c>
      <c r="E3239" s="19" t="s">
        <v>272</v>
      </c>
      <c r="F3239" s="24">
        <f>All!FD111</f>
        <v>0</v>
      </c>
      <c r="G3239" s="24">
        <f>All!GN111</f>
        <v>0</v>
      </c>
      <c r="H3239" s="26">
        <v>44835</v>
      </c>
    </row>
    <row r="3240" spans="1:8" hidden="1">
      <c r="A3240" s="19">
        <v>110</v>
      </c>
      <c r="B3240" s="19" t="s">
        <v>2092</v>
      </c>
      <c r="C3240" s="27">
        <f>All!CJ112</f>
        <v>0</v>
      </c>
      <c r="D3240" s="24">
        <f>All!AZ112</f>
        <v>0</v>
      </c>
      <c r="E3240" s="19" t="s">
        <v>272</v>
      </c>
      <c r="F3240" s="24">
        <f>All!FD112</f>
        <v>0</v>
      </c>
      <c r="G3240" s="24">
        <f>All!GN112</f>
        <v>0</v>
      </c>
      <c r="H3240" s="26">
        <v>44835</v>
      </c>
    </row>
    <row r="3241" spans="1:8" hidden="1">
      <c r="A3241" s="19">
        <v>111</v>
      </c>
      <c r="B3241" s="19" t="s">
        <v>2104</v>
      </c>
      <c r="C3241" s="27">
        <f>All!CJ113</f>
        <v>0</v>
      </c>
      <c r="D3241" s="24">
        <f>All!AZ113</f>
        <v>0</v>
      </c>
      <c r="E3241" s="19" t="s">
        <v>272</v>
      </c>
      <c r="F3241" s="24">
        <f>All!FD113</f>
        <v>0</v>
      </c>
      <c r="G3241" s="24">
        <f>All!GN113</f>
        <v>0</v>
      </c>
      <c r="H3241" s="26">
        <v>44835</v>
      </c>
    </row>
    <row r="3242" spans="1:8" hidden="1">
      <c r="A3242" s="19">
        <v>112</v>
      </c>
      <c r="B3242" s="19" t="s">
        <v>2100</v>
      </c>
      <c r="C3242" s="27">
        <f>All!CJ114</f>
        <v>0</v>
      </c>
      <c r="D3242" s="24">
        <f>All!AZ114</f>
        <v>0</v>
      </c>
      <c r="E3242" s="19" t="s">
        <v>272</v>
      </c>
      <c r="F3242" s="24">
        <f>All!FD114</f>
        <v>0</v>
      </c>
      <c r="G3242" s="24">
        <f>All!GN114</f>
        <v>0</v>
      </c>
      <c r="H3242" s="26">
        <v>44835</v>
      </c>
    </row>
    <row r="3243" spans="1:8" hidden="1">
      <c r="A3243" s="19">
        <v>113</v>
      </c>
      <c r="B3243" s="19" t="s">
        <v>2101</v>
      </c>
      <c r="C3243" s="27">
        <f>All!CJ115</f>
        <v>0</v>
      </c>
      <c r="D3243" s="24">
        <f>All!AZ115</f>
        <v>0</v>
      </c>
      <c r="E3243" s="19" t="s">
        <v>272</v>
      </c>
      <c r="F3243" s="24">
        <f>All!FD115</f>
        <v>0</v>
      </c>
      <c r="G3243" s="24">
        <f>All!GN115</f>
        <v>0</v>
      </c>
      <c r="H3243" s="26">
        <v>44835</v>
      </c>
    </row>
    <row r="3244" spans="1:8" hidden="1">
      <c r="A3244" s="19">
        <v>114</v>
      </c>
      <c r="B3244" s="19" t="s">
        <v>2102</v>
      </c>
      <c r="C3244" s="27">
        <f>All!CJ116</f>
        <v>0</v>
      </c>
      <c r="D3244" s="24">
        <f>All!AZ116</f>
        <v>0</v>
      </c>
      <c r="E3244" s="19" t="s">
        <v>272</v>
      </c>
      <c r="F3244" s="24">
        <f>All!FD116</f>
        <v>0</v>
      </c>
      <c r="G3244" s="24">
        <f>All!GN116</f>
        <v>0</v>
      </c>
      <c r="H3244" s="26">
        <v>44835</v>
      </c>
    </row>
    <row r="3245" spans="1:8" hidden="1">
      <c r="A3245" s="20">
        <v>115</v>
      </c>
      <c r="B3245" s="20" t="s">
        <v>2103</v>
      </c>
      <c r="C3245" s="27">
        <f>All!CJ117</f>
        <v>0</v>
      </c>
      <c r="D3245" s="24">
        <f>All!AZ117</f>
        <v>0</v>
      </c>
      <c r="E3245" s="19" t="s">
        <v>272</v>
      </c>
      <c r="F3245" s="24">
        <f>All!FD117</f>
        <v>0</v>
      </c>
      <c r="G3245" s="24">
        <f>All!GN117</f>
        <v>0</v>
      </c>
      <c r="H3245" s="26">
        <v>44835</v>
      </c>
    </row>
    <row r="3246" spans="1:8" hidden="1">
      <c r="A3246" s="19">
        <v>116</v>
      </c>
      <c r="B3246" s="19" t="s">
        <v>2109</v>
      </c>
      <c r="C3246" s="27">
        <f>All!CJ118</f>
        <v>0</v>
      </c>
      <c r="D3246" s="24">
        <f>All!AZ118</f>
        <v>0</v>
      </c>
      <c r="E3246" s="19" t="s">
        <v>272</v>
      </c>
      <c r="F3246" s="24">
        <f>All!FD118</f>
        <v>0</v>
      </c>
      <c r="G3246" s="24">
        <f>All!GN118</f>
        <v>0</v>
      </c>
      <c r="H3246" s="26">
        <v>44835</v>
      </c>
    </row>
    <row r="3247" spans="1:8" hidden="1">
      <c r="A3247" s="19">
        <v>117</v>
      </c>
      <c r="B3247" s="19" t="s">
        <v>2110</v>
      </c>
      <c r="C3247" s="27">
        <f>All!CJ119</f>
        <v>0</v>
      </c>
      <c r="D3247" s="24">
        <f>All!AZ119</f>
        <v>0</v>
      </c>
      <c r="E3247" s="19" t="s">
        <v>272</v>
      </c>
      <c r="F3247" s="24">
        <f>All!FD119</f>
        <v>0</v>
      </c>
      <c r="G3247" s="24">
        <f>All!GN119</f>
        <v>0</v>
      </c>
      <c r="H3247" s="26">
        <v>44835</v>
      </c>
    </row>
    <row r="3248" spans="1:8" hidden="1">
      <c r="A3248" s="19">
        <v>118</v>
      </c>
      <c r="B3248" s="19" t="s">
        <v>2112</v>
      </c>
      <c r="C3248" s="27">
        <f>All!CJ120</f>
        <v>0</v>
      </c>
      <c r="D3248" s="24">
        <f>All!AZ120</f>
        <v>0</v>
      </c>
      <c r="E3248" s="19" t="s">
        <v>272</v>
      </c>
      <c r="F3248" s="24">
        <f>All!FD120</f>
        <v>0</v>
      </c>
      <c r="G3248" s="24">
        <f>All!GN120</f>
        <v>0</v>
      </c>
      <c r="H3248" s="26">
        <v>44835</v>
      </c>
    </row>
    <row r="3249" spans="1:8" hidden="1">
      <c r="A3249" s="19">
        <v>119</v>
      </c>
      <c r="B3249" s="19" t="s">
        <v>2113</v>
      </c>
      <c r="C3249" s="27">
        <f>All!CJ121</f>
        <v>0</v>
      </c>
      <c r="D3249" s="24">
        <f>All!AZ121</f>
        <v>0</v>
      </c>
      <c r="E3249" s="19" t="s">
        <v>272</v>
      </c>
      <c r="F3249" s="24">
        <f>All!FD121</f>
        <v>0</v>
      </c>
      <c r="G3249" s="24">
        <f>All!GN121</f>
        <v>0</v>
      </c>
      <c r="H3249" s="26">
        <v>44835</v>
      </c>
    </row>
    <row r="3250" spans="1:8" hidden="1">
      <c r="A3250" s="19">
        <v>120</v>
      </c>
      <c r="B3250" s="20" t="s">
        <v>2114</v>
      </c>
      <c r="C3250" s="27">
        <f>All!CJ122</f>
        <v>0</v>
      </c>
      <c r="D3250" s="24">
        <f>All!AZ122</f>
        <v>0</v>
      </c>
      <c r="E3250" s="19" t="s">
        <v>272</v>
      </c>
      <c r="F3250" s="24">
        <f>All!FD122</f>
        <v>0</v>
      </c>
      <c r="G3250" s="24">
        <f>All!GN122</f>
        <v>0</v>
      </c>
      <c r="H3250" s="26">
        <v>44835</v>
      </c>
    </row>
    <row r="3251" spans="1:8" hidden="1">
      <c r="A3251" s="19">
        <v>121</v>
      </c>
      <c r="B3251" s="19" t="s">
        <v>2157</v>
      </c>
      <c r="C3251" s="27">
        <f>All!CJ123</f>
        <v>0</v>
      </c>
      <c r="D3251" s="24">
        <f>All!AZ123</f>
        <v>0</v>
      </c>
      <c r="E3251" s="19" t="s">
        <v>272</v>
      </c>
      <c r="F3251" s="24">
        <f>All!FD123</f>
        <v>0</v>
      </c>
      <c r="G3251" s="24">
        <f>All!GN123</f>
        <v>0</v>
      </c>
      <c r="H3251" s="26">
        <v>44835</v>
      </c>
    </row>
    <row r="3252" spans="1:8" hidden="1">
      <c r="A3252" s="19">
        <v>122</v>
      </c>
      <c r="B3252" s="19" t="s">
        <v>2158</v>
      </c>
      <c r="C3252" s="27">
        <f>All!CJ124</f>
        <v>0</v>
      </c>
      <c r="D3252" s="24">
        <f>All!AZ124</f>
        <v>0</v>
      </c>
      <c r="E3252" s="19" t="s">
        <v>272</v>
      </c>
      <c r="F3252" s="24">
        <f>All!FD124</f>
        <v>0</v>
      </c>
      <c r="G3252" s="24">
        <f>All!GN124</f>
        <v>0</v>
      </c>
      <c r="H3252" s="26">
        <v>44835</v>
      </c>
    </row>
    <row r="3253" spans="1:8" hidden="1">
      <c r="A3253" s="19">
        <v>123</v>
      </c>
      <c r="B3253" s="19" t="s">
        <v>2159</v>
      </c>
      <c r="C3253" s="27">
        <f>All!CJ125</f>
        <v>0</v>
      </c>
      <c r="D3253" s="24">
        <f>All!AZ125</f>
        <v>0</v>
      </c>
      <c r="E3253" s="19" t="s">
        <v>272</v>
      </c>
      <c r="F3253" s="24">
        <f>All!FD125</f>
        <v>0</v>
      </c>
      <c r="G3253" s="24">
        <f>All!GN125</f>
        <v>0</v>
      </c>
      <c r="H3253" s="26">
        <v>44835</v>
      </c>
    </row>
    <row r="3254" spans="1:8" hidden="1">
      <c r="A3254" s="19">
        <v>124</v>
      </c>
      <c r="B3254" s="19" t="s">
        <v>2160</v>
      </c>
      <c r="C3254" s="27">
        <f>All!CJ126</f>
        <v>0</v>
      </c>
      <c r="D3254" s="24">
        <f>All!AZ126</f>
        <v>0</v>
      </c>
      <c r="E3254" s="19" t="s">
        <v>272</v>
      </c>
      <c r="F3254" s="24">
        <f>All!FD126</f>
        <v>0</v>
      </c>
      <c r="G3254" s="24">
        <f>All!GN126</f>
        <v>0</v>
      </c>
      <c r="H3254" s="26">
        <v>44835</v>
      </c>
    </row>
    <row r="3255" spans="1:8" hidden="1">
      <c r="A3255" s="19">
        <v>125</v>
      </c>
      <c r="B3255" s="19" t="s">
        <v>2162</v>
      </c>
      <c r="C3255" s="27">
        <f>All!CJ127</f>
        <v>0</v>
      </c>
      <c r="D3255" s="24">
        <f>All!AZ127</f>
        <v>0</v>
      </c>
      <c r="E3255" s="19" t="s">
        <v>272</v>
      </c>
      <c r="F3255" s="24">
        <f>All!FD127</f>
        <v>0</v>
      </c>
      <c r="G3255" s="24">
        <f>All!GN127</f>
        <v>0</v>
      </c>
      <c r="H3255" s="26">
        <v>44835</v>
      </c>
    </row>
    <row r="3256" spans="1:8" hidden="1">
      <c r="A3256" s="19">
        <v>126</v>
      </c>
      <c r="B3256" s="19" t="s">
        <v>2163</v>
      </c>
      <c r="C3256" s="27">
        <f>All!CJ128</f>
        <v>0</v>
      </c>
      <c r="D3256" s="24">
        <f>All!AZ128</f>
        <v>0</v>
      </c>
      <c r="E3256" s="19" t="s">
        <v>272</v>
      </c>
      <c r="F3256" s="24">
        <f>All!FD128</f>
        <v>0</v>
      </c>
      <c r="G3256" s="24">
        <f>All!GN128</f>
        <v>0</v>
      </c>
      <c r="H3256" s="26">
        <v>44835</v>
      </c>
    </row>
    <row r="3257" spans="1:8" hidden="1">
      <c r="A3257" s="19">
        <v>127</v>
      </c>
      <c r="B3257" s="19" t="s">
        <v>2164</v>
      </c>
      <c r="C3257" s="27">
        <f>All!CJ129</f>
        <v>0</v>
      </c>
      <c r="D3257" s="24">
        <f>All!AZ129</f>
        <v>0</v>
      </c>
      <c r="E3257" s="19" t="s">
        <v>272</v>
      </c>
      <c r="F3257" s="24">
        <f>All!FD129</f>
        <v>0</v>
      </c>
      <c r="G3257" s="24">
        <f>All!GN129</f>
        <v>0</v>
      </c>
      <c r="H3257" s="26">
        <v>44835</v>
      </c>
    </row>
    <row r="3258" spans="1:8" hidden="1">
      <c r="A3258" s="19">
        <v>128</v>
      </c>
      <c r="B3258" s="19" t="s">
        <v>2165</v>
      </c>
      <c r="C3258" s="27">
        <f>All!CJ130</f>
        <v>0</v>
      </c>
      <c r="D3258" s="24">
        <f>All!AZ130</f>
        <v>0</v>
      </c>
      <c r="E3258" s="19" t="s">
        <v>272</v>
      </c>
      <c r="F3258" s="24">
        <f>All!FD130</f>
        <v>0</v>
      </c>
      <c r="G3258" s="24">
        <f>All!GN130</f>
        <v>0</v>
      </c>
      <c r="H3258" s="26">
        <v>44835</v>
      </c>
    </row>
    <row r="3259" spans="1:8" hidden="1">
      <c r="A3259" s="113">
        <v>129</v>
      </c>
      <c r="B3259" s="113" t="s">
        <v>2167</v>
      </c>
      <c r="C3259" s="27">
        <f>All!CJ131</f>
        <v>0</v>
      </c>
      <c r="D3259" s="24">
        <f>All!AZ131</f>
        <v>0</v>
      </c>
      <c r="E3259" s="19" t="s">
        <v>272</v>
      </c>
      <c r="F3259" s="24">
        <f>All!FD131</f>
        <v>0</v>
      </c>
      <c r="G3259" s="24">
        <f>All!GN131</f>
        <v>0</v>
      </c>
      <c r="H3259" s="26">
        <v>44835</v>
      </c>
    </row>
    <row r="3260" spans="1:8" hidden="1">
      <c r="A3260" s="113">
        <v>130</v>
      </c>
      <c r="B3260" s="113" t="s">
        <v>2168</v>
      </c>
      <c r="C3260" s="27">
        <f>All!CJ132</f>
        <v>0</v>
      </c>
      <c r="D3260" s="24">
        <f>All!AZ132</f>
        <v>0</v>
      </c>
      <c r="E3260" s="19" t="s">
        <v>272</v>
      </c>
      <c r="F3260" s="24">
        <f>All!FD132</f>
        <v>0</v>
      </c>
      <c r="G3260" s="24">
        <f>All!GN132</f>
        <v>0</v>
      </c>
      <c r="H3260" s="26">
        <v>44835</v>
      </c>
    </row>
    <row r="3261" spans="1:8" hidden="1">
      <c r="A3261" s="113">
        <v>131</v>
      </c>
      <c r="B3261" s="113" t="s">
        <v>2169</v>
      </c>
      <c r="C3261" s="27">
        <f>All!CJ133</f>
        <v>0</v>
      </c>
      <c r="D3261" s="24">
        <f>All!AZ133</f>
        <v>0</v>
      </c>
      <c r="E3261" s="19" t="s">
        <v>272</v>
      </c>
      <c r="F3261" s="24">
        <f>All!FD133</f>
        <v>0</v>
      </c>
      <c r="G3261" s="24">
        <f>All!GN133</f>
        <v>0</v>
      </c>
      <c r="H3261" s="26">
        <v>44835</v>
      </c>
    </row>
    <row r="3262" spans="1:8" hidden="1">
      <c r="A3262" s="113">
        <v>132</v>
      </c>
      <c r="B3262" s="113" t="s">
        <v>2170</v>
      </c>
      <c r="C3262" s="27">
        <f>All!CJ134</f>
        <v>0</v>
      </c>
      <c r="D3262" s="24">
        <f>All!AZ134</f>
        <v>0</v>
      </c>
      <c r="E3262" s="19" t="s">
        <v>272</v>
      </c>
      <c r="F3262" s="24">
        <f>All!FD134</f>
        <v>0</v>
      </c>
      <c r="G3262" s="24">
        <f>All!GN134</f>
        <v>0</v>
      </c>
      <c r="H3262" s="26">
        <v>44835</v>
      </c>
    </row>
    <row r="3263" spans="1:8" hidden="1">
      <c r="A3263" s="113">
        <v>133</v>
      </c>
      <c r="B3263" s="113" t="s">
        <v>2171</v>
      </c>
      <c r="C3263" s="27">
        <f>All!CJ135</f>
        <v>0</v>
      </c>
      <c r="D3263" s="24">
        <f>All!AZ135</f>
        <v>0</v>
      </c>
      <c r="E3263" s="19" t="s">
        <v>272</v>
      </c>
      <c r="F3263" s="24">
        <f>All!FD135</f>
        <v>0</v>
      </c>
      <c r="G3263" s="24">
        <f>All!GN135</f>
        <v>0</v>
      </c>
      <c r="H3263" s="26">
        <v>44835</v>
      </c>
    </row>
    <row r="3264" spans="1:8" hidden="1">
      <c r="A3264" s="113">
        <v>134</v>
      </c>
      <c r="B3264" s="113" t="s">
        <v>2172</v>
      </c>
      <c r="C3264" s="27">
        <f>All!CJ136</f>
        <v>0</v>
      </c>
      <c r="D3264" s="24">
        <f>All!AZ136</f>
        <v>0</v>
      </c>
      <c r="E3264" s="19" t="s">
        <v>272</v>
      </c>
      <c r="F3264" s="24">
        <f>All!FD136</f>
        <v>0</v>
      </c>
      <c r="G3264" s="24">
        <f>All!GN136</f>
        <v>0</v>
      </c>
      <c r="H3264" s="26">
        <v>44835</v>
      </c>
    </row>
    <row r="3265" spans="1:8" hidden="1">
      <c r="A3265" s="113">
        <v>135</v>
      </c>
      <c r="B3265" s="113" t="s">
        <v>2173</v>
      </c>
      <c r="C3265" s="27">
        <f>All!CJ137</f>
        <v>0</v>
      </c>
      <c r="D3265" s="24">
        <f>All!AZ137</f>
        <v>0</v>
      </c>
      <c r="E3265" s="19" t="s">
        <v>272</v>
      </c>
      <c r="F3265" s="24">
        <f>All!FD137</f>
        <v>0</v>
      </c>
      <c r="G3265" s="24">
        <f>All!GN137</f>
        <v>0</v>
      </c>
      <c r="H3265" s="26">
        <v>44835</v>
      </c>
    </row>
    <row r="3266" spans="1:8" hidden="1">
      <c r="A3266" s="113">
        <v>136</v>
      </c>
      <c r="B3266" s="113" t="s">
        <v>2174</v>
      </c>
      <c r="C3266" s="27">
        <f>All!CJ138</f>
        <v>0</v>
      </c>
      <c r="D3266" s="24">
        <f>All!AZ138</f>
        <v>0</v>
      </c>
      <c r="E3266" s="19" t="s">
        <v>272</v>
      </c>
      <c r="F3266" s="24">
        <f>All!FD138</f>
        <v>0</v>
      </c>
      <c r="G3266" s="24">
        <f>All!GN138</f>
        <v>0</v>
      </c>
      <c r="H3266" s="26">
        <v>44835</v>
      </c>
    </row>
    <row r="3267" spans="1:8" hidden="1">
      <c r="A3267" s="113">
        <v>137</v>
      </c>
      <c r="B3267" s="113" t="s">
        <v>2175</v>
      </c>
      <c r="C3267" s="27">
        <f>All!CJ139</f>
        <v>0</v>
      </c>
      <c r="D3267" s="24">
        <f>All!AZ139</f>
        <v>0</v>
      </c>
      <c r="E3267" s="19" t="s">
        <v>272</v>
      </c>
      <c r="F3267" s="24">
        <f>All!FD139</f>
        <v>0</v>
      </c>
      <c r="G3267" s="24">
        <f>All!GN139</f>
        <v>0</v>
      </c>
      <c r="H3267" s="26">
        <v>44835</v>
      </c>
    </row>
    <row r="3268" spans="1:8" hidden="1">
      <c r="A3268" s="113">
        <v>138</v>
      </c>
      <c r="B3268" s="113" t="s">
        <v>2176</v>
      </c>
      <c r="C3268" s="27">
        <f>All!CJ140</f>
        <v>0</v>
      </c>
      <c r="D3268" s="24">
        <f>All!AZ140</f>
        <v>0</v>
      </c>
      <c r="E3268" s="19" t="s">
        <v>272</v>
      </c>
      <c r="F3268" s="24">
        <f>All!FD140</f>
        <v>0</v>
      </c>
      <c r="G3268" s="24">
        <f>All!GN140</f>
        <v>0</v>
      </c>
      <c r="H3268" s="26">
        <v>44835</v>
      </c>
    </row>
    <row r="3269" spans="1:8" hidden="1">
      <c r="A3269" s="113">
        <v>139</v>
      </c>
      <c r="B3269" s="113" t="s">
        <v>2189</v>
      </c>
      <c r="C3269" s="27">
        <f>All!CJ141</f>
        <v>0</v>
      </c>
      <c r="D3269" s="24">
        <f>All!AZ141</f>
        <v>0</v>
      </c>
      <c r="E3269" s="19" t="s">
        <v>272</v>
      </c>
      <c r="F3269" s="24">
        <f>All!FD141</f>
        <v>0</v>
      </c>
      <c r="G3269" s="24">
        <f>All!GN141</f>
        <v>0</v>
      </c>
      <c r="H3269" s="26">
        <v>44835</v>
      </c>
    </row>
    <row r="3270" spans="1:8" hidden="1">
      <c r="A3270" s="113">
        <v>140</v>
      </c>
      <c r="B3270" s="113" t="s">
        <v>2190</v>
      </c>
      <c r="C3270" s="27">
        <f>All!CJ142</f>
        <v>0</v>
      </c>
      <c r="D3270" s="24">
        <f>All!AZ142</f>
        <v>0</v>
      </c>
      <c r="E3270" s="19" t="s">
        <v>272</v>
      </c>
      <c r="F3270" s="24">
        <f>All!FD142</f>
        <v>0</v>
      </c>
      <c r="G3270" s="24">
        <f>All!GN142</f>
        <v>0</v>
      </c>
      <c r="H3270" s="26">
        <v>44835</v>
      </c>
    </row>
    <row r="3271" spans="1:8" hidden="1">
      <c r="A3271" s="113">
        <v>141</v>
      </c>
      <c r="B3271" s="113" t="s">
        <v>2191</v>
      </c>
      <c r="C3271" s="27">
        <f>All!CJ143</f>
        <v>0</v>
      </c>
      <c r="D3271" s="24">
        <f>All!AZ143</f>
        <v>0</v>
      </c>
      <c r="E3271" s="19" t="s">
        <v>272</v>
      </c>
      <c r="F3271" s="24">
        <f>All!FD143</f>
        <v>0</v>
      </c>
      <c r="G3271" s="24">
        <f>All!GN143</f>
        <v>0</v>
      </c>
      <c r="H3271" s="26">
        <v>44835</v>
      </c>
    </row>
    <row r="3272" spans="1:8" hidden="1">
      <c r="A3272" s="113">
        <v>142</v>
      </c>
      <c r="B3272" s="113" t="s">
        <v>2192</v>
      </c>
      <c r="C3272" s="27">
        <f>All!CJ144</f>
        <v>0</v>
      </c>
      <c r="D3272" s="24">
        <f>All!AZ144</f>
        <v>0</v>
      </c>
      <c r="E3272" s="19" t="s">
        <v>272</v>
      </c>
      <c r="F3272" s="24">
        <f>All!FD144</f>
        <v>0</v>
      </c>
      <c r="G3272" s="24">
        <f>All!GN144</f>
        <v>0</v>
      </c>
      <c r="H3272" s="26">
        <v>44835</v>
      </c>
    </row>
    <row r="3273" spans="1:8" hidden="1">
      <c r="A3273" s="113">
        <v>143</v>
      </c>
      <c r="B3273" s="113" t="s">
        <v>2193</v>
      </c>
      <c r="C3273" s="27">
        <f>All!CJ145</f>
        <v>0</v>
      </c>
      <c r="D3273" s="24">
        <f>All!AZ145</f>
        <v>0</v>
      </c>
      <c r="E3273" s="19" t="s">
        <v>272</v>
      </c>
      <c r="F3273" s="24">
        <f>All!FD145</f>
        <v>0</v>
      </c>
      <c r="G3273" s="24">
        <f>All!GN145</f>
        <v>0</v>
      </c>
      <c r="H3273" s="26">
        <v>44835</v>
      </c>
    </row>
    <row r="3274" spans="1:8" hidden="1">
      <c r="A3274" s="152">
        <v>144</v>
      </c>
      <c r="B3274" s="152" t="s">
        <v>2207</v>
      </c>
      <c r="C3274" s="27">
        <f>All!CJ146</f>
        <v>0</v>
      </c>
      <c r="D3274" s="24">
        <f>All!AZ146</f>
        <v>0</v>
      </c>
      <c r="E3274" s="19" t="s">
        <v>272</v>
      </c>
      <c r="F3274" s="24">
        <f>All!FD146</f>
        <v>0</v>
      </c>
      <c r="G3274" s="24">
        <f>All!GN146</f>
        <v>0</v>
      </c>
      <c r="H3274" s="26">
        <v>44835</v>
      </c>
    </row>
    <row r="3275" spans="1:8">
      <c r="A3275" s="152">
        <v>145</v>
      </c>
      <c r="B3275" s="152" t="s">
        <v>2208</v>
      </c>
      <c r="C3275" s="27">
        <f>All!CJ147</f>
        <v>0</v>
      </c>
      <c r="D3275" s="24">
        <f>All!AZ147</f>
        <v>0</v>
      </c>
      <c r="E3275" s="19" t="s">
        <v>272</v>
      </c>
      <c r="F3275" s="24">
        <f>All!FD147</f>
        <v>0</v>
      </c>
      <c r="G3275" s="24">
        <f>All!GN147</f>
        <v>0</v>
      </c>
      <c r="H3275" s="26">
        <v>44835</v>
      </c>
    </row>
    <row r="3276" spans="1:8">
      <c r="A3276" s="152">
        <v>146</v>
      </c>
      <c r="B3276" s="152" t="s">
        <v>2211</v>
      </c>
      <c r="C3276" s="27">
        <f>All!CJ148</f>
        <v>0</v>
      </c>
      <c r="D3276" s="24">
        <f>All!AZ148</f>
        <v>0</v>
      </c>
      <c r="E3276" s="19" t="s">
        <v>272</v>
      </c>
      <c r="F3276" s="24">
        <f>All!FD148</f>
        <v>0</v>
      </c>
      <c r="G3276" s="24">
        <f>All!GN148</f>
        <v>0</v>
      </c>
      <c r="H3276" s="26">
        <v>44835</v>
      </c>
    </row>
    <row r="3277" spans="1:8">
      <c r="A3277" s="152">
        <v>147</v>
      </c>
      <c r="B3277" s="152" t="s">
        <v>2212</v>
      </c>
      <c r="C3277" s="27">
        <f>All!CJ149</f>
        <v>0</v>
      </c>
      <c r="D3277" s="24">
        <f>All!AZ149</f>
        <v>0</v>
      </c>
      <c r="E3277" s="19" t="s">
        <v>272</v>
      </c>
      <c r="F3277" s="24">
        <f>All!FD149</f>
        <v>0</v>
      </c>
      <c r="G3277" s="24">
        <f>All!GN149</f>
        <v>0</v>
      </c>
      <c r="H3277" s="26">
        <v>44835</v>
      </c>
    </row>
    <row r="3278" spans="1:8">
      <c r="A3278" s="152">
        <v>148</v>
      </c>
      <c r="B3278" s="152" t="s">
        <v>2213</v>
      </c>
      <c r="C3278" s="27">
        <f>All!CJ150</f>
        <v>0</v>
      </c>
      <c r="D3278" s="24">
        <f>All!AZ150</f>
        <v>0</v>
      </c>
      <c r="E3278" s="19" t="s">
        <v>272</v>
      </c>
      <c r="F3278" s="24">
        <f>All!FD150</f>
        <v>0</v>
      </c>
      <c r="G3278" s="24">
        <f>All!GN150</f>
        <v>0</v>
      </c>
      <c r="H3278" s="26">
        <v>44835</v>
      </c>
    </row>
    <row r="3279" spans="1:8">
      <c r="A3279" s="20">
        <v>0</v>
      </c>
      <c r="B3279" s="20" t="s">
        <v>1985</v>
      </c>
      <c r="C3279" s="27">
        <f>All!CJ151</f>
        <v>0</v>
      </c>
      <c r="D3279" s="24">
        <f>All!AZ151</f>
        <v>0</v>
      </c>
      <c r="E3279" s="19" t="s">
        <v>272</v>
      </c>
      <c r="F3279" s="24">
        <f>All!FD151</f>
        <v>0</v>
      </c>
      <c r="G3279" s="24">
        <f>All!GN151</f>
        <v>0</v>
      </c>
      <c r="H3279" s="26">
        <v>44835</v>
      </c>
    </row>
    <row r="3280" spans="1:8" hidden="1">
      <c r="A3280" s="19">
        <v>1</v>
      </c>
      <c r="B3280" s="19" t="s">
        <v>7</v>
      </c>
      <c r="C3280" s="27">
        <f>All!CM3</f>
        <v>0</v>
      </c>
      <c r="D3280" s="24">
        <f>All!BC3</f>
        <v>0</v>
      </c>
      <c r="E3280" s="19" t="s">
        <v>272</v>
      </c>
      <c r="F3280" s="24">
        <f>All!FG3</f>
        <v>0</v>
      </c>
      <c r="G3280" s="24">
        <f>All!GQ3</f>
        <v>0</v>
      </c>
      <c r="H3280" s="26">
        <v>44866</v>
      </c>
    </row>
    <row r="3281" spans="1:8" hidden="1">
      <c r="A3281" s="19">
        <v>2</v>
      </c>
      <c r="B3281" s="19" t="s">
        <v>8</v>
      </c>
      <c r="C3281" s="27">
        <f>All!CM4</f>
        <v>0</v>
      </c>
      <c r="D3281" s="24">
        <f>All!BC4</f>
        <v>0</v>
      </c>
      <c r="E3281" s="19" t="s">
        <v>272</v>
      </c>
      <c r="F3281" s="24">
        <f>All!FG4</f>
        <v>0</v>
      </c>
      <c r="G3281" s="24">
        <f>All!GQ4</f>
        <v>0</v>
      </c>
      <c r="H3281" s="26">
        <v>44866</v>
      </c>
    </row>
    <row r="3282" spans="1:8" hidden="1">
      <c r="A3282" s="19">
        <v>3</v>
      </c>
      <c r="B3282" s="19" t="s">
        <v>9</v>
      </c>
      <c r="C3282" s="27">
        <f>All!CM5</f>
        <v>0</v>
      </c>
      <c r="D3282" s="24">
        <f>All!BC5</f>
        <v>0</v>
      </c>
      <c r="E3282" s="19" t="s">
        <v>272</v>
      </c>
      <c r="F3282" s="24">
        <f>All!FG5</f>
        <v>0</v>
      </c>
      <c r="G3282" s="24">
        <f>All!GQ5</f>
        <v>0</v>
      </c>
      <c r="H3282" s="26">
        <v>44866</v>
      </c>
    </row>
    <row r="3283" spans="1:8" hidden="1">
      <c r="A3283" s="19">
        <v>4</v>
      </c>
      <c r="B3283" s="19" t="s">
        <v>10</v>
      </c>
      <c r="C3283" s="27">
        <f>All!CM6</f>
        <v>0</v>
      </c>
      <c r="D3283" s="24">
        <f>All!BC6</f>
        <v>0</v>
      </c>
      <c r="E3283" s="19" t="s">
        <v>272</v>
      </c>
      <c r="F3283" s="24">
        <f>All!FG6</f>
        <v>0</v>
      </c>
      <c r="G3283" s="24">
        <f>All!GQ6</f>
        <v>0</v>
      </c>
      <c r="H3283" s="26">
        <v>44866</v>
      </c>
    </row>
    <row r="3284" spans="1:8" hidden="1">
      <c r="A3284" s="19">
        <v>5</v>
      </c>
      <c r="B3284" s="19" t="s">
        <v>11</v>
      </c>
      <c r="C3284" s="27">
        <f>All!CM7</f>
        <v>0</v>
      </c>
      <c r="D3284" s="24">
        <f>All!BC7</f>
        <v>0</v>
      </c>
      <c r="E3284" s="19" t="s">
        <v>272</v>
      </c>
      <c r="F3284" s="24">
        <f>All!FG7</f>
        <v>0</v>
      </c>
      <c r="G3284" s="24">
        <f>All!GQ7</f>
        <v>0</v>
      </c>
      <c r="H3284" s="26">
        <v>44866</v>
      </c>
    </row>
    <row r="3285" spans="1:8" hidden="1">
      <c r="A3285" s="19">
        <v>6</v>
      </c>
      <c r="B3285" s="19" t="s">
        <v>12</v>
      </c>
      <c r="C3285" s="27">
        <f>All!CM8</f>
        <v>0</v>
      </c>
      <c r="D3285" s="24">
        <f>All!BC8</f>
        <v>0</v>
      </c>
      <c r="E3285" s="19" t="s">
        <v>272</v>
      </c>
      <c r="F3285" s="24">
        <f>All!FG8</f>
        <v>0</v>
      </c>
      <c r="G3285" s="24">
        <f>All!GQ8</f>
        <v>0</v>
      </c>
      <c r="H3285" s="26">
        <v>44866</v>
      </c>
    </row>
    <row r="3286" spans="1:8" hidden="1">
      <c r="A3286" s="19">
        <v>7</v>
      </c>
      <c r="B3286" s="19" t="s">
        <v>13</v>
      </c>
      <c r="C3286" s="27">
        <f>All!CM9</f>
        <v>0</v>
      </c>
      <c r="D3286" s="24">
        <f>All!BC9</f>
        <v>0</v>
      </c>
      <c r="E3286" s="19" t="s">
        <v>272</v>
      </c>
      <c r="F3286" s="24">
        <f>All!FG9</f>
        <v>0</v>
      </c>
      <c r="G3286" s="24">
        <f>All!GQ9</f>
        <v>0</v>
      </c>
      <c r="H3286" s="26">
        <v>44866</v>
      </c>
    </row>
    <row r="3287" spans="1:8" hidden="1">
      <c r="A3287" s="19">
        <v>8</v>
      </c>
      <c r="B3287" s="19" t="s">
        <v>2004</v>
      </c>
      <c r="C3287" s="27">
        <f>All!CM10</f>
        <v>0</v>
      </c>
      <c r="D3287" s="24">
        <f>All!BC10</f>
        <v>0</v>
      </c>
      <c r="E3287" s="19" t="s">
        <v>272</v>
      </c>
      <c r="F3287" s="24">
        <f>All!FG10</f>
        <v>0</v>
      </c>
      <c r="G3287" s="24">
        <f>All!GQ10</f>
        <v>0</v>
      </c>
      <c r="H3287" s="26">
        <v>44866</v>
      </c>
    </row>
    <row r="3288" spans="1:8" hidden="1">
      <c r="A3288" s="19">
        <v>9</v>
      </c>
      <c r="B3288" s="19" t="s">
        <v>15</v>
      </c>
      <c r="C3288" s="27">
        <f>All!CM11</f>
        <v>0</v>
      </c>
      <c r="D3288" s="24">
        <f>All!BC11</f>
        <v>0</v>
      </c>
      <c r="E3288" s="19" t="s">
        <v>272</v>
      </c>
      <c r="F3288" s="24">
        <f>All!FG11</f>
        <v>0</v>
      </c>
      <c r="G3288" s="24">
        <f>All!GQ11</f>
        <v>0</v>
      </c>
      <c r="H3288" s="26">
        <v>44866</v>
      </c>
    </row>
    <row r="3289" spans="1:8" hidden="1">
      <c r="A3289" s="19">
        <v>10</v>
      </c>
      <c r="B3289" s="19" t="s">
        <v>16</v>
      </c>
      <c r="C3289" s="27">
        <f>All!CM12</f>
        <v>0</v>
      </c>
      <c r="D3289" s="24">
        <f>All!BC12</f>
        <v>0</v>
      </c>
      <c r="E3289" s="19" t="s">
        <v>272</v>
      </c>
      <c r="F3289" s="24">
        <f>All!FG12</f>
        <v>0</v>
      </c>
      <c r="G3289" s="24">
        <f>All!GQ12</f>
        <v>0</v>
      </c>
      <c r="H3289" s="26">
        <v>44866</v>
      </c>
    </row>
    <row r="3290" spans="1:8" hidden="1">
      <c r="A3290" s="19">
        <v>11</v>
      </c>
      <c r="B3290" s="19" t="s">
        <v>17</v>
      </c>
      <c r="C3290" s="27">
        <f>All!CM13</f>
        <v>0</v>
      </c>
      <c r="D3290" s="24">
        <f>All!BC13</f>
        <v>0</v>
      </c>
      <c r="E3290" s="19" t="s">
        <v>272</v>
      </c>
      <c r="F3290" s="24">
        <f>All!FG13</f>
        <v>0</v>
      </c>
      <c r="G3290" s="24">
        <f>All!GQ13</f>
        <v>0</v>
      </c>
      <c r="H3290" s="26">
        <v>44866</v>
      </c>
    </row>
    <row r="3291" spans="1:8" hidden="1">
      <c r="A3291" s="19">
        <v>12</v>
      </c>
      <c r="B3291" s="19" t="s">
        <v>18</v>
      </c>
      <c r="C3291" s="27">
        <f>All!CM14</f>
        <v>0</v>
      </c>
      <c r="D3291" s="24">
        <f>All!BC14</f>
        <v>0</v>
      </c>
      <c r="E3291" s="19" t="s">
        <v>272</v>
      </c>
      <c r="F3291" s="24">
        <f>All!FG14</f>
        <v>0</v>
      </c>
      <c r="G3291" s="24">
        <f>All!GQ14</f>
        <v>0</v>
      </c>
      <c r="H3291" s="26">
        <v>44866</v>
      </c>
    </row>
    <row r="3292" spans="1:8" hidden="1">
      <c r="A3292" s="19">
        <v>13</v>
      </c>
      <c r="B3292" s="19" t="s">
        <v>19</v>
      </c>
      <c r="C3292" s="27">
        <f>All!CM15</f>
        <v>0</v>
      </c>
      <c r="D3292" s="24">
        <f>All!BC15</f>
        <v>0</v>
      </c>
      <c r="E3292" s="19" t="s">
        <v>272</v>
      </c>
      <c r="F3292" s="24">
        <f>All!FG15</f>
        <v>0</v>
      </c>
      <c r="G3292" s="24">
        <f>All!GQ15</f>
        <v>0</v>
      </c>
      <c r="H3292" s="26">
        <v>44866</v>
      </c>
    </row>
    <row r="3293" spans="1:8" hidden="1">
      <c r="A3293" s="19">
        <v>14</v>
      </c>
      <c r="B3293" s="19" t="s">
        <v>20</v>
      </c>
      <c r="C3293" s="27">
        <f>All!CM16</f>
        <v>0</v>
      </c>
      <c r="D3293" s="24">
        <f>All!BC16</f>
        <v>0</v>
      </c>
      <c r="E3293" s="19" t="s">
        <v>272</v>
      </c>
      <c r="F3293" s="24">
        <f>All!FG16</f>
        <v>0</v>
      </c>
      <c r="G3293" s="24">
        <f>All!GQ16</f>
        <v>0</v>
      </c>
      <c r="H3293" s="26">
        <v>44866</v>
      </c>
    </row>
    <row r="3294" spans="1:8" hidden="1">
      <c r="A3294" s="19">
        <v>15</v>
      </c>
      <c r="B3294" s="19" t="s">
        <v>21</v>
      </c>
      <c r="C3294" s="27">
        <f>All!CM17</f>
        <v>0</v>
      </c>
      <c r="D3294" s="24">
        <f>All!BC17</f>
        <v>0</v>
      </c>
      <c r="E3294" s="19" t="s">
        <v>272</v>
      </c>
      <c r="F3294" s="24">
        <f>All!FG17</f>
        <v>0</v>
      </c>
      <c r="G3294" s="24">
        <f>All!GQ17</f>
        <v>0</v>
      </c>
      <c r="H3294" s="26">
        <v>44866</v>
      </c>
    </row>
    <row r="3295" spans="1:8" hidden="1">
      <c r="A3295" s="19">
        <v>16</v>
      </c>
      <c r="B3295" s="19" t="s">
        <v>22</v>
      </c>
      <c r="C3295" s="27">
        <f>All!CM18</f>
        <v>0</v>
      </c>
      <c r="D3295" s="24">
        <f>All!BC18</f>
        <v>0</v>
      </c>
      <c r="E3295" s="19" t="s">
        <v>272</v>
      </c>
      <c r="F3295" s="24">
        <f>All!FG18</f>
        <v>0</v>
      </c>
      <c r="G3295" s="24">
        <f>All!GQ18</f>
        <v>0</v>
      </c>
      <c r="H3295" s="26">
        <v>44866</v>
      </c>
    </row>
    <row r="3296" spans="1:8" hidden="1">
      <c r="A3296" s="19">
        <v>17</v>
      </c>
      <c r="B3296" s="19" t="s">
        <v>23</v>
      </c>
      <c r="C3296" s="27">
        <f>All!CM19</f>
        <v>0</v>
      </c>
      <c r="D3296" s="24">
        <f>All!BC19</f>
        <v>0</v>
      </c>
      <c r="E3296" s="19" t="s">
        <v>272</v>
      </c>
      <c r="F3296" s="24">
        <f>All!FG19</f>
        <v>0</v>
      </c>
      <c r="G3296" s="24">
        <f>All!GQ19</f>
        <v>0</v>
      </c>
      <c r="H3296" s="26">
        <v>44866</v>
      </c>
    </row>
    <row r="3297" spans="1:8" hidden="1">
      <c r="A3297" s="19">
        <v>18</v>
      </c>
      <c r="B3297" s="19" t="s">
        <v>24</v>
      </c>
      <c r="C3297" s="27">
        <f>All!CM20</f>
        <v>0</v>
      </c>
      <c r="D3297" s="24">
        <f>All!BC20</f>
        <v>0</v>
      </c>
      <c r="E3297" s="19" t="s">
        <v>272</v>
      </c>
      <c r="F3297" s="24">
        <f>All!FG20</f>
        <v>0</v>
      </c>
      <c r="G3297" s="24">
        <f>All!GQ20</f>
        <v>0</v>
      </c>
      <c r="H3297" s="26">
        <v>44866</v>
      </c>
    </row>
    <row r="3298" spans="1:8" hidden="1">
      <c r="A3298" s="19">
        <v>19</v>
      </c>
      <c r="B3298" s="19" t="s">
        <v>25</v>
      </c>
      <c r="C3298" s="27">
        <f>All!CM21</f>
        <v>0</v>
      </c>
      <c r="D3298" s="24">
        <f>All!BC21</f>
        <v>0</v>
      </c>
      <c r="E3298" s="19" t="s">
        <v>272</v>
      </c>
      <c r="F3298" s="24">
        <f>All!FG21</f>
        <v>0</v>
      </c>
      <c r="G3298" s="24">
        <f>All!GQ21</f>
        <v>0</v>
      </c>
      <c r="H3298" s="26">
        <v>44866</v>
      </c>
    </row>
    <row r="3299" spans="1:8" hidden="1">
      <c r="A3299" s="19">
        <v>20</v>
      </c>
      <c r="B3299" s="19" t="s">
        <v>26</v>
      </c>
      <c r="C3299" s="27">
        <f>All!CM22</f>
        <v>0</v>
      </c>
      <c r="D3299" s="24">
        <f>All!BC22</f>
        <v>0</v>
      </c>
      <c r="E3299" s="19" t="s">
        <v>272</v>
      </c>
      <c r="F3299" s="24">
        <f>All!FG22</f>
        <v>0</v>
      </c>
      <c r="G3299" s="24">
        <f>All!GQ22</f>
        <v>0</v>
      </c>
      <c r="H3299" s="26">
        <v>44866</v>
      </c>
    </row>
    <row r="3300" spans="1:8" hidden="1">
      <c r="A3300" s="19">
        <v>21</v>
      </c>
      <c r="B3300" s="19" t="s">
        <v>27</v>
      </c>
      <c r="C3300" s="27">
        <f>All!CM23</f>
        <v>0</v>
      </c>
      <c r="D3300" s="24">
        <f>All!BC23</f>
        <v>0</v>
      </c>
      <c r="E3300" s="19" t="s">
        <v>272</v>
      </c>
      <c r="F3300" s="24">
        <f>All!FG23</f>
        <v>0</v>
      </c>
      <c r="G3300" s="24">
        <f>All!GQ23</f>
        <v>0</v>
      </c>
      <c r="H3300" s="26">
        <v>44866</v>
      </c>
    </row>
    <row r="3301" spans="1:8" hidden="1">
      <c r="A3301" s="19">
        <v>22</v>
      </c>
      <c r="B3301" s="19" t="s">
        <v>29</v>
      </c>
      <c r="C3301" s="27">
        <f>All!CM24</f>
        <v>0</v>
      </c>
      <c r="D3301" s="24">
        <f>All!BC24</f>
        <v>0</v>
      </c>
      <c r="E3301" s="19" t="s">
        <v>272</v>
      </c>
      <c r="F3301" s="24">
        <f>All!FG24</f>
        <v>0</v>
      </c>
      <c r="G3301" s="24">
        <f>All!GQ24</f>
        <v>0</v>
      </c>
      <c r="H3301" s="26">
        <v>44866</v>
      </c>
    </row>
    <row r="3302" spans="1:8" hidden="1">
      <c r="A3302" s="19">
        <v>23</v>
      </c>
      <c r="B3302" s="19" t="s">
        <v>30</v>
      </c>
      <c r="C3302" s="27">
        <f>All!CM25</f>
        <v>0</v>
      </c>
      <c r="D3302" s="24">
        <f>All!BC25</f>
        <v>0</v>
      </c>
      <c r="E3302" s="19" t="s">
        <v>272</v>
      </c>
      <c r="F3302" s="24">
        <f>All!FG25</f>
        <v>0</v>
      </c>
      <c r="G3302" s="24">
        <f>All!GQ25</f>
        <v>0</v>
      </c>
      <c r="H3302" s="26">
        <v>44866</v>
      </c>
    </row>
    <row r="3303" spans="1:8" hidden="1">
      <c r="A3303" s="19">
        <v>24</v>
      </c>
      <c r="B3303" s="19" t="s">
        <v>31</v>
      </c>
      <c r="C3303" s="27">
        <f>All!CM26</f>
        <v>0</v>
      </c>
      <c r="D3303" s="24">
        <f>All!BC26</f>
        <v>0</v>
      </c>
      <c r="E3303" s="19" t="s">
        <v>272</v>
      </c>
      <c r="F3303" s="24">
        <f>All!FG26</f>
        <v>0</v>
      </c>
      <c r="G3303" s="24">
        <f>All!GQ26</f>
        <v>0</v>
      </c>
      <c r="H3303" s="26">
        <v>44866</v>
      </c>
    </row>
    <row r="3304" spans="1:8" hidden="1">
      <c r="A3304" s="19">
        <v>25</v>
      </c>
      <c r="B3304" s="19" t="s">
        <v>32</v>
      </c>
      <c r="C3304" s="27">
        <f>All!CM27</f>
        <v>0</v>
      </c>
      <c r="D3304" s="24">
        <f>All!BC27</f>
        <v>0</v>
      </c>
      <c r="E3304" s="19" t="s">
        <v>272</v>
      </c>
      <c r="F3304" s="24">
        <f>All!FG27</f>
        <v>0</v>
      </c>
      <c r="G3304" s="24">
        <f>All!GQ27</f>
        <v>0</v>
      </c>
      <c r="H3304" s="26">
        <v>44866</v>
      </c>
    </row>
    <row r="3305" spans="1:8" hidden="1">
      <c r="A3305" s="19">
        <v>26</v>
      </c>
      <c r="B3305" s="19" t="s">
        <v>34</v>
      </c>
      <c r="C3305" s="27">
        <f>All!CM28</f>
        <v>0</v>
      </c>
      <c r="D3305" s="24">
        <f>All!BC28</f>
        <v>0</v>
      </c>
      <c r="E3305" s="19" t="s">
        <v>272</v>
      </c>
      <c r="F3305" s="24">
        <f>All!FG28</f>
        <v>0</v>
      </c>
      <c r="G3305" s="24">
        <f>All!GQ28</f>
        <v>0</v>
      </c>
      <c r="H3305" s="26">
        <v>44866</v>
      </c>
    </row>
    <row r="3306" spans="1:8" hidden="1">
      <c r="A3306" s="19">
        <v>27</v>
      </c>
      <c r="B3306" s="19" t="s">
        <v>35</v>
      </c>
      <c r="C3306" s="27">
        <f>All!CM29</f>
        <v>0</v>
      </c>
      <c r="D3306" s="24">
        <f>All!BC29</f>
        <v>0</v>
      </c>
      <c r="E3306" s="19" t="s">
        <v>272</v>
      </c>
      <c r="F3306" s="24">
        <f>All!FG29</f>
        <v>0</v>
      </c>
      <c r="G3306" s="24">
        <f>All!GQ29</f>
        <v>0</v>
      </c>
      <c r="H3306" s="26">
        <v>44866</v>
      </c>
    </row>
    <row r="3307" spans="1:8" hidden="1">
      <c r="A3307" s="19">
        <v>28</v>
      </c>
      <c r="B3307" s="19" t="s">
        <v>36</v>
      </c>
      <c r="C3307" s="27">
        <f>All!CM30</f>
        <v>0</v>
      </c>
      <c r="D3307" s="24">
        <f>All!BC30</f>
        <v>0</v>
      </c>
      <c r="E3307" s="19" t="s">
        <v>272</v>
      </c>
      <c r="F3307" s="24">
        <f>All!FG30</f>
        <v>0</v>
      </c>
      <c r="G3307" s="24">
        <f>All!GQ30</f>
        <v>0</v>
      </c>
      <c r="H3307" s="26">
        <v>44866</v>
      </c>
    </row>
    <row r="3308" spans="1:8" hidden="1">
      <c r="A3308" s="19">
        <v>29</v>
      </c>
      <c r="B3308" s="19" t="s">
        <v>37</v>
      </c>
      <c r="C3308" s="27">
        <f>All!CM31</f>
        <v>0</v>
      </c>
      <c r="D3308" s="24">
        <f>All!BC31</f>
        <v>0</v>
      </c>
      <c r="E3308" s="19" t="s">
        <v>272</v>
      </c>
      <c r="F3308" s="24">
        <f>All!FG31</f>
        <v>0</v>
      </c>
      <c r="G3308" s="24">
        <f>All!GQ31</f>
        <v>0</v>
      </c>
      <c r="H3308" s="26">
        <v>44866</v>
      </c>
    </row>
    <row r="3309" spans="1:8" hidden="1">
      <c r="A3309" s="19">
        <v>30</v>
      </c>
      <c r="B3309" s="19" t="s">
        <v>38</v>
      </c>
      <c r="C3309" s="27">
        <f>All!CM32</f>
        <v>0</v>
      </c>
      <c r="D3309" s="24">
        <f>All!BC32</f>
        <v>0</v>
      </c>
      <c r="E3309" s="19" t="s">
        <v>272</v>
      </c>
      <c r="F3309" s="24">
        <f>All!FG32</f>
        <v>0</v>
      </c>
      <c r="G3309" s="24">
        <f>All!GQ32</f>
        <v>0</v>
      </c>
      <c r="H3309" s="26">
        <v>44866</v>
      </c>
    </row>
    <row r="3310" spans="1:8" hidden="1">
      <c r="A3310" s="19">
        <v>31</v>
      </c>
      <c r="B3310" s="19" t="s">
        <v>39</v>
      </c>
      <c r="C3310" s="27">
        <f>All!CM33</f>
        <v>0</v>
      </c>
      <c r="D3310" s="24">
        <f>All!BC33</f>
        <v>0</v>
      </c>
      <c r="E3310" s="19" t="s">
        <v>272</v>
      </c>
      <c r="F3310" s="24">
        <f>All!FG33</f>
        <v>0</v>
      </c>
      <c r="G3310" s="24">
        <f>All!GQ33</f>
        <v>0</v>
      </c>
      <c r="H3310" s="26">
        <v>44866</v>
      </c>
    </row>
    <row r="3311" spans="1:8" hidden="1">
      <c r="A3311" s="19">
        <v>32</v>
      </c>
      <c r="B3311" s="19" t="s">
        <v>40</v>
      </c>
      <c r="C3311" s="27">
        <f>All!CM34</f>
        <v>0</v>
      </c>
      <c r="D3311" s="24">
        <f>All!BC34</f>
        <v>0</v>
      </c>
      <c r="E3311" s="19" t="s">
        <v>272</v>
      </c>
      <c r="F3311" s="24">
        <f>All!FG34</f>
        <v>0</v>
      </c>
      <c r="G3311" s="24">
        <f>All!GQ34</f>
        <v>0</v>
      </c>
      <c r="H3311" s="26">
        <v>44866</v>
      </c>
    </row>
    <row r="3312" spans="1:8" hidden="1">
      <c r="A3312" s="19">
        <v>33</v>
      </c>
      <c r="B3312" s="19" t="s">
        <v>41</v>
      </c>
      <c r="C3312" s="27">
        <f>All!CM35</f>
        <v>0</v>
      </c>
      <c r="D3312" s="24">
        <f>All!BC35</f>
        <v>0</v>
      </c>
      <c r="E3312" s="19" t="s">
        <v>272</v>
      </c>
      <c r="F3312" s="24">
        <f>All!FG35</f>
        <v>0</v>
      </c>
      <c r="G3312" s="24">
        <f>All!GQ35</f>
        <v>0</v>
      </c>
      <c r="H3312" s="26">
        <v>44866</v>
      </c>
    </row>
    <row r="3313" spans="1:8" hidden="1">
      <c r="A3313" s="19">
        <v>34</v>
      </c>
      <c r="B3313" s="19" t="s">
        <v>42</v>
      </c>
      <c r="C3313" s="27">
        <f>All!CM36</f>
        <v>0</v>
      </c>
      <c r="D3313" s="24">
        <f>All!BC36</f>
        <v>0</v>
      </c>
      <c r="E3313" s="19" t="s">
        <v>272</v>
      </c>
      <c r="F3313" s="24">
        <f>All!FG36</f>
        <v>0</v>
      </c>
      <c r="G3313" s="24">
        <f>All!GQ36</f>
        <v>0</v>
      </c>
      <c r="H3313" s="26">
        <v>44866</v>
      </c>
    </row>
    <row r="3314" spans="1:8" hidden="1">
      <c r="A3314" s="19">
        <v>35</v>
      </c>
      <c r="B3314" s="19" t="s">
        <v>43</v>
      </c>
      <c r="C3314" s="27">
        <f>All!CM37</f>
        <v>0</v>
      </c>
      <c r="D3314" s="24">
        <f>All!BC37</f>
        <v>0</v>
      </c>
      <c r="E3314" s="19" t="s">
        <v>272</v>
      </c>
      <c r="F3314" s="24">
        <f>All!FG37</f>
        <v>0</v>
      </c>
      <c r="G3314" s="24">
        <f>All!GQ37</f>
        <v>0</v>
      </c>
      <c r="H3314" s="26">
        <v>44866</v>
      </c>
    </row>
    <row r="3315" spans="1:8" hidden="1">
      <c r="A3315" s="19">
        <v>36</v>
      </c>
      <c r="B3315" s="19" t="s">
        <v>44</v>
      </c>
      <c r="C3315" s="27">
        <f>All!CM38</f>
        <v>0</v>
      </c>
      <c r="D3315" s="24">
        <f>All!BC38</f>
        <v>0</v>
      </c>
      <c r="E3315" s="19" t="s">
        <v>272</v>
      </c>
      <c r="F3315" s="24">
        <f>All!FG38</f>
        <v>0</v>
      </c>
      <c r="G3315" s="24">
        <f>All!GQ38</f>
        <v>0</v>
      </c>
      <c r="H3315" s="26">
        <v>44866</v>
      </c>
    </row>
    <row r="3316" spans="1:8" hidden="1">
      <c r="A3316" s="19">
        <v>37</v>
      </c>
      <c r="B3316" s="19" t="s">
        <v>1980</v>
      </c>
      <c r="C3316" s="27">
        <f>All!CM39</f>
        <v>0</v>
      </c>
      <c r="D3316" s="24">
        <f>All!BC39</f>
        <v>0</v>
      </c>
      <c r="E3316" s="19" t="s">
        <v>272</v>
      </c>
      <c r="F3316" s="24">
        <f>All!FG39</f>
        <v>0</v>
      </c>
      <c r="G3316" s="24">
        <f>All!GQ39</f>
        <v>0</v>
      </c>
      <c r="H3316" s="26">
        <v>44866</v>
      </c>
    </row>
    <row r="3317" spans="1:8" hidden="1">
      <c r="A3317" s="19">
        <v>38</v>
      </c>
      <c r="B3317" s="19" t="s">
        <v>1982</v>
      </c>
      <c r="C3317" s="27">
        <f>All!CM40</f>
        <v>0</v>
      </c>
      <c r="D3317" s="24">
        <f>All!BC40</f>
        <v>0</v>
      </c>
      <c r="E3317" s="19" t="s">
        <v>272</v>
      </c>
      <c r="F3317" s="24">
        <f>All!FG40</f>
        <v>0</v>
      </c>
      <c r="G3317" s="24">
        <f>All!GQ40</f>
        <v>0</v>
      </c>
      <c r="H3317" s="26">
        <v>44866</v>
      </c>
    </row>
    <row r="3318" spans="1:8" hidden="1">
      <c r="A3318" s="19">
        <v>39</v>
      </c>
      <c r="B3318" s="19" t="s">
        <v>1984</v>
      </c>
      <c r="C3318" s="27">
        <f>All!CM41</f>
        <v>0</v>
      </c>
      <c r="D3318" s="24">
        <f>All!BC41</f>
        <v>0</v>
      </c>
      <c r="E3318" s="19" t="s">
        <v>272</v>
      </c>
      <c r="F3318" s="24">
        <f>All!FG41</f>
        <v>0</v>
      </c>
      <c r="G3318" s="24">
        <f>All!GQ41</f>
        <v>0</v>
      </c>
      <c r="H3318" s="26">
        <v>44866</v>
      </c>
    </row>
    <row r="3319" spans="1:8" hidden="1">
      <c r="A3319" s="19">
        <v>40</v>
      </c>
      <c r="B3319" s="19" t="s">
        <v>2001</v>
      </c>
      <c r="C3319" s="27">
        <f>All!CM42</f>
        <v>0</v>
      </c>
      <c r="D3319" s="24">
        <f>All!BC42</f>
        <v>0</v>
      </c>
      <c r="E3319" s="19" t="s">
        <v>272</v>
      </c>
      <c r="F3319" s="24">
        <f>All!FG42</f>
        <v>0</v>
      </c>
      <c r="G3319" s="24">
        <f>All!GQ42</f>
        <v>0</v>
      </c>
      <c r="H3319" s="26">
        <v>44866</v>
      </c>
    </row>
    <row r="3320" spans="1:8" hidden="1">
      <c r="A3320" s="19">
        <v>41</v>
      </c>
      <c r="B3320" s="19" t="s">
        <v>2002</v>
      </c>
      <c r="C3320" s="27">
        <f>All!CM43</f>
        <v>0</v>
      </c>
      <c r="D3320" s="24">
        <f>All!BC43</f>
        <v>0</v>
      </c>
      <c r="E3320" s="19" t="s">
        <v>272</v>
      </c>
      <c r="F3320" s="24">
        <f>All!FG43</f>
        <v>0</v>
      </c>
      <c r="G3320" s="24">
        <f>All!GQ43</f>
        <v>0</v>
      </c>
      <c r="H3320" s="26">
        <v>44866</v>
      </c>
    </row>
    <row r="3321" spans="1:8" hidden="1">
      <c r="A3321" s="19">
        <v>42</v>
      </c>
      <c r="B3321" s="19" t="s">
        <v>2003</v>
      </c>
      <c r="C3321" s="27">
        <f>All!CM44</f>
        <v>0</v>
      </c>
      <c r="D3321" s="24">
        <f>All!BC44</f>
        <v>0</v>
      </c>
      <c r="E3321" s="19" t="s">
        <v>272</v>
      </c>
      <c r="F3321" s="24">
        <f>All!FG44</f>
        <v>0</v>
      </c>
      <c r="G3321" s="24">
        <f>All!GQ44</f>
        <v>0</v>
      </c>
      <c r="H3321" s="26">
        <v>44866</v>
      </c>
    </row>
    <row r="3322" spans="1:8" hidden="1">
      <c r="A3322" s="19">
        <v>43</v>
      </c>
      <c r="B3322" s="19" t="s">
        <v>2064</v>
      </c>
      <c r="C3322" s="27">
        <f>All!CM45</f>
        <v>0</v>
      </c>
      <c r="D3322" s="24">
        <f>All!BC45</f>
        <v>0</v>
      </c>
      <c r="E3322" s="19" t="s">
        <v>272</v>
      </c>
      <c r="F3322" s="24">
        <f>All!FG45</f>
        <v>0</v>
      </c>
      <c r="G3322" s="24">
        <f>All!GQ45</f>
        <v>0</v>
      </c>
      <c r="H3322" s="26">
        <v>44866</v>
      </c>
    </row>
    <row r="3323" spans="1:8" hidden="1">
      <c r="A3323" s="19">
        <v>44</v>
      </c>
      <c r="B3323" s="19" t="s">
        <v>2062</v>
      </c>
      <c r="C3323" s="27">
        <f>All!CM46</f>
        <v>0</v>
      </c>
      <c r="D3323" s="24">
        <f>All!BC46</f>
        <v>0</v>
      </c>
      <c r="E3323" s="19" t="s">
        <v>272</v>
      </c>
      <c r="F3323" s="24">
        <f>All!FG46</f>
        <v>0</v>
      </c>
      <c r="G3323" s="24">
        <f>All!GQ46</f>
        <v>0</v>
      </c>
      <c r="H3323" s="26">
        <v>44866</v>
      </c>
    </row>
    <row r="3324" spans="1:8" hidden="1">
      <c r="A3324" s="19">
        <v>45</v>
      </c>
      <c r="B3324" s="19" t="s">
        <v>2063</v>
      </c>
      <c r="C3324" s="27">
        <f>All!CM47</f>
        <v>0</v>
      </c>
      <c r="D3324" s="24">
        <f>All!BC47</f>
        <v>0</v>
      </c>
      <c r="E3324" s="19" t="s">
        <v>272</v>
      </c>
      <c r="F3324" s="24">
        <f>All!FG47</f>
        <v>0</v>
      </c>
      <c r="G3324" s="24">
        <f>All!GQ47</f>
        <v>0</v>
      </c>
      <c r="H3324" s="26">
        <v>44866</v>
      </c>
    </row>
    <row r="3325" spans="1:8" hidden="1">
      <c r="A3325" s="19">
        <v>46</v>
      </c>
      <c r="B3325" s="12" t="s">
        <v>2065</v>
      </c>
      <c r="C3325" s="27">
        <f>All!CM48</f>
        <v>0</v>
      </c>
      <c r="D3325" s="24">
        <f>All!BC48</f>
        <v>0</v>
      </c>
      <c r="E3325" s="19" t="s">
        <v>272</v>
      </c>
      <c r="F3325" s="24">
        <f>All!FG48</f>
        <v>0</v>
      </c>
      <c r="G3325" s="24">
        <f>All!GQ48</f>
        <v>0</v>
      </c>
      <c r="H3325" s="26">
        <v>44866</v>
      </c>
    </row>
    <row r="3326" spans="1:8" hidden="1">
      <c r="A3326" s="19">
        <v>47</v>
      </c>
      <c r="B3326" s="12" t="s">
        <v>2066</v>
      </c>
      <c r="C3326" s="27">
        <f>All!CM49</f>
        <v>0</v>
      </c>
      <c r="D3326" s="24">
        <f>All!BC49</f>
        <v>0</v>
      </c>
      <c r="E3326" s="19" t="s">
        <v>272</v>
      </c>
      <c r="F3326" s="24">
        <f>All!FG49</f>
        <v>0</v>
      </c>
      <c r="G3326" s="24">
        <f>All!GQ49</f>
        <v>0</v>
      </c>
      <c r="H3326" s="26">
        <v>44866</v>
      </c>
    </row>
    <row r="3327" spans="1:8" hidden="1">
      <c r="A3327" s="19">
        <v>48</v>
      </c>
      <c r="B3327" s="19" t="s">
        <v>2068</v>
      </c>
      <c r="C3327" s="27">
        <f>All!CM50</f>
        <v>0</v>
      </c>
      <c r="D3327" s="24">
        <f>All!BC50</f>
        <v>0</v>
      </c>
      <c r="E3327" s="19" t="s">
        <v>272</v>
      </c>
      <c r="F3327" s="24">
        <f>All!FG50</f>
        <v>0</v>
      </c>
      <c r="G3327" s="24">
        <f>All!GQ50</f>
        <v>0</v>
      </c>
      <c r="H3327" s="26">
        <v>44866</v>
      </c>
    </row>
    <row r="3328" spans="1:8" hidden="1">
      <c r="A3328" s="19">
        <v>49</v>
      </c>
      <c r="B3328" s="19" t="s">
        <v>2069</v>
      </c>
      <c r="C3328" s="27">
        <f>All!CM51</f>
        <v>0</v>
      </c>
      <c r="D3328" s="24">
        <f>All!BC51</f>
        <v>0</v>
      </c>
      <c r="E3328" s="19" t="s">
        <v>272</v>
      </c>
      <c r="F3328" s="24">
        <f>All!FG51</f>
        <v>0</v>
      </c>
      <c r="G3328" s="24">
        <f>All!GQ51</f>
        <v>0</v>
      </c>
      <c r="H3328" s="26">
        <v>44866</v>
      </c>
    </row>
    <row r="3329" spans="1:8" hidden="1">
      <c r="A3329" s="19">
        <v>50</v>
      </c>
      <c r="B3329" s="19" t="s">
        <v>66</v>
      </c>
      <c r="C3329" s="27">
        <f>All!CM52</f>
        <v>0</v>
      </c>
      <c r="D3329" s="24">
        <f>All!BC52</f>
        <v>0</v>
      </c>
      <c r="E3329" s="19" t="s">
        <v>272</v>
      </c>
      <c r="F3329" s="24">
        <f>All!FG52</f>
        <v>0</v>
      </c>
      <c r="G3329" s="24">
        <f>All!GQ52</f>
        <v>0</v>
      </c>
      <c r="H3329" s="26">
        <v>44866</v>
      </c>
    </row>
    <row r="3330" spans="1:8" hidden="1">
      <c r="A3330" s="19">
        <v>51</v>
      </c>
      <c r="B3330" s="19" t="s">
        <v>67</v>
      </c>
      <c r="C3330" s="27">
        <f>All!CM53</f>
        <v>0</v>
      </c>
      <c r="D3330" s="24">
        <f>All!BC53</f>
        <v>0</v>
      </c>
      <c r="E3330" s="19" t="s">
        <v>272</v>
      </c>
      <c r="F3330" s="24">
        <f>All!FG53</f>
        <v>0</v>
      </c>
      <c r="G3330" s="24">
        <f>All!GQ53</f>
        <v>0</v>
      </c>
      <c r="H3330" s="26">
        <v>44866</v>
      </c>
    </row>
    <row r="3331" spans="1:8" hidden="1">
      <c r="A3331" s="19">
        <v>52</v>
      </c>
      <c r="B3331" s="19" t="s">
        <v>68</v>
      </c>
      <c r="C3331" s="27">
        <f>All!CM54</f>
        <v>0</v>
      </c>
      <c r="D3331" s="24">
        <f>All!BC54</f>
        <v>0</v>
      </c>
      <c r="E3331" s="19" t="s">
        <v>272</v>
      </c>
      <c r="F3331" s="24">
        <f>All!FG54</f>
        <v>0</v>
      </c>
      <c r="G3331" s="24">
        <f>All!GQ54</f>
        <v>0</v>
      </c>
      <c r="H3331" s="26">
        <v>44866</v>
      </c>
    </row>
    <row r="3332" spans="1:8" hidden="1">
      <c r="A3332" s="19">
        <v>53</v>
      </c>
      <c r="B3332" s="19" t="s">
        <v>69</v>
      </c>
      <c r="C3332" s="27">
        <f>All!CM55</f>
        <v>0</v>
      </c>
      <c r="D3332" s="24">
        <f>All!BC55</f>
        <v>0</v>
      </c>
      <c r="E3332" s="19" t="s">
        <v>272</v>
      </c>
      <c r="F3332" s="24">
        <f>All!FG55</f>
        <v>0</v>
      </c>
      <c r="G3332" s="24">
        <f>All!GQ55</f>
        <v>0</v>
      </c>
      <c r="H3332" s="26">
        <v>44866</v>
      </c>
    </row>
    <row r="3333" spans="1:8" hidden="1">
      <c r="A3333" s="19">
        <v>54</v>
      </c>
      <c r="B3333" s="19" t="s">
        <v>70</v>
      </c>
      <c r="C3333" s="27">
        <f>All!CM56</f>
        <v>0</v>
      </c>
      <c r="D3333" s="24">
        <f>All!BC56</f>
        <v>0</v>
      </c>
      <c r="E3333" s="19" t="s">
        <v>272</v>
      </c>
      <c r="F3333" s="24">
        <f>All!FG56</f>
        <v>0</v>
      </c>
      <c r="G3333" s="24">
        <f>All!GQ56</f>
        <v>0</v>
      </c>
      <c r="H3333" s="26">
        <v>44866</v>
      </c>
    </row>
    <row r="3334" spans="1:8" hidden="1">
      <c r="A3334" s="19">
        <v>55</v>
      </c>
      <c r="B3334" s="19" t="s">
        <v>71</v>
      </c>
      <c r="C3334" s="27">
        <f>All!CM57</f>
        <v>0</v>
      </c>
      <c r="D3334" s="24">
        <f>All!BC57</f>
        <v>0</v>
      </c>
      <c r="E3334" s="19" t="s">
        <v>272</v>
      </c>
      <c r="F3334" s="24">
        <f>All!FG57</f>
        <v>0</v>
      </c>
      <c r="G3334" s="24">
        <f>All!GQ57</f>
        <v>0</v>
      </c>
      <c r="H3334" s="26">
        <v>44866</v>
      </c>
    </row>
    <row r="3335" spans="1:8" hidden="1">
      <c r="A3335" s="19">
        <v>56</v>
      </c>
      <c r="B3335" s="19" t="s">
        <v>72</v>
      </c>
      <c r="C3335" s="27">
        <f>All!CM58</f>
        <v>0</v>
      </c>
      <c r="D3335" s="24">
        <f>All!BC58</f>
        <v>0</v>
      </c>
      <c r="E3335" s="19" t="s">
        <v>272</v>
      </c>
      <c r="F3335" s="24">
        <f>All!FG58</f>
        <v>0</v>
      </c>
      <c r="G3335" s="24">
        <f>All!GQ58</f>
        <v>0</v>
      </c>
      <c r="H3335" s="26">
        <v>44866</v>
      </c>
    </row>
    <row r="3336" spans="1:8" hidden="1">
      <c r="A3336" s="19">
        <v>57</v>
      </c>
      <c r="B3336" s="19" t="s">
        <v>73</v>
      </c>
      <c r="C3336" s="27">
        <f>All!CM59</f>
        <v>0</v>
      </c>
      <c r="D3336" s="24">
        <f>All!BC59</f>
        <v>0</v>
      </c>
      <c r="E3336" s="19" t="s">
        <v>272</v>
      </c>
      <c r="F3336" s="24">
        <f>All!FG59</f>
        <v>0</v>
      </c>
      <c r="G3336" s="24">
        <f>All!GQ59</f>
        <v>0</v>
      </c>
      <c r="H3336" s="26">
        <v>44866</v>
      </c>
    </row>
    <row r="3337" spans="1:8" hidden="1">
      <c r="A3337" s="19">
        <v>58</v>
      </c>
      <c r="B3337" s="19" t="s">
        <v>74</v>
      </c>
      <c r="C3337" s="27">
        <f>All!CM60</f>
        <v>0</v>
      </c>
      <c r="D3337" s="24">
        <f>All!BC60</f>
        <v>0</v>
      </c>
      <c r="E3337" s="19" t="s">
        <v>272</v>
      </c>
      <c r="F3337" s="24">
        <f>All!FG60</f>
        <v>0</v>
      </c>
      <c r="G3337" s="24">
        <f>All!GQ60</f>
        <v>0</v>
      </c>
      <c r="H3337" s="26">
        <v>44866</v>
      </c>
    </row>
    <row r="3338" spans="1:8" hidden="1">
      <c r="A3338" s="19">
        <v>59</v>
      </c>
      <c r="B3338" s="19" t="s">
        <v>75</v>
      </c>
      <c r="C3338" s="27">
        <f>All!CM61</f>
        <v>0</v>
      </c>
      <c r="D3338" s="24">
        <f>All!BC61</f>
        <v>0</v>
      </c>
      <c r="E3338" s="19" t="s">
        <v>272</v>
      </c>
      <c r="F3338" s="24">
        <f>All!FG61</f>
        <v>0</v>
      </c>
      <c r="G3338" s="24">
        <f>All!GQ61</f>
        <v>0</v>
      </c>
      <c r="H3338" s="26">
        <v>44866</v>
      </c>
    </row>
    <row r="3339" spans="1:8" hidden="1">
      <c r="A3339" s="19">
        <v>60</v>
      </c>
      <c r="B3339" s="19" t="s">
        <v>76</v>
      </c>
      <c r="C3339" s="27">
        <f>All!CM62</f>
        <v>0</v>
      </c>
      <c r="D3339" s="24">
        <f>All!BC62</f>
        <v>0</v>
      </c>
      <c r="E3339" s="19" t="s">
        <v>272</v>
      </c>
      <c r="F3339" s="24">
        <f>All!FG62</f>
        <v>0</v>
      </c>
      <c r="G3339" s="24">
        <f>All!GQ62</f>
        <v>0</v>
      </c>
      <c r="H3339" s="26">
        <v>44866</v>
      </c>
    </row>
    <row r="3340" spans="1:8" hidden="1">
      <c r="A3340" s="19">
        <v>61</v>
      </c>
      <c r="B3340" s="19" t="s">
        <v>77</v>
      </c>
      <c r="C3340" s="27">
        <f>All!CM63</f>
        <v>0</v>
      </c>
      <c r="D3340" s="24">
        <f>All!BC63</f>
        <v>0</v>
      </c>
      <c r="E3340" s="19" t="s">
        <v>272</v>
      </c>
      <c r="F3340" s="24">
        <f>All!FG63</f>
        <v>0</v>
      </c>
      <c r="G3340" s="24">
        <f>All!GQ63</f>
        <v>0</v>
      </c>
      <c r="H3340" s="26">
        <v>44866</v>
      </c>
    </row>
    <row r="3341" spans="1:8" hidden="1">
      <c r="A3341" s="19">
        <v>62</v>
      </c>
      <c r="B3341" s="19" t="s">
        <v>87</v>
      </c>
      <c r="C3341" s="27">
        <f>All!CM64</f>
        <v>0</v>
      </c>
      <c r="D3341" s="24">
        <f>All!BC64</f>
        <v>0</v>
      </c>
      <c r="E3341" s="19" t="s">
        <v>272</v>
      </c>
      <c r="F3341" s="24">
        <f>All!FG64</f>
        <v>0</v>
      </c>
      <c r="G3341" s="24">
        <f>All!GQ64</f>
        <v>0</v>
      </c>
      <c r="H3341" s="26">
        <v>44866</v>
      </c>
    </row>
    <row r="3342" spans="1:8" hidden="1">
      <c r="A3342" s="19">
        <v>63</v>
      </c>
      <c r="B3342" s="19" t="s">
        <v>93</v>
      </c>
      <c r="C3342" s="27">
        <f>All!CM65</f>
        <v>0</v>
      </c>
      <c r="D3342" s="24">
        <f>All!BC65</f>
        <v>0</v>
      </c>
      <c r="E3342" s="19" t="s">
        <v>272</v>
      </c>
      <c r="F3342" s="24">
        <f>All!FG65</f>
        <v>0</v>
      </c>
      <c r="G3342" s="24">
        <f>All!GQ65</f>
        <v>0</v>
      </c>
      <c r="H3342" s="26">
        <v>44866</v>
      </c>
    </row>
    <row r="3343" spans="1:8" hidden="1">
      <c r="A3343" s="19">
        <v>64</v>
      </c>
      <c r="B3343" s="19" t="s">
        <v>94</v>
      </c>
      <c r="C3343" s="27">
        <f>All!CM66</f>
        <v>0</v>
      </c>
      <c r="D3343" s="24">
        <f>All!BC66</f>
        <v>0</v>
      </c>
      <c r="E3343" s="19" t="s">
        <v>272</v>
      </c>
      <c r="F3343" s="24">
        <f>All!FG66</f>
        <v>0</v>
      </c>
      <c r="G3343" s="24">
        <f>All!GQ66</f>
        <v>0</v>
      </c>
      <c r="H3343" s="26">
        <v>44866</v>
      </c>
    </row>
    <row r="3344" spans="1:8" hidden="1">
      <c r="A3344" s="19">
        <v>65</v>
      </c>
      <c r="B3344" s="19" t="s">
        <v>95</v>
      </c>
      <c r="C3344" s="27">
        <f>All!CM67</f>
        <v>0</v>
      </c>
      <c r="D3344" s="24">
        <f>All!BC67</f>
        <v>0</v>
      </c>
      <c r="E3344" s="19" t="s">
        <v>272</v>
      </c>
      <c r="F3344" s="24">
        <f>All!FG67</f>
        <v>0</v>
      </c>
      <c r="G3344" s="24">
        <f>All!GQ67</f>
        <v>0</v>
      </c>
      <c r="H3344" s="26">
        <v>44866</v>
      </c>
    </row>
    <row r="3345" spans="1:8" hidden="1">
      <c r="A3345" s="19">
        <v>66</v>
      </c>
      <c r="B3345" s="19" t="s">
        <v>96</v>
      </c>
      <c r="C3345" s="27">
        <f>All!CM68</f>
        <v>0</v>
      </c>
      <c r="D3345" s="24">
        <f>All!BC68</f>
        <v>0</v>
      </c>
      <c r="E3345" s="19" t="s">
        <v>272</v>
      </c>
      <c r="F3345" s="24">
        <f>All!FG68</f>
        <v>0</v>
      </c>
      <c r="G3345" s="24">
        <f>All!GQ68</f>
        <v>0</v>
      </c>
      <c r="H3345" s="26">
        <v>44866</v>
      </c>
    </row>
    <row r="3346" spans="1:8" hidden="1">
      <c r="A3346" s="19">
        <v>67</v>
      </c>
      <c r="B3346" s="19" t="s">
        <v>97</v>
      </c>
      <c r="C3346" s="27">
        <f>All!CM69</f>
        <v>0</v>
      </c>
      <c r="D3346" s="24">
        <f>All!BC69</f>
        <v>0</v>
      </c>
      <c r="E3346" s="19" t="s">
        <v>272</v>
      </c>
      <c r="F3346" s="24">
        <f>All!FG69</f>
        <v>0</v>
      </c>
      <c r="G3346" s="24">
        <f>All!GQ69</f>
        <v>0</v>
      </c>
      <c r="H3346" s="26">
        <v>44866</v>
      </c>
    </row>
    <row r="3347" spans="1:8" hidden="1">
      <c r="A3347" s="19">
        <v>68</v>
      </c>
      <c r="B3347" s="19" t="s">
        <v>98</v>
      </c>
      <c r="C3347" s="27">
        <f>All!CM70</f>
        <v>0</v>
      </c>
      <c r="D3347" s="24">
        <f>All!BC70</f>
        <v>0</v>
      </c>
      <c r="E3347" s="19" t="s">
        <v>272</v>
      </c>
      <c r="F3347" s="24">
        <f>All!FG70</f>
        <v>0</v>
      </c>
      <c r="G3347" s="24">
        <f>All!GQ70</f>
        <v>0</v>
      </c>
      <c r="H3347" s="26">
        <v>44866</v>
      </c>
    </row>
    <row r="3348" spans="1:8" hidden="1">
      <c r="A3348" s="19">
        <v>69</v>
      </c>
      <c r="B3348" s="19" t="s">
        <v>99</v>
      </c>
      <c r="C3348" s="27">
        <f>All!CM71</f>
        <v>0</v>
      </c>
      <c r="D3348" s="24">
        <f>All!BC71</f>
        <v>0</v>
      </c>
      <c r="E3348" s="19" t="s">
        <v>272</v>
      </c>
      <c r="F3348" s="24">
        <f>All!FG71</f>
        <v>0</v>
      </c>
      <c r="G3348" s="24">
        <f>All!GQ71</f>
        <v>0</v>
      </c>
      <c r="H3348" s="26">
        <v>44866</v>
      </c>
    </row>
    <row r="3349" spans="1:8" hidden="1">
      <c r="A3349" s="19">
        <v>70</v>
      </c>
      <c r="B3349" s="19" t="s">
        <v>100</v>
      </c>
      <c r="C3349" s="27">
        <f>All!CM72</f>
        <v>0</v>
      </c>
      <c r="D3349" s="24">
        <f>All!BC72</f>
        <v>0</v>
      </c>
      <c r="E3349" s="19" t="s">
        <v>272</v>
      </c>
      <c r="F3349" s="24">
        <f>All!FG72</f>
        <v>0</v>
      </c>
      <c r="G3349" s="24">
        <f>All!GQ72</f>
        <v>0</v>
      </c>
      <c r="H3349" s="26">
        <v>44866</v>
      </c>
    </row>
    <row r="3350" spans="1:8" hidden="1">
      <c r="A3350" s="19">
        <v>71</v>
      </c>
      <c r="B3350" s="19" t="s">
        <v>101</v>
      </c>
      <c r="C3350" s="27">
        <f>All!CM73</f>
        <v>0</v>
      </c>
      <c r="D3350" s="24">
        <f>All!BC73</f>
        <v>0</v>
      </c>
      <c r="E3350" s="19" t="s">
        <v>272</v>
      </c>
      <c r="F3350" s="24">
        <f>All!FG73</f>
        <v>0</v>
      </c>
      <c r="G3350" s="24">
        <f>All!GQ73</f>
        <v>0</v>
      </c>
      <c r="H3350" s="26">
        <v>44866</v>
      </c>
    </row>
    <row r="3351" spans="1:8" hidden="1">
      <c r="A3351" s="19">
        <v>72</v>
      </c>
      <c r="B3351" s="19" t="s">
        <v>102</v>
      </c>
      <c r="C3351" s="27">
        <f>All!CM74</f>
        <v>0</v>
      </c>
      <c r="D3351" s="24">
        <f>All!BC74</f>
        <v>0</v>
      </c>
      <c r="E3351" s="19" t="s">
        <v>272</v>
      </c>
      <c r="F3351" s="24">
        <f>All!FG74</f>
        <v>0</v>
      </c>
      <c r="G3351" s="24">
        <f>All!GQ74</f>
        <v>0</v>
      </c>
      <c r="H3351" s="26">
        <v>44866</v>
      </c>
    </row>
    <row r="3352" spans="1:8" hidden="1">
      <c r="A3352" s="19">
        <v>73</v>
      </c>
      <c r="B3352" s="19" t="s">
        <v>103</v>
      </c>
      <c r="C3352" s="27">
        <f>All!CM75</f>
        <v>0</v>
      </c>
      <c r="D3352" s="24">
        <f>All!BC75</f>
        <v>0</v>
      </c>
      <c r="E3352" s="19" t="s">
        <v>272</v>
      </c>
      <c r="F3352" s="24">
        <f>All!FG75</f>
        <v>0</v>
      </c>
      <c r="G3352" s="24">
        <f>All!GQ75</f>
        <v>0</v>
      </c>
      <c r="H3352" s="26">
        <v>44866</v>
      </c>
    </row>
    <row r="3353" spans="1:8" hidden="1">
      <c r="A3353" s="19">
        <v>74</v>
      </c>
      <c r="B3353" s="19" t="s">
        <v>104</v>
      </c>
      <c r="C3353" s="27">
        <f>All!CM76</f>
        <v>0</v>
      </c>
      <c r="D3353" s="24">
        <f>All!BC76</f>
        <v>0</v>
      </c>
      <c r="E3353" s="19" t="s">
        <v>272</v>
      </c>
      <c r="F3353" s="24">
        <f>All!FG76</f>
        <v>0</v>
      </c>
      <c r="G3353" s="24">
        <f>All!GQ76</f>
        <v>0</v>
      </c>
      <c r="H3353" s="26">
        <v>44866</v>
      </c>
    </row>
    <row r="3354" spans="1:8" hidden="1">
      <c r="A3354" s="19">
        <v>75</v>
      </c>
      <c r="B3354" s="19" t="s">
        <v>105</v>
      </c>
      <c r="C3354" s="27">
        <f>All!CM77</f>
        <v>0</v>
      </c>
      <c r="D3354" s="24">
        <f>All!BC77</f>
        <v>0</v>
      </c>
      <c r="E3354" s="19" t="s">
        <v>272</v>
      </c>
      <c r="F3354" s="24">
        <f>All!FG77</f>
        <v>0</v>
      </c>
      <c r="G3354" s="24">
        <f>All!GQ77</f>
        <v>0</v>
      </c>
      <c r="H3354" s="26">
        <v>44866</v>
      </c>
    </row>
    <row r="3355" spans="1:8" hidden="1">
      <c r="A3355" s="19">
        <v>76</v>
      </c>
      <c r="B3355" s="19" t="s">
        <v>111</v>
      </c>
      <c r="C3355" s="27">
        <f>All!CM78</f>
        <v>0</v>
      </c>
      <c r="D3355" s="24">
        <f>All!BC78</f>
        <v>0</v>
      </c>
      <c r="E3355" s="19" t="s">
        <v>272</v>
      </c>
      <c r="F3355" s="24">
        <f>All!FG78</f>
        <v>0</v>
      </c>
      <c r="G3355" s="24">
        <f>All!GQ78</f>
        <v>0</v>
      </c>
      <c r="H3355" s="26">
        <v>44866</v>
      </c>
    </row>
    <row r="3356" spans="1:8" hidden="1">
      <c r="A3356" s="19">
        <v>77</v>
      </c>
      <c r="B3356" s="19" t="s">
        <v>112</v>
      </c>
      <c r="C3356" s="27">
        <f>All!CM79</f>
        <v>0</v>
      </c>
      <c r="D3356" s="24">
        <f>All!BC79</f>
        <v>0</v>
      </c>
      <c r="E3356" s="19" t="s">
        <v>272</v>
      </c>
      <c r="F3356" s="24">
        <f>All!FG79</f>
        <v>0</v>
      </c>
      <c r="G3356" s="24">
        <f>All!GQ79</f>
        <v>0</v>
      </c>
      <c r="H3356" s="26">
        <v>44866</v>
      </c>
    </row>
    <row r="3357" spans="1:8" hidden="1">
      <c r="A3357" s="19">
        <v>78</v>
      </c>
      <c r="B3357" s="19" t="s">
        <v>113</v>
      </c>
      <c r="C3357" s="27">
        <f>All!CM80</f>
        <v>0</v>
      </c>
      <c r="D3357" s="24">
        <f>All!BC80</f>
        <v>0</v>
      </c>
      <c r="E3357" s="19" t="s">
        <v>272</v>
      </c>
      <c r="F3357" s="24">
        <f>All!FG80</f>
        <v>0</v>
      </c>
      <c r="G3357" s="24">
        <f>All!GQ80</f>
        <v>0</v>
      </c>
      <c r="H3357" s="26">
        <v>44866</v>
      </c>
    </row>
    <row r="3358" spans="1:8" hidden="1">
      <c r="A3358" s="19">
        <v>79</v>
      </c>
      <c r="B3358" s="19" t="s">
        <v>114</v>
      </c>
      <c r="C3358" s="27">
        <f>All!CM81</f>
        <v>0</v>
      </c>
      <c r="D3358" s="24">
        <f>All!BC81</f>
        <v>0</v>
      </c>
      <c r="E3358" s="19" t="s">
        <v>272</v>
      </c>
      <c r="F3358" s="24">
        <f>All!FG81</f>
        <v>0</v>
      </c>
      <c r="G3358" s="24">
        <f>All!GQ81</f>
        <v>0</v>
      </c>
      <c r="H3358" s="26">
        <v>44866</v>
      </c>
    </row>
    <row r="3359" spans="1:8" hidden="1">
      <c r="A3359" s="19">
        <v>80</v>
      </c>
      <c r="B3359" s="19" t="s">
        <v>115</v>
      </c>
      <c r="C3359" s="27">
        <f>All!CM82</f>
        <v>0</v>
      </c>
      <c r="D3359" s="24">
        <f>All!BC82</f>
        <v>0</v>
      </c>
      <c r="E3359" s="19" t="s">
        <v>272</v>
      </c>
      <c r="F3359" s="24">
        <f>All!FG82</f>
        <v>0</v>
      </c>
      <c r="G3359" s="24">
        <f>All!GQ82</f>
        <v>0</v>
      </c>
      <c r="H3359" s="26">
        <v>44866</v>
      </c>
    </row>
    <row r="3360" spans="1:8" hidden="1">
      <c r="A3360" s="19">
        <v>81</v>
      </c>
      <c r="B3360" s="19" t="s">
        <v>116</v>
      </c>
      <c r="C3360" s="27">
        <f>All!CM83</f>
        <v>0</v>
      </c>
      <c r="D3360" s="24">
        <f>All!BC83</f>
        <v>0</v>
      </c>
      <c r="E3360" s="19" t="s">
        <v>272</v>
      </c>
      <c r="F3360" s="24">
        <f>All!FG83</f>
        <v>0</v>
      </c>
      <c r="G3360" s="24">
        <f>All!GQ83</f>
        <v>0</v>
      </c>
      <c r="H3360" s="26">
        <v>44866</v>
      </c>
    </row>
    <row r="3361" spans="1:8" hidden="1">
      <c r="A3361" s="19">
        <v>82</v>
      </c>
      <c r="B3361" s="19" t="s">
        <v>117</v>
      </c>
      <c r="C3361" s="27">
        <f>All!CM84</f>
        <v>0</v>
      </c>
      <c r="D3361" s="24">
        <f>All!BC84</f>
        <v>0</v>
      </c>
      <c r="E3361" s="19" t="s">
        <v>272</v>
      </c>
      <c r="F3361" s="24">
        <f>All!FG84</f>
        <v>0</v>
      </c>
      <c r="G3361" s="24">
        <f>All!GQ84</f>
        <v>0</v>
      </c>
      <c r="H3361" s="26">
        <v>44866</v>
      </c>
    </row>
    <row r="3362" spans="1:8" hidden="1">
      <c r="A3362" s="19">
        <v>83</v>
      </c>
      <c r="B3362" s="19" t="s">
        <v>118</v>
      </c>
      <c r="C3362" s="27">
        <f>All!CM85</f>
        <v>0</v>
      </c>
      <c r="D3362" s="24">
        <f>All!BC85</f>
        <v>0</v>
      </c>
      <c r="E3362" s="19" t="s">
        <v>272</v>
      </c>
      <c r="F3362" s="24">
        <f>All!FG85</f>
        <v>0</v>
      </c>
      <c r="G3362" s="24">
        <f>All!GQ85</f>
        <v>0</v>
      </c>
      <c r="H3362" s="26">
        <v>44866</v>
      </c>
    </row>
    <row r="3363" spans="1:8" hidden="1">
      <c r="A3363" s="19">
        <v>84</v>
      </c>
      <c r="B3363" s="19" t="s">
        <v>119</v>
      </c>
      <c r="C3363" s="27">
        <f>All!CM86</f>
        <v>0</v>
      </c>
      <c r="D3363" s="24">
        <f>All!BC86</f>
        <v>0</v>
      </c>
      <c r="E3363" s="19" t="s">
        <v>272</v>
      </c>
      <c r="F3363" s="24">
        <f>All!FG86</f>
        <v>0</v>
      </c>
      <c r="G3363" s="24">
        <f>All!GQ86</f>
        <v>0</v>
      </c>
      <c r="H3363" s="26">
        <v>44866</v>
      </c>
    </row>
    <row r="3364" spans="1:8" hidden="1">
      <c r="A3364" s="19">
        <v>85</v>
      </c>
      <c r="B3364" s="19" t="s">
        <v>120</v>
      </c>
      <c r="C3364" s="27">
        <f>All!CM87</f>
        <v>0</v>
      </c>
      <c r="D3364" s="24">
        <f>All!BC87</f>
        <v>0</v>
      </c>
      <c r="E3364" s="19" t="s">
        <v>272</v>
      </c>
      <c r="F3364" s="24">
        <f>All!FG87</f>
        <v>0</v>
      </c>
      <c r="G3364" s="24">
        <f>All!GQ87</f>
        <v>0</v>
      </c>
      <c r="H3364" s="26">
        <v>44866</v>
      </c>
    </row>
    <row r="3365" spans="1:8" hidden="1">
      <c r="A3365" s="19">
        <v>86</v>
      </c>
      <c r="B3365" s="19" t="s">
        <v>121</v>
      </c>
      <c r="C3365" s="27">
        <f>All!CM88</f>
        <v>0</v>
      </c>
      <c r="D3365" s="24">
        <f>All!BC88</f>
        <v>0</v>
      </c>
      <c r="E3365" s="19" t="s">
        <v>272</v>
      </c>
      <c r="F3365" s="24">
        <f>All!FG88</f>
        <v>0</v>
      </c>
      <c r="G3365" s="24">
        <f>All!GQ88</f>
        <v>0</v>
      </c>
      <c r="H3365" s="26">
        <v>44866</v>
      </c>
    </row>
    <row r="3366" spans="1:8" hidden="1">
      <c r="A3366" s="19">
        <v>87</v>
      </c>
      <c r="B3366" s="19" t="s">
        <v>122</v>
      </c>
      <c r="C3366" s="27">
        <f>All!CM89</f>
        <v>0</v>
      </c>
      <c r="D3366" s="24">
        <f>All!BC89</f>
        <v>0</v>
      </c>
      <c r="E3366" s="19" t="s">
        <v>272</v>
      </c>
      <c r="F3366" s="24">
        <f>All!FG89</f>
        <v>0</v>
      </c>
      <c r="G3366" s="24">
        <f>All!GQ89</f>
        <v>0</v>
      </c>
      <c r="H3366" s="26">
        <v>44866</v>
      </c>
    </row>
    <row r="3367" spans="1:8" hidden="1">
      <c r="A3367" s="19">
        <v>88</v>
      </c>
      <c r="B3367" s="19" t="s">
        <v>123</v>
      </c>
      <c r="C3367" s="27">
        <f>All!CM90</f>
        <v>0</v>
      </c>
      <c r="D3367" s="24">
        <f>All!BC90</f>
        <v>0</v>
      </c>
      <c r="E3367" s="19" t="s">
        <v>272</v>
      </c>
      <c r="F3367" s="24">
        <f>All!FG90</f>
        <v>0</v>
      </c>
      <c r="G3367" s="24">
        <f>All!GQ90</f>
        <v>0</v>
      </c>
      <c r="H3367" s="26">
        <v>44866</v>
      </c>
    </row>
    <row r="3368" spans="1:8" hidden="1">
      <c r="A3368" s="19">
        <v>89</v>
      </c>
      <c r="B3368" s="19" t="s">
        <v>126</v>
      </c>
      <c r="C3368" s="27">
        <f>All!CM91</f>
        <v>0</v>
      </c>
      <c r="D3368" s="24">
        <f>All!BC91</f>
        <v>0</v>
      </c>
      <c r="E3368" s="19" t="s">
        <v>272</v>
      </c>
      <c r="F3368" s="24">
        <f>All!FG91</f>
        <v>0</v>
      </c>
      <c r="G3368" s="24">
        <f>All!GQ91</f>
        <v>0</v>
      </c>
      <c r="H3368" s="26">
        <v>44866</v>
      </c>
    </row>
    <row r="3369" spans="1:8" hidden="1">
      <c r="A3369" s="19">
        <v>90</v>
      </c>
      <c r="B3369" s="19" t="s">
        <v>284</v>
      </c>
      <c r="C3369" s="27">
        <f>All!CM92</f>
        <v>0</v>
      </c>
      <c r="D3369" s="24">
        <f>All!BC92</f>
        <v>0</v>
      </c>
      <c r="E3369" s="19" t="s">
        <v>272</v>
      </c>
      <c r="F3369" s="24">
        <f>All!FG92</f>
        <v>0</v>
      </c>
      <c r="G3369" s="24">
        <f>All!GQ92</f>
        <v>0</v>
      </c>
      <c r="H3369" s="26">
        <v>44866</v>
      </c>
    </row>
    <row r="3370" spans="1:8" hidden="1">
      <c r="A3370" s="19">
        <v>91</v>
      </c>
      <c r="B3370" s="19" t="s">
        <v>2006</v>
      </c>
      <c r="C3370" s="27">
        <f>All!CM93</f>
        <v>0</v>
      </c>
      <c r="D3370" s="24">
        <f>All!BC93</f>
        <v>0</v>
      </c>
      <c r="E3370" s="19" t="s">
        <v>272</v>
      </c>
      <c r="F3370" s="24">
        <f>All!FG93</f>
        <v>0</v>
      </c>
      <c r="G3370" s="24">
        <f>All!GQ93</f>
        <v>0</v>
      </c>
      <c r="H3370" s="26">
        <v>44866</v>
      </c>
    </row>
    <row r="3371" spans="1:8" hidden="1">
      <c r="A3371" s="19">
        <v>92</v>
      </c>
      <c r="B3371" s="19" t="s">
        <v>283</v>
      </c>
      <c r="C3371" s="27">
        <f>All!CM94</f>
        <v>0</v>
      </c>
      <c r="D3371" s="24">
        <f>All!BC94</f>
        <v>0</v>
      </c>
      <c r="E3371" s="19" t="s">
        <v>272</v>
      </c>
      <c r="F3371" s="24">
        <f>All!FG94</f>
        <v>0</v>
      </c>
      <c r="G3371" s="24">
        <f>All!GQ94</f>
        <v>0</v>
      </c>
      <c r="H3371" s="26">
        <v>44866</v>
      </c>
    </row>
    <row r="3372" spans="1:8" hidden="1">
      <c r="A3372" s="19">
        <v>93</v>
      </c>
      <c r="B3372" s="19" t="s">
        <v>2005</v>
      </c>
      <c r="C3372" s="27">
        <f>All!CM95</f>
        <v>0</v>
      </c>
      <c r="D3372" s="24">
        <f>All!BC95</f>
        <v>0</v>
      </c>
      <c r="E3372" s="19" t="s">
        <v>272</v>
      </c>
      <c r="F3372" s="24">
        <f>All!FG95</f>
        <v>0</v>
      </c>
      <c r="G3372" s="24">
        <f>All!GQ95</f>
        <v>0</v>
      </c>
      <c r="H3372" s="26">
        <v>44866</v>
      </c>
    </row>
    <row r="3373" spans="1:8" hidden="1">
      <c r="A3373" s="19">
        <v>94</v>
      </c>
      <c r="B3373" s="19" t="s">
        <v>2075</v>
      </c>
      <c r="C3373" s="27">
        <f>All!CM96</f>
        <v>0</v>
      </c>
      <c r="D3373" s="24">
        <f>All!BC96</f>
        <v>0</v>
      </c>
      <c r="E3373" s="19" t="s">
        <v>272</v>
      </c>
      <c r="F3373" s="24">
        <f>All!FG96</f>
        <v>0</v>
      </c>
      <c r="G3373" s="24">
        <f>All!GQ96</f>
        <v>0</v>
      </c>
      <c r="H3373" s="26">
        <v>44866</v>
      </c>
    </row>
    <row r="3374" spans="1:8" hidden="1">
      <c r="A3374" s="19">
        <v>95</v>
      </c>
      <c r="B3374" s="19" t="s">
        <v>2076</v>
      </c>
      <c r="C3374" s="27">
        <f>All!CM97</f>
        <v>0</v>
      </c>
      <c r="D3374" s="24">
        <f>All!BC97</f>
        <v>0</v>
      </c>
      <c r="E3374" s="19" t="s">
        <v>272</v>
      </c>
      <c r="F3374" s="24">
        <f>All!FG97</f>
        <v>0</v>
      </c>
      <c r="G3374" s="24">
        <f>All!GQ97</f>
        <v>0</v>
      </c>
      <c r="H3374" s="26">
        <v>44866</v>
      </c>
    </row>
    <row r="3375" spans="1:8" hidden="1">
      <c r="A3375" s="19">
        <v>96</v>
      </c>
      <c r="B3375" s="19" t="s">
        <v>2077</v>
      </c>
      <c r="C3375" s="27">
        <f>All!CM98</f>
        <v>0</v>
      </c>
      <c r="D3375" s="24">
        <f>All!BC98</f>
        <v>0</v>
      </c>
      <c r="E3375" s="19" t="s">
        <v>272</v>
      </c>
      <c r="F3375" s="24">
        <f>All!FG98</f>
        <v>0</v>
      </c>
      <c r="G3375" s="24">
        <f>All!GQ98</f>
        <v>0</v>
      </c>
      <c r="H3375" s="26">
        <v>44866</v>
      </c>
    </row>
    <row r="3376" spans="1:8" hidden="1">
      <c r="A3376" s="19">
        <v>97</v>
      </c>
      <c r="B3376" s="19" t="s">
        <v>2078</v>
      </c>
      <c r="C3376" s="27">
        <f>All!CM99</f>
        <v>0</v>
      </c>
      <c r="D3376" s="24">
        <f>All!BC99</f>
        <v>0</v>
      </c>
      <c r="E3376" s="19" t="s">
        <v>272</v>
      </c>
      <c r="F3376" s="24">
        <f>All!FG99</f>
        <v>0</v>
      </c>
      <c r="G3376" s="24">
        <f>All!GQ99</f>
        <v>0</v>
      </c>
      <c r="H3376" s="26">
        <v>44866</v>
      </c>
    </row>
    <row r="3377" spans="1:8" hidden="1">
      <c r="A3377" s="19">
        <v>98</v>
      </c>
      <c r="B3377" s="19" t="s">
        <v>2079</v>
      </c>
      <c r="C3377" s="27">
        <f>All!CM100</f>
        <v>0</v>
      </c>
      <c r="D3377" s="24">
        <f>All!BC100</f>
        <v>0</v>
      </c>
      <c r="E3377" s="19" t="s">
        <v>272</v>
      </c>
      <c r="F3377" s="24">
        <f>All!FG100</f>
        <v>0</v>
      </c>
      <c r="G3377" s="24">
        <f>All!GQ100</f>
        <v>0</v>
      </c>
      <c r="H3377" s="26">
        <v>44866</v>
      </c>
    </row>
    <row r="3378" spans="1:8" hidden="1">
      <c r="A3378" s="19">
        <v>99</v>
      </c>
      <c r="B3378" s="19" t="s">
        <v>2080</v>
      </c>
      <c r="C3378" s="27">
        <f>All!CM101</f>
        <v>0</v>
      </c>
      <c r="D3378" s="24">
        <f>All!BC101</f>
        <v>0</v>
      </c>
      <c r="E3378" s="19" t="s">
        <v>272</v>
      </c>
      <c r="F3378" s="24">
        <f>All!FG101</f>
        <v>0</v>
      </c>
      <c r="G3378" s="24">
        <f>All!GQ101</f>
        <v>0</v>
      </c>
      <c r="H3378" s="26">
        <v>44866</v>
      </c>
    </row>
    <row r="3379" spans="1:8" hidden="1">
      <c r="A3379" s="19">
        <v>100</v>
      </c>
      <c r="B3379" s="19" t="s">
        <v>2081</v>
      </c>
      <c r="C3379" s="27">
        <f>All!CM102</f>
        <v>0</v>
      </c>
      <c r="D3379" s="24">
        <f>All!BC102</f>
        <v>0</v>
      </c>
      <c r="E3379" s="19" t="s">
        <v>272</v>
      </c>
      <c r="F3379" s="24">
        <f>All!FG102</f>
        <v>0</v>
      </c>
      <c r="G3379" s="24">
        <f>All!GQ102</f>
        <v>0</v>
      </c>
      <c r="H3379" s="26">
        <v>44866</v>
      </c>
    </row>
    <row r="3380" spans="1:8" hidden="1">
      <c r="A3380" s="19">
        <v>101</v>
      </c>
      <c r="B3380" s="19" t="s">
        <v>2082</v>
      </c>
      <c r="C3380" s="27">
        <f>All!CM103</f>
        <v>0</v>
      </c>
      <c r="D3380" s="24">
        <f>All!BC103</f>
        <v>0</v>
      </c>
      <c r="E3380" s="19" t="s">
        <v>272</v>
      </c>
      <c r="F3380" s="24">
        <f>All!FG103</f>
        <v>0</v>
      </c>
      <c r="G3380" s="24">
        <f>All!GQ103</f>
        <v>0</v>
      </c>
      <c r="H3380" s="26">
        <v>44866</v>
      </c>
    </row>
    <row r="3381" spans="1:8" hidden="1">
      <c r="A3381" s="19">
        <v>102</v>
      </c>
      <c r="B3381" s="19" t="s">
        <v>2083</v>
      </c>
      <c r="C3381" s="27">
        <f>All!CM104</f>
        <v>0</v>
      </c>
      <c r="D3381" s="24">
        <f>All!BC104</f>
        <v>0</v>
      </c>
      <c r="E3381" s="19" t="s">
        <v>272</v>
      </c>
      <c r="F3381" s="24">
        <f>All!FG104</f>
        <v>0</v>
      </c>
      <c r="G3381" s="24">
        <f>All!GQ104</f>
        <v>0</v>
      </c>
      <c r="H3381" s="26">
        <v>44866</v>
      </c>
    </row>
    <row r="3382" spans="1:8" hidden="1">
      <c r="A3382" s="19">
        <v>103</v>
      </c>
      <c r="B3382" s="19" t="s">
        <v>2085</v>
      </c>
      <c r="C3382" s="27">
        <f>All!CM105</f>
        <v>0</v>
      </c>
      <c r="D3382" s="24">
        <f>All!BC105</f>
        <v>0</v>
      </c>
      <c r="E3382" s="19" t="s">
        <v>272</v>
      </c>
      <c r="F3382" s="24">
        <f>All!FG105</f>
        <v>0</v>
      </c>
      <c r="G3382" s="24">
        <f>All!GQ105</f>
        <v>0</v>
      </c>
      <c r="H3382" s="26">
        <v>44866</v>
      </c>
    </row>
    <row r="3383" spans="1:8" hidden="1">
      <c r="A3383" s="19">
        <v>104</v>
      </c>
      <c r="B3383" s="19" t="s">
        <v>2086</v>
      </c>
      <c r="C3383" s="27">
        <f>All!CM106</f>
        <v>0</v>
      </c>
      <c r="D3383" s="24">
        <f>All!BC106</f>
        <v>0</v>
      </c>
      <c r="E3383" s="19" t="s">
        <v>272</v>
      </c>
      <c r="F3383" s="24">
        <f>All!FG106</f>
        <v>0</v>
      </c>
      <c r="G3383" s="24">
        <f>All!GQ106</f>
        <v>0</v>
      </c>
      <c r="H3383" s="26">
        <v>44866</v>
      </c>
    </row>
    <row r="3384" spans="1:8" hidden="1">
      <c r="A3384" s="19">
        <v>105</v>
      </c>
      <c r="B3384" s="19" t="s">
        <v>2087</v>
      </c>
      <c r="C3384" s="27">
        <f>All!CM107</f>
        <v>0</v>
      </c>
      <c r="D3384" s="24">
        <f>All!BC107</f>
        <v>0</v>
      </c>
      <c r="E3384" s="19" t="s">
        <v>272</v>
      </c>
      <c r="F3384" s="24">
        <f>All!FG107</f>
        <v>0</v>
      </c>
      <c r="G3384" s="24">
        <f>All!GQ107</f>
        <v>0</v>
      </c>
      <c r="H3384" s="26">
        <v>44866</v>
      </c>
    </row>
    <row r="3385" spans="1:8" hidden="1">
      <c r="A3385" s="19">
        <v>106</v>
      </c>
      <c r="B3385" s="19" t="s">
        <v>2088</v>
      </c>
      <c r="C3385" s="27">
        <f>All!CM108</f>
        <v>0</v>
      </c>
      <c r="D3385" s="24">
        <f>All!BC108</f>
        <v>0</v>
      </c>
      <c r="E3385" s="19" t="s">
        <v>272</v>
      </c>
      <c r="F3385" s="24">
        <f>All!FG108</f>
        <v>0</v>
      </c>
      <c r="G3385" s="24">
        <f>All!GQ108</f>
        <v>0</v>
      </c>
      <c r="H3385" s="26">
        <v>44866</v>
      </c>
    </row>
    <row r="3386" spans="1:8" hidden="1">
      <c r="A3386" s="19">
        <v>107</v>
      </c>
      <c r="B3386" s="19" t="s">
        <v>2089</v>
      </c>
      <c r="C3386" s="27">
        <f>All!CM109</f>
        <v>0</v>
      </c>
      <c r="D3386" s="24">
        <f>All!BC109</f>
        <v>0</v>
      </c>
      <c r="E3386" s="19" t="s">
        <v>272</v>
      </c>
      <c r="F3386" s="24">
        <f>All!FG109</f>
        <v>0</v>
      </c>
      <c r="G3386" s="24">
        <f>All!GQ109</f>
        <v>0</v>
      </c>
      <c r="H3386" s="26">
        <v>44866</v>
      </c>
    </row>
    <row r="3387" spans="1:8" hidden="1">
      <c r="A3387" s="19">
        <v>108</v>
      </c>
      <c r="B3387" s="19" t="s">
        <v>2090</v>
      </c>
      <c r="C3387" s="27">
        <f>All!CM110</f>
        <v>0</v>
      </c>
      <c r="D3387" s="24">
        <f>All!BC110</f>
        <v>0</v>
      </c>
      <c r="E3387" s="19" t="s">
        <v>272</v>
      </c>
      <c r="F3387" s="24">
        <f>All!FG110</f>
        <v>0</v>
      </c>
      <c r="G3387" s="24">
        <f>All!GQ110</f>
        <v>0</v>
      </c>
      <c r="H3387" s="26">
        <v>44866</v>
      </c>
    </row>
    <row r="3388" spans="1:8" hidden="1">
      <c r="A3388" s="19">
        <v>109</v>
      </c>
      <c r="B3388" s="19" t="s">
        <v>2091</v>
      </c>
      <c r="C3388" s="27">
        <f>All!CM111</f>
        <v>0</v>
      </c>
      <c r="D3388" s="24">
        <f>All!BC111</f>
        <v>0</v>
      </c>
      <c r="E3388" s="19" t="s">
        <v>272</v>
      </c>
      <c r="F3388" s="24">
        <f>All!FG111</f>
        <v>0</v>
      </c>
      <c r="G3388" s="24">
        <f>All!GQ111</f>
        <v>0</v>
      </c>
      <c r="H3388" s="26">
        <v>44866</v>
      </c>
    </row>
    <row r="3389" spans="1:8" hidden="1">
      <c r="A3389" s="19">
        <v>110</v>
      </c>
      <c r="B3389" s="19" t="s">
        <v>2092</v>
      </c>
      <c r="C3389" s="27">
        <f>All!CM112</f>
        <v>0</v>
      </c>
      <c r="D3389" s="24">
        <f>All!BC112</f>
        <v>0</v>
      </c>
      <c r="E3389" s="19" t="s">
        <v>272</v>
      </c>
      <c r="F3389" s="24">
        <f>All!FG112</f>
        <v>0</v>
      </c>
      <c r="G3389" s="24">
        <f>All!GQ112</f>
        <v>0</v>
      </c>
      <c r="H3389" s="26">
        <v>44866</v>
      </c>
    </row>
    <row r="3390" spans="1:8" hidden="1">
      <c r="A3390" s="19">
        <v>111</v>
      </c>
      <c r="B3390" s="19" t="s">
        <v>2104</v>
      </c>
      <c r="C3390" s="27">
        <f>All!CM113</f>
        <v>0</v>
      </c>
      <c r="D3390" s="24">
        <f>All!BC113</f>
        <v>0</v>
      </c>
      <c r="E3390" s="19" t="s">
        <v>272</v>
      </c>
      <c r="F3390" s="24">
        <f>All!FG113</f>
        <v>0</v>
      </c>
      <c r="G3390" s="24">
        <f>All!GQ113</f>
        <v>0</v>
      </c>
      <c r="H3390" s="26">
        <v>44866</v>
      </c>
    </row>
    <row r="3391" spans="1:8" hidden="1">
      <c r="A3391" s="19">
        <v>112</v>
      </c>
      <c r="B3391" s="19" t="s">
        <v>2100</v>
      </c>
      <c r="C3391" s="27">
        <f>All!CM114</f>
        <v>0</v>
      </c>
      <c r="D3391" s="24">
        <f>All!BC114</f>
        <v>0</v>
      </c>
      <c r="E3391" s="19" t="s">
        <v>272</v>
      </c>
      <c r="F3391" s="24">
        <f>All!FG114</f>
        <v>0</v>
      </c>
      <c r="G3391" s="24">
        <f>All!GQ114</f>
        <v>0</v>
      </c>
      <c r="H3391" s="26">
        <v>44866</v>
      </c>
    </row>
    <row r="3392" spans="1:8" hidden="1">
      <c r="A3392" s="19">
        <v>113</v>
      </c>
      <c r="B3392" s="19" t="s">
        <v>2101</v>
      </c>
      <c r="C3392" s="27">
        <f>All!CM115</f>
        <v>0</v>
      </c>
      <c r="D3392" s="24">
        <f>All!BC115</f>
        <v>0</v>
      </c>
      <c r="E3392" s="19" t="s">
        <v>272</v>
      </c>
      <c r="F3392" s="24">
        <f>All!FG115</f>
        <v>0</v>
      </c>
      <c r="G3392" s="24">
        <f>All!GQ115</f>
        <v>0</v>
      </c>
      <c r="H3392" s="26">
        <v>44866</v>
      </c>
    </row>
    <row r="3393" spans="1:8" hidden="1">
      <c r="A3393" s="19">
        <v>114</v>
      </c>
      <c r="B3393" s="19" t="s">
        <v>2102</v>
      </c>
      <c r="C3393" s="27">
        <f>All!CM116</f>
        <v>0</v>
      </c>
      <c r="D3393" s="24">
        <f>All!BC116</f>
        <v>0</v>
      </c>
      <c r="E3393" s="19" t="s">
        <v>272</v>
      </c>
      <c r="F3393" s="24">
        <f>All!FG116</f>
        <v>0</v>
      </c>
      <c r="G3393" s="24">
        <f>All!GQ116</f>
        <v>0</v>
      </c>
      <c r="H3393" s="26">
        <v>44866</v>
      </c>
    </row>
    <row r="3394" spans="1:8" hidden="1">
      <c r="A3394" s="20">
        <v>115</v>
      </c>
      <c r="B3394" s="20" t="s">
        <v>2103</v>
      </c>
      <c r="C3394" s="27">
        <f>All!CM117</f>
        <v>0</v>
      </c>
      <c r="D3394" s="24">
        <f>All!BC117</f>
        <v>0</v>
      </c>
      <c r="E3394" s="19" t="s">
        <v>272</v>
      </c>
      <c r="F3394" s="24">
        <f>All!FG117</f>
        <v>0</v>
      </c>
      <c r="G3394" s="24">
        <f>All!GQ117</f>
        <v>0</v>
      </c>
      <c r="H3394" s="26">
        <v>44866</v>
      </c>
    </row>
    <row r="3395" spans="1:8" hidden="1">
      <c r="A3395" s="19">
        <v>116</v>
      </c>
      <c r="B3395" s="19" t="s">
        <v>2109</v>
      </c>
      <c r="C3395" s="27">
        <f>All!CM118</f>
        <v>0</v>
      </c>
      <c r="D3395" s="24">
        <f>All!BC118</f>
        <v>0</v>
      </c>
      <c r="E3395" s="19" t="s">
        <v>272</v>
      </c>
      <c r="F3395" s="24">
        <f>All!FG118</f>
        <v>0</v>
      </c>
      <c r="G3395" s="24">
        <f>All!GQ118</f>
        <v>0</v>
      </c>
      <c r="H3395" s="26">
        <v>44866</v>
      </c>
    </row>
    <row r="3396" spans="1:8" hidden="1">
      <c r="A3396" s="19">
        <v>117</v>
      </c>
      <c r="B3396" s="19" t="s">
        <v>2110</v>
      </c>
      <c r="C3396" s="27">
        <f>All!CM119</f>
        <v>0</v>
      </c>
      <c r="D3396" s="24">
        <f>All!BC119</f>
        <v>0</v>
      </c>
      <c r="E3396" s="19" t="s">
        <v>272</v>
      </c>
      <c r="F3396" s="24">
        <f>All!FG119</f>
        <v>0</v>
      </c>
      <c r="G3396" s="24">
        <f>All!GQ119</f>
        <v>0</v>
      </c>
      <c r="H3396" s="26">
        <v>44866</v>
      </c>
    </row>
    <row r="3397" spans="1:8" hidden="1">
      <c r="A3397" s="19">
        <v>118</v>
      </c>
      <c r="B3397" s="19" t="s">
        <v>2112</v>
      </c>
      <c r="C3397" s="27">
        <f>All!CM120</f>
        <v>0</v>
      </c>
      <c r="D3397" s="24">
        <f>All!BC120</f>
        <v>0</v>
      </c>
      <c r="E3397" s="19" t="s">
        <v>272</v>
      </c>
      <c r="F3397" s="24">
        <f>All!FG120</f>
        <v>0</v>
      </c>
      <c r="G3397" s="24">
        <f>All!GQ120</f>
        <v>0</v>
      </c>
      <c r="H3397" s="26">
        <v>44866</v>
      </c>
    </row>
    <row r="3398" spans="1:8" hidden="1">
      <c r="A3398" s="19">
        <v>119</v>
      </c>
      <c r="B3398" s="19" t="s">
        <v>2113</v>
      </c>
      <c r="C3398" s="27">
        <f>All!CM121</f>
        <v>0</v>
      </c>
      <c r="D3398" s="24">
        <f>All!BC121</f>
        <v>0</v>
      </c>
      <c r="E3398" s="19" t="s">
        <v>272</v>
      </c>
      <c r="F3398" s="24">
        <f>All!FG121</f>
        <v>0</v>
      </c>
      <c r="G3398" s="24">
        <f>All!GQ121</f>
        <v>0</v>
      </c>
      <c r="H3398" s="26">
        <v>44866</v>
      </c>
    </row>
    <row r="3399" spans="1:8" hidden="1">
      <c r="A3399" s="19">
        <v>120</v>
      </c>
      <c r="B3399" s="20" t="s">
        <v>2114</v>
      </c>
      <c r="C3399" s="27">
        <f>All!CM122</f>
        <v>0</v>
      </c>
      <c r="D3399" s="24">
        <f>All!BC122</f>
        <v>0</v>
      </c>
      <c r="E3399" s="19" t="s">
        <v>272</v>
      </c>
      <c r="F3399" s="24">
        <f>All!FG122</f>
        <v>0</v>
      </c>
      <c r="G3399" s="24">
        <f>All!GQ122</f>
        <v>0</v>
      </c>
      <c r="H3399" s="26">
        <v>44866</v>
      </c>
    </row>
    <row r="3400" spans="1:8" hidden="1">
      <c r="A3400" s="19">
        <v>121</v>
      </c>
      <c r="B3400" s="19" t="s">
        <v>2157</v>
      </c>
      <c r="C3400" s="27">
        <f>All!CM123</f>
        <v>0</v>
      </c>
      <c r="D3400" s="24">
        <f>All!BC123</f>
        <v>0</v>
      </c>
      <c r="E3400" s="19" t="s">
        <v>272</v>
      </c>
      <c r="F3400" s="24">
        <f>All!FG123</f>
        <v>0</v>
      </c>
      <c r="G3400" s="24">
        <f>All!GQ123</f>
        <v>0</v>
      </c>
      <c r="H3400" s="26">
        <v>44866</v>
      </c>
    </row>
    <row r="3401" spans="1:8" hidden="1">
      <c r="A3401" s="19">
        <v>122</v>
      </c>
      <c r="B3401" s="19" t="s">
        <v>2158</v>
      </c>
      <c r="C3401" s="27">
        <f>All!CM124</f>
        <v>0</v>
      </c>
      <c r="D3401" s="24">
        <f>All!BC124</f>
        <v>0</v>
      </c>
      <c r="E3401" s="19" t="s">
        <v>272</v>
      </c>
      <c r="F3401" s="24">
        <f>All!FG124</f>
        <v>0</v>
      </c>
      <c r="G3401" s="24">
        <f>All!GQ124</f>
        <v>0</v>
      </c>
      <c r="H3401" s="26">
        <v>44866</v>
      </c>
    </row>
    <row r="3402" spans="1:8" hidden="1">
      <c r="A3402" s="19">
        <v>123</v>
      </c>
      <c r="B3402" s="19" t="s">
        <v>2159</v>
      </c>
      <c r="C3402" s="27">
        <f>All!CM125</f>
        <v>0</v>
      </c>
      <c r="D3402" s="24">
        <f>All!BC125</f>
        <v>0</v>
      </c>
      <c r="E3402" s="19" t="s">
        <v>272</v>
      </c>
      <c r="F3402" s="24">
        <f>All!FG125</f>
        <v>0</v>
      </c>
      <c r="G3402" s="24">
        <f>All!GQ125</f>
        <v>0</v>
      </c>
      <c r="H3402" s="26">
        <v>44866</v>
      </c>
    </row>
    <row r="3403" spans="1:8" hidden="1">
      <c r="A3403" s="19">
        <v>124</v>
      </c>
      <c r="B3403" s="19" t="s">
        <v>2160</v>
      </c>
      <c r="C3403" s="27">
        <f>All!CM126</f>
        <v>0</v>
      </c>
      <c r="D3403" s="24">
        <f>All!BC126</f>
        <v>0</v>
      </c>
      <c r="E3403" s="19" t="s">
        <v>272</v>
      </c>
      <c r="F3403" s="24">
        <f>All!FG126</f>
        <v>0</v>
      </c>
      <c r="G3403" s="24">
        <f>All!GQ126</f>
        <v>0</v>
      </c>
      <c r="H3403" s="26">
        <v>44866</v>
      </c>
    </row>
    <row r="3404" spans="1:8" hidden="1">
      <c r="A3404" s="19">
        <v>125</v>
      </c>
      <c r="B3404" s="19" t="s">
        <v>2162</v>
      </c>
      <c r="C3404" s="27">
        <f>All!CM127</f>
        <v>0</v>
      </c>
      <c r="D3404" s="24">
        <f>All!BC127</f>
        <v>0</v>
      </c>
      <c r="E3404" s="19" t="s">
        <v>272</v>
      </c>
      <c r="F3404" s="24">
        <f>All!FG127</f>
        <v>0</v>
      </c>
      <c r="G3404" s="24">
        <f>All!GQ127</f>
        <v>0</v>
      </c>
      <c r="H3404" s="26">
        <v>44866</v>
      </c>
    </row>
    <row r="3405" spans="1:8" hidden="1">
      <c r="A3405" s="19">
        <v>126</v>
      </c>
      <c r="B3405" s="19" t="s">
        <v>2163</v>
      </c>
      <c r="C3405" s="27">
        <f>All!CM128</f>
        <v>0</v>
      </c>
      <c r="D3405" s="24">
        <f>All!BC128</f>
        <v>0</v>
      </c>
      <c r="E3405" s="19" t="s">
        <v>272</v>
      </c>
      <c r="F3405" s="24">
        <f>All!FG128</f>
        <v>0</v>
      </c>
      <c r="G3405" s="24">
        <f>All!GQ128</f>
        <v>0</v>
      </c>
      <c r="H3405" s="26">
        <v>44866</v>
      </c>
    </row>
    <row r="3406" spans="1:8" hidden="1">
      <c r="A3406" s="19">
        <v>127</v>
      </c>
      <c r="B3406" s="19" t="s">
        <v>2164</v>
      </c>
      <c r="C3406" s="27">
        <f>All!CM129</f>
        <v>0</v>
      </c>
      <c r="D3406" s="24">
        <f>All!BC129</f>
        <v>0</v>
      </c>
      <c r="E3406" s="19" t="s">
        <v>272</v>
      </c>
      <c r="F3406" s="24">
        <f>All!FG129</f>
        <v>0</v>
      </c>
      <c r="G3406" s="24">
        <f>All!GQ129</f>
        <v>0</v>
      </c>
      <c r="H3406" s="26">
        <v>44866</v>
      </c>
    </row>
    <row r="3407" spans="1:8" hidden="1">
      <c r="A3407" s="19">
        <v>128</v>
      </c>
      <c r="B3407" s="19" t="s">
        <v>2165</v>
      </c>
      <c r="C3407" s="27">
        <f>All!CM130</f>
        <v>0</v>
      </c>
      <c r="D3407" s="24">
        <f>All!BC130</f>
        <v>0</v>
      </c>
      <c r="E3407" s="19" t="s">
        <v>272</v>
      </c>
      <c r="F3407" s="24">
        <f>All!FG130</f>
        <v>0</v>
      </c>
      <c r="G3407" s="24">
        <f>All!GQ130</f>
        <v>0</v>
      </c>
      <c r="H3407" s="26">
        <v>44866</v>
      </c>
    </row>
    <row r="3408" spans="1:8" hidden="1">
      <c r="A3408" s="113">
        <v>129</v>
      </c>
      <c r="B3408" s="113" t="s">
        <v>2167</v>
      </c>
      <c r="C3408" s="27">
        <f>All!CM131</f>
        <v>0</v>
      </c>
      <c r="D3408" s="24">
        <f>All!BC131</f>
        <v>0</v>
      </c>
      <c r="E3408" s="19" t="s">
        <v>272</v>
      </c>
      <c r="F3408" s="24">
        <f>All!FG131</f>
        <v>0</v>
      </c>
      <c r="G3408" s="24">
        <f>All!GQ131</f>
        <v>0</v>
      </c>
      <c r="H3408" s="26">
        <v>44866</v>
      </c>
    </row>
    <row r="3409" spans="1:8" hidden="1">
      <c r="A3409" s="113">
        <v>130</v>
      </c>
      <c r="B3409" s="113" t="s">
        <v>2168</v>
      </c>
      <c r="C3409" s="27">
        <f>All!CM132</f>
        <v>0</v>
      </c>
      <c r="D3409" s="24">
        <f>All!BC132</f>
        <v>0</v>
      </c>
      <c r="E3409" s="19" t="s">
        <v>272</v>
      </c>
      <c r="F3409" s="24">
        <f>All!FG132</f>
        <v>0</v>
      </c>
      <c r="G3409" s="24">
        <f>All!GQ132</f>
        <v>0</v>
      </c>
      <c r="H3409" s="26">
        <v>44866</v>
      </c>
    </row>
    <row r="3410" spans="1:8" hidden="1">
      <c r="A3410" s="113">
        <v>131</v>
      </c>
      <c r="B3410" s="113" t="s">
        <v>2169</v>
      </c>
      <c r="C3410" s="27">
        <f>All!CM133</f>
        <v>0</v>
      </c>
      <c r="D3410" s="24">
        <f>All!BC133</f>
        <v>0</v>
      </c>
      <c r="E3410" s="19" t="s">
        <v>272</v>
      </c>
      <c r="F3410" s="24">
        <f>All!FG133</f>
        <v>0</v>
      </c>
      <c r="G3410" s="24">
        <f>All!GQ133</f>
        <v>0</v>
      </c>
      <c r="H3410" s="26">
        <v>44866</v>
      </c>
    </row>
    <row r="3411" spans="1:8" hidden="1">
      <c r="A3411" s="113">
        <v>132</v>
      </c>
      <c r="B3411" s="113" t="s">
        <v>2170</v>
      </c>
      <c r="C3411" s="27">
        <f>All!CM134</f>
        <v>0</v>
      </c>
      <c r="D3411" s="24">
        <f>All!BC134</f>
        <v>0</v>
      </c>
      <c r="E3411" s="19" t="s">
        <v>272</v>
      </c>
      <c r="F3411" s="24">
        <f>All!FG134</f>
        <v>0</v>
      </c>
      <c r="G3411" s="24">
        <f>All!GQ134</f>
        <v>0</v>
      </c>
      <c r="H3411" s="26">
        <v>44866</v>
      </c>
    </row>
    <row r="3412" spans="1:8" hidden="1">
      <c r="A3412" s="113">
        <v>133</v>
      </c>
      <c r="B3412" s="113" t="s">
        <v>2171</v>
      </c>
      <c r="C3412" s="27">
        <f>All!CM135</f>
        <v>0</v>
      </c>
      <c r="D3412" s="24">
        <f>All!BC135</f>
        <v>0</v>
      </c>
      <c r="E3412" s="19" t="s">
        <v>272</v>
      </c>
      <c r="F3412" s="24">
        <f>All!FG135</f>
        <v>0</v>
      </c>
      <c r="G3412" s="24">
        <f>All!GQ135</f>
        <v>0</v>
      </c>
      <c r="H3412" s="26">
        <v>44866</v>
      </c>
    </row>
    <row r="3413" spans="1:8" hidden="1">
      <c r="A3413" s="113">
        <v>134</v>
      </c>
      <c r="B3413" s="113" t="s">
        <v>2172</v>
      </c>
      <c r="C3413" s="27">
        <f>All!CM136</f>
        <v>0</v>
      </c>
      <c r="D3413" s="24">
        <f>All!BC136</f>
        <v>0</v>
      </c>
      <c r="E3413" s="19" t="s">
        <v>272</v>
      </c>
      <c r="F3413" s="24">
        <f>All!FG136</f>
        <v>0</v>
      </c>
      <c r="G3413" s="24">
        <f>All!GQ136</f>
        <v>0</v>
      </c>
      <c r="H3413" s="26">
        <v>44866</v>
      </c>
    </row>
    <row r="3414" spans="1:8" hidden="1">
      <c r="A3414" s="113">
        <v>135</v>
      </c>
      <c r="B3414" s="113" t="s">
        <v>2173</v>
      </c>
      <c r="C3414" s="27">
        <f>All!CM137</f>
        <v>0</v>
      </c>
      <c r="D3414" s="24">
        <f>All!BC137</f>
        <v>0</v>
      </c>
      <c r="E3414" s="19" t="s">
        <v>272</v>
      </c>
      <c r="F3414" s="24">
        <f>All!FG137</f>
        <v>0</v>
      </c>
      <c r="G3414" s="24">
        <f>All!GQ137</f>
        <v>0</v>
      </c>
      <c r="H3414" s="26">
        <v>44866</v>
      </c>
    </row>
    <row r="3415" spans="1:8" hidden="1">
      <c r="A3415" s="113">
        <v>136</v>
      </c>
      <c r="B3415" s="113" t="s">
        <v>2174</v>
      </c>
      <c r="C3415" s="27">
        <f>All!CM138</f>
        <v>0</v>
      </c>
      <c r="D3415" s="24">
        <f>All!BC138</f>
        <v>0</v>
      </c>
      <c r="E3415" s="19" t="s">
        <v>272</v>
      </c>
      <c r="F3415" s="24">
        <f>All!FG138</f>
        <v>0</v>
      </c>
      <c r="G3415" s="24">
        <f>All!GQ138</f>
        <v>0</v>
      </c>
      <c r="H3415" s="26">
        <v>44866</v>
      </c>
    </row>
    <row r="3416" spans="1:8" hidden="1">
      <c r="A3416" s="113">
        <v>137</v>
      </c>
      <c r="B3416" s="113" t="s">
        <v>2175</v>
      </c>
      <c r="C3416" s="27">
        <f>All!CM139</f>
        <v>0</v>
      </c>
      <c r="D3416" s="24">
        <f>All!BC139</f>
        <v>0</v>
      </c>
      <c r="E3416" s="19" t="s">
        <v>272</v>
      </c>
      <c r="F3416" s="24">
        <f>All!FG139</f>
        <v>0</v>
      </c>
      <c r="G3416" s="24">
        <f>All!GQ139</f>
        <v>0</v>
      </c>
      <c r="H3416" s="26">
        <v>44866</v>
      </c>
    </row>
    <row r="3417" spans="1:8" hidden="1">
      <c r="A3417" s="113">
        <v>138</v>
      </c>
      <c r="B3417" s="113" t="s">
        <v>2176</v>
      </c>
      <c r="C3417" s="27">
        <f>All!CM140</f>
        <v>0</v>
      </c>
      <c r="D3417" s="24">
        <f>All!BC140</f>
        <v>0</v>
      </c>
      <c r="E3417" s="19" t="s">
        <v>272</v>
      </c>
      <c r="F3417" s="24">
        <f>All!FG140</f>
        <v>0</v>
      </c>
      <c r="G3417" s="24">
        <f>All!GQ140</f>
        <v>0</v>
      </c>
      <c r="H3417" s="26">
        <v>44866</v>
      </c>
    </row>
    <row r="3418" spans="1:8" hidden="1">
      <c r="A3418" s="113">
        <v>139</v>
      </c>
      <c r="B3418" s="113" t="s">
        <v>2189</v>
      </c>
      <c r="C3418" s="27">
        <f>All!CM141</f>
        <v>0</v>
      </c>
      <c r="D3418" s="24">
        <f>All!BC141</f>
        <v>0</v>
      </c>
      <c r="E3418" s="19" t="s">
        <v>272</v>
      </c>
      <c r="F3418" s="24">
        <f>All!FG141</f>
        <v>0</v>
      </c>
      <c r="G3418" s="24">
        <f>All!GQ141</f>
        <v>0</v>
      </c>
      <c r="H3418" s="26">
        <v>44866</v>
      </c>
    </row>
    <row r="3419" spans="1:8" hidden="1">
      <c r="A3419" s="113">
        <v>140</v>
      </c>
      <c r="B3419" s="113" t="s">
        <v>2190</v>
      </c>
      <c r="C3419" s="27">
        <f>All!CM142</f>
        <v>0</v>
      </c>
      <c r="D3419" s="24">
        <f>All!BC142</f>
        <v>0</v>
      </c>
      <c r="E3419" s="19" t="s">
        <v>272</v>
      </c>
      <c r="F3419" s="24">
        <f>All!FG142</f>
        <v>0</v>
      </c>
      <c r="G3419" s="24">
        <f>All!GQ142</f>
        <v>0</v>
      </c>
      <c r="H3419" s="26">
        <v>44866</v>
      </c>
    </row>
    <row r="3420" spans="1:8" hidden="1">
      <c r="A3420" s="113">
        <v>141</v>
      </c>
      <c r="B3420" s="113" t="s">
        <v>2191</v>
      </c>
      <c r="C3420" s="27">
        <f>All!CM143</f>
        <v>0</v>
      </c>
      <c r="D3420" s="24">
        <f>All!BC143</f>
        <v>0</v>
      </c>
      <c r="E3420" s="19" t="s">
        <v>272</v>
      </c>
      <c r="F3420" s="24">
        <f>All!FG143</f>
        <v>0</v>
      </c>
      <c r="G3420" s="24">
        <f>All!GQ143</f>
        <v>0</v>
      </c>
      <c r="H3420" s="26">
        <v>44866</v>
      </c>
    </row>
    <row r="3421" spans="1:8" hidden="1">
      <c r="A3421" s="113">
        <v>142</v>
      </c>
      <c r="B3421" s="113" t="s">
        <v>2192</v>
      </c>
      <c r="C3421" s="27">
        <f>All!CM144</f>
        <v>0</v>
      </c>
      <c r="D3421" s="24">
        <f>All!BC144</f>
        <v>0</v>
      </c>
      <c r="E3421" s="19" t="s">
        <v>272</v>
      </c>
      <c r="F3421" s="24">
        <f>All!FG144</f>
        <v>0</v>
      </c>
      <c r="G3421" s="24">
        <f>All!GQ144</f>
        <v>0</v>
      </c>
      <c r="H3421" s="26">
        <v>44866</v>
      </c>
    </row>
    <row r="3422" spans="1:8" hidden="1">
      <c r="A3422" s="113">
        <v>143</v>
      </c>
      <c r="B3422" s="113" t="s">
        <v>2193</v>
      </c>
      <c r="C3422" s="27">
        <f>All!CM145</f>
        <v>0</v>
      </c>
      <c r="D3422" s="24">
        <f>All!BC145</f>
        <v>0</v>
      </c>
      <c r="E3422" s="19" t="s">
        <v>272</v>
      </c>
      <c r="F3422" s="24">
        <f>All!FG145</f>
        <v>0</v>
      </c>
      <c r="G3422" s="24">
        <f>All!GQ145</f>
        <v>0</v>
      </c>
      <c r="H3422" s="26">
        <v>44866</v>
      </c>
    </row>
    <row r="3423" spans="1:8" hidden="1">
      <c r="A3423" s="152">
        <v>144</v>
      </c>
      <c r="B3423" s="152" t="s">
        <v>2207</v>
      </c>
      <c r="C3423" s="27">
        <f>All!CM146</f>
        <v>0</v>
      </c>
      <c r="D3423" s="24">
        <f>All!BC146</f>
        <v>0</v>
      </c>
      <c r="E3423" s="19" t="s">
        <v>272</v>
      </c>
      <c r="F3423" s="24">
        <f>All!FG146</f>
        <v>0</v>
      </c>
      <c r="G3423" s="24">
        <f>All!GQ146</f>
        <v>0</v>
      </c>
      <c r="H3423" s="26">
        <v>44866</v>
      </c>
    </row>
    <row r="3424" spans="1:8">
      <c r="A3424" s="152">
        <v>145</v>
      </c>
      <c r="B3424" s="152" t="s">
        <v>2208</v>
      </c>
      <c r="C3424" s="27">
        <f>All!CM147</f>
        <v>0</v>
      </c>
      <c r="D3424" s="24">
        <f>All!BC147</f>
        <v>0</v>
      </c>
      <c r="E3424" s="19" t="s">
        <v>272</v>
      </c>
      <c r="F3424" s="24">
        <f>All!FG147</f>
        <v>0</v>
      </c>
      <c r="G3424" s="24">
        <f>All!GQ147</f>
        <v>0</v>
      </c>
      <c r="H3424" s="26">
        <v>44866</v>
      </c>
    </row>
    <row r="3425" spans="1:8">
      <c r="A3425" s="152">
        <v>146</v>
      </c>
      <c r="B3425" s="152" t="s">
        <v>2211</v>
      </c>
      <c r="C3425" s="27">
        <f>All!CM148</f>
        <v>0</v>
      </c>
      <c r="D3425" s="24">
        <f>All!BC148</f>
        <v>0</v>
      </c>
      <c r="E3425" s="19" t="s">
        <v>272</v>
      </c>
      <c r="F3425" s="24">
        <f>All!FG148</f>
        <v>0</v>
      </c>
      <c r="G3425" s="24">
        <f>All!GQ148</f>
        <v>0</v>
      </c>
      <c r="H3425" s="26">
        <v>44866</v>
      </c>
    </row>
    <row r="3426" spans="1:8">
      <c r="A3426" s="152">
        <v>147</v>
      </c>
      <c r="B3426" s="152" t="s">
        <v>2212</v>
      </c>
      <c r="C3426" s="27">
        <f>All!CM149</f>
        <v>0</v>
      </c>
      <c r="D3426" s="24">
        <f>All!BC149</f>
        <v>0</v>
      </c>
      <c r="E3426" s="19" t="s">
        <v>272</v>
      </c>
      <c r="F3426" s="24">
        <f>All!FG149</f>
        <v>0</v>
      </c>
      <c r="G3426" s="24">
        <f>All!GQ149</f>
        <v>0</v>
      </c>
      <c r="H3426" s="26">
        <v>44866</v>
      </c>
    </row>
    <row r="3427" spans="1:8">
      <c r="A3427" s="152">
        <v>148</v>
      </c>
      <c r="B3427" s="152" t="s">
        <v>2213</v>
      </c>
      <c r="C3427" s="27">
        <f>All!CM150</f>
        <v>0</v>
      </c>
      <c r="D3427" s="24">
        <f>All!BC150</f>
        <v>0</v>
      </c>
      <c r="E3427" s="19" t="s">
        <v>272</v>
      </c>
      <c r="F3427" s="24">
        <f>All!FG150</f>
        <v>0</v>
      </c>
      <c r="G3427" s="24">
        <f>All!GQ150</f>
        <v>0</v>
      </c>
      <c r="H3427" s="26">
        <v>44866</v>
      </c>
    </row>
    <row r="3428" spans="1:8">
      <c r="A3428" s="20">
        <v>0</v>
      </c>
      <c r="B3428" s="20" t="s">
        <v>1985</v>
      </c>
      <c r="C3428" s="27">
        <f>All!CM151</f>
        <v>0</v>
      </c>
      <c r="D3428" s="24">
        <f>All!BC151</f>
        <v>0</v>
      </c>
      <c r="E3428" s="19" t="s">
        <v>272</v>
      </c>
      <c r="F3428" s="24">
        <f>All!FG151</f>
        <v>0</v>
      </c>
      <c r="G3428" s="24">
        <f>All!GQ151</f>
        <v>0</v>
      </c>
      <c r="H3428" s="26">
        <v>44866</v>
      </c>
    </row>
    <row r="3429" spans="1:8" hidden="1">
      <c r="A3429" s="19">
        <v>1</v>
      </c>
      <c r="B3429" s="19" t="s">
        <v>7</v>
      </c>
      <c r="C3429" s="27">
        <f>All!CP3</f>
        <v>0</v>
      </c>
      <c r="D3429" s="24">
        <f>All!BF3</f>
        <v>0</v>
      </c>
      <c r="E3429" s="19" t="s">
        <v>272</v>
      </c>
      <c r="F3429" s="24">
        <f>All!FJ3</f>
        <v>0</v>
      </c>
      <c r="G3429" s="24">
        <f>All!GT3</f>
        <v>0</v>
      </c>
      <c r="H3429" s="26">
        <v>44896</v>
      </c>
    </row>
    <row r="3430" spans="1:8" hidden="1">
      <c r="A3430" s="19">
        <v>2</v>
      </c>
      <c r="B3430" s="19" t="s">
        <v>8</v>
      </c>
      <c r="C3430" s="27">
        <f>All!CP4</f>
        <v>0</v>
      </c>
      <c r="D3430" s="24">
        <f>All!BF4</f>
        <v>0</v>
      </c>
      <c r="E3430" s="19" t="s">
        <v>272</v>
      </c>
      <c r="F3430" s="24">
        <f>All!FJ4</f>
        <v>0</v>
      </c>
      <c r="G3430" s="24">
        <f>All!GT4</f>
        <v>0</v>
      </c>
      <c r="H3430" s="26">
        <v>44896</v>
      </c>
    </row>
    <row r="3431" spans="1:8" hidden="1">
      <c r="A3431" s="19">
        <v>3</v>
      </c>
      <c r="B3431" s="19" t="s">
        <v>9</v>
      </c>
      <c r="C3431" s="27">
        <f>All!CP5</f>
        <v>0</v>
      </c>
      <c r="D3431" s="24">
        <f>All!BF5</f>
        <v>0</v>
      </c>
      <c r="E3431" s="19" t="s">
        <v>272</v>
      </c>
      <c r="F3431" s="24">
        <f>All!FJ5</f>
        <v>0</v>
      </c>
      <c r="G3431" s="24">
        <f>All!GT5</f>
        <v>0</v>
      </c>
      <c r="H3431" s="26">
        <v>44896</v>
      </c>
    </row>
    <row r="3432" spans="1:8" hidden="1">
      <c r="A3432" s="19">
        <v>4</v>
      </c>
      <c r="B3432" s="19" t="s">
        <v>10</v>
      </c>
      <c r="C3432" s="27">
        <f>All!CP6</f>
        <v>0</v>
      </c>
      <c r="D3432" s="24">
        <f>All!BF6</f>
        <v>0</v>
      </c>
      <c r="E3432" s="19" t="s">
        <v>272</v>
      </c>
      <c r="F3432" s="24">
        <f>All!FJ6</f>
        <v>0</v>
      </c>
      <c r="G3432" s="24">
        <f>All!GT6</f>
        <v>0</v>
      </c>
      <c r="H3432" s="26">
        <v>44896</v>
      </c>
    </row>
    <row r="3433" spans="1:8" hidden="1">
      <c r="A3433" s="19">
        <v>5</v>
      </c>
      <c r="B3433" s="19" t="s">
        <v>11</v>
      </c>
      <c r="C3433" s="27">
        <f>All!CP7</f>
        <v>0</v>
      </c>
      <c r="D3433" s="24">
        <f>All!BF7</f>
        <v>0</v>
      </c>
      <c r="E3433" s="19" t="s">
        <v>272</v>
      </c>
      <c r="F3433" s="24">
        <f>All!FJ7</f>
        <v>0</v>
      </c>
      <c r="G3433" s="24">
        <f>All!GT7</f>
        <v>0</v>
      </c>
      <c r="H3433" s="26">
        <v>44896</v>
      </c>
    </row>
    <row r="3434" spans="1:8" hidden="1">
      <c r="A3434" s="19">
        <v>6</v>
      </c>
      <c r="B3434" s="19" t="s">
        <v>12</v>
      </c>
      <c r="C3434" s="27">
        <f>All!CP8</f>
        <v>0</v>
      </c>
      <c r="D3434" s="24">
        <f>All!BF8</f>
        <v>0</v>
      </c>
      <c r="E3434" s="19" t="s">
        <v>272</v>
      </c>
      <c r="F3434" s="24">
        <f>All!FJ8</f>
        <v>0</v>
      </c>
      <c r="G3434" s="24">
        <f>All!GT8</f>
        <v>0</v>
      </c>
      <c r="H3434" s="26">
        <v>44896</v>
      </c>
    </row>
    <row r="3435" spans="1:8" hidden="1">
      <c r="A3435" s="19">
        <v>7</v>
      </c>
      <c r="B3435" s="19" t="s">
        <v>13</v>
      </c>
      <c r="C3435" s="27">
        <f>All!CP9</f>
        <v>0</v>
      </c>
      <c r="D3435" s="24">
        <f>All!BF9</f>
        <v>0</v>
      </c>
      <c r="E3435" s="19" t="s">
        <v>272</v>
      </c>
      <c r="F3435" s="24">
        <f>All!FJ9</f>
        <v>0</v>
      </c>
      <c r="G3435" s="24">
        <f>All!GT9</f>
        <v>0</v>
      </c>
      <c r="H3435" s="26">
        <v>44896</v>
      </c>
    </row>
    <row r="3436" spans="1:8" hidden="1">
      <c r="A3436" s="19">
        <v>8</v>
      </c>
      <c r="B3436" s="19" t="s">
        <v>2004</v>
      </c>
      <c r="C3436" s="27">
        <f>All!CP10</f>
        <v>0</v>
      </c>
      <c r="D3436" s="24">
        <f>All!BF10</f>
        <v>0</v>
      </c>
      <c r="E3436" s="19" t="s">
        <v>272</v>
      </c>
      <c r="F3436" s="24">
        <f>All!FJ10</f>
        <v>0</v>
      </c>
      <c r="G3436" s="24">
        <f>All!GT10</f>
        <v>0</v>
      </c>
      <c r="H3436" s="26">
        <v>44896</v>
      </c>
    </row>
    <row r="3437" spans="1:8" hidden="1">
      <c r="A3437" s="19">
        <v>9</v>
      </c>
      <c r="B3437" s="19" t="s">
        <v>15</v>
      </c>
      <c r="C3437" s="27">
        <f>All!CP11</f>
        <v>0</v>
      </c>
      <c r="D3437" s="24">
        <f>All!BF11</f>
        <v>0</v>
      </c>
      <c r="E3437" s="19" t="s">
        <v>272</v>
      </c>
      <c r="F3437" s="24">
        <f>All!FJ11</f>
        <v>0</v>
      </c>
      <c r="G3437" s="24">
        <f>All!GT11</f>
        <v>0</v>
      </c>
      <c r="H3437" s="26">
        <v>44896</v>
      </c>
    </row>
    <row r="3438" spans="1:8" hidden="1">
      <c r="A3438" s="19">
        <v>10</v>
      </c>
      <c r="B3438" s="19" t="s">
        <v>16</v>
      </c>
      <c r="C3438" s="27">
        <f>All!CP12</f>
        <v>0</v>
      </c>
      <c r="D3438" s="24">
        <f>All!BF12</f>
        <v>0</v>
      </c>
      <c r="E3438" s="19" t="s">
        <v>272</v>
      </c>
      <c r="F3438" s="24">
        <f>All!FJ12</f>
        <v>0</v>
      </c>
      <c r="G3438" s="24">
        <f>All!GT12</f>
        <v>0</v>
      </c>
      <c r="H3438" s="26">
        <v>44896</v>
      </c>
    </row>
    <row r="3439" spans="1:8" hidden="1">
      <c r="A3439" s="19">
        <v>11</v>
      </c>
      <c r="B3439" s="19" t="s">
        <v>17</v>
      </c>
      <c r="C3439" s="27">
        <f>All!CP13</f>
        <v>0</v>
      </c>
      <c r="D3439" s="24">
        <f>All!BF13</f>
        <v>0</v>
      </c>
      <c r="E3439" s="19" t="s">
        <v>272</v>
      </c>
      <c r="F3439" s="24">
        <f>All!FJ13</f>
        <v>0</v>
      </c>
      <c r="G3439" s="24">
        <f>All!GT13</f>
        <v>0</v>
      </c>
      <c r="H3439" s="26">
        <v>44896</v>
      </c>
    </row>
    <row r="3440" spans="1:8" hidden="1">
      <c r="A3440" s="19">
        <v>12</v>
      </c>
      <c r="B3440" s="19" t="s">
        <v>18</v>
      </c>
      <c r="C3440" s="27">
        <f>All!CP14</f>
        <v>0</v>
      </c>
      <c r="D3440" s="24">
        <f>All!BF14</f>
        <v>0</v>
      </c>
      <c r="E3440" s="19" t="s">
        <v>272</v>
      </c>
      <c r="F3440" s="24">
        <f>All!FJ14</f>
        <v>0</v>
      </c>
      <c r="G3440" s="24">
        <f>All!GT14</f>
        <v>0</v>
      </c>
      <c r="H3440" s="26">
        <v>44896</v>
      </c>
    </row>
    <row r="3441" spans="1:8" hidden="1">
      <c r="A3441" s="19">
        <v>13</v>
      </c>
      <c r="B3441" s="19" t="s">
        <v>19</v>
      </c>
      <c r="C3441" s="27">
        <f>All!CP15</f>
        <v>0</v>
      </c>
      <c r="D3441" s="24">
        <f>All!BF15</f>
        <v>0</v>
      </c>
      <c r="E3441" s="19" t="s">
        <v>272</v>
      </c>
      <c r="F3441" s="24">
        <f>All!FJ15</f>
        <v>0</v>
      </c>
      <c r="G3441" s="24">
        <f>All!GT15</f>
        <v>0</v>
      </c>
      <c r="H3441" s="26">
        <v>44896</v>
      </c>
    </row>
    <row r="3442" spans="1:8" hidden="1">
      <c r="A3442" s="19">
        <v>14</v>
      </c>
      <c r="B3442" s="19" t="s">
        <v>20</v>
      </c>
      <c r="C3442" s="27">
        <f>All!CP16</f>
        <v>0</v>
      </c>
      <c r="D3442" s="24">
        <f>All!BF16</f>
        <v>0</v>
      </c>
      <c r="E3442" s="19" t="s">
        <v>272</v>
      </c>
      <c r="F3442" s="24">
        <f>All!FJ16</f>
        <v>0</v>
      </c>
      <c r="G3442" s="24">
        <f>All!GT16</f>
        <v>0</v>
      </c>
      <c r="H3442" s="26">
        <v>44896</v>
      </c>
    </row>
    <row r="3443" spans="1:8" hidden="1">
      <c r="A3443" s="19">
        <v>15</v>
      </c>
      <c r="B3443" s="19" t="s">
        <v>21</v>
      </c>
      <c r="C3443" s="27">
        <f>All!CP17</f>
        <v>0</v>
      </c>
      <c r="D3443" s="24">
        <f>All!BF17</f>
        <v>0</v>
      </c>
      <c r="E3443" s="19" t="s">
        <v>272</v>
      </c>
      <c r="F3443" s="24">
        <f>All!FJ17</f>
        <v>0</v>
      </c>
      <c r="G3443" s="24">
        <f>All!GT17</f>
        <v>0</v>
      </c>
      <c r="H3443" s="26">
        <v>44896</v>
      </c>
    </row>
    <row r="3444" spans="1:8" hidden="1">
      <c r="A3444" s="19">
        <v>16</v>
      </c>
      <c r="B3444" s="19" t="s">
        <v>22</v>
      </c>
      <c r="C3444" s="27">
        <f>All!CP18</f>
        <v>0</v>
      </c>
      <c r="D3444" s="24">
        <f>All!BF18</f>
        <v>0</v>
      </c>
      <c r="E3444" s="19" t="s">
        <v>272</v>
      </c>
      <c r="F3444" s="24">
        <f>All!FJ18</f>
        <v>0</v>
      </c>
      <c r="G3444" s="24">
        <f>All!GT18</f>
        <v>0</v>
      </c>
      <c r="H3444" s="26">
        <v>44896</v>
      </c>
    </row>
    <row r="3445" spans="1:8" hidden="1">
      <c r="A3445" s="19">
        <v>17</v>
      </c>
      <c r="B3445" s="19" t="s">
        <v>23</v>
      </c>
      <c r="C3445" s="27">
        <f>All!CP19</f>
        <v>0</v>
      </c>
      <c r="D3445" s="24">
        <f>All!BF19</f>
        <v>0</v>
      </c>
      <c r="E3445" s="19" t="s">
        <v>272</v>
      </c>
      <c r="F3445" s="24">
        <f>All!FJ19</f>
        <v>0</v>
      </c>
      <c r="G3445" s="24">
        <f>All!GT19</f>
        <v>0</v>
      </c>
      <c r="H3445" s="26">
        <v>44896</v>
      </c>
    </row>
    <row r="3446" spans="1:8" hidden="1">
      <c r="A3446" s="19">
        <v>18</v>
      </c>
      <c r="B3446" s="19" t="s">
        <v>24</v>
      </c>
      <c r="C3446" s="27">
        <f>All!CP20</f>
        <v>0</v>
      </c>
      <c r="D3446" s="24">
        <f>All!BF20</f>
        <v>0</v>
      </c>
      <c r="E3446" s="19" t="s">
        <v>272</v>
      </c>
      <c r="F3446" s="24">
        <f>All!FJ20</f>
        <v>0</v>
      </c>
      <c r="G3446" s="24">
        <f>All!GT20</f>
        <v>0</v>
      </c>
      <c r="H3446" s="26">
        <v>44896</v>
      </c>
    </row>
    <row r="3447" spans="1:8" hidden="1">
      <c r="A3447" s="19">
        <v>19</v>
      </c>
      <c r="B3447" s="19" t="s">
        <v>25</v>
      </c>
      <c r="C3447" s="27">
        <f>All!CP21</f>
        <v>0</v>
      </c>
      <c r="D3447" s="24">
        <f>All!BF21</f>
        <v>0</v>
      </c>
      <c r="E3447" s="19" t="s">
        <v>272</v>
      </c>
      <c r="F3447" s="24">
        <f>All!FJ21</f>
        <v>0</v>
      </c>
      <c r="G3447" s="24">
        <f>All!GT21</f>
        <v>0</v>
      </c>
      <c r="H3447" s="26">
        <v>44896</v>
      </c>
    </row>
    <row r="3448" spans="1:8" hidden="1">
      <c r="A3448" s="19">
        <v>20</v>
      </c>
      <c r="B3448" s="19" t="s">
        <v>26</v>
      </c>
      <c r="C3448" s="27">
        <f>All!CP22</f>
        <v>0</v>
      </c>
      <c r="D3448" s="24">
        <f>All!BF22</f>
        <v>0</v>
      </c>
      <c r="E3448" s="19" t="s">
        <v>272</v>
      </c>
      <c r="F3448" s="24">
        <f>All!FJ22</f>
        <v>0</v>
      </c>
      <c r="G3448" s="24">
        <f>All!GT22</f>
        <v>0</v>
      </c>
      <c r="H3448" s="26">
        <v>44896</v>
      </c>
    </row>
    <row r="3449" spans="1:8" hidden="1">
      <c r="A3449" s="19">
        <v>21</v>
      </c>
      <c r="B3449" s="19" t="s">
        <v>27</v>
      </c>
      <c r="C3449" s="27">
        <f>All!CP23</f>
        <v>0</v>
      </c>
      <c r="D3449" s="24">
        <f>All!BF23</f>
        <v>0</v>
      </c>
      <c r="E3449" s="19" t="s">
        <v>272</v>
      </c>
      <c r="F3449" s="24">
        <f>All!FJ23</f>
        <v>0</v>
      </c>
      <c r="G3449" s="24">
        <f>All!GT23</f>
        <v>0</v>
      </c>
      <c r="H3449" s="26">
        <v>44896</v>
      </c>
    </row>
    <row r="3450" spans="1:8" hidden="1">
      <c r="A3450" s="19">
        <v>22</v>
      </c>
      <c r="B3450" s="19" t="s">
        <v>29</v>
      </c>
      <c r="C3450" s="27">
        <f>All!CP24</f>
        <v>0</v>
      </c>
      <c r="D3450" s="24">
        <f>All!BF24</f>
        <v>0</v>
      </c>
      <c r="E3450" s="19" t="s">
        <v>272</v>
      </c>
      <c r="F3450" s="24">
        <f>All!FJ24</f>
        <v>0</v>
      </c>
      <c r="G3450" s="24">
        <f>All!GT24</f>
        <v>0</v>
      </c>
      <c r="H3450" s="26">
        <v>44896</v>
      </c>
    </row>
    <row r="3451" spans="1:8" hidden="1">
      <c r="A3451" s="19">
        <v>23</v>
      </c>
      <c r="B3451" s="19" t="s">
        <v>30</v>
      </c>
      <c r="C3451" s="27">
        <f>All!CP25</f>
        <v>0</v>
      </c>
      <c r="D3451" s="24">
        <f>All!BF25</f>
        <v>0</v>
      </c>
      <c r="E3451" s="19" t="s">
        <v>272</v>
      </c>
      <c r="F3451" s="24">
        <f>All!FJ25</f>
        <v>0</v>
      </c>
      <c r="G3451" s="24">
        <f>All!GT25</f>
        <v>0</v>
      </c>
      <c r="H3451" s="26">
        <v>44896</v>
      </c>
    </row>
    <row r="3452" spans="1:8" hidden="1">
      <c r="A3452" s="19">
        <v>24</v>
      </c>
      <c r="B3452" s="19" t="s">
        <v>31</v>
      </c>
      <c r="C3452" s="27">
        <f>All!CP26</f>
        <v>0</v>
      </c>
      <c r="D3452" s="24">
        <f>All!BF26</f>
        <v>0</v>
      </c>
      <c r="E3452" s="19" t="s">
        <v>272</v>
      </c>
      <c r="F3452" s="24">
        <f>All!FJ26</f>
        <v>0</v>
      </c>
      <c r="G3452" s="24">
        <f>All!GT26</f>
        <v>0</v>
      </c>
      <c r="H3452" s="26">
        <v>44896</v>
      </c>
    </row>
    <row r="3453" spans="1:8" hidden="1">
      <c r="A3453" s="19">
        <v>25</v>
      </c>
      <c r="B3453" s="19" t="s">
        <v>32</v>
      </c>
      <c r="C3453" s="27">
        <f>All!CP27</f>
        <v>0</v>
      </c>
      <c r="D3453" s="24">
        <f>All!BF27</f>
        <v>0</v>
      </c>
      <c r="E3453" s="19" t="s">
        <v>272</v>
      </c>
      <c r="F3453" s="24">
        <f>All!FJ27</f>
        <v>0</v>
      </c>
      <c r="G3453" s="24">
        <f>All!GT27</f>
        <v>0</v>
      </c>
      <c r="H3453" s="26">
        <v>44896</v>
      </c>
    </row>
    <row r="3454" spans="1:8" hidden="1">
      <c r="A3454" s="19">
        <v>26</v>
      </c>
      <c r="B3454" s="19" t="s">
        <v>34</v>
      </c>
      <c r="C3454" s="27">
        <f>All!CP28</f>
        <v>0</v>
      </c>
      <c r="D3454" s="24">
        <f>All!BF28</f>
        <v>0</v>
      </c>
      <c r="E3454" s="19" t="s">
        <v>272</v>
      </c>
      <c r="F3454" s="24">
        <f>All!FJ28</f>
        <v>0</v>
      </c>
      <c r="G3454" s="24">
        <f>All!GT28</f>
        <v>0</v>
      </c>
      <c r="H3454" s="26">
        <v>44896</v>
      </c>
    </row>
    <row r="3455" spans="1:8" hidden="1">
      <c r="A3455" s="19">
        <v>27</v>
      </c>
      <c r="B3455" s="19" t="s">
        <v>35</v>
      </c>
      <c r="C3455" s="27">
        <f>All!CP29</f>
        <v>0</v>
      </c>
      <c r="D3455" s="24">
        <f>All!BF29</f>
        <v>0</v>
      </c>
      <c r="E3455" s="19" t="s">
        <v>272</v>
      </c>
      <c r="F3455" s="24">
        <f>All!FJ29</f>
        <v>0</v>
      </c>
      <c r="G3455" s="24">
        <f>All!GT29</f>
        <v>0</v>
      </c>
      <c r="H3455" s="26">
        <v>44896</v>
      </c>
    </row>
    <row r="3456" spans="1:8" hidden="1">
      <c r="A3456" s="19">
        <v>28</v>
      </c>
      <c r="B3456" s="19" t="s">
        <v>36</v>
      </c>
      <c r="C3456" s="27">
        <f>All!CP30</f>
        <v>0</v>
      </c>
      <c r="D3456" s="24">
        <f>All!BF30</f>
        <v>0</v>
      </c>
      <c r="E3456" s="19" t="s">
        <v>272</v>
      </c>
      <c r="F3456" s="24">
        <f>All!FJ30</f>
        <v>0</v>
      </c>
      <c r="G3456" s="24">
        <f>All!GT30</f>
        <v>0</v>
      </c>
      <c r="H3456" s="26">
        <v>44896</v>
      </c>
    </row>
    <row r="3457" spans="1:8" hidden="1">
      <c r="A3457" s="19">
        <v>29</v>
      </c>
      <c r="B3457" s="19" t="s">
        <v>37</v>
      </c>
      <c r="C3457" s="27">
        <f>All!CP31</f>
        <v>0</v>
      </c>
      <c r="D3457" s="24">
        <f>All!BF31</f>
        <v>0</v>
      </c>
      <c r="E3457" s="19" t="s">
        <v>272</v>
      </c>
      <c r="F3457" s="24">
        <f>All!FJ31</f>
        <v>0</v>
      </c>
      <c r="G3457" s="24">
        <f>All!GT31</f>
        <v>0</v>
      </c>
      <c r="H3457" s="26">
        <v>44896</v>
      </c>
    </row>
    <row r="3458" spans="1:8" hidden="1">
      <c r="A3458" s="19">
        <v>30</v>
      </c>
      <c r="B3458" s="19" t="s">
        <v>38</v>
      </c>
      <c r="C3458" s="27">
        <f>All!CP32</f>
        <v>0</v>
      </c>
      <c r="D3458" s="24">
        <f>All!BF32</f>
        <v>0</v>
      </c>
      <c r="E3458" s="19" t="s">
        <v>272</v>
      </c>
      <c r="F3458" s="24">
        <f>All!FJ32</f>
        <v>0</v>
      </c>
      <c r="G3458" s="24">
        <f>All!GT32</f>
        <v>0</v>
      </c>
      <c r="H3458" s="26">
        <v>44896</v>
      </c>
    </row>
    <row r="3459" spans="1:8" hidden="1">
      <c r="A3459" s="19">
        <v>31</v>
      </c>
      <c r="B3459" s="19" t="s">
        <v>39</v>
      </c>
      <c r="C3459" s="27">
        <f>All!CP33</f>
        <v>0</v>
      </c>
      <c r="D3459" s="24">
        <f>All!BF33</f>
        <v>0</v>
      </c>
      <c r="E3459" s="19" t="s">
        <v>272</v>
      </c>
      <c r="F3459" s="24">
        <f>All!FJ33</f>
        <v>0</v>
      </c>
      <c r="G3459" s="24">
        <f>All!GT33</f>
        <v>0</v>
      </c>
      <c r="H3459" s="26">
        <v>44896</v>
      </c>
    </row>
    <row r="3460" spans="1:8" hidden="1">
      <c r="A3460" s="19">
        <v>32</v>
      </c>
      <c r="B3460" s="19" t="s">
        <v>40</v>
      </c>
      <c r="C3460" s="27">
        <f>All!CP34</f>
        <v>0</v>
      </c>
      <c r="D3460" s="24">
        <f>All!BF34</f>
        <v>0</v>
      </c>
      <c r="E3460" s="19" t="s">
        <v>272</v>
      </c>
      <c r="F3460" s="24">
        <f>All!FJ34</f>
        <v>0</v>
      </c>
      <c r="G3460" s="24">
        <f>All!GT34</f>
        <v>0</v>
      </c>
      <c r="H3460" s="26">
        <v>44896</v>
      </c>
    </row>
    <row r="3461" spans="1:8" hidden="1">
      <c r="A3461" s="19">
        <v>33</v>
      </c>
      <c r="B3461" s="19" t="s">
        <v>41</v>
      </c>
      <c r="C3461" s="27">
        <f>All!CP35</f>
        <v>0</v>
      </c>
      <c r="D3461" s="24">
        <f>All!BF35</f>
        <v>0</v>
      </c>
      <c r="E3461" s="19" t="s">
        <v>272</v>
      </c>
      <c r="F3461" s="24">
        <f>All!FJ35</f>
        <v>0</v>
      </c>
      <c r="G3461" s="24">
        <f>All!GT35</f>
        <v>0</v>
      </c>
      <c r="H3461" s="26">
        <v>44896</v>
      </c>
    </row>
    <row r="3462" spans="1:8" hidden="1">
      <c r="A3462" s="19">
        <v>34</v>
      </c>
      <c r="B3462" s="19" t="s">
        <v>42</v>
      </c>
      <c r="C3462" s="27">
        <f>All!CP36</f>
        <v>0</v>
      </c>
      <c r="D3462" s="24">
        <f>All!BF36</f>
        <v>0</v>
      </c>
      <c r="E3462" s="19" t="s">
        <v>272</v>
      </c>
      <c r="F3462" s="24">
        <f>All!FJ36</f>
        <v>0</v>
      </c>
      <c r="G3462" s="24">
        <f>All!GT36</f>
        <v>0</v>
      </c>
      <c r="H3462" s="26">
        <v>44896</v>
      </c>
    </row>
    <row r="3463" spans="1:8" hidden="1">
      <c r="A3463" s="19">
        <v>35</v>
      </c>
      <c r="B3463" s="19" t="s">
        <v>43</v>
      </c>
      <c r="C3463" s="27">
        <f>All!CP37</f>
        <v>0</v>
      </c>
      <c r="D3463" s="24">
        <f>All!BF37</f>
        <v>0</v>
      </c>
      <c r="E3463" s="19" t="s">
        <v>272</v>
      </c>
      <c r="F3463" s="24">
        <f>All!FJ37</f>
        <v>0</v>
      </c>
      <c r="G3463" s="24">
        <f>All!GT37</f>
        <v>0</v>
      </c>
      <c r="H3463" s="26">
        <v>44896</v>
      </c>
    </row>
    <row r="3464" spans="1:8" hidden="1">
      <c r="A3464" s="19">
        <v>36</v>
      </c>
      <c r="B3464" s="19" t="s">
        <v>44</v>
      </c>
      <c r="C3464" s="27">
        <f>All!CP38</f>
        <v>0</v>
      </c>
      <c r="D3464" s="24">
        <f>All!BF38</f>
        <v>0</v>
      </c>
      <c r="E3464" s="19" t="s">
        <v>272</v>
      </c>
      <c r="F3464" s="24">
        <f>All!FJ38</f>
        <v>0</v>
      </c>
      <c r="G3464" s="24">
        <f>All!GT38</f>
        <v>0</v>
      </c>
      <c r="H3464" s="26">
        <v>44896</v>
      </c>
    </row>
    <row r="3465" spans="1:8" hidden="1">
      <c r="A3465">
        <v>37</v>
      </c>
      <c r="B3465" t="s">
        <v>1980</v>
      </c>
      <c r="C3465" s="27">
        <f>All!CP39</f>
        <v>0</v>
      </c>
      <c r="D3465" s="24">
        <f>All!BF39</f>
        <v>0</v>
      </c>
      <c r="E3465" s="19" t="s">
        <v>272</v>
      </c>
      <c r="F3465" s="24">
        <f>All!FJ39</f>
        <v>0</v>
      </c>
      <c r="G3465" s="24">
        <f>All!GT39</f>
        <v>0</v>
      </c>
      <c r="H3465" s="26">
        <v>44896</v>
      </c>
    </row>
    <row r="3466" spans="1:8" hidden="1">
      <c r="A3466">
        <v>38</v>
      </c>
      <c r="B3466" t="s">
        <v>1982</v>
      </c>
      <c r="C3466" s="27">
        <f>All!CP40</f>
        <v>0</v>
      </c>
      <c r="D3466" s="24">
        <f>All!BF40</f>
        <v>0</v>
      </c>
      <c r="E3466" s="19" t="s">
        <v>272</v>
      </c>
      <c r="F3466" s="24">
        <f>All!FJ40</f>
        <v>0</v>
      </c>
      <c r="G3466" s="24">
        <f>All!GT40</f>
        <v>0</v>
      </c>
      <c r="H3466" s="26">
        <v>44896</v>
      </c>
    </row>
    <row r="3467" spans="1:8" hidden="1">
      <c r="A3467">
        <v>39</v>
      </c>
      <c r="B3467" t="s">
        <v>1984</v>
      </c>
      <c r="C3467" s="27">
        <f>All!CP41</f>
        <v>0</v>
      </c>
      <c r="D3467" s="24">
        <f>All!BF41</f>
        <v>0</v>
      </c>
      <c r="E3467" s="19" t="s">
        <v>272</v>
      </c>
      <c r="F3467" s="24">
        <f>All!FJ41</f>
        <v>0</v>
      </c>
      <c r="G3467" s="24">
        <f>All!GT41</f>
        <v>0</v>
      </c>
      <c r="H3467" s="26">
        <v>44896</v>
      </c>
    </row>
    <row r="3468" spans="1:8" hidden="1">
      <c r="A3468">
        <v>40</v>
      </c>
      <c r="B3468" t="s">
        <v>2001</v>
      </c>
      <c r="C3468" s="27">
        <f>All!CP42</f>
        <v>0</v>
      </c>
      <c r="D3468" s="24">
        <f>All!BF42</f>
        <v>0</v>
      </c>
      <c r="E3468" s="19" t="s">
        <v>272</v>
      </c>
      <c r="F3468" s="24">
        <f>All!FJ42</f>
        <v>0</v>
      </c>
      <c r="G3468" s="24">
        <f>All!GT42</f>
        <v>0</v>
      </c>
      <c r="H3468" s="26">
        <v>44896</v>
      </c>
    </row>
    <row r="3469" spans="1:8" hidden="1">
      <c r="A3469">
        <v>41</v>
      </c>
      <c r="B3469" t="s">
        <v>2002</v>
      </c>
      <c r="C3469" s="27">
        <f>All!CP43</f>
        <v>0</v>
      </c>
      <c r="D3469" s="24">
        <f>All!BF43</f>
        <v>0</v>
      </c>
      <c r="E3469" s="19" t="s">
        <v>272</v>
      </c>
      <c r="F3469" s="24">
        <f>All!FJ43</f>
        <v>0</v>
      </c>
      <c r="G3469" s="24">
        <f>All!GT43</f>
        <v>0</v>
      </c>
      <c r="H3469" s="26">
        <v>44896</v>
      </c>
    </row>
    <row r="3470" spans="1:8" hidden="1">
      <c r="A3470">
        <v>42</v>
      </c>
      <c r="B3470" t="s">
        <v>2003</v>
      </c>
      <c r="C3470" s="27">
        <f>All!CP44</f>
        <v>0</v>
      </c>
      <c r="D3470" s="24">
        <f>All!BF44</f>
        <v>0</v>
      </c>
      <c r="E3470" s="19" t="s">
        <v>272</v>
      </c>
      <c r="F3470" s="24">
        <f>All!FJ44</f>
        <v>0</v>
      </c>
      <c r="G3470" s="24">
        <f>All!GT44</f>
        <v>0</v>
      </c>
      <c r="H3470" s="26">
        <v>44896</v>
      </c>
    </row>
    <row r="3471" spans="1:8" hidden="1">
      <c r="A3471">
        <v>43</v>
      </c>
      <c r="B3471" t="s">
        <v>2064</v>
      </c>
      <c r="C3471" s="27">
        <f>All!CP45</f>
        <v>0</v>
      </c>
      <c r="D3471" s="24">
        <f>All!BF45</f>
        <v>0</v>
      </c>
      <c r="E3471" s="19" t="s">
        <v>272</v>
      </c>
      <c r="F3471" s="24">
        <f>All!FJ45</f>
        <v>0</v>
      </c>
      <c r="G3471" s="24">
        <f>All!GT45</f>
        <v>0</v>
      </c>
      <c r="H3471" s="26">
        <v>44896</v>
      </c>
    </row>
    <row r="3472" spans="1:8" hidden="1">
      <c r="A3472">
        <v>44</v>
      </c>
      <c r="B3472" t="s">
        <v>2062</v>
      </c>
      <c r="C3472" s="27">
        <f>All!CP46</f>
        <v>0</v>
      </c>
      <c r="D3472" s="24">
        <f>All!BF46</f>
        <v>0</v>
      </c>
      <c r="E3472" s="19" t="s">
        <v>272</v>
      </c>
      <c r="F3472" s="24">
        <f>All!FJ46</f>
        <v>0</v>
      </c>
      <c r="G3472" s="24">
        <f>All!GT46</f>
        <v>0</v>
      </c>
      <c r="H3472" s="26">
        <v>44896</v>
      </c>
    </row>
    <row r="3473" spans="1:8" hidden="1">
      <c r="A3473">
        <v>45</v>
      </c>
      <c r="B3473" t="s">
        <v>2063</v>
      </c>
      <c r="C3473" s="27">
        <f>All!CP47</f>
        <v>0</v>
      </c>
      <c r="D3473" s="24">
        <f>All!BF47</f>
        <v>0</v>
      </c>
      <c r="E3473" s="19" t="s">
        <v>272</v>
      </c>
      <c r="F3473" s="24">
        <f>All!FJ47</f>
        <v>0</v>
      </c>
      <c r="G3473" s="24">
        <f>All!GT47</f>
        <v>0</v>
      </c>
      <c r="H3473" s="26">
        <v>44896</v>
      </c>
    </row>
    <row r="3474" spans="1:8" hidden="1">
      <c r="A3474">
        <v>46</v>
      </c>
      <c r="B3474" s="12" t="s">
        <v>2065</v>
      </c>
      <c r="C3474" s="27">
        <f>All!CP48</f>
        <v>0</v>
      </c>
      <c r="D3474" s="24">
        <f>All!BF48</f>
        <v>0</v>
      </c>
      <c r="E3474" s="19" t="s">
        <v>272</v>
      </c>
      <c r="F3474" s="24">
        <f>All!FJ48</f>
        <v>0</v>
      </c>
      <c r="G3474" s="24">
        <f>All!GT48</f>
        <v>0</v>
      </c>
      <c r="H3474" s="26">
        <v>44896</v>
      </c>
    </row>
    <row r="3475" spans="1:8" hidden="1">
      <c r="A3475">
        <v>47</v>
      </c>
      <c r="B3475" s="12" t="s">
        <v>2066</v>
      </c>
      <c r="C3475" s="27">
        <f>All!CP49</f>
        <v>0</v>
      </c>
      <c r="D3475" s="24">
        <f>All!BF49</f>
        <v>0</v>
      </c>
      <c r="E3475" s="19" t="s">
        <v>272</v>
      </c>
      <c r="F3475" s="24">
        <f>All!FJ49</f>
        <v>0</v>
      </c>
      <c r="G3475" s="24">
        <f>All!GT49</f>
        <v>0</v>
      </c>
      <c r="H3475" s="26">
        <v>44896</v>
      </c>
    </row>
    <row r="3476" spans="1:8" hidden="1">
      <c r="A3476">
        <v>48</v>
      </c>
      <c r="B3476" t="s">
        <v>2068</v>
      </c>
      <c r="C3476" s="27">
        <f>All!CP50</f>
        <v>0</v>
      </c>
      <c r="D3476" s="24">
        <f>All!BF50</f>
        <v>0</v>
      </c>
      <c r="E3476" s="19" t="s">
        <v>272</v>
      </c>
      <c r="F3476" s="24">
        <f>All!FJ50</f>
        <v>0</v>
      </c>
      <c r="G3476" s="24">
        <f>All!GT50</f>
        <v>0</v>
      </c>
      <c r="H3476" s="26">
        <v>44896</v>
      </c>
    </row>
    <row r="3477" spans="1:8" hidden="1">
      <c r="A3477">
        <v>49</v>
      </c>
      <c r="B3477" t="s">
        <v>2069</v>
      </c>
      <c r="C3477" s="27">
        <f>All!CP51</f>
        <v>0</v>
      </c>
      <c r="D3477" s="24">
        <f>All!BF51</f>
        <v>0</v>
      </c>
      <c r="E3477" s="19" t="s">
        <v>272</v>
      </c>
      <c r="F3477" s="24">
        <f>All!FJ51</f>
        <v>0</v>
      </c>
      <c r="G3477" s="24">
        <f>All!GT51</f>
        <v>0</v>
      </c>
      <c r="H3477" s="26">
        <v>44896</v>
      </c>
    </row>
    <row r="3478" spans="1:8" hidden="1">
      <c r="A3478">
        <v>50</v>
      </c>
      <c r="B3478" t="s">
        <v>66</v>
      </c>
      <c r="C3478" s="27">
        <f>All!CP52</f>
        <v>0</v>
      </c>
      <c r="D3478" s="24">
        <f>All!BF52</f>
        <v>0</v>
      </c>
      <c r="E3478" s="19" t="s">
        <v>272</v>
      </c>
      <c r="F3478" s="24">
        <f>All!FJ52</f>
        <v>0</v>
      </c>
      <c r="G3478" s="24">
        <f>All!GT52</f>
        <v>0</v>
      </c>
      <c r="H3478" s="26">
        <v>44896</v>
      </c>
    </row>
    <row r="3479" spans="1:8" hidden="1">
      <c r="A3479">
        <v>51</v>
      </c>
      <c r="B3479" t="s">
        <v>67</v>
      </c>
      <c r="C3479" s="27">
        <f>All!CP53</f>
        <v>0</v>
      </c>
      <c r="D3479" s="24">
        <f>All!BF53</f>
        <v>0</v>
      </c>
      <c r="E3479" s="19" t="s">
        <v>272</v>
      </c>
      <c r="F3479" s="24">
        <f>All!FJ53</f>
        <v>0</v>
      </c>
      <c r="G3479" s="24">
        <f>All!GT53</f>
        <v>0</v>
      </c>
      <c r="H3479" s="26">
        <v>44896</v>
      </c>
    </row>
    <row r="3480" spans="1:8" hidden="1">
      <c r="A3480">
        <v>52</v>
      </c>
      <c r="B3480" t="s">
        <v>68</v>
      </c>
      <c r="C3480" s="27">
        <f>All!CP54</f>
        <v>0</v>
      </c>
      <c r="D3480" s="24">
        <f>All!BF54</f>
        <v>0</v>
      </c>
      <c r="E3480" s="19" t="s">
        <v>272</v>
      </c>
      <c r="F3480" s="24">
        <f>All!FJ54</f>
        <v>0</v>
      </c>
      <c r="G3480" s="24">
        <f>All!GT54</f>
        <v>0</v>
      </c>
      <c r="H3480" s="26">
        <v>44896</v>
      </c>
    </row>
    <row r="3481" spans="1:8" hidden="1">
      <c r="A3481">
        <v>53</v>
      </c>
      <c r="B3481" t="s">
        <v>69</v>
      </c>
      <c r="C3481" s="27">
        <f>All!CP55</f>
        <v>0</v>
      </c>
      <c r="D3481" s="24">
        <f>All!BF55</f>
        <v>0</v>
      </c>
      <c r="E3481" s="19" t="s">
        <v>272</v>
      </c>
      <c r="F3481" s="24">
        <f>All!FJ55</f>
        <v>0</v>
      </c>
      <c r="G3481" s="24">
        <f>All!GT55</f>
        <v>0</v>
      </c>
      <c r="H3481" s="26">
        <v>44896</v>
      </c>
    </row>
    <row r="3482" spans="1:8" hidden="1">
      <c r="A3482">
        <v>54</v>
      </c>
      <c r="B3482" t="s">
        <v>70</v>
      </c>
      <c r="C3482" s="27">
        <f>All!CP56</f>
        <v>0</v>
      </c>
      <c r="D3482" s="24">
        <f>All!BF56</f>
        <v>0</v>
      </c>
      <c r="E3482" s="19" t="s">
        <v>272</v>
      </c>
      <c r="F3482" s="24">
        <f>All!FJ56</f>
        <v>0</v>
      </c>
      <c r="G3482" s="24">
        <f>All!GT56</f>
        <v>0</v>
      </c>
      <c r="H3482" s="26">
        <v>44896</v>
      </c>
    </row>
    <row r="3483" spans="1:8" hidden="1">
      <c r="A3483">
        <v>55</v>
      </c>
      <c r="B3483" t="s">
        <v>71</v>
      </c>
      <c r="C3483" s="27">
        <f>All!CP57</f>
        <v>0</v>
      </c>
      <c r="D3483" s="24">
        <f>All!BF57</f>
        <v>0</v>
      </c>
      <c r="E3483" s="19" t="s">
        <v>272</v>
      </c>
      <c r="F3483" s="24">
        <f>All!FJ57</f>
        <v>0</v>
      </c>
      <c r="G3483" s="24">
        <f>All!GT57</f>
        <v>0</v>
      </c>
      <c r="H3483" s="26">
        <v>44896</v>
      </c>
    </row>
    <row r="3484" spans="1:8" hidden="1">
      <c r="A3484">
        <v>56</v>
      </c>
      <c r="B3484" t="s">
        <v>72</v>
      </c>
      <c r="C3484" s="27">
        <f>All!CP58</f>
        <v>0</v>
      </c>
      <c r="D3484" s="24">
        <f>All!BF58</f>
        <v>0</v>
      </c>
      <c r="E3484" s="19" t="s">
        <v>272</v>
      </c>
      <c r="F3484" s="24">
        <f>All!FJ58</f>
        <v>0</v>
      </c>
      <c r="G3484" s="24">
        <f>All!GT58</f>
        <v>0</v>
      </c>
      <c r="H3484" s="26">
        <v>44896</v>
      </c>
    </row>
    <row r="3485" spans="1:8" hidden="1">
      <c r="A3485">
        <v>57</v>
      </c>
      <c r="B3485" t="s">
        <v>73</v>
      </c>
      <c r="C3485" s="27">
        <f>All!CP59</f>
        <v>0</v>
      </c>
      <c r="D3485" s="24">
        <f>All!BF59</f>
        <v>0</v>
      </c>
      <c r="E3485" s="19" t="s">
        <v>272</v>
      </c>
      <c r="F3485" s="24">
        <f>All!FJ59</f>
        <v>0</v>
      </c>
      <c r="G3485" s="24">
        <f>All!GT59</f>
        <v>0</v>
      </c>
      <c r="H3485" s="26">
        <v>44896</v>
      </c>
    </row>
    <row r="3486" spans="1:8" hidden="1">
      <c r="A3486">
        <v>58</v>
      </c>
      <c r="B3486" t="s">
        <v>74</v>
      </c>
      <c r="C3486" s="27">
        <f>All!CP60</f>
        <v>0</v>
      </c>
      <c r="D3486" s="24">
        <f>All!BF60</f>
        <v>0</v>
      </c>
      <c r="E3486" s="19" t="s">
        <v>272</v>
      </c>
      <c r="F3486" s="24">
        <f>All!FJ60</f>
        <v>0</v>
      </c>
      <c r="G3486" s="24">
        <f>All!GT60</f>
        <v>0</v>
      </c>
      <c r="H3486" s="26">
        <v>44896</v>
      </c>
    </row>
    <row r="3487" spans="1:8" hidden="1">
      <c r="A3487">
        <v>59</v>
      </c>
      <c r="B3487" t="s">
        <v>75</v>
      </c>
      <c r="C3487" s="27">
        <f>All!CP61</f>
        <v>0</v>
      </c>
      <c r="D3487" s="24">
        <f>All!BF61</f>
        <v>0</v>
      </c>
      <c r="E3487" s="19" t="s">
        <v>272</v>
      </c>
      <c r="F3487" s="24">
        <f>All!FJ61</f>
        <v>0</v>
      </c>
      <c r="G3487" s="24">
        <f>All!GT61</f>
        <v>0</v>
      </c>
      <c r="H3487" s="26">
        <v>44896</v>
      </c>
    </row>
    <row r="3488" spans="1:8" hidden="1">
      <c r="A3488">
        <v>60</v>
      </c>
      <c r="B3488" t="s">
        <v>76</v>
      </c>
      <c r="C3488" s="27">
        <f>All!CP62</f>
        <v>0</v>
      </c>
      <c r="D3488" s="24">
        <f>All!BF62</f>
        <v>0</v>
      </c>
      <c r="E3488" s="19" t="s">
        <v>272</v>
      </c>
      <c r="F3488" s="24">
        <f>All!FJ62</f>
        <v>0</v>
      </c>
      <c r="G3488" s="24">
        <f>All!GT62</f>
        <v>0</v>
      </c>
      <c r="H3488" s="26">
        <v>44896</v>
      </c>
    </row>
    <row r="3489" spans="1:8" hidden="1">
      <c r="A3489">
        <v>61</v>
      </c>
      <c r="B3489" t="s">
        <v>77</v>
      </c>
      <c r="C3489" s="27">
        <f>All!CP63</f>
        <v>0</v>
      </c>
      <c r="D3489" s="24">
        <f>All!BF63</f>
        <v>0</v>
      </c>
      <c r="E3489" s="19" t="s">
        <v>272</v>
      </c>
      <c r="F3489" s="24">
        <f>All!FJ63</f>
        <v>0</v>
      </c>
      <c r="G3489" s="24">
        <f>All!GT63</f>
        <v>0</v>
      </c>
      <c r="H3489" s="26">
        <v>44896</v>
      </c>
    </row>
    <row r="3490" spans="1:8" hidden="1">
      <c r="A3490">
        <v>62</v>
      </c>
      <c r="B3490" t="s">
        <v>87</v>
      </c>
      <c r="C3490" s="27">
        <f>All!CP64</f>
        <v>0</v>
      </c>
      <c r="D3490" s="24">
        <f>All!BF64</f>
        <v>0</v>
      </c>
      <c r="E3490" s="19" t="s">
        <v>272</v>
      </c>
      <c r="F3490" s="24">
        <f>All!FJ64</f>
        <v>0</v>
      </c>
      <c r="G3490" s="24">
        <f>All!GT64</f>
        <v>0</v>
      </c>
      <c r="H3490" s="26">
        <v>44896</v>
      </c>
    </row>
    <row r="3491" spans="1:8" hidden="1">
      <c r="A3491">
        <v>63</v>
      </c>
      <c r="B3491" t="s">
        <v>93</v>
      </c>
      <c r="C3491" s="27">
        <f>All!CP65</f>
        <v>0</v>
      </c>
      <c r="D3491" s="24">
        <f>All!BF65</f>
        <v>0</v>
      </c>
      <c r="E3491" s="19" t="s">
        <v>272</v>
      </c>
      <c r="F3491" s="24">
        <f>All!FJ65</f>
        <v>0</v>
      </c>
      <c r="G3491" s="24">
        <f>All!GT65</f>
        <v>0</v>
      </c>
      <c r="H3491" s="26">
        <v>44896</v>
      </c>
    </row>
    <row r="3492" spans="1:8" hidden="1">
      <c r="A3492">
        <v>64</v>
      </c>
      <c r="B3492" t="s">
        <v>94</v>
      </c>
      <c r="C3492" s="27">
        <f>All!CP66</f>
        <v>0</v>
      </c>
      <c r="D3492" s="24">
        <f>All!BF66</f>
        <v>0</v>
      </c>
      <c r="E3492" s="19" t="s">
        <v>272</v>
      </c>
      <c r="F3492" s="24">
        <f>All!FJ66</f>
        <v>0</v>
      </c>
      <c r="G3492" s="24">
        <f>All!GT66</f>
        <v>0</v>
      </c>
      <c r="H3492" s="26">
        <v>44896</v>
      </c>
    </row>
    <row r="3493" spans="1:8" hidden="1">
      <c r="A3493">
        <v>65</v>
      </c>
      <c r="B3493" t="s">
        <v>95</v>
      </c>
      <c r="C3493" s="27">
        <f>All!CP67</f>
        <v>0</v>
      </c>
      <c r="D3493" s="24">
        <f>All!BF67</f>
        <v>0</v>
      </c>
      <c r="E3493" s="19" t="s">
        <v>272</v>
      </c>
      <c r="F3493" s="24">
        <f>All!FJ67</f>
        <v>0</v>
      </c>
      <c r="G3493" s="24">
        <f>All!GT67</f>
        <v>0</v>
      </c>
      <c r="H3493" s="26">
        <v>44896</v>
      </c>
    </row>
    <row r="3494" spans="1:8" hidden="1">
      <c r="A3494">
        <v>66</v>
      </c>
      <c r="B3494" t="s">
        <v>96</v>
      </c>
      <c r="C3494" s="27">
        <f>All!CP68</f>
        <v>0</v>
      </c>
      <c r="D3494" s="24">
        <f>All!BF68</f>
        <v>0</v>
      </c>
      <c r="E3494" s="19" t="s">
        <v>272</v>
      </c>
      <c r="F3494" s="24">
        <f>All!FJ68</f>
        <v>0</v>
      </c>
      <c r="G3494" s="24">
        <f>All!GT68</f>
        <v>0</v>
      </c>
      <c r="H3494" s="26">
        <v>44896</v>
      </c>
    </row>
    <row r="3495" spans="1:8" hidden="1">
      <c r="A3495">
        <v>67</v>
      </c>
      <c r="B3495" t="s">
        <v>97</v>
      </c>
      <c r="C3495" s="27">
        <f>All!CP69</f>
        <v>0</v>
      </c>
      <c r="D3495" s="24">
        <f>All!BF69</f>
        <v>0</v>
      </c>
      <c r="E3495" s="19" t="s">
        <v>272</v>
      </c>
      <c r="F3495" s="24">
        <f>All!FJ69</f>
        <v>0</v>
      </c>
      <c r="G3495" s="24">
        <f>All!GT69</f>
        <v>0</v>
      </c>
      <c r="H3495" s="26">
        <v>44896</v>
      </c>
    </row>
    <row r="3496" spans="1:8" hidden="1">
      <c r="A3496">
        <v>68</v>
      </c>
      <c r="B3496" t="s">
        <v>98</v>
      </c>
      <c r="C3496" s="27">
        <f>All!CP70</f>
        <v>0</v>
      </c>
      <c r="D3496" s="24">
        <f>All!BF70</f>
        <v>0</v>
      </c>
      <c r="E3496" s="19" t="s">
        <v>272</v>
      </c>
      <c r="F3496" s="24">
        <f>All!FJ70</f>
        <v>0</v>
      </c>
      <c r="G3496" s="24">
        <f>All!GT70</f>
        <v>0</v>
      </c>
      <c r="H3496" s="26">
        <v>44896</v>
      </c>
    </row>
    <row r="3497" spans="1:8" hidden="1">
      <c r="A3497">
        <v>69</v>
      </c>
      <c r="B3497" t="s">
        <v>99</v>
      </c>
      <c r="C3497" s="27">
        <f>All!CP71</f>
        <v>0</v>
      </c>
      <c r="D3497" s="24">
        <f>All!BF71</f>
        <v>0</v>
      </c>
      <c r="E3497" s="19" t="s">
        <v>272</v>
      </c>
      <c r="F3497" s="24">
        <f>All!FJ71</f>
        <v>0</v>
      </c>
      <c r="G3497" s="24">
        <f>All!GT71</f>
        <v>0</v>
      </c>
      <c r="H3497" s="26">
        <v>44896</v>
      </c>
    </row>
    <row r="3498" spans="1:8" hidden="1">
      <c r="A3498">
        <v>70</v>
      </c>
      <c r="B3498" t="s">
        <v>100</v>
      </c>
      <c r="C3498" s="27">
        <f>All!CP72</f>
        <v>0</v>
      </c>
      <c r="D3498" s="24">
        <f>All!BF72</f>
        <v>0</v>
      </c>
      <c r="E3498" s="19" t="s">
        <v>272</v>
      </c>
      <c r="F3498" s="24">
        <f>All!FJ72</f>
        <v>0</v>
      </c>
      <c r="G3498" s="24">
        <f>All!GT72</f>
        <v>0</v>
      </c>
      <c r="H3498" s="26">
        <v>44896</v>
      </c>
    </row>
    <row r="3499" spans="1:8" hidden="1">
      <c r="A3499">
        <v>71</v>
      </c>
      <c r="B3499" t="s">
        <v>101</v>
      </c>
      <c r="C3499" s="27">
        <f>All!CP73</f>
        <v>0</v>
      </c>
      <c r="D3499" s="24">
        <f>All!BF73</f>
        <v>0</v>
      </c>
      <c r="E3499" s="19" t="s">
        <v>272</v>
      </c>
      <c r="F3499" s="24">
        <f>All!FJ73</f>
        <v>0</v>
      </c>
      <c r="G3499" s="24">
        <f>All!GT73</f>
        <v>0</v>
      </c>
      <c r="H3499" s="26">
        <v>44896</v>
      </c>
    </row>
    <row r="3500" spans="1:8" hidden="1">
      <c r="A3500">
        <v>72</v>
      </c>
      <c r="B3500" t="s">
        <v>102</v>
      </c>
      <c r="C3500" s="27">
        <f>All!CP74</f>
        <v>0</v>
      </c>
      <c r="D3500" s="24">
        <f>All!BF74</f>
        <v>0</v>
      </c>
      <c r="E3500" s="19" t="s">
        <v>272</v>
      </c>
      <c r="F3500" s="24">
        <f>All!FJ74</f>
        <v>0</v>
      </c>
      <c r="G3500" s="24">
        <f>All!GT74</f>
        <v>0</v>
      </c>
      <c r="H3500" s="26">
        <v>44896</v>
      </c>
    </row>
    <row r="3501" spans="1:8" hidden="1">
      <c r="A3501">
        <v>73</v>
      </c>
      <c r="B3501" t="s">
        <v>103</v>
      </c>
      <c r="C3501" s="27">
        <f>All!CP75</f>
        <v>0</v>
      </c>
      <c r="D3501" s="24">
        <f>All!BF75</f>
        <v>0</v>
      </c>
      <c r="E3501" s="19" t="s">
        <v>272</v>
      </c>
      <c r="F3501" s="24">
        <f>All!FJ75</f>
        <v>0</v>
      </c>
      <c r="G3501" s="24">
        <f>All!GT75</f>
        <v>0</v>
      </c>
      <c r="H3501" s="26">
        <v>44896</v>
      </c>
    </row>
    <row r="3502" spans="1:8" hidden="1">
      <c r="A3502">
        <v>74</v>
      </c>
      <c r="B3502" t="s">
        <v>104</v>
      </c>
      <c r="C3502" s="27">
        <f>All!CP76</f>
        <v>0</v>
      </c>
      <c r="D3502" s="24">
        <f>All!BF76</f>
        <v>0</v>
      </c>
      <c r="E3502" s="19" t="s">
        <v>272</v>
      </c>
      <c r="F3502" s="24">
        <f>All!FJ76</f>
        <v>0</v>
      </c>
      <c r="G3502" s="24">
        <f>All!GT76</f>
        <v>0</v>
      </c>
      <c r="H3502" s="26">
        <v>44896</v>
      </c>
    </row>
    <row r="3503" spans="1:8" hidden="1">
      <c r="A3503">
        <v>75</v>
      </c>
      <c r="B3503" t="s">
        <v>105</v>
      </c>
      <c r="C3503" s="27">
        <f>All!CP77</f>
        <v>0</v>
      </c>
      <c r="D3503" s="24">
        <f>All!BF77</f>
        <v>0</v>
      </c>
      <c r="E3503" s="19" t="s">
        <v>272</v>
      </c>
      <c r="F3503" s="24">
        <f>All!FJ77</f>
        <v>0</v>
      </c>
      <c r="G3503" s="24">
        <f>All!GT77</f>
        <v>0</v>
      </c>
      <c r="H3503" s="26">
        <v>44896</v>
      </c>
    </row>
    <row r="3504" spans="1:8" hidden="1">
      <c r="A3504">
        <v>76</v>
      </c>
      <c r="B3504" t="s">
        <v>111</v>
      </c>
      <c r="C3504" s="27">
        <f>All!CP78</f>
        <v>0</v>
      </c>
      <c r="D3504" s="24">
        <f>All!BF78</f>
        <v>0</v>
      </c>
      <c r="E3504" s="19" t="s">
        <v>272</v>
      </c>
      <c r="F3504" s="24">
        <f>All!FJ78</f>
        <v>0</v>
      </c>
      <c r="G3504" s="24">
        <f>All!GT78</f>
        <v>0</v>
      </c>
      <c r="H3504" s="26">
        <v>44896</v>
      </c>
    </row>
    <row r="3505" spans="1:8" hidden="1">
      <c r="A3505">
        <v>77</v>
      </c>
      <c r="B3505" t="s">
        <v>112</v>
      </c>
      <c r="C3505" s="27">
        <f>All!CP79</f>
        <v>0</v>
      </c>
      <c r="D3505" s="24">
        <f>All!BF79</f>
        <v>0</v>
      </c>
      <c r="E3505" s="19" t="s">
        <v>272</v>
      </c>
      <c r="F3505" s="24">
        <f>All!FJ79</f>
        <v>0</v>
      </c>
      <c r="G3505" s="24">
        <f>All!GT79</f>
        <v>0</v>
      </c>
      <c r="H3505" s="26">
        <v>44896</v>
      </c>
    </row>
    <row r="3506" spans="1:8" hidden="1">
      <c r="A3506">
        <v>78</v>
      </c>
      <c r="B3506" t="s">
        <v>113</v>
      </c>
      <c r="C3506" s="27">
        <f>All!CP80</f>
        <v>0</v>
      </c>
      <c r="D3506" s="24">
        <f>All!BF80</f>
        <v>0</v>
      </c>
      <c r="E3506" s="19" t="s">
        <v>272</v>
      </c>
      <c r="F3506" s="24">
        <f>All!FJ80</f>
        <v>0</v>
      </c>
      <c r="G3506" s="24">
        <f>All!GT80</f>
        <v>0</v>
      </c>
      <c r="H3506" s="26">
        <v>44896</v>
      </c>
    </row>
    <row r="3507" spans="1:8" hidden="1">
      <c r="A3507">
        <v>79</v>
      </c>
      <c r="B3507" t="s">
        <v>114</v>
      </c>
      <c r="C3507" s="27">
        <f>All!CP81</f>
        <v>0</v>
      </c>
      <c r="D3507" s="24">
        <f>All!BF81</f>
        <v>0</v>
      </c>
      <c r="E3507" s="19" t="s">
        <v>272</v>
      </c>
      <c r="F3507" s="24">
        <f>All!FJ81</f>
        <v>0</v>
      </c>
      <c r="G3507" s="24">
        <f>All!GT81</f>
        <v>0</v>
      </c>
      <c r="H3507" s="26">
        <v>44896</v>
      </c>
    </row>
    <row r="3508" spans="1:8" hidden="1">
      <c r="A3508">
        <v>80</v>
      </c>
      <c r="B3508" t="s">
        <v>115</v>
      </c>
      <c r="C3508" s="27">
        <f>All!CP82</f>
        <v>0</v>
      </c>
      <c r="D3508" s="24">
        <f>All!BF82</f>
        <v>0</v>
      </c>
      <c r="E3508" s="19" t="s">
        <v>272</v>
      </c>
      <c r="F3508" s="24">
        <f>All!FJ82</f>
        <v>0</v>
      </c>
      <c r="G3508" s="24">
        <f>All!GT82</f>
        <v>0</v>
      </c>
      <c r="H3508" s="26">
        <v>44896</v>
      </c>
    </row>
    <row r="3509" spans="1:8" hidden="1">
      <c r="A3509">
        <v>81</v>
      </c>
      <c r="B3509" t="s">
        <v>116</v>
      </c>
      <c r="C3509" s="27">
        <f>All!CP83</f>
        <v>0</v>
      </c>
      <c r="D3509" s="24">
        <f>All!BF83</f>
        <v>0</v>
      </c>
      <c r="E3509" s="19" t="s">
        <v>272</v>
      </c>
      <c r="F3509" s="24">
        <f>All!FJ83</f>
        <v>0</v>
      </c>
      <c r="G3509" s="24">
        <f>All!GT83</f>
        <v>0</v>
      </c>
      <c r="H3509" s="26">
        <v>44896</v>
      </c>
    </row>
    <row r="3510" spans="1:8" hidden="1">
      <c r="A3510">
        <v>82</v>
      </c>
      <c r="B3510" t="s">
        <v>117</v>
      </c>
      <c r="C3510" s="27">
        <f>All!CP84</f>
        <v>0</v>
      </c>
      <c r="D3510" s="24">
        <f>All!BF84</f>
        <v>0</v>
      </c>
      <c r="E3510" s="19" t="s">
        <v>272</v>
      </c>
      <c r="F3510" s="24">
        <f>All!FJ84</f>
        <v>0</v>
      </c>
      <c r="G3510" s="24">
        <f>All!GT84</f>
        <v>0</v>
      </c>
      <c r="H3510" s="26">
        <v>44896</v>
      </c>
    </row>
    <row r="3511" spans="1:8" hidden="1">
      <c r="A3511">
        <v>83</v>
      </c>
      <c r="B3511" t="s">
        <v>118</v>
      </c>
      <c r="C3511" s="27">
        <f>All!CP85</f>
        <v>0</v>
      </c>
      <c r="D3511" s="24">
        <f>All!BF85</f>
        <v>0</v>
      </c>
      <c r="E3511" s="19" t="s">
        <v>272</v>
      </c>
      <c r="F3511" s="24">
        <f>All!FJ85</f>
        <v>0</v>
      </c>
      <c r="G3511" s="24">
        <f>All!GT85</f>
        <v>0</v>
      </c>
      <c r="H3511" s="26">
        <v>44896</v>
      </c>
    </row>
    <row r="3512" spans="1:8" hidden="1">
      <c r="A3512">
        <v>84</v>
      </c>
      <c r="B3512" t="s">
        <v>119</v>
      </c>
      <c r="C3512" s="27">
        <f>All!CP86</f>
        <v>0</v>
      </c>
      <c r="D3512" s="24">
        <f>All!BF86</f>
        <v>0</v>
      </c>
      <c r="E3512" s="19" t="s">
        <v>272</v>
      </c>
      <c r="F3512" s="24">
        <f>All!FJ86</f>
        <v>0</v>
      </c>
      <c r="G3512" s="24">
        <f>All!GT86</f>
        <v>0</v>
      </c>
      <c r="H3512" s="26">
        <v>44896</v>
      </c>
    </row>
    <row r="3513" spans="1:8" hidden="1">
      <c r="A3513">
        <v>85</v>
      </c>
      <c r="B3513" t="s">
        <v>120</v>
      </c>
      <c r="C3513" s="27">
        <f>All!CP87</f>
        <v>0</v>
      </c>
      <c r="D3513" s="24">
        <f>All!BF87</f>
        <v>0</v>
      </c>
      <c r="E3513" s="19" t="s">
        <v>272</v>
      </c>
      <c r="F3513" s="24">
        <f>All!FJ87</f>
        <v>0</v>
      </c>
      <c r="G3513" s="24">
        <f>All!GT87</f>
        <v>0</v>
      </c>
      <c r="H3513" s="26">
        <v>44896</v>
      </c>
    </row>
    <row r="3514" spans="1:8" hidden="1">
      <c r="A3514">
        <v>86</v>
      </c>
      <c r="B3514" t="s">
        <v>121</v>
      </c>
      <c r="C3514" s="27">
        <f>All!CP88</f>
        <v>0</v>
      </c>
      <c r="D3514" s="24">
        <f>All!BF88</f>
        <v>0</v>
      </c>
      <c r="E3514" s="19" t="s">
        <v>272</v>
      </c>
      <c r="F3514" s="24">
        <f>All!FJ88</f>
        <v>0</v>
      </c>
      <c r="G3514" s="24">
        <f>All!GT88</f>
        <v>0</v>
      </c>
      <c r="H3514" s="26">
        <v>44896</v>
      </c>
    </row>
    <row r="3515" spans="1:8" hidden="1">
      <c r="A3515">
        <v>87</v>
      </c>
      <c r="B3515" t="s">
        <v>122</v>
      </c>
      <c r="C3515" s="27">
        <f>All!CP89</f>
        <v>0</v>
      </c>
      <c r="D3515" s="24">
        <f>All!BF89</f>
        <v>0</v>
      </c>
      <c r="E3515" s="19" t="s">
        <v>272</v>
      </c>
      <c r="F3515" s="24">
        <f>All!FJ89</f>
        <v>0</v>
      </c>
      <c r="G3515" s="24">
        <f>All!GT89</f>
        <v>0</v>
      </c>
      <c r="H3515" s="26">
        <v>44896</v>
      </c>
    </row>
    <row r="3516" spans="1:8" hidden="1">
      <c r="A3516">
        <v>88</v>
      </c>
      <c r="B3516" t="s">
        <v>123</v>
      </c>
      <c r="C3516" s="27">
        <f>All!CP90</f>
        <v>0</v>
      </c>
      <c r="D3516" s="24">
        <f>All!BF90</f>
        <v>0</v>
      </c>
      <c r="E3516" s="19" t="s">
        <v>272</v>
      </c>
      <c r="F3516" s="24">
        <f>All!FJ90</f>
        <v>0</v>
      </c>
      <c r="G3516" s="24">
        <f>All!GT90</f>
        <v>0</v>
      </c>
      <c r="H3516" s="26">
        <v>44896</v>
      </c>
    </row>
    <row r="3517" spans="1:8" hidden="1">
      <c r="A3517">
        <v>89</v>
      </c>
      <c r="B3517" t="s">
        <v>126</v>
      </c>
      <c r="C3517" s="27">
        <f>All!CP91</f>
        <v>0</v>
      </c>
      <c r="D3517" s="24">
        <f>All!BF91</f>
        <v>0</v>
      </c>
      <c r="E3517" s="19" t="s">
        <v>272</v>
      </c>
      <c r="F3517" s="24">
        <f>All!FJ91</f>
        <v>0</v>
      </c>
      <c r="G3517" s="24">
        <f>All!GT91</f>
        <v>0</v>
      </c>
      <c r="H3517" s="26">
        <v>44896</v>
      </c>
    </row>
    <row r="3518" spans="1:8" hidden="1">
      <c r="A3518">
        <v>90</v>
      </c>
      <c r="B3518" t="s">
        <v>284</v>
      </c>
      <c r="C3518" s="27">
        <f>All!CP92</f>
        <v>0</v>
      </c>
      <c r="D3518" s="24">
        <f>All!BF92</f>
        <v>0</v>
      </c>
      <c r="E3518" s="19" t="s">
        <v>272</v>
      </c>
      <c r="F3518" s="24">
        <f>All!FJ92</f>
        <v>0</v>
      </c>
      <c r="G3518" s="24">
        <f>All!GT92</f>
        <v>0</v>
      </c>
      <c r="H3518" s="26">
        <v>44896</v>
      </c>
    </row>
    <row r="3519" spans="1:8" hidden="1">
      <c r="A3519" s="19">
        <v>91</v>
      </c>
      <c r="B3519" s="19" t="s">
        <v>2006</v>
      </c>
      <c r="C3519" s="27">
        <f>All!CP93</f>
        <v>0</v>
      </c>
      <c r="D3519" s="24">
        <f>All!BF93</f>
        <v>0</v>
      </c>
      <c r="E3519" s="19" t="s">
        <v>272</v>
      </c>
      <c r="F3519" s="24">
        <f>All!FJ93</f>
        <v>0</v>
      </c>
      <c r="G3519" s="24">
        <f>All!GT93</f>
        <v>0</v>
      </c>
      <c r="H3519" s="26">
        <v>44896</v>
      </c>
    </row>
    <row r="3520" spans="1:8" hidden="1">
      <c r="A3520" s="19">
        <v>92</v>
      </c>
      <c r="B3520" s="19" t="s">
        <v>283</v>
      </c>
      <c r="C3520" s="27">
        <f>All!CP94</f>
        <v>0</v>
      </c>
      <c r="D3520" s="24">
        <f>All!BF94</f>
        <v>0</v>
      </c>
      <c r="E3520" s="19" t="s">
        <v>272</v>
      </c>
      <c r="F3520" s="24">
        <f>All!FJ94</f>
        <v>0</v>
      </c>
      <c r="G3520" s="24">
        <f>All!GT94</f>
        <v>0</v>
      </c>
      <c r="H3520" s="26">
        <v>44896</v>
      </c>
    </row>
    <row r="3521" spans="1:8" hidden="1">
      <c r="A3521" s="19">
        <v>93</v>
      </c>
      <c r="B3521" s="19" t="s">
        <v>2005</v>
      </c>
      <c r="C3521" s="27">
        <f>All!CP95</f>
        <v>0</v>
      </c>
      <c r="D3521" s="24">
        <f>All!BF95</f>
        <v>0</v>
      </c>
      <c r="E3521" s="19" t="s">
        <v>272</v>
      </c>
      <c r="F3521" s="24">
        <f>All!FJ95</f>
        <v>0</v>
      </c>
      <c r="G3521" s="24">
        <f>All!GT95</f>
        <v>0</v>
      </c>
      <c r="H3521" s="26">
        <v>44896</v>
      </c>
    </row>
    <row r="3522" spans="1:8" hidden="1">
      <c r="A3522" s="19">
        <v>94</v>
      </c>
      <c r="B3522" s="19" t="s">
        <v>2075</v>
      </c>
      <c r="C3522" s="27">
        <f>All!CP96</f>
        <v>0</v>
      </c>
      <c r="D3522" s="24">
        <f>All!BF96</f>
        <v>0</v>
      </c>
      <c r="E3522" s="19" t="s">
        <v>272</v>
      </c>
      <c r="F3522" s="24">
        <f>All!FJ96</f>
        <v>0</v>
      </c>
      <c r="G3522" s="24">
        <f>All!GT96</f>
        <v>0</v>
      </c>
      <c r="H3522" s="26">
        <v>44896</v>
      </c>
    </row>
    <row r="3523" spans="1:8" hidden="1">
      <c r="A3523" s="19">
        <v>95</v>
      </c>
      <c r="B3523" s="19" t="s">
        <v>2076</v>
      </c>
      <c r="C3523" s="27">
        <f>All!CP97</f>
        <v>0</v>
      </c>
      <c r="D3523" s="24">
        <f>All!BF97</f>
        <v>0</v>
      </c>
      <c r="E3523" s="19" t="s">
        <v>272</v>
      </c>
      <c r="F3523" s="24">
        <f>All!FJ97</f>
        <v>0</v>
      </c>
      <c r="G3523" s="24">
        <f>All!GT97</f>
        <v>0</v>
      </c>
      <c r="H3523" s="26">
        <v>44896</v>
      </c>
    </row>
    <row r="3524" spans="1:8" hidden="1">
      <c r="A3524">
        <v>96</v>
      </c>
      <c r="B3524" t="s">
        <v>2077</v>
      </c>
      <c r="C3524" s="27">
        <f>All!CP98</f>
        <v>0</v>
      </c>
      <c r="D3524" s="24">
        <f>All!BF98</f>
        <v>0</v>
      </c>
      <c r="E3524" s="19" t="s">
        <v>272</v>
      </c>
      <c r="F3524" s="24">
        <f>All!FJ98</f>
        <v>0</v>
      </c>
      <c r="G3524" s="24">
        <f>All!GT98</f>
        <v>0</v>
      </c>
      <c r="H3524" s="26">
        <v>44896</v>
      </c>
    </row>
    <row r="3525" spans="1:8" hidden="1">
      <c r="A3525">
        <v>97</v>
      </c>
      <c r="B3525" t="s">
        <v>2078</v>
      </c>
      <c r="C3525" s="27">
        <f>All!CP99</f>
        <v>0</v>
      </c>
      <c r="D3525" s="24">
        <f>All!BF99</f>
        <v>0</v>
      </c>
      <c r="E3525" s="19" t="s">
        <v>272</v>
      </c>
      <c r="F3525" s="24">
        <f>All!FJ99</f>
        <v>0</v>
      </c>
      <c r="G3525" s="24">
        <f>All!GT99</f>
        <v>0</v>
      </c>
      <c r="H3525" s="26">
        <v>44896</v>
      </c>
    </row>
    <row r="3526" spans="1:8" hidden="1">
      <c r="A3526">
        <v>98</v>
      </c>
      <c r="B3526" t="s">
        <v>2079</v>
      </c>
      <c r="C3526" s="27">
        <f>All!CP100</f>
        <v>0</v>
      </c>
      <c r="D3526" s="24">
        <f>All!BF100</f>
        <v>0</v>
      </c>
      <c r="E3526" s="19" t="s">
        <v>272</v>
      </c>
      <c r="F3526" s="24">
        <f>All!FJ100</f>
        <v>0</v>
      </c>
      <c r="G3526" s="24">
        <f>All!GT100</f>
        <v>0</v>
      </c>
      <c r="H3526" s="26">
        <v>44896</v>
      </c>
    </row>
    <row r="3527" spans="1:8" hidden="1">
      <c r="A3527">
        <v>99</v>
      </c>
      <c r="B3527" t="s">
        <v>2080</v>
      </c>
      <c r="C3527" s="27">
        <f>All!CP101</f>
        <v>0</v>
      </c>
      <c r="D3527" s="24">
        <f>All!BF101</f>
        <v>0</v>
      </c>
      <c r="E3527" s="19" t="s">
        <v>272</v>
      </c>
      <c r="F3527" s="24">
        <f>All!FJ101</f>
        <v>0</v>
      </c>
      <c r="G3527" s="24">
        <f>All!GT101</f>
        <v>0</v>
      </c>
      <c r="H3527" s="26">
        <v>44896</v>
      </c>
    </row>
    <row r="3528" spans="1:8" hidden="1">
      <c r="A3528">
        <v>100</v>
      </c>
      <c r="B3528" t="s">
        <v>2081</v>
      </c>
      <c r="C3528" s="27">
        <f>All!CP102</f>
        <v>0</v>
      </c>
      <c r="D3528" s="24">
        <f>All!BF102</f>
        <v>0</v>
      </c>
      <c r="E3528" s="19" t="s">
        <v>272</v>
      </c>
      <c r="F3528" s="24">
        <f>All!FJ102</f>
        <v>0</v>
      </c>
      <c r="G3528" s="24">
        <f>All!GT102</f>
        <v>0</v>
      </c>
      <c r="H3528" s="26">
        <v>44896</v>
      </c>
    </row>
    <row r="3529" spans="1:8" hidden="1">
      <c r="A3529">
        <v>101</v>
      </c>
      <c r="B3529" t="s">
        <v>2082</v>
      </c>
      <c r="C3529" s="27">
        <f>All!CP103</f>
        <v>0</v>
      </c>
      <c r="D3529" s="24">
        <f>All!BF103</f>
        <v>0</v>
      </c>
      <c r="E3529" s="19" t="s">
        <v>272</v>
      </c>
      <c r="F3529" s="24">
        <f>All!FJ103</f>
        <v>0</v>
      </c>
      <c r="G3529" s="24">
        <f>All!GT103</f>
        <v>0</v>
      </c>
      <c r="H3529" s="26">
        <v>44896</v>
      </c>
    </row>
    <row r="3530" spans="1:8" hidden="1">
      <c r="A3530">
        <v>102</v>
      </c>
      <c r="B3530" t="s">
        <v>2083</v>
      </c>
      <c r="C3530" s="27">
        <f>All!CP104</f>
        <v>0</v>
      </c>
      <c r="D3530" s="24">
        <f>All!BF104</f>
        <v>0</v>
      </c>
      <c r="E3530" s="19" t="s">
        <v>272</v>
      </c>
      <c r="F3530" s="24">
        <f>All!FJ104</f>
        <v>0</v>
      </c>
      <c r="G3530" s="24">
        <f>All!GT104</f>
        <v>0</v>
      </c>
      <c r="H3530" s="26">
        <v>44896</v>
      </c>
    </row>
    <row r="3531" spans="1:8" hidden="1">
      <c r="A3531">
        <v>103</v>
      </c>
      <c r="B3531" t="s">
        <v>2085</v>
      </c>
      <c r="C3531" s="27">
        <f>All!CP105</f>
        <v>0</v>
      </c>
      <c r="D3531" s="24">
        <f>All!BF105</f>
        <v>0</v>
      </c>
      <c r="E3531" s="19" t="s">
        <v>272</v>
      </c>
      <c r="F3531" s="24">
        <f>All!FJ105</f>
        <v>0</v>
      </c>
      <c r="G3531" s="24">
        <f>All!GT105</f>
        <v>0</v>
      </c>
      <c r="H3531" s="26">
        <v>44896</v>
      </c>
    </row>
    <row r="3532" spans="1:8" hidden="1">
      <c r="A3532">
        <v>104</v>
      </c>
      <c r="B3532" t="s">
        <v>2086</v>
      </c>
      <c r="C3532" s="27">
        <f>All!CP106</f>
        <v>0</v>
      </c>
      <c r="D3532" s="24">
        <f>All!BF106</f>
        <v>0</v>
      </c>
      <c r="E3532" s="19" t="s">
        <v>272</v>
      </c>
      <c r="F3532" s="24">
        <f>All!FJ106</f>
        <v>0</v>
      </c>
      <c r="G3532" s="24">
        <f>All!GT106</f>
        <v>0</v>
      </c>
      <c r="H3532" s="26">
        <v>44896</v>
      </c>
    </row>
    <row r="3533" spans="1:8" hidden="1">
      <c r="A3533">
        <v>105</v>
      </c>
      <c r="B3533" t="s">
        <v>2087</v>
      </c>
      <c r="C3533" s="27">
        <f>All!CP107</f>
        <v>0</v>
      </c>
      <c r="D3533" s="24">
        <f>All!BF107</f>
        <v>0</v>
      </c>
      <c r="E3533" s="19" t="s">
        <v>272</v>
      </c>
      <c r="F3533" s="24">
        <f>All!FJ107</f>
        <v>0</v>
      </c>
      <c r="G3533" s="24">
        <f>All!GT107</f>
        <v>0</v>
      </c>
      <c r="H3533" s="26">
        <v>44896</v>
      </c>
    </row>
    <row r="3534" spans="1:8" hidden="1">
      <c r="A3534">
        <v>106</v>
      </c>
      <c r="B3534" t="s">
        <v>2088</v>
      </c>
      <c r="C3534" s="27">
        <f>All!CP108</f>
        <v>0</v>
      </c>
      <c r="D3534" s="24">
        <f>All!BF108</f>
        <v>0</v>
      </c>
      <c r="E3534" s="19" t="s">
        <v>272</v>
      </c>
      <c r="F3534" s="24">
        <f>All!FJ108</f>
        <v>0</v>
      </c>
      <c r="G3534" s="24">
        <f>All!GT108</f>
        <v>0</v>
      </c>
      <c r="H3534" s="26">
        <v>44896</v>
      </c>
    </row>
    <row r="3535" spans="1:8" hidden="1">
      <c r="A3535">
        <v>107</v>
      </c>
      <c r="B3535" t="s">
        <v>2089</v>
      </c>
      <c r="C3535" s="27">
        <f>All!CP109</f>
        <v>0</v>
      </c>
      <c r="D3535" s="24">
        <f>All!BF109</f>
        <v>0</v>
      </c>
      <c r="E3535" s="19" t="s">
        <v>272</v>
      </c>
      <c r="F3535" s="24">
        <f>All!FJ109</f>
        <v>0</v>
      </c>
      <c r="G3535" s="24">
        <f>All!GT109</f>
        <v>0</v>
      </c>
      <c r="H3535" s="26">
        <v>44896</v>
      </c>
    </row>
    <row r="3536" spans="1:8" hidden="1">
      <c r="A3536">
        <v>108</v>
      </c>
      <c r="B3536" t="s">
        <v>2090</v>
      </c>
      <c r="C3536" s="27">
        <f>All!CP110</f>
        <v>0</v>
      </c>
      <c r="D3536" s="24">
        <f>All!BF110</f>
        <v>0</v>
      </c>
      <c r="E3536" s="19" t="s">
        <v>272</v>
      </c>
      <c r="F3536" s="24">
        <f>All!FJ110</f>
        <v>0</v>
      </c>
      <c r="G3536" s="24">
        <f>All!GT110</f>
        <v>0</v>
      </c>
      <c r="H3536" s="26">
        <v>44896</v>
      </c>
    </row>
    <row r="3537" spans="1:8" hidden="1">
      <c r="A3537">
        <v>109</v>
      </c>
      <c r="B3537" t="s">
        <v>2091</v>
      </c>
      <c r="C3537" s="27">
        <f>All!CP111</f>
        <v>0</v>
      </c>
      <c r="D3537" s="24">
        <f>All!BF111</f>
        <v>0</v>
      </c>
      <c r="E3537" s="19" t="s">
        <v>272</v>
      </c>
      <c r="F3537" s="24">
        <f>All!FJ111</f>
        <v>0</v>
      </c>
      <c r="G3537" s="24">
        <f>All!GT111</f>
        <v>0</v>
      </c>
      <c r="H3537" s="26">
        <v>44896</v>
      </c>
    </row>
    <row r="3538" spans="1:8" hidden="1">
      <c r="A3538" s="19">
        <v>110</v>
      </c>
      <c r="B3538" s="19" t="s">
        <v>2092</v>
      </c>
      <c r="C3538" s="27">
        <f>All!CP112</f>
        <v>0</v>
      </c>
      <c r="D3538" s="24">
        <f>All!BF112</f>
        <v>0</v>
      </c>
      <c r="E3538" s="19" t="s">
        <v>272</v>
      </c>
      <c r="F3538" s="24">
        <f>All!FJ112</f>
        <v>0</v>
      </c>
      <c r="G3538" s="24">
        <f>All!GT112</f>
        <v>0</v>
      </c>
      <c r="H3538" s="26">
        <v>44896</v>
      </c>
    </row>
    <row r="3539" spans="1:8" hidden="1">
      <c r="A3539">
        <v>111</v>
      </c>
      <c r="B3539" t="s">
        <v>2104</v>
      </c>
      <c r="C3539" s="27">
        <f>All!CP113</f>
        <v>0</v>
      </c>
      <c r="D3539" s="24">
        <f>All!BF113</f>
        <v>0</v>
      </c>
      <c r="E3539" s="19" t="s">
        <v>272</v>
      </c>
      <c r="F3539" s="24">
        <f>All!FJ113</f>
        <v>0</v>
      </c>
      <c r="G3539" s="24">
        <f>All!GT113</f>
        <v>0</v>
      </c>
      <c r="H3539" s="26">
        <v>44896</v>
      </c>
    </row>
    <row r="3540" spans="1:8" hidden="1">
      <c r="A3540">
        <v>112</v>
      </c>
      <c r="B3540" t="s">
        <v>2100</v>
      </c>
      <c r="C3540" s="27">
        <f>All!CP114</f>
        <v>0</v>
      </c>
      <c r="D3540" s="24">
        <f>All!BF114</f>
        <v>0</v>
      </c>
      <c r="E3540" s="19" t="s">
        <v>272</v>
      </c>
      <c r="F3540" s="24">
        <f>All!FJ114</f>
        <v>0</v>
      </c>
      <c r="G3540" s="24">
        <f>All!GT114</f>
        <v>0</v>
      </c>
      <c r="H3540" s="26">
        <v>44896</v>
      </c>
    </row>
    <row r="3541" spans="1:8" hidden="1">
      <c r="A3541">
        <v>113</v>
      </c>
      <c r="B3541" t="s">
        <v>2101</v>
      </c>
      <c r="C3541" s="27">
        <f>All!CP115</f>
        <v>0</v>
      </c>
      <c r="D3541" s="24">
        <f>All!BF115</f>
        <v>0</v>
      </c>
      <c r="E3541" s="19" t="s">
        <v>272</v>
      </c>
      <c r="F3541" s="24">
        <f>All!FJ115</f>
        <v>0</v>
      </c>
      <c r="G3541" s="24">
        <f>All!GT115</f>
        <v>0</v>
      </c>
      <c r="H3541" s="26">
        <v>44896</v>
      </c>
    </row>
    <row r="3542" spans="1:8" hidden="1">
      <c r="A3542">
        <v>114</v>
      </c>
      <c r="B3542" t="s">
        <v>2102</v>
      </c>
      <c r="C3542" s="27">
        <f>All!CP116</f>
        <v>0</v>
      </c>
      <c r="D3542" s="24">
        <f>All!BF116</f>
        <v>0</v>
      </c>
      <c r="E3542" s="19" t="s">
        <v>272</v>
      </c>
      <c r="F3542" s="24">
        <f>All!FJ116</f>
        <v>0</v>
      </c>
      <c r="G3542" s="24">
        <f>All!GT116</f>
        <v>0</v>
      </c>
      <c r="H3542" s="26">
        <v>44896</v>
      </c>
    </row>
    <row r="3543" spans="1:8" hidden="1">
      <c r="A3543" s="20">
        <v>115</v>
      </c>
      <c r="B3543" s="20" t="s">
        <v>2103</v>
      </c>
      <c r="C3543" s="27">
        <f>All!CP117</f>
        <v>0</v>
      </c>
      <c r="D3543" s="24">
        <f>All!BF117</f>
        <v>0</v>
      </c>
      <c r="E3543" s="19" t="s">
        <v>272</v>
      </c>
      <c r="F3543" s="24">
        <f>All!FJ117</f>
        <v>0</v>
      </c>
      <c r="G3543" s="24">
        <f>All!GT117</f>
        <v>0</v>
      </c>
      <c r="H3543" s="26">
        <v>44896</v>
      </c>
    </row>
    <row r="3544" spans="1:8" hidden="1">
      <c r="A3544" s="19">
        <v>116</v>
      </c>
      <c r="B3544" s="19" t="s">
        <v>2109</v>
      </c>
      <c r="C3544" s="27">
        <f>All!CP118</f>
        <v>0</v>
      </c>
      <c r="D3544" s="24">
        <f>All!BF118</f>
        <v>0</v>
      </c>
      <c r="E3544" s="19" t="s">
        <v>272</v>
      </c>
      <c r="F3544" s="24">
        <f>All!FJ118</f>
        <v>0</v>
      </c>
      <c r="G3544" s="24">
        <f>All!GT118</f>
        <v>0</v>
      </c>
      <c r="H3544" s="26">
        <v>44896</v>
      </c>
    </row>
    <row r="3545" spans="1:8" hidden="1">
      <c r="A3545" s="19">
        <v>117</v>
      </c>
      <c r="B3545" s="19" t="s">
        <v>2110</v>
      </c>
      <c r="C3545" s="27">
        <f>All!CP119</f>
        <v>0</v>
      </c>
      <c r="D3545" s="24">
        <f>All!BF119</f>
        <v>0</v>
      </c>
      <c r="E3545" s="19" t="s">
        <v>272</v>
      </c>
      <c r="F3545" s="24">
        <f>All!FJ119</f>
        <v>0</v>
      </c>
      <c r="G3545" s="24">
        <f>All!GT119</f>
        <v>0</v>
      </c>
      <c r="H3545" s="26">
        <v>44896</v>
      </c>
    </row>
    <row r="3546" spans="1:8" hidden="1">
      <c r="A3546" s="19">
        <v>118</v>
      </c>
      <c r="B3546" s="19" t="s">
        <v>2112</v>
      </c>
      <c r="C3546" s="27">
        <f>All!CP120</f>
        <v>0</v>
      </c>
      <c r="D3546" s="24">
        <f>All!BF120</f>
        <v>0</v>
      </c>
      <c r="E3546" s="19" t="s">
        <v>272</v>
      </c>
      <c r="F3546" s="24">
        <f>All!FJ120</f>
        <v>0</v>
      </c>
      <c r="G3546" s="24">
        <f>All!GT120</f>
        <v>0</v>
      </c>
      <c r="H3546" s="26">
        <v>44896</v>
      </c>
    </row>
    <row r="3547" spans="1:8" hidden="1">
      <c r="A3547" s="19">
        <v>119</v>
      </c>
      <c r="B3547" s="19" t="s">
        <v>2113</v>
      </c>
      <c r="C3547" s="27">
        <f>All!CP121</f>
        <v>0</v>
      </c>
      <c r="D3547" s="24">
        <f>All!BF121</f>
        <v>0</v>
      </c>
      <c r="E3547" s="19" t="s">
        <v>272</v>
      </c>
      <c r="F3547" s="24">
        <f>All!FJ121</f>
        <v>0</v>
      </c>
      <c r="G3547" s="24">
        <f>All!GT121</f>
        <v>0</v>
      </c>
      <c r="H3547" s="26">
        <v>44896</v>
      </c>
    </row>
    <row r="3548" spans="1:8" hidden="1">
      <c r="A3548" s="19">
        <v>120</v>
      </c>
      <c r="B3548" s="20" t="s">
        <v>2114</v>
      </c>
      <c r="C3548" s="27">
        <f>All!CP122</f>
        <v>0</v>
      </c>
      <c r="D3548" s="24">
        <f>All!BF122</f>
        <v>0</v>
      </c>
      <c r="E3548" s="19" t="s">
        <v>272</v>
      </c>
      <c r="F3548" s="24">
        <f>All!FJ122</f>
        <v>0</v>
      </c>
      <c r="G3548" s="24">
        <f>All!GT122</f>
        <v>0</v>
      </c>
      <c r="H3548" s="26">
        <v>44896</v>
      </c>
    </row>
    <row r="3549" spans="1:8" hidden="1">
      <c r="A3549" s="19">
        <v>121</v>
      </c>
      <c r="B3549" s="19" t="s">
        <v>2157</v>
      </c>
      <c r="C3549" s="27">
        <f>All!CP123</f>
        <v>0</v>
      </c>
      <c r="D3549" s="24">
        <f>All!BF123</f>
        <v>0</v>
      </c>
      <c r="E3549" s="19" t="s">
        <v>272</v>
      </c>
      <c r="F3549" s="24">
        <f>All!FJ123</f>
        <v>0</v>
      </c>
      <c r="G3549" s="24">
        <f>All!GT123</f>
        <v>0</v>
      </c>
      <c r="H3549" s="26">
        <v>44896</v>
      </c>
    </row>
    <row r="3550" spans="1:8" hidden="1">
      <c r="A3550" s="19">
        <v>122</v>
      </c>
      <c r="B3550" s="19" t="s">
        <v>2158</v>
      </c>
      <c r="C3550" s="27">
        <f>All!CP124</f>
        <v>0</v>
      </c>
      <c r="D3550" s="24">
        <f>All!BF124</f>
        <v>0</v>
      </c>
      <c r="E3550" s="19" t="s">
        <v>272</v>
      </c>
      <c r="F3550" s="24">
        <f>All!FJ124</f>
        <v>0</v>
      </c>
      <c r="G3550" s="24">
        <f>All!GT124</f>
        <v>0</v>
      </c>
      <c r="H3550" s="26">
        <v>44896</v>
      </c>
    </row>
    <row r="3551" spans="1:8" hidden="1">
      <c r="A3551" s="19">
        <v>123</v>
      </c>
      <c r="B3551" s="19" t="s">
        <v>2159</v>
      </c>
      <c r="C3551" s="27">
        <f>All!CP125</f>
        <v>0</v>
      </c>
      <c r="D3551" s="24">
        <f>All!BF125</f>
        <v>0</v>
      </c>
      <c r="E3551" s="19" t="s">
        <v>272</v>
      </c>
      <c r="F3551" s="24">
        <f>All!FJ125</f>
        <v>0</v>
      </c>
      <c r="G3551" s="24">
        <f>All!GT125</f>
        <v>0</v>
      </c>
      <c r="H3551" s="26">
        <v>44896</v>
      </c>
    </row>
    <row r="3552" spans="1:8" hidden="1">
      <c r="A3552" s="19">
        <v>124</v>
      </c>
      <c r="B3552" s="19" t="s">
        <v>2160</v>
      </c>
      <c r="C3552" s="27">
        <f>All!CP126</f>
        <v>0</v>
      </c>
      <c r="D3552" s="24">
        <f>All!BF126</f>
        <v>0</v>
      </c>
      <c r="E3552" s="19" t="s">
        <v>272</v>
      </c>
      <c r="F3552" s="24">
        <f>All!FJ126</f>
        <v>0</v>
      </c>
      <c r="G3552" s="24">
        <f>All!GT126</f>
        <v>0</v>
      </c>
      <c r="H3552" s="26">
        <v>44896</v>
      </c>
    </row>
    <row r="3553" spans="1:8" hidden="1">
      <c r="A3553" s="19">
        <v>125</v>
      </c>
      <c r="B3553" s="19" t="s">
        <v>2162</v>
      </c>
      <c r="C3553" s="27">
        <f>All!CP127</f>
        <v>0</v>
      </c>
      <c r="D3553" s="24">
        <f>All!BF127</f>
        <v>0</v>
      </c>
      <c r="E3553" s="19" t="s">
        <v>272</v>
      </c>
      <c r="F3553" s="24">
        <f>All!FJ127</f>
        <v>0</v>
      </c>
      <c r="G3553" s="24">
        <f>All!GT127</f>
        <v>0</v>
      </c>
      <c r="H3553" s="26">
        <v>44896</v>
      </c>
    </row>
    <row r="3554" spans="1:8" hidden="1">
      <c r="A3554" s="19">
        <v>126</v>
      </c>
      <c r="B3554" s="19" t="s">
        <v>2163</v>
      </c>
      <c r="C3554" s="27">
        <f>All!CP128</f>
        <v>0</v>
      </c>
      <c r="D3554" s="24">
        <f>All!BF128</f>
        <v>0</v>
      </c>
      <c r="E3554" s="19" t="s">
        <v>272</v>
      </c>
      <c r="F3554" s="24">
        <f>All!FJ128</f>
        <v>0</v>
      </c>
      <c r="G3554" s="24">
        <f>All!GT128</f>
        <v>0</v>
      </c>
      <c r="H3554" s="26">
        <v>44896</v>
      </c>
    </row>
    <row r="3555" spans="1:8" hidden="1">
      <c r="A3555" s="19">
        <v>127</v>
      </c>
      <c r="B3555" s="19" t="s">
        <v>2164</v>
      </c>
      <c r="C3555" s="27">
        <f>All!CP129</f>
        <v>0</v>
      </c>
      <c r="D3555" s="24">
        <f>All!BF129</f>
        <v>0</v>
      </c>
      <c r="E3555" s="19" t="s">
        <v>272</v>
      </c>
      <c r="F3555" s="24">
        <f>All!FJ129</f>
        <v>0</v>
      </c>
      <c r="G3555" s="24">
        <f>All!GT129</f>
        <v>0</v>
      </c>
      <c r="H3555" s="26">
        <v>44896</v>
      </c>
    </row>
    <row r="3556" spans="1:8" hidden="1">
      <c r="A3556" s="19">
        <v>128</v>
      </c>
      <c r="B3556" s="19" t="s">
        <v>2165</v>
      </c>
      <c r="C3556" s="27">
        <f>All!CP130</f>
        <v>0</v>
      </c>
      <c r="D3556" s="24">
        <f>All!BF130</f>
        <v>0</v>
      </c>
      <c r="E3556" s="19" t="s">
        <v>272</v>
      </c>
      <c r="F3556" s="24">
        <f>All!FJ130</f>
        <v>0</v>
      </c>
      <c r="G3556" s="24">
        <f>All!GT130</f>
        <v>0</v>
      </c>
      <c r="H3556" s="26">
        <v>44896</v>
      </c>
    </row>
    <row r="3557" spans="1:8" hidden="1">
      <c r="A3557" s="113">
        <v>129</v>
      </c>
      <c r="B3557" s="113" t="s">
        <v>2167</v>
      </c>
      <c r="C3557" s="27">
        <f>All!CP131</f>
        <v>0</v>
      </c>
      <c r="D3557" s="24">
        <f>All!BF131</f>
        <v>0</v>
      </c>
      <c r="E3557" s="19" t="s">
        <v>272</v>
      </c>
      <c r="F3557" s="24">
        <f>All!FJ131</f>
        <v>0</v>
      </c>
      <c r="G3557" s="24">
        <f>All!GT131</f>
        <v>0</v>
      </c>
      <c r="H3557" s="26">
        <v>44896</v>
      </c>
    </row>
    <row r="3558" spans="1:8" hidden="1">
      <c r="A3558" s="113">
        <v>130</v>
      </c>
      <c r="B3558" s="113" t="s">
        <v>2168</v>
      </c>
      <c r="C3558" s="27">
        <f>All!CP132</f>
        <v>0</v>
      </c>
      <c r="D3558" s="24">
        <f>All!BF132</f>
        <v>0</v>
      </c>
      <c r="E3558" s="19" t="s">
        <v>272</v>
      </c>
      <c r="F3558" s="24">
        <f>All!FJ132</f>
        <v>0</v>
      </c>
      <c r="G3558" s="24">
        <f>All!GT132</f>
        <v>0</v>
      </c>
      <c r="H3558" s="26">
        <v>44896</v>
      </c>
    </row>
    <row r="3559" spans="1:8" hidden="1">
      <c r="A3559" s="113">
        <v>131</v>
      </c>
      <c r="B3559" s="113" t="s">
        <v>2169</v>
      </c>
      <c r="C3559" s="27">
        <f>All!CP133</f>
        <v>0</v>
      </c>
      <c r="D3559" s="24">
        <f>All!BF133</f>
        <v>0</v>
      </c>
      <c r="E3559" s="19" t="s">
        <v>272</v>
      </c>
      <c r="F3559" s="24">
        <f>All!FJ133</f>
        <v>0</v>
      </c>
      <c r="G3559" s="24">
        <f>All!GT133</f>
        <v>0</v>
      </c>
      <c r="H3559" s="26">
        <v>44896</v>
      </c>
    </row>
    <row r="3560" spans="1:8" hidden="1">
      <c r="A3560" s="113">
        <v>132</v>
      </c>
      <c r="B3560" s="113" t="s">
        <v>2170</v>
      </c>
      <c r="C3560" s="27">
        <f>All!CP134</f>
        <v>0</v>
      </c>
      <c r="D3560" s="24">
        <f>All!BF134</f>
        <v>0</v>
      </c>
      <c r="E3560" s="19" t="s">
        <v>272</v>
      </c>
      <c r="F3560" s="24">
        <f>All!FJ134</f>
        <v>0</v>
      </c>
      <c r="G3560" s="24">
        <f>All!GT134</f>
        <v>0</v>
      </c>
      <c r="H3560" s="26">
        <v>44896</v>
      </c>
    </row>
    <row r="3561" spans="1:8" hidden="1">
      <c r="A3561" s="113">
        <v>133</v>
      </c>
      <c r="B3561" s="113" t="s">
        <v>2171</v>
      </c>
      <c r="C3561" s="27">
        <f>All!CP135</f>
        <v>0</v>
      </c>
      <c r="D3561" s="24">
        <f>All!BF135</f>
        <v>0</v>
      </c>
      <c r="E3561" s="19" t="s">
        <v>272</v>
      </c>
      <c r="F3561" s="24">
        <f>All!FJ135</f>
        <v>0</v>
      </c>
      <c r="G3561" s="24">
        <f>All!GT135</f>
        <v>0</v>
      </c>
      <c r="H3561" s="26">
        <v>44896</v>
      </c>
    </row>
    <row r="3562" spans="1:8" hidden="1">
      <c r="A3562" s="113">
        <v>134</v>
      </c>
      <c r="B3562" s="113" t="s">
        <v>2172</v>
      </c>
      <c r="C3562" s="27">
        <f>All!CP136</f>
        <v>0</v>
      </c>
      <c r="D3562" s="24">
        <f>All!BF136</f>
        <v>0</v>
      </c>
      <c r="E3562" s="19" t="s">
        <v>272</v>
      </c>
      <c r="F3562" s="24">
        <f>All!FJ136</f>
        <v>0</v>
      </c>
      <c r="G3562" s="24">
        <f>All!GT136</f>
        <v>0</v>
      </c>
      <c r="H3562" s="26">
        <v>44896</v>
      </c>
    </row>
    <row r="3563" spans="1:8" hidden="1">
      <c r="A3563" s="113">
        <v>135</v>
      </c>
      <c r="B3563" s="113" t="s">
        <v>2173</v>
      </c>
      <c r="C3563" s="27">
        <f>All!CP137</f>
        <v>0</v>
      </c>
      <c r="D3563" s="24">
        <f>All!BF137</f>
        <v>0</v>
      </c>
      <c r="E3563" s="19" t="s">
        <v>272</v>
      </c>
      <c r="F3563" s="24">
        <f>All!FJ137</f>
        <v>0</v>
      </c>
      <c r="G3563" s="24">
        <f>All!GT137</f>
        <v>0</v>
      </c>
      <c r="H3563" s="26">
        <v>44896</v>
      </c>
    </row>
    <row r="3564" spans="1:8" hidden="1">
      <c r="A3564" s="113">
        <v>136</v>
      </c>
      <c r="B3564" s="113" t="s">
        <v>2174</v>
      </c>
      <c r="C3564" s="27">
        <f>All!CP138</f>
        <v>0</v>
      </c>
      <c r="D3564" s="24">
        <f>All!BF138</f>
        <v>0</v>
      </c>
      <c r="E3564" s="19" t="s">
        <v>272</v>
      </c>
      <c r="F3564" s="24">
        <f>All!FJ138</f>
        <v>0</v>
      </c>
      <c r="G3564" s="24">
        <f>All!GT138</f>
        <v>0</v>
      </c>
      <c r="H3564" s="26">
        <v>44896</v>
      </c>
    </row>
    <row r="3565" spans="1:8" hidden="1">
      <c r="A3565" s="113">
        <v>137</v>
      </c>
      <c r="B3565" s="113" t="s">
        <v>2175</v>
      </c>
      <c r="C3565" s="27">
        <f>All!CP139</f>
        <v>0</v>
      </c>
      <c r="D3565" s="24">
        <f>All!BF139</f>
        <v>0</v>
      </c>
      <c r="E3565" s="19" t="s">
        <v>272</v>
      </c>
      <c r="F3565" s="24">
        <f>All!FJ139</f>
        <v>0</v>
      </c>
      <c r="G3565" s="24">
        <f>All!GT139</f>
        <v>0</v>
      </c>
      <c r="H3565" s="26">
        <v>44896</v>
      </c>
    </row>
    <row r="3566" spans="1:8" hidden="1">
      <c r="A3566" s="113">
        <v>138</v>
      </c>
      <c r="B3566" s="113" t="s">
        <v>2176</v>
      </c>
      <c r="C3566" s="27">
        <f>All!CP140</f>
        <v>0</v>
      </c>
      <c r="D3566" s="24">
        <f>All!BF140</f>
        <v>0</v>
      </c>
      <c r="E3566" s="19" t="s">
        <v>272</v>
      </c>
      <c r="F3566" s="24">
        <f>All!FJ140</f>
        <v>0</v>
      </c>
      <c r="G3566" s="24">
        <f>All!GT140</f>
        <v>0</v>
      </c>
      <c r="H3566" s="26">
        <v>44896</v>
      </c>
    </row>
    <row r="3567" spans="1:8" hidden="1">
      <c r="A3567" s="113">
        <v>139</v>
      </c>
      <c r="B3567" s="113" t="s">
        <v>2189</v>
      </c>
      <c r="C3567" s="27">
        <f>All!CP141</f>
        <v>0</v>
      </c>
      <c r="D3567" s="24">
        <f>All!BF141</f>
        <v>0</v>
      </c>
      <c r="E3567" s="19" t="s">
        <v>272</v>
      </c>
      <c r="F3567" s="24">
        <f>All!FJ141</f>
        <v>0</v>
      </c>
      <c r="G3567" s="24">
        <f>All!GT141</f>
        <v>0</v>
      </c>
      <c r="H3567" s="26">
        <v>44896</v>
      </c>
    </row>
    <row r="3568" spans="1:8" hidden="1">
      <c r="A3568" s="113">
        <v>140</v>
      </c>
      <c r="B3568" s="113" t="s">
        <v>2190</v>
      </c>
      <c r="C3568" s="27">
        <f>All!CP142</f>
        <v>0</v>
      </c>
      <c r="D3568" s="24">
        <f>All!BF142</f>
        <v>0</v>
      </c>
      <c r="E3568" s="19" t="s">
        <v>272</v>
      </c>
      <c r="F3568" s="24">
        <f>All!FJ142</f>
        <v>0</v>
      </c>
      <c r="G3568" s="24">
        <f>All!GT142</f>
        <v>0</v>
      </c>
      <c r="H3568" s="26">
        <v>44896</v>
      </c>
    </row>
    <row r="3569" spans="1:8" hidden="1">
      <c r="A3569" s="113">
        <v>141</v>
      </c>
      <c r="B3569" s="113" t="s">
        <v>2191</v>
      </c>
      <c r="C3569" s="27">
        <f>All!CP143</f>
        <v>0</v>
      </c>
      <c r="D3569" s="24">
        <f>All!BF143</f>
        <v>0</v>
      </c>
      <c r="E3569" s="19" t="s">
        <v>272</v>
      </c>
      <c r="F3569" s="24">
        <f>All!FJ143</f>
        <v>0</v>
      </c>
      <c r="G3569" s="24">
        <f>All!GT143</f>
        <v>0</v>
      </c>
      <c r="H3569" s="26">
        <v>44896</v>
      </c>
    </row>
    <row r="3570" spans="1:8" hidden="1">
      <c r="A3570" s="113">
        <v>142</v>
      </c>
      <c r="B3570" s="113" t="s">
        <v>2192</v>
      </c>
      <c r="C3570" s="27">
        <f>All!CP144</f>
        <v>0</v>
      </c>
      <c r="D3570" s="24">
        <f>All!BF144</f>
        <v>0</v>
      </c>
      <c r="E3570" s="19" t="s">
        <v>272</v>
      </c>
      <c r="F3570" s="24">
        <f>All!FJ144</f>
        <v>0</v>
      </c>
      <c r="G3570" s="24">
        <f>All!GT144</f>
        <v>0</v>
      </c>
      <c r="H3570" s="26">
        <v>44896</v>
      </c>
    </row>
    <row r="3571" spans="1:8" hidden="1">
      <c r="A3571" s="113">
        <v>143</v>
      </c>
      <c r="B3571" s="113" t="s">
        <v>2193</v>
      </c>
      <c r="C3571" s="27">
        <f>All!CP145</f>
        <v>0</v>
      </c>
      <c r="D3571" s="24">
        <f>All!BF145</f>
        <v>0</v>
      </c>
      <c r="E3571" s="19" t="s">
        <v>272</v>
      </c>
      <c r="F3571" s="24">
        <f>All!FJ145</f>
        <v>0</v>
      </c>
      <c r="G3571" s="24">
        <f>All!GT145</f>
        <v>0</v>
      </c>
      <c r="H3571" s="26">
        <v>44896</v>
      </c>
    </row>
    <row r="3572" spans="1:8" hidden="1">
      <c r="A3572" s="152">
        <v>144</v>
      </c>
      <c r="B3572" s="152" t="s">
        <v>2207</v>
      </c>
      <c r="C3572" s="27">
        <f>All!CP146</f>
        <v>0</v>
      </c>
      <c r="D3572" s="24">
        <f>All!BF146</f>
        <v>0</v>
      </c>
      <c r="E3572" s="19" t="s">
        <v>272</v>
      </c>
      <c r="F3572" s="24">
        <f>All!FJ146</f>
        <v>0</v>
      </c>
      <c r="G3572" s="24">
        <f>All!GT146</f>
        <v>0</v>
      </c>
      <c r="H3572" s="26">
        <v>44896</v>
      </c>
    </row>
    <row r="3573" spans="1:8">
      <c r="A3573" s="152">
        <v>145</v>
      </c>
      <c r="B3573" s="152" t="s">
        <v>2208</v>
      </c>
      <c r="C3573" s="27">
        <f>All!CP147</f>
        <v>0</v>
      </c>
      <c r="D3573" s="24">
        <f>All!BF147</f>
        <v>0</v>
      </c>
      <c r="E3573" s="19" t="s">
        <v>272</v>
      </c>
      <c r="F3573" s="24">
        <f>All!FJ147</f>
        <v>0</v>
      </c>
      <c r="G3573" s="24">
        <f>All!GT147</f>
        <v>0</v>
      </c>
      <c r="H3573" s="26">
        <v>44896</v>
      </c>
    </row>
    <row r="3574" spans="1:8">
      <c r="A3574" s="152">
        <v>146</v>
      </c>
      <c r="B3574" s="152" t="s">
        <v>2211</v>
      </c>
      <c r="C3574" s="27">
        <f>All!CP148</f>
        <v>0</v>
      </c>
      <c r="D3574" s="24">
        <f>All!BF148</f>
        <v>0</v>
      </c>
      <c r="E3574" s="19" t="s">
        <v>272</v>
      </c>
      <c r="F3574" s="24">
        <f>All!FJ148</f>
        <v>0</v>
      </c>
      <c r="G3574" s="24">
        <f>All!GT148</f>
        <v>0</v>
      </c>
      <c r="H3574" s="26">
        <v>44896</v>
      </c>
    </row>
    <row r="3575" spans="1:8">
      <c r="A3575" s="152">
        <v>147</v>
      </c>
      <c r="B3575" s="152" t="s">
        <v>2212</v>
      </c>
      <c r="C3575" s="27">
        <f>All!CP149</f>
        <v>0</v>
      </c>
      <c r="D3575" s="24">
        <f>All!BF149</f>
        <v>0</v>
      </c>
      <c r="E3575" s="19" t="s">
        <v>272</v>
      </c>
      <c r="F3575" s="24">
        <f>All!FJ149</f>
        <v>0</v>
      </c>
      <c r="G3575" s="24">
        <f>All!GT149</f>
        <v>0</v>
      </c>
      <c r="H3575" s="26">
        <v>44896</v>
      </c>
    </row>
    <row r="3576" spans="1:8">
      <c r="A3576" s="152">
        <v>148</v>
      </c>
      <c r="B3576" s="152" t="s">
        <v>2213</v>
      </c>
      <c r="C3576" s="27">
        <f>All!CP150</f>
        <v>0</v>
      </c>
      <c r="D3576" s="24">
        <f>All!BF150</f>
        <v>0</v>
      </c>
      <c r="E3576" s="19" t="s">
        <v>272</v>
      </c>
      <c r="F3576" s="24">
        <f>All!FJ150</f>
        <v>0</v>
      </c>
      <c r="G3576" s="24">
        <f>All!GT150</f>
        <v>0</v>
      </c>
      <c r="H3576" s="26">
        <v>44896</v>
      </c>
    </row>
    <row r="3577" spans="1:8">
      <c r="A3577" s="20">
        <v>0</v>
      </c>
      <c r="B3577" s="20" t="s">
        <v>1985</v>
      </c>
      <c r="C3577" s="27">
        <f>All!CP151</f>
        <v>0</v>
      </c>
      <c r="D3577" s="24">
        <f>All!BF151</f>
        <v>0</v>
      </c>
      <c r="E3577" s="19" t="s">
        <v>272</v>
      </c>
      <c r="F3577" s="24">
        <f>All!FJ151</f>
        <v>0</v>
      </c>
      <c r="G3577" s="24">
        <f>All!GT151</f>
        <v>0</v>
      </c>
      <c r="H3577" s="26">
        <v>44896</v>
      </c>
    </row>
  </sheetData>
  <autoFilter ref="A1:H3577" xr:uid="{00000000-0009-0000-0000-000004000000}">
    <filterColumn colId="0">
      <filters>
        <filter val="0"/>
        <filter val="145"/>
      </filters>
    </filterColumn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 filterMode="1"/>
  <dimension ref="A1:J3577"/>
  <sheetViews>
    <sheetView topLeftCell="A2680" zoomScale="70" zoomScaleNormal="70" workbookViewId="0">
      <selection activeCell="L3579" sqref="L3579"/>
    </sheetView>
  </sheetViews>
  <sheetFormatPr defaultRowHeight="14.4"/>
  <cols>
    <col min="1" max="1" width="5.44140625" bestFit="1" customWidth="1"/>
    <col min="2" max="2" width="30.33203125" bestFit="1" customWidth="1"/>
    <col min="3" max="3" width="16.88671875" bestFit="1" customWidth="1"/>
    <col min="4" max="4" width="17.109375" style="21" bestFit="1" customWidth="1"/>
    <col min="5" max="5" width="13.6640625" bestFit="1" customWidth="1"/>
    <col min="6" max="6" width="14.6640625" bestFit="1" customWidth="1"/>
  </cols>
  <sheetData>
    <row r="1" spans="1:6">
      <c r="A1" s="19" t="s">
        <v>1</v>
      </c>
      <c r="B1" s="19" t="s">
        <v>3</v>
      </c>
      <c r="C1" s="19" t="s">
        <v>271</v>
      </c>
      <c r="D1" s="22" t="s">
        <v>272</v>
      </c>
      <c r="E1" s="19" t="s">
        <v>273</v>
      </c>
      <c r="F1" s="19" t="s">
        <v>274</v>
      </c>
    </row>
    <row r="2" spans="1:6" hidden="1">
      <c r="A2" s="19">
        <v>1</v>
      </c>
      <c r="B2" s="8" t="s">
        <v>7</v>
      </c>
      <c r="C2" s="22">
        <f>'Filter by planned &amp; actual'!C2</f>
        <v>22838996</v>
      </c>
      <c r="D2" s="22">
        <f>'Filter by planned &amp; actual'!C1790</f>
        <v>19769311.48421073</v>
      </c>
      <c r="E2" s="23">
        <v>44562</v>
      </c>
      <c r="F2" s="19" t="s">
        <v>275</v>
      </c>
    </row>
    <row r="3" spans="1:6" hidden="1">
      <c r="A3" s="19">
        <v>2</v>
      </c>
      <c r="B3" s="8" t="s">
        <v>8</v>
      </c>
      <c r="C3" s="22">
        <f>'Filter by planned &amp; actual'!C3</f>
        <v>0</v>
      </c>
      <c r="D3" s="22">
        <f>'Filter by planned &amp; actual'!C1791</f>
        <v>0</v>
      </c>
      <c r="E3" s="23">
        <v>44562</v>
      </c>
      <c r="F3" s="19" t="s">
        <v>275</v>
      </c>
    </row>
    <row r="4" spans="1:6" hidden="1">
      <c r="A4" s="19">
        <v>3</v>
      </c>
      <c r="B4" s="8" t="s">
        <v>9</v>
      </c>
      <c r="C4" s="22">
        <f>'Filter by planned &amp; actual'!C4</f>
        <v>0</v>
      </c>
      <c r="D4" s="22">
        <f>'Filter by planned &amp; actual'!C1792</f>
        <v>9247577.4382972717</v>
      </c>
      <c r="E4" s="23">
        <v>44562</v>
      </c>
      <c r="F4" s="19" t="s">
        <v>275</v>
      </c>
    </row>
    <row r="5" spans="1:6" hidden="1">
      <c r="A5" s="19">
        <v>4</v>
      </c>
      <c r="B5" s="8" t="s">
        <v>10</v>
      </c>
      <c r="C5" s="22">
        <f>'Filter by planned &amp; actual'!C5</f>
        <v>0</v>
      </c>
      <c r="D5" s="22">
        <f>'Filter by planned &amp; actual'!C1793</f>
        <v>179611.87098324299</v>
      </c>
      <c r="E5" s="23">
        <v>44562</v>
      </c>
      <c r="F5" s="19" t="s">
        <v>275</v>
      </c>
    </row>
    <row r="6" spans="1:6" hidden="1">
      <c r="A6" s="19">
        <v>5</v>
      </c>
      <c r="B6" s="8" t="s">
        <v>11</v>
      </c>
      <c r="C6" s="22">
        <f>'Filter by planned &amp; actual'!C6</f>
        <v>0</v>
      </c>
      <c r="D6" s="22">
        <f>'Filter by planned &amp; actual'!C1794</f>
        <v>2853342.0108107328</v>
      </c>
      <c r="E6" s="23">
        <v>44562</v>
      </c>
      <c r="F6" s="19" t="s">
        <v>275</v>
      </c>
    </row>
    <row r="7" spans="1:6" hidden="1">
      <c r="A7" s="19">
        <v>6</v>
      </c>
      <c r="B7" s="8" t="s">
        <v>12</v>
      </c>
      <c r="C7" s="22">
        <f>'Filter by planned &amp; actual'!C7</f>
        <v>36042211</v>
      </c>
      <c r="D7" s="22">
        <f>'Filter by planned &amp; actual'!C1795</f>
        <v>21591117.783783793</v>
      </c>
      <c r="E7" s="23">
        <v>44562</v>
      </c>
      <c r="F7" s="19" t="s">
        <v>275</v>
      </c>
    </row>
    <row r="8" spans="1:6" hidden="1">
      <c r="A8" s="19">
        <v>7</v>
      </c>
      <c r="B8" s="8" t="s">
        <v>13</v>
      </c>
      <c r="C8" s="22">
        <f>'Filter by planned &amp; actual'!C8</f>
        <v>0</v>
      </c>
      <c r="D8" s="22">
        <f>'Filter by planned &amp; actual'!C1796</f>
        <v>0</v>
      </c>
      <c r="E8" s="23">
        <v>44562</v>
      </c>
      <c r="F8" s="19" t="s">
        <v>275</v>
      </c>
    </row>
    <row r="9" spans="1:6" hidden="1">
      <c r="A9" s="19">
        <v>8</v>
      </c>
      <c r="B9" s="8" t="s">
        <v>2004</v>
      </c>
      <c r="C9" s="22">
        <f>'Filter by planned &amp; actual'!C9</f>
        <v>24174287.741602302</v>
      </c>
      <c r="D9" s="22">
        <f>'Filter by planned &amp; actual'!C1797</f>
        <v>9475329.628205061</v>
      </c>
      <c r="E9" s="23">
        <v>44562</v>
      </c>
      <c r="F9" s="19" t="s">
        <v>275</v>
      </c>
    </row>
    <row r="10" spans="1:6" hidden="1">
      <c r="A10" s="19">
        <v>9</v>
      </c>
      <c r="B10" s="8" t="s">
        <v>15</v>
      </c>
      <c r="C10" s="22">
        <f>'Filter by planned &amp; actual'!C10</f>
        <v>0</v>
      </c>
      <c r="D10" s="22">
        <f>'Filter by planned &amp; actual'!C1798</f>
        <v>0</v>
      </c>
      <c r="E10" s="23">
        <v>44562</v>
      </c>
      <c r="F10" s="19" t="s">
        <v>275</v>
      </c>
    </row>
    <row r="11" spans="1:6" hidden="1">
      <c r="A11" s="19">
        <v>10</v>
      </c>
      <c r="B11" s="8" t="s">
        <v>16</v>
      </c>
      <c r="C11" s="22">
        <f>'Filter by planned &amp; actual'!C11</f>
        <v>0</v>
      </c>
      <c r="D11" s="22">
        <f>'Filter by planned &amp; actual'!C1799</f>
        <v>0</v>
      </c>
      <c r="E11" s="23">
        <v>44562</v>
      </c>
      <c r="F11" s="19" t="s">
        <v>275</v>
      </c>
    </row>
    <row r="12" spans="1:6" hidden="1">
      <c r="A12" s="19">
        <v>11</v>
      </c>
      <c r="B12" s="8" t="s">
        <v>17</v>
      </c>
      <c r="C12" s="22">
        <f>'Filter by planned &amp; actual'!C12</f>
        <v>0</v>
      </c>
      <c r="D12" s="22">
        <f>'Filter by planned &amp; actual'!C1800</f>
        <v>773323.99622607231</v>
      </c>
      <c r="E12" s="23">
        <v>44562</v>
      </c>
      <c r="F12" s="19" t="s">
        <v>275</v>
      </c>
    </row>
    <row r="13" spans="1:6" hidden="1">
      <c r="A13" s="19">
        <v>12</v>
      </c>
      <c r="B13" s="8" t="s">
        <v>18</v>
      </c>
      <c r="C13" s="22">
        <f>'Filter by planned &amp; actual'!C13</f>
        <v>0</v>
      </c>
      <c r="D13" s="22">
        <f>'Filter by planned &amp; actual'!C1801</f>
        <v>0</v>
      </c>
      <c r="E13" s="23">
        <v>44562</v>
      </c>
      <c r="F13" s="19" t="s">
        <v>275</v>
      </c>
    </row>
    <row r="14" spans="1:6" hidden="1">
      <c r="A14" s="19">
        <v>13</v>
      </c>
      <c r="B14" s="8" t="s">
        <v>19</v>
      </c>
      <c r="C14" s="22">
        <f>'Filter by planned &amp; actual'!C14</f>
        <v>0</v>
      </c>
      <c r="D14" s="22">
        <f>'Filter by planned &amp; actual'!C1802</f>
        <v>0</v>
      </c>
      <c r="E14" s="23">
        <v>44562</v>
      </c>
      <c r="F14" s="19" t="s">
        <v>275</v>
      </c>
    </row>
    <row r="15" spans="1:6" hidden="1">
      <c r="A15" s="19">
        <v>14</v>
      </c>
      <c r="B15" s="8" t="s">
        <v>20</v>
      </c>
      <c r="C15" s="22">
        <f>'Filter by planned &amp; actual'!C15</f>
        <v>0</v>
      </c>
      <c r="D15" s="22">
        <f>'Filter by planned &amp; actual'!C1803</f>
        <v>0</v>
      </c>
      <c r="E15" s="23">
        <v>44562</v>
      </c>
      <c r="F15" s="19" t="s">
        <v>275</v>
      </c>
    </row>
    <row r="16" spans="1:6" hidden="1">
      <c r="A16" s="19">
        <v>15</v>
      </c>
      <c r="B16" s="8" t="s">
        <v>21</v>
      </c>
      <c r="C16" s="22">
        <f>'Filter by planned &amp; actual'!C16</f>
        <v>0</v>
      </c>
      <c r="D16" s="22">
        <f>'Filter by planned &amp; actual'!C1804</f>
        <v>0</v>
      </c>
      <c r="E16" s="23">
        <v>44562</v>
      </c>
      <c r="F16" s="19" t="s">
        <v>275</v>
      </c>
    </row>
    <row r="17" spans="1:6" hidden="1">
      <c r="A17" s="19">
        <v>16</v>
      </c>
      <c r="B17" s="12" t="s">
        <v>22</v>
      </c>
      <c r="C17" s="22">
        <f>'Filter by planned &amp; actual'!C17</f>
        <v>0</v>
      </c>
      <c r="D17" s="22">
        <f>'Filter by planned &amp; actual'!C1805</f>
        <v>0</v>
      </c>
      <c r="E17" s="23">
        <v>44562</v>
      </c>
      <c r="F17" s="19" t="s">
        <v>275</v>
      </c>
    </row>
    <row r="18" spans="1:6" hidden="1">
      <c r="A18" s="19">
        <v>17</v>
      </c>
      <c r="B18" s="12" t="s">
        <v>23</v>
      </c>
      <c r="C18" s="22">
        <f>'Filter by planned &amp; actual'!C18</f>
        <v>0</v>
      </c>
      <c r="D18" s="22">
        <f>'Filter by planned &amp; actual'!C1806</f>
        <v>0</v>
      </c>
      <c r="E18" s="23">
        <v>44562</v>
      </c>
      <c r="F18" s="19" t="s">
        <v>275</v>
      </c>
    </row>
    <row r="19" spans="1:6" hidden="1">
      <c r="A19" s="19">
        <v>18</v>
      </c>
      <c r="B19" s="12" t="s">
        <v>24</v>
      </c>
      <c r="C19" s="22">
        <f>'Filter by planned &amp; actual'!C19</f>
        <v>14921021.318564899</v>
      </c>
      <c r="D19" s="22">
        <f>'Filter by planned &amp; actual'!C1807</f>
        <v>16839225.012232244</v>
      </c>
      <c r="E19" s="23">
        <v>44562</v>
      </c>
      <c r="F19" s="19" t="s">
        <v>275</v>
      </c>
    </row>
    <row r="20" spans="1:6" hidden="1">
      <c r="A20" s="19">
        <v>19</v>
      </c>
      <c r="B20" s="8" t="s">
        <v>25</v>
      </c>
      <c r="C20" s="22">
        <f>'Filter by planned &amp; actual'!C20</f>
        <v>15257260.399056001</v>
      </c>
      <c r="D20" s="22">
        <f>'Filter by planned &amp; actual'!C1808</f>
        <v>5134724</v>
      </c>
      <c r="E20" s="23">
        <v>44562</v>
      </c>
      <c r="F20" s="19" t="s">
        <v>275</v>
      </c>
    </row>
    <row r="21" spans="1:6" hidden="1">
      <c r="A21" s="19">
        <v>20</v>
      </c>
      <c r="B21" s="8" t="s">
        <v>26</v>
      </c>
      <c r="C21" s="22">
        <f>'Filter by planned &amp; actual'!C21</f>
        <v>15257260.399056001</v>
      </c>
      <c r="D21" s="22">
        <f>'Filter by planned &amp; actual'!C1809</f>
        <v>7807615.0984457731</v>
      </c>
      <c r="E21" s="23">
        <v>44562</v>
      </c>
      <c r="F21" s="19" t="s">
        <v>275</v>
      </c>
    </row>
    <row r="22" spans="1:6" hidden="1">
      <c r="A22" s="19">
        <v>21</v>
      </c>
      <c r="B22" s="8" t="s">
        <v>27</v>
      </c>
      <c r="C22" s="22">
        <f>'Filter by planned &amp; actual'!C22</f>
        <v>28344359.879706401</v>
      </c>
      <c r="D22" s="22">
        <f>'Filter by planned &amp; actual'!C1810</f>
        <v>20476909.39086318</v>
      </c>
      <c r="E22" s="23">
        <v>44562</v>
      </c>
      <c r="F22" s="19" t="s">
        <v>275</v>
      </c>
    </row>
    <row r="23" spans="1:6" hidden="1">
      <c r="A23" s="19">
        <v>22</v>
      </c>
      <c r="B23" s="8" t="s">
        <v>29</v>
      </c>
      <c r="C23" s="22">
        <f>'Filter by planned &amp; actual'!C23</f>
        <v>25239830.350867599</v>
      </c>
      <c r="D23" s="22">
        <f>'Filter by planned &amp; actual'!C1811</f>
        <v>4300291.1443298459</v>
      </c>
      <c r="E23" s="23">
        <v>44562</v>
      </c>
      <c r="F23" s="19" t="s">
        <v>275</v>
      </c>
    </row>
    <row r="24" spans="1:6" hidden="1">
      <c r="A24" s="19">
        <v>23</v>
      </c>
      <c r="B24" s="8" t="s">
        <v>30</v>
      </c>
      <c r="C24" s="22">
        <f>'Filter by planned &amp; actual'!C24</f>
        <v>27470789.692300301</v>
      </c>
      <c r="D24" s="22">
        <f>'Filter by planned &amp; actual'!C1812</f>
        <v>10624637.731412888</v>
      </c>
      <c r="E24" s="23">
        <v>44562</v>
      </c>
      <c r="F24" s="19" t="s">
        <v>275</v>
      </c>
    </row>
    <row r="25" spans="1:6" hidden="1">
      <c r="A25" s="19">
        <v>24</v>
      </c>
      <c r="B25" s="8" t="s">
        <v>31</v>
      </c>
      <c r="C25" s="22">
        <f>'Filter by planned &amp; actual'!C25</f>
        <v>0</v>
      </c>
      <c r="D25" s="22">
        <f>'Filter by planned &amp; actual'!C1813</f>
        <v>969770.46339249611</v>
      </c>
      <c r="E25" s="23">
        <v>44562</v>
      </c>
      <c r="F25" s="19" t="s">
        <v>275</v>
      </c>
    </row>
    <row r="26" spans="1:6" hidden="1">
      <c r="A26" s="19">
        <v>25</v>
      </c>
      <c r="B26" s="8" t="s">
        <v>32</v>
      </c>
      <c r="C26" s="22">
        <f>'Filter by planned &amp; actual'!C26</f>
        <v>0</v>
      </c>
      <c r="D26" s="22">
        <f>'Filter by planned &amp; actual'!C1814</f>
        <v>0</v>
      </c>
      <c r="E26" s="23">
        <v>44562</v>
      </c>
      <c r="F26" s="19" t="s">
        <v>275</v>
      </c>
    </row>
    <row r="27" spans="1:6" hidden="1">
      <c r="A27" s="19">
        <v>26</v>
      </c>
      <c r="B27" s="8" t="s">
        <v>34</v>
      </c>
      <c r="C27" s="22">
        <f>'Filter by planned &amp; actual'!C27</f>
        <v>5587451</v>
      </c>
      <c r="D27" s="22">
        <f>'Filter by planned &amp; actual'!C1815</f>
        <v>2788773.2688171864</v>
      </c>
      <c r="E27" s="23">
        <v>44562</v>
      </c>
      <c r="F27" s="19" t="s">
        <v>275</v>
      </c>
    </row>
    <row r="28" spans="1:6" hidden="1">
      <c r="A28" s="19">
        <v>27</v>
      </c>
      <c r="B28" s="8" t="s">
        <v>35</v>
      </c>
      <c r="C28" s="22">
        <f>'Filter by planned &amp; actual'!C28</f>
        <v>0</v>
      </c>
      <c r="D28" s="22">
        <f>'Filter by planned &amp; actual'!C1816</f>
        <v>4789240.2420228422</v>
      </c>
      <c r="E28" s="23">
        <v>44562</v>
      </c>
      <c r="F28" s="19" t="s">
        <v>275</v>
      </c>
    </row>
    <row r="29" spans="1:6" hidden="1">
      <c r="A29" s="19">
        <v>28</v>
      </c>
      <c r="B29" s="8" t="s">
        <v>36</v>
      </c>
      <c r="C29" s="22">
        <f>'Filter by planned &amp; actual'!C29</f>
        <v>0</v>
      </c>
      <c r="D29" s="22">
        <f>'Filter by planned &amp; actual'!C1817</f>
        <v>0</v>
      </c>
      <c r="E29" s="23">
        <v>44562</v>
      </c>
      <c r="F29" s="19" t="s">
        <v>275</v>
      </c>
    </row>
    <row r="30" spans="1:6" hidden="1">
      <c r="A30" s="19">
        <v>29</v>
      </c>
      <c r="B30" s="8" t="s">
        <v>37</v>
      </c>
      <c r="C30" s="22">
        <f>'Filter by planned &amp; actual'!C30</f>
        <v>0</v>
      </c>
      <c r="D30" s="22">
        <f>'Filter by planned &amp; actual'!C1818</f>
        <v>0</v>
      </c>
      <c r="E30" s="23">
        <v>44562</v>
      </c>
      <c r="F30" s="19" t="s">
        <v>275</v>
      </c>
    </row>
    <row r="31" spans="1:6" hidden="1">
      <c r="A31" s="19">
        <v>30</v>
      </c>
      <c r="B31" s="8" t="s">
        <v>38</v>
      </c>
      <c r="C31" s="22">
        <f>'Filter by planned &amp; actual'!C31</f>
        <v>0</v>
      </c>
      <c r="D31" s="22">
        <f>'Filter by planned &amp; actual'!C1819</f>
        <v>0</v>
      </c>
      <c r="E31" s="23">
        <v>44562</v>
      </c>
      <c r="F31" s="19" t="s">
        <v>275</v>
      </c>
    </row>
    <row r="32" spans="1:6" hidden="1">
      <c r="A32" s="19">
        <v>31</v>
      </c>
      <c r="B32" s="8" t="s">
        <v>39</v>
      </c>
      <c r="C32" s="22">
        <f>'Filter by planned &amp; actual'!C32</f>
        <v>0</v>
      </c>
      <c r="D32" s="22">
        <f>'Filter by planned &amp; actual'!C1820</f>
        <v>0</v>
      </c>
      <c r="E32" s="23">
        <v>44562</v>
      </c>
      <c r="F32" s="19" t="s">
        <v>275</v>
      </c>
    </row>
    <row r="33" spans="1:6" hidden="1">
      <c r="A33" s="19">
        <v>32</v>
      </c>
      <c r="B33" s="8" t="s">
        <v>40</v>
      </c>
      <c r="C33" s="22">
        <f>'Filter by planned &amp; actual'!C33</f>
        <v>0</v>
      </c>
      <c r="D33" s="22">
        <f>'Filter by planned &amp; actual'!C1821</f>
        <v>0</v>
      </c>
      <c r="E33" s="23">
        <v>44562</v>
      </c>
      <c r="F33" s="19" t="s">
        <v>275</v>
      </c>
    </row>
    <row r="34" spans="1:6" hidden="1">
      <c r="A34" s="19">
        <v>33</v>
      </c>
      <c r="B34" s="8" t="s">
        <v>41</v>
      </c>
      <c r="C34" s="22">
        <f>'Filter by planned &amp; actual'!C34</f>
        <v>0</v>
      </c>
      <c r="D34" s="22">
        <f>'Filter by planned &amp; actual'!C1822</f>
        <v>19834.75789475441</v>
      </c>
      <c r="E34" s="23">
        <v>44562</v>
      </c>
      <c r="F34" s="19" t="s">
        <v>275</v>
      </c>
    </row>
    <row r="35" spans="1:6" hidden="1">
      <c r="A35" s="19">
        <v>34</v>
      </c>
      <c r="B35" s="8" t="s">
        <v>42</v>
      </c>
      <c r="C35" s="22">
        <f>'Filter by planned &amp; actual'!C35</f>
        <v>4466409.1477273004</v>
      </c>
      <c r="D35" s="22">
        <f>'Filter by planned &amp; actual'!C1823</f>
        <v>234773.9999999702</v>
      </c>
      <c r="E35" s="23">
        <v>44562</v>
      </c>
      <c r="F35" s="19" t="s">
        <v>275</v>
      </c>
    </row>
    <row r="36" spans="1:6" hidden="1">
      <c r="A36" s="19">
        <v>35</v>
      </c>
      <c r="B36" s="8" t="s">
        <v>43</v>
      </c>
      <c r="C36" s="22">
        <f>'Filter by planned &amp; actual'!C36</f>
        <v>0</v>
      </c>
      <c r="D36" s="22">
        <f>'Filter by planned &amp; actual'!C1824</f>
        <v>0</v>
      </c>
      <c r="E36" s="23">
        <v>44562</v>
      </c>
      <c r="F36" s="19" t="s">
        <v>275</v>
      </c>
    </row>
    <row r="37" spans="1:6" hidden="1">
      <c r="A37" s="19">
        <v>36</v>
      </c>
      <c r="B37" s="8" t="s">
        <v>44</v>
      </c>
      <c r="C37" s="22">
        <f>'Filter by planned &amp; actual'!C37</f>
        <v>0</v>
      </c>
      <c r="D37" s="22">
        <f>'Filter by planned &amp; actual'!C1825</f>
        <v>0</v>
      </c>
      <c r="E37" s="23">
        <v>44562</v>
      </c>
      <c r="F37" s="19" t="s">
        <v>275</v>
      </c>
    </row>
    <row r="38" spans="1:6" hidden="1">
      <c r="A38" s="19">
        <v>37</v>
      </c>
      <c r="B38" s="8" t="s">
        <v>1980</v>
      </c>
      <c r="C38" s="22">
        <f>'Filter by planned &amp; actual'!C38</f>
        <v>4146756.721870631</v>
      </c>
      <c r="D38" s="22">
        <f>'Filter by planned &amp; actual'!C1826</f>
        <v>3979428.1354166567</v>
      </c>
      <c r="E38" s="23">
        <v>44562</v>
      </c>
      <c r="F38" s="19" t="s">
        <v>275</v>
      </c>
    </row>
    <row r="39" spans="1:6" hidden="1">
      <c r="A39" s="19">
        <v>38</v>
      </c>
      <c r="B39" s="8" t="s">
        <v>1982</v>
      </c>
      <c r="C39" s="22">
        <f>'Filter by planned &amp; actual'!C39</f>
        <v>22381390.25</v>
      </c>
      <c r="D39" s="22">
        <f>'Filter by planned &amp; actual'!C1827</f>
        <v>6484854.8088187575</v>
      </c>
      <c r="E39" s="23">
        <v>44562</v>
      </c>
      <c r="F39" s="19" t="s">
        <v>275</v>
      </c>
    </row>
    <row r="40" spans="1:6" hidden="1">
      <c r="A40" s="19">
        <v>39</v>
      </c>
      <c r="B40" s="8" t="s">
        <v>1984</v>
      </c>
      <c r="C40" s="22">
        <f>'Filter by planned &amp; actual'!C40</f>
        <v>12374563</v>
      </c>
      <c r="D40" s="22">
        <f>'Filter by planned &amp; actual'!C1828</f>
        <v>19553558.913978457</v>
      </c>
      <c r="E40" s="23">
        <v>44562</v>
      </c>
      <c r="F40" s="19" t="s">
        <v>275</v>
      </c>
    </row>
    <row r="41" spans="1:6" hidden="1">
      <c r="A41" s="19">
        <v>40</v>
      </c>
      <c r="B41" s="8" t="s">
        <v>2001</v>
      </c>
      <c r="C41" s="22">
        <f>'Filter by planned &amp; actual'!C41</f>
        <v>14135291.3627524</v>
      </c>
      <c r="D41" s="22">
        <f>'Filter by planned &amp; actual'!C1829</f>
        <v>25710644.614583313</v>
      </c>
      <c r="E41" s="23">
        <v>44562</v>
      </c>
      <c r="F41" s="19" t="s">
        <v>275</v>
      </c>
    </row>
    <row r="42" spans="1:6" hidden="1">
      <c r="A42" s="19">
        <v>41</v>
      </c>
      <c r="B42" s="8" t="s">
        <v>2002</v>
      </c>
      <c r="C42" s="22">
        <f>'Filter by planned &amp; actual'!C42</f>
        <v>0</v>
      </c>
      <c r="D42" s="22">
        <f>'Filter by planned &amp; actual'!C1830</f>
        <v>2447578.1218274087</v>
      </c>
      <c r="E42" s="23">
        <v>44562</v>
      </c>
      <c r="F42" s="19" t="s">
        <v>275</v>
      </c>
    </row>
    <row r="43" spans="1:6" hidden="1">
      <c r="A43" s="19">
        <v>42</v>
      </c>
      <c r="B43" s="8" t="s">
        <v>2003</v>
      </c>
      <c r="C43" s="22">
        <f>'Filter by planned &amp; actual'!C43</f>
        <v>28353774.510000002</v>
      </c>
      <c r="D43" s="22">
        <f>'Filter by planned &amp; actual'!C1831</f>
        <v>70435880.161290407</v>
      </c>
      <c r="E43" s="23">
        <v>44562</v>
      </c>
      <c r="F43" s="19" t="s">
        <v>275</v>
      </c>
    </row>
    <row r="44" spans="1:6" hidden="1">
      <c r="A44" s="19">
        <v>43</v>
      </c>
      <c r="B44" s="8" t="s">
        <v>2064</v>
      </c>
      <c r="C44" s="22">
        <f>'Filter by planned &amp; actual'!C44</f>
        <v>0</v>
      </c>
      <c r="D44" s="22">
        <f>'Filter by planned &amp; actual'!C1832</f>
        <v>0</v>
      </c>
      <c r="E44" s="23">
        <v>44562</v>
      </c>
      <c r="F44" s="19" t="s">
        <v>275</v>
      </c>
    </row>
    <row r="45" spans="1:6" hidden="1">
      <c r="A45" s="19">
        <v>44</v>
      </c>
      <c r="B45" s="8" t="s">
        <v>2062</v>
      </c>
      <c r="C45" s="22">
        <f>'Filter by planned &amp; actual'!C45</f>
        <v>0</v>
      </c>
      <c r="D45" s="22">
        <f>'Filter by planned &amp; actual'!C1833</f>
        <v>0</v>
      </c>
      <c r="E45" s="23">
        <v>44562</v>
      </c>
      <c r="F45" s="19" t="s">
        <v>275</v>
      </c>
    </row>
    <row r="46" spans="1:6" hidden="1">
      <c r="A46" s="19">
        <v>45</v>
      </c>
      <c r="B46" s="8" t="s">
        <v>2063</v>
      </c>
      <c r="C46" s="22">
        <f>'Filter by planned &amp; actual'!C46</f>
        <v>0</v>
      </c>
      <c r="D46" s="22">
        <f>'Filter by planned &amp; actual'!C1834</f>
        <v>0</v>
      </c>
      <c r="E46" s="23">
        <v>44562</v>
      </c>
      <c r="F46" s="19" t="s">
        <v>275</v>
      </c>
    </row>
    <row r="47" spans="1:6" hidden="1">
      <c r="A47" s="19">
        <v>46</v>
      </c>
      <c r="B47" s="12" t="s">
        <v>2065</v>
      </c>
      <c r="C47" s="22">
        <f>'Filter by planned &amp; actual'!C47</f>
        <v>15142408.448000001</v>
      </c>
      <c r="D47" s="22">
        <f>'Filter by planned &amp; actual'!C1835</f>
        <v>47224239.585492134</v>
      </c>
      <c r="E47" s="23">
        <v>44562</v>
      </c>
      <c r="F47" s="19" t="s">
        <v>275</v>
      </c>
    </row>
    <row r="48" spans="1:6" hidden="1">
      <c r="A48" s="19">
        <v>47</v>
      </c>
      <c r="B48" s="12" t="s">
        <v>2066</v>
      </c>
      <c r="C48" s="22">
        <f>'Filter by planned &amp; actual'!C48</f>
        <v>27128812</v>
      </c>
      <c r="D48" s="22">
        <f>'Filter by planned &amp; actual'!C1836</f>
        <v>13447816.902564108</v>
      </c>
      <c r="E48" s="23">
        <v>44562</v>
      </c>
      <c r="F48" s="19" t="s">
        <v>275</v>
      </c>
    </row>
    <row r="49" spans="1:6" hidden="1">
      <c r="A49" s="19">
        <v>48</v>
      </c>
      <c r="B49" s="8" t="s">
        <v>2068</v>
      </c>
      <c r="C49" s="22">
        <f>'Filter by planned &amp; actual'!C49</f>
        <v>31041081.620110098</v>
      </c>
      <c r="D49" s="22">
        <f>'Filter by planned &amp; actual'!C1837</f>
        <v>22134769.0625</v>
      </c>
      <c r="E49" s="23">
        <v>44562</v>
      </c>
      <c r="F49" s="19" t="s">
        <v>275</v>
      </c>
    </row>
    <row r="50" spans="1:6" hidden="1">
      <c r="A50" s="19">
        <v>49</v>
      </c>
      <c r="B50" s="8" t="s">
        <v>2069</v>
      </c>
      <c r="C50" s="22">
        <f>'Filter by planned &amp; actual'!C50</f>
        <v>0</v>
      </c>
      <c r="D50" s="22">
        <f>'Filter by planned &amp; actual'!C1838</f>
        <v>0</v>
      </c>
      <c r="E50" s="23">
        <v>44562</v>
      </c>
      <c r="F50" s="19" t="s">
        <v>275</v>
      </c>
    </row>
    <row r="51" spans="1:6" hidden="1">
      <c r="A51" s="19">
        <v>50</v>
      </c>
      <c r="B51" s="8" t="s">
        <v>66</v>
      </c>
      <c r="C51" s="22">
        <f>'Filter by planned &amp; actual'!C51</f>
        <v>0</v>
      </c>
      <c r="D51" s="22">
        <f>'Filter by planned &amp; actual'!C1839</f>
        <v>0</v>
      </c>
      <c r="E51" s="23">
        <v>44562</v>
      </c>
      <c r="F51" s="19" t="s">
        <v>275</v>
      </c>
    </row>
    <row r="52" spans="1:6" hidden="1">
      <c r="A52" s="19">
        <v>51</v>
      </c>
      <c r="B52" s="8" t="s">
        <v>67</v>
      </c>
      <c r="C52" s="22">
        <f>'Filter by planned &amp; actual'!C52</f>
        <v>0</v>
      </c>
      <c r="D52" s="22">
        <f>'Filter by planned &amp; actual'!C1840</f>
        <v>0</v>
      </c>
      <c r="E52" s="23">
        <v>44562</v>
      </c>
      <c r="F52" s="19" t="s">
        <v>275</v>
      </c>
    </row>
    <row r="53" spans="1:6" hidden="1">
      <c r="A53" s="19">
        <v>52</v>
      </c>
      <c r="B53" s="8" t="s">
        <v>68</v>
      </c>
      <c r="C53" s="22">
        <f>'Filter by planned &amp; actual'!C53</f>
        <v>0</v>
      </c>
      <c r="D53" s="22">
        <f>'Filter by planned &amp; actual'!C1841</f>
        <v>0</v>
      </c>
      <c r="E53" s="23">
        <v>44562</v>
      </c>
      <c r="F53" s="19" t="s">
        <v>275</v>
      </c>
    </row>
    <row r="54" spans="1:6" hidden="1">
      <c r="A54" s="19">
        <v>53</v>
      </c>
      <c r="B54" s="8" t="s">
        <v>69</v>
      </c>
      <c r="C54" s="22">
        <f>'Filter by planned &amp; actual'!C54</f>
        <v>0</v>
      </c>
      <c r="D54" s="22">
        <f>'Filter by planned &amp; actual'!C1842</f>
        <v>0</v>
      </c>
      <c r="E54" s="23">
        <v>44562</v>
      </c>
      <c r="F54" s="19" t="s">
        <v>275</v>
      </c>
    </row>
    <row r="55" spans="1:6" hidden="1">
      <c r="A55" s="19">
        <v>54</v>
      </c>
      <c r="B55" s="8" t="s">
        <v>70</v>
      </c>
      <c r="C55" s="22">
        <f>'Filter by planned &amp; actual'!C55</f>
        <v>0</v>
      </c>
      <c r="D55" s="22">
        <f>'Filter by planned &amp; actual'!C1843</f>
        <v>0</v>
      </c>
      <c r="E55" s="23">
        <v>44562</v>
      </c>
      <c r="F55" s="19" t="s">
        <v>275</v>
      </c>
    </row>
    <row r="56" spans="1:6" hidden="1">
      <c r="A56" s="19">
        <v>55</v>
      </c>
      <c r="B56" s="8" t="s">
        <v>71</v>
      </c>
      <c r="C56" s="22">
        <f>'Filter by planned &amp; actual'!C56</f>
        <v>0</v>
      </c>
      <c r="D56" s="22">
        <f>'Filter by planned &amp; actual'!C1844</f>
        <v>0</v>
      </c>
      <c r="E56" s="23">
        <v>44562</v>
      </c>
      <c r="F56" s="19" t="s">
        <v>275</v>
      </c>
    </row>
    <row r="57" spans="1:6" hidden="1">
      <c r="A57" s="19">
        <v>56</v>
      </c>
      <c r="B57" s="8" t="s">
        <v>72</v>
      </c>
      <c r="C57" s="22">
        <f>'Filter by planned &amp; actual'!C57</f>
        <v>0</v>
      </c>
      <c r="D57" s="22">
        <f>'Filter by planned &amp; actual'!C1845</f>
        <v>0</v>
      </c>
      <c r="E57" s="23">
        <v>44562</v>
      </c>
      <c r="F57" s="19" t="s">
        <v>275</v>
      </c>
    </row>
    <row r="58" spans="1:6" hidden="1">
      <c r="A58" s="19">
        <v>57</v>
      </c>
      <c r="B58" s="8" t="s">
        <v>73</v>
      </c>
      <c r="C58" s="22">
        <f>'Filter by planned &amp; actual'!C58</f>
        <v>0</v>
      </c>
      <c r="D58" s="22">
        <f>'Filter by planned &amp; actual'!C1846</f>
        <v>0</v>
      </c>
      <c r="E58" s="23">
        <v>44562</v>
      </c>
      <c r="F58" s="19" t="s">
        <v>275</v>
      </c>
    </row>
    <row r="59" spans="1:6" hidden="1">
      <c r="A59" s="19">
        <v>58</v>
      </c>
      <c r="B59" s="8" t="s">
        <v>74</v>
      </c>
      <c r="C59" s="22">
        <f>'Filter by planned &amp; actual'!C59</f>
        <v>0</v>
      </c>
      <c r="D59" s="22">
        <f>'Filter by planned &amp; actual'!C1847</f>
        <v>0</v>
      </c>
      <c r="E59" s="23">
        <v>44562</v>
      </c>
      <c r="F59" s="19" t="s">
        <v>275</v>
      </c>
    </row>
    <row r="60" spans="1:6" hidden="1">
      <c r="A60" s="19">
        <v>59</v>
      </c>
      <c r="B60" s="8" t="s">
        <v>75</v>
      </c>
      <c r="C60" s="22">
        <f>'Filter by planned &amp; actual'!C60</f>
        <v>0</v>
      </c>
      <c r="D60" s="22">
        <f>'Filter by planned &amp; actual'!C1848</f>
        <v>0</v>
      </c>
      <c r="E60" s="23">
        <v>44562</v>
      </c>
      <c r="F60" s="19" t="s">
        <v>275</v>
      </c>
    </row>
    <row r="61" spans="1:6" hidden="1">
      <c r="A61" s="19">
        <v>60</v>
      </c>
      <c r="B61" s="8" t="s">
        <v>76</v>
      </c>
      <c r="C61" s="22">
        <f>'Filter by planned &amp; actual'!C61</f>
        <v>0</v>
      </c>
      <c r="D61" s="22">
        <f>'Filter by planned &amp; actual'!C1849</f>
        <v>0</v>
      </c>
      <c r="E61" s="23">
        <v>44562</v>
      </c>
      <c r="F61" s="19" t="s">
        <v>275</v>
      </c>
    </row>
    <row r="62" spans="1:6" hidden="1">
      <c r="A62" s="19">
        <v>61</v>
      </c>
      <c r="B62" s="8" t="s">
        <v>77</v>
      </c>
      <c r="C62" s="22">
        <f>'Filter by planned &amp; actual'!C62</f>
        <v>0</v>
      </c>
      <c r="D62" s="22">
        <f>'Filter by planned &amp; actual'!C1850</f>
        <v>0</v>
      </c>
      <c r="E62" s="23">
        <v>44562</v>
      </c>
      <c r="F62" s="19" t="s">
        <v>275</v>
      </c>
    </row>
    <row r="63" spans="1:6" hidden="1">
      <c r="A63" s="19">
        <v>62</v>
      </c>
      <c r="B63" s="8" t="s">
        <v>87</v>
      </c>
      <c r="C63" s="22">
        <f>'Filter by planned &amp; actual'!C63</f>
        <v>0</v>
      </c>
      <c r="D63" s="22">
        <f>'Filter by planned &amp; actual'!C1851</f>
        <v>0</v>
      </c>
      <c r="E63" s="23">
        <v>44562</v>
      </c>
      <c r="F63" s="19" t="s">
        <v>275</v>
      </c>
    </row>
    <row r="64" spans="1:6" hidden="1">
      <c r="A64" s="19">
        <v>63</v>
      </c>
      <c r="B64" s="8" t="s">
        <v>93</v>
      </c>
      <c r="C64" s="22">
        <f>'Filter by planned &amp; actual'!C64</f>
        <v>0</v>
      </c>
      <c r="D64" s="22">
        <f>'Filter by planned &amp; actual'!C1852</f>
        <v>0</v>
      </c>
      <c r="E64" s="23">
        <v>44562</v>
      </c>
      <c r="F64" s="19" t="s">
        <v>275</v>
      </c>
    </row>
    <row r="65" spans="1:6" hidden="1">
      <c r="A65" s="19">
        <v>64</v>
      </c>
      <c r="B65" s="8" t="s">
        <v>94</v>
      </c>
      <c r="C65" s="22">
        <f>'Filter by planned &amp; actual'!C65</f>
        <v>0</v>
      </c>
      <c r="D65" s="22">
        <f>'Filter by planned &amp; actual'!C1853</f>
        <v>0</v>
      </c>
      <c r="E65" s="23">
        <v>44562</v>
      </c>
      <c r="F65" s="19" t="s">
        <v>275</v>
      </c>
    </row>
    <row r="66" spans="1:6" hidden="1">
      <c r="A66" s="19">
        <v>65</v>
      </c>
      <c r="B66" s="8" t="s">
        <v>95</v>
      </c>
      <c r="C66" s="22">
        <f>'Filter by planned &amp; actual'!C66</f>
        <v>0</v>
      </c>
      <c r="D66" s="22">
        <f>'Filter by planned &amp; actual'!C1854</f>
        <v>0</v>
      </c>
      <c r="E66" s="23">
        <v>44562</v>
      </c>
      <c r="F66" s="19" t="s">
        <v>275</v>
      </c>
    </row>
    <row r="67" spans="1:6" hidden="1">
      <c r="A67" s="19">
        <v>66</v>
      </c>
      <c r="B67" s="8" t="s">
        <v>96</v>
      </c>
      <c r="C67" s="22">
        <f>'Filter by planned &amp; actual'!C67</f>
        <v>0</v>
      </c>
      <c r="D67" s="22">
        <f>'Filter by planned &amp; actual'!C1855</f>
        <v>0</v>
      </c>
      <c r="E67" s="23">
        <v>44562</v>
      </c>
      <c r="F67" s="19" t="s">
        <v>275</v>
      </c>
    </row>
    <row r="68" spans="1:6" hidden="1">
      <c r="A68" s="19">
        <v>67</v>
      </c>
      <c r="B68" s="8" t="s">
        <v>97</v>
      </c>
      <c r="C68" s="22">
        <f>'Filter by planned &amp; actual'!C68</f>
        <v>0</v>
      </c>
      <c r="D68" s="22">
        <f>'Filter by planned &amp; actual'!C1856</f>
        <v>0</v>
      </c>
      <c r="E68" s="23">
        <v>44562</v>
      </c>
      <c r="F68" s="19" t="s">
        <v>275</v>
      </c>
    </row>
    <row r="69" spans="1:6" hidden="1">
      <c r="A69" s="19">
        <v>68</v>
      </c>
      <c r="B69" s="8" t="s">
        <v>98</v>
      </c>
      <c r="C69" s="22">
        <f>'Filter by planned &amp; actual'!C69</f>
        <v>0</v>
      </c>
      <c r="D69" s="22">
        <f>'Filter by planned &amp; actual'!C1857</f>
        <v>0</v>
      </c>
      <c r="E69" s="23">
        <v>44562</v>
      </c>
      <c r="F69" s="19" t="s">
        <v>275</v>
      </c>
    </row>
    <row r="70" spans="1:6" hidden="1">
      <c r="A70" s="19">
        <v>69</v>
      </c>
      <c r="B70" s="8" t="s">
        <v>99</v>
      </c>
      <c r="C70" s="22">
        <f>'Filter by planned &amp; actual'!C70</f>
        <v>0</v>
      </c>
      <c r="D70" s="22">
        <f>'Filter by planned &amp; actual'!C1858</f>
        <v>0</v>
      </c>
      <c r="E70" s="23">
        <v>44562</v>
      </c>
      <c r="F70" s="19" t="s">
        <v>275</v>
      </c>
    </row>
    <row r="71" spans="1:6" hidden="1">
      <c r="A71" s="19">
        <v>70</v>
      </c>
      <c r="B71" s="8" t="s">
        <v>100</v>
      </c>
      <c r="C71" s="22">
        <f>'Filter by planned &amp; actual'!C71</f>
        <v>0</v>
      </c>
      <c r="D71" s="22">
        <f>'Filter by planned &amp; actual'!C1859</f>
        <v>0</v>
      </c>
      <c r="E71" s="23">
        <v>44562</v>
      </c>
      <c r="F71" s="19" t="s">
        <v>275</v>
      </c>
    </row>
    <row r="72" spans="1:6" hidden="1">
      <c r="A72" s="19">
        <v>71</v>
      </c>
      <c r="B72" s="8" t="s">
        <v>101</v>
      </c>
      <c r="C72" s="22">
        <f>'Filter by planned &amp; actual'!C72</f>
        <v>0</v>
      </c>
      <c r="D72" s="22">
        <f>'Filter by planned &amp; actual'!C1860</f>
        <v>0</v>
      </c>
      <c r="E72" s="23">
        <v>44562</v>
      </c>
      <c r="F72" s="19" t="s">
        <v>275</v>
      </c>
    </row>
    <row r="73" spans="1:6" hidden="1">
      <c r="A73" s="19">
        <v>72</v>
      </c>
      <c r="B73" s="8" t="s">
        <v>102</v>
      </c>
      <c r="C73" s="22">
        <f>'Filter by planned &amp; actual'!C73</f>
        <v>0</v>
      </c>
      <c r="D73" s="22">
        <f>'Filter by planned &amp; actual'!C1861</f>
        <v>0</v>
      </c>
      <c r="E73" s="23">
        <v>44562</v>
      </c>
      <c r="F73" s="19" t="s">
        <v>275</v>
      </c>
    </row>
    <row r="74" spans="1:6" hidden="1">
      <c r="A74" s="19">
        <v>73</v>
      </c>
      <c r="B74" s="8" t="s">
        <v>103</v>
      </c>
      <c r="C74" s="22">
        <f>'Filter by planned &amp; actual'!C74</f>
        <v>0</v>
      </c>
      <c r="D74" s="22">
        <f>'Filter by planned &amp; actual'!C1862</f>
        <v>0</v>
      </c>
      <c r="E74" s="23">
        <v>44562</v>
      </c>
      <c r="F74" s="19" t="s">
        <v>275</v>
      </c>
    </row>
    <row r="75" spans="1:6" hidden="1">
      <c r="A75" s="19">
        <v>74</v>
      </c>
      <c r="B75" s="8" t="s">
        <v>104</v>
      </c>
      <c r="C75" s="22">
        <f>'Filter by planned &amp; actual'!C75</f>
        <v>0</v>
      </c>
      <c r="D75" s="22">
        <f>'Filter by planned &amp; actual'!C1863</f>
        <v>0</v>
      </c>
      <c r="E75" s="23">
        <v>44562</v>
      </c>
      <c r="F75" s="19" t="s">
        <v>275</v>
      </c>
    </row>
    <row r="76" spans="1:6" hidden="1">
      <c r="A76" s="19">
        <v>75</v>
      </c>
      <c r="B76" s="8" t="s">
        <v>105</v>
      </c>
      <c r="C76" s="22">
        <f>'Filter by planned &amp; actual'!C76</f>
        <v>0</v>
      </c>
      <c r="D76" s="22">
        <f>'Filter by planned &amp; actual'!C1864</f>
        <v>0</v>
      </c>
      <c r="E76" s="23">
        <v>44562</v>
      </c>
      <c r="F76" s="19" t="s">
        <v>275</v>
      </c>
    </row>
    <row r="77" spans="1:6" hidden="1">
      <c r="A77" s="19">
        <v>76</v>
      </c>
      <c r="B77" s="8" t="s">
        <v>111</v>
      </c>
      <c r="C77" s="22">
        <f>'Filter by planned &amp; actual'!C77</f>
        <v>0</v>
      </c>
      <c r="D77" s="22">
        <f>'Filter by planned &amp; actual'!C1865</f>
        <v>0</v>
      </c>
      <c r="E77" s="23">
        <v>44562</v>
      </c>
      <c r="F77" s="19" t="s">
        <v>275</v>
      </c>
    </row>
    <row r="78" spans="1:6" hidden="1">
      <c r="A78" s="19">
        <v>77</v>
      </c>
      <c r="B78" s="8" t="s">
        <v>112</v>
      </c>
      <c r="C78" s="22">
        <f>'Filter by planned &amp; actual'!C78</f>
        <v>0</v>
      </c>
      <c r="D78" s="22">
        <f>'Filter by planned &amp; actual'!C1866</f>
        <v>0</v>
      </c>
      <c r="E78" s="23">
        <v>44562</v>
      </c>
      <c r="F78" s="19" t="s">
        <v>275</v>
      </c>
    </row>
    <row r="79" spans="1:6" hidden="1">
      <c r="A79" s="19">
        <v>78</v>
      </c>
      <c r="B79" s="8" t="s">
        <v>113</v>
      </c>
      <c r="C79" s="22">
        <f>'Filter by planned &amp; actual'!C79</f>
        <v>0</v>
      </c>
      <c r="D79" s="22">
        <f>'Filter by planned &amp; actual'!C1867</f>
        <v>0</v>
      </c>
      <c r="E79" s="23">
        <v>44562</v>
      </c>
      <c r="F79" s="19" t="s">
        <v>275</v>
      </c>
    </row>
    <row r="80" spans="1:6" hidden="1">
      <c r="A80" s="19">
        <v>79</v>
      </c>
      <c r="B80" s="8" t="s">
        <v>114</v>
      </c>
      <c r="C80" s="22">
        <f>'Filter by planned &amp; actual'!C80</f>
        <v>0</v>
      </c>
      <c r="D80" s="22">
        <f>'Filter by planned &amp; actual'!C1868</f>
        <v>0</v>
      </c>
      <c r="E80" s="23">
        <v>44562</v>
      </c>
      <c r="F80" s="19" t="s">
        <v>275</v>
      </c>
    </row>
    <row r="81" spans="1:6" hidden="1">
      <c r="A81" s="19">
        <v>80</v>
      </c>
      <c r="B81" s="8" t="s">
        <v>115</v>
      </c>
      <c r="C81" s="22">
        <f>'Filter by planned &amp; actual'!C81</f>
        <v>0</v>
      </c>
      <c r="D81" s="22">
        <f>'Filter by planned &amp; actual'!C1869</f>
        <v>0</v>
      </c>
      <c r="E81" s="23">
        <v>44562</v>
      </c>
      <c r="F81" s="19" t="s">
        <v>275</v>
      </c>
    </row>
    <row r="82" spans="1:6" hidden="1">
      <c r="A82" s="19">
        <v>81</v>
      </c>
      <c r="B82" s="8" t="s">
        <v>116</v>
      </c>
      <c r="C82" s="22">
        <f>'Filter by planned &amp; actual'!C82</f>
        <v>0</v>
      </c>
      <c r="D82" s="22">
        <f>'Filter by planned &amp; actual'!C1870</f>
        <v>0</v>
      </c>
      <c r="E82" s="23">
        <v>44562</v>
      </c>
      <c r="F82" s="19" t="s">
        <v>275</v>
      </c>
    </row>
    <row r="83" spans="1:6" hidden="1">
      <c r="A83" s="19">
        <v>82</v>
      </c>
      <c r="B83" s="8" t="s">
        <v>117</v>
      </c>
      <c r="C83" s="22">
        <f>'Filter by planned &amp; actual'!C83</f>
        <v>0</v>
      </c>
      <c r="D83" s="22">
        <f>'Filter by planned &amp; actual'!C1871</f>
        <v>0</v>
      </c>
      <c r="E83" s="23">
        <v>44562</v>
      </c>
      <c r="F83" s="19" t="s">
        <v>275</v>
      </c>
    </row>
    <row r="84" spans="1:6" hidden="1">
      <c r="A84" s="19">
        <v>83</v>
      </c>
      <c r="B84" s="8" t="s">
        <v>118</v>
      </c>
      <c r="C84" s="22">
        <f>'Filter by planned &amp; actual'!C84</f>
        <v>0</v>
      </c>
      <c r="D84" s="22">
        <f>'Filter by planned &amp; actual'!C1872</f>
        <v>0</v>
      </c>
      <c r="E84" s="23">
        <v>44562</v>
      </c>
      <c r="F84" s="19" t="s">
        <v>275</v>
      </c>
    </row>
    <row r="85" spans="1:6" hidden="1">
      <c r="A85" s="19">
        <v>84</v>
      </c>
      <c r="B85" s="8" t="s">
        <v>119</v>
      </c>
      <c r="C85" s="22">
        <f>'Filter by planned &amp; actual'!C85</f>
        <v>0</v>
      </c>
      <c r="D85" s="22">
        <f>'Filter by planned &amp; actual'!C1873</f>
        <v>0</v>
      </c>
      <c r="E85" s="23">
        <v>44562</v>
      </c>
      <c r="F85" s="19" t="s">
        <v>275</v>
      </c>
    </row>
    <row r="86" spans="1:6" hidden="1">
      <c r="A86" s="19">
        <v>85</v>
      </c>
      <c r="B86" s="8" t="s">
        <v>120</v>
      </c>
      <c r="C86" s="22">
        <f>'Filter by planned &amp; actual'!C86</f>
        <v>0</v>
      </c>
      <c r="D86" s="22">
        <f>'Filter by planned &amp; actual'!C1874</f>
        <v>0</v>
      </c>
      <c r="E86" s="23">
        <v>44562</v>
      </c>
      <c r="F86" s="19" t="s">
        <v>275</v>
      </c>
    </row>
    <row r="87" spans="1:6" hidden="1">
      <c r="A87" s="19">
        <v>86</v>
      </c>
      <c r="B87" s="8" t="s">
        <v>121</v>
      </c>
      <c r="C87" s="22">
        <f>'Filter by planned &amp; actual'!C87</f>
        <v>0</v>
      </c>
      <c r="D87" s="22">
        <f>'Filter by planned &amp; actual'!C1875</f>
        <v>0</v>
      </c>
      <c r="E87" s="23">
        <v>44562</v>
      </c>
      <c r="F87" s="19" t="s">
        <v>275</v>
      </c>
    </row>
    <row r="88" spans="1:6" hidden="1">
      <c r="A88" s="19">
        <v>87</v>
      </c>
      <c r="B88" s="8" t="s">
        <v>122</v>
      </c>
      <c r="C88" s="22">
        <f>'Filter by planned &amp; actual'!C88</f>
        <v>0</v>
      </c>
      <c r="D88" s="22">
        <f>'Filter by planned &amp; actual'!C1876</f>
        <v>0</v>
      </c>
      <c r="E88" s="23">
        <v>44562</v>
      </c>
      <c r="F88" s="19" t="s">
        <v>275</v>
      </c>
    </row>
    <row r="89" spans="1:6" hidden="1">
      <c r="A89" s="19">
        <v>88</v>
      </c>
      <c r="B89" s="8" t="s">
        <v>123</v>
      </c>
      <c r="C89" s="22">
        <f>'Filter by planned &amp; actual'!C89</f>
        <v>0</v>
      </c>
      <c r="D89" s="22">
        <f>'Filter by planned &amp; actual'!C1877</f>
        <v>0</v>
      </c>
      <c r="E89" s="23">
        <v>44562</v>
      </c>
      <c r="F89" s="19" t="s">
        <v>275</v>
      </c>
    </row>
    <row r="90" spans="1:6" hidden="1">
      <c r="A90" s="19">
        <v>89</v>
      </c>
      <c r="B90" s="8" t="s">
        <v>126</v>
      </c>
      <c r="C90" s="22">
        <f>'Filter by planned &amp; actual'!C90</f>
        <v>0</v>
      </c>
      <c r="D90" s="22">
        <f>'Filter by planned &amp; actual'!C1878</f>
        <v>0</v>
      </c>
      <c r="E90" s="23">
        <v>44562</v>
      </c>
      <c r="F90" s="19" t="s">
        <v>275</v>
      </c>
    </row>
    <row r="91" spans="1:6" hidden="1">
      <c r="A91" s="19">
        <v>90</v>
      </c>
      <c r="B91" s="8" t="s">
        <v>284</v>
      </c>
      <c r="C91" s="22">
        <f>'Filter by planned &amp; actual'!C91</f>
        <v>0</v>
      </c>
      <c r="D91" s="22">
        <f>'Filter by planned &amp; actual'!C1879</f>
        <v>0</v>
      </c>
      <c r="E91" s="23">
        <v>44562</v>
      </c>
      <c r="F91" s="19" t="s">
        <v>275</v>
      </c>
    </row>
    <row r="92" spans="1:6" hidden="1">
      <c r="A92" s="19">
        <v>91</v>
      </c>
      <c r="B92" s="19" t="s">
        <v>2006</v>
      </c>
      <c r="C92" s="22">
        <f>'Filter by planned &amp; actual'!C92</f>
        <v>0</v>
      </c>
      <c r="D92" s="22">
        <f>'Filter by planned &amp; actual'!C1880</f>
        <v>0</v>
      </c>
      <c r="E92" s="23">
        <v>44562</v>
      </c>
      <c r="F92" s="19" t="s">
        <v>275</v>
      </c>
    </row>
    <row r="93" spans="1:6" hidden="1">
      <c r="A93" s="19">
        <v>92</v>
      </c>
      <c r="B93" s="19" t="s">
        <v>283</v>
      </c>
      <c r="C93" s="22">
        <f>'Filter by planned &amp; actual'!C93</f>
        <v>0</v>
      </c>
      <c r="D93" s="22">
        <f>'Filter by planned &amp; actual'!C1881</f>
        <v>0</v>
      </c>
      <c r="E93" s="23">
        <v>44562</v>
      </c>
      <c r="F93" s="19" t="s">
        <v>275</v>
      </c>
    </row>
    <row r="94" spans="1:6" hidden="1">
      <c r="A94" s="19">
        <v>93</v>
      </c>
      <c r="B94" s="19" t="s">
        <v>2005</v>
      </c>
      <c r="C94" s="22">
        <f>'Filter by planned &amp; actual'!C94</f>
        <v>0</v>
      </c>
      <c r="D94" s="22">
        <f>'Filter by planned &amp; actual'!C1882</f>
        <v>0</v>
      </c>
      <c r="E94" s="23">
        <v>44562</v>
      </c>
      <c r="F94" s="19" t="s">
        <v>275</v>
      </c>
    </row>
    <row r="95" spans="1:6" hidden="1">
      <c r="A95" s="19">
        <v>94</v>
      </c>
      <c r="B95" s="19" t="s">
        <v>2075</v>
      </c>
      <c r="C95" s="22">
        <f>'Filter by planned &amp; actual'!C95</f>
        <v>0</v>
      </c>
      <c r="D95" s="22">
        <f>'Filter by planned &amp; actual'!C1883</f>
        <v>0</v>
      </c>
      <c r="E95" s="23">
        <v>44562</v>
      </c>
      <c r="F95" s="19" t="s">
        <v>275</v>
      </c>
    </row>
    <row r="96" spans="1:6" hidden="1">
      <c r="A96" s="19">
        <v>95</v>
      </c>
      <c r="B96" s="19" t="s">
        <v>2076</v>
      </c>
      <c r="C96" s="22">
        <f>'Filter by planned &amp; actual'!C96</f>
        <v>0</v>
      </c>
      <c r="D96" s="22">
        <f>'Filter by planned &amp; actual'!C1884</f>
        <v>0</v>
      </c>
      <c r="E96" s="23">
        <v>44562</v>
      </c>
      <c r="F96" s="19" t="s">
        <v>275</v>
      </c>
    </row>
    <row r="97" spans="1:6" hidden="1">
      <c r="A97" s="19">
        <v>96</v>
      </c>
      <c r="B97" s="19" t="s">
        <v>2077</v>
      </c>
      <c r="C97" s="22">
        <f>'Filter by planned &amp; actual'!C97</f>
        <v>0</v>
      </c>
      <c r="D97" s="22">
        <f>'Filter by planned &amp; actual'!C1885</f>
        <v>0</v>
      </c>
      <c r="E97" s="23">
        <v>44562</v>
      </c>
      <c r="F97" s="19" t="s">
        <v>275</v>
      </c>
    </row>
    <row r="98" spans="1:6" hidden="1">
      <c r="A98" s="19">
        <v>97</v>
      </c>
      <c r="B98" s="19" t="s">
        <v>2078</v>
      </c>
      <c r="C98" s="22">
        <f>'Filter by planned &amp; actual'!C98</f>
        <v>12115709.191576486</v>
      </c>
      <c r="D98" s="22">
        <f>'Filter by planned &amp; actual'!C1886</f>
        <v>10942170.499999985</v>
      </c>
      <c r="E98" s="23">
        <v>44562</v>
      </c>
      <c r="F98" s="19" t="s">
        <v>275</v>
      </c>
    </row>
    <row r="99" spans="1:6" hidden="1">
      <c r="A99" s="19">
        <v>98</v>
      </c>
      <c r="B99" s="19" t="s">
        <v>2079</v>
      </c>
      <c r="C99" s="22">
        <f>'Filter by planned &amp; actual'!C99</f>
        <v>22261994.790391963</v>
      </c>
      <c r="D99" s="22">
        <f>'Filter by planned &amp; actual'!C1887</f>
        <v>9098926.6041666865</v>
      </c>
      <c r="E99" s="23">
        <v>44562</v>
      </c>
      <c r="F99" s="19" t="s">
        <v>275</v>
      </c>
    </row>
    <row r="100" spans="1:6" hidden="1">
      <c r="A100" s="19">
        <v>99</v>
      </c>
      <c r="B100" s="19" t="s">
        <v>2080</v>
      </c>
      <c r="C100" s="22">
        <f>'Filter by planned &amp; actual'!C100</f>
        <v>18025423</v>
      </c>
      <c r="D100" s="22">
        <f>'Filter by planned &amp; actual'!C1888</f>
        <v>18099916.475055397</v>
      </c>
      <c r="E100" s="23">
        <v>44562</v>
      </c>
      <c r="F100" s="19" t="s">
        <v>275</v>
      </c>
    </row>
    <row r="101" spans="1:6" hidden="1">
      <c r="A101" s="19">
        <v>100</v>
      </c>
      <c r="B101" s="19" t="s">
        <v>2081</v>
      </c>
      <c r="C101" s="22">
        <f>'Filter by planned &amp; actual'!C101</f>
        <v>0</v>
      </c>
      <c r="D101" s="22">
        <f>'Filter by planned &amp; actual'!C1889</f>
        <v>0</v>
      </c>
      <c r="E101" s="23">
        <v>44562</v>
      </c>
      <c r="F101" s="19" t="s">
        <v>275</v>
      </c>
    </row>
    <row r="102" spans="1:6" hidden="1">
      <c r="A102" s="19">
        <v>101</v>
      </c>
      <c r="B102" s="19" t="s">
        <v>2082</v>
      </c>
      <c r="C102" s="22">
        <f>'Filter by planned &amp; actual'!C102</f>
        <v>0</v>
      </c>
      <c r="D102" s="22">
        <f>'Filter by planned &amp; actual'!C1890</f>
        <v>0</v>
      </c>
      <c r="E102" s="23">
        <v>44562</v>
      </c>
      <c r="F102" s="19" t="s">
        <v>275</v>
      </c>
    </row>
    <row r="103" spans="1:6" hidden="1">
      <c r="A103" s="19">
        <v>102</v>
      </c>
      <c r="B103" s="19" t="s">
        <v>2083</v>
      </c>
      <c r="C103" s="22">
        <f>'Filter by planned &amp; actual'!C103</f>
        <v>20065158</v>
      </c>
      <c r="D103" s="22">
        <f>'Filter by planned &amp; actual'!C1891</f>
        <v>6550983.0860215127</v>
      </c>
      <c r="E103" s="23">
        <v>44562</v>
      </c>
      <c r="F103" s="19" t="s">
        <v>275</v>
      </c>
    </row>
    <row r="104" spans="1:6" hidden="1">
      <c r="A104" s="19">
        <v>103</v>
      </c>
      <c r="B104" t="s">
        <v>2085</v>
      </c>
      <c r="C104" s="22">
        <f>'Filter by planned &amp; actual'!C104</f>
        <v>0</v>
      </c>
      <c r="D104" s="22">
        <f>'Filter by planned &amp; actual'!C1892</f>
        <v>0</v>
      </c>
      <c r="E104" s="23">
        <v>44562</v>
      </c>
      <c r="F104" s="19" t="s">
        <v>275</v>
      </c>
    </row>
    <row r="105" spans="1:6" hidden="1">
      <c r="A105" s="19">
        <v>104</v>
      </c>
      <c r="B105" t="s">
        <v>2086</v>
      </c>
      <c r="C105" s="22">
        <f>'Filter by planned &amp; actual'!C105</f>
        <v>0</v>
      </c>
      <c r="D105" s="22">
        <f>'Filter by planned &amp; actual'!C1893</f>
        <v>0</v>
      </c>
      <c r="E105" s="23">
        <v>44562</v>
      </c>
      <c r="F105" s="19" t="s">
        <v>275</v>
      </c>
    </row>
    <row r="106" spans="1:6" hidden="1">
      <c r="A106" s="19">
        <v>105</v>
      </c>
      <c r="B106" t="s">
        <v>2087</v>
      </c>
      <c r="C106" s="22">
        <f>'Filter by planned &amp; actual'!C106</f>
        <v>5648051.19843941</v>
      </c>
      <c r="D106" s="22">
        <f>'Filter by planned &amp; actual'!C1894</f>
        <v>12321588.471204191</v>
      </c>
      <c r="E106" s="23">
        <v>44562</v>
      </c>
      <c r="F106" s="19" t="s">
        <v>275</v>
      </c>
    </row>
    <row r="107" spans="1:6" hidden="1">
      <c r="A107" s="19">
        <v>106</v>
      </c>
      <c r="B107" t="s">
        <v>2088</v>
      </c>
      <c r="C107" s="22">
        <f>'Filter by planned &amp; actual'!C107</f>
        <v>0</v>
      </c>
      <c r="D107" s="22">
        <f>'Filter by planned &amp; actual'!C1895</f>
        <v>0</v>
      </c>
      <c r="E107" s="23">
        <v>44562</v>
      </c>
      <c r="F107" s="19" t="s">
        <v>275</v>
      </c>
    </row>
    <row r="108" spans="1:6" hidden="1">
      <c r="A108" s="19">
        <v>107</v>
      </c>
      <c r="B108" t="s">
        <v>2089</v>
      </c>
      <c r="C108" s="22">
        <f>'Filter by planned &amp; actual'!C108</f>
        <v>0</v>
      </c>
      <c r="D108" s="22">
        <f>'Filter by planned &amp; actual'!C1896</f>
        <v>133640.75268816948</v>
      </c>
      <c r="E108" s="23">
        <v>44562</v>
      </c>
      <c r="F108" s="19" t="s">
        <v>275</v>
      </c>
    </row>
    <row r="109" spans="1:6" hidden="1">
      <c r="A109" s="19">
        <v>108</v>
      </c>
      <c r="B109" t="s">
        <v>2090</v>
      </c>
      <c r="C109" s="22">
        <f>'Filter by planned &amp; actual'!C109</f>
        <v>19616321</v>
      </c>
      <c r="D109" s="22">
        <f>'Filter by planned &amp; actual'!C1897</f>
        <v>12419848.741935484</v>
      </c>
      <c r="E109" s="23">
        <v>44562</v>
      </c>
      <c r="F109" s="19" t="s">
        <v>275</v>
      </c>
    </row>
    <row r="110" spans="1:6" hidden="1">
      <c r="A110" s="19">
        <v>109</v>
      </c>
      <c r="B110" t="s">
        <v>2091</v>
      </c>
      <c r="C110" s="22">
        <f>'Filter by planned &amp; actual'!C110</f>
        <v>17173739.044278264</v>
      </c>
      <c r="D110" s="22">
        <f>'Filter by planned &amp; actual'!C1898</f>
        <v>11469944.119565226</v>
      </c>
      <c r="E110" s="23">
        <v>44562</v>
      </c>
      <c r="F110" s="19" t="s">
        <v>275</v>
      </c>
    </row>
    <row r="111" spans="1:6" hidden="1">
      <c r="A111" s="19">
        <v>110</v>
      </c>
      <c r="B111" s="19" t="s">
        <v>2092</v>
      </c>
      <c r="C111" s="22">
        <f>'Filter by planned &amp; actual'!C111</f>
        <v>26819086.888924152</v>
      </c>
      <c r="D111" s="22">
        <f>'Filter by planned &amp; actual'!C1899</f>
        <v>11957963.541666746</v>
      </c>
      <c r="E111" s="23">
        <v>44562</v>
      </c>
      <c r="F111" s="19" t="s">
        <v>275</v>
      </c>
    </row>
    <row r="112" spans="1:6" hidden="1">
      <c r="A112" s="19">
        <v>111</v>
      </c>
      <c r="B112" s="19" t="s">
        <v>2104</v>
      </c>
      <c r="C112" s="22">
        <f>'Filter by planned &amp; actual'!C112</f>
        <v>3682757.4946236499</v>
      </c>
      <c r="D112" s="22">
        <f>'Filter by planned &amp; actual'!C1900</f>
        <v>2392520.677419357</v>
      </c>
      <c r="E112" s="23">
        <v>44562</v>
      </c>
      <c r="F112" s="19" t="s">
        <v>275</v>
      </c>
    </row>
    <row r="113" spans="1:6" hidden="1">
      <c r="A113" s="19">
        <v>112</v>
      </c>
      <c r="B113" s="19" t="s">
        <v>2100</v>
      </c>
      <c r="C113" s="22">
        <f>'Filter by planned &amp; actual'!C113</f>
        <v>24225005.185135711</v>
      </c>
      <c r="D113" s="22">
        <f>'Filter by planned &amp; actual'!C1901</f>
        <v>19294981.173333332</v>
      </c>
      <c r="E113" s="23">
        <v>44562</v>
      </c>
      <c r="F113" s="19" t="s">
        <v>275</v>
      </c>
    </row>
    <row r="114" spans="1:6" hidden="1">
      <c r="A114" s="19">
        <v>113</v>
      </c>
      <c r="B114" s="19" t="s">
        <v>2101</v>
      </c>
      <c r="C114" s="22">
        <f>'Filter by planned &amp; actual'!C114</f>
        <v>38220236</v>
      </c>
      <c r="D114" s="22">
        <f>'Filter by planned &amp; actual'!C1902</f>
        <v>25744482.768421084</v>
      </c>
      <c r="E114" s="23">
        <v>44562</v>
      </c>
      <c r="F114" s="19" t="s">
        <v>275</v>
      </c>
    </row>
    <row r="115" spans="1:6" hidden="1">
      <c r="A115" s="19">
        <v>114</v>
      </c>
      <c r="B115" s="19" t="s">
        <v>2102</v>
      </c>
      <c r="C115" s="22">
        <f>'Filter by planned &amp; actual'!C115</f>
        <v>2183961.9914423418</v>
      </c>
      <c r="D115" s="22">
        <f>'Filter by planned &amp; actual'!C1903</f>
        <v>1245641.304347828</v>
      </c>
      <c r="E115" s="23">
        <v>44562</v>
      </c>
      <c r="F115" s="19" t="s">
        <v>275</v>
      </c>
    </row>
    <row r="116" spans="1:6" hidden="1">
      <c r="A116" s="20">
        <v>115</v>
      </c>
      <c r="B116" s="20" t="s">
        <v>2103</v>
      </c>
      <c r="C116" s="22">
        <f>'Filter by planned &amp; actual'!C116</f>
        <v>0</v>
      </c>
      <c r="D116" s="22">
        <f>'Filter by planned &amp; actual'!C1904</f>
        <v>1491522.5841946751</v>
      </c>
      <c r="E116" s="23">
        <v>44562</v>
      </c>
      <c r="F116" s="19" t="s">
        <v>275</v>
      </c>
    </row>
    <row r="117" spans="1:6" hidden="1">
      <c r="A117" s="19">
        <v>116</v>
      </c>
      <c r="B117" s="19" t="s">
        <v>2109</v>
      </c>
      <c r="C117" s="22">
        <f>'Filter by planned &amp; actual'!C117</f>
        <v>1250000</v>
      </c>
      <c r="D117" s="22">
        <f>'Filter by planned &amp; actual'!C1905</f>
        <v>548920.07608695608</v>
      </c>
      <c r="E117" s="23">
        <v>44562</v>
      </c>
      <c r="F117" s="19" t="s">
        <v>275</v>
      </c>
    </row>
    <row r="118" spans="1:6" hidden="1">
      <c r="A118" s="19">
        <v>117</v>
      </c>
      <c r="B118" s="19" t="s">
        <v>2110</v>
      </c>
      <c r="C118" s="22">
        <f>'Filter by planned &amp; actual'!C118</f>
        <v>3997307</v>
      </c>
      <c r="D118" s="22">
        <f>'Filter by planned &amp; actual'!C1906</f>
        <v>367145.94377535954</v>
      </c>
      <c r="E118" s="23">
        <v>44562</v>
      </c>
      <c r="F118" s="19" t="s">
        <v>275</v>
      </c>
    </row>
    <row r="119" spans="1:6" hidden="1">
      <c r="A119">
        <v>118</v>
      </c>
      <c r="B119" t="s">
        <v>2112</v>
      </c>
      <c r="C119" s="22">
        <f>'Filter by planned &amp; actual'!C119</f>
        <v>7500000</v>
      </c>
      <c r="D119" s="22">
        <f>'Filter by planned &amp; actual'!C1907</f>
        <v>6759163.4130434766</v>
      </c>
      <c r="E119" s="23">
        <v>44562</v>
      </c>
      <c r="F119" s="19" t="s">
        <v>275</v>
      </c>
    </row>
    <row r="120" spans="1:6" hidden="1">
      <c r="A120">
        <v>119</v>
      </c>
      <c r="B120" t="s">
        <v>2113</v>
      </c>
      <c r="C120" s="22">
        <f>'Filter by planned &amp; actual'!C120</f>
        <v>3750000</v>
      </c>
      <c r="D120" s="22">
        <f>'Filter by planned &amp; actual'!C1908</f>
        <v>242804.01111111091</v>
      </c>
      <c r="E120" s="23">
        <v>44562</v>
      </c>
      <c r="F120" s="19" t="s">
        <v>275</v>
      </c>
    </row>
    <row r="121" spans="1:6" hidden="1">
      <c r="A121">
        <v>120</v>
      </c>
      <c r="B121" s="106" t="s">
        <v>2114</v>
      </c>
      <c r="C121" s="22">
        <f>'Filter by planned &amp; actual'!C121</f>
        <v>711382.84936646384</v>
      </c>
      <c r="D121" s="22">
        <f>'Filter by planned &amp; actual'!C1909</f>
        <v>16416.666666666511</v>
      </c>
      <c r="E121" s="23">
        <v>44562</v>
      </c>
      <c r="F121" s="19" t="s">
        <v>275</v>
      </c>
    </row>
    <row r="122" spans="1:6" hidden="1">
      <c r="A122">
        <v>121</v>
      </c>
      <c r="B122" s="12" t="s">
        <v>2157</v>
      </c>
      <c r="C122" s="22">
        <f>'Filter by planned &amp; actual'!C122</f>
        <v>0</v>
      </c>
      <c r="D122" s="22">
        <f>'Filter by planned &amp; actual'!C1910</f>
        <v>0</v>
      </c>
      <c r="E122" s="23">
        <v>44562</v>
      </c>
      <c r="F122" s="19" t="s">
        <v>275</v>
      </c>
    </row>
    <row r="123" spans="1:6" hidden="1">
      <c r="A123">
        <v>122</v>
      </c>
      <c r="B123" s="12" t="s">
        <v>2158</v>
      </c>
      <c r="C123" s="22">
        <f>'Filter by planned &amp; actual'!C123</f>
        <v>0</v>
      </c>
      <c r="D123" s="22">
        <f>'Filter by planned &amp; actual'!C1911</f>
        <v>52513.328714455478</v>
      </c>
      <c r="E123" s="23">
        <v>44562</v>
      </c>
      <c r="F123" s="19" t="s">
        <v>275</v>
      </c>
    </row>
    <row r="124" spans="1:6" hidden="1">
      <c r="A124">
        <v>123</v>
      </c>
      <c r="B124" s="12" t="s">
        <v>2159</v>
      </c>
      <c r="C124" s="22">
        <f>'Filter by planned &amp; actual'!C124</f>
        <v>0</v>
      </c>
      <c r="D124" s="22">
        <f>'Filter by planned &amp; actual'!C1912</f>
        <v>0</v>
      </c>
      <c r="E124" s="23">
        <v>44562</v>
      </c>
      <c r="F124" s="19" t="s">
        <v>275</v>
      </c>
    </row>
    <row r="125" spans="1:6" hidden="1">
      <c r="A125">
        <v>124</v>
      </c>
      <c r="B125" s="12" t="s">
        <v>2160</v>
      </c>
      <c r="C125" s="22">
        <f>'Filter by planned &amp; actual'!C125</f>
        <v>0</v>
      </c>
      <c r="D125" s="22">
        <f>'Filter by planned &amp; actual'!C1913</f>
        <v>38633.333333333489</v>
      </c>
      <c r="E125" s="23">
        <v>44562</v>
      </c>
      <c r="F125" s="19" t="s">
        <v>275</v>
      </c>
    </row>
    <row r="126" spans="1:6" hidden="1">
      <c r="A126" s="19">
        <v>125</v>
      </c>
      <c r="B126" s="19" t="s">
        <v>2162</v>
      </c>
      <c r="C126" s="22">
        <f>'Filter by planned &amp; actual'!C126</f>
        <v>0</v>
      </c>
      <c r="D126" s="22">
        <f>'Filter by planned &amp; actual'!C1914</f>
        <v>122363.53333333321</v>
      </c>
      <c r="E126" s="23">
        <v>44562</v>
      </c>
      <c r="F126" s="19" t="s">
        <v>275</v>
      </c>
    </row>
    <row r="127" spans="1:6" hidden="1">
      <c r="A127" s="19">
        <v>126</v>
      </c>
      <c r="B127" s="19" t="s">
        <v>2163</v>
      </c>
      <c r="C127" s="22">
        <f>'Filter by planned &amp; actual'!C127</f>
        <v>16490278.339110216</v>
      </c>
      <c r="D127" s="22">
        <f>'Filter by planned &amp; actual'!C1915</f>
        <v>3513753.4636485428</v>
      </c>
      <c r="E127" s="23">
        <v>44562</v>
      </c>
      <c r="F127" s="19" t="s">
        <v>275</v>
      </c>
    </row>
    <row r="128" spans="1:6" hidden="1">
      <c r="A128" s="19">
        <v>127</v>
      </c>
      <c r="B128" s="19" t="s">
        <v>2164</v>
      </c>
      <c r="C128" s="22">
        <f>'Filter by planned &amp; actual'!C128</f>
        <v>10812096.199805368</v>
      </c>
      <c r="D128" s="22">
        <f>'Filter by planned &amp; actual'!C1916</f>
        <v>1814666.599999994</v>
      </c>
      <c r="E128" s="23">
        <v>44562</v>
      </c>
      <c r="F128" s="19" t="s">
        <v>275</v>
      </c>
    </row>
    <row r="129" spans="1:6" hidden="1">
      <c r="A129" s="19">
        <v>128</v>
      </c>
      <c r="B129" s="19" t="s">
        <v>2165</v>
      </c>
      <c r="C129" s="22">
        <f>'Filter by planned &amp; actual'!C129</f>
        <v>11000000</v>
      </c>
      <c r="D129" s="22">
        <f>'Filter by planned &amp; actual'!C1917</f>
        <v>1488393.729784546</v>
      </c>
      <c r="E129" s="23">
        <v>44562</v>
      </c>
      <c r="F129" s="19" t="s">
        <v>275</v>
      </c>
    </row>
    <row r="130" spans="1:6" hidden="1">
      <c r="A130" s="113">
        <v>129</v>
      </c>
      <c r="B130" t="s">
        <v>2167</v>
      </c>
      <c r="C130" s="22">
        <f>'Filter by planned &amp; actual'!C130</f>
        <v>0</v>
      </c>
      <c r="D130" s="22">
        <f>'Filter by planned &amp; actual'!C1918</f>
        <v>37786.516853932582</v>
      </c>
      <c r="E130" s="23">
        <v>44562</v>
      </c>
      <c r="F130" s="19" t="s">
        <v>275</v>
      </c>
    </row>
    <row r="131" spans="1:6" hidden="1">
      <c r="A131" s="113">
        <v>130</v>
      </c>
      <c r="B131" t="s">
        <v>2168</v>
      </c>
      <c r="C131" s="22">
        <f>'Filter by planned &amp; actual'!C131</f>
        <v>16000000</v>
      </c>
      <c r="D131" s="22">
        <f>'Filter by planned &amp; actual'!C1919</f>
        <v>9991714.0059539601</v>
      </c>
      <c r="E131" s="23">
        <v>44562</v>
      </c>
      <c r="F131" s="19" t="s">
        <v>275</v>
      </c>
    </row>
    <row r="132" spans="1:6" hidden="1">
      <c r="A132" s="113">
        <v>131</v>
      </c>
      <c r="B132" s="113" t="s">
        <v>2169</v>
      </c>
      <c r="C132" s="22">
        <f>'Filter by planned &amp; actual'!C132</f>
        <v>5000000</v>
      </c>
      <c r="D132" s="22">
        <f>'Filter by planned &amp; actual'!C1920</f>
        <v>73889.956989247308</v>
      </c>
      <c r="E132" s="23">
        <v>44562</v>
      </c>
      <c r="F132" s="19" t="s">
        <v>275</v>
      </c>
    </row>
    <row r="133" spans="1:6" hidden="1">
      <c r="A133" s="113">
        <v>132</v>
      </c>
      <c r="B133" s="113" t="s">
        <v>2170</v>
      </c>
      <c r="C133" s="22">
        <f>'Filter by planned &amp; actual'!C133</f>
        <v>9808797.1429999992</v>
      </c>
      <c r="D133" s="22">
        <f>'Filter by planned &amp; actual'!C1921</f>
        <v>3424327.655913977</v>
      </c>
      <c r="E133" s="23">
        <v>44562</v>
      </c>
      <c r="F133" s="19" t="s">
        <v>275</v>
      </c>
    </row>
    <row r="134" spans="1:6" hidden="1">
      <c r="A134" s="113">
        <v>133</v>
      </c>
      <c r="B134" s="113" t="s">
        <v>2171</v>
      </c>
      <c r="C134" s="22">
        <f>'Filter by planned &amp; actual'!C134</f>
        <v>8870908.4000000004</v>
      </c>
      <c r="D134" s="22">
        <f>'Filter by planned &amp; actual'!C1922</f>
        <v>0</v>
      </c>
      <c r="E134" s="23">
        <v>44562</v>
      </c>
      <c r="F134" s="19" t="s">
        <v>275</v>
      </c>
    </row>
    <row r="135" spans="1:6" hidden="1">
      <c r="A135" s="113">
        <v>134</v>
      </c>
      <c r="B135" s="113" t="s">
        <v>2172</v>
      </c>
      <c r="C135" s="22">
        <f>'Filter by planned &amp; actual'!C135</f>
        <v>1500000</v>
      </c>
      <c r="D135" s="22">
        <f>'Filter by planned &amp; actual'!C1923</f>
        <v>-29491.555555555547</v>
      </c>
      <c r="E135" s="23">
        <v>44562</v>
      </c>
      <c r="F135" s="19" t="s">
        <v>275</v>
      </c>
    </row>
    <row r="136" spans="1:6" hidden="1">
      <c r="A136" s="113">
        <v>135</v>
      </c>
      <c r="B136" s="113" t="s">
        <v>2173</v>
      </c>
      <c r="C136" s="22">
        <f>'Filter by planned &amp; actual'!C136</f>
        <v>5000000</v>
      </c>
      <c r="D136" s="22">
        <f>'Filter by planned &amp; actual'!C1924</f>
        <v>0</v>
      </c>
      <c r="E136" s="23">
        <v>44562</v>
      </c>
      <c r="F136" s="19" t="s">
        <v>275</v>
      </c>
    </row>
    <row r="137" spans="1:6" hidden="1">
      <c r="A137" s="113">
        <v>136</v>
      </c>
      <c r="B137" s="113" t="s">
        <v>2174</v>
      </c>
      <c r="C137" s="22">
        <f>'Filter by planned &amp; actual'!C137</f>
        <v>4000000</v>
      </c>
      <c r="D137" s="22">
        <f>'Filter by planned &amp; actual'!C1925</f>
        <v>3503325.3447262645</v>
      </c>
      <c r="E137" s="23">
        <v>44562</v>
      </c>
      <c r="F137" s="19" t="s">
        <v>275</v>
      </c>
    </row>
    <row r="138" spans="1:6" hidden="1">
      <c r="A138" s="113">
        <v>137</v>
      </c>
      <c r="B138" s="113" t="s">
        <v>2175</v>
      </c>
      <c r="C138" s="22">
        <f>'Filter by planned &amp; actual'!C138</f>
        <v>0</v>
      </c>
      <c r="D138" s="22">
        <f>'Filter by planned &amp; actual'!C1926</f>
        <v>414932.00053540495</v>
      </c>
      <c r="E138" s="23">
        <v>44562</v>
      </c>
      <c r="F138" s="19" t="s">
        <v>275</v>
      </c>
    </row>
    <row r="139" spans="1:6" hidden="1">
      <c r="A139" s="113">
        <v>138</v>
      </c>
      <c r="B139" s="113" t="s">
        <v>2176</v>
      </c>
      <c r="C139" s="22">
        <f>'Filter by planned &amp; actual'!C139</f>
        <v>0</v>
      </c>
      <c r="D139" s="22">
        <f>'Filter by planned &amp; actual'!C1927</f>
        <v>0</v>
      </c>
      <c r="E139" s="23">
        <v>44562</v>
      </c>
      <c r="F139" s="19" t="s">
        <v>275</v>
      </c>
    </row>
    <row r="140" spans="1:6" hidden="1">
      <c r="A140" s="113">
        <v>139</v>
      </c>
      <c r="B140" s="113" t="s">
        <v>2189</v>
      </c>
      <c r="C140" s="22">
        <f>'Filter by planned &amp; actual'!C140</f>
        <v>0</v>
      </c>
      <c r="D140" s="22">
        <f>'Filter by planned &amp; actual'!C1928</f>
        <v>15011.221179449209</v>
      </c>
      <c r="E140" s="23">
        <v>44562</v>
      </c>
      <c r="F140" s="19" t="s">
        <v>275</v>
      </c>
    </row>
    <row r="141" spans="1:6" hidden="1">
      <c r="A141" s="113">
        <v>140</v>
      </c>
      <c r="B141" s="113" t="s">
        <v>2190</v>
      </c>
      <c r="C141" s="22">
        <f>'Filter by planned &amp; actual'!C141</f>
        <v>0</v>
      </c>
      <c r="D141" s="22">
        <f>'Filter by planned &amp; actual'!C1929</f>
        <v>0</v>
      </c>
      <c r="E141" s="23">
        <v>44562</v>
      </c>
      <c r="F141" s="19" t="s">
        <v>275</v>
      </c>
    </row>
    <row r="142" spans="1:6" hidden="1">
      <c r="A142" s="113">
        <v>141</v>
      </c>
      <c r="B142" s="113" t="s">
        <v>2191</v>
      </c>
      <c r="C142" s="22">
        <f>'Filter by planned &amp; actual'!C142</f>
        <v>0</v>
      </c>
      <c r="D142" s="22">
        <f>'Filter by planned &amp; actual'!C1930</f>
        <v>0</v>
      </c>
      <c r="E142" s="23">
        <v>44562</v>
      </c>
      <c r="F142" s="19" t="s">
        <v>275</v>
      </c>
    </row>
    <row r="143" spans="1:6" hidden="1">
      <c r="A143" s="113">
        <v>142</v>
      </c>
      <c r="B143" s="113" t="s">
        <v>2192</v>
      </c>
      <c r="C143" s="22">
        <f>'Filter by planned &amp; actual'!C143</f>
        <v>14032435.913999999</v>
      </c>
      <c r="D143" s="22">
        <f>'Filter by planned &amp; actual'!C1931</f>
        <v>0</v>
      </c>
      <c r="E143" s="23">
        <v>44562</v>
      </c>
      <c r="F143" s="19" t="s">
        <v>275</v>
      </c>
    </row>
    <row r="144" spans="1:6" hidden="1">
      <c r="A144" s="113">
        <v>143</v>
      </c>
      <c r="B144" s="113" t="s">
        <v>2193</v>
      </c>
      <c r="C144" s="22">
        <f>'Filter by planned &amp; actual'!C144</f>
        <v>0</v>
      </c>
      <c r="D144" s="22">
        <f>'Filter by planned &amp; actual'!C1932</f>
        <v>0</v>
      </c>
      <c r="E144" s="23">
        <v>44562</v>
      </c>
      <c r="F144" s="19" t="s">
        <v>275</v>
      </c>
    </row>
    <row r="145" spans="1:6" hidden="1">
      <c r="A145" s="152">
        <v>144</v>
      </c>
      <c r="B145" s="152" t="s">
        <v>2207</v>
      </c>
      <c r="C145" s="22">
        <f>'Filter by planned &amp; actual'!C145</f>
        <v>0</v>
      </c>
      <c r="D145" s="22">
        <f>'Filter by planned &amp; actual'!C1933</f>
        <v>0</v>
      </c>
      <c r="E145" s="23">
        <v>44562</v>
      </c>
      <c r="F145" s="19" t="s">
        <v>275</v>
      </c>
    </row>
    <row r="146" spans="1:6">
      <c r="A146" s="152">
        <v>145</v>
      </c>
      <c r="B146" s="152" t="s">
        <v>2208</v>
      </c>
      <c r="C146" s="22">
        <f>'Filter by planned &amp; actual'!C146</f>
        <v>0</v>
      </c>
      <c r="D146" s="22">
        <f>'Filter by planned &amp; actual'!C1934</f>
        <v>0</v>
      </c>
      <c r="E146" s="23">
        <v>44562</v>
      </c>
      <c r="F146" s="19" t="s">
        <v>275</v>
      </c>
    </row>
    <row r="147" spans="1:6">
      <c r="A147" s="152">
        <v>146</v>
      </c>
      <c r="B147" s="152" t="s">
        <v>2211</v>
      </c>
      <c r="C147" s="22">
        <f>'Filter by planned &amp; actual'!C147</f>
        <v>0</v>
      </c>
      <c r="D147" s="22">
        <f>'Filter by planned &amp; actual'!C1935</f>
        <v>0</v>
      </c>
      <c r="E147" s="23">
        <v>44562</v>
      </c>
      <c r="F147" s="19" t="s">
        <v>275</v>
      </c>
    </row>
    <row r="148" spans="1:6">
      <c r="A148" s="152">
        <v>147</v>
      </c>
      <c r="B148" s="152" t="s">
        <v>2212</v>
      </c>
      <c r="C148" s="22">
        <f>'Filter by planned &amp; actual'!C148</f>
        <v>0</v>
      </c>
      <c r="D148" s="22">
        <f>'Filter by planned &amp; actual'!C1936</f>
        <v>0</v>
      </c>
      <c r="E148" s="23">
        <v>44562</v>
      </c>
      <c r="F148" s="19" t="s">
        <v>275</v>
      </c>
    </row>
    <row r="149" spans="1:6">
      <c r="A149" s="152">
        <v>148</v>
      </c>
      <c r="B149" s="152" t="s">
        <v>2213</v>
      </c>
      <c r="C149" s="22">
        <f>'Filter by planned &amp; actual'!C149</f>
        <v>0</v>
      </c>
      <c r="D149" s="22">
        <f>'Filter by planned &amp; actual'!C1937</f>
        <v>0</v>
      </c>
      <c r="E149" s="23">
        <v>44562</v>
      </c>
      <c r="F149" s="19" t="s">
        <v>275</v>
      </c>
    </row>
    <row r="150" spans="1:6">
      <c r="A150" s="19">
        <v>0</v>
      </c>
      <c r="B150" s="111" t="s">
        <v>1985</v>
      </c>
      <c r="C150" s="22">
        <f>'Filter by planned &amp; actual'!C150</f>
        <v>0</v>
      </c>
      <c r="D150" s="22">
        <f>'Filter by planned &amp; actual'!C1938</f>
        <v>0</v>
      </c>
      <c r="E150" s="23">
        <v>44562</v>
      </c>
      <c r="F150" s="19" t="s">
        <v>275</v>
      </c>
    </row>
    <row r="151" spans="1:6" hidden="1">
      <c r="A151" s="19">
        <v>1</v>
      </c>
      <c r="B151" s="8" t="s">
        <v>7</v>
      </c>
      <c r="C151" s="22">
        <f>'Filter by planned &amp; actual'!C151</f>
        <v>22422688</v>
      </c>
      <c r="D151" s="22">
        <f>'Filter by planned &amp; actual'!C1939</f>
        <v>20147535.242105246</v>
      </c>
      <c r="E151" s="23">
        <v>44593</v>
      </c>
      <c r="F151" s="19" t="s">
        <v>275</v>
      </c>
    </row>
    <row r="152" spans="1:6" hidden="1">
      <c r="A152" s="19">
        <v>2</v>
      </c>
      <c r="B152" s="8" t="s">
        <v>8</v>
      </c>
      <c r="C152" s="22">
        <f>'Filter by planned &amp; actual'!C152</f>
        <v>0</v>
      </c>
      <c r="D152" s="22">
        <f>'Filter by planned &amp; actual'!C1940</f>
        <v>0</v>
      </c>
      <c r="E152" s="23">
        <v>44593</v>
      </c>
      <c r="F152" s="19" t="s">
        <v>275</v>
      </c>
    </row>
    <row r="153" spans="1:6" hidden="1">
      <c r="A153" s="19">
        <v>3</v>
      </c>
      <c r="B153" s="8" t="s">
        <v>9</v>
      </c>
      <c r="C153" s="22">
        <f>'Filter by planned &amp; actual'!C153</f>
        <v>0</v>
      </c>
      <c r="D153" s="22">
        <f>'Filter by planned &amp; actual'!C1941</f>
        <v>5015743.1601212025</v>
      </c>
      <c r="E153" s="23">
        <v>44593</v>
      </c>
      <c r="F153" s="19" t="s">
        <v>275</v>
      </c>
    </row>
    <row r="154" spans="1:6" hidden="1">
      <c r="A154" s="19">
        <v>4</v>
      </c>
      <c r="B154" s="8" t="s">
        <v>10</v>
      </c>
      <c r="C154" s="22">
        <f>'Filter by planned &amp; actual'!C154</f>
        <v>0</v>
      </c>
      <c r="D154" s="22">
        <f>'Filter by planned &amp; actual'!C1942</f>
        <v>7041.2581176757813</v>
      </c>
      <c r="E154" s="23">
        <v>44593</v>
      </c>
      <c r="F154" s="19" t="s">
        <v>275</v>
      </c>
    </row>
    <row r="155" spans="1:6" hidden="1">
      <c r="A155" s="19">
        <v>5</v>
      </c>
      <c r="B155" s="8" t="s">
        <v>11</v>
      </c>
      <c r="C155" s="22">
        <f>'Filter by planned &amp; actual'!C155</f>
        <v>2853342.0108107924</v>
      </c>
      <c r="D155" s="22">
        <f>'Filter by planned &amp; actual'!C1943</f>
        <v>18147034.071919322</v>
      </c>
      <c r="E155" s="23">
        <v>44593</v>
      </c>
      <c r="F155" s="19" t="s">
        <v>275</v>
      </c>
    </row>
    <row r="156" spans="1:6" hidden="1">
      <c r="A156" s="19">
        <v>6</v>
      </c>
      <c r="B156" s="8" t="s">
        <v>12</v>
      </c>
      <c r="C156" s="22">
        <f>'Filter by planned &amp; actual'!C156</f>
        <v>38548576</v>
      </c>
      <c r="D156" s="22">
        <f>'Filter by planned &amp; actual'!C1944</f>
        <v>61027621.124324322</v>
      </c>
      <c r="E156" s="23">
        <v>44593</v>
      </c>
      <c r="F156" s="19" t="s">
        <v>275</v>
      </c>
    </row>
    <row r="157" spans="1:6" hidden="1">
      <c r="A157" s="19">
        <v>7</v>
      </c>
      <c r="B157" s="8" t="s">
        <v>13</v>
      </c>
      <c r="C157" s="22">
        <f>'Filter by planned &amp; actual'!C157</f>
        <v>0</v>
      </c>
      <c r="D157" s="22">
        <f>'Filter by planned &amp; actual'!C1945</f>
        <v>0</v>
      </c>
      <c r="E157" s="23">
        <v>44593</v>
      </c>
      <c r="F157" s="19" t="s">
        <v>275</v>
      </c>
    </row>
    <row r="158" spans="1:6" hidden="1">
      <c r="A158" s="19">
        <v>8</v>
      </c>
      <c r="B158" s="8" t="s">
        <v>2004</v>
      </c>
      <c r="C158" s="22">
        <f>'Filter by planned &amp; actual'!C158</f>
        <v>26491168.566567998</v>
      </c>
      <c r="D158" s="22">
        <f>'Filter by planned &amp; actual'!C1946</f>
        <v>7340962.6025642157</v>
      </c>
      <c r="E158" s="23">
        <v>44593</v>
      </c>
      <c r="F158" s="19" t="s">
        <v>275</v>
      </c>
    </row>
    <row r="159" spans="1:6" hidden="1">
      <c r="A159" s="19">
        <v>9</v>
      </c>
      <c r="B159" s="8" t="s">
        <v>15</v>
      </c>
      <c r="C159" s="22">
        <f>'Filter by planned &amp; actual'!C159</f>
        <v>0</v>
      </c>
      <c r="D159" s="22">
        <f>'Filter by planned &amp; actual'!C1947</f>
        <v>0</v>
      </c>
      <c r="E159" s="23">
        <v>44593</v>
      </c>
      <c r="F159" s="19" t="s">
        <v>275</v>
      </c>
    </row>
    <row r="160" spans="1:6" hidden="1">
      <c r="A160" s="19">
        <v>10</v>
      </c>
      <c r="B160" s="8" t="s">
        <v>16</v>
      </c>
      <c r="C160" s="22">
        <f>'Filter by planned &amp; actual'!C160</f>
        <v>0</v>
      </c>
      <c r="D160" s="22">
        <f>'Filter by planned &amp; actual'!C1948</f>
        <v>0</v>
      </c>
      <c r="E160" s="23">
        <v>44593</v>
      </c>
      <c r="F160" s="19" t="s">
        <v>275</v>
      </c>
    </row>
    <row r="161" spans="1:6" hidden="1">
      <c r="A161" s="19">
        <v>11</v>
      </c>
      <c r="B161" s="8" t="s">
        <v>17</v>
      </c>
      <c r="C161" s="22">
        <f>'Filter by planned &amp; actual'!C161</f>
        <v>0</v>
      </c>
      <c r="D161" s="22">
        <f>'Filter by planned &amp; actual'!C1949</f>
        <v>477357.46933633089</v>
      </c>
      <c r="E161" s="23">
        <v>44593</v>
      </c>
      <c r="F161" s="19" t="s">
        <v>275</v>
      </c>
    </row>
    <row r="162" spans="1:6" hidden="1">
      <c r="A162" s="19">
        <v>12</v>
      </c>
      <c r="B162" s="8" t="s">
        <v>18</v>
      </c>
      <c r="C162" s="22">
        <f>'Filter by planned &amp; actual'!C162</f>
        <v>0</v>
      </c>
      <c r="D162" s="22">
        <f>'Filter by planned &amp; actual'!C1950</f>
        <v>0</v>
      </c>
      <c r="E162" s="23">
        <v>44593</v>
      </c>
      <c r="F162" s="19" t="s">
        <v>275</v>
      </c>
    </row>
    <row r="163" spans="1:6" hidden="1">
      <c r="A163" s="19">
        <v>13</v>
      </c>
      <c r="B163" s="8" t="s">
        <v>19</v>
      </c>
      <c r="C163" s="22">
        <f>'Filter by planned &amp; actual'!C163</f>
        <v>0</v>
      </c>
      <c r="D163" s="22">
        <f>'Filter by planned &amp; actual'!C1951</f>
        <v>0</v>
      </c>
      <c r="E163" s="23">
        <v>44593</v>
      </c>
      <c r="F163" s="19" t="s">
        <v>275</v>
      </c>
    </row>
    <row r="164" spans="1:6" hidden="1">
      <c r="A164" s="19">
        <v>14</v>
      </c>
      <c r="B164" s="8" t="s">
        <v>20</v>
      </c>
      <c r="C164" s="22">
        <f>'Filter by planned &amp; actual'!C164</f>
        <v>0</v>
      </c>
      <c r="D164" s="22">
        <f>'Filter by planned &amp; actual'!C1952</f>
        <v>0</v>
      </c>
      <c r="E164" s="23">
        <v>44593</v>
      </c>
      <c r="F164" s="19" t="s">
        <v>275</v>
      </c>
    </row>
    <row r="165" spans="1:6" hidden="1">
      <c r="A165" s="19">
        <v>15</v>
      </c>
      <c r="B165" s="8" t="s">
        <v>21</v>
      </c>
      <c r="C165" s="22">
        <f>'Filter by planned &amp; actual'!C165</f>
        <v>0</v>
      </c>
      <c r="D165" s="22">
        <f>'Filter by planned &amp; actual'!C1953</f>
        <v>0</v>
      </c>
      <c r="E165" s="23">
        <v>44593</v>
      </c>
      <c r="F165" s="19" t="s">
        <v>275</v>
      </c>
    </row>
    <row r="166" spans="1:6" hidden="1">
      <c r="A166" s="19">
        <v>16</v>
      </c>
      <c r="B166" s="12" t="s">
        <v>22</v>
      </c>
      <c r="C166" s="22">
        <f>'Filter by planned &amp; actual'!C166</f>
        <v>0</v>
      </c>
      <c r="D166" s="22">
        <f>'Filter by planned &amp; actual'!C1954</f>
        <v>0</v>
      </c>
      <c r="E166" s="23">
        <v>44593</v>
      </c>
      <c r="F166" s="19" t="s">
        <v>275</v>
      </c>
    </row>
    <row r="167" spans="1:6" hidden="1">
      <c r="A167" s="19">
        <v>17</v>
      </c>
      <c r="B167" s="12" t="s">
        <v>23</v>
      </c>
      <c r="C167" s="22">
        <f>'Filter by planned &amp; actual'!C167</f>
        <v>0</v>
      </c>
      <c r="D167" s="22">
        <f>'Filter by planned &amp; actual'!C1955</f>
        <v>0</v>
      </c>
      <c r="E167" s="23">
        <v>44593</v>
      </c>
      <c r="F167" s="19" t="s">
        <v>275</v>
      </c>
    </row>
    <row r="168" spans="1:6" hidden="1">
      <c r="A168" s="19">
        <v>18</v>
      </c>
      <c r="B168" s="12" t="s">
        <v>24</v>
      </c>
      <c r="C168" s="22">
        <f>'Filter by planned &amp; actual'!C168</f>
        <v>14436025.770556461</v>
      </c>
      <c r="D168" s="22">
        <f>'Filter by planned &amp; actual'!C1956</f>
        <v>9633061.1110517383</v>
      </c>
      <c r="E168" s="23">
        <v>44593</v>
      </c>
      <c r="F168" s="19" t="s">
        <v>275</v>
      </c>
    </row>
    <row r="169" spans="1:6" hidden="1">
      <c r="A169" s="19">
        <v>19</v>
      </c>
      <c r="B169" s="8" t="s">
        <v>25</v>
      </c>
      <c r="C169" s="22">
        <f>'Filter by planned &amp; actual'!C169</f>
        <v>19052208.974468999</v>
      </c>
      <c r="D169" s="22">
        <f>'Filter by planned &amp; actual'!C1957</f>
        <v>31513692.47837162</v>
      </c>
      <c r="E169" s="23">
        <v>44593</v>
      </c>
      <c r="F169" s="19" t="s">
        <v>275</v>
      </c>
    </row>
    <row r="170" spans="1:6" hidden="1">
      <c r="A170" s="19">
        <v>20</v>
      </c>
      <c r="B170" s="8" t="s">
        <v>26</v>
      </c>
      <c r="C170" s="22">
        <f>'Filter by planned &amp; actual'!C170</f>
        <v>15257260.399056001</v>
      </c>
      <c r="D170" s="22">
        <f>'Filter by planned &amp; actual'!C1958</f>
        <v>9512359.3782383204</v>
      </c>
      <c r="E170" s="23">
        <v>44593</v>
      </c>
      <c r="F170" s="19" t="s">
        <v>275</v>
      </c>
    </row>
    <row r="171" spans="1:6" hidden="1">
      <c r="A171" s="19">
        <v>21</v>
      </c>
      <c r="B171" s="8" t="s">
        <v>27</v>
      </c>
      <c r="C171" s="22">
        <f>'Filter by planned &amp; actual'!C171</f>
        <v>25919450.573447499</v>
      </c>
      <c r="D171" s="22">
        <f>'Filter by planned &amp; actual'!C1959</f>
        <v>17970669.939086199</v>
      </c>
      <c r="E171" s="23">
        <v>44593</v>
      </c>
      <c r="F171" s="19" t="s">
        <v>275</v>
      </c>
    </row>
    <row r="172" spans="1:6" hidden="1">
      <c r="A172" s="19">
        <v>22</v>
      </c>
      <c r="B172" s="8" t="s">
        <v>29</v>
      </c>
      <c r="C172" s="22">
        <f>'Filter by planned &amp; actual'!C172</f>
        <v>25272774.126060002</v>
      </c>
      <c r="D172" s="22">
        <f>'Filter by planned &amp; actual'!C1960</f>
        <v>5856371.1958763003</v>
      </c>
      <c r="E172" s="23">
        <v>44593</v>
      </c>
      <c r="F172" s="19" t="s">
        <v>275</v>
      </c>
    </row>
    <row r="173" spans="1:6" hidden="1">
      <c r="A173" s="19">
        <v>23</v>
      </c>
      <c r="B173" s="8" t="s">
        <v>30</v>
      </c>
      <c r="C173" s="22">
        <f>'Filter by planned &amp; actual'!C173</f>
        <v>26540863.618394699</v>
      </c>
      <c r="D173" s="22">
        <f>'Filter by planned &amp; actual'!C1961</f>
        <v>5746801.3693490028</v>
      </c>
      <c r="E173" s="23">
        <v>44593</v>
      </c>
      <c r="F173" s="19" t="s">
        <v>275</v>
      </c>
    </row>
    <row r="174" spans="1:6" hidden="1">
      <c r="A174" s="19">
        <v>24</v>
      </c>
      <c r="B174" s="8" t="s">
        <v>31</v>
      </c>
      <c r="C174" s="22">
        <f>'Filter by planned &amp; actual'!C174</f>
        <v>0</v>
      </c>
      <c r="D174" s="22">
        <f>'Filter by planned &amp; actual'!C1962</f>
        <v>7274065.6814918518</v>
      </c>
      <c r="E174" s="23">
        <v>44593</v>
      </c>
      <c r="F174" s="19" t="s">
        <v>275</v>
      </c>
    </row>
    <row r="175" spans="1:6" hidden="1">
      <c r="A175" s="19">
        <v>25</v>
      </c>
      <c r="B175" s="8" t="s">
        <v>32</v>
      </c>
      <c r="C175" s="22">
        <f>'Filter by planned &amp; actual'!C175</f>
        <v>0</v>
      </c>
      <c r="D175" s="22">
        <f>'Filter by planned &amp; actual'!C1963</f>
        <v>0</v>
      </c>
      <c r="E175" s="23">
        <v>44593</v>
      </c>
      <c r="F175" s="19" t="s">
        <v>275</v>
      </c>
    </row>
    <row r="176" spans="1:6" hidden="1">
      <c r="A176" s="19">
        <v>26</v>
      </c>
      <c r="B176" s="8" t="s">
        <v>34</v>
      </c>
      <c r="C176" s="22">
        <f>'Filter by planned &amp; actual'!C176</f>
        <v>3215442</v>
      </c>
      <c r="D176" s="22">
        <f>'Filter by planned &amp; actual'!C1964</f>
        <v>1757062.505376339</v>
      </c>
      <c r="E176" s="23">
        <v>44593</v>
      </c>
      <c r="F176" s="19" t="s">
        <v>275</v>
      </c>
    </row>
    <row r="177" spans="1:6" hidden="1">
      <c r="A177" s="19">
        <v>27</v>
      </c>
      <c r="B177" s="8" t="s">
        <v>35</v>
      </c>
      <c r="C177" s="22">
        <f>'Filter by planned &amp; actual'!C177</f>
        <v>0</v>
      </c>
      <c r="D177" s="22">
        <f>'Filter by planned &amp; actual'!C1965</f>
        <v>0</v>
      </c>
      <c r="E177" s="23">
        <v>44593</v>
      </c>
      <c r="F177" s="19" t="s">
        <v>275</v>
      </c>
    </row>
    <row r="178" spans="1:6" hidden="1">
      <c r="A178" s="19">
        <v>28</v>
      </c>
      <c r="B178" s="8" t="s">
        <v>36</v>
      </c>
      <c r="C178" s="22">
        <f>'Filter by planned &amp; actual'!C178</f>
        <v>0</v>
      </c>
      <c r="D178" s="22">
        <f>'Filter by planned &amp; actual'!C1966</f>
        <v>0</v>
      </c>
      <c r="E178" s="23">
        <v>44593</v>
      </c>
      <c r="F178" s="19" t="s">
        <v>275</v>
      </c>
    </row>
    <row r="179" spans="1:6" hidden="1">
      <c r="A179" s="19">
        <v>29</v>
      </c>
      <c r="B179" s="8" t="s">
        <v>37</v>
      </c>
      <c r="C179" s="22">
        <f>'Filter by planned &amp; actual'!C179</f>
        <v>0</v>
      </c>
      <c r="D179" s="22">
        <f>'Filter by planned &amp; actual'!C1967</f>
        <v>0</v>
      </c>
      <c r="E179" s="23">
        <v>44593</v>
      </c>
      <c r="F179" s="19" t="s">
        <v>275</v>
      </c>
    </row>
    <row r="180" spans="1:6" hidden="1">
      <c r="A180" s="19">
        <v>30</v>
      </c>
      <c r="B180" s="8" t="s">
        <v>38</v>
      </c>
      <c r="C180" s="22">
        <f>'Filter by planned &amp; actual'!C180</f>
        <v>0</v>
      </c>
      <c r="D180" s="22">
        <f>'Filter by planned &amp; actual'!C1968</f>
        <v>0</v>
      </c>
      <c r="E180" s="23">
        <v>44593</v>
      </c>
      <c r="F180" s="19" t="s">
        <v>275</v>
      </c>
    </row>
    <row r="181" spans="1:6" hidden="1">
      <c r="A181" s="19">
        <v>31</v>
      </c>
      <c r="B181" s="8" t="s">
        <v>39</v>
      </c>
      <c r="C181" s="22">
        <f>'Filter by planned &amp; actual'!C181</f>
        <v>0</v>
      </c>
      <c r="D181" s="22">
        <f>'Filter by planned &amp; actual'!C1969</f>
        <v>0</v>
      </c>
      <c r="E181" s="23">
        <v>44593</v>
      </c>
      <c r="F181" s="19" t="s">
        <v>275</v>
      </c>
    </row>
    <row r="182" spans="1:6" hidden="1">
      <c r="A182" s="19">
        <v>32</v>
      </c>
      <c r="B182" s="8" t="s">
        <v>40</v>
      </c>
      <c r="C182" s="22">
        <f>'Filter by planned &amp; actual'!C182</f>
        <v>0</v>
      </c>
      <c r="D182" s="22">
        <f>'Filter by planned &amp; actual'!C1970</f>
        <v>0</v>
      </c>
      <c r="E182" s="23">
        <v>44593</v>
      </c>
      <c r="F182" s="19" t="s">
        <v>275</v>
      </c>
    </row>
    <row r="183" spans="1:6" hidden="1">
      <c r="A183" s="19">
        <v>33</v>
      </c>
      <c r="B183" s="8" t="s">
        <v>41</v>
      </c>
      <c r="C183" s="22">
        <f>'Filter by planned &amp; actual'!C183</f>
        <v>0</v>
      </c>
      <c r="D183" s="22">
        <f>'Filter by planned &amp; actual'!C1971</f>
        <v>13281.642105251551</v>
      </c>
      <c r="E183" s="23">
        <v>44593</v>
      </c>
      <c r="F183" s="19" t="s">
        <v>275</v>
      </c>
    </row>
    <row r="184" spans="1:6" hidden="1">
      <c r="A184" s="19">
        <v>34</v>
      </c>
      <c r="B184" s="8" t="s">
        <v>42</v>
      </c>
      <c r="C184" s="22">
        <f>'Filter by planned &amp; actual'!C184</f>
        <v>4771130.8045454798</v>
      </c>
      <c r="D184" s="22">
        <f>'Filter by planned &amp; actual'!C1972</f>
        <v>1544.204545468092</v>
      </c>
      <c r="E184" s="23">
        <v>44593</v>
      </c>
      <c r="F184" s="19" t="s">
        <v>275</v>
      </c>
    </row>
    <row r="185" spans="1:6" hidden="1">
      <c r="A185" s="19">
        <v>35</v>
      </c>
      <c r="B185" s="8" t="s">
        <v>43</v>
      </c>
      <c r="C185" s="22">
        <f>'Filter by planned &amp; actual'!C185</f>
        <v>0</v>
      </c>
      <c r="D185" s="22">
        <f>'Filter by planned &amp; actual'!C1973</f>
        <v>0</v>
      </c>
      <c r="E185" s="23">
        <v>44593</v>
      </c>
      <c r="F185" s="19" t="s">
        <v>275</v>
      </c>
    </row>
    <row r="186" spans="1:6" hidden="1">
      <c r="A186" s="19">
        <v>36</v>
      </c>
      <c r="B186" s="8" t="s">
        <v>44</v>
      </c>
      <c r="C186" s="22">
        <f>'Filter by planned &amp; actual'!C186</f>
        <v>0</v>
      </c>
      <c r="D186" s="22">
        <f>'Filter by planned &amp; actual'!C1974</f>
        <v>0</v>
      </c>
      <c r="E186" s="23">
        <v>44593</v>
      </c>
      <c r="F186" s="19" t="s">
        <v>275</v>
      </c>
    </row>
    <row r="187" spans="1:6" hidden="1">
      <c r="A187" s="19">
        <v>37</v>
      </c>
      <c r="B187" s="8" t="s">
        <v>1980</v>
      </c>
      <c r="C187" s="22">
        <f>'Filter by planned &amp; actual'!C187</f>
        <v>3491352.8197159995</v>
      </c>
      <c r="D187" s="22">
        <f>'Filter by planned &amp; actual'!C1975</f>
        <v>3130724.6666666865</v>
      </c>
      <c r="E187" s="23">
        <v>44593</v>
      </c>
      <c r="F187" s="19" t="s">
        <v>275</v>
      </c>
    </row>
    <row r="188" spans="1:6" hidden="1">
      <c r="A188" s="19">
        <v>38</v>
      </c>
      <c r="B188" s="8" t="s">
        <v>1982</v>
      </c>
      <c r="C188" s="22">
        <f>'Filter by planned &amp; actual'!C188</f>
        <v>20789731.5</v>
      </c>
      <c r="D188" s="22">
        <f>'Filter by planned &amp; actual'!C1976</f>
        <v>12331851.347321391</v>
      </c>
      <c r="E188" s="23">
        <v>44593</v>
      </c>
      <c r="F188" s="19" t="s">
        <v>275</v>
      </c>
    </row>
    <row r="189" spans="1:6" hidden="1">
      <c r="A189" s="19">
        <v>39</v>
      </c>
      <c r="B189" s="8" t="s">
        <v>1984</v>
      </c>
      <c r="C189" s="22">
        <f>'Filter by planned &amp; actual'!C189</f>
        <v>17314306</v>
      </c>
      <c r="D189" s="22">
        <f>'Filter by planned &amp; actual'!C1977</f>
        <v>21793574.709677398</v>
      </c>
      <c r="E189" s="23">
        <v>44593</v>
      </c>
      <c r="F189" s="19" t="s">
        <v>275</v>
      </c>
    </row>
    <row r="190" spans="1:6" hidden="1">
      <c r="A190" s="19">
        <v>40</v>
      </c>
      <c r="B190" s="8" t="s">
        <v>2001</v>
      </c>
      <c r="C190" s="22">
        <f>'Filter by planned &amp; actual'!C190</f>
        <v>15358821.776296975</v>
      </c>
      <c r="D190" s="22">
        <f>'Filter by planned &amp; actual'!C1978</f>
        <v>33533725.052083313</v>
      </c>
      <c r="E190" s="23">
        <v>44593</v>
      </c>
      <c r="F190" s="19" t="s">
        <v>275</v>
      </c>
    </row>
    <row r="191" spans="1:6" hidden="1">
      <c r="A191" s="19">
        <v>41</v>
      </c>
      <c r="B191" s="8" t="s">
        <v>2002</v>
      </c>
      <c r="C191" s="22">
        <f>'Filter by planned &amp; actual'!C191</f>
        <v>0</v>
      </c>
      <c r="D191" s="22">
        <f>'Filter by planned &amp; actual'!C1979</f>
        <v>1954715.766497463</v>
      </c>
      <c r="E191" s="23">
        <v>44593</v>
      </c>
      <c r="F191" s="19" t="s">
        <v>275</v>
      </c>
    </row>
    <row r="192" spans="1:6" hidden="1">
      <c r="A192" s="19">
        <v>42</v>
      </c>
      <c r="B192" s="8" t="s">
        <v>2003</v>
      </c>
      <c r="C192" s="22">
        <f>'Filter by planned &amp; actual'!C192</f>
        <v>27000000</v>
      </c>
      <c r="D192" s="22">
        <f>'Filter by planned &amp; actual'!C1980</f>
        <v>63800804.147311926</v>
      </c>
      <c r="E192" s="23">
        <v>44593</v>
      </c>
      <c r="F192" s="19" t="s">
        <v>275</v>
      </c>
    </row>
    <row r="193" spans="1:6" hidden="1">
      <c r="A193" s="19">
        <v>43</v>
      </c>
      <c r="B193" s="8" t="s">
        <v>2064</v>
      </c>
      <c r="C193" s="22">
        <f>'Filter by planned &amp; actual'!C193</f>
        <v>0</v>
      </c>
      <c r="D193" s="22">
        <f>'Filter by planned &amp; actual'!C1981</f>
        <v>0</v>
      </c>
      <c r="E193" s="23">
        <v>44593</v>
      </c>
      <c r="F193" s="19" t="s">
        <v>275</v>
      </c>
    </row>
    <row r="194" spans="1:6" hidden="1">
      <c r="A194" s="19">
        <v>44</v>
      </c>
      <c r="B194" s="8" t="s">
        <v>2062</v>
      </c>
      <c r="C194" s="22">
        <f>'Filter by planned &amp; actual'!C194</f>
        <v>0</v>
      </c>
      <c r="D194" s="22">
        <f>'Filter by planned &amp; actual'!C1982</f>
        <v>0</v>
      </c>
      <c r="E194" s="23">
        <v>44593</v>
      </c>
      <c r="F194" s="19" t="s">
        <v>275</v>
      </c>
    </row>
    <row r="195" spans="1:6" hidden="1">
      <c r="A195" s="19">
        <v>45</v>
      </c>
      <c r="B195" s="8" t="s">
        <v>2063</v>
      </c>
      <c r="C195" s="22">
        <f>'Filter by planned &amp; actual'!C195</f>
        <v>0</v>
      </c>
      <c r="D195" s="22">
        <f>'Filter by planned &amp; actual'!C1983</f>
        <v>0</v>
      </c>
      <c r="E195" s="23">
        <v>44593</v>
      </c>
      <c r="F195" s="19" t="s">
        <v>275</v>
      </c>
    </row>
    <row r="196" spans="1:6" hidden="1">
      <c r="A196" s="19">
        <v>46</v>
      </c>
      <c r="B196" s="12" t="s">
        <v>2065</v>
      </c>
      <c r="C196" s="22">
        <f>'Filter by planned &amp; actual'!C196</f>
        <v>14891015.772159999</v>
      </c>
      <c r="D196" s="22">
        <f>'Filter by planned &amp; actual'!C1984</f>
        <v>36117851.637305737</v>
      </c>
      <c r="E196" s="23">
        <v>44593</v>
      </c>
      <c r="F196" s="19" t="s">
        <v>275</v>
      </c>
    </row>
    <row r="197" spans="1:6" hidden="1">
      <c r="A197" s="19">
        <v>47</v>
      </c>
      <c r="B197" s="12" t="s">
        <v>2066</v>
      </c>
      <c r="C197" s="22">
        <f>'Filter by planned &amp; actual'!C197</f>
        <v>27092640</v>
      </c>
      <c r="D197" s="22">
        <f>'Filter by planned &amp; actual'!C1985</f>
        <v>13038001.825641036</v>
      </c>
      <c r="E197" s="23">
        <v>44593</v>
      </c>
      <c r="F197" s="19" t="s">
        <v>275</v>
      </c>
    </row>
    <row r="198" spans="1:6" hidden="1">
      <c r="A198" s="19">
        <v>48</v>
      </c>
      <c r="B198" s="8" t="s">
        <v>2068</v>
      </c>
      <c r="C198" s="22">
        <f>'Filter by planned &amp; actual'!C198</f>
        <v>19405807.133379664</v>
      </c>
      <c r="D198" s="22">
        <f>'Filter by planned &amp; actual'!C1986</f>
        <v>19771359.34375</v>
      </c>
      <c r="E198" s="23">
        <v>44593</v>
      </c>
      <c r="F198" s="19" t="s">
        <v>275</v>
      </c>
    </row>
    <row r="199" spans="1:6" hidden="1">
      <c r="A199" s="19">
        <v>49</v>
      </c>
      <c r="B199" s="8" t="s">
        <v>2069</v>
      </c>
      <c r="C199" s="22">
        <f>'Filter by planned &amp; actual'!C199</f>
        <v>0</v>
      </c>
      <c r="D199" s="22">
        <f>'Filter by planned &amp; actual'!C1987</f>
        <v>0</v>
      </c>
      <c r="E199" s="23">
        <v>44593</v>
      </c>
      <c r="F199" s="19" t="s">
        <v>275</v>
      </c>
    </row>
    <row r="200" spans="1:6" hidden="1">
      <c r="A200" s="19">
        <v>50</v>
      </c>
      <c r="B200" s="8" t="s">
        <v>66</v>
      </c>
      <c r="C200" s="22">
        <f>'Filter by planned &amp; actual'!C200</f>
        <v>0</v>
      </c>
      <c r="D200" s="22">
        <f>'Filter by planned &amp; actual'!C1988</f>
        <v>0</v>
      </c>
      <c r="E200" s="23">
        <v>44593</v>
      </c>
      <c r="F200" s="19" t="s">
        <v>275</v>
      </c>
    </row>
    <row r="201" spans="1:6" hidden="1">
      <c r="A201" s="19">
        <v>51</v>
      </c>
      <c r="B201" s="8" t="s">
        <v>67</v>
      </c>
      <c r="C201" s="22">
        <f>'Filter by planned &amp; actual'!C201</f>
        <v>0</v>
      </c>
      <c r="D201" s="22">
        <f>'Filter by planned &amp; actual'!C1989</f>
        <v>0</v>
      </c>
      <c r="E201" s="23">
        <v>44593</v>
      </c>
      <c r="F201" s="19" t="s">
        <v>275</v>
      </c>
    </row>
    <row r="202" spans="1:6" hidden="1">
      <c r="A202" s="19">
        <v>52</v>
      </c>
      <c r="B202" s="8" t="s">
        <v>68</v>
      </c>
      <c r="C202" s="22">
        <f>'Filter by planned &amp; actual'!C202</f>
        <v>0</v>
      </c>
      <c r="D202" s="22">
        <f>'Filter by planned &amp; actual'!C1990</f>
        <v>0</v>
      </c>
      <c r="E202" s="23">
        <v>44593</v>
      </c>
      <c r="F202" s="19" t="s">
        <v>275</v>
      </c>
    </row>
    <row r="203" spans="1:6" hidden="1">
      <c r="A203" s="19">
        <v>53</v>
      </c>
      <c r="B203" s="8" t="s">
        <v>69</v>
      </c>
      <c r="C203" s="22">
        <f>'Filter by planned &amp; actual'!C203</f>
        <v>0</v>
      </c>
      <c r="D203" s="22">
        <f>'Filter by planned &amp; actual'!C1991</f>
        <v>0</v>
      </c>
      <c r="E203" s="23">
        <v>44593</v>
      </c>
      <c r="F203" s="19" t="s">
        <v>275</v>
      </c>
    </row>
    <row r="204" spans="1:6" hidden="1">
      <c r="A204" s="19">
        <v>54</v>
      </c>
      <c r="B204" s="8" t="s">
        <v>70</v>
      </c>
      <c r="C204" s="22">
        <f>'Filter by planned &amp; actual'!C204</f>
        <v>0</v>
      </c>
      <c r="D204" s="22">
        <f>'Filter by planned &amp; actual'!C1992</f>
        <v>0</v>
      </c>
      <c r="E204" s="23">
        <v>44593</v>
      </c>
      <c r="F204" s="19" t="s">
        <v>275</v>
      </c>
    </row>
    <row r="205" spans="1:6" hidden="1">
      <c r="A205" s="19">
        <v>55</v>
      </c>
      <c r="B205" s="8" t="s">
        <v>71</v>
      </c>
      <c r="C205" s="22">
        <f>'Filter by planned &amp; actual'!C205</f>
        <v>0</v>
      </c>
      <c r="D205" s="22">
        <f>'Filter by planned &amp; actual'!C1993</f>
        <v>0</v>
      </c>
      <c r="E205" s="23">
        <v>44593</v>
      </c>
      <c r="F205" s="19" t="s">
        <v>275</v>
      </c>
    </row>
    <row r="206" spans="1:6" hidden="1">
      <c r="A206" s="19">
        <v>56</v>
      </c>
      <c r="B206" s="8" t="s">
        <v>72</v>
      </c>
      <c r="C206" s="22">
        <f>'Filter by planned &amp; actual'!C206</f>
        <v>0</v>
      </c>
      <c r="D206" s="22">
        <f>'Filter by planned &amp; actual'!C1994</f>
        <v>0</v>
      </c>
      <c r="E206" s="23">
        <v>44593</v>
      </c>
      <c r="F206" s="19" t="s">
        <v>275</v>
      </c>
    </row>
    <row r="207" spans="1:6" hidden="1">
      <c r="A207" s="19">
        <v>57</v>
      </c>
      <c r="B207" s="8" t="s">
        <v>73</v>
      </c>
      <c r="C207" s="22">
        <f>'Filter by planned &amp; actual'!C207</f>
        <v>0</v>
      </c>
      <c r="D207" s="22">
        <f>'Filter by planned &amp; actual'!C1995</f>
        <v>0</v>
      </c>
      <c r="E207" s="23">
        <v>44593</v>
      </c>
      <c r="F207" s="19" t="s">
        <v>275</v>
      </c>
    </row>
    <row r="208" spans="1:6" hidden="1">
      <c r="A208" s="19">
        <v>58</v>
      </c>
      <c r="B208" s="8" t="s">
        <v>74</v>
      </c>
      <c r="C208" s="22">
        <f>'Filter by planned &amp; actual'!C208</f>
        <v>0</v>
      </c>
      <c r="D208" s="22">
        <f>'Filter by planned &amp; actual'!C1996</f>
        <v>0</v>
      </c>
      <c r="E208" s="23">
        <v>44593</v>
      </c>
      <c r="F208" s="19" t="s">
        <v>275</v>
      </c>
    </row>
    <row r="209" spans="1:6" hidden="1">
      <c r="A209" s="19">
        <v>59</v>
      </c>
      <c r="B209" s="8" t="s">
        <v>75</v>
      </c>
      <c r="C209" s="22">
        <f>'Filter by planned &amp; actual'!C209</f>
        <v>0</v>
      </c>
      <c r="D209" s="22">
        <f>'Filter by planned &amp; actual'!C1997</f>
        <v>0</v>
      </c>
      <c r="E209" s="23">
        <v>44593</v>
      </c>
      <c r="F209" s="19" t="s">
        <v>275</v>
      </c>
    </row>
    <row r="210" spans="1:6" hidden="1">
      <c r="A210" s="19">
        <v>60</v>
      </c>
      <c r="B210" s="8" t="s">
        <v>76</v>
      </c>
      <c r="C210" s="22">
        <f>'Filter by planned &amp; actual'!C210</f>
        <v>0</v>
      </c>
      <c r="D210" s="22">
        <f>'Filter by planned &amp; actual'!C1998</f>
        <v>0</v>
      </c>
      <c r="E210" s="23">
        <v>44593</v>
      </c>
      <c r="F210" s="19" t="s">
        <v>275</v>
      </c>
    </row>
    <row r="211" spans="1:6" hidden="1">
      <c r="A211" s="19">
        <v>61</v>
      </c>
      <c r="B211" s="8" t="s">
        <v>77</v>
      </c>
      <c r="C211" s="22">
        <f>'Filter by planned &amp; actual'!C211</f>
        <v>0</v>
      </c>
      <c r="D211" s="22">
        <f>'Filter by planned &amp; actual'!C1999</f>
        <v>0</v>
      </c>
      <c r="E211" s="23">
        <v>44593</v>
      </c>
      <c r="F211" s="19" t="s">
        <v>275</v>
      </c>
    </row>
    <row r="212" spans="1:6" hidden="1">
      <c r="A212" s="19">
        <v>62</v>
      </c>
      <c r="B212" s="8" t="s">
        <v>87</v>
      </c>
      <c r="C212" s="22">
        <f>'Filter by planned &amp; actual'!C212</f>
        <v>0</v>
      </c>
      <c r="D212" s="22">
        <f>'Filter by planned &amp; actual'!C2000</f>
        <v>0</v>
      </c>
      <c r="E212" s="23">
        <v>44593</v>
      </c>
      <c r="F212" s="19" t="s">
        <v>275</v>
      </c>
    </row>
    <row r="213" spans="1:6" hidden="1">
      <c r="A213" s="19">
        <v>63</v>
      </c>
      <c r="B213" s="8" t="s">
        <v>93</v>
      </c>
      <c r="C213" s="22">
        <f>'Filter by planned &amp; actual'!C213</f>
        <v>0</v>
      </c>
      <c r="D213" s="22">
        <f>'Filter by planned &amp; actual'!C2001</f>
        <v>0</v>
      </c>
      <c r="E213" s="23">
        <v>44593</v>
      </c>
      <c r="F213" s="19" t="s">
        <v>275</v>
      </c>
    </row>
    <row r="214" spans="1:6" hidden="1">
      <c r="A214" s="19">
        <v>64</v>
      </c>
      <c r="B214" s="8" t="s">
        <v>94</v>
      </c>
      <c r="C214" s="22">
        <f>'Filter by planned &amp; actual'!C214</f>
        <v>0</v>
      </c>
      <c r="D214" s="22">
        <f>'Filter by planned &amp; actual'!C2002</f>
        <v>0</v>
      </c>
      <c r="E214" s="23">
        <v>44593</v>
      </c>
      <c r="F214" s="19" t="s">
        <v>275</v>
      </c>
    </row>
    <row r="215" spans="1:6" hidden="1">
      <c r="A215" s="19">
        <v>65</v>
      </c>
      <c r="B215" s="8" t="s">
        <v>95</v>
      </c>
      <c r="C215" s="22">
        <f>'Filter by planned &amp; actual'!C215</f>
        <v>0</v>
      </c>
      <c r="D215" s="22">
        <f>'Filter by planned &amp; actual'!C2003</f>
        <v>0</v>
      </c>
      <c r="E215" s="23">
        <v>44593</v>
      </c>
      <c r="F215" s="19" t="s">
        <v>275</v>
      </c>
    </row>
    <row r="216" spans="1:6" hidden="1">
      <c r="A216" s="19">
        <v>66</v>
      </c>
      <c r="B216" s="8" t="s">
        <v>96</v>
      </c>
      <c r="C216" s="22">
        <f>'Filter by planned &amp; actual'!C216</f>
        <v>0</v>
      </c>
      <c r="D216" s="22">
        <f>'Filter by planned &amp; actual'!C2004</f>
        <v>0</v>
      </c>
      <c r="E216" s="23">
        <v>44593</v>
      </c>
      <c r="F216" s="19" t="s">
        <v>275</v>
      </c>
    </row>
    <row r="217" spans="1:6" hidden="1">
      <c r="A217" s="19">
        <v>67</v>
      </c>
      <c r="B217" s="8" t="s">
        <v>97</v>
      </c>
      <c r="C217" s="22">
        <f>'Filter by planned &amp; actual'!C217</f>
        <v>0</v>
      </c>
      <c r="D217" s="22">
        <f>'Filter by planned &amp; actual'!C2005</f>
        <v>0</v>
      </c>
      <c r="E217" s="23">
        <v>44593</v>
      </c>
      <c r="F217" s="19" t="s">
        <v>275</v>
      </c>
    </row>
    <row r="218" spans="1:6" hidden="1">
      <c r="A218" s="19">
        <v>68</v>
      </c>
      <c r="B218" s="8" t="s">
        <v>98</v>
      </c>
      <c r="C218" s="22">
        <f>'Filter by planned &amp; actual'!C218</f>
        <v>0</v>
      </c>
      <c r="D218" s="22">
        <f>'Filter by planned &amp; actual'!C2006</f>
        <v>0</v>
      </c>
      <c r="E218" s="23">
        <v>44593</v>
      </c>
      <c r="F218" s="19" t="s">
        <v>275</v>
      </c>
    </row>
    <row r="219" spans="1:6" hidden="1">
      <c r="A219" s="19">
        <v>69</v>
      </c>
      <c r="B219" s="8" t="s">
        <v>99</v>
      </c>
      <c r="C219" s="22">
        <f>'Filter by planned &amp; actual'!C219</f>
        <v>0</v>
      </c>
      <c r="D219" s="22">
        <f>'Filter by planned &amp; actual'!C2007</f>
        <v>0</v>
      </c>
      <c r="E219" s="23">
        <v>44593</v>
      </c>
      <c r="F219" s="19" t="s">
        <v>275</v>
      </c>
    </row>
    <row r="220" spans="1:6" hidden="1">
      <c r="A220" s="19">
        <v>70</v>
      </c>
      <c r="B220" s="8" t="s">
        <v>100</v>
      </c>
      <c r="C220" s="22">
        <f>'Filter by planned &amp; actual'!C220</f>
        <v>0</v>
      </c>
      <c r="D220" s="22">
        <f>'Filter by planned &amp; actual'!C2008</f>
        <v>0</v>
      </c>
      <c r="E220" s="23">
        <v>44593</v>
      </c>
      <c r="F220" s="19" t="s">
        <v>275</v>
      </c>
    </row>
    <row r="221" spans="1:6" hidden="1">
      <c r="A221" s="19">
        <v>71</v>
      </c>
      <c r="B221" s="8" t="s">
        <v>101</v>
      </c>
      <c r="C221" s="22">
        <f>'Filter by planned &amp; actual'!C221</f>
        <v>0</v>
      </c>
      <c r="D221" s="22">
        <f>'Filter by planned &amp; actual'!C2009</f>
        <v>0</v>
      </c>
      <c r="E221" s="23">
        <v>44593</v>
      </c>
      <c r="F221" s="19" t="s">
        <v>275</v>
      </c>
    </row>
    <row r="222" spans="1:6" hidden="1">
      <c r="A222" s="19">
        <v>72</v>
      </c>
      <c r="B222" s="8" t="s">
        <v>102</v>
      </c>
      <c r="C222" s="22">
        <f>'Filter by planned &amp; actual'!C222</f>
        <v>0</v>
      </c>
      <c r="D222" s="22">
        <f>'Filter by planned &amp; actual'!C2010</f>
        <v>0</v>
      </c>
      <c r="E222" s="23">
        <v>44593</v>
      </c>
      <c r="F222" s="19" t="s">
        <v>275</v>
      </c>
    </row>
    <row r="223" spans="1:6" hidden="1">
      <c r="A223" s="19">
        <v>73</v>
      </c>
      <c r="B223" s="8" t="s">
        <v>103</v>
      </c>
      <c r="C223" s="22">
        <f>'Filter by planned &amp; actual'!C223</f>
        <v>0</v>
      </c>
      <c r="D223" s="22">
        <f>'Filter by planned &amp; actual'!C2011</f>
        <v>0</v>
      </c>
      <c r="E223" s="23">
        <v>44593</v>
      </c>
      <c r="F223" s="19" t="s">
        <v>275</v>
      </c>
    </row>
    <row r="224" spans="1:6" hidden="1">
      <c r="A224" s="19">
        <v>74</v>
      </c>
      <c r="B224" s="8" t="s">
        <v>104</v>
      </c>
      <c r="C224" s="22">
        <f>'Filter by planned &amp; actual'!C224</f>
        <v>0</v>
      </c>
      <c r="D224" s="22">
        <f>'Filter by planned &amp; actual'!C2012</f>
        <v>0</v>
      </c>
      <c r="E224" s="23">
        <v>44593</v>
      </c>
      <c r="F224" s="19" t="s">
        <v>275</v>
      </c>
    </row>
    <row r="225" spans="1:6" hidden="1">
      <c r="A225" s="19">
        <v>75</v>
      </c>
      <c r="B225" s="8" t="s">
        <v>105</v>
      </c>
      <c r="C225" s="22">
        <f>'Filter by planned &amp; actual'!C225</f>
        <v>0</v>
      </c>
      <c r="D225" s="22">
        <f>'Filter by planned &amp; actual'!C2013</f>
        <v>0</v>
      </c>
      <c r="E225" s="23">
        <v>44593</v>
      </c>
      <c r="F225" s="19" t="s">
        <v>275</v>
      </c>
    </row>
    <row r="226" spans="1:6" hidden="1">
      <c r="A226" s="19">
        <v>76</v>
      </c>
      <c r="B226" s="8" t="s">
        <v>111</v>
      </c>
      <c r="C226" s="22">
        <f>'Filter by planned &amp; actual'!C226</f>
        <v>0</v>
      </c>
      <c r="D226" s="22">
        <f>'Filter by planned &amp; actual'!C2014</f>
        <v>0</v>
      </c>
      <c r="E226" s="23">
        <v>44593</v>
      </c>
      <c r="F226" s="19" t="s">
        <v>275</v>
      </c>
    </row>
    <row r="227" spans="1:6" hidden="1">
      <c r="A227" s="19">
        <v>77</v>
      </c>
      <c r="B227" s="8" t="s">
        <v>112</v>
      </c>
      <c r="C227" s="22">
        <f>'Filter by planned &amp; actual'!C227</f>
        <v>0</v>
      </c>
      <c r="D227" s="22">
        <f>'Filter by planned &amp; actual'!C2015</f>
        <v>0</v>
      </c>
      <c r="E227" s="23">
        <v>44593</v>
      </c>
      <c r="F227" s="19" t="s">
        <v>275</v>
      </c>
    </row>
    <row r="228" spans="1:6" hidden="1">
      <c r="A228" s="19">
        <v>78</v>
      </c>
      <c r="B228" s="8" t="s">
        <v>113</v>
      </c>
      <c r="C228" s="22">
        <f>'Filter by planned &amp; actual'!C228</f>
        <v>0</v>
      </c>
      <c r="D228" s="22">
        <f>'Filter by planned &amp; actual'!C2016</f>
        <v>0</v>
      </c>
      <c r="E228" s="23">
        <v>44593</v>
      </c>
      <c r="F228" s="19" t="s">
        <v>275</v>
      </c>
    </row>
    <row r="229" spans="1:6" hidden="1">
      <c r="A229" s="19">
        <v>79</v>
      </c>
      <c r="B229" s="8" t="s">
        <v>114</v>
      </c>
      <c r="C229" s="22">
        <f>'Filter by planned &amp; actual'!C229</f>
        <v>0</v>
      </c>
      <c r="D229" s="22">
        <f>'Filter by planned &amp; actual'!C2017</f>
        <v>0</v>
      </c>
      <c r="E229" s="23">
        <v>44593</v>
      </c>
      <c r="F229" s="19" t="s">
        <v>275</v>
      </c>
    </row>
    <row r="230" spans="1:6" hidden="1">
      <c r="A230" s="19">
        <v>80</v>
      </c>
      <c r="B230" s="8" t="s">
        <v>115</v>
      </c>
      <c r="C230" s="22">
        <f>'Filter by planned &amp; actual'!C230</f>
        <v>0</v>
      </c>
      <c r="D230" s="22">
        <f>'Filter by planned &amp; actual'!C2018</f>
        <v>0</v>
      </c>
      <c r="E230" s="23">
        <v>44593</v>
      </c>
      <c r="F230" s="19" t="s">
        <v>275</v>
      </c>
    </row>
    <row r="231" spans="1:6" hidden="1">
      <c r="A231" s="19">
        <v>81</v>
      </c>
      <c r="B231" s="8" t="s">
        <v>116</v>
      </c>
      <c r="C231" s="22">
        <f>'Filter by planned &amp; actual'!C231</f>
        <v>0</v>
      </c>
      <c r="D231" s="22">
        <f>'Filter by planned &amp; actual'!C2019</f>
        <v>0</v>
      </c>
      <c r="E231" s="23">
        <v>44593</v>
      </c>
      <c r="F231" s="19" t="s">
        <v>275</v>
      </c>
    </row>
    <row r="232" spans="1:6" hidden="1">
      <c r="A232" s="19">
        <v>82</v>
      </c>
      <c r="B232" s="8" t="s">
        <v>117</v>
      </c>
      <c r="C232" s="22">
        <f>'Filter by planned &amp; actual'!C232</f>
        <v>0</v>
      </c>
      <c r="D232" s="22">
        <f>'Filter by planned &amp; actual'!C2020</f>
        <v>0</v>
      </c>
      <c r="E232" s="23">
        <v>44593</v>
      </c>
      <c r="F232" s="19" t="s">
        <v>275</v>
      </c>
    </row>
    <row r="233" spans="1:6" hidden="1">
      <c r="A233" s="19">
        <v>83</v>
      </c>
      <c r="B233" s="8" t="s">
        <v>118</v>
      </c>
      <c r="C233" s="22">
        <f>'Filter by planned &amp; actual'!C233</f>
        <v>0</v>
      </c>
      <c r="D233" s="22">
        <f>'Filter by planned &amp; actual'!C2021</f>
        <v>0</v>
      </c>
      <c r="E233" s="23">
        <v>44593</v>
      </c>
      <c r="F233" s="19" t="s">
        <v>275</v>
      </c>
    </row>
    <row r="234" spans="1:6" hidden="1">
      <c r="A234" s="19">
        <v>84</v>
      </c>
      <c r="B234" s="8" t="s">
        <v>119</v>
      </c>
      <c r="C234" s="22">
        <f>'Filter by planned &amp; actual'!C234</f>
        <v>0</v>
      </c>
      <c r="D234" s="22">
        <f>'Filter by planned &amp; actual'!C2022</f>
        <v>0</v>
      </c>
      <c r="E234" s="23">
        <v>44593</v>
      </c>
      <c r="F234" s="19" t="s">
        <v>275</v>
      </c>
    </row>
    <row r="235" spans="1:6" hidden="1">
      <c r="A235" s="19">
        <v>85</v>
      </c>
      <c r="B235" s="8" t="s">
        <v>120</v>
      </c>
      <c r="C235" s="22">
        <f>'Filter by planned &amp; actual'!C235</f>
        <v>0</v>
      </c>
      <c r="D235" s="22">
        <f>'Filter by planned &amp; actual'!C2023</f>
        <v>0</v>
      </c>
      <c r="E235" s="23">
        <v>44593</v>
      </c>
      <c r="F235" s="19" t="s">
        <v>275</v>
      </c>
    </row>
    <row r="236" spans="1:6" hidden="1">
      <c r="A236" s="19">
        <v>86</v>
      </c>
      <c r="B236" s="8" t="s">
        <v>121</v>
      </c>
      <c r="C236" s="22">
        <f>'Filter by planned &amp; actual'!C236</f>
        <v>0</v>
      </c>
      <c r="D236" s="22">
        <f>'Filter by planned &amp; actual'!C2024</f>
        <v>0</v>
      </c>
      <c r="E236" s="23">
        <v>44593</v>
      </c>
      <c r="F236" s="19" t="s">
        <v>275</v>
      </c>
    </row>
    <row r="237" spans="1:6" hidden="1">
      <c r="A237" s="19">
        <v>87</v>
      </c>
      <c r="B237" s="8" t="s">
        <v>122</v>
      </c>
      <c r="C237" s="22">
        <f>'Filter by planned &amp; actual'!C237</f>
        <v>0</v>
      </c>
      <c r="D237" s="22">
        <f>'Filter by planned &amp; actual'!C2025</f>
        <v>0</v>
      </c>
      <c r="E237" s="23">
        <v>44593</v>
      </c>
      <c r="F237" s="19" t="s">
        <v>275</v>
      </c>
    </row>
    <row r="238" spans="1:6" hidden="1">
      <c r="A238" s="19">
        <v>88</v>
      </c>
      <c r="B238" s="8" t="s">
        <v>123</v>
      </c>
      <c r="C238" s="22">
        <f>'Filter by planned &amp; actual'!C238</f>
        <v>0</v>
      </c>
      <c r="D238" s="22">
        <f>'Filter by planned &amp; actual'!C2026</f>
        <v>0</v>
      </c>
      <c r="E238" s="23">
        <v>44593</v>
      </c>
      <c r="F238" s="19" t="s">
        <v>275</v>
      </c>
    </row>
    <row r="239" spans="1:6" hidden="1">
      <c r="A239" s="19">
        <v>89</v>
      </c>
      <c r="B239" s="8" t="s">
        <v>126</v>
      </c>
      <c r="C239" s="22">
        <f>'Filter by planned &amp; actual'!C239</f>
        <v>0</v>
      </c>
      <c r="D239" s="22">
        <f>'Filter by planned &amp; actual'!C2027</f>
        <v>0</v>
      </c>
      <c r="E239" s="23">
        <v>44593</v>
      </c>
      <c r="F239" s="19" t="s">
        <v>275</v>
      </c>
    </row>
    <row r="240" spans="1:6" hidden="1">
      <c r="A240" s="19">
        <v>90</v>
      </c>
      <c r="B240" s="8" t="s">
        <v>284</v>
      </c>
      <c r="C240" s="22">
        <f>'Filter by planned &amp; actual'!C240</f>
        <v>0</v>
      </c>
      <c r="D240" s="22">
        <f>'Filter by planned &amp; actual'!C2028</f>
        <v>0</v>
      </c>
      <c r="E240" s="23">
        <v>44593</v>
      </c>
      <c r="F240" s="19" t="s">
        <v>275</v>
      </c>
    </row>
    <row r="241" spans="1:6" hidden="1">
      <c r="A241" s="19">
        <v>91</v>
      </c>
      <c r="B241" s="19" t="s">
        <v>2006</v>
      </c>
      <c r="C241" s="22">
        <f>'Filter by planned &amp; actual'!C241</f>
        <v>0</v>
      </c>
      <c r="D241" s="22">
        <f>'Filter by planned &amp; actual'!C2029</f>
        <v>0</v>
      </c>
      <c r="E241" s="23">
        <v>44593</v>
      </c>
      <c r="F241" s="19" t="s">
        <v>275</v>
      </c>
    </row>
    <row r="242" spans="1:6" hidden="1">
      <c r="A242" s="19">
        <v>92</v>
      </c>
      <c r="B242" s="19" t="s">
        <v>283</v>
      </c>
      <c r="C242" s="22">
        <f>'Filter by planned &amp; actual'!C242</f>
        <v>0</v>
      </c>
      <c r="D242" s="22">
        <f>'Filter by planned &amp; actual'!C2030</f>
        <v>0</v>
      </c>
      <c r="E242" s="23">
        <v>44593</v>
      </c>
      <c r="F242" s="19" t="s">
        <v>275</v>
      </c>
    </row>
    <row r="243" spans="1:6" hidden="1">
      <c r="A243" s="19">
        <v>93</v>
      </c>
      <c r="B243" s="19" t="s">
        <v>2005</v>
      </c>
      <c r="C243" s="22">
        <f>'Filter by planned &amp; actual'!C243</f>
        <v>0</v>
      </c>
      <c r="D243" s="22">
        <f>'Filter by planned &amp; actual'!C2031</f>
        <v>0</v>
      </c>
      <c r="E243" s="23">
        <v>44593</v>
      </c>
      <c r="F243" s="19" t="s">
        <v>275</v>
      </c>
    </row>
    <row r="244" spans="1:6" hidden="1">
      <c r="A244" s="19">
        <v>94</v>
      </c>
      <c r="B244" s="19" t="s">
        <v>2075</v>
      </c>
      <c r="C244" s="22">
        <f>'Filter by planned &amp; actual'!C244</f>
        <v>0</v>
      </c>
      <c r="D244" s="22">
        <f>'Filter by planned &amp; actual'!C2032</f>
        <v>0</v>
      </c>
      <c r="E244" s="23">
        <v>44593</v>
      </c>
      <c r="F244" s="19" t="s">
        <v>275</v>
      </c>
    </row>
    <row r="245" spans="1:6" hidden="1">
      <c r="A245" s="19">
        <v>95</v>
      </c>
      <c r="B245" s="19" t="s">
        <v>2076</v>
      </c>
      <c r="C245" s="22">
        <f>'Filter by planned &amp; actual'!C245</f>
        <v>0</v>
      </c>
      <c r="D245" s="22">
        <f>'Filter by planned &amp; actual'!C2033</f>
        <v>0</v>
      </c>
      <c r="E245" s="23">
        <v>44593</v>
      </c>
      <c r="F245" s="19" t="s">
        <v>275</v>
      </c>
    </row>
    <row r="246" spans="1:6" hidden="1">
      <c r="A246" s="19">
        <v>96</v>
      </c>
      <c r="B246" s="19" t="s">
        <v>2077</v>
      </c>
      <c r="C246" s="22">
        <f>'Filter by planned &amp; actual'!C246</f>
        <v>0</v>
      </c>
      <c r="D246" s="22">
        <f>'Filter by planned &amp; actual'!C2034</f>
        <v>0</v>
      </c>
      <c r="E246" s="23">
        <v>44593</v>
      </c>
      <c r="F246" s="19" t="s">
        <v>275</v>
      </c>
    </row>
    <row r="247" spans="1:6" hidden="1">
      <c r="A247" s="19">
        <v>97</v>
      </c>
      <c r="B247" s="19" t="s">
        <v>2078</v>
      </c>
      <c r="C247" s="22">
        <f>'Filter by planned &amp; actual'!C247</f>
        <v>11301194.012515375</v>
      </c>
      <c r="D247" s="22">
        <f>'Filter by planned &amp; actual'!C2035</f>
        <v>6609369.8936170489</v>
      </c>
      <c r="E247" s="23">
        <v>44593</v>
      </c>
      <c r="F247" s="19" t="s">
        <v>275</v>
      </c>
    </row>
    <row r="248" spans="1:6" hidden="1">
      <c r="A248" s="19">
        <v>98</v>
      </c>
      <c r="B248" s="19" t="s">
        <v>2079</v>
      </c>
      <c r="C248" s="22">
        <f>'Filter by planned &amp; actual'!C248</f>
        <v>27697443.315560114</v>
      </c>
      <c r="D248" s="22">
        <f>'Filter by planned &amp; actual'!C2036</f>
        <v>4732309.4270833209</v>
      </c>
      <c r="E248" s="23">
        <v>44593</v>
      </c>
      <c r="F248" s="19" t="s">
        <v>275</v>
      </c>
    </row>
    <row r="249" spans="1:6" hidden="1">
      <c r="A249" s="19">
        <v>99</v>
      </c>
      <c r="B249" s="19" t="s">
        <v>2080</v>
      </c>
      <c r="C249" s="22">
        <f>'Filter by planned &amp; actual'!C249</f>
        <v>19193956</v>
      </c>
      <c r="D249" s="22">
        <f>'Filter by planned &amp; actual'!C2037</f>
        <v>17959584.516401201</v>
      </c>
      <c r="E249" s="23">
        <v>44593</v>
      </c>
      <c r="F249" s="19" t="s">
        <v>275</v>
      </c>
    </row>
    <row r="250" spans="1:6" hidden="1">
      <c r="A250" s="19">
        <v>100</v>
      </c>
      <c r="B250" s="19" t="s">
        <v>2081</v>
      </c>
      <c r="C250" s="22">
        <f>'Filter by planned &amp; actual'!C250</f>
        <v>0</v>
      </c>
      <c r="D250" s="22">
        <f>'Filter by planned &amp; actual'!C2038</f>
        <v>0</v>
      </c>
      <c r="E250" s="23">
        <v>44593</v>
      </c>
      <c r="F250" s="19" t="s">
        <v>275</v>
      </c>
    </row>
    <row r="251" spans="1:6" hidden="1">
      <c r="A251" s="19">
        <v>101</v>
      </c>
      <c r="B251" s="19" t="s">
        <v>2082</v>
      </c>
      <c r="C251" s="22">
        <f>'Filter by planned &amp; actual'!C251</f>
        <v>0</v>
      </c>
      <c r="D251" s="22">
        <f>'Filter by planned &amp; actual'!C2039</f>
        <v>0</v>
      </c>
      <c r="E251" s="23">
        <v>44593</v>
      </c>
      <c r="F251" s="19" t="s">
        <v>275</v>
      </c>
    </row>
    <row r="252" spans="1:6" hidden="1">
      <c r="A252" s="19">
        <v>102</v>
      </c>
      <c r="B252" s="19" t="s">
        <v>2083</v>
      </c>
      <c r="C252" s="22">
        <f>'Filter by planned &amp; actual'!C252</f>
        <v>28816502</v>
      </c>
      <c r="D252" s="22">
        <f>'Filter by planned &amp; actual'!C2040</f>
        <v>11526165.505376339</v>
      </c>
      <c r="E252" s="23">
        <v>44593</v>
      </c>
      <c r="F252" s="19" t="s">
        <v>275</v>
      </c>
    </row>
    <row r="253" spans="1:6" hidden="1">
      <c r="A253" s="19">
        <v>103</v>
      </c>
      <c r="B253" t="s">
        <v>2085</v>
      </c>
      <c r="C253" s="22">
        <f>'Filter by planned &amp; actual'!C253</f>
        <v>0</v>
      </c>
      <c r="D253" s="22">
        <f>'Filter by planned &amp; actual'!C2041</f>
        <v>0</v>
      </c>
      <c r="E253" s="23">
        <v>44593</v>
      </c>
      <c r="F253" s="19" t="s">
        <v>275</v>
      </c>
    </row>
    <row r="254" spans="1:6" hidden="1">
      <c r="A254" s="19">
        <v>104</v>
      </c>
      <c r="B254" t="s">
        <v>2086</v>
      </c>
      <c r="C254" s="22">
        <f>'Filter by planned &amp; actual'!C254</f>
        <v>0</v>
      </c>
      <c r="D254" s="22">
        <f>'Filter by planned &amp; actual'!C2042</f>
        <v>0</v>
      </c>
      <c r="E254" s="23">
        <v>44593</v>
      </c>
      <c r="F254" s="19" t="s">
        <v>275</v>
      </c>
    </row>
    <row r="255" spans="1:6" hidden="1">
      <c r="A255" s="19">
        <v>105</v>
      </c>
      <c r="B255" t="s">
        <v>2087</v>
      </c>
      <c r="C255" s="22">
        <f>'Filter by planned &amp; actual'!C255</f>
        <v>7496165.2843081104</v>
      </c>
      <c r="D255" s="22">
        <f>'Filter by planned &amp; actual'!C2043</f>
        <v>42716915.109947652</v>
      </c>
      <c r="E255" s="23">
        <v>44593</v>
      </c>
      <c r="F255" s="19" t="s">
        <v>275</v>
      </c>
    </row>
    <row r="256" spans="1:6" hidden="1">
      <c r="A256" s="19">
        <v>106</v>
      </c>
      <c r="B256" t="s">
        <v>2088</v>
      </c>
      <c r="C256" s="22">
        <f>'Filter by planned &amp; actual'!C256</f>
        <v>0</v>
      </c>
      <c r="D256" s="22">
        <f>'Filter by planned &amp; actual'!C2044</f>
        <v>0</v>
      </c>
      <c r="E256" s="23">
        <v>44593</v>
      </c>
      <c r="F256" s="19" t="s">
        <v>275</v>
      </c>
    </row>
    <row r="257" spans="1:6" hidden="1">
      <c r="A257" s="19">
        <v>107</v>
      </c>
      <c r="B257" t="s">
        <v>2089</v>
      </c>
      <c r="C257" s="22">
        <f>'Filter by planned &amp; actual'!C257</f>
        <v>0</v>
      </c>
      <c r="D257" s="22">
        <f>'Filter by planned &amp; actual'!C2045</f>
        <v>0</v>
      </c>
      <c r="E257" s="23">
        <v>44593</v>
      </c>
      <c r="F257" s="19" t="s">
        <v>275</v>
      </c>
    </row>
    <row r="258" spans="1:6" hidden="1">
      <c r="A258" s="19">
        <v>108</v>
      </c>
      <c r="B258" t="s">
        <v>2090</v>
      </c>
      <c r="C258" s="22">
        <f>'Filter by planned &amp; actual'!C258</f>
        <v>29020252</v>
      </c>
      <c r="D258" s="22">
        <f>'Filter by planned &amp; actual'!C2046</f>
        <v>10636546.139784947</v>
      </c>
      <c r="E258" s="23">
        <v>44593</v>
      </c>
      <c r="F258" s="19" t="s">
        <v>275</v>
      </c>
    </row>
    <row r="259" spans="1:6" hidden="1">
      <c r="A259" s="19">
        <v>109</v>
      </c>
      <c r="B259" t="s">
        <v>2091</v>
      </c>
      <c r="C259" s="22">
        <f>'Filter by planned &amp; actual'!C259</f>
        <v>16917173.010363709</v>
      </c>
      <c r="D259" s="22">
        <f>'Filter by planned &amp; actual'!C2047</f>
        <v>14037858.456521735</v>
      </c>
      <c r="E259" s="23">
        <v>44593</v>
      </c>
      <c r="F259" s="19" t="s">
        <v>275</v>
      </c>
    </row>
    <row r="260" spans="1:6" hidden="1">
      <c r="A260" s="19">
        <v>110</v>
      </c>
      <c r="B260" s="19" t="s">
        <v>2092</v>
      </c>
      <c r="C260" s="22">
        <f>'Filter by planned &amp; actual'!C260</f>
        <v>28337260.219083175</v>
      </c>
      <c r="D260" s="22">
        <f>'Filter by planned &amp; actual'!C2048</f>
        <v>12703526.395833313</v>
      </c>
      <c r="E260" s="23">
        <v>44593</v>
      </c>
      <c r="F260" s="19" t="s">
        <v>275</v>
      </c>
    </row>
    <row r="261" spans="1:6" hidden="1">
      <c r="A261" s="19">
        <v>111</v>
      </c>
      <c r="B261" s="19" t="s">
        <v>2104</v>
      </c>
      <c r="C261" s="22">
        <f>'Filter by planned &amp; actual'!C261</f>
        <v>2104055.8003225802</v>
      </c>
      <c r="D261" s="22">
        <f>'Filter by planned &amp; actual'!C2049</f>
        <v>1691213.0430107489</v>
      </c>
      <c r="E261" s="23">
        <v>44593</v>
      </c>
      <c r="F261" s="19" t="s">
        <v>275</v>
      </c>
    </row>
    <row r="262" spans="1:6" hidden="1">
      <c r="A262" s="19">
        <v>112</v>
      </c>
      <c r="B262" s="19" t="s">
        <v>2100</v>
      </c>
      <c r="C262" s="22">
        <f>'Filter by planned &amp; actual'!C262</f>
        <v>26559923.787675146</v>
      </c>
      <c r="D262" s="22">
        <f>'Filter by planned &amp; actual'!C2050</f>
        <v>16864542.815999985</v>
      </c>
      <c r="E262" s="23">
        <v>44593</v>
      </c>
      <c r="F262" s="19" t="s">
        <v>275</v>
      </c>
    </row>
    <row r="263" spans="1:6" hidden="1">
      <c r="A263" s="19">
        <v>113</v>
      </c>
      <c r="B263" s="19" t="s">
        <v>2101</v>
      </c>
      <c r="C263" s="22">
        <f>'Filter by planned &amp; actual'!C263</f>
        <v>39418443</v>
      </c>
      <c r="D263" s="22">
        <f>'Filter by planned &amp; actual'!C2051</f>
        <v>12419705.389473647</v>
      </c>
      <c r="E263" s="23">
        <v>44593</v>
      </c>
      <c r="F263" s="19" t="s">
        <v>275</v>
      </c>
    </row>
    <row r="264" spans="1:6" hidden="1">
      <c r="A264" s="19">
        <v>114</v>
      </c>
      <c r="B264" s="19" t="s">
        <v>2102</v>
      </c>
      <c r="C264" s="22">
        <f>'Filter by planned &amp; actual'!C264</f>
        <v>2281026.968839779</v>
      </c>
      <c r="D264" s="22">
        <f>'Filter by planned &amp; actual'!C2052</f>
        <v>5898597.2817391381</v>
      </c>
      <c r="E264" s="23">
        <v>44593</v>
      </c>
      <c r="F264" s="19" t="s">
        <v>275</v>
      </c>
    </row>
    <row r="265" spans="1:6" hidden="1">
      <c r="A265" s="20">
        <v>115</v>
      </c>
      <c r="B265" s="20" t="s">
        <v>2103</v>
      </c>
      <c r="C265" s="22">
        <f>'Filter by planned &amp; actual'!C265</f>
        <v>0</v>
      </c>
      <c r="D265" s="22">
        <f>'Filter by planned &amp; actual'!C2053</f>
        <v>85062.488444320858</v>
      </c>
      <c r="E265" s="23">
        <v>44593</v>
      </c>
      <c r="F265" s="19" t="s">
        <v>275</v>
      </c>
    </row>
    <row r="266" spans="1:6" hidden="1">
      <c r="A266" s="19">
        <v>116</v>
      </c>
      <c r="B266" s="19" t="s">
        <v>2109</v>
      </c>
      <c r="C266" s="22">
        <f>'Filter by planned &amp; actual'!C266</f>
        <v>1350000</v>
      </c>
      <c r="D266" s="22">
        <f>'Filter by planned &amp; actual'!C2054</f>
        <v>496747.85869565327</v>
      </c>
      <c r="E266" s="23">
        <v>44593</v>
      </c>
      <c r="F266" s="19" t="s">
        <v>275</v>
      </c>
    </row>
    <row r="267" spans="1:6" hidden="1">
      <c r="A267" s="19">
        <v>117</v>
      </c>
      <c r="B267" s="19" t="s">
        <v>2110</v>
      </c>
      <c r="C267" s="22">
        <f>'Filter by planned &amp; actual'!C267</f>
        <v>3500000</v>
      </c>
      <c r="D267" s="22">
        <f>'Filter by planned &amp; actual'!C2055</f>
        <v>798675.92174570635</v>
      </c>
      <c r="E267" s="23">
        <v>44593</v>
      </c>
      <c r="F267" s="19" t="s">
        <v>275</v>
      </c>
    </row>
    <row r="268" spans="1:6" hidden="1">
      <c r="A268">
        <v>118</v>
      </c>
      <c r="B268" t="s">
        <v>2112</v>
      </c>
      <c r="C268" s="22">
        <f>'Filter by planned &amp; actual'!C268</f>
        <v>7500000</v>
      </c>
      <c r="D268" s="22">
        <f>'Filter by planned &amp; actual'!C2056</f>
        <v>5531631.5760869607</v>
      </c>
      <c r="E268" s="23">
        <v>44593</v>
      </c>
      <c r="F268" s="19" t="s">
        <v>275</v>
      </c>
    </row>
    <row r="269" spans="1:6" hidden="1">
      <c r="A269">
        <v>119</v>
      </c>
      <c r="B269" t="s">
        <v>2113</v>
      </c>
      <c r="C269" s="22">
        <f>'Filter by planned &amp; actual'!C269</f>
        <v>2650000</v>
      </c>
      <c r="D269" s="22">
        <f>'Filter by planned &amp; actual'!C2057</f>
        <v>259707.25555555569</v>
      </c>
      <c r="E269" s="23">
        <v>44593</v>
      </c>
      <c r="F269" s="19" t="s">
        <v>275</v>
      </c>
    </row>
    <row r="270" spans="1:6" hidden="1">
      <c r="A270">
        <v>120</v>
      </c>
      <c r="B270" s="106" t="s">
        <v>2114</v>
      </c>
      <c r="C270" s="22">
        <f>'Filter by planned &amp; actual'!C270</f>
        <v>1016261.2133806627</v>
      </c>
      <c r="D270" s="22">
        <f>'Filter by planned &amp; actual'!C2058</f>
        <v>1860.6888888888061</v>
      </c>
      <c r="E270" s="23">
        <v>44593</v>
      </c>
      <c r="F270" s="19" t="s">
        <v>275</v>
      </c>
    </row>
    <row r="271" spans="1:6" hidden="1">
      <c r="A271">
        <v>121</v>
      </c>
      <c r="B271" s="12" t="s">
        <v>2157</v>
      </c>
      <c r="C271" s="22">
        <f>'Filter by planned &amp; actual'!C271</f>
        <v>0</v>
      </c>
      <c r="D271" s="22">
        <f>'Filter by planned &amp; actual'!C2059</f>
        <v>0</v>
      </c>
      <c r="E271" s="23">
        <v>44593</v>
      </c>
      <c r="F271" s="19" t="s">
        <v>275</v>
      </c>
    </row>
    <row r="272" spans="1:6" hidden="1">
      <c r="A272">
        <v>122</v>
      </c>
      <c r="B272" s="12" t="s">
        <v>2158</v>
      </c>
      <c r="C272" s="22">
        <f>'Filter by planned &amp; actual'!C272</f>
        <v>0</v>
      </c>
      <c r="D272" s="22">
        <f>'Filter by planned &amp; actual'!C2060</f>
        <v>2548.2124249590561</v>
      </c>
      <c r="E272" s="23">
        <v>44593</v>
      </c>
      <c r="F272" s="19" t="s">
        <v>275</v>
      </c>
    </row>
    <row r="273" spans="1:6" hidden="1">
      <c r="A273">
        <v>123</v>
      </c>
      <c r="B273" s="12" t="s">
        <v>2159</v>
      </c>
      <c r="C273" s="22">
        <f>'Filter by planned &amp; actual'!C273</f>
        <v>0</v>
      </c>
      <c r="D273" s="22">
        <f>'Filter by planned &amp; actual'!C2061</f>
        <v>0</v>
      </c>
      <c r="E273" s="23">
        <v>44593</v>
      </c>
      <c r="F273" s="19" t="s">
        <v>275</v>
      </c>
    </row>
    <row r="274" spans="1:6" hidden="1">
      <c r="A274">
        <v>124</v>
      </c>
      <c r="B274" s="12" t="s">
        <v>2160</v>
      </c>
      <c r="C274" s="22">
        <f>'Filter by planned &amp; actual'!C274</f>
        <v>0</v>
      </c>
      <c r="D274" s="22">
        <f>'Filter by planned &amp; actual'!C2062</f>
        <v>0</v>
      </c>
      <c r="E274" s="23">
        <v>44593</v>
      </c>
      <c r="F274" s="19" t="s">
        <v>275</v>
      </c>
    </row>
    <row r="275" spans="1:6" hidden="1">
      <c r="A275" s="19">
        <v>125</v>
      </c>
      <c r="B275" s="19" t="s">
        <v>2162</v>
      </c>
      <c r="C275" s="22">
        <f>'Filter by planned &amp; actual'!C275</f>
        <v>0</v>
      </c>
      <c r="D275" s="22">
        <f>'Filter by planned &amp; actual'!C2063</f>
        <v>781114.03333333321</v>
      </c>
      <c r="E275" s="23">
        <v>44593</v>
      </c>
      <c r="F275" s="19" t="s">
        <v>275</v>
      </c>
    </row>
    <row r="276" spans="1:6" hidden="1">
      <c r="A276" s="19">
        <v>126</v>
      </c>
      <c r="B276" s="19" t="s">
        <v>2163</v>
      </c>
      <c r="C276" s="22">
        <f>'Filter by planned &amp; actual'!C276</f>
        <v>17224794.499971714</v>
      </c>
      <c r="D276" s="22">
        <f>'Filter by planned &amp; actual'!C2064</f>
        <v>2138514.2440831997</v>
      </c>
      <c r="E276" s="23">
        <v>44593</v>
      </c>
      <c r="F276" s="19" t="s">
        <v>275</v>
      </c>
    </row>
    <row r="277" spans="1:6" hidden="1">
      <c r="A277" s="19">
        <v>127</v>
      </c>
      <c r="B277" s="19" t="s">
        <v>2164</v>
      </c>
      <c r="C277" s="22">
        <f>'Filter by planned &amp; actual'!C277</f>
        <v>11806311.942316206</v>
      </c>
      <c r="D277" s="22">
        <f>'Filter by planned &amp; actual'!C2065</f>
        <v>8642370.6333333403</v>
      </c>
      <c r="E277" s="23">
        <v>44593</v>
      </c>
      <c r="F277" s="19" t="s">
        <v>275</v>
      </c>
    </row>
    <row r="278" spans="1:6" hidden="1">
      <c r="A278" s="19">
        <v>128</v>
      </c>
      <c r="B278" s="19" t="s">
        <v>2165</v>
      </c>
      <c r="C278" s="22">
        <f>'Filter by planned &amp; actual'!C278</f>
        <v>9000000</v>
      </c>
      <c r="D278" s="22">
        <f>'Filter by planned &amp; actual'!C2066</f>
        <v>3967561.1650855117</v>
      </c>
      <c r="E278" s="23">
        <v>44593</v>
      </c>
      <c r="F278" s="19" t="s">
        <v>275</v>
      </c>
    </row>
    <row r="279" spans="1:6" hidden="1">
      <c r="A279" s="113">
        <v>129</v>
      </c>
      <c r="B279" t="s">
        <v>2167</v>
      </c>
      <c r="C279" s="22">
        <f>'Filter by planned &amp; actual'!C279</f>
        <v>0</v>
      </c>
      <c r="D279" s="22">
        <f>'Filter by planned &amp; actual'!C2067</f>
        <v>10884.404494382034</v>
      </c>
      <c r="E279" s="23">
        <v>44593</v>
      </c>
      <c r="F279" s="19" t="s">
        <v>275</v>
      </c>
    </row>
    <row r="280" spans="1:6" hidden="1">
      <c r="A280" s="113">
        <v>130</v>
      </c>
      <c r="B280" t="s">
        <v>2168</v>
      </c>
      <c r="C280" s="22">
        <f>'Filter by planned &amp; actual'!C280</f>
        <v>18000000</v>
      </c>
      <c r="D280" s="22">
        <f>'Filter by planned &amp; actual'!C2068</f>
        <v>6138275.8978376314</v>
      </c>
      <c r="E280" s="23">
        <v>44593</v>
      </c>
      <c r="F280" s="19" t="s">
        <v>275</v>
      </c>
    </row>
    <row r="281" spans="1:6" hidden="1">
      <c r="A281" s="113">
        <v>131</v>
      </c>
      <c r="B281" s="113" t="s">
        <v>2169</v>
      </c>
      <c r="C281" s="22">
        <f>'Filter by planned &amp; actual'!C281</f>
        <v>8600000</v>
      </c>
      <c r="D281" s="22">
        <f>'Filter by planned &amp; actual'!C2069</f>
        <v>97886.34408602152</v>
      </c>
      <c r="E281" s="23">
        <v>44593</v>
      </c>
      <c r="F281" s="19" t="s">
        <v>275</v>
      </c>
    </row>
    <row r="282" spans="1:6" hidden="1">
      <c r="A282" s="113">
        <v>132</v>
      </c>
      <c r="B282" s="113" t="s">
        <v>2170</v>
      </c>
      <c r="C282" s="22">
        <f>'Filter by planned &amp; actual'!C282</f>
        <v>17077317.140000001</v>
      </c>
      <c r="D282" s="22">
        <f>'Filter by planned &amp; actual'!C2070</f>
        <v>6689856.817204304</v>
      </c>
      <c r="E282" s="23">
        <v>44593</v>
      </c>
      <c r="F282" s="19" t="s">
        <v>275</v>
      </c>
    </row>
    <row r="283" spans="1:6" hidden="1">
      <c r="A283" s="113">
        <v>133</v>
      </c>
      <c r="B283" s="113" t="s">
        <v>2171</v>
      </c>
      <c r="C283" s="22">
        <f>'Filter by planned &amp; actual'!C283</f>
        <v>14870908.4</v>
      </c>
      <c r="D283" s="22">
        <f>'Filter by planned &amp; actual'!C2071</f>
        <v>0</v>
      </c>
      <c r="E283" s="23">
        <v>44593</v>
      </c>
      <c r="F283" s="19" t="s">
        <v>275</v>
      </c>
    </row>
    <row r="284" spans="1:6" hidden="1">
      <c r="A284" s="113">
        <v>134</v>
      </c>
      <c r="B284" s="113" t="s">
        <v>2172</v>
      </c>
      <c r="C284" s="22">
        <f>'Filter by planned &amp; actual'!C284</f>
        <v>860000</v>
      </c>
      <c r="D284" s="22">
        <f>'Filter by planned &amp; actual'!C2072</f>
        <v>208.44444444443798</v>
      </c>
      <c r="E284" s="23">
        <v>44593</v>
      </c>
      <c r="F284" s="19" t="s">
        <v>275</v>
      </c>
    </row>
    <row r="285" spans="1:6" hidden="1">
      <c r="A285" s="113">
        <v>135</v>
      </c>
      <c r="B285" s="113" t="s">
        <v>2173</v>
      </c>
      <c r="C285" s="22">
        <f>'Filter by planned &amp; actual'!C285</f>
        <v>10000000</v>
      </c>
      <c r="D285" s="22">
        <f>'Filter by planned &amp; actual'!C2073</f>
        <v>345227.06061927608</v>
      </c>
      <c r="E285" s="23">
        <v>44593</v>
      </c>
      <c r="F285" s="19" t="s">
        <v>275</v>
      </c>
    </row>
    <row r="286" spans="1:6" hidden="1">
      <c r="A286" s="113">
        <v>136</v>
      </c>
      <c r="B286" s="113" t="s">
        <v>2174</v>
      </c>
      <c r="C286" s="22">
        <f>'Filter by planned &amp; actual'!C286</f>
        <v>17000000</v>
      </c>
      <c r="D286" s="22">
        <f>'Filter by planned &amp; actual'!C2074</f>
        <v>5055636.2950880509</v>
      </c>
      <c r="E286" s="23">
        <v>44593</v>
      </c>
      <c r="F286" s="19" t="s">
        <v>275</v>
      </c>
    </row>
    <row r="287" spans="1:6" hidden="1">
      <c r="A287" s="113">
        <v>137</v>
      </c>
      <c r="B287" s="113" t="s">
        <v>2175</v>
      </c>
      <c r="C287" s="22">
        <f>'Filter by planned &amp; actual'!C287</f>
        <v>0</v>
      </c>
      <c r="D287" s="22">
        <f>'Filter by planned &amp; actual'!C2075</f>
        <v>947726.41409380478</v>
      </c>
      <c r="E287" s="23">
        <v>44593</v>
      </c>
      <c r="F287" s="19" t="s">
        <v>275</v>
      </c>
    </row>
    <row r="288" spans="1:6" hidden="1">
      <c r="A288" s="113">
        <v>138</v>
      </c>
      <c r="B288" s="113" t="s">
        <v>2176</v>
      </c>
      <c r="C288" s="22">
        <f>'Filter by planned &amp; actual'!C288</f>
        <v>4000000</v>
      </c>
      <c r="D288" s="22">
        <f>'Filter by planned &amp; actual'!C2076</f>
        <v>0</v>
      </c>
      <c r="E288" s="23">
        <v>44593</v>
      </c>
      <c r="F288" s="19" t="s">
        <v>275</v>
      </c>
    </row>
    <row r="289" spans="1:6" hidden="1">
      <c r="A289" s="113">
        <v>139</v>
      </c>
      <c r="B289" s="113" t="s">
        <v>2189</v>
      </c>
      <c r="C289" s="22">
        <f>'Filter by planned &amp; actual'!C289</f>
        <v>1620857.325</v>
      </c>
      <c r="D289" s="22">
        <f>'Filter by planned &amp; actual'!C2077</f>
        <v>3371474.4907682412</v>
      </c>
      <c r="E289" s="23">
        <v>44593</v>
      </c>
      <c r="F289" s="19" t="s">
        <v>275</v>
      </c>
    </row>
    <row r="290" spans="1:6" hidden="1">
      <c r="A290" s="113">
        <v>140</v>
      </c>
      <c r="B290" s="113" t="s">
        <v>2190</v>
      </c>
      <c r="C290" s="22">
        <f>'Filter by planned &amp; actual'!C290</f>
        <v>6400000</v>
      </c>
      <c r="D290" s="22">
        <f>'Filter by planned &amp; actual'!C2078</f>
        <v>0</v>
      </c>
      <c r="E290" s="23">
        <v>44593</v>
      </c>
      <c r="F290" s="19" t="s">
        <v>275</v>
      </c>
    </row>
    <row r="291" spans="1:6" hidden="1">
      <c r="A291" s="113">
        <v>141</v>
      </c>
      <c r="B291" s="113" t="s">
        <v>2191</v>
      </c>
      <c r="C291" s="22">
        <f>'Filter by planned &amp; actual'!C291</f>
        <v>0</v>
      </c>
      <c r="D291" s="22">
        <f>'Filter by planned &amp; actual'!C2079</f>
        <v>0</v>
      </c>
      <c r="E291" s="23">
        <v>44593</v>
      </c>
      <c r="F291" s="19" t="s">
        <v>275</v>
      </c>
    </row>
    <row r="292" spans="1:6" hidden="1">
      <c r="A292" s="113">
        <v>142</v>
      </c>
      <c r="B292" s="113" t="s">
        <v>2192</v>
      </c>
      <c r="C292" s="22">
        <f>'Filter by planned &amp; actual'!C292</f>
        <v>30871359.010799997</v>
      </c>
      <c r="D292" s="22">
        <f>'Filter by planned &amp; actual'!C2080</f>
        <v>0</v>
      </c>
      <c r="E292" s="23">
        <v>44593</v>
      </c>
      <c r="F292" s="19" t="s">
        <v>275</v>
      </c>
    </row>
    <row r="293" spans="1:6" hidden="1">
      <c r="A293" s="113">
        <v>143</v>
      </c>
      <c r="B293" s="113" t="s">
        <v>2193</v>
      </c>
      <c r="C293" s="22">
        <f>'Filter by planned &amp; actual'!C293</f>
        <v>0</v>
      </c>
      <c r="D293" s="22">
        <f>'Filter by planned &amp; actual'!C2081</f>
        <v>0</v>
      </c>
      <c r="E293" s="23">
        <v>44593</v>
      </c>
      <c r="F293" s="19" t="s">
        <v>275</v>
      </c>
    </row>
    <row r="294" spans="1:6" hidden="1">
      <c r="A294" s="152">
        <v>144</v>
      </c>
      <c r="B294" s="152" t="s">
        <v>2207</v>
      </c>
      <c r="C294" s="22">
        <f>'Filter by planned &amp; actual'!C294</f>
        <v>0</v>
      </c>
      <c r="D294" s="22">
        <f>'Filter by planned &amp; actual'!C2082</f>
        <v>0</v>
      </c>
      <c r="E294" s="23">
        <v>44593</v>
      </c>
      <c r="F294" s="19" t="s">
        <v>275</v>
      </c>
    </row>
    <row r="295" spans="1:6">
      <c r="A295" s="152">
        <v>145</v>
      </c>
      <c r="B295" s="152" t="s">
        <v>2208</v>
      </c>
      <c r="C295" s="22">
        <f>'Filter by planned &amp; actual'!C295</f>
        <v>0</v>
      </c>
      <c r="D295" s="22">
        <f>'Filter by planned &amp; actual'!C2083</f>
        <v>0</v>
      </c>
      <c r="E295" s="23">
        <v>44593</v>
      </c>
      <c r="F295" s="19" t="s">
        <v>275</v>
      </c>
    </row>
    <row r="296" spans="1:6">
      <c r="A296" s="152">
        <v>146</v>
      </c>
      <c r="B296" s="152" t="s">
        <v>2211</v>
      </c>
      <c r="C296" s="22">
        <f>'Filter by planned &amp; actual'!C296</f>
        <v>0</v>
      </c>
      <c r="D296" s="22">
        <f>'Filter by planned &amp; actual'!C2084</f>
        <v>0</v>
      </c>
      <c r="E296" s="23">
        <v>44593</v>
      </c>
      <c r="F296" s="19" t="s">
        <v>275</v>
      </c>
    </row>
    <row r="297" spans="1:6">
      <c r="A297" s="152">
        <v>147</v>
      </c>
      <c r="B297" s="152" t="s">
        <v>2212</v>
      </c>
      <c r="C297" s="22">
        <f>'Filter by planned &amp; actual'!C297</f>
        <v>0</v>
      </c>
      <c r="D297" s="22">
        <f>'Filter by planned &amp; actual'!C2085</f>
        <v>0</v>
      </c>
      <c r="E297" s="23">
        <v>44593</v>
      </c>
      <c r="F297" s="19" t="s">
        <v>275</v>
      </c>
    </row>
    <row r="298" spans="1:6">
      <c r="A298" s="152">
        <v>148</v>
      </c>
      <c r="B298" s="152" t="s">
        <v>2213</v>
      </c>
      <c r="C298" s="22">
        <f>'Filter by planned &amp; actual'!C298</f>
        <v>0</v>
      </c>
      <c r="D298" s="22">
        <f>'Filter by planned &amp; actual'!C2086</f>
        <v>0</v>
      </c>
      <c r="E298" s="23">
        <v>44593</v>
      </c>
      <c r="F298" s="19" t="s">
        <v>275</v>
      </c>
    </row>
    <row r="299" spans="1:6">
      <c r="A299" s="19">
        <v>0</v>
      </c>
      <c r="B299" s="111" t="s">
        <v>1985</v>
      </c>
      <c r="C299" s="22">
        <f>'Filter by planned &amp; actual'!C299</f>
        <v>0</v>
      </c>
      <c r="D299" s="22">
        <f>'Filter by planned &amp; actual'!C2087</f>
        <v>0</v>
      </c>
      <c r="E299" s="23">
        <v>44593</v>
      </c>
      <c r="F299" s="19" t="s">
        <v>275</v>
      </c>
    </row>
    <row r="300" spans="1:6" hidden="1">
      <c r="A300" s="19">
        <v>1</v>
      </c>
      <c r="B300" s="8" t="s">
        <v>7</v>
      </c>
      <c r="C300" s="22">
        <f>'Filter by planned &amp; actual'!C300</f>
        <v>22006380</v>
      </c>
      <c r="D300" s="22">
        <f>'Filter by planned &amp; actual'!C2088</f>
        <v>30592124.378947258</v>
      </c>
      <c r="E300" s="23">
        <v>44621</v>
      </c>
      <c r="F300" s="19" t="s">
        <v>275</v>
      </c>
    </row>
    <row r="301" spans="1:6" hidden="1">
      <c r="A301" s="19">
        <v>2</v>
      </c>
      <c r="B301" s="8" t="s">
        <v>8</v>
      </c>
      <c r="C301" s="22">
        <f>'Filter by planned &amp; actual'!C301</f>
        <v>0</v>
      </c>
      <c r="D301" s="22">
        <f>'Filter by planned &amp; actual'!C2089</f>
        <v>0</v>
      </c>
      <c r="E301" s="23">
        <v>44621</v>
      </c>
      <c r="F301" s="19" t="s">
        <v>275</v>
      </c>
    </row>
    <row r="302" spans="1:6" hidden="1">
      <c r="A302" s="19">
        <v>3</v>
      </c>
      <c r="B302" s="8" t="s">
        <v>9</v>
      </c>
      <c r="C302" s="22">
        <f>'Filter by planned &amp; actual'!C302</f>
        <v>0</v>
      </c>
      <c r="D302" s="22">
        <f>'Filter by planned &amp; actual'!C2090</f>
        <v>366532.78228783607</v>
      </c>
      <c r="E302" s="23">
        <v>44621</v>
      </c>
      <c r="F302" s="19" t="s">
        <v>275</v>
      </c>
    </row>
    <row r="303" spans="1:6" hidden="1">
      <c r="A303" s="19">
        <v>4</v>
      </c>
      <c r="B303" s="8" t="s">
        <v>10</v>
      </c>
      <c r="C303" s="22">
        <f>'Filter by planned &amp; actual'!C303</f>
        <v>0</v>
      </c>
      <c r="D303" s="22">
        <f>'Filter by planned &amp; actual'!C2091</f>
        <v>27475.597742795944</v>
      </c>
      <c r="E303" s="23">
        <v>44621</v>
      </c>
      <c r="F303" s="19" t="s">
        <v>275</v>
      </c>
    </row>
    <row r="304" spans="1:6" hidden="1">
      <c r="A304" s="19">
        <v>5</v>
      </c>
      <c r="B304" s="8" t="s">
        <v>11</v>
      </c>
      <c r="C304" s="22">
        <f>'Filter by planned &amp; actual'!C304</f>
        <v>0</v>
      </c>
      <c r="D304" s="22">
        <f>'Filter by planned &amp; actual'!C2092</f>
        <v>5784238.2499765754</v>
      </c>
      <c r="E304" s="23">
        <v>44621</v>
      </c>
      <c r="F304" s="19" t="s">
        <v>275</v>
      </c>
    </row>
    <row r="305" spans="1:6" hidden="1">
      <c r="A305" s="19">
        <v>6</v>
      </c>
      <c r="B305" s="8" t="s">
        <v>12</v>
      </c>
      <c r="C305" s="22">
        <f>'Filter by planned &amp; actual'!C305</f>
        <v>31054941</v>
      </c>
      <c r="D305" s="22">
        <f>'Filter by planned &amp; actual'!C2093</f>
        <v>37407215.0702703</v>
      </c>
      <c r="E305" s="23">
        <v>44621</v>
      </c>
      <c r="F305" s="19" t="s">
        <v>275</v>
      </c>
    </row>
    <row r="306" spans="1:6" hidden="1">
      <c r="A306" s="19">
        <v>7</v>
      </c>
      <c r="B306" s="8" t="s">
        <v>13</v>
      </c>
      <c r="C306" s="22">
        <f>'Filter by planned &amp; actual'!C306</f>
        <v>0</v>
      </c>
      <c r="D306" s="22">
        <f>'Filter by planned &amp; actual'!C2094</f>
        <v>0</v>
      </c>
      <c r="E306" s="23">
        <v>44621</v>
      </c>
      <c r="F306" s="19" t="s">
        <v>275</v>
      </c>
    </row>
    <row r="307" spans="1:6" hidden="1">
      <c r="A307" s="19">
        <v>8</v>
      </c>
      <c r="B307" s="8" t="s">
        <v>2004</v>
      </c>
      <c r="C307" s="22">
        <f>'Filter by planned &amp; actual'!C307</f>
        <v>23491168.566567998</v>
      </c>
      <c r="D307" s="22">
        <f>'Filter by planned &amp; actual'!C2095</f>
        <v>7897415.8717948198</v>
      </c>
      <c r="E307" s="23">
        <v>44621</v>
      </c>
      <c r="F307" s="19" t="s">
        <v>275</v>
      </c>
    </row>
    <row r="308" spans="1:6" hidden="1">
      <c r="A308" s="19">
        <v>9</v>
      </c>
      <c r="B308" s="8" t="s">
        <v>15</v>
      </c>
      <c r="C308" s="22">
        <f>'Filter by planned &amp; actual'!C308</f>
        <v>0</v>
      </c>
      <c r="D308" s="22">
        <f>'Filter by planned &amp; actual'!C2096</f>
        <v>0</v>
      </c>
      <c r="E308" s="23">
        <v>44621</v>
      </c>
      <c r="F308" s="19" t="s">
        <v>275</v>
      </c>
    </row>
    <row r="309" spans="1:6" hidden="1">
      <c r="A309" s="19">
        <v>10</v>
      </c>
      <c r="B309" s="8" t="s">
        <v>16</v>
      </c>
      <c r="C309" s="22">
        <f>'Filter by planned &amp; actual'!C309</f>
        <v>0</v>
      </c>
      <c r="D309" s="22">
        <f>'Filter by planned &amp; actual'!C2097</f>
        <v>3356343.5153964758</v>
      </c>
      <c r="E309" s="23">
        <v>44621</v>
      </c>
      <c r="F309" s="19" t="s">
        <v>275</v>
      </c>
    </row>
    <row r="310" spans="1:6" hidden="1">
      <c r="A310" s="19">
        <v>11</v>
      </c>
      <c r="B310" s="8" t="s">
        <v>17</v>
      </c>
      <c r="C310" s="22">
        <f>'Filter by planned &amp; actual'!C310</f>
        <v>10000000</v>
      </c>
      <c r="D310" s="22">
        <f>'Filter by planned &amp; actual'!C2098</f>
        <v>205725.8098334074</v>
      </c>
      <c r="E310" s="23">
        <v>44621</v>
      </c>
      <c r="F310" s="19" t="s">
        <v>275</v>
      </c>
    </row>
    <row r="311" spans="1:6" hidden="1">
      <c r="A311" s="19">
        <v>12</v>
      </c>
      <c r="B311" s="8" t="s">
        <v>18</v>
      </c>
      <c r="C311" s="22">
        <f>'Filter by planned &amp; actual'!C311</f>
        <v>0</v>
      </c>
      <c r="D311" s="22">
        <f>'Filter by planned &amp; actual'!C2099</f>
        <v>0</v>
      </c>
      <c r="E311" s="23">
        <v>44621</v>
      </c>
      <c r="F311" s="19" t="s">
        <v>275</v>
      </c>
    </row>
    <row r="312" spans="1:6" hidden="1">
      <c r="A312" s="19">
        <v>13</v>
      </c>
      <c r="B312" s="8" t="s">
        <v>19</v>
      </c>
      <c r="C312" s="22">
        <f>'Filter by planned &amp; actual'!C312</f>
        <v>0</v>
      </c>
      <c r="D312" s="22">
        <f>'Filter by planned &amp; actual'!C2100</f>
        <v>0</v>
      </c>
      <c r="E312" s="23">
        <v>44621</v>
      </c>
      <c r="F312" s="19" t="s">
        <v>275</v>
      </c>
    </row>
    <row r="313" spans="1:6" hidden="1">
      <c r="A313" s="19">
        <v>14</v>
      </c>
      <c r="B313" s="8" t="s">
        <v>20</v>
      </c>
      <c r="C313" s="22">
        <f>'Filter by planned &amp; actual'!C313</f>
        <v>0</v>
      </c>
      <c r="D313" s="22">
        <f>'Filter by planned &amp; actual'!C2101</f>
        <v>0</v>
      </c>
      <c r="E313" s="23">
        <v>44621</v>
      </c>
      <c r="F313" s="19" t="s">
        <v>275</v>
      </c>
    </row>
    <row r="314" spans="1:6" hidden="1">
      <c r="A314" s="19">
        <v>15</v>
      </c>
      <c r="B314" s="8" t="s">
        <v>21</v>
      </c>
      <c r="C314" s="22">
        <f>'Filter by planned &amp; actual'!C314</f>
        <v>0</v>
      </c>
      <c r="D314" s="22">
        <f>'Filter by planned &amp; actual'!C2102</f>
        <v>0</v>
      </c>
      <c r="E314" s="23">
        <v>44621</v>
      </c>
      <c r="F314" s="19" t="s">
        <v>275</v>
      </c>
    </row>
    <row r="315" spans="1:6" hidden="1">
      <c r="A315" s="19">
        <v>16</v>
      </c>
      <c r="B315" s="12" t="s">
        <v>22</v>
      </c>
      <c r="C315" s="22">
        <f>'Filter by planned &amp; actual'!C315</f>
        <v>0</v>
      </c>
      <c r="D315" s="22">
        <f>'Filter by planned &amp; actual'!C2103</f>
        <v>0</v>
      </c>
      <c r="E315" s="23">
        <v>44621</v>
      </c>
      <c r="F315" s="19" t="s">
        <v>275</v>
      </c>
    </row>
    <row r="316" spans="1:6" hidden="1">
      <c r="A316" s="19">
        <v>17</v>
      </c>
      <c r="B316" s="12" t="s">
        <v>23</v>
      </c>
      <c r="C316" s="22">
        <f>'Filter by planned &amp; actual'!C316</f>
        <v>0</v>
      </c>
      <c r="D316" s="22">
        <f>'Filter by planned &amp; actual'!C2104</f>
        <v>0</v>
      </c>
      <c r="E316" s="23">
        <v>44621</v>
      </c>
      <c r="F316" s="19" t="s">
        <v>275</v>
      </c>
    </row>
    <row r="317" spans="1:6" hidden="1">
      <c r="A317" s="19">
        <v>18</v>
      </c>
      <c r="B317" s="12" t="s">
        <v>24</v>
      </c>
      <c r="C317" s="22">
        <f>'Filter by planned &amp; actual'!C317</f>
        <v>15000000</v>
      </c>
      <c r="D317" s="22">
        <f>'Filter by planned &amp; actual'!C2105</f>
        <v>529028.01219189167</v>
      </c>
      <c r="E317" s="23">
        <v>44621</v>
      </c>
      <c r="F317" s="19" t="s">
        <v>275</v>
      </c>
    </row>
    <row r="318" spans="1:6" hidden="1">
      <c r="A318" s="19">
        <v>19</v>
      </c>
      <c r="B318" s="8" t="s">
        <v>25</v>
      </c>
      <c r="C318" s="22">
        <f>'Filter by planned &amp; actual'!C318</f>
        <v>19549893.874704301</v>
      </c>
      <c r="D318" s="22">
        <f>'Filter by planned &amp; actual'!C2106</f>
        <v>3314974.2493638992</v>
      </c>
      <c r="E318" s="23">
        <v>44621</v>
      </c>
      <c r="F318" s="19" t="s">
        <v>275</v>
      </c>
    </row>
    <row r="319" spans="1:6" hidden="1">
      <c r="A319" s="19">
        <v>20</v>
      </c>
      <c r="B319" s="8" t="s">
        <v>26</v>
      </c>
      <c r="C319" s="22">
        <f>'Filter by planned &amp; actual'!C319</f>
        <v>15257260.399056001</v>
      </c>
      <c r="D319" s="22">
        <f>'Filter by planned &amp; actual'!C2107</f>
        <v>7515231.8341969252</v>
      </c>
      <c r="E319" s="23">
        <v>44621</v>
      </c>
      <c r="F319" s="19" t="s">
        <v>275</v>
      </c>
    </row>
    <row r="320" spans="1:6" hidden="1">
      <c r="A320" s="19">
        <v>21</v>
      </c>
      <c r="B320" s="8" t="s">
        <v>27</v>
      </c>
      <c r="C320" s="22">
        <f>'Filter by planned &amp; actual'!C320</f>
        <v>25580696.948695999</v>
      </c>
      <c r="D320" s="22">
        <f>'Filter by planned &amp; actual'!C2108</f>
        <v>19185732.152284384</v>
      </c>
      <c r="E320" s="23">
        <v>44621</v>
      </c>
      <c r="F320" s="19" t="s">
        <v>275</v>
      </c>
    </row>
    <row r="321" spans="1:6" hidden="1">
      <c r="A321" s="19">
        <v>22</v>
      </c>
      <c r="B321" s="8" t="s">
        <v>29</v>
      </c>
      <c r="C321" s="22">
        <f>'Filter by planned &amp; actual'!C321</f>
        <v>25973975.126060501</v>
      </c>
      <c r="D321" s="22">
        <f>'Filter by planned &amp; actual'!C2109</f>
        <v>48525762.969072163</v>
      </c>
      <c r="E321" s="23">
        <v>44621</v>
      </c>
      <c r="F321" s="19" t="s">
        <v>275</v>
      </c>
    </row>
    <row r="322" spans="1:6" hidden="1">
      <c r="A322" s="19">
        <v>23</v>
      </c>
      <c r="B322" s="8" t="s">
        <v>30</v>
      </c>
      <c r="C322" s="22">
        <f>'Filter by planned &amp; actual'!C322</f>
        <v>24066977.9990872</v>
      </c>
      <c r="D322" s="22">
        <f>'Filter by planned &amp; actual'!C2110</f>
        <v>7304455.1633825302</v>
      </c>
      <c r="E322" s="23">
        <v>44621</v>
      </c>
      <c r="F322" s="19" t="s">
        <v>275</v>
      </c>
    </row>
    <row r="323" spans="1:6" hidden="1">
      <c r="A323" s="19">
        <v>24</v>
      </c>
      <c r="B323" s="8" t="s">
        <v>31</v>
      </c>
      <c r="C323" s="22">
        <f>'Filter by planned &amp; actual'!C323</f>
        <v>0</v>
      </c>
      <c r="D323" s="22">
        <f>'Filter by planned &amp; actual'!C2111</f>
        <v>0</v>
      </c>
      <c r="E323" s="23">
        <v>44621</v>
      </c>
      <c r="F323" s="19" t="s">
        <v>275</v>
      </c>
    </row>
    <row r="324" spans="1:6" hidden="1">
      <c r="A324" s="19">
        <v>25</v>
      </c>
      <c r="B324" s="8" t="s">
        <v>32</v>
      </c>
      <c r="C324" s="22">
        <f>'Filter by planned &amp; actual'!C324</f>
        <v>0</v>
      </c>
      <c r="D324" s="22">
        <f>'Filter by planned &amp; actual'!C2112</f>
        <v>0</v>
      </c>
      <c r="E324" s="23">
        <v>44621</v>
      </c>
      <c r="F324" s="19" t="s">
        <v>275</v>
      </c>
    </row>
    <row r="325" spans="1:6" hidden="1">
      <c r="A325" s="19">
        <v>26</v>
      </c>
      <c r="B325" s="8" t="s">
        <v>34</v>
      </c>
      <c r="C325" s="22">
        <f>'Filter by planned &amp; actual'!C325</f>
        <v>2812478</v>
      </c>
      <c r="D325" s="22">
        <f>'Filter by planned &amp; actual'!C2113</f>
        <v>4924301.8709677458</v>
      </c>
      <c r="E325" s="23">
        <v>44621</v>
      </c>
      <c r="F325" s="19" t="s">
        <v>275</v>
      </c>
    </row>
    <row r="326" spans="1:6" hidden="1">
      <c r="A326" s="19">
        <v>27</v>
      </c>
      <c r="B326" s="8" t="s">
        <v>35</v>
      </c>
      <c r="C326" s="22">
        <f>'Filter by planned &amp; actual'!C326</f>
        <v>0</v>
      </c>
      <c r="D326" s="22">
        <f>'Filter by planned &amp; actual'!C2114</f>
        <v>0</v>
      </c>
      <c r="E326" s="23">
        <v>44621</v>
      </c>
      <c r="F326" s="19" t="s">
        <v>275</v>
      </c>
    </row>
    <row r="327" spans="1:6" hidden="1">
      <c r="A327" s="19">
        <v>28</v>
      </c>
      <c r="B327" s="8" t="s">
        <v>36</v>
      </c>
      <c r="C327" s="22">
        <f>'Filter by planned &amp; actual'!C327</f>
        <v>0</v>
      </c>
      <c r="D327" s="22">
        <f>'Filter by planned &amp; actual'!C2115</f>
        <v>0</v>
      </c>
      <c r="E327" s="23">
        <v>44621</v>
      </c>
      <c r="F327" s="19" t="s">
        <v>275</v>
      </c>
    </row>
    <row r="328" spans="1:6" hidden="1">
      <c r="A328" s="19">
        <v>29</v>
      </c>
      <c r="B328" s="8" t="s">
        <v>37</v>
      </c>
      <c r="C328" s="22">
        <f>'Filter by planned &amp; actual'!C328</f>
        <v>0</v>
      </c>
      <c r="D328" s="22">
        <f>'Filter by planned &amp; actual'!C2116</f>
        <v>0</v>
      </c>
      <c r="E328" s="23">
        <v>44621</v>
      </c>
      <c r="F328" s="19" t="s">
        <v>275</v>
      </c>
    </row>
    <row r="329" spans="1:6" hidden="1">
      <c r="A329" s="19">
        <v>30</v>
      </c>
      <c r="B329" s="8" t="s">
        <v>38</v>
      </c>
      <c r="C329" s="22">
        <f>'Filter by planned &amp; actual'!C329</f>
        <v>0</v>
      </c>
      <c r="D329" s="22">
        <f>'Filter by planned &amp; actual'!C2117</f>
        <v>0</v>
      </c>
      <c r="E329" s="23">
        <v>44621</v>
      </c>
      <c r="F329" s="19" t="s">
        <v>275</v>
      </c>
    </row>
    <row r="330" spans="1:6" hidden="1">
      <c r="A330" s="19">
        <v>31</v>
      </c>
      <c r="B330" s="8" t="s">
        <v>39</v>
      </c>
      <c r="C330" s="22">
        <f>'Filter by planned &amp; actual'!C330</f>
        <v>0</v>
      </c>
      <c r="D330" s="22">
        <f>'Filter by planned &amp; actual'!C2118</f>
        <v>0</v>
      </c>
      <c r="E330" s="23">
        <v>44621</v>
      </c>
      <c r="F330" s="19" t="s">
        <v>275</v>
      </c>
    </row>
    <row r="331" spans="1:6" hidden="1">
      <c r="A331" s="19">
        <v>32</v>
      </c>
      <c r="B331" s="8" t="s">
        <v>40</v>
      </c>
      <c r="C331" s="22">
        <f>'Filter by planned &amp; actual'!C331</f>
        <v>0</v>
      </c>
      <c r="D331" s="22">
        <f>'Filter by planned &amp; actual'!C2119</f>
        <v>0</v>
      </c>
      <c r="E331" s="23">
        <v>44621</v>
      </c>
      <c r="F331" s="19" t="s">
        <v>275</v>
      </c>
    </row>
    <row r="332" spans="1:6" hidden="1">
      <c r="A332" s="19">
        <v>33</v>
      </c>
      <c r="B332" s="8" t="s">
        <v>41</v>
      </c>
      <c r="C332" s="22">
        <f>'Filter by planned &amp; actual'!C332</f>
        <v>0</v>
      </c>
      <c r="D332" s="22">
        <f>'Filter by planned &amp; actual'!C2120</f>
        <v>26464.463157892227</v>
      </c>
      <c r="E332" s="23">
        <v>44621</v>
      </c>
      <c r="F332" s="19" t="s">
        <v>275</v>
      </c>
    </row>
    <row r="333" spans="1:6" hidden="1">
      <c r="A333" s="19">
        <v>34</v>
      </c>
      <c r="B333" s="8" t="s">
        <v>42</v>
      </c>
      <c r="C333" s="22">
        <f>'Filter by planned &amp; actual'!C333</f>
        <v>4191276.8068181723</v>
      </c>
      <c r="D333" s="22">
        <f>'Filter by planned &amp; actual'!C2121</f>
        <v>1055.6818181872368</v>
      </c>
      <c r="E333" s="23">
        <v>44621</v>
      </c>
      <c r="F333" s="19" t="s">
        <v>275</v>
      </c>
    </row>
    <row r="334" spans="1:6" hidden="1">
      <c r="A334" s="19">
        <v>35</v>
      </c>
      <c r="B334" s="8" t="s">
        <v>43</v>
      </c>
      <c r="C334" s="22">
        <f>'Filter by planned &amp; actual'!C334</f>
        <v>0</v>
      </c>
      <c r="D334" s="22">
        <f>'Filter by planned &amp; actual'!C2122</f>
        <v>0</v>
      </c>
      <c r="E334" s="23">
        <v>44621</v>
      </c>
      <c r="F334" s="19" t="s">
        <v>275</v>
      </c>
    </row>
    <row r="335" spans="1:6" hidden="1">
      <c r="A335" s="19">
        <v>36</v>
      </c>
      <c r="B335" s="8" t="s">
        <v>44</v>
      </c>
      <c r="C335" s="22">
        <f>'Filter by planned &amp; actual'!C335</f>
        <v>0</v>
      </c>
      <c r="D335" s="22">
        <f>'Filter by planned &amp; actual'!C2123</f>
        <v>0</v>
      </c>
      <c r="E335" s="23">
        <v>44621</v>
      </c>
      <c r="F335" s="19" t="s">
        <v>275</v>
      </c>
    </row>
    <row r="336" spans="1:6" hidden="1">
      <c r="A336" s="19">
        <v>37</v>
      </c>
      <c r="B336" s="8" t="s">
        <v>1980</v>
      </c>
      <c r="C336" s="22">
        <f>'Filter by planned &amp; actual'!C336</f>
        <v>2849010.5920443013</v>
      </c>
      <c r="D336" s="22">
        <f>'Filter by planned &amp; actual'!C2124</f>
        <v>2021208.9791666567</v>
      </c>
      <c r="E336" s="23">
        <v>44621</v>
      </c>
      <c r="F336" s="19" t="s">
        <v>275</v>
      </c>
    </row>
    <row r="337" spans="1:6" hidden="1">
      <c r="A337" s="19">
        <v>38</v>
      </c>
      <c r="B337" s="8" t="s">
        <v>1982</v>
      </c>
      <c r="C337" s="22">
        <f>'Filter by planned &amp; actual'!C337</f>
        <v>21115803.75</v>
      </c>
      <c r="D337" s="22">
        <f>'Filter by planned &amp; actual'!C2125</f>
        <v>9899820.5772712827</v>
      </c>
      <c r="E337" s="23">
        <v>44621</v>
      </c>
      <c r="F337" s="19" t="s">
        <v>275</v>
      </c>
    </row>
    <row r="338" spans="1:6" hidden="1">
      <c r="A338" s="19">
        <v>39</v>
      </c>
      <c r="B338" s="8" t="s">
        <v>1984</v>
      </c>
      <c r="C338" s="22">
        <f>'Filter by planned &amp; actual'!C338</f>
        <v>17354222</v>
      </c>
      <c r="D338" s="22">
        <f>'Filter by planned &amp; actual'!C2126</f>
        <v>25178698.30107528</v>
      </c>
      <c r="E338" s="23">
        <v>44621</v>
      </c>
      <c r="F338" s="19" t="s">
        <v>275</v>
      </c>
    </row>
    <row r="339" spans="1:6" hidden="1">
      <c r="A339" s="19">
        <v>40</v>
      </c>
      <c r="B339" s="8" t="s">
        <v>2001</v>
      </c>
      <c r="C339" s="22">
        <f>'Filter by planned &amp; actual'!C339</f>
        <v>14345369.403107099</v>
      </c>
      <c r="D339" s="22">
        <f>'Filter by planned &amp; actual'!C2127</f>
        <v>17194021.927083373</v>
      </c>
      <c r="E339" s="23">
        <v>44621</v>
      </c>
      <c r="F339" s="19" t="s">
        <v>275</v>
      </c>
    </row>
    <row r="340" spans="1:6" hidden="1">
      <c r="A340" s="19">
        <v>41</v>
      </c>
      <c r="B340" s="8" t="s">
        <v>2002</v>
      </c>
      <c r="C340" s="22">
        <f>'Filter by planned &amp; actual'!C340</f>
        <v>0</v>
      </c>
      <c r="D340" s="22">
        <f>'Filter by planned &amp; actual'!C2128</f>
        <v>603408.50761421025</v>
      </c>
      <c r="E340" s="23">
        <v>44621</v>
      </c>
      <c r="F340" s="19" t="s">
        <v>275</v>
      </c>
    </row>
    <row r="341" spans="1:6" hidden="1">
      <c r="A341" s="19">
        <v>42</v>
      </c>
      <c r="B341" s="8" t="s">
        <v>2003</v>
      </c>
      <c r="C341" s="22">
        <f>'Filter by planned &amp; actual'!C341</f>
        <v>29000000</v>
      </c>
      <c r="D341" s="22">
        <f>'Filter by planned &amp; actual'!C2129</f>
        <v>82860978.784946322</v>
      </c>
      <c r="E341" s="23">
        <v>44621</v>
      </c>
      <c r="F341" s="19" t="s">
        <v>275</v>
      </c>
    </row>
    <row r="342" spans="1:6" hidden="1">
      <c r="A342" s="19">
        <v>43</v>
      </c>
      <c r="B342" s="8" t="s">
        <v>2064</v>
      </c>
      <c r="C342" s="22">
        <f>'Filter by planned &amp; actual'!C342</f>
        <v>0</v>
      </c>
      <c r="D342" s="22">
        <f>'Filter by planned &amp; actual'!C2130</f>
        <v>0</v>
      </c>
      <c r="E342" s="23">
        <v>44621</v>
      </c>
      <c r="F342" s="19" t="s">
        <v>275</v>
      </c>
    </row>
    <row r="343" spans="1:6" hidden="1">
      <c r="A343" s="19">
        <v>44</v>
      </c>
      <c r="B343" s="8" t="s">
        <v>2062</v>
      </c>
      <c r="C343" s="22">
        <f>'Filter by planned &amp; actual'!C343</f>
        <v>0</v>
      </c>
      <c r="D343" s="22">
        <f>'Filter by planned &amp; actual'!C2131</f>
        <v>0</v>
      </c>
      <c r="E343" s="23">
        <v>44621</v>
      </c>
      <c r="F343" s="19" t="s">
        <v>275</v>
      </c>
    </row>
    <row r="344" spans="1:6" hidden="1">
      <c r="A344" s="19">
        <v>45</v>
      </c>
      <c r="B344" s="8" t="s">
        <v>2063</v>
      </c>
      <c r="C344" s="22">
        <f>'Filter by planned &amp; actual'!C344</f>
        <v>0</v>
      </c>
      <c r="D344" s="22">
        <f>'Filter by planned &amp; actual'!C2132</f>
        <v>0</v>
      </c>
      <c r="E344" s="23">
        <v>44621</v>
      </c>
      <c r="F344" s="19" t="s">
        <v>275</v>
      </c>
    </row>
    <row r="345" spans="1:6" hidden="1">
      <c r="A345" s="19">
        <v>46</v>
      </c>
      <c r="B345" s="12" t="s">
        <v>2065</v>
      </c>
      <c r="C345" s="22">
        <f>'Filter by planned &amp; actual'!C345</f>
        <v>14596464.983552</v>
      </c>
      <c r="D345" s="22">
        <f>'Filter by planned &amp; actual'!C2133</f>
        <v>61977937.22279799</v>
      </c>
      <c r="E345" s="23">
        <v>44621</v>
      </c>
      <c r="F345" s="19" t="s">
        <v>275</v>
      </c>
    </row>
    <row r="346" spans="1:6" hidden="1">
      <c r="A346" s="19">
        <v>47</v>
      </c>
      <c r="B346" s="12" t="s">
        <v>2066</v>
      </c>
      <c r="C346" s="22">
        <f>'Filter by planned &amp; actual'!C346</f>
        <v>22852219</v>
      </c>
      <c r="D346" s="22">
        <f>'Filter by planned &amp; actual'!C2134</f>
        <v>20422499.753846169</v>
      </c>
      <c r="E346" s="23">
        <v>44621</v>
      </c>
      <c r="F346" s="19" t="s">
        <v>275</v>
      </c>
    </row>
    <row r="347" spans="1:6" hidden="1">
      <c r="A347" s="19">
        <v>48</v>
      </c>
      <c r="B347" s="8" t="s">
        <v>2068</v>
      </c>
      <c r="C347" s="22">
        <f>'Filter by planned &amp; actual'!C347</f>
        <v>17658941.178527005</v>
      </c>
      <c r="D347" s="22">
        <f>'Filter by planned &amp; actual'!C2135</f>
        <v>23120803.510416627</v>
      </c>
      <c r="E347" s="23">
        <v>44621</v>
      </c>
      <c r="F347" s="19" t="s">
        <v>275</v>
      </c>
    </row>
    <row r="348" spans="1:6" hidden="1">
      <c r="A348" s="19">
        <v>49</v>
      </c>
      <c r="B348" s="8" t="s">
        <v>2069</v>
      </c>
      <c r="C348" s="22">
        <f>'Filter by planned &amp; actual'!C348</f>
        <v>0</v>
      </c>
      <c r="D348" s="22">
        <f>'Filter by planned &amp; actual'!C2136</f>
        <v>0</v>
      </c>
      <c r="E348" s="23">
        <v>44621</v>
      </c>
      <c r="F348" s="19" t="s">
        <v>275</v>
      </c>
    </row>
    <row r="349" spans="1:6" hidden="1">
      <c r="A349" s="19">
        <v>50</v>
      </c>
      <c r="B349" s="8" t="s">
        <v>66</v>
      </c>
      <c r="C349" s="22">
        <f>'Filter by planned &amp; actual'!C349</f>
        <v>0</v>
      </c>
      <c r="D349" s="22">
        <f>'Filter by planned &amp; actual'!C2137</f>
        <v>0</v>
      </c>
      <c r="E349" s="23">
        <v>44621</v>
      </c>
      <c r="F349" s="19" t="s">
        <v>275</v>
      </c>
    </row>
    <row r="350" spans="1:6" hidden="1">
      <c r="A350" s="19">
        <v>51</v>
      </c>
      <c r="B350" s="8" t="s">
        <v>67</v>
      </c>
      <c r="C350" s="22">
        <f>'Filter by planned &amp; actual'!C350</f>
        <v>0</v>
      </c>
      <c r="D350" s="22">
        <f>'Filter by planned &amp; actual'!C2138</f>
        <v>0</v>
      </c>
      <c r="E350" s="23">
        <v>44621</v>
      </c>
      <c r="F350" s="19" t="s">
        <v>275</v>
      </c>
    </row>
    <row r="351" spans="1:6" hidden="1">
      <c r="A351" s="19">
        <v>52</v>
      </c>
      <c r="B351" s="8" t="s">
        <v>68</v>
      </c>
      <c r="C351" s="22">
        <f>'Filter by planned &amp; actual'!C351</f>
        <v>0</v>
      </c>
      <c r="D351" s="22">
        <f>'Filter by planned &amp; actual'!C2139</f>
        <v>0</v>
      </c>
      <c r="E351" s="23">
        <v>44621</v>
      </c>
      <c r="F351" s="19" t="s">
        <v>275</v>
      </c>
    </row>
    <row r="352" spans="1:6" hidden="1">
      <c r="A352" s="19">
        <v>53</v>
      </c>
      <c r="B352" s="8" t="s">
        <v>69</v>
      </c>
      <c r="C352" s="22">
        <f>'Filter by planned &amp; actual'!C352</f>
        <v>0</v>
      </c>
      <c r="D352" s="22">
        <f>'Filter by planned &amp; actual'!C2140</f>
        <v>0</v>
      </c>
      <c r="E352" s="23">
        <v>44621</v>
      </c>
      <c r="F352" s="19" t="s">
        <v>275</v>
      </c>
    </row>
    <row r="353" spans="1:6" hidden="1">
      <c r="A353" s="19">
        <v>54</v>
      </c>
      <c r="B353" s="8" t="s">
        <v>70</v>
      </c>
      <c r="C353" s="22">
        <f>'Filter by planned &amp; actual'!C353</f>
        <v>0</v>
      </c>
      <c r="D353" s="22">
        <f>'Filter by planned &amp; actual'!C2141</f>
        <v>0</v>
      </c>
      <c r="E353" s="23">
        <v>44621</v>
      </c>
      <c r="F353" s="19" t="s">
        <v>275</v>
      </c>
    </row>
    <row r="354" spans="1:6" hidden="1">
      <c r="A354" s="19">
        <v>55</v>
      </c>
      <c r="B354" s="8" t="s">
        <v>71</v>
      </c>
      <c r="C354" s="22">
        <f>'Filter by planned &amp; actual'!C354</f>
        <v>0</v>
      </c>
      <c r="D354" s="22">
        <f>'Filter by planned &amp; actual'!C2142</f>
        <v>0</v>
      </c>
      <c r="E354" s="23">
        <v>44621</v>
      </c>
      <c r="F354" s="19" t="s">
        <v>275</v>
      </c>
    </row>
    <row r="355" spans="1:6" hidden="1">
      <c r="A355" s="19">
        <v>56</v>
      </c>
      <c r="B355" s="8" t="s">
        <v>72</v>
      </c>
      <c r="C355" s="22">
        <f>'Filter by planned &amp; actual'!C355</f>
        <v>0</v>
      </c>
      <c r="D355" s="22">
        <f>'Filter by planned &amp; actual'!C2143</f>
        <v>0</v>
      </c>
      <c r="E355" s="23">
        <v>44621</v>
      </c>
      <c r="F355" s="19" t="s">
        <v>275</v>
      </c>
    </row>
    <row r="356" spans="1:6" hidden="1">
      <c r="A356" s="19">
        <v>57</v>
      </c>
      <c r="B356" s="8" t="s">
        <v>73</v>
      </c>
      <c r="C356" s="22">
        <f>'Filter by planned &amp; actual'!C356</f>
        <v>0</v>
      </c>
      <c r="D356" s="22">
        <f>'Filter by planned &amp; actual'!C2144</f>
        <v>0</v>
      </c>
      <c r="E356" s="23">
        <v>44621</v>
      </c>
      <c r="F356" s="19" t="s">
        <v>275</v>
      </c>
    </row>
    <row r="357" spans="1:6" hidden="1">
      <c r="A357" s="19">
        <v>58</v>
      </c>
      <c r="B357" s="8" t="s">
        <v>74</v>
      </c>
      <c r="C357" s="22">
        <f>'Filter by planned &amp; actual'!C357</f>
        <v>0</v>
      </c>
      <c r="D357" s="22">
        <f>'Filter by planned &amp; actual'!C2145</f>
        <v>0</v>
      </c>
      <c r="E357" s="23">
        <v>44621</v>
      </c>
      <c r="F357" s="19" t="s">
        <v>275</v>
      </c>
    </row>
    <row r="358" spans="1:6" hidden="1">
      <c r="A358" s="19">
        <v>59</v>
      </c>
      <c r="B358" s="8" t="s">
        <v>75</v>
      </c>
      <c r="C358" s="22">
        <f>'Filter by planned &amp; actual'!C358</f>
        <v>0</v>
      </c>
      <c r="D358" s="22">
        <f>'Filter by planned &amp; actual'!C2146</f>
        <v>0</v>
      </c>
      <c r="E358" s="23">
        <v>44621</v>
      </c>
      <c r="F358" s="19" t="s">
        <v>275</v>
      </c>
    </row>
    <row r="359" spans="1:6" hidden="1">
      <c r="A359" s="19">
        <v>60</v>
      </c>
      <c r="B359" s="8" t="s">
        <v>76</v>
      </c>
      <c r="C359" s="22">
        <f>'Filter by planned &amp; actual'!C359</f>
        <v>0</v>
      </c>
      <c r="D359" s="22">
        <f>'Filter by planned &amp; actual'!C2147</f>
        <v>0</v>
      </c>
      <c r="E359" s="23">
        <v>44621</v>
      </c>
      <c r="F359" s="19" t="s">
        <v>275</v>
      </c>
    </row>
    <row r="360" spans="1:6" hidden="1">
      <c r="A360" s="19">
        <v>61</v>
      </c>
      <c r="B360" s="8" t="s">
        <v>77</v>
      </c>
      <c r="C360" s="22">
        <f>'Filter by planned &amp; actual'!C360</f>
        <v>0</v>
      </c>
      <c r="D360" s="22">
        <f>'Filter by planned &amp; actual'!C2148</f>
        <v>0</v>
      </c>
      <c r="E360" s="23">
        <v>44621</v>
      </c>
      <c r="F360" s="19" t="s">
        <v>275</v>
      </c>
    </row>
    <row r="361" spans="1:6" hidden="1">
      <c r="A361" s="19">
        <v>62</v>
      </c>
      <c r="B361" s="8" t="s">
        <v>87</v>
      </c>
      <c r="C361" s="22">
        <f>'Filter by planned &amp; actual'!C361</f>
        <v>0</v>
      </c>
      <c r="D361" s="22">
        <f>'Filter by planned &amp; actual'!C2149</f>
        <v>0</v>
      </c>
      <c r="E361" s="23">
        <v>44621</v>
      </c>
      <c r="F361" s="19" t="s">
        <v>275</v>
      </c>
    </row>
    <row r="362" spans="1:6" hidden="1">
      <c r="A362" s="19">
        <v>63</v>
      </c>
      <c r="B362" s="8" t="s">
        <v>93</v>
      </c>
      <c r="C362" s="22">
        <f>'Filter by planned &amp; actual'!C362</f>
        <v>0</v>
      </c>
      <c r="D362" s="22">
        <f>'Filter by planned &amp; actual'!C2150</f>
        <v>3726190.6700000018</v>
      </c>
      <c r="E362" s="23">
        <v>44621</v>
      </c>
      <c r="F362" s="19" t="s">
        <v>275</v>
      </c>
    </row>
    <row r="363" spans="1:6" hidden="1">
      <c r="A363" s="19">
        <v>64</v>
      </c>
      <c r="B363" s="8" t="s">
        <v>94</v>
      </c>
      <c r="C363" s="22">
        <f>'Filter by planned &amp; actual'!C363</f>
        <v>0</v>
      </c>
      <c r="D363" s="22">
        <f>'Filter by planned &amp; actual'!C2151</f>
        <v>0</v>
      </c>
      <c r="E363" s="23">
        <v>44621</v>
      </c>
      <c r="F363" s="19" t="s">
        <v>275</v>
      </c>
    </row>
    <row r="364" spans="1:6" hidden="1">
      <c r="A364" s="19">
        <v>65</v>
      </c>
      <c r="B364" s="8" t="s">
        <v>95</v>
      </c>
      <c r="C364" s="22">
        <f>'Filter by planned &amp; actual'!C364</f>
        <v>0</v>
      </c>
      <c r="D364" s="22">
        <f>'Filter by planned &amp; actual'!C2152</f>
        <v>0</v>
      </c>
      <c r="E364" s="23">
        <v>44621</v>
      </c>
      <c r="F364" s="19" t="s">
        <v>275</v>
      </c>
    </row>
    <row r="365" spans="1:6" hidden="1">
      <c r="A365" s="19">
        <v>66</v>
      </c>
      <c r="B365" s="8" t="s">
        <v>96</v>
      </c>
      <c r="C365" s="22">
        <f>'Filter by planned &amp; actual'!C365</f>
        <v>0</v>
      </c>
      <c r="D365" s="22">
        <f>'Filter by planned &amp; actual'!C2153</f>
        <v>0</v>
      </c>
      <c r="E365" s="23">
        <v>44621</v>
      </c>
      <c r="F365" s="19" t="s">
        <v>275</v>
      </c>
    </row>
    <row r="366" spans="1:6" hidden="1">
      <c r="A366" s="19">
        <v>67</v>
      </c>
      <c r="B366" s="8" t="s">
        <v>97</v>
      </c>
      <c r="C366" s="22">
        <f>'Filter by planned &amp; actual'!C366</f>
        <v>0</v>
      </c>
      <c r="D366" s="22">
        <f>'Filter by planned &amp; actual'!C2154</f>
        <v>0</v>
      </c>
      <c r="E366" s="23">
        <v>44621</v>
      </c>
      <c r="F366" s="19" t="s">
        <v>275</v>
      </c>
    </row>
    <row r="367" spans="1:6" hidden="1">
      <c r="A367" s="19">
        <v>68</v>
      </c>
      <c r="B367" s="8" t="s">
        <v>98</v>
      </c>
      <c r="C367" s="22">
        <f>'Filter by planned &amp; actual'!C367</f>
        <v>0</v>
      </c>
      <c r="D367" s="22">
        <f>'Filter by planned &amp; actual'!C2155</f>
        <v>0</v>
      </c>
      <c r="E367" s="23">
        <v>44621</v>
      </c>
      <c r="F367" s="19" t="s">
        <v>275</v>
      </c>
    </row>
    <row r="368" spans="1:6" hidden="1">
      <c r="A368" s="19">
        <v>69</v>
      </c>
      <c r="B368" s="8" t="s">
        <v>99</v>
      </c>
      <c r="C368" s="22">
        <f>'Filter by planned &amp; actual'!C368</f>
        <v>0</v>
      </c>
      <c r="D368" s="22">
        <f>'Filter by planned &amp; actual'!C2156</f>
        <v>0</v>
      </c>
      <c r="E368" s="23">
        <v>44621</v>
      </c>
      <c r="F368" s="19" t="s">
        <v>275</v>
      </c>
    </row>
    <row r="369" spans="1:6" hidden="1">
      <c r="A369" s="19">
        <v>70</v>
      </c>
      <c r="B369" s="8" t="s">
        <v>100</v>
      </c>
      <c r="C369" s="22">
        <f>'Filter by planned &amp; actual'!C369</f>
        <v>0</v>
      </c>
      <c r="D369" s="22">
        <f>'Filter by planned &amp; actual'!C2157</f>
        <v>0</v>
      </c>
      <c r="E369" s="23">
        <v>44621</v>
      </c>
      <c r="F369" s="19" t="s">
        <v>275</v>
      </c>
    </row>
    <row r="370" spans="1:6" hidden="1">
      <c r="A370" s="19">
        <v>71</v>
      </c>
      <c r="B370" s="8" t="s">
        <v>101</v>
      </c>
      <c r="C370" s="22">
        <f>'Filter by planned &amp; actual'!C370</f>
        <v>0</v>
      </c>
      <c r="D370" s="22">
        <f>'Filter by planned &amp; actual'!C2158</f>
        <v>0</v>
      </c>
      <c r="E370" s="23">
        <v>44621</v>
      </c>
      <c r="F370" s="19" t="s">
        <v>275</v>
      </c>
    </row>
    <row r="371" spans="1:6" hidden="1">
      <c r="A371" s="19">
        <v>72</v>
      </c>
      <c r="B371" s="8" t="s">
        <v>102</v>
      </c>
      <c r="C371" s="22">
        <f>'Filter by planned &amp; actual'!C371</f>
        <v>0</v>
      </c>
      <c r="D371" s="22">
        <f>'Filter by planned &amp; actual'!C2159</f>
        <v>0</v>
      </c>
      <c r="E371" s="23">
        <v>44621</v>
      </c>
      <c r="F371" s="19" t="s">
        <v>275</v>
      </c>
    </row>
    <row r="372" spans="1:6" hidden="1">
      <c r="A372" s="19">
        <v>73</v>
      </c>
      <c r="B372" s="8" t="s">
        <v>103</v>
      </c>
      <c r="C372" s="22">
        <f>'Filter by planned &amp; actual'!C372</f>
        <v>0</v>
      </c>
      <c r="D372" s="22">
        <f>'Filter by planned &amp; actual'!C2160</f>
        <v>0</v>
      </c>
      <c r="E372" s="23">
        <v>44621</v>
      </c>
      <c r="F372" s="19" t="s">
        <v>275</v>
      </c>
    </row>
    <row r="373" spans="1:6" hidden="1">
      <c r="A373" s="19">
        <v>74</v>
      </c>
      <c r="B373" s="8" t="s">
        <v>104</v>
      </c>
      <c r="C373" s="22">
        <f>'Filter by planned &amp; actual'!C373</f>
        <v>0</v>
      </c>
      <c r="D373" s="22">
        <f>'Filter by planned &amp; actual'!C2161</f>
        <v>0</v>
      </c>
      <c r="E373" s="23">
        <v>44621</v>
      </c>
      <c r="F373" s="19" t="s">
        <v>275</v>
      </c>
    </row>
    <row r="374" spans="1:6" hidden="1">
      <c r="A374" s="19">
        <v>75</v>
      </c>
      <c r="B374" s="8" t="s">
        <v>105</v>
      </c>
      <c r="C374" s="22">
        <f>'Filter by planned &amp; actual'!C374</f>
        <v>0</v>
      </c>
      <c r="D374" s="22">
        <f>'Filter by planned &amp; actual'!C2162</f>
        <v>0</v>
      </c>
      <c r="E374" s="23">
        <v>44621</v>
      </c>
      <c r="F374" s="19" t="s">
        <v>275</v>
      </c>
    </row>
    <row r="375" spans="1:6" hidden="1">
      <c r="A375" s="19">
        <v>76</v>
      </c>
      <c r="B375" s="8" t="s">
        <v>111</v>
      </c>
      <c r="C375" s="22">
        <f>'Filter by planned &amp; actual'!C375</f>
        <v>0</v>
      </c>
      <c r="D375" s="22">
        <f>'Filter by planned &amp; actual'!C2163</f>
        <v>0</v>
      </c>
      <c r="E375" s="23">
        <v>44621</v>
      </c>
      <c r="F375" s="19" t="s">
        <v>275</v>
      </c>
    </row>
    <row r="376" spans="1:6" hidden="1">
      <c r="A376" s="19">
        <v>77</v>
      </c>
      <c r="B376" s="8" t="s">
        <v>112</v>
      </c>
      <c r="C376" s="22">
        <f>'Filter by planned &amp; actual'!C376</f>
        <v>0</v>
      </c>
      <c r="D376" s="22">
        <f>'Filter by planned &amp; actual'!C2164</f>
        <v>0</v>
      </c>
      <c r="E376" s="23">
        <v>44621</v>
      </c>
      <c r="F376" s="19" t="s">
        <v>275</v>
      </c>
    </row>
    <row r="377" spans="1:6" hidden="1">
      <c r="A377" s="19">
        <v>78</v>
      </c>
      <c r="B377" s="8" t="s">
        <v>113</v>
      </c>
      <c r="C377" s="22">
        <f>'Filter by planned &amp; actual'!C377</f>
        <v>0</v>
      </c>
      <c r="D377" s="22">
        <f>'Filter by planned &amp; actual'!C2165</f>
        <v>0</v>
      </c>
      <c r="E377" s="23">
        <v>44621</v>
      </c>
      <c r="F377" s="19" t="s">
        <v>275</v>
      </c>
    </row>
    <row r="378" spans="1:6" hidden="1">
      <c r="A378" s="19">
        <v>79</v>
      </c>
      <c r="B378" s="8" t="s">
        <v>114</v>
      </c>
      <c r="C378" s="22">
        <f>'Filter by planned &amp; actual'!C378</f>
        <v>0</v>
      </c>
      <c r="D378" s="22">
        <f>'Filter by planned &amp; actual'!C2166</f>
        <v>0</v>
      </c>
      <c r="E378" s="23">
        <v>44621</v>
      </c>
      <c r="F378" s="19" t="s">
        <v>275</v>
      </c>
    </row>
    <row r="379" spans="1:6" hidden="1">
      <c r="A379" s="19">
        <v>80</v>
      </c>
      <c r="B379" s="8" t="s">
        <v>115</v>
      </c>
      <c r="C379" s="22">
        <f>'Filter by planned &amp; actual'!C379</f>
        <v>0</v>
      </c>
      <c r="D379" s="22">
        <f>'Filter by planned &amp; actual'!C2167</f>
        <v>0</v>
      </c>
      <c r="E379" s="23">
        <v>44621</v>
      </c>
      <c r="F379" s="19" t="s">
        <v>275</v>
      </c>
    </row>
    <row r="380" spans="1:6" hidden="1">
      <c r="A380" s="19">
        <v>81</v>
      </c>
      <c r="B380" s="8" t="s">
        <v>116</v>
      </c>
      <c r="C380" s="22">
        <f>'Filter by planned &amp; actual'!C380</f>
        <v>0</v>
      </c>
      <c r="D380" s="22">
        <f>'Filter by planned &amp; actual'!C2168</f>
        <v>0</v>
      </c>
      <c r="E380" s="23">
        <v>44621</v>
      </c>
      <c r="F380" s="19" t="s">
        <v>275</v>
      </c>
    </row>
    <row r="381" spans="1:6" hidden="1">
      <c r="A381" s="19">
        <v>82</v>
      </c>
      <c r="B381" s="8" t="s">
        <v>117</v>
      </c>
      <c r="C381" s="22">
        <f>'Filter by planned &amp; actual'!C381</f>
        <v>0</v>
      </c>
      <c r="D381" s="22">
        <f>'Filter by planned &amp; actual'!C2169</f>
        <v>0</v>
      </c>
      <c r="E381" s="23">
        <v>44621</v>
      </c>
      <c r="F381" s="19" t="s">
        <v>275</v>
      </c>
    </row>
    <row r="382" spans="1:6" hidden="1">
      <c r="A382" s="19">
        <v>83</v>
      </c>
      <c r="B382" s="8" t="s">
        <v>118</v>
      </c>
      <c r="C382" s="22">
        <f>'Filter by planned &amp; actual'!C382</f>
        <v>0</v>
      </c>
      <c r="D382" s="22">
        <f>'Filter by planned &amp; actual'!C2170</f>
        <v>0</v>
      </c>
      <c r="E382" s="23">
        <v>44621</v>
      </c>
      <c r="F382" s="19" t="s">
        <v>275</v>
      </c>
    </row>
    <row r="383" spans="1:6" hidden="1">
      <c r="A383" s="19">
        <v>84</v>
      </c>
      <c r="B383" s="8" t="s">
        <v>119</v>
      </c>
      <c r="C383" s="22">
        <f>'Filter by planned &amp; actual'!C383</f>
        <v>0</v>
      </c>
      <c r="D383" s="22">
        <f>'Filter by planned &amp; actual'!C2171</f>
        <v>0</v>
      </c>
      <c r="E383" s="23">
        <v>44621</v>
      </c>
      <c r="F383" s="19" t="s">
        <v>275</v>
      </c>
    </row>
    <row r="384" spans="1:6" hidden="1">
      <c r="A384" s="19">
        <v>85</v>
      </c>
      <c r="B384" s="8" t="s">
        <v>120</v>
      </c>
      <c r="C384" s="22">
        <f>'Filter by planned &amp; actual'!C384</f>
        <v>0</v>
      </c>
      <c r="D384" s="22">
        <f>'Filter by planned &amp; actual'!C2172</f>
        <v>0</v>
      </c>
      <c r="E384" s="23">
        <v>44621</v>
      </c>
      <c r="F384" s="19" t="s">
        <v>275</v>
      </c>
    </row>
    <row r="385" spans="1:6" hidden="1">
      <c r="A385" s="19">
        <v>86</v>
      </c>
      <c r="B385" s="8" t="s">
        <v>121</v>
      </c>
      <c r="C385" s="22">
        <f>'Filter by planned &amp; actual'!C385</f>
        <v>0</v>
      </c>
      <c r="D385" s="22">
        <f>'Filter by planned &amp; actual'!C2173</f>
        <v>0</v>
      </c>
      <c r="E385" s="23">
        <v>44621</v>
      </c>
      <c r="F385" s="19" t="s">
        <v>275</v>
      </c>
    </row>
    <row r="386" spans="1:6" hidden="1">
      <c r="A386" s="19">
        <v>87</v>
      </c>
      <c r="B386" s="8" t="s">
        <v>122</v>
      </c>
      <c r="C386" s="22">
        <f>'Filter by planned &amp; actual'!C386</f>
        <v>0</v>
      </c>
      <c r="D386" s="22">
        <f>'Filter by planned &amp; actual'!C2174</f>
        <v>0</v>
      </c>
      <c r="E386" s="23">
        <v>44621</v>
      </c>
      <c r="F386" s="19" t="s">
        <v>275</v>
      </c>
    </row>
    <row r="387" spans="1:6" hidden="1">
      <c r="A387" s="19">
        <v>88</v>
      </c>
      <c r="B387" s="8" t="s">
        <v>123</v>
      </c>
      <c r="C387" s="22">
        <f>'Filter by planned &amp; actual'!C387</f>
        <v>0</v>
      </c>
      <c r="D387" s="22">
        <f>'Filter by planned &amp; actual'!C2175</f>
        <v>0</v>
      </c>
      <c r="E387" s="23">
        <v>44621</v>
      </c>
      <c r="F387" s="19" t="s">
        <v>275</v>
      </c>
    </row>
    <row r="388" spans="1:6" hidden="1">
      <c r="A388" s="19">
        <v>89</v>
      </c>
      <c r="B388" s="8" t="s">
        <v>126</v>
      </c>
      <c r="C388" s="22">
        <f>'Filter by planned &amp; actual'!C388</f>
        <v>0</v>
      </c>
      <c r="D388" s="22">
        <f>'Filter by planned &amp; actual'!C2176</f>
        <v>0</v>
      </c>
      <c r="E388" s="23">
        <v>44621</v>
      </c>
      <c r="F388" s="19" t="s">
        <v>275</v>
      </c>
    </row>
    <row r="389" spans="1:6" hidden="1">
      <c r="A389" s="19">
        <v>90</v>
      </c>
      <c r="B389" s="8" t="s">
        <v>284</v>
      </c>
      <c r="C389" s="22">
        <f>'Filter by planned &amp; actual'!C389</f>
        <v>0</v>
      </c>
      <c r="D389" s="22">
        <f>'Filter by planned &amp; actual'!C2177</f>
        <v>0</v>
      </c>
      <c r="E389" s="23">
        <v>44621</v>
      </c>
      <c r="F389" s="19" t="s">
        <v>275</v>
      </c>
    </row>
    <row r="390" spans="1:6" hidden="1">
      <c r="A390" s="19">
        <v>91</v>
      </c>
      <c r="B390" s="19" t="s">
        <v>2006</v>
      </c>
      <c r="C390" s="22">
        <f>'Filter by planned &amp; actual'!C390</f>
        <v>0</v>
      </c>
      <c r="D390" s="22">
        <f>'Filter by planned &amp; actual'!C2178</f>
        <v>0</v>
      </c>
      <c r="E390" s="23">
        <v>44621</v>
      </c>
      <c r="F390" s="19" t="s">
        <v>275</v>
      </c>
    </row>
    <row r="391" spans="1:6" hidden="1">
      <c r="A391" s="19">
        <v>92</v>
      </c>
      <c r="B391" s="19" t="s">
        <v>283</v>
      </c>
      <c r="C391" s="22">
        <f>'Filter by planned &amp; actual'!C391</f>
        <v>0</v>
      </c>
      <c r="D391" s="22">
        <f>'Filter by planned &amp; actual'!C2179</f>
        <v>0</v>
      </c>
      <c r="E391" s="23">
        <v>44621</v>
      </c>
      <c r="F391" s="19" t="s">
        <v>275</v>
      </c>
    </row>
    <row r="392" spans="1:6" hidden="1">
      <c r="A392" s="19">
        <v>93</v>
      </c>
      <c r="B392" s="19" t="s">
        <v>2005</v>
      </c>
      <c r="C392" s="22">
        <f>'Filter by planned &amp; actual'!C392</f>
        <v>0</v>
      </c>
      <c r="D392" s="22">
        <f>'Filter by planned &amp; actual'!C2180</f>
        <v>0</v>
      </c>
      <c r="E392" s="23">
        <v>44621</v>
      </c>
      <c r="F392" s="19" t="s">
        <v>275</v>
      </c>
    </row>
    <row r="393" spans="1:6" hidden="1">
      <c r="A393" s="19">
        <v>94</v>
      </c>
      <c r="B393" s="19" t="s">
        <v>2075</v>
      </c>
      <c r="C393" s="22">
        <f>'Filter by planned &amp; actual'!C393</f>
        <v>0</v>
      </c>
      <c r="D393" s="22">
        <f>'Filter by planned &amp; actual'!C2181</f>
        <v>0</v>
      </c>
      <c r="E393" s="23">
        <v>44621</v>
      </c>
      <c r="F393" s="19" t="s">
        <v>275</v>
      </c>
    </row>
    <row r="394" spans="1:6" hidden="1">
      <c r="A394" s="19">
        <v>95</v>
      </c>
      <c r="B394" s="19" t="s">
        <v>2076</v>
      </c>
      <c r="C394" s="22">
        <f>'Filter by planned &amp; actual'!C394</f>
        <v>0</v>
      </c>
      <c r="D394" s="22">
        <f>'Filter by planned &amp; actual'!C2182</f>
        <v>0</v>
      </c>
      <c r="E394" s="23">
        <v>44621</v>
      </c>
      <c r="F394" s="19" t="s">
        <v>275</v>
      </c>
    </row>
    <row r="395" spans="1:6" hidden="1">
      <c r="A395" s="19">
        <v>96</v>
      </c>
      <c r="B395" s="19" t="s">
        <v>2077</v>
      </c>
      <c r="C395" s="22">
        <f>'Filter by planned &amp; actual'!C395</f>
        <v>0</v>
      </c>
      <c r="D395" s="22">
        <f>'Filter by planned &amp; actual'!C2183</f>
        <v>0</v>
      </c>
      <c r="E395" s="23">
        <v>44621</v>
      </c>
      <c r="F395" s="19" t="s">
        <v>275</v>
      </c>
    </row>
    <row r="396" spans="1:6" hidden="1">
      <c r="A396" s="19">
        <v>97</v>
      </c>
      <c r="B396" s="19" t="s">
        <v>2078</v>
      </c>
      <c r="C396" s="22">
        <f>'Filter by planned &amp; actual'!C396</f>
        <v>11564995.137413897</v>
      </c>
      <c r="D396" s="22">
        <f>'Filter by planned &amp; actual'!C2184</f>
        <v>9959656.5744680762</v>
      </c>
      <c r="E396" s="23">
        <v>44621</v>
      </c>
      <c r="F396" s="19" t="s">
        <v>275</v>
      </c>
    </row>
    <row r="397" spans="1:6" hidden="1">
      <c r="A397" s="19">
        <v>98</v>
      </c>
      <c r="B397" s="19" t="s">
        <v>2079</v>
      </c>
      <c r="C397" s="22">
        <f>'Filter by planned &amp; actual'!C397</f>
        <v>36230823.479741551</v>
      </c>
      <c r="D397" s="22">
        <f>'Filter by planned &amp; actual'!C2185</f>
        <v>3286817.6979166716</v>
      </c>
      <c r="E397" s="23">
        <v>44621</v>
      </c>
      <c r="F397" s="19" t="s">
        <v>275</v>
      </c>
    </row>
    <row r="398" spans="1:6" hidden="1">
      <c r="A398" s="19">
        <v>99</v>
      </c>
      <c r="B398" s="19" t="s">
        <v>2080</v>
      </c>
      <c r="C398" s="22">
        <f>'Filter by planned &amp; actual'!C398</f>
        <v>22362228</v>
      </c>
      <c r="D398" s="22">
        <f>'Filter by planned &amp; actual'!C2186</f>
        <v>21448031.209788024</v>
      </c>
      <c r="E398" s="23">
        <v>44621</v>
      </c>
      <c r="F398" s="19" t="s">
        <v>275</v>
      </c>
    </row>
    <row r="399" spans="1:6" hidden="1">
      <c r="A399" s="19">
        <v>100</v>
      </c>
      <c r="B399" s="19" t="s">
        <v>2081</v>
      </c>
      <c r="C399" s="22">
        <f>'Filter by planned &amp; actual'!C399</f>
        <v>0</v>
      </c>
      <c r="D399" s="22">
        <f>'Filter by planned &amp; actual'!C2187</f>
        <v>0</v>
      </c>
      <c r="E399" s="23">
        <v>44621</v>
      </c>
      <c r="F399" s="19" t="s">
        <v>275</v>
      </c>
    </row>
    <row r="400" spans="1:6" hidden="1">
      <c r="A400" s="19">
        <v>101</v>
      </c>
      <c r="B400" s="19" t="s">
        <v>2082</v>
      </c>
      <c r="C400" s="22">
        <f>'Filter by planned &amp; actual'!C400</f>
        <v>0</v>
      </c>
      <c r="D400" s="22">
        <f>'Filter by planned &amp; actual'!C2188</f>
        <v>0</v>
      </c>
      <c r="E400" s="23">
        <v>44621</v>
      </c>
      <c r="F400" s="19" t="s">
        <v>275</v>
      </c>
    </row>
    <row r="401" spans="1:6" hidden="1">
      <c r="A401" s="19">
        <v>102</v>
      </c>
      <c r="B401" s="19" t="s">
        <v>2083</v>
      </c>
      <c r="C401" s="22">
        <f>'Filter by planned &amp; actual'!C401</f>
        <v>25811035</v>
      </c>
      <c r="D401" s="22">
        <f>'Filter by planned &amp; actual'!C2189</f>
        <v>15878805.139784947</v>
      </c>
      <c r="E401" s="23">
        <v>44621</v>
      </c>
      <c r="F401" s="19" t="s">
        <v>275</v>
      </c>
    </row>
    <row r="402" spans="1:6" hidden="1">
      <c r="A402" s="19">
        <v>103</v>
      </c>
      <c r="B402" t="s">
        <v>2085</v>
      </c>
      <c r="C402" s="22">
        <f>'Filter by planned &amp; actual'!C402</f>
        <v>0</v>
      </c>
      <c r="D402" s="22">
        <f>'Filter by planned &amp; actual'!C2190</f>
        <v>0</v>
      </c>
      <c r="E402" s="23">
        <v>44621</v>
      </c>
      <c r="F402" s="19" t="s">
        <v>275</v>
      </c>
    </row>
    <row r="403" spans="1:6" hidden="1">
      <c r="A403" s="19">
        <v>104</v>
      </c>
      <c r="B403" t="s">
        <v>2086</v>
      </c>
      <c r="C403" s="22">
        <f>'Filter by planned &amp; actual'!C403</f>
        <v>0</v>
      </c>
      <c r="D403" s="22">
        <f>'Filter by planned &amp; actual'!C2191</f>
        <v>0</v>
      </c>
      <c r="E403" s="23">
        <v>44621</v>
      </c>
      <c r="F403" s="19" t="s">
        <v>275</v>
      </c>
    </row>
    <row r="404" spans="1:6" hidden="1">
      <c r="A404" s="19">
        <v>105</v>
      </c>
      <c r="B404" t="s">
        <v>2087</v>
      </c>
      <c r="C404" s="22">
        <f>'Filter by planned &amp; actual'!C404</f>
        <v>6787425.76107057</v>
      </c>
      <c r="D404" s="22">
        <f>'Filter by planned &amp; actual'!C2192</f>
        <v>10379971.413612545</v>
      </c>
      <c r="E404" s="23">
        <v>44621</v>
      </c>
      <c r="F404" s="19" t="s">
        <v>275</v>
      </c>
    </row>
    <row r="405" spans="1:6" hidden="1">
      <c r="A405" s="19">
        <v>106</v>
      </c>
      <c r="B405" t="s">
        <v>2088</v>
      </c>
      <c r="C405" s="22">
        <f>'Filter by planned &amp; actual'!C405</f>
        <v>0</v>
      </c>
      <c r="D405" s="22">
        <f>'Filter by planned &amp; actual'!C2193</f>
        <v>0</v>
      </c>
      <c r="E405" s="23">
        <v>44621</v>
      </c>
      <c r="F405" s="19" t="s">
        <v>275</v>
      </c>
    </row>
    <row r="406" spans="1:6" hidden="1">
      <c r="A406" s="19">
        <v>107</v>
      </c>
      <c r="B406" t="s">
        <v>2089</v>
      </c>
      <c r="C406" s="22">
        <f>'Filter by planned &amp; actual'!C406</f>
        <v>0</v>
      </c>
      <c r="D406" s="22">
        <f>'Filter by planned &amp; actual'!C2194</f>
        <v>691994.12749612331</v>
      </c>
      <c r="E406" s="23">
        <v>44621</v>
      </c>
      <c r="F406" s="19" t="s">
        <v>275</v>
      </c>
    </row>
    <row r="407" spans="1:6" hidden="1">
      <c r="A407" s="19">
        <v>108</v>
      </c>
      <c r="B407" t="s">
        <v>2090</v>
      </c>
      <c r="C407" s="22">
        <f>'Filter by planned &amp; actual'!C407</f>
        <v>20648500</v>
      </c>
      <c r="D407" s="22">
        <f>'Filter by planned &amp; actual'!C2195</f>
        <v>8633534.2473118305</v>
      </c>
      <c r="E407" s="23">
        <v>44621</v>
      </c>
      <c r="F407" s="19" t="s">
        <v>275</v>
      </c>
    </row>
    <row r="408" spans="1:6" hidden="1">
      <c r="A408" s="19">
        <v>109</v>
      </c>
      <c r="B408" t="s">
        <v>2091</v>
      </c>
      <c r="C408" s="22">
        <f>'Filter by planned &amp; actual'!C408</f>
        <v>13983419.872085454</v>
      </c>
      <c r="D408" s="22">
        <f>'Filter by planned &amp; actual'!C2196</f>
        <v>2306467.0434782654</v>
      </c>
      <c r="E408" s="23">
        <v>44621</v>
      </c>
      <c r="F408" s="19" t="s">
        <v>275</v>
      </c>
    </row>
    <row r="409" spans="1:6" hidden="1">
      <c r="A409" s="19">
        <v>110</v>
      </c>
      <c r="B409" s="19" t="s">
        <v>2092</v>
      </c>
      <c r="C409" s="22">
        <f>'Filter by planned &amp; actual'!C409</f>
        <v>21879069.754430108</v>
      </c>
      <c r="D409" s="22">
        <f>'Filter by planned &amp; actual'!C2197</f>
        <v>21433704.791666687</v>
      </c>
      <c r="E409" s="23">
        <v>44621</v>
      </c>
      <c r="F409" s="19" t="s">
        <v>275</v>
      </c>
    </row>
    <row r="410" spans="1:6" hidden="1">
      <c r="A410" s="19">
        <v>111</v>
      </c>
      <c r="B410" s="19" t="s">
        <v>2104</v>
      </c>
      <c r="C410" s="22">
        <f>'Filter by planned &amp; actual'!C410</f>
        <v>2499116.3225806449</v>
      </c>
      <c r="D410" s="22">
        <f>'Filter by planned &amp; actual'!C2198</f>
        <v>426274.96774194017</v>
      </c>
      <c r="E410" s="23">
        <v>44621</v>
      </c>
      <c r="F410" s="19" t="s">
        <v>275</v>
      </c>
    </row>
    <row r="411" spans="1:6" hidden="1">
      <c r="A411" s="19">
        <v>112</v>
      </c>
      <c r="B411" s="19" t="s">
        <v>2100</v>
      </c>
      <c r="C411" s="22">
        <f>'Filter by planned &amp; actual'!C411</f>
        <v>25244679.526252795</v>
      </c>
      <c r="D411" s="22">
        <f>'Filter by planned &amp; actual'!C2199</f>
        <v>20171321.546666682</v>
      </c>
      <c r="E411" s="23">
        <v>44621</v>
      </c>
      <c r="F411" s="19" t="s">
        <v>275</v>
      </c>
    </row>
    <row r="412" spans="1:6" hidden="1">
      <c r="A412" s="19">
        <v>113</v>
      </c>
      <c r="B412" s="19" t="s">
        <v>2101</v>
      </c>
      <c r="C412" s="22">
        <f>'Filter by planned &amp; actual'!C412</f>
        <v>54435429</v>
      </c>
      <c r="D412" s="22">
        <f>'Filter by planned &amp; actual'!C2200</f>
        <v>20880740.989473701</v>
      </c>
      <c r="E412" s="23">
        <v>44621</v>
      </c>
      <c r="F412" s="19" t="s">
        <v>275</v>
      </c>
    </row>
    <row r="413" spans="1:6" hidden="1">
      <c r="A413" s="19">
        <v>114</v>
      </c>
      <c r="B413" s="19" t="s">
        <v>2102</v>
      </c>
      <c r="C413" s="22">
        <f>'Filter by planned &amp; actual'!C413</f>
        <v>1657914.4638378336</v>
      </c>
      <c r="D413" s="22">
        <f>'Filter by planned &amp; actual'!C2201</f>
        <v>-8598685.4100000039</v>
      </c>
      <c r="E413" s="23">
        <v>44621</v>
      </c>
      <c r="F413" s="19" t="s">
        <v>275</v>
      </c>
    </row>
    <row r="414" spans="1:6" hidden="1">
      <c r="A414" s="20">
        <v>115</v>
      </c>
      <c r="B414" s="20" t="s">
        <v>2103</v>
      </c>
      <c r="C414" s="22">
        <f>'Filter by planned &amp; actual'!C414</f>
        <v>0</v>
      </c>
      <c r="D414" s="22">
        <f>'Filter by planned &amp; actual'!C2202</f>
        <v>43859.020246051252</v>
      </c>
      <c r="E414" s="23">
        <v>44621</v>
      </c>
      <c r="F414" s="19" t="s">
        <v>275</v>
      </c>
    </row>
    <row r="415" spans="1:6" hidden="1">
      <c r="A415" s="19">
        <v>116</v>
      </c>
      <c r="B415" s="19" t="s">
        <v>2109</v>
      </c>
      <c r="C415" s="22">
        <f>'Filter by planned &amp; actual'!C415</f>
        <v>1450000</v>
      </c>
      <c r="D415" s="22">
        <f>'Filter by planned &amp; actual'!C2203</f>
        <v>454225.25</v>
      </c>
      <c r="E415" s="23">
        <v>44621</v>
      </c>
      <c r="F415" s="19" t="s">
        <v>275</v>
      </c>
    </row>
    <row r="416" spans="1:6" hidden="1">
      <c r="A416" s="19">
        <v>117</v>
      </c>
      <c r="B416" s="19" t="s">
        <v>2110</v>
      </c>
      <c r="C416" s="22">
        <f>'Filter by planned &amp; actual'!C416</f>
        <v>5500000</v>
      </c>
      <c r="D416" s="22">
        <f>'Filter by planned &amp; actual'!C2204</f>
        <v>321078.40960997716</v>
      </c>
      <c r="E416" s="23">
        <v>44621</v>
      </c>
      <c r="F416" s="19" t="s">
        <v>275</v>
      </c>
    </row>
    <row r="417" spans="1:6" hidden="1">
      <c r="A417">
        <v>118</v>
      </c>
      <c r="B417" t="s">
        <v>2112</v>
      </c>
      <c r="C417" s="22">
        <f>'Filter by planned &amp; actual'!C417</f>
        <v>10500000</v>
      </c>
      <c r="D417" s="22">
        <f>'Filter by planned &amp; actual'!C2205</f>
        <v>5750233.7826086953</v>
      </c>
      <c r="E417" s="23">
        <v>44621</v>
      </c>
      <c r="F417" s="19" t="s">
        <v>275</v>
      </c>
    </row>
    <row r="418" spans="1:6" hidden="1">
      <c r="A418">
        <v>119</v>
      </c>
      <c r="B418" t="s">
        <v>2113</v>
      </c>
      <c r="C418" s="22">
        <f>'Filter by planned &amp; actual'!C418</f>
        <v>1070300.7124999985</v>
      </c>
      <c r="D418" s="22">
        <f>'Filter by planned &amp; actual'!C2206</f>
        <v>162310.56666666688</v>
      </c>
      <c r="E418" s="23">
        <v>44621</v>
      </c>
      <c r="F418" s="19" t="s">
        <v>275</v>
      </c>
    </row>
    <row r="419" spans="1:6" hidden="1">
      <c r="A419">
        <v>120</v>
      </c>
      <c r="B419" s="106" t="s">
        <v>2114</v>
      </c>
      <c r="C419" s="22">
        <f>'Filter by planned &amp; actual'!C419</f>
        <v>994650.71979255544</v>
      </c>
      <c r="D419" s="22">
        <f>'Filter by planned &amp; actual'!C2207</f>
        <v>1010.6666666669771</v>
      </c>
      <c r="E419" s="23">
        <v>44621</v>
      </c>
      <c r="F419" s="19" t="s">
        <v>275</v>
      </c>
    </row>
    <row r="420" spans="1:6" hidden="1">
      <c r="A420">
        <v>121</v>
      </c>
      <c r="B420" s="12" t="s">
        <v>2157</v>
      </c>
      <c r="C420" s="22">
        <f>'Filter by planned &amp; actual'!C420</f>
        <v>0</v>
      </c>
      <c r="D420" s="22">
        <f>'Filter by planned &amp; actual'!C2208</f>
        <v>0</v>
      </c>
      <c r="E420" s="23">
        <v>44621</v>
      </c>
      <c r="F420" s="19" t="s">
        <v>275</v>
      </c>
    </row>
    <row r="421" spans="1:6" hidden="1">
      <c r="A421">
        <v>122</v>
      </c>
      <c r="B421" s="12" t="s">
        <v>2158</v>
      </c>
      <c r="C421" s="22">
        <f>'Filter by planned &amp; actual'!C421</f>
        <v>0</v>
      </c>
      <c r="D421" s="22">
        <f>'Filter by planned &amp; actual'!C2209</f>
        <v>1179.0717712556943</v>
      </c>
      <c r="E421" s="23">
        <v>44621</v>
      </c>
      <c r="F421" s="19" t="s">
        <v>275</v>
      </c>
    </row>
    <row r="422" spans="1:6" hidden="1">
      <c r="A422">
        <v>123</v>
      </c>
      <c r="B422" s="12" t="s">
        <v>2159</v>
      </c>
      <c r="C422" s="22">
        <f>'Filter by planned &amp; actual'!C422</f>
        <v>0</v>
      </c>
      <c r="D422" s="22">
        <f>'Filter by planned &amp; actual'!C2210</f>
        <v>0</v>
      </c>
      <c r="E422" s="23">
        <v>44621</v>
      </c>
      <c r="F422" s="19" t="s">
        <v>275</v>
      </c>
    </row>
    <row r="423" spans="1:6" hidden="1">
      <c r="A423">
        <v>124</v>
      </c>
      <c r="B423" s="12" t="s">
        <v>2160</v>
      </c>
      <c r="C423" s="22">
        <f>'Filter by planned &amp; actual'!C423</f>
        <v>0</v>
      </c>
      <c r="D423" s="22">
        <f>'Filter by planned &amp; actual'!C2211</f>
        <v>7711.1111111110076</v>
      </c>
      <c r="E423" s="23">
        <v>44621</v>
      </c>
      <c r="F423" s="19" t="s">
        <v>275</v>
      </c>
    </row>
    <row r="424" spans="1:6" hidden="1">
      <c r="A424" s="19">
        <v>125</v>
      </c>
      <c r="B424" s="19" t="s">
        <v>2162</v>
      </c>
      <c r="C424" s="22">
        <f>'Filter by planned &amp; actual'!C424</f>
        <v>0</v>
      </c>
      <c r="D424" s="22">
        <f>'Filter by planned &amp; actual'!C2212</f>
        <v>721314.02222222276</v>
      </c>
      <c r="E424" s="23">
        <v>44621</v>
      </c>
      <c r="F424" s="19" t="s">
        <v>275</v>
      </c>
    </row>
    <row r="425" spans="1:6" hidden="1">
      <c r="A425" s="19">
        <v>126</v>
      </c>
      <c r="B425" s="19" t="s">
        <v>2163</v>
      </c>
      <c r="C425" s="22">
        <f>'Filter by planned &amp; actual'!C425</f>
        <v>22070121.467339251</v>
      </c>
      <c r="D425" s="22">
        <f>'Filter by planned &amp; actual'!C2213</f>
        <v>6384387.6140321083</v>
      </c>
      <c r="E425" s="23">
        <v>44621</v>
      </c>
      <c r="F425" s="19" t="s">
        <v>275</v>
      </c>
    </row>
    <row r="426" spans="1:6" hidden="1">
      <c r="A426" s="19">
        <v>127</v>
      </c>
      <c r="B426" s="19" t="s">
        <v>2164</v>
      </c>
      <c r="C426" s="22">
        <f>'Filter by planned &amp; actual'!C426</f>
        <v>12339861.548843682</v>
      </c>
      <c r="D426" s="22">
        <f>'Filter by planned &amp; actual'!C2214</f>
        <v>51693914.233333349</v>
      </c>
      <c r="E426" s="23">
        <v>44621</v>
      </c>
      <c r="F426" s="19" t="s">
        <v>275</v>
      </c>
    </row>
    <row r="427" spans="1:6" hidden="1">
      <c r="A427" s="19">
        <v>128</v>
      </c>
      <c r="B427" s="19" t="s">
        <v>2165</v>
      </c>
      <c r="C427" s="22">
        <f>'Filter by planned &amp; actual'!C427</f>
        <v>10700000</v>
      </c>
      <c r="D427" s="22">
        <f>'Filter by planned &amp; actual'!C2215</f>
        <v>5665445.0024765078</v>
      </c>
      <c r="E427" s="23">
        <v>44621</v>
      </c>
      <c r="F427" s="19" t="s">
        <v>275</v>
      </c>
    </row>
    <row r="428" spans="1:6" hidden="1">
      <c r="A428" s="113">
        <v>129</v>
      </c>
      <c r="B428" t="s">
        <v>2167</v>
      </c>
      <c r="C428" s="22">
        <f>'Filter by planned &amp; actual'!C428</f>
        <v>0</v>
      </c>
      <c r="D428" s="22">
        <f>'Filter by planned &amp; actual'!C2216</f>
        <v>0</v>
      </c>
      <c r="E428" s="23">
        <v>44621</v>
      </c>
      <c r="F428" s="19" t="s">
        <v>275</v>
      </c>
    </row>
    <row r="429" spans="1:6" hidden="1">
      <c r="A429" s="113">
        <v>130</v>
      </c>
      <c r="B429" t="s">
        <v>2168</v>
      </c>
      <c r="C429" s="22">
        <f>'Filter by planned &amp; actual'!C429</f>
        <v>22500000</v>
      </c>
      <c r="D429" s="22">
        <f>'Filter by planned &amp; actual'!C2217</f>
        <v>9557546.9474941865</v>
      </c>
      <c r="E429" s="23">
        <v>44621</v>
      </c>
      <c r="F429" s="19" t="s">
        <v>275</v>
      </c>
    </row>
    <row r="430" spans="1:6" hidden="1">
      <c r="A430" s="113">
        <v>131</v>
      </c>
      <c r="B430" s="113" t="s">
        <v>2169</v>
      </c>
      <c r="C430" s="22">
        <f>'Filter by planned &amp; actual'!C430</f>
        <v>9200000</v>
      </c>
      <c r="D430" s="22">
        <f>'Filter by planned &amp; actual'!C2218</f>
        <v>242764.13978494616</v>
      </c>
      <c r="E430" s="23">
        <v>44621</v>
      </c>
      <c r="F430" s="19" t="s">
        <v>275</v>
      </c>
    </row>
    <row r="431" spans="1:6" hidden="1">
      <c r="A431" s="113">
        <v>132</v>
      </c>
      <c r="B431" s="113" t="s">
        <v>2170</v>
      </c>
      <c r="C431" s="22">
        <f>'Filter by planned &amp; actual'!C431</f>
        <v>16032317.140000001</v>
      </c>
      <c r="D431" s="22">
        <f>'Filter by planned &amp; actual'!C2219</f>
        <v>4395077.3333333321</v>
      </c>
      <c r="E431" s="23">
        <v>44621</v>
      </c>
      <c r="F431" s="19" t="s">
        <v>275</v>
      </c>
    </row>
    <row r="432" spans="1:6" hidden="1">
      <c r="A432" s="113">
        <v>133</v>
      </c>
      <c r="B432" s="113" t="s">
        <v>2171</v>
      </c>
      <c r="C432" s="22">
        <f>'Filter by planned &amp; actual'!C432</f>
        <v>16870908.399999999</v>
      </c>
      <c r="D432" s="22">
        <f>'Filter by planned &amp; actual'!C2220</f>
        <v>0</v>
      </c>
      <c r="E432" s="23">
        <v>44621</v>
      </c>
      <c r="F432" s="19" t="s">
        <v>275</v>
      </c>
    </row>
    <row r="433" spans="1:6" hidden="1">
      <c r="A433" s="113">
        <v>134</v>
      </c>
      <c r="B433" s="113" t="s">
        <v>2172</v>
      </c>
      <c r="C433" s="22">
        <f>'Filter by planned &amp; actual'!C433</f>
        <v>1300000</v>
      </c>
      <c r="D433" s="22">
        <f>'Filter by planned &amp; actual'!C2221</f>
        <v>208.44444444443798</v>
      </c>
      <c r="E433" s="23">
        <v>44621</v>
      </c>
      <c r="F433" s="19" t="s">
        <v>275</v>
      </c>
    </row>
    <row r="434" spans="1:6" hidden="1">
      <c r="A434" s="113">
        <v>135</v>
      </c>
      <c r="B434" s="113" t="s">
        <v>2173</v>
      </c>
      <c r="C434" s="22">
        <f>'Filter by planned &amp; actual'!C434</f>
        <v>12500000</v>
      </c>
      <c r="D434" s="22">
        <f>'Filter by planned &amp; actual'!C2222</f>
        <v>412046.23855211533</v>
      </c>
      <c r="E434" s="23">
        <v>44621</v>
      </c>
      <c r="F434" s="19" t="s">
        <v>275</v>
      </c>
    </row>
    <row r="435" spans="1:6" hidden="1">
      <c r="A435" s="113">
        <v>136</v>
      </c>
      <c r="B435" s="113" t="s">
        <v>2174</v>
      </c>
      <c r="C435" s="22">
        <f>'Filter by planned &amp; actual'!C435</f>
        <v>20000000</v>
      </c>
      <c r="D435" s="22">
        <f>'Filter by planned &amp; actual'!C2223</f>
        <v>11414161.027175987</v>
      </c>
      <c r="E435" s="23">
        <v>44621</v>
      </c>
      <c r="F435" s="19" t="s">
        <v>275</v>
      </c>
    </row>
    <row r="436" spans="1:6" hidden="1">
      <c r="A436" s="113">
        <v>137</v>
      </c>
      <c r="B436" s="113" t="s">
        <v>2175</v>
      </c>
      <c r="C436" s="22">
        <f>'Filter by planned &amp; actual'!C436</f>
        <v>0</v>
      </c>
      <c r="D436" s="22">
        <f>'Filter by planned &amp; actual'!C2224</f>
        <v>341315.28677421925</v>
      </c>
      <c r="E436" s="23">
        <v>44621</v>
      </c>
      <c r="F436" s="19" t="s">
        <v>275</v>
      </c>
    </row>
    <row r="437" spans="1:6" hidden="1">
      <c r="A437" s="113">
        <v>138</v>
      </c>
      <c r="B437" s="113" t="s">
        <v>2176</v>
      </c>
      <c r="C437" s="22">
        <f>'Filter by planned &amp; actual'!C437</f>
        <v>7000000</v>
      </c>
      <c r="D437" s="22">
        <f>'Filter by planned &amp; actual'!C2225</f>
        <v>1795472.1367736806</v>
      </c>
      <c r="E437" s="23">
        <v>44621</v>
      </c>
      <c r="F437" s="19" t="s">
        <v>275</v>
      </c>
    </row>
    <row r="438" spans="1:6" hidden="1">
      <c r="A438" s="113">
        <v>139</v>
      </c>
      <c r="B438" s="113" t="s">
        <v>2189</v>
      </c>
      <c r="C438" s="22">
        <f>'Filter by planned &amp; actual'!C438</f>
        <v>1728914.48</v>
      </c>
      <c r="D438" s="22">
        <f>'Filter by planned &amp; actual'!C2226</f>
        <v>3846173.7947405134</v>
      </c>
      <c r="E438" s="23">
        <v>44621</v>
      </c>
      <c r="F438" s="19" t="s">
        <v>275</v>
      </c>
    </row>
    <row r="439" spans="1:6" hidden="1">
      <c r="A439" s="113">
        <v>140</v>
      </c>
      <c r="B439" s="113" t="s">
        <v>2190</v>
      </c>
      <c r="C439" s="22">
        <f>'Filter by planned &amp; actual'!C439</f>
        <v>7200000</v>
      </c>
      <c r="D439" s="22">
        <f>'Filter by planned &amp; actual'!C2227</f>
        <v>0</v>
      </c>
      <c r="E439" s="23">
        <v>44621</v>
      </c>
      <c r="F439" s="19" t="s">
        <v>275</v>
      </c>
    </row>
    <row r="440" spans="1:6" hidden="1">
      <c r="A440" s="113">
        <v>141</v>
      </c>
      <c r="B440" s="113" t="s">
        <v>2191</v>
      </c>
      <c r="C440" s="22">
        <f>'Filter by planned &amp; actual'!C440</f>
        <v>0</v>
      </c>
      <c r="D440" s="22">
        <f>'Filter by planned &amp; actual'!C2228</f>
        <v>0</v>
      </c>
      <c r="E440" s="23">
        <v>44621</v>
      </c>
      <c r="F440" s="19" t="s">
        <v>275</v>
      </c>
    </row>
    <row r="441" spans="1:6" hidden="1">
      <c r="A441" s="113">
        <v>142</v>
      </c>
      <c r="B441" s="113" t="s">
        <v>2192</v>
      </c>
      <c r="C441" s="22">
        <f>'Filter by planned &amp; actual'!C441</f>
        <v>36484333.376399994</v>
      </c>
      <c r="D441" s="22">
        <f>'Filter by planned &amp; actual'!C2229</f>
        <v>0</v>
      </c>
      <c r="E441" s="23">
        <v>44621</v>
      </c>
      <c r="F441" s="19" t="s">
        <v>275</v>
      </c>
    </row>
    <row r="442" spans="1:6" hidden="1">
      <c r="A442" s="113">
        <v>143</v>
      </c>
      <c r="B442" s="113" t="s">
        <v>2193</v>
      </c>
      <c r="C442" s="22">
        <f>'Filter by planned &amp; actual'!C442</f>
        <v>3087360</v>
      </c>
      <c r="D442" s="22">
        <f>'Filter by planned &amp; actual'!C2230</f>
        <v>0</v>
      </c>
      <c r="E442" s="23">
        <v>44621</v>
      </c>
      <c r="F442" s="19" t="s">
        <v>275</v>
      </c>
    </row>
    <row r="443" spans="1:6" hidden="1">
      <c r="A443" s="152">
        <v>144</v>
      </c>
      <c r="B443" s="152" t="s">
        <v>2207</v>
      </c>
      <c r="C443" s="22">
        <f>'Filter by planned &amp; actual'!C443</f>
        <v>0</v>
      </c>
      <c r="D443" s="22">
        <f>'Filter by planned &amp; actual'!C2231</f>
        <v>0</v>
      </c>
      <c r="E443" s="23">
        <v>44621</v>
      </c>
      <c r="F443" s="19" t="s">
        <v>275</v>
      </c>
    </row>
    <row r="444" spans="1:6">
      <c r="A444" s="152">
        <v>145</v>
      </c>
      <c r="B444" s="152" t="s">
        <v>2208</v>
      </c>
      <c r="C444" s="22">
        <f>'Filter by planned &amp; actual'!C444</f>
        <v>0</v>
      </c>
      <c r="D444" s="22">
        <f>'Filter by planned &amp; actual'!C2232</f>
        <v>0</v>
      </c>
      <c r="E444" s="23">
        <v>44621</v>
      </c>
      <c r="F444" s="19" t="s">
        <v>275</v>
      </c>
    </row>
    <row r="445" spans="1:6">
      <c r="A445" s="152">
        <v>146</v>
      </c>
      <c r="B445" s="152" t="s">
        <v>2211</v>
      </c>
      <c r="C445" s="22">
        <f>'Filter by planned &amp; actual'!C445</f>
        <v>0</v>
      </c>
      <c r="D445" s="22">
        <f>'Filter by planned &amp; actual'!C2233</f>
        <v>0</v>
      </c>
      <c r="E445" s="23">
        <v>44621</v>
      </c>
      <c r="F445" s="19" t="s">
        <v>275</v>
      </c>
    </row>
    <row r="446" spans="1:6">
      <c r="A446" s="152">
        <v>147</v>
      </c>
      <c r="B446" s="152" t="s">
        <v>2212</v>
      </c>
      <c r="C446" s="22">
        <f>'Filter by planned &amp; actual'!C446</f>
        <v>0</v>
      </c>
      <c r="D446" s="22">
        <f>'Filter by planned &amp; actual'!C2234</f>
        <v>0</v>
      </c>
      <c r="E446" s="23">
        <v>44621</v>
      </c>
      <c r="F446" s="19" t="s">
        <v>275</v>
      </c>
    </row>
    <row r="447" spans="1:6">
      <c r="A447" s="152">
        <v>148</v>
      </c>
      <c r="B447" s="152" t="s">
        <v>2213</v>
      </c>
      <c r="C447" s="22">
        <f>'Filter by planned &amp; actual'!C447</f>
        <v>0</v>
      </c>
      <c r="D447" s="22">
        <f>'Filter by planned &amp; actual'!C2235</f>
        <v>0</v>
      </c>
      <c r="E447" s="23">
        <v>44621</v>
      </c>
      <c r="F447" s="19" t="s">
        <v>275</v>
      </c>
    </row>
    <row r="448" spans="1:6">
      <c r="A448" s="19">
        <v>0</v>
      </c>
      <c r="B448" s="111" t="s">
        <v>1985</v>
      </c>
      <c r="C448" s="22">
        <f>'Filter by planned &amp; actual'!C448</f>
        <v>0</v>
      </c>
      <c r="D448" s="22">
        <f>'Filter by planned &amp; actual'!C2236</f>
        <v>0</v>
      </c>
      <c r="E448" s="23">
        <v>44621</v>
      </c>
      <c r="F448" s="19" t="s">
        <v>275</v>
      </c>
    </row>
    <row r="449" spans="1:6" hidden="1">
      <c r="A449" s="19">
        <v>1</v>
      </c>
      <c r="B449" s="8" t="s">
        <v>7</v>
      </c>
      <c r="C449" s="22">
        <f>'Filter by planned &amp; actual'!C449</f>
        <v>22915846.229578972</v>
      </c>
      <c r="D449" s="22">
        <f>'Filter by planned &amp; actual'!C2237</f>
        <v>18974402.863157988</v>
      </c>
      <c r="E449" s="23">
        <v>44652</v>
      </c>
      <c r="F449" s="19" t="s">
        <v>275</v>
      </c>
    </row>
    <row r="450" spans="1:6" hidden="1">
      <c r="A450" s="19">
        <v>2</v>
      </c>
      <c r="B450" s="8" t="s">
        <v>8</v>
      </c>
      <c r="C450" s="22">
        <f>'Filter by planned &amp; actual'!C450</f>
        <v>0</v>
      </c>
      <c r="D450" s="22">
        <f>'Filter by planned &amp; actual'!C2238</f>
        <v>0</v>
      </c>
      <c r="E450" s="23">
        <v>44652</v>
      </c>
      <c r="F450" s="19" t="s">
        <v>275</v>
      </c>
    </row>
    <row r="451" spans="1:6" hidden="1">
      <c r="A451" s="19">
        <v>3</v>
      </c>
      <c r="B451" s="8" t="s">
        <v>9</v>
      </c>
      <c r="C451" s="22">
        <f>'Filter by planned &amp; actual'!C451</f>
        <v>0</v>
      </c>
      <c r="D451" s="22">
        <f>'Filter by planned &amp; actual'!C2239</f>
        <v>250011.09182024002</v>
      </c>
      <c r="E451" s="23">
        <v>44652</v>
      </c>
      <c r="F451" s="19" t="s">
        <v>275</v>
      </c>
    </row>
    <row r="452" spans="1:6" hidden="1">
      <c r="A452" s="19">
        <v>4</v>
      </c>
      <c r="B452" s="8" t="s">
        <v>10</v>
      </c>
      <c r="C452" s="22">
        <f>'Filter by planned &amp; actual'!C452</f>
        <v>0</v>
      </c>
      <c r="D452" s="22">
        <f>'Filter by planned &amp; actual'!C2240</f>
        <v>6755.1246629953384</v>
      </c>
      <c r="E452" s="23">
        <v>44652</v>
      </c>
      <c r="F452" s="19" t="s">
        <v>275</v>
      </c>
    </row>
    <row r="453" spans="1:6" hidden="1">
      <c r="A453" s="19">
        <v>5</v>
      </c>
      <c r="B453" s="8" t="s">
        <v>11</v>
      </c>
      <c r="C453" s="22">
        <f>'Filter by planned &amp; actual'!C453</f>
        <v>0</v>
      </c>
      <c r="D453" s="22">
        <f>'Filter by planned &amp; actual'!C2241</f>
        <v>3286927.2764844894</v>
      </c>
      <c r="E453" s="23">
        <v>44652</v>
      </c>
      <c r="F453" s="19" t="s">
        <v>275</v>
      </c>
    </row>
    <row r="454" spans="1:6" hidden="1">
      <c r="A454" s="19">
        <v>6</v>
      </c>
      <c r="B454" s="8" t="s">
        <v>12</v>
      </c>
      <c r="C454" s="22">
        <f>'Filter by planned &amp; actual'!C454</f>
        <v>36067672</v>
      </c>
      <c r="D454" s="22">
        <f>'Filter by planned &amp; actual'!C2242</f>
        <v>20780376.810810685</v>
      </c>
      <c r="E454" s="23">
        <v>44652</v>
      </c>
      <c r="F454" s="19" t="s">
        <v>275</v>
      </c>
    </row>
    <row r="455" spans="1:6" hidden="1">
      <c r="A455" s="19">
        <v>7</v>
      </c>
      <c r="B455" s="8" t="s">
        <v>13</v>
      </c>
      <c r="C455" s="22">
        <f>'Filter by planned &amp; actual'!C455</f>
        <v>0</v>
      </c>
      <c r="D455" s="22">
        <f>'Filter by planned &amp; actual'!C2243</f>
        <v>0</v>
      </c>
      <c r="E455" s="23">
        <v>44652</v>
      </c>
      <c r="F455" s="19" t="s">
        <v>275</v>
      </c>
    </row>
    <row r="456" spans="1:6" hidden="1">
      <c r="A456" s="19">
        <v>8</v>
      </c>
      <c r="B456" s="8" t="s">
        <v>2004</v>
      </c>
      <c r="C456" s="22">
        <f>'Filter by planned &amp; actual'!C456</f>
        <v>30589507.653009798</v>
      </c>
      <c r="D456" s="22">
        <f>'Filter by planned &amp; actual'!C2244</f>
        <v>10356394.230769157</v>
      </c>
      <c r="E456" s="23">
        <v>44652</v>
      </c>
      <c r="F456" s="19" t="s">
        <v>275</v>
      </c>
    </row>
    <row r="457" spans="1:6" hidden="1">
      <c r="A457" s="19">
        <v>9</v>
      </c>
      <c r="B457" s="8" t="s">
        <v>15</v>
      </c>
      <c r="C457" s="22">
        <f>'Filter by planned &amp; actual'!C457</f>
        <v>0</v>
      </c>
      <c r="D457" s="22">
        <f>'Filter by planned &amp; actual'!C2245</f>
        <v>0</v>
      </c>
      <c r="E457" s="23">
        <v>44652</v>
      </c>
      <c r="F457" s="19" t="s">
        <v>275</v>
      </c>
    </row>
    <row r="458" spans="1:6" hidden="1">
      <c r="A458" s="19">
        <v>10</v>
      </c>
      <c r="B458" s="8" t="s">
        <v>16</v>
      </c>
      <c r="C458" s="22">
        <f>'Filter by planned &amp; actual'!C458</f>
        <v>0</v>
      </c>
      <c r="D458" s="22">
        <f>'Filter by planned &amp; actual'!C2246</f>
        <v>0</v>
      </c>
      <c r="E458" s="23">
        <v>44652</v>
      </c>
      <c r="F458" s="19" t="s">
        <v>275</v>
      </c>
    </row>
    <row r="459" spans="1:6" hidden="1">
      <c r="A459" s="19">
        <v>11</v>
      </c>
      <c r="B459" s="8" t="s">
        <v>17</v>
      </c>
      <c r="C459" s="22">
        <f>'Filter by planned &amp; actual'!C459</f>
        <v>0</v>
      </c>
      <c r="D459" s="22">
        <f>'Filter by planned &amp; actual'!C2247</f>
        <v>205108.07212489843</v>
      </c>
      <c r="E459" s="23">
        <v>44652</v>
      </c>
      <c r="F459" s="19" t="s">
        <v>275</v>
      </c>
    </row>
    <row r="460" spans="1:6" hidden="1">
      <c r="A460" s="19">
        <v>12</v>
      </c>
      <c r="B460" s="8" t="s">
        <v>18</v>
      </c>
      <c r="C460" s="22">
        <f>'Filter by planned &amp; actual'!C460</f>
        <v>0</v>
      </c>
      <c r="D460" s="22">
        <f>'Filter by planned &amp; actual'!C2248</f>
        <v>0</v>
      </c>
      <c r="E460" s="23">
        <v>44652</v>
      </c>
      <c r="F460" s="19" t="s">
        <v>275</v>
      </c>
    </row>
    <row r="461" spans="1:6" hidden="1">
      <c r="A461" s="19">
        <v>13</v>
      </c>
      <c r="B461" s="8" t="s">
        <v>19</v>
      </c>
      <c r="C461" s="22">
        <f>'Filter by planned &amp; actual'!C461</f>
        <v>0</v>
      </c>
      <c r="D461" s="22">
        <f>'Filter by planned &amp; actual'!C2249</f>
        <v>0</v>
      </c>
      <c r="E461" s="23">
        <v>44652</v>
      </c>
      <c r="F461" s="19" t="s">
        <v>275</v>
      </c>
    </row>
    <row r="462" spans="1:6" hidden="1">
      <c r="A462" s="19">
        <v>14</v>
      </c>
      <c r="B462" s="8" t="s">
        <v>20</v>
      </c>
      <c r="C462" s="22">
        <f>'Filter by planned &amp; actual'!C462</f>
        <v>0</v>
      </c>
      <c r="D462" s="22">
        <f>'Filter by planned &amp; actual'!C2250</f>
        <v>0</v>
      </c>
      <c r="E462" s="23">
        <v>44652</v>
      </c>
      <c r="F462" s="19" t="s">
        <v>275</v>
      </c>
    </row>
    <row r="463" spans="1:6" hidden="1">
      <c r="A463" s="19">
        <v>15</v>
      </c>
      <c r="B463" s="8" t="s">
        <v>21</v>
      </c>
      <c r="C463" s="22">
        <f>'Filter by planned &amp; actual'!C463</f>
        <v>0</v>
      </c>
      <c r="D463" s="22">
        <f>'Filter by planned &amp; actual'!C2251</f>
        <v>0</v>
      </c>
      <c r="E463" s="23">
        <v>44652</v>
      </c>
      <c r="F463" s="19" t="s">
        <v>275</v>
      </c>
    </row>
    <row r="464" spans="1:6" hidden="1">
      <c r="A464" s="19">
        <v>16</v>
      </c>
      <c r="B464" s="12" t="s">
        <v>22</v>
      </c>
      <c r="C464" s="22">
        <f>'Filter by planned &amp; actual'!C464</f>
        <v>0</v>
      </c>
      <c r="D464" s="22">
        <f>'Filter by planned &amp; actual'!C2252</f>
        <v>0</v>
      </c>
      <c r="E464" s="23">
        <v>44652</v>
      </c>
      <c r="F464" s="19" t="s">
        <v>275</v>
      </c>
    </row>
    <row r="465" spans="1:6" hidden="1">
      <c r="A465" s="19">
        <v>17</v>
      </c>
      <c r="B465" s="12" t="s">
        <v>23</v>
      </c>
      <c r="C465" s="22">
        <f>'Filter by planned &amp; actual'!C465</f>
        <v>0</v>
      </c>
      <c r="D465" s="22">
        <f>'Filter by planned &amp; actual'!C2253</f>
        <v>0</v>
      </c>
      <c r="E465" s="23">
        <v>44652</v>
      </c>
      <c r="F465" s="19" t="s">
        <v>275</v>
      </c>
    </row>
    <row r="466" spans="1:6" hidden="1">
      <c r="A466" s="19">
        <v>18</v>
      </c>
      <c r="B466" s="12" t="s">
        <v>24</v>
      </c>
      <c r="C466" s="22">
        <f>'Filter by planned &amp; actual'!C466</f>
        <v>10532396.362201199</v>
      </c>
      <c r="D466" s="22">
        <f>'Filter by planned &amp; actual'!C2254</f>
        <v>16090954.830723166</v>
      </c>
      <c r="E466" s="23">
        <v>44652</v>
      </c>
      <c r="F466" s="19" t="s">
        <v>275</v>
      </c>
    </row>
    <row r="467" spans="1:6" hidden="1">
      <c r="A467" s="19">
        <v>19</v>
      </c>
      <c r="B467" s="8" t="s">
        <v>25</v>
      </c>
      <c r="C467" s="22">
        <f>'Filter by planned &amp; actual'!C467</f>
        <v>15257260.399056042</v>
      </c>
      <c r="D467" s="22">
        <f>'Filter by planned &amp; actual'!C2255</f>
        <v>43232255.44020319</v>
      </c>
      <c r="E467" s="23">
        <v>44652</v>
      </c>
      <c r="F467" s="19" t="s">
        <v>275</v>
      </c>
    </row>
    <row r="468" spans="1:6" hidden="1">
      <c r="A468" s="19">
        <v>20</v>
      </c>
      <c r="B468" s="8" t="s">
        <v>26</v>
      </c>
      <c r="C468" s="22">
        <f>'Filter by planned &amp; actual'!C468</f>
        <v>15257260.399056001</v>
      </c>
      <c r="D468" s="22">
        <f>'Filter by planned &amp; actual'!C2256</f>
        <v>4639983.6165802479</v>
      </c>
      <c r="E468" s="23">
        <v>44652</v>
      </c>
      <c r="F468" s="19" t="s">
        <v>275</v>
      </c>
    </row>
    <row r="469" spans="1:6" hidden="1">
      <c r="A469" s="19">
        <v>21</v>
      </c>
      <c r="B469" s="8" t="s">
        <v>27</v>
      </c>
      <c r="C469" s="22">
        <f>'Filter by planned &amp; actual'!C469</f>
        <v>25672299.952254999</v>
      </c>
      <c r="D469" s="22">
        <f>'Filter by planned &amp; actual'!C2257</f>
        <v>15499898.680202961</v>
      </c>
      <c r="E469" s="23">
        <v>44652</v>
      </c>
      <c r="F469" s="19" t="s">
        <v>275</v>
      </c>
    </row>
    <row r="470" spans="1:6" hidden="1">
      <c r="A470" s="19">
        <v>22</v>
      </c>
      <c r="B470" s="8" t="s">
        <v>29</v>
      </c>
      <c r="C470" s="22">
        <f>'Filter by planned &amp; actual'!C470</f>
        <v>25439677.042020202</v>
      </c>
      <c r="D470" s="22">
        <f>'Filter by planned &amp; actual'!C2258</f>
        <v>4125518.711340189</v>
      </c>
      <c r="E470" s="23">
        <v>44652</v>
      </c>
      <c r="F470" s="19" t="s">
        <v>275</v>
      </c>
    </row>
    <row r="471" spans="1:6" hidden="1">
      <c r="A471" s="19">
        <v>23</v>
      </c>
      <c r="B471" s="8" t="s">
        <v>30</v>
      </c>
      <c r="C471" s="22">
        <f>'Filter by planned &amp; actual'!C471</f>
        <v>32211266.944862999</v>
      </c>
      <c r="D471" s="22">
        <f>'Filter by planned &amp; actual'!C2259</f>
        <v>4280839.4527621269</v>
      </c>
      <c r="E471" s="23">
        <v>44652</v>
      </c>
      <c r="F471" s="19" t="s">
        <v>275</v>
      </c>
    </row>
    <row r="472" spans="1:6" hidden="1">
      <c r="A472" s="19">
        <v>24</v>
      </c>
      <c r="B472" s="8" t="s">
        <v>31</v>
      </c>
      <c r="C472" s="22">
        <f>'Filter by planned &amp; actual'!C472</f>
        <v>0</v>
      </c>
      <c r="D472" s="22">
        <f>'Filter by planned &amp; actual'!C2260</f>
        <v>2.384185791015625E-7</v>
      </c>
      <c r="E472" s="23">
        <v>44652</v>
      </c>
      <c r="F472" s="19" t="s">
        <v>275</v>
      </c>
    </row>
    <row r="473" spans="1:6" hidden="1">
      <c r="A473" s="19">
        <v>25</v>
      </c>
      <c r="B473" s="8" t="s">
        <v>32</v>
      </c>
      <c r="C473" s="22">
        <f>'Filter by planned &amp; actual'!C473</f>
        <v>0</v>
      </c>
      <c r="D473" s="22">
        <f>'Filter by planned &amp; actual'!C2261</f>
        <v>0</v>
      </c>
      <c r="E473" s="23">
        <v>44652</v>
      </c>
      <c r="F473" s="19" t="s">
        <v>275</v>
      </c>
    </row>
    <row r="474" spans="1:6" hidden="1">
      <c r="A474" s="19">
        <v>26</v>
      </c>
      <c r="B474" s="8" t="s">
        <v>34</v>
      </c>
      <c r="C474" s="22">
        <f>'Filter by planned &amp; actual'!C474</f>
        <v>3951578</v>
      </c>
      <c r="D474" s="22">
        <f>'Filter by planned &amp; actual'!C2262</f>
        <v>546186.48387098312</v>
      </c>
      <c r="E474" s="23">
        <v>44652</v>
      </c>
      <c r="F474" s="19" t="s">
        <v>275</v>
      </c>
    </row>
    <row r="475" spans="1:6" hidden="1">
      <c r="A475" s="19">
        <v>27</v>
      </c>
      <c r="B475" s="8" t="s">
        <v>35</v>
      </c>
      <c r="C475" s="22">
        <f>'Filter by planned &amp; actual'!C475</f>
        <v>0</v>
      </c>
      <c r="D475" s="22">
        <f>'Filter by planned &amp; actual'!C2263</f>
        <v>0</v>
      </c>
      <c r="E475" s="23">
        <v>44652</v>
      </c>
      <c r="F475" s="19" t="s">
        <v>275</v>
      </c>
    </row>
    <row r="476" spans="1:6" hidden="1">
      <c r="A476" s="19">
        <v>28</v>
      </c>
      <c r="B476" s="8" t="s">
        <v>36</v>
      </c>
      <c r="C476" s="22">
        <f>'Filter by planned &amp; actual'!C476</f>
        <v>0</v>
      </c>
      <c r="D476" s="22">
        <f>'Filter by planned &amp; actual'!C2264</f>
        <v>0</v>
      </c>
      <c r="E476" s="23">
        <v>44652</v>
      </c>
      <c r="F476" s="19" t="s">
        <v>275</v>
      </c>
    </row>
    <row r="477" spans="1:6" hidden="1">
      <c r="A477" s="19">
        <v>29</v>
      </c>
      <c r="B477" s="8" t="s">
        <v>37</v>
      </c>
      <c r="C477" s="22">
        <f>'Filter by planned &amp; actual'!C477</f>
        <v>0</v>
      </c>
      <c r="D477" s="22">
        <f>'Filter by planned &amp; actual'!C2265</f>
        <v>0</v>
      </c>
      <c r="E477" s="23">
        <v>44652</v>
      </c>
      <c r="F477" s="19" t="s">
        <v>275</v>
      </c>
    </row>
    <row r="478" spans="1:6" hidden="1">
      <c r="A478" s="19">
        <v>30</v>
      </c>
      <c r="B478" s="8" t="s">
        <v>38</v>
      </c>
      <c r="C478" s="22">
        <f>'Filter by planned &amp; actual'!C478</f>
        <v>0</v>
      </c>
      <c r="D478" s="22">
        <f>'Filter by planned &amp; actual'!C2266</f>
        <v>0</v>
      </c>
      <c r="E478" s="23">
        <v>44652</v>
      </c>
      <c r="F478" s="19" t="s">
        <v>275</v>
      </c>
    </row>
    <row r="479" spans="1:6" hidden="1">
      <c r="A479" s="19">
        <v>31</v>
      </c>
      <c r="B479" s="8" t="s">
        <v>39</v>
      </c>
      <c r="C479" s="22">
        <f>'Filter by planned &amp; actual'!C479</f>
        <v>0</v>
      </c>
      <c r="D479" s="22">
        <f>'Filter by planned &amp; actual'!C2267</f>
        <v>0</v>
      </c>
      <c r="E479" s="23">
        <v>44652</v>
      </c>
      <c r="F479" s="19" t="s">
        <v>275</v>
      </c>
    </row>
    <row r="480" spans="1:6" hidden="1">
      <c r="A480" s="19">
        <v>32</v>
      </c>
      <c r="B480" s="8" t="s">
        <v>40</v>
      </c>
      <c r="C480" s="22">
        <f>'Filter by planned &amp; actual'!C480</f>
        <v>0</v>
      </c>
      <c r="D480" s="22">
        <f>'Filter by planned &amp; actual'!C2268</f>
        <v>0</v>
      </c>
      <c r="E480" s="23">
        <v>44652</v>
      </c>
      <c r="F480" s="19" t="s">
        <v>275</v>
      </c>
    </row>
    <row r="481" spans="1:6" hidden="1">
      <c r="A481" s="19">
        <v>33</v>
      </c>
      <c r="B481" s="8" t="s">
        <v>41</v>
      </c>
      <c r="C481" s="22">
        <f>'Filter by planned &amp; actual'!C481</f>
        <v>0</v>
      </c>
      <c r="D481" s="22">
        <f>'Filter by planned &amp; actual'!C2269</f>
        <v>257830.19999998808</v>
      </c>
      <c r="E481" s="23">
        <v>44652</v>
      </c>
      <c r="F481" s="19" t="s">
        <v>275</v>
      </c>
    </row>
    <row r="482" spans="1:6" hidden="1">
      <c r="A482" s="19">
        <v>34</v>
      </c>
      <c r="B482" s="8" t="s">
        <v>42</v>
      </c>
      <c r="C482" s="22">
        <f>'Filter by planned &amp; actual'!C482</f>
        <v>3211959.1590909101</v>
      </c>
      <c r="D482" s="22">
        <f>'Filter by planned &amp; actual'!C2270</f>
        <v>532068.18181818724</v>
      </c>
      <c r="E482" s="23">
        <v>44652</v>
      </c>
      <c r="F482" s="19" t="s">
        <v>275</v>
      </c>
    </row>
    <row r="483" spans="1:6" hidden="1">
      <c r="A483" s="19">
        <v>35</v>
      </c>
      <c r="B483" s="8" t="s">
        <v>43</v>
      </c>
      <c r="C483" s="22">
        <f>'Filter by planned &amp; actual'!C483</f>
        <v>0</v>
      </c>
      <c r="D483" s="22">
        <f>'Filter by planned &amp; actual'!C2271</f>
        <v>0</v>
      </c>
      <c r="E483" s="23">
        <v>44652</v>
      </c>
      <c r="F483" s="19" t="s">
        <v>275</v>
      </c>
    </row>
    <row r="484" spans="1:6" hidden="1">
      <c r="A484" s="19">
        <v>36</v>
      </c>
      <c r="B484" s="8" t="s">
        <v>44</v>
      </c>
      <c r="C484" s="22">
        <f>'Filter by planned &amp; actual'!C484</f>
        <v>0</v>
      </c>
      <c r="D484" s="22">
        <f>'Filter by planned &amp; actual'!C2272</f>
        <v>0</v>
      </c>
      <c r="E484" s="23">
        <v>44652</v>
      </c>
      <c r="F484" s="19" t="s">
        <v>275</v>
      </c>
    </row>
    <row r="485" spans="1:6" hidden="1">
      <c r="A485" s="19">
        <v>37</v>
      </c>
      <c r="B485" s="8" t="s">
        <v>1980</v>
      </c>
      <c r="C485" s="22">
        <f>'Filter by planned &amp; actual'!C485</f>
        <v>0</v>
      </c>
      <c r="D485" s="22">
        <f>'Filter by planned &amp; actual'!C2273</f>
        <v>1355758.3523809314</v>
      </c>
      <c r="E485" s="23">
        <v>44652</v>
      </c>
      <c r="F485" s="19" t="s">
        <v>275</v>
      </c>
    </row>
    <row r="486" spans="1:6" hidden="1">
      <c r="A486" s="19">
        <v>38</v>
      </c>
      <c r="B486" s="8" t="s">
        <v>1982</v>
      </c>
      <c r="C486" s="22">
        <f>'Filter by planned &amp; actual'!C486</f>
        <v>23118748.375</v>
      </c>
      <c r="D486" s="22">
        <f>'Filter by planned &amp; actual'!C2274</f>
        <v>5243976.2381510139</v>
      </c>
      <c r="E486" s="23">
        <v>44652</v>
      </c>
      <c r="F486" s="19" t="s">
        <v>275</v>
      </c>
    </row>
    <row r="487" spans="1:6" hidden="1">
      <c r="A487" s="19">
        <v>39</v>
      </c>
      <c r="B487" s="8" t="s">
        <v>1984</v>
      </c>
      <c r="C487" s="22">
        <f>'Filter by planned &amp; actual'!C487</f>
        <v>16236589</v>
      </c>
      <c r="D487" s="22">
        <f>'Filter by planned &amp; actual'!C2275</f>
        <v>14066458.387096822</v>
      </c>
      <c r="E487" s="23">
        <v>44652</v>
      </c>
      <c r="F487" s="19" t="s">
        <v>275</v>
      </c>
    </row>
    <row r="488" spans="1:6" hidden="1">
      <c r="A488" s="19">
        <v>40</v>
      </c>
      <c r="B488" s="8" t="s">
        <v>2001</v>
      </c>
      <c r="C488" s="22">
        <f>'Filter by planned &amp; actual'!C488</f>
        <v>10000000</v>
      </c>
      <c r="D488" s="22">
        <f>'Filter by planned &amp; actual'!C2276</f>
        <v>22749629.604166627</v>
      </c>
      <c r="E488" s="23">
        <v>44652</v>
      </c>
      <c r="F488" s="19" t="s">
        <v>275</v>
      </c>
    </row>
    <row r="489" spans="1:6" hidden="1">
      <c r="A489" s="19">
        <v>41</v>
      </c>
      <c r="B489" s="8" t="s">
        <v>2002</v>
      </c>
      <c r="C489" s="22">
        <f>'Filter by planned &amp; actual'!C489</f>
        <v>0</v>
      </c>
      <c r="D489" s="22">
        <f>'Filter by planned &amp; actual'!C2277</f>
        <v>31290.040609151125</v>
      </c>
      <c r="E489" s="23">
        <v>44652</v>
      </c>
      <c r="F489" s="19" t="s">
        <v>275</v>
      </c>
    </row>
    <row r="490" spans="1:6" hidden="1">
      <c r="A490" s="19">
        <v>42</v>
      </c>
      <c r="B490" s="8" t="s">
        <v>2003</v>
      </c>
      <c r="C490" s="22">
        <f>'Filter by planned &amp; actual'!C490</f>
        <v>32000000</v>
      </c>
      <c r="D490" s="22">
        <f>'Filter by planned &amp; actual'!C2278</f>
        <v>49672118.279569864</v>
      </c>
      <c r="E490" s="23">
        <v>44652</v>
      </c>
      <c r="F490" s="19" t="s">
        <v>275</v>
      </c>
    </row>
    <row r="491" spans="1:6" hidden="1">
      <c r="A491" s="19">
        <v>43</v>
      </c>
      <c r="B491" s="8" t="s">
        <v>2064</v>
      </c>
      <c r="C491" s="22">
        <f>'Filter by planned &amp; actual'!C491</f>
        <v>0</v>
      </c>
      <c r="D491" s="22">
        <f>'Filter by planned &amp; actual'!C2279</f>
        <v>0</v>
      </c>
      <c r="E491" s="23">
        <v>44652</v>
      </c>
      <c r="F491" s="19" t="s">
        <v>275</v>
      </c>
    </row>
    <row r="492" spans="1:6" hidden="1">
      <c r="A492" s="19">
        <v>44</v>
      </c>
      <c r="B492" s="8" t="s">
        <v>2062</v>
      </c>
      <c r="C492" s="22">
        <f>'Filter by planned &amp; actual'!C492</f>
        <v>0</v>
      </c>
      <c r="D492" s="22">
        <f>'Filter by planned &amp; actual'!C2280</f>
        <v>0</v>
      </c>
      <c r="E492" s="23">
        <v>44652</v>
      </c>
      <c r="F492" s="19" t="s">
        <v>275</v>
      </c>
    </row>
    <row r="493" spans="1:6" hidden="1">
      <c r="A493" s="19">
        <v>45</v>
      </c>
      <c r="B493" s="8" t="s">
        <v>2063</v>
      </c>
      <c r="C493" s="22">
        <f>'Filter by planned &amp; actual'!C493</f>
        <v>0</v>
      </c>
      <c r="D493" s="22">
        <f>'Filter by planned &amp; actual'!C2281</f>
        <v>0</v>
      </c>
      <c r="E493" s="23">
        <v>44652</v>
      </c>
      <c r="F493" s="19" t="s">
        <v>275</v>
      </c>
    </row>
    <row r="494" spans="1:6" hidden="1">
      <c r="A494" s="19">
        <v>46</v>
      </c>
      <c r="B494" s="12" t="s">
        <v>2065</v>
      </c>
      <c r="C494" s="22">
        <f>'Filter by planned &amp; actual'!C494</f>
        <v>24366641.7343744</v>
      </c>
      <c r="D494" s="22">
        <f>'Filter by planned &amp; actual'!C2282</f>
        <v>33243187.357512951</v>
      </c>
      <c r="E494" s="23">
        <v>44652</v>
      </c>
      <c r="F494" s="19" t="s">
        <v>275</v>
      </c>
    </row>
    <row r="495" spans="1:6" hidden="1">
      <c r="A495" s="19">
        <v>47</v>
      </c>
      <c r="B495" s="12" t="s">
        <v>2066</v>
      </c>
      <c r="C495" s="22">
        <f>'Filter by planned &amp; actual'!C495</f>
        <v>36496414</v>
      </c>
      <c r="D495" s="22">
        <f>'Filter by planned &amp; actual'!C2283</f>
        <v>7197135.8666666746</v>
      </c>
      <c r="E495" s="23">
        <v>44652</v>
      </c>
      <c r="F495" s="19" t="s">
        <v>275</v>
      </c>
    </row>
    <row r="496" spans="1:6" hidden="1">
      <c r="A496" s="19">
        <v>48</v>
      </c>
      <c r="B496" s="8" t="s">
        <v>2068</v>
      </c>
      <c r="C496" s="22">
        <f>'Filter by planned &amp; actual'!C496</f>
        <v>21156832.108427305</v>
      </c>
      <c r="D496" s="22">
        <f>'Filter by planned &amp; actual'!C2284</f>
        <v>12776936.65625</v>
      </c>
      <c r="E496" s="23">
        <v>44652</v>
      </c>
      <c r="F496" s="19" t="s">
        <v>275</v>
      </c>
    </row>
    <row r="497" spans="1:6" hidden="1">
      <c r="A497" s="19">
        <v>49</v>
      </c>
      <c r="B497" s="8" t="s">
        <v>2069</v>
      </c>
      <c r="C497" s="22">
        <f>'Filter by planned &amp; actual'!C497</f>
        <v>0</v>
      </c>
      <c r="D497" s="22">
        <f>'Filter by planned &amp; actual'!C2285</f>
        <v>0</v>
      </c>
      <c r="E497" s="23">
        <v>44652</v>
      </c>
      <c r="F497" s="19" t="s">
        <v>275</v>
      </c>
    </row>
    <row r="498" spans="1:6" hidden="1">
      <c r="A498" s="19">
        <v>50</v>
      </c>
      <c r="B498" s="8" t="s">
        <v>66</v>
      </c>
      <c r="C498" s="22">
        <f>'Filter by planned &amp; actual'!C498</f>
        <v>0</v>
      </c>
      <c r="D498" s="22">
        <f>'Filter by planned &amp; actual'!C2286</f>
        <v>0</v>
      </c>
      <c r="E498" s="23">
        <v>44652</v>
      </c>
      <c r="F498" s="19" t="s">
        <v>275</v>
      </c>
    </row>
    <row r="499" spans="1:6" hidden="1">
      <c r="A499" s="19">
        <v>51</v>
      </c>
      <c r="B499" s="8" t="s">
        <v>67</v>
      </c>
      <c r="C499" s="22">
        <f>'Filter by planned &amp; actual'!C499</f>
        <v>0</v>
      </c>
      <c r="D499" s="22">
        <f>'Filter by planned &amp; actual'!C2287</f>
        <v>0</v>
      </c>
      <c r="E499" s="23">
        <v>44652</v>
      </c>
      <c r="F499" s="19" t="s">
        <v>275</v>
      </c>
    </row>
    <row r="500" spans="1:6" hidden="1">
      <c r="A500" s="19">
        <v>52</v>
      </c>
      <c r="B500" s="8" t="s">
        <v>68</v>
      </c>
      <c r="C500" s="22">
        <f>'Filter by planned &amp; actual'!C500</f>
        <v>0</v>
      </c>
      <c r="D500" s="22">
        <f>'Filter by planned &amp; actual'!C2288</f>
        <v>0</v>
      </c>
      <c r="E500" s="23">
        <v>44652</v>
      </c>
      <c r="F500" s="19" t="s">
        <v>275</v>
      </c>
    </row>
    <row r="501" spans="1:6" hidden="1">
      <c r="A501" s="19">
        <v>53</v>
      </c>
      <c r="B501" s="8" t="s">
        <v>69</v>
      </c>
      <c r="C501" s="22">
        <f>'Filter by planned &amp; actual'!C501</f>
        <v>0</v>
      </c>
      <c r="D501" s="22">
        <f>'Filter by planned &amp; actual'!C2289</f>
        <v>0</v>
      </c>
      <c r="E501" s="23">
        <v>44652</v>
      </c>
      <c r="F501" s="19" t="s">
        <v>275</v>
      </c>
    </row>
    <row r="502" spans="1:6" hidden="1">
      <c r="A502" s="19">
        <v>54</v>
      </c>
      <c r="B502" s="8" t="s">
        <v>70</v>
      </c>
      <c r="C502" s="22">
        <f>'Filter by planned &amp; actual'!C502</f>
        <v>0</v>
      </c>
      <c r="D502" s="22">
        <f>'Filter by planned &amp; actual'!C2290</f>
        <v>0</v>
      </c>
      <c r="E502" s="23">
        <v>44652</v>
      </c>
      <c r="F502" s="19" t="s">
        <v>275</v>
      </c>
    </row>
    <row r="503" spans="1:6" hidden="1">
      <c r="A503" s="19">
        <v>55</v>
      </c>
      <c r="B503" s="8" t="s">
        <v>71</v>
      </c>
      <c r="C503" s="22">
        <f>'Filter by planned &amp; actual'!C503</f>
        <v>0</v>
      </c>
      <c r="D503" s="22">
        <f>'Filter by planned &amp; actual'!C2291</f>
        <v>0</v>
      </c>
      <c r="E503" s="23">
        <v>44652</v>
      </c>
      <c r="F503" s="19" t="s">
        <v>275</v>
      </c>
    </row>
    <row r="504" spans="1:6" hidden="1">
      <c r="A504" s="19">
        <v>56</v>
      </c>
      <c r="B504" s="8" t="s">
        <v>72</v>
      </c>
      <c r="C504" s="22">
        <f>'Filter by planned &amp; actual'!C504</f>
        <v>0</v>
      </c>
      <c r="D504" s="22">
        <f>'Filter by planned &amp; actual'!C2292</f>
        <v>0</v>
      </c>
      <c r="E504" s="23">
        <v>44652</v>
      </c>
      <c r="F504" s="19" t="s">
        <v>275</v>
      </c>
    </row>
    <row r="505" spans="1:6" hidden="1">
      <c r="A505" s="19">
        <v>57</v>
      </c>
      <c r="B505" s="8" t="s">
        <v>73</v>
      </c>
      <c r="C505" s="22">
        <f>'Filter by planned &amp; actual'!C505</f>
        <v>0</v>
      </c>
      <c r="D505" s="22">
        <f>'Filter by planned &amp; actual'!C2293</f>
        <v>0</v>
      </c>
      <c r="E505" s="23">
        <v>44652</v>
      </c>
      <c r="F505" s="19" t="s">
        <v>275</v>
      </c>
    </row>
    <row r="506" spans="1:6" hidden="1">
      <c r="A506" s="19">
        <v>58</v>
      </c>
      <c r="B506" s="8" t="s">
        <v>74</v>
      </c>
      <c r="C506" s="22">
        <f>'Filter by planned &amp; actual'!C506</f>
        <v>0</v>
      </c>
      <c r="D506" s="22">
        <f>'Filter by planned &amp; actual'!C2294</f>
        <v>0</v>
      </c>
      <c r="E506" s="23">
        <v>44652</v>
      </c>
      <c r="F506" s="19" t="s">
        <v>275</v>
      </c>
    </row>
    <row r="507" spans="1:6" hidden="1">
      <c r="A507" s="19">
        <v>59</v>
      </c>
      <c r="B507" s="8" t="s">
        <v>75</v>
      </c>
      <c r="C507" s="22">
        <f>'Filter by planned &amp; actual'!C507</f>
        <v>0</v>
      </c>
      <c r="D507" s="22">
        <f>'Filter by planned &amp; actual'!C2295</f>
        <v>0</v>
      </c>
      <c r="E507" s="23">
        <v>44652</v>
      </c>
      <c r="F507" s="19" t="s">
        <v>275</v>
      </c>
    </row>
    <row r="508" spans="1:6" hidden="1">
      <c r="A508" s="19">
        <v>60</v>
      </c>
      <c r="B508" s="8" t="s">
        <v>76</v>
      </c>
      <c r="C508" s="22">
        <f>'Filter by planned &amp; actual'!C508</f>
        <v>0</v>
      </c>
      <c r="D508" s="22">
        <f>'Filter by planned &amp; actual'!C2296</f>
        <v>0</v>
      </c>
      <c r="E508" s="23">
        <v>44652</v>
      </c>
      <c r="F508" s="19" t="s">
        <v>275</v>
      </c>
    </row>
    <row r="509" spans="1:6" hidden="1">
      <c r="A509" s="19">
        <v>61</v>
      </c>
      <c r="B509" s="8" t="s">
        <v>77</v>
      </c>
      <c r="C509" s="22">
        <f>'Filter by planned &amp; actual'!C509</f>
        <v>0</v>
      </c>
      <c r="D509" s="22">
        <f>'Filter by planned &amp; actual'!C2297</f>
        <v>0</v>
      </c>
      <c r="E509" s="23">
        <v>44652</v>
      </c>
      <c r="F509" s="19" t="s">
        <v>275</v>
      </c>
    </row>
    <row r="510" spans="1:6" hidden="1">
      <c r="A510" s="19">
        <v>62</v>
      </c>
      <c r="B510" s="8" t="s">
        <v>87</v>
      </c>
      <c r="C510" s="22">
        <f>'Filter by planned &amp; actual'!C510</f>
        <v>0</v>
      </c>
      <c r="D510" s="22">
        <f>'Filter by planned &amp; actual'!C2298</f>
        <v>0</v>
      </c>
      <c r="E510" s="23">
        <v>44652</v>
      </c>
      <c r="F510" s="19" t="s">
        <v>275</v>
      </c>
    </row>
    <row r="511" spans="1:6" hidden="1">
      <c r="A511" s="19">
        <v>63</v>
      </c>
      <c r="B511" s="8" t="s">
        <v>93</v>
      </c>
      <c r="C511" s="22">
        <f>'Filter by planned &amp; actual'!C511</f>
        <v>0</v>
      </c>
      <c r="D511" s="22">
        <f>'Filter by planned &amp; actual'!C2299</f>
        <v>0</v>
      </c>
      <c r="E511" s="23">
        <v>44652</v>
      </c>
      <c r="F511" s="19" t="s">
        <v>275</v>
      </c>
    </row>
    <row r="512" spans="1:6" hidden="1">
      <c r="A512" s="19">
        <v>64</v>
      </c>
      <c r="B512" s="8" t="s">
        <v>94</v>
      </c>
      <c r="C512" s="22">
        <f>'Filter by planned &amp; actual'!C512</f>
        <v>0</v>
      </c>
      <c r="D512" s="22">
        <f>'Filter by planned &amp; actual'!C2300</f>
        <v>0</v>
      </c>
      <c r="E512" s="23">
        <v>44652</v>
      </c>
      <c r="F512" s="19" t="s">
        <v>275</v>
      </c>
    </row>
    <row r="513" spans="1:6" hidden="1">
      <c r="A513" s="19">
        <v>65</v>
      </c>
      <c r="B513" s="8" t="s">
        <v>95</v>
      </c>
      <c r="C513" s="22">
        <f>'Filter by planned &amp; actual'!C513</f>
        <v>0</v>
      </c>
      <c r="D513" s="22">
        <f>'Filter by planned &amp; actual'!C2301</f>
        <v>0</v>
      </c>
      <c r="E513" s="23">
        <v>44652</v>
      </c>
      <c r="F513" s="19" t="s">
        <v>275</v>
      </c>
    </row>
    <row r="514" spans="1:6" hidden="1">
      <c r="A514" s="19">
        <v>66</v>
      </c>
      <c r="B514" s="8" t="s">
        <v>96</v>
      </c>
      <c r="C514" s="22">
        <f>'Filter by planned &amp; actual'!C514</f>
        <v>0</v>
      </c>
      <c r="D514" s="22">
        <f>'Filter by planned &amp; actual'!C2302</f>
        <v>0</v>
      </c>
      <c r="E514" s="23">
        <v>44652</v>
      </c>
      <c r="F514" s="19" t="s">
        <v>275</v>
      </c>
    </row>
    <row r="515" spans="1:6" hidden="1">
      <c r="A515" s="19">
        <v>67</v>
      </c>
      <c r="B515" s="8" t="s">
        <v>97</v>
      </c>
      <c r="C515" s="22">
        <f>'Filter by planned &amp; actual'!C515</f>
        <v>0</v>
      </c>
      <c r="D515" s="22">
        <f>'Filter by planned &amp; actual'!C2303</f>
        <v>0</v>
      </c>
      <c r="E515" s="23">
        <v>44652</v>
      </c>
      <c r="F515" s="19" t="s">
        <v>275</v>
      </c>
    </row>
    <row r="516" spans="1:6" hidden="1">
      <c r="A516" s="19">
        <v>68</v>
      </c>
      <c r="B516" s="8" t="s">
        <v>98</v>
      </c>
      <c r="C516" s="22">
        <f>'Filter by planned &amp; actual'!C516</f>
        <v>0</v>
      </c>
      <c r="D516" s="22">
        <f>'Filter by planned &amp; actual'!C2304</f>
        <v>0</v>
      </c>
      <c r="E516" s="23">
        <v>44652</v>
      </c>
      <c r="F516" s="19" t="s">
        <v>275</v>
      </c>
    </row>
    <row r="517" spans="1:6" hidden="1">
      <c r="A517" s="19">
        <v>69</v>
      </c>
      <c r="B517" s="8" t="s">
        <v>99</v>
      </c>
      <c r="C517" s="22">
        <f>'Filter by planned &amp; actual'!C517</f>
        <v>0</v>
      </c>
      <c r="D517" s="22">
        <f>'Filter by planned &amp; actual'!C2305</f>
        <v>0</v>
      </c>
      <c r="E517" s="23">
        <v>44652</v>
      </c>
      <c r="F517" s="19" t="s">
        <v>275</v>
      </c>
    </row>
    <row r="518" spans="1:6" hidden="1">
      <c r="A518" s="19">
        <v>70</v>
      </c>
      <c r="B518" s="8" t="s">
        <v>100</v>
      </c>
      <c r="C518" s="22">
        <f>'Filter by planned &amp; actual'!C518</f>
        <v>0</v>
      </c>
      <c r="D518" s="22">
        <f>'Filter by planned &amp; actual'!C2306</f>
        <v>0</v>
      </c>
      <c r="E518" s="23">
        <v>44652</v>
      </c>
      <c r="F518" s="19" t="s">
        <v>275</v>
      </c>
    </row>
    <row r="519" spans="1:6" hidden="1">
      <c r="A519" s="19">
        <v>71</v>
      </c>
      <c r="B519" s="8" t="s">
        <v>101</v>
      </c>
      <c r="C519" s="22">
        <f>'Filter by planned &amp; actual'!C519</f>
        <v>0</v>
      </c>
      <c r="D519" s="22">
        <f>'Filter by planned &amp; actual'!C2307</f>
        <v>0</v>
      </c>
      <c r="E519" s="23">
        <v>44652</v>
      </c>
      <c r="F519" s="19" t="s">
        <v>275</v>
      </c>
    </row>
    <row r="520" spans="1:6" hidden="1">
      <c r="A520" s="19">
        <v>72</v>
      </c>
      <c r="B520" s="8" t="s">
        <v>102</v>
      </c>
      <c r="C520" s="22">
        <f>'Filter by planned &amp; actual'!C520</f>
        <v>0</v>
      </c>
      <c r="D520" s="22">
        <f>'Filter by planned &amp; actual'!C2308</f>
        <v>0</v>
      </c>
      <c r="E520" s="23">
        <v>44652</v>
      </c>
      <c r="F520" s="19" t="s">
        <v>275</v>
      </c>
    </row>
    <row r="521" spans="1:6" hidden="1">
      <c r="A521" s="19">
        <v>73</v>
      </c>
      <c r="B521" s="8" t="s">
        <v>103</v>
      </c>
      <c r="C521" s="22">
        <f>'Filter by planned &amp; actual'!C521</f>
        <v>0</v>
      </c>
      <c r="D521" s="22">
        <f>'Filter by planned &amp; actual'!C2309</f>
        <v>0</v>
      </c>
      <c r="E521" s="23">
        <v>44652</v>
      </c>
      <c r="F521" s="19" t="s">
        <v>275</v>
      </c>
    </row>
    <row r="522" spans="1:6" hidden="1">
      <c r="A522" s="19">
        <v>74</v>
      </c>
      <c r="B522" s="8" t="s">
        <v>104</v>
      </c>
      <c r="C522" s="22">
        <f>'Filter by planned &amp; actual'!C522</f>
        <v>0</v>
      </c>
      <c r="D522" s="22">
        <f>'Filter by planned &amp; actual'!C2310</f>
        <v>0</v>
      </c>
      <c r="E522" s="23">
        <v>44652</v>
      </c>
      <c r="F522" s="19" t="s">
        <v>275</v>
      </c>
    </row>
    <row r="523" spans="1:6" hidden="1">
      <c r="A523" s="19">
        <v>75</v>
      </c>
      <c r="B523" s="8" t="s">
        <v>105</v>
      </c>
      <c r="C523" s="22">
        <f>'Filter by planned &amp; actual'!C523</f>
        <v>0</v>
      </c>
      <c r="D523" s="22">
        <f>'Filter by planned &amp; actual'!C2311</f>
        <v>0</v>
      </c>
      <c r="E523" s="23">
        <v>44652</v>
      </c>
      <c r="F523" s="19" t="s">
        <v>275</v>
      </c>
    </row>
    <row r="524" spans="1:6" hidden="1">
      <c r="A524" s="19">
        <v>76</v>
      </c>
      <c r="B524" s="8" t="s">
        <v>111</v>
      </c>
      <c r="C524" s="22">
        <f>'Filter by planned &amp; actual'!C524</f>
        <v>0</v>
      </c>
      <c r="D524" s="22">
        <f>'Filter by planned &amp; actual'!C2312</f>
        <v>0</v>
      </c>
      <c r="E524" s="23">
        <v>44652</v>
      </c>
      <c r="F524" s="19" t="s">
        <v>275</v>
      </c>
    </row>
    <row r="525" spans="1:6" hidden="1">
      <c r="A525" s="19">
        <v>77</v>
      </c>
      <c r="B525" s="8" t="s">
        <v>112</v>
      </c>
      <c r="C525" s="22">
        <f>'Filter by planned &amp; actual'!C525</f>
        <v>0</v>
      </c>
      <c r="D525" s="22">
        <f>'Filter by planned &amp; actual'!C2313</f>
        <v>0</v>
      </c>
      <c r="E525" s="23">
        <v>44652</v>
      </c>
      <c r="F525" s="19" t="s">
        <v>275</v>
      </c>
    </row>
    <row r="526" spans="1:6" hidden="1">
      <c r="A526" s="19">
        <v>78</v>
      </c>
      <c r="B526" s="8" t="s">
        <v>113</v>
      </c>
      <c r="C526" s="22">
        <f>'Filter by planned &amp; actual'!C526</f>
        <v>0</v>
      </c>
      <c r="D526" s="22">
        <f>'Filter by planned &amp; actual'!C2314</f>
        <v>0</v>
      </c>
      <c r="E526" s="23">
        <v>44652</v>
      </c>
      <c r="F526" s="19" t="s">
        <v>275</v>
      </c>
    </row>
    <row r="527" spans="1:6" hidden="1">
      <c r="A527" s="19">
        <v>79</v>
      </c>
      <c r="B527" s="8" t="s">
        <v>114</v>
      </c>
      <c r="C527" s="22">
        <f>'Filter by planned &amp; actual'!C527</f>
        <v>0</v>
      </c>
      <c r="D527" s="22">
        <f>'Filter by planned &amp; actual'!C2315</f>
        <v>0</v>
      </c>
      <c r="E527" s="23">
        <v>44652</v>
      </c>
      <c r="F527" s="19" t="s">
        <v>275</v>
      </c>
    </row>
    <row r="528" spans="1:6" hidden="1">
      <c r="A528" s="19">
        <v>80</v>
      </c>
      <c r="B528" s="8" t="s">
        <v>115</v>
      </c>
      <c r="C528" s="22">
        <f>'Filter by planned &amp; actual'!C528</f>
        <v>0</v>
      </c>
      <c r="D528" s="22">
        <f>'Filter by planned &amp; actual'!C2316</f>
        <v>0</v>
      </c>
      <c r="E528" s="23">
        <v>44652</v>
      </c>
      <c r="F528" s="19" t="s">
        <v>275</v>
      </c>
    </row>
    <row r="529" spans="1:6" hidden="1">
      <c r="A529" s="19">
        <v>81</v>
      </c>
      <c r="B529" s="8" t="s">
        <v>116</v>
      </c>
      <c r="C529" s="22">
        <f>'Filter by planned &amp; actual'!C529</f>
        <v>0</v>
      </c>
      <c r="D529" s="22">
        <f>'Filter by planned &amp; actual'!C2317</f>
        <v>0</v>
      </c>
      <c r="E529" s="23">
        <v>44652</v>
      </c>
      <c r="F529" s="19" t="s">
        <v>275</v>
      </c>
    </row>
    <row r="530" spans="1:6" hidden="1">
      <c r="A530" s="19">
        <v>82</v>
      </c>
      <c r="B530" s="8" t="s">
        <v>117</v>
      </c>
      <c r="C530" s="22">
        <f>'Filter by planned &amp; actual'!C530</f>
        <v>0</v>
      </c>
      <c r="D530" s="22">
        <f>'Filter by planned &amp; actual'!C2318</f>
        <v>0</v>
      </c>
      <c r="E530" s="23">
        <v>44652</v>
      </c>
      <c r="F530" s="19" t="s">
        <v>275</v>
      </c>
    </row>
    <row r="531" spans="1:6" hidden="1">
      <c r="A531" s="19">
        <v>83</v>
      </c>
      <c r="B531" s="8" t="s">
        <v>118</v>
      </c>
      <c r="C531" s="22">
        <f>'Filter by planned &amp; actual'!C531</f>
        <v>0</v>
      </c>
      <c r="D531" s="22">
        <f>'Filter by planned &amp; actual'!C2319</f>
        <v>0</v>
      </c>
      <c r="E531" s="23">
        <v>44652</v>
      </c>
      <c r="F531" s="19" t="s">
        <v>275</v>
      </c>
    </row>
    <row r="532" spans="1:6" hidden="1">
      <c r="A532" s="19">
        <v>84</v>
      </c>
      <c r="B532" s="8" t="s">
        <v>119</v>
      </c>
      <c r="C532" s="22">
        <f>'Filter by planned &amp; actual'!C532</f>
        <v>0</v>
      </c>
      <c r="D532" s="22">
        <f>'Filter by planned &amp; actual'!C2320</f>
        <v>0</v>
      </c>
      <c r="E532" s="23">
        <v>44652</v>
      </c>
      <c r="F532" s="19" t="s">
        <v>275</v>
      </c>
    </row>
    <row r="533" spans="1:6" hidden="1">
      <c r="A533" s="19">
        <v>85</v>
      </c>
      <c r="B533" s="8" t="s">
        <v>120</v>
      </c>
      <c r="C533" s="22">
        <f>'Filter by planned &amp; actual'!C533</f>
        <v>0</v>
      </c>
      <c r="D533" s="22">
        <f>'Filter by planned &amp; actual'!C2321</f>
        <v>0</v>
      </c>
      <c r="E533" s="23">
        <v>44652</v>
      </c>
      <c r="F533" s="19" t="s">
        <v>275</v>
      </c>
    </row>
    <row r="534" spans="1:6" hidden="1">
      <c r="A534" s="19">
        <v>86</v>
      </c>
      <c r="B534" s="8" t="s">
        <v>121</v>
      </c>
      <c r="C534" s="22">
        <f>'Filter by planned &amp; actual'!C534</f>
        <v>0</v>
      </c>
      <c r="D534" s="22">
        <f>'Filter by planned &amp; actual'!C2322</f>
        <v>0</v>
      </c>
      <c r="E534" s="23">
        <v>44652</v>
      </c>
      <c r="F534" s="19" t="s">
        <v>275</v>
      </c>
    </row>
    <row r="535" spans="1:6" hidden="1">
      <c r="A535" s="19">
        <v>87</v>
      </c>
      <c r="B535" s="8" t="s">
        <v>122</v>
      </c>
      <c r="C535" s="22">
        <f>'Filter by planned &amp; actual'!C535</f>
        <v>0</v>
      </c>
      <c r="D535" s="22">
        <f>'Filter by planned &amp; actual'!C2323</f>
        <v>0</v>
      </c>
      <c r="E535" s="23">
        <v>44652</v>
      </c>
      <c r="F535" s="19" t="s">
        <v>275</v>
      </c>
    </row>
    <row r="536" spans="1:6" hidden="1">
      <c r="A536" s="19">
        <v>88</v>
      </c>
      <c r="B536" s="8" t="s">
        <v>123</v>
      </c>
      <c r="C536" s="22">
        <f>'Filter by planned &amp; actual'!C536</f>
        <v>0</v>
      </c>
      <c r="D536" s="22">
        <f>'Filter by planned &amp; actual'!C2324</f>
        <v>0</v>
      </c>
      <c r="E536" s="23">
        <v>44652</v>
      </c>
      <c r="F536" s="19" t="s">
        <v>275</v>
      </c>
    </row>
    <row r="537" spans="1:6" hidden="1">
      <c r="A537" s="19">
        <v>89</v>
      </c>
      <c r="B537" s="8" t="s">
        <v>126</v>
      </c>
      <c r="C537" s="22">
        <f>'Filter by planned &amp; actual'!C537</f>
        <v>0</v>
      </c>
      <c r="D537" s="22">
        <f>'Filter by planned &amp; actual'!C2325</f>
        <v>0</v>
      </c>
      <c r="E537" s="23">
        <v>44652</v>
      </c>
      <c r="F537" s="19" t="s">
        <v>275</v>
      </c>
    </row>
    <row r="538" spans="1:6" hidden="1">
      <c r="A538" s="19">
        <v>90</v>
      </c>
      <c r="B538" s="8" t="s">
        <v>284</v>
      </c>
      <c r="C538" s="22">
        <f>'Filter by planned &amp; actual'!C538</f>
        <v>0</v>
      </c>
      <c r="D538" s="22">
        <f>'Filter by planned &amp; actual'!C2326</f>
        <v>0</v>
      </c>
      <c r="E538" s="23">
        <v>44652</v>
      </c>
      <c r="F538" s="19" t="s">
        <v>275</v>
      </c>
    </row>
    <row r="539" spans="1:6" hidden="1">
      <c r="A539" s="19">
        <v>91</v>
      </c>
      <c r="B539" s="19" t="s">
        <v>2006</v>
      </c>
      <c r="C539" s="22">
        <f>'Filter by planned &amp; actual'!C539</f>
        <v>0</v>
      </c>
      <c r="D539" s="22">
        <f>'Filter by planned &amp; actual'!C2327</f>
        <v>0</v>
      </c>
      <c r="E539" s="23">
        <v>44652</v>
      </c>
      <c r="F539" s="19" t="s">
        <v>275</v>
      </c>
    </row>
    <row r="540" spans="1:6" hidden="1">
      <c r="A540" s="19">
        <v>92</v>
      </c>
      <c r="B540" s="19" t="s">
        <v>283</v>
      </c>
      <c r="C540" s="22">
        <f>'Filter by planned &amp; actual'!C540</f>
        <v>0</v>
      </c>
      <c r="D540" s="22">
        <f>'Filter by planned &amp; actual'!C2328</f>
        <v>0</v>
      </c>
      <c r="E540" s="23">
        <v>44652</v>
      </c>
      <c r="F540" s="19" t="s">
        <v>275</v>
      </c>
    </row>
    <row r="541" spans="1:6" hidden="1">
      <c r="A541" s="19">
        <v>93</v>
      </c>
      <c r="B541" s="19" t="s">
        <v>2005</v>
      </c>
      <c r="C541" s="22">
        <f>'Filter by planned &amp; actual'!C541</f>
        <v>0</v>
      </c>
      <c r="D541" s="22">
        <f>'Filter by planned &amp; actual'!C2329</f>
        <v>0</v>
      </c>
      <c r="E541" s="23">
        <v>44652</v>
      </c>
      <c r="F541" s="19" t="s">
        <v>275</v>
      </c>
    </row>
    <row r="542" spans="1:6" hidden="1">
      <c r="A542" s="19">
        <v>94</v>
      </c>
      <c r="B542" s="19" t="s">
        <v>2075</v>
      </c>
      <c r="C542" s="22">
        <f>'Filter by planned &amp; actual'!C542</f>
        <v>0</v>
      </c>
      <c r="D542" s="22">
        <f>'Filter by planned &amp; actual'!C2330</f>
        <v>0</v>
      </c>
      <c r="E542" s="23">
        <v>44652</v>
      </c>
      <c r="F542" s="19" t="s">
        <v>275</v>
      </c>
    </row>
    <row r="543" spans="1:6" hidden="1">
      <c r="A543" s="19">
        <v>95</v>
      </c>
      <c r="B543" s="19" t="s">
        <v>2076</v>
      </c>
      <c r="C543" s="22">
        <f>'Filter by planned &amp; actual'!C543</f>
        <v>0</v>
      </c>
      <c r="D543" s="22">
        <f>'Filter by planned &amp; actual'!C2331</f>
        <v>0</v>
      </c>
      <c r="E543" s="23">
        <v>44652</v>
      </c>
      <c r="F543" s="19" t="s">
        <v>275</v>
      </c>
    </row>
    <row r="544" spans="1:6" hidden="1">
      <c r="A544" s="19">
        <v>96</v>
      </c>
      <c r="B544" s="19" t="s">
        <v>2077</v>
      </c>
      <c r="C544" s="22">
        <f>'Filter by planned &amp; actual'!C544</f>
        <v>0</v>
      </c>
      <c r="D544" s="22">
        <f>'Filter by planned &amp; actual'!C2332</f>
        <v>0</v>
      </c>
      <c r="E544" s="23">
        <v>44652</v>
      </c>
      <c r="F544" s="19" t="s">
        <v>275</v>
      </c>
    </row>
    <row r="545" spans="1:6" hidden="1">
      <c r="A545" s="19">
        <v>97</v>
      </c>
      <c r="B545" s="19" t="s">
        <v>2078</v>
      </c>
      <c r="C545" s="22">
        <f>'Filter by planned &amp; actual'!C545</f>
        <v>18608718.819699928</v>
      </c>
      <c r="D545" s="22">
        <f>'Filter by planned &amp; actual'!C2333</f>
        <v>8191050.1808510721</v>
      </c>
      <c r="E545" s="23">
        <v>44652</v>
      </c>
      <c r="F545" s="19" t="s">
        <v>275</v>
      </c>
    </row>
    <row r="546" spans="1:6" hidden="1">
      <c r="A546" s="19">
        <v>98</v>
      </c>
      <c r="B546" s="19" t="s">
        <v>2079</v>
      </c>
      <c r="C546" s="22">
        <f>'Filter by planned &amp; actual'!C546</f>
        <v>32991486.156573709</v>
      </c>
      <c r="D546" s="22">
        <f>'Filter by planned &amp; actual'!C2334</f>
        <v>1623844.6562499851</v>
      </c>
      <c r="E546" s="23">
        <v>44652</v>
      </c>
      <c r="F546" s="19" t="s">
        <v>275</v>
      </c>
    </row>
    <row r="547" spans="1:6" hidden="1">
      <c r="A547" s="19">
        <v>99</v>
      </c>
      <c r="B547" s="19" t="s">
        <v>2080</v>
      </c>
      <c r="C547" s="22">
        <f>'Filter by planned &amp; actual'!C547</f>
        <v>23389877</v>
      </c>
      <c r="D547" s="22">
        <f>'Filter by planned &amp; actual'!C2335</f>
        <v>6170747.6215588748</v>
      </c>
      <c r="E547" s="23">
        <v>44652</v>
      </c>
      <c r="F547" s="19" t="s">
        <v>275</v>
      </c>
    </row>
    <row r="548" spans="1:6" hidden="1">
      <c r="A548" s="19">
        <v>100</v>
      </c>
      <c r="B548" s="19" t="s">
        <v>2081</v>
      </c>
      <c r="C548" s="22">
        <f>'Filter by planned &amp; actual'!C548</f>
        <v>0</v>
      </c>
      <c r="D548" s="22">
        <f>'Filter by planned &amp; actual'!C2336</f>
        <v>0</v>
      </c>
      <c r="E548" s="23">
        <v>44652</v>
      </c>
      <c r="F548" s="19" t="s">
        <v>275</v>
      </c>
    </row>
    <row r="549" spans="1:6" hidden="1">
      <c r="A549" s="19">
        <v>101</v>
      </c>
      <c r="B549" s="19" t="s">
        <v>2082</v>
      </c>
      <c r="C549" s="22">
        <f>'Filter by planned &amp; actual'!C549</f>
        <v>0</v>
      </c>
      <c r="D549" s="22">
        <f>'Filter by planned &amp; actual'!C2337</f>
        <v>0</v>
      </c>
      <c r="E549" s="23">
        <v>44652</v>
      </c>
      <c r="F549" s="19" t="s">
        <v>275</v>
      </c>
    </row>
    <row r="550" spans="1:6" hidden="1">
      <c r="A550" s="19">
        <v>102</v>
      </c>
      <c r="B550" s="19" t="s">
        <v>2083</v>
      </c>
      <c r="C550" s="22">
        <f>'Filter by planned &amp; actual'!C550</f>
        <v>35491004</v>
      </c>
      <c r="D550" s="22">
        <f>'Filter by planned &amp; actual'!C2338</f>
        <v>23499891.215053767</v>
      </c>
      <c r="E550" s="23">
        <v>44652</v>
      </c>
      <c r="F550" s="19" t="s">
        <v>275</v>
      </c>
    </row>
    <row r="551" spans="1:6" hidden="1">
      <c r="A551" s="19">
        <v>103</v>
      </c>
      <c r="B551" t="s">
        <v>2085</v>
      </c>
      <c r="C551" s="22">
        <f>'Filter by planned &amp; actual'!C551</f>
        <v>0</v>
      </c>
      <c r="D551" s="22">
        <f>'Filter by planned &amp; actual'!C2339</f>
        <v>0</v>
      </c>
      <c r="E551" s="23">
        <v>44652</v>
      </c>
      <c r="F551" s="19" t="s">
        <v>275</v>
      </c>
    </row>
    <row r="552" spans="1:6" hidden="1">
      <c r="A552" s="19">
        <v>104</v>
      </c>
      <c r="B552" t="s">
        <v>2086</v>
      </c>
      <c r="C552" s="22">
        <f>'Filter by planned &amp; actual'!C552</f>
        <v>0</v>
      </c>
      <c r="D552" s="22">
        <f>'Filter by planned &amp; actual'!C2340</f>
        <v>0</v>
      </c>
      <c r="E552" s="23">
        <v>44652</v>
      </c>
      <c r="F552" s="19" t="s">
        <v>275</v>
      </c>
    </row>
    <row r="553" spans="1:6" hidden="1">
      <c r="A553" s="19">
        <v>105</v>
      </c>
      <c r="B553" t="s">
        <v>2087</v>
      </c>
      <c r="C553" s="22">
        <f>'Filter by planned &amp; actual'!C553</f>
        <v>7088212.4946021102</v>
      </c>
      <c r="D553" s="22">
        <f>'Filter by planned &amp; actual'!C2341</f>
        <v>2275414.1644944251</v>
      </c>
      <c r="E553" s="23">
        <v>44652</v>
      </c>
      <c r="F553" s="19" t="s">
        <v>275</v>
      </c>
    </row>
    <row r="554" spans="1:6" hidden="1">
      <c r="A554" s="19">
        <v>106</v>
      </c>
      <c r="B554" t="s">
        <v>2088</v>
      </c>
      <c r="C554" s="22">
        <f>'Filter by planned &amp; actual'!C554</f>
        <v>0</v>
      </c>
      <c r="D554" s="22">
        <f>'Filter by planned &amp; actual'!C2342</f>
        <v>0</v>
      </c>
      <c r="E554" s="23">
        <v>44652</v>
      </c>
      <c r="F554" s="19" t="s">
        <v>275</v>
      </c>
    </row>
    <row r="555" spans="1:6" hidden="1">
      <c r="A555" s="19">
        <v>107</v>
      </c>
      <c r="B555" t="s">
        <v>2089</v>
      </c>
      <c r="C555" s="22">
        <f>'Filter by planned &amp; actual'!C555</f>
        <v>0</v>
      </c>
      <c r="D555" s="22">
        <f>'Filter by planned &amp; actual'!C2343</f>
        <v>0</v>
      </c>
      <c r="E555" s="23">
        <v>44652</v>
      </c>
      <c r="F555" s="19" t="s">
        <v>275</v>
      </c>
    </row>
    <row r="556" spans="1:6" hidden="1">
      <c r="A556" s="19">
        <v>108</v>
      </c>
      <c r="B556" t="s">
        <v>2090</v>
      </c>
      <c r="C556" s="22">
        <f>'Filter by planned &amp; actual'!C556</f>
        <v>21920125</v>
      </c>
      <c r="D556" s="22">
        <f>'Filter by planned &amp; actual'!C2344</f>
        <v>26872028.344086021</v>
      </c>
      <c r="E556" s="23">
        <v>44652</v>
      </c>
      <c r="F556" s="19" t="s">
        <v>275</v>
      </c>
    </row>
    <row r="557" spans="1:6" hidden="1">
      <c r="A557" s="19">
        <v>109</v>
      </c>
      <c r="B557" t="s">
        <v>2091</v>
      </c>
      <c r="C557" s="22">
        <f>'Filter by planned &amp; actual'!C557</f>
        <v>13983419.872085454</v>
      </c>
      <c r="D557" s="22">
        <f>'Filter by planned &amp; actual'!C2345</f>
        <v>13940838.021739125</v>
      </c>
      <c r="E557" s="23">
        <v>44652</v>
      </c>
      <c r="F557" s="19" t="s">
        <v>275</v>
      </c>
    </row>
    <row r="558" spans="1:6" hidden="1">
      <c r="A558" s="19">
        <v>110</v>
      </c>
      <c r="B558" s="19" t="s">
        <v>2092</v>
      </c>
      <c r="C558" s="22">
        <f>'Filter by planned &amp; actual'!C558</f>
        <v>20146164.548346709</v>
      </c>
      <c r="D558" s="22">
        <f>'Filter by planned &amp; actual'!C2346</f>
        <v>11248119.6875</v>
      </c>
      <c r="E558" s="23">
        <v>44652</v>
      </c>
      <c r="F558" s="19" t="s">
        <v>275</v>
      </c>
    </row>
    <row r="559" spans="1:6" hidden="1">
      <c r="A559" s="19">
        <v>111</v>
      </c>
      <c r="B559" s="19" t="s">
        <v>2104</v>
      </c>
      <c r="C559" s="22">
        <f>'Filter by planned &amp; actual'!C559</f>
        <v>2450354.9139784961</v>
      </c>
      <c r="D559" s="22">
        <f>'Filter by planned &amp; actual'!C2347</f>
        <v>213254.82795698941</v>
      </c>
      <c r="E559" s="23">
        <v>44652</v>
      </c>
      <c r="F559" s="19" t="s">
        <v>275</v>
      </c>
    </row>
    <row r="560" spans="1:6" hidden="1">
      <c r="A560" s="19">
        <v>112</v>
      </c>
      <c r="B560" s="19" t="s">
        <v>2100</v>
      </c>
      <c r="C560" s="22">
        <f>'Filter by planned &amp; actual'!C560</f>
        <v>23822235.722088497</v>
      </c>
      <c r="D560" s="22">
        <f>'Filter by planned &amp; actual'!C2348</f>
        <v>16333607.733333319</v>
      </c>
      <c r="E560" s="23">
        <v>44652</v>
      </c>
      <c r="F560" s="19" t="s">
        <v>275</v>
      </c>
    </row>
    <row r="561" spans="1:6" hidden="1">
      <c r="A561" s="19">
        <v>113</v>
      </c>
      <c r="B561" s="19" t="s">
        <v>2101</v>
      </c>
      <c r="C561" s="22">
        <f>'Filter by planned &amp; actual'!C561</f>
        <v>68009424</v>
      </c>
      <c r="D561" s="22">
        <f>'Filter by planned &amp; actual'!C2349</f>
        <v>21364910.452631593</v>
      </c>
      <c r="E561" s="23">
        <v>44652</v>
      </c>
      <c r="F561" s="19" t="s">
        <v>275</v>
      </c>
    </row>
    <row r="562" spans="1:6" hidden="1">
      <c r="A562" s="19">
        <v>114</v>
      </c>
      <c r="B562" s="19" t="s">
        <v>2102</v>
      </c>
      <c r="C562" s="22">
        <f>'Filter by planned &amp; actual'!C562</f>
        <v>1021335.1638717679</v>
      </c>
      <c r="D562" s="22">
        <f>'Filter by planned &amp; actual'!C2350</f>
        <v>80177.180000003427</v>
      </c>
      <c r="E562" s="23">
        <v>44652</v>
      </c>
      <c r="F562" s="19" t="s">
        <v>275</v>
      </c>
    </row>
    <row r="563" spans="1:6" hidden="1">
      <c r="A563" s="20">
        <v>115</v>
      </c>
      <c r="B563" s="20" t="s">
        <v>2103</v>
      </c>
      <c r="C563" s="22">
        <f>'Filter by planned &amp; actual'!C563</f>
        <v>0</v>
      </c>
      <c r="D563" s="22">
        <f>'Filter by planned &amp; actual'!C2351</f>
        <v>12622.562330976129</v>
      </c>
      <c r="E563" s="23">
        <v>44652</v>
      </c>
      <c r="F563" s="19" t="s">
        <v>275</v>
      </c>
    </row>
    <row r="564" spans="1:6" hidden="1">
      <c r="A564" s="19">
        <v>116</v>
      </c>
      <c r="B564" s="19" t="s">
        <v>2109</v>
      </c>
      <c r="C564" s="22">
        <f>'Filter by planned &amp; actual'!C564</f>
        <v>1052218</v>
      </c>
      <c r="D564" s="22">
        <f>'Filter by planned &amp; actual'!C2352</f>
        <v>407091.41304347757</v>
      </c>
      <c r="E564" s="23">
        <v>44652</v>
      </c>
      <c r="F564" s="19" t="s">
        <v>275</v>
      </c>
    </row>
    <row r="565" spans="1:6" hidden="1">
      <c r="A565" s="19">
        <v>117</v>
      </c>
      <c r="B565" s="19" t="s">
        <v>2110</v>
      </c>
      <c r="C565" s="22">
        <f>'Filter by planned &amp; actual'!C565</f>
        <v>5000000</v>
      </c>
      <c r="D565" s="22">
        <f>'Filter by planned &amp; actual'!C2353</f>
        <v>605324.41006949171</v>
      </c>
      <c r="E565" s="23">
        <v>44652</v>
      </c>
      <c r="F565" s="19" t="s">
        <v>275</v>
      </c>
    </row>
    <row r="566" spans="1:6" hidden="1">
      <c r="A566">
        <v>118</v>
      </c>
      <c r="B566" t="s">
        <v>2112</v>
      </c>
      <c r="C566" s="22">
        <f>'Filter by planned &amp; actual'!C566</f>
        <v>8800000</v>
      </c>
      <c r="D566" s="22">
        <f>'Filter by planned &amp; actual'!C2354</f>
        <v>3856803.5</v>
      </c>
      <c r="E566" s="23">
        <v>44652</v>
      </c>
      <c r="F566" s="19" t="s">
        <v>275</v>
      </c>
    </row>
    <row r="567" spans="1:6" hidden="1">
      <c r="A567">
        <v>119</v>
      </c>
      <c r="B567" t="s">
        <v>2113</v>
      </c>
      <c r="C567" s="22">
        <f>'Filter by planned &amp; actual'!C567</f>
        <v>0</v>
      </c>
      <c r="D567" s="22">
        <f>'Filter by planned &amp; actual'!C2355</f>
        <v>136553.23333333293</v>
      </c>
      <c r="E567" s="23">
        <v>44652</v>
      </c>
      <c r="F567" s="19" t="s">
        <v>275</v>
      </c>
    </row>
    <row r="568" spans="1:6" hidden="1">
      <c r="A568">
        <v>120</v>
      </c>
      <c r="B568" s="106" t="s">
        <v>2114</v>
      </c>
      <c r="C568" s="22">
        <f>'Filter by planned &amp; actual'!C568</f>
        <v>0</v>
      </c>
      <c r="D568" s="22">
        <f>'Filter by planned &amp; actual'!C2356</f>
        <v>0</v>
      </c>
      <c r="E568" s="23">
        <v>44652</v>
      </c>
      <c r="F568" s="19" t="s">
        <v>275</v>
      </c>
    </row>
    <row r="569" spans="1:6" hidden="1">
      <c r="A569">
        <v>121</v>
      </c>
      <c r="B569" s="12" t="s">
        <v>2157</v>
      </c>
      <c r="C569" s="22">
        <f>'Filter by planned &amp; actual'!C569</f>
        <v>0</v>
      </c>
      <c r="D569" s="22">
        <f>'Filter by planned &amp; actual'!C2357</f>
        <v>0</v>
      </c>
      <c r="E569" s="23">
        <v>44652</v>
      </c>
      <c r="F569" s="19" t="s">
        <v>275</v>
      </c>
    </row>
    <row r="570" spans="1:6" hidden="1">
      <c r="A570">
        <v>122</v>
      </c>
      <c r="B570" s="12" t="s">
        <v>2158</v>
      </c>
      <c r="C570" s="22">
        <f>'Filter by planned &amp; actual'!C570</f>
        <v>0</v>
      </c>
      <c r="D570" s="22">
        <f>'Filter by planned &amp; actual'!C2358</f>
        <v>295938.76760059223</v>
      </c>
      <c r="E570" s="23">
        <v>44652</v>
      </c>
      <c r="F570" s="19" t="s">
        <v>275</v>
      </c>
    </row>
    <row r="571" spans="1:6" hidden="1">
      <c r="A571">
        <v>123</v>
      </c>
      <c r="B571" s="12" t="s">
        <v>2159</v>
      </c>
      <c r="C571" s="22">
        <f>'Filter by planned &amp; actual'!C571</f>
        <v>0</v>
      </c>
      <c r="D571" s="22">
        <f>'Filter by planned &amp; actual'!C2359</f>
        <v>0</v>
      </c>
      <c r="E571" s="23">
        <v>44652</v>
      </c>
      <c r="F571" s="19" t="s">
        <v>275</v>
      </c>
    </row>
    <row r="572" spans="1:6" hidden="1">
      <c r="A572">
        <v>124</v>
      </c>
      <c r="B572" s="12" t="s">
        <v>2160</v>
      </c>
      <c r="C572" s="22">
        <f>'Filter by planned &amp; actual'!C572</f>
        <v>0</v>
      </c>
      <c r="D572" s="22">
        <f>'Filter by planned &amp; actual'!C2360</f>
        <v>112252.89999999944</v>
      </c>
      <c r="E572" s="23">
        <v>44652</v>
      </c>
      <c r="F572" s="19" t="s">
        <v>275</v>
      </c>
    </row>
    <row r="573" spans="1:6" hidden="1">
      <c r="A573" s="19">
        <v>125</v>
      </c>
      <c r="B573" s="19" t="s">
        <v>2162</v>
      </c>
      <c r="C573" s="22">
        <f>'Filter by planned &amp; actual'!C573</f>
        <v>0</v>
      </c>
      <c r="D573" s="22">
        <f>'Filter by planned &amp; actual'!C2361</f>
        <v>0</v>
      </c>
      <c r="E573" s="23">
        <v>44652</v>
      </c>
      <c r="F573" s="19" t="s">
        <v>275</v>
      </c>
    </row>
    <row r="574" spans="1:6" hidden="1">
      <c r="A574" s="19">
        <v>126</v>
      </c>
      <c r="B574" s="19" t="s">
        <v>2163</v>
      </c>
      <c r="C574" s="22">
        <f>'Filter by planned &amp; actual'!C574</f>
        <v>16581592.277773075</v>
      </c>
      <c r="D574" s="22">
        <f>'Filter by planned &amp; actual'!C2362</f>
        <v>3125749.1252970658</v>
      </c>
      <c r="E574" s="23">
        <v>44652</v>
      </c>
      <c r="F574" s="19" t="s">
        <v>275</v>
      </c>
    </row>
    <row r="575" spans="1:6" hidden="1">
      <c r="A575" s="19">
        <v>127</v>
      </c>
      <c r="B575" s="19" t="s">
        <v>2164</v>
      </c>
      <c r="C575" s="22">
        <f>'Filter by planned &amp; actual'!C575</f>
        <v>11184927.103246933</v>
      </c>
      <c r="D575" s="22">
        <f>'Filter by planned &amp; actual'!C2363</f>
        <v>40605767.722222209</v>
      </c>
      <c r="E575" s="23">
        <v>44652</v>
      </c>
      <c r="F575" s="19" t="s">
        <v>275</v>
      </c>
    </row>
    <row r="576" spans="1:6" hidden="1">
      <c r="A576" s="19">
        <v>128</v>
      </c>
      <c r="B576" s="19" t="s">
        <v>2165</v>
      </c>
      <c r="C576" s="22">
        <f>'Filter by planned &amp; actual'!C576</f>
        <v>9800000</v>
      </c>
      <c r="D576" s="22">
        <f>'Filter by planned &amp; actual'!C2364</f>
        <v>4734307.7899106648</v>
      </c>
      <c r="E576" s="23">
        <v>44652</v>
      </c>
      <c r="F576" s="19" t="s">
        <v>275</v>
      </c>
    </row>
    <row r="577" spans="1:6" hidden="1">
      <c r="A577" s="113">
        <v>129</v>
      </c>
      <c r="B577" t="s">
        <v>2167</v>
      </c>
      <c r="C577" s="22">
        <f>'Filter by planned &amp; actual'!C577</f>
        <v>0</v>
      </c>
      <c r="D577" s="22">
        <f>'Filter by planned &amp; actual'!C2365</f>
        <v>0</v>
      </c>
      <c r="E577" s="23">
        <v>44652</v>
      </c>
      <c r="F577" s="19" t="s">
        <v>275</v>
      </c>
    </row>
    <row r="578" spans="1:6" hidden="1">
      <c r="A578" s="113">
        <v>130</v>
      </c>
      <c r="B578" t="s">
        <v>2168</v>
      </c>
      <c r="C578" s="22">
        <f>'Filter by planned &amp; actual'!C578</f>
        <v>25700000</v>
      </c>
      <c r="D578" s="22">
        <f>'Filter by planned &amp; actual'!C2366</f>
        <v>6927469.0623290688</v>
      </c>
      <c r="E578" s="23">
        <v>44652</v>
      </c>
      <c r="F578" s="19" t="s">
        <v>275</v>
      </c>
    </row>
    <row r="579" spans="1:6" hidden="1">
      <c r="A579" s="113">
        <v>131</v>
      </c>
      <c r="B579" s="113" t="s">
        <v>2169</v>
      </c>
      <c r="C579" s="22">
        <f>'Filter by planned &amp; actual'!C579</f>
        <v>12500000</v>
      </c>
      <c r="D579" s="22">
        <f>'Filter by planned &amp; actual'!C2367</f>
        <v>0</v>
      </c>
      <c r="E579" s="23">
        <v>44652</v>
      </c>
      <c r="F579" s="19" t="s">
        <v>275</v>
      </c>
    </row>
    <row r="580" spans="1:6" hidden="1">
      <c r="A580" s="113">
        <v>132</v>
      </c>
      <c r="B580" s="113" t="s">
        <v>2170</v>
      </c>
      <c r="C580" s="22">
        <f>'Filter by planned &amp; actual'!C580</f>
        <v>10734983.810000001</v>
      </c>
      <c r="D580" s="22">
        <f>'Filter by planned &amp; actual'!C2368</f>
        <v>828594.04301075637</v>
      </c>
      <c r="E580" s="23">
        <v>44652</v>
      </c>
      <c r="F580" s="19" t="s">
        <v>275</v>
      </c>
    </row>
    <row r="581" spans="1:6" hidden="1">
      <c r="A581" s="113">
        <v>133</v>
      </c>
      <c r="B581" s="113" t="s">
        <v>2171</v>
      </c>
      <c r="C581" s="22">
        <f>'Filter by planned &amp; actual'!C581</f>
        <v>7870908.4000000004</v>
      </c>
      <c r="D581" s="22">
        <f>'Filter by planned &amp; actual'!C2369</f>
        <v>0</v>
      </c>
      <c r="E581" s="23">
        <v>44652</v>
      </c>
      <c r="F581" s="19" t="s">
        <v>275</v>
      </c>
    </row>
    <row r="582" spans="1:6" hidden="1">
      <c r="A582" s="113">
        <v>134</v>
      </c>
      <c r="B582" s="113" t="s">
        <v>2172</v>
      </c>
      <c r="C582" s="22">
        <f>'Filter by planned &amp; actual'!C582</f>
        <v>1800000</v>
      </c>
      <c r="D582" s="22">
        <f>'Filter by planned &amp; actual'!C2370</f>
        <v>0</v>
      </c>
      <c r="E582" s="23">
        <v>44652</v>
      </c>
      <c r="F582" s="19" t="s">
        <v>275</v>
      </c>
    </row>
    <row r="583" spans="1:6" hidden="1">
      <c r="A583" s="113">
        <v>135</v>
      </c>
      <c r="B583" s="113" t="s">
        <v>2173</v>
      </c>
      <c r="C583" s="22">
        <f>'Filter by planned &amp; actual'!C583</f>
        <v>20000000</v>
      </c>
      <c r="D583" s="22">
        <f>'Filter by planned &amp; actual'!C2371</f>
        <v>3798686.3715656349</v>
      </c>
      <c r="E583" s="23">
        <v>44652</v>
      </c>
      <c r="F583" s="19" t="s">
        <v>275</v>
      </c>
    </row>
    <row r="584" spans="1:6" hidden="1">
      <c r="A584" s="113">
        <v>136</v>
      </c>
      <c r="B584" s="113" t="s">
        <v>2174</v>
      </c>
      <c r="C584" s="22">
        <f>'Filter by planned &amp; actual'!C584</f>
        <v>28900000</v>
      </c>
      <c r="D584" s="22">
        <f>'Filter by planned &amp; actual'!C2372</f>
        <v>7058835.9152227379</v>
      </c>
      <c r="E584" s="23">
        <v>44652</v>
      </c>
      <c r="F584" s="19" t="s">
        <v>275</v>
      </c>
    </row>
    <row r="585" spans="1:6" hidden="1">
      <c r="A585" s="113">
        <v>137</v>
      </c>
      <c r="B585" s="113" t="s">
        <v>2175</v>
      </c>
      <c r="C585" s="22">
        <f>'Filter by planned &amp; actual'!C585</f>
        <v>0</v>
      </c>
      <c r="D585" s="22">
        <f>'Filter by planned &amp; actual'!C2373</f>
        <v>0</v>
      </c>
      <c r="E585" s="23">
        <v>44652</v>
      </c>
      <c r="F585" s="19" t="s">
        <v>275</v>
      </c>
    </row>
    <row r="586" spans="1:6" hidden="1">
      <c r="A586" s="113">
        <v>138</v>
      </c>
      <c r="B586" s="113" t="s">
        <v>2176</v>
      </c>
      <c r="C586" s="22">
        <f>'Filter by planned &amp; actual'!C586</f>
        <v>21000000</v>
      </c>
      <c r="D586" s="22">
        <f>'Filter by planned &amp; actual'!C2374</f>
        <v>1442035.2457437993</v>
      </c>
      <c r="E586" s="23">
        <v>44652</v>
      </c>
      <c r="F586" s="19" t="s">
        <v>275</v>
      </c>
    </row>
    <row r="587" spans="1:6" hidden="1">
      <c r="A587" s="113">
        <v>139</v>
      </c>
      <c r="B587" s="113" t="s">
        <v>2189</v>
      </c>
      <c r="C587" s="22">
        <f>'Filter by planned &amp; actual'!C587</f>
        <v>1728914.48</v>
      </c>
      <c r="D587" s="22">
        <f>'Filter by planned &amp; actual'!C2375</f>
        <v>4705375.4475466348</v>
      </c>
      <c r="E587" s="23">
        <v>44652</v>
      </c>
      <c r="F587" s="19" t="s">
        <v>275</v>
      </c>
    </row>
    <row r="588" spans="1:6" hidden="1">
      <c r="A588" s="113">
        <v>140</v>
      </c>
      <c r="B588" s="113" t="s">
        <v>2190</v>
      </c>
      <c r="C588" s="22">
        <f>'Filter by planned &amp; actual'!C588</f>
        <v>8800000</v>
      </c>
      <c r="D588" s="22">
        <f>'Filter by planned &amp; actual'!C2376</f>
        <v>0</v>
      </c>
      <c r="E588" s="23">
        <v>44652</v>
      </c>
      <c r="F588" s="19" t="s">
        <v>275</v>
      </c>
    </row>
    <row r="589" spans="1:6" hidden="1">
      <c r="A589" s="113">
        <v>141</v>
      </c>
      <c r="B589" s="113" t="s">
        <v>2191</v>
      </c>
      <c r="C589" s="22">
        <f>'Filter by planned &amp; actual'!C589</f>
        <v>0</v>
      </c>
      <c r="D589" s="22">
        <f>'Filter by planned &amp; actual'!C2377</f>
        <v>0</v>
      </c>
      <c r="E589" s="23">
        <v>44652</v>
      </c>
      <c r="F589" s="19" t="s">
        <v>275</v>
      </c>
    </row>
    <row r="590" spans="1:6" hidden="1">
      <c r="A590" s="113">
        <v>142</v>
      </c>
      <c r="B590" s="113" t="s">
        <v>2192</v>
      </c>
      <c r="C590" s="22">
        <f>'Filter by planned &amp; actual'!C590</f>
        <v>19645410.279599998</v>
      </c>
      <c r="D590" s="22">
        <f>'Filter by planned &amp; actual'!C2378</f>
        <v>0</v>
      </c>
      <c r="E590" s="23">
        <v>44652</v>
      </c>
      <c r="F590" s="19" t="s">
        <v>275</v>
      </c>
    </row>
    <row r="591" spans="1:6" hidden="1">
      <c r="A591" s="113">
        <v>143</v>
      </c>
      <c r="B591" s="113" t="s">
        <v>2193</v>
      </c>
      <c r="C591" s="22">
        <f>'Filter by planned &amp; actual'!C591</f>
        <v>4631039.9999999991</v>
      </c>
      <c r="D591" s="22">
        <f>'Filter by planned &amp; actual'!C2379</f>
        <v>0</v>
      </c>
      <c r="E591" s="23">
        <v>44652</v>
      </c>
      <c r="F591" s="19" t="s">
        <v>275</v>
      </c>
    </row>
    <row r="592" spans="1:6" hidden="1">
      <c r="A592" s="152">
        <v>144</v>
      </c>
      <c r="B592" s="152" t="s">
        <v>2207</v>
      </c>
      <c r="C592" s="22">
        <f>'Filter by planned &amp; actual'!C592</f>
        <v>0</v>
      </c>
      <c r="D592" s="22">
        <f>'Filter by planned &amp; actual'!C2380</f>
        <v>0</v>
      </c>
      <c r="E592" s="23">
        <v>44652</v>
      </c>
      <c r="F592" s="19" t="s">
        <v>275</v>
      </c>
    </row>
    <row r="593" spans="1:6">
      <c r="A593" s="152">
        <v>145</v>
      </c>
      <c r="B593" s="152" t="s">
        <v>2208</v>
      </c>
      <c r="C593" s="22">
        <f>'Filter by planned &amp; actual'!C593</f>
        <v>0</v>
      </c>
      <c r="D593" s="22">
        <f>'Filter by planned &amp; actual'!C2381</f>
        <v>0</v>
      </c>
      <c r="E593" s="23">
        <v>44652</v>
      </c>
      <c r="F593" s="19" t="s">
        <v>275</v>
      </c>
    </row>
    <row r="594" spans="1:6">
      <c r="A594" s="152">
        <v>146</v>
      </c>
      <c r="B594" s="152" t="s">
        <v>2211</v>
      </c>
      <c r="C594" s="22">
        <f>'Filter by planned &amp; actual'!C594</f>
        <v>0</v>
      </c>
      <c r="D594" s="22">
        <f>'Filter by planned &amp; actual'!C2382</f>
        <v>0</v>
      </c>
      <c r="E594" s="23">
        <v>44652</v>
      </c>
      <c r="F594" s="19" t="s">
        <v>275</v>
      </c>
    </row>
    <row r="595" spans="1:6">
      <c r="A595" s="152">
        <v>147</v>
      </c>
      <c r="B595" s="152" t="s">
        <v>2212</v>
      </c>
      <c r="C595" s="22">
        <f>'Filter by planned &amp; actual'!C595</f>
        <v>0</v>
      </c>
      <c r="D595" s="22">
        <f>'Filter by planned &amp; actual'!C2383</f>
        <v>0</v>
      </c>
      <c r="E595" s="23">
        <v>44652</v>
      </c>
      <c r="F595" s="19" t="s">
        <v>275</v>
      </c>
    </row>
    <row r="596" spans="1:6">
      <c r="A596" s="152">
        <v>148</v>
      </c>
      <c r="B596" s="152" t="s">
        <v>2213</v>
      </c>
      <c r="C596" s="22">
        <f>'Filter by planned &amp; actual'!C596</f>
        <v>0</v>
      </c>
      <c r="D596" s="22">
        <f>'Filter by planned &amp; actual'!C2384</f>
        <v>0</v>
      </c>
      <c r="E596" s="23">
        <v>44652</v>
      </c>
      <c r="F596" s="19" t="s">
        <v>275</v>
      </c>
    </row>
    <row r="597" spans="1:6">
      <c r="A597" s="19">
        <v>0</v>
      </c>
      <c r="B597" s="111" t="s">
        <v>1985</v>
      </c>
      <c r="C597" s="22">
        <f>'Filter by planned &amp; actual'!C597</f>
        <v>0</v>
      </c>
      <c r="D597" s="22">
        <f>'Filter by planned &amp; actual'!C2385</f>
        <v>0</v>
      </c>
      <c r="E597" s="23">
        <v>44652</v>
      </c>
      <c r="F597" s="19" t="s">
        <v>275</v>
      </c>
    </row>
    <row r="598" spans="1:6" hidden="1">
      <c r="A598" s="19">
        <v>1</v>
      </c>
      <c r="B598" s="8" t="s">
        <v>7</v>
      </c>
      <c r="C598" s="22">
        <f>'Filter by planned &amp; actual'!C598</f>
        <v>22915846.229578972</v>
      </c>
      <c r="D598" s="22">
        <f>'Filter by planned &amp; actual'!C2386</f>
        <v>32613422.17894733</v>
      </c>
      <c r="E598" s="23">
        <v>44682</v>
      </c>
      <c r="F598" s="19" t="s">
        <v>275</v>
      </c>
    </row>
    <row r="599" spans="1:6" hidden="1">
      <c r="A599" s="19">
        <v>2</v>
      </c>
      <c r="B599" s="8" t="s">
        <v>8</v>
      </c>
      <c r="C599" s="22">
        <f>'Filter by planned &amp; actual'!C599</f>
        <v>0</v>
      </c>
      <c r="D599" s="22">
        <f>'Filter by planned &amp; actual'!C2387</f>
        <v>0</v>
      </c>
      <c r="E599" s="23">
        <v>44682</v>
      </c>
      <c r="F599" s="19" t="s">
        <v>275</v>
      </c>
    </row>
    <row r="600" spans="1:6" hidden="1">
      <c r="A600" s="19">
        <v>3</v>
      </c>
      <c r="B600" s="8" t="s">
        <v>9</v>
      </c>
      <c r="C600" s="22">
        <f>'Filter by planned &amp; actual'!C600</f>
        <v>0</v>
      </c>
      <c r="D600" s="22">
        <f>'Filter by planned &amp; actual'!C2388</f>
        <v>201722.43599963188</v>
      </c>
      <c r="E600" s="23">
        <v>44682</v>
      </c>
      <c r="F600" s="19" t="s">
        <v>275</v>
      </c>
    </row>
    <row r="601" spans="1:6" hidden="1">
      <c r="A601" s="19">
        <v>4</v>
      </c>
      <c r="B601" s="8" t="s">
        <v>10</v>
      </c>
      <c r="C601" s="22">
        <f>'Filter by planned &amp; actual'!C601</f>
        <v>0</v>
      </c>
      <c r="D601" s="22">
        <f>'Filter by planned &amp; actual'!C2389</f>
        <v>0</v>
      </c>
      <c r="E601" s="23">
        <v>44682</v>
      </c>
      <c r="F601" s="19" t="s">
        <v>275</v>
      </c>
    </row>
    <row r="602" spans="1:6" hidden="1">
      <c r="A602" s="19">
        <v>5</v>
      </c>
      <c r="B602" s="8" t="s">
        <v>11</v>
      </c>
      <c r="C602" s="22">
        <f>'Filter by planned &amp; actual'!C602</f>
        <v>0</v>
      </c>
      <c r="D602" s="22">
        <f>'Filter by planned &amp; actual'!C2390</f>
        <v>729484.12935620546</v>
      </c>
      <c r="E602" s="23">
        <v>44682</v>
      </c>
      <c r="F602" s="19" t="s">
        <v>275</v>
      </c>
    </row>
    <row r="603" spans="1:6" hidden="1">
      <c r="A603" s="19">
        <v>6</v>
      </c>
      <c r="B603" s="8" t="s">
        <v>12</v>
      </c>
      <c r="C603" s="22">
        <f>'Filter by planned &amp; actual'!C603</f>
        <v>31080402</v>
      </c>
      <c r="D603" s="22">
        <f>'Filter by planned &amp; actual'!C2391</f>
        <v>29862328.832432389</v>
      </c>
      <c r="E603" s="23">
        <v>44682</v>
      </c>
      <c r="F603" s="19" t="s">
        <v>275</v>
      </c>
    </row>
    <row r="604" spans="1:6" hidden="1">
      <c r="A604" s="19">
        <v>7</v>
      </c>
      <c r="B604" s="8" t="s">
        <v>13</v>
      </c>
      <c r="C604" s="22">
        <f>'Filter by planned &amp; actual'!C604</f>
        <v>0</v>
      </c>
      <c r="D604" s="22">
        <f>'Filter by planned &amp; actual'!C2392</f>
        <v>0</v>
      </c>
      <c r="E604" s="23">
        <v>44682</v>
      </c>
      <c r="F604" s="19" t="s">
        <v>275</v>
      </c>
    </row>
    <row r="605" spans="1:6" hidden="1">
      <c r="A605" s="19">
        <v>8</v>
      </c>
      <c r="B605" s="8" t="s">
        <v>2004</v>
      </c>
      <c r="C605" s="22">
        <f>'Filter by planned &amp; actual'!C605</f>
        <v>26190436.499582648</v>
      </c>
      <c r="D605" s="22">
        <f>'Filter by planned &amp; actual'!C2393</f>
        <v>16315626.423076987</v>
      </c>
      <c r="E605" s="23">
        <v>44682</v>
      </c>
      <c r="F605" s="19" t="s">
        <v>275</v>
      </c>
    </row>
    <row r="606" spans="1:6" hidden="1">
      <c r="A606" s="19">
        <v>9</v>
      </c>
      <c r="B606" s="8" t="s">
        <v>15</v>
      </c>
      <c r="C606" s="22">
        <f>'Filter by planned &amp; actual'!C606</f>
        <v>0</v>
      </c>
      <c r="D606" s="22">
        <f>'Filter by planned &amp; actual'!C2394</f>
        <v>0</v>
      </c>
      <c r="E606" s="23">
        <v>44682</v>
      </c>
      <c r="F606" s="19" t="s">
        <v>275</v>
      </c>
    </row>
    <row r="607" spans="1:6" hidden="1">
      <c r="A607" s="19">
        <v>10</v>
      </c>
      <c r="B607" s="8" t="s">
        <v>16</v>
      </c>
      <c r="C607" s="22">
        <f>'Filter by planned &amp; actual'!C607</f>
        <v>0</v>
      </c>
      <c r="D607" s="22">
        <f>'Filter by planned &amp; actual'!C2395</f>
        <v>0</v>
      </c>
      <c r="E607" s="23">
        <v>44682</v>
      </c>
      <c r="F607" s="19" t="s">
        <v>275</v>
      </c>
    </row>
    <row r="608" spans="1:6" hidden="1">
      <c r="A608" s="19">
        <v>11</v>
      </c>
      <c r="B608" s="8" t="s">
        <v>17</v>
      </c>
      <c r="C608" s="22">
        <f>'Filter by planned &amp; actual'!C608</f>
        <v>0</v>
      </c>
      <c r="D608" s="22">
        <f>'Filter by planned &amp; actual'!C2396</f>
        <v>286309.9171821475</v>
      </c>
      <c r="E608" s="23">
        <v>44682</v>
      </c>
      <c r="F608" s="19" t="s">
        <v>275</v>
      </c>
    </row>
    <row r="609" spans="1:6" hidden="1">
      <c r="A609" s="19">
        <v>12</v>
      </c>
      <c r="B609" s="8" t="s">
        <v>18</v>
      </c>
      <c r="C609" s="22">
        <f>'Filter by planned &amp; actual'!C609</f>
        <v>0</v>
      </c>
      <c r="D609" s="22">
        <f>'Filter by planned &amp; actual'!C2397</f>
        <v>0</v>
      </c>
      <c r="E609" s="23">
        <v>44682</v>
      </c>
      <c r="F609" s="19" t="s">
        <v>275</v>
      </c>
    </row>
    <row r="610" spans="1:6" hidden="1">
      <c r="A610" s="19">
        <v>13</v>
      </c>
      <c r="B610" s="8" t="s">
        <v>19</v>
      </c>
      <c r="C610" s="22">
        <f>'Filter by planned &amp; actual'!C610</f>
        <v>0</v>
      </c>
      <c r="D610" s="22">
        <f>'Filter by planned &amp; actual'!C2398</f>
        <v>0</v>
      </c>
      <c r="E610" s="23">
        <v>44682</v>
      </c>
      <c r="F610" s="19" t="s">
        <v>275</v>
      </c>
    </row>
    <row r="611" spans="1:6" hidden="1">
      <c r="A611" s="19">
        <v>14</v>
      </c>
      <c r="B611" s="8" t="s">
        <v>20</v>
      </c>
      <c r="C611" s="22">
        <f>'Filter by planned &amp; actual'!C611</f>
        <v>0</v>
      </c>
      <c r="D611" s="22">
        <f>'Filter by planned &amp; actual'!C2399</f>
        <v>0</v>
      </c>
      <c r="E611" s="23">
        <v>44682</v>
      </c>
      <c r="F611" s="19" t="s">
        <v>275</v>
      </c>
    </row>
    <row r="612" spans="1:6" hidden="1">
      <c r="A612" s="19">
        <v>15</v>
      </c>
      <c r="B612" s="8" t="s">
        <v>21</v>
      </c>
      <c r="C612" s="22">
        <f>'Filter by planned &amp; actual'!C612</f>
        <v>0</v>
      </c>
      <c r="D612" s="22">
        <f>'Filter by planned &amp; actual'!C2400</f>
        <v>0</v>
      </c>
      <c r="E612" s="23">
        <v>44682</v>
      </c>
      <c r="F612" s="19" t="s">
        <v>275</v>
      </c>
    </row>
    <row r="613" spans="1:6" hidden="1">
      <c r="A613" s="19">
        <v>16</v>
      </c>
      <c r="B613" s="12" t="s">
        <v>22</v>
      </c>
      <c r="C613" s="22">
        <f>'Filter by planned &amp; actual'!C613</f>
        <v>0</v>
      </c>
      <c r="D613" s="22">
        <f>'Filter by planned &amp; actual'!C2401</f>
        <v>0</v>
      </c>
      <c r="E613" s="23">
        <v>44682</v>
      </c>
      <c r="F613" s="19" t="s">
        <v>275</v>
      </c>
    </row>
    <row r="614" spans="1:6" hidden="1">
      <c r="A614" s="19">
        <v>17</v>
      </c>
      <c r="B614" s="12" t="s">
        <v>23</v>
      </c>
      <c r="C614" s="22">
        <f>'Filter by planned &amp; actual'!C614</f>
        <v>0</v>
      </c>
      <c r="D614" s="22">
        <f>'Filter by planned &amp; actual'!C2402</f>
        <v>0</v>
      </c>
      <c r="E614" s="23">
        <v>44682</v>
      </c>
      <c r="F614" s="19" t="s">
        <v>275</v>
      </c>
    </row>
    <row r="615" spans="1:6" hidden="1">
      <c r="A615" s="19">
        <v>18</v>
      </c>
      <c r="B615" s="12" t="s">
        <v>24</v>
      </c>
      <c r="C615" s="22">
        <f>'Filter by planned &amp; actual'!C615</f>
        <v>0</v>
      </c>
      <c r="D615" s="22">
        <f>'Filter by planned &amp; actual'!C2403</f>
        <v>1889703.5379606485</v>
      </c>
      <c r="E615" s="23">
        <v>44682</v>
      </c>
      <c r="F615" s="19" t="s">
        <v>275</v>
      </c>
    </row>
    <row r="616" spans="1:6" hidden="1">
      <c r="A616" s="19">
        <v>19</v>
      </c>
      <c r="B616" s="8" t="s">
        <v>25</v>
      </c>
      <c r="C616" s="22">
        <f>'Filter by planned &amp; actual'!C616</f>
        <v>15052208.974469</v>
      </c>
      <c r="D616" s="22">
        <f>'Filter by planned &amp; actual'!C2404</f>
        <v>7507686.0661582947</v>
      </c>
      <c r="E616" s="23">
        <v>44682</v>
      </c>
      <c r="F616" s="19" t="s">
        <v>275</v>
      </c>
    </row>
    <row r="617" spans="1:6" hidden="1">
      <c r="A617" s="19">
        <v>20</v>
      </c>
      <c r="B617" s="8" t="s">
        <v>26</v>
      </c>
      <c r="C617" s="22">
        <f>'Filter by planned &amp; actual'!C617</f>
        <v>15257260.399056001</v>
      </c>
      <c r="D617" s="22">
        <f>'Filter by planned &amp; actual'!C2405</f>
        <v>8271461.0673575401</v>
      </c>
      <c r="E617" s="23">
        <v>44682</v>
      </c>
      <c r="F617" s="19" t="s">
        <v>275</v>
      </c>
    </row>
    <row r="618" spans="1:6" hidden="1">
      <c r="A618" s="19">
        <v>21</v>
      </c>
      <c r="B618" s="8" t="s">
        <v>27</v>
      </c>
      <c r="C618" s="22">
        <f>'Filter by planned &amp; actual'!C618</f>
        <v>25381582.585855</v>
      </c>
      <c r="D618" s="22">
        <f>'Filter by planned &amp; actual'!C2406</f>
        <v>13176275.258883238</v>
      </c>
      <c r="E618" s="23">
        <v>44682</v>
      </c>
      <c r="F618" s="19" t="s">
        <v>275</v>
      </c>
    </row>
    <row r="619" spans="1:6" hidden="1">
      <c r="A619" s="19">
        <v>22</v>
      </c>
      <c r="B619" s="8" t="s">
        <v>29</v>
      </c>
      <c r="C619" s="22">
        <f>'Filter by planned &amp; actual'!C619</f>
        <v>20976792.149999999</v>
      </c>
      <c r="D619" s="22">
        <f>'Filter by planned &amp; actual'!C2407</f>
        <v>4573375.8969072104</v>
      </c>
      <c r="E619" s="23">
        <v>44682</v>
      </c>
      <c r="F619" s="19" t="s">
        <v>275</v>
      </c>
    </row>
    <row r="620" spans="1:6" hidden="1">
      <c r="A620" s="19">
        <v>23</v>
      </c>
      <c r="B620" s="8" t="s">
        <v>30</v>
      </c>
      <c r="C620" s="22">
        <f>'Filter by planned &amp; actual'!C620</f>
        <v>31943009.444862999</v>
      </c>
      <c r="D620" s="22">
        <f>'Filter by planned &amp; actual'!C2408</f>
        <v>7175832.8864892125</v>
      </c>
      <c r="E620" s="23">
        <v>44682</v>
      </c>
      <c r="F620" s="19" t="s">
        <v>275</v>
      </c>
    </row>
    <row r="621" spans="1:6" hidden="1">
      <c r="A621" s="19">
        <v>24</v>
      </c>
      <c r="B621" s="8" t="s">
        <v>31</v>
      </c>
      <c r="C621" s="22">
        <f>'Filter by planned &amp; actual'!C621</f>
        <v>0</v>
      </c>
      <c r="D621" s="22">
        <f>'Filter by planned &amp; actual'!C2409</f>
        <v>-0.33965539932250977</v>
      </c>
      <c r="E621" s="23">
        <v>44682</v>
      </c>
      <c r="F621" s="19" t="s">
        <v>275</v>
      </c>
    </row>
    <row r="622" spans="1:6" hidden="1">
      <c r="A622" s="19">
        <v>25</v>
      </c>
      <c r="B622" s="8" t="s">
        <v>32</v>
      </c>
      <c r="C622" s="22">
        <f>'Filter by planned &amp; actual'!C622</f>
        <v>0</v>
      </c>
      <c r="D622" s="22">
        <f>'Filter by planned &amp; actual'!C2410</f>
        <v>0</v>
      </c>
      <c r="E622" s="23">
        <v>44682</v>
      </c>
      <c r="F622" s="19" t="s">
        <v>275</v>
      </c>
    </row>
    <row r="623" spans="1:6" hidden="1">
      <c r="A623" s="19">
        <v>26</v>
      </c>
      <c r="B623" s="8" t="s">
        <v>34</v>
      </c>
      <c r="C623" s="22">
        <f>'Filter by planned &amp; actual'!C623</f>
        <v>4844545</v>
      </c>
      <c r="D623" s="22">
        <f>'Filter by planned &amp; actual'!C2411</f>
        <v>1675153.505376339</v>
      </c>
      <c r="E623" s="23">
        <v>44682</v>
      </c>
      <c r="F623" s="19" t="s">
        <v>275</v>
      </c>
    </row>
    <row r="624" spans="1:6" hidden="1">
      <c r="A624" s="19">
        <v>27</v>
      </c>
      <c r="B624" s="8" t="s">
        <v>35</v>
      </c>
      <c r="C624" s="22">
        <f>'Filter by planned &amp; actual'!C624</f>
        <v>0</v>
      </c>
      <c r="D624" s="22">
        <f>'Filter by planned &amp; actual'!C2412</f>
        <v>38936.359066009521</v>
      </c>
      <c r="E624" s="23">
        <v>44682</v>
      </c>
      <c r="F624" s="19" t="s">
        <v>275</v>
      </c>
    </row>
    <row r="625" spans="1:6" hidden="1">
      <c r="A625" s="19">
        <v>28</v>
      </c>
      <c r="B625" s="8" t="s">
        <v>36</v>
      </c>
      <c r="C625" s="22">
        <f>'Filter by planned &amp; actual'!C625</f>
        <v>0</v>
      </c>
      <c r="D625" s="22">
        <f>'Filter by planned &amp; actual'!C2413</f>
        <v>0</v>
      </c>
      <c r="E625" s="23">
        <v>44682</v>
      </c>
      <c r="F625" s="19" t="s">
        <v>275</v>
      </c>
    </row>
    <row r="626" spans="1:6" hidden="1">
      <c r="A626" s="19">
        <v>29</v>
      </c>
      <c r="B626" s="8" t="s">
        <v>37</v>
      </c>
      <c r="C626" s="22">
        <f>'Filter by planned &amp; actual'!C626</f>
        <v>0</v>
      </c>
      <c r="D626" s="22">
        <f>'Filter by planned &amp; actual'!C2414</f>
        <v>0</v>
      </c>
      <c r="E626" s="23">
        <v>44682</v>
      </c>
      <c r="F626" s="19" t="s">
        <v>275</v>
      </c>
    </row>
    <row r="627" spans="1:6" hidden="1">
      <c r="A627" s="19">
        <v>30</v>
      </c>
      <c r="B627" s="8" t="s">
        <v>38</v>
      </c>
      <c r="C627" s="22">
        <f>'Filter by planned &amp; actual'!C627</f>
        <v>0</v>
      </c>
      <c r="D627" s="22">
        <f>'Filter by planned &amp; actual'!C2415</f>
        <v>0</v>
      </c>
      <c r="E627" s="23">
        <v>44682</v>
      </c>
      <c r="F627" s="19" t="s">
        <v>275</v>
      </c>
    </row>
    <row r="628" spans="1:6" hidden="1">
      <c r="A628" s="19">
        <v>31</v>
      </c>
      <c r="B628" s="8" t="s">
        <v>39</v>
      </c>
      <c r="C628" s="22">
        <f>'Filter by planned &amp; actual'!C628</f>
        <v>0</v>
      </c>
      <c r="D628" s="22">
        <f>'Filter by planned &amp; actual'!C2416</f>
        <v>0</v>
      </c>
      <c r="E628" s="23">
        <v>44682</v>
      </c>
      <c r="F628" s="19" t="s">
        <v>275</v>
      </c>
    </row>
    <row r="629" spans="1:6" hidden="1">
      <c r="A629" s="19">
        <v>32</v>
      </c>
      <c r="B629" s="8" t="s">
        <v>40</v>
      </c>
      <c r="C629" s="22">
        <f>'Filter by planned &amp; actual'!C629</f>
        <v>0</v>
      </c>
      <c r="D629" s="22">
        <f>'Filter by planned &amp; actual'!C2417</f>
        <v>0</v>
      </c>
      <c r="E629" s="23">
        <v>44682</v>
      </c>
      <c r="F629" s="19" t="s">
        <v>275</v>
      </c>
    </row>
    <row r="630" spans="1:6" hidden="1">
      <c r="A630" s="19">
        <v>33</v>
      </c>
      <c r="B630" s="8" t="s">
        <v>41</v>
      </c>
      <c r="C630" s="22">
        <f>'Filter by planned &amp; actual'!C630</f>
        <v>0</v>
      </c>
      <c r="D630" s="22">
        <f>'Filter by planned &amp; actual'!C2418</f>
        <v>540120.97894737124</v>
      </c>
      <c r="E630" s="23">
        <v>44682</v>
      </c>
      <c r="F630" s="19" t="s">
        <v>275</v>
      </c>
    </row>
    <row r="631" spans="1:6" hidden="1">
      <c r="A631" s="19">
        <v>34</v>
      </c>
      <c r="B631" s="8" t="s">
        <v>42</v>
      </c>
      <c r="C631" s="22">
        <f>'Filter by planned &amp; actual'!C631</f>
        <v>3325126.1219912209</v>
      </c>
      <c r="D631" s="22">
        <f>'Filter by planned &amp; actual'!C2419</f>
        <v>241670.88636362553</v>
      </c>
      <c r="E631" s="23">
        <v>44682</v>
      </c>
      <c r="F631" s="19" t="s">
        <v>275</v>
      </c>
    </row>
    <row r="632" spans="1:6" hidden="1">
      <c r="A632" s="19">
        <v>35</v>
      </c>
      <c r="B632" s="8" t="s">
        <v>43</v>
      </c>
      <c r="C632" s="22">
        <f>'Filter by planned &amp; actual'!C632</f>
        <v>0</v>
      </c>
      <c r="D632" s="22">
        <f>'Filter by planned &amp; actual'!C2420</f>
        <v>0</v>
      </c>
      <c r="E632" s="23">
        <v>44682</v>
      </c>
      <c r="F632" s="19" t="s">
        <v>275</v>
      </c>
    </row>
    <row r="633" spans="1:6" hidden="1">
      <c r="A633" s="19">
        <v>36</v>
      </c>
      <c r="B633" s="8" t="s">
        <v>44</v>
      </c>
      <c r="C633" s="22">
        <f>'Filter by planned &amp; actual'!C633</f>
        <v>0</v>
      </c>
      <c r="D633" s="22">
        <f>'Filter by planned &amp; actual'!C2421</f>
        <v>0</v>
      </c>
      <c r="E633" s="23">
        <v>44682</v>
      </c>
      <c r="F633" s="19" t="s">
        <v>275</v>
      </c>
    </row>
    <row r="634" spans="1:6" hidden="1">
      <c r="A634" s="19">
        <v>37</v>
      </c>
      <c r="B634" s="8" t="s">
        <v>1980</v>
      </c>
      <c r="C634" s="22">
        <f>'Filter by planned &amp; actual'!C634</f>
        <v>0</v>
      </c>
      <c r="D634" s="22">
        <f>'Filter by planned &amp; actual'!C2422</f>
        <v>-0.35118281841278076</v>
      </c>
      <c r="E634" s="23">
        <v>44682</v>
      </c>
      <c r="F634" s="19" t="s">
        <v>275</v>
      </c>
    </row>
    <row r="635" spans="1:6" hidden="1">
      <c r="A635" s="19">
        <v>38</v>
      </c>
      <c r="B635" s="8" t="s">
        <v>1982</v>
      </c>
      <c r="C635" s="22">
        <f>'Filter by planned &amp; actual'!C635</f>
        <v>29450429</v>
      </c>
      <c r="D635" s="22">
        <f>'Filter by planned &amp; actual'!C2423</f>
        <v>16923217.871977866</v>
      </c>
      <c r="E635" s="23">
        <v>44682</v>
      </c>
      <c r="F635" s="19" t="s">
        <v>275</v>
      </c>
    </row>
    <row r="636" spans="1:6" hidden="1">
      <c r="A636" s="19">
        <v>39</v>
      </c>
      <c r="B636" s="8" t="s">
        <v>1984</v>
      </c>
      <c r="C636" s="22">
        <f>'Filter by planned &amp; actual'!C636</f>
        <v>12198781</v>
      </c>
      <c r="D636" s="22">
        <f>'Filter by planned &amp; actual'!C2424</f>
        <v>25987556.870967746</v>
      </c>
      <c r="E636" s="23">
        <v>44682</v>
      </c>
      <c r="F636" s="19" t="s">
        <v>275</v>
      </c>
    </row>
    <row r="637" spans="1:6" hidden="1">
      <c r="A637" s="19">
        <v>40</v>
      </c>
      <c r="B637" s="8" t="s">
        <v>2001</v>
      </c>
      <c r="C637" s="22">
        <f>'Filter by planned &amp; actual'!C637</f>
        <v>0</v>
      </c>
      <c r="D637" s="22">
        <f>'Filter by planned &amp; actual'!C2425</f>
        <v>31488497.885416687</v>
      </c>
      <c r="E637" s="23">
        <v>44682</v>
      </c>
      <c r="F637" s="19" t="s">
        <v>275</v>
      </c>
    </row>
    <row r="638" spans="1:6" hidden="1">
      <c r="A638" s="19">
        <v>41</v>
      </c>
      <c r="B638" s="8" t="s">
        <v>2002</v>
      </c>
      <c r="C638" s="22">
        <f>'Filter by planned &amp; actual'!C638</f>
        <v>0</v>
      </c>
      <c r="D638" s="22">
        <f>'Filter by planned &amp; actual'!C2426</f>
        <v>453332.81218273938</v>
      </c>
      <c r="E638" s="23">
        <v>44682</v>
      </c>
      <c r="F638" s="19" t="s">
        <v>275</v>
      </c>
    </row>
    <row r="639" spans="1:6" hidden="1">
      <c r="A639" s="19">
        <v>42</v>
      </c>
      <c r="B639" s="8" t="s">
        <v>2003</v>
      </c>
      <c r="C639" s="22">
        <f>'Filter by planned &amp; actual'!C639</f>
        <v>32183576</v>
      </c>
      <c r="D639" s="22">
        <f>'Filter by planned &amp; actual'!C2427</f>
        <v>42501794.45161283</v>
      </c>
      <c r="E639" s="23">
        <v>44682</v>
      </c>
      <c r="F639" s="19" t="s">
        <v>275</v>
      </c>
    </row>
    <row r="640" spans="1:6" hidden="1">
      <c r="A640" s="19">
        <v>43</v>
      </c>
      <c r="B640" s="8" t="s">
        <v>2064</v>
      </c>
      <c r="C640" s="22">
        <f>'Filter by planned &amp; actual'!C640</f>
        <v>0</v>
      </c>
      <c r="D640" s="22">
        <f>'Filter by planned &amp; actual'!C2428</f>
        <v>0</v>
      </c>
      <c r="E640" s="23">
        <v>44682</v>
      </c>
      <c r="F640" s="19" t="s">
        <v>275</v>
      </c>
    </row>
    <row r="641" spans="1:6" hidden="1">
      <c r="A641" s="19">
        <v>44</v>
      </c>
      <c r="B641" s="8" t="s">
        <v>2062</v>
      </c>
      <c r="C641" s="22">
        <f>'Filter by planned &amp; actual'!C641</f>
        <v>0</v>
      </c>
      <c r="D641" s="22">
        <f>'Filter by planned &amp; actual'!C2429</f>
        <v>0</v>
      </c>
      <c r="E641" s="23">
        <v>44682</v>
      </c>
      <c r="F641" s="19" t="s">
        <v>275</v>
      </c>
    </row>
    <row r="642" spans="1:6" hidden="1">
      <c r="A642" s="19">
        <v>45</v>
      </c>
      <c r="B642" s="8" t="s">
        <v>2063</v>
      </c>
      <c r="C642" s="22">
        <f>'Filter by planned &amp; actual'!C642</f>
        <v>0</v>
      </c>
      <c r="D642" s="22">
        <f>'Filter by planned &amp; actual'!C2430</f>
        <v>0</v>
      </c>
      <c r="E642" s="23">
        <v>44682</v>
      </c>
      <c r="F642" s="19" t="s">
        <v>275</v>
      </c>
    </row>
    <row r="643" spans="1:6" hidden="1">
      <c r="A643" s="19">
        <v>46</v>
      </c>
      <c r="B643" s="12" t="s">
        <v>2065</v>
      </c>
      <c r="C643" s="22">
        <f>'Filter by planned &amp; actual'!C643</f>
        <v>24198309.647655699</v>
      </c>
      <c r="D643" s="22">
        <f>'Filter by planned &amp; actual'!C2431</f>
        <v>48056904.124352336</v>
      </c>
      <c r="E643" s="23">
        <v>44682</v>
      </c>
      <c r="F643" s="19" t="s">
        <v>275</v>
      </c>
    </row>
    <row r="644" spans="1:6" hidden="1">
      <c r="A644" s="19">
        <v>47</v>
      </c>
      <c r="B644" s="12" t="s">
        <v>2066</v>
      </c>
      <c r="C644" s="22">
        <f>'Filter by planned &amp; actual'!C644</f>
        <v>34007275</v>
      </c>
      <c r="D644" s="22">
        <f>'Filter by planned &amp; actual'!C2432</f>
        <v>15199141.292307675</v>
      </c>
      <c r="E644" s="23">
        <v>44682</v>
      </c>
      <c r="F644" s="19" t="s">
        <v>275</v>
      </c>
    </row>
    <row r="645" spans="1:6" hidden="1">
      <c r="A645" s="19">
        <v>48</v>
      </c>
      <c r="B645" s="8" t="s">
        <v>2068</v>
      </c>
      <c r="C645" s="22">
        <f>'Filter by planned &amp; actual'!C645</f>
        <v>20281319.620903488</v>
      </c>
      <c r="D645" s="22">
        <f>'Filter by planned &amp; actual'!C2433</f>
        <v>19204808.31250006</v>
      </c>
      <c r="E645" s="23">
        <v>44682</v>
      </c>
      <c r="F645" s="19" t="s">
        <v>275</v>
      </c>
    </row>
    <row r="646" spans="1:6" hidden="1">
      <c r="A646" s="19">
        <v>49</v>
      </c>
      <c r="B646" s="8" t="s">
        <v>2069</v>
      </c>
      <c r="C646" s="22">
        <f>'Filter by planned &amp; actual'!C646</f>
        <v>0</v>
      </c>
      <c r="D646" s="22">
        <f>'Filter by planned &amp; actual'!C2434</f>
        <v>0</v>
      </c>
      <c r="E646" s="23">
        <v>44682</v>
      </c>
      <c r="F646" s="19" t="s">
        <v>275</v>
      </c>
    </row>
    <row r="647" spans="1:6" hidden="1">
      <c r="A647" s="19">
        <v>50</v>
      </c>
      <c r="B647" s="8" t="s">
        <v>66</v>
      </c>
      <c r="C647" s="22">
        <f>'Filter by planned &amp; actual'!C647</f>
        <v>0</v>
      </c>
      <c r="D647" s="22">
        <f>'Filter by planned &amp; actual'!C2435</f>
        <v>0</v>
      </c>
      <c r="E647" s="23">
        <v>44682</v>
      </c>
      <c r="F647" s="19" t="s">
        <v>275</v>
      </c>
    </row>
    <row r="648" spans="1:6" hidden="1">
      <c r="A648" s="19">
        <v>51</v>
      </c>
      <c r="B648" s="8" t="s">
        <v>67</v>
      </c>
      <c r="C648" s="22">
        <f>'Filter by planned &amp; actual'!C648</f>
        <v>0</v>
      </c>
      <c r="D648" s="22">
        <f>'Filter by planned &amp; actual'!C2436</f>
        <v>0</v>
      </c>
      <c r="E648" s="23">
        <v>44682</v>
      </c>
      <c r="F648" s="19" t="s">
        <v>275</v>
      </c>
    </row>
    <row r="649" spans="1:6" hidden="1">
      <c r="A649" s="19">
        <v>52</v>
      </c>
      <c r="B649" s="8" t="s">
        <v>68</v>
      </c>
      <c r="C649" s="22">
        <f>'Filter by planned &amp; actual'!C649</f>
        <v>0</v>
      </c>
      <c r="D649" s="22">
        <f>'Filter by planned &amp; actual'!C2437</f>
        <v>0</v>
      </c>
      <c r="E649" s="23">
        <v>44682</v>
      </c>
      <c r="F649" s="19" t="s">
        <v>275</v>
      </c>
    </row>
    <row r="650" spans="1:6" hidden="1">
      <c r="A650" s="19">
        <v>53</v>
      </c>
      <c r="B650" s="8" t="s">
        <v>69</v>
      </c>
      <c r="C650" s="22">
        <f>'Filter by planned &amp; actual'!C650</f>
        <v>0</v>
      </c>
      <c r="D650" s="22">
        <f>'Filter by planned &amp; actual'!C2438</f>
        <v>0</v>
      </c>
      <c r="E650" s="23">
        <v>44682</v>
      </c>
      <c r="F650" s="19" t="s">
        <v>275</v>
      </c>
    </row>
    <row r="651" spans="1:6" hidden="1">
      <c r="A651" s="19">
        <v>54</v>
      </c>
      <c r="B651" s="8" t="s">
        <v>70</v>
      </c>
      <c r="C651" s="22">
        <f>'Filter by planned &amp; actual'!C651</f>
        <v>0</v>
      </c>
      <c r="D651" s="22">
        <f>'Filter by planned &amp; actual'!C2439</f>
        <v>0</v>
      </c>
      <c r="E651" s="23">
        <v>44682</v>
      </c>
      <c r="F651" s="19" t="s">
        <v>275</v>
      </c>
    </row>
    <row r="652" spans="1:6" hidden="1">
      <c r="A652" s="19">
        <v>55</v>
      </c>
      <c r="B652" s="8" t="s">
        <v>71</v>
      </c>
      <c r="C652" s="22">
        <f>'Filter by planned &amp; actual'!C652</f>
        <v>0</v>
      </c>
      <c r="D652" s="22">
        <f>'Filter by planned &amp; actual'!C2440</f>
        <v>0</v>
      </c>
      <c r="E652" s="23">
        <v>44682</v>
      </c>
      <c r="F652" s="19" t="s">
        <v>275</v>
      </c>
    </row>
    <row r="653" spans="1:6" hidden="1">
      <c r="A653" s="19">
        <v>56</v>
      </c>
      <c r="B653" s="8" t="s">
        <v>72</v>
      </c>
      <c r="C653" s="22">
        <f>'Filter by planned &amp; actual'!C653</f>
        <v>0</v>
      </c>
      <c r="D653" s="22">
        <f>'Filter by planned &amp; actual'!C2441</f>
        <v>0</v>
      </c>
      <c r="E653" s="23">
        <v>44682</v>
      </c>
      <c r="F653" s="19" t="s">
        <v>275</v>
      </c>
    </row>
    <row r="654" spans="1:6" hidden="1">
      <c r="A654" s="19">
        <v>57</v>
      </c>
      <c r="B654" s="8" t="s">
        <v>73</v>
      </c>
      <c r="C654" s="22">
        <f>'Filter by planned &amp; actual'!C654</f>
        <v>0</v>
      </c>
      <c r="D654" s="22">
        <f>'Filter by planned &amp; actual'!C2442</f>
        <v>0</v>
      </c>
      <c r="E654" s="23">
        <v>44682</v>
      </c>
      <c r="F654" s="19" t="s">
        <v>275</v>
      </c>
    </row>
    <row r="655" spans="1:6" hidden="1">
      <c r="A655" s="19">
        <v>58</v>
      </c>
      <c r="B655" s="8" t="s">
        <v>74</v>
      </c>
      <c r="C655" s="22">
        <f>'Filter by planned &amp; actual'!C655</f>
        <v>0</v>
      </c>
      <c r="D655" s="22">
        <f>'Filter by planned &amp; actual'!C2443</f>
        <v>0</v>
      </c>
      <c r="E655" s="23">
        <v>44682</v>
      </c>
      <c r="F655" s="19" t="s">
        <v>275</v>
      </c>
    </row>
    <row r="656" spans="1:6" hidden="1">
      <c r="A656" s="19">
        <v>59</v>
      </c>
      <c r="B656" s="8" t="s">
        <v>75</v>
      </c>
      <c r="C656" s="22">
        <f>'Filter by planned &amp; actual'!C656</f>
        <v>0</v>
      </c>
      <c r="D656" s="22">
        <f>'Filter by planned &amp; actual'!C2444</f>
        <v>0</v>
      </c>
      <c r="E656" s="23">
        <v>44682</v>
      </c>
      <c r="F656" s="19" t="s">
        <v>275</v>
      </c>
    </row>
    <row r="657" spans="1:6" hidden="1">
      <c r="A657" s="19">
        <v>60</v>
      </c>
      <c r="B657" s="8" t="s">
        <v>76</v>
      </c>
      <c r="C657" s="22">
        <f>'Filter by planned &amp; actual'!C657</f>
        <v>0</v>
      </c>
      <c r="D657" s="22">
        <f>'Filter by planned &amp; actual'!C2445</f>
        <v>0</v>
      </c>
      <c r="E657" s="23">
        <v>44682</v>
      </c>
      <c r="F657" s="19" t="s">
        <v>275</v>
      </c>
    </row>
    <row r="658" spans="1:6" hidden="1">
      <c r="A658" s="19">
        <v>61</v>
      </c>
      <c r="B658" s="8" t="s">
        <v>77</v>
      </c>
      <c r="C658" s="22">
        <f>'Filter by planned &amp; actual'!C658</f>
        <v>0</v>
      </c>
      <c r="D658" s="22">
        <f>'Filter by planned &amp; actual'!C2446</f>
        <v>0</v>
      </c>
      <c r="E658" s="23">
        <v>44682</v>
      </c>
      <c r="F658" s="19" t="s">
        <v>275</v>
      </c>
    </row>
    <row r="659" spans="1:6" hidden="1">
      <c r="A659" s="19">
        <v>62</v>
      </c>
      <c r="B659" s="8" t="s">
        <v>87</v>
      </c>
      <c r="C659" s="22">
        <f>'Filter by planned &amp; actual'!C659</f>
        <v>0</v>
      </c>
      <c r="D659" s="22">
        <f>'Filter by planned &amp; actual'!C2447</f>
        <v>0</v>
      </c>
      <c r="E659" s="23">
        <v>44682</v>
      </c>
      <c r="F659" s="19" t="s">
        <v>275</v>
      </c>
    </row>
    <row r="660" spans="1:6" hidden="1">
      <c r="A660" s="19">
        <v>63</v>
      </c>
      <c r="B660" s="8" t="s">
        <v>93</v>
      </c>
      <c r="C660" s="22">
        <f>'Filter by planned &amp; actual'!C660</f>
        <v>0</v>
      </c>
      <c r="D660" s="22">
        <f>'Filter by planned &amp; actual'!C2448</f>
        <v>0</v>
      </c>
      <c r="E660" s="23">
        <v>44682</v>
      </c>
      <c r="F660" s="19" t="s">
        <v>275</v>
      </c>
    </row>
    <row r="661" spans="1:6" hidden="1">
      <c r="A661" s="19">
        <v>64</v>
      </c>
      <c r="B661" s="8" t="s">
        <v>94</v>
      </c>
      <c r="C661" s="22">
        <f>'Filter by planned &amp; actual'!C661</f>
        <v>0</v>
      </c>
      <c r="D661" s="22">
        <f>'Filter by planned &amp; actual'!C2449</f>
        <v>0</v>
      </c>
      <c r="E661" s="23">
        <v>44682</v>
      </c>
      <c r="F661" s="19" t="s">
        <v>275</v>
      </c>
    </row>
    <row r="662" spans="1:6" hidden="1">
      <c r="A662" s="19">
        <v>65</v>
      </c>
      <c r="B662" s="8" t="s">
        <v>95</v>
      </c>
      <c r="C662" s="22">
        <f>'Filter by planned &amp; actual'!C662</f>
        <v>0</v>
      </c>
      <c r="D662" s="22">
        <f>'Filter by planned &amp; actual'!C2450</f>
        <v>0</v>
      </c>
      <c r="E662" s="23">
        <v>44682</v>
      </c>
      <c r="F662" s="19" t="s">
        <v>275</v>
      </c>
    </row>
    <row r="663" spans="1:6" hidden="1">
      <c r="A663" s="19">
        <v>66</v>
      </c>
      <c r="B663" s="8" t="s">
        <v>96</v>
      </c>
      <c r="C663" s="22">
        <f>'Filter by planned &amp; actual'!C663</f>
        <v>0</v>
      </c>
      <c r="D663" s="22">
        <f>'Filter by planned &amp; actual'!C2451</f>
        <v>0</v>
      </c>
      <c r="E663" s="23">
        <v>44682</v>
      </c>
      <c r="F663" s="19" t="s">
        <v>275</v>
      </c>
    </row>
    <row r="664" spans="1:6" hidden="1">
      <c r="A664" s="19">
        <v>67</v>
      </c>
      <c r="B664" s="8" t="s">
        <v>97</v>
      </c>
      <c r="C664" s="22">
        <f>'Filter by planned &amp; actual'!C664</f>
        <v>0</v>
      </c>
      <c r="D664" s="22">
        <f>'Filter by planned &amp; actual'!C2452</f>
        <v>0</v>
      </c>
      <c r="E664" s="23">
        <v>44682</v>
      </c>
      <c r="F664" s="19" t="s">
        <v>275</v>
      </c>
    </row>
    <row r="665" spans="1:6" hidden="1">
      <c r="A665" s="19">
        <v>68</v>
      </c>
      <c r="B665" s="8" t="s">
        <v>98</v>
      </c>
      <c r="C665" s="22">
        <f>'Filter by planned &amp; actual'!C665</f>
        <v>0</v>
      </c>
      <c r="D665" s="22">
        <f>'Filter by planned &amp; actual'!C2453</f>
        <v>0</v>
      </c>
      <c r="E665" s="23">
        <v>44682</v>
      </c>
      <c r="F665" s="19" t="s">
        <v>275</v>
      </c>
    </row>
    <row r="666" spans="1:6" hidden="1">
      <c r="A666" s="19">
        <v>69</v>
      </c>
      <c r="B666" s="8" t="s">
        <v>99</v>
      </c>
      <c r="C666" s="22">
        <f>'Filter by planned &amp; actual'!C666</f>
        <v>0</v>
      </c>
      <c r="D666" s="22">
        <f>'Filter by planned &amp; actual'!C2454</f>
        <v>0</v>
      </c>
      <c r="E666" s="23">
        <v>44682</v>
      </c>
      <c r="F666" s="19" t="s">
        <v>275</v>
      </c>
    </row>
    <row r="667" spans="1:6" hidden="1">
      <c r="A667" s="19">
        <v>70</v>
      </c>
      <c r="B667" s="8" t="s">
        <v>100</v>
      </c>
      <c r="C667" s="22">
        <f>'Filter by planned &amp; actual'!C667</f>
        <v>0</v>
      </c>
      <c r="D667" s="22">
        <f>'Filter by planned &amp; actual'!C2455</f>
        <v>0</v>
      </c>
      <c r="E667" s="23">
        <v>44682</v>
      </c>
      <c r="F667" s="19" t="s">
        <v>275</v>
      </c>
    </row>
    <row r="668" spans="1:6" hidden="1">
      <c r="A668" s="19">
        <v>71</v>
      </c>
      <c r="B668" s="8" t="s">
        <v>101</v>
      </c>
      <c r="C668" s="22">
        <f>'Filter by planned &amp; actual'!C668</f>
        <v>0</v>
      </c>
      <c r="D668" s="22">
        <f>'Filter by planned &amp; actual'!C2456</f>
        <v>0</v>
      </c>
      <c r="E668" s="23">
        <v>44682</v>
      </c>
      <c r="F668" s="19" t="s">
        <v>275</v>
      </c>
    </row>
    <row r="669" spans="1:6" hidden="1">
      <c r="A669" s="19">
        <v>72</v>
      </c>
      <c r="B669" s="8" t="s">
        <v>102</v>
      </c>
      <c r="C669" s="22">
        <f>'Filter by planned &amp; actual'!C669</f>
        <v>0</v>
      </c>
      <c r="D669" s="22">
        <f>'Filter by planned &amp; actual'!C2457</f>
        <v>0</v>
      </c>
      <c r="E669" s="23">
        <v>44682</v>
      </c>
      <c r="F669" s="19" t="s">
        <v>275</v>
      </c>
    </row>
    <row r="670" spans="1:6" hidden="1">
      <c r="A670" s="19">
        <v>73</v>
      </c>
      <c r="B670" s="8" t="s">
        <v>103</v>
      </c>
      <c r="C670" s="22">
        <f>'Filter by planned &amp; actual'!C670</f>
        <v>0</v>
      </c>
      <c r="D670" s="22">
        <f>'Filter by planned &amp; actual'!C2458</f>
        <v>0</v>
      </c>
      <c r="E670" s="23">
        <v>44682</v>
      </c>
      <c r="F670" s="19" t="s">
        <v>275</v>
      </c>
    </row>
    <row r="671" spans="1:6" hidden="1">
      <c r="A671" s="19">
        <v>74</v>
      </c>
      <c r="B671" s="8" t="s">
        <v>104</v>
      </c>
      <c r="C671" s="22">
        <f>'Filter by planned &amp; actual'!C671</f>
        <v>0</v>
      </c>
      <c r="D671" s="22">
        <f>'Filter by planned &amp; actual'!C2459</f>
        <v>0</v>
      </c>
      <c r="E671" s="23">
        <v>44682</v>
      </c>
      <c r="F671" s="19" t="s">
        <v>275</v>
      </c>
    </row>
    <row r="672" spans="1:6" hidden="1">
      <c r="A672" s="19">
        <v>75</v>
      </c>
      <c r="B672" s="8" t="s">
        <v>105</v>
      </c>
      <c r="C672" s="22">
        <f>'Filter by planned &amp; actual'!C672</f>
        <v>0</v>
      </c>
      <c r="D672" s="22">
        <f>'Filter by planned &amp; actual'!C2460</f>
        <v>0</v>
      </c>
      <c r="E672" s="23">
        <v>44682</v>
      </c>
      <c r="F672" s="19" t="s">
        <v>275</v>
      </c>
    </row>
    <row r="673" spans="1:6" hidden="1">
      <c r="A673" s="19">
        <v>76</v>
      </c>
      <c r="B673" s="8" t="s">
        <v>111</v>
      </c>
      <c r="C673" s="22">
        <f>'Filter by planned &amp; actual'!C673</f>
        <v>0</v>
      </c>
      <c r="D673" s="22">
        <f>'Filter by planned &amp; actual'!C2461</f>
        <v>0</v>
      </c>
      <c r="E673" s="23">
        <v>44682</v>
      </c>
      <c r="F673" s="19" t="s">
        <v>275</v>
      </c>
    </row>
    <row r="674" spans="1:6" hidden="1">
      <c r="A674" s="19">
        <v>77</v>
      </c>
      <c r="B674" s="8" t="s">
        <v>112</v>
      </c>
      <c r="C674" s="22">
        <f>'Filter by planned &amp; actual'!C674</f>
        <v>0</v>
      </c>
      <c r="D674" s="22">
        <f>'Filter by planned &amp; actual'!C2462</f>
        <v>0</v>
      </c>
      <c r="E674" s="23">
        <v>44682</v>
      </c>
      <c r="F674" s="19" t="s">
        <v>275</v>
      </c>
    </row>
    <row r="675" spans="1:6" hidden="1">
      <c r="A675" s="19">
        <v>78</v>
      </c>
      <c r="B675" s="8" t="s">
        <v>113</v>
      </c>
      <c r="C675" s="22">
        <f>'Filter by planned &amp; actual'!C675</f>
        <v>0</v>
      </c>
      <c r="D675" s="22">
        <f>'Filter by planned &amp; actual'!C2463</f>
        <v>0</v>
      </c>
      <c r="E675" s="23">
        <v>44682</v>
      </c>
      <c r="F675" s="19" t="s">
        <v>275</v>
      </c>
    </row>
    <row r="676" spans="1:6" hidden="1">
      <c r="A676" s="19">
        <v>79</v>
      </c>
      <c r="B676" s="8" t="s">
        <v>114</v>
      </c>
      <c r="C676" s="22">
        <f>'Filter by planned &amp; actual'!C676</f>
        <v>0</v>
      </c>
      <c r="D676" s="22">
        <f>'Filter by planned &amp; actual'!C2464</f>
        <v>0</v>
      </c>
      <c r="E676" s="23">
        <v>44682</v>
      </c>
      <c r="F676" s="19" t="s">
        <v>275</v>
      </c>
    </row>
    <row r="677" spans="1:6" hidden="1">
      <c r="A677" s="19">
        <v>80</v>
      </c>
      <c r="B677" s="8" t="s">
        <v>115</v>
      </c>
      <c r="C677" s="22">
        <f>'Filter by planned &amp; actual'!C677</f>
        <v>0</v>
      </c>
      <c r="D677" s="22">
        <f>'Filter by planned &amp; actual'!C2465</f>
        <v>0</v>
      </c>
      <c r="E677" s="23">
        <v>44682</v>
      </c>
      <c r="F677" s="19" t="s">
        <v>275</v>
      </c>
    </row>
    <row r="678" spans="1:6" hidden="1">
      <c r="A678" s="19">
        <v>81</v>
      </c>
      <c r="B678" s="8" t="s">
        <v>116</v>
      </c>
      <c r="C678" s="22">
        <f>'Filter by planned &amp; actual'!C678</f>
        <v>0</v>
      </c>
      <c r="D678" s="22">
        <f>'Filter by planned &amp; actual'!C2466</f>
        <v>0</v>
      </c>
      <c r="E678" s="23">
        <v>44682</v>
      </c>
      <c r="F678" s="19" t="s">
        <v>275</v>
      </c>
    </row>
    <row r="679" spans="1:6" hidden="1">
      <c r="A679" s="19">
        <v>82</v>
      </c>
      <c r="B679" s="8" t="s">
        <v>117</v>
      </c>
      <c r="C679" s="22">
        <f>'Filter by planned &amp; actual'!C679</f>
        <v>0</v>
      </c>
      <c r="D679" s="22">
        <f>'Filter by planned &amp; actual'!C2467</f>
        <v>0</v>
      </c>
      <c r="E679" s="23">
        <v>44682</v>
      </c>
      <c r="F679" s="19" t="s">
        <v>275</v>
      </c>
    </row>
    <row r="680" spans="1:6" hidden="1">
      <c r="A680" s="19">
        <v>83</v>
      </c>
      <c r="B680" s="8" t="s">
        <v>118</v>
      </c>
      <c r="C680" s="22">
        <f>'Filter by planned &amp; actual'!C680</f>
        <v>0</v>
      </c>
      <c r="D680" s="22">
        <f>'Filter by planned &amp; actual'!C2468</f>
        <v>0</v>
      </c>
      <c r="E680" s="23">
        <v>44682</v>
      </c>
      <c r="F680" s="19" t="s">
        <v>275</v>
      </c>
    </row>
    <row r="681" spans="1:6" hidden="1">
      <c r="A681" s="19">
        <v>84</v>
      </c>
      <c r="B681" s="8" t="s">
        <v>119</v>
      </c>
      <c r="C681" s="22">
        <f>'Filter by planned &amp; actual'!C681</f>
        <v>0</v>
      </c>
      <c r="D681" s="22">
        <f>'Filter by planned &amp; actual'!C2469</f>
        <v>0</v>
      </c>
      <c r="E681" s="23">
        <v>44682</v>
      </c>
      <c r="F681" s="19" t="s">
        <v>275</v>
      </c>
    </row>
    <row r="682" spans="1:6" hidden="1">
      <c r="A682" s="19">
        <v>85</v>
      </c>
      <c r="B682" s="8" t="s">
        <v>120</v>
      </c>
      <c r="C682" s="22">
        <f>'Filter by planned &amp; actual'!C682</f>
        <v>0</v>
      </c>
      <c r="D682" s="22">
        <f>'Filter by planned &amp; actual'!C2470</f>
        <v>0</v>
      </c>
      <c r="E682" s="23">
        <v>44682</v>
      </c>
      <c r="F682" s="19" t="s">
        <v>275</v>
      </c>
    </row>
    <row r="683" spans="1:6" hidden="1">
      <c r="A683" s="19">
        <v>86</v>
      </c>
      <c r="B683" s="8" t="s">
        <v>121</v>
      </c>
      <c r="C683" s="22">
        <f>'Filter by planned &amp; actual'!C683</f>
        <v>0</v>
      </c>
      <c r="D683" s="22">
        <f>'Filter by planned &amp; actual'!C2471</f>
        <v>0</v>
      </c>
      <c r="E683" s="23">
        <v>44682</v>
      </c>
      <c r="F683" s="19" t="s">
        <v>275</v>
      </c>
    </row>
    <row r="684" spans="1:6" hidden="1">
      <c r="A684" s="19">
        <v>87</v>
      </c>
      <c r="B684" s="8" t="s">
        <v>122</v>
      </c>
      <c r="C684" s="22">
        <f>'Filter by planned &amp; actual'!C684</f>
        <v>0</v>
      </c>
      <c r="D684" s="22">
        <f>'Filter by planned &amp; actual'!C2472</f>
        <v>0</v>
      </c>
      <c r="E684" s="23">
        <v>44682</v>
      </c>
      <c r="F684" s="19" t="s">
        <v>275</v>
      </c>
    </row>
    <row r="685" spans="1:6" hidden="1">
      <c r="A685" s="19">
        <v>88</v>
      </c>
      <c r="B685" s="8" t="s">
        <v>123</v>
      </c>
      <c r="C685" s="22">
        <f>'Filter by planned &amp; actual'!C685</f>
        <v>0</v>
      </c>
      <c r="D685" s="22">
        <f>'Filter by planned &amp; actual'!C2473</f>
        <v>0</v>
      </c>
      <c r="E685" s="23">
        <v>44682</v>
      </c>
      <c r="F685" s="19" t="s">
        <v>275</v>
      </c>
    </row>
    <row r="686" spans="1:6" hidden="1">
      <c r="A686" s="19">
        <v>89</v>
      </c>
      <c r="B686" s="8" t="s">
        <v>126</v>
      </c>
      <c r="C686" s="22">
        <f>'Filter by planned &amp; actual'!C686</f>
        <v>0</v>
      </c>
      <c r="D686" s="22">
        <f>'Filter by planned &amp; actual'!C2474</f>
        <v>0</v>
      </c>
      <c r="E686" s="23">
        <v>44682</v>
      </c>
      <c r="F686" s="19" t="s">
        <v>275</v>
      </c>
    </row>
    <row r="687" spans="1:6" hidden="1">
      <c r="A687" s="19">
        <v>90</v>
      </c>
      <c r="B687" s="8" t="s">
        <v>284</v>
      </c>
      <c r="C687" s="22">
        <f>'Filter by planned &amp; actual'!C687</f>
        <v>0</v>
      </c>
      <c r="D687" s="22">
        <f>'Filter by planned &amp; actual'!C2475</f>
        <v>0</v>
      </c>
      <c r="E687" s="23">
        <v>44682</v>
      </c>
      <c r="F687" s="19" t="s">
        <v>275</v>
      </c>
    </row>
    <row r="688" spans="1:6" hidden="1">
      <c r="A688" s="19">
        <v>91</v>
      </c>
      <c r="B688" s="19" t="s">
        <v>2006</v>
      </c>
      <c r="C688" s="22">
        <f>'Filter by planned &amp; actual'!C688</f>
        <v>0</v>
      </c>
      <c r="D688" s="22">
        <f>'Filter by planned &amp; actual'!C2476</f>
        <v>0</v>
      </c>
      <c r="E688" s="23">
        <v>44682</v>
      </c>
      <c r="F688" s="19" t="s">
        <v>275</v>
      </c>
    </row>
    <row r="689" spans="1:6" hidden="1">
      <c r="A689" s="19">
        <v>92</v>
      </c>
      <c r="B689" s="19" t="s">
        <v>283</v>
      </c>
      <c r="C689" s="22">
        <f>'Filter by planned &amp; actual'!C689</f>
        <v>0</v>
      </c>
      <c r="D689" s="22">
        <f>'Filter by planned &amp; actual'!C2477</f>
        <v>0</v>
      </c>
      <c r="E689" s="23">
        <v>44682</v>
      </c>
      <c r="F689" s="19" t="s">
        <v>275</v>
      </c>
    </row>
    <row r="690" spans="1:6" hidden="1">
      <c r="A690" s="19">
        <v>93</v>
      </c>
      <c r="B690" s="19" t="s">
        <v>2005</v>
      </c>
      <c r="C690" s="22">
        <f>'Filter by planned &amp; actual'!C690</f>
        <v>0</v>
      </c>
      <c r="D690" s="22">
        <f>'Filter by planned &amp; actual'!C2478</f>
        <v>0</v>
      </c>
      <c r="E690" s="23">
        <v>44682</v>
      </c>
      <c r="F690" s="19" t="s">
        <v>275</v>
      </c>
    </row>
    <row r="691" spans="1:6" hidden="1">
      <c r="A691" s="19">
        <v>94</v>
      </c>
      <c r="B691" s="19" t="s">
        <v>2075</v>
      </c>
      <c r="C691" s="22">
        <f>'Filter by planned &amp; actual'!C691</f>
        <v>0</v>
      </c>
      <c r="D691" s="22">
        <f>'Filter by planned &amp; actual'!C2479</f>
        <v>0</v>
      </c>
      <c r="E691" s="23">
        <v>44682</v>
      </c>
      <c r="F691" s="19" t="s">
        <v>275</v>
      </c>
    </row>
    <row r="692" spans="1:6" hidden="1">
      <c r="A692" s="19">
        <v>95</v>
      </c>
      <c r="B692" s="19" t="s">
        <v>2076</v>
      </c>
      <c r="C692" s="22">
        <f>'Filter by planned &amp; actual'!C692</f>
        <v>0</v>
      </c>
      <c r="D692" s="22">
        <f>'Filter by planned &amp; actual'!C2480</f>
        <v>0</v>
      </c>
      <c r="E692" s="23">
        <v>44682</v>
      </c>
      <c r="F692" s="19" t="s">
        <v>275</v>
      </c>
    </row>
    <row r="693" spans="1:6" hidden="1">
      <c r="A693" s="19">
        <v>96</v>
      </c>
      <c r="B693" s="19" t="s">
        <v>2077</v>
      </c>
      <c r="C693" s="22">
        <f>'Filter by planned &amp; actual'!C693</f>
        <v>0</v>
      </c>
      <c r="D693" s="22">
        <f>'Filter by planned &amp; actual'!C2481</f>
        <v>0</v>
      </c>
      <c r="E693" s="23">
        <v>44682</v>
      </c>
      <c r="F693" s="19" t="s">
        <v>275</v>
      </c>
    </row>
    <row r="694" spans="1:6" hidden="1">
      <c r="A694" s="19">
        <v>97</v>
      </c>
      <c r="B694" s="19" t="s">
        <v>2078</v>
      </c>
      <c r="C694" s="22">
        <f>'Filter by planned &amp; actual'!C694</f>
        <v>18939147.252197444</v>
      </c>
      <c r="D694" s="22">
        <f>'Filter by planned &amp; actual'!C2482</f>
        <v>10189742.510638297</v>
      </c>
      <c r="E694" s="23">
        <v>44682</v>
      </c>
      <c r="F694" s="19" t="s">
        <v>275</v>
      </c>
    </row>
    <row r="695" spans="1:6" hidden="1">
      <c r="A695" s="19">
        <v>98</v>
      </c>
      <c r="B695" s="19" t="s">
        <v>2079</v>
      </c>
      <c r="C695" s="22">
        <f>'Filter by planned &amp; actual'!C695</f>
        <v>29054721.604155075</v>
      </c>
      <c r="D695" s="22">
        <f>'Filter by planned &amp; actual'!C2483</f>
        <v>7979171.7708333433</v>
      </c>
      <c r="E695" s="23">
        <v>44682</v>
      </c>
      <c r="F695" s="19" t="s">
        <v>275</v>
      </c>
    </row>
    <row r="696" spans="1:6" hidden="1">
      <c r="A696" s="19">
        <v>99</v>
      </c>
      <c r="B696" s="19" t="s">
        <v>2080</v>
      </c>
      <c r="C696" s="22">
        <f>'Filter by planned &amp; actual'!C696</f>
        <v>32676577</v>
      </c>
      <c r="D696" s="22">
        <f>'Filter by planned &amp; actual'!C2484</f>
        <v>5401406.9401962161</v>
      </c>
      <c r="E696" s="23">
        <v>44682</v>
      </c>
      <c r="F696" s="19" t="s">
        <v>275</v>
      </c>
    </row>
    <row r="697" spans="1:6" hidden="1">
      <c r="A697" s="19">
        <v>100</v>
      </c>
      <c r="B697" s="19" t="s">
        <v>2081</v>
      </c>
      <c r="C697" s="22">
        <f>'Filter by planned &amp; actual'!C697</f>
        <v>0</v>
      </c>
      <c r="D697" s="22">
        <f>'Filter by planned &amp; actual'!C2485</f>
        <v>0</v>
      </c>
      <c r="E697" s="23">
        <v>44682</v>
      </c>
      <c r="F697" s="19" t="s">
        <v>275</v>
      </c>
    </row>
    <row r="698" spans="1:6" hidden="1">
      <c r="A698" s="19">
        <v>101</v>
      </c>
      <c r="B698" s="19" t="s">
        <v>2082</v>
      </c>
      <c r="C698" s="22">
        <f>'Filter by planned &amp; actual'!C698</f>
        <v>0</v>
      </c>
      <c r="D698" s="22">
        <f>'Filter by planned &amp; actual'!C2486</f>
        <v>0</v>
      </c>
      <c r="E698" s="23">
        <v>44682</v>
      </c>
      <c r="F698" s="19" t="s">
        <v>275</v>
      </c>
    </row>
    <row r="699" spans="1:6" hidden="1">
      <c r="A699" s="19">
        <v>102</v>
      </c>
      <c r="B699" s="19" t="s">
        <v>2083</v>
      </c>
      <c r="C699" s="22">
        <f>'Filter by planned &amp; actual'!C699</f>
        <v>39846505</v>
      </c>
      <c r="D699" s="22">
        <f>'Filter by planned &amp; actual'!C2487</f>
        <v>9913921.1182795763</v>
      </c>
      <c r="E699" s="23">
        <v>44682</v>
      </c>
      <c r="F699" s="19" t="s">
        <v>275</v>
      </c>
    </row>
    <row r="700" spans="1:6" hidden="1">
      <c r="A700" s="19">
        <v>103</v>
      </c>
      <c r="B700" t="s">
        <v>2085</v>
      </c>
      <c r="C700" s="22">
        <f>'Filter by planned &amp; actual'!C700</f>
        <v>0</v>
      </c>
      <c r="D700" s="22">
        <f>'Filter by planned &amp; actual'!C2488</f>
        <v>0</v>
      </c>
      <c r="E700" s="23">
        <v>44682</v>
      </c>
      <c r="F700" s="19" t="s">
        <v>275</v>
      </c>
    </row>
    <row r="701" spans="1:6" hidden="1">
      <c r="A701" s="19">
        <v>104</v>
      </c>
      <c r="B701" t="s">
        <v>2086</v>
      </c>
      <c r="C701" s="22">
        <f>'Filter by planned &amp; actual'!C701</f>
        <v>0</v>
      </c>
      <c r="D701" s="22">
        <f>'Filter by planned &amp; actual'!C2489</f>
        <v>0</v>
      </c>
      <c r="E701" s="23">
        <v>44682</v>
      </c>
      <c r="F701" s="19" t="s">
        <v>275</v>
      </c>
    </row>
    <row r="702" spans="1:6" hidden="1">
      <c r="A702" s="19">
        <v>105</v>
      </c>
      <c r="B702" t="s">
        <v>2087</v>
      </c>
      <c r="C702" s="22">
        <f>'Filter by planned &amp; actual'!C702</f>
        <v>5474404.3786431197</v>
      </c>
      <c r="D702" s="22">
        <f>'Filter by planned &amp; actual'!C2490</f>
        <v>3908087.5398495197</v>
      </c>
      <c r="E702" s="23">
        <v>44682</v>
      </c>
      <c r="F702" s="19" t="s">
        <v>275</v>
      </c>
    </row>
    <row r="703" spans="1:6" hidden="1">
      <c r="A703" s="19">
        <v>106</v>
      </c>
      <c r="B703" t="s">
        <v>2088</v>
      </c>
      <c r="C703" s="22">
        <f>'Filter by planned &amp; actual'!C703</f>
        <v>0</v>
      </c>
      <c r="D703" s="22">
        <f>'Filter by planned &amp; actual'!C2491</f>
        <v>0</v>
      </c>
      <c r="E703" s="23">
        <v>44682</v>
      </c>
      <c r="F703" s="19" t="s">
        <v>275</v>
      </c>
    </row>
    <row r="704" spans="1:6" hidden="1">
      <c r="A704" s="19">
        <v>107</v>
      </c>
      <c r="B704" t="s">
        <v>2089</v>
      </c>
      <c r="C704" s="22">
        <f>'Filter by planned &amp; actual'!C704</f>
        <v>0</v>
      </c>
      <c r="D704" s="22">
        <f>'Filter by planned &amp; actual'!C2492</f>
        <v>-6.4355611801147461E-2</v>
      </c>
      <c r="E704" s="23">
        <v>44682</v>
      </c>
      <c r="F704" s="19" t="s">
        <v>275</v>
      </c>
    </row>
    <row r="705" spans="1:6" hidden="1">
      <c r="A705" s="19">
        <v>108</v>
      </c>
      <c r="B705" t="s">
        <v>2090</v>
      </c>
      <c r="C705" s="22">
        <f>'Filter by planned &amp; actual'!C705</f>
        <v>23212321</v>
      </c>
      <c r="D705" s="22">
        <f>'Filter by planned &amp; actual'!C2493</f>
        <v>7390585.3440860361</v>
      </c>
      <c r="E705" s="23">
        <v>44682</v>
      </c>
      <c r="F705" s="19" t="s">
        <v>275</v>
      </c>
    </row>
    <row r="706" spans="1:6" hidden="1">
      <c r="A706" s="19">
        <v>109</v>
      </c>
      <c r="B706" t="s">
        <v>2091</v>
      </c>
      <c r="C706" s="22">
        <f>'Filter by planned &amp; actual'!C706</f>
        <v>13983419.872085454</v>
      </c>
      <c r="D706" s="22">
        <f>'Filter by planned &amp; actual'!C2494</f>
        <v>10052114.706521735</v>
      </c>
      <c r="E706" s="23">
        <v>44682</v>
      </c>
      <c r="F706" s="19" t="s">
        <v>275</v>
      </c>
    </row>
    <row r="707" spans="1:6" hidden="1">
      <c r="A707" s="19">
        <v>110</v>
      </c>
      <c r="B707" s="19" t="s">
        <v>2092</v>
      </c>
      <c r="C707" s="22">
        <f>'Filter by planned &amp; actual'!C707</f>
        <v>24417079.105248671</v>
      </c>
      <c r="D707" s="22">
        <f>'Filter by planned &amp; actual'!C2495</f>
        <v>27435069.322916687</v>
      </c>
      <c r="E707" s="23">
        <v>44682</v>
      </c>
      <c r="F707" s="19" t="s">
        <v>275</v>
      </c>
    </row>
    <row r="708" spans="1:6" hidden="1">
      <c r="A708" s="19">
        <v>111</v>
      </c>
      <c r="B708" s="19" t="s">
        <v>2104</v>
      </c>
      <c r="C708" s="22">
        <f>'Filter by planned &amp; actual'!C708</f>
        <v>2140826.0215053754</v>
      </c>
      <c r="D708" s="22">
        <f>'Filter by planned &amp; actual'!C2496</f>
        <v>3035689.7849462368</v>
      </c>
      <c r="E708" s="23">
        <v>44682</v>
      </c>
      <c r="F708" s="19" t="s">
        <v>275</v>
      </c>
    </row>
    <row r="709" spans="1:6" hidden="1">
      <c r="A709" s="19">
        <v>112</v>
      </c>
      <c r="B709" s="19" t="s">
        <v>2100</v>
      </c>
      <c r="C709" s="22">
        <f>'Filter by planned &amp; actual'!C709</f>
        <v>22670978.931771927</v>
      </c>
      <c r="D709" s="22">
        <f>'Filter by planned &amp; actual'!C2497</f>
        <v>29397600.426666707</v>
      </c>
      <c r="E709" s="23">
        <v>44682</v>
      </c>
      <c r="F709" s="19" t="s">
        <v>275</v>
      </c>
    </row>
    <row r="710" spans="1:6" hidden="1">
      <c r="A710" s="19">
        <v>113</v>
      </c>
      <c r="B710" s="19" t="s">
        <v>2101</v>
      </c>
      <c r="C710" s="22">
        <f>'Filter by planned &amp; actual'!C710</f>
        <v>78839267</v>
      </c>
      <c r="D710" s="22">
        <f>'Filter by planned &amp; actual'!C2498</f>
        <v>86306025.421052635</v>
      </c>
      <c r="E710" s="23">
        <v>44682</v>
      </c>
      <c r="F710" s="19" t="s">
        <v>275</v>
      </c>
    </row>
    <row r="711" spans="1:6" hidden="1">
      <c r="A711" s="19">
        <v>114</v>
      </c>
      <c r="B711" s="19" t="s">
        <v>2102</v>
      </c>
      <c r="C711" s="22">
        <f>'Filter by planned &amp; actual'!C711</f>
        <v>0</v>
      </c>
      <c r="D711" s="22">
        <f>'Filter by planned &amp; actual'!C2499</f>
        <v>502165.55999999866</v>
      </c>
      <c r="E711" s="23">
        <v>44682</v>
      </c>
      <c r="F711" s="19" t="s">
        <v>275</v>
      </c>
    </row>
    <row r="712" spans="1:6" hidden="1">
      <c r="A712" s="20">
        <v>115</v>
      </c>
      <c r="B712" s="20" t="s">
        <v>2103</v>
      </c>
      <c r="C712" s="22">
        <f>'Filter by planned &amp; actual'!C712</f>
        <v>0</v>
      </c>
      <c r="D712" s="22">
        <f>'Filter by planned &amp; actual'!C2500</f>
        <v>53791.530529715121</v>
      </c>
      <c r="E712" s="23">
        <v>44682</v>
      </c>
      <c r="F712" s="19" t="s">
        <v>275</v>
      </c>
    </row>
    <row r="713" spans="1:6" hidden="1">
      <c r="A713" s="19">
        <v>116</v>
      </c>
      <c r="B713" s="19" t="s">
        <v>2109</v>
      </c>
      <c r="C713" s="22">
        <f>'Filter by planned &amp; actual'!C713</f>
        <v>0</v>
      </c>
      <c r="D713" s="22">
        <f>'Filter by planned &amp; actual'!C2501</f>
        <v>516902.13043478224</v>
      </c>
      <c r="E713" s="23">
        <v>44682</v>
      </c>
      <c r="F713" s="19" t="s">
        <v>275</v>
      </c>
    </row>
    <row r="714" spans="1:6" hidden="1">
      <c r="A714" s="19">
        <v>117</v>
      </c>
      <c r="B714" s="19" t="s">
        <v>2110</v>
      </c>
      <c r="C714" s="22">
        <f>'Filter by planned &amp; actual'!C714</f>
        <v>8000000.3357242104</v>
      </c>
      <c r="D714" s="22">
        <f>'Filter by planned &amp; actual'!C2502</f>
        <v>1231182.1497176364</v>
      </c>
      <c r="E714" s="23">
        <v>44682</v>
      </c>
      <c r="F714" s="19" t="s">
        <v>275</v>
      </c>
    </row>
    <row r="715" spans="1:6" hidden="1">
      <c r="A715">
        <v>118</v>
      </c>
      <c r="B715" t="s">
        <v>2112</v>
      </c>
      <c r="C715" s="22">
        <f>'Filter by planned &amp; actual'!C715</f>
        <v>6700000</v>
      </c>
      <c r="D715" s="22">
        <f>'Filter by planned &amp; actual'!C2503</f>
        <v>73287904.521739155</v>
      </c>
      <c r="E715" s="23">
        <v>44682</v>
      </c>
      <c r="F715" s="19" t="s">
        <v>275</v>
      </c>
    </row>
    <row r="716" spans="1:6" hidden="1">
      <c r="A716">
        <v>119</v>
      </c>
      <c r="B716" t="s">
        <v>2113</v>
      </c>
      <c r="C716" s="22">
        <f>'Filter by planned &amp; actual'!C716</f>
        <v>0</v>
      </c>
      <c r="D716" s="22">
        <f>'Filter by planned &amp; actual'!C2504</f>
        <v>305827.34444444487</v>
      </c>
      <c r="E716" s="23">
        <v>44682</v>
      </c>
      <c r="F716" s="19" t="s">
        <v>275</v>
      </c>
    </row>
    <row r="717" spans="1:6" hidden="1">
      <c r="A717">
        <v>120</v>
      </c>
      <c r="B717" s="106" t="s">
        <v>2114</v>
      </c>
      <c r="C717" s="22">
        <f>'Filter by planned &amp; actual'!C717</f>
        <v>0</v>
      </c>
      <c r="D717" s="22">
        <f>'Filter by planned &amp; actual'!C2505</f>
        <v>0</v>
      </c>
      <c r="E717" s="23">
        <v>44682</v>
      </c>
      <c r="F717" s="19" t="s">
        <v>275</v>
      </c>
    </row>
    <row r="718" spans="1:6" hidden="1">
      <c r="A718">
        <v>121</v>
      </c>
      <c r="B718" s="12" t="s">
        <v>2157</v>
      </c>
      <c r="C718" s="22">
        <f>'Filter by planned &amp; actual'!C718</f>
        <v>0</v>
      </c>
      <c r="D718" s="22">
        <f>'Filter by planned &amp; actual'!C2506</f>
        <v>0</v>
      </c>
      <c r="E718" s="23">
        <v>44682</v>
      </c>
      <c r="F718" s="19" t="s">
        <v>275</v>
      </c>
    </row>
    <row r="719" spans="1:6" hidden="1">
      <c r="A719">
        <v>122</v>
      </c>
      <c r="B719" s="12" t="s">
        <v>2158</v>
      </c>
      <c r="C719" s="22">
        <f>'Filter by planned &amp; actual'!C719</f>
        <v>0</v>
      </c>
      <c r="D719" s="22">
        <f>'Filter by planned &amp; actual'!C2507</f>
        <v>25307.772873139009</v>
      </c>
      <c r="E719" s="23">
        <v>44682</v>
      </c>
      <c r="F719" s="19" t="s">
        <v>275</v>
      </c>
    </row>
    <row r="720" spans="1:6" hidden="1">
      <c r="A720">
        <v>123</v>
      </c>
      <c r="B720" s="12" t="s">
        <v>2159</v>
      </c>
      <c r="C720" s="22">
        <f>'Filter by planned &amp; actual'!C720</f>
        <v>0</v>
      </c>
      <c r="D720" s="22">
        <f>'Filter by planned &amp; actual'!C2508</f>
        <v>0</v>
      </c>
      <c r="E720" s="23">
        <v>44682</v>
      </c>
      <c r="F720" s="19" t="s">
        <v>275</v>
      </c>
    </row>
    <row r="721" spans="1:6" hidden="1">
      <c r="A721">
        <v>124</v>
      </c>
      <c r="B721" s="12" t="s">
        <v>2160</v>
      </c>
      <c r="C721" s="22">
        <f>'Filter by planned &amp; actual'!C721</f>
        <v>0</v>
      </c>
      <c r="D721" s="22">
        <f>'Filter by planned &amp; actual'!C2509</f>
        <v>2852435.4777777782</v>
      </c>
      <c r="E721" s="23">
        <v>44682</v>
      </c>
      <c r="F721" s="19" t="s">
        <v>275</v>
      </c>
    </row>
    <row r="722" spans="1:6" hidden="1">
      <c r="A722" s="19">
        <v>125</v>
      </c>
      <c r="B722" s="19" t="s">
        <v>2162</v>
      </c>
      <c r="C722" s="22">
        <f>'Filter by planned &amp; actual'!C722</f>
        <v>0</v>
      </c>
      <c r="D722" s="22">
        <f>'Filter by planned &amp; actual'!C2510</f>
        <v>0</v>
      </c>
      <c r="E722" s="23">
        <v>44682</v>
      </c>
      <c r="F722" s="19" t="s">
        <v>275</v>
      </c>
    </row>
    <row r="723" spans="1:6" hidden="1">
      <c r="A723" s="19">
        <v>126</v>
      </c>
      <c r="B723" s="19" t="s">
        <v>2163</v>
      </c>
      <c r="C723" s="22">
        <f>'Filter by planned &amp; actual'!C723</f>
        <v>15709000.533561682</v>
      </c>
      <c r="D723" s="22">
        <f>'Filter by planned &amp; actual'!C2511</f>
        <v>3415247.7868596613</v>
      </c>
      <c r="E723" s="23">
        <v>44682</v>
      </c>
      <c r="F723" s="19" t="s">
        <v>275</v>
      </c>
    </row>
    <row r="724" spans="1:6" hidden="1">
      <c r="A724" s="19">
        <v>127</v>
      </c>
      <c r="B724" s="19" t="s">
        <v>2164</v>
      </c>
      <c r="C724" s="22">
        <f>'Filter by planned &amp; actual'!C724</f>
        <v>11184927.103246933</v>
      </c>
      <c r="D724" s="22">
        <f>'Filter by planned &amp; actual'!C2512</f>
        <v>14325297.588888913</v>
      </c>
      <c r="E724" s="23">
        <v>44682</v>
      </c>
      <c r="F724" s="19" t="s">
        <v>275</v>
      </c>
    </row>
    <row r="725" spans="1:6" hidden="1">
      <c r="A725" s="19">
        <v>128</v>
      </c>
      <c r="B725" s="19" t="s">
        <v>2165</v>
      </c>
      <c r="C725" s="22">
        <f>'Filter by planned &amp; actual'!C725</f>
        <v>7000000</v>
      </c>
      <c r="D725" s="22">
        <f>'Filter by planned &amp; actual'!C2513</f>
        <v>1669045.8588565215</v>
      </c>
      <c r="E725" s="23">
        <v>44682</v>
      </c>
      <c r="F725" s="19" t="s">
        <v>275</v>
      </c>
    </row>
    <row r="726" spans="1:6" hidden="1">
      <c r="A726" s="113">
        <v>129</v>
      </c>
      <c r="B726" t="s">
        <v>2167</v>
      </c>
      <c r="C726" s="22">
        <f>'Filter by planned &amp; actual'!C726</f>
        <v>0</v>
      </c>
      <c r="D726" s="22">
        <f>'Filter by planned &amp; actual'!C2514</f>
        <v>0</v>
      </c>
      <c r="E726" s="23">
        <v>44682</v>
      </c>
      <c r="F726" s="19" t="s">
        <v>275</v>
      </c>
    </row>
    <row r="727" spans="1:6" hidden="1">
      <c r="A727" s="113">
        <v>130</v>
      </c>
      <c r="B727" t="s">
        <v>2168</v>
      </c>
      <c r="C727" s="22">
        <f>'Filter by planned &amp; actual'!C727</f>
        <v>22000000</v>
      </c>
      <c r="D727" s="22">
        <f>'Filter by planned &amp; actual'!C2515</f>
        <v>15534653.480156414</v>
      </c>
      <c r="E727" s="23">
        <v>44682</v>
      </c>
      <c r="F727" s="19" t="s">
        <v>275</v>
      </c>
    </row>
    <row r="728" spans="1:6" hidden="1">
      <c r="A728" s="113">
        <v>131</v>
      </c>
      <c r="B728" s="113" t="s">
        <v>2169</v>
      </c>
      <c r="C728" s="22">
        <f>'Filter by planned &amp; actual'!C728</f>
        <v>15200000</v>
      </c>
      <c r="D728" s="22">
        <f>'Filter by planned &amp; actual'!C2516</f>
        <v>30.623655913979746</v>
      </c>
      <c r="E728" s="23">
        <v>44682</v>
      </c>
      <c r="F728" s="19" t="s">
        <v>275</v>
      </c>
    </row>
    <row r="729" spans="1:6" hidden="1">
      <c r="A729" s="113">
        <v>132</v>
      </c>
      <c r="B729" s="113" t="s">
        <v>2170</v>
      </c>
      <c r="C729" s="22">
        <f>'Filter by planned &amp; actual'!C729</f>
        <v>7618200</v>
      </c>
      <c r="D729" s="22">
        <f>'Filter by planned &amp; actual'!C2517</f>
        <v>1535738.3978494573</v>
      </c>
      <c r="E729" s="23">
        <v>44682</v>
      </c>
      <c r="F729" s="19" t="s">
        <v>275</v>
      </c>
    </row>
    <row r="730" spans="1:6" hidden="1">
      <c r="A730" s="113">
        <v>133</v>
      </c>
      <c r="B730" s="113" t="s">
        <v>2171</v>
      </c>
      <c r="C730" s="22">
        <f>'Filter by planned &amp; actual'!C730</f>
        <v>5870908.4000000004</v>
      </c>
      <c r="D730" s="22">
        <f>'Filter by planned &amp; actual'!C2518</f>
        <v>0</v>
      </c>
      <c r="E730" s="23">
        <v>44682</v>
      </c>
      <c r="F730" s="19" t="s">
        <v>275</v>
      </c>
    </row>
    <row r="731" spans="1:6" hidden="1">
      <c r="A731" s="113">
        <v>134</v>
      </c>
      <c r="B731" s="113" t="s">
        <v>2172</v>
      </c>
      <c r="C731" s="22">
        <f>'Filter by planned &amp; actual'!C731</f>
        <v>2100000</v>
      </c>
      <c r="D731" s="22">
        <f>'Filter by planned &amp; actual'!C2519</f>
        <v>0</v>
      </c>
      <c r="E731" s="23">
        <v>44682</v>
      </c>
      <c r="F731" s="19" t="s">
        <v>275</v>
      </c>
    </row>
    <row r="732" spans="1:6" hidden="1">
      <c r="A732" s="113">
        <v>135</v>
      </c>
      <c r="B732" s="113" t="s">
        <v>2173</v>
      </c>
      <c r="C732" s="22">
        <f>'Filter by planned &amp; actual'!C732</f>
        <v>20000000</v>
      </c>
      <c r="D732" s="22">
        <f>'Filter by planned &amp; actual'!C2520</f>
        <v>21091033.449629307</v>
      </c>
      <c r="E732" s="23">
        <v>44682</v>
      </c>
      <c r="F732" s="19" t="s">
        <v>275</v>
      </c>
    </row>
    <row r="733" spans="1:6" hidden="1">
      <c r="A733" s="113">
        <v>136</v>
      </c>
      <c r="B733" s="113" t="s">
        <v>2174</v>
      </c>
      <c r="C733" s="22">
        <f>'Filter by planned &amp; actual'!C733</f>
        <v>38700000</v>
      </c>
      <c r="D733" s="22">
        <f>'Filter by planned &amp; actual'!C2521</f>
        <v>65092251.012713283</v>
      </c>
      <c r="E733" s="23">
        <v>44682</v>
      </c>
      <c r="F733" s="19" t="s">
        <v>275</v>
      </c>
    </row>
    <row r="734" spans="1:6" hidden="1">
      <c r="A734" s="113">
        <v>137</v>
      </c>
      <c r="B734" s="113" t="s">
        <v>2175</v>
      </c>
      <c r="C734" s="22">
        <f>'Filter by planned &amp; actual'!C734</f>
        <v>0</v>
      </c>
      <c r="D734" s="22">
        <f>'Filter by planned &amp; actual'!C2522</f>
        <v>1358563.4086021504</v>
      </c>
      <c r="E734" s="23">
        <v>44682</v>
      </c>
      <c r="F734" s="19" t="s">
        <v>275</v>
      </c>
    </row>
    <row r="735" spans="1:6" hidden="1">
      <c r="A735" s="113">
        <v>138</v>
      </c>
      <c r="B735" s="113" t="s">
        <v>2176</v>
      </c>
      <c r="C735" s="22">
        <f>'Filter by planned &amp; actual'!C735</f>
        <v>17000000</v>
      </c>
      <c r="D735" s="22">
        <f>'Filter by planned &amp; actual'!C2523</f>
        <v>2151056.5491711083</v>
      </c>
      <c r="E735" s="23">
        <v>44682</v>
      </c>
      <c r="F735" s="19" t="s">
        <v>275</v>
      </c>
    </row>
    <row r="736" spans="1:6" hidden="1">
      <c r="A736" s="113">
        <v>139</v>
      </c>
      <c r="B736" s="113" t="s">
        <v>2189</v>
      </c>
      <c r="C736" s="22">
        <f>'Filter by planned &amp; actual'!C736</f>
        <v>1836971.6350000002</v>
      </c>
      <c r="D736" s="22">
        <f>'Filter by planned &amp; actual'!C2524</f>
        <v>3705980.8980535604</v>
      </c>
      <c r="E736" s="23">
        <v>44682</v>
      </c>
      <c r="F736" s="19" t="s">
        <v>275</v>
      </c>
    </row>
    <row r="737" spans="1:6" hidden="1">
      <c r="A737" s="113">
        <v>140</v>
      </c>
      <c r="B737" s="113" t="s">
        <v>2190</v>
      </c>
      <c r="C737" s="22">
        <f>'Filter by planned &amp; actual'!C737</f>
        <v>9200000</v>
      </c>
      <c r="D737" s="22">
        <f>'Filter by planned &amp; actual'!C2525</f>
        <v>0</v>
      </c>
      <c r="E737" s="23">
        <v>44682</v>
      </c>
      <c r="F737" s="19" t="s">
        <v>275</v>
      </c>
    </row>
    <row r="738" spans="1:6" hidden="1">
      <c r="A738" s="113">
        <v>141</v>
      </c>
      <c r="B738" s="113" t="s">
        <v>2191</v>
      </c>
      <c r="C738" s="22">
        <f>'Filter by planned &amp; actual'!C738</f>
        <v>0</v>
      </c>
      <c r="D738" s="22">
        <f>'Filter by planned &amp; actual'!C2526</f>
        <v>0</v>
      </c>
      <c r="E738" s="23">
        <v>44682</v>
      </c>
      <c r="F738" s="19" t="s">
        <v>275</v>
      </c>
    </row>
    <row r="739" spans="1:6" hidden="1">
      <c r="A739" s="113">
        <v>142</v>
      </c>
      <c r="B739" s="113" t="s">
        <v>2192</v>
      </c>
      <c r="C739" s="22">
        <f>'Filter by planned &amp; actual'!C739</f>
        <v>30871359.010799997</v>
      </c>
      <c r="D739" s="22">
        <f>'Filter by planned &amp; actual'!C2527</f>
        <v>0</v>
      </c>
      <c r="E739" s="23">
        <v>44682</v>
      </c>
      <c r="F739" s="19" t="s">
        <v>275</v>
      </c>
    </row>
    <row r="740" spans="1:6" hidden="1">
      <c r="A740" s="113">
        <v>143</v>
      </c>
      <c r="B740" s="113" t="s">
        <v>2193</v>
      </c>
      <c r="C740" s="22">
        <f>'Filter by planned &amp; actual'!C740</f>
        <v>0</v>
      </c>
      <c r="D740" s="22">
        <f>'Filter by planned &amp; actual'!C2528</f>
        <v>0</v>
      </c>
      <c r="E740" s="23">
        <v>44682</v>
      </c>
      <c r="F740" s="19" t="s">
        <v>275</v>
      </c>
    </row>
    <row r="741" spans="1:6" hidden="1">
      <c r="A741" s="152">
        <v>144</v>
      </c>
      <c r="B741" s="152" t="s">
        <v>2207</v>
      </c>
      <c r="C741" s="22">
        <f>'Filter by planned &amp; actual'!C741</f>
        <v>0</v>
      </c>
      <c r="D741" s="22">
        <f>'Filter by planned &amp; actual'!C2529</f>
        <v>0</v>
      </c>
      <c r="E741" s="23">
        <v>44682</v>
      </c>
      <c r="F741" s="19" t="s">
        <v>275</v>
      </c>
    </row>
    <row r="742" spans="1:6">
      <c r="A742" s="152">
        <v>145</v>
      </c>
      <c r="B742" s="152" t="s">
        <v>2208</v>
      </c>
      <c r="C742" s="22">
        <f>'Filter by planned &amp; actual'!C742</f>
        <v>0</v>
      </c>
      <c r="D742" s="22">
        <f>'Filter by planned &amp; actual'!C2530</f>
        <v>0</v>
      </c>
      <c r="E742" s="23">
        <v>44682</v>
      </c>
      <c r="F742" s="19" t="s">
        <v>275</v>
      </c>
    </row>
    <row r="743" spans="1:6">
      <c r="A743" s="152">
        <v>146</v>
      </c>
      <c r="B743" s="152" t="s">
        <v>2211</v>
      </c>
      <c r="C743" s="22">
        <f>'Filter by planned &amp; actual'!C743</f>
        <v>0</v>
      </c>
      <c r="D743" s="22">
        <f>'Filter by planned &amp; actual'!C2531</f>
        <v>0</v>
      </c>
      <c r="E743" s="23">
        <v>44682</v>
      </c>
      <c r="F743" s="19" t="s">
        <v>275</v>
      </c>
    </row>
    <row r="744" spans="1:6">
      <c r="A744" s="152">
        <v>147</v>
      </c>
      <c r="B744" s="152" t="s">
        <v>2212</v>
      </c>
      <c r="C744" s="22">
        <f>'Filter by planned &amp; actual'!C744</f>
        <v>0</v>
      </c>
      <c r="D744" s="22">
        <f>'Filter by planned &amp; actual'!C2532</f>
        <v>0</v>
      </c>
      <c r="E744" s="23">
        <v>44682</v>
      </c>
      <c r="F744" s="19" t="s">
        <v>275</v>
      </c>
    </row>
    <row r="745" spans="1:6">
      <c r="A745" s="152">
        <v>148</v>
      </c>
      <c r="B745" s="152" t="s">
        <v>2213</v>
      </c>
      <c r="C745" s="22">
        <f>'Filter by planned &amp; actual'!C745</f>
        <v>0</v>
      </c>
      <c r="D745" s="22">
        <f>'Filter by planned &amp; actual'!C2533</f>
        <v>0</v>
      </c>
      <c r="E745" s="23">
        <v>44682</v>
      </c>
      <c r="F745" s="19" t="s">
        <v>275</v>
      </c>
    </row>
    <row r="746" spans="1:6">
      <c r="A746" s="19">
        <v>0</v>
      </c>
      <c r="B746" s="111" t="s">
        <v>1985</v>
      </c>
      <c r="C746" s="22">
        <f>'Filter by planned &amp; actual'!C746</f>
        <v>0</v>
      </c>
      <c r="D746" s="22">
        <f>'Filter by planned &amp; actual'!C2534</f>
        <v>0</v>
      </c>
      <c r="E746" s="23">
        <v>44682</v>
      </c>
      <c r="F746" s="19" t="s">
        <v>275</v>
      </c>
    </row>
    <row r="747" spans="1:6" hidden="1">
      <c r="A747" s="19">
        <v>1</v>
      </c>
      <c r="B747" s="8" t="s">
        <v>7</v>
      </c>
      <c r="C747" s="22">
        <f>'Filter by planned &amp; actual'!C747</f>
        <v>22084153.770421028</v>
      </c>
      <c r="D747" s="22">
        <f>'Filter by planned &amp; actual'!C2535</f>
        <v>-21561488.502036572</v>
      </c>
      <c r="E747" s="23">
        <v>44713</v>
      </c>
      <c r="F747" s="19" t="s">
        <v>275</v>
      </c>
    </row>
    <row r="748" spans="1:6" hidden="1">
      <c r="A748" s="19">
        <v>2</v>
      </c>
      <c r="B748" s="8" t="s">
        <v>8</v>
      </c>
      <c r="C748" s="22">
        <f>'Filter by planned &amp; actual'!C748</f>
        <v>0</v>
      </c>
      <c r="D748" s="22">
        <f>'Filter by planned &amp; actual'!C2536</f>
        <v>0</v>
      </c>
      <c r="E748" s="23">
        <v>44713</v>
      </c>
      <c r="F748" s="19" t="s">
        <v>275</v>
      </c>
    </row>
    <row r="749" spans="1:6" hidden="1">
      <c r="A749" s="19">
        <v>3</v>
      </c>
      <c r="B749" s="8" t="s">
        <v>9</v>
      </c>
      <c r="C749" s="22">
        <f>'Filter by planned &amp; actual'!C749</f>
        <v>0</v>
      </c>
      <c r="D749" s="22">
        <f>'Filter by planned &amp; actual'!C2537</f>
        <v>5499882.1959853172</v>
      </c>
      <c r="E749" s="23">
        <v>44713</v>
      </c>
      <c r="F749" s="19" t="s">
        <v>275</v>
      </c>
    </row>
    <row r="750" spans="1:6" hidden="1">
      <c r="A750" s="19">
        <v>4</v>
      </c>
      <c r="B750" s="8" t="s">
        <v>10</v>
      </c>
      <c r="C750" s="22">
        <f>'Filter by planned &amp; actual'!C750</f>
        <v>0</v>
      </c>
      <c r="D750" s="22">
        <f>'Filter by planned &amp; actual'!C2538</f>
        <v>4002910.2708182335</v>
      </c>
      <c r="E750" s="23">
        <v>44713</v>
      </c>
      <c r="F750" s="19" t="s">
        <v>275</v>
      </c>
    </row>
    <row r="751" spans="1:6" hidden="1">
      <c r="A751" s="19">
        <v>5</v>
      </c>
      <c r="B751" s="8" t="s">
        <v>11</v>
      </c>
      <c r="C751" s="22">
        <f>'Filter by planned &amp; actual'!C751</f>
        <v>0</v>
      </c>
      <c r="D751" s="22">
        <f>'Filter by planned &amp; actual'!C2539</f>
        <v>4458909.5911824703</v>
      </c>
      <c r="E751" s="23">
        <v>44713</v>
      </c>
      <c r="F751" s="19" t="s">
        <v>275</v>
      </c>
    </row>
    <row r="752" spans="1:6" hidden="1">
      <c r="A752" s="19">
        <v>6</v>
      </c>
      <c r="B752" s="8" t="s">
        <v>12</v>
      </c>
      <c r="C752" s="22">
        <f>'Filter by planned &amp; actual'!C752</f>
        <v>42599497</v>
      </c>
      <c r="D752" s="22">
        <f>'Filter by planned &amp; actual'!C2540</f>
        <v>111315335.47027016</v>
      </c>
      <c r="E752" s="23">
        <v>44713</v>
      </c>
      <c r="F752" s="19" t="s">
        <v>275</v>
      </c>
    </row>
    <row r="753" spans="1:6" hidden="1">
      <c r="A753" s="19">
        <v>7</v>
      </c>
      <c r="B753" s="8" t="s">
        <v>13</v>
      </c>
      <c r="C753" s="22">
        <f>'Filter by planned &amp; actual'!C753</f>
        <v>0</v>
      </c>
      <c r="D753" s="22">
        <f>'Filter by planned &amp; actual'!C2541</f>
        <v>0</v>
      </c>
      <c r="E753" s="23">
        <v>44713</v>
      </c>
      <c r="F753" s="19" t="s">
        <v>275</v>
      </c>
    </row>
    <row r="754" spans="1:6" hidden="1">
      <c r="A754" s="19">
        <v>8</v>
      </c>
      <c r="B754" s="8" t="s">
        <v>2004</v>
      </c>
      <c r="C754" s="22">
        <f>'Filter by planned &amp; actual'!C754</f>
        <v>20000000</v>
      </c>
      <c r="D754" s="22">
        <f>'Filter by planned &amp; actual'!C2542</f>
        <v>31907698.87179482</v>
      </c>
      <c r="E754" s="23">
        <v>44713</v>
      </c>
      <c r="F754" s="19" t="s">
        <v>275</v>
      </c>
    </row>
    <row r="755" spans="1:6" hidden="1">
      <c r="A755" s="19">
        <v>9</v>
      </c>
      <c r="B755" s="8" t="s">
        <v>15</v>
      </c>
      <c r="C755" s="22">
        <f>'Filter by planned &amp; actual'!C755</f>
        <v>0</v>
      </c>
      <c r="D755" s="22">
        <f>'Filter by planned &amp; actual'!C2543</f>
        <v>0</v>
      </c>
      <c r="E755" s="23">
        <v>44713</v>
      </c>
      <c r="F755" s="19" t="s">
        <v>275</v>
      </c>
    </row>
    <row r="756" spans="1:6" hidden="1">
      <c r="A756" s="19">
        <v>10</v>
      </c>
      <c r="B756" s="8" t="s">
        <v>16</v>
      </c>
      <c r="C756" s="22">
        <f>'Filter by planned &amp; actual'!C756</f>
        <v>0</v>
      </c>
      <c r="D756" s="22">
        <f>'Filter by planned &amp; actual'!C2544</f>
        <v>-4157538.8979713917</v>
      </c>
      <c r="E756" s="23">
        <v>44713</v>
      </c>
      <c r="F756" s="19" t="s">
        <v>275</v>
      </c>
    </row>
    <row r="757" spans="1:6" hidden="1">
      <c r="A757" s="19">
        <v>11</v>
      </c>
      <c r="B757" s="8" t="s">
        <v>17</v>
      </c>
      <c r="C757" s="22">
        <f>'Filter by planned &amp; actual'!C757</f>
        <v>16523877.305074573</v>
      </c>
      <c r="D757" s="22">
        <f>'Filter by planned &amp; actual'!C2545</f>
        <v>503615.89265096188</v>
      </c>
      <c r="E757" s="23">
        <v>44713</v>
      </c>
      <c r="F757" s="19" t="s">
        <v>275</v>
      </c>
    </row>
    <row r="758" spans="1:6" hidden="1">
      <c r="A758" s="19">
        <v>12</v>
      </c>
      <c r="B758" s="8" t="s">
        <v>18</v>
      </c>
      <c r="C758" s="22">
        <f>'Filter by planned &amp; actual'!C758</f>
        <v>0</v>
      </c>
      <c r="D758" s="22">
        <f>'Filter by planned &amp; actual'!C2546</f>
        <v>0</v>
      </c>
      <c r="E758" s="23">
        <v>44713</v>
      </c>
      <c r="F758" s="19" t="s">
        <v>275</v>
      </c>
    </row>
    <row r="759" spans="1:6" hidden="1">
      <c r="A759" s="19">
        <v>13</v>
      </c>
      <c r="B759" s="8" t="s">
        <v>19</v>
      </c>
      <c r="C759" s="22">
        <f>'Filter by planned &amp; actual'!C759</f>
        <v>0</v>
      </c>
      <c r="D759" s="22">
        <f>'Filter by planned &amp; actual'!C2547</f>
        <v>0</v>
      </c>
      <c r="E759" s="23">
        <v>44713</v>
      </c>
      <c r="F759" s="19" t="s">
        <v>275</v>
      </c>
    </row>
    <row r="760" spans="1:6" hidden="1">
      <c r="A760" s="19">
        <v>14</v>
      </c>
      <c r="B760" s="8" t="s">
        <v>20</v>
      </c>
      <c r="C760" s="22">
        <f>'Filter by planned &amp; actual'!C760</f>
        <v>0</v>
      </c>
      <c r="D760" s="22">
        <f>'Filter by planned &amp; actual'!C2548</f>
        <v>0</v>
      </c>
      <c r="E760" s="23">
        <v>44713</v>
      </c>
      <c r="F760" s="19" t="s">
        <v>275</v>
      </c>
    </row>
    <row r="761" spans="1:6" hidden="1">
      <c r="A761" s="19">
        <v>15</v>
      </c>
      <c r="B761" s="8" t="s">
        <v>21</v>
      </c>
      <c r="C761" s="22">
        <f>'Filter by planned &amp; actual'!C761</f>
        <v>0</v>
      </c>
      <c r="D761" s="22">
        <f>'Filter by planned &amp; actual'!C2549</f>
        <v>0</v>
      </c>
      <c r="E761" s="23">
        <v>44713</v>
      </c>
      <c r="F761" s="19" t="s">
        <v>275</v>
      </c>
    </row>
    <row r="762" spans="1:6" hidden="1">
      <c r="A762" s="19">
        <v>16</v>
      </c>
      <c r="B762" s="12" t="s">
        <v>22</v>
      </c>
      <c r="C762" s="22">
        <f>'Filter by planned &amp; actual'!C762</f>
        <v>0</v>
      </c>
      <c r="D762" s="22">
        <f>'Filter by planned &amp; actual'!C2550</f>
        <v>0</v>
      </c>
      <c r="E762" s="23">
        <v>44713</v>
      </c>
      <c r="F762" s="19" t="s">
        <v>275</v>
      </c>
    </row>
    <row r="763" spans="1:6" hidden="1">
      <c r="A763" s="19">
        <v>17</v>
      </c>
      <c r="B763" s="12" t="s">
        <v>23</v>
      </c>
      <c r="C763" s="22">
        <f>'Filter by planned &amp; actual'!C763</f>
        <v>0</v>
      </c>
      <c r="D763" s="22">
        <f>'Filter by planned &amp; actual'!C2551</f>
        <v>0</v>
      </c>
      <c r="E763" s="23">
        <v>44713</v>
      </c>
      <c r="F763" s="19" t="s">
        <v>275</v>
      </c>
    </row>
    <row r="764" spans="1:6" hidden="1">
      <c r="A764" s="19">
        <v>18</v>
      </c>
      <c r="B764" s="12" t="s">
        <v>24</v>
      </c>
      <c r="C764" s="22">
        <f>'Filter by planned &amp; actual'!C764</f>
        <v>0</v>
      </c>
      <c r="D764" s="22">
        <f>'Filter by planned &amp; actual'!C2552</f>
        <v>26827361.02165556</v>
      </c>
      <c r="E764" s="23">
        <v>44713</v>
      </c>
      <c r="F764" s="19" t="s">
        <v>275</v>
      </c>
    </row>
    <row r="765" spans="1:6" hidden="1">
      <c r="A765" s="19">
        <v>19</v>
      </c>
      <c r="B765" s="8" t="s">
        <v>25</v>
      </c>
      <c r="C765" s="22">
        <f>'Filter by planned &amp; actual'!C765</f>
        <v>14549893.874704299</v>
      </c>
      <c r="D765" s="22">
        <f>'Filter by planned &amp; actual'!C2553</f>
        <v>-2498798.7447304726</v>
      </c>
      <c r="E765" s="23">
        <v>44713</v>
      </c>
      <c r="F765" s="19" t="s">
        <v>275</v>
      </c>
    </row>
    <row r="766" spans="1:6" hidden="1">
      <c r="A766" s="19">
        <v>20</v>
      </c>
      <c r="B766" s="8" t="s">
        <v>26</v>
      </c>
      <c r="C766" s="22">
        <f>'Filter by planned &amp; actual'!C766</f>
        <v>15257260.399056001</v>
      </c>
      <c r="D766" s="22">
        <f>'Filter by planned &amp; actual'!C2554</f>
        <v>436804.79133605957</v>
      </c>
      <c r="E766" s="23">
        <v>44713</v>
      </c>
      <c r="F766" s="19" t="s">
        <v>275</v>
      </c>
    </row>
    <row r="767" spans="1:6" hidden="1">
      <c r="A767" s="19">
        <v>21</v>
      </c>
      <c r="B767" s="8" t="s">
        <v>27</v>
      </c>
      <c r="C767" s="22">
        <f>'Filter by planned &amp; actual'!C767</f>
        <v>24226104.516192701</v>
      </c>
      <c r="D767" s="22">
        <f>'Filter by planned &amp; actual'!C2555</f>
        <v>4899287.1184954643</v>
      </c>
      <c r="E767" s="23">
        <v>44713</v>
      </c>
      <c r="F767" s="19" t="s">
        <v>275</v>
      </c>
    </row>
    <row r="768" spans="1:6" hidden="1">
      <c r="A768" s="19">
        <v>22</v>
      </c>
      <c r="B768" s="8" t="s">
        <v>29</v>
      </c>
      <c r="C768" s="22">
        <f>'Filter by planned &amp; actual'!C768</f>
        <v>20870028</v>
      </c>
      <c r="D768" s="22">
        <f>'Filter by planned &amp; actual'!C2556</f>
        <v>35242076.858141303</v>
      </c>
      <c r="E768" s="23">
        <v>44713</v>
      </c>
      <c r="F768" s="19" t="s">
        <v>275</v>
      </c>
    </row>
    <row r="769" spans="1:6" hidden="1">
      <c r="A769" s="19">
        <v>23</v>
      </c>
      <c r="B769" s="8" t="s">
        <v>30</v>
      </c>
      <c r="C769" s="22">
        <f>'Filter by planned &amp; actual'!C769</f>
        <v>32209220.7000871</v>
      </c>
      <c r="D769" s="22">
        <f>'Filter by planned &amp; actual'!C2557</f>
        <v>5382898.7666158676</v>
      </c>
      <c r="E769" s="23">
        <v>44713</v>
      </c>
      <c r="F769" s="19" t="s">
        <v>275</v>
      </c>
    </row>
    <row r="770" spans="1:6" hidden="1">
      <c r="A770" s="19">
        <v>24</v>
      </c>
      <c r="B770" s="8" t="s">
        <v>31</v>
      </c>
      <c r="C770" s="22">
        <f>'Filter by planned &amp; actual'!C770</f>
        <v>0</v>
      </c>
      <c r="D770" s="22">
        <f>'Filter by planned &amp; actual'!C2558</f>
        <v>-3010012.3543896675</v>
      </c>
      <c r="E770" s="23">
        <v>44713</v>
      </c>
      <c r="F770" s="19" t="s">
        <v>275</v>
      </c>
    </row>
    <row r="771" spans="1:6" hidden="1">
      <c r="A771" s="19">
        <v>25</v>
      </c>
      <c r="B771" s="8" t="s">
        <v>32</v>
      </c>
      <c r="C771" s="22">
        <f>'Filter by planned &amp; actual'!C771</f>
        <v>0</v>
      </c>
      <c r="D771" s="22">
        <f>'Filter by planned &amp; actual'!C2559</f>
        <v>0</v>
      </c>
      <c r="E771" s="23">
        <v>44713</v>
      </c>
      <c r="F771" s="19" t="s">
        <v>275</v>
      </c>
    </row>
    <row r="772" spans="1:6" hidden="1">
      <c r="A772" s="19">
        <v>26</v>
      </c>
      <c r="B772" s="8" t="s">
        <v>34</v>
      </c>
      <c r="C772" s="22">
        <f>'Filter by planned &amp; actual'!C772</f>
        <v>8561645</v>
      </c>
      <c r="D772" s="22">
        <f>'Filter by planned &amp; actual'!C2560</f>
        <v>-1347137.5747799873</v>
      </c>
      <c r="E772" s="23">
        <v>44713</v>
      </c>
      <c r="F772" s="19" t="s">
        <v>275</v>
      </c>
    </row>
    <row r="773" spans="1:6" hidden="1">
      <c r="A773" s="19">
        <v>27</v>
      </c>
      <c r="B773" s="8" t="s">
        <v>35</v>
      </c>
      <c r="C773" s="22">
        <f>'Filter by planned &amp; actual'!C773</f>
        <v>0</v>
      </c>
      <c r="D773" s="22">
        <f>'Filter by planned &amp; actual'!C2561</f>
        <v>10363430.128495306</v>
      </c>
      <c r="E773" s="23">
        <v>44713</v>
      </c>
      <c r="F773" s="19" t="s">
        <v>275</v>
      </c>
    </row>
    <row r="774" spans="1:6" hidden="1">
      <c r="A774" s="19">
        <v>28</v>
      </c>
      <c r="B774" s="8" t="s">
        <v>36</v>
      </c>
      <c r="C774" s="22">
        <f>'Filter by planned &amp; actual'!C774</f>
        <v>0</v>
      </c>
      <c r="D774" s="22">
        <f>'Filter by planned &amp; actual'!C2562</f>
        <v>0</v>
      </c>
      <c r="E774" s="23">
        <v>44713</v>
      </c>
      <c r="F774" s="19" t="s">
        <v>275</v>
      </c>
    </row>
    <row r="775" spans="1:6" hidden="1">
      <c r="A775" s="19">
        <v>29</v>
      </c>
      <c r="B775" s="8" t="s">
        <v>37</v>
      </c>
      <c r="C775" s="22">
        <f>'Filter by planned &amp; actual'!C775</f>
        <v>0</v>
      </c>
      <c r="D775" s="22">
        <f>'Filter by planned &amp; actual'!C2563</f>
        <v>0</v>
      </c>
      <c r="E775" s="23">
        <v>44713</v>
      </c>
      <c r="F775" s="19" t="s">
        <v>275</v>
      </c>
    </row>
    <row r="776" spans="1:6" hidden="1">
      <c r="A776" s="19">
        <v>30</v>
      </c>
      <c r="B776" s="8" t="s">
        <v>38</v>
      </c>
      <c r="C776" s="22">
        <f>'Filter by planned &amp; actual'!C776</f>
        <v>0</v>
      </c>
      <c r="D776" s="22">
        <f>'Filter by planned &amp; actual'!C2564</f>
        <v>0</v>
      </c>
      <c r="E776" s="23">
        <v>44713</v>
      </c>
      <c r="F776" s="19" t="s">
        <v>275</v>
      </c>
    </row>
    <row r="777" spans="1:6" hidden="1">
      <c r="A777" s="19">
        <v>31</v>
      </c>
      <c r="B777" s="8" t="s">
        <v>39</v>
      </c>
      <c r="C777" s="22">
        <f>'Filter by planned &amp; actual'!C777</f>
        <v>0</v>
      </c>
      <c r="D777" s="22">
        <f>'Filter by planned &amp; actual'!C2565</f>
        <v>0</v>
      </c>
      <c r="E777" s="23">
        <v>44713</v>
      </c>
      <c r="F777" s="19" t="s">
        <v>275</v>
      </c>
    </row>
    <row r="778" spans="1:6" hidden="1">
      <c r="A778" s="19">
        <v>32</v>
      </c>
      <c r="B778" s="8" t="s">
        <v>40</v>
      </c>
      <c r="C778" s="22">
        <f>'Filter by planned &amp; actual'!C778</f>
        <v>0</v>
      </c>
      <c r="D778" s="22">
        <f>'Filter by planned &amp; actual'!C2566</f>
        <v>0</v>
      </c>
      <c r="E778" s="23">
        <v>44713</v>
      </c>
      <c r="F778" s="19" t="s">
        <v>275</v>
      </c>
    </row>
    <row r="779" spans="1:6" hidden="1">
      <c r="A779" s="19">
        <v>33</v>
      </c>
      <c r="B779" s="8" t="s">
        <v>41</v>
      </c>
      <c r="C779" s="22">
        <f>'Filter by planned &amp; actual'!C779</f>
        <v>0</v>
      </c>
      <c r="D779" s="22">
        <f>'Filter by planned &amp; actual'!C2567</f>
        <v>543.36842104792595</v>
      </c>
      <c r="E779" s="23">
        <v>44713</v>
      </c>
      <c r="F779" s="19" t="s">
        <v>275</v>
      </c>
    </row>
    <row r="780" spans="1:6" hidden="1">
      <c r="A780" s="19">
        <v>34</v>
      </c>
      <c r="B780" s="8" t="s">
        <v>42</v>
      </c>
      <c r="C780" s="22">
        <f>'Filter by planned &amp; actual'!C780</f>
        <v>0</v>
      </c>
      <c r="D780" s="22">
        <f>'Filter by planned &amp; actual'!C2568</f>
        <v>64987.181818217039</v>
      </c>
      <c r="E780" s="23">
        <v>44713</v>
      </c>
      <c r="F780" s="19" t="s">
        <v>275</v>
      </c>
    </row>
    <row r="781" spans="1:6" hidden="1">
      <c r="A781" s="19">
        <v>35</v>
      </c>
      <c r="B781" s="8" t="s">
        <v>43</v>
      </c>
      <c r="C781" s="22">
        <f>'Filter by planned &amp; actual'!C781</f>
        <v>0</v>
      </c>
      <c r="D781" s="22">
        <f>'Filter by planned &amp; actual'!C2569</f>
        <v>0</v>
      </c>
      <c r="E781" s="23">
        <v>44713</v>
      </c>
      <c r="F781" s="19" t="s">
        <v>275</v>
      </c>
    </row>
    <row r="782" spans="1:6" hidden="1">
      <c r="A782" s="19">
        <v>36</v>
      </c>
      <c r="B782" s="8" t="s">
        <v>44</v>
      </c>
      <c r="C782" s="22">
        <f>'Filter by planned &amp; actual'!C782</f>
        <v>0</v>
      </c>
      <c r="D782" s="22">
        <f>'Filter by planned &amp; actual'!C2570</f>
        <v>0</v>
      </c>
      <c r="E782" s="23">
        <v>44713</v>
      </c>
      <c r="F782" s="19" t="s">
        <v>275</v>
      </c>
    </row>
    <row r="783" spans="1:6" hidden="1">
      <c r="A783" s="19">
        <v>37</v>
      </c>
      <c r="B783" s="8" t="s">
        <v>1980</v>
      </c>
      <c r="C783" s="22">
        <f>'Filter by planned &amp; actual'!C783</f>
        <v>0</v>
      </c>
      <c r="D783" s="22">
        <f>'Filter by planned &amp; actual'!C2571</f>
        <v>9333466.4106240571</v>
      </c>
      <c r="E783" s="23">
        <v>44713</v>
      </c>
      <c r="F783" s="19" t="s">
        <v>275</v>
      </c>
    </row>
    <row r="784" spans="1:6" hidden="1">
      <c r="A784" s="19">
        <v>38</v>
      </c>
      <c r="B784" s="8" t="s">
        <v>1982</v>
      </c>
      <c r="C784" s="22">
        <f>'Filter by planned &amp; actual'!C784</f>
        <v>29199802.125</v>
      </c>
      <c r="D784" s="22">
        <f>'Filter by planned &amp; actual'!C2572</f>
        <v>6253051.050745666</v>
      </c>
      <c r="E784" s="23">
        <v>44713</v>
      </c>
      <c r="F784" s="19" t="s">
        <v>275</v>
      </c>
    </row>
    <row r="785" spans="1:6" hidden="1">
      <c r="A785" s="19">
        <v>39</v>
      </c>
      <c r="B785" s="8" t="s">
        <v>1984</v>
      </c>
      <c r="C785" s="22">
        <f>'Filter by planned &amp; actual'!C785</f>
        <v>8000000</v>
      </c>
      <c r="D785" s="22">
        <f>'Filter by planned &amp; actual'!C2573</f>
        <v>44029230.508569837</v>
      </c>
      <c r="E785" s="23">
        <v>44713</v>
      </c>
      <c r="F785" s="19" t="s">
        <v>275</v>
      </c>
    </row>
    <row r="786" spans="1:6" hidden="1">
      <c r="A786" s="19">
        <v>40</v>
      </c>
      <c r="B786" s="8" t="s">
        <v>2001</v>
      </c>
      <c r="C786" s="22">
        <f>'Filter by planned &amp; actual'!C786</f>
        <v>0</v>
      </c>
      <c r="D786" s="22">
        <f>'Filter by planned &amp; actual'!C2574</f>
        <v>-9899381.5693728328</v>
      </c>
      <c r="E786" s="23">
        <v>44713</v>
      </c>
      <c r="F786" s="19" t="s">
        <v>275</v>
      </c>
    </row>
    <row r="787" spans="1:6" hidden="1">
      <c r="A787" s="19">
        <v>41</v>
      </c>
      <c r="B787" s="8" t="s">
        <v>2002</v>
      </c>
      <c r="C787" s="22">
        <f>'Filter by planned &amp; actual'!C787</f>
        <v>0</v>
      </c>
      <c r="D787" s="22">
        <f>'Filter by planned &amp; actual'!C2575</f>
        <v>-1775600.5486242324</v>
      </c>
      <c r="E787" s="23">
        <v>44713</v>
      </c>
      <c r="F787" s="19" t="s">
        <v>275</v>
      </c>
    </row>
    <row r="788" spans="1:6" hidden="1">
      <c r="A788" s="19">
        <v>42</v>
      </c>
      <c r="B788" s="8" t="s">
        <v>2003</v>
      </c>
      <c r="C788" s="22">
        <f>'Filter by planned &amp; actual'!C788</f>
        <v>26750000</v>
      </c>
      <c r="D788" s="22">
        <f>'Filter by planned &amp; actual'!C2576</f>
        <v>38355107.269060016</v>
      </c>
      <c r="E788" s="23">
        <v>44713</v>
      </c>
      <c r="F788" s="19" t="s">
        <v>275</v>
      </c>
    </row>
    <row r="789" spans="1:6" hidden="1">
      <c r="A789" s="19">
        <v>43</v>
      </c>
      <c r="B789" s="8" t="s">
        <v>2064</v>
      </c>
      <c r="C789" s="22">
        <f>'Filter by planned &amp; actual'!C789</f>
        <v>0</v>
      </c>
      <c r="D789" s="22">
        <f>'Filter by planned &amp; actual'!C2577</f>
        <v>0</v>
      </c>
      <c r="E789" s="23">
        <v>44713</v>
      </c>
      <c r="F789" s="19" t="s">
        <v>275</v>
      </c>
    </row>
    <row r="790" spans="1:6" hidden="1">
      <c r="A790" s="19">
        <v>44</v>
      </c>
      <c r="B790" s="8" t="s">
        <v>2062</v>
      </c>
      <c r="C790" s="22">
        <f>'Filter by planned &amp; actual'!C790</f>
        <v>0</v>
      </c>
      <c r="D790" s="22">
        <f>'Filter by planned &amp; actual'!C2578</f>
        <v>0</v>
      </c>
      <c r="E790" s="23">
        <v>44713</v>
      </c>
      <c r="F790" s="19" t="s">
        <v>275</v>
      </c>
    </row>
    <row r="791" spans="1:6" hidden="1">
      <c r="A791" s="19">
        <v>45</v>
      </c>
      <c r="B791" s="8" t="s">
        <v>2063</v>
      </c>
      <c r="C791" s="22">
        <f>'Filter by planned &amp; actual'!C791</f>
        <v>0</v>
      </c>
      <c r="D791" s="22">
        <f>'Filter by planned &amp; actual'!C2579</f>
        <v>0</v>
      </c>
      <c r="E791" s="23">
        <v>44713</v>
      </c>
      <c r="F791" s="19" t="s">
        <v>275</v>
      </c>
    </row>
    <row r="792" spans="1:6" hidden="1">
      <c r="A792" s="19">
        <v>46</v>
      </c>
      <c r="B792" s="12" t="s">
        <v>2065</v>
      </c>
      <c r="C792" s="22">
        <f>'Filter by planned &amp; actual'!C792</f>
        <v>24098722.165272899</v>
      </c>
      <c r="D792" s="22">
        <f>'Filter by planned &amp; actual'!C2580</f>
        <v>71942883.170984507</v>
      </c>
      <c r="E792" s="23">
        <v>44713</v>
      </c>
      <c r="F792" s="19" t="s">
        <v>275</v>
      </c>
    </row>
    <row r="793" spans="1:6" hidden="1">
      <c r="A793" s="19">
        <v>47</v>
      </c>
      <c r="B793" s="12" t="s">
        <v>2066</v>
      </c>
      <c r="C793" s="22">
        <f>'Filter by planned &amp; actual'!C793</f>
        <v>39107430</v>
      </c>
      <c r="D793" s="22">
        <f>'Filter by planned &amp; actual'!C2581</f>
        <v>-19281859.094065964</v>
      </c>
      <c r="E793" s="23">
        <v>44713</v>
      </c>
      <c r="F793" s="19" t="s">
        <v>275</v>
      </c>
    </row>
    <row r="794" spans="1:6" hidden="1">
      <c r="A794" s="19">
        <v>48</v>
      </c>
      <c r="B794" s="8" t="s">
        <v>2068</v>
      </c>
      <c r="C794" s="22">
        <f>'Filter by planned &amp; actual'!C794</f>
        <v>17654782.158332024</v>
      </c>
      <c r="D794" s="22">
        <f>'Filter by planned &amp; actual'!C2582</f>
        <v>53289049.629500031</v>
      </c>
      <c r="E794" s="23">
        <v>44713</v>
      </c>
      <c r="F794" s="19" t="s">
        <v>275</v>
      </c>
    </row>
    <row r="795" spans="1:6" hidden="1">
      <c r="A795" s="19">
        <v>49</v>
      </c>
      <c r="B795" s="8" t="s">
        <v>2069</v>
      </c>
      <c r="C795" s="22">
        <f>'Filter by planned &amp; actual'!C795</f>
        <v>0</v>
      </c>
      <c r="D795" s="22">
        <f>'Filter by planned &amp; actual'!C2583</f>
        <v>0</v>
      </c>
      <c r="E795" s="23">
        <v>44713</v>
      </c>
      <c r="F795" s="19" t="s">
        <v>275</v>
      </c>
    </row>
    <row r="796" spans="1:6" hidden="1">
      <c r="A796" s="19">
        <v>50</v>
      </c>
      <c r="B796" s="8" t="s">
        <v>66</v>
      </c>
      <c r="C796" s="22">
        <f>'Filter by planned &amp; actual'!C796</f>
        <v>0</v>
      </c>
      <c r="D796" s="22">
        <f>'Filter by planned &amp; actual'!C2584</f>
        <v>0</v>
      </c>
      <c r="E796" s="23">
        <v>44713</v>
      </c>
      <c r="F796" s="19" t="s">
        <v>275</v>
      </c>
    </row>
    <row r="797" spans="1:6" hidden="1">
      <c r="A797" s="19">
        <v>51</v>
      </c>
      <c r="B797" s="8" t="s">
        <v>67</v>
      </c>
      <c r="C797" s="22">
        <f>'Filter by planned &amp; actual'!C797</f>
        <v>0</v>
      </c>
      <c r="D797" s="22">
        <f>'Filter by planned &amp; actual'!C2585</f>
        <v>0</v>
      </c>
      <c r="E797" s="23">
        <v>44713</v>
      </c>
      <c r="F797" s="19" t="s">
        <v>275</v>
      </c>
    </row>
    <row r="798" spans="1:6" hidden="1">
      <c r="A798" s="19">
        <v>52</v>
      </c>
      <c r="B798" s="8" t="s">
        <v>68</v>
      </c>
      <c r="C798" s="22">
        <f>'Filter by planned &amp; actual'!C798</f>
        <v>0</v>
      </c>
      <c r="D798" s="22">
        <f>'Filter by planned &amp; actual'!C2586</f>
        <v>0</v>
      </c>
      <c r="E798" s="23">
        <v>44713</v>
      </c>
      <c r="F798" s="19" t="s">
        <v>275</v>
      </c>
    </row>
    <row r="799" spans="1:6" hidden="1">
      <c r="A799" s="19">
        <v>53</v>
      </c>
      <c r="B799" s="8" t="s">
        <v>69</v>
      </c>
      <c r="C799" s="22">
        <f>'Filter by planned &amp; actual'!C799</f>
        <v>0</v>
      </c>
      <c r="D799" s="22">
        <f>'Filter by planned &amp; actual'!C2587</f>
        <v>0</v>
      </c>
      <c r="E799" s="23">
        <v>44713</v>
      </c>
      <c r="F799" s="19" t="s">
        <v>275</v>
      </c>
    </row>
    <row r="800" spans="1:6" hidden="1">
      <c r="A800" s="19">
        <v>54</v>
      </c>
      <c r="B800" s="8" t="s">
        <v>70</v>
      </c>
      <c r="C800" s="22">
        <f>'Filter by planned &amp; actual'!C800</f>
        <v>0</v>
      </c>
      <c r="D800" s="22">
        <f>'Filter by planned &amp; actual'!C2588</f>
        <v>0</v>
      </c>
      <c r="E800" s="23">
        <v>44713</v>
      </c>
      <c r="F800" s="19" t="s">
        <v>275</v>
      </c>
    </row>
    <row r="801" spans="1:6" hidden="1">
      <c r="A801" s="19">
        <v>55</v>
      </c>
      <c r="B801" s="8" t="s">
        <v>71</v>
      </c>
      <c r="C801" s="22">
        <f>'Filter by planned &amp; actual'!C801</f>
        <v>0</v>
      </c>
      <c r="D801" s="22">
        <f>'Filter by planned &amp; actual'!C2589</f>
        <v>0</v>
      </c>
      <c r="E801" s="23">
        <v>44713</v>
      </c>
      <c r="F801" s="19" t="s">
        <v>275</v>
      </c>
    </row>
    <row r="802" spans="1:6" hidden="1">
      <c r="A802" s="19">
        <v>56</v>
      </c>
      <c r="B802" s="8" t="s">
        <v>72</v>
      </c>
      <c r="C802" s="22">
        <f>'Filter by planned &amp; actual'!C802</f>
        <v>0</v>
      </c>
      <c r="D802" s="22">
        <f>'Filter by planned &amp; actual'!C2590</f>
        <v>0</v>
      </c>
      <c r="E802" s="23">
        <v>44713</v>
      </c>
      <c r="F802" s="19" t="s">
        <v>275</v>
      </c>
    </row>
    <row r="803" spans="1:6" hidden="1">
      <c r="A803" s="19">
        <v>57</v>
      </c>
      <c r="B803" s="8" t="s">
        <v>73</v>
      </c>
      <c r="C803" s="22">
        <f>'Filter by planned &amp; actual'!C803</f>
        <v>0</v>
      </c>
      <c r="D803" s="22">
        <f>'Filter by planned &amp; actual'!C2591</f>
        <v>0</v>
      </c>
      <c r="E803" s="23">
        <v>44713</v>
      </c>
      <c r="F803" s="19" t="s">
        <v>275</v>
      </c>
    </row>
    <row r="804" spans="1:6" hidden="1">
      <c r="A804" s="19">
        <v>58</v>
      </c>
      <c r="B804" s="8" t="s">
        <v>74</v>
      </c>
      <c r="C804" s="22">
        <f>'Filter by planned &amp; actual'!C804</f>
        <v>0</v>
      </c>
      <c r="D804" s="22">
        <f>'Filter by planned &amp; actual'!C2592</f>
        <v>0</v>
      </c>
      <c r="E804" s="23">
        <v>44713</v>
      </c>
      <c r="F804" s="19" t="s">
        <v>275</v>
      </c>
    </row>
    <row r="805" spans="1:6" hidden="1">
      <c r="A805" s="19">
        <v>59</v>
      </c>
      <c r="B805" s="8" t="s">
        <v>75</v>
      </c>
      <c r="C805" s="22">
        <f>'Filter by planned &amp; actual'!C805</f>
        <v>0</v>
      </c>
      <c r="D805" s="22">
        <f>'Filter by planned &amp; actual'!C2593</f>
        <v>0</v>
      </c>
      <c r="E805" s="23">
        <v>44713</v>
      </c>
      <c r="F805" s="19" t="s">
        <v>275</v>
      </c>
    </row>
    <row r="806" spans="1:6" hidden="1">
      <c r="A806" s="19">
        <v>60</v>
      </c>
      <c r="B806" s="8" t="s">
        <v>76</v>
      </c>
      <c r="C806" s="22">
        <f>'Filter by planned &amp; actual'!C806</f>
        <v>0</v>
      </c>
      <c r="D806" s="22">
        <f>'Filter by planned &amp; actual'!C2594</f>
        <v>0</v>
      </c>
      <c r="E806" s="23">
        <v>44713</v>
      </c>
      <c r="F806" s="19" t="s">
        <v>275</v>
      </c>
    </row>
    <row r="807" spans="1:6" hidden="1">
      <c r="A807" s="19">
        <v>61</v>
      </c>
      <c r="B807" s="8" t="s">
        <v>77</v>
      </c>
      <c r="C807" s="22">
        <f>'Filter by planned &amp; actual'!C807</f>
        <v>0</v>
      </c>
      <c r="D807" s="22">
        <f>'Filter by planned &amp; actual'!C2595</f>
        <v>0</v>
      </c>
      <c r="E807" s="23">
        <v>44713</v>
      </c>
      <c r="F807" s="19" t="s">
        <v>275</v>
      </c>
    </row>
    <row r="808" spans="1:6" hidden="1">
      <c r="A808" s="19">
        <v>62</v>
      </c>
      <c r="B808" s="8" t="s">
        <v>87</v>
      </c>
      <c r="C808" s="22">
        <f>'Filter by planned &amp; actual'!C808</f>
        <v>0</v>
      </c>
      <c r="D808" s="22">
        <f>'Filter by planned &amp; actual'!C2596</f>
        <v>0</v>
      </c>
      <c r="E808" s="23">
        <v>44713</v>
      </c>
      <c r="F808" s="19" t="s">
        <v>275</v>
      </c>
    </row>
    <row r="809" spans="1:6" hidden="1">
      <c r="A809" s="19">
        <v>63</v>
      </c>
      <c r="B809" s="8" t="s">
        <v>93</v>
      </c>
      <c r="C809" s="22">
        <f>'Filter by planned &amp; actual'!C809</f>
        <v>0</v>
      </c>
      <c r="D809" s="22">
        <f>'Filter by planned &amp; actual'!C2597</f>
        <v>0</v>
      </c>
      <c r="E809" s="23">
        <v>44713</v>
      </c>
      <c r="F809" s="19" t="s">
        <v>275</v>
      </c>
    </row>
    <row r="810" spans="1:6" hidden="1">
      <c r="A810" s="19">
        <v>64</v>
      </c>
      <c r="B810" s="8" t="s">
        <v>94</v>
      </c>
      <c r="C810" s="22">
        <f>'Filter by planned &amp; actual'!C810</f>
        <v>0</v>
      </c>
      <c r="D810" s="22">
        <f>'Filter by planned &amp; actual'!C2598</f>
        <v>0</v>
      </c>
      <c r="E810" s="23">
        <v>44713</v>
      </c>
      <c r="F810" s="19" t="s">
        <v>275</v>
      </c>
    </row>
    <row r="811" spans="1:6" hidden="1">
      <c r="A811" s="19">
        <v>65</v>
      </c>
      <c r="B811" s="8" t="s">
        <v>95</v>
      </c>
      <c r="C811" s="22">
        <f>'Filter by planned &amp; actual'!C811</f>
        <v>0</v>
      </c>
      <c r="D811" s="22">
        <f>'Filter by planned &amp; actual'!C2599</f>
        <v>0</v>
      </c>
      <c r="E811" s="23">
        <v>44713</v>
      </c>
      <c r="F811" s="19" t="s">
        <v>275</v>
      </c>
    </row>
    <row r="812" spans="1:6" hidden="1">
      <c r="A812" s="19">
        <v>66</v>
      </c>
      <c r="B812" s="8" t="s">
        <v>96</v>
      </c>
      <c r="C812" s="22">
        <f>'Filter by planned &amp; actual'!C812</f>
        <v>0</v>
      </c>
      <c r="D812" s="22">
        <f>'Filter by planned &amp; actual'!C2600</f>
        <v>0</v>
      </c>
      <c r="E812" s="23">
        <v>44713</v>
      </c>
      <c r="F812" s="19" t="s">
        <v>275</v>
      </c>
    </row>
    <row r="813" spans="1:6" hidden="1">
      <c r="A813" s="19">
        <v>67</v>
      </c>
      <c r="B813" s="8" t="s">
        <v>97</v>
      </c>
      <c r="C813" s="22">
        <f>'Filter by planned &amp; actual'!C813</f>
        <v>0</v>
      </c>
      <c r="D813" s="22">
        <f>'Filter by planned &amp; actual'!C2601</f>
        <v>0</v>
      </c>
      <c r="E813" s="23">
        <v>44713</v>
      </c>
      <c r="F813" s="19" t="s">
        <v>275</v>
      </c>
    </row>
    <row r="814" spans="1:6" hidden="1">
      <c r="A814" s="19">
        <v>68</v>
      </c>
      <c r="B814" s="8" t="s">
        <v>98</v>
      </c>
      <c r="C814" s="22">
        <f>'Filter by planned &amp; actual'!C814</f>
        <v>0</v>
      </c>
      <c r="D814" s="22">
        <f>'Filter by planned &amp; actual'!C2602</f>
        <v>0</v>
      </c>
      <c r="E814" s="23">
        <v>44713</v>
      </c>
      <c r="F814" s="19" t="s">
        <v>275</v>
      </c>
    </row>
    <row r="815" spans="1:6" hidden="1">
      <c r="A815" s="19">
        <v>69</v>
      </c>
      <c r="B815" s="8" t="s">
        <v>99</v>
      </c>
      <c r="C815" s="22">
        <f>'Filter by planned &amp; actual'!C815</f>
        <v>0</v>
      </c>
      <c r="D815" s="22">
        <f>'Filter by planned &amp; actual'!C2603</f>
        <v>0</v>
      </c>
      <c r="E815" s="23">
        <v>44713</v>
      </c>
      <c r="F815" s="19" t="s">
        <v>275</v>
      </c>
    </row>
    <row r="816" spans="1:6" hidden="1">
      <c r="A816" s="19">
        <v>70</v>
      </c>
      <c r="B816" s="8" t="s">
        <v>100</v>
      </c>
      <c r="C816" s="22">
        <f>'Filter by planned &amp; actual'!C816</f>
        <v>0</v>
      </c>
      <c r="D816" s="22">
        <f>'Filter by planned &amp; actual'!C2604</f>
        <v>0</v>
      </c>
      <c r="E816" s="23">
        <v>44713</v>
      </c>
      <c r="F816" s="19" t="s">
        <v>275</v>
      </c>
    </row>
    <row r="817" spans="1:6" hidden="1">
      <c r="A817" s="19">
        <v>71</v>
      </c>
      <c r="B817" s="8" t="s">
        <v>101</v>
      </c>
      <c r="C817" s="22">
        <f>'Filter by planned &amp; actual'!C817</f>
        <v>0</v>
      </c>
      <c r="D817" s="22">
        <f>'Filter by planned &amp; actual'!C2605</f>
        <v>0</v>
      </c>
      <c r="E817" s="23">
        <v>44713</v>
      </c>
      <c r="F817" s="19" t="s">
        <v>275</v>
      </c>
    </row>
    <row r="818" spans="1:6" hidden="1">
      <c r="A818" s="19">
        <v>72</v>
      </c>
      <c r="B818" s="8" t="s">
        <v>102</v>
      </c>
      <c r="C818" s="22">
        <f>'Filter by planned &amp; actual'!C818</f>
        <v>0</v>
      </c>
      <c r="D818" s="22">
        <f>'Filter by planned &amp; actual'!C2606</f>
        <v>0</v>
      </c>
      <c r="E818" s="23">
        <v>44713</v>
      </c>
      <c r="F818" s="19" t="s">
        <v>275</v>
      </c>
    </row>
    <row r="819" spans="1:6" hidden="1">
      <c r="A819" s="19">
        <v>73</v>
      </c>
      <c r="B819" s="8" t="s">
        <v>103</v>
      </c>
      <c r="C819" s="22">
        <f>'Filter by planned &amp; actual'!C819</f>
        <v>0</v>
      </c>
      <c r="D819" s="22">
        <f>'Filter by planned &amp; actual'!C2607</f>
        <v>0</v>
      </c>
      <c r="E819" s="23">
        <v>44713</v>
      </c>
      <c r="F819" s="19" t="s">
        <v>275</v>
      </c>
    </row>
    <row r="820" spans="1:6" hidden="1">
      <c r="A820" s="19">
        <v>74</v>
      </c>
      <c r="B820" s="8" t="s">
        <v>104</v>
      </c>
      <c r="C820" s="22">
        <f>'Filter by planned &amp; actual'!C820</f>
        <v>0</v>
      </c>
      <c r="D820" s="22">
        <f>'Filter by planned &amp; actual'!C2608</f>
        <v>0</v>
      </c>
      <c r="E820" s="23">
        <v>44713</v>
      </c>
      <c r="F820" s="19" t="s">
        <v>275</v>
      </c>
    </row>
    <row r="821" spans="1:6" hidden="1">
      <c r="A821" s="19">
        <v>75</v>
      </c>
      <c r="B821" s="8" t="s">
        <v>105</v>
      </c>
      <c r="C821" s="22">
        <f>'Filter by planned &amp; actual'!C821</f>
        <v>0</v>
      </c>
      <c r="D821" s="22">
        <f>'Filter by planned &amp; actual'!C2609</f>
        <v>0</v>
      </c>
      <c r="E821" s="23">
        <v>44713</v>
      </c>
      <c r="F821" s="19" t="s">
        <v>275</v>
      </c>
    </row>
    <row r="822" spans="1:6" hidden="1">
      <c r="A822" s="19">
        <v>76</v>
      </c>
      <c r="B822" s="8" t="s">
        <v>111</v>
      </c>
      <c r="C822" s="22">
        <f>'Filter by planned &amp; actual'!C822</f>
        <v>0</v>
      </c>
      <c r="D822" s="22">
        <f>'Filter by planned &amp; actual'!C2610</f>
        <v>0</v>
      </c>
      <c r="E822" s="23">
        <v>44713</v>
      </c>
      <c r="F822" s="19" t="s">
        <v>275</v>
      </c>
    </row>
    <row r="823" spans="1:6" hidden="1">
      <c r="A823" s="19">
        <v>77</v>
      </c>
      <c r="B823" s="8" t="s">
        <v>112</v>
      </c>
      <c r="C823" s="22">
        <f>'Filter by planned &amp; actual'!C823</f>
        <v>0</v>
      </c>
      <c r="D823" s="22">
        <f>'Filter by planned &amp; actual'!C2611</f>
        <v>0</v>
      </c>
      <c r="E823" s="23">
        <v>44713</v>
      </c>
      <c r="F823" s="19" t="s">
        <v>275</v>
      </c>
    </row>
    <row r="824" spans="1:6" hidden="1">
      <c r="A824" s="19">
        <v>78</v>
      </c>
      <c r="B824" s="8" t="s">
        <v>113</v>
      </c>
      <c r="C824" s="22">
        <f>'Filter by planned &amp; actual'!C824</f>
        <v>0</v>
      </c>
      <c r="D824" s="22">
        <f>'Filter by planned &amp; actual'!C2612</f>
        <v>0</v>
      </c>
      <c r="E824" s="23">
        <v>44713</v>
      </c>
      <c r="F824" s="19" t="s">
        <v>275</v>
      </c>
    </row>
    <row r="825" spans="1:6" hidden="1">
      <c r="A825" s="19">
        <v>79</v>
      </c>
      <c r="B825" s="8" t="s">
        <v>114</v>
      </c>
      <c r="C825" s="22">
        <f>'Filter by planned &amp; actual'!C825</f>
        <v>0</v>
      </c>
      <c r="D825" s="22">
        <f>'Filter by planned &amp; actual'!C2613</f>
        <v>0</v>
      </c>
      <c r="E825" s="23">
        <v>44713</v>
      </c>
      <c r="F825" s="19" t="s">
        <v>275</v>
      </c>
    </row>
    <row r="826" spans="1:6" hidden="1">
      <c r="A826" s="19">
        <v>80</v>
      </c>
      <c r="B826" s="8" t="s">
        <v>115</v>
      </c>
      <c r="C826" s="22">
        <f>'Filter by planned &amp; actual'!C826</f>
        <v>0</v>
      </c>
      <c r="D826" s="22">
        <f>'Filter by planned &amp; actual'!C2614</f>
        <v>0</v>
      </c>
      <c r="E826" s="23">
        <v>44713</v>
      </c>
      <c r="F826" s="19" t="s">
        <v>275</v>
      </c>
    </row>
    <row r="827" spans="1:6" hidden="1">
      <c r="A827" s="19">
        <v>81</v>
      </c>
      <c r="B827" s="8" t="s">
        <v>116</v>
      </c>
      <c r="C827" s="22">
        <f>'Filter by planned &amp; actual'!C827</f>
        <v>0</v>
      </c>
      <c r="D827" s="22">
        <f>'Filter by planned &amp; actual'!C2615</f>
        <v>0</v>
      </c>
      <c r="E827" s="23">
        <v>44713</v>
      </c>
      <c r="F827" s="19" t="s">
        <v>275</v>
      </c>
    </row>
    <row r="828" spans="1:6" hidden="1">
      <c r="A828" s="19">
        <v>82</v>
      </c>
      <c r="B828" s="8" t="s">
        <v>117</v>
      </c>
      <c r="C828" s="22">
        <f>'Filter by planned &amp; actual'!C828</f>
        <v>0</v>
      </c>
      <c r="D828" s="22">
        <f>'Filter by planned &amp; actual'!C2616</f>
        <v>0</v>
      </c>
      <c r="E828" s="23">
        <v>44713</v>
      </c>
      <c r="F828" s="19" t="s">
        <v>275</v>
      </c>
    </row>
    <row r="829" spans="1:6" hidden="1">
      <c r="A829" s="19">
        <v>83</v>
      </c>
      <c r="B829" s="8" t="s">
        <v>118</v>
      </c>
      <c r="C829" s="22">
        <f>'Filter by planned &amp; actual'!C829</f>
        <v>0</v>
      </c>
      <c r="D829" s="22">
        <f>'Filter by planned &amp; actual'!C2617</f>
        <v>0</v>
      </c>
      <c r="E829" s="23">
        <v>44713</v>
      </c>
      <c r="F829" s="19" t="s">
        <v>275</v>
      </c>
    </row>
    <row r="830" spans="1:6" hidden="1">
      <c r="A830" s="19">
        <v>84</v>
      </c>
      <c r="B830" s="8" t="s">
        <v>119</v>
      </c>
      <c r="C830" s="22">
        <f>'Filter by planned &amp; actual'!C830</f>
        <v>0</v>
      </c>
      <c r="D830" s="22">
        <f>'Filter by planned &amp; actual'!C2618</f>
        <v>0</v>
      </c>
      <c r="E830" s="23">
        <v>44713</v>
      </c>
      <c r="F830" s="19" t="s">
        <v>275</v>
      </c>
    </row>
    <row r="831" spans="1:6" hidden="1">
      <c r="A831" s="19">
        <v>85</v>
      </c>
      <c r="B831" s="8" t="s">
        <v>120</v>
      </c>
      <c r="C831" s="22">
        <f>'Filter by planned &amp; actual'!C831</f>
        <v>0</v>
      </c>
      <c r="D831" s="22">
        <f>'Filter by planned &amp; actual'!C2619</f>
        <v>0</v>
      </c>
      <c r="E831" s="23">
        <v>44713</v>
      </c>
      <c r="F831" s="19" t="s">
        <v>275</v>
      </c>
    </row>
    <row r="832" spans="1:6" hidden="1">
      <c r="A832" s="19">
        <v>86</v>
      </c>
      <c r="B832" s="8" t="s">
        <v>121</v>
      </c>
      <c r="C832" s="22">
        <f>'Filter by planned &amp; actual'!C832</f>
        <v>0</v>
      </c>
      <c r="D832" s="22">
        <f>'Filter by planned &amp; actual'!C2620</f>
        <v>0</v>
      </c>
      <c r="E832" s="23">
        <v>44713</v>
      </c>
      <c r="F832" s="19" t="s">
        <v>275</v>
      </c>
    </row>
    <row r="833" spans="1:6" hidden="1">
      <c r="A833" s="19">
        <v>87</v>
      </c>
      <c r="B833" s="8" t="s">
        <v>122</v>
      </c>
      <c r="C833" s="22">
        <f>'Filter by planned &amp; actual'!C833</f>
        <v>0</v>
      </c>
      <c r="D833" s="22">
        <f>'Filter by planned &amp; actual'!C2621</f>
        <v>0</v>
      </c>
      <c r="E833" s="23">
        <v>44713</v>
      </c>
      <c r="F833" s="19" t="s">
        <v>275</v>
      </c>
    </row>
    <row r="834" spans="1:6" hidden="1">
      <c r="A834" s="19">
        <v>88</v>
      </c>
      <c r="B834" s="8" t="s">
        <v>123</v>
      </c>
      <c r="C834" s="22">
        <f>'Filter by planned &amp; actual'!C834</f>
        <v>0</v>
      </c>
      <c r="D834" s="22">
        <f>'Filter by planned &amp; actual'!C2622</f>
        <v>0</v>
      </c>
      <c r="E834" s="23">
        <v>44713</v>
      </c>
      <c r="F834" s="19" t="s">
        <v>275</v>
      </c>
    </row>
    <row r="835" spans="1:6" hidden="1">
      <c r="A835" s="19">
        <v>89</v>
      </c>
      <c r="B835" s="8" t="s">
        <v>126</v>
      </c>
      <c r="C835" s="22">
        <f>'Filter by planned &amp; actual'!C835</f>
        <v>0</v>
      </c>
      <c r="D835" s="22">
        <f>'Filter by planned &amp; actual'!C2623</f>
        <v>0</v>
      </c>
      <c r="E835" s="23">
        <v>44713</v>
      </c>
      <c r="F835" s="19" t="s">
        <v>275</v>
      </c>
    </row>
    <row r="836" spans="1:6" hidden="1">
      <c r="A836" s="19">
        <v>90</v>
      </c>
      <c r="B836" s="8" t="s">
        <v>284</v>
      </c>
      <c r="C836" s="22">
        <f>'Filter by planned &amp; actual'!C836</f>
        <v>0</v>
      </c>
      <c r="D836" s="22">
        <f>'Filter by planned &amp; actual'!C2624</f>
        <v>0</v>
      </c>
      <c r="E836" s="23">
        <v>44713</v>
      </c>
      <c r="F836" s="19" t="s">
        <v>275</v>
      </c>
    </row>
    <row r="837" spans="1:6" hidden="1">
      <c r="A837" s="19">
        <v>91</v>
      </c>
      <c r="B837" s="19" t="s">
        <v>2006</v>
      </c>
      <c r="C837" s="22">
        <f>'Filter by planned &amp; actual'!C837</f>
        <v>0</v>
      </c>
      <c r="D837" s="22">
        <f>'Filter by planned &amp; actual'!C2625</f>
        <v>0</v>
      </c>
      <c r="E837" s="23">
        <v>44713</v>
      </c>
      <c r="F837" s="19" t="s">
        <v>275</v>
      </c>
    </row>
    <row r="838" spans="1:6" hidden="1">
      <c r="A838" s="19">
        <v>92</v>
      </c>
      <c r="B838" s="19" t="s">
        <v>283</v>
      </c>
      <c r="C838" s="22">
        <f>'Filter by planned &amp; actual'!C838</f>
        <v>0</v>
      </c>
      <c r="D838" s="22">
        <f>'Filter by planned &amp; actual'!C2626</f>
        <v>0</v>
      </c>
      <c r="E838" s="23">
        <v>44713</v>
      </c>
      <c r="F838" s="19" t="s">
        <v>275</v>
      </c>
    </row>
    <row r="839" spans="1:6" hidden="1">
      <c r="A839" s="19">
        <v>93</v>
      </c>
      <c r="B839" s="19" t="s">
        <v>2005</v>
      </c>
      <c r="C839" s="22">
        <f>'Filter by planned &amp; actual'!C839</f>
        <v>0</v>
      </c>
      <c r="D839" s="22">
        <f>'Filter by planned &amp; actual'!C2627</f>
        <v>0</v>
      </c>
      <c r="E839" s="23">
        <v>44713</v>
      </c>
      <c r="F839" s="19" t="s">
        <v>275</v>
      </c>
    </row>
    <row r="840" spans="1:6" hidden="1">
      <c r="A840" s="19">
        <v>94</v>
      </c>
      <c r="B840" s="19" t="s">
        <v>2075</v>
      </c>
      <c r="C840" s="22">
        <f>'Filter by planned &amp; actual'!C840</f>
        <v>0</v>
      </c>
      <c r="D840" s="22">
        <f>'Filter by planned &amp; actual'!C2628</f>
        <v>0</v>
      </c>
      <c r="E840" s="23">
        <v>44713</v>
      </c>
      <c r="F840" s="19" t="s">
        <v>275</v>
      </c>
    </row>
    <row r="841" spans="1:6" hidden="1">
      <c r="A841" s="19">
        <v>95</v>
      </c>
      <c r="B841" s="19" t="s">
        <v>2076</v>
      </c>
      <c r="C841" s="22">
        <f>'Filter by planned &amp; actual'!C841</f>
        <v>0</v>
      </c>
      <c r="D841" s="22">
        <f>'Filter by planned &amp; actual'!C2629</f>
        <v>0</v>
      </c>
      <c r="E841" s="23">
        <v>44713</v>
      </c>
      <c r="F841" s="19" t="s">
        <v>275</v>
      </c>
    </row>
    <row r="842" spans="1:6" hidden="1">
      <c r="A842" s="19">
        <v>96</v>
      </c>
      <c r="B842" s="19" t="s">
        <v>2077</v>
      </c>
      <c r="C842" s="22">
        <f>'Filter by planned &amp; actual'!C842</f>
        <v>0</v>
      </c>
      <c r="D842" s="22">
        <f>'Filter by planned &amp; actual'!C2630</f>
        <v>0</v>
      </c>
      <c r="E842" s="23">
        <v>44713</v>
      </c>
      <c r="F842" s="19" t="s">
        <v>275</v>
      </c>
    </row>
    <row r="843" spans="1:6" hidden="1">
      <c r="A843" s="19">
        <v>97</v>
      </c>
      <c r="B843" s="19" t="s">
        <v>2078</v>
      </c>
      <c r="C843" s="22">
        <f>'Filter by planned &amp; actual'!C843</f>
        <v>17199974.083242685</v>
      </c>
      <c r="D843" s="22">
        <f>'Filter by planned &amp; actual'!C2631</f>
        <v>8942022.8153103292</v>
      </c>
      <c r="E843" s="23">
        <v>44713</v>
      </c>
      <c r="F843" s="19" t="s">
        <v>275</v>
      </c>
    </row>
    <row r="844" spans="1:6" hidden="1">
      <c r="A844" s="19">
        <v>98</v>
      </c>
      <c r="B844" s="19" t="s">
        <v>2079</v>
      </c>
      <c r="C844" s="22">
        <f>'Filter by planned &amp; actual'!C844</f>
        <v>26733107.744592566</v>
      </c>
      <c r="D844" s="22">
        <f>'Filter by planned &amp; actual'!C2632</f>
        <v>6437690.5299613476</v>
      </c>
      <c r="E844" s="23">
        <v>44713</v>
      </c>
      <c r="F844" s="19" t="s">
        <v>275</v>
      </c>
    </row>
    <row r="845" spans="1:6" hidden="1">
      <c r="A845" s="19">
        <v>99</v>
      </c>
      <c r="B845" s="19" t="s">
        <v>2080</v>
      </c>
      <c r="C845" s="22">
        <f>'Filter by planned &amp; actual'!C845</f>
        <v>34934591</v>
      </c>
      <c r="D845" s="22">
        <f>'Filter by planned &amp; actual'!C2633</f>
        <v>3959511.7553792596</v>
      </c>
      <c r="E845" s="23">
        <v>44713</v>
      </c>
      <c r="F845" s="19" t="s">
        <v>275</v>
      </c>
    </row>
    <row r="846" spans="1:6" hidden="1">
      <c r="A846" s="19">
        <v>100</v>
      </c>
      <c r="B846" s="19" t="s">
        <v>2081</v>
      </c>
      <c r="C846" s="22">
        <f>'Filter by planned &amp; actual'!C846</f>
        <v>0</v>
      </c>
      <c r="D846" s="22">
        <f>'Filter by planned &amp; actual'!C2634</f>
        <v>0</v>
      </c>
      <c r="E846" s="23">
        <v>44713</v>
      </c>
      <c r="F846" s="19" t="s">
        <v>275</v>
      </c>
    </row>
    <row r="847" spans="1:6" hidden="1">
      <c r="A847" s="19">
        <v>101</v>
      </c>
      <c r="B847" s="19" t="s">
        <v>2082</v>
      </c>
      <c r="C847" s="22">
        <f>'Filter by planned &amp; actual'!C847</f>
        <v>0</v>
      </c>
      <c r="D847" s="22">
        <f>'Filter by planned &amp; actual'!C2635</f>
        <v>0</v>
      </c>
      <c r="E847" s="23">
        <v>44713</v>
      </c>
      <c r="F847" s="19" t="s">
        <v>275</v>
      </c>
    </row>
    <row r="848" spans="1:6" hidden="1">
      <c r="A848" s="19">
        <v>102</v>
      </c>
      <c r="B848" s="19" t="s">
        <v>2083</v>
      </c>
      <c r="C848" s="22">
        <f>'Filter by planned &amp; actual'!C848</f>
        <v>43541505</v>
      </c>
      <c r="D848" s="22">
        <f>'Filter by planned &amp; actual'!C2636</f>
        <v>6853982.9354838133</v>
      </c>
      <c r="E848" s="23">
        <v>44713</v>
      </c>
      <c r="F848" s="19" t="s">
        <v>275</v>
      </c>
    </row>
    <row r="849" spans="1:6" hidden="1">
      <c r="A849" s="19">
        <v>103</v>
      </c>
      <c r="B849" t="s">
        <v>2085</v>
      </c>
      <c r="C849" s="22">
        <f>'Filter by planned &amp; actual'!C849</f>
        <v>0</v>
      </c>
      <c r="D849" s="22">
        <f>'Filter by planned &amp; actual'!C2637</f>
        <v>0</v>
      </c>
      <c r="E849" s="23">
        <v>44713</v>
      </c>
      <c r="F849" s="19" t="s">
        <v>275</v>
      </c>
    </row>
    <row r="850" spans="1:6" hidden="1">
      <c r="A850" s="19">
        <v>104</v>
      </c>
      <c r="B850" t="s">
        <v>2086</v>
      </c>
      <c r="C850" s="22">
        <f>'Filter by planned &amp; actual'!C850</f>
        <v>0</v>
      </c>
      <c r="D850" s="22">
        <f>'Filter by planned &amp; actual'!C2638</f>
        <v>0</v>
      </c>
      <c r="E850" s="23">
        <v>44713</v>
      </c>
      <c r="F850" s="19" t="s">
        <v>275</v>
      </c>
    </row>
    <row r="851" spans="1:6" hidden="1">
      <c r="A851" s="19">
        <v>105</v>
      </c>
      <c r="B851" t="s">
        <v>2087</v>
      </c>
      <c r="C851" s="22">
        <f>'Filter by planned &amp; actual'!C851</f>
        <v>0</v>
      </c>
      <c r="D851" s="22">
        <f>'Filter by planned &amp; actual'!C2639</f>
        <v>2370238.2956560552</v>
      </c>
      <c r="E851" s="23">
        <v>44713</v>
      </c>
      <c r="F851" s="19" t="s">
        <v>275</v>
      </c>
    </row>
    <row r="852" spans="1:6" hidden="1">
      <c r="A852" s="19">
        <v>106</v>
      </c>
      <c r="B852" t="s">
        <v>2088</v>
      </c>
      <c r="C852" s="22">
        <f>'Filter by planned &amp; actual'!C852</f>
        <v>0</v>
      </c>
      <c r="D852" s="22">
        <f>'Filter by planned &amp; actual'!C2640</f>
        <v>0</v>
      </c>
      <c r="E852" s="23">
        <v>44713</v>
      </c>
      <c r="F852" s="19" t="s">
        <v>275</v>
      </c>
    </row>
    <row r="853" spans="1:6" hidden="1">
      <c r="A853" s="19">
        <v>107</v>
      </c>
      <c r="B853" t="s">
        <v>2089</v>
      </c>
      <c r="C853" s="22">
        <f>'Filter by planned &amp; actual'!C853</f>
        <v>0</v>
      </c>
      <c r="D853" s="22">
        <f>'Filter by planned &amp; actual'!C2641</f>
        <v>6.1138272285461426E-2</v>
      </c>
      <c r="E853" s="23">
        <v>44713</v>
      </c>
      <c r="F853" s="19" t="s">
        <v>275</v>
      </c>
    </row>
    <row r="854" spans="1:6" hidden="1">
      <c r="A854" s="19">
        <v>108</v>
      </c>
      <c r="B854" t="s">
        <v>2090</v>
      </c>
      <c r="C854" s="22">
        <f>'Filter by planned &amp; actual'!C854</f>
        <v>24250208</v>
      </c>
      <c r="D854" s="22">
        <f>'Filter by planned &amp; actual'!C2642</f>
        <v>13745076.924731143</v>
      </c>
      <c r="E854" s="23">
        <v>44713</v>
      </c>
      <c r="F854" s="19" t="s">
        <v>275</v>
      </c>
    </row>
    <row r="855" spans="1:6" hidden="1">
      <c r="A855" s="19">
        <v>109</v>
      </c>
      <c r="B855" t="s">
        <v>2091</v>
      </c>
      <c r="C855" s="22">
        <f>'Filter by planned &amp; actual'!C855</f>
        <v>8444452.3881078791</v>
      </c>
      <c r="D855" s="22">
        <f>'Filter by planned &amp; actual'!C2643</f>
        <v>2409747.8202430904</v>
      </c>
      <c r="E855" s="23">
        <v>44713</v>
      </c>
      <c r="F855" s="19" t="s">
        <v>275</v>
      </c>
    </row>
    <row r="856" spans="1:6" hidden="1">
      <c r="A856" s="19">
        <v>110</v>
      </c>
      <c r="B856" s="19" t="s">
        <v>2092</v>
      </c>
      <c r="C856" s="22">
        <f>'Filter by planned &amp; actual'!C856</f>
        <v>32615903.097190294</v>
      </c>
      <c r="D856" s="22">
        <f>'Filter by planned &amp; actual'!C2644</f>
        <v>-1060725.9915197492</v>
      </c>
      <c r="E856" s="23">
        <v>44713</v>
      </c>
      <c r="F856" s="19" t="s">
        <v>275</v>
      </c>
    </row>
    <row r="857" spans="1:6" hidden="1">
      <c r="A857" s="19">
        <v>111</v>
      </c>
      <c r="B857" s="19" t="s">
        <v>2104</v>
      </c>
      <c r="C857" s="22">
        <f>'Filter by planned &amp; actual'!C857</f>
        <v>3801319.3870966998</v>
      </c>
      <c r="D857" s="22">
        <f>'Filter by planned &amp; actual'!C2645</f>
        <v>2507117.3964157663</v>
      </c>
      <c r="E857" s="23">
        <v>44713</v>
      </c>
      <c r="F857" s="19" t="s">
        <v>275</v>
      </c>
    </row>
    <row r="858" spans="1:6" hidden="1">
      <c r="A858" s="19">
        <v>112</v>
      </c>
      <c r="B858" s="19" t="s">
        <v>2100</v>
      </c>
      <c r="C858" s="22">
        <f>'Filter by planned &amp; actual'!C858</f>
        <v>23689101.583891507</v>
      </c>
      <c r="D858" s="22">
        <f>'Filter by planned &amp; actual'!C2646</f>
        <v>54858283.639111057</v>
      </c>
      <c r="E858" s="23">
        <v>44713</v>
      </c>
      <c r="F858" s="19" t="s">
        <v>275</v>
      </c>
    </row>
    <row r="859" spans="1:6" hidden="1">
      <c r="A859" s="19">
        <v>113</v>
      </c>
      <c r="B859" s="19" t="s">
        <v>2101</v>
      </c>
      <c r="C859" s="22">
        <f>'Filter by planned &amp; actual'!C859</f>
        <v>72498745</v>
      </c>
      <c r="D859" s="22">
        <f>'Filter by planned &amp; actual'!C2647</f>
        <v>23837086.178947389</v>
      </c>
      <c r="E859" s="23">
        <v>44713</v>
      </c>
      <c r="F859" s="19" t="s">
        <v>275</v>
      </c>
    </row>
    <row r="860" spans="1:6" hidden="1">
      <c r="A860" s="19">
        <v>114</v>
      </c>
      <c r="B860" s="19" t="s">
        <v>2102</v>
      </c>
      <c r="C860" s="22">
        <f>'Filter by planned &amp; actual'!C860</f>
        <v>0</v>
      </c>
      <c r="D860" s="22">
        <f>'Filter by planned &amp; actual'!C2648</f>
        <v>9016750.7834177166</v>
      </c>
      <c r="E860" s="23">
        <v>44713</v>
      </c>
      <c r="F860" s="19" t="s">
        <v>275</v>
      </c>
    </row>
    <row r="861" spans="1:6" hidden="1">
      <c r="A861" s="20">
        <v>115</v>
      </c>
      <c r="B861" s="20" t="s">
        <v>2103</v>
      </c>
      <c r="C861" s="22">
        <f>'Filter by planned &amp; actual'!C861</f>
        <v>0</v>
      </c>
      <c r="D861" s="22">
        <f>'Filter by planned &amp; actual'!C2649</f>
        <v>78259.99139149487</v>
      </c>
      <c r="E861" s="23">
        <v>44713</v>
      </c>
      <c r="F861" s="19" t="s">
        <v>275</v>
      </c>
    </row>
    <row r="862" spans="1:6" hidden="1">
      <c r="A862" s="19">
        <v>116</v>
      </c>
      <c r="B862" s="19" t="s">
        <v>2109</v>
      </c>
      <c r="C862" s="22">
        <f>'Filter by planned &amp; actual'!C862</f>
        <v>0</v>
      </c>
      <c r="D862" s="22">
        <f>'Filter by planned &amp; actual'!C2650</f>
        <v>375348.43478261121</v>
      </c>
      <c r="E862" s="23">
        <v>44713</v>
      </c>
      <c r="F862" s="19" t="s">
        <v>275</v>
      </c>
    </row>
    <row r="863" spans="1:6" hidden="1">
      <c r="A863" s="19">
        <v>117</v>
      </c>
      <c r="B863" s="19" t="s">
        <v>2110</v>
      </c>
      <c r="C863" s="22">
        <f>'Filter by planned &amp; actual'!C863</f>
        <v>5000000</v>
      </c>
      <c r="D863" s="22">
        <f>'Filter by planned &amp; actual'!C2651</f>
        <v>5370287.1254797839</v>
      </c>
      <c r="E863" s="23">
        <v>44713</v>
      </c>
      <c r="F863" s="19" t="s">
        <v>275</v>
      </c>
    </row>
    <row r="864" spans="1:6" hidden="1">
      <c r="A864">
        <v>118</v>
      </c>
      <c r="B864" t="s">
        <v>2112</v>
      </c>
      <c r="C864" s="22">
        <f>'Filter by planned &amp; actual'!C864</f>
        <v>10800000</v>
      </c>
      <c r="D864" s="22">
        <f>'Filter by planned &amp; actual'!C2652</f>
        <v>4942498.8954827487</v>
      </c>
      <c r="E864" s="23">
        <v>44713</v>
      </c>
      <c r="F864" s="19" t="s">
        <v>275</v>
      </c>
    </row>
    <row r="865" spans="1:6" hidden="1">
      <c r="A865">
        <v>119</v>
      </c>
      <c r="B865" t="s">
        <v>2113</v>
      </c>
      <c r="C865" s="22">
        <f>'Filter by planned &amp; actual'!C865</f>
        <v>0</v>
      </c>
      <c r="D865" s="22">
        <f>'Filter by planned &amp; actual'!C2653</f>
        <v>144068.15555555606</v>
      </c>
      <c r="E865" s="23">
        <v>44713</v>
      </c>
      <c r="F865" s="19" t="s">
        <v>275</v>
      </c>
    </row>
    <row r="866" spans="1:6" hidden="1">
      <c r="A866">
        <v>120</v>
      </c>
      <c r="B866" s="106" t="s">
        <v>2114</v>
      </c>
      <c r="C866" s="22">
        <f>'Filter by planned &amp; actual'!C866</f>
        <v>0</v>
      </c>
      <c r="D866" s="22">
        <f>'Filter by planned &amp; actual'!C2654</f>
        <v>0</v>
      </c>
      <c r="E866" s="23">
        <v>44713</v>
      </c>
      <c r="F866" s="19" t="s">
        <v>275</v>
      </c>
    </row>
    <row r="867" spans="1:6" hidden="1">
      <c r="A867">
        <v>121</v>
      </c>
      <c r="B867" s="12" t="s">
        <v>2157</v>
      </c>
      <c r="C867" s="22">
        <f>'Filter by planned &amp; actual'!C867</f>
        <v>0</v>
      </c>
      <c r="D867" s="22">
        <f>'Filter by planned &amp; actual'!C2655</f>
        <v>0</v>
      </c>
      <c r="E867" s="23">
        <v>44713</v>
      </c>
      <c r="F867" s="19" t="s">
        <v>275</v>
      </c>
    </row>
    <row r="868" spans="1:6" hidden="1">
      <c r="A868">
        <v>122</v>
      </c>
      <c r="B868" s="12" t="s">
        <v>2158</v>
      </c>
      <c r="C868" s="22">
        <f>'Filter by planned &amp; actual'!C868</f>
        <v>0</v>
      </c>
      <c r="D868" s="22">
        <f>'Filter by planned &amp; actual'!C2656</f>
        <v>-3186.2000595806167</v>
      </c>
      <c r="E868" s="23">
        <v>44713</v>
      </c>
      <c r="F868" s="19" t="s">
        <v>275</v>
      </c>
    </row>
    <row r="869" spans="1:6" hidden="1">
      <c r="A869">
        <v>123</v>
      </c>
      <c r="B869" s="12" t="s">
        <v>2159</v>
      </c>
      <c r="C869" s="22">
        <f>'Filter by planned &amp; actual'!C869</f>
        <v>0</v>
      </c>
      <c r="D869" s="22">
        <f>'Filter by planned &amp; actual'!C2657</f>
        <v>0</v>
      </c>
      <c r="E869" s="23">
        <v>44713</v>
      </c>
      <c r="F869" s="19" t="s">
        <v>275</v>
      </c>
    </row>
    <row r="870" spans="1:6" hidden="1">
      <c r="A870">
        <v>124</v>
      </c>
      <c r="B870" s="12" t="s">
        <v>2160</v>
      </c>
      <c r="C870" s="22">
        <f>'Filter by planned &amp; actual'!C870</f>
        <v>0</v>
      </c>
      <c r="D870" s="22">
        <f>'Filter by planned &amp; actual'!C2658</f>
        <v>6112440.4000000004</v>
      </c>
      <c r="E870" s="23">
        <v>44713</v>
      </c>
      <c r="F870" s="19" t="s">
        <v>275</v>
      </c>
    </row>
    <row r="871" spans="1:6" hidden="1">
      <c r="A871" s="19">
        <v>125</v>
      </c>
      <c r="B871" s="19" t="s">
        <v>2162</v>
      </c>
      <c r="C871" s="22">
        <f>'Filter by planned &amp; actual'!C871</f>
        <v>0</v>
      </c>
      <c r="D871" s="22">
        <f>'Filter by planned &amp; actual'!C2659</f>
        <v>0</v>
      </c>
      <c r="E871" s="23">
        <v>44713</v>
      </c>
      <c r="F871" s="19" t="s">
        <v>275</v>
      </c>
    </row>
    <row r="872" spans="1:6" hidden="1">
      <c r="A872" s="19">
        <v>126</v>
      </c>
      <c r="B872" s="19" t="s">
        <v>2163</v>
      </c>
      <c r="C872" s="22">
        <f>'Filter by planned &amp; actual'!C872</f>
        <v>13178547.687661178</v>
      </c>
      <c r="D872" s="22">
        <f>'Filter by planned &amp; actual'!C2660</f>
        <v>1578770.6078164317</v>
      </c>
      <c r="E872" s="23">
        <v>44713</v>
      </c>
      <c r="F872" s="19" t="s">
        <v>275</v>
      </c>
    </row>
    <row r="873" spans="1:6" hidden="1">
      <c r="A873" s="19">
        <v>127</v>
      </c>
      <c r="B873" s="19" t="s">
        <v>2164</v>
      </c>
      <c r="C873" s="22">
        <f>'Filter by planned &amp; actual'!C873</f>
        <v>9942157.4251083843</v>
      </c>
      <c r="D873" s="22">
        <f>'Filter by planned &amp; actual'!C2661</f>
        <v>7630588.5222221911</v>
      </c>
      <c r="E873" s="23">
        <v>44713</v>
      </c>
      <c r="F873" s="19" t="s">
        <v>275</v>
      </c>
    </row>
    <row r="874" spans="1:6" hidden="1">
      <c r="A874" s="19">
        <v>128</v>
      </c>
      <c r="B874" s="19" t="s">
        <v>2165</v>
      </c>
      <c r="C874" s="22">
        <f>'Filter by planned &amp; actual'!C874</f>
        <v>11200000</v>
      </c>
      <c r="D874" s="22">
        <f>'Filter by planned &amp; actual'!C2662</f>
        <v>4108105.8114897944</v>
      </c>
      <c r="E874" s="23">
        <v>44713</v>
      </c>
      <c r="F874" s="19" t="s">
        <v>275</v>
      </c>
    </row>
    <row r="875" spans="1:6" hidden="1">
      <c r="A875" s="113">
        <v>129</v>
      </c>
      <c r="B875" t="s">
        <v>2167</v>
      </c>
      <c r="C875" s="22">
        <f>'Filter by planned &amp; actual'!C875</f>
        <v>0</v>
      </c>
      <c r="D875" s="22">
        <f>'Filter by planned &amp; actual'!C2663</f>
        <v>19590.786516853899</v>
      </c>
      <c r="E875" s="23">
        <v>44713</v>
      </c>
      <c r="F875" s="19" t="s">
        <v>275</v>
      </c>
    </row>
    <row r="876" spans="1:6" hidden="1">
      <c r="A876" s="113">
        <v>130</v>
      </c>
      <c r="B876" t="s">
        <v>2168</v>
      </c>
      <c r="C876" s="22">
        <f>'Filter by planned &amp; actual'!C876</f>
        <v>23900000</v>
      </c>
      <c r="D876" s="22">
        <f>'Filter by planned &amp; actual'!C2664</f>
        <v>8520164.1841414869</v>
      </c>
      <c r="E876" s="23">
        <v>44713</v>
      </c>
      <c r="F876" s="19" t="s">
        <v>275</v>
      </c>
    </row>
    <row r="877" spans="1:6" hidden="1">
      <c r="A877" s="113">
        <v>131</v>
      </c>
      <c r="B877" s="113" t="s">
        <v>2169</v>
      </c>
      <c r="C877" s="22">
        <f>'Filter by planned &amp; actual'!C877</f>
        <v>16700000</v>
      </c>
      <c r="D877" s="22">
        <f>'Filter by planned &amp; actual'!C2665</f>
        <v>30.623655913979746</v>
      </c>
      <c r="E877" s="23">
        <v>44713</v>
      </c>
      <c r="F877" s="19" t="s">
        <v>275</v>
      </c>
    </row>
    <row r="878" spans="1:6" hidden="1">
      <c r="A878" s="113">
        <v>132</v>
      </c>
      <c r="B878" s="113" t="s">
        <v>2170</v>
      </c>
      <c r="C878" s="22">
        <f>'Filter by planned &amp; actual'!C878</f>
        <v>4482943.8099999996</v>
      </c>
      <c r="D878" s="22">
        <f>'Filter by planned &amp; actual'!C2666</f>
        <v>1205913.7096774243</v>
      </c>
      <c r="E878" s="23">
        <v>44713</v>
      </c>
      <c r="F878" s="19" t="s">
        <v>275</v>
      </c>
    </row>
    <row r="879" spans="1:6" hidden="1">
      <c r="A879" s="113">
        <v>133</v>
      </c>
      <c r="B879" s="113" t="s">
        <v>2171</v>
      </c>
      <c r="C879" s="22">
        <f>'Filter by planned &amp; actual'!C879</f>
        <v>0</v>
      </c>
      <c r="D879" s="22">
        <f>'Filter by planned &amp; actual'!C2667</f>
        <v>0</v>
      </c>
      <c r="E879" s="23">
        <v>44713</v>
      </c>
      <c r="F879" s="19" t="s">
        <v>275</v>
      </c>
    </row>
    <row r="880" spans="1:6" hidden="1">
      <c r="A880" s="113">
        <v>134</v>
      </c>
      <c r="B880" s="113" t="s">
        <v>2172</v>
      </c>
      <c r="C880" s="22">
        <f>'Filter by planned &amp; actual'!C880</f>
        <v>1179833</v>
      </c>
      <c r="D880" s="22">
        <f>'Filter by planned &amp; actual'!C2668</f>
        <v>2.9103830456733704E-11</v>
      </c>
      <c r="E880" s="23">
        <v>44713</v>
      </c>
      <c r="F880" s="19" t="s">
        <v>275</v>
      </c>
    </row>
    <row r="881" spans="1:6" hidden="1">
      <c r="A881" s="113">
        <v>135</v>
      </c>
      <c r="B881" s="113" t="s">
        <v>2173</v>
      </c>
      <c r="C881" s="22">
        <f>'Filter by planned &amp; actual'!C881</f>
        <v>20000000</v>
      </c>
      <c r="D881" s="22">
        <f>'Filter by planned &amp; actual'!C2669</f>
        <v>43370053.406515375</v>
      </c>
      <c r="E881" s="23">
        <v>44713</v>
      </c>
      <c r="F881" s="19" t="s">
        <v>275</v>
      </c>
    </row>
    <row r="882" spans="1:6" hidden="1">
      <c r="A882" s="113">
        <v>136</v>
      </c>
      <c r="B882" s="113" t="s">
        <v>2174</v>
      </c>
      <c r="C882" s="22">
        <f>'Filter by planned &amp; actual'!C882</f>
        <v>38700000</v>
      </c>
      <c r="D882" s="22">
        <f>'Filter by planned &amp; actual'!C2670</f>
        <v>19166699.363460287</v>
      </c>
      <c r="E882" s="23">
        <v>44713</v>
      </c>
      <c r="F882" s="19" t="s">
        <v>275</v>
      </c>
    </row>
    <row r="883" spans="1:6" hidden="1">
      <c r="A883" s="113">
        <v>137</v>
      </c>
      <c r="B883" s="113" t="s">
        <v>2175</v>
      </c>
      <c r="C883" s="22">
        <f>'Filter by planned &amp; actual'!C883</f>
        <v>0</v>
      </c>
      <c r="D883" s="22">
        <f>'Filter by planned &amp; actual'!C2671</f>
        <v>735633.44086021511</v>
      </c>
      <c r="E883" s="23">
        <v>44713</v>
      </c>
      <c r="F883" s="19" t="s">
        <v>275</v>
      </c>
    </row>
    <row r="884" spans="1:6" hidden="1">
      <c r="A884" s="113">
        <v>138</v>
      </c>
      <c r="B884" s="113" t="s">
        <v>2176</v>
      </c>
      <c r="C884" s="22">
        <f>'Filter by planned &amp; actual'!C884</f>
        <v>19000000</v>
      </c>
      <c r="D884" s="22">
        <f>'Filter by planned &amp; actual'!C2672</f>
        <v>2250244.4336960278</v>
      </c>
      <c r="E884" s="23">
        <v>44713</v>
      </c>
      <c r="F884" s="19" t="s">
        <v>275</v>
      </c>
    </row>
    <row r="885" spans="1:6" hidden="1">
      <c r="A885" s="113">
        <v>139</v>
      </c>
      <c r="B885" s="113" t="s">
        <v>2189</v>
      </c>
      <c r="C885" s="22">
        <f>'Filter by planned &amp; actual'!C885</f>
        <v>1945028.79</v>
      </c>
      <c r="D885" s="22">
        <f>'Filter by planned &amp; actual'!C2673</f>
        <v>4251318.6151672192</v>
      </c>
      <c r="E885" s="23">
        <v>44713</v>
      </c>
      <c r="F885" s="19" t="s">
        <v>275</v>
      </c>
    </row>
    <row r="886" spans="1:6" hidden="1">
      <c r="A886" s="113">
        <v>140</v>
      </c>
      <c r="B886" s="113" t="s">
        <v>2190</v>
      </c>
      <c r="C886" s="22">
        <f>'Filter by planned &amp; actual'!C886</f>
        <v>10000000</v>
      </c>
      <c r="D886" s="22">
        <f>'Filter by planned &amp; actual'!C2674</f>
        <v>706800.44444444438</v>
      </c>
      <c r="E886" s="23">
        <v>44713</v>
      </c>
      <c r="F886" s="19" t="s">
        <v>275</v>
      </c>
    </row>
    <row r="887" spans="1:6" hidden="1">
      <c r="A887" s="113">
        <v>141</v>
      </c>
      <c r="B887" s="113" t="s">
        <v>2191</v>
      </c>
      <c r="C887" s="22">
        <f>'Filter by planned &amp; actual'!C887</f>
        <v>0</v>
      </c>
      <c r="D887" s="22">
        <f>'Filter by planned &amp; actual'!C2675</f>
        <v>0</v>
      </c>
      <c r="E887" s="23">
        <v>44713</v>
      </c>
      <c r="F887" s="19" t="s">
        <v>275</v>
      </c>
    </row>
    <row r="888" spans="1:6" hidden="1">
      <c r="A888" s="113">
        <v>142</v>
      </c>
      <c r="B888" s="113" t="s">
        <v>2192</v>
      </c>
      <c r="C888" s="22">
        <f>'Filter by planned &amp; actual'!C888</f>
        <v>33677846.193599999</v>
      </c>
      <c r="D888" s="22">
        <f>'Filter by planned &amp; actual'!C2676</f>
        <v>0</v>
      </c>
      <c r="E888" s="23">
        <v>44713</v>
      </c>
      <c r="F888" s="19" t="s">
        <v>275</v>
      </c>
    </row>
    <row r="889" spans="1:6" hidden="1">
      <c r="A889" s="113">
        <v>143</v>
      </c>
      <c r="B889" s="113" t="s">
        <v>2193</v>
      </c>
      <c r="C889" s="22">
        <f>'Filter by planned &amp; actual'!C889</f>
        <v>0</v>
      </c>
      <c r="D889" s="22">
        <f>'Filter by planned &amp; actual'!C2677</f>
        <v>0</v>
      </c>
      <c r="E889" s="23">
        <v>44713</v>
      </c>
      <c r="F889" s="19" t="s">
        <v>275</v>
      </c>
    </row>
    <row r="890" spans="1:6" hidden="1">
      <c r="A890" s="152">
        <v>144</v>
      </c>
      <c r="B890" s="152" t="s">
        <v>2207</v>
      </c>
      <c r="C890" s="22">
        <f>'Filter by planned &amp; actual'!C890</f>
        <v>0</v>
      </c>
      <c r="D890" s="22">
        <f>'Filter by planned &amp; actual'!C2678</f>
        <v>0</v>
      </c>
      <c r="E890" s="23">
        <v>44713</v>
      </c>
      <c r="F890" s="19" t="s">
        <v>275</v>
      </c>
    </row>
    <row r="891" spans="1:6">
      <c r="A891" s="152">
        <v>145</v>
      </c>
      <c r="B891" s="152" t="s">
        <v>2208</v>
      </c>
      <c r="C891" s="22">
        <f>'Filter by planned &amp; actual'!C891</f>
        <v>0</v>
      </c>
      <c r="D891" s="22">
        <f>'Filter by planned &amp; actual'!C2679</f>
        <v>0</v>
      </c>
      <c r="E891" s="23">
        <v>44713</v>
      </c>
      <c r="F891" s="19" t="s">
        <v>275</v>
      </c>
    </row>
    <row r="892" spans="1:6">
      <c r="A892" s="152">
        <v>146</v>
      </c>
      <c r="B892" s="152" t="s">
        <v>2211</v>
      </c>
      <c r="C892" s="22">
        <f>'Filter by planned &amp; actual'!C892</f>
        <v>0</v>
      </c>
      <c r="D892" s="22">
        <f>'Filter by planned &amp; actual'!C2680</f>
        <v>0</v>
      </c>
      <c r="E892" s="23">
        <v>44713</v>
      </c>
      <c r="F892" s="19" t="s">
        <v>275</v>
      </c>
    </row>
    <row r="893" spans="1:6">
      <c r="A893" s="152">
        <v>147</v>
      </c>
      <c r="B893" s="152" t="s">
        <v>2212</v>
      </c>
      <c r="C893" s="22">
        <f>'Filter by planned &amp; actual'!C893</f>
        <v>0</v>
      </c>
      <c r="D893" s="22">
        <f>'Filter by planned &amp; actual'!C2681</f>
        <v>0</v>
      </c>
      <c r="E893" s="23">
        <v>44713</v>
      </c>
      <c r="F893" s="19" t="s">
        <v>275</v>
      </c>
    </row>
    <row r="894" spans="1:6">
      <c r="A894" s="152">
        <v>148</v>
      </c>
      <c r="B894" s="152" t="s">
        <v>2213</v>
      </c>
      <c r="C894" s="22">
        <f>'Filter by planned &amp; actual'!C894</f>
        <v>0</v>
      </c>
      <c r="D894" s="22">
        <f>'Filter by planned &amp; actual'!C2682</f>
        <v>0</v>
      </c>
      <c r="E894" s="23">
        <v>44713</v>
      </c>
      <c r="F894" s="19" t="s">
        <v>275</v>
      </c>
    </row>
    <row r="895" spans="1:6">
      <c r="A895" s="19">
        <v>0</v>
      </c>
      <c r="B895" s="111" t="s">
        <v>1985</v>
      </c>
      <c r="C895" s="22">
        <f>'Filter by planned &amp; actual'!C895</f>
        <v>0</v>
      </c>
      <c r="D895" s="22">
        <f>'Filter by planned &amp; actual'!C2683</f>
        <v>0</v>
      </c>
      <c r="E895" s="23">
        <v>44713</v>
      </c>
      <c r="F895" s="19" t="s">
        <v>275</v>
      </c>
    </row>
    <row r="896" spans="1:6" hidden="1">
      <c r="A896" s="19">
        <v>1</v>
      </c>
      <c r="B896" s="8" t="s">
        <v>7</v>
      </c>
      <c r="C896" s="22">
        <f>'Filter by planned &amp; actual'!C896</f>
        <v>18723886</v>
      </c>
      <c r="D896" s="22">
        <f>'Filter by planned &amp; actual'!C2684</f>
        <v>19753972.231155753</v>
      </c>
      <c r="E896" s="23">
        <v>44743</v>
      </c>
      <c r="F896" s="19" t="s">
        <v>275</v>
      </c>
    </row>
    <row r="897" spans="1:6" hidden="1">
      <c r="A897" s="19">
        <v>2</v>
      </c>
      <c r="B897" s="8" t="s">
        <v>8</v>
      </c>
      <c r="C897" s="22">
        <f>'Filter by planned &amp; actual'!C897</f>
        <v>0</v>
      </c>
      <c r="D897" s="22">
        <f>'Filter by planned &amp; actual'!C2685</f>
        <v>0</v>
      </c>
      <c r="E897" s="23">
        <v>44743</v>
      </c>
      <c r="F897" s="19" t="s">
        <v>275</v>
      </c>
    </row>
    <row r="898" spans="1:6" hidden="1">
      <c r="A898" s="19">
        <v>3</v>
      </c>
      <c r="B898" s="8" t="s">
        <v>9</v>
      </c>
      <c r="C898" s="22">
        <f>'Filter by planned &amp; actual'!C898</f>
        <v>0</v>
      </c>
      <c r="D898" s="22">
        <f>'Filter by planned &amp; actual'!C2686</f>
        <v>178274.01918983459</v>
      </c>
      <c r="E898" s="23">
        <v>44743</v>
      </c>
      <c r="F898" s="19" t="s">
        <v>275</v>
      </c>
    </row>
    <row r="899" spans="1:6" hidden="1">
      <c r="A899" s="19">
        <v>4</v>
      </c>
      <c r="B899" s="8" t="s">
        <v>10</v>
      </c>
      <c r="C899" s="22">
        <f>'Filter by planned &amp; actual'!C899</f>
        <v>0</v>
      </c>
      <c r="D899" s="22">
        <f>'Filter by planned &amp; actual'!C2687</f>
        <v>0</v>
      </c>
      <c r="E899" s="23">
        <v>44743</v>
      </c>
      <c r="F899" s="19" t="s">
        <v>275</v>
      </c>
    </row>
    <row r="900" spans="1:6" hidden="1">
      <c r="A900" s="19">
        <v>5</v>
      </c>
      <c r="B900" s="8" t="s">
        <v>11</v>
      </c>
      <c r="C900" s="22">
        <f>'Filter by planned &amp; actual'!C900</f>
        <v>1286927.2764844899</v>
      </c>
      <c r="D900" s="22">
        <f>'Filter by planned &amp; actual'!C2688</f>
        <v>269590.89729732275</v>
      </c>
      <c r="E900" s="23">
        <v>44743</v>
      </c>
      <c r="F900" s="19" t="s">
        <v>275</v>
      </c>
    </row>
    <row r="901" spans="1:6" hidden="1">
      <c r="A901" s="19">
        <v>6</v>
      </c>
      <c r="B901" s="8" t="s">
        <v>12</v>
      </c>
      <c r="C901" s="22">
        <f>'Filter by planned &amp; actual'!C901</f>
        <v>74249851.559438497</v>
      </c>
      <c r="D901" s="22">
        <f>'Filter by planned &amp; actual'!C2689</f>
        <v>29558974.651162863</v>
      </c>
      <c r="E901" s="23">
        <v>44743</v>
      </c>
      <c r="F901" s="19" t="s">
        <v>275</v>
      </c>
    </row>
    <row r="902" spans="1:6" hidden="1">
      <c r="A902" s="19">
        <v>7</v>
      </c>
      <c r="B902" s="8" t="s">
        <v>13</v>
      </c>
      <c r="C902" s="22">
        <f>'Filter by planned &amp; actual'!C902</f>
        <v>0</v>
      </c>
      <c r="D902" s="22">
        <f>'Filter by planned &amp; actual'!C2690</f>
        <v>0</v>
      </c>
      <c r="E902" s="23">
        <v>44743</v>
      </c>
      <c r="F902" s="19" t="s">
        <v>275</v>
      </c>
    </row>
    <row r="903" spans="1:6" hidden="1">
      <c r="A903" s="19">
        <v>8</v>
      </c>
      <c r="B903" s="8" t="s">
        <v>2004</v>
      </c>
      <c r="C903" s="22">
        <f>'Filter by planned &amp; actual'!C903</f>
        <v>16315626.423076987</v>
      </c>
      <c r="D903" s="22">
        <f>'Filter by planned &amp; actual'!C2691</f>
        <v>34482168.153846145</v>
      </c>
      <c r="E903" s="23">
        <v>44743</v>
      </c>
      <c r="F903" s="19" t="s">
        <v>275</v>
      </c>
    </row>
    <row r="904" spans="1:6" hidden="1">
      <c r="A904" s="19">
        <v>9</v>
      </c>
      <c r="B904" s="8" t="s">
        <v>15</v>
      </c>
      <c r="C904" s="22">
        <f>'Filter by planned &amp; actual'!C904</f>
        <v>0</v>
      </c>
      <c r="D904" s="22">
        <f>'Filter by planned &amp; actual'!C2692</f>
        <v>0</v>
      </c>
      <c r="E904" s="23">
        <v>44743</v>
      </c>
      <c r="F904" s="19" t="s">
        <v>275</v>
      </c>
    </row>
    <row r="905" spans="1:6" hidden="1">
      <c r="A905" s="19">
        <v>10</v>
      </c>
      <c r="B905" s="8" t="s">
        <v>16</v>
      </c>
      <c r="C905" s="22">
        <f>'Filter by planned &amp; actual'!C905</f>
        <v>0</v>
      </c>
      <c r="D905" s="22">
        <f>'Filter by planned &amp; actual'!C2693</f>
        <v>0</v>
      </c>
      <c r="E905" s="23">
        <v>44743</v>
      </c>
      <c r="F905" s="19" t="s">
        <v>275</v>
      </c>
    </row>
    <row r="906" spans="1:6" hidden="1">
      <c r="A906" s="19">
        <v>11</v>
      </c>
      <c r="B906" s="8" t="s">
        <v>17</v>
      </c>
      <c r="C906" s="22">
        <f>'Filter by planned &amp; actual'!C906</f>
        <v>1325000</v>
      </c>
      <c r="D906" s="22">
        <f>'Filter by planned &amp; actual'!C2694</f>
        <v>248077.20935112238</v>
      </c>
      <c r="E906" s="23">
        <v>44743</v>
      </c>
      <c r="F906" s="19" t="s">
        <v>275</v>
      </c>
    </row>
    <row r="907" spans="1:6" hidden="1">
      <c r="A907" s="19">
        <v>12</v>
      </c>
      <c r="B907" s="8" t="s">
        <v>18</v>
      </c>
      <c r="C907" s="22">
        <f>'Filter by planned &amp; actual'!C907</f>
        <v>0</v>
      </c>
      <c r="D907" s="22">
        <f>'Filter by planned &amp; actual'!C2695</f>
        <v>0</v>
      </c>
      <c r="E907" s="23">
        <v>44743</v>
      </c>
      <c r="F907" s="19" t="s">
        <v>275</v>
      </c>
    </row>
    <row r="908" spans="1:6" hidden="1">
      <c r="A908" s="19">
        <v>13</v>
      </c>
      <c r="B908" s="8" t="s">
        <v>19</v>
      </c>
      <c r="C908" s="22">
        <f>'Filter by planned &amp; actual'!C908</f>
        <v>0</v>
      </c>
      <c r="D908" s="22">
        <f>'Filter by planned &amp; actual'!C2696</f>
        <v>0</v>
      </c>
      <c r="E908" s="23">
        <v>44743</v>
      </c>
      <c r="F908" s="19" t="s">
        <v>275</v>
      </c>
    </row>
    <row r="909" spans="1:6" hidden="1">
      <c r="A909" s="19">
        <v>14</v>
      </c>
      <c r="B909" s="8" t="s">
        <v>20</v>
      </c>
      <c r="C909" s="22">
        <f>'Filter by planned &amp; actual'!C909</f>
        <v>0</v>
      </c>
      <c r="D909" s="22">
        <f>'Filter by planned &amp; actual'!C2697</f>
        <v>0</v>
      </c>
      <c r="E909" s="23">
        <v>44743</v>
      </c>
      <c r="F909" s="19" t="s">
        <v>275</v>
      </c>
    </row>
    <row r="910" spans="1:6" hidden="1">
      <c r="A910" s="19">
        <v>15</v>
      </c>
      <c r="B910" s="8" t="s">
        <v>21</v>
      </c>
      <c r="C910" s="22">
        <f>'Filter by planned &amp; actual'!C910</f>
        <v>0</v>
      </c>
      <c r="D910" s="22">
        <f>'Filter by planned &amp; actual'!C2698</f>
        <v>0</v>
      </c>
      <c r="E910" s="23">
        <v>44743</v>
      </c>
      <c r="F910" s="19" t="s">
        <v>275</v>
      </c>
    </row>
    <row r="911" spans="1:6" hidden="1">
      <c r="A911" s="19">
        <v>16</v>
      </c>
      <c r="B911" s="12" t="s">
        <v>22</v>
      </c>
      <c r="C911" s="22">
        <f>'Filter by planned &amp; actual'!C911</f>
        <v>0</v>
      </c>
      <c r="D911" s="22">
        <f>'Filter by planned &amp; actual'!C2699</f>
        <v>0</v>
      </c>
      <c r="E911" s="23">
        <v>44743</v>
      </c>
      <c r="F911" s="19" t="s">
        <v>275</v>
      </c>
    </row>
    <row r="912" spans="1:6" hidden="1">
      <c r="A912" s="19">
        <v>17</v>
      </c>
      <c r="B912" s="12" t="s">
        <v>23</v>
      </c>
      <c r="C912" s="22">
        <f>'Filter by planned &amp; actual'!C912</f>
        <v>0</v>
      </c>
      <c r="D912" s="22">
        <f>'Filter by planned &amp; actual'!C2700</f>
        <v>0</v>
      </c>
      <c r="E912" s="23">
        <v>44743</v>
      </c>
      <c r="F912" s="19" t="s">
        <v>275</v>
      </c>
    </row>
    <row r="913" spans="1:6" hidden="1">
      <c r="A913" s="19">
        <v>18</v>
      </c>
      <c r="B913" s="12" t="s">
        <v>24</v>
      </c>
      <c r="C913" s="22">
        <f>'Filter by planned &amp; actual'!C913</f>
        <v>14285714.285714285</v>
      </c>
      <c r="D913" s="22">
        <f>'Filter by planned &amp; actual'!C2701</f>
        <v>13820332.046062946</v>
      </c>
      <c r="E913" s="23">
        <v>44743</v>
      </c>
      <c r="F913" s="19" t="s">
        <v>275</v>
      </c>
    </row>
    <row r="914" spans="1:6" hidden="1">
      <c r="A914" s="19">
        <v>19</v>
      </c>
      <c r="B914" s="8" t="s">
        <v>25</v>
      </c>
      <c r="C914" s="22">
        <f>'Filter by planned &amp; actual'!C914</f>
        <v>3846793</v>
      </c>
      <c r="D914" s="22">
        <f>'Filter by planned &amp; actual'!C2702</f>
        <v>4624369.7052841187</v>
      </c>
      <c r="E914" s="23">
        <v>44743</v>
      </c>
      <c r="F914" s="19" t="s">
        <v>275</v>
      </c>
    </row>
    <row r="915" spans="1:6" hidden="1">
      <c r="A915" s="19">
        <v>20</v>
      </c>
      <c r="B915" s="8" t="s">
        <v>26</v>
      </c>
      <c r="C915" s="22">
        <f>'Filter by planned &amp; actual'!C915</f>
        <v>5197599</v>
      </c>
      <c r="D915" s="22">
        <f>'Filter by planned &amp; actual'!C2703</f>
        <v>5660595.1237111092</v>
      </c>
      <c r="E915" s="23">
        <v>44743</v>
      </c>
      <c r="F915" s="19" t="s">
        <v>275</v>
      </c>
    </row>
    <row r="916" spans="1:6" hidden="1">
      <c r="A916" s="19">
        <v>21</v>
      </c>
      <c r="B916" s="8" t="s">
        <v>27</v>
      </c>
      <c r="C916" s="22">
        <f>'Filter by planned &amp; actual'!C916</f>
        <v>16130933</v>
      </c>
      <c r="D916" s="22">
        <f>'Filter by planned &amp; actual'!C2704</f>
        <v>17249067.999446869</v>
      </c>
      <c r="E916" s="23">
        <v>44743</v>
      </c>
      <c r="F916" s="19" t="s">
        <v>275</v>
      </c>
    </row>
    <row r="917" spans="1:6" hidden="1">
      <c r="A917" s="19">
        <v>22</v>
      </c>
      <c r="B917" s="8" t="s">
        <v>29</v>
      </c>
      <c r="C917" s="22">
        <f>'Filter by planned &amp; actual'!C917</f>
        <v>3265515</v>
      </c>
      <c r="D917" s="22">
        <f>'Filter by planned &amp; actual'!C2705</f>
        <v>2122410.160939455</v>
      </c>
      <c r="E917" s="23">
        <v>44743</v>
      </c>
      <c r="F917" s="19" t="s">
        <v>275</v>
      </c>
    </row>
    <row r="918" spans="1:6" hidden="1">
      <c r="A918" s="19">
        <v>23</v>
      </c>
      <c r="B918" s="8" t="s">
        <v>30</v>
      </c>
      <c r="C918" s="22">
        <f>'Filter by planned &amp; actual'!C918</f>
        <v>18052308.5</v>
      </c>
      <c r="D918" s="22">
        <f>'Filter by planned &amp; actual'!C2706</f>
        <v>4539226.6031746864</v>
      </c>
      <c r="E918" s="23">
        <v>44743</v>
      </c>
      <c r="F918" s="19" t="s">
        <v>275</v>
      </c>
    </row>
    <row r="919" spans="1:6" hidden="1">
      <c r="A919" s="19">
        <v>24</v>
      </c>
      <c r="B919" s="8" t="s">
        <v>31</v>
      </c>
      <c r="C919" s="22">
        <f>'Filter by planned &amp; actual'!C919</f>
        <v>0</v>
      </c>
      <c r="D919" s="22">
        <f>'Filter by planned &amp; actual'!C2707</f>
        <v>105343.91170430183</v>
      </c>
      <c r="E919" s="23">
        <v>44743</v>
      </c>
      <c r="F919" s="19" t="s">
        <v>275</v>
      </c>
    </row>
    <row r="920" spans="1:6" hidden="1">
      <c r="A920" s="19">
        <v>25</v>
      </c>
      <c r="B920" s="8" t="s">
        <v>32</v>
      </c>
      <c r="C920" s="22">
        <f>'Filter by planned &amp; actual'!C920</f>
        <v>0</v>
      </c>
      <c r="D920" s="22">
        <f>'Filter by planned &amp; actual'!C2708</f>
        <v>0</v>
      </c>
      <c r="E920" s="23">
        <v>44743</v>
      </c>
      <c r="F920" s="19" t="s">
        <v>275</v>
      </c>
    </row>
    <row r="921" spans="1:6" hidden="1">
      <c r="A921" s="19">
        <v>26</v>
      </c>
      <c r="B921" s="8" t="s">
        <v>34</v>
      </c>
      <c r="C921" s="22">
        <f>'Filter by planned &amp; actual'!C921</f>
        <v>420000</v>
      </c>
      <c r="D921" s="22">
        <f>'Filter by planned &amp; actual'!C2709</f>
        <v>753234.91978609562</v>
      </c>
      <c r="E921" s="23">
        <v>44743</v>
      </c>
      <c r="F921" s="19" t="s">
        <v>275</v>
      </c>
    </row>
    <row r="922" spans="1:6" hidden="1">
      <c r="A922" s="19">
        <v>27</v>
      </c>
      <c r="B922" s="8" t="s">
        <v>35</v>
      </c>
      <c r="C922" s="22">
        <f>'Filter by planned &amp; actual'!C922</f>
        <v>0</v>
      </c>
      <c r="D922" s="22">
        <f>'Filter by planned &amp; actual'!C2710</f>
        <v>56748.69943395257</v>
      </c>
      <c r="E922" s="23">
        <v>44743</v>
      </c>
      <c r="F922" s="19" t="s">
        <v>275</v>
      </c>
    </row>
    <row r="923" spans="1:6" hidden="1">
      <c r="A923" s="19">
        <v>28</v>
      </c>
      <c r="B923" s="8" t="s">
        <v>36</v>
      </c>
      <c r="C923" s="22">
        <f>'Filter by planned &amp; actual'!C923</f>
        <v>0</v>
      </c>
      <c r="D923" s="22">
        <f>'Filter by planned &amp; actual'!C2711</f>
        <v>0</v>
      </c>
      <c r="E923" s="23">
        <v>44743</v>
      </c>
      <c r="F923" s="19" t="s">
        <v>275</v>
      </c>
    </row>
    <row r="924" spans="1:6" hidden="1">
      <c r="A924" s="19">
        <v>29</v>
      </c>
      <c r="B924" s="8" t="s">
        <v>37</v>
      </c>
      <c r="C924" s="22">
        <f>'Filter by planned &amp; actual'!C924</f>
        <v>0</v>
      </c>
      <c r="D924" s="22">
        <f>'Filter by planned &amp; actual'!C2712</f>
        <v>0</v>
      </c>
      <c r="E924" s="23">
        <v>44743</v>
      </c>
      <c r="F924" s="19" t="s">
        <v>275</v>
      </c>
    </row>
    <row r="925" spans="1:6" hidden="1">
      <c r="A925" s="19">
        <v>30</v>
      </c>
      <c r="B925" s="8" t="s">
        <v>38</v>
      </c>
      <c r="C925" s="22">
        <f>'Filter by planned &amp; actual'!C925</f>
        <v>0</v>
      </c>
      <c r="D925" s="22">
        <f>'Filter by planned &amp; actual'!C2713</f>
        <v>0</v>
      </c>
      <c r="E925" s="23">
        <v>44743</v>
      </c>
      <c r="F925" s="19" t="s">
        <v>275</v>
      </c>
    </row>
    <row r="926" spans="1:6" hidden="1">
      <c r="A926" s="19">
        <v>31</v>
      </c>
      <c r="B926" s="8" t="s">
        <v>39</v>
      </c>
      <c r="C926" s="22">
        <f>'Filter by planned &amp; actual'!C926</f>
        <v>0</v>
      </c>
      <c r="D926" s="22">
        <f>'Filter by planned &amp; actual'!C2714</f>
        <v>0</v>
      </c>
      <c r="E926" s="23">
        <v>44743</v>
      </c>
      <c r="F926" s="19" t="s">
        <v>275</v>
      </c>
    </row>
    <row r="927" spans="1:6" hidden="1">
      <c r="A927" s="19">
        <v>32</v>
      </c>
      <c r="B927" s="8" t="s">
        <v>40</v>
      </c>
      <c r="C927" s="22">
        <f>'Filter by planned &amp; actual'!C927</f>
        <v>0</v>
      </c>
      <c r="D927" s="22">
        <f>'Filter by planned &amp; actual'!C2715</f>
        <v>0</v>
      </c>
      <c r="E927" s="23">
        <v>44743</v>
      </c>
      <c r="F927" s="19" t="s">
        <v>275</v>
      </c>
    </row>
    <row r="928" spans="1:6" hidden="1">
      <c r="A928" s="19">
        <v>33</v>
      </c>
      <c r="B928" s="8" t="s">
        <v>41</v>
      </c>
      <c r="C928" s="22">
        <f>'Filter by planned &amp; actual'!C928</f>
        <v>700000</v>
      </c>
      <c r="D928" s="22">
        <f>'Filter by planned &amp; actual'!C2716</f>
        <v>24281.178947389126</v>
      </c>
      <c r="E928" s="23">
        <v>44743</v>
      </c>
      <c r="F928" s="19" t="s">
        <v>275</v>
      </c>
    </row>
    <row r="929" spans="1:6" hidden="1">
      <c r="A929" s="19">
        <v>34</v>
      </c>
      <c r="B929" s="8" t="s">
        <v>42</v>
      </c>
      <c r="C929" s="22">
        <f>'Filter by planned &amp; actual'!C929</f>
        <v>100000</v>
      </c>
      <c r="D929" s="22">
        <f>'Filter by planned &amp; actual'!C2717</f>
        <v>108340.90909090638</v>
      </c>
      <c r="E929" s="23">
        <v>44743</v>
      </c>
      <c r="F929" s="19" t="s">
        <v>275</v>
      </c>
    </row>
    <row r="930" spans="1:6" hidden="1">
      <c r="A930" s="19">
        <v>35</v>
      </c>
      <c r="B930" s="8" t="s">
        <v>43</v>
      </c>
      <c r="C930" s="22">
        <f>'Filter by planned &amp; actual'!C930</f>
        <v>0</v>
      </c>
      <c r="D930" s="22">
        <f>'Filter by planned &amp; actual'!C2718</f>
        <v>0</v>
      </c>
      <c r="E930" s="23">
        <v>44743</v>
      </c>
      <c r="F930" s="19" t="s">
        <v>275</v>
      </c>
    </row>
    <row r="931" spans="1:6" hidden="1">
      <c r="A931" s="19">
        <v>36</v>
      </c>
      <c r="B931" s="8" t="s">
        <v>44</v>
      </c>
      <c r="C931" s="22">
        <f>'Filter by planned &amp; actual'!C931</f>
        <v>0</v>
      </c>
      <c r="D931" s="22">
        <f>'Filter by planned &amp; actual'!C2719</f>
        <v>0</v>
      </c>
      <c r="E931" s="23">
        <v>44743</v>
      </c>
      <c r="F931" s="19" t="s">
        <v>275</v>
      </c>
    </row>
    <row r="932" spans="1:6" hidden="1">
      <c r="A932" s="19">
        <v>37</v>
      </c>
      <c r="B932" s="8" t="s">
        <v>1980</v>
      </c>
      <c r="C932" s="22">
        <f>'Filter by planned &amp; actual'!C932</f>
        <v>3704000</v>
      </c>
      <c r="D932" s="22">
        <f>'Filter by planned &amp; actual'!C2720</f>
        <v>1173883.9711531401</v>
      </c>
      <c r="E932" s="23">
        <v>44743</v>
      </c>
      <c r="F932" s="19" t="s">
        <v>275</v>
      </c>
    </row>
    <row r="933" spans="1:6" hidden="1">
      <c r="A933" s="19">
        <v>38</v>
      </c>
      <c r="B933" s="8" t="s">
        <v>1982</v>
      </c>
      <c r="C933" s="22">
        <f>'Filter by planned &amp; actual'!C933</f>
        <v>10779085.640000001</v>
      </c>
      <c r="D933" s="22">
        <f>'Filter by planned &amp; actual'!C2721</f>
        <v>11439884.10309279</v>
      </c>
      <c r="E933" s="23">
        <v>44743</v>
      </c>
      <c r="F933" s="19" t="s">
        <v>275</v>
      </c>
    </row>
    <row r="934" spans="1:6" hidden="1">
      <c r="A934" s="19">
        <v>39</v>
      </c>
      <c r="B934" s="8" t="s">
        <v>1984</v>
      </c>
      <c r="C934" s="22">
        <f>'Filter by planned &amp; actual'!C934</f>
        <v>9337541.9100000001</v>
      </c>
      <c r="D934" s="22">
        <f>'Filter by planned &amp; actual'!C2722</f>
        <v>18764343.922222197</v>
      </c>
      <c r="E934" s="23">
        <v>44743</v>
      </c>
      <c r="F934" s="19" t="s">
        <v>275</v>
      </c>
    </row>
    <row r="935" spans="1:6" hidden="1">
      <c r="A935" s="19">
        <v>40</v>
      </c>
      <c r="B935" s="8" t="s">
        <v>2001</v>
      </c>
      <c r="C935" s="22">
        <f>'Filter by planned &amp; actual'!C935</f>
        <v>11534002</v>
      </c>
      <c r="D935" s="22">
        <f>'Filter by planned &amp; actual'!C2723</f>
        <v>5555150.2577319145</v>
      </c>
      <c r="E935" s="23">
        <v>44743</v>
      </c>
      <c r="F935" s="19" t="s">
        <v>275</v>
      </c>
    </row>
    <row r="936" spans="1:6" hidden="1">
      <c r="A936" s="19">
        <v>41</v>
      </c>
      <c r="B936" s="8" t="s">
        <v>2002</v>
      </c>
      <c r="C936" s="22">
        <f>'Filter by planned &amp; actual'!C936</f>
        <v>0</v>
      </c>
      <c r="D936" s="22">
        <f>'Filter by planned &amp; actual'!C2724</f>
        <v>30659.950641661882</v>
      </c>
      <c r="E936" s="23">
        <v>44743</v>
      </c>
      <c r="F936" s="19" t="s">
        <v>275</v>
      </c>
    </row>
    <row r="937" spans="1:6" hidden="1">
      <c r="A937" s="19">
        <v>42</v>
      </c>
      <c r="B937" s="8" t="s">
        <v>2003</v>
      </c>
      <c r="C937" s="22">
        <f>'Filter by planned &amp; actual'!C937</f>
        <v>32821132</v>
      </c>
      <c r="D937" s="22">
        <f>'Filter by planned &amp; actual'!C2725</f>
        <v>7806765.4565217495</v>
      </c>
      <c r="E937" s="23">
        <v>44743</v>
      </c>
      <c r="F937" s="19" t="s">
        <v>275</v>
      </c>
    </row>
    <row r="938" spans="1:6" hidden="1">
      <c r="A938" s="19">
        <v>43</v>
      </c>
      <c r="B938" s="8" t="s">
        <v>2064</v>
      </c>
      <c r="C938" s="22">
        <f>'Filter by planned &amp; actual'!C938</f>
        <v>0</v>
      </c>
      <c r="D938" s="22">
        <f>'Filter by planned &amp; actual'!C2726</f>
        <v>0</v>
      </c>
      <c r="E938" s="23">
        <v>44743</v>
      </c>
      <c r="F938" s="19" t="s">
        <v>275</v>
      </c>
    </row>
    <row r="939" spans="1:6" hidden="1">
      <c r="A939" s="19">
        <v>44</v>
      </c>
      <c r="B939" s="8" t="s">
        <v>2062</v>
      </c>
      <c r="C939" s="22">
        <f>'Filter by planned &amp; actual'!C939</f>
        <v>0</v>
      </c>
      <c r="D939" s="22">
        <f>'Filter by planned &amp; actual'!C2727</f>
        <v>0</v>
      </c>
      <c r="E939" s="23">
        <v>44743</v>
      </c>
      <c r="F939" s="19" t="s">
        <v>275</v>
      </c>
    </row>
    <row r="940" spans="1:6" hidden="1">
      <c r="A940" s="19">
        <v>45</v>
      </c>
      <c r="B940" s="8" t="s">
        <v>2063</v>
      </c>
      <c r="C940" s="22">
        <f>'Filter by planned &amp; actual'!C940</f>
        <v>0</v>
      </c>
      <c r="D940" s="22">
        <f>'Filter by planned &amp; actual'!C2728</f>
        <v>0</v>
      </c>
      <c r="E940" s="23">
        <v>44743</v>
      </c>
      <c r="F940" s="19" t="s">
        <v>275</v>
      </c>
    </row>
    <row r="941" spans="1:6" hidden="1">
      <c r="A941" s="19">
        <v>46</v>
      </c>
      <c r="B941" s="12" t="s">
        <v>2065</v>
      </c>
      <c r="C941" s="22">
        <f>'Filter by planned &amp; actual'!C941</f>
        <v>61507725</v>
      </c>
      <c r="D941" s="22">
        <f>'Filter by planned &amp; actual'!C2729</f>
        <v>41745365.66839385</v>
      </c>
      <c r="E941" s="23">
        <v>44743</v>
      </c>
      <c r="F941" s="19" t="s">
        <v>275</v>
      </c>
    </row>
    <row r="942" spans="1:6" hidden="1">
      <c r="A942" s="19">
        <v>47</v>
      </c>
      <c r="B942" s="12" t="s">
        <v>2066</v>
      </c>
      <c r="C942" s="22">
        <f>'Filter by planned &amp; actual'!C942</f>
        <v>13841101</v>
      </c>
      <c r="D942" s="22">
        <f>'Filter by planned &amp; actual'!C2730</f>
        <v>3938289.6285713911</v>
      </c>
      <c r="E942" s="23">
        <v>44743</v>
      </c>
      <c r="F942" s="19" t="s">
        <v>275</v>
      </c>
    </row>
    <row r="943" spans="1:6" hidden="1">
      <c r="A943" s="19">
        <v>48</v>
      </c>
      <c r="B943" s="8" t="s">
        <v>2068</v>
      </c>
      <c r="C943" s="22">
        <f>'Filter by planned &amp; actual'!C943</f>
        <v>19000000</v>
      </c>
      <c r="D943" s="22">
        <f>'Filter by planned &amp; actual'!C2731</f>
        <v>28401379.86806649</v>
      </c>
      <c r="E943" s="23">
        <v>44743</v>
      </c>
      <c r="F943" s="19" t="s">
        <v>275</v>
      </c>
    </row>
    <row r="944" spans="1:6" hidden="1">
      <c r="A944" s="19">
        <v>49</v>
      </c>
      <c r="B944" s="8" t="s">
        <v>2069</v>
      </c>
      <c r="C944" s="22">
        <f>'Filter by planned &amp; actual'!C944</f>
        <v>0</v>
      </c>
      <c r="D944" s="22">
        <f>'Filter by planned &amp; actual'!C2732</f>
        <v>0</v>
      </c>
      <c r="E944" s="23">
        <v>44743</v>
      </c>
      <c r="F944" s="19" t="s">
        <v>275</v>
      </c>
    </row>
    <row r="945" spans="1:6" hidden="1">
      <c r="A945" s="19">
        <v>50</v>
      </c>
      <c r="B945" s="8" t="s">
        <v>66</v>
      </c>
      <c r="C945" s="22">
        <f>'Filter by planned &amp; actual'!C945</f>
        <v>0</v>
      </c>
      <c r="D945" s="22">
        <f>'Filter by planned &amp; actual'!C2733</f>
        <v>0</v>
      </c>
      <c r="E945" s="23">
        <v>44743</v>
      </c>
      <c r="F945" s="19" t="s">
        <v>275</v>
      </c>
    </row>
    <row r="946" spans="1:6" hidden="1">
      <c r="A946" s="19">
        <v>51</v>
      </c>
      <c r="B946" s="8" t="s">
        <v>67</v>
      </c>
      <c r="C946" s="22">
        <f>'Filter by planned &amp; actual'!C946</f>
        <v>0</v>
      </c>
      <c r="D946" s="22">
        <f>'Filter by planned &amp; actual'!C2734</f>
        <v>0</v>
      </c>
      <c r="E946" s="23">
        <v>44743</v>
      </c>
      <c r="F946" s="19" t="s">
        <v>275</v>
      </c>
    </row>
    <row r="947" spans="1:6" hidden="1">
      <c r="A947" s="19">
        <v>52</v>
      </c>
      <c r="B947" s="8" t="s">
        <v>68</v>
      </c>
      <c r="C947" s="22">
        <f>'Filter by planned &amp; actual'!C947</f>
        <v>0</v>
      </c>
      <c r="D947" s="22">
        <f>'Filter by planned &amp; actual'!C2735</f>
        <v>0</v>
      </c>
      <c r="E947" s="23">
        <v>44743</v>
      </c>
      <c r="F947" s="19" t="s">
        <v>275</v>
      </c>
    </row>
    <row r="948" spans="1:6" hidden="1">
      <c r="A948" s="19">
        <v>53</v>
      </c>
      <c r="B948" s="8" t="s">
        <v>69</v>
      </c>
      <c r="C948" s="22">
        <f>'Filter by planned &amp; actual'!C948</f>
        <v>0</v>
      </c>
      <c r="D948" s="22">
        <f>'Filter by planned &amp; actual'!C2736</f>
        <v>0</v>
      </c>
      <c r="E948" s="23">
        <v>44743</v>
      </c>
      <c r="F948" s="19" t="s">
        <v>275</v>
      </c>
    </row>
    <row r="949" spans="1:6" hidden="1">
      <c r="A949" s="19">
        <v>54</v>
      </c>
      <c r="B949" s="8" t="s">
        <v>70</v>
      </c>
      <c r="C949" s="22">
        <f>'Filter by planned &amp; actual'!C949</f>
        <v>0</v>
      </c>
      <c r="D949" s="22">
        <f>'Filter by planned &amp; actual'!C2737</f>
        <v>0</v>
      </c>
      <c r="E949" s="23">
        <v>44743</v>
      </c>
      <c r="F949" s="19" t="s">
        <v>275</v>
      </c>
    </row>
    <row r="950" spans="1:6" hidden="1">
      <c r="A950" s="19">
        <v>55</v>
      </c>
      <c r="B950" s="8" t="s">
        <v>71</v>
      </c>
      <c r="C950" s="22">
        <f>'Filter by planned &amp; actual'!C950</f>
        <v>0</v>
      </c>
      <c r="D950" s="22">
        <f>'Filter by planned &amp; actual'!C2738</f>
        <v>0</v>
      </c>
      <c r="E950" s="23">
        <v>44743</v>
      </c>
      <c r="F950" s="19" t="s">
        <v>275</v>
      </c>
    </row>
    <row r="951" spans="1:6" hidden="1">
      <c r="A951" s="19">
        <v>56</v>
      </c>
      <c r="B951" s="8" t="s">
        <v>72</v>
      </c>
      <c r="C951" s="22">
        <f>'Filter by planned &amp; actual'!C951</f>
        <v>0</v>
      </c>
      <c r="D951" s="22">
        <f>'Filter by planned &amp; actual'!C2739</f>
        <v>0</v>
      </c>
      <c r="E951" s="23">
        <v>44743</v>
      </c>
      <c r="F951" s="19" t="s">
        <v>275</v>
      </c>
    </row>
    <row r="952" spans="1:6" hidden="1">
      <c r="A952" s="19">
        <v>57</v>
      </c>
      <c r="B952" s="8" t="s">
        <v>73</v>
      </c>
      <c r="C952" s="22">
        <f>'Filter by planned &amp; actual'!C952</f>
        <v>0</v>
      </c>
      <c r="D952" s="22">
        <f>'Filter by planned &amp; actual'!C2740</f>
        <v>0</v>
      </c>
      <c r="E952" s="23">
        <v>44743</v>
      </c>
      <c r="F952" s="19" t="s">
        <v>275</v>
      </c>
    </row>
    <row r="953" spans="1:6" hidden="1">
      <c r="A953" s="19">
        <v>58</v>
      </c>
      <c r="B953" s="8" t="s">
        <v>74</v>
      </c>
      <c r="C953" s="22">
        <f>'Filter by planned &amp; actual'!C953</f>
        <v>0</v>
      </c>
      <c r="D953" s="22">
        <f>'Filter by planned &amp; actual'!C2741</f>
        <v>0</v>
      </c>
      <c r="E953" s="23">
        <v>44743</v>
      </c>
      <c r="F953" s="19" t="s">
        <v>275</v>
      </c>
    </row>
    <row r="954" spans="1:6" hidden="1">
      <c r="A954" s="19">
        <v>59</v>
      </c>
      <c r="B954" s="8" t="s">
        <v>75</v>
      </c>
      <c r="C954" s="22">
        <f>'Filter by planned &amp; actual'!C954</f>
        <v>0</v>
      </c>
      <c r="D954" s="22">
        <f>'Filter by planned &amp; actual'!C2742</f>
        <v>0</v>
      </c>
      <c r="E954" s="23">
        <v>44743</v>
      </c>
      <c r="F954" s="19" t="s">
        <v>275</v>
      </c>
    </row>
    <row r="955" spans="1:6" hidden="1">
      <c r="A955" s="19">
        <v>60</v>
      </c>
      <c r="B955" s="8" t="s">
        <v>76</v>
      </c>
      <c r="C955" s="22">
        <f>'Filter by planned &amp; actual'!C955</f>
        <v>0</v>
      </c>
      <c r="D955" s="22">
        <f>'Filter by planned &amp; actual'!C2743</f>
        <v>0</v>
      </c>
      <c r="E955" s="23">
        <v>44743</v>
      </c>
      <c r="F955" s="19" t="s">
        <v>275</v>
      </c>
    </row>
    <row r="956" spans="1:6" hidden="1">
      <c r="A956" s="19">
        <v>61</v>
      </c>
      <c r="B956" s="8" t="s">
        <v>77</v>
      </c>
      <c r="C956" s="22">
        <f>'Filter by planned &amp; actual'!C956</f>
        <v>0</v>
      </c>
      <c r="D956" s="22">
        <f>'Filter by planned &amp; actual'!C2744</f>
        <v>0</v>
      </c>
      <c r="E956" s="23">
        <v>44743</v>
      </c>
      <c r="F956" s="19" t="s">
        <v>275</v>
      </c>
    </row>
    <row r="957" spans="1:6" hidden="1">
      <c r="A957" s="19">
        <v>62</v>
      </c>
      <c r="B957" s="8" t="s">
        <v>87</v>
      </c>
      <c r="C957" s="22">
        <f>'Filter by planned &amp; actual'!C957</f>
        <v>0</v>
      </c>
      <c r="D957" s="22">
        <f>'Filter by planned &amp; actual'!C2745</f>
        <v>0</v>
      </c>
      <c r="E957" s="23">
        <v>44743</v>
      </c>
      <c r="F957" s="19" t="s">
        <v>275</v>
      </c>
    </row>
    <row r="958" spans="1:6" hidden="1">
      <c r="A958" s="19">
        <v>63</v>
      </c>
      <c r="B958" s="8" t="s">
        <v>93</v>
      </c>
      <c r="C958" s="22">
        <f>'Filter by planned &amp; actual'!C958</f>
        <v>0</v>
      </c>
      <c r="D958" s="22">
        <f>'Filter by planned &amp; actual'!C2746</f>
        <v>0</v>
      </c>
      <c r="E958" s="23">
        <v>44743</v>
      </c>
      <c r="F958" s="19" t="s">
        <v>275</v>
      </c>
    </row>
    <row r="959" spans="1:6" hidden="1">
      <c r="A959" s="19">
        <v>64</v>
      </c>
      <c r="B959" s="8" t="s">
        <v>94</v>
      </c>
      <c r="C959" s="22">
        <f>'Filter by planned &amp; actual'!C959</f>
        <v>0</v>
      </c>
      <c r="D959" s="22">
        <f>'Filter by planned &amp; actual'!C2747</f>
        <v>0</v>
      </c>
      <c r="E959" s="23">
        <v>44743</v>
      </c>
      <c r="F959" s="19" t="s">
        <v>275</v>
      </c>
    </row>
    <row r="960" spans="1:6" hidden="1">
      <c r="A960" s="19">
        <v>65</v>
      </c>
      <c r="B960" s="8" t="s">
        <v>95</v>
      </c>
      <c r="C960" s="22">
        <f>'Filter by planned &amp; actual'!C960</f>
        <v>0</v>
      </c>
      <c r="D960" s="22">
        <f>'Filter by planned &amp; actual'!C2748</f>
        <v>0</v>
      </c>
      <c r="E960" s="23">
        <v>44743</v>
      </c>
      <c r="F960" s="19" t="s">
        <v>275</v>
      </c>
    </row>
    <row r="961" spans="1:6" hidden="1">
      <c r="A961" s="19">
        <v>66</v>
      </c>
      <c r="B961" s="8" t="s">
        <v>96</v>
      </c>
      <c r="C961" s="22">
        <f>'Filter by planned &amp; actual'!C961</f>
        <v>0</v>
      </c>
      <c r="D961" s="22">
        <f>'Filter by planned &amp; actual'!C2749</f>
        <v>0</v>
      </c>
      <c r="E961" s="23">
        <v>44743</v>
      </c>
      <c r="F961" s="19" t="s">
        <v>275</v>
      </c>
    </row>
    <row r="962" spans="1:6" hidden="1">
      <c r="A962" s="19">
        <v>67</v>
      </c>
      <c r="B962" s="8" t="s">
        <v>97</v>
      </c>
      <c r="C962" s="22">
        <f>'Filter by planned &amp; actual'!C962</f>
        <v>0</v>
      </c>
      <c r="D962" s="22">
        <f>'Filter by planned &amp; actual'!C2750</f>
        <v>0</v>
      </c>
      <c r="E962" s="23">
        <v>44743</v>
      </c>
      <c r="F962" s="19" t="s">
        <v>275</v>
      </c>
    </row>
    <row r="963" spans="1:6" hidden="1">
      <c r="A963" s="19">
        <v>68</v>
      </c>
      <c r="B963" s="8" t="s">
        <v>98</v>
      </c>
      <c r="C963" s="22">
        <f>'Filter by planned &amp; actual'!C963</f>
        <v>0</v>
      </c>
      <c r="D963" s="22">
        <f>'Filter by planned &amp; actual'!C2751</f>
        <v>0</v>
      </c>
      <c r="E963" s="23">
        <v>44743</v>
      </c>
      <c r="F963" s="19" t="s">
        <v>275</v>
      </c>
    </row>
    <row r="964" spans="1:6" hidden="1">
      <c r="A964" s="19">
        <v>69</v>
      </c>
      <c r="B964" s="8" t="s">
        <v>99</v>
      </c>
      <c r="C964" s="22">
        <f>'Filter by planned &amp; actual'!C964</f>
        <v>0</v>
      </c>
      <c r="D964" s="22">
        <f>'Filter by planned &amp; actual'!C2752</f>
        <v>0</v>
      </c>
      <c r="E964" s="23">
        <v>44743</v>
      </c>
      <c r="F964" s="19" t="s">
        <v>275</v>
      </c>
    </row>
    <row r="965" spans="1:6" hidden="1">
      <c r="A965" s="19">
        <v>70</v>
      </c>
      <c r="B965" s="8" t="s">
        <v>100</v>
      </c>
      <c r="C965" s="22">
        <f>'Filter by planned &amp; actual'!C965</f>
        <v>0</v>
      </c>
      <c r="D965" s="22">
        <f>'Filter by planned &amp; actual'!C2753</f>
        <v>0</v>
      </c>
      <c r="E965" s="23">
        <v>44743</v>
      </c>
      <c r="F965" s="19" t="s">
        <v>275</v>
      </c>
    </row>
    <row r="966" spans="1:6" hidden="1">
      <c r="A966" s="19">
        <v>71</v>
      </c>
      <c r="B966" s="8" t="s">
        <v>101</v>
      </c>
      <c r="C966" s="22">
        <f>'Filter by planned &amp; actual'!C966</f>
        <v>0</v>
      </c>
      <c r="D966" s="22">
        <f>'Filter by planned &amp; actual'!C2754</f>
        <v>0</v>
      </c>
      <c r="E966" s="23">
        <v>44743</v>
      </c>
      <c r="F966" s="19" t="s">
        <v>275</v>
      </c>
    </row>
    <row r="967" spans="1:6" hidden="1">
      <c r="A967" s="19">
        <v>72</v>
      </c>
      <c r="B967" s="8" t="s">
        <v>102</v>
      </c>
      <c r="C967" s="22">
        <f>'Filter by planned &amp; actual'!C967</f>
        <v>0</v>
      </c>
      <c r="D967" s="22">
        <f>'Filter by planned &amp; actual'!C2755</f>
        <v>0</v>
      </c>
      <c r="E967" s="23">
        <v>44743</v>
      </c>
      <c r="F967" s="19" t="s">
        <v>275</v>
      </c>
    </row>
    <row r="968" spans="1:6" hidden="1">
      <c r="A968" s="19">
        <v>73</v>
      </c>
      <c r="B968" s="8" t="s">
        <v>103</v>
      </c>
      <c r="C968" s="22">
        <f>'Filter by planned &amp; actual'!C968</f>
        <v>0</v>
      </c>
      <c r="D968" s="22">
        <f>'Filter by planned &amp; actual'!C2756</f>
        <v>0</v>
      </c>
      <c r="E968" s="23">
        <v>44743</v>
      </c>
      <c r="F968" s="19" t="s">
        <v>275</v>
      </c>
    </row>
    <row r="969" spans="1:6" hidden="1">
      <c r="A969" s="19">
        <v>74</v>
      </c>
      <c r="B969" s="8" t="s">
        <v>104</v>
      </c>
      <c r="C969" s="22">
        <f>'Filter by planned &amp; actual'!C969</f>
        <v>0</v>
      </c>
      <c r="D969" s="22">
        <f>'Filter by planned &amp; actual'!C2757</f>
        <v>0</v>
      </c>
      <c r="E969" s="23">
        <v>44743</v>
      </c>
      <c r="F969" s="19" t="s">
        <v>275</v>
      </c>
    </row>
    <row r="970" spans="1:6" hidden="1">
      <c r="A970" s="19">
        <v>75</v>
      </c>
      <c r="B970" s="8" t="s">
        <v>105</v>
      </c>
      <c r="C970" s="22">
        <f>'Filter by planned &amp; actual'!C970</f>
        <v>0</v>
      </c>
      <c r="D970" s="22">
        <f>'Filter by planned &amp; actual'!C2758</f>
        <v>0</v>
      </c>
      <c r="E970" s="23">
        <v>44743</v>
      </c>
      <c r="F970" s="19" t="s">
        <v>275</v>
      </c>
    </row>
    <row r="971" spans="1:6" hidden="1">
      <c r="A971" s="19">
        <v>76</v>
      </c>
      <c r="B971" s="8" t="s">
        <v>111</v>
      </c>
      <c r="C971" s="22">
        <f>'Filter by planned &amp; actual'!C971</f>
        <v>0</v>
      </c>
      <c r="D971" s="22">
        <f>'Filter by planned &amp; actual'!C2759</f>
        <v>0</v>
      </c>
      <c r="E971" s="23">
        <v>44743</v>
      </c>
      <c r="F971" s="19" t="s">
        <v>275</v>
      </c>
    </row>
    <row r="972" spans="1:6" hidden="1">
      <c r="A972" s="19">
        <v>77</v>
      </c>
      <c r="B972" s="8" t="s">
        <v>112</v>
      </c>
      <c r="C972" s="22">
        <f>'Filter by planned &amp; actual'!C972</f>
        <v>0</v>
      </c>
      <c r="D972" s="22">
        <f>'Filter by planned &amp; actual'!C2760</f>
        <v>0</v>
      </c>
      <c r="E972" s="23">
        <v>44743</v>
      </c>
      <c r="F972" s="19" t="s">
        <v>275</v>
      </c>
    </row>
    <row r="973" spans="1:6" hidden="1">
      <c r="A973" s="19">
        <v>78</v>
      </c>
      <c r="B973" s="8" t="s">
        <v>113</v>
      </c>
      <c r="C973" s="22">
        <f>'Filter by planned &amp; actual'!C973</f>
        <v>0</v>
      </c>
      <c r="D973" s="22">
        <f>'Filter by planned &amp; actual'!C2761</f>
        <v>0</v>
      </c>
      <c r="E973" s="23">
        <v>44743</v>
      </c>
      <c r="F973" s="19" t="s">
        <v>275</v>
      </c>
    </row>
    <row r="974" spans="1:6" hidden="1">
      <c r="A974" s="19">
        <v>79</v>
      </c>
      <c r="B974" s="8" t="s">
        <v>114</v>
      </c>
      <c r="C974" s="22">
        <f>'Filter by planned &amp; actual'!C974</f>
        <v>0</v>
      </c>
      <c r="D974" s="22">
        <f>'Filter by planned &amp; actual'!C2762</f>
        <v>0</v>
      </c>
      <c r="E974" s="23">
        <v>44743</v>
      </c>
      <c r="F974" s="19" t="s">
        <v>275</v>
      </c>
    </row>
    <row r="975" spans="1:6" hidden="1">
      <c r="A975" s="19">
        <v>80</v>
      </c>
      <c r="B975" s="8" t="s">
        <v>115</v>
      </c>
      <c r="C975" s="22">
        <f>'Filter by planned &amp; actual'!C975</f>
        <v>0</v>
      </c>
      <c r="D975" s="22">
        <f>'Filter by planned &amp; actual'!C2763</f>
        <v>0</v>
      </c>
      <c r="E975" s="23">
        <v>44743</v>
      </c>
      <c r="F975" s="19" t="s">
        <v>275</v>
      </c>
    </row>
    <row r="976" spans="1:6" hidden="1">
      <c r="A976" s="19">
        <v>81</v>
      </c>
      <c r="B976" s="8" t="s">
        <v>116</v>
      </c>
      <c r="C976" s="22">
        <f>'Filter by planned &amp; actual'!C976</f>
        <v>0</v>
      </c>
      <c r="D976" s="22">
        <f>'Filter by planned &amp; actual'!C2764</f>
        <v>0</v>
      </c>
      <c r="E976" s="23">
        <v>44743</v>
      </c>
      <c r="F976" s="19" t="s">
        <v>275</v>
      </c>
    </row>
    <row r="977" spans="1:6" hidden="1">
      <c r="A977" s="19">
        <v>82</v>
      </c>
      <c r="B977" s="8" t="s">
        <v>117</v>
      </c>
      <c r="C977" s="22">
        <f>'Filter by planned &amp; actual'!C977</f>
        <v>0</v>
      </c>
      <c r="D977" s="22">
        <f>'Filter by planned &amp; actual'!C2765</f>
        <v>0</v>
      </c>
      <c r="E977" s="23">
        <v>44743</v>
      </c>
      <c r="F977" s="19" t="s">
        <v>275</v>
      </c>
    </row>
    <row r="978" spans="1:6" hidden="1">
      <c r="A978" s="19">
        <v>83</v>
      </c>
      <c r="B978" s="8" t="s">
        <v>118</v>
      </c>
      <c r="C978" s="22">
        <f>'Filter by planned &amp; actual'!C978</f>
        <v>0</v>
      </c>
      <c r="D978" s="22">
        <f>'Filter by planned &amp; actual'!C2766</f>
        <v>0</v>
      </c>
      <c r="E978" s="23">
        <v>44743</v>
      </c>
      <c r="F978" s="19" t="s">
        <v>275</v>
      </c>
    </row>
    <row r="979" spans="1:6" hidden="1">
      <c r="A979" s="19">
        <v>84</v>
      </c>
      <c r="B979" s="8" t="s">
        <v>119</v>
      </c>
      <c r="C979" s="22">
        <f>'Filter by planned &amp; actual'!C979</f>
        <v>0</v>
      </c>
      <c r="D979" s="22">
        <f>'Filter by planned &amp; actual'!C2767</f>
        <v>0</v>
      </c>
      <c r="E979" s="23">
        <v>44743</v>
      </c>
      <c r="F979" s="19" t="s">
        <v>275</v>
      </c>
    </row>
    <row r="980" spans="1:6" hidden="1">
      <c r="A980" s="19">
        <v>85</v>
      </c>
      <c r="B980" s="8" t="s">
        <v>120</v>
      </c>
      <c r="C980" s="22">
        <f>'Filter by planned &amp; actual'!C980</f>
        <v>0</v>
      </c>
      <c r="D980" s="22">
        <f>'Filter by planned &amp; actual'!C2768</f>
        <v>0</v>
      </c>
      <c r="E980" s="23">
        <v>44743</v>
      </c>
      <c r="F980" s="19" t="s">
        <v>275</v>
      </c>
    </row>
    <row r="981" spans="1:6" hidden="1">
      <c r="A981" s="19">
        <v>86</v>
      </c>
      <c r="B981" s="8" t="s">
        <v>121</v>
      </c>
      <c r="C981" s="22">
        <f>'Filter by planned &amp; actual'!C981</f>
        <v>0</v>
      </c>
      <c r="D981" s="22">
        <f>'Filter by planned &amp; actual'!C2769</f>
        <v>0</v>
      </c>
      <c r="E981" s="23">
        <v>44743</v>
      </c>
      <c r="F981" s="19" t="s">
        <v>275</v>
      </c>
    </row>
    <row r="982" spans="1:6" hidden="1">
      <c r="A982" s="19">
        <v>87</v>
      </c>
      <c r="B982" s="8" t="s">
        <v>122</v>
      </c>
      <c r="C982" s="22">
        <f>'Filter by planned &amp; actual'!C982</f>
        <v>0</v>
      </c>
      <c r="D982" s="22">
        <f>'Filter by planned &amp; actual'!C2770</f>
        <v>0</v>
      </c>
      <c r="E982" s="23">
        <v>44743</v>
      </c>
      <c r="F982" s="19" t="s">
        <v>275</v>
      </c>
    </row>
    <row r="983" spans="1:6" hidden="1">
      <c r="A983" s="19">
        <v>88</v>
      </c>
      <c r="B983" s="8" t="s">
        <v>123</v>
      </c>
      <c r="C983" s="22">
        <f>'Filter by planned &amp; actual'!C983</f>
        <v>0</v>
      </c>
      <c r="D983" s="22">
        <f>'Filter by planned &amp; actual'!C2771</f>
        <v>0</v>
      </c>
      <c r="E983" s="23">
        <v>44743</v>
      </c>
      <c r="F983" s="19" t="s">
        <v>275</v>
      </c>
    </row>
    <row r="984" spans="1:6" hidden="1">
      <c r="A984" s="19">
        <v>89</v>
      </c>
      <c r="B984" s="8" t="s">
        <v>126</v>
      </c>
      <c r="C984" s="22">
        <f>'Filter by planned &amp; actual'!C984</f>
        <v>0</v>
      </c>
      <c r="D984" s="22">
        <f>'Filter by planned &amp; actual'!C2772</f>
        <v>0</v>
      </c>
      <c r="E984" s="23">
        <v>44743</v>
      </c>
      <c r="F984" s="19" t="s">
        <v>275</v>
      </c>
    </row>
    <row r="985" spans="1:6" hidden="1">
      <c r="A985" s="19">
        <v>90</v>
      </c>
      <c r="B985" s="8" t="s">
        <v>284</v>
      </c>
      <c r="C985" s="22">
        <f>'Filter by planned &amp; actual'!C985</f>
        <v>0</v>
      </c>
      <c r="D985" s="22">
        <f>'Filter by planned &amp; actual'!C2773</f>
        <v>0</v>
      </c>
      <c r="E985" s="23">
        <v>44743</v>
      </c>
      <c r="F985" s="19" t="s">
        <v>275</v>
      </c>
    </row>
    <row r="986" spans="1:6" hidden="1">
      <c r="A986" s="19">
        <v>91</v>
      </c>
      <c r="B986" s="19" t="s">
        <v>2006</v>
      </c>
      <c r="C986" s="22">
        <f>'Filter by planned &amp; actual'!C986</f>
        <v>0</v>
      </c>
      <c r="D986" s="22">
        <f>'Filter by planned &amp; actual'!C2774</f>
        <v>0</v>
      </c>
      <c r="E986" s="23">
        <v>44743</v>
      </c>
      <c r="F986" s="19" t="s">
        <v>275</v>
      </c>
    </row>
    <row r="987" spans="1:6" hidden="1">
      <c r="A987" s="19">
        <v>92</v>
      </c>
      <c r="B987" s="19" t="s">
        <v>283</v>
      </c>
      <c r="C987" s="22">
        <f>'Filter by planned &amp; actual'!C987</f>
        <v>0</v>
      </c>
      <c r="D987" s="22">
        <f>'Filter by planned &amp; actual'!C2775</f>
        <v>0</v>
      </c>
      <c r="E987" s="23">
        <v>44743</v>
      </c>
      <c r="F987" s="19" t="s">
        <v>275</v>
      </c>
    </row>
    <row r="988" spans="1:6" hidden="1">
      <c r="A988" s="19">
        <v>93</v>
      </c>
      <c r="B988" s="19" t="s">
        <v>2005</v>
      </c>
      <c r="C988" s="22">
        <f>'Filter by planned &amp; actual'!C988</f>
        <v>0</v>
      </c>
      <c r="D988" s="22">
        <f>'Filter by planned &amp; actual'!C2776</f>
        <v>0</v>
      </c>
      <c r="E988" s="23">
        <v>44743</v>
      </c>
      <c r="F988" s="19" t="s">
        <v>275</v>
      </c>
    </row>
    <row r="989" spans="1:6" hidden="1">
      <c r="A989" s="19">
        <v>94</v>
      </c>
      <c r="B989" s="19" t="s">
        <v>2075</v>
      </c>
      <c r="C989" s="22">
        <f>'Filter by planned &amp; actual'!C989</f>
        <v>0</v>
      </c>
      <c r="D989" s="22">
        <f>'Filter by planned &amp; actual'!C2777</f>
        <v>0</v>
      </c>
      <c r="E989" s="23">
        <v>44743</v>
      </c>
      <c r="F989" s="19" t="s">
        <v>275</v>
      </c>
    </row>
    <row r="990" spans="1:6" hidden="1">
      <c r="A990" s="19">
        <v>95</v>
      </c>
      <c r="B990" s="19" t="s">
        <v>2076</v>
      </c>
      <c r="C990" s="22">
        <f>'Filter by planned &amp; actual'!C990</f>
        <v>0</v>
      </c>
      <c r="D990" s="22">
        <f>'Filter by planned &amp; actual'!C2778</f>
        <v>0</v>
      </c>
      <c r="E990" s="23">
        <v>44743</v>
      </c>
      <c r="F990" s="19" t="s">
        <v>275</v>
      </c>
    </row>
    <row r="991" spans="1:6" hidden="1">
      <c r="A991" s="19">
        <v>96</v>
      </c>
      <c r="B991" s="19" t="s">
        <v>2077</v>
      </c>
      <c r="C991" s="22">
        <f>'Filter by planned &amp; actual'!C991</f>
        <v>0</v>
      </c>
      <c r="D991" s="22">
        <f>'Filter by planned &amp; actual'!C2779</f>
        <v>0</v>
      </c>
      <c r="E991" s="23">
        <v>44743</v>
      </c>
      <c r="F991" s="19" t="s">
        <v>275</v>
      </c>
    </row>
    <row r="992" spans="1:6" hidden="1">
      <c r="A992" s="19">
        <v>97</v>
      </c>
      <c r="B992" s="19" t="s">
        <v>2078</v>
      </c>
      <c r="C992" s="22">
        <f>'Filter by planned &amp; actual'!C992</f>
        <v>7834421</v>
      </c>
      <c r="D992" s="22">
        <f>'Filter by planned &amp; actual'!C2780</f>
        <v>16623457.010309279</v>
      </c>
      <c r="E992" s="23">
        <v>44743</v>
      </c>
      <c r="F992" s="19" t="s">
        <v>275</v>
      </c>
    </row>
    <row r="993" spans="1:6" hidden="1">
      <c r="A993" s="19">
        <v>98</v>
      </c>
      <c r="B993" s="19" t="s">
        <v>2079</v>
      </c>
      <c r="C993" s="22">
        <f>'Filter by planned &amp; actual'!C993</f>
        <v>14059473</v>
      </c>
      <c r="D993" s="22">
        <f>'Filter by planned &amp; actual'!C2781</f>
        <v>5952977.4948453605</v>
      </c>
      <c r="E993" s="23">
        <v>44743</v>
      </c>
      <c r="F993" s="19" t="s">
        <v>275</v>
      </c>
    </row>
    <row r="994" spans="1:6" hidden="1">
      <c r="A994" s="19">
        <v>99</v>
      </c>
      <c r="B994" s="19" t="s">
        <v>2080</v>
      </c>
      <c r="C994" s="22">
        <f>'Filter by planned &amp; actual'!C994</f>
        <v>3903966</v>
      </c>
      <c r="D994" s="22">
        <f>'Filter by planned &amp; actual'!C2782</f>
        <v>2502740.2917823792</v>
      </c>
      <c r="E994" s="23">
        <v>44743</v>
      </c>
      <c r="F994" s="19" t="s">
        <v>275</v>
      </c>
    </row>
    <row r="995" spans="1:6" hidden="1">
      <c r="A995" s="19">
        <v>100</v>
      </c>
      <c r="B995" s="19" t="s">
        <v>2081</v>
      </c>
      <c r="C995" s="22">
        <f>'Filter by planned &amp; actual'!C995</f>
        <v>0</v>
      </c>
      <c r="D995" s="22">
        <f>'Filter by planned &amp; actual'!C2783</f>
        <v>0</v>
      </c>
      <c r="E995" s="23">
        <v>44743</v>
      </c>
      <c r="F995" s="19" t="s">
        <v>275</v>
      </c>
    </row>
    <row r="996" spans="1:6" hidden="1">
      <c r="A996" s="19">
        <v>101</v>
      </c>
      <c r="B996" s="19" t="s">
        <v>2082</v>
      </c>
      <c r="C996" s="22">
        <f>'Filter by planned &amp; actual'!C996</f>
        <v>0</v>
      </c>
      <c r="D996" s="22">
        <f>'Filter by planned &amp; actual'!C2784</f>
        <v>0</v>
      </c>
      <c r="E996" s="23">
        <v>44743</v>
      </c>
      <c r="F996" s="19" t="s">
        <v>275</v>
      </c>
    </row>
    <row r="997" spans="1:6" hidden="1">
      <c r="A997" s="19">
        <v>102</v>
      </c>
      <c r="B997" s="19" t="s">
        <v>2083</v>
      </c>
      <c r="C997" s="22">
        <f>'Filter by planned &amp; actual'!C997</f>
        <v>5477900</v>
      </c>
      <c r="D997" s="22">
        <f>'Filter by planned &amp; actual'!C2785</f>
        <v>4290977.3118279874</v>
      </c>
      <c r="E997" s="23">
        <v>44743</v>
      </c>
      <c r="F997" s="19" t="s">
        <v>275</v>
      </c>
    </row>
    <row r="998" spans="1:6" hidden="1">
      <c r="A998" s="19">
        <v>103</v>
      </c>
      <c r="B998" t="s">
        <v>2085</v>
      </c>
      <c r="C998" s="22">
        <f>'Filter by planned &amp; actual'!C998</f>
        <v>0</v>
      </c>
      <c r="D998" s="22">
        <f>'Filter by planned &amp; actual'!C2786</f>
        <v>0</v>
      </c>
      <c r="E998" s="23">
        <v>44743</v>
      </c>
      <c r="F998" s="19" t="s">
        <v>275</v>
      </c>
    </row>
    <row r="999" spans="1:6" hidden="1">
      <c r="A999" s="19">
        <v>104</v>
      </c>
      <c r="B999" t="s">
        <v>2086</v>
      </c>
      <c r="C999" s="22">
        <f>'Filter by planned &amp; actual'!C999</f>
        <v>0</v>
      </c>
      <c r="D999" s="22">
        <f>'Filter by planned &amp; actual'!C2787</f>
        <v>0</v>
      </c>
      <c r="E999" s="23">
        <v>44743</v>
      </c>
      <c r="F999" s="19" t="s">
        <v>275</v>
      </c>
    </row>
    <row r="1000" spans="1:6" hidden="1">
      <c r="A1000" s="19">
        <v>105</v>
      </c>
      <c r="B1000" t="s">
        <v>2087</v>
      </c>
      <c r="C1000" s="22">
        <f>'Filter by planned &amp; actual'!C1000</f>
        <v>3200000</v>
      </c>
      <c r="D1000" s="22">
        <f>'Filter by planned &amp; actual'!C2788</f>
        <v>2231373.4974874258</v>
      </c>
      <c r="E1000" s="23">
        <v>44743</v>
      </c>
      <c r="F1000" s="19" t="s">
        <v>275</v>
      </c>
    </row>
    <row r="1001" spans="1:6" hidden="1">
      <c r="A1001" s="19">
        <v>106</v>
      </c>
      <c r="B1001" t="s">
        <v>2088</v>
      </c>
      <c r="C1001" s="22">
        <f>'Filter by planned &amp; actual'!C1001</f>
        <v>0</v>
      </c>
      <c r="D1001" s="22">
        <f>'Filter by planned &amp; actual'!C2789</f>
        <v>0</v>
      </c>
      <c r="E1001" s="23">
        <v>44743</v>
      </c>
      <c r="F1001" s="19" t="s">
        <v>275</v>
      </c>
    </row>
    <row r="1002" spans="1:6" hidden="1">
      <c r="A1002" s="19">
        <v>107</v>
      </c>
      <c r="B1002" t="s">
        <v>2089</v>
      </c>
      <c r="C1002" s="22">
        <f>'Filter by planned &amp; actual'!C1002</f>
        <v>0</v>
      </c>
      <c r="D1002" s="22">
        <f>'Filter by planned &amp; actual'!C2790</f>
        <v>3.2173395156860352E-3</v>
      </c>
      <c r="E1002" s="23">
        <v>44743</v>
      </c>
      <c r="F1002" s="19" t="s">
        <v>275</v>
      </c>
    </row>
    <row r="1003" spans="1:6" hidden="1">
      <c r="A1003" s="19">
        <v>108</v>
      </c>
      <c r="B1003" t="s">
        <v>2090</v>
      </c>
      <c r="C1003" s="22">
        <f>'Filter by planned &amp; actual'!C1003</f>
        <v>10003268</v>
      </c>
      <c r="D1003" s="22">
        <f>'Filter by planned &amp; actual'!C2791</f>
        <v>7386682.290322572</v>
      </c>
      <c r="E1003" s="23">
        <v>44743</v>
      </c>
      <c r="F1003" s="19" t="s">
        <v>275</v>
      </c>
    </row>
    <row r="1004" spans="1:6" hidden="1">
      <c r="A1004" s="19">
        <v>109</v>
      </c>
      <c r="B1004" t="s">
        <v>2091</v>
      </c>
      <c r="C1004" s="22">
        <f>'Filter by planned &amp; actual'!C1004</f>
        <v>3666244.1777950251</v>
      </c>
      <c r="D1004" s="22">
        <f>'Filter by planned &amp; actual'!C2792</f>
        <v>4088434.9354838878</v>
      </c>
      <c r="E1004" s="23">
        <v>44743</v>
      </c>
      <c r="F1004" s="19" t="s">
        <v>275</v>
      </c>
    </row>
    <row r="1005" spans="1:6" hidden="1">
      <c r="A1005" s="19">
        <v>110</v>
      </c>
      <c r="B1005" s="19" t="s">
        <v>2092</v>
      </c>
      <c r="C1005" s="22">
        <f>'Filter by planned &amp; actual'!C1005</f>
        <v>30095416</v>
      </c>
      <c r="D1005" s="22">
        <f>'Filter by planned &amp; actual'!C2793</f>
        <v>6334950.4366179109</v>
      </c>
      <c r="E1005" s="23">
        <v>44743</v>
      </c>
      <c r="F1005" s="19" t="s">
        <v>275</v>
      </c>
    </row>
    <row r="1006" spans="1:6" hidden="1">
      <c r="A1006" s="19">
        <v>111</v>
      </c>
      <c r="B1006" s="19" t="s">
        <v>2104</v>
      </c>
      <c r="C1006" s="22">
        <f>'Filter by planned &amp; actual'!C1006</f>
        <v>5938278.4532811511</v>
      </c>
      <c r="D1006" s="22">
        <f>'Filter by planned &amp; actual'!C2794</f>
        <v>949916.49999999627</v>
      </c>
      <c r="E1006" s="23">
        <v>44743</v>
      </c>
      <c r="F1006" s="19" t="s">
        <v>275</v>
      </c>
    </row>
    <row r="1007" spans="1:6" hidden="1">
      <c r="A1007" s="19">
        <v>112</v>
      </c>
      <c r="B1007" s="19" t="s">
        <v>2100</v>
      </c>
      <c r="C1007" s="22">
        <f>'Filter by planned &amp; actual'!C1007</f>
        <v>20997938</v>
      </c>
      <c r="D1007" s="22">
        <f>'Filter by planned &amp; actual'!C2795</f>
        <v>25388172.344444394</v>
      </c>
      <c r="E1007" s="23">
        <v>44743</v>
      </c>
      <c r="F1007" s="19" t="s">
        <v>275</v>
      </c>
    </row>
    <row r="1008" spans="1:6" hidden="1">
      <c r="A1008" s="19">
        <v>113</v>
      </c>
      <c r="B1008" s="19" t="s">
        <v>2101</v>
      </c>
      <c r="C1008" s="22">
        <f>'Filter by planned &amp; actual'!C1008</f>
        <v>32794234</v>
      </c>
      <c r="D1008" s="22">
        <f>'Filter by planned &amp; actual'!C2796</f>
        <v>20805348.526315749</v>
      </c>
      <c r="E1008" s="23">
        <v>44743</v>
      </c>
      <c r="F1008" s="19" t="s">
        <v>275</v>
      </c>
    </row>
    <row r="1009" spans="1:6" hidden="1">
      <c r="A1009" s="19">
        <v>114</v>
      </c>
      <c r="B1009" s="19" t="s">
        <v>2102</v>
      </c>
      <c r="C1009" s="22">
        <f>'Filter by planned &amp; actual'!C1009</f>
        <v>0</v>
      </c>
      <c r="D1009" s="22">
        <f>'Filter by planned &amp; actual'!C2797</f>
        <v>499.89873418211937</v>
      </c>
      <c r="E1009" s="23">
        <v>44743</v>
      </c>
      <c r="F1009" s="19" t="s">
        <v>275</v>
      </c>
    </row>
    <row r="1010" spans="1:6" hidden="1">
      <c r="A1010" s="20">
        <v>115</v>
      </c>
      <c r="B1010" s="20" t="s">
        <v>2103</v>
      </c>
      <c r="C1010" s="22">
        <f>'Filter by planned &amp; actual'!C1010</f>
        <v>2670000</v>
      </c>
      <c r="D1010" s="22">
        <f>'Filter by planned &amp; actual'!C2798</f>
        <v>44908.666351400316</v>
      </c>
      <c r="E1010" s="23">
        <v>44743</v>
      </c>
      <c r="F1010" s="19" t="s">
        <v>275</v>
      </c>
    </row>
    <row r="1011" spans="1:6" hidden="1">
      <c r="A1011" s="19">
        <v>116</v>
      </c>
      <c r="B1011" s="19" t="s">
        <v>2109</v>
      </c>
      <c r="C1011" s="22">
        <f>'Filter by planned &amp; actual'!C1011</f>
        <v>0</v>
      </c>
      <c r="D1011" s="22">
        <f>'Filter by planned &amp; actual'!C2799</f>
        <v>524829.85869565047</v>
      </c>
      <c r="E1011" s="23">
        <v>44743</v>
      </c>
      <c r="F1011" s="19" t="s">
        <v>275</v>
      </c>
    </row>
    <row r="1012" spans="1:6" hidden="1">
      <c r="A1012" s="19">
        <v>117</v>
      </c>
      <c r="B1012" s="19" t="s">
        <v>2110</v>
      </c>
      <c r="C1012" s="22">
        <f>'Filter by planned &amp; actual'!C1012</f>
        <v>10675032</v>
      </c>
      <c r="D1012" s="22">
        <f>'Filter by planned &amp; actual'!C2800</f>
        <v>655691.03409091383</v>
      </c>
      <c r="E1012" s="23">
        <v>44743</v>
      </c>
      <c r="F1012" s="19" t="s">
        <v>275</v>
      </c>
    </row>
    <row r="1013" spans="1:6" hidden="1">
      <c r="A1013">
        <v>118</v>
      </c>
      <c r="B1013" t="s">
        <v>2112</v>
      </c>
      <c r="C1013" s="22">
        <f>'Filter by planned &amp; actual'!C1013</f>
        <v>5085281.3599999994</v>
      </c>
      <c r="D1013" s="22">
        <f>'Filter by planned &amp; actual'!C2801</f>
        <v>6560741.3507856131</v>
      </c>
      <c r="E1013" s="23">
        <v>44743</v>
      </c>
      <c r="F1013" s="19" t="s">
        <v>275</v>
      </c>
    </row>
    <row r="1014" spans="1:6" hidden="1">
      <c r="A1014">
        <v>119</v>
      </c>
      <c r="B1014" t="s">
        <v>2113</v>
      </c>
      <c r="C1014" s="22">
        <f>'Filter by planned &amp; actual'!C1014</f>
        <v>167000</v>
      </c>
      <c r="D1014" s="22">
        <f>'Filter by planned &amp; actual'!C2802</f>
        <v>199507.44444444403</v>
      </c>
      <c r="E1014" s="23">
        <v>44743</v>
      </c>
      <c r="F1014" s="19" t="s">
        <v>275</v>
      </c>
    </row>
    <row r="1015" spans="1:6" hidden="1">
      <c r="A1015">
        <v>120</v>
      </c>
      <c r="B1015" s="106" t="s">
        <v>2114</v>
      </c>
      <c r="C1015" s="22">
        <f>'Filter by planned &amp; actual'!C1015</f>
        <v>0</v>
      </c>
      <c r="D1015" s="22">
        <f>'Filter by planned &amp; actual'!C2803</f>
        <v>0</v>
      </c>
      <c r="E1015" s="23">
        <v>44743</v>
      </c>
      <c r="F1015" s="19" t="s">
        <v>275</v>
      </c>
    </row>
    <row r="1016" spans="1:6" hidden="1">
      <c r="A1016">
        <v>121</v>
      </c>
      <c r="B1016" s="12" t="s">
        <v>2157</v>
      </c>
      <c r="C1016" s="22">
        <f>'Filter by planned &amp; actual'!C1016</f>
        <v>0</v>
      </c>
      <c r="D1016" s="22">
        <f>'Filter by planned &amp; actual'!C2804</f>
        <v>0</v>
      </c>
      <c r="E1016" s="23">
        <v>44743</v>
      </c>
      <c r="F1016" s="19" t="s">
        <v>275</v>
      </c>
    </row>
    <row r="1017" spans="1:6" hidden="1">
      <c r="A1017">
        <v>122</v>
      </c>
      <c r="B1017" s="12" t="s">
        <v>2158</v>
      </c>
      <c r="C1017" s="22">
        <f>'Filter by planned &amp; actual'!C1017</f>
        <v>280000</v>
      </c>
      <c r="D1017" s="22">
        <f>'Filter by planned &amp; actual'!C2805</f>
        <v>0</v>
      </c>
      <c r="E1017" s="23">
        <v>44743</v>
      </c>
      <c r="F1017" s="19" t="s">
        <v>275</v>
      </c>
    </row>
    <row r="1018" spans="1:6" hidden="1">
      <c r="A1018">
        <v>123</v>
      </c>
      <c r="B1018" s="12" t="s">
        <v>2159</v>
      </c>
      <c r="C1018" s="22">
        <f>'Filter by planned &amp; actual'!C1018</f>
        <v>0</v>
      </c>
      <c r="D1018" s="22">
        <f>'Filter by planned &amp; actual'!C2806</f>
        <v>0</v>
      </c>
      <c r="E1018" s="23">
        <v>44743</v>
      </c>
      <c r="F1018" s="19" t="s">
        <v>275</v>
      </c>
    </row>
    <row r="1019" spans="1:6" hidden="1">
      <c r="A1019">
        <v>124</v>
      </c>
      <c r="B1019" s="12" t="s">
        <v>2160</v>
      </c>
      <c r="C1019" s="22">
        <f>'Filter by planned &amp; actual'!C1019</f>
        <v>0</v>
      </c>
      <c r="D1019" s="22">
        <f>'Filter by planned &amp; actual'!C2807</f>
        <v>1207477.222222222</v>
      </c>
      <c r="E1019" s="23">
        <v>44743</v>
      </c>
      <c r="F1019" s="19" t="s">
        <v>275</v>
      </c>
    </row>
    <row r="1020" spans="1:6" hidden="1">
      <c r="A1020" s="19">
        <v>125</v>
      </c>
      <c r="B1020" s="19" t="s">
        <v>2162</v>
      </c>
      <c r="C1020" s="22">
        <f>'Filter by planned &amp; actual'!C1020</f>
        <v>0</v>
      </c>
      <c r="D1020" s="22">
        <f>'Filter by planned &amp; actual'!C2808</f>
        <v>0</v>
      </c>
      <c r="E1020" s="23">
        <v>44743</v>
      </c>
      <c r="F1020" s="19" t="s">
        <v>275</v>
      </c>
    </row>
    <row r="1021" spans="1:6" hidden="1">
      <c r="A1021" s="19">
        <v>126</v>
      </c>
      <c r="B1021" s="19" t="s">
        <v>2163</v>
      </c>
      <c r="C1021" s="22">
        <f>'Filter by planned &amp; actual'!C1021</f>
        <v>2450000</v>
      </c>
      <c r="D1021" s="22">
        <f>'Filter by planned &amp; actual'!C2809</f>
        <v>220005.86015538499</v>
      </c>
      <c r="E1021" s="23">
        <v>44743</v>
      </c>
      <c r="F1021" s="19" t="s">
        <v>275</v>
      </c>
    </row>
    <row r="1022" spans="1:6" hidden="1">
      <c r="A1022" s="19">
        <v>127</v>
      </c>
      <c r="B1022" s="19" t="s">
        <v>2164</v>
      </c>
      <c r="C1022" s="22">
        <f>'Filter by planned &amp; actual'!C1022</f>
        <v>58128290</v>
      </c>
      <c r="D1022" s="22">
        <f>'Filter by planned &amp; actual'!C2810</f>
        <v>6852615.3444444537</v>
      </c>
      <c r="E1022" s="23">
        <v>44743</v>
      </c>
      <c r="F1022" s="19" t="s">
        <v>275</v>
      </c>
    </row>
    <row r="1023" spans="1:6" hidden="1">
      <c r="A1023" s="19">
        <v>128</v>
      </c>
      <c r="B1023" s="19" t="s">
        <v>2165</v>
      </c>
      <c r="C1023" s="22">
        <f>'Filter by planned &amp; actual'!C1023</f>
        <v>6470000</v>
      </c>
      <c r="D1023" s="22">
        <f>'Filter by planned &amp; actual'!C2811</f>
        <v>2123147.9188221246</v>
      </c>
      <c r="E1023" s="23">
        <v>44743</v>
      </c>
      <c r="F1023" s="19" t="s">
        <v>275</v>
      </c>
    </row>
    <row r="1024" spans="1:6" hidden="1">
      <c r="A1024" s="113">
        <v>129</v>
      </c>
      <c r="B1024" t="s">
        <v>2167</v>
      </c>
      <c r="C1024" s="22">
        <f>'Filter by planned &amp; actual'!C1024</f>
        <v>0</v>
      </c>
      <c r="D1024" s="22">
        <f>'Filter by planned &amp; actual'!C2812</f>
        <v>0</v>
      </c>
      <c r="E1024" s="23">
        <v>44743</v>
      </c>
      <c r="F1024" s="19" t="s">
        <v>275</v>
      </c>
    </row>
    <row r="1025" spans="1:6" hidden="1">
      <c r="A1025" s="113">
        <v>130</v>
      </c>
      <c r="B1025" t="s">
        <v>2168</v>
      </c>
      <c r="C1025" s="22">
        <f>'Filter by planned &amp; actual'!C1025</f>
        <v>5381680</v>
      </c>
      <c r="D1025" s="22">
        <f>'Filter by planned &amp; actual'!C2813</f>
        <v>27758657.883597866</v>
      </c>
      <c r="E1025" s="23">
        <v>44743</v>
      </c>
      <c r="F1025" s="19" t="s">
        <v>275</v>
      </c>
    </row>
    <row r="1026" spans="1:6" hidden="1">
      <c r="A1026" s="113">
        <v>131</v>
      </c>
      <c r="B1026" s="113" t="s">
        <v>2169</v>
      </c>
      <c r="C1026" s="22">
        <f>'Filter by planned &amp; actual'!C1026</f>
        <v>0</v>
      </c>
      <c r="D1026" s="22">
        <f>'Filter by planned &amp; actual'!C2814</f>
        <v>5558.9677419355139</v>
      </c>
      <c r="E1026" s="23">
        <v>44743</v>
      </c>
      <c r="F1026" s="19" t="s">
        <v>275</v>
      </c>
    </row>
    <row r="1027" spans="1:6" hidden="1">
      <c r="A1027" s="113">
        <v>132</v>
      </c>
      <c r="B1027" s="113" t="s">
        <v>2170</v>
      </c>
      <c r="C1027" s="22">
        <f>'Filter by planned &amp; actual'!C1027</f>
        <v>3106900</v>
      </c>
      <c r="D1027" s="22">
        <f>'Filter by planned &amp; actual'!C2815</f>
        <v>1444682.5698924698</v>
      </c>
      <c r="E1027" s="23">
        <v>44743</v>
      </c>
      <c r="F1027" s="19" t="s">
        <v>275</v>
      </c>
    </row>
    <row r="1028" spans="1:6" hidden="1">
      <c r="A1028" s="113">
        <v>133</v>
      </c>
      <c r="B1028" s="113" t="s">
        <v>2171</v>
      </c>
      <c r="C1028" s="22">
        <f>'Filter by planned &amp; actual'!C1028</f>
        <v>0</v>
      </c>
      <c r="D1028" s="22">
        <f>'Filter by planned &amp; actual'!C2816</f>
        <v>0</v>
      </c>
      <c r="E1028" s="23">
        <v>44743</v>
      </c>
      <c r="F1028" s="19" t="s">
        <v>275</v>
      </c>
    </row>
    <row r="1029" spans="1:6" ht="19.95" hidden="1" customHeight="1">
      <c r="A1029" s="113">
        <v>134</v>
      </c>
      <c r="B1029" s="113" t="s">
        <v>2172</v>
      </c>
      <c r="C1029" s="22">
        <f>'Filter by planned &amp; actual'!C1029</f>
        <v>0</v>
      </c>
      <c r="D1029" s="22">
        <f>'Filter by planned &amp; actual'!C2817</f>
        <v>0</v>
      </c>
      <c r="E1029" s="23">
        <v>44743</v>
      </c>
      <c r="F1029" s="19" t="s">
        <v>275</v>
      </c>
    </row>
    <row r="1030" spans="1:6" ht="19.95" hidden="1" customHeight="1">
      <c r="A1030" s="113">
        <v>135</v>
      </c>
      <c r="B1030" s="113" t="s">
        <v>2173</v>
      </c>
      <c r="C1030" s="22">
        <f>'Filter by planned &amp; actual'!C1030</f>
        <v>38175816</v>
      </c>
      <c r="D1030" s="22">
        <f>'Filter by planned &amp; actual'!C2818</f>
        <v>24510974.688172057</v>
      </c>
      <c r="E1030" s="23">
        <v>44743</v>
      </c>
      <c r="F1030" s="19" t="s">
        <v>275</v>
      </c>
    </row>
    <row r="1031" spans="1:6" ht="19.95" hidden="1" customHeight="1">
      <c r="A1031" s="113">
        <v>136</v>
      </c>
      <c r="B1031" s="113" t="s">
        <v>2174</v>
      </c>
      <c r="C1031" s="22">
        <f>'Filter by planned &amp; actual'!C1031</f>
        <v>59981712</v>
      </c>
      <c r="D1031" s="22">
        <f>'Filter by planned &amp; actual'!C2819</f>
        <v>8372355.6055953056</v>
      </c>
      <c r="E1031" s="23">
        <v>44743</v>
      </c>
      <c r="F1031" s="19" t="s">
        <v>275</v>
      </c>
    </row>
    <row r="1032" spans="1:6" ht="19.95" hidden="1" customHeight="1">
      <c r="A1032" s="113">
        <v>137</v>
      </c>
      <c r="B1032" s="113" t="s">
        <v>2175</v>
      </c>
      <c r="C1032" s="22">
        <f>'Filter by planned &amp; actual'!C1032</f>
        <v>0</v>
      </c>
      <c r="D1032" s="22">
        <f>'Filter by planned &amp; actual'!C2820</f>
        <v>16949.709677419625</v>
      </c>
      <c r="E1032" s="23">
        <v>44743</v>
      </c>
      <c r="F1032" s="19" t="s">
        <v>275</v>
      </c>
    </row>
    <row r="1033" spans="1:6" ht="19.95" hidden="1" customHeight="1">
      <c r="A1033" s="113">
        <v>138</v>
      </c>
      <c r="B1033" s="113" t="s">
        <v>2176</v>
      </c>
      <c r="C1033" s="22">
        <f>'Filter by planned &amp; actual'!C1033</f>
        <v>9476160</v>
      </c>
      <c r="D1033" s="22">
        <f>'Filter by planned &amp; actual'!C2821</f>
        <v>2047934.0705128219</v>
      </c>
      <c r="E1033" s="23">
        <v>44743</v>
      </c>
      <c r="F1033" s="19" t="s">
        <v>275</v>
      </c>
    </row>
    <row r="1034" spans="1:6" ht="19.95" hidden="1" customHeight="1">
      <c r="A1034" s="113">
        <v>139</v>
      </c>
      <c r="B1034" s="113" t="s">
        <v>2189</v>
      </c>
      <c r="C1034" s="22">
        <f>'Filter by planned &amp; actual'!C1034</f>
        <v>2078801.5299999998</v>
      </c>
      <c r="D1034" s="22">
        <f>'Filter by planned &amp; actual'!C2822</f>
        <v>82489.306846998632</v>
      </c>
      <c r="E1034" s="23">
        <v>44743</v>
      </c>
      <c r="F1034" s="19" t="s">
        <v>275</v>
      </c>
    </row>
    <row r="1035" spans="1:6" ht="19.95" hidden="1" customHeight="1">
      <c r="A1035" s="113">
        <v>140</v>
      </c>
      <c r="B1035" s="113" t="s">
        <v>2190</v>
      </c>
      <c r="C1035" s="22">
        <f>'Filter by planned &amp; actual'!C1035</f>
        <v>13000000</v>
      </c>
      <c r="D1035" s="22">
        <f>'Filter by planned &amp; actual'!C2823</f>
        <v>2378120.3555555553</v>
      </c>
      <c r="E1035" s="23">
        <v>44743</v>
      </c>
      <c r="F1035" s="19" t="s">
        <v>275</v>
      </c>
    </row>
    <row r="1036" spans="1:6" ht="19.95" hidden="1" customHeight="1">
      <c r="A1036" s="113">
        <v>141</v>
      </c>
      <c r="B1036" s="113" t="s">
        <v>2191</v>
      </c>
      <c r="C1036" s="22">
        <f>'Filter by planned &amp; actual'!C1036</f>
        <v>0</v>
      </c>
      <c r="D1036" s="22">
        <f>'Filter by planned &amp; actual'!C2824</f>
        <v>0</v>
      </c>
      <c r="E1036" s="23">
        <v>44743</v>
      </c>
      <c r="F1036" s="19" t="s">
        <v>275</v>
      </c>
    </row>
    <row r="1037" spans="1:6" ht="19.95" hidden="1" customHeight="1">
      <c r="A1037" s="113">
        <v>142</v>
      </c>
      <c r="B1037" s="113" t="s">
        <v>2192</v>
      </c>
      <c r="C1037" s="22">
        <f>'Filter by planned &amp; actual'!C1037</f>
        <v>0</v>
      </c>
      <c r="D1037" s="22">
        <f>'Filter by planned &amp; actual'!C2825</f>
        <v>0</v>
      </c>
      <c r="E1037" s="23">
        <v>44743</v>
      </c>
      <c r="F1037" s="19" t="s">
        <v>275</v>
      </c>
    </row>
    <row r="1038" spans="1:6" ht="19.95" hidden="1" customHeight="1">
      <c r="A1038" s="113">
        <v>143</v>
      </c>
      <c r="B1038" s="113" t="s">
        <v>2193</v>
      </c>
      <c r="C1038" s="22">
        <f>'Filter by planned &amp; actual'!C1038</f>
        <v>0</v>
      </c>
      <c r="D1038" s="22">
        <f>'Filter by planned &amp; actual'!C2826</f>
        <v>0</v>
      </c>
      <c r="E1038" s="23">
        <v>44743</v>
      </c>
      <c r="F1038" s="19" t="s">
        <v>275</v>
      </c>
    </row>
    <row r="1039" spans="1:6" ht="19.95" hidden="1" customHeight="1">
      <c r="A1039" s="152">
        <v>144</v>
      </c>
      <c r="B1039" s="152" t="s">
        <v>2207</v>
      </c>
      <c r="C1039" s="22">
        <f>'Filter by planned &amp; actual'!C1039</f>
        <v>0</v>
      </c>
      <c r="D1039" s="22">
        <f>'Filter by planned &amp; actual'!C2827</f>
        <v>1057876.64097945</v>
      </c>
      <c r="E1039" s="23">
        <v>44743</v>
      </c>
      <c r="F1039" s="19" t="s">
        <v>275</v>
      </c>
    </row>
    <row r="1040" spans="1:6" ht="19.95" customHeight="1">
      <c r="A1040" s="152">
        <v>145</v>
      </c>
      <c r="B1040" s="152" t="s">
        <v>2208</v>
      </c>
      <c r="C1040" s="22">
        <f>'Filter by planned &amp; actual'!C1040</f>
        <v>0</v>
      </c>
      <c r="D1040" s="22">
        <f>'Filter by planned &amp; actual'!C2828</f>
        <v>36184.314416908092</v>
      </c>
      <c r="E1040" s="23">
        <v>44743</v>
      </c>
      <c r="F1040" s="19" t="s">
        <v>275</v>
      </c>
    </row>
    <row r="1041" spans="1:6" ht="19.95" customHeight="1">
      <c r="A1041" s="152">
        <v>146</v>
      </c>
      <c r="B1041" s="152" t="s">
        <v>2211</v>
      </c>
      <c r="C1041" s="22">
        <f>'Filter by planned &amp; actual'!C1041</f>
        <v>0</v>
      </c>
      <c r="D1041" s="22">
        <f>'Filter by planned &amp; actual'!C2829</f>
        <v>0</v>
      </c>
      <c r="E1041" s="23">
        <v>44743</v>
      </c>
      <c r="F1041" s="19" t="s">
        <v>275</v>
      </c>
    </row>
    <row r="1042" spans="1:6" ht="19.95" customHeight="1">
      <c r="A1042" s="152">
        <v>147</v>
      </c>
      <c r="B1042" s="152" t="s">
        <v>2212</v>
      </c>
      <c r="C1042" s="22">
        <f>'Filter by planned &amp; actual'!C1042</f>
        <v>0</v>
      </c>
      <c r="D1042" s="22">
        <f>'Filter by planned &amp; actual'!C2830</f>
        <v>0</v>
      </c>
      <c r="E1042" s="23">
        <v>44743</v>
      </c>
      <c r="F1042" s="19" t="s">
        <v>275</v>
      </c>
    </row>
    <row r="1043" spans="1:6" ht="19.95" customHeight="1">
      <c r="A1043" s="152">
        <v>148</v>
      </c>
      <c r="B1043" s="152" t="s">
        <v>2213</v>
      </c>
      <c r="C1043" s="22">
        <f>'Filter by planned &amp; actual'!C1043</f>
        <v>0</v>
      </c>
      <c r="D1043" s="22">
        <f>'Filter by planned &amp; actual'!C2831</f>
        <v>0</v>
      </c>
      <c r="E1043" s="23">
        <v>44743</v>
      </c>
      <c r="F1043" s="19" t="s">
        <v>275</v>
      </c>
    </row>
    <row r="1044" spans="1:6">
      <c r="A1044" s="19">
        <v>0</v>
      </c>
      <c r="B1044" s="111" t="s">
        <v>1985</v>
      </c>
      <c r="C1044" s="22">
        <f>'Filter by planned &amp; actual'!C1044</f>
        <v>0</v>
      </c>
      <c r="D1044" s="22">
        <f>'Filter by planned &amp; actual'!C2832</f>
        <v>0</v>
      </c>
      <c r="E1044" s="23">
        <v>44743</v>
      </c>
      <c r="F1044" s="19" t="s">
        <v>275</v>
      </c>
    </row>
    <row r="1045" spans="1:6" hidden="1">
      <c r="A1045" s="19">
        <v>1</v>
      </c>
      <c r="B1045" s="8" t="s">
        <v>7</v>
      </c>
      <c r="C1045" s="22">
        <f>'Filter by planned &amp; actual'!C1045</f>
        <v>55865838</v>
      </c>
      <c r="D1045" s="22">
        <f>'Filter by planned &amp; actual'!C2833</f>
        <v>31894556.733668327</v>
      </c>
      <c r="E1045" s="23">
        <v>44774</v>
      </c>
      <c r="F1045" s="19" t="s">
        <v>275</v>
      </c>
    </row>
    <row r="1046" spans="1:6" hidden="1">
      <c r="A1046" s="19">
        <v>2</v>
      </c>
      <c r="B1046" s="8" t="s">
        <v>8</v>
      </c>
      <c r="C1046" s="22">
        <f>'Filter by planned &amp; actual'!C1046</f>
        <v>0</v>
      </c>
      <c r="D1046" s="22">
        <f>'Filter by planned &amp; actual'!C2834</f>
        <v>0</v>
      </c>
      <c r="E1046" s="23">
        <v>44774</v>
      </c>
      <c r="F1046" s="19" t="s">
        <v>275</v>
      </c>
    </row>
    <row r="1047" spans="1:6" hidden="1">
      <c r="A1047" s="19">
        <v>3</v>
      </c>
      <c r="B1047" s="8" t="s">
        <v>9</v>
      </c>
      <c r="C1047" s="22">
        <f>'Filter by planned &amp; actual'!C1047</f>
        <v>0</v>
      </c>
      <c r="D1047" s="22">
        <f>'Filter by planned &amp; actual'!C2835</f>
        <v>-2254223.6886994839</v>
      </c>
      <c r="E1047" s="23">
        <v>44774</v>
      </c>
      <c r="F1047" s="19" t="s">
        <v>275</v>
      </c>
    </row>
    <row r="1048" spans="1:6" hidden="1">
      <c r="A1048" s="19">
        <v>4</v>
      </c>
      <c r="B1048" s="8" t="s">
        <v>10</v>
      </c>
      <c r="C1048" s="22">
        <f>'Filter by planned &amp; actual'!C1048</f>
        <v>0</v>
      </c>
      <c r="D1048" s="22">
        <f>'Filter by planned &amp; actual'!C2836</f>
        <v>0</v>
      </c>
      <c r="E1048" s="23">
        <v>44774</v>
      </c>
      <c r="F1048" s="19" t="s">
        <v>275</v>
      </c>
    </row>
    <row r="1049" spans="1:6" hidden="1">
      <c r="A1049" s="19">
        <v>5</v>
      </c>
      <c r="B1049" s="8" t="s">
        <v>11</v>
      </c>
      <c r="C1049" s="22">
        <f>'Filter by planned &amp; actual'!C1049</f>
        <v>1524200</v>
      </c>
      <c r="D1049" s="22">
        <f>'Filter by planned &amp; actual'!C2837</f>
        <v>358750.91891890764</v>
      </c>
      <c r="E1049" s="23">
        <v>44774</v>
      </c>
      <c r="F1049" s="19" t="s">
        <v>275</v>
      </c>
    </row>
    <row r="1050" spans="1:6" hidden="1">
      <c r="A1050" s="19">
        <v>6</v>
      </c>
      <c r="B1050" s="8" t="s">
        <v>12</v>
      </c>
      <c r="C1050" s="22">
        <f>'Filter by planned &amp; actual'!C1050</f>
        <v>75249851.559438497</v>
      </c>
      <c r="D1050" s="22">
        <f>'Filter by planned &amp; actual'!C2838</f>
        <v>46243097.790697813</v>
      </c>
      <c r="E1050" s="23">
        <v>44774</v>
      </c>
      <c r="F1050" s="19" t="s">
        <v>275</v>
      </c>
    </row>
    <row r="1051" spans="1:6" hidden="1">
      <c r="A1051" s="19">
        <v>7</v>
      </c>
      <c r="B1051" s="8" t="s">
        <v>13</v>
      </c>
      <c r="C1051" s="22">
        <f>'Filter by planned &amp; actual'!C1051</f>
        <v>0</v>
      </c>
      <c r="D1051" s="22">
        <f>'Filter by planned &amp; actual'!C2839</f>
        <v>0</v>
      </c>
      <c r="E1051" s="23">
        <v>44774</v>
      </c>
      <c r="F1051" s="19" t="s">
        <v>275</v>
      </c>
    </row>
    <row r="1052" spans="1:6" hidden="1">
      <c r="A1052" s="19">
        <v>8</v>
      </c>
      <c r="B1052" s="8" t="s">
        <v>2004</v>
      </c>
      <c r="C1052" s="22">
        <f>'Filter by planned &amp; actual'!C1052</f>
        <v>10651484.78163399</v>
      </c>
      <c r="D1052" s="22">
        <f>'Filter by planned &amp; actual'!C2840</f>
        <v>24243490.871794939</v>
      </c>
      <c r="E1052" s="23">
        <v>44774</v>
      </c>
      <c r="F1052" s="19" t="s">
        <v>275</v>
      </c>
    </row>
    <row r="1053" spans="1:6" hidden="1">
      <c r="A1053" s="19">
        <v>9</v>
      </c>
      <c r="B1053" s="8" t="s">
        <v>15</v>
      </c>
      <c r="C1053" s="22">
        <f>'Filter by planned &amp; actual'!C1053</f>
        <v>0</v>
      </c>
      <c r="D1053" s="22">
        <f>'Filter by planned &amp; actual'!C2841</f>
        <v>0</v>
      </c>
      <c r="E1053" s="23">
        <v>44774</v>
      </c>
      <c r="F1053" s="19" t="s">
        <v>275</v>
      </c>
    </row>
    <row r="1054" spans="1:6" hidden="1">
      <c r="A1054" s="19">
        <v>10</v>
      </c>
      <c r="B1054" s="8" t="s">
        <v>16</v>
      </c>
      <c r="C1054" s="22">
        <f>'Filter by planned &amp; actual'!C1054</f>
        <v>0</v>
      </c>
      <c r="D1054" s="22">
        <f>'Filter by planned &amp; actual'!C2842</f>
        <v>0</v>
      </c>
      <c r="E1054" s="23">
        <v>44774</v>
      </c>
      <c r="F1054" s="19" t="s">
        <v>275</v>
      </c>
    </row>
    <row r="1055" spans="1:6" hidden="1">
      <c r="A1055" s="19">
        <v>11</v>
      </c>
      <c r="B1055" s="8" t="s">
        <v>17</v>
      </c>
      <c r="C1055" s="22">
        <f>'Filter by planned &amp; actual'!C1055</f>
        <v>1265000</v>
      </c>
      <c r="D1055" s="22">
        <f>'Filter by planned &amp; actual'!C2843</f>
        <v>2272141.2936366796</v>
      </c>
      <c r="E1055" s="23">
        <v>44774</v>
      </c>
      <c r="F1055" s="19" t="s">
        <v>275</v>
      </c>
    </row>
    <row r="1056" spans="1:6" hidden="1">
      <c r="A1056" s="19">
        <v>12</v>
      </c>
      <c r="B1056" s="8" t="s">
        <v>18</v>
      </c>
      <c r="C1056" s="22">
        <f>'Filter by planned &amp; actual'!C1056</f>
        <v>0</v>
      </c>
      <c r="D1056" s="22">
        <f>'Filter by planned &amp; actual'!C2844</f>
        <v>0</v>
      </c>
      <c r="E1056" s="23">
        <v>44774</v>
      </c>
      <c r="F1056" s="19" t="s">
        <v>275</v>
      </c>
    </row>
    <row r="1057" spans="1:6" hidden="1">
      <c r="A1057" s="19">
        <v>13</v>
      </c>
      <c r="B1057" s="8" t="s">
        <v>19</v>
      </c>
      <c r="C1057" s="22">
        <f>'Filter by planned &amp; actual'!C1057</f>
        <v>0</v>
      </c>
      <c r="D1057" s="22">
        <f>'Filter by planned &amp; actual'!C2845</f>
        <v>0</v>
      </c>
      <c r="E1057" s="23">
        <v>44774</v>
      </c>
      <c r="F1057" s="19" t="s">
        <v>275</v>
      </c>
    </row>
    <row r="1058" spans="1:6" hidden="1">
      <c r="A1058" s="19">
        <v>14</v>
      </c>
      <c r="B1058" s="8" t="s">
        <v>20</v>
      </c>
      <c r="C1058" s="22">
        <f>'Filter by planned &amp; actual'!C1058</f>
        <v>0</v>
      </c>
      <c r="D1058" s="22">
        <f>'Filter by planned &amp; actual'!C2846</f>
        <v>0</v>
      </c>
      <c r="E1058" s="23">
        <v>44774</v>
      </c>
      <c r="F1058" s="19" t="s">
        <v>275</v>
      </c>
    </row>
    <row r="1059" spans="1:6" hidden="1">
      <c r="A1059" s="19">
        <v>15</v>
      </c>
      <c r="B1059" s="8" t="s">
        <v>21</v>
      </c>
      <c r="C1059" s="22">
        <f>'Filter by planned &amp; actual'!C1059</f>
        <v>0</v>
      </c>
      <c r="D1059" s="22">
        <f>'Filter by planned &amp; actual'!C2847</f>
        <v>0</v>
      </c>
      <c r="E1059" s="23">
        <v>44774</v>
      </c>
      <c r="F1059" s="19" t="s">
        <v>275</v>
      </c>
    </row>
    <row r="1060" spans="1:6" hidden="1">
      <c r="A1060" s="19">
        <v>16</v>
      </c>
      <c r="B1060" s="12" t="s">
        <v>22</v>
      </c>
      <c r="C1060" s="22">
        <f>'Filter by planned &amp; actual'!C1060</f>
        <v>0</v>
      </c>
      <c r="D1060" s="22">
        <f>'Filter by planned &amp; actual'!C2848</f>
        <v>0</v>
      </c>
      <c r="E1060" s="23">
        <v>44774</v>
      </c>
      <c r="F1060" s="19" t="s">
        <v>275</v>
      </c>
    </row>
    <row r="1061" spans="1:6" hidden="1">
      <c r="A1061" s="19">
        <v>17</v>
      </c>
      <c r="B1061" s="12" t="s">
        <v>23</v>
      </c>
      <c r="C1061" s="22">
        <f>'Filter by planned &amp; actual'!C1061</f>
        <v>0</v>
      </c>
      <c r="D1061" s="22">
        <f>'Filter by planned &amp; actual'!C2849</f>
        <v>0</v>
      </c>
      <c r="E1061" s="23">
        <v>44774</v>
      </c>
      <c r="F1061" s="19" t="s">
        <v>275</v>
      </c>
    </row>
    <row r="1062" spans="1:6" hidden="1">
      <c r="A1062" s="19">
        <v>18</v>
      </c>
      <c r="B1062" s="12" t="s">
        <v>24</v>
      </c>
      <c r="C1062" s="22">
        <f>'Filter by planned &amp; actual'!C1062</f>
        <v>14285714.285714285</v>
      </c>
      <c r="D1062" s="22">
        <f>'Filter by planned &amp; actual'!C2850</f>
        <v>9564824.5132296085</v>
      </c>
      <c r="E1062" s="23">
        <v>44774</v>
      </c>
      <c r="F1062" s="19" t="s">
        <v>275</v>
      </c>
    </row>
    <row r="1063" spans="1:6" hidden="1">
      <c r="A1063" s="19">
        <v>19</v>
      </c>
      <c r="B1063" s="8" t="s">
        <v>25</v>
      </c>
      <c r="C1063" s="22">
        <f>'Filter by planned &amp; actual'!C1063</f>
        <v>7901457.4569968991</v>
      </c>
      <c r="D1063" s="22">
        <f>'Filter by planned &amp; actual'!C2851</f>
        <v>7343493.9024391174</v>
      </c>
      <c r="E1063" s="23">
        <v>44774</v>
      </c>
      <c r="F1063" s="19" t="s">
        <v>275</v>
      </c>
    </row>
    <row r="1064" spans="1:6" hidden="1">
      <c r="A1064" s="19">
        <v>20</v>
      </c>
      <c r="B1064" s="8" t="s">
        <v>26</v>
      </c>
      <c r="C1064" s="22">
        <f>'Filter by planned &amp; actual'!C1064</f>
        <v>14185000</v>
      </c>
      <c r="D1064" s="22">
        <f>'Filter by planned &amp; actual'!C2852</f>
        <v>14487491.051546574</v>
      </c>
      <c r="E1064" s="23">
        <v>44774</v>
      </c>
      <c r="F1064" s="19" t="s">
        <v>275</v>
      </c>
    </row>
    <row r="1065" spans="1:6" hidden="1">
      <c r="A1065" s="19">
        <v>21</v>
      </c>
      <c r="B1065" s="8" t="s">
        <v>27</v>
      </c>
      <c r="C1065" s="22">
        <f>'Filter by planned &amp; actual'!C1065</f>
        <v>17159050</v>
      </c>
      <c r="D1065" s="22">
        <f>'Filter by planned &amp; actual'!C2853</f>
        <v>10899072.564539909</v>
      </c>
      <c r="E1065" s="23">
        <v>44774</v>
      </c>
      <c r="F1065" s="19" t="s">
        <v>275</v>
      </c>
    </row>
    <row r="1066" spans="1:6" hidden="1">
      <c r="A1066" s="19">
        <v>22</v>
      </c>
      <c r="B1066" s="8" t="s">
        <v>29</v>
      </c>
      <c r="C1066" s="22">
        <f>'Filter by planned &amp; actual'!C1066</f>
        <v>2248872.4800000004</v>
      </c>
      <c r="D1066" s="22">
        <f>'Filter by planned &amp; actual'!C2854</f>
        <v>-3771266.8561378717</v>
      </c>
      <c r="E1066" s="23">
        <v>44774</v>
      </c>
      <c r="F1066" s="19" t="s">
        <v>275</v>
      </c>
    </row>
    <row r="1067" spans="1:6" hidden="1">
      <c r="A1067" s="19">
        <v>23</v>
      </c>
      <c r="B1067" s="8" t="s">
        <v>30</v>
      </c>
      <c r="C1067" s="22">
        <f>'Filter by planned &amp; actual'!C1067</f>
        <v>20619839</v>
      </c>
      <c r="D1067" s="22">
        <f>'Filter by planned &amp; actual'!C2855</f>
        <v>12417016.243386209</v>
      </c>
      <c r="E1067" s="23">
        <v>44774</v>
      </c>
      <c r="F1067" s="19" t="s">
        <v>275</v>
      </c>
    </row>
    <row r="1068" spans="1:6" hidden="1">
      <c r="A1068" s="19">
        <v>24</v>
      </c>
      <c r="B1068" s="8" t="s">
        <v>31</v>
      </c>
      <c r="C1068" s="22">
        <f>'Filter by planned &amp; actual'!C1068</f>
        <v>0</v>
      </c>
      <c r="D1068" s="22">
        <f>'Filter by planned &amp; actual'!C2856</f>
        <v>312982.73100614548</v>
      </c>
      <c r="E1068" s="23">
        <v>44774</v>
      </c>
      <c r="F1068" s="19" t="s">
        <v>275</v>
      </c>
    </row>
    <row r="1069" spans="1:6" hidden="1">
      <c r="A1069" s="19">
        <v>25</v>
      </c>
      <c r="B1069" s="8" t="s">
        <v>32</v>
      </c>
      <c r="C1069" s="22">
        <f>'Filter by planned &amp; actual'!C1069</f>
        <v>0</v>
      </c>
      <c r="D1069" s="22">
        <f>'Filter by planned &amp; actual'!C2857</f>
        <v>0</v>
      </c>
      <c r="E1069" s="23">
        <v>44774</v>
      </c>
      <c r="F1069" s="19" t="s">
        <v>275</v>
      </c>
    </row>
    <row r="1070" spans="1:6" hidden="1">
      <c r="A1070" s="19">
        <v>26</v>
      </c>
      <c r="B1070" s="8" t="s">
        <v>34</v>
      </c>
      <c r="C1070" s="22">
        <f>'Filter by planned &amp; actual'!C1070</f>
        <v>3785594.8</v>
      </c>
      <c r="D1070" s="22">
        <f>'Filter by planned &amp; actual'!C2858</f>
        <v>871294.50267374516</v>
      </c>
      <c r="E1070" s="23">
        <v>44774</v>
      </c>
      <c r="F1070" s="19" t="s">
        <v>275</v>
      </c>
    </row>
    <row r="1071" spans="1:6" hidden="1">
      <c r="A1071" s="19">
        <v>27</v>
      </c>
      <c r="B1071" s="8" t="s">
        <v>35</v>
      </c>
      <c r="C1071" s="22">
        <f>'Filter by planned &amp; actual'!C1071</f>
        <v>0</v>
      </c>
      <c r="D1071" s="22">
        <f>'Filter by planned &amp; actual'!C2859</f>
        <v>106233.31079259515</v>
      </c>
      <c r="E1071" s="23">
        <v>44774</v>
      </c>
      <c r="F1071" s="19" t="s">
        <v>275</v>
      </c>
    </row>
    <row r="1072" spans="1:6" hidden="1">
      <c r="A1072" s="19">
        <v>28</v>
      </c>
      <c r="B1072" s="8" t="s">
        <v>36</v>
      </c>
      <c r="C1072" s="22">
        <f>'Filter by planned &amp; actual'!C1072</f>
        <v>0</v>
      </c>
      <c r="D1072" s="22">
        <f>'Filter by planned &amp; actual'!C2860</f>
        <v>0</v>
      </c>
      <c r="E1072" s="23">
        <v>44774</v>
      </c>
      <c r="F1072" s="19" t="s">
        <v>275</v>
      </c>
    </row>
    <row r="1073" spans="1:6" hidden="1">
      <c r="A1073" s="19">
        <v>29</v>
      </c>
      <c r="B1073" s="8" t="s">
        <v>37</v>
      </c>
      <c r="C1073" s="22">
        <f>'Filter by planned &amp; actual'!C1073</f>
        <v>0</v>
      </c>
      <c r="D1073" s="22">
        <f>'Filter by planned &amp; actual'!C2861</f>
        <v>0</v>
      </c>
      <c r="E1073" s="23">
        <v>44774</v>
      </c>
      <c r="F1073" s="19" t="s">
        <v>275</v>
      </c>
    </row>
    <row r="1074" spans="1:6" hidden="1">
      <c r="A1074" s="19">
        <v>30</v>
      </c>
      <c r="B1074" s="8" t="s">
        <v>38</v>
      </c>
      <c r="C1074" s="22">
        <f>'Filter by planned &amp; actual'!C1074</f>
        <v>0</v>
      </c>
      <c r="D1074" s="22">
        <f>'Filter by planned &amp; actual'!C2862</f>
        <v>0</v>
      </c>
      <c r="E1074" s="23">
        <v>44774</v>
      </c>
      <c r="F1074" s="19" t="s">
        <v>275</v>
      </c>
    </row>
    <row r="1075" spans="1:6" hidden="1">
      <c r="A1075" s="19">
        <v>31</v>
      </c>
      <c r="B1075" s="8" t="s">
        <v>39</v>
      </c>
      <c r="C1075" s="22">
        <f>'Filter by planned &amp; actual'!C1075</f>
        <v>0</v>
      </c>
      <c r="D1075" s="22">
        <f>'Filter by planned &amp; actual'!C2863</f>
        <v>0</v>
      </c>
      <c r="E1075" s="23">
        <v>44774</v>
      </c>
      <c r="F1075" s="19" t="s">
        <v>275</v>
      </c>
    </row>
    <row r="1076" spans="1:6" hidden="1">
      <c r="A1076" s="19">
        <v>32</v>
      </c>
      <c r="B1076" s="8" t="s">
        <v>40</v>
      </c>
      <c r="C1076" s="22">
        <f>'Filter by planned &amp; actual'!C1076</f>
        <v>0</v>
      </c>
      <c r="D1076" s="22">
        <f>'Filter by planned &amp; actual'!C2864</f>
        <v>0</v>
      </c>
      <c r="E1076" s="23">
        <v>44774</v>
      </c>
      <c r="F1076" s="19" t="s">
        <v>275</v>
      </c>
    </row>
    <row r="1077" spans="1:6" hidden="1">
      <c r="A1077" s="19">
        <v>33</v>
      </c>
      <c r="B1077" s="8" t="s">
        <v>41</v>
      </c>
      <c r="C1077" s="22">
        <f>'Filter by planned &amp; actual'!C1077</f>
        <v>580000</v>
      </c>
      <c r="D1077" s="22">
        <f>'Filter by planned &amp; actual'!C2865</f>
        <v>13762.031578928232</v>
      </c>
      <c r="E1077" s="23">
        <v>44774</v>
      </c>
      <c r="F1077" s="19" t="s">
        <v>275</v>
      </c>
    </row>
    <row r="1078" spans="1:6" hidden="1">
      <c r="A1078" s="19">
        <v>34</v>
      </c>
      <c r="B1078" s="8" t="s">
        <v>42</v>
      </c>
      <c r="C1078" s="22">
        <f>'Filter by planned &amp; actual'!C1078</f>
        <v>100000</v>
      </c>
      <c r="D1078" s="22">
        <f>'Filter by planned &amp; actual'!C2866</f>
        <v>299816.45454546809</v>
      </c>
      <c r="E1078" s="23">
        <v>44774</v>
      </c>
      <c r="F1078" s="19" t="s">
        <v>275</v>
      </c>
    </row>
    <row r="1079" spans="1:6" hidden="1">
      <c r="A1079" s="19">
        <v>35</v>
      </c>
      <c r="B1079" s="8" t="s">
        <v>43</v>
      </c>
      <c r="C1079" s="22">
        <f>'Filter by planned &amp; actual'!C1079</f>
        <v>0</v>
      </c>
      <c r="D1079" s="22">
        <f>'Filter by planned &amp; actual'!C2867</f>
        <v>0</v>
      </c>
      <c r="E1079" s="23">
        <v>44774</v>
      </c>
      <c r="F1079" s="19" t="s">
        <v>275</v>
      </c>
    </row>
    <row r="1080" spans="1:6" hidden="1">
      <c r="A1080" s="19">
        <v>36</v>
      </c>
      <c r="B1080" s="8" t="s">
        <v>44</v>
      </c>
      <c r="C1080" s="22">
        <f>'Filter by planned &amp; actual'!C1080</f>
        <v>0</v>
      </c>
      <c r="D1080" s="22">
        <f>'Filter by planned &amp; actual'!C2868</f>
        <v>0</v>
      </c>
      <c r="E1080" s="23">
        <v>44774</v>
      </c>
      <c r="F1080" s="19" t="s">
        <v>275</v>
      </c>
    </row>
    <row r="1081" spans="1:6" hidden="1">
      <c r="A1081" s="19">
        <v>37</v>
      </c>
      <c r="B1081" s="8" t="s">
        <v>1980</v>
      </c>
      <c r="C1081" s="22">
        <f>'Filter by planned &amp; actual'!C1081</f>
        <v>3850000</v>
      </c>
      <c r="D1081" s="22">
        <f>'Filter by planned &amp; actual'!C2869</f>
        <v>1469485.1636491716</v>
      </c>
      <c r="E1081" s="23">
        <v>44774</v>
      </c>
      <c r="F1081" s="19" t="s">
        <v>275</v>
      </c>
    </row>
    <row r="1082" spans="1:6" hidden="1">
      <c r="A1082" s="19">
        <v>38</v>
      </c>
      <c r="B1082" s="8" t="s">
        <v>1982</v>
      </c>
      <c r="C1082" s="22">
        <f>'Filter by planned &amp; actual'!C1082</f>
        <v>14114261</v>
      </c>
      <c r="D1082" s="22">
        <f>'Filter by planned &amp; actual'!C2870</f>
        <v>29185443.70103091</v>
      </c>
      <c r="E1082" s="23">
        <v>44774</v>
      </c>
      <c r="F1082" s="19" t="s">
        <v>275</v>
      </c>
    </row>
    <row r="1083" spans="1:6" hidden="1">
      <c r="A1083" s="19">
        <v>39</v>
      </c>
      <c r="B1083" s="8" t="s">
        <v>1984</v>
      </c>
      <c r="C1083" s="22">
        <f>'Filter by planned &amp; actual'!C1083</f>
        <v>5274510</v>
      </c>
      <c r="D1083" s="22">
        <f>'Filter by planned &amp; actual'!C2871</f>
        <v>31095074.188888907</v>
      </c>
      <c r="E1083" s="23">
        <v>44774</v>
      </c>
      <c r="F1083" s="19" t="s">
        <v>275</v>
      </c>
    </row>
    <row r="1084" spans="1:6" hidden="1">
      <c r="A1084" s="19">
        <v>40</v>
      </c>
      <c r="B1084" s="8" t="s">
        <v>2001</v>
      </c>
      <c r="C1084" s="22">
        <f>'Filter by planned &amp; actual'!C1084</f>
        <v>9865540.9000000004</v>
      </c>
      <c r="D1084" s="22">
        <f>'Filter by planned &amp; actual'!C2872</f>
        <v>43643357.257731974</v>
      </c>
      <c r="E1084" s="23">
        <v>44774</v>
      </c>
      <c r="F1084" s="19" t="s">
        <v>275</v>
      </c>
    </row>
    <row r="1085" spans="1:6" hidden="1">
      <c r="A1085" s="19">
        <v>41</v>
      </c>
      <c r="B1085" s="8" t="s">
        <v>2002</v>
      </c>
      <c r="C1085" s="22">
        <f>'Filter by planned &amp; actual'!C1085</f>
        <v>0</v>
      </c>
      <c r="D1085" s="22">
        <f>'Filter by planned &amp; actual'!C2873</f>
        <v>54932.665350437164</v>
      </c>
      <c r="E1085" s="23">
        <v>44774</v>
      </c>
      <c r="F1085" s="19" t="s">
        <v>275</v>
      </c>
    </row>
    <row r="1086" spans="1:6" hidden="1">
      <c r="A1086" s="19">
        <v>42</v>
      </c>
      <c r="B1086" s="8" t="s">
        <v>2003</v>
      </c>
      <c r="C1086" s="22">
        <f>'Filter by planned &amp; actual'!C1086</f>
        <v>41758178</v>
      </c>
      <c r="D1086" s="22">
        <f>'Filter by planned &amp; actual'!C2874</f>
        <v>16342461.673913002</v>
      </c>
      <c r="E1086" s="23">
        <v>44774</v>
      </c>
      <c r="F1086" s="19" t="s">
        <v>275</v>
      </c>
    </row>
    <row r="1087" spans="1:6" hidden="1">
      <c r="A1087" s="19">
        <v>43</v>
      </c>
      <c r="B1087" s="8" t="s">
        <v>2064</v>
      </c>
      <c r="C1087" s="22">
        <f>'Filter by planned &amp; actual'!C1087</f>
        <v>0</v>
      </c>
      <c r="D1087" s="22">
        <f>'Filter by planned &amp; actual'!C2875</f>
        <v>0</v>
      </c>
      <c r="E1087" s="23">
        <v>44774</v>
      </c>
      <c r="F1087" s="19" t="s">
        <v>275</v>
      </c>
    </row>
    <row r="1088" spans="1:6" hidden="1">
      <c r="A1088" s="19">
        <v>44</v>
      </c>
      <c r="B1088" s="8" t="s">
        <v>2062</v>
      </c>
      <c r="C1088" s="22">
        <f>'Filter by planned &amp; actual'!C1088</f>
        <v>0</v>
      </c>
      <c r="D1088" s="22">
        <f>'Filter by planned &amp; actual'!C2876</f>
        <v>0</v>
      </c>
      <c r="E1088" s="23">
        <v>44774</v>
      </c>
      <c r="F1088" s="19" t="s">
        <v>275</v>
      </c>
    </row>
    <row r="1089" spans="1:6" hidden="1">
      <c r="A1089" s="19">
        <v>45</v>
      </c>
      <c r="B1089" s="8" t="s">
        <v>2063</v>
      </c>
      <c r="C1089" s="22">
        <f>'Filter by planned &amp; actual'!C1089</f>
        <v>0</v>
      </c>
      <c r="D1089" s="22">
        <f>'Filter by planned &amp; actual'!C2877</f>
        <v>0</v>
      </c>
      <c r="E1089" s="23">
        <v>44774</v>
      </c>
      <c r="F1089" s="19" t="s">
        <v>275</v>
      </c>
    </row>
    <row r="1090" spans="1:6" hidden="1">
      <c r="A1090" s="19">
        <v>46</v>
      </c>
      <c r="B1090" s="12" t="s">
        <v>2065</v>
      </c>
      <c r="C1090" s="22">
        <f>'Filter by planned &amp; actual'!C1090</f>
        <v>63890451</v>
      </c>
      <c r="D1090" s="22">
        <f>'Filter by planned &amp; actual'!C2878</f>
        <v>80701334.870466471</v>
      </c>
      <c r="E1090" s="23">
        <v>44774</v>
      </c>
      <c r="F1090" s="19" t="s">
        <v>275</v>
      </c>
    </row>
    <row r="1091" spans="1:6" hidden="1">
      <c r="A1091" s="19">
        <v>47</v>
      </c>
      <c r="B1091" s="12" t="s">
        <v>2066</v>
      </c>
      <c r="C1091" s="22">
        <f>'Filter by planned &amp; actual'!C1091</f>
        <v>14021662</v>
      </c>
      <c r="D1091" s="22">
        <f>'Filter by planned &amp; actual'!C2879</f>
        <v>6892060.740616858</v>
      </c>
      <c r="E1091" s="23">
        <v>44774</v>
      </c>
      <c r="F1091" s="19" t="s">
        <v>275</v>
      </c>
    </row>
    <row r="1092" spans="1:6" hidden="1">
      <c r="A1092" s="19">
        <v>48</v>
      </c>
      <c r="B1092" s="8" t="s">
        <v>2068</v>
      </c>
      <c r="C1092" s="22">
        <f>'Filter by planned &amp; actual'!C1092</f>
        <v>7700000</v>
      </c>
      <c r="D1092" s="22">
        <f>'Filter by planned &amp; actual'!C2880</f>
        <v>15491684.179516792</v>
      </c>
      <c r="E1092" s="23">
        <v>44774</v>
      </c>
      <c r="F1092" s="19" t="s">
        <v>275</v>
      </c>
    </row>
    <row r="1093" spans="1:6" hidden="1">
      <c r="A1093" s="19">
        <v>49</v>
      </c>
      <c r="B1093" s="8" t="s">
        <v>2069</v>
      </c>
      <c r="C1093" s="22">
        <f>'Filter by planned &amp; actual'!C1093</f>
        <v>0</v>
      </c>
      <c r="D1093" s="22">
        <f>'Filter by planned &amp; actual'!C2881</f>
        <v>0</v>
      </c>
      <c r="E1093" s="23">
        <v>44774</v>
      </c>
      <c r="F1093" s="19" t="s">
        <v>275</v>
      </c>
    </row>
    <row r="1094" spans="1:6" hidden="1">
      <c r="A1094" s="19">
        <v>50</v>
      </c>
      <c r="B1094" s="8" t="s">
        <v>66</v>
      </c>
      <c r="C1094" s="22">
        <f>'Filter by planned &amp; actual'!C1094</f>
        <v>0</v>
      </c>
      <c r="D1094" s="22">
        <f>'Filter by planned &amp; actual'!C2882</f>
        <v>0</v>
      </c>
      <c r="E1094" s="23">
        <v>44774</v>
      </c>
      <c r="F1094" s="19" t="s">
        <v>275</v>
      </c>
    </row>
    <row r="1095" spans="1:6" hidden="1">
      <c r="A1095" s="19">
        <v>51</v>
      </c>
      <c r="B1095" s="8" t="s">
        <v>67</v>
      </c>
      <c r="C1095" s="22">
        <f>'Filter by planned &amp; actual'!C1095</f>
        <v>0</v>
      </c>
      <c r="D1095" s="22">
        <f>'Filter by planned &amp; actual'!C2883</f>
        <v>0</v>
      </c>
      <c r="E1095" s="23">
        <v>44774</v>
      </c>
      <c r="F1095" s="19" t="s">
        <v>275</v>
      </c>
    </row>
    <row r="1096" spans="1:6" hidden="1">
      <c r="A1096" s="19">
        <v>52</v>
      </c>
      <c r="B1096" s="8" t="s">
        <v>68</v>
      </c>
      <c r="C1096" s="22">
        <f>'Filter by planned &amp; actual'!C1096</f>
        <v>0</v>
      </c>
      <c r="D1096" s="22">
        <f>'Filter by planned &amp; actual'!C2884</f>
        <v>0</v>
      </c>
      <c r="E1096" s="23">
        <v>44774</v>
      </c>
      <c r="F1096" s="19" t="s">
        <v>275</v>
      </c>
    </row>
    <row r="1097" spans="1:6" hidden="1">
      <c r="A1097" s="19">
        <v>53</v>
      </c>
      <c r="B1097" s="8" t="s">
        <v>69</v>
      </c>
      <c r="C1097" s="22">
        <f>'Filter by planned &amp; actual'!C1097</f>
        <v>0</v>
      </c>
      <c r="D1097" s="22">
        <f>'Filter by planned &amp; actual'!C2885</f>
        <v>0</v>
      </c>
      <c r="E1097" s="23">
        <v>44774</v>
      </c>
      <c r="F1097" s="19" t="s">
        <v>275</v>
      </c>
    </row>
    <row r="1098" spans="1:6" hidden="1">
      <c r="A1098" s="19">
        <v>54</v>
      </c>
      <c r="B1098" s="8" t="s">
        <v>70</v>
      </c>
      <c r="C1098" s="22">
        <f>'Filter by planned &amp; actual'!C1098</f>
        <v>0</v>
      </c>
      <c r="D1098" s="22">
        <f>'Filter by planned &amp; actual'!C2886</f>
        <v>0</v>
      </c>
      <c r="E1098" s="23">
        <v>44774</v>
      </c>
      <c r="F1098" s="19" t="s">
        <v>275</v>
      </c>
    </row>
    <row r="1099" spans="1:6" hidden="1">
      <c r="A1099" s="19">
        <v>55</v>
      </c>
      <c r="B1099" s="8" t="s">
        <v>71</v>
      </c>
      <c r="C1099" s="22">
        <f>'Filter by planned &amp; actual'!C1099</f>
        <v>0</v>
      </c>
      <c r="D1099" s="22">
        <f>'Filter by planned &amp; actual'!C2887</f>
        <v>0</v>
      </c>
      <c r="E1099" s="23">
        <v>44774</v>
      </c>
      <c r="F1099" s="19" t="s">
        <v>275</v>
      </c>
    </row>
    <row r="1100" spans="1:6" hidden="1">
      <c r="A1100" s="19">
        <v>56</v>
      </c>
      <c r="B1100" s="8" t="s">
        <v>72</v>
      </c>
      <c r="C1100" s="22">
        <f>'Filter by planned &amp; actual'!C1100</f>
        <v>0</v>
      </c>
      <c r="D1100" s="22">
        <f>'Filter by planned &amp; actual'!C2888</f>
        <v>0</v>
      </c>
      <c r="E1100" s="23">
        <v>44774</v>
      </c>
      <c r="F1100" s="19" t="s">
        <v>275</v>
      </c>
    </row>
    <row r="1101" spans="1:6" hidden="1">
      <c r="A1101" s="19">
        <v>57</v>
      </c>
      <c r="B1101" s="8" t="s">
        <v>73</v>
      </c>
      <c r="C1101" s="22">
        <f>'Filter by planned &amp; actual'!C1101</f>
        <v>0</v>
      </c>
      <c r="D1101" s="22">
        <f>'Filter by planned &amp; actual'!C2889</f>
        <v>0</v>
      </c>
      <c r="E1101" s="23">
        <v>44774</v>
      </c>
      <c r="F1101" s="19" t="s">
        <v>275</v>
      </c>
    </row>
    <row r="1102" spans="1:6" hidden="1">
      <c r="A1102" s="19">
        <v>58</v>
      </c>
      <c r="B1102" s="8" t="s">
        <v>74</v>
      </c>
      <c r="C1102" s="22">
        <f>'Filter by planned &amp; actual'!C1102</f>
        <v>0</v>
      </c>
      <c r="D1102" s="22">
        <f>'Filter by planned &amp; actual'!C2890</f>
        <v>0</v>
      </c>
      <c r="E1102" s="23">
        <v>44774</v>
      </c>
      <c r="F1102" s="19" t="s">
        <v>275</v>
      </c>
    </row>
    <row r="1103" spans="1:6" hidden="1">
      <c r="A1103" s="19">
        <v>59</v>
      </c>
      <c r="B1103" s="8" t="s">
        <v>75</v>
      </c>
      <c r="C1103" s="22">
        <f>'Filter by planned &amp; actual'!C1103</f>
        <v>0</v>
      </c>
      <c r="D1103" s="22">
        <f>'Filter by planned &amp; actual'!C2891</f>
        <v>0</v>
      </c>
      <c r="E1103" s="23">
        <v>44774</v>
      </c>
      <c r="F1103" s="19" t="s">
        <v>275</v>
      </c>
    </row>
    <row r="1104" spans="1:6" hidden="1">
      <c r="A1104" s="19">
        <v>60</v>
      </c>
      <c r="B1104" s="8" t="s">
        <v>76</v>
      </c>
      <c r="C1104" s="22">
        <f>'Filter by planned &amp; actual'!C1104</f>
        <v>0</v>
      </c>
      <c r="D1104" s="22">
        <f>'Filter by planned &amp; actual'!C2892</f>
        <v>0</v>
      </c>
      <c r="E1104" s="23">
        <v>44774</v>
      </c>
      <c r="F1104" s="19" t="s">
        <v>275</v>
      </c>
    </row>
    <row r="1105" spans="1:6" hidden="1">
      <c r="A1105" s="19">
        <v>61</v>
      </c>
      <c r="B1105" s="8" t="s">
        <v>77</v>
      </c>
      <c r="C1105" s="22">
        <f>'Filter by planned &amp; actual'!C1105</f>
        <v>0</v>
      </c>
      <c r="D1105" s="22">
        <f>'Filter by planned &amp; actual'!C2893</f>
        <v>0</v>
      </c>
      <c r="E1105" s="23">
        <v>44774</v>
      </c>
      <c r="F1105" s="19" t="s">
        <v>275</v>
      </c>
    </row>
    <row r="1106" spans="1:6" hidden="1">
      <c r="A1106" s="19">
        <v>62</v>
      </c>
      <c r="B1106" s="8" t="s">
        <v>87</v>
      </c>
      <c r="C1106" s="22">
        <f>'Filter by planned &amp; actual'!C1106</f>
        <v>0</v>
      </c>
      <c r="D1106" s="22">
        <f>'Filter by planned &amp; actual'!C2894</f>
        <v>0</v>
      </c>
      <c r="E1106" s="23">
        <v>44774</v>
      </c>
      <c r="F1106" s="19" t="s">
        <v>275</v>
      </c>
    </row>
    <row r="1107" spans="1:6" hidden="1">
      <c r="A1107" s="19">
        <v>63</v>
      </c>
      <c r="B1107" s="8" t="s">
        <v>93</v>
      </c>
      <c r="C1107" s="22">
        <f>'Filter by planned &amp; actual'!C1107</f>
        <v>0</v>
      </c>
      <c r="D1107" s="22">
        <f>'Filter by planned &amp; actual'!C2895</f>
        <v>0</v>
      </c>
      <c r="E1107" s="23">
        <v>44774</v>
      </c>
      <c r="F1107" s="19" t="s">
        <v>275</v>
      </c>
    </row>
    <row r="1108" spans="1:6" hidden="1">
      <c r="A1108" s="19">
        <v>64</v>
      </c>
      <c r="B1108" s="8" t="s">
        <v>94</v>
      </c>
      <c r="C1108" s="22">
        <f>'Filter by planned &amp; actual'!C1108</f>
        <v>0</v>
      </c>
      <c r="D1108" s="22">
        <f>'Filter by planned &amp; actual'!C2896</f>
        <v>0</v>
      </c>
      <c r="E1108" s="23">
        <v>44774</v>
      </c>
      <c r="F1108" s="19" t="s">
        <v>275</v>
      </c>
    </row>
    <row r="1109" spans="1:6" hidden="1">
      <c r="A1109" s="19">
        <v>65</v>
      </c>
      <c r="B1109" s="8" t="s">
        <v>95</v>
      </c>
      <c r="C1109" s="22">
        <f>'Filter by planned &amp; actual'!C1109</f>
        <v>0</v>
      </c>
      <c r="D1109" s="22">
        <f>'Filter by planned &amp; actual'!C2897</f>
        <v>0</v>
      </c>
      <c r="E1109" s="23">
        <v>44774</v>
      </c>
      <c r="F1109" s="19" t="s">
        <v>275</v>
      </c>
    </row>
    <row r="1110" spans="1:6" hidden="1">
      <c r="A1110" s="19">
        <v>66</v>
      </c>
      <c r="B1110" s="8" t="s">
        <v>96</v>
      </c>
      <c r="C1110" s="22">
        <f>'Filter by planned &amp; actual'!C1110</f>
        <v>0</v>
      </c>
      <c r="D1110" s="22">
        <f>'Filter by planned &amp; actual'!C2898</f>
        <v>0</v>
      </c>
      <c r="E1110" s="23">
        <v>44774</v>
      </c>
      <c r="F1110" s="19" t="s">
        <v>275</v>
      </c>
    </row>
    <row r="1111" spans="1:6" hidden="1">
      <c r="A1111" s="19">
        <v>67</v>
      </c>
      <c r="B1111" s="8" t="s">
        <v>97</v>
      </c>
      <c r="C1111" s="22">
        <f>'Filter by planned &amp; actual'!C1111</f>
        <v>0</v>
      </c>
      <c r="D1111" s="22">
        <f>'Filter by planned &amp; actual'!C2899</f>
        <v>0</v>
      </c>
      <c r="E1111" s="23">
        <v>44774</v>
      </c>
      <c r="F1111" s="19" t="s">
        <v>275</v>
      </c>
    </row>
    <row r="1112" spans="1:6" hidden="1">
      <c r="A1112" s="19">
        <v>68</v>
      </c>
      <c r="B1112" s="8" t="s">
        <v>98</v>
      </c>
      <c r="C1112" s="22">
        <f>'Filter by planned &amp; actual'!C1112</f>
        <v>0</v>
      </c>
      <c r="D1112" s="22">
        <f>'Filter by planned &amp; actual'!C2900</f>
        <v>0</v>
      </c>
      <c r="E1112" s="23">
        <v>44774</v>
      </c>
      <c r="F1112" s="19" t="s">
        <v>275</v>
      </c>
    </row>
    <row r="1113" spans="1:6" hidden="1">
      <c r="A1113" s="19">
        <v>69</v>
      </c>
      <c r="B1113" s="8" t="s">
        <v>99</v>
      </c>
      <c r="C1113" s="22">
        <f>'Filter by planned &amp; actual'!C1113</f>
        <v>0</v>
      </c>
      <c r="D1113" s="22">
        <f>'Filter by planned &amp; actual'!C2901</f>
        <v>0</v>
      </c>
      <c r="E1113" s="23">
        <v>44774</v>
      </c>
      <c r="F1113" s="19" t="s">
        <v>275</v>
      </c>
    </row>
    <row r="1114" spans="1:6" hidden="1">
      <c r="A1114" s="19">
        <v>70</v>
      </c>
      <c r="B1114" s="8" t="s">
        <v>100</v>
      </c>
      <c r="C1114" s="22">
        <f>'Filter by planned &amp; actual'!C1114</f>
        <v>0</v>
      </c>
      <c r="D1114" s="22">
        <f>'Filter by planned &amp; actual'!C2902</f>
        <v>0</v>
      </c>
      <c r="E1114" s="23">
        <v>44774</v>
      </c>
      <c r="F1114" s="19" t="s">
        <v>275</v>
      </c>
    </row>
    <row r="1115" spans="1:6" hidden="1">
      <c r="A1115" s="19">
        <v>71</v>
      </c>
      <c r="B1115" s="8" t="s">
        <v>101</v>
      </c>
      <c r="C1115" s="22">
        <f>'Filter by planned &amp; actual'!C1115</f>
        <v>0</v>
      </c>
      <c r="D1115" s="22">
        <f>'Filter by planned &amp; actual'!C2903</f>
        <v>0</v>
      </c>
      <c r="E1115" s="23">
        <v>44774</v>
      </c>
      <c r="F1115" s="19" t="s">
        <v>275</v>
      </c>
    </row>
    <row r="1116" spans="1:6" hidden="1">
      <c r="A1116" s="19">
        <v>72</v>
      </c>
      <c r="B1116" s="8" t="s">
        <v>102</v>
      </c>
      <c r="C1116" s="22">
        <f>'Filter by planned &amp; actual'!C1116</f>
        <v>0</v>
      </c>
      <c r="D1116" s="22">
        <f>'Filter by planned &amp; actual'!C2904</f>
        <v>0</v>
      </c>
      <c r="E1116" s="23">
        <v>44774</v>
      </c>
      <c r="F1116" s="19" t="s">
        <v>275</v>
      </c>
    </row>
    <row r="1117" spans="1:6" hidden="1">
      <c r="A1117" s="19">
        <v>73</v>
      </c>
      <c r="B1117" s="8" t="s">
        <v>103</v>
      </c>
      <c r="C1117" s="22">
        <f>'Filter by planned &amp; actual'!C1117</f>
        <v>0</v>
      </c>
      <c r="D1117" s="22">
        <f>'Filter by planned &amp; actual'!C2905</f>
        <v>0</v>
      </c>
      <c r="E1117" s="23">
        <v>44774</v>
      </c>
      <c r="F1117" s="19" t="s">
        <v>275</v>
      </c>
    </row>
    <row r="1118" spans="1:6" hidden="1">
      <c r="A1118" s="19">
        <v>74</v>
      </c>
      <c r="B1118" s="8" t="s">
        <v>104</v>
      </c>
      <c r="C1118" s="22">
        <f>'Filter by planned &amp; actual'!C1118</f>
        <v>0</v>
      </c>
      <c r="D1118" s="22">
        <f>'Filter by planned &amp; actual'!C2906</f>
        <v>0</v>
      </c>
      <c r="E1118" s="23">
        <v>44774</v>
      </c>
      <c r="F1118" s="19" t="s">
        <v>275</v>
      </c>
    </row>
    <row r="1119" spans="1:6" hidden="1">
      <c r="A1119" s="19">
        <v>75</v>
      </c>
      <c r="B1119" s="8" t="s">
        <v>105</v>
      </c>
      <c r="C1119" s="22">
        <f>'Filter by planned &amp; actual'!C1119</f>
        <v>0</v>
      </c>
      <c r="D1119" s="22">
        <f>'Filter by planned &amp; actual'!C2907</f>
        <v>0</v>
      </c>
      <c r="E1119" s="23">
        <v>44774</v>
      </c>
      <c r="F1119" s="19" t="s">
        <v>275</v>
      </c>
    </row>
    <row r="1120" spans="1:6" hidden="1">
      <c r="A1120" s="19">
        <v>76</v>
      </c>
      <c r="B1120" s="8" t="s">
        <v>111</v>
      </c>
      <c r="C1120" s="22">
        <f>'Filter by planned &amp; actual'!C1120</f>
        <v>0</v>
      </c>
      <c r="D1120" s="22">
        <f>'Filter by planned &amp; actual'!C2908</f>
        <v>0</v>
      </c>
      <c r="E1120" s="23">
        <v>44774</v>
      </c>
      <c r="F1120" s="19" t="s">
        <v>275</v>
      </c>
    </row>
    <row r="1121" spans="1:6" hidden="1">
      <c r="A1121" s="19">
        <v>77</v>
      </c>
      <c r="B1121" s="8" t="s">
        <v>112</v>
      </c>
      <c r="C1121" s="22">
        <f>'Filter by planned &amp; actual'!C1121</f>
        <v>0</v>
      </c>
      <c r="D1121" s="22">
        <f>'Filter by planned &amp; actual'!C2909</f>
        <v>0</v>
      </c>
      <c r="E1121" s="23">
        <v>44774</v>
      </c>
      <c r="F1121" s="19" t="s">
        <v>275</v>
      </c>
    </row>
    <row r="1122" spans="1:6" hidden="1">
      <c r="A1122" s="19">
        <v>78</v>
      </c>
      <c r="B1122" s="8" t="s">
        <v>113</v>
      </c>
      <c r="C1122" s="22">
        <f>'Filter by planned &amp; actual'!C1122</f>
        <v>0</v>
      </c>
      <c r="D1122" s="22">
        <f>'Filter by planned &amp; actual'!C2910</f>
        <v>0</v>
      </c>
      <c r="E1122" s="23">
        <v>44774</v>
      </c>
      <c r="F1122" s="19" t="s">
        <v>275</v>
      </c>
    </row>
    <row r="1123" spans="1:6" hidden="1">
      <c r="A1123" s="19">
        <v>79</v>
      </c>
      <c r="B1123" s="8" t="s">
        <v>114</v>
      </c>
      <c r="C1123" s="22">
        <f>'Filter by planned &amp; actual'!C1123</f>
        <v>0</v>
      </c>
      <c r="D1123" s="22">
        <f>'Filter by planned &amp; actual'!C2911</f>
        <v>0</v>
      </c>
      <c r="E1123" s="23">
        <v>44774</v>
      </c>
      <c r="F1123" s="19" t="s">
        <v>275</v>
      </c>
    </row>
    <row r="1124" spans="1:6" hidden="1">
      <c r="A1124" s="19">
        <v>80</v>
      </c>
      <c r="B1124" s="8" t="s">
        <v>115</v>
      </c>
      <c r="C1124" s="22">
        <f>'Filter by planned &amp; actual'!C1124</f>
        <v>0</v>
      </c>
      <c r="D1124" s="22">
        <f>'Filter by planned &amp; actual'!C2912</f>
        <v>0</v>
      </c>
      <c r="E1124" s="23">
        <v>44774</v>
      </c>
      <c r="F1124" s="19" t="s">
        <v>275</v>
      </c>
    </row>
    <row r="1125" spans="1:6" hidden="1">
      <c r="A1125" s="19">
        <v>81</v>
      </c>
      <c r="B1125" s="8" t="s">
        <v>116</v>
      </c>
      <c r="C1125" s="22">
        <f>'Filter by planned &amp; actual'!C1125</f>
        <v>0</v>
      </c>
      <c r="D1125" s="22">
        <f>'Filter by planned &amp; actual'!C2913</f>
        <v>0</v>
      </c>
      <c r="E1125" s="23">
        <v>44774</v>
      </c>
      <c r="F1125" s="19" t="s">
        <v>275</v>
      </c>
    </row>
    <row r="1126" spans="1:6" hidden="1">
      <c r="A1126" s="19">
        <v>82</v>
      </c>
      <c r="B1126" s="8" t="s">
        <v>117</v>
      </c>
      <c r="C1126" s="22">
        <f>'Filter by planned &amp; actual'!C1126</f>
        <v>0</v>
      </c>
      <c r="D1126" s="22">
        <f>'Filter by planned &amp; actual'!C2914</f>
        <v>0</v>
      </c>
      <c r="E1126" s="23">
        <v>44774</v>
      </c>
      <c r="F1126" s="19" t="s">
        <v>275</v>
      </c>
    </row>
    <row r="1127" spans="1:6" hidden="1">
      <c r="A1127" s="19">
        <v>83</v>
      </c>
      <c r="B1127" s="8" t="s">
        <v>118</v>
      </c>
      <c r="C1127" s="22">
        <f>'Filter by planned &amp; actual'!C1127</f>
        <v>0</v>
      </c>
      <c r="D1127" s="22">
        <f>'Filter by planned &amp; actual'!C2915</f>
        <v>0</v>
      </c>
      <c r="E1127" s="23">
        <v>44774</v>
      </c>
      <c r="F1127" s="19" t="s">
        <v>275</v>
      </c>
    </row>
    <row r="1128" spans="1:6" hidden="1">
      <c r="A1128" s="19">
        <v>84</v>
      </c>
      <c r="B1128" s="8" t="s">
        <v>119</v>
      </c>
      <c r="C1128" s="22">
        <f>'Filter by planned &amp; actual'!C1128</f>
        <v>0</v>
      </c>
      <c r="D1128" s="22">
        <f>'Filter by planned &amp; actual'!C2916</f>
        <v>0</v>
      </c>
      <c r="E1128" s="23">
        <v>44774</v>
      </c>
      <c r="F1128" s="19" t="s">
        <v>275</v>
      </c>
    </row>
    <row r="1129" spans="1:6" hidden="1">
      <c r="A1129" s="19">
        <v>85</v>
      </c>
      <c r="B1129" s="8" t="s">
        <v>120</v>
      </c>
      <c r="C1129" s="22">
        <f>'Filter by planned &amp; actual'!C1129</f>
        <v>0</v>
      </c>
      <c r="D1129" s="22">
        <f>'Filter by planned &amp; actual'!C2917</f>
        <v>0</v>
      </c>
      <c r="E1129" s="23">
        <v>44774</v>
      </c>
      <c r="F1129" s="19" t="s">
        <v>275</v>
      </c>
    </row>
    <row r="1130" spans="1:6" hidden="1">
      <c r="A1130" s="19">
        <v>86</v>
      </c>
      <c r="B1130" s="8" t="s">
        <v>121</v>
      </c>
      <c r="C1130" s="22">
        <f>'Filter by planned &amp; actual'!C1130</f>
        <v>0</v>
      </c>
      <c r="D1130" s="22">
        <f>'Filter by planned &amp; actual'!C2918</f>
        <v>0</v>
      </c>
      <c r="E1130" s="23">
        <v>44774</v>
      </c>
      <c r="F1130" s="19" t="s">
        <v>275</v>
      </c>
    </row>
    <row r="1131" spans="1:6" hidden="1">
      <c r="A1131" s="19">
        <v>87</v>
      </c>
      <c r="B1131" s="8" t="s">
        <v>122</v>
      </c>
      <c r="C1131" s="22">
        <f>'Filter by planned &amp; actual'!C1131</f>
        <v>0</v>
      </c>
      <c r="D1131" s="22">
        <f>'Filter by planned &amp; actual'!C2919</f>
        <v>0</v>
      </c>
      <c r="E1131" s="23">
        <v>44774</v>
      </c>
      <c r="F1131" s="19" t="s">
        <v>275</v>
      </c>
    </row>
    <row r="1132" spans="1:6" hidden="1">
      <c r="A1132" s="19">
        <v>88</v>
      </c>
      <c r="B1132" s="8" t="s">
        <v>123</v>
      </c>
      <c r="C1132" s="22">
        <f>'Filter by planned &amp; actual'!C1132</f>
        <v>0</v>
      </c>
      <c r="D1132" s="22">
        <f>'Filter by planned &amp; actual'!C2920</f>
        <v>0</v>
      </c>
      <c r="E1132" s="23">
        <v>44774</v>
      </c>
      <c r="F1132" s="19" t="s">
        <v>275</v>
      </c>
    </row>
    <row r="1133" spans="1:6" hidden="1">
      <c r="A1133" s="19">
        <v>89</v>
      </c>
      <c r="B1133" s="8" t="s">
        <v>126</v>
      </c>
      <c r="C1133" s="22">
        <f>'Filter by planned &amp; actual'!C1133</f>
        <v>0</v>
      </c>
      <c r="D1133" s="22">
        <f>'Filter by planned &amp; actual'!C2921</f>
        <v>0</v>
      </c>
      <c r="E1133" s="23">
        <v>44774</v>
      </c>
      <c r="F1133" s="19" t="s">
        <v>275</v>
      </c>
    </row>
    <row r="1134" spans="1:6" hidden="1">
      <c r="A1134" s="19">
        <v>90</v>
      </c>
      <c r="B1134" s="8" t="s">
        <v>284</v>
      </c>
      <c r="C1134" s="22">
        <f>'Filter by planned &amp; actual'!C1134</f>
        <v>0</v>
      </c>
      <c r="D1134" s="22">
        <f>'Filter by planned &amp; actual'!C2922</f>
        <v>0</v>
      </c>
      <c r="E1134" s="23">
        <v>44774</v>
      </c>
      <c r="F1134" s="19" t="s">
        <v>275</v>
      </c>
    </row>
    <row r="1135" spans="1:6" hidden="1">
      <c r="A1135" s="19">
        <v>91</v>
      </c>
      <c r="B1135" s="19" t="s">
        <v>2006</v>
      </c>
      <c r="C1135" s="22">
        <f>'Filter by planned &amp; actual'!C1135</f>
        <v>0</v>
      </c>
      <c r="D1135" s="22">
        <f>'Filter by planned &amp; actual'!C2923</f>
        <v>0</v>
      </c>
      <c r="E1135" s="23">
        <v>44774</v>
      </c>
      <c r="F1135" s="19" t="s">
        <v>275</v>
      </c>
    </row>
    <row r="1136" spans="1:6" hidden="1">
      <c r="A1136" s="19">
        <v>92</v>
      </c>
      <c r="B1136" s="19" t="s">
        <v>283</v>
      </c>
      <c r="C1136" s="22">
        <f>'Filter by planned &amp; actual'!C1136</f>
        <v>0</v>
      </c>
      <c r="D1136" s="22">
        <f>'Filter by planned &amp; actual'!C2924</f>
        <v>0</v>
      </c>
      <c r="E1136" s="23">
        <v>44774</v>
      </c>
      <c r="F1136" s="19" t="s">
        <v>275</v>
      </c>
    </row>
    <row r="1137" spans="1:6" hidden="1">
      <c r="A1137" s="19">
        <v>93</v>
      </c>
      <c r="B1137" s="19" t="s">
        <v>2005</v>
      </c>
      <c r="C1137" s="22">
        <f>'Filter by planned &amp; actual'!C1137</f>
        <v>0</v>
      </c>
      <c r="D1137" s="22">
        <f>'Filter by planned &amp; actual'!C2925</f>
        <v>0</v>
      </c>
      <c r="E1137" s="23">
        <v>44774</v>
      </c>
      <c r="F1137" s="19" t="s">
        <v>275</v>
      </c>
    </row>
    <row r="1138" spans="1:6" hidden="1">
      <c r="A1138" s="19">
        <v>94</v>
      </c>
      <c r="B1138" s="19" t="s">
        <v>2075</v>
      </c>
      <c r="C1138" s="22">
        <f>'Filter by planned &amp; actual'!C1138</f>
        <v>0</v>
      </c>
      <c r="D1138" s="22">
        <f>'Filter by planned &amp; actual'!C2926</f>
        <v>0</v>
      </c>
      <c r="E1138" s="23">
        <v>44774</v>
      </c>
      <c r="F1138" s="19" t="s">
        <v>275</v>
      </c>
    </row>
    <row r="1139" spans="1:6" hidden="1">
      <c r="A1139" s="19">
        <v>95</v>
      </c>
      <c r="B1139" s="19" t="s">
        <v>2076</v>
      </c>
      <c r="C1139" s="22">
        <f>'Filter by planned &amp; actual'!C1139</f>
        <v>0</v>
      </c>
      <c r="D1139" s="22">
        <f>'Filter by planned &amp; actual'!C2927</f>
        <v>0</v>
      </c>
      <c r="E1139" s="23">
        <v>44774</v>
      </c>
      <c r="F1139" s="19" t="s">
        <v>275</v>
      </c>
    </row>
    <row r="1140" spans="1:6" hidden="1">
      <c r="A1140" s="19">
        <v>96</v>
      </c>
      <c r="B1140" s="19" t="s">
        <v>2077</v>
      </c>
      <c r="C1140" s="22">
        <f>'Filter by planned &amp; actual'!C1140</f>
        <v>0</v>
      </c>
      <c r="D1140" s="22">
        <f>'Filter by planned &amp; actual'!C2928</f>
        <v>0</v>
      </c>
      <c r="E1140" s="23">
        <v>44774</v>
      </c>
      <c r="F1140" s="19" t="s">
        <v>275</v>
      </c>
    </row>
    <row r="1141" spans="1:6" hidden="1">
      <c r="A1141" s="19">
        <v>97</v>
      </c>
      <c r="B1141" s="19" t="s">
        <v>2078</v>
      </c>
      <c r="C1141" s="22">
        <f>'Filter by planned &amp; actual'!C1141</f>
        <v>5061314</v>
      </c>
      <c r="D1141" s="22">
        <f>'Filter by planned &amp; actual'!C2929</f>
        <v>9453518.2577319741</v>
      </c>
      <c r="E1141" s="23">
        <v>44774</v>
      </c>
      <c r="F1141" s="19" t="s">
        <v>275</v>
      </c>
    </row>
    <row r="1142" spans="1:6" hidden="1">
      <c r="A1142" s="19">
        <v>98</v>
      </c>
      <c r="B1142" s="19" t="s">
        <v>2079</v>
      </c>
      <c r="C1142" s="22">
        <f>'Filter by planned &amp; actual'!C1142</f>
        <v>35207967</v>
      </c>
      <c r="D1142" s="22">
        <f>'Filter by planned &amp; actual'!C2930</f>
        <v>15897622.443298981</v>
      </c>
      <c r="E1142" s="23">
        <v>44774</v>
      </c>
      <c r="F1142" s="19" t="s">
        <v>275</v>
      </c>
    </row>
    <row r="1143" spans="1:6" hidden="1">
      <c r="A1143" s="19">
        <v>99</v>
      </c>
      <c r="B1143" s="19" t="s">
        <v>2080</v>
      </c>
      <c r="C1143" s="22">
        <f>'Filter by planned &amp; actual'!C1143</f>
        <v>22496307</v>
      </c>
      <c r="D1143" s="22">
        <f>'Filter by planned &amp; actual'!C2931</f>
        <v>2272770.4480516911</v>
      </c>
      <c r="E1143" s="23">
        <v>44774</v>
      </c>
      <c r="F1143" s="19" t="s">
        <v>275</v>
      </c>
    </row>
    <row r="1144" spans="1:6" hidden="1">
      <c r="A1144" s="19">
        <v>100</v>
      </c>
      <c r="B1144" s="19" t="s">
        <v>2081</v>
      </c>
      <c r="C1144" s="22">
        <f>'Filter by planned &amp; actual'!C1144</f>
        <v>0</v>
      </c>
      <c r="D1144" s="22">
        <f>'Filter by planned &amp; actual'!C2932</f>
        <v>0</v>
      </c>
      <c r="E1144" s="23">
        <v>44774</v>
      </c>
      <c r="F1144" s="19" t="s">
        <v>275</v>
      </c>
    </row>
    <row r="1145" spans="1:6" hidden="1">
      <c r="A1145" s="19">
        <v>101</v>
      </c>
      <c r="B1145" s="19" t="s">
        <v>2082</v>
      </c>
      <c r="C1145" s="22">
        <f>'Filter by planned &amp; actual'!C1145</f>
        <v>0</v>
      </c>
      <c r="D1145" s="22">
        <f>'Filter by planned &amp; actual'!C2933</f>
        <v>0</v>
      </c>
      <c r="E1145" s="23">
        <v>44774</v>
      </c>
      <c r="F1145" s="19" t="s">
        <v>275</v>
      </c>
    </row>
    <row r="1146" spans="1:6" hidden="1">
      <c r="A1146" s="19">
        <v>102</v>
      </c>
      <c r="B1146" s="19" t="s">
        <v>2083</v>
      </c>
      <c r="C1146" s="22">
        <f>'Filter by planned &amp; actual'!C1146</f>
        <v>5341442</v>
      </c>
      <c r="D1146" s="22">
        <f>'Filter by planned &amp; actual'!C2934</f>
        <v>6562816.9892472625</v>
      </c>
      <c r="E1146" s="23">
        <v>44774</v>
      </c>
      <c r="F1146" s="19" t="s">
        <v>275</v>
      </c>
    </row>
    <row r="1147" spans="1:6" hidden="1">
      <c r="A1147" s="19">
        <v>103</v>
      </c>
      <c r="B1147" t="s">
        <v>2085</v>
      </c>
      <c r="C1147" s="22">
        <f>'Filter by planned &amp; actual'!C1147</f>
        <v>0</v>
      </c>
      <c r="D1147" s="22">
        <f>'Filter by planned &amp; actual'!C2935</f>
        <v>0</v>
      </c>
      <c r="E1147" s="23">
        <v>44774</v>
      </c>
      <c r="F1147" s="19" t="s">
        <v>275</v>
      </c>
    </row>
    <row r="1148" spans="1:6" hidden="1">
      <c r="A1148" s="19">
        <v>104</v>
      </c>
      <c r="B1148" t="s">
        <v>2086</v>
      </c>
      <c r="C1148" s="22">
        <f>'Filter by planned &amp; actual'!C1148</f>
        <v>0</v>
      </c>
      <c r="D1148" s="22">
        <f>'Filter by planned &amp; actual'!C2936</f>
        <v>0</v>
      </c>
      <c r="E1148" s="23">
        <v>44774</v>
      </c>
      <c r="F1148" s="19" t="s">
        <v>275</v>
      </c>
    </row>
    <row r="1149" spans="1:6" hidden="1">
      <c r="A1149" s="19">
        <v>105</v>
      </c>
      <c r="B1149" t="s">
        <v>2087</v>
      </c>
      <c r="C1149" s="22">
        <f>'Filter by planned &amp; actual'!C1149</f>
        <v>2807509.19</v>
      </c>
      <c r="D1149" s="22">
        <f>'Filter by planned &amp; actual'!C2937</f>
        <v>119488.2512562573</v>
      </c>
      <c r="E1149" s="23">
        <v>44774</v>
      </c>
      <c r="F1149" s="19" t="s">
        <v>275</v>
      </c>
    </row>
    <row r="1150" spans="1:6" hidden="1">
      <c r="A1150" s="19">
        <v>106</v>
      </c>
      <c r="B1150" t="s">
        <v>2088</v>
      </c>
      <c r="C1150" s="22">
        <f>'Filter by planned &amp; actual'!C1150</f>
        <v>0</v>
      </c>
      <c r="D1150" s="22">
        <f>'Filter by planned &amp; actual'!C2938</f>
        <v>0</v>
      </c>
      <c r="E1150" s="23">
        <v>44774</v>
      </c>
      <c r="F1150" s="19" t="s">
        <v>275</v>
      </c>
    </row>
    <row r="1151" spans="1:6" hidden="1">
      <c r="A1151" s="19">
        <v>107</v>
      </c>
      <c r="B1151" t="s">
        <v>2089</v>
      </c>
      <c r="C1151" s="22">
        <f>'Filter by planned &amp; actual'!C1151</f>
        <v>0</v>
      </c>
      <c r="D1151" s="22">
        <f>'Filter by planned &amp; actual'!C2939</f>
        <v>28.93047034740448</v>
      </c>
      <c r="E1151" s="23">
        <v>44774</v>
      </c>
      <c r="F1151" s="19" t="s">
        <v>275</v>
      </c>
    </row>
    <row r="1152" spans="1:6" hidden="1">
      <c r="A1152" s="19">
        <v>108</v>
      </c>
      <c r="B1152" t="s">
        <v>2090</v>
      </c>
      <c r="C1152" s="22">
        <f>'Filter by planned &amp; actual'!C1152</f>
        <v>12414552</v>
      </c>
      <c r="D1152" s="22">
        <f>'Filter by planned &amp; actual'!C2940</f>
        <v>11008636.064516127</v>
      </c>
      <c r="E1152" s="23">
        <v>44774</v>
      </c>
      <c r="F1152" s="19" t="s">
        <v>275</v>
      </c>
    </row>
    <row r="1153" spans="1:6" hidden="1">
      <c r="A1153" s="19">
        <v>109</v>
      </c>
      <c r="B1153" t="s">
        <v>2091</v>
      </c>
      <c r="C1153" s="22">
        <f>'Filter by planned &amp; actual'!C1153</f>
        <v>3666244.1777950251</v>
      </c>
      <c r="D1153" s="22">
        <f>'Filter by planned &amp; actual'!C2941</f>
        <v>17291717.21505376</v>
      </c>
      <c r="E1153" s="23">
        <v>44774</v>
      </c>
      <c r="F1153" s="19" t="s">
        <v>275</v>
      </c>
    </row>
    <row r="1154" spans="1:6" hidden="1">
      <c r="A1154" s="19">
        <v>110</v>
      </c>
      <c r="B1154" s="19" t="s">
        <v>2092</v>
      </c>
      <c r="C1154" s="22">
        <f>'Filter by planned &amp; actual'!C1154</f>
        <v>25082804</v>
      </c>
      <c r="D1154" s="22">
        <f>'Filter by planned &amp; actual'!C2942</f>
        <v>43821522.873785734</v>
      </c>
      <c r="E1154" s="23">
        <v>44774</v>
      </c>
      <c r="F1154" s="19" t="s">
        <v>275</v>
      </c>
    </row>
    <row r="1155" spans="1:6" hidden="1">
      <c r="A1155" s="19">
        <v>111</v>
      </c>
      <c r="B1155" s="19" t="s">
        <v>2104</v>
      </c>
      <c r="C1155" s="22">
        <f>'Filter by planned &amp; actual'!C1155</f>
        <v>5938278.4532811511</v>
      </c>
      <c r="D1155" s="22">
        <f>'Filter by planned &amp; actual'!C2943</f>
        <v>1690198.5222222209</v>
      </c>
      <c r="E1155" s="23">
        <v>44774</v>
      </c>
      <c r="F1155" s="19" t="s">
        <v>275</v>
      </c>
    </row>
    <row r="1156" spans="1:6" hidden="1">
      <c r="A1156" s="19">
        <v>112</v>
      </c>
      <c r="B1156" s="19" t="s">
        <v>2100</v>
      </c>
      <c r="C1156" s="22">
        <f>'Filter by planned &amp; actual'!C1156</f>
        <v>15997938</v>
      </c>
      <c r="D1156" s="22">
        <f>'Filter by planned &amp; actual'!C2944</f>
        <v>29268835.922222197</v>
      </c>
      <c r="E1156" s="23">
        <v>44774</v>
      </c>
      <c r="F1156" s="19" t="s">
        <v>275</v>
      </c>
    </row>
    <row r="1157" spans="1:6" hidden="1">
      <c r="A1157" s="19">
        <v>113</v>
      </c>
      <c r="B1157" s="19" t="s">
        <v>2101</v>
      </c>
      <c r="C1157" s="22">
        <f>'Filter by planned &amp; actual'!C1157</f>
        <v>35414061</v>
      </c>
      <c r="D1157" s="22">
        <f>'Filter by planned &amp; actual'!C2945</f>
        <v>12485579.631578982</v>
      </c>
      <c r="E1157" s="23">
        <v>44774</v>
      </c>
      <c r="F1157" s="19" t="s">
        <v>275</v>
      </c>
    </row>
    <row r="1158" spans="1:6" hidden="1">
      <c r="A1158" s="19">
        <v>114</v>
      </c>
      <c r="B1158" s="19" t="s">
        <v>2102</v>
      </c>
      <c r="C1158" s="22">
        <f>'Filter by planned &amp; actual'!C1158</f>
        <v>0</v>
      </c>
      <c r="D1158" s="22">
        <f>'Filter by planned &amp; actual'!C2946</f>
        <v>15790.670886069536</v>
      </c>
      <c r="E1158" s="23">
        <v>44774</v>
      </c>
      <c r="F1158" s="19" t="s">
        <v>275</v>
      </c>
    </row>
    <row r="1159" spans="1:6" hidden="1">
      <c r="A1159" s="20">
        <v>115</v>
      </c>
      <c r="B1159" s="20" t="s">
        <v>2103</v>
      </c>
      <c r="C1159" s="22">
        <f>'Filter by planned &amp; actual'!C1159</f>
        <v>3240000</v>
      </c>
      <c r="D1159" s="22">
        <f>'Filter by planned &amp; actual'!C2947</f>
        <v>99504.957634791732</v>
      </c>
      <c r="E1159" s="23">
        <v>44774</v>
      </c>
      <c r="F1159" s="19" t="s">
        <v>275</v>
      </c>
    </row>
    <row r="1160" spans="1:6" hidden="1">
      <c r="A1160" s="19">
        <v>116</v>
      </c>
      <c r="B1160" s="19" t="s">
        <v>2109</v>
      </c>
      <c r="C1160" s="22">
        <f>'Filter by planned &amp; actual'!C1160</f>
        <v>0</v>
      </c>
      <c r="D1160" s="22">
        <f>'Filter by planned &amp; actual'!C2948</f>
        <v>338518.17391304485</v>
      </c>
      <c r="E1160" s="23">
        <v>44774</v>
      </c>
      <c r="F1160" s="19" t="s">
        <v>275</v>
      </c>
    </row>
    <row r="1161" spans="1:6" hidden="1">
      <c r="A1161" s="19">
        <v>117</v>
      </c>
      <c r="B1161" s="19" t="s">
        <v>2110</v>
      </c>
      <c r="C1161" s="22">
        <f>'Filter by planned &amp; actual'!C1161</f>
        <v>4125660</v>
      </c>
      <c r="D1161" s="22">
        <f>'Filter by planned &amp; actual'!C2949</f>
        <v>581673.61363635957</v>
      </c>
      <c r="E1161" s="23">
        <v>44774</v>
      </c>
      <c r="F1161" s="19" t="s">
        <v>275</v>
      </c>
    </row>
    <row r="1162" spans="1:6" hidden="1">
      <c r="A1162">
        <v>118</v>
      </c>
      <c r="B1162" t="s">
        <v>2112</v>
      </c>
      <c r="C1162" s="22">
        <f>'Filter by planned &amp; actual'!C1162</f>
        <v>4709509</v>
      </c>
      <c r="D1162" s="22">
        <f>'Filter by planned &amp; actual'!C2950</f>
        <v>6698358.0738185048</v>
      </c>
      <c r="E1162" s="23">
        <v>44774</v>
      </c>
      <c r="F1162" s="19" t="s">
        <v>275</v>
      </c>
    </row>
    <row r="1163" spans="1:6" hidden="1">
      <c r="A1163">
        <v>119</v>
      </c>
      <c r="B1163" t="s">
        <v>2113</v>
      </c>
      <c r="C1163" s="22">
        <f>'Filter by planned &amp; actual'!C1163</f>
        <v>383104.5</v>
      </c>
      <c r="D1163" s="22">
        <f>'Filter by planned &amp; actual'!C2951</f>
        <v>255602.51111111231</v>
      </c>
      <c r="E1163" s="23">
        <v>44774</v>
      </c>
      <c r="F1163" s="19" t="s">
        <v>275</v>
      </c>
    </row>
    <row r="1164" spans="1:6" hidden="1">
      <c r="A1164">
        <v>120</v>
      </c>
      <c r="B1164" s="106" t="s">
        <v>2114</v>
      </c>
      <c r="C1164" s="22">
        <f>'Filter by planned &amp; actual'!C1164</f>
        <v>0</v>
      </c>
      <c r="D1164" s="22">
        <f>'Filter by planned &amp; actual'!C2952</f>
        <v>0</v>
      </c>
      <c r="E1164" s="23">
        <v>44774</v>
      </c>
      <c r="F1164" s="19" t="s">
        <v>275</v>
      </c>
    </row>
    <row r="1165" spans="1:6" hidden="1">
      <c r="A1165">
        <v>121</v>
      </c>
      <c r="B1165" s="12" t="s">
        <v>2157</v>
      </c>
      <c r="C1165" s="22">
        <f>'Filter by planned &amp; actual'!C1165</f>
        <v>0</v>
      </c>
      <c r="D1165" s="22">
        <f>'Filter by planned &amp; actual'!C2953</f>
        <v>0</v>
      </c>
      <c r="E1165" s="23">
        <v>44774</v>
      </c>
      <c r="F1165" s="19" t="s">
        <v>275</v>
      </c>
    </row>
    <row r="1166" spans="1:6" hidden="1">
      <c r="A1166">
        <v>122</v>
      </c>
      <c r="B1166" s="12" t="s">
        <v>2158</v>
      </c>
      <c r="C1166" s="22">
        <f>'Filter by planned &amp; actual'!C1166</f>
        <v>453119.37</v>
      </c>
      <c r="D1166" s="22">
        <f>'Filter by planned &amp; actual'!C2954</f>
        <v>0</v>
      </c>
      <c r="E1166" s="23">
        <v>44774</v>
      </c>
      <c r="F1166" s="19" t="s">
        <v>275</v>
      </c>
    </row>
    <row r="1167" spans="1:6" hidden="1">
      <c r="A1167">
        <v>123</v>
      </c>
      <c r="B1167" s="12" t="s">
        <v>2159</v>
      </c>
      <c r="C1167" s="22">
        <f>'Filter by planned &amp; actual'!C1167</f>
        <v>0</v>
      </c>
      <c r="D1167" s="22">
        <f>'Filter by planned &amp; actual'!C2955</f>
        <v>0</v>
      </c>
      <c r="E1167" s="23">
        <v>44774</v>
      </c>
      <c r="F1167" s="19" t="s">
        <v>275</v>
      </c>
    </row>
    <row r="1168" spans="1:6" hidden="1">
      <c r="A1168">
        <v>124</v>
      </c>
      <c r="B1168" s="12" t="s">
        <v>2160</v>
      </c>
      <c r="C1168" s="22">
        <f>'Filter by planned &amp; actual'!C1168</f>
        <v>0</v>
      </c>
      <c r="D1168" s="22">
        <f>'Filter by planned &amp; actual'!C2956</f>
        <v>302833.94444444589</v>
      </c>
      <c r="E1168" s="23">
        <v>44774</v>
      </c>
      <c r="F1168" s="19" t="s">
        <v>275</v>
      </c>
    </row>
    <row r="1169" spans="1:6" hidden="1">
      <c r="A1169" s="19">
        <v>125</v>
      </c>
      <c r="B1169" s="19" t="s">
        <v>2162</v>
      </c>
      <c r="C1169" s="22">
        <f>'Filter by planned &amp; actual'!C1169</f>
        <v>0</v>
      </c>
      <c r="D1169" s="22">
        <f>'Filter by planned &amp; actual'!C2957</f>
        <v>6250</v>
      </c>
      <c r="E1169" s="23">
        <v>44774</v>
      </c>
      <c r="F1169" s="19" t="s">
        <v>275</v>
      </c>
    </row>
    <row r="1170" spans="1:6" hidden="1">
      <c r="A1170" s="19">
        <v>126</v>
      </c>
      <c r="B1170" s="19" t="s">
        <v>2163</v>
      </c>
      <c r="C1170" s="22">
        <f>'Filter by planned &amp; actual'!C1170</f>
        <v>1200000</v>
      </c>
      <c r="D1170" s="22">
        <f>'Filter by planned &amp; actual'!C2958</f>
        <v>169993.61820200086</v>
      </c>
      <c r="E1170" s="23">
        <v>44774</v>
      </c>
      <c r="F1170" s="19" t="s">
        <v>275</v>
      </c>
    </row>
    <row r="1171" spans="1:6" hidden="1">
      <c r="A1171" s="19">
        <v>127</v>
      </c>
      <c r="B1171" s="19" t="s">
        <v>2164</v>
      </c>
      <c r="C1171" s="22">
        <f>'Filter by planned &amp; actual'!C1171</f>
        <v>22898290</v>
      </c>
      <c r="D1171" s="22">
        <f>'Filter by planned &amp; actual'!C2959</f>
        <v>6089133.5888888985</v>
      </c>
      <c r="E1171" s="23">
        <v>44774</v>
      </c>
      <c r="F1171" s="19" t="s">
        <v>275</v>
      </c>
    </row>
    <row r="1172" spans="1:6" hidden="1">
      <c r="A1172" s="19">
        <v>128</v>
      </c>
      <c r="B1172" s="19" t="s">
        <v>2165</v>
      </c>
      <c r="C1172" s="22">
        <f>'Filter by planned &amp; actual'!C1172</f>
        <v>8794544</v>
      </c>
      <c r="D1172" s="22">
        <f>'Filter by planned &amp; actual'!C2960</f>
        <v>3721760.3289560974</v>
      </c>
      <c r="E1172" s="23">
        <v>44774</v>
      </c>
      <c r="F1172" s="19" t="s">
        <v>275</v>
      </c>
    </row>
    <row r="1173" spans="1:6" hidden="1">
      <c r="A1173" s="113">
        <v>129</v>
      </c>
      <c r="B1173" t="s">
        <v>2167</v>
      </c>
      <c r="C1173" s="22">
        <f>'Filter by planned &amp; actual'!C1173</f>
        <v>0</v>
      </c>
      <c r="D1173" s="22">
        <f>'Filter by planned &amp; actual'!C2961</f>
        <v>0</v>
      </c>
      <c r="E1173" s="23">
        <v>44774</v>
      </c>
      <c r="F1173" s="19" t="s">
        <v>275</v>
      </c>
    </row>
    <row r="1174" spans="1:6" hidden="1">
      <c r="A1174" s="113">
        <v>130</v>
      </c>
      <c r="B1174" t="s">
        <v>2168</v>
      </c>
      <c r="C1174" s="22">
        <f>'Filter by planned &amp; actual'!C1174</f>
        <v>24200322</v>
      </c>
      <c r="D1174" s="22">
        <f>'Filter by planned &amp; actual'!C2962</f>
        <v>22640039.037037045</v>
      </c>
      <c r="E1174" s="23">
        <v>44774</v>
      </c>
      <c r="F1174" s="19" t="s">
        <v>275</v>
      </c>
    </row>
    <row r="1175" spans="1:6" hidden="1">
      <c r="A1175" s="113">
        <v>131</v>
      </c>
      <c r="B1175" s="113" t="s">
        <v>2169</v>
      </c>
      <c r="C1175" s="22">
        <f>'Filter by planned &amp; actual'!C1175</f>
        <v>0</v>
      </c>
      <c r="D1175" s="22">
        <f>'Filter by planned &amp; actual'!C2963</f>
        <v>-446580.59139784949</v>
      </c>
      <c r="E1175" s="23">
        <v>44774</v>
      </c>
      <c r="F1175" s="19" t="s">
        <v>275</v>
      </c>
    </row>
    <row r="1176" spans="1:6" hidden="1">
      <c r="A1176" s="113">
        <v>132</v>
      </c>
      <c r="B1176" s="113" t="s">
        <v>2170</v>
      </c>
      <c r="C1176" s="22">
        <f>'Filter by planned &amp; actual'!C1176</f>
        <v>1214112</v>
      </c>
      <c r="D1176" s="22">
        <f>'Filter by planned &amp; actual'!C2964</f>
        <v>1892617.0215053782</v>
      </c>
      <c r="E1176" s="23">
        <v>44774</v>
      </c>
      <c r="F1176" s="19" t="s">
        <v>275</v>
      </c>
    </row>
    <row r="1177" spans="1:6" hidden="1">
      <c r="A1177" s="113">
        <v>133</v>
      </c>
      <c r="B1177" s="113" t="s">
        <v>2171</v>
      </c>
      <c r="C1177" s="22">
        <f>'Filter by planned &amp; actual'!C1177</f>
        <v>0</v>
      </c>
      <c r="D1177" s="22">
        <f>'Filter by planned &amp; actual'!C2965</f>
        <v>0</v>
      </c>
      <c r="E1177" s="23">
        <v>44774</v>
      </c>
      <c r="F1177" s="19" t="s">
        <v>275</v>
      </c>
    </row>
    <row r="1178" spans="1:6" hidden="1">
      <c r="A1178" s="113">
        <v>134</v>
      </c>
      <c r="B1178" s="113" t="s">
        <v>2172</v>
      </c>
      <c r="C1178" s="22">
        <f>'Filter by planned &amp; actual'!C1178</f>
        <v>0</v>
      </c>
      <c r="D1178" s="22">
        <f>'Filter by planned &amp; actual'!C2966</f>
        <v>0</v>
      </c>
      <c r="E1178" s="23">
        <v>44774</v>
      </c>
      <c r="F1178" s="19" t="s">
        <v>275</v>
      </c>
    </row>
    <row r="1179" spans="1:6" hidden="1">
      <c r="A1179" s="113">
        <v>135</v>
      </c>
      <c r="B1179" s="113" t="s">
        <v>2173</v>
      </c>
      <c r="C1179" s="22">
        <f>'Filter by planned &amp; actual'!C1179</f>
        <v>30852133</v>
      </c>
      <c r="D1179" s="22">
        <f>'Filter by planned &amp; actual'!C2967</f>
        <v>14323521.666666657</v>
      </c>
      <c r="E1179" s="23">
        <v>44774</v>
      </c>
      <c r="F1179" s="19" t="s">
        <v>275</v>
      </c>
    </row>
    <row r="1180" spans="1:6" hidden="1">
      <c r="A1180" s="113">
        <v>136</v>
      </c>
      <c r="B1180" s="113" t="s">
        <v>2174</v>
      </c>
      <c r="C1180" s="22">
        <f>'Filter by planned &amp; actual'!C1180</f>
        <v>32443754</v>
      </c>
      <c r="D1180" s="22">
        <f>'Filter by planned &amp; actual'!C2968</f>
        <v>36282311.270161897</v>
      </c>
      <c r="E1180" s="23">
        <v>44774</v>
      </c>
      <c r="F1180" s="19" t="s">
        <v>275</v>
      </c>
    </row>
    <row r="1181" spans="1:6" hidden="1">
      <c r="A1181" s="113">
        <v>137</v>
      </c>
      <c r="B1181" s="113" t="s">
        <v>2175</v>
      </c>
      <c r="C1181" s="22">
        <f>'Filter by planned &amp; actual'!C1181</f>
        <v>0</v>
      </c>
      <c r="D1181" s="22">
        <f>'Filter by planned &amp; actual'!C2969</f>
        <v>-527.3870967742987</v>
      </c>
      <c r="E1181" s="23">
        <v>44774</v>
      </c>
      <c r="F1181" s="19" t="s">
        <v>275</v>
      </c>
    </row>
    <row r="1182" spans="1:6" hidden="1">
      <c r="A1182" s="113">
        <v>138</v>
      </c>
      <c r="B1182" s="113" t="s">
        <v>2176</v>
      </c>
      <c r="C1182" s="22">
        <f>'Filter by planned &amp; actual'!C1182</f>
        <v>18420963</v>
      </c>
      <c r="D1182" s="22">
        <f>'Filter by planned &amp; actual'!C2970</f>
        <v>8619791.1217948738</v>
      </c>
      <c r="E1182" s="23">
        <v>44774</v>
      </c>
      <c r="F1182" s="19" t="s">
        <v>275</v>
      </c>
    </row>
    <row r="1183" spans="1:6" hidden="1">
      <c r="A1183" s="113">
        <v>139</v>
      </c>
      <c r="B1183" s="113" t="s">
        <v>2189</v>
      </c>
      <c r="C1183" s="22">
        <f>'Filter by planned &amp; actual'!C1183</f>
        <v>0</v>
      </c>
      <c r="D1183" s="22">
        <f>'Filter by planned &amp; actual'!C2971</f>
        <v>823893.15300084651</v>
      </c>
      <c r="E1183" s="23">
        <v>44774</v>
      </c>
      <c r="F1183" s="19" t="s">
        <v>275</v>
      </c>
    </row>
    <row r="1184" spans="1:6" hidden="1">
      <c r="A1184" s="113">
        <v>140</v>
      </c>
      <c r="B1184" s="113" t="s">
        <v>2190</v>
      </c>
      <c r="C1184" s="22">
        <f>'Filter by planned &amp; actual'!C1184</f>
        <v>15000000</v>
      </c>
      <c r="D1184" s="22">
        <f>'Filter by planned &amp; actual'!C2972</f>
        <v>1824397.0888888882</v>
      </c>
      <c r="E1184" s="23">
        <v>44774</v>
      </c>
      <c r="F1184" s="19" t="s">
        <v>275</v>
      </c>
    </row>
    <row r="1185" spans="1:6" hidden="1">
      <c r="A1185" s="113">
        <v>141</v>
      </c>
      <c r="B1185" s="113" t="s">
        <v>2191</v>
      </c>
      <c r="C1185" s="22">
        <f>'Filter by planned &amp; actual'!C1185</f>
        <v>0</v>
      </c>
      <c r="D1185" s="22">
        <f>'Filter by planned &amp; actual'!C2973</f>
        <v>0</v>
      </c>
      <c r="E1185" s="23">
        <v>44774</v>
      </c>
      <c r="F1185" s="19" t="s">
        <v>275</v>
      </c>
    </row>
    <row r="1186" spans="1:6" hidden="1">
      <c r="A1186" s="113">
        <v>142</v>
      </c>
      <c r="B1186" s="113" t="s">
        <v>2192</v>
      </c>
      <c r="C1186" s="22">
        <f>'Filter by planned &amp; actual'!C1186</f>
        <v>0</v>
      </c>
      <c r="D1186" s="22">
        <f>'Filter by planned &amp; actual'!C2974</f>
        <v>0</v>
      </c>
      <c r="E1186" s="23">
        <v>44774</v>
      </c>
      <c r="F1186" s="19" t="s">
        <v>275</v>
      </c>
    </row>
    <row r="1187" spans="1:6" hidden="1">
      <c r="A1187" s="113">
        <v>143</v>
      </c>
      <c r="B1187" s="113" t="s">
        <v>2193</v>
      </c>
      <c r="C1187" s="22">
        <f>'Filter by planned &amp; actual'!C1187</f>
        <v>0</v>
      </c>
      <c r="D1187" s="22">
        <f>'Filter by planned &amp; actual'!C2975</f>
        <v>0</v>
      </c>
      <c r="E1187" s="23">
        <v>44774</v>
      </c>
      <c r="F1187" s="19" t="s">
        <v>275</v>
      </c>
    </row>
    <row r="1188" spans="1:6" hidden="1">
      <c r="A1188" s="152">
        <v>144</v>
      </c>
      <c r="B1188" s="152" t="s">
        <v>2207</v>
      </c>
      <c r="C1188" s="22">
        <f>'Filter by planned &amp; actual'!C1188</f>
        <v>0</v>
      </c>
      <c r="D1188" s="22">
        <f>'Filter by planned &amp; actual'!C2976</f>
        <v>10502527.563998265</v>
      </c>
      <c r="E1188" s="23">
        <v>44774</v>
      </c>
      <c r="F1188" s="19" t="s">
        <v>275</v>
      </c>
    </row>
    <row r="1189" spans="1:6">
      <c r="A1189" s="152">
        <v>145</v>
      </c>
      <c r="B1189" s="152" t="s">
        <v>2208</v>
      </c>
      <c r="C1189" s="22">
        <f>'Filter by planned &amp; actual'!C1189</f>
        <v>0</v>
      </c>
      <c r="D1189" s="22">
        <f>'Filter by planned &amp; actual'!C2977</f>
        <v>42225.449702869038</v>
      </c>
      <c r="E1189" s="23">
        <v>44774</v>
      </c>
      <c r="F1189" s="19" t="s">
        <v>275</v>
      </c>
    </row>
    <row r="1190" spans="1:6">
      <c r="A1190" s="152">
        <v>146</v>
      </c>
      <c r="B1190" s="152" t="s">
        <v>2211</v>
      </c>
      <c r="C1190" s="22">
        <f>'Filter by planned &amp; actual'!C1190</f>
        <v>0</v>
      </c>
      <c r="D1190" s="22">
        <f>'Filter by planned &amp; actual'!C2978</f>
        <v>317965.46678060247</v>
      </c>
      <c r="E1190" s="23">
        <v>44774</v>
      </c>
      <c r="F1190" s="19" t="s">
        <v>275</v>
      </c>
    </row>
    <row r="1191" spans="1:6">
      <c r="A1191" s="152">
        <v>147</v>
      </c>
      <c r="B1191" s="152" t="s">
        <v>2212</v>
      </c>
      <c r="C1191" s="22">
        <f>'Filter by planned &amp; actual'!C1191</f>
        <v>0</v>
      </c>
      <c r="D1191" s="22">
        <f>'Filter by planned &amp; actual'!C2979</f>
        <v>707233.37868632923</v>
      </c>
      <c r="E1191" s="23">
        <v>44774</v>
      </c>
      <c r="F1191" s="19" t="s">
        <v>275</v>
      </c>
    </row>
    <row r="1192" spans="1:6">
      <c r="A1192" s="152">
        <v>148</v>
      </c>
      <c r="B1192" s="152" t="s">
        <v>2213</v>
      </c>
      <c r="C1192" s="22">
        <f>'Filter by planned &amp; actual'!C1192</f>
        <v>0</v>
      </c>
      <c r="D1192" s="22">
        <f>'Filter by planned &amp; actual'!C2980</f>
        <v>138325.5632183908</v>
      </c>
      <c r="E1192" s="23">
        <v>44774</v>
      </c>
      <c r="F1192" s="19" t="s">
        <v>275</v>
      </c>
    </row>
    <row r="1193" spans="1:6">
      <c r="A1193" s="19">
        <v>0</v>
      </c>
      <c r="B1193" s="111" t="s">
        <v>1985</v>
      </c>
      <c r="C1193" s="22">
        <f>'Filter by planned &amp; actual'!C1193</f>
        <v>0</v>
      </c>
      <c r="D1193" s="22">
        <f>'Filter by planned &amp; actual'!C2981</f>
        <v>0</v>
      </c>
      <c r="E1193" s="23">
        <v>44774</v>
      </c>
      <c r="F1193" s="19" t="s">
        <v>275</v>
      </c>
    </row>
    <row r="1194" spans="1:6" hidden="1">
      <c r="A1194" s="19">
        <v>1</v>
      </c>
      <c r="B1194" s="8" t="s">
        <v>7</v>
      </c>
      <c r="C1194" s="22">
        <f>'Filter by planned &amp; actual'!C1194</f>
        <v>18617689.010526098</v>
      </c>
      <c r="D1194" s="22">
        <f>'Filter by planned &amp; actual'!C2982</f>
        <v>0</v>
      </c>
      <c r="E1194" s="23">
        <v>44805</v>
      </c>
      <c r="F1194" s="19" t="s">
        <v>275</v>
      </c>
    </row>
    <row r="1195" spans="1:6" hidden="1">
      <c r="A1195" s="19">
        <v>2</v>
      </c>
      <c r="B1195" s="8" t="s">
        <v>8</v>
      </c>
      <c r="C1195" s="22">
        <f>'Filter by planned &amp; actual'!C1195</f>
        <v>0</v>
      </c>
      <c r="D1195" s="22">
        <f>'Filter by planned &amp; actual'!C2983</f>
        <v>0</v>
      </c>
      <c r="E1195" s="23">
        <v>44805</v>
      </c>
      <c r="F1195" s="19" t="s">
        <v>275</v>
      </c>
    </row>
    <row r="1196" spans="1:6" hidden="1">
      <c r="A1196" s="19">
        <v>3</v>
      </c>
      <c r="B1196" s="8" t="s">
        <v>9</v>
      </c>
      <c r="C1196" s="22">
        <f>'Filter by planned &amp; actual'!C1196</f>
        <v>10397867.712366581</v>
      </c>
      <c r="D1196" s="22">
        <f>'Filter by planned &amp; actual'!C2984</f>
        <v>0</v>
      </c>
      <c r="E1196" s="23">
        <v>44805</v>
      </c>
      <c r="F1196" s="19" t="s">
        <v>275</v>
      </c>
    </row>
    <row r="1197" spans="1:6" hidden="1">
      <c r="A1197" s="19">
        <v>4</v>
      </c>
      <c r="B1197" s="8" t="s">
        <v>10</v>
      </c>
      <c r="C1197" s="22">
        <f>'Filter by planned &amp; actual'!C1197</f>
        <v>0</v>
      </c>
      <c r="D1197" s="22">
        <f>'Filter by planned &amp; actual'!C2985</f>
        <v>0</v>
      </c>
      <c r="E1197" s="23">
        <v>44805</v>
      </c>
      <c r="F1197" s="19" t="s">
        <v>275</v>
      </c>
    </row>
    <row r="1198" spans="1:6" hidden="1">
      <c r="A1198" s="19">
        <v>5</v>
      </c>
      <c r="B1198" s="8" t="s">
        <v>11</v>
      </c>
      <c r="C1198" s="22">
        <f>'Filter by planned &amp; actual'!C1198</f>
        <v>1758000</v>
      </c>
      <c r="D1198" s="22">
        <f>'Filter by planned &amp; actual'!C2986</f>
        <v>0</v>
      </c>
      <c r="E1198" s="23">
        <v>44805</v>
      </c>
      <c r="F1198" s="19" t="s">
        <v>275</v>
      </c>
    </row>
    <row r="1199" spans="1:6" hidden="1">
      <c r="A1199" s="19">
        <v>6</v>
      </c>
      <c r="B1199" s="8" t="s">
        <v>12</v>
      </c>
      <c r="C1199" s="22">
        <f>'Filter by planned &amp; actual'!C1199</f>
        <v>76249851.559438497</v>
      </c>
      <c r="D1199" s="22">
        <f>'Filter by planned &amp; actual'!C2987</f>
        <v>0</v>
      </c>
      <c r="E1199" s="23">
        <v>44805</v>
      </c>
      <c r="F1199" s="19" t="s">
        <v>275</v>
      </c>
    </row>
    <row r="1200" spans="1:6" hidden="1">
      <c r="A1200" s="19">
        <v>7</v>
      </c>
      <c r="B1200" s="8" t="s">
        <v>13</v>
      </c>
      <c r="C1200" s="22">
        <f>'Filter by planned &amp; actual'!C1200</f>
        <v>0</v>
      </c>
      <c r="D1200" s="22">
        <f>'Filter by planned &amp; actual'!C2988</f>
        <v>0</v>
      </c>
      <c r="E1200" s="23">
        <v>44805</v>
      </c>
      <c r="F1200" s="19" t="s">
        <v>275</v>
      </c>
    </row>
    <row r="1201" spans="1:6" hidden="1">
      <c r="A1201" s="19">
        <v>8</v>
      </c>
      <c r="B1201" s="8" t="s">
        <v>2004</v>
      </c>
      <c r="C1201" s="22">
        <f>'Filter by planned &amp; actual'!C1201</f>
        <v>0</v>
      </c>
      <c r="D1201" s="22">
        <f>'Filter by planned &amp; actual'!C2989</f>
        <v>0</v>
      </c>
      <c r="E1201" s="23">
        <v>44805</v>
      </c>
      <c r="F1201" s="19" t="s">
        <v>275</v>
      </c>
    </row>
    <row r="1202" spans="1:6" hidden="1">
      <c r="A1202" s="19">
        <v>9</v>
      </c>
      <c r="B1202" s="8" t="s">
        <v>15</v>
      </c>
      <c r="C1202" s="22">
        <f>'Filter by planned &amp; actual'!C1202</f>
        <v>0</v>
      </c>
      <c r="D1202" s="22">
        <f>'Filter by planned &amp; actual'!C2990</f>
        <v>0</v>
      </c>
      <c r="E1202" s="23">
        <v>44805</v>
      </c>
      <c r="F1202" s="19" t="s">
        <v>275</v>
      </c>
    </row>
    <row r="1203" spans="1:6" hidden="1">
      <c r="A1203" s="19">
        <v>10</v>
      </c>
      <c r="B1203" s="8" t="s">
        <v>16</v>
      </c>
      <c r="C1203" s="22">
        <f>'Filter by planned &amp; actual'!C1203</f>
        <v>0</v>
      </c>
      <c r="D1203" s="22">
        <f>'Filter by planned &amp; actual'!C2991</f>
        <v>0</v>
      </c>
      <c r="E1203" s="23">
        <v>44805</v>
      </c>
      <c r="F1203" s="19" t="s">
        <v>275</v>
      </c>
    </row>
    <row r="1204" spans="1:6" hidden="1">
      <c r="A1204" s="19">
        <v>11</v>
      </c>
      <c r="B1204" s="8" t="s">
        <v>17</v>
      </c>
      <c r="C1204" s="22">
        <f>'Filter by planned &amp; actual'!C1204</f>
        <v>1854000</v>
      </c>
      <c r="D1204" s="22">
        <f>'Filter by planned &amp; actual'!C2992</f>
        <v>0</v>
      </c>
      <c r="E1204" s="23">
        <v>44805</v>
      </c>
      <c r="F1204" s="19" t="s">
        <v>275</v>
      </c>
    </row>
    <row r="1205" spans="1:6" hidden="1">
      <c r="A1205" s="19">
        <v>12</v>
      </c>
      <c r="B1205" s="8" t="s">
        <v>18</v>
      </c>
      <c r="C1205" s="22">
        <f>'Filter by planned &amp; actual'!C1205</f>
        <v>0</v>
      </c>
      <c r="D1205" s="22">
        <f>'Filter by planned &amp; actual'!C2993</f>
        <v>0</v>
      </c>
      <c r="E1205" s="23">
        <v>44805</v>
      </c>
      <c r="F1205" s="19" t="s">
        <v>275</v>
      </c>
    </row>
    <row r="1206" spans="1:6" hidden="1">
      <c r="A1206" s="19">
        <v>13</v>
      </c>
      <c r="B1206" s="8" t="s">
        <v>19</v>
      </c>
      <c r="C1206" s="22">
        <f>'Filter by planned &amp; actual'!C1206</f>
        <v>0</v>
      </c>
      <c r="D1206" s="22">
        <f>'Filter by planned &amp; actual'!C2994</f>
        <v>0</v>
      </c>
      <c r="E1206" s="23">
        <v>44805</v>
      </c>
      <c r="F1206" s="19" t="s">
        <v>275</v>
      </c>
    </row>
    <row r="1207" spans="1:6" hidden="1">
      <c r="A1207" s="19">
        <v>14</v>
      </c>
      <c r="B1207" s="8" t="s">
        <v>20</v>
      </c>
      <c r="C1207" s="22">
        <f>'Filter by planned &amp; actual'!C1207</f>
        <v>0</v>
      </c>
      <c r="D1207" s="22">
        <f>'Filter by planned &amp; actual'!C2995</f>
        <v>0</v>
      </c>
      <c r="E1207" s="23">
        <v>44805</v>
      </c>
      <c r="F1207" s="19" t="s">
        <v>275</v>
      </c>
    </row>
    <row r="1208" spans="1:6" hidden="1">
      <c r="A1208" s="19">
        <v>15</v>
      </c>
      <c r="B1208" s="8" t="s">
        <v>21</v>
      </c>
      <c r="C1208" s="22">
        <f>'Filter by planned &amp; actual'!C1208</f>
        <v>0</v>
      </c>
      <c r="D1208" s="22">
        <f>'Filter by planned &amp; actual'!C2996</f>
        <v>0</v>
      </c>
      <c r="E1208" s="23">
        <v>44805</v>
      </c>
      <c r="F1208" s="19" t="s">
        <v>275</v>
      </c>
    </row>
    <row r="1209" spans="1:6" hidden="1">
      <c r="A1209" s="19">
        <v>16</v>
      </c>
      <c r="B1209" s="12" t="s">
        <v>22</v>
      </c>
      <c r="C1209" s="22">
        <f>'Filter by planned &amp; actual'!C1209</f>
        <v>0</v>
      </c>
      <c r="D1209" s="22">
        <f>'Filter by planned &amp; actual'!C2997</f>
        <v>0</v>
      </c>
      <c r="E1209" s="23">
        <v>44805</v>
      </c>
      <c r="F1209" s="19" t="s">
        <v>275</v>
      </c>
    </row>
    <row r="1210" spans="1:6" hidden="1">
      <c r="A1210" s="19">
        <v>17</v>
      </c>
      <c r="B1210" s="12" t="s">
        <v>23</v>
      </c>
      <c r="C1210" s="22">
        <f>'Filter by planned &amp; actual'!C1210</f>
        <v>0</v>
      </c>
      <c r="D1210" s="22">
        <f>'Filter by planned &amp; actual'!C2998</f>
        <v>0</v>
      </c>
      <c r="E1210" s="23">
        <v>44805</v>
      </c>
      <c r="F1210" s="19" t="s">
        <v>275</v>
      </c>
    </row>
    <row r="1211" spans="1:6" hidden="1">
      <c r="A1211" s="19">
        <v>18</v>
      </c>
      <c r="B1211" s="12" t="s">
        <v>24</v>
      </c>
      <c r="C1211" s="22">
        <f>'Filter by planned &amp; actual'!C1211</f>
        <v>10285714.285714285</v>
      </c>
      <c r="D1211" s="22">
        <f>'Filter by planned &amp; actual'!C2999</f>
        <v>0</v>
      </c>
      <c r="E1211" s="23">
        <v>44805</v>
      </c>
      <c r="F1211" s="19" t="s">
        <v>275</v>
      </c>
    </row>
    <row r="1212" spans="1:6" hidden="1">
      <c r="A1212" s="19">
        <v>19</v>
      </c>
      <c r="B1212" s="8" t="s">
        <v>25</v>
      </c>
      <c r="C1212" s="22">
        <f>'Filter by planned &amp; actual'!C1212</f>
        <v>6580000</v>
      </c>
      <c r="D1212" s="22">
        <f>'Filter by planned &amp; actual'!C3000</f>
        <v>0</v>
      </c>
      <c r="E1212" s="23">
        <v>44805</v>
      </c>
      <c r="F1212" s="19" t="s">
        <v>275</v>
      </c>
    </row>
    <row r="1213" spans="1:6" hidden="1">
      <c r="A1213" s="19">
        <v>20</v>
      </c>
      <c r="B1213" s="8" t="s">
        <v>26</v>
      </c>
      <c r="C1213" s="22">
        <f>'Filter by planned &amp; actual'!C1213</f>
        <v>18520000</v>
      </c>
      <c r="D1213" s="22">
        <f>'Filter by planned &amp; actual'!C3001</f>
        <v>0</v>
      </c>
      <c r="E1213" s="23">
        <v>44805</v>
      </c>
      <c r="F1213" s="19" t="s">
        <v>275</v>
      </c>
    </row>
    <row r="1214" spans="1:6" hidden="1">
      <c r="A1214" s="19">
        <v>21</v>
      </c>
      <c r="B1214" s="8" t="s">
        <v>27</v>
      </c>
      <c r="C1214" s="22">
        <f>'Filter by planned &amp; actual'!C1214</f>
        <v>18984130</v>
      </c>
      <c r="D1214" s="22">
        <f>'Filter by planned &amp; actual'!C3002</f>
        <v>0</v>
      </c>
      <c r="E1214" s="23">
        <v>44805</v>
      </c>
      <c r="F1214" s="19" t="s">
        <v>275</v>
      </c>
    </row>
    <row r="1215" spans="1:6" hidden="1">
      <c r="A1215" s="19">
        <v>22</v>
      </c>
      <c r="B1215" s="8" t="s">
        <v>29</v>
      </c>
      <c r="C1215" s="22">
        <f>'Filter by planned &amp; actual'!C1215</f>
        <v>0</v>
      </c>
      <c r="D1215" s="22">
        <f>'Filter by planned &amp; actual'!C3003</f>
        <v>0</v>
      </c>
      <c r="E1215" s="23">
        <v>44805</v>
      </c>
      <c r="F1215" s="19" t="s">
        <v>275</v>
      </c>
    </row>
    <row r="1216" spans="1:6" hidden="1">
      <c r="A1216" s="19">
        <v>23</v>
      </c>
      <c r="B1216" s="8" t="s">
        <v>30</v>
      </c>
      <c r="C1216" s="22">
        <f>'Filter by planned &amp; actual'!C1216</f>
        <v>18229150</v>
      </c>
      <c r="D1216" s="22">
        <f>'Filter by planned &amp; actual'!C3004</f>
        <v>0</v>
      </c>
      <c r="E1216" s="23">
        <v>44805</v>
      </c>
      <c r="F1216" s="19" t="s">
        <v>275</v>
      </c>
    </row>
    <row r="1217" spans="1:6" hidden="1">
      <c r="A1217" s="19">
        <v>24</v>
      </c>
      <c r="B1217" s="8" t="s">
        <v>31</v>
      </c>
      <c r="C1217" s="22">
        <f>'Filter by planned &amp; actual'!C1217</f>
        <v>0</v>
      </c>
      <c r="D1217" s="22">
        <f>'Filter by planned &amp; actual'!C3005</f>
        <v>0</v>
      </c>
      <c r="E1217" s="23">
        <v>44805</v>
      </c>
      <c r="F1217" s="19" t="s">
        <v>275</v>
      </c>
    </row>
    <row r="1218" spans="1:6" hidden="1">
      <c r="A1218" s="19">
        <v>25</v>
      </c>
      <c r="B1218" s="8" t="s">
        <v>32</v>
      </c>
      <c r="C1218" s="22">
        <f>'Filter by planned &amp; actual'!C1218</f>
        <v>0</v>
      </c>
      <c r="D1218" s="22">
        <f>'Filter by planned &amp; actual'!C3006</f>
        <v>0</v>
      </c>
      <c r="E1218" s="23">
        <v>44805</v>
      </c>
      <c r="F1218" s="19" t="s">
        <v>275</v>
      </c>
    </row>
    <row r="1219" spans="1:6" hidden="1">
      <c r="A1219" s="19">
        <v>26</v>
      </c>
      <c r="B1219" s="8" t="s">
        <v>34</v>
      </c>
      <c r="C1219" s="22">
        <f>'Filter by planned &amp; actual'!C1219</f>
        <v>3254600</v>
      </c>
      <c r="D1219" s="22">
        <f>'Filter by planned &amp; actual'!C3007</f>
        <v>0</v>
      </c>
      <c r="E1219" s="23">
        <v>44805</v>
      </c>
      <c r="F1219" s="19" t="s">
        <v>275</v>
      </c>
    </row>
    <row r="1220" spans="1:6" hidden="1">
      <c r="A1220" s="19">
        <v>27</v>
      </c>
      <c r="B1220" s="8" t="s">
        <v>35</v>
      </c>
      <c r="C1220" s="22">
        <f>'Filter by planned &amp; actual'!C1220</f>
        <v>0</v>
      </c>
      <c r="D1220" s="22">
        <f>'Filter by planned &amp; actual'!C3008</f>
        <v>0</v>
      </c>
      <c r="E1220" s="23">
        <v>44805</v>
      </c>
      <c r="F1220" s="19" t="s">
        <v>275</v>
      </c>
    </row>
    <row r="1221" spans="1:6" hidden="1">
      <c r="A1221" s="19">
        <v>28</v>
      </c>
      <c r="B1221" s="8" t="s">
        <v>36</v>
      </c>
      <c r="C1221" s="22">
        <f>'Filter by planned &amp; actual'!C1221</f>
        <v>0</v>
      </c>
      <c r="D1221" s="22">
        <f>'Filter by planned &amp; actual'!C3009</f>
        <v>0</v>
      </c>
      <c r="E1221" s="23">
        <v>44805</v>
      </c>
      <c r="F1221" s="19" t="s">
        <v>275</v>
      </c>
    </row>
    <row r="1222" spans="1:6" hidden="1">
      <c r="A1222" s="19">
        <v>29</v>
      </c>
      <c r="B1222" s="8" t="s">
        <v>37</v>
      </c>
      <c r="C1222" s="22">
        <f>'Filter by planned &amp; actual'!C1222</f>
        <v>0</v>
      </c>
      <c r="D1222" s="22">
        <f>'Filter by planned &amp; actual'!C3010</f>
        <v>0</v>
      </c>
      <c r="E1222" s="23">
        <v>44805</v>
      </c>
      <c r="F1222" s="19" t="s">
        <v>275</v>
      </c>
    </row>
    <row r="1223" spans="1:6" hidden="1">
      <c r="A1223" s="19">
        <v>30</v>
      </c>
      <c r="B1223" s="8" t="s">
        <v>38</v>
      </c>
      <c r="C1223" s="22">
        <f>'Filter by planned &amp; actual'!C1223</f>
        <v>0</v>
      </c>
      <c r="D1223" s="22">
        <f>'Filter by planned &amp; actual'!C3011</f>
        <v>0</v>
      </c>
      <c r="E1223" s="23">
        <v>44805</v>
      </c>
      <c r="F1223" s="19" t="s">
        <v>275</v>
      </c>
    </row>
    <row r="1224" spans="1:6" hidden="1">
      <c r="A1224" s="19">
        <v>31</v>
      </c>
      <c r="B1224" s="8" t="s">
        <v>39</v>
      </c>
      <c r="C1224" s="22">
        <f>'Filter by planned &amp; actual'!C1224</f>
        <v>0</v>
      </c>
      <c r="D1224" s="22">
        <f>'Filter by planned &amp; actual'!C3012</f>
        <v>0</v>
      </c>
      <c r="E1224" s="23">
        <v>44805</v>
      </c>
      <c r="F1224" s="19" t="s">
        <v>275</v>
      </c>
    </row>
    <row r="1225" spans="1:6" hidden="1">
      <c r="A1225" s="19">
        <v>32</v>
      </c>
      <c r="B1225" s="8" t="s">
        <v>40</v>
      </c>
      <c r="C1225" s="22">
        <f>'Filter by planned &amp; actual'!C1225</f>
        <v>0</v>
      </c>
      <c r="D1225" s="22">
        <f>'Filter by planned &amp; actual'!C3013</f>
        <v>0</v>
      </c>
      <c r="E1225" s="23">
        <v>44805</v>
      </c>
      <c r="F1225" s="19" t="s">
        <v>275</v>
      </c>
    </row>
    <row r="1226" spans="1:6" hidden="1">
      <c r="A1226" s="19">
        <v>33</v>
      </c>
      <c r="B1226" s="8" t="s">
        <v>41</v>
      </c>
      <c r="C1226" s="22">
        <f>'Filter by planned &amp; actual'!C1226</f>
        <v>847000</v>
      </c>
      <c r="D1226" s="22">
        <f>'Filter by planned &amp; actual'!C3014</f>
        <v>0</v>
      </c>
      <c r="E1226" s="23">
        <v>44805</v>
      </c>
      <c r="F1226" s="19" t="s">
        <v>275</v>
      </c>
    </row>
    <row r="1227" spans="1:6" hidden="1">
      <c r="A1227" s="19">
        <v>34</v>
      </c>
      <c r="B1227" s="8" t="s">
        <v>42</v>
      </c>
      <c r="C1227" s="22">
        <f>'Filter by planned &amp; actual'!C1227</f>
        <v>100000</v>
      </c>
      <c r="D1227" s="22">
        <f>'Filter by planned &amp; actual'!C3015</f>
        <v>0</v>
      </c>
      <c r="E1227" s="23">
        <v>44805</v>
      </c>
      <c r="F1227" s="19" t="s">
        <v>275</v>
      </c>
    </row>
    <row r="1228" spans="1:6" hidden="1">
      <c r="A1228" s="19">
        <v>35</v>
      </c>
      <c r="B1228" s="8" t="s">
        <v>43</v>
      </c>
      <c r="C1228" s="22">
        <f>'Filter by planned &amp; actual'!C1228</f>
        <v>0</v>
      </c>
      <c r="D1228" s="22">
        <f>'Filter by planned &amp; actual'!C3016</f>
        <v>0</v>
      </c>
      <c r="E1228" s="23">
        <v>44805</v>
      </c>
      <c r="F1228" s="19" t="s">
        <v>275</v>
      </c>
    </row>
    <row r="1229" spans="1:6" hidden="1">
      <c r="A1229" s="19">
        <v>36</v>
      </c>
      <c r="B1229" s="8" t="s">
        <v>44</v>
      </c>
      <c r="C1229" s="22">
        <f>'Filter by planned &amp; actual'!C1229</f>
        <v>0</v>
      </c>
      <c r="D1229" s="22">
        <f>'Filter by planned &amp; actual'!C3017</f>
        <v>0</v>
      </c>
      <c r="E1229" s="23">
        <v>44805</v>
      </c>
      <c r="F1229" s="19" t="s">
        <v>275</v>
      </c>
    </row>
    <row r="1230" spans="1:6" hidden="1">
      <c r="A1230" s="19">
        <v>37</v>
      </c>
      <c r="B1230" t="s">
        <v>1980</v>
      </c>
      <c r="C1230" s="22">
        <f>'Filter by planned &amp; actual'!C1230</f>
        <v>3954000</v>
      </c>
      <c r="D1230" s="22">
        <f>'Filter by planned &amp; actual'!C3018</f>
        <v>0</v>
      </c>
      <c r="E1230" s="23">
        <v>44805</v>
      </c>
      <c r="F1230" s="19" t="s">
        <v>275</v>
      </c>
    </row>
    <row r="1231" spans="1:6" hidden="1">
      <c r="A1231" s="19">
        <v>38</v>
      </c>
      <c r="B1231" t="s">
        <v>1982</v>
      </c>
      <c r="C1231" s="22">
        <f>'Filter by planned &amp; actual'!C1231</f>
        <v>14680356</v>
      </c>
      <c r="D1231" s="22">
        <f>'Filter by planned &amp; actual'!C3019</f>
        <v>0</v>
      </c>
      <c r="E1231" s="23">
        <v>44805</v>
      </c>
      <c r="F1231" s="19" t="s">
        <v>275</v>
      </c>
    </row>
    <row r="1232" spans="1:6" hidden="1">
      <c r="A1232" s="19">
        <v>39</v>
      </c>
      <c r="B1232" t="s">
        <v>1984</v>
      </c>
      <c r="C1232" s="22">
        <f>'Filter by planned &amp; actual'!C1232</f>
        <v>7749625</v>
      </c>
      <c r="D1232" s="22">
        <f>'Filter by planned &amp; actual'!C3020</f>
        <v>0</v>
      </c>
      <c r="E1232" s="23">
        <v>44805</v>
      </c>
      <c r="F1232" s="19" t="s">
        <v>275</v>
      </c>
    </row>
    <row r="1233" spans="1:6" hidden="1">
      <c r="A1233" s="19">
        <v>40</v>
      </c>
      <c r="B1233" t="s">
        <v>2001</v>
      </c>
      <c r="C1233" s="22">
        <f>'Filter by planned &amp; actual'!C1233</f>
        <v>7532715</v>
      </c>
      <c r="D1233" s="22">
        <f>'Filter by planned &amp; actual'!C3021</f>
        <v>0</v>
      </c>
      <c r="E1233" s="23">
        <v>44805</v>
      </c>
      <c r="F1233" s="19" t="s">
        <v>275</v>
      </c>
    </row>
    <row r="1234" spans="1:6" hidden="1">
      <c r="A1234" s="19">
        <v>41</v>
      </c>
      <c r="B1234" t="s">
        <v>2002</v>
      </c>
      <c r="C1234" s="22">
        <f>'Filter by planned &amp; actual'!C1234</f>
        <v>4717542.8430404812</v>
      </c>
      <c r="D1234" s="22">
        <f>'Filter by planned &amp; actual'!C3022</f>
        <v>0</v>
      </c>
      <c r="E1234" s="23">
        <v>44805</v>
      </c>
      <c r="F1234" s="19" t="s">
        <v>275</v>
      </c>
    </row>
    <row r="1235" spans="1:6" hidden="1">
      <c r="A1235" s="19">
        <v>42</v>
      </c>
      <c r="B1235" t="s">
        <v>2003</v>
      </c>
      <c r="C1235" s="22">
        <f>'Filter by planned &amp; actual'!C1235</f>
        <v>34316764</v>
      </c>
      <c r="D1235" s="22">
        <f>'Filter by planned &amp; actual'!C3023</f>
        <v>0</v>
      </c>
      <c r="E1235" s="23">
        <v>44805</v>
      </c>
      <c r="F1235" s="19" t="s">
        <v>275</v>
      </c>
    </row>
    <row r="1236" spans="1:6" hidden="1">
      <c r="A1236" s="19">
        <v>43</v>
      </c>
      <c r="B1236" t="s">
        <v>2064</v>
      </c>
      <c r="C1236" s="22">
        <f>'Filter by planned &amp; actual'!C1236</f>
        <v>0</v>
      </c>
      <c r="D1236" s="22">
        <f>'Filter by planned &amp; actual'!C3024</f>
        <v>0</v>
      </c>
      <c r="E1236" s="23">
        <v>44805</v>
      </c>
      <c r="F1236" s="19" t="s">
        <v>275</v>
      </c>
    </row>
    <row r="1237" spans="1:6" hidden="1">
      <c r="A1237" s="19">
        <v>44</v>
      </c>
      <c r="B1237" t="s">
        <v>2062</v>
      </c>
      <c r="C1237" s="22">
        <f>'Filter by planned &amp; actual'!C1237</f>
        <v>0</v>
      </c>
      <c r="D1237" s="22">
        <f>'Filter by planned &amp; actual'!C3025</f>
        <v>0</v>
      </c>
      <c r="E1237" s="23">
        <v>44805</v>
      </c>
      <c r="F1237" s="19" t="s">
        <v>275</v>
      </c>
    </row>
    <row r="1238" spans="1:6" hidden="1">
      <c r="A1238" s="19">
        <v>45</v>
      </c>
      <c r="B1238" t="s">
        <v>2063</v>
      </c>
      <c r="C1238" s="22">
        <f>'Filter by planned &amp; actual'!C1238</f>
        <v>0</v>
      </c>
      <c r="D1238" s="22">
        <f>'Filter by planned &amp; actual'!C3026</f>
        <v>0</v>
      </c>
      <c r="E1238" s="23">
        <v>44805</v>
      </c>
      <c r="F1238" s="19" t="s">
        <v>275</v>
      </c>
    </row>
    <row r="1239" spans="1:6" hidden="1">
      <c r="A1239" s="19">
        <v>46</v>
      </c>
      <c r="B1239" s="12" t="s">
        <v>2065</v>
      </c>
      <c r="C1239" s="22">
        <f>'Filter by planned &amp; actual'!C1239</f>
        <v>55077248</v>
      </c>
      <c r="D1239" s="22">
        <f>'Filter by planned &amp; actual'!C3027</f>
        <v>0</v>
      </c>
      <c r="E1239" s="23">
        <v>44805</v>
      </c>
      <c r="F1239" s="19" t="s">
        <v>275</v>
      </c>
    </row>
    <row r="1240" spans="1:6" hidden="1">
      <c r="A1240" s="19">
        <v>47</v>
      </c>
      <c r="B1240" s="12" t="s">
        <v>2066</v>
      </c>
      <c r="C1240" s="22">
        <f>'Filter by planned &amp; actual'!C1240</f>
        <v>11001933</v>
      </c>
      <c r="D1240" s="22">
        <f>'Filter by planned &amp; actual'!C3028</f>
        <v>0</v>
      </c>
      <c r="E1240" s="23">
        <v>44805</v>
      </c>
      <c r="F1240" s="19" t="s">
        <v>275</v>
      </c>
    </row>
    <row r="1241" spans="1:6" hidden="1">
      <c r="A1241" s="19">
        <v>48</v>
      </c>
      <c r="B1241" t="s">
        <v>2068</v>
      </c>
      <c r="C1241" s="22">
        <f>'Filter by planned &amp; actual'!C1241</f>
        <v>7400000</v>
      </c>
      <c r="D1241" s="22">
        <f>'Filter by planned &amp; actual'!C3029</f>
        <v>0</v>
      </c>
      <c r="E1241" s="23">
        <v>44805</v>
      </c>
      <c r="F1241" s="19" t="s">
        <v>275</v>
      </c>
    </row>
    <row r="1242" spans="1:6" hidden="1">
      <c r="A1242" s="19">
        <v>49</v>
      </c>
      <c r="B1242" t="s">
        <v>2069</v>
      </c>
      <c r="C1242" s="22">
        <f>'Filter by planned &amp; actual'!C1242</f>
        <v>0</v>
      </c>
      <c r="D1242" s="22">
        <f>'Filter by planned &amp; actual'!C3030</f>
        <v>0</v>
      </c>
      <c r="E1242" s="23">
        <v>44805</v>
      </c>
      <c r="F1242" s="19" t="s">
        <v>275</v>
      </c>
    </row>
    <row r="1243" spans="1:6" hidden="1">
      <c r="A1243" s="19">
        <v>50</v>
      </c>
      <c r="B1243" t="s">
        <v>66</v>
      </c>
      <c r="C1243" s="22">
        <f>'Filter by planned &amp; actual'!C1243</f>
        <v>0</v>
      </c>
      <c r="D1243" s="22">
        <f>'Filter by planned &amp; actual'!C3031</f>
        <v>0</v>
      </c>
      <c r="E1243" s="23">
        <v>44805</v>
      </c>
      <c r="F1243" s="19" t="s">
        <v>275</v>
      </c>
    </row>
    <row r="1244" spans="1:6" hidden="1">
      <c r="A1244" s="19">
        <v>51</v>
      </c>
      <c r="B1244" t="s">
        <v>67</v>
      </c>
      <c r="C1244" s="22">
        <f>'Filter by planned &amp; actual'!C1244</f>
        <v>0</v>
      </c>
      <c r="D1244" s="22">
        <f>'Filter by planned &amp; actual'!C3032</f>
        <v>0</v>
      </c>
      <c r="E1244" s="23">
        <v>44805</v>
      </c>
      <c r="F1244" s="19" t="s">
        <v>275</v>
      </c>
    </row>
    <row r="1245" spans="1:6" hidden="1">
      <c r="A1245" s="19">
        <v>52</v>
      </c>
      <c r="B1245" t="s">
        <v>68</v>
      </c>
      <c r="C1245" s="22">
        <f>'Filter by planned &amp; actual'!C1245</f>
        <v>0</v>
      </c>
      <c r="D1245" s="22">
        <f>'Filter by planned &amp; actual'!C3033</f>
        <v>0</v>
      </c>
      <c r="E1245" s="23">
        <v>44805</v>
      </c>
      <c r="F1245" s="19" t="s">
        <v>275</v>
      </c>
    </row>
    <row r="1246" spans="1:6" hidden="1">
      <c r="A1246" s="19">
        <v>53</v>
      </c>
      <c r="B1246" t="s">
        <v>69</v>
      </c>
      <c r="C1246" s="22">
        <f>'Filter by planned &amp; actual'!C1246</f>
        <v>0</v>
      </c>
      <c r="D1246" s="22">
        <f>'Filter by planned &amp; actual'!C3034</f>
        <v>0</v>
      </c>
      <c r="E1246" s="23">
        <v>44805</v>
      </c>
      <c r="F1246" s="19" t="s">
        <v>275</v>
      </c>
    </row>
    <row r="1247" spans="1:6" hidden="1">
      <c r="A1247" s="19">
        <v>54</v>
      </c>
      <c r="B1247" t="s">
        <v>70</v>
      </c>
      <c r="C1247" s="22">
        <f>'Filter by planned &amp; actual'!C1247</f>
        <v>0</v>
      </c>
      <c r="D1247" s="22">
        <f>'Filter by planned &amp; actual'!C3035</f>
        <v>0</v>
      </c>
      <c r="E1247" s="23">
        <v>44805</v>
      </c>
      <c r="F1247" s="19" t="s">
        <v>275</v>
      </c>
    </row>
    <row r="1248" spans="1:6" hidden="1">
      <c r="A1248" s="19">
        <v>55</v>
      </c>
      <c r="B1248" t="s">
        <v>71</v>
      </c>
      <c r="C1248" s="22">
        <f>'Filter by planned &amp; actual'!C1248</f>
        <v>0</v>
      </c>
      <c r="D1248" s="22">
        <f>'Filter by planned &amp; actual'!C3036</f>
        <v>0</v>
      </c>
      <c r="E1248" s="23">
        <v>44805</v>
      </c>
      <c r="F1248" s="19" t="s">
        <v>275</v>
      </c>
    </row>
    <row r="1249" spans="1:6" hidden="1">
      <c r="A1249" s="19">
        <v>56</v>
      </c>
      <c r="B1249" t="s">
        <v>72</v>
      </c>
      <c r="C1249" s="22">
        <f>'Filter by planned &amp; actual'!C1249</f>
        <v>0</v>
      </c>
      <c r="D1249" s="22">
        <f>'Filter by planned &amp; actual'!C3037</f>
        <v>0</v>
      </c>
      <c r="E1249" s="23">
        <v>44805</v>
      </c>
      <c r="F1249" s="19" t="s">
        <v>275</v>
      </c>
    </row>
    <row r="1250" spans="1:6" hidden="1">
      <c r="A1250" s="19">
        <v>57</v>
      </c>
      <c r="B1250" t="s">
        <v>73</v>
      </c>
      <c r="C1250" s="22">
        <f>'Filter by planned &amp; actual'!C1250</f>
        <v>0</v>
      </c>
      <c r="D1250" s="22">
        <f>'Filter by planned &amp; actual'!C3038</f>
        <v>0</v>
      </c>
      <c r="E1250" s="23">
        <v>44805</v>
      </c>
      <c r="F1250" s="19" t="s">
        <v>275</v>
      </c>
    </row>
    <row r="1251" spans="1:6" hidden="1">
      <c r="A1251" s="19">
        <v>58</v>
      </c>
      <c r="B1251" t="s">
        <v>74</v>
      </c>
      <c r="C1251" s="22">
        <f>'Filter by planned &amp; actual'!C1251</f>
        <v>0</v>
      </c>
      <c r="D1251" s="22">
        <f>'Filter by planned &amp; actual'!C3039</f>
        <v>0</v>
      </c>
      <c r="E1251" s="23">
        <v>44805</v>
      </c>
      <c r="F1251" s="19" t="s">
        <v>275</v>
      </c>
    </row>
    <row r="1252" spans="1:6" hidden="1">
      <c r="A1252" s="19">
        <v>59</v>
      </c>
      <c r="B1252" t="s">
        <v>75</v>
      </c>
      <c r="C1252" s="22">
        <f>'Filter by planned &amp; actual'!C1252</f>
        <v>0</v>
      </c>
      <c r="D1252" s="22">
        <f>'Filter by planned &amp; actual'!C3040</f>
        <v>0</v>
      </c>
      <c r="E1252" s="23">
        <v>44805</v>
      </c>
      <c r="F1252" s="19" t="s">
        <v>275</v>
      </c>
    </row>
    <row r="1253" spans="1:6" hidden="1">
      <c r="A1253" s="19">
        <v>60</v>
      </c>
      <c r="B1253" t="s">
        <v>76</v>
      </c>
      <c r="C1253" s="22">
        <f>'Filter by planned &amp; actual'!C1253</f>
        <v>0</v>
      </c>
      <c r="D1253" s="22">
        <f>'Filter by planned &amp; actual'!C3041</f>
        <v>0</v>
      </c>
      <c r="E1253" s="23">
        <v>44805</v>
      </c>
      <c r="F1253" s="19" t="s">
        <v>275</v>
      </c>
    </row>
    <row r="1254" spans="1:6" hidden="1">
      <c r="A1254" s="19">
        <v>61</v>
      </c>
      <c r="B1254" t="s">
        <v>77</v>
      </c>
      <c r="C1254" s="22">
        <f>'Filter by planned &amp; actual'!C1254</f>
        <v>0</v>
      </c>
      <c r="D1254" s="22">
        <f>'Filter by planned &amp; actual'!C3042</f>
        <v>0</v>
      </c>
      <c r="E1254" s="23">
        <v>44805</v>
      </c>
      <c r="F1254" s="19" t="s">
        <v>275</v>
      </c>
    </row>
    <row r="1255" spans="1:6" hidden="1">
      <c r="A1255" s="19">
        <v>62</v>
      </c>
      <c r="B1255" t="s">
        <v>87</v>
      </c>
      <c r="C1255" s="22">
        <f>'Filter by planned &amp; actual'!C1255</f>
        <v>0</v>
      </c>
      <c r="D1255" s="22">
        <f>'Filter by planned &amp; actual'!C3043</f>
        <v>0</v>
      </c>
      <c r="E1255" s="23">
        <v>44805</v>
      </c>
      <c r="F1255" s="19" t="s">
        <v>275</v>
      </c>
    </row>
    <row r="1256" spans="1:6" hidden="1">
      <c r="A1256" s="19">
        <v>63</v>
      </c>
      <c r="B1256" t="s">
        <v>93</v>
      </c>
      <c r="C1256" s="22">
        <f>'Filter by planned &amp; actual'!C1256</f>
        <v>0</v>
      </c>
      <c r="D1256" s="22">
        <f>'Filter by planned &amp; actual'!C3044</f>
        <v>0</v>
      </c>
      <c r="E1256" s="23">
        <v>44805</v>
      </c>
      <c r="F1256" s="19" t="s">
        <v>275</v>
      </c>
    </row>
    <row r="1257" spans="1:6" hidden="1">
      <c r="A1257" s="19">
        <v>64</v>
      </c>
      <c r="B1257" t="s">
        <v>94</v>
      </c>
      <c r="C1257" s="22">
        <f>'Filter by planned &amp; actual'!C1257</f>
        <v>0</v>
      </c>
      <c r="D1257" s="22">
        <f>'Filter by planned &amp; actual'!C3045</f>
        <v>0</v>
      </c>
      <c r="E1257" s="23">
        <v>44805</v>
      </c>
      <c r="F1257" s="19" t="s">
        <v>275</v>
      </c>
    </row>
    <row r="1258" spans="1:6" hidden="1">
      <c r="A1258" s="19">
        <v>65</v>
      </c>
      <c r="B1258" t="s">
        <v>95</v>
      </c>
      <c r="C1258" s="22">
        <f>'Filter by planned &amp; actual'!C1258</f>
        <v>0</v>
      </c>
      <c r="D1258" s="22">
        <f>'Filter by planned &amp; actual'!C3046</f>
        <v>0</v>
      </c>
      <c r="E1258" s="23">
        <v>44805</v>
      </c>
      <c r="F1258" s="19" t="s">
        <v>275</v>
      </c>
    </row>
    <row r="1259" spans="1:6" hidden="1">
      <c r="A1259" s="19">
        <v>66</v>
      </c>
      <c r="B1259" t="s">
        <v>96</v>
      </c>
      <c r="C1259" s="22">
        <f>'Filter by planned &amp; actual'!C1259</f>
        <v>0</v>
      </c>
      <c r="D1259" s="22">
        <f>'Filter by planned &amp; actual'!C3047</f>
        <v>0</v>
      </c>
      <c r="E1259" s="23">
        <v>44805</v>
      </c>
      <c r="F1259" s="19" t="s">
        <v>275</v>
      </c>
    </row>
    <row r="1260" spans="1:6" hidden="1">
      <c r="A1260" s="19">
        <v>67</v>
      </c>
      <c r="B1260" t="s">
        <v>97</v>
      </c>
      <c r="C1260" s="22">
        <f>'Filter by planned &amp; actual'!C1260</f>
        <v>0</v>
      </c>
      <c r="D1260" s="22">
        <f>'Filter by planned &amp; actual'!C3048</f>
        <v>0</v>
      </c>
      <c r="E1260" s="23">
        <v>44805</v>
      </c>
      <c r="F1260" s="19" t="s">
        <v>275</v>
      </c>
    </row>
    <row r="1261" spans="1:6" hidden="1">
      <c r="A1261" s="19">
        <v>68</v>
      </c>
      <c r="B1261" t="s">
        <v>98</v>
      </c>
      <c r="C1261" s="22">
        <f>'Filter by planned &amp; actual'!C1261</f>
        <v>0</v>
      </c>
      <c r="D1261" s="22">
        <f>'Filter by planned &amp; actual'!C3049</f>
        <v>0</v>
      </c>
      <c r="E1261" s="23">
        <v>44805</v>
      </c>
      <c r="F1261" s="19" t="s">
        <v>275</v>
      </c>
    </row>
    <row r="1262" spans="1:6" hidden="1">
      <c r="A1262" s="19">
        <v>69</v>
      </c>
      <c r="B1262" t="s">
        <v>99</v>
      </c>
      <c r="C1262" s="22">
        <f>'Filter by planned &amp; actual'!C1262</f>
        <v>0</v>
      </c>
      <c r="D1262" s="22">
        <f>'Filter by planned &amp; actual'!C3050</f>
        <v>0</v>
      </c>
      <c r="E1262" s="23">
        <v>44805</v>
      </c>
      <c r="F1262" s="19" t="s">
        <v>275</v>
      </c>
    </row>
    <row r="1263" spans="1:6" hidden="1">
      <c r="A1263" s="19">
        <v>70</v>
      </c>
      <c r="B1263" t="s">
        <v>100</v>
      </c>
      <c r="C1263" s="22">
        <f>'Filter by planned &amp; actual'!C1263</f>
        <v>0</v>
      </c>
      <c r="D1263" s="22">
        <f>'Filter by planned &amp; actual'!C3051</f>
        <v>0</v>
      </c>
      <c r="E1263" s="23">
        <v>44805</v>
      </c>
      <c r="F1263" s="19" t="s">
        <v>275</v>
      </c>
    </row>
    <row r="1264" spans="1:6" hidden="1">
      <c r="A1264" s="19">
        <v>71</v>
      </c>
      <c r="B1264" t="s">
        <v>101</v>
      </c>
      <c r="C1264" s="22">
        <f>'Filter by planned &amp; actual'!C1264</f>
        <v>0</v>
      </c>
      <c r="D1264" s="22">
        <f>'Filter by planned &amp; actual'!C3052</f>
        <v>0</v>
      </c>
      <c r="E1264" s="23">
        <v>44805</v>
      </c>
      <c r="F1264" s="19" t="s">
        <v>275</v>
      </c>
    </row>
    <row r="1265" spans="1:6" hidden="1">
      <c r="A1265" s="19">
        <v>72</v>
      </c>
      <c r="B1265" t="s">
        <v>102</v>
      </c>
      <c r="C1265" s="22">
        <f>'Filter by planned &amp; actual'!C1265</f>
        <v>0</v>
      </c>
      <c r="D1265" s="22">
        <f>'Filter by planned &amp; actual'!C3053</f>
        <v>0</v>
      </c>
      <c r="E1265" s="23">
        <v>44805</v>
      </c>
      <c r="F1265" s="19" t="s">
        <v>275</v>
      </c>
    </row>
    <row r="1266" spans="1:6" hidden="1">
      <c r="A1266" s="19">
        <v>73</v>
      </c>
      <c r="B1266" t="s">
        <v>103</v>
      </c>
      <c r="C1266" s="22">
        <f>'Filter by planned &amp; actual'!C1266</f>
        <v>0</v>
      </c>
      <c r="D1266" s="22">
        <f>'Filter by planned &amp; actual'!C3054</f>
        <v>0</v>
      </c>
      <c r="E1266" s="23">
        <v>44805</v>
      </c>
      <c r="F1266" s="19" t="s">
        <v>275</v>
      </c>
    </row>
    <row r="1267" spans="1:6" hidden="1">
      <c r="A1267" s="19">
        <v>74</v>
      </c>
      <c r="B1267" t="s">
        <v>104</v>
      </c>
      <c r="C1267" s="22">
        <f>'Filter by planned &amp; actual'!C1267</f>
        <v>0</v>
      </c>
      <c r="D1267" s="22">
        <f>'Filter by planned &amp; actual'!C3055</f>
        <v>0</v>
      </c>
      <c r="E1267" s="23">
        <v>44805</v>
      </c>
      <c r="F1267" s="19" t="s">
        <v>275</v>
      </c>
    </row>
    <row r="1268" spans="1:6" hidden="1">
      <c r="A1268" s="19">
        <v>75</v>
      </c>
      <c r="B1268" t="s">
        <v>105</v>
      </c>
      <c r="C1268" s="22">
        <f>'Filter by planned &amp; actual'!C1268</f>
        <v>0</v>
      </c>
      <c r="D1268" s="22">
        <f>'Filter by planned &amp; actual'!C3056</f>
        <v>0</v>
      </c>
      <c r="E1268" s="23">
        <v>44805</v>
      </c>
      <c r="F1268" s="19" t="s">
        <v>275</v>
      </c>
    </row>
    <row r="1269" spans="1:6" hidden="1">
      <c r="A1269" s="19">
        <v>76</v>
      </c>
      <c r="B1269" t="s">
        <v>111</v>
      </c>
      <c r="C1269" s="22">
        <f>'Filter by planned &amp; actual'!C1269</f>
        <v>0</v>
      </c>
      <c r="D1269" s="22">
        <f>'Filter by planned &amp; actual'!C3057</f>
        <v>0</v>
      </c>
      <c r="E1269" s="23">
        <v>44805</v>
      </c>
      <c r="F1269" s="19" t="s">
        <v>275</v>
      </c>
    </row>
    <row r="1270" spans="1:6" hidden="1">
      <c r="A1270" s="19">
        <v>77</v>
      </c>
      <c r="B1270" t="s">
        <v>112</v>
      </c>
      <c r="C1270" s="22">
        <f>'Filter by planned &amp; actual'!C1270</f>
        <v>0</v>
      </c>
      <c r="D1270" s="22">
        <f>'Filter by planned &amp; actual'!C3058</f>
        <v>0</v>
      </c>
      <c r="E1270" s="23">
        <v>44805</v>
      </c>
      <c r="F1270" s="19" t="s">
        <v>275</v>
      </c>
    </row>
    <row r="1271" spans="1:6" hidden="1">
      <c r="A1271" s="19">
        <v>78</v>
      </c>
      <c r="B1271" t="s">
        <v>113</v>
      </c>
      <c r="C1271" s="22">
        <f>'Filter by planned &amp; actual'!C1271</f>
        <v>0</v>
      </c>
      <c r="D1271" s="22">
        <f>'Filter by planned &amp; actual'!C3059</f>
        <v>0</v>
      </c>
      <c r="E1271" s="23">
        <v>44805</v>
      </c>
      <c r="F1271" s="19" t="s">
        <v>275</v>
      </c>
    </row>
    <row r="1272" spans="1:6" hidden="1">
      <c r="A1272" s="19">
        <v>79</v>
      </c>
      <c r="B1272" t="s">
        <v>114</v>
      </c>
      <c r="C1272" s="22">
        <f>'Filter by planned &amp; actual'!C1272</f>
        <v>0</v>
      </c>
      <c r="D1272" s="22">
        <f>'Filter by planned &amp; actual'!C3060</f>
        <v>0</v>
      </c>
      <c r="E1272" s="23">
        <v>44805</v>
      </c>
      <c r="F1272" s="19" t="s">
        <v>275</v>
      </c>
    </row>
    <row r="1273" spans="1:6" hidden="1">
      <c r="A1273" s="19">
        <v>80</v>
      </c>
      <c r="B1273" t="s">
        <v>115</v>
      </c>
      <c r="C1273" s="22">
        <f>'Filter by planned &amp; actual'!C1273</f>
        <v>0</v>
      </c>
      <c r="D1273" s="22">
        <f>'Filter by planned &amp; actual'!C3061</f>
        <v>0</v>
      </c>
      <c r="E1273" s="23">
        <v>44805</v>
      </c>
      <c r="F1273" s="19" t="s">
        <v>275</v>
      </c>
    </row>
    <row r="1274" spans="1:6" hidden="1">
      <c r="A1274" s="19">
        <v>81</v>
      </c>
      <c r="B1274" t="s">
        <v>116</v>
      </c>
      <c r="C1274" s="22">
        <f>'Filter by planned &amp; actual'!C1274</f>
        <v>0</v>
      </c>
      <c r="D1274" s="22">
        <f>'Filter by planned &amp; actual'!C3062</f>
        <v>0</v>
      </c>
      <c r="E1274" s="23">
        <v>44805</v>
      </c>
      <c r="F1274" s="19" t="s">
        <v>275</v>
      </c>
    </row>
    <row r="1275" spans="1:6" hidden="1">
      <c r="A1275" s="19">
        <v>82</v>
      </c>
      <c r="B1275" t="s">
        <v>117</v>
      </c>
      <c r="C1275" s="22">
        <f>'Filter by planned &amp; actual'!C1275</f>
        <v>0</v>
      </c>
      <c r="D1275" s="22">
        <f>'Filter by planned &amp; actual'!C3063</f>
        <v>0</v>
      </c>
      <c r="E1275" s="23">
        <v>44805</v>
      </c>
      <c r="F1275" s="19" t="s">
        <v>275</v>
      </c>
    </row>
    <row r="1276" spans="1:6" hidden="1">
      <c r="A1276" s="19">
        <v>83</v>
      </c>
      <c r="B1276" t="s">
        <v>118</v>
      </c>
      <c r="C1276" s="22">
        <f>'Filter by planned &amp; actual'!C1276</f>
        <v>0</v>
      </c>
      <c r="D1276" s="22">
        <f>'Filter by planned &amp; actual'!C3064</f>
        <v>0</v>
      </c>
      <c r="E1276" s="23">
        <v>44805</v>
      </c>
      <c r="F1276" s="19" t="s">
        <v>275</v>
      </c>
    </row>
    <row r="1277" spans="1:6" hidden="1">
      <c r="A1277" s="19">
        <v>84</v>
      </c>
      <c r="B1277" t="s">
        <v>119</v>
      </c>
      <c r="C1277" s="22">
        <f>'Filter by planned &amp; actual'!C1277</f>
        <v>0</v>
      </c>
      <c r="D1277" s="22">
        <f>'Filter by planned &amp; actual'!C3065</f>
        <v>0</v>
      </c>
      <c r="E1277" s="23">
        <v>44805</v>
      </c>
      <c r="F1277" s="19" t="s">
        <v>275</v>
      </c>
    </row>
    <row r="1278" spans="1:6" hidden="1">
      <c r="A1278" s="19">
        <v>85</v>
      </c>
      <c r="B1278" t="s">
        <v>120</v>
      </c>
      <c r="C1278" s="22">
        <f>'Filter by planned &amp; actual'!C1278</f>
        <v>0</v>
      </c>
      <c r="D1278" s="22">
        <f>'Filter by planned &amp; actual'!C3066</f>
        <v>0</v>
      </c>
      <c r="E1278" s="23">
        <v>44805</v>
      </c>
      <c r="F1278" s="19" t="s">
        <v>275</v>
      </c>
    </row>
    <row r="1279" spans="1:6" hidden="1">
      <c r="A1279" s="19">
        <v>86</v>
      </c>
      <c r="B1279" t="s">
        <v>121</v>
      </c>
      <c r="C1279" s="22">
        <f>'Filter by planned &amp; actual'!C1279</f>
        <v>0</v>
      </c>
      <c r="D1279" s="22">
        <f>'Filter by planned &amp; actual'!C3067</f>
        <v>0</v>
      </c>
      <c r="E1279" s="23">
        <v>44805</v>
      </c>
      <c r="F1279" s="19" t="s">
        <v>275</v>
      </c>
    </row>
    <row r="1280" spans="1:6" hidden="1">
      <c r="A1280" s="19">
        <v>87</v>
      </c>
      <c r="B1280" t="s">
        <v>122</v>
      </c>
      <c r="C1280" s="22">
        <f>'Filter by planned &amp; actual'!C1280</f>
        <v>0</v>
      </c>
      <c r="D1280" s="22">
        <f>'Filter by planned &amp; actual'!C3068</f>
        <v>0</v>
      </c>
      <c r="E1280" s="23">
        <v>44805</v>
      </c>
      <c r="F1280" s="19" t="s">
        <v>275</v>
      </c>
    </row>
    <row r="1281" spans="1:6" hidden="1">
      <c r="A1281" s="19">
        <v>88</v>
      </c>
      <c r="B1281" t="s">
        <v>123</v>
      </c>
      <c r="C1281" s="22">
        <f>'Filter by planned &amp; actual'!C1281</f>
        <v>0</v>
      </c>
      <c r="D1281" s="22">
        <f>'Filter by planned &amp; actual'!C3069</f>
        <v>0</v>
      </c>
      <c r="E1281" s="23">
        <v>44805</v>
      </c>
      <c r="F1281" s="19" t="s">
        <v>275</v>
      </c>
    </row>
    <row r="1282" spans="1:6" hidden="1">
      <c r="A1282" s="19">
        <v>89</v>
      </c>
      <c r="B1282" t="s">
        <v>126</v>
      </c>
      <c r="C1282" s="22">
        <f>'Filter by planned &amp; actual'!C1282</f>
        <v>0</v>
      </c>
      <c r="D1282" s="22">
        <f>'Filter by planned &amp; actual'!C3070</f>
        <v>0</v>
      </c>
      <c r="E1282" s="23">
        <v>44805</v>
      </c>
      <c r="F1282" s="19" t="s">
        <v>275</v>
      </c>
    </row>
    <row r="1283" spans="1:6" hidden="1">
      <c r="A1283" s="19">
        <v>90</v>
      </c>
      <c r="B1283" t="s">
        <v>284</v>
      </c>
      <c r="C1283" s="22">
        <f>'Filter by planned &amp; actual'!C1283</f>
        <v>0</v>
      </c>
      <c r="D1283" s="22">
        <f>'Filter by planned &amp; actual'!C3071</f>
        <v>0</v>
      </c>
      <c r="E1283" s="23">
        <v>44805</v>
      </c>
      <c r="F1283" s="19" t="s">
        <v>275</v>
      </c>
    </row>
    <row r="1284" spans="1:6" hidden="1">
      <c r="A1284" s="19">
        <v>91</v>
      </c>
      <c r="B1284" s="19" t="s">
        <v>2006</v>
      </c>
      <c r="C1284" s="22">
        <f>'Filter by planned &amp; actual'!C1284</f>
        <v>0</v>
      </c>
      <c r="D1284" s="22">
        <f>'Filter by planned &amp; actual'!C3072</f>
        <v>0</v>
      </c>
      <c r="E1284" s="23">
        <v>44805</v>
      </c>
      <c r="F1284" s="19" t="s">
        <v>275</v>
      </c>
    </row>
    <row r="1285" spans="1:6" hidden="1">
      <c r="A1285" s="19">
        <v>92</v>
      </c>
      <c r="B1285" s="19" t="s">
        <v>283</v>
      </c>
      <c r="C1285" s="22">
        <f>'Filter by planned &amp; actual'!C1285</f>
        <v>0</v>
      </c>
      <c r="D1285" s="22">
        <f>'Filter by planned &amp; actual'!C3073</f>
        <v>0</v>
      </c>
      <c r="E1285" s="23">
        <v>44805</v>
      </c>
      <c r="F1285" s="19" t="s">
        <v>275</v>
      </c>
    </row>
    <row r="1286" spans="1:6" hidden="1">
      <c r="A1286" s="19">
        <v>93</v>
      </c>
      <c r="B1286" s="19" t="s">
        <v>2005</v>
      </c>
      <c r="C1286" s="22">
        <f>'Filter by planned &amp; actual'!C1286</f>
        <v>0</v>
      </c>
      <c r="D1286" s="22">
        <f>'Filter by planned &amp; actual'!C3074</f>
        <v>0</v>
      </c>
      <c r="E1286" s="23">
        <v>44805</v>
      </c>
      <c r="F1286" s="19" t="s">
        <v>275</v>
      </c>
    </row>
    <row r="1287" spans="1:6" hidden="1">
      <c r="A1287" s="19">
        <v>94</v>
      </c>
      <c r="B1287" s="19" t="s">
        <v>2075</v>
      </c>
      <c r="C1287" s="22">
        <f>'Filter by planned &amp; actual'!C1287</f>
        <v>0</v>
      </c>
      <c r="D1287" s="22">
        <f>'Filter by planned &amp; actual'!C3075</f>
        <v>0</v>
      </c>
      <c r="E1287" s="23">
        <v>44805</v>
      </c>
      <c r="F1287" s="19" t="s">
        <v>275</v>
      </c>
    </row>
    <row r="1288" spans="1:6" hidden="1">
      <c r="A1288" s="19">
        <v>95</v>
      </c>
      <c r="B1288" s="19" t="s">
        <v>2076</v>
      </c>
      <c r="C1288" s="22">
        <f>'Filter by planned &amp; actual'!C1288</f>
        <v>0</v>
      </c>
      <c r="D1288" s="22">
        <f>'Filter by planned &amp; actual'!C3076</f>
        <v>0</v>
      </c>
      <c r="E1288" s="23">
        <v>44805</v>
      </c>
      <c r="F1288" s="19" t="s">
        <v>275</v>
      </c>
    </row>
    <row r="1289" spans="1:6" hidden="1">
      <c r="A1289" s="19">
        <v>96</v>
      </c>
      <c r="B1289" s="19" t="s">
        <v>2077</v>
      </c>
      <c r="C1289" s="22">
        <f>'Filter by planned &amp; actual'!C1289</f>
        <v>0</v>
      </c>
      <c r="D1289" s="22">
        <f>'Filter by planned &amp; actual'!C3077</f>
        <v>0</v>
      </c>
      <c r="E1289" s="23">
        <v>44805</v>
      </c>
      <c r="F1289" s="19" t="s">
        <v>275</v>
      </c>
    </row>
    <row r="1290" spans="1:6" hidden="1">
      <c r="A1290" s="19">
        <v>97</v>
      </c>
      <c r="B1290" s="19" t="s">
        <v>2078</v>
      </c>
      <c r="C1290" s="22">
        <f>'Filter by planned &amp; actual'!C1290</f>
        <v>16019853</v>
      </c>
      <c r="D1290" s="22">
        <f>'Filter by planned &amp; actual'!C3078</f>
        <v>0</v>
      </c>
      <c r="E1290" s="23">
        <v>44805</v>
      </c>
      <c r="F1290" s="19" t="s">
        <v>275</v>
      </c>
    </row>
    <row r="1291" spans="1:6" hidden="1">
      <c r="A1291" s="19">
        <v>98</v>
      </c>
      <c r="B1291" s="19" t="s">
        <v>2079</v>
      </c>
      <c r="C1291" s="22">
        <f>'Filter by planned &amp; actual'!C1291</f>
        <v>32995579</v>
      </c>
      <c r="D1291" s="22">
        <f>'Filter by planned &amp; actual'!C3079</f>
        <v>0</v>
      </c>
      <c r="E1291" s="23">
        <v>44805</v>
      </c>
      <c r="F1291" s="19" t="s">
        <v>275</v>
      </c>
    </row>
    <row r="1292" spans="1:6" hidden="1">
      <c r="A1292" s="19">
        <v>99</v>
      </c>
      <c r="B1292" s="19" t="s">
        <v>2080</v>
      </c>
      <c r="C1292" s="22">
        <f>'Filter by planned &amp; actual'!C1292</f>
        <v>25496307</v>
      </c>
      <c r="D1292" s="22">
        <f>'Filter by planned &amp; actual'!C3080</f>
        <v>0</v>
      </c>
      <c r="E1292" s="23">
        <v>44805</v>
      </c>
      <c r="F1292" s="19" t="s">
        <v>275</v>
      </c>
    </row>
    <row r="1293" spans="1:6" hidden="1">
      <c r="A1293" s="19">
        <v>100</v>
      </c>
      <c r="B1293" s="19" t="s">
        <v>2081</v>
      </c>
      <c r="C1293" s="22">
        <f>'Filter by planned &amp; actual'!C1293</f>
        <v>0</v>
      </c>
      <c r="D1293" s="22">
        <f>'Filter by planned &amp; actual'!C3081</f>
        <v>0</v>
      </c>
      <c r="E1293" s="23">
        <v>44805</v>
      </c>
      <c r="F1293" s="19" t="s">
        <v>275</v>
      </c>
    </row>
    <row r="1294" spans="1:6" hidden="1">
      <c r="A1294" s="19">
        <v>101</v>
      </c>
      <c r="B1294" s="19" t="s">
        <v>2082</v>
      </c>
      <c r="C1294" s="22">
        <f>'Filter by planned &amp; actual'!C1294</f>
        <v>0</v>
      </c>
      <c r="D1294" s="22">
        <f>'Filter by planned &amp; actual'!C3082</f>
        <v>0</v>
      </c>
      <c r="E1294" s="23">
        <v>44805</v>
      </c>
      <c r="F1294" s="19" t="s">
        <v>275</v>
      </c>
    </row>
    <row r="1295" spans="1:6" hidden="1">
      <c r="A1295" s="19">
        <v>102</v>
      </c>
      <c r="B1295" s="19" t="s">
        <v>2083</v>
      </c>
      <c r="C1295" s="22">
        <f>'Filter by planned &amp; actual'!C1295</f>
        <v>5412141</v>
      </c>
      <c r="D1295" s="22">
        <f>'Filter by planned &amp; actual'!C3083</f>
        <v>0</v>
      </c>
      <c r="E1295" s="23">
        <v>44805</v>
      </c>
      <c r="F1295" s="19" t="s">
        <v>275</v>
      </c>
    </row>
    <row r="1296" spans="1:6" hidden="1">
      <c r="A1296" s="19">
        <v>103</v>
      </c>
      <c r="B1296" t="s">
        <v>2085</v>
      </c>
      <c r="C1296" s="22">
        <f>'Filter by planned &amp; actual'!C1296</f>
        <v>0</v>
      </c>
      <c r="D1296" s="22">
        <f>'Filter by planned &amp; actual'!C3084</f>
        <v>0</v>
      </c>
      <c r="E1296" s="23">
        <v>44805</v>
      </c>
      <c r="F1296" s="19" t="s">
        <v>275</v>
      </c>
    </row>
    <row r="1297" spans="1:6" hidden="1">
      <c r="A1297" s="19">
        <v>104</v>
      </c>
      <c r="B1297" t="s">
        <v>2086</v>
      </c>
      <c r="C1297" s="22">
        <f>'Filter by planned &amp; actual'!C1297</f>
        <v>0</v>
      </c>
      <c r="D1297" s="22">
        <f>'Filter by planned &amp; actual'!C3085</f>
        <v>0</v>
      </c>
      <c r="E1297" s="23">
        <v>44805</v>
      </c>
      <c r="F1297" s="19" t="s">
        <v>275</v>
      </c>
    </row>
    <row r="1298" spans="1:6" hidden="1">
      <c r="A1298" s="19">
        <v>105</v>
      </c>
      <c r="B1298" t="s">
        <v>2087</v>
      </c>
      <c r="C1298" s="22">
        <f>'Filter by planned &amp; actual'!C1298</f>
        <v>3156000</v>
      </c>
      <c r="D1298" s="22">
        <f>'Filter by planned &amp; actual'!C3086</f>
        <v>0</v>
      </c>
      <c r="E1298" s="23">
        <v>44805</v>
      </c>
      <c r="F1298" s="19" t="s">
        <v>275</v>
      </c>
    </row>
    <row r="1299" spans="1:6" hidden="1">
      <c r="A1299" s="19">
        <v>106</v>
      </c>
      <c r="B1299" t="s">
        <v>2088</v>
      </c>
      <c r="C1299" s="22">
        <f>'Filter by planned &amp; actual'!C1299</f>
        <v>0</v>
      </c>
      <c r="D1299" s="22">
        <f>'Filter by planned &amp; actual'!C3087</f>
        <v>0</v>
      </c>
      <c r="E1299" s="23">
        <v>44805</v>
      </c>
      <c r="F1299" s="19" t="s">
        <v>275</v>
      </c>
    </row>
    <row r="1300" spans="1:6" hidden="1">
      <c r="A1300" s="19">
        <v>107</v>
      </c>
      <c r="B1300" t="s">
        <v>2089</v>
      </c>
      <c r="C1300" s="22">
        <f>'Filter by planned &amp; actual'!C1300</f>
        <v>0</v>
      </c>
      <c r="D1300" s="22">
        <f>'Filter by planned &amp; actual'!C3088</f>
        <v>0</v>
      </c>
      <c r="E1300" s="23">
        <v>44805</v>
      </c>
      <c r="F1300" s="19" t="s">
        <v>275</v>
      </c>
    </row>
    <row r="1301" spans="1:6" hidden="1">
      <c r="A1301" s="19">
        <v>108</v>
      </c>
      <c r="B1301" t="s">
        <v>2090</v>
      </c>
      <c r="C1301" s="22">
        <f>'Filter by planned &amp; actual'!C1301</f>
        <v>14541244</v>
      </c>
      <c r="D1301" s="22">
        <f>'Filter by planned &amp; actual'!C3089</f>
        <v>0</v>
      </c>
      <c r="E1301" s="23">
        <v>44805</v>
      </c>
      <c r="F1301" s="19" t="s">
        <v>275</v>
      </c>
    </row>
    <row r="1302" spans="1:6" hidden="1">
      <c r="A1302" s="19">
        <v>109</v>
      </c>
      <c r="B1302" t="s">
        <v>2091</v>
      </c>
      <c r="C1302" s="22">
        <f>'Filter by planned &amp; actual'!C1302</f>
        <v>3666244.1777950251</v>
      </c>
      <c r="D1302" s="22">
        <f>'Filter by planned &amp; actual'!C3090</f>
        <v>0</v>
      </c>
      <c r="E1302" s="23">
        <v>44805</v>
      </c>
      <c r="F1302" s="19" t="s">
        <v>275</v>
      </c>
    </row>
    <row r="1303" spans="1:6" hidden="1">
      <c r="A1303" s="19">
        <v>110</v>
      </c>
      <c r="B1303" s="19" t="s">
        <v>2092</v>
      </c>
      <c r="C1303" s="22">
        <f>'Filter by planned &amp; actual'!C1303</f>
        <v>22055202</v>
      </c>
      <c r="D1303" s="22">
        <f>'Filter by planned &amp; actual'!C3091</f>
        <v>0</v>
      </c>
      <c r="E1303" s="23">
        <v>44805</v>
      </c>
      <c r="F1303" s="19" t="s">
        <v>275</v>
      </c>
    </row>
    <row r="1304" spans="1:6" hidden="1">
      <c r="A1304" s="19">
        <v>111</v>
      </c>
      <c r="B1304" s="19" t="s">
        <v>2104</v>
      </c>
      <c r="C1304" s="22">
        <f>'Filter by planned &amp; actual'!C1304</f>
        <v>5938278.4532811511</v>
      </c>
      <c r="D1304" s="22">
        <f>'Filter by planned &amp; actual'!C3092</f>
        <v>0</v>
      </c>
      <c r="E1304" s="23">
        <v>44805</v>
      </c>
      <c r="F1304" s="19" t="s">
        <v>275</v>
      </c>
    </row>
    <row r="1305" spans="1:6" hidden="1">
      <c r="A1305" s="19">
        <v>112</v>
      </c>
      <c r="B1305" s="19" t="s">
        <v>2100</v>
      </c>
      <c r="C1305" s="22">
        <f>'Filter by planned &amp; actual'!C1305</f>
        <v>19287938</v>
      </c>
      <c r="D1305" s="22">
        <f>'Filter by planned &amp; actual'!C3093</f>
        <v>0</v>
      </c>
      <c r="E1305" s="23">
        <v>44805</v>
      </c>
      <c r="F1305" s="19" t="s">
        <v>275</v>
      </c>
    </row>
    <row r="1306" spans="1:6" hidden="1">
      <c r="A1306" s="19">
        <v>113</v>
      </c>
      <c r="B1306" s="19" t="s">
        <v>2101</v>
      </c>
      <c r="C1306" s="22">
        <f>'Filter by planned &amp; actual'!C1306</f>
        <v>34248529</v>
      </c>
      <c r="D1306" s="22">
        <f>'Filter by planned &amp; actual'!C3094</f>
        <v>0</v>
      </c>
      <c r="E1306" s="23">
        <v>44805</v>
      </c>
      <c r="F1306" s="19" t="s">
        <v>275</v>
      </c>
    </row>
    <row r="1307" spans="1:6" hidden="1">
      <c r="A1307" s="19">
        <v>114</v>
      </c>
      <c r="B1307" s="19" t="s">
        <v>2102</v>
      </c>
      <c r="C1307" s="22">
        <f>'Filter by planned &amp; actual'!C1307</f>
        <v>0</v>
      </c>
      <c r="D1307" s="22">
        <f>'Filter by planned &amp; actual'!C3095</f>
        <v>0</v>
      </c>
      <c r="E1307" s="23">
        <v>44805</v>
      </c>
      <c r="F1307" s="19" t="s">
        <v>275</v>
      </c>
    </row>
    <row r="1308" spans="1:6" ht="15.75" hidden="1" customHeight="1">
      <c r="A1308" s="20">
        <v>115</v>
      </c>
      <c r="B1308" s="20" t="s">
        <v>2103</v>
      </c>
      <c r="C1308" s="22">
        <f>'Filter by planned &amp; actual'!C1308</f>
        <v>3883492.2</v>
      </c>
      <c r="D1308" s="22">
        <f>'Filter by planned &amp; actual'!C3096</f>
        <v>0</v>
      </c>
      <c r="E1308" s="23">
        <v>44805</v>
      </c>
      <c r="F1308" s="19" t="s">
        <v>275</v>
      </c>
    </row>
    <row r="1309" spans="1:6" ht="15.75" hidden="1" customHeight="1">
      <c r="A1309" s="19">
        <v>116</v>
      </c>
      <c r="B1309" s="19" t="s">
        <v>2109</v>
      </c>
      <c r="C1309" s="22">
        <f>'Filter by planned &amp; actual'!C1309</f>
        <v>0</v>
      </c>
      <c r="D1309" s="22">
        <f>'Filter by planned &amp; actual'!C3097</f>
        <v>0</v>
      </c>
      <c r="E1309" s="23">
        <v>44805</v>
      </c>
      <c r="F1309" s="19" t="s">
        <v>275</v>
      </c>
    </row>
    <row r="1310" spans="1:6" ht="15.75" hidden="1" customHeight="1">
      <c r="A1310" s="19">
        <v>117</v>
      </c>
      <c r="B1310" s="19" t="s">
        <v>2110</v>
      </c>
      <c r="C1310" s="22">
        <f>'Filter by planned &amp; actual'!C1310</f>
        <v>5340934</v>
      </c>
      <c r="D1310" s="22">
        <f>'Filter by planned &amp; actual'!C3098</f>
        <v>0</v>
      </c>
      <c r="E1310" s="23">
        <v>44805</v>
      </c>
      <c r="F1310" s="19" t="s">
        <v>275</v>
      </c>
    </row>
    <row r="1311" spans="1:6" ht="15.75" hidden="1" customHeight="1">
      <c r="A1311">
        <v>118</v>
      </c>
      <c r="B1311" t="s">
        <v>2112</v>
      </c>
      <c r="C1311" s="22">
        <f>'Filter by planned &amp; actual'!C1311</f>
        <v>5352014</v>
      </c>
      <c r="D1311" s="22">
        <f>'Filter by planned &amp; actual'!C3099</f>
        <v>0</v>
      </c>
      <c r="E1311" s="23">
        <v>44805</v>
      </c>
      <c r="F1311" s="19" t="s">
        <v>275</v>
      </c>
    </row>
    <row r="1312" spans="1:6" ht="15.75" hidden="1" customHeight="1">
      <c r="A1312">
        <v>119</v>
      </c>
      <c r="B1312" t="s">
        <v>2113</v>
      </c>
      <c r="C1312" s="22">
        <f>'Filter by planned &amp; actual'!C1312</f>
        <v>265000</v>
      </c>
      <c r="D1312" s="22">
        <f>'Filter by planned &amp; actual'!C3100</f>
        <v>0</v>
      </c>
      <c r="E1312" s="23">
        <v>44805</v>
      </c>
      <c r="F1312" s="19" t="s">
        <v>275</v>
      </c>
    </row>
    <row r="1313" spans="1:6" ht="15.75" hidden="1" customHeight="1">
      <c r="A1313">
        <v>120</v>
      </c>
      <c r="B1313" s="106" t="s">
        <v>2114</v>
      </c>
      <c r="C1313" s="22">
        <f>'Filter by planned &amp; actual'!C1313</f>
        <v>0</v>
      </c>
      <c r="D1313" s="22">
        <f>'Filter by planned &amp; actual'!C3101</f>
        <v>0</v>
      </c>
      <c r="E1313" s="23">
        <v>44805</v>
      </c>
      <c r="F1313" s="19" t="s">
        <v>275</v>
      </c>
    </row>
    <row r="1314" spans="1:6" ht="15.75" hidden="1" customHeight="1">
      <c r="A1314">
        <v>121</v>
      </c>
      <c r="B1314" s="12" t="s">
        <v>2157</v>
      </c>
      <c r="C1314" s="22">
        <f>'Filter by planned &amp; actual'!C1314</f>
        <v>0</v>
      </c>
      <c r="D1314" s="22">
        <f>'Filter by planned &amp; actual'!C3102</f>
        <v>0</v>
      </c>
      <c r="E1314" s="23">
        <v>44805</v>
      </c>
      <c r="F1314" s="19" t="s">
        <v>275</v>
      </c>
    </row>
    <row r="1315" spans="1:6" ht="15.75" hidden="1" customHeight="1">
      <c r="A1315">
        <v>122</v>
      </c>
      <c r="B1315" s="12" t="s">
        <v>2158</v>
      </c>
      <c r="C1315" s="22">
        <f>'Filter by planned &amp; actual'!C1315</f>
        <v>350000</v>
      </c>
      <c r="D1315" s="22">
        <f>'Filter by planned &amp; actual'!C3103</f>
        <v>0</v>
      </c>
      <c r="E1315" s="23">
        <v>44805</v>
      </c>
      <c r="F1315" s="19" t="s">
        <v>275</v>
      </c>
    </row>
    <row r="1316" spans="1:6" ht="15.75" hidden="1" customHeight="1">
      <c r="A1316">
        <v>123</v>
      </c>
      <c r="B1316" s="12" t="s">
        <v>2159</v>
      </c>
      <c r="C1316" s="22">
        <f>'Filter by planned &amp; actual'!C1316</f>
        <v>0</v>
      </c>
      <c r="D1316" s="22">
        <f>'Filter by planned &amp; actual'!C3104</f>
        <v>0</v>
      </c>
      <c r="E1316" s="23">
        <v>44805</v>
      </c>
      <c r="F1316" s="19" t="s">
        <v>275</v>
      </c>
    </row>
    <row r="1317" spans="1:6" ht="15.75" hidden="1" customHeight="1">
      <c r="A1317">
        <v>124</v>
      </c>
      <c r="B1317" s="12" t="s">
        <v>2160</v>
      </c>
      <c r="C1317" s="22">
        <f>'Filter by planned &amp; actual'!C1317</f>
        <v>0</v>
      </c>
      <c r="D1317" s="22">
        <f>'Filter by planned &amp; actual'!C3105</f>
        <v>0</v>
      </c>
      <c r="E1317" s="23">
        <v>44805</v>
      </c>
      <c r="F1317" s="19" t="s">
        <v>275</v>
      </c>
    </row>
    <row r="1318" spans="1:6" ht="15.75" hidden="1" customHeight="1">
      <c r="A1318" s="19">
        <v>125</v>
      </c>
      <c r="B1318" s="19" t="s">
        <v>2162</v>
      </c>
      <c r="C1318" s="22">
        <f>'Filter by planned &amp; actual'!C1318</f>
        <v>648926.59666667006</v>
      </c>
      <c r="D1318" s="22">
        <f>'Filter by planned &amp; actual'!C3106</f>
        <v>0</v>
      </c>
      <c r="E1318" s="23">
        <v>44805</v>
      </c>
      <c r="F1318" s="19" t="s">
        <v>275</v>
      </c>
    </row>
    <row r="1319" spans="1:6" ht="15.75" hidden="1" customHeight="1">
      <c r="A1319" s="19">
        <v>126</v>
      </c>
      <c r="B1319" s="19" t="s">
        <v>2163</v>
      </c>
      <c r="C1319" s="22">
        <f>'Filter by planned &amp; actual'!C1319</f>
        <v>1650000</v>
      </c>
      <c r="D1319" s="22">
        <f>'Filter by planned &amp; actual'!C3107</f>
        <v>0</v>
      </c>
      <c r="E1319" s="23">
        <v>44805</v>
      </c>
      <c r="F1319" s="19" t="s">
        <v>275</v>
      </c>
    </row>
    <row r="1320" spans="1:6" ht="15.75" hidden="1" customHeight="1">
      <c r="A1320" s="19">
        <v>127</v>
      </c>
      <c r="B1320" s="19" t="s">
        <v>2164</v>
      </c>
      <c r="C1320" s="22">
        <f>'Filter by planned &amp; actual'!C1320</f>
        <v>30714234</v>
      </c>
      <c r="D1320" s="22">
        <f>'Filter by planned &amp; actual'!C3108</f>
        <v>0</v>
      </c>
      <c r="E1320" s="23">
        <v>44805</v>
      </c>
      <c r="F1320" s="19" t="s">
        <v>275</v>
      </c>
    </row>
    <row r="1321" spans="1:6" ht="15.75" hidden="1" customHeight="1">
      <c r="A1321" s="19">
        <v>128</v>
      </c>
      <c r="B1321" s="19" t="s">
        <v>2165</v>
      </c>
      <c r="C1321" s="22">
        <f>'Filter by planned &amp; actual'!C1321</f>
        <v>9460460</v>
      </c>
      <c r="D1321" s="22">
        <f>'Filter by planned &amp; actual'!C3109</f>
        <v>0</v>
      </c>
      <c r="E1321" s="23">
        <v>44805</v>
      </c>
      <c r="F1321" s="19" t="s">
        <v>275</v>
      </c>
    </row>
    <row r="1322" spans="1:6" ht="15.75" hidden="1" customHeight="1">
      <c r="A1322" s="113">
        <v>129</v>
      </c>
      <c r="B1322" t="s">
        <v>2167</v>
      </c>
      <c r="C1322" s="22">
        <f>'Filter by planned &amp; actual'!C1322</f>
        <v>0</v>
      </c>
      <c r="D1322" s="22">
        <f>'Filter by planned &amp; actual'!C3110</f>
        <v>0</v>
      </c>
      <c r="E1322" s="23">
        <v>44805</v>
      </c>
      <c r="F1322" s="19" t="s">
        <v>275</v>
      </c>
    </row>
    <row r="1323" spans="1:6" ht="15.75" hidden="1" customHeight="1">
      <c r="A1323" s="113">
        <v>130</v>
      </c>
      <c r="B1323" t="s">
        <v>2168</v>
      </c>
      <c r="C1323" s="22">
        <f>'Filter by planned &amp; actual'!C1323</f>
        <v>26080425</v>
      </c>
      <c r="D1323" s="22">
        <f>'Filter by planned &amp; actual'!C3111</f>
        <v>0</v>
      </c>
      <c r="E1323" s="23">
        <v>44805</v>
      </c>
      <c r="F1323" s="19" t="s">
        <v>275</v>
      </c>
    </row>
    <row r="1324" spans="1:6" ht="15.75" hidden="1" customHeight="1">
      <c r="A1324" s="113">
        <v>131</v>
      </c>
      <c r="B1324" s="113" t="s">
        <v>2169</v>
      </c>
      <c r="C1324" s="22">
        <f>'Filter by planned &amp; actual'!C1324</f>
        <v>0</v>
      </c>
      <c r="D1324" s="22">
        <f>'Filter by planned &amp; actual'!C3112</f>
        <v>0</v>
      </c>
      <c r="E1324" s="23">
        <v>44805</v>
      </c>
      <c r="F1324" s="19" t="s">
        <v>275</v>
      </c>
    </row>
    <row r="1325" spans="1:6" ht="15.75" hidden="1" customHeight="1">
      <c r="A1325" s="113">
        <v>132</v>
      </c>
      <c r="B1325" s="113" t="s">
        <v>2170</v>
      </c>
      <c r="C1325" s="22">
        <f>'Filter by planned &amp; actual'!C1325</f>
        <v>9541245</v>
      </c>
      <c r="D1325" s="22">
        <f>'Filter by planned &amp; actual'!C3113</f>
        <v>0</v>
      </c>
      <c r="E1325" s="23">
        <v>44805</v>
      </c>
      <c r="F1325" s="19" t="s">
        <v>275</v>
      </c>
    </row>
    <row r="1326" spans="1:6" ht="15.75" hidden="1" customHeight="1">
      <c r="A1326" s="113">
        <v>133</v>
      </c>
      <c r="B1326" s="113" t="s">
        <v>2171</v>
      </c>
      <c r="C1326" s="22">
        <f>'Filter by planned &amp; actual'!C1326</f>
        <v>0</v>
      </c>
      <c r="D1326" s="22">
        <f>'Filter by planned &amp; actual'!C3114</f>
        <v>0</v>
      </c>
      <c r="E1326" s="23">
        <v>44805</v>
      </c>
      <c r="F1326" s="19" t="s">
        <v>275</v>
      </c>
    </row>
    <row r="1327" spans="1:6" ht="15.75" hidden="1" customHeight="1">
      <c r="A1327" s="113">
        <v>134</v>
      </c>
      <c r="B1327" s="113" t="s">
        <v>2172</v>
      </c>
      <c r="C1327" s="22">
        <f>'Filter by planned &amp; actual'!C1327</f>
        <v>0</v>
      </c>
      <c r="D1327" s="22">
        <f>'Filter by planned &amp; actual'!C3115</f>
        <v>0</v>
      </c>
      <c r="E1327" s="23">
        <v>44805</v>
      </c>
      <c r="F1327" s="19" t="s">
        <v>275</v>
      </c>
    </row>
    <row r="1328" spans="1:6" ht="15.75" hidden="1" customHeight="1">
      <c r="A1328" s="113">
        <v>135</v>
      </c>
      <c r="B1328" s="113" t="s">
        <v>2173</v>
      </c>
      <c r="C1328" s="22">
        <f>'Filter by planned &amp; actual'!C1328</f>
        <v>34351494</v>
      </c>
      <c r="D1328" s="22">
        <f>'Filter by planned &amp; actual'!C3116</f>
        <v>0</v>
      </c>
      <c r="E1328" s="23">
        <v>44805</v>
      </c>
      <c r="F1328" s="19" t="s">
        <v>275</v>
      </c>
    </row>
    <row r="1329" spans="1:6" ht="15.75" hidden="1" customHeight="1">
      <c r="A1329" s="113">
        <v>136</v>
      </c>
      <c r="B1329" s="113" t="s">
        <v>2174</v>
      </c>
      <c r="C1329" s="22">
        <f>'Filter by planned &amp; actual'!C1329</f>
        <v>42638139</v>
      </c>
      <c r="D1329" s="22">
        <f>'Filter by planned &amp; actual'!C3117</f>
        <v>0</v>
      </c>
      <c r="E1329" s="23">
        <v>44805</v>
      </c>
      <c r="F1329" s="19" t="s">
        <v>275</v>
      </c>
    </row>
    <row r="1330" spans="1:6" ht="15.75" hidden="1" customHeight="1">
      <c r="A1330" s="113">
        <v>137</v>
      </c>
      <c r="B1330" s="113" t="s">
        <v>2175</v>
      </c>
      <c r="C1330" s="22">
        <f>'Filter by planned &amp; actual'!C1330</f>
        <v>0</v>
      </c>
      <c r="D1330" s="22">
        <f>'Filter by planned &amp; actual'!C3118</f>
        <v>0</v>
      </c>
      <c r="E1330" s="23">
        <v>44805</v>
      </c>
      <c r="F1330" s="19" t="s">
        <v>275</v>
      </c>
    </row>
    <row r="1331" spans="1:6" ht="15.75" hidden="1" customHeight="1">
      <c r="A1331" s="113">
        <v>138</v>
      </c>
      <c r="B1331" s="113" t="s">
        <v>2176</v>
      </c>
      <c r="C1331" s="22">
        <f>'Filter by planned &amp; actual'!C1331</f>
        <v>16049122</v>
      </c>
      <c r="D1331" s="22">
        <f>'Filter by planned &amp; actual'!C3119</f>
        <v>0</v>
      </c>
      <c r="E1331" s="23">
        <v>44805</v>
      </c>
      <c r="F1331" s="19" t="s">
        <v>275</v>
      </c>
    </row>
    <row r="1332" spans="1:6" ht="15.75" hidden="1" customHeight="1">
      <c r="A1332" s="113">
        <v>139</v>
      </c>
      <c r="B1332" s="113" t="s">
        <v>2189</v>
      </c>
      <c r="C1332" s="22">
        <f>'Filter by planned &amp; actual'!C1332</f>
        <v>0</v>
      </c>
      <c r="D1332" s="22">
        <f>'Filter by planned &amp; actual'!C3120</f>
        <v>0</v>
      </c>
      <c r="E1332" s="23">
        <v>44805</v>
      </c>
      <c r="F1332" s="19" t="s">
        <v>275</v>
      </c>
    </row>
    <row r="1333" spans="1:6" ht="15.75" hidden="1" customHeight="1">
      <c r="A1333" s="113">
        <v>140</v>
      </c>
      <c r="B1333" s="113" t="s">
        <v>2190</v>
      </c>
      <c r="C1333" s="22">
        <f>'Filter by planned &amp; actual'!C1333</f>
        <v>19500000</v>
      </c>
      <c r="D1333" s="22">
        <f>'Filter by planned &amp; actual'!C3121</f>
        <v>0</v>
      </c>
      <c r="E1333" s="23">
        <v>44805</v>
      </c>
      <c r="F1333" s="19" t="s">
        <v>275</v>
      </c>
    </row>
    <row r="1334" spans="1:6" ht="15.75" hidden="1" customHeight="1">
      <c r="A1334" s="113">
        <v>141</v>
      </c>
      <c r="B1334" s="113" t="s">
        <v>2191</v>
      </c>
      <c r="C1334" s="22">
        <f>'Filter by planned &amp; actual'!C1334</f>
        <v>0</v>
      </c>
      <c r="D1334" s="22">
        <f>'Filter by planned &amp; actual'!C3122</f>
        <v>0</v>
      </c>
      <c r="E1334" s="23">
        <v>44805</v>
      </c>
      <c r="F1334" s="19" t="s">
        <v>275</v>
      </c>
    </row>
    <row r="1335" spans="1:6" ht="15.75" hidden="1" customHeight="1">
      <c r="A1335" s="113">
        <v>142</v>
      </c>
      <c r="B1335" s="113" t="s">
        <v>2192</v>
      </c>
      <c r="C1335" s="22">
        <f>'Filter by planned &amp; actual'!C1335</f>
        <v>0</v>
      </c>
      <c r="D1335" s="22">
        <f>'Filter by planned &amp; actual'!C3123</f>
        <v>0</v>
      </c>
      <c r="E1335" s="23">
        <v>44805</v>
      </c>
      <c r="F1335" s="19" t="s">
        <v>275</v>
      </c>
    </row>
    <row r="1336" spans="1:6" ht="15.75" hidden="1" customHeight="1">
      <c r="A1336" s="113">
        <v>143</v>
      </c>
      <c r="B1336" s="113" t="s">
        <v>2193</v>
      </c>
      <c r="C1336" s="22">
        <f>'Filter by planned &amp; actual'!C1336</f>
        <v>0</v>
      </c>
      <c r="D1336" s="22">
        <f>'Filter by planned &amp; actual'!C3124</f>
        <v>0</v>
      </c>
      <c r="E1336" s="23">
        <v>44805</v>
      </c>
      <c r="F1336" s="19" t="s">
        <v>275</v>
      </c>
    </row>
    <row r="1337" spans="1:6" ht="15.75" hidden="1" customHeight="1">
      <c r="A1337" s="152">
        <v>144</v>
      </c>
      <c r="B1337" s="152" t="s">
        <v>2207</v>
      </c>
      <c r="C1337" s="22">
        <f>'Filter by planned &amp; actual'!C1337</f>
        <v>0</v>
      </c>
      <c r="D1337" s="22">
        <f>'Filter by planned &amp; actual'!C3125</f>
        <v>0</v>
      </c>
      <c r="E1337" s="23">
        <v>44805</v>
      </c>
      <c r="F1337" s="19" t="s">
        <v>275</v>
      </c>
    </row>
    <row r="1338" spans="1:6" ht="15.75" customHeight="1">
      <c r="A1338" s="152">
        <v>145</v>
      </c>
      <c r="B1338" s="152" t="s">
        <v>2208</v>
      </c>
      <c r="C1338" s="22">
        <f>'Filter by planned &amp; actual'!C1338</f>
        <v>0</v>
      </c>
      <c r="D1338" s="22">
        <f>'Filter by planned &amp; actual'!C3126</f>
        <v>0</v>
      </c>
      <c r="E1338" s="23">
        <v>44805</v>
      </c>
      <c r="F1338" s="19" t="s">
        <v>275</v>
      </c>
    </row>
    <row r="1339" spans="1:6" ht="15.75" customHeight="1">
      <c r="A1339" s="152">
        <v>146</v>
      </c>
      <c r="B1339" s="152" t="s">
        <v>2211</v>
      </c>
      <c r="C1339" s="22">
        <f>'Filter by planned &amp; actual'!C1339</f>
        <v>0</v>
      </c>
      <c r="D1339" s="22">
        <f>'Filter by planned &amp; actual'!C3127</f>
        <v>0</v>
      </c>
      <c r="E1339" s="23">
        <v>44805</v>
      </c>
      <c r="F1339" s="19" t="s">
        <v>275</v>
      </c>
    </row>
    <row r="1340" spans="1:6" ht="15.75" customHeight="1">
      <c r="A1340" s="152">
        <v>147</v>
      </c>
      <c r="B1340" s="152" t="s">
        <v>2212</v>
      </c>
      <c r="C1340" s="22">
        <f>'Filter by planned &amp; actual'!C1340</f>
        <v>0</v>
      </c>
      <c r="D1340" s="22">
        <f>'Filter by planned &amp; actual'!C3128</f>
        <v>0</v>
      </c>
      <c r="E1340" s="23">
        <v>44805</v>
      </c>
      <c r="F1340" s="19" t="s">
        <v>275</v>
      </c>
    </row>
    <row r="1341" spans="1:6" ht="15.75" customHeight="1">
      <c r="A1341" s="152">
        <v>148</v>
      </c>
      <c r="B1341" s="152" t="s">
        <v>2213</v>
      </c>
      <c r="C1341" s="22">
        <f>'Filter by planned &amp; actual'!C1341</f>
        <v>0</v>
      </c>
      <c r="D1341" s="22">
        <f>'Filter by planned &amp; actual'!C3129</f>
        <v>0</v>
      </c>
      <c r="E1341" s="23">
        <v>44805</v>
      </c>
      <c r="F1341" s="19" t="s">
        <v>275</v>
      </c>
    </row>
    <row r="1342" spans="1:6">
      <c r="A1342" s="19">
        <v>0</v>
      </c>
      <c r="B1342" s="111" t="s">
        <v>1985</v>
      </c>
      <c r="C1342" s="22">
        <f>'Filter by planned &amp; actual'!C1342</f>
        <v>0</v>
      </c>
      <c r="D1342" s="22">
        <f>'Filter by planned &amp; actual'!C3130</f>
        <v>0</v>
      </c>
      <c r="E1342" s="23">
        <v>44805</v>
      </c>
      <c r="F1342" s="19" t="s">
        <v>275</v>
      </c>
    </row>
    <row r="1343" spans="1:6" hidden="1">
      <c r="A1343" s="19">
        <v>1</v>
      </c>
      <c r="B1343" s="19" t="s">
        <v>7</v>
      </c>
      <c r="C1343" s="22">
        <f>'Filter by planned &amp; actual'!C1343</f>
        <v>25050200</v>
      </c>
      <c r="D1343" s="22">
        <f>'Filter by planned &amp; actual'!C3131</f>
        <v>0</v>
      </c>
      <c r="E1343" s="23">
        <v>44835</v>
      </c>
      <c r="F1343" s="19" t="s">
        <v>275</v>
      </c>
    </row>
    <row r="1344" spans="1:6" hidden="1">
      <c r="A1344" s="19">
        <v>2</v>
      </c>
      <c r="B1344" s="19" t="s">
        <v>8</v>
      </c>
      <c r="C1344" s="22">
        <f>'Filter by planned &amp; actual'!C1344</f>
        <v>0</v>
      </c>
      <c r="D1344" s="22">
        <f>'Filter by planned &amp; actual'!C3132</f>
        <v>0</v>
      </c>
      <c r="E1344" s="23">
        <v>44835</v>
      </c>
      <c r="F1344" s="19" t="s">
        <v>275</v>
      </c>
    </row>
    <row r="1345" spans="1:6" hidden="1">
      <c r="A1345" s="19">
        <v>3</v>
      </c>
      <c r="B1345" s="19" t="s">
        <v>9</v>
      </c>
      <c r="C1345" s="22">
        <f>'Filter by planned &amp; actual'!C1345</f>
        <v>0</v>
      </c>
      <c r="D1345" s="22">
        <f>'Filter by planned &amp; actual'!C3133</f>
        <v>0</v>
      </c>
      <c r="E1345" s="23">
        <v>44835</v>
      </c>
      <c r="F1345" s="19" t="s">
        <v>275</v>
      </c>
    </row>
    <row r="1346" spans="1:6" hidden="1">
      <c r="A1346" s="19">
        <v>4</v>
      </c>
      <c r="B1346" s="19" t="s">
        <v>10</v>
      </c>
      <c r="C1346" s="22">
        <f>'Filter by planned &amp; actual'!C1346</f>
        <v>4258804.4510287046</v>
      </c>
      <c r="D1346" s="22">
        <f>'Filter by planned &amp; actual'!C3134</f>
        <v>0</v>
      </c>
      <c r="E1346" s="23">
        <v>44835</v>
      </c>
      <c r="F1346" s="19" t="s">
        <v>275</v>
      </c>
    </row>
    <row r="1347" spans="1:6" hidden="1">
      <c r="A1347" s="19">
        <v>5</v>
      </c>
      <c r="B1347" s="19" t="s">
        <v>11</v>
      </c>
      <c r="C1347" s="22">
        <f>'Filter by planned &amp; actual'!C1347</f>
        <v>1254300</v>
      </c>
      <c r="D1347" s="22">
        <f>'Filter by planned &amp; actual'!C3135</f>
        <v>0</v>
      </c>
      <c r="E1347" s="23">
        <v>44835</v>
      </c>
      <c r="F1347" s="19" t="s">
        <v>275</v>
      </c>
    </row>
    <row r="1348" spans="1:6" hidden="1">
      <c r="A1348" s="19">
        <v>6</v>
      </c>
      <c r="B1348" s="19" t="s">
        <v>12</v>
      </c>
      <c r="C1348" s="22">
        <f>'Filter by planned &amp; actual'!C1348</f>
        <v>77034374.029708892</v>
      </c>
      <c r="D1348" s="22">
        <f>'Filter by planned &amp; actual'!C3136</f>
        <v>0</v>
      </c>
      <c r="E1348" s="23">
        <v>44835</v>
      </c>
      <c r="F1348" s="19" t="s">
        <v>275</v>
      </c>
    </row>
    <row r="1349" spans="1:6" hidden="1">
      <c r="A1349" s="19">
        <v>7</v>
      </c>
      <c r="B1349" s="19" t="s">
        <v>13</v>
      </c>
      <c r="C1349" s="22">
        <f>'Filter by planned &amp; actual'!C1349</f>
        <v>0</v>
      </c>
      <c r="D1349" s="22">
        <f>'Filter by planned &amp; actual'!C3137</f>
        <v>0</v>
      </c>
      <c r="E1349" s="23">
        <v>44835</v>
      </c>
      <c r="F1349" s="19" t="s">
        <v>275</v>
      </c>
    </row>
    <row r="1350" spans="1:6" hidden="1">
      <c r="A1350" s="19">
        <v>8</v>
      </c>
      <c r="B1350" s="8" t="s">
        <v>2004</v>
      </c>
      <c r="C1350" s="22">
        <f>'Filter by planned &amp; actual'!C1350</f>
        <v>0</v>
      </c>
      <c r="D1350" s="22">
        <f>'Filter by planned &amp; actual'!C3138</f>
        <v>0</v>
      </c>
      <c r="E1350" s="23">
        <v>44835</v>
      </c>
      <c r="F1350" s="19" t="s">
        <v>275</v>
      </c>
    </row>
    <row r="1351" spans="1:6" hidden="1">
      <c r="A1351" s="19">
        <v>9</v>
      </c>
      <c r="B1351" s="19" t="s">
        <v>15</v>
      </c>
      <c r="C1351" s="22">
        <f>'Filter by planned &amp; actual'!C1351</f>
        <v>0</v>
      </c>
      <c r="D1351" s="22">
        <f>'Filter by planned &amp; actual'!C3139</f>
        <v>0</v>
      </c>
      <c r="E1351" s="23">
        <v>44835</v>
      </c>
      <c r="F1351" s="19" t="s">
        <v>275</v>
      </c>
    </row>
    <row r="1352" spans="1:6" hidden="1">
      <c r="A1352" s="19">
        <v>10</v>
      </c>
      <c r="B1352" s="19" t="s">
        <v>16</v>
      </c>
      <c r="C1352" s="22">
        <f>'Filter by planned &amp; actual'!C1352</f>
        <v>4157538.6079713106</v>
      </c>
      <c r="D1352" s="22">
        <f>'Filter by planned &amp; actual'!C3140</f>
        <v>0</v>
      </c>
      <c r="E1352" s="23">
        <v>44835</v>
      </c>
      <c r="F1352" s="19" t="s">
        <v>275</v>
      </c>
    </row>
    <row r="1353" spans="1:6" hidden="1">
      <c r="A1353" s="19">
        <v>11</v>
      </c>
      <c r="B1353" s="19" t="s">
        <v>17</v>
      </c>
      <c r="C1353" s="22">
        <f>'Filter by planned &amp; actual'!C1353</f>
        <v>1290000</v>
      </c>
      <c r="D1353" s="22">
        <f>'Filter by planned &amp; actual'!C3141</f>
        <v>0</v>
      </c>
      <c r="E1353" s="23">
        <v>44835</v>
      </c>
      <c r="F1353" s="19" t="s">
        <v>275</v>
      </c>
    </row>
    <row r="1354" spans="1:6" hidden="1">
      <c r="A1354" s="19">
        <v>12</v>
      </c>
      <c r="B1354" s="19" t="s">
        <v>18</v>
      </c>
      <c r="C1354" s="22">
        <f>'Filter by planned &amp; actual'!C1354</f>
        <v>0</v>
      </c>
      <c r="D1354" s="22">
        <f>'Filter by planned &amp; actual'!C3142</f>
        <v>0</v>
      </c>
      <c r="E1354" s="23">
        <v>44835</v>
      </c>
      <c r="F1354" s="19" t="s">
        <v>275</v>
      </c>
    </row>
    <row r="1355" spans="1:6" hidden="1">
      <c r="A1355" s="19">
        <v>13</v>
      </c>
      <c r="B1355" s="19" t="s">
        <v>19</v>
      </c>
      <c r="C1355" s="22">
        <f>'Filter by planned &amp; actual'!C1355</f>
        <v>0</v>
      </c>
      <c r="D1355" s="22">
        <f>'Filter by planned &amp; actual'!C3143</f>
        <v>0</v>
      </c>
      <c r="E1355" s="23">
        <v>44835</v>
      </c>
      <c r="F1355" s="19" t="s">
        <v>275</v>
      </c>
    </row>
    <row r="1356" spans="1:6" hidden="1">
      <c r="A1356" s="19">
        <v>14</v>
      </c>
      <c r="B1356" s="19" t="s">
        <v>20</v>
      </c>
      <c r="C1356" s="22">
        <f>'Filter by planned &amp; actual'!C1356</f>
        <v>0</v>
      </c>
      <c r="D1356" s="22">
        <f>'Filter by planned &amp; actual'!C3144</f>
        <v>0</v>
      </c>
      <c r="E1356" s="23">
        <v>44835</v>
      </c>
      <c r="F1356" s="19" t="s">
        <v>275</v>
      </c>
    </row>
    <row r="1357" spans="1:6" hidden="1">
      <c r="A1357" s="19">
        <v>15</v>
      </c>
      <c r="B1357" s="19" t="s">
        <v>21</v>
      </c>
      <c r="C1357" s="22">
        <f>'Filter by planned &amp; actual'!C1357</f>
        <v>0</v>
      </c>
      <c r="D1357" s="22">
        <f>'Filter by planned &amp; actual'!C3145</f>
        <v>0</v>
      </c>
      <c r="E1357" s="23">
        <v>44835</v>
      </c>
      <c r="F1357" s="19" t="s">
        <v>275</v>
      </c>
    </row>
    <row r="1358" spans="1:6" hidden="1">
      <c r="A1358" s="19">
        <v>16</v>
      </c>
      <c r="B1358" s="19" t="s">
        <v>22</v>
      </c>
      <c r="C1358" s="22">
        <f>'Filter by planned &amp; actual'!C1358</f>
        <v>0</v>
      </c>
      <c r="D1358" s="22">
        <f>'Filter by planned &amp; actual'!C3146</f>
        <v>0</v>
      </c>
      <c r="E1358" s="23">
        <v>44835</v>
      </c>
      <c r="F1358" s="19" t="s">
        <v>275</v>
      </c>
    </row>
    <row r="1359" spans="1:6" hidden="1">
      <c r="A1359" s="19">
        <v>17</v>
      </c>
      <c r="B1359" s="19" t="s">
        <v>23</v>
      </c>
      <c r="C1359" s="22">
        <f>'Filter by planned &amp; actual'!C1359</f>
        <v>0</v>
      </c>
      <c r="D1359" s="22">
        <f>'Filter by planned &amp; actual'!C3147</f>
        <v>0</v>
      </c>
      <c r="E1359" s="23">
        <v>44835</v>
      </c>
      <c r="F1359" s="19" t="s">
        <v>275</v>
      </c>
    </row>
    <row r="1360" spans="1:6" hidden="1">
      <c r="A1360" s="19">
        <v>18</v>
      </c>
      <c r="B1360" s="19" t="s">
        <v>24</v>
      </c>
      <c r="C1360" s="22">
        <f>'Filter by planned &amp; actual'!C1360</f>
        <v>12285714.285714285</v>
      </c>
      <c r="D1360" s="22">
        <f>'Filter by planned &amp; actual'!C3148</f>
        <v>0</v>
      </c>
      <c r="E1360" s="23">
        <v>44835</v>
      </c>
      <c r="F1360" s="19" t="s">
        <v>275</v>
      </c>
    </row>
    <row r="1361" spans="1:6" hidden="1">
      <c r="A1361" s="19">
        <v>19</v>
      </c>
      <c r="B1361" s="19" t="s">
        <v>25</v>
      </c>
      <c r="C1361" s="22">
        <f>'Filter by planned &amp; actual'!C1361</f>
        <v>5780000</v>
      </c>
      <c r="D1361" s="22">
        <f>'Filter by planned &amp; actual'!C3149</f>
        <v>0</v>
      </c>
      <c r="E1361" s="23">
        <v>44835</v>
      </c>
      <c r="F1361" s="19" t="s">
        <v>275</v>
      </c>
    </row>
    <row r="1362" spans="1:6" hidden="1">
      <c r="A1362" s="19">
        <v>20</v>
      </c>
      <c r="B1362" s="19" t="s">
        <v>26</v>
      </c>
      <c r="C1362" s="22">
        <f>'Filter by planned &amp; actual'!C1362</f>
        <v>17523000</v>
      </c>
      <c r="D1362" s="22">
        <f>'Filter by planned &amp; actual'!C3150</f>
        <v>0</v>
      </c>
      <c r="E1362" s="23">
        <v>44835</v>
      </c>
      <c r="F1362" s="19" t="s">
        <v>275</v>
      </c>
    </row>
    <row r="1363" spans="1:6" hidden="1">
      <c r="A1363" s="19">
        <v>21</v>
      </c>
      <c r="B1363" s="19" t="s">
        <v>27</v>
      </c>
      <c r="C1363" s="22">
        <f>'Filter by planned &amp; actual'!C1363</f>
        <v>14073539</v>
      </c>
      <c r="D1363" s="22">
        <f>'Filter by planned &amp; actual'!C3151</f>
        <v>0</v>
      </c>
      <c r="E1363" s="23">
        <v>44835</v>
      </c>
      <c r="F1363" s="19" t="s">
        <v>275</v>
      </c>
    </row>
    <row r="1364" spans="1:6" hidden="1">
      <c r="A1364" s="19">
        <v>22</v>
      </c>
      <c r="B1364" s="19" t="s">
        <v>29</v>
      </c>
      <c r="C1364" s="22">
        <f>'Filter by planned &amp; actual'!C1364</f>
        <v>0</v>
      </c>
      <c r="D1364" s="22">
        <f>'Filter by planned &amp; actual'!C3152</f>
        <v>0</v>
      </c>
      <c r="E1364" s="23">
        <v>44835</v>
      </c>
      <c r="F1364" s="19" t="s">
        <v>275</v>
      </c>
    </row>
    <row r="1365" spans="1:6" hidden="1">
      <c r="A1365" s="19">
        <v>23</v>
      </c>
      <c r="B1365" s="19" t="s">
        <v>30</v>
      </c>
      <c r="C1365" s="22">
        <f>'Filter by planned &amp; actual'!C1365</f>
        <v>17475672</v>
      </c>
      <c r="D1365" s="22">
        <f>'Filter by planned &amp; actual'!C3153</f>
        <v>0</v>
      </c>
      <c r="E1365" s="23">
        <v>44835</v>
      </c>
      <c r="F1365" s="19" t="s">
        <v>275</v>
      </c>
    </row>
    <row r="1366" spans="1:6" hidden="1">
      <c r="A1366" s="19">
        <v>24</v>
      </c>
      <c r="B1366" s="19" t="s">
        <v>31</v>
      </c>
      <c r="C1366" s="22">
        <f>'Filter by planned &amp; actual'!C1366</f>
        <v>0</v>
      </c>
      <c r="D1366" s="22">
        <f>'Filter by planned &amp; actual'!C3154</f>
        <v>0</v>
      </c>
      <c r="E1366" s="23">
        <v>44835</v>
      </c>
      <c r="F1366" s="19" t="s">
        <v>275</v>
      </c>
    </row>
    <row r="1367" spans="1:6" hidden="1">
      <c r="A1367" s="19">
        <v>25</v>
      </c>
      <c r="B1367" s="19" t="s">
        <v>32</v>
      </c>
      <c r="C1367" s="22">
        <f>'Filter by planned &amp; actual'!C1367</f>
        <v>0</v>
      </c>
      <c r="D1367" s="22">
        <f>'Filter by planned &amp; actual'!C3155</f>
        <v>0</v>
      </c>
      <c r="E1367" s="23">
        <v>44835</v>
      </c>
      <c r="F1367" s="19" t="s">
        <v>275</v>
      </c>
    </row>
    <row r="1368" spans="1:6" hidden="1">
      <c r="A1368" s="19">
        <v>26</v>
      </c>
      <c r="B1368" s="19" t="s">
        <v>34</v>
      </c>
      <c r="C1368" s="22">
        <f>'Filter by planned &amp; actual'!C1368</f>
        <v>2397300</v>
      </c>
      <c r="D1368" s="22">
        <f>'Filter by planned &amp; actual'!C3156</f>
        <v>0</v>
      </c>
      <c r="E1368" s="23">
        <v>44835</v>
      </c>
      <c r="F1368" s="19" t="s">
        <v>275</v>
      </c>
    </row>
    <row r="1369" spans="1:6" hidden="1">
      <c r="A1369" s="19">
        <v>27</v>
      </c>
      <c r="B1369" s="19" t="s">
        <v>35</v>
      </c>
      <c r="C1369" s="22">
        <f>'Filter by planned &amp; actual'!C1369</f>
        <v>0</v>
      </c>
      <c r="D1369" s="22">
        <f>'Filter by planned &amp; actual'!C3157</f>
        <v>0</v>
      </c>
      <c r="E1369" s="23">
        <v>44835</v>
      </c>
      <c r="F1369" s="19" t="s">
        <v>275</v>
      </c>
    </row>
    <row r="1370" spans="1:6" hidden="1">
      <c r="A1370" s="19">
        <v>28</v>
      </c>
      <c r="B1370" s="19" t="s">
        <v>36</v>
      </c>
      <c r="C1370" s="22">
        <f>'Filter by planned &amp; actual'!C1370</f>
        <v>0</v>
      </c>
      <c r="D1370" s="22">
        <f>'Filter by planned &amp; actual'!C3158</f>
        <v>0</v>
      </c>
      <c r="E1370" s="23">
        <v>44835</v>
      </c>
      <c r="F1370" s="19" t="s">
        <v>275</v>
      </c>
    </row>
    <row r="1371" spans="1:6" hidden="1">
      <c r="A1371" s="19">
        <v>29</v>
      </c>
      <c r="B1371" s="19" t="s">
        <v>37</v>
      </c>
      <c r="C1371" s="22">
        <f>'Filter by planned &amp; actual'!C1371</f>
        <v>0</v>
      </c>
      <c r="D1371" s="22">
        <f>'Filter by planned &amp; actual'!C3159</f>
        <v>0</v>
      </c>
      <c r="E1371" s="23">
        <v>44835</v>
      </c>
      <c r="F1371" s="19" t="s">
        <v>275</v>
      </c>
    </row>
    <row r="1372" spans="1:6" hidden="1">
      <c r="A1372" s="19">
        <v>30</v>
      </c>
      <c r="B1372" s="19" t="s">
        <v>38</v>
      </c>
      <c r="C1372" s="22">
        <f>'Filter by planned &amp; actual'!C1372</f>
        <v>0</v>
      </c>
      <c r="D1372" s="22">
        <f>'Filter by planned &amp; actual'!C3160</f>
        <v>0</v>
      </c>
      <c r="E1372" s="23">
        <v>44835</v>
      </c>
      <c r="F1372" s="19" t="s">
        <v>275</v>
      </c>
    </row>
    <row r="1373" spans="1:6" hidden="1">
      <c r="A1373" s="19">
        <v>31</v>
      </c>
      <c r="B1373" s="19" t="s">
        <v>39</v>
      </c>
      <c r="C1373" s="22">
        <f>'Filter by planned &amp; actual'!C1373</f>
        <v>0</v>
      </c>
      <c r="D1373" s="22">
        <f>'Filter by planned &amp; actual'!C3161</f>
        <v>0</v>
      </c>
      <c r="E1373" s="23">
        <v>44835</v>
      </c>
      <c r="F1373" s="19" t="s">
        <v>275</v>
      </c>
    </row>
    <row r="1374" spans="1:6" hidden="1">
      <c r="A1374" s="19">
        <v>32</v>
      </c>
      <c r="B1374" s="19" t="s">
        <v>40</v>
      </c>
      <c r="C1374" s="22">
        <f>'Filter by planned &amp; actual'!C1374</f>
        <v>0</v>
      </c>
      <c r="D1374" s="22">
        <f>'Filter by planned &amp; actual'!C3162</f>
        <v>0</v>
      </c>
      <c r="E1374" s="23">
        <v>44835</v>
      </c>
      <c r="F1374" s="19" t="s">
        <v>275</v>
      </c>
    </row>
    <row r="1375" spans="1:6" hidden="1">
      <c r="A1375" s="19">
        <v>33</v>
      </c>
      <c r="B1375" s="19" t="s">
        <v>41</v>
      </c>
      <c r="C1375" s="22">
        <f>'Filter by planned &amp; actual'!C1375</f>
        <v>765000</v>
      </c>
      <c r="D1375" s="22">
        <f>'Filter by planned &amp; actual'!C3163</f>
        <v>0</v>
      </c>
      <c r="E1375" s="23">
        <v>44835</v>
      </c>
      <c r="F1375" s="19" t="s">
        <v>275</v>
      </c>
    </row>
    <row r="1376" spans="1:6" hidden="1">
      <c r="A1376" s="19">
        <v>34</v>
      </c>
      <c r="B1376" s="19" t="s">
        <v>42</v>
      </c>
      <c r="C1376" s="22">
        <f>'Filter by planned &amp; actual'!C1376</f>
        <v>100000</v>
      </c>
      <c r="D1376" s="22">
        <f>'Filter by planned &amp; actual'!C3164</f>
        <v>0</v>
      </c>
      <c r="E1376" s="23">
        <v>44835</v>
      </c>
      <c r="F1376" s="19" t="s">
        <v>275</v>
      </c>
    </row>
    <row r="1377" spans="1:6" hidden="1">
      <c r="A1377" s="19">
        <v>35</v>
      </c>
      <c r="B1377" s="19" t="s">
        <v>43</v>
      </c>
      <c r="C1377" s="22">
        <f>'Filter by planned &amp; actual'!C1377</f>
        <v>0</v>
      </c>
      <c r="D1377" s="22">
        <f>'Filter by planned &amp; actual'!C3165</f>
        <v>0</v>
      </c>
      <c r="E1377" s="23">
        <v>44835</v>
      </c>
      <c r="F1377" s="19" t="s">
        <v>275</v>
      </c>
    </row>
    <row r="1378" spans="1:6" hidden="1">
      <c r="A1378" s="19">
        <v>36</v>
      </c>
      <c r="B1378" s="19" t="s">
        <v>44</v>
      </c>
      <c r="C1378" s="22">
        <f>'Filter by planned &amp; actual'!C1378</f>
        <v>0</v>
      </c>
      <c r="D1378" s="22">
        <f>'Filter by planned &amp; actual'!C3166</f>
        <v>0</v>
      </c>
      <c r="E1378" s="23">
        <v>44835</v>
      </c>
      <c r="F1378" s="19" t="s">
        <v>275</v>
      </c>
    </row>
    <row r="1379" spans="1:6" hidden="1">
      <c r="A1379" s="19">
        <v>37</v>
      </c>
      <c r="B1379" s="19" t="s">
        <v>1980</v>
      </c>
      <c r="C1379" s="22">
        <f>'Filter by planned &amp; actual'!C1379</f>
        <v>3668000</v>
      </c>
      <c r="D1379" s="22">
        <f>'Filter by planned &amp; actual'!C3167</f>
        <v>0</v>
      </c>
      <c r="E1379" s="23">
        <v>44835</v>
      </c>
      <c r="F1379" s="19" t="s">
        <v>275</v>
      </c>
    </row>
    <row r="1380" spans="1:6" hidden="1">
      <c r="A1380" s="19">
        <v>38</v>
      </c>
      <c r="B1380" s="19" t="s">
        <v>1982</v>
      </c>
      <c r="C1380" s="22">
        <f>'Filter by planned &amp; actual'!C1380</f>
        <v>15182402</v>
      </c>
      <c r="D1380" s="22">
        <f>'Filter by planned &amp; actual'!C3168</f>
        <v>0</v>
      </c>
      <c r="E1380" s="23">
        <v>44835</v>
      </c>
      <c r="F1380" s="19" t="s">
        <v>275</v>
      </c>
    </row>
    <row r="1381" spans="1:6" hidden="1">
      <c r="A1381" s="19">
        <v>39</v>
      </c>
      <c r="B1381" s="19" t="s">
        <v>1984</v>
      </c>
      <c r="C1381" s="22">
        <f>'Filter by planned &amp; actual'!C1381</f>
        <v>7763749</v>
      </c>
      <c r="D1381" s="22">
        <f>'Filter by planned &amp; actual'!C3169</f>
        <v>0</v>
      </c>
      <c r="E1381" s="23">
        <v>44835</v>
      </c>
      <c r="F1381" s="19" t="s">
        <v>275</v>
      </c>
    </row>
    <row r="1382" spans="1:6" hidden="1">
      <c r="A1382" s="19">
        <v>40</v>
      </c>
      <c r="B1382" s="19" t="s">
        <v>2001</v>
      </c>
      <c r="C1382" s="22">
        <f>'Filter by planned &amp; actual'!C1382</f>
        <v>8352605</v>
      </c>
      <c r="D1382" s="22">
        <f>'Filter by planned &amp; actual'!C3170</f>
        <v>0</v>
      </c>
      <c r="E1382" s="23">
        <v>44835</v>
      </c>
      <c r="F1382" s="19" t="s">
        <v>275</v>
      </c>
    </row>
    <row r="1383" spans="1:6" hidden="1">
      <c r="A1383" s="19">
        <v>41</v>
      </c>
      <c r="B1383" s="19" t="s">
        <v>2002</v>
      </c>
      <c r="C1383" s="22">
        <f>'Filter by planned &amp; actual'!C1383</f>
        <v>0</v>
      </c>
      <c r="D1383" s="22">
        <f>'Filter by planned &amp; actual'!C3171</f>
        <v>0</v>
      </c>
      <c r="E1383" s="23">
        <v>44835</v>
      </c>
      <c r="F1383" s="19" t="s">
        <v>275</v>
      </c>
    </row>
    <row r="1384" spans="1:6" hidden="1">
      <c r="A1384" s="19">
        <v>42</v>
      </c>
      <c r="B1384" s="19" t="s">
        <v>2003</v>
      </c>
      <c r="C1384" s="22">
        <f>'Filter by planned &amp; actual'!C1384</f>
        <v>35579270</v>
      </c>
      <c r="D1384" s="22">
        <f>'Filter by planned &amp; actual'!C3172</f>
        <v>0</v>
      </c>
      <c r="E1384" s="23">
        <v>44835</v>
      </c>
      <c r="F1384" s="19" t="s">
        <v>275</v>
      </c>
    </row>
    <row r="1385" spans="1:6" hidden="1">
      <c r="A1385" s="19">
        <v>43</v>
      </c>
      <c r="B1385" s="19" t="s">
        <v>2064</v>
      </c>
      <c r="C1385" s="22">
        <f>'Filter by planned &amp; actual'!C1385</f>
        <v>0</v>
      </c>
      <c r="D1385" s="22">
        <f>'Filter by planned &amp; actual'!C3173</f>
        <v>0</v>
      </c>
      <c r="E1385" s="23">
        <v>44835</v>
      </c>
      <c r="F1385" s="19" t="s">
        <v>275</v>
      </c>
    </row>
    <row r="1386" spans="1:6" hidden="1">
      <c r="A1386" s="19">
        <v>44</v>
      </c>
      <c r="B1386" s="19" t="s">
        <v>2062</v>
      </c>
      <c r="C1386" s="22">
        <f>'Filter by planned &amp; actual'!C1386</f>
        <v>0</v>
      </c>
      <c r="D1386" s="22">
        <f>'Filter by planned &amp; actual'!C3174</f>
        <v>0</v>
      </c>
      <c r="E1386" s="23">
        <v>44835</v>
      </c>
      <c r="F1386" s="19" t="s">
        <v>275</v>
      </c>
    </row>
    <row r="1387" spans="1:6" hidden="1">
      <c r="A1387" s="19">
        <v>45</v>
      </c>
      <c r="B1387" s="19" t="s">
        <v>2063</v>
      </c>
      <c r="C1387" s="22">
        <f>'Filter by planned &amp; actual'!C1387</f>
        <v>0</v>
      </c>
      <c r="D1387" s="22">
        <f>'Filter by planned &amp; actual'!C3175</f>
        <v>0</v>
      </c>
      <c r="E1387" s="23">
        <v>44835</v>
      </c>
      <c r="F1387" s="19" t="s">
        <v>275</v>
      </c>
    </row>
    <row r="1388" spans="1:6" hidden="1">
      <c r="A1388" s="19">
        <v>46</v>
      </c>
      <c r="B1388" s="12" t="s">
        <v>2065</v>
      </c>
      <c r="C1388" s="22">
        <f>'Filter by planned &amp; actual'!C1388</f>
        <v>56264046</v>
      </c>
      <c r="D1388" s="22">
        <f>'Filter by planned &amp; actual'!C3176</f>
        <v>0</v>
      </c>
      <c r="E1388" s="23">
        <v>44835</v>
      </c>
      <c r="F1388" s="19" t="s">
        <v>275</v>
      </c>
    </row>
    <row r="1389" spans="1:6" hidden="1">
      <c r="A1389" s="19">
        <v>47</v>
      </c>
      <c r="B1389" s="12" t="s">
        <v>2066</v>
      </c>
      <c r="C1389" s="22">
        <f>'Filter by planned &amp; actual'!C1389</f>
        <v>17398711</v>
      </c>
      <c r="D1389" s="22">
        <f>'Filter by planned &amp; actual'!C3177</f>
        <v>0</v>
      </c>
      <c r="E1389" s="23">
        <v>44835</v>
      </c>
      <c r="F1389" s="19" t="s">
        <v>275</v>
      </c>
    </row>
    <row r="1390" spans="1:6" hidden="1">
      <c r="A1390" s="19">
        <v>48</v>
      </c>
      <c r="B1390" s="19" t="s">
        <v>2068</v>
      </c>
      <c r="C1390" s="22">
        <f>'Filter by planned &amp; actual'!C1390</f>
        <v>3340000</v>
      </c>
      <c r="D1390" s="22">
        <f>'Filter by planned &amp; actual'!C3178</f>
        <v>0</v>
      </c>
      <c r="E1390" s="23">
        <v>44835</v>
      </c>
      <c r="F1390" s="19" t="s">
        <v>275</v>
      </c>
    </row>
    <row r="1391" spans="1:6" hidden="1">
      <c r="A1391" s="19">
        <v>49</v>
      </c>
      <c r="B1391" s="19" t="s">
        <v>2069</v>
      </c>
      <c r="C1391" s="22">
        <f>'Filter by planned &amp; actual'!C1391</f>
        <v>0</v>
      </c>
      <c r="D1391" s="22">
        <f>'Filter by planned &amp; actual'!C3179</f>
        <v>0</v>
      </c>
      <c r="E1391" s="23">
        <v>44835</v>
      </c>
      <c r="F1391" s="19" t="s">
        <v>275</v>
      </c>
    </row>
    <row r="1392" spans="1:6" hidden="1">
      <c r="A1392" s="19">
        <v>50</v>
      </c>
      <c r="B1392" s="19" t="s">
        <v>66</v>
      </c>
      <c r="C1392" s="22">
        <f>'Filter by planned &amp; actual'!C1392</f>
        <v>0</v>
      </c>
      <c r="D1392" s="22">
        <f>'Filter by planned &amp; actual'!C3180</f>
        <v>0</v>
      </c>
      <c r="E1392" s="23">
        <v>44835</v>
      </c>
      <c r="F1392" s="19" t="s">
        <v>275</v>
      </c>
    </row>
    <row r="1393" spans="1:6" hidden="1">
      <c r="A1393" s="19">
        <v>51</v>
      </c>
      <c r="B1393" s="19" t="s">
        <v>67</v>
      </c>
      <c r="C1393" s="22">
        <f>'Filter by planned &amp; actual'!C1393</f>
        <v>0</v>
      </c>
      <c r="D1393" s="22">
        <f>'Filter by planned &amp; actual'!C3181</f>
        <v>0</v>
      </c>
      <c r="E1393" s="23">
        <v>44835</v>
      </c>
      <c r="F1393" s="19" t="s">
        <v>275</v>
      </c>
    </row>
    <row r="1394" spans="1:6" hidden="1">
      <c r="A1394" s="19">
        <v>52</v>
      </c>
      <c r="B1394" s="19" t="s">
        <v>68</v>
      </c>
      <c r="C1394" s="22">
        <f>'Filter by planned &amp; actual'!C1394</f>
        <v>0</v>
      </c>
      <c r="D1394" s="22">
        <f>'Filter by planned &amp; actual'!C3182</f>
        <v>0</v>
      </c>
      <c r="E1394" s="23">
        <v>44835</v>
      </c>
      <c r="F1394" s="19" t="s">
        <v>275</v>
      </c>
    </row>
    <row r="1395" spans="1:6" hidden="1">
      <c r="A1395" s="19">
        <v>53</v>
      </c>
      <c r="B1395" s="19" t="s">
        <v>69</v>
      </c>
      <c r="C1395" s="22">
        <f>'Filter by planned &amp; actual'!C1395</f>
        <v>0</v>
      </c>
      <c r="D1395" s="22">
        <f>'Filter by planned &amp; actual'!C3183</f>
        <v>0</v>
      </c>
      <c r="E1395" s="23">
        <v>44835</v>
      </c>
      <c r="F1395" s="19" t="s">
        <v>275</v>
      </c>
    </row>
    <row r="1396" spans="1:6" hidden="1">
      <c r="A1396" s="19">
        <v>54</v>
      </c>
      <c r="B1396" s="19" t="s">
        <v>70</v>
      </c>
      <c r="C1396" s="22">
        <f>'Filter by planned &amp; actual'!C1396</f>
        <v>0</v>
      </c>
      <c r="D1396" s="22">
        <f>'Filter by planned &amp; actual'!C3184</f>
        <v>0</v>
      </c>
      <c r="E1396" s="23">
        <v>44835</v>
      </c>
      <c r="F1396" s="19" t="s">
        <v>275</v>
      </c>
    </row>
    <row r="1397" spans="1:6" hidden="1">
      <c r="A1397" s="19">
        <v>55</v>
      </c>
      <c r="B1397" s="19" t="s">
        <v>71</v>
      </c>
      <c r="C1397" s="22">
        <f>'Filter by planned &amp; actual'!C1397</f>
        <v>0</v>
      </c>
      <c r="D1397" s="22">
        <f>'Filter by planned &amp; actual'!C3185</f>
        <v>0</v>
      </c>
      <c r="E1397" s="23">
        <v>44835</v>
      </c>
      <c r="F1397" s="19" t="s">
        <v>275</v>
      </c>
    </row>
    <row r="1398" spans="1:6" hidden="1">
      <c r="A1398" s="19">
        <v>56</v>
      </c>
      <c r="B1398" s="19" t="s">
        <v>72</v>
      </c>
      <c r="C1398" s="22">
        <f>'Filter by planned &amp; actual'!C1398</f>
        <v>0</v>
      </c>
      <c r="D1398" s="22">
        <f>'Filter by planned &amp; actual'!C3186</f>
        <v>0</v>
      </c>
      <c r="E1398" s="23">
        <v>44835</v>
      </c>
      <c r="F1398" s="19" t="s">
        <v>275</v>
      </c>
    </row>
    <row r="1399" spans="1:6" hidden="1">
      <c r="A1399" s="19">
        <v>57</v>
      </c>
      <c r="B1399" s="19" t="s">
        <v>73</v>
      </c>
      <c r="C1399" s="22">
        <f>'Filter by planned &amp; actual'!C1399</f>
        <v>0</v>
      </c>
      <c r="D1399" s="22">
        <f>'Filter by planned &amp; actual'!C3187</f>
        <v>0</v>
      </c>
      <c r="E1399" s="23">
        <v>44835</v>
      </c>
      <c r="F1399" s="19" t="s">
        <v>275</v>
      </c>
    </row>
    <row r="1400" spans="1:6" hidden="1">
      <c r="A1400" s="19">
        <v>58</v>
      </c>
      <c r="B1400" s="19" t="s">
        <v>74</v>
      </c>
      <c r="C1400" s="22">
        <f>'Filter by planned &amp; actual'!C1400</f>
        <v>0</v>
      </c>
      <c r="D1400" s="22">
        <f>'Filter by planned &amp; actual'!C3188</f>
        <v>0</v>
      </c>
      <c r="E1400" s="23">
        <v>44835</v>
      </c>
      <c r="F1400" s="19" t="s">
        <v>275</v>
      </c>
    </row>
    <row r="1401" spans="1:6" hidden="1">
      <c r="A1401" s="19">
        <v>59</v>
      </c>
      <c r="B1401" s="19" t="s">
        <v>75</v>
      </c>
      <c r="C1401" s="22">
        <f>'Filter by planned &amp; actual'!C1401</f>
        <v>0</v>
      </c>
      <c r="D1401" s="22">
        <f>'Filter by planned &amp; actual'!C3189</f>
        <v>0</v>
      </c>
      <c r="E1401" s="23">
        <v>44835</v>
      </c>
      <c r="F1401" s="19" t="s">
        <v>275</v>
      </c>
    </row>
    <row r="1402" spans="1:6" hidden="1">
      <c r="A1402" s="19">
        <v>60</v>
      </c>
      <c r="B1402" s="19" t="s">
        <v>76</v>
      </c>
      <c r="C1402" s="22">
        <f>'Filter by planned &amp; actual'!C1402</f>
        <v>0</v>
      </c>
      <c r="D1402" s="22">
        <f>'Filter by planned &amp; actual'!C3190</f>
        <v>0</v>
      </c>
      <c r="E1402" s="23">
        <v>44835</v>
      </c>
      <c r="F1402" s="19" t="s">
        <v>275</v>
      </c>
    </row>
    <row r="1403" spans="1:6" hidden="1">
      <c r="A1403" s="19">
        <v>61</v>
      </c>
      <c r="B1403" s="19" t="s">
        <v>77</v>
      </c>
      <c r="C1403" s="22">
        <f>'Filter by planned &amp; actual'!C1403</f>
        <v>0</v>
      </c>
      <c r="D1403" s="22">
        <f>'Filter by planned &amp; actual'!C3191</f>
        <v>0</v>
      </c>
      <c r="E1403" s="23">
        <v>44835</v>
      </c>
      <c r="F1403" s="19" t="s">
        <v>275</v>
      </c>
    </row>
    <row r="1404" spans="1:6" hidden="1">
      <c r="A1404" s="19">
        <v>62</v>
      </c>
      <c r="B1404" s="19" t="s">
        <v>87</v>
      </c>
      <c r="C1404" s="22">
        <f>'Filter by planned &amp; actual'!C1404</f>
        <v>0</v>
      </c>
      <c r="D1404" s="22">
        <f>'Filter by planned &amp; actual'!C3192</f>
        <v>0</v>
      </c>
      <c r="E1404" s="23">
        <v>44835</v>
      </c>
      <c r="F1404" s="19" t="s">
        <v>275</v>
      </c>
    </row>
    <row r="1405" spans="1:6" hidden="1">
      <c r="A1405" s="19">
        <v>63</v>
      </c>
      <c r="B1405" s="19" t="s">
        <v>93</v>
      </c>
      <c r="C1405" s="22">
        <f>'Filter by planned &amp; actual'!C1405</f>
        <v>0</v>
      </c>
      <c r="D1405" s="22">
        <f>'Filter by planned &amp; actual'!C3193</f>
        <v>0</v>
      </c>
      <c r="E1405" s="23">
        <v>44835</v>
      </c>
      <c r="F1405" s="19" t="s">
        <v>275</v>
      </c>
    </row>
    <row r="1406" spans="1:6" hidden="1">
      <c r="A1406" s="19">
        <v>64</v>
      </c>
      <c r="B1406" s="19" t="s">
        <v>94</v>
      </c>
      <c r="C1406" s="22">
        <f>'Filter by planned &amp; actual'!C1406</f>
        <v>0</v>
      </c>
      <c r="D1406" s="22">
        <f>'Filter by planned &amp; actual'!C3194</f>
        <v>0</v>
      </c>
      <c r="E1406" s="23">
        <v>44835</v>
      </c>
      <c r="F1406" s="19" t="s">
        <v>275</v>
      </c>
    </row>
    <row r="1407" spans="1:6" hidden="1">
      <c r="A1407" s="19">
        <v>65</v>
      </c>
      <c r="B1407" s="19" t="s">
        <v>95</v>
      </c>
      <c r="C1407" s="22">
        <f>'Filter by planned &amp; actual'!C1407</f>
        <v>0</v>
      </c>
      <c r="D1407" s="22">
        <f>'Filter by planned &amp; actual'!C3195</f>
        <v>0</v>
      </c>
      <c r="E1407" s="23">
        <v>44835</v>
      </c>
      <c r="F1407" s="19" t="s">
        <v>275</v>
      </c>
    </row>
    <row r="1408" spans="1:6" hidden="1">
      <c r="A1408" s="19">
        <v>66</v>
      </c>
      <c r="B1408" s="19" t="s">
        <v>96</v>
      </c>
      <c r="C1408" s="22">
        <f>'Filter by planned &amp; actual'!C1408</f>
        <v>0</v>
      </c>
      <c r="D1408" s="22">
        <f>'Filter by planned &amp; actual'!C3196</f>
        <v>0</v>
      </c>
      <c r="E1408" s="23">
        <v>44835</v>
      </c>
      <c r="F1408" s="19" t="s">
        <v>275</v>
      </c>
    </row>
    <row r="1409" spans="1:6" hidden="1">
      <c r="A1409" s="19">
        <v>67</v>
      </c>
      <c r="B1409" s="19" t="s">
        <v>97</v>
      </c>
      <c r="C1409" s="22">
        <f>'Filter by planned &amp; actual'!C1409</f>
        <v>0</v>
      </c>
      <c r="D1409" s="22">
        <f>'Filter by planned &amp; actual'!C3197</f>
        <v>0</v>
      </c>
      <c r="E1409" s="23">
        <v>44835</v>
      </c>
      <c r="F1409" s="19" t="s">
        <v>275</v>
      </c>
    </row>
    <row r="1410" spans="1:6" hidden="1">
      <c r="A1410" s="19">
        <v>68</v>
      </c>
      <c r="B1410" s="19" t="s">
        <v>98</v>
      </c>
      <c r="C1410" s="22">
        <f>'Filter by planned &amp; actual'!C1410</f>
        <v>0</v>
      </c>
      <c r="D1410" s="22">
        <f>'Filter by planned &amp; actual'!C3198</f>
        <v>0</v>
      </c>
      <c r="E1410" s="23">
        <v>44835</v>
      </c>
      <c r="F1410" s="19" t="s">
        <v>275</v>
      </c>
    </row>
    <row r="1411" spans="1:6" hidden="1">
      <c r="A1411" s="19">
        <v>69</v>
      </c>
      <c r="B1411" s="19" t="s">
        <v>99</v>
      </c>
      <c r="C1411" s="22">
        <f>'Filter by planned &amp; actual'!C1411</f>
        <v>0</v>
      </c>
      <c r="D1411" s="22">
        <f>'Filter by planned &amp; actual'!C3199</f>
        <v>0</v>
      </c>
      <c r="E1411" s="23">
        <v>44835</v>
      </c>
      <c r="F1411" s="19" t="s">
        <v>275</v>
      </c>
    </row>
    <row r="1412" spans="1:6" hidden="1">
      <c r="A1412" s="19">
        <v>70</v>
      </c>
      <c r="B1412" s="19" t="s">
        <v>100</v>
      </c>
      <c r="C1412" s="22">
        <f>'Filter by planned &amp; actual'!C1412</f>
        <v>0</v>
      </c>
      <c r="D1412" s="22">
        <f>'Filter by planned &amp; actual'!C3200</f>
        <v>0</v>
      </c>
      <c r="E1412" s="23">
        <v>44835</v>
      </c>
      <c r="F1412" s="19" t="s">
        <v>275</v>
      </c>
    </row>
    <row r="1413" spans="1:6" hidden="1">
      <c r="A1413" s="19">
        <v>71</v>
      </c>
      <c r="B1413" s="19" t="s">
        <v>101</v>
      </c>
      <c r="C1413" s="22">
        <f>'Filter by planned &amp; actual'!C1413</f>
        <v>0</v>
      </c>
      <c r="D1413" s="22">
        <f>'Filter by planned &amp; actual'!C3201</f>
        <v>0</v>
      </c>
      <c r="E1413" s="23">
        <v>44835</v>
      </c>
      <c r="F1413" s="19" t="s">
        <v>275</v>
      </c>
    </row>
    <row r="1414" spans="1:6" hidden="1">
      <c r="A1414" s="19">
        <v>72</v>
      </c>
      <c r="B1414" s="19" t="s">
        <v>102</v>
      </c>
      <c r="C1414" s="22">
        <f>'Filter by planned &amp; actual'!C1414</f>
        <v>0</v>
      </c>
      <c r="D1414" s="22">
        <f>'Filter by planned &amp; actual'!C3202</f>
        <v>0</v>
      </c>
      <c r="E1414" s="23">
        <v>44835</v>
      </c>
      <c r="F1414" s="19" t="s">
        <v>275</v>
      </c>
    </row>
    <row r="1415" spans="1:6" hidden="1">
      <c r="A1415" s="19">
        <v>73</v>
      </c>
      <c r="B1415" s="19" t="s">
        <v>103</v>
      </c>
      <c r="C1415" s="22">
        <f>'Filter by planned &amp; actual'!C1415</f>
        <v>0</v>
      </c>
      <c r="D1415" s="22">
        <f>'Filter by planned &amp; actual'!C3203</f>
        <v>0</v>
      </c>
      <c r="E1415" s="23">
        <v>44835</v>
      </c>
      <c r="F1415" s="19" t="s">
        <v>275</v>
      </c>
    </row>
    <row r="1416" spans="1:6" hidden="1">
      <c r="A1416" s="19">
        <v>74</v>
      </c>
      <c r="B1416" s="19" t="s">
        <v>104</v>
      </c>
      <c r="C1416" s="22">
        <f>'Filter by planned &amp; actual'!C1416</f>
        <v>0</v>
      </c>
      <c r="D1416" s="22">
        <f>'Filter by planned &amp; actual'!C3204</f>
        <v>0</v>
      </c>
      <c r="E1416" s="23">
        <v>44835</v>
      </c>
      <c r="F1416" s="19" t="s">
        <v>275</v>
      </c>
    </row>
    <row r="1417" spans="1:6" hidden="1">
      <c r="A1417" s="19">
        <v>75</v>
      </c>
      <c r="B1417" s="19" t="s">
        <v>105</v>
      </c>
      <c r="C1417" s="22">
        <f>'Filter by planned &amp; actual'!C1417</f>
        <v>0</v>
      </c>
      <c r="D1417" s="22">
        <f>'Filter by planned &amp; actual'!C3205</f>
        <v>0</v>
      </c>
      <c r="E1417" s="23">
        <v>44835</v>
      </c>
      <c r="F1417" s="19" t="s">
        <v>275</v>
      </c>
    </row>
    <row r="1418" spans="1:6" hidden="1">
      <c r="A1418" s="19">
        <v>76</v>
      </c>
      <c r="B1418" s="19" t="s">
        <v>111</v>
      </c>
      <c r="C1418" s="22">
        <f>'Filter by planned &amp; actual'!C1418</f>
        <v>0</v>
      </c>
      <c r="D1418" s="22">
        <f>'Filter by planned &amp; actual'!C3206</f>
        <v>0</v>
      </c>
      <c r="E1418" s="23">
        <v>44835</v>
      </c>
      <c r="F1418" s="19" t="s">
        <v>275</v>
      </c>
    </row>
    <row r="1419" spans="1:6" hidden="1">
      <c r="A1419" s="19">
        <v>77</v>
      </c>
      <c r="B1419" s="19" t="s">
        <v>112</v>
      </c>
      <c r="C1419" s="22">
        <f>'Filter by planned &amp; actual'!C1419</f>
        <v>0</v>
      </c>
      <c r="D1419" s="22">
        <f>'Filter by planned &amp; actual'!C3207</f>
        <v>0</v>
      </c>
      <c r="E1419" s="23">
        <v>44835</v>
      </c>
      <c r="F1419" s="19" t="s">
        <v>275</v>
      </c>
    </row>
    <row r="1420" spans="1:6" hidden="1">
      <c r="A1420" s="19">
        <v>78</v>
      </c>
      <c r="B1420" s="19" t="s">
        <v>113</v>
      </c>
      <c r="C1420" s="22">
        <f>'Filter by planned &amp; actual'!C1420</f>
        <v>0</v>
      </c>
      <c r="D1420" s="22">
        <f>'Filter by planned &amp; actual'!C3208</f>
        <v>0</v>
      </c>
      <c r="E1420" s="23">
        <v>44835</v>
      </c>
      <c r="F1420" s="19" t="s">
        <v>275</v>
      </c>
    </row>
    <row r="1421" spans="1:6" hidden="1">
      <c r="A1421" s="19">
        <v>79</v>
      </c>
      <c r="B1421" s="19" t="s">
        <v>114</v>
      </c>
      <c r="C1421" s="22">
        <f>'Filter by planned &amp; actual'!C1421</f>
        <v>0</v>
      </c>
      <c r="D1421" s="22">
        <f>'Filter by planned &amp; actual'!C3209</f>
        <v>0</v>
      </c>
      <c r="E1421" s="23">
        <v>44835</v>
      </c>
      <c r="F1421" s="19" t="s">
        <v>275</v>
      </c>
    </row>
    <row r="1422" spans="1:6" hidden="1">
      <c r="A1422" s="19">
        <v>80</v>
      </c>
      <c r="B1422" s="19" t="s">
        <v>115</v>
      </c>
      <c r="C1422" s="22">
        <f>'Filter by planned &amp; actual'!C1422</f>
        <v>0</v>
      </c>
      <c r="D1422" s="22">
        <f>'Filter by planned &amp; actual'!C3210</f>
        <v>0</v>
      </c>
      <c r="E1422" s="23">
        <v>44835</v>
      </c>
      <c r="F1422" s="19" t="s">
        <v>275</v>
      </c>
    </row>
    <row r="1423" spans="1:6" hidden="1">
      <c r="A1423" s="19">
        <v>81</v>
      </c>
      <c r="B1423" s="19" t="s">
        <v>116</v>
      </c>
      <c r="C1423" s="22">
        <f>'Filter by planned &amp; actual'!C1423</f>
        <v>0</v>
      </c>
      <c r="D1423" s="22">
        <f>'Filter by planned &amp; actual'!C3211</f>
        <v>0</v>
      </c>
      <c r="E1423" s="23">
        <v>44835</v>
      </c>
      <c r="F1423" s="19" t="s">
        <v>275</v>
      </c>
    </row>
    <row r="1424" spans="1:6" hidden="1">
      <c r="A1424" s="19">
        <v>82</v>
      </c>
      <c r="B1424" s="19" t="s">
        <v>117</v>
      </c>
      <c r="C1424" s="22">
        <f>'Filter by planned &amp; actual'!C1424</f>
        <v>0</v>
      </c>
      <c r="D1424" s="22">
        <f>'Filter by planned &amp; actual'!C3212</f>
        <v>0</v>
      </c>
      <c r="E1424" s="23">
        <v>44835</v>
      </c>
      <c r="F1424" s="19" t="s">
        <v>275</v>
      </c>
    </row>
    <row r="1425" spans="1:6" hidden="1">
      <c r="A1425" s="19">
        <v>83</v>
      </c>
      <c r="B1425" s="19" t="s">
        <v>118</v>
      </c>
      <c r="C1425" s="22">
        <f>'Filter by planned &amp; actual'!C1425</f>
        <v>0</v>
      </c>
      <c r="D1425" s="22">
        <f>'Filter by planned &amp; actual'!C3213</f>
        <v>0</v>
      </c>
      <c r="E1425" s="23">
        <v>44835</v>
      </c>
      <c r="F1425" s="19" t="s">
        <v>275</v>
      </c>
    </row>
    <row r="1426" spans="1:6" hidden="1">
      <c r="A1426" s="19">
        <v>84</v>
      </c>
      <c r="B1426" s="19" t="s">
        <v>119</v>
      </c>
      <c r="C1426" s="22">
        <f>'Filter by planned &amp; actual'!C1426</f>
        <v>0</v>
      </c>
      <c r="D1426" s="22">
        <f>'Filter by planned &amp; actual'!C3214</f>
        <v>0</v>
      </c>
      <c r="E1426" s="23">
        <v>44835</v>
      </c>
      <c r="F1426" s="19" t="s">
        <v>275</v>
      </c>
    </row>
    <row r="1427" spans="1:6" hidden="1">
      <c r="A1427" s="19">
        <v>85</v>
      </c>
      <c r="B1427" s="19" t="s">
        <v>120</v>
      </c>
      <c r="C1427" s="22">
        <f>'Filter by planned &amp; actual'!C1427</f>
        <v>0</v>
      </c>
      <c r="D1427" s="22">
        <f>'Filter by planned &amp; actual'!C3215</f>
        <v>0</v>
      </c>
      <c r="E1427" s="23">
        <v>44835</v>
      </c>
      <c r="F1427" s="19" t="s">
        <v>275</v>
      </c>
    </row>
    <row r="1428" spans="1:6" hidden="1">
      <c r="A1428" s="19">
        <v>86</v>
      </c>
      <c r="B1428" s="19" t="s">
        <v>121</v>
      </c>
      <c r="C1428" s="22">
        <f>'Filter by planned &amp; actual'!C1428</f>
        <v>0</v>
      </c>
      <c r="D1428" s="22">
        <f>'Filter by planned &amp; actual'!C3216</f>
        <v>0</v>
      </c>
      <c r="E1428" s="23">
        <v>44835</v>
      </c>
      <c r="F1428" s="19" t="s">
        <v>275</v>
      </c>
    </row>
    <row r="1429" spans="1:6" hidden="1">
      <c r="A1429" s="19">
        <v>87</v>
      </c>
      <c r="B1429" s="19" t="s">
        <v>122</v>
      </c>
      <c r="C1429" s="22">
        <f>'Filter by planned &amp; actual'!C1429</f>
        <v>0</v>
      </c>
      <c r="D1429" s="22">
        <f>'Filter by planned &amp; actual'!C3217</f>
        <v>0</v>
      </c>
      <c r="E1429" s="23">
        <v>44835</v>
      </c>
      <c r="F1429" s="19" t="s">
        <v>275</v>
      </c>
    </row>
    <row r="1430" spans="1:6" hidden="1">
      <c r="A1430" s="19">
        <v>88</v>
      </c>
      <c r="B1430" s="19" t="s">
        <v>123</v>
      </c>
      <c r="C1430" s="22">
        <f>'Filter by planned &amp; actual'!C1430</f>
        <v>0</v>
      </c>
      <c r="D1430" s="22">
        <f>'Filter by planned &amp; actual'!C3218</f>
        <v>0</v>
      </c>
      <c r="E1430" s="23">
        <v>44835</v>
      </c>
      <c r="F1430" s="19" t="s">
        <v>275</v>
      </c>
    </row>
    <row r="1431" spans="1:6" hidden="1">
      <c r="A1431" s="19">
        <v>89</v>
      </c>
      <c r="B1431" s="19" t="s">
        <v>126</v>
      </c>
      <c r="C1431" s="22">
        <f>'Filter by planned &amp; actual'!C1431</f>
        <v>0</v>
      </c>
      <c r="D1431" s="22">
        <f>'Filter by planned &amp; actual'!C3219</f>
        <v>0</v>
      </c>
      <c r="E1431" s="23">
        <v>44835</v>
      </c>
      <c r="F1431" s="19" t="s">
        <v>275</v>
      </c>
    </row>
    <row r="1432" spans="1:6" hidden="1">
      <c r="A1432" s="19">
        <v>90</v>
      </c>
      <c r="B1432" s="19" t="s">
        <v>284</v>
      </c>
      <c r="C1432" s="22">
        <f>'Filter by planned &amp; actual'!C1432</f>
        <v>0</v>
      </c>
      <c r="D1432" s="22">
        <f>'Filter by planned &amp; actual'!C3220</f>
        <v>0</v>
      </c>
      <c r="E1432" s="23">
        <v>44835</v>
      </c>
      <c r="F1432" s="19" t="s">
        <v>275</v>
      </c>
    </row>
    <row r="1433" spans="1:6" hidden="1">
      <c r="A1433" s="19">
        <v>91</v>
      </c>
      <c r="B1433" s="19" t="s">
        <v>2006</v>
      </c>
      <c r="C1433" s="22">
        <f>'Filter by planned &amp; actual'!C1433</f>
        <v>0</v>
      </c>
      <c r="D1433" s="22">
        <f>'Filter by planned &amp; actual'!C3221</f>
        <v>0</v>
      </c>
      <c r="E1433" s="23">
        <v>44835</v>
      </c>
      <c r="F1433" s="19" t="s">
        <v>275</v>
      </c>
    </row>
    <row r="1434" spans="1:6" hidden="1">
      <c r="A1434" s="19">
        <v>92</v>
      </c>
      <c r="B1434" s="19" t="s">
        <v>283</v>
      </c>
      <c r="C1434" s="22">
        <f>'Filter by planned &amp; actual'!C1434</f>
        <v>0</v>
      </c>
      <c r="D1434" s="22">
        <f>'Filter by planned &amp; actual'!C3222</f>
        <v>0</v>
      </c>
      <c r="E1434" s="23">
        <v>44835</v>
      </c>
      <c r="F1434" s="19" t="s">
        <v>275</v>
      </c>
    </row>
    <row r="1435" spans="1:6" hidden="1">
      <c r="A1435" s="19">
        <v>93</v>
      </c>
      <c r="B1435" s="19" t="s">
        <v>2005</v>
      </c>
      <c r="C1435" s="22">
        <f>'Filter by planned &amp; actual'!C1435</f>
        <v>0</v>
      </c>
      <c r="D1435" s="22">
        <f>'Filter by planned &amp; actual'!C3223</f>
        <v>0</v>
      </c>
      <c r="E1435" s="23">
        <v>44835</v>
      </c>
      <c r="F1435" s="19" t="s">
        <v>275</v>
      </c>
    </row>
    <row r="1436" spans="1:6" hidden="1">
      <c r="A1436" s="19">
        <v>94</v>
      </c>
      <c r="B1436" s="19" t="s">
        <v>2075</v>
      </c>
      <c r="C1436" s="22">
        <f>'Filter by planned &amp; actual'!C1436</f>
        <v>0</v>
      </c>
      <c r="D1436" s="22">
        <f>'Filter by planned &amp; actual'!C3224</f>
        <v>0</v>
      </c>
      <c r="E1436" s="23">
        <v>44835</v>
      </c>
      <c r="F1436" s="19" t="s">
        <v>275</v>
      </c>
    </row>
    <row r="1437" spans="1:6" hidden="1">
      <c r="A1437" s="19">
        <v>95</v>
      </c>
      <c r="B1437" s="19" t="s">
        <v>2076</v>
      </c>
      <c r="C1437" s="22">
        <f>'Filter by planned &amp; actual'!C1437</f>
        <v>0</v>
      </c>
      <c r="D1437" s="22">
        <f>'Filter by planned &amp; actual'!C3225</f>
        <v>0</v>
      </c>
      <c r="E1437" s="23">
        <v>44835</v>
      </c>
      <c r="F1437" s="19" t="s">
        <v>275</v>
      </c>
    </row>
    <row r="1438" spans="1:6" hidden="1">
      <c r="A1438" s="19">
        <v>96</v>
      </c>
      <c r="B1438" s="19" t="s">
        <v>2077</v>
      </c>
      <c r="C1438" s="22">
        <f>'Filter by planned &amp; actual'!C1438</f>
        <v>0</v>
      </c>
      <c r="D1438" s="22">
        <f>'Filter by planned &amp; actual'!C3226</f>
        <v>0</v>
      </c>
      <c r="E1438" s="23">
        <v>44835</v>
      </c>
      <c r="F1438" s="19" t="s">
        <v>275</v>
      </c>
    </row>
    <row r="1439" spans="1:6" hidden="1">
      <c r="A1439" s="19">
        <v>97</v>
      </c>
      <c r="B1439" s="19" t="s">
        <v>2078</v>
      </c>
      <c r="C1439" s="22">
        <f>'Filter by planned &amp; actual'!C1439</f>
        <v>23420613</v>
      </c>
      <c r="D1439" s="22">
        <f>'Filter by planned &amp; actual'!C3227</f>
        <v>0</v>
      </c>
      <c r="E1439" s="23">
        <v>44835</v>
      </c>
      <c r="F1439" s="19" t="s">
        <v>275</v>
      </c>
    </row>
    <row r="1440" spans="1:6" hidden="1">
      <c r="A1440" s="19">
        <v>98</v>
      </c>
      <c r="B1440" s="19" t="s">
        <v>2079</v>
      </c>
      <c r="C1440" s="22">
        <f>'Filter by planned &amp; actual'!C1440</f>
        <v>61892208</v>
      </c>
      <c r="D1440" s="22">
        <f>'Filter by planned &amp; actual'!C3228</f>
        <v>0</v>
      </c>
      <c r="E1440" s="23">
        <v>44835</v>
      </c>
      <c r="F1440" s="19" t="s">
        <v>275</v>
      </c>
    </row>
    <row r="1441" spans="1:6" hidden="1">
      <c r="A1441" s="19">
        <v>99</v>
      </c>
      <c r="B1441" s="19" t="s">
        <v>2080</v>
      </c>
      <c r="C1441" s="22">
        <f>'Filter by planned &amp; actual'!C1441</f>
        <v>25496307</v>
      </c>
      <c r="D1441" s="22">
        <f>'Filter by planned &amp; actual'!C3229</f>
        <v>0</v>
      </c>
      <c r="E1441" s="23">
        <v>44835</v>
      </c>
      <c r="F1441" s="19" t="s">
        <v>275</v>
      </c>
    </row>
    <row r="1442" spans="1:6" hidden="1">
      <c r="A1442" s="19">
        <v>100</v>
      </c>
      <c r="B1442" s="19" t="s">
        <v>2081</v>
      </c>
      <c r="C1442" s="22">
        <f>'Filter by planned &amp; actual'!C1442</f>
        <v>0</v>
      </c>
      <c r="D1442" s="22">
        <f>'Filter by planned &amp; actual'!C3230</f>
        <v>0</v>
      </c>
      <c r="E1442" s="23">
        <v>44835</v>
      </c>
      <c r="F1442" s="19" t="s">
        <v>275</v>
      </c>
    </row>
    <row r="1443" spans="1:6" hidden="1">
      <c r="A1443" s="19">
        <v>101</v>
      </c>
      <c r="B1443" s="19" t="s">
        <v>2082</v>
      </c>
      <c r="C1443" s="22">
        <f>'Filter by planned &amp; actual'!C1443</f>
        <v>0</v>
      </c>
      <c r="D1443" s="22">
        <f>'Filter by planned &amp; actual'!C3231</f>
        <v>0</v>
      </c>
      <c r="E1443" s="23">
        <v>44835</v>
      </c>
      <c r="F1443" s="19" t="s">
        <v>275</v>
      </c>
    </row>
    <row r="1444" spans="1:6" hidden="1">
      <c r="A1444" s="19">
        <v>102</v>
      </c>
      <c r="B1444" s="19" t="s">
        <v>2083</v>
      </c>
      <c r="C1444" s="22">
        <f>'Filter by planned &amp; actual'!C1444</f>
        <v>5456554</v>
      </c>
      <c r="D1444" s="22">
        <f>'Filter by planned &amp; actual'!C3232</f>
        <v>0</v>
      </c>
      <c r="E1444" s="23">
        <v>44835</v>
      </c>
      <c r="F1444" s="19" t="s">
        <v>275</v>
      </c>
    </row>
    <row r="1445" spans="1:6" hidden="1">
      <c r="A1445" s="19">
        <v>103</v>
      </c>
      <c r="B1445" s="19" t="s">
        <v>2085</v>
      </c>
      <c r="C1445" s="22">
        <f>'Filter by planned &amp; actual'!C1445</f>
        <v>0</v>
      </c>
      <c r="D1445" s="22">
        <f>'Filter by planned &amp; actual'!C3233</f>
        <v>0</v>
      </c>
      <c r="E1445" s="23">
        <v>44835</v>
      </c>
      <c r="F1445" s="19" t="s">
        <v>275</v>
      </c>
    </row>
    <row r="1446" spans="1:6" hidden="1">
      <c r="A1446" s="19">
        <v>104</v>
      </c>
      <c r="B1446" s="19" t="s">
        <v>2086</v>
      </c>
      <c r="C1446" s="22">
        <f>'Filter by planned &amp; actual'!C1446</f>
        <v>0</v>
      </c>
      <c r="D1446" s="22">
        <f>'Filter by planned &amp; actual'!C3234</f>
        <v>0</v>
      </c>
      <c r="E1446" s="23">
        <v>44835</v>
      </c>
      <c r="F1446" s="19" t="s">
        <v>275</v>
      </c>
    </row>
    <row r="1447" spans="1:6" hidden="1">
      <c r="A1447" s="19">
        <v>105</v>
      </c>
      <c r="B1447" s="19" t="s">
        <v>2087</v>
      </c>
      <c r="C1447" s="22">
        <f>'Filter by planned &amp; actual'!C1447</f>
        <v>2645000</v>
      </c>
      <c r="D1447" s="22">
        <f>'Filter by planned &amp; actual'!C3235</f>
        <v>0</v>
      </c>
      <c r="E1447" s="23">
        <v>44835</v>
      </c>
      <c r="F1447" s="19" t="s">
        <v>275</v>
      </c>
    </row>
    <row r="1448" spans="1:6" hidden="1">
      <c r="A1448" s="19">
        <v>106</v>
      </c>
      <c r="B1448" s="19" t="s">
        <v>2088</v>
      </c>
      <c r="C1448" s="22">
        <f>'Filter by planned &amp; actual'!C1448</f>
        <v>0</v>
      </c>
      <c r="D1448" s="22">
        <f>'Filter by planned &amp; actual'!C3236</f>
        <v>0</v>
      </c>
      <c r="E1448" s="23">
        <v>44835</v>
      </c>
      <c r="F1448" s="19" t="s">
        <v>275</v>
      </c>
    </row>
    <row r="1449" spans="1:6" hidden="1">
      <c r="A1449" s="19">
        <v>107</v>
      </c>
      <c r="B1449" s="19" t="s">
        <v>2089</v>
      </c>
      <c r="C1449" s="22">
        <f>'Filter by planned &amp; actual'!C1449</f>
        <v>0</v>
      </c>
      <c r="D1449" s="22">
        <f>'Filter by planned &amp; actual'!C3237</f>
        <v>0</v>
      </c>
      <c r="E1449" s="23">
        <v>44835</v>
      </c>
      <c r="F1449" s="19" t="s">
        <v>275</v>
      </c>
    </row>
    <row r="1450" spans="1:6" hidden="1">
      <c r="A1450" s="19">
        <v>108</v>
      </c>
      <c r="B1450" s="19" t="s">
        <v>2090</v>
      </c>
      <c r="C1450" s="22">
        <f>'Filter by planned &amp; actual'!C1450</f>
        <v>16454147</v>
      </c>
      <c r="D1450" s="22">
        <f>'Filter by planned &amp; actual'!C3238</f>
        <v>0</v>
      </c>
      <c r="E1450" s="23">
        <v>44835</v>
      </c>
      <c r="F1450" s="19" t="s">
        <v>275</v>
      </c>
    </row>
    <row r="1451" spans="1:6" hidden="1">
      <c r="A1451" s="19">
        <v>109</v>
      </c>
      <c r="B1451" s="19" t="s">
        <v>2091</v>
      </c>
      <c r="C1451" s="22">
        <f>'Filter by planned &amp; actual'!C1451</f>
        <v>3666244.1777950251</v>
      </c>
      <c r="D1451" s="22">
        <f>'Filter by planned &amp; actual'!C3239</f>
        <v>0</v>
      </c>
      <c r="E1451" s="23">
        <v>44835</v>
      </c>
      <c r="F1451" s="19" t="s">
        <v>275</v>
      </c>
    </row>
    <row r="1452" spans="1:6" hidden="1">
      <c r="A1452" s="19">
        <v>110</v>
      </c>
      <c r="B1452" s="19" t="s">
        <v>2092</v>
      </c>
      <c r="C1452" s="22">
        <f>'Filter by planned &amp; actual'!C1452</f>
        <v>20050184</v>
      </c>
      <c r="D1452" s="22">
        <f>'Filter by planned &amp; actual'!C3240</f>
        <v>0</v>
      </c>
      <c r="E1452" s="23">
        <v>44835</v>
      </c>
      <c r="F1452" s="19" t="s">
        <v>275</v>
      </c>
    </row>
    <row r="1453" spans="1:6" hidden="1">
      <c r="A1453" s="19">
        <v>111</v>
      </c>
      <c r="B1453" s="19" t="s">
        <v>2104</v>
      </c>
      <c r="C1453" s="22">
        <f>'Filter by planned &amp; actual'!C1453</f>
        <v>2969139.2266405756</v>
      </c>
      <c r="D1453" s="22">
        <f>'Filter by planned &amp; actual'!C3241</f>
        <v>0</v>
      </c>
      <c r="E1453" s="23">
        <v>44835</v>
      </c>
      <c r="F1453" s="19" t="s">
        <v>275</v>
      </c>
    </row>
    <row r="1454" spans="1:6" hidden="1">
      <c r="A1454" s="19">
        <v>112</v>
      </c>
      <c r="B1454" s="19" t="s">
        <v>2100</v>
      </c>
      <c r="C1454" s="22">
        <f>'Filter by planned &amp; actual'!C1454</f>
        <v>16957602.097731948</v>
      </c>
      <c r="D1454" s="22">
        <f>'Filter by planned &amp; actual'!C3242</f>
        <v>0</v>
      </c>
      <c r="E1454" s="23">
        <v>44835</v>
      </c>
      <c r="F1454" s="19" t="s">
        <v>275</v>
      </c>
    </row>
    <row r="1455" spans="1:6" hidden="1">
      <c r="A1455" s="19">
        <v>113</v>
      </c>
      <c r="B1455" s="19" t="s">
        <v>2101</v>
      </c>
      <c r="C1455" s="22">
        <f>'Filter by planned &amp; actual'!C1455</f>
        <v>34602340</v>
      </c>
      <c r="D1455" s="22">
        <f>'Filter by planned &amp; actual'!C3243</f>
        <v>0</v>
      </c>
      <c r="E1455" s="23">
        <v>44835</v>
      </c>
      <c r="F1455" s="19" t="s">
        <v>275</v>
      </c>
    </row>
    <row r="1456" spans="1:6" hidden="1">
      <c r="A1456" s="19">
        <v>114</v>
      </c>
      <c r="B1456" s="19" t="s">
        <v>2102</v>
      </c>
      <c r="C1456" s="22">
        <f>'Filter by planned &amp; actual'!C1456</f>
        <v>0</v>
      </c>
      <c r="D1456" s="22">
        <f>'Filter by planned &amp; actual'!C3244</f>
        <v>0</v>
      </c>
      <c r="E1456" s="23">
        <v>44835</v>
      </c>
      <c r="F1456" s="19" t="s">
        <v>275</v>
      </c>
    </row>
    <row r="1457" spans="1:6" hidden="1">
      <c r="A1457" s="20">
        <v>115</v>
      </c>
      <c r="B1457" s="20" t="s">
        <v>2103</v>
      </c>
      <c r="C1457" s="22">
        <f>'Filter by planned &amp; actual'!C1457</f>
        <v>3500000</v>
      </c>
      <c r="D1457" s="22">
        <f>'Filter by planned &amp; actual'!C3245</f>
        <v>0</v>
      </c>
      <c r="E1457" s="23">
        <v>44835</v>
      </c>
      <c r="F1457" s="19" t="s">
        <v>275</v>
      </c>
    </row>
    <row r="1458" spans="1:6" hidden="1">
      <c r="A1458" s="19">
        <v>116</v>
      </c>
      <c r="B1458" s="19" t="s">
        <v>2109</v>
      </c>
      <c r="C1458" s="22">
        <f>'Filter by planned &amp; actual'!C1458</f>
        <v>0</v>
      </c>
      <c r="D1458" s="22">
        <f>'Filter by planned &amp; actual'!C3246</f>
        <v>0</v>
      </c>
      <c r="E1458" s="23">
        <v>44835</v>
      </c>
      <c r="F1458" s="19" t="s">
        <v>275</v>
      </c>
    </row>
    <row r="1459" spans="1:6" hidden="1">
      <c r="A1459" s="19">
        <v>117</v>
      </c>
      <c r="B1459" s="19" t="s">
        <v>2110</v>
      </c>
      <c r="C1459" s="22">
        <f>'Filter by planned &amp; actual'!C1459</f>
        <v>3560622</v>
      </c>
      <c r="D1459" s="22">
        <f>'Filter by planned &amp; actual'!C3247</f>
        <v>0</v>
      </c>
      <c r="E1459" s="23">
        <v>44835</v>
      </c>
      <c r="F1459" s="19" t="s">
        <v>275</v>
      </c>
    </row>
    <row r="1460" spans="1:6" hidden="1">
      <c r="A1460">
        <v>118</v>
      </c>
      <c r="B1460" t="s">
        <v>2112</v>
      </c>
      <c r="C1460" s="22">
        <f>'Filter by planned &amp; actual'!C1460</f>
        <v>5270509</v>
      </c>
      <c r="D1460" s="22">
        <f>'Filter by planned &amp; actual'!C3248</f>
        <v>0</v>
      </c>
      <c r="E1460" s="23">
        <v>44835</v>
      </c>
      <c r="F1460" s="19" t="s">
        <v>275</v>
      </c>
    </row>
    <row r="1461" spans="1:6" hidden="1">
      <c r="A1461">
        <v>119</v>
      </c>
      <c r="B1461" t="s">
        <v>2113</v>
      </c>
      <c r="C1461" s="22">
        <f>'Filter by planned &amp; actual'!C1461</f>
        <v>376900</v>
      </c>
      <c r="D1461" s="22">
        <f>'Filter by planned &amp; actual'!C3249</f>
        <v>0</v>
      </c>
      <c r="E1461" s="23">
        <v>44835</v>
      </c>
      <c r="F1461" s="19" t="s">
        <v>275</v>
      </c>
    </row>
    <row r="1462" spans="1:6" hidden="1">
      <c r="A1462">
        <v>120</v>
      </c>
      <c r="B1462" s="106" t="s">
        <v>2114</v>
      </c>
      <c r="C1462" s="22">
        <f>'Filter by planned &amp; actual'!C1462</f>
        <v>0</v>
      </c>
      <c r="D1462" s="22">
        <f>'Filter by planned &amp; actual'!C3250</f>
        <v>0</v>
      </c>
      <c r="E1462" s="23">
        <v>44835</v>
      </c>
      <c r="F1462" s="19" t="s">
        <v>275</v>
      </c>
    </row>
    <row r="1463" spans="1:6" hidden="1">
      <c r="A1463">
        <v>121</v>
      </c>
      <c r="B1463" s="12" t="s">
        <v>2157</v>
      </c>
      <c r="C1463" s="22">
        <f>'Filter by planned &amp; actual'!C1463</f>
        <v>0</v>
      </c>
      <c r="D1463" s="22">
        <f>'Filter by planned &amp; actual'!C3251</f>
        <v>0</v>
      </c>
      <c r="E1463" s="23">
        <v>44835</v>
      </c>
      <c r="F1463" s="19" t="s">
        <v>275</v>
      </c>
    </row>
    <row r="1464" spans="1:6" hidden="1">
      <c r="A1464">
        <v>122</v>
      </c>
      <c r="B1464" s="12" t="s">
        <v>2158</v>
      </c>
      <c r="C1464" s="22">
        <f>'Filter by planned &amp; actual'!C1464</f>
        <v>468000</v>
      </c>
      <c r="D1464" s="22">
        <f>'Filter by planned &amp; actual'!C3252</f>
        <v>0</v>
      </c>
      <c r="E1464" s="23">
        <v>44835</v>
      </c>
      <c r="F1464" s="19" t="s">
        <v>275</v>
      </c>
    </row>
    <row r="1465" spans="1:6" hidden="1">
      <c r="A1465">
        <v>123</v>
      </c>
      <c r="B1465" s="12" t="s">
        <v>2159</v>
      </c>
      <c r="C1465" s="22">
        <f>'Filter by planned &amp; actual'!C1465</f>
        <v>0</v>
      </c>
      <c r="D1465" s="22">
        <f>'Filter by planned &amp; actual'!C3253</f>
        <v>0</v>
      </c>
      <c r="E1465" s="23">
        <v>44835</v>
      </c>
      <c r="F1465" s="19" t="s">
        <v>275</v>
      </c>
    </row>
    <row r="1466" spans="1:6" hidden="1">
      <c r="A1466">
        <v>124</v>
      </c>
      <c r="B1466" s="12" t="s">
        <v>2160</v>
      </c>
      <c r="C1466" s="22">
        <f>'Filter by planned &amp; actual'!C1466</f>
        <v>0</v>
      </c>
      <c r="D1466" s="22">
        <f>'Filter by planned &amp; actual'!C3254</f>
        <v>0</v>
      </c>
      <c r="E1466" s="23">
        <v>44835</v>
      </c>
      <c r="F1466" s="19" t="s">
        <v>275</v>
      </c>
    </row>
    <row r="1467" spans="1:6" hidden="1">
      <c r="A1467" s="19">
        <v>125</v>
      </c>
      <c r="B1467" s="19" t="s">
        <v>2162</v>
      </c>
      <c r="C1467" s="22">
        <f>'Filter by planned &amp; actual'!C1467</f>
        <v>0</v>
      </c>
      <c r="D1467" s="22">
        <f>'Filter by planned &amp; actual'!C3255</f>
        <v>0</v>
      </c>
      <c r="E1467" s="23">
        <v>44835</v>
      </c>
      <c r="F1467" s="19" t="s">
        <v>275</v>
      </c>
    </row>
    <row r="1468" spans="1:6" hidden="1">
      <c r="A1468" s="19">
        <v>126</v>
      </c>
      <c r="B1468" s="19" t="s">
        <v>2163</v>
      </c>
      <c r="C1468" s="22">
        <f>'Filter by planned &amp; actual'!C1468</f>
        <v>684000</v>
      </c>
      <c r="D1468" s="22">
        <f>'Filter by planned &amp; actual'!C3256</f>
        <v>0</v>
      </c>
      <c r="E1468" s="23">
        <v>44835</v>
      </c>
      <c r="F1468" s="19" t="s">
        <v>275</v>
      </c>
    </row>
    <row r="1469" spans="1:6" hidden="1">
      <c r="A1469" s="19">
        <v>127</v>
      </c>
      <c r="B1469" s="19" t="s">
        <v>2164</v>
      </c>
      <c r="C1469" s="22">
        <f>'Filter by planned &amp; actual'!C1469</f>
        <v>15753475.210000001</v>
      </c>
      <c r="D1469" s="22">
        <f>'Filter by planned &amp; actual'!C3257</f>
        <v>0</v>
      </c>
      <c r="E1469" s="23">
        <v>44835</v>
      </c>
      <c r="F1469" s="19" t="s">
        <v>275</v>
      </c>
    </row>
    <row r="1470" spans="1:6" hidden="1">
      <c r="A1470" s="19">
        <v>128</v>
      </c>
      <c r="B1470" s="19" t="s">
        <v>2165</v>
      </c>
      <c r="C1470" s="22">
        <f>'Filter by planned &amp; actual'!C1470</f>
        <v>12752882.377554178</v>
      </c>
      <c r="D1470" s="22">
        <f>'Filter by planned &amp; actual'!C3258</f>
        <v>0</v>
      </c>
      <c r="E1470" s="23">
        <v>44835</v>
      </c>
      <c r="F1470" s="19" t="s">
        <v>275</v>
      </c>
    </row>
    <row r="1471" spans="1:6" hidden="1">
      <c r="A1471" s="113">
        <v>129</v>
      </c>
      <c r="B1471" t="s">
        <v>2167</v>
      </c>
      <c r="C1471" s="22">
        <f>'Filter by planned &amp; actual'!C1471</f>
        <v>0</v>
      </c>
      <c r="D1471" s="22">
        <f>'Filter by planned &amp; actual'!C3259</f>
        <v>0</v>
      </c>
      <c r="E1471" s="23">
        <v>44835</v>
      </c>
      <c r="F1471" s="19" t="s">
        <v>275</v>
      </c>
    </row>
    <row r="1472" spans="1:6" hidden="1">
      <c r="A1472" s="113">
        <v>130</v>
      </c>
      <c r="B1472" t="s">
        <v>2168</v>
      </c>
      <c r="C1472" s="22">
        <f>'Filter by planned &amp; actual'!C1472</f>
        <v>28598321</v>
      </c>
      <c r="D1472" s="22">
        <f>'Filter by planned &amp; actual'!C3260</f>
        <v>0</v>
      </c>
      <c r="E1472" s="23">
        <v>44835</v>
      </c>
      <c r="F1472" s="19" t="s">
        <v>275</v>
      </c>
    </row>
    <row r="1473" spans="1:6" hidden="1">
      <c r="A1473" s="113">
        <v>131</v>
      </c>
      <c r="B1473" s="113" t="s">
        <v>2169</v>
      </c>
      <c r="C1473" s="22">
        <f>'Filter by planned &amp; actual'!C1473</f>
        <v>0</v>
      </c>
      <c r="D1473" s="22">
        <f>'Filter by planned &amp; actual'!C3261</f>
        <v>0</v>
      </c>
      <c r="E1473" s="23">
        <v>44835</v>
      </c>
      <c r="F1473" s="19" t="s">
        <v>275</v>
      </c>
    </row>
    <row r="1474" spans="1:6" hidden="1">
      <c r="A1474" s="113">
        <v>132</v>
      </c>
      <c r="B1474" s="113" t="s">
        <v>2170</v>
      </c>
      <c r="C1474" s="22">
        <f>'Filter by planned &amp; actual'!C1474</f>
        <v>6595353.1999999993</v>
      </c>
      <c r="D1474" s="22">
        <f>'Filter by planned &amp; actual'!C3262</f>
        <v>0</v>
      </c>
      <c r="E1474" s="23">
        <v>44835</v>
      </c>
      <c r="F1474" s="19" t="s">
        <v>275</v>
      </c>
    </row>
    <row r="1475" spans="1:6" hidden="1">
      <c r="A1475" s="113">
        <v>133</v>
      </c>
      <c r="B1475" s="113" t="s">
        <v>2171</v>
      </c>
      <c r="C1475" s="22">
        <f>'Filter by planned &amp; actual'!C1475</f>
        <v>0</v>
      </c>
      <c r="D1475" s="22">
        <f>'Filter by planned &amp; actual'!C3263</f>
        <v>0</v>
      </c>
      <c r="E1475" s="23">
        <v>44835</v>
      </c>
      <c r="F1475" s="19" t="s">
        <v>275</v>
      </c>
    </row>
    <row r="1476" spans="1:6" hidden="1">
      <c r="A1476" s="113">
        <v>134</v>
      </c>
      <c r="B1476" s="113" t="s">
        <v>2172</v>
      </c>
      <c r="C1476" s="22">
        <f>'Filter by planned &amp; actual'!C1476</f>
        <v>0</v>
      </c>
      <c r="D1476" s="22">
        <f>'Filter by planned &amp; actual'!C3264</f>
        <v>0</v>
      </c>
      <c r="E1476" s="23">
        <v>44835</v>
      </c>
      <c r="F1476" s="19" t="s">
        <v>275</v>
      </c>
    </row>
    <row r="1477" spans="1:6" hidden="1">
      <c r="A1477" s="113">
        <v>135</v>
      </c>
      <c r="B1477" s="113" t="s">
        <v>2173</v>
      </c>
      <c r="C1477" s="22">
        <f>'Filter by planned &amp; actual'!C1477</f>
        <v>31293002</v>
      </c>
      <c r="D1477" s="22">
        <f>'Filter by planned &amp; actual'!C3265</f>
        <v>0</v>
      </c>
      <c r="E1477" s="23">
        <v>44835</v>
      </c>
      <c r="F1477" s="19" t="s">
        <v>275</v>
      </c>
    </row>
    <row r="1478" spans="1:6" hidden="1">
      <c r="A1478" s="113">
        <v>136</v>
      </c>
      <c r="B1478" s="113" t="s">
        <v>2174</v>
      </c>
      <c r="C1478" s="22">
        <f>'Filter by planned &amp; actual'!C1478</f>
        <v>39062818</v>
      </c>
      <c r="D1478" s="22">
        <f>'Filter by planned &amp; actual'!C3266</f>
        <v>0</v>
      </c>
      <c r="E1478" s="23">
        <v>44835</v>
      </c>
      <c r="F1478" s="19" t="s">
        <v>275</v>
      </c>
    </row>
    <row r="1479" spans="1:6" hidden="1">
      <c r="A1479" s="113">
        <v>137</v>
      </c>
      <c r="B1479" s="113" t="s">
        <v>2175</v>
      </c>
      <c r="C1479" s="22">
        <f>'Filter by planned &amp; actual'!C1479</f>
        <v>0</v>
      </c>
      <c r="D1479" s="22">
        <f>'Filter by planned &amp; actual'!C3267</f>
        <v>0</v>
      </c>
      <c r="E1479" s="23">
        <v>44835</v>
      </c>
      <c r="F1479" s="19" t="s">
        <v>275</v>
      </c>
    </row>
    <row r="1480" spans="1:6" hidden="1">
      <c r="A1480" s="113">
        <v>138</v>
      </c>
      <c r="B1480" s="113" t="s">
        <v>2176</v>
      </c>
      <c r="C1480" s="22">
        <f>'Filter by planned &amp; actual'!C1480</f>
        <v>16961604</v>
      </c>
      <c r="D1480" s="22">
        <f>'Filter by planned &amp; actual'!C3268</f>
        <v>0</v>
      </c>
      <c r="E1480" s="23">
        <v>44835</v>
      </c>
      <c r="F1480" s="19" t="s">
        <v>275</v>
      </c>
    </row>
    <row r="1481" spans="1:6" hidden="1">
      <c r="A1481" s="113">
        <v>139</v>
      </c>
      <c r="B1481" s="113" t="s">
        <v>2189</v>
      </c>
      <c r="C1481" s="22">
        <f>'Filter by planned &amp; actual'!C1481</f>
        <v>0</v>
      </c>
      <c r="D1481" s="22">
        <f>'Filter by planned &amp; actual'!C3269</f>
        <v>0</v>
      </c>
      <c r="E1481" s="23">
        <v>44835</v>
      </c>
      <c r="F1481" s="19" t="s">
        <v>275</v>
      </c>
    </row>
    <row r="1482" spans="1:6" hidden="1">
      <c r="A1482" s="113">
        <v>140</v>
      </c>
      <c r="B1482" s="113" t="s">
        <v>2190</v>
      </c>
      <c r="C1482" s="22">
        <f>'Filter by planned &amp; actual'!C1482</f>
        <v>21200000</v>
      </c>
      <c r="D1482" s="22">
        <f>'Filter by planned &amp; actual'!C3270</f>
        <v>0</v>
      </c>
      <c r="E1482" s="23">
        <v>44835</v>
      </c>
      <c r="F1482" s="19" t="s">
        <v>275</v>
      </c>
    </row>
    <row r="1483" spans="1:6" hidden="1">
      <c r="A1483" s="113">
        <v>141</v>
      </c>
      <c r="B1483" s="113" t="s">
        <v>2191</v>
      </c>
      <c r="C1483" s="22">
        <f>'Filter by planned &amp; actual'!C1483</f>
        <v>0</v>
      </c>
      <c r="D1483" s="22">
        <f>'Filter by planned &amp; actual'!C3271</f>
        <v>0</v>
      </c>
      <c r="E1483" s="23">
        <v>44835</v>
      </c>
      <c r="F1483" s="19" t="s">
        <v>275</v>
      </c>
    </row>
    <row r="1484" spans="1:6" hidden="1">
      <c r="A1484" s="113">
        <v>142</v>
      </c>
      <c r="B1484" s="113" t="s">
        <v>2192</v>
      </c>
      <c r="C1484" s="22">
        <f>'Filter by planned &amp; actual'!C1484</f>
        <v>0</v>
      </c>
      <c r="D1484" s="22">
        <f>'Filter by planned &amp; actual'!C3272</f>
        <v>0</v>
      </c>
      <c r="E1484" s="23">
        <v>44835</v>
      </c>
      <c r="F1484" s="19" t="s">
        <v>275</v>
      </c>
    </row>
    <row r="1485" spans="1:6" hidden="1">
      <c r="A1485" s="113">
        <v>143</v>
      </c>
      <c r="B1485" s="113" t="s">
        <v>2193</v>
      </c>
      <c r="C1485" s="22">
        <f>'Filter by planned &amp; actual'!C1485</f>
        <v>0</v>
      </c>
      <c r="D1485" s="22">
        <f>'Filter by planned &amp; actual'!C3273</f>
        <v>0</v>
      </c>
      <c r="E1485" s="23">
        <v>44835</v>
      </c>
      <c r="F1485" s="19" t="s">
        <v>275</v>
      </c>
    </row>
    <row r="1486" spans="1:6" hidden="1">
      <c r="A1486" s="152">
        <v>144</v>
      </c>
      <c r="B1486" s="152" t="s">
        <v>2207</v>
      </c>
      <c r="C1486" s="22">
        <f>'Filter by planned &amp; actual'!C1486</f>
        <v>0</v>
      </c>
      <c r="D1486" s="22">
        <f>'Filter by planned &amp; actual'!C3274</f>
        <v>0</v>
      </c>
      <c r="E1486" s="23">
        <v>44835</v>
      </c>
      <c r="F1486" s="19" t="s">
        <v>275</v>
      </c>
    </row>
    <row r="1487" spans="1:6">
      <c r="A1487" s="152">
        <v>145</v>
      </c>
      <c r="B1487" s="152" t="s">
        <v>2208</v>
      </c>
      <c r="C1487" s="22">
        <f>'Filter by planned &amp; actual'!C1487</f>
        <v>0</v>
      </c>
      <c r="D1487" s="22">
        <f>'Filter by planned &amp; actual'!C3275</f>
        <v>0</v>
      </c>
      <c r="E1487" s="23">
        <v>44835</v>
      </c>
      <c r="F1487" s="19" t="s">
        <v>275</v>
      </c>
    </row>
    <row r="1488" spans="1:6">
      <c r="A1488" s="152">
        <v>146</v>
      </c>
      <c r="B1488" s="152" t="s">
        <v>2211</v>
      </c>
      <c r="C1488" s="22">
        <f>'Filter by planned &amp; actual'!C1488</f>
        <v>0</v>
      </c>
      <c r="D1488" s="22">
        <f>'Filter by planned &amp; actual'!C3276</f>
        <v>0</v>
      </c>
      <c r="E1488" s="23">
        <v>44835</v>
      </c>
      <c r="F1488" s="19" t="s">
        <v>275</v>
      </c>
    </row>
    <row r="1489" spans="1:6">
      <c r="A1489" s="152">
        <v>147</v>
      </c>
      <c r="B1489" s="152" t="s">
        <v>2212</v>
      </c>
      <c r="C1489" s="22">
        <f>'Filter by planned &amp; actual'!C1489</f>
        <v>0</v>
      </c>
      <c r="D1489" s="22">
        <f>'Filter by planned &amp; actual'!C3277</f>
        <v>0</v>
      </c>
      <c r="E1489" s="23">
        <v>44835</v>
      </c>
      <c r="F1489" s="19" t="s">
        <v>275</v>
      </c>
    </row>
    <row r="1490" spans="1:6">
      <c r="A1490" s="152">
        <v>148</v>
      </c>
      <c r="B1490" s="152" t="s">
        <v>2213</v>
      </c>
      <c r="C1490" s="22">
        <f>'Filter by planned &amp; actual'!C1490</f>
        <v>0</v>
      </c>
      <c r="D1490" s="22">
        <f>'Filter by planned &amp; actual'!C3278</f>
        <v>0</v>
      </c>
      <c r="E1490" s="23">
        <v>44835</v>
      </c>
      <c r="F1490" s="19" t="s">
        <v>275</v>
      </c>
    </row>
    <row r="1491" spans="1:6">
      <c r="A1491" s="19">
        <v>0</v>
      </c>
      <c r="B1491" s="111" t="s">
        <v>1985</v>
      </c>
      <c r="C1491" s="22">
        <f>'Filter by planned &amp; actual'!C1491</f>
        <v>0</v>
      </c>
      <c r="D1491" s="22">
        <f>'Filter by planned &amp; actual'!C3279</f>
        <v>0</v>
      </c>
      <c r="E1491" s="23">
        <v>44835</v>
      </c>
      <c r="F1491" s="19" t="s">
        <v>275</v>
      </c>
    </row>
    <row r="1492" spans="1:6" hidden="1">
      <c r="A1492" s="19">
        <v>1</v>
      </c>
      <c r="B1492" s="19" t="s">
        <v>7</v>
      </c>
      <c r="C1492" s="22">
        <f>'Filter by planned &amp; actual'!C1492</f>
        <v>23849976.502036661</v>
      </c>
      <c r="D1492" s="22">
        <f>'Filter by planned &amp; actual'!C3280</f>
        <v>0</v>
      </c>
      <c r="E1492" s="23">
        <v>44866</v>
      </c>
      <c r="F1492" s="19" t="s">
        <v>275</v>
      </c>
    </row>
    <row r="1493" spans="1:6" hidden="1">
      <c r="A1493" s="19">
        <v>2</v>
      </c>
      <c r="B1493" s="19" t="s">
        <v>8</v>
      </c>
      <c r="C1493" s="22">
        <f>'Filter by planned &amp; actual'!C1493</f>
        <v>0</v>
      </c>
      <c r="D1493" s="22">
        <f>'Filter by planned &amp; actual'!C3281</f>
        <v>0</v>
      </c>
      <c r="E1493" s="23">
        <v>44866</v>
      </c>
      <c r="F1493" s="19" t="s">
        <v>275</v>
      </c>
    </row>
    <row r="1494" spans="1:6" hidden="1">
      <c r="A1494" s="19">
        <v>3</v>
      </c>
      <c r="B1494" s="19" t="s">
        <v>9</v>
      </c>
      <c r="C1494" s="22">
        <f>'Filter by planned &amp; actual'!C1494</f>
        <v>0</v>
      </c>
      <c r="D1494" s="22">
        <f>'Filter by planned &amp; actual'!C3282</f>
        <v>0</v>
      </c>
      <c r="E1494" s="23">
        <v>44866</v>
      </c>
      <c r="F1494" s="19" t="s">
        <v>275</v>
      </c>
    </row>
    <row r="1495" spans="1:6" hidden="1">
      <c r="A1495" s="19">
        <v>4</v>
      </c>
      <c r="B1495" s="19" t="s">
        <v>10</v>
      </c>
      <c r="C1495" s="22">
        <f>'Filter by planned &amp; actual'!C1495</f>
        <v>0</v>
      </c>
      <c r="D1495" s="22">
        <f>'Filter by planned &amp; actual'!C3283</f>
        <v>0</v>
      </c>
      <c r="E1495" s="23">
        <v>44866</v>
      </c>
      <c r="F1495" s="19" t="s">
        <v>275</v>
      </c>
    </row>
    <row r="1496" spans="1:6" hidden="1">
      <c r="A1496" s="19">
        <v>5</v>
      </c>
      <c r="B1496" s="19" t="s">
        <v>11</v>
      </c>
      <c r="C1496" s="22">
        <f>'Filter by planned &amp; actual'!C1496</f>
        <v>8644431.9022982419</v>
      </c>
      <c r="D1496" s="22">
        <f>'Filter by planned &amp; actual'!C3284</f>
        <v>0</v>
      </c>
      <c r="E1496" s="23">
        <v>44866</v>
      </c>
      <c r="F1496" s="19" t="s">
        <v>275</v>
      </c>
    </row>
    <row r="1497" spans="1:6" hidden="1">
      <c r="A1497" s="19">
        <v>6</v>
      </c>
      <c r="B1497" s="19" t="s">
        <v>12</v>
      </c>
      <c r="C1497" s="22">
        <f>'Filter by planned &amp; actual'!C1497</f>
        <v>76034374.029708892</v>
      </c>
      <c r="D1497" s="22">
        <f>'Filter by planned &amp; actual'!C3285</f>
        <v>0</v>
      </c>
      <c r="E1497" s="23">
        <v>44866</v>
      </c>
      <c r="F1497" s="19" t="s">
        <v>275</v>
      </c>
    </row>
    <row r="1498" spans="1:6" hidden="1">
      <c r="A1498" s="19">
        <v>7</v>
      </c>
      <c r="B1498" s="19" t="s">
        <v>13</v>
      </c>
      <c r="C1498" s="22">
        <f>'Filter by planned &amp; actual'!C1498</f>
        <v>0</v>
      </c>
      <c r="D1498" s="22">
        <f>'Filter by planned &amp; actual'!C3286</f>
        <v>0</v>
      </c>
      <c r="E1498" s="23">
        <v>44866</v>
      </c>
      <c r="F1498" s="19" t="s">
        <v>275</v>
      </c>
    </row>
    <row r="1499" spans="1:6" hidden="1">
      <c r="A1499" s="19">
        <v>8</v>
      </c>
      <c r="B1499" s="8" t="s">
        <v>2004</v>
      </c>
      <c r="C1499" s="22">
        <f>'Filter by planned &amp; actual'!C1499</f>
        <v>0</v>
      </c>
      <c r="D1499" s="22">
        <f>'Filter by planned &amp; actual'!C3287</f>
        <v>0</v>
      </c>
      <c r="E1499" s="23">
        <v>44866</v>
      </c>
      <c r="F1499" s="19" t="s">
        <v>275</v>
      </c>
    </row>
    <row r="1500" spans="1:6" hidden="1">
      <c r="A1500" s="19">
        <v>9</v>
      </c>
      <c r="B1500" s="19" t="s">
        <v>15</v>
      </c>
      <c r="C1500" s="22">
        <f>'Filter by planned &amp; actual'!C1500</f>
        <v>0</v>
      </c>
      <c r="D1500" s="22">
        <f>'Filter by planned &amp; actual'!C3288</f>
        <v>0</v>
      </c>
      <c r="E1500" s="23">
        <v>44866</v>
      </c>
      <c r="F1500" s="19" t="s">
        <v>275</v>
      </c>
    </row>
    <row r="1501" spans="1:6" hidden="1">
      <c r="A1501" s="19">
        <v>10</v>
      </c>
      <c r="B1501" s="19" t="s">
        <v>16</v>
      </c>
      <c r="C1501" s="22">
        <f>'Filter by planned &amp; actual'!C1501</f>
        <v>0</v>
      </c>
      <c r="D1501" s="22">
        <f>'Filter by planned &amp; actual'!C3289</f>
        <v>0</v>
      </c>
      <c r="E1501" s="23">
        <v>44866</v>
      </c>
      <c r="F1501" s="19" t="s">
        <v>275</v>
      </c>
    </row>
    <row r="1502" spans="1:6" hidden="1">
      <c r="A1502" s="19">
        <v>11</v>
      </c>
      <c r="B1502" s="19" t="s">
        <v>17</v>
      </c>
      <c r="C1502" s="22">
        <f>'Filter by planned &amp; actual'!C1502</f>
        <v>3500000</v>
      </c>
      <c r="D1502" s="22">
        <f>'Filter by planned &amp; actual'!C3290</f>
        <v>0</v>
      </c>
      <c r="E1502" s="23">
        <v>44866</v>
      </c>
      <c r="F1502" s="19" t="s">
        <v>275</v>
      </c>
    </row>
    <row r="1503" spans="1:6" hidden="1">
      <c r="A1503" s="19">
        <v>12</v>
      </c>
      <c r="B1503" s="19" t="s">
        <v>18</v>
      </c>
      <c r="C1503" s="22">
        <f>'Filter by planned &amp; actual'!C1503</f>
        <v>0</v>
      </c>
      <c r="D1503" s="22">
        <f>'Filter by planned &amp; actual'!C3291</f>
        <v>0</v>
      </c>
      <c r="E1503" s="23">
        <v>44866</v>
      </c>
      <c r="F1503" s="19" t="s">
        <v>275</v>
      </c>
    </row>
    <row r="1504" spans="1:6" hidden="1">
      <c r="A1504" s="19">
        <v>13</v>
      </c>
      <c r="B1504" s="19" t="s">
        <v>19</v>
      </c>
      <c r="C1504" s="22">
        <f>'Filter by planned &amp; actual'!C1504</f>
        <v>0</v>
      </c>
      <c r="D1504" s="22">
        <f>'Filter by planned &amp; actual'!C3292</f>
        <v>0</v>
      </c>
      <c r="E1504" s="23">
        <v>44866</v>
      </c>
      <c r="F1504" s="19" t="s">
        <v>275</v>
      </c>
    </row>
    <row r="1505" spans="1:6" hidden="1">
      <c r="A1505" s="19">
        <v>14</v>
      </c>
      <c r="B1505" s="19" t="s">
        <v>20</v>
      </c>
      <c r="C1505" s="22">
        <f>'Filter by planned &amp; actual'!C1505</f>
        <v>0</v>
      </c>
      <c r="D1505" s="22">
        <f>'Filter by planned &amp; actual'!C3293</f>
        <v>0</v>
      </c>
      <c r="E1505" s="23">
        <v>44866</v>
      </c>
      <c r="F1505" s="19" t="s">
        <v>275</v>
      </c>
    </row>
    <row r="1506" spans="1:6" hidden="1">
      <c r="A1506" s="19">
        <v>15</v>
      </c>
      <c r="B1506" s="19" t="s">
        <v>21</v>
      </c>
      <c r="C1506" s="22">
        <f>'Filter by planned &amp; actual'!C1506</f>
        <v>0</v>
      </c>
      <c r="D1506" s="22">
        <f>'Filter by planned &amp; actual'!C3294</f>
        <v>0</v>
      </c>
      <c r="E1506" s="23">
        <v>44866</v>
      </c>
      <c r="F1506" s="19" t="s">
        <v>275</v>
      </c>
    </row>
    <row r="1507" spans="1:6" hidden="1">
      <c r="A1507" s="19">
        <v>16</v>
      </c>
      <c r="B1507" s="19" t="s">
        <v>22</v>
      </c>
      <c r="C1507" s="22">
        <f>'Filter by planned &amp; actual'!C1507</f>
        <v>0</v>
      </c>
      <c r="D1507" s="22">
        <f>'Filter by planned &amp; actual'!C3295</f>
        <v>0</v>
      </c>
      <c r="E1507" s="23">
        <v>44866</v>
      </c>
      <c r="F1507" s="19" t="s">
        <v>275</v>
      </c>
    </row>
    <row r="1508" spans="1:6" hidden="1">
      <c r="A1508" s="19">
        <v>17</v>
      </c>
      <c r="B1508" s="19" t="s">
        <v>23</v>
      </c>
      <c r="C1508" s="22">
        <f>'Filter by planned &amp; actual'!C1508</f>
        <v>0</v>
      </c>
      <c r="D1508" s="22">
        <f>'Filter by planned &amp; actual'!C3296</f>
        <v>0</v>
      </c>
      <c r="E1508" s="23">
        <v>44866</v>
      </c>
      <c r="F1508" s="19" t="s">
        <v>275</v>
      </c>
    </row>
    <row r="1509" spans="1:6" hidden="1">
      <c r="A1509" s="19">
        <v>18</v>
      </c>
      <c r="B1509" s="19" t="s">
        <v>24</v>
      </c>
      <c r="C1509" s="22">
        <f>'Filter by planned &amp; actual'!C1509</f>
        <v>7500000</v>
      </c>
      <c r="D1509" s="22">
        <f>'Filter by planned &amp; actual'!C3297</f>
        <v>0</v>
      </c>
      <c r="E1509" s="23">
        <v>44866</v>
      </c>
      <c r="F1509" s="19" t="s">
        <v>275</v>
      </c>
    </row>
    <row r="1510" spans="1:6" hidden="1">
      <c r="A1510" s="19">
        <v>19</v>
      </c>
      <c r="B1510" s="19" t="s">
        <v>25</v>
      </c>
      <c r="C1510" s="22">
        <f>'Filter by planned &amp; actual'!C1510</f>
        <v>8254000</v>
      </c>
      <c r="D1510" s="22">
        <f>'Filter by planned &amp; actual'!C3298</f>
        <v>0</v>
      </c>
      <c r="E1510" s="23">
        <v>44866</v>
      </c>
      <c r="F1510" s="19" t="s">
        <v>275</v>
      </c>
    </row>
    <row r="1511" spans="1:6" hidden="1">
      <c r="A1511" s="19">
        <v>20</v>
      </c>
      <c r="B1511" s="19" t="s">
        <v>26</v>
      </c>
      <c r="C1511" s="22">
        <f>'Filter by planned &amp; actual'!C1511</f>
        <v>16345000</v>
      </c>
      <c r="D1511" s="22">
        <f>'Filter by planned &amp; actual'!C3299</f>
        <v>0</v>
      </c>
      <c r="E1511" s="23">
        <v>44866</v>
      </c>
      <c r="F1511" s="19" t="s">
        <v>275</v>
      </c>
    </row>
    <row r="1512" spans="1:6" hidden="1">
      <c r="A1512" s="19">
        <v>21</v>
      </c>
      <c r="B1512" s="19" t="s">
        <v>27</v>
      </c>
      <c r="C1512" s="22">
        <f>'Filter by planned &amp; actual'!C1512</f>
        <v>13984509</v>
      </c>
      <c r="D1512" s="22">
        <f>'Filter by planned &amp; actual'!C3300</f>
        <v>0</v>
      </c>
      <c r="E1512" s="23">
        <v>44866</v>
      </c>
      <c r="F1512" s="19" t="s">
        <v>275</v>
      </c>
    </row>
    <row r="1513" spans="1:6" hidden="1">
      <c r="A1513" s="19">
        <v>22</v>
      </c>
      <c r="B1513" s="19" t="s">
        <v>29</v>
      </c>
      <c r="C1513" s="22">
        <f>'Filter by planned &amp; actual'!C1513</f>
        <v>0</v>
      </c>
      <c r="D1513" s="22">
        <f>'Filter by planned &amp; actual'!C3301</f>
        <v>0</v>
      </c>
      <c r="E1513" s="23">
        <v>44866</v>
      </c>
      <c r="F1513" s="19" t="s">
        <v>275</v>
      </c>
    </row>
    <row r="1514" spans="1:6" hidden="1">
      <c r="A1514" s="19">
        <v>23</v>
      </c>
      <c r="B1514" s="19" t="s">
        <v>30</v>
      </c>
      <c r="C1514" s="22">
        <f>'Filter by planned &amp; actual'!C1514</f>
        <v>17229150</v>
      </c>
      <c r="D1514" s="22">
        <f>'Filter by planned &amp; actual'!C3302</f>
        <v>0</v>
      </c>
      <c r="E1514" s="23">
        <v>44866</v>
      </c>
      <c r="F1514" s="19" t="s">
        <v>275</v>
      </c>
    </row>
    <row r="1515" spans="1:6" hidden="1">
      <c r="A1515" s="19">
        <v>24</v>
      </c>
      <c r="B1515" s="19" t="s">
        <v>31</v>
      </c>
      <c r="C1515" s="22">
        <f>'Filter by planned &amp; actual'!C1515</f>
        <v>0</v>
      </c>
      <c r="D1515" s="22">
        <f>'Filter by planned &amp; actual'!C3303</f>
        <v>0</v>
      </c>
      <c r="E1515" s="23">
        <v>44866</v>
      </c>
      <c r="F1515" s="19" t="s">
        <v>275</v>
      </c>
    </row>
    <row r="1516" spans="1:6" hidden="1">
      <c r="A1516" s="19">
        <v>25</v>
      </c>
      <c r="B1516" s="19" t="s">
        <v>32</v>
      </c>
      <c r="C1516" s="22">
        <f>'Filter by planned &amp; actual'!C1516</f>
        <v>0</v>
      </c>
      <c r="D1516" s="22">
        <f>'Filter by planned &amp; actual'!C3304</f>
        <v>0</v>
      </c>
      <c r="E1516" s="23">
        <v>44866</v>
      </c>
      <c r="F1516" s="19" t="s">
        <v>275</v>
      </c>
    </row>
    <row r="1517" spans="1:6" hidden="1">
      <c r="A1517" s="19">
        <v>26</v>
      </c>
      <c r="B1517" s="19" t="s">
        <v>34</v>
      </c>
      <c r="C1517" s="22">
        <f>'Filter by planned &amp; actual'!C1517</f>
        <v>6348100</v>
      </c>
      <c r="D1517" s="22">
        <f>'Filter by planned &amp; actual'!C3305</f>
        <v>0</v>
      </c>
      <c r="E1517" s="23">
        <v>44866</v>
      </c>
      <c r="F1517" s="19" t="s">
        <v>275</v>
      </c>
    </row>
    <row r="1518" spans="1:6" hidden="1">
      <c r="A1518" s="19">
        <v>27</v>
      </c>
      <c r="B1518" s="19" t="s">
        <v>35</v>
      </c>
      <c r="C1518" s="22">
        <f>'Filter by planned &amp; actual'!C1518</f>
        <v>0</v>
      </c>
      <c r="D1518" s="22">
        <f>'Filter by planned &amp; actual'!C3306</f>
        <v>0</v>
      </c>
      <c r="E1518" s="23">
        <v>44866</v>
      </c>
      <c r="F1518" s="19" t="s">
        <v>275</v>
      </c>
    </row>
    <row r="1519" spans="1:6" hidden="1">
      <c r="A1519" s="19">
        <v>28</v>
      </c>
      <c r="B1519" s="19" t="s">
        <v>36</v>
      </c>
      <c r="C1519" s="22">
        <f>'Filter by planned &amp; actual'!C1519</f>
        <v>0</v>
      </c>
      <c r="D1519" s="22">
        <f>'Filter by planned &amp; actual'!C3307</f>
        <v>0</v>
      </c>
      <c r="E1519" s="23">
        <v>44866</v>
      </c>
      <c r="F1519" s="19" t="s">
        <v>275</v>
      </c>
    </row>
    <row r="1520" spans="1:6" hidden="1">
      <c r="A1520" s="19">
        <v>29</v>
      </c>
      <c r="B1520" s="19" t="s">
        <v>37</v>
      </c>
      <c r="C1520" s="22">
        <f>'Filter by planned &amp; actual'!C1520</f>
        <v>0</v>
      </c>
      <c r="D1520" s="22">
        <f>'Filter by planned &amp; actual'!C3308</f>
        <v>0</v>
      </c>
      <c r="E1520" s="23">
        <v>44866</v>
      </c>
      <c r="F1520" s="19" t="s">
        <v>275</v>
      </c>
    </row>
    <row r="1521" spans="1:6" hidden="1">
      <c r="A1521" s="19">
        <v>30</v>
      </c>
      <c r="B1521" s="19" t="s">
        <v>38</v>
      </c>
      <c r="C1521" s="22">
        <f>'Filter by planned &amp; actual'!C1521</f>
        <v>0</v>
      </c>
      <c r="D1521" s="22">
        <f>'Filter by planned &amp; actual'!C3309</f>
        <v>0</v>
      </c>
      <c r="E1521" s="23">
        <v>44866</v>
      </c>
      <c r="F1521" s="19" t="s">
        <v>275</v>
      </c>
    </row>
    <row r="1522" spans="1:6" hidden="1">
      <c r="A1522" s="19">
        <v>31</v>
      </c>
      <c r="B1522" s="19" t="s">
        <v>39</v>
      </c>
      <c r="C1522" s="22">
        <f>'Filter by planned &amp; actual'!C1522</f>
        <v>0</v>
      </c>
      <c r="D1522" s="22">
        <f>'Filter by planned &amp; actual'!C3310</f>
        <v>0</v>
      </c>
      <c r="E1522" s="23">
        <v>44866</v>
      </c>
      <c r="F1522" s="19" t="s">
        <v>275</v>
      </c>
    </row>
    <row r="1523" spans="1:6" hidden="1">
      <c r="A1523" s="19">
        <v>32</v>
      </c>
      <c r="B1523" s="19" t="s">
        <v>40</v>
      </c>
      <c r="C1523" s="22">
        <f>'Filter by planned &amp; actual'!C1523</f>
        <v>0</v>
      </c>
      <c r="D1523" s="22">
        <f>'Filter by planned &amp; actual'!C3311</f>
        <v>0</v>
      </c>
      <c r="E1523" s="23">
        <v>44866</v>
      </c>
      <c r="F1523" s="19" t="s">
        <v>275</v>
      </c>
    </row>
    <row r="1524" spans="1:6" hidden="1">
      <c r="A1524" s="19">
        <v>33</v>
      </c>
      <c r="B1524" s="19" t="s">
        <v>41</v>
      </c>
      <c r="C1524" s="22">
        <f>'Filter by planned &amp; actual'!C1524</f>
        <v>489000</v>
      </c>
      <c r="D1524" s="22">
        <f>'Filter by planned &amp; actual'!C3312</f>
        <v>0</v>
      </c>
      <c r="E1524" s="23">
        <v>44866</v>
      </c>
      <c r="F1524" s="19" t="s">
        <v>275</v>
      </c>
    </row>
    <row r="1525" spans="1:6" hidden="1">
      <c r="A1525" s="19">
        <v>34</v>
      </c>
      <c r="B1525" s="19" t="s">
        <v>42</v>
      </c>
      <c r="C1525" s="22">
        <f>'Filter by planned &amp; actual'!C1525</f>
        <v>4845000</v>
      </c>
      <c r="D1525" s="22">
        <f>'Filter by planned &amp; actual'!C3313</f>
        <v>0</v>
      </c>
      <c r="E1525" s="23">
        <v>44866</v>
      </c>
      <c r="F1525" s="19" t="s">
        <v>275</v>
      </c>
    </row>
    <row r="1526" spans="1:6" hidden="1">
      <c r="A1526" s="19">
        <v>35</v>
      </c>
      <c r="B1526" s="19" t="s">
        <v>43</v>
      </c>
      <c r="C1526" s="22">
        <f>'Filter by planned &amp; actual'!C1526</f>
        <v>0</v>
      </c>
      <c r="D1526" s="22">
        <f>'Filter by planned &amp; actual'!C3314</f>
        <v>0</v>
      </c>
      <c r="E1526" s="23">
        <v>44866</v>
      </c>
      <c r="F1526" s="19" t="s">
        <v>275</v>
      </c>
    </row>
    <row r="1527" spans="1:6" hidden="1">
      <c r="A1527" s="19">
        <v>36</v>
      </c>
      <c r="B1527" s="19" t="s">
        <v>44</v>
      </c>
      <c r="C1527" s="22">
        <f>'Filter by planned &amp; actual'!C1527</f>
        <v>0</v>
      </c>
      <c r="D1527" s="22">
        <f>'Filter by planned &amp; actual'!C3315</f>
        <v>0</v>
      </c>
      <c r="E1527" s="23">
        <v>44866</v>
      </c>
      <c r="F1527" s="19" t="s">
        <v>275</v>
      </c>
    </row>
    <row r="1528" spans="1:6" hidden="1">
      <c r="A1528" s="19">
        <v>37</v>
      </c>
      <c r="B1528" s="19" t="s">
        <v>1980</v>
      </c>
      <c r="C1528" s="22">
        <f>'Filter by planned &amp; actual'!C1528</f>
        <v>3806000</v>
      </c>
      <c r="D1528" s="22">
        <f>'Filter by planned &amp; actual'!C3316</f>
        <v>0</v>
      </c>
      <c r="E1528" s="23">
        <v>44866</v>
      </c>
      <c r="F1528" s="19" t="s">
        <v>275</v>
      </c>
    </row>
    <row r="1529" spans="1:6" hidden="1">
      <c r="A1529" s="19">
        <v>38</v>
      </c>
      <c r="B1529" s="19" t="s">
        <v>1982</v>
      </c>
      <c r="C1529" s="22">
        <f>'Filter by planned &amp; actual'!C1529</f>
        <v>16584308</v>
      </c>
      <c r="D1529" s="22">
        <f>'Filter by planned &amp; actual'!C3317</f>
        <v>0</v>
      </c>
      <c r="E1529" s="23">
        <v>44866</v>
      </c>
      <c r="F1529" s="19" t="s">
        <v>275</v>
      </c>
    </row>
    <row r="1530" spans="1:6" hidden="1">
      <c r="A1530" s="19">
        <v>39</v>
      </c>
      <c r="B1530" s="19" t="s">
        <v>1984</v>
      </c>
      <c r="C1530" s="22">
        <f>'Filter by planned &amp; actual'!C1530</f>
        <v>8118845</v>
      </c>
      <c r="D1530" s="22">
        <f>'Filter by planned &amp; actual'!C3318</f>
        <v>0</v>
      </c>
      <c r="E1530" s="23">
        <v>44866</v>
      </c>
      <c r="F1530" s="19" t="s">
        <v>275</v>
      </c>
    </row>
    <row r="1531" spans="1:6" hidden="1">
      <c r="A1531" s="19">
        <v>40</v>
      </c>
      <c r="B1531" s="19" t="s">
        <v>2001</v>
      </c>
      <c r="C1531" s="22">
        <f>'Filter by planned &amp; actual'!C1531</f>
        <v>11356798</v>
      </c>
      <c r="D1531" s="22">
        <f>'Filter by planned &amp; actual'!C3319</f>
        <v>0</v>
      </c>
      <c r="E1531" s="23">
        <v>44866</v>
      </c>
      <c r="F1531" s="19" t="s">
        <v>275</v>
      </c>
    </row>
    <row r="1532" spans="1:6" hidden="1">
      <c r="A1532" s="19">
        <v>41</v>
      </c>
      <c r="B1532" s="19" t="s">
        <v>2002</v>
      </c>
      <c r="C1532" s="22">
        <f>'Filter by planned &amp; actual'!C1532</f>
        <v>0</v>
      </c>
      <c r="D1532" s="22">
        <f>'Filter by planned &amp; actual'!C3320</f>
        <v>0</v>
      </c>
      <c r="E1532" s="23">
        <v>44866</v>
      </c>
      <c r="F1532" s="19" t="s">
        <v>275</v>
      </c>
    </row>
    <row r="1533" spans="1:6" hidden="1">
      <c r="A1533" s="19">
        <v>42</v>
      </c>
      <c r="B1533" s="19" t="s">
        <v>2003</v>
      </c>
      <c r="C1533" s="22">
        <f>'Filter by planned &amp; actual'!C1533</f>
        <v>27414750</v>
      </c>
      <c r="D1533" s="22">
        <f>'Filter by planned &amp; actual'!C3321</f>
        <v>0</v>
      </c>
      <c r="E1533" s="23">
        <v>44866</v>
      </c>
      <c r="F1533" s="19" t="s">
        <v>275</v>
      </c>
    </row>
    <row r="1534" spans="1:6" hidden="1">
      <c r="A1534" s="19">
        <v>43</v>
      </c>
      <c r="B1534" s="19" t="s">
        <v>2064</v>
      </c>
      <c r="C1534" s="22">
        <f>'Filter by planned &amp; actual'!C1534</f>
        <v>0</v>
      </c>
      <c r="D1534" s="22">
        <f>'Filter by planned &amp; actual'!C3322</f>
        <v>0</v>
      </c>
      <c r="E1534" s="23">
        <v>44866</v>
      </c>
      <c r="F1534" s="19" t="s">
        <v>275</v>
      </c>
    </row>
    <row r="1535" spans="1:6" hidden="1">
      <c r="A1535" s="19">
        <v>44</v>
      </c>
      <c r="B1535" s="19" t="s">
        <v>2062</v>
      </c>
      <c r="C1535" s="22">
        <f>'Filter by planned &amp; actual'!C1535</f>
        <v>0</v>
      </c>
      <c r="D1535" s="22">
        <f>'Filter by planned &amp; actual'!C3323</f>
        <v>0</v>
      </c>
      <c r="E1535" s="23">
        <v>44866</v>
      </c>
      <c r="F1535" s="19" t="s">
        <v>275</v>
      </c>
    </row>
    <row r="1536" spans="1:6" hidden="1">
      <c r="A1536" s="19">
        <v>45</v>
      </c>
      <c r="B1536" s="19" t="s">
        <v>2063</v>
      </c>
      <c r="C1536" s="22">
        <f>'Filter by planned &amp; actual'!C1536</f>
        <v>0</v>
      </c>
      <c r="D1536" s="22">
        <f>'Filter by planned &amp; actual'!C3324</f>
        <v>0</v>
      </c>
      <c r="E1536" s="23">
        <v>44866</v>
      </c>
      <c r="F1536" s="19" t="s">
        <v>275</v>
      </c>
    </row>
    <row r="1537" spans="1:6" hidden="1">
      <c r="A1537" s="19">
        <v>46</v>
      </c>
      <c r="B1537" s="12" t="s">
        <v>2065</v>
      </c>
      <c r="C1537" s="22">
        <f>'Filter by planned &amp; actual'!C1537</f>
        <v>41142038.200000003</v>
      </c>
      <c r="D1537" s="22">
        <f>'Filter by planned &amp; actual'!C3325</f>
        <v>0</v>
      </c>
      <c r="E1537" s="23">
        <v>44866</v>
      </c>
      <c r="F1537" s="19" t="s">
        <v>275</v>
      </c>
    </row>
    <row r="1538" spans="1:6" hidden="1">
      <c r="A1538" s="19">
        <v>47</v>
      </c>
      <c r="B1538" s="12" t="s">
        <v>2066</v>
      </c>
      <c r="C1538" s="22">
        <f>'Filter by planned &amp; actual'!C1538</f>
        <v>17656324</v>
      </c>
      <c r="D1538" s="22">
        <f>'Filter by planned &amp; actual'!C3326</f>
        <v>0</v>
      </c>
      <c r="E1538" s="23">
        <v>44866</v>
      </c>
      <c r="F1538" s="19" t="s">
        <v>275</v>
      </c>
    </row>
    <row r="1539" spans="1:6" hidden="1">
      <c r="A1539" s="19">
        <v>48</v>
      </c>
      <c r="B1539" s="19" t="s">
        <v>2068</v>
      </c>
      <c r="C1539" s="22">
        <f>'Filter by planned &amp; actual'!C1539</f>
        <v>4453064.047583282</v>
      </c>
      <c r="D1539" s="22">
        <f>'Filter by planned &amp; actual'!C3327</f>
        <v>0</v>
      </c>
      <c r="E1539" s="23">
        <v>44866</v>
      </c>
      <c r="F1539" s="19" t="s">
        <v>275</v>
      </c>
    </row>
    <row r="1540" spans="1:6" hidden="1">
      <c r="A1540" s="19">
        <v>49</v>
      </c>
      <c r="B1540" s="19" t="s">
        <v>2069</v>
      </c>
      <c r="C1540" s="22">
        <f>'Filter by planned &amp; actual'!C1540</f>
        <v>0</v>
      </c>
      <c r="D1540" s="22">
        <f>'Filter by planned &amp; actual'!C3328</f>
        <v>0</v>
      </c>
      <c r="E1540" s="23">
        <v>44866</v>
      </c>
      <c r="F1540" s="19" t="s">
        <v>275</v>
      </c>
    </row>
    <row r="1541" spans="1:6" hidden="1">
      <c r="A1541" s="19">
        <v>50</v>
      </c>
      <c r="B1541" s="19" t="s">
        <v>66</v>
      </c>
      <c r="C1541" s="22">
        <f>'Filter by planned &amp; actual'!C1541</f>
        <v>0</v>
      </c>
      <c r="D1541" s="22">
        <f>'Filter by planned &amp; actual'!C3329</f>
        <v>0</v>
      </c>
      <c r="E1541" s="23">
        <v>44866</v>
      </c>
      <c r="F1541" s="19" t="s">
        <v>275</v>
      </c>
    </row>
    <row r="1542" spans="1:6" hidden="1">
      <c r="A1542" s="19">
        <v>51</v>
      </c>
      <c r="B1542" s="19" t="s">
        <v>67</v>
      </c>
      <c r="C1542" s="22">
        <f>'Filter by planned &amp; actual'!C1542</f>
        <v>0</v>
      </c>
      <c r="D1542" s="22">
        <f>'Filter by planned &amp; actual'!C3330</f>
        <v>0</v>
      </c>
      <c r="E1542" s="23">
        <v>44866</v>
      </c>
      <c r="F1542" s="19" t="s">
        <v>275</v>
      </c>
    </row>
    <row r="1543" spans="1:6" hidden="1">
      <c r="A1543" s="19">
        <v>52</v>
      </c>
      <c r="B1543" s="19" t="s">
        <v>68</v>
      </c>
      <c r="C1543" s="22">
        <f>'Filter by planned &amp; actual'!C1543</f>
        <v>0</v>
      </c>
      <c r="D1543" s="22">
        <f>'Filter by planned &amp; actual'!C3331</f>
        <v>0</v>
      </c>
      <c r="E1543" s="23">
        <v>44866</v>
      </c>
      <c r="F1543" s="19" t="s">
        <v>275</v>
      </c>
    </row>
    <row r="1544" spans="1:6" hidden="1">
      <c r="A1544" s="19">
        <v>53</v>
      </c>
      <c r="B1544" s="19" t="s">
        <v>69</v>
      </c>
      <c r="C1544" s="22">
        <f>'Filter by planned &amp; actual'!C1544</f>
        <v>0</v>
      </c>
      <c r="D1544" s="22">
        <f>'Filter by planned &amp; actual'!C3332</f>
        <v>0</v>
      </c>
      <c r="E1544" s="23">
        <v>44866</v>
      </c>
      <c r="F1544" s="19" t="s">
        <v>275</v>
      </c>
    </row>
    <row r="1545" spans="1:6" hidden="1">
      <c r="A1545" s="19">
        <v>54</v>
      </c>
      <c r="B1545" s="19" t="s">
        <v>70</v>
      </c>
      <c r="C1545" s="22">
        <f>'Filter by planned &amp; actual'!C1545</f>
        <v>0</v>
      </c>
      <c r="D1545" s="22">
        <f>'Filter by planned &amp; actual'!C3333</f>
        <v>0</v>
      </c>
      <c r="E1545" s="23">
        <v>44866</v>
      </c>
      <c r="F1545" s="19" t="s">
        <v>275</v>
      </c>
    </row>
    <row r="1546" spans="1:6" hidden="1">
      <c r="A1546" s="19">
        <v>55</v>
      </c>
      <c r="B1546" s="19" t="s">
        <v>71</v>
      </c>
      <c r="C1546" s="22">
        <f>'Filter by planned &amp; actual'!C1546</f>
        <v>0</v>
      </c>
      <c r="D1546" s="22">
        <f>'Filter by planned &amp; actual'!C3334</f>
        <v>0</v>
      </c>
      <c r="E1546" s="23">
        <v>44866</v>
      </c>
      <c r="F1546" s="19" t="s">
        <v>275</v>
      </c>
    </row>
    <row r="1547" spans="1:6" hidden="1">
      <c r="A1547" s="19">
        <v>56</v>
      </c>
      <c r="B1547" s="19" t="s">
        <v>72</v>
      </c>
      <c r="C1547" s="22">
        <f>'Filter by planned &amp; actual'!C1547</f>
        <v>0</v>
      </c>
      <c r="D1547" s="22">
        <f>'Filter by planned &amp; actual'!C3335</f>
        <v>0</v>
      </c>
      <c r="E1547" s="23">
        <v>44866</v>
      </c>
      <c r="F1547" s="19" t="s">
        <v>275</v>
      </c>
    </row>
    <row r="1548" spans="1:6" hidden="1">
      <c r="A1548" s="19">
        <v>57</v>
      </c>
      <c r="B1548" s="19" t="s">
        <v>73</v>
      </c>
      <c r="C1548" s="22">
        <f>'Filter by planned &amp; actual'!C1548</f>
        <v>0</v>
      </c>
      <c r="D1548" s="22">
        <f>'Filter by planned &amp; actual'!C3336</f>
        <v>0</v>
      </c>
      <c r="E1548" s="23">
        <v>44866</v>
      </c>
      <c r="F1548" s="19" t="s">
        <v>275</v>
      </c>
    </row>
    <row r="1549" spans="1:6" hidden="1">
      <c r="A1549" s="19">
        <v>58</v>
      </c>
      <c r="B1549" s="19" t="s">
        <v>74</v>
      </c>
      <c r="C1549" s="22">
        <f>'Filter by planned &amp; actual'!C1549</f>
        <v>0</v>
      </c>
      <c r="D1549" s="22">
        <f>'Filter by planned &amp; actual'!C3337</f>
        <v>0</v>
      </c>
      <c r="E1549" s="23">
        <v>44866</v>
      </c>
      <c r="F1549" s="19" t="s">
        <v>275</v>
      </c>
    </row>
    <row r="1550" spans="1:6" hidden="1">
      <c r="A1550" s="19">
        <v>59</v>
      </c>
      <c r="B1550" s="19" t="s">
        <v>75</v>
      </c>
      <c r="C1550" s="22">
        <f>'Filter by planned &amp; actual'!C1550</f>
        <v>0</v>
      </c>
      <c r="D1550" s="22">
        <f>'Filter by planned &amp; actual'!C3338</f>
        <v>0</v>
      </c>
      <c r="E1550" s="23">
        <v>44866</v>
      </c>
      <c r="F1550" s="19" t="s">
        <v>275</v>
      </c>
    </row>
    <row r="1551" spans="1:6" hidden="1">
      <c r="A1551" s="19">
        <v>60</v>
      </c>
      <c r="B1551" s="19" t="s">
        <v>76</v>
      </c>
      <c r="C1551" s="22">
        <f>'Filter by planned &amp; actual'!C1551</f>
        <v>0</v>
      </c>
      <c r="D1551" s="22">
        <f>'Filter by planned &amp; actual'!C3339</f>
        <v>0</v>
      </c>
      <c r="E1551" s="23">
        <v>44866</v>
      </c>
      <c r="F1551" s="19" t="s">
        <v>275</v>
      </c>
    </row>
    <row r="1552" spans="1:6" hidden="1">
      <c r="A1552" s="19">
        <v>61</v>
      </c>
      <c r="B1552" s="19" t="s">
        <v>77</v>
      </c>
      <c r="C1552" s="22">
        <f>'Filter by planned &amp; actual'!C1552</f>
        <v>0</v>
      </c>
      <c r="D1552" s="22">
        <f>'Filter by planned &amp; actual'!C3340</f>
        <v>0</v>
      </c>
      <c r="E1552" s="23">
        <v>44866</v>
      </c>
      <c r="F1552" s="19" t="s">
        <v>275</v>
      </c>
    </row>
    <row r="1553" spans="1:6" hidden="1">
      <c r="A1553" s="19">
        <v>62</v>
      </c>
      <c r="B1553" s="19" t="s">
        <v>87</v>
      </c>
      <c r="C1553" s="22">
        <f>'Filter by planned &amp; actual'!C1553</f>
        <v>0</v>
      </c>
      <c r="D1553" s="22">
        <f>'Filter by planned &amp; actual'!C3341</f>
        <v>0</v>
      </c>
      <c r="E1553" s="23">
        <v>44866</v>
      </c>
      <c r="F1553" s="19" t="s">
        <v>275</v>
      </c>
    </row>
    <row r="1554" spans="1:6" hidden="1">
      <c r="A1554" s="19">
        <v>63</v>
      </c>
      <c r="B1554" s="19" t="s">
        <v>93</v>
      </c>
      <c r="C1554" s="22">
        <f>'Filter by planned &amp; actual'!C1554</f>
        <v>0</v>
      </c>
      <c r="D1554" s="22">
        <f>'Filter by planned &amp; actual'!C3342</f>
        <v>0</v>
      </c>
      <c r="E1554" s="23">
        <v>44866</v>
      </c>
      <c r="F1554" s="19" t="s">
        <v>275</v>
      </c>
    </row>
    <row r="1555" spans="1:6" hidden="1">
      <c r="A1555" s="19">
        <v>64</v>
      </c>
      <c r="B1555" s="19" t="s">
        <v>94</v>
      </c>
      <c r="C1555" s="22">
        <f>'Filter by planned &amp; actual'!C1555</f>
        <v>0</v>
      </c>
      <c r="D1555" s="22">
        <f>'Filter by planned &amp; actual'!C3343</f>
        <v>0</v>
      </c>
      <c r="E1555" s="23">
        <v>44866</v>
      </c>
      <c r="F1555" s="19" t="s">
        <v>275</v>
      </c>
    </row>
    <row r="1556" spans="1:6" hidden="1">
      <c r="A1556" s="19">
        <v>65</v>
      </c>
      <c r="B1556" s="19" t="s">
        <v>95</v>
      </c>
      <c r="C1556" s="22">
        <f>'Filter by planned &amp; actual'!C1556</f>
        <v>0</v>
      </c>
      <c r="D1556" s="22">
        <f>'Filter by planned &amp; actual'!C3344</f>
        <v>0</v>
      </c>
      <c r="E1556" s="23">
        <v>44866</v>
      </c>
      <c r="F1556" s="19" t="s">
        <v>275</v>
      </c>
    </row>
    <row r="1557" spans="1:6" hidden="1">
      <c r="A1557" s="19">
        <v>66</v>
      </c>
      <c r="B1557" s="19" t="s">
        <v>96</v>
      </c>
      <c r="C1557" s="22">
        <f>'Filter by planned &amp; actual'!C1557</f>
        <v>0</v>
      </c>
      <c r="D1557" s="22">
        <f>'Filter by planned &amp; actual'!C3345</f>
        <v>0</v>
      </c>
      <c r="E1557" s="23">
        <v>44866</v>
      </c>
      <c r="F1557" s="19" t="s">
        <v>275</v>
      </c>
    </row>
    <row r="1558" spans="1:6" hidden="1">
      <c r="A1558" s="19">
        <v>67</v>
      </c>
      <c r="B1558" s="19" t="s">
        <v>97</v>
      </c>
      <c r="C1558" s="22">
        <f>'Filter by planned &amp; actual'!C1558</f>
        <v>0</v>
      </c>
      <c r="D1558" s="22">
        <f>'Filter by planned &amp; actual'!C3346</f>
        <v>0</v>
      </c>
      <c r="E1558" s="23">
        <v>44866</v>
      </c>
      <c r="F1558" s="19" t="s">
        <v>275</v>
      </c>
    </row>
    <row r="1559" spans="1:6" hidden="1">
      <c r="A1559" s="19">
        <v>68</v>
      </c>
      <c r="B1559" s="19" t="s">
        <v>98</v>
      </c>
      <c r="C1559" s="22">
        <f>'Filter by planned &amp; actual'!C1559</f>
        <v>0</v>
      </c>
      <c r="D1559" s="22">
        <f>'Filter by planned &amp; actual'!C3347</f>
        <v>0</v>
      </c>
      <c r="E1559" s="23">
        <v>44866</v>
      </c>
      <c r="F1559" s="19" t="s">
        <v>275</v>
      </c>
    </row>
    <row r="1560" spans="1:6" hidden="1">
      <c r="A1560" s="19">
        <v>69</v>
      </c>
      <c r="B1560" s="19" t="s">
        <v>99</v>
      </c>
      <c r="C1560" s="22">
        <f>'Filter by planned &amp; actual'!C1560</f>
        <v>0</v>
      </c>
      <c r="D1560" s="22">
        <f>'Filter by planned &amp; actual'!C3348</f>
        <v>0</v>
      </c>
      <c r="E1560" s="23">
        <v>44866</v>
      </c>
      <c r="F1560" s="19" t="s">
        <v>275</v>
      </c>
    </row>
    <row r="1561" spans="1:6" hidden="1">
      <c r="A1561" s="19">
        <v>70</v>
      </c>
      <c r="B1561" s="19" t="s">
        <v>100</v>
      </c>
      <c r="C1561" s="22">
        <f>'Filter by planned &amp; actual'!C1561</f>
        <v>0</v>
      </c>
      <c r="D1561" s="22">
        <f>'Filter by planned &amp; actual'!C3349</f>
        <v>0</v>
      </c>
      <c r="E1561" s="23">
        <v>44866</v>
      </c>
      <c r="F1561" s="19" t="s">
        <v>275</v>
      </c>
    </row>
    <row r="1562" spans="1:6" hidden="1">
      <c r="A1562" s="19">
        <v>71</v>
      </c>
      <c r="B1562" s="19" t="s">
        <v>101</v>
      </c>
      <c r="C1562" s="22">
        <f>'Filter by planned &amp; actual'!C1562</f>
        <v>0</v>
      </c>
      <c r="D1562" s="22">
        <f>'Filter by planned &amp; actual'!C3350</f>
        <v>0</v>
      </c>
      <c r="E1562" s="23">
        <v>44866</v>
      </c>
      <c r="F1562" s="19" t="s">
        <v>275</v>
      </c>
    </row>
    <row r="1563" spans="1:6" hidden="1">
      <c r="A1563" s="19">
        <v>72</v>
      </c>
      <c r="B1563" s="19" t="s">
        <v>102</v>
      </c>
      <c r="C1563" s="22">
        <f>'Filter by planned &amp; actual'!C1563</f>
        <v>0</v>
      </c>
      <c r="D1563" s="22">
        <f>'Filter by planned &amp; actual'!C3351</f>
        <v>0</v>
      </c>
      <c r="E1563" s="23">
        <v>44866</v>
      </c>
      <c r="F1563" s="19" t="s">
        <v>275</v>
      </c>
    </row>
    <row r="1564" spans="1:6" hidden="1">
      <c r="A1564" s="19">
        <v>73</v>
      </c>
      <c r="B1564" s="19" t="s">
        <v>103</v>
      </c>
      <c r="C1564" s="22">
        <f>'Filter by planned &amp; actual'!C1564</f>
        <v>0</v>
      </c>
      <c r="D1564" s="22">
        <f>'Filter by planned &amp; actual'!C3352</f>
        <v>0</v>
      </c>
      <c r="E1564" s="23">
        <v>44866</v>
      </c>
      <c r="F1564" s="19" t="s">
        <v>275</v>
      </c>
    </row>
    <row r="1565" spans="1:6" hidden="1">
      <c r="A1565" s="19">
        <v>74</v>
      </c>
      <c r="B1565" s="19" t="s">
        <v>104</v>
      </c>
      <c r="C1565" s="22">
        <f>'Filter by planned &amp; actual'!C1565</f>
        <v>0</v>
      </c>
      <c r="D1565" s="22">
        <f>'Filter by planned &amp; actual'!C3353</f>
        <v>0</v>
      </c>
      <c r="E1565" s="23">
        <v>44866</v>
      </c>
      <c r="F1565" s="19" t="s">
        <v>275</v>
      </c>
    </row>
    <row r="1566" spans="1:6" hidden="1">
      <c r="A1566" s="19">
        <v>75</v>
      </c>
      <c r="B1566" s="19" t="s">
        <v>105</v>
      </c>
      <c r="C1566" s="22">
        <f>'Filter by planned &amp; actual'!C1566</f>
        <v>0</v>
      </c>
      <c r="D1566" s="22">
        <f>'Filter by planned &amp; actual'!C3354</f>
        <v>0</v>
      </c>
      <c r="E1566" s="23">
        <v>44866</v>
      </c>
      <c r="F1566" s="19" t="s">
        <v>275</v>
      </c>
    </row>
    <row r="1567" spans="1:6" hidden="1">
      <c r="A1567" s="19">
        <v>76</v>
      </c>
      <c r="B1567" s="19" t="s">
        <v>111</v>
      </c>
      <c r="C1567" s="22">
        <f>'Filter by planned &amp; actual'!C1567</f>
        <v>0</v>
      </c>
      <c r="D1567" s="22">
        <f>'Filter by planned &amp; actual'!C3355</f>
        <v>0</v>
      </c>
      <c r="E1567" s="23">
        <v>44866</v>
      </c>
      <c r="F1567" s="19" t="s">
        <v>275</v>
      </c>
    </row>
    <row r="1568" spans="1:6" hidden="1">
      <c r="A1568" s="19">
        <v>77</v>
      </c>
      <c r="B1568" s="19" t="s">
        <v>112</v>
      </c>
      <c r="C1568" s="22">
        <f>'Filter by planned &amp; actual'!C1568</f>
        <v>0</v>
      </c>
      <c r="D1568" s="22">
        <f>'Filter by planned &amp; actual'!C3356</f>
        <v>0</v>
      </c>
      <c r="E1568" s="23">
        <v>44866</v>
      </c>
      <c r="F1568" s="19" t="s">
        <v>275</v>
      </c>
    </row>
    <row r="1569" spans="1:6" hidden="1">
      <c r="A1569" s="19">
        <v>78</v>
      </c>
      <c r="B1569" s="19" t="s">
        <v>113</v>
      </c>
      <c r="C1569" s="22">
        <f>'Filter by planned &amp; actual'!C1569</f>
        <v>0</v>
      </c>
      <c r="D1569" s="22">
        <f>'Filter by planned &amp; actual'!C3357</f>
        <v>0</v>
      </c>
      <c r="E1569" s="23">
        <v>44866</v>
      </c>
      <c r="F1569" s="19" t="s">
        <v>275</v>
      </c>
    </row>
    <row r="1570" spans="1:6" hidden="1">
      <c r="A1570" s="19">
        <v>79</v>
      </c>
      <c r="B1570" s="19" t="s">
        <v>114</v>
      </c>
      <c r="C1570" s="22">
        <f>'Filter by planned &amp; actual'!C1570</f>
        <v>0</v>
      </c>
      <c r="D1570" s="22">
        <f>'Filter by planned &amp; actual'!C3358</f>
        <v>0</v>
      </c>
      <c r="E1570" s="23">
        <v>44866</v>
      </c>
      <c r="F1570" s="19" t="s">
        <v>275</v>
      </c>
    </row>
    <row r="1571" spans="1:6" hidden="1">
      <c r="A1571" s="19">
        <v>80</v>
      </c>
      <c r="B1571" s="19" t="s">
        <v>115</v>
      </c>
      <c r="C1571" s="22">
        <f>'Filter by planned &amp; actual'!C1571</f>
        <v>0</v>
      </c>
      <c r="D1571" s="22">
        <f>'Filter by planned &amp; actual'!C3359</f>
        <v>0</v>
      </c>
      <c r="E1571" s="23">
        <v>44866</v>
      </c>
      <c r="F1571" s="19" t="s">
        <v>275</v>
      </c>
    </row>
    <row r="1572" spans="1:6" hidden="1">
      <c r="A1572" s="19">
        <v>81</v>
      </c>
      <c r="B1572" s="19" t="s">
        <v>116</v>
      </c>
      <c r="C1572" s="22">
        <f>'Filter by planned &amp; actual'!C1572</f>
        <v>0</v>
      </c>
      <c r="D1572" s="22">
        <f>'Filter by planned &amp; actual'!C3360</f>
        <v>0</v>
      </c>
      <c r="E1572" s="23">
        <v>44866</v>
      </c>
      <c r="F1572" s="19" t="s">
        <v>275</v>
      </c>
    </row>
    <row r="1573" spans="1:6" hidden="1">
      <c r="A1573" s="19">
        <v>82</v>
      </c>
      <c r="B1573" s="19" t="s">
        <v>117</v>
      </c>
      <c r="C1573" s="22">
        <f>'Filter by planned &amp; actual'!C1573</f>
        <v>0</v>
      </c>
      <c r="D1573" s="22">
        <f>'Filter by planned &amp; actual'!C3361</f>
        <v>0</v>
      </c>
      <c r="E1573" s="23">
        <v>44866</v>
      </c>
      <c r="F1573" s="19" t="s">
        <v>275</v>
      </c>
    </row>
    <row r="1574" spans="1:6" hidden="1">
      <c r="A1574" s="19">
        <v>83</v>
      </c>
      <c r="B1574" s="19" t="s">
        <v>118</v>
      </c>
      <c r="C1574" s="22">
        <f>'Filter by planned &amp; actual'!C1574</f>
        <v>0</v>
      </c>
      <c r="D1574" s="22">
        <f>'Filter by planned &amp; actual'!C3362</f>
        <v>0</v>
      </c>
      <c r="E1574" s="23">
        <v>44866</v>
      </c>
      <c r="F1574" s="19" t="s">
        <v>275</v>
      </c>
    </row>
    <row r="1575" spans="1:6" hidden="1">
      <c r="A1575" s="19">
        <v>84</v>
      </c>
      <c r="B1575" s="19" t="s">
        <v>119</v>
      </c>
      <c r="C1575" s="22">
        <f>'Filter by planned &amp; actual'!C1575</f>
        <v>0</v>
      </c>
      <c r="D1575" s="22">
        <f>'Filter by planned &amp; actual'!C3363</f>
        <v>0</v>
      </c>
      <c r="E1575" s="23">
        <v>44866</v>
      </c>
      <c r="F1575" s="19" t="s">
        <v>275</v>
      </c>
    </row>
    <row r="1576" spans="1:6" hidden="1">
      <c r="A1576" s="19">
        <v>85</v>
      </c>
      <c r="B1576" s="19" t="s">
        <v>120</v>
      </c>
      <c r="C1576" s="22">
        <f>'Filter by planned &amp; actual'!C1576</f>
        <v>0</v>
      </c>
      <c r="D1576" s="22">
        <f>'Filter by planned &amp; actual'!C3364</f>
        <v>0</v>
      </c>
      <c r="E1576" s="23">
        <v>44866</v>
      </c>
      <c r="F1576" s="19" t="s">
        <v>275</v>
      </c>
    </row>
    <row r="1577" spans="1:6" hidden="1">
      <c r="A1577" s="19">
        <v>86</v>
      </c>
      <c r="B1577" s="19" t="s">
        <v>121</v>
      </c>
      <c r="C1577" s="22">
        <f>'Filter by planned &amp; actual'!C1577</f>
        <v>0</v>
      </c>
      <c r="D1577" s="22">
        <f>'Filter by planned &amp; actual'!C3365</f>
        <v>0</v>
      </c>
      <c r="E1577" s="23">
        <v>44866</v>
      </c>
      <c r="F1577" s="19" t="s">
        <v>275</v>
      </c>
    </row>
    <row r="1578" spans="1:6" hidden="1">
      <c r="A1578" s="19">
        <v>87</v>
      </c>
      <c r="B1578" s="19" t="s">
        <v>122</v>
      </c>
      <c r="C1578" s="22">
        <f>'Filter by planned &amp; actual'!C1578</f>
        <v>0</v>
      </c>
      <c r="D1578" s="22">
        <f>'Filter by planned &amp; actual'!C3366</f>
        <v>0</v>
      </c>
      <c r="E1578" s="23">
        <v>44866</v>
      </c>
      <c r="F1578" s="19" t="s">
        <v>275</v>
      </c>
    </row>
    <row r="1579" spans="1:6" hidden="1">
      <c r="A1579" s="19">
        <v>88</v>
      </c>
      <c r="B1579" s="19" t="s">
        <v>123</v>
      </c>
      <c r="C1579" s="22">
        <f>'Filter by planned &amp; actual'!C1579</f>
        <v>0</v>
      </c>
      <c r="D1579" s="22">
        <f>'Filter by planned &amp; actual'!C3367</f>
        <v>0</v>
      </c>
      <c r="E1579" s="23">
        <v>44866</v>
      </c>
      <c r="F1579" s="19" t="s">
        <v>275</v>
      </c>
    </row>
    <row r="1580" spans="1:6" hidden="1">
      <c r="A1580" s="19">
        <v>89</v>
      </c>
      <c r="B1580" s="19" t="s">
        <v>126</v>
      </c>
      <c r="C1580" s="22">
        <f>'Filter by planned &amp; actual'!C1580</f>
        <v>0</v>
      </c>
      <c r="D1580" s="22">
        <f>'Filter by planned &amp; actual'!C3368</f>
        <v>0</v>
      </c>
      <c r="E1580" s="23">
        <v>44866</v>
      </c>
      <c r="F1580" s="19" t="s">
        <v>275</v>
      </c>
    </row>
    <row r="1581" spans="1:6" hidden="1">
      <c r="A1581" s="19">
        <v>90</v>
      </c>
      <c r="B1581" s="19" t="s">
        <v>284</v>
      </c>
      <c r="C1581" s="22">
        <f>'Filter by planned &amp; actual'!C1581</f>
        <v>0</v>
      </c>
      <c r="D1581" s="22">
        <f>'Filter by planned &amp; actual'!C3369</f>
        <v>0</v>
      </c>
      <c r="E1581" s="23">
        <v>44866</v>
      </c>
      <c r="F1581" s="19" t="s">
        <v>275</v>
      </c>
    </row>
    <row r="1582" spans="1:6" hidden="1">
      <c r="A1582" s="19">
        <v>91</v>
      </c>
      <c r="B1582" s="19" t="s">
        <v>2006</v>
      </c>
      <c r="C1582" s="22">
        <f>'Filter by planned &amp; actual'!C1582</f>
        <v>0</v>
      </c>
      <c r="D1582" s="22">
        <f>'Filter by planned &amp; actual'!C3370</f>
        <v>0</v>
      </c>
      <c r="E1582" s="23">
        <v>44866</v>
      </c>
      <c r="F1582" s="19" t="s">
        <v>275</v>
      </c>
    </row>
    <row r="1583" spans="1:6" hidden="1">
      <c r="A1583" s="19">
        <v>92</v>
      </c>
      <c r="B1583" s="19" t="s">
        <v>283</v>
      </c>
      <c r="C1583" s="22">
        <f>'Filter by planned &amp; actual'!C1583</f>
        <v>0</v>
      </c>
      <c r="D1583" s="22">
        <f>'Filter by planned &amp; actual'!C3371</f>
        <v>0</v>
      </c>
      <c r="E1583" s="23">
        <v>44866</v>
      </c>
      <c r="F1583" s="19" t="s">
        <v>275</v>
      </c>
    </row>
    <row r="1584" spans="1:6" hidden="1">
      <c r="A1584" s="19">
        <v>93</v>
      </c>
      <c r="B1584" s="19" t="s">
        <v>2005</v>
      </c>
      <c r="C1584" s="22">
        <f>'Filter by planned &amp; actual'!C1584</f>
        <v>0</v>
      </c>
      <c r="D1584" s="22">
        <f>'Filter by planned &amp; actual'!C3372</f>
        <v>0</v>
      </c>
      <c r="E1584" s="23">
        <v>44866</v>
      </c>
      <c r="F1584" s="19" t="s">
        <v>275</v>
      </c>
    </row>
    <row r="1585" spans="1:6" hidden="1">
      <c r="A1585" s="19">
        <v>94</v>
      </c>
      <c r="B1585" s="19" t="s">
        <v>2075</v>
      </c>
      <c r="C1585" s="22">
        <f>'Filter by planned &amp; actual'!C1585</f>
        <v>0</v>
      </c>
      <c r="D1585" s="22">
        <f>'Filter by planned &amp; actual'!C3373</f>
        <v>0</v>
      </c>
      <c r="E1585" s="23">
        <v>44866</v>
      </c>
      <c r="F1585" s="19" t="s">
        <v>275</v>
      </c>
    </row>
    <row r="1586" spans="1:6" hidden="1">
      <c r="A1586" s="19">
        <v>95</v>
      </c>
      <c r="B1586" s="19" t="s">
        <v>2076</v>
      </c>
      <c r="C1586" s="22">
        <f>'Filter by planned &amp; actual'!C1586</f>
        <v>0</v>
      </c>
      <c r="D1586" s="22">
        <f>'Filter by planned &amp; actual'!C3374</f>
        <v>0</v>
      </c>
      <c r="E1586" s="23">
        <v>44866</v>
      </c>
      <c r="F1586" s="19" t="s">
        <v>275</v>
      </c>
    </row>
    <row r="1587" spans="1:6" hidden="1">
      <c r="A1587" s="19">
        <v>96</v>
      </c>
      <c r="B1587" s="19" t="s">
        <v>2077</v>
      </c>
      <c r="C1587" s="22">
        <f>'Filter by planned &amp; actual'!C1587</f>
        <v>0</v>
      </c>
      <c r="D1587" s="22">
        <f>'Filter by planned &amp; actual'!C3375</f>
        <v>0</v>
      </c>
      <c r="E1587" s="23">
        <v>44866</v>
      </c>
      <c r="F1587" s="19" t="s">
        <v>275</v>
      </c>
    </row>
    <row r="1588" spans="1:6" hidden="1">
      <c r="A1588" s="19">
        <v>97</v>
      </c>
      <c r="B1588" s="19" t="s">
        <v>2078</v>
      </c>
      <c r="C1588" s="22">
        <f>'Filter by planned &amp; actual'!C1588</f>
        <v>24309928.149999999</v>
      </c>
      <c r="D1588" s="22">
        <f>'Filter by planned &amp; actual'!C3376</f>
        <v>0</v>
      </c>
      <c r="E1588" s="23">
        <v>44866</v>
      </c>
      <c r="F1588" s="19" t="s">
        <v>275</v>
      </c>
    </row>
    <row r="1589" spans="1:6" hidden="1">
      <c r="A1589" s="19">
        <v>98</v>
      </c>
      <c r="B1589" s="19" t="s">
        <v>2079</v>
      </c>
      <c r="C1589" s="22">
        <f>'Filter by planned &amp; actual'!C1589</f>
        <v>25682796</v>
      </c>
      <c r="D1589" s="22">
        <f>'Filter by planned &amp; actual'!C3377</f>
        <v>0</v>
      </c>
      <c r="E1589" s="23">
        <v>44866</v>
      </c>
      <c r="F1589" s="19" t="s">
        <v>275</v>
      </c>
    </row>
    <row r="1590" spans="1:6" hidden="1">
      <c r="A1590" s="19">
        <v>99</v>
      </c>
      <c r="B1590" s="19" t="s">
        <v>2080</v>
      </c>
      <c r="C1590" s="22">
        <f>'Filter by planned &amp; actual'!C1590</f>
        <v>23496307</v>
      </c>
      <c r="D1590" s="22">
        <f>'Filter by planned &amp; actual'!C3378</f>
        <v>0</v>
      </c>
      <c r="E1590" s="23">
        <v>44866</v>
      </c>
      <c r="F1590" s="19" t="s">
        <v>275</v>
      </c>
    </row>
    <row r="1591" spans="1:6" hidden="1">
      <c r="A1591" s="19">
        <v>100</v>
      </c>
      <c r="B1591" s="19" t="s">
        <v>2081</v>
      </c>
      <c r="C1591" s="22">
        <f>'Filter by planned &amp; actual'!C1591</f>
        <v>0</v>
      </c>
      <c r="D1591" s="22">
        <f>'Filter by planned &amp; actual'!C3379</f>
        <v>0</v>
      </c>
      <c r="E1591" s="23">
        <v>44866</v>
      </c>
      <c r="F1591" s="19" t="s">
        <v>275</v>
      </c>
    </row>
    <row r="1592" spans="1:6" hidden="1">
      <c r="A1592" s="19">
        <v>101</v>
      </c>
      <c r="B1592" s="19" t="s">
        <v>2082</v>
      </c>
      <c r="C1592" s="22">
        <f>'Filter by planned &amp; actual'!C1592</f>
        <v>0</v>
      </c>
      <c r="D1592" s="22">
        <f>'Filter by planned &amp; actual'!C3380</f>
        <v>0</v>
      </c>
      <c r="E1592" s="23">
        <v>44866</v>
      </c>
      <c r="F1592" s="19" t="s">
        <v>275</v>
      </c>
    </row>
    <row r="1593" spans="1:6" hidden="1">
      <c r="A1593" s="19">
        <v>102</v>
      </c>
      <c r="B1593" s="19" t="s">
        <v>2083</v>
      </c>
      <c r="C1593" s="22">
        <f>'Filter by planned &amp; actual'!C1593</f>
        <v>5513485.6899999995</v>
      </c>
      <c r="D1593" s="22">
        <f>'Filter by planned &amp; actual'!C3381</f>
        <v>0</v>
      </c>
      <c r="E1593" s="23">
        <v>44866</v>
      </c>
      <c r="F1593" s="19" t="s">
        <v>275</v>
      </c>
    </row>
    <row r="1594" spans="1:6" hidden="1">
      <c r="A1594" s="19">
        <v>103</v>
      </c>
      <c r="B1594" s="19" t="s">
        <v>2085</v>
      </c>
      <c r="C1594" s="22">
        <f>'Filter by planned &amp; actual'!C1594</f>
        <v>0</v>
      </c>
      <c r="D1594" s="22">
        <f>'Filter by planned &amp; actual'!C3382</f>
        <v>0</v>
      </c>
      <c r="E1594" s="23">
        <v>44866</v>
      </c>
      <c r="F1594" s="19" t="s">
        <v>275</v>
      </c>
    </row>
    <row r="1595" spans="1:6" hidden="1">
      <c r="A1595" s="19">
        <v>104</v>
      </c>
      <c r="B1595" s="19" t="s">
        <v>2086</v>
      </c>
      <c r="C1595" s="22">
        <f>'Filter by planned &amp; actual'!C1595</f>
        <v>0</v>
      </c>
      <c r="D1595" s="22">
        <f>'Filter by planned &amp; actual'!C3383</f>
        <v>0</v>
      </c>
      <c r="E1595" s="23">
        <v>44866</v>
      </c>
      <c r="F1595" s="19" t="s">
        <v>275</v>
      </c>
    </row>
    <row r="1596" spans="1:6" hidden="1">
      <c r="A1596" s="19">
        <v>105</v>
      </c>
      <c r="B1596" s="19" t="s">
        <v>2087</v>
      </c>
      <c r="C1596" s="22">
        <f>'Filter by planned &amp; actual'!C1596</f>
        <v>2780000</v>
      </c>
      <c r="D1596" s="22">
        <f>'Filter by planned &amp; actual'!C3384</f>
        <v>0</v>
      </c>
      <c r="E1596" s="23">
        <v>44866</v>
      </c>
      <c r="F1596" s="19" t="s">
        <v>275</v>
      </c>
    </row>
    <row r="1597" spans="1:6" hidden="1">
      <c r="A1597" s="19">
        <v>106</v>
      </c>
      <c r="B1597" s="19" t="s">
        <v>2088</v>
      </c>
      <c r="C1597" s="22">
        <f>'Filter by planned &amp; actual'!C1597</f>
        <v>0</v>
      </c>
      <c r="D1597" s="22">
        <f>'Filter by planned &amp; actual'!C3385</f>
        <v>0</v>
      </c>
      <c r="E1597" s="23">
        <v>44866</v>
      </c>
      <c r="F1597" s="19" t="s">
        <v>275</v>
      </c>
    </row>
    <row r="1598" spans="1:6" hidden="1">
      <c r="A1598" s="19">
        <v>107</v>
      </c>
      <c r="B1598" s="19" t="s">
        <v>2089</v>
      </c>
      <c r="C1598" s="22">
        <f>'Filter by planned &amp; actual'!C1598</f>
        <v>0</v>
      </c>
      <c r="D1598" s="22">
        <f>'Filter by planned &amp; actual'!C3386</f>
        <v>0</v>
      </c>
      <c r="E1598" s="23">
        <v>44866</v>
      </c>
      <c r="F1598" s="19" t="s">
        <v>275</v>
      </c>
    </row>
    <row r="1599" spans="1:6" hidden="1">
      <c r="A1599" s="19">
        <v>108</v>
      </c>
      <c r="B1599" s="19" t="s">
        <v>2090</v>
      </c>
      <c r="C1599" s="22">
        <f>'Filter by planned &amp; actual'!C1599</f>
        <v>16214547</v>
      </c>
      <c r="D1599" s="22">
        <f>'Filter by planned &amp; actual'!C3387</f>
        <v>0</v>
      </c>
      <c r="E1599" s="23">
        <v>44866</v>
      </c>
      <c r="F1599" s="19" t="s">
        <v>275</v>
      </c>
    </row>
    <row r="1600" spans="1:6" hidden="1">
      <c r="A1600" s="19">
        <v>109</v>
      </c>
      <c r="B1600" s="19" t="s">
        <v>2091</v>
      </c>
      <c r="C1600" s="22">
        <f>'Filter by planned &amp; actual'!C1600</f>
        <v>7801838.5898784501</v>
      </c>
      <c r="D1600" s="22">
        <f>'Filter by planned &amp; actual'!C3388</f>
        <v>0</v>
      </c>
      <c r="E1600" s="23">
        <v>44866</v>
      </c>
      <c r="F1600" s="19" t="s">
        <v>275</v>
      </c>
    </row>
    <row r="1601" spans="1:6" hidden="1">
      <c r="A1601" s="19">
        <v>110</v>
      </c>
      <c r="B1601" s="19" t="s">
        <v>2092</v>
      </c>
      <c r="C1601" s="22">
        <f>'Filter by planned &amp; actual'!C1601</f>
        <v>18045166</v>
      </c>
      <c r="D1601" s="22">
        <f>'Filter by planned &amp; actual'!C3389</f>
        <v>0</v>
      </c>
      <c r="E1601" s="23">
        <v>44866</v>
      </c>
      <c r="F1601" s="19" t="s">
        <v>275</v>
      </c>
    </row>
    <row r="1602" spans="1:6" hidden="1">
      <c r="A1602" s="19">
        <v>111</v>
      </c>
      <c r="B1602" s="19" t="s">
        <v>2104</v>
      </c>
      <c r="C1602" s="22">
        <f>'Filter by planned &amp; actual'!C1602</f>
        <v>1799847.4539603516</v>
      </c>
      <c r="D1602" s="22">
        <f>'Filter by planned &amp; actual'!C3390</f>
        <v>0</v>
      </c>
      <c r="E1602" s="23">
        <v>44866</v>
      </c>
      <c r="F1602" s="19" t="s">
        <v>275</v>
      </c>
    </row>
    <row r="1603" spans="1:6" hidden="1">
      <c r="A1603" s="19">
        <v>112</v>
      </c>
      <c r="B1603" s="19" t="s">
        <v>2100</v>
      </c>
      <c r="C1603" s="22">
        <f>'Filter by planned &amp; actual'!C1603</f>
        <v>17682501.170000002</v>
      </c>
      <c r="D1603" s="22">
        <f>'Filter by planned &amp; actual'!C3391</f>
        <v>0</v>
      </c>
      <c r="E1603" s="23">
        <v>44866</v>
      </c>
      <c r="F1603" s="19" t="s">
        <v>275</v>
      </c>
    </row>
    <row r="1604" spans="1:6" hidden="1">
      <c r="A1604" s="19">
        <v>113</v>
      </c>
      <c r="B1604" s="19" t="s">
        <v>2101</v>
      </c>
      <c r="C1604" s="22">
        <f>'Filter by planned &amp; actual'!C1604</f>
        <v>34313824.25</v>
      </c>
      <c r="D1604" s="22">
        <f>'Filter by planned &amp; actual'!C3392</f>
        <v>0</v>
      </c>
      <c r="E1604" s="23">
        <v>44866</v>
      </c>
      <c r="F1604" s="19" t="s">
        <v>275</v>
      </c>
    </row>
    <row r="1605" spans="1:6" hidden="1">
      <c r="A1605" s="19">
        <v>114</v>
      </c>
      <c r="B1605" s="19" t="s">
        <v>2102</v>
      </c>
      <c r="C1605" s="22">
        <f>'Filter by planned &amp; actual'!C1605</f>
        <v>1000000</v>
      </c>
      <c r="D1605" s="22">
        <f>'Filter by planned &amp; actual'!C3393</f>
        <v>0</v>
      </c>
      <c r="E1605" s="23">
        <v>44866</v>
      </c>
      <c r="F1605" s="19" t="s">
        <v>275</v>
      </c>
    </row>
    <row r="1606" spans="1:6" hidden="1">
      <c r="A1606" s="20">
        <v>115</v>
      </c>
      <c r="B1606" s="20" t="s">
        <v>2103</v>
      </c>
      <c r="C1606" s="22">
        <f>'Filter by planned &amp; actual'!C1606</f>
        <v>2275000</v>
      </c>
      <c r="D1606" s="22">
        <f>'Filter by planned &amp; actual'!C3394</f>
        <v>0</v>
      </c>
      <c r="E1606" s="23">
        <v>44866</v>
      </c>
      <c r="F1606" s="19" t="s">
        <v>275</v>
      </c>
    </row>
    <row r="1607" spans="1:6" hidden="1">
      <c r="A1607" s="19">
        <v>116</v>
      </c>
      <c r="B1607" s="19" t="s">
        <v>2109</v>
      </c>
      <c r="C1607" s="22">
        <f>'Filter by planned &amp; actual'!C1607</f>
        <v>0</v>
      </c>
      <c r="D1607" s="22">
        <f>'Filter by planned &amp; actual'!C3395</f>
        <v>0</v>
      </c>
      <c r="E1607" s="23">
        <v>44866</v>
      </c>
      <c r="F1607" s="19" t="s">
        <v>275</v>
      </c>
    </row>
    <row r="1608" spans="1:6" hidden="1">
      <c r="A1608" s="19">
        <v>117</v>
      </c>
      <c r="B1608" s="19" t="s">
        <v>2110</v>
      </c>
      <c r="C1608" s="22">
        <f>'Filter by planned &amp; actual'!C1608</f>
        <v>3370329.0068434132</v>
      </c>
      <c r="D1608" s="22">
        <f>'Filter by planned &amp; actual'!C3396</f>
        <v>0</v>
      </c>
      <c r="E1608" s="23">
        <v>44866</v>
      </c>
      <c r="F1608" s="19" t="s">
        <v>275</v>
      </c>
    </row>
    <row r="1609" spans="1:6" hidden="1">
      <c r="A1609">
        <v>118</v>
      </c>
      <c r="B1609" t="s">
        <v>2112</v>
      </c>
      <c r="C1609" s="22">
        <f>'Filter by planned &amp; actual'!C1609</f>
        <v>2121705</v>
      </c>
      <c r="D1609" s="22">
        <f>'Filter by planned &amp; actual'!C3397</f>
        <v>0</v>
      </c>
      <c r="E1609" s="23">
        <v>44866</v>
      </c>
      <c r="F1609" s="19" t="s">
        <v>275</v>
      </c>
    </row>
    <row r="1610" spans="1:6" hidden="1">
      <c r="A1610">
        <v>119</v>
      </c>
      <c r="B1610" t="s">
        <v>2113</v>
      </c>
      <c r="C1610" s="22">
        <f>'Filter by planned &amp; actual'!C1610</f>
        <v>200360</v>
      </c>
      <c r="D1610" s="22">
        <f>'Filter by planned &amp; actual'!C3398</f>
        <v>0</v>
      </c>
      <c r="E1610" s="23">
        <v>44866</v>
      </c>
      <c r="F1610" s="19" t="s">
        <v>275</v>
      </c>
    </row>
    <row r="1611" spans="1:6" hidden="1">
      <c r="A1611">
        <v>120</v>
      </c>
      <c r="B1611" s="106" t="s">
        <v>2114</v>
      </c>
      <c r="C1611" s="22">
        <f>'Filter by planned &amp; actual'!C1611</f>
        <v>0</v>
      </c>
      <c r="D1611" s="22">
        <f>'Filter by planned &amp; actual'!C3399</f>
        <v>0</v>
      </c>
      <c r="E1611" s="23">
        <v>44866</v>
      </c>
      <c r="F1611" s="19" t="s">
        <v>275</v>
      </c>
    </row>
    <row r="1612" spans="1:6" hidden="1">
      <c r="A1612">
        <v>121</v>
      </c>
      <c r="B1612" s="12" t="s">
        <v>2157</v>
      </c>
      <c r="C1612" s="22">
        <f>'Filter by planned &amp; actual'!C1612</f>
        <v>0</v>
      </c>
      <c r="D1612" s="22">
        <f>'Filter by planned &amp; actual'!C3400</f>
        <v>0</v>
      </c>
      <c r="E1612" s="23">
        <v>44866</v>
      </c>
      <c r="F1612" s="19" t="s">
        <v>275</v>
      </c>
    </row>
    <row r="1613" spans="1:6" hidden="1">
      <c r="A1613">
        <v>122</v>
      </c>
      <c r="B1613" s="12" t="s">
        <v>2158</v>
      </c>
      <c r="C1613" s="22">
        <f>'Filter by planned &amp; actual'!C1613</f>
        <v>10067.140000000014</v>
      </c>
      <c r="D1613" s="22">
        <f>'Filter by planned &amp; actual'!C3401</f>
        <v>0</v>
      </c>
      <c r="E1613" s="23">
        <v>44866</v>
      </c>
      <c r="F1613" s="19" t="s">
        <v>275</v>
      </c>
    </row>
    <row r="1614" spans="1:6" hidden="1">
      <c r="A1614">
        <v>123</v>
      </c>
      <c r="B1614" s="12" t="s">
        <v>2159</v>
      </c>
      <c r="C1614" s="22">
        <f>'Filter by planned &amp; actual'!C1614</f>
        <v>0</v>
      </c>
      <c r="D1614" s="22">
        <f>'Filter by planned &amp; actual'!C3402</f>
        <v>0</v>
      </c>
      <c r="E1614" s="23">
        <v>44866</v>
      </c>
      <c r="F1614" s="19" t="s">
        <v>275</v>
      </c>
    </row>
    <row r="1615" spans="1:6" hidden="1">
      <c r="A1615">
        <v>124</v>
      </c>
      <c r="B1615" s="12" t="s">
        <v>2160</v>
      </c>
      <c r="C1615" s="22">
        <f>'Filter by planned &amp; actual'!C1615</f>
        <v>0</v>
      </c>
      <c r="D1615" s="22">
        <f>'Filter by planned &amp; actual'!C3403</f>
        <v>0</v>
      </c>
      <c r="E1615" s="23">
        <v>44866</v>
      </c>
      <c r="F1615" s="19" t="s">
        <v>275</v>
      </c>
    </row>
    <row r="1616" spans="1:6" hidden="1">
      <c r="A1616" s="19">
        <v>125</v>
      </c>
      <c r="B1616" s="19" t="s">
        <v>2162</v>
      </c>
      <c r="C1616" s="22">
        <f>'Filter by planned &amp; actual'!C1616</f>
        <v>0</v>
      </c>
      <c r="D1616" s="22">
        <f>'Filter by planned &amp; actual'!C3404</f>
        <v>0</v>
      </c>
      <c r="E1616" s="23">
        <v>44866</v>
      </c>
      <c r="F1616" s="19" t="s">
        <v>275</v>
      </c>
    </row>
    <row r="1617" spans="1:6" hidden="1">
      <c r="A1617" s="19">
        <v>126</v>
      </c>
      <c r="B1617" s="19" t="s">
        <v>2163</v>
      </c>
      <c r="C1617" s="22">
        <f>'Filter by planned &amp; actual'!C1617</f>
        <v>3800000</v>
      </c>
      <c r="D1617" s="22">
        <f>'Filter by planned &amp; actual'!C3405</f>
        <v>0</v>
      </c>
      <c r="E1617" s="23">
        <v>44866</v>
      </c>
      <c r="F1617" s="19" t="s">
        <v>275</v>
      </c>
    </row>
    <row r="1618" spans="1:6" hidden="1">
      <c r="A1618" s="19">
        <v>127</v>
      </c>
      <c r="B1618" s="19" t="s">
        <v>2164</v>
      </c>
      <c r="C1618" s="22">
        <f>'Filter by planned &amp; actual'!C1618</f>
        <v>11040007.845530501</v>
      </c>
      <c r="D1618" s="22">
        <f>'Filter by planned &amp; actual'!C3406</f>
        <v>0</v>
      </c>
      <c r="E1618" s="23">
        <v>44866</v>
      </c>
      <c r="F1618" s="19" t="s">
        <v>275</v>
      </c>
    </row>
    <row r="1619" spans="1:6" hidden="1">
      <c r="A1619" s="19">
        <v>128</v>
      </c>
      <c r="B1619" s="19" t="s">
        <v>2165</v>
      </c>
      <c r="C1619" s="22">
        <f>'Filter by planned &amp; actual'!C1619</f>
        <v>10376012</v>
      </c>
      <c r="D1619" s="22">
        <f>'Filter by planned &amp; actual'!C3407</f>
        <v>0</v>
      </c>
      <c r="E1619" s="23">
        <v>44866</v>
      </c>
      <c r="F1619" s="19" t="s">
        <v>275</v>
      </c>
    </row>
    <row r="1620" spans="1:6" hidden="1">
      <c r="A1620" s="113">
        <v>129</v>
      </c>
      <c r="B1620" t="s">
        <v>2167</v>
      </c>
      <c r="C1620" s="22">
        <f>'Filter by planned &amp; actual'!C1620</f>
        <v>0</v>
      </c>
      <c r="D1620" s="22">
        <f>'Filter by planned &amp; actual'!C3408</f>
        <v>0</v>
      </c>
      <c r="E1620" s="23">
        <v>44866</v>
      </c>
      <c r="F1620" s="19" t="s">
        <v>275</v>
      </c>
    </row>
    <row r="1621" spans="1:6" hidden="1">
      <c r="A1621" s="113">
        <v>130</v>
      </c>
      <c r="B1621" t="s">
        <v>2168</v>
      </c>
      <c r="C1621" s="22">
        <f>'Filter by planned &amp; actual'!C1621</f>
        <v>29948386.199999999</v>
      </c>
      <c r="D1621" s="22">
        <f>'Filter by planned &amp; actual'!C3409</f>
        <v>0</v>
      </c>
      <c r="E1621" s="23">
        <v>44866</v>
      </c>
      <c r="F1621" s="19" t="s">
        <v>275</v>
      </c>
    </row>
    <row r="1622" spans="1:6" hidden="1">
      <c r="A1622" s="113">
        <v>131</v>
      </c>
      <c r="B1622" s="113" t="s">
        <v>2169</v>
      </c>
      <c r="C1622" s="22">
        <f>'Filter by planned &amp; actual'!C1622</f>
        <v>0</v>
      </c>
      <c r="D1622" s="22">
        <f>'Filter by planned &amp; actual'!C3410</f>
        <v>0</v>
      </c>
      <c r="E1622" s="23">
        <v>44866</v>
      </c>
      <c r="F1622" s="19" t="s">
        <v>275</v>
      </c>
    </row>
    <row r="1623" spans="1:6" hidden="1">
      <c r="A1623" s="113">
        <v>132</v>
      </c>
      <c r="B1623" s="113" t="s">
        <v>2170</v>
      </c>
      <c r="C1623" s="22">
        <f>'Filter by planned &amp; actual'!C1623</f>
        <v>3510152</v>
      </c>
      <c r="D1623" s="22">
        <f>'Filter by planned &amp; actual'!C3411</f>
        <v>0</v>
      </c>
      <c r="E1623" s="23">
        <v>44866</v>
      </c>
      <c r="F1623" s="19" t="s">
        <v>275</v>
      </c>
    </row>
    <row r="1624" spans="1:6" hidden="1">
      <c r="A1624" s="113">
        <v>133</v>
      </c>
      <c r="B1624" s="113" t="s">
        <v>2171</v>
      </c>
      <c r="C1624" s="22">
        <f>'Filter by planned &amp; actual'!C1624</f>
        <v>0</v>
      </c>
      <c r="D1624" s="22">
        <f>'Filter by planned &amp; actual'!C3412</f>
        <v>0</v>
      </c>
      <c r="E1624" s="23">
        <v>44866</v>
      </c>
      <c r="F1624" s="19" t="s">
        <v>275</v>
      </c>
    </row>
    <row r="1625" spans="1:6" hidden="1">
      <c r="A1625" s="113">
        <v>134</v>
      </c>
      <c r="B1625" s="113" t="s">
        <v>2172</v>
      </c>
      <c r="C1625" s="22">
        <f>'Filter by planned &amp; actual'!C1625</f>
        <v>0</v>
      </c>
      <c r="D1625" s="22">
        <f>'Filter by planned &amp; actual'!C3413</f>
        <v>0</v>
      </c>
      <c r="E1625" s="23">
        <v>44866</v>
      </c>
      <c r="F1625" s="19" t="s">
        <v>275</v>
      </c>
    </row>
    <row r="1626" spans="1:6" hidden="1">
      <c r="A1626" s="113">
        <v>135</v>
      </c>
      <c r="B1626" s="113" t="s">
        <v>2173</v>
      </c>
      <c r="C1626" s="22">
        <f>'Filter by planned &amp; actual'!C1626</f>
        <v>26817226</v>
      </c>
      <c r="D1626" s="22">
        <f>'Filter by planned &amp; actual'!C3414</f>
        <v>0</v>
      </c>
      <c r="E1626" s="23">
        <v>44866</v>
      </c>
      <c r="F1626" s="19" t="s">
        <v>275</v>
      </c>
    </row>
    <row r="1627" spans="1:6" hidden="1">
      <c r="A1627" s="113">
        <v>136</v>
      </c>
      <c r="B1627" s="113" t="s">
        <v>2174</v>
      </c>
      <c r="C1627" s="22">
        <f>'Filter by planned &amp; actual'!C1627</f>
        <v>29694292</v>
      </c>
      <c r="D1627" s="22">
        <f>'Filter by planned &amp; actual'!C3415</f>
        <v>0</v>
      </c>
      <c r="E1627" s="23">
        <v>44866</v>
      </c>
      <c r="F1627" s="19" t="s">
        <v>275</v>
      </c>
    </row>
    <row r="1628" spans="1:6" hidden="1">
      <c r="A1628" s="113">
        <v>137</v>
      </c>
      <c r="B1628" s="113" t="s">
        <v>2175</v>
      </c>
      <c r="C1628" s="22">
        <f>'Filter by planned &amp; actual'!C1628</f>
        <v>0</v>
      </c>
      <c r="D1628" s="22">
        <f>'Filter by planned &amp; actual'!C3416</f>
        <v>0</v>
      </c>
      <c r="E1628" s="23">
        <v>44866</v>
      </c>
      <c r="F1628" s="19" t="s">
        <v>275</v>
      </c>
    </row>
    <row r="1629" spans="1:6" hidden="1">
      <c r="A1629" s="113">
        <v>138</v>
      </c>
      <c r="B1629" s="113" t="s">
        <v>2176</v>
      </c>
      <c r="C1629" s="22">
        <f>'Filter by planned &amp; actual'!C1629</f>
        <v>20213051.259999998</v>
      </c>
      <c r="D1629" s="22">
        <f>'Filter by planned &amp; actual'!C3417</f>
        <v>0</v>
      </c>
      <c r="E1629" s="23">
        <v>44866</v>
      </c>
      <c r="F1629" s="19" t="s">
        <v>275</v>
      </c>
    </row>
    <row r="1630" spans="1:6" hidden="1">
      <c r="A1630" s="113">
        <v>139</v>
      </c>
      <c r="B1630" s="113" t="s">
        <v>2189</v>
      </c>
      <c r="C1630" s="22">
        <f>'Filter by planned &amp; actual'!C1630</f>
        <v>0</v>
      </c>
      <c r="D1630" s="22">
        <f>'Filter by planned &amp; actual'!C3418</f>
        <v>0</v>
      </c>
      <c r="E1630" s="23">
        <v>44866</v>
      </c>
      <c r="F1630" s="19" t="s">
        <v>275</v>
      </c>
    </row>
    <row r="1631" spans="1:6" hidden="1">
      <c r="A1631" s="113">
        <v>140</v>
      </c>
      <c r="B1631" s="113" t="s">
        <v>2190</v>
      </c>
      <c r="C1631" s="22">
        <f>'Filter by planned &amp; actual'!C1631</f>
        <v>21700000</v>
      </c>
      <c r="D1631" s="22">
        <f>'Filter by planned &amp; actual'!C3419</f>
        <v>0</v>
      </c>
      <c r="E1631" s="23">
        <v>44866</v>
      </c>
      <c r="F1631" s="19" t="s">
        <v>275</v>
      </c>
    </row>
    <row r="1632" spans="1:6" hidden="1">
      <c r="A1632" s="113">
        <v>141</v>
      </c>
      <c r="B1632" s="113" t="s">
        <v>2191</v>
      </c>
      <c r="C1632" s="22">
        <f>'Filter by planned &amp; actual'!C1632</f>
        <v>0</v>
      </c>
      <c r="D1632" s="22">
        <f>'Filter by planned &amp; actual'!C3420</f>
        <v>0</v>
      </c>
      <c r="E1632" s="23">
        <v>44866</v>
      </c>
      <c r="F1632" s="19" t="s">
        <v>275</v>
      </c>
    </row>
    <row r="1633" spans="1:6" hidden="1">
      <c r="A1633" s="113">
        <v>142</v>
      </c>
      <c r="B1633" s="113" t="s">
        <v>2192</v>
      </c>
      <c r="C1633" s="22">
        <f>'Filter by planned &amp; actual'!C1633</f>
        <v>0</v>
      </c>
      <c r="D1633" s="22">
        <f>'Filter by planned &amp; actual'!C3421</f>
        <v>0</v>
      </c>
      <c r="E1633" s="23">
        <v>44866</v>
      </c>
      <c r="F1633" s="19" t="s">
        <v>275</v>
      </c>
    </row>
    <row r="1634" spans="1:6" hidden="1">
      <c r="A1634" s="113">
        <v>143</v>
      </c>
      <c r="B1634" s="113" t="s">
        <v>2193</v>
      </c>
      <c r="C1634" s="22">
        <f>'Filter by planned &amp; actual'!C1634</f>
        <v>0</v>
      </c>
      <c r="D1634" s="22">
        <f>'Filter by planned &amp; actual'!C3422</f>
        <v>0</v>
      </c>
      <c r="E1634" s="23">
        <v>44866</v>
      </c>
      <c r="F1634" s="19" t="s">
        <v>275</v>
      </c>
    </row>
    <row r="1635" spans="1:6" hidden="1">
      <c r="A1635" s="152">
        <v>144</v>
      </c>
      <c r="B1635" s="152" t="s">
        <v>2207</v>
      </c>
      <c r="C1635" s="22">
        <f>'Filter by planned &amp; actual'!C1635</f>
        <v>0</v>
      </c>
      <c r="D1635" s="22">
        <f>'Filter by planned &amp; actual'!C3423</f>
        <v>0</v>
      </c>
      <c r="E1635" s="23">
        <v>44866</v>
      </c>
      <c r="F1635" s="19" t="s">
        <v>275</v>
      </c>
    </row>
    <row r="1636" spans="1:6">
      <c r="A1636" s="152">
        <v>145</v>
      </c>
      <c r="B1636" s="152" t="s">
        <v>2208</v>
      </c>
      <c r="C1636" s="22">
        <f>'Filter by planned &amp; actual'!C1636</f>
        <v>0</v>
      </c>
      <c r="D1636" s="22">
        <f>'Filter by planned &amp; actual'!C3424</f>
        <v>0</v>
      </c>
      <c r="E1636" s="23">
        <v>44866</v>
      </c>
      <c r="F1636" s="19" t="s">
        <v>275</v>
      </c>
    </row>
    <row r="1637" spans="1:6">
      <c r="A1637" s="152">
        <v>146</v>
      </c>
      <c r="B1637" s="152" t="s">
        <v>2211</v>
      </c>
      <c r="C1637" s="22">
        <f>'Filter by planned &amp; actual'!C1637</f>
        <v>0</v>
      </c>
      <c r="D1637" s="22">
        <f>'Filter by planned &amp; actual'!C3425</f>
        <v>0</v>
      </c>
      <c r="E1637" s="23">
        <v>44866</v>
      </c>
      <c r="F1637" s="19" t="s">
        <v>275</v>
      </c>
    </row>
    <row r="1638" spans="1:6">
      <c r="A1638" s="152">
        <v>147</v>
      </c>
      <c r="B1638" s="152" t="s">
        <v>2212</v>
      </c>
      <c r="C1638" s="22">
        <f>'Filter by planned &amp; actual'!C1638</f>
        <v>0</v>
      </c>
      <c r="D1638" s="22">
        <f>'Filter by planned &amp; actual'!C3426</f>
        <v>0</v>
      </c>
      <c r="E1638" s="23">
        <v>44866</v>
      </c>
      <c r="F1638" s="19" t="s">
        <v>275</v>
      </c>
    </row>
    <row r="1639" spans="1:6">
      <c r="A1639" s="152">
        <v>148</v>
      </c>
      <c r="B1639" s="152" t="s">
        <v>2213</v>
      </c>
      <c r="C1639" s="22">
        <f>'Filter by planned &amp; actual'!C1639</f>
        <v>0</v>
      </c>
      <c r="D1639" s="22">
        <f>'Filter by planned &amp; actual'!C3427</f>
        <v>0</v>
      </c>
      <c r="E1639" s="23">
        <v>44866</v>
      </c>
      <c r="F1639" s="19" t="s">
        <v>275</v>
      </c>
    </row>
    <row r="1640" spans="1:6">
      <c r="A1640" s="19">
        <v>0</v>
      </c>
      <c r="B1640" s="111" t="s">
        <v>1985</v>
      </c>
      <c r="C1640" s="22">
        <f>'Filter by planned &amp; actual'!C1640</f>
        <v>0</v>
      </c>
      <c r="D1640" s="22">
        <f>'Filter by planned &amp; actual'!C3428</f>
        <v>0</v>
      </c>
      <c r="E1640" s="23">
        <v>44866</v>
      </c>
      <c r="F1640" s="19" t="s">
        <v>275</v>
      </c>
    </row>
    <row r="1641" spans="1:6" hidden="1">
      <c r="A1641" s="19">
        <v>1</v>
      </c>
      <c r="B1641" s="19" t="s">
        <v>7</v>
      </c>
      <c r="C1641" s="22">
        <f>'Filter by planned &amp; actual'!C1641</f>
        <v>15251360</v>
      </c>
      <c r="D1641" s="22">
        <f>'Filter by planned &amp; actual'!C3429</f>
        <v>0</v>
      </c>
      <c r="E1641" s="23">
        <v>44896</v>
      </c>
      <c r="F1641" s="19" t="s">
        <v>275</v>
      </c>
    </row>
    <row r="1642" spans="1:6" hidden="1">
      <c r="A1642" s="19">
        <v>2</v>
      </c>
      <c r="B1642" s="19" t="s">
        <v>8</v>
      </c>
      <c r="C1642" s="22">
        <f>'Filter by planned &amp; actual'!C1642</f>
        <v>0</v>
      </c>
      <c r="D1642" s="22">
        <f>'Filter by planned &amp; actual'!C3430</f>
        <v>0</v>
      </c>
      <c r="E1642" s="23">
        <v>44896</v>
      </c>
      <c r="F1642" s="19" t="s">
        <v>275</v>
      </c>
    </row>
    <row r="1643" spans="1:6" hidden="1">
      <c r="A1643" s="19">
        <v>3</v>
      </c>
      <c r="B1643" s="19" t="s">
        <v>9</v>
      </c>
      <c r="C1643" s="22">
        <f>'Filter by planned &amp; actual'!C1643</f>
        <v>0</v>
      </c>
      <c r="D1643" s="22">
        <f>'Filter by planned &amp; actual'!C3431</f>
        <v>0</v>
      </c>
      <c r="E1643" s="23">
        <v>44896</v>
      </c>
      <c r="F1643" s="19" t="s">
        <v>275</v>
      </c>
    </row>
    <row r="1644" spans="1:6" hidden="1">
      <c r="A1644" s="19">
        <v>4</v>
      </c>
      <c r="B1644" s="19" t="s">
        <v>10</v>
      </c>
      <c r="C1644" s="22">
        <f>'Filter by planned &amp; actual'!C1644</f>
        <v>0</v>
      </c>
      <c r="D1644" s="22">
        <f>'Filter by planned &amp; actual'!C3432</f>
        <v>0</v>
      </c>
      <c r="E1644" s="23">
        <v>44896</v>
      </c>
      <c r="F1644" s="19" t="s">
        <v>275</v>
      </c>
    </row>
    <row r="1645" spans="1:6" hidden="1">
      <c r="A1645" s="19">
        <v>5</v>
      </c>
      <c r="B1645" s="19" t="s">
        <v>11</v>
      </c>
      <c r="C1645" s="22">
        <f>'Filter by planned &amp; actual'!C1645</f>
        <v>8644431.9022982419</v>
      </c>
      <c r="D1645" s="22">
        <f>'Filter by planned &amp; actual'!C3433</f>
        <v>0</v>
      </c>
      <c r="E1645" s="23">
        <v>44896</v>
      </c>
      <c r="F1645" s="19" t="s">
        <v>275</v>
      </c>
    </row>
    <row r="1646" spans="1:6" hidden="1">
      <c r="A1646" s="19">
        <v>6</v>
      </c>
      <c r="B1646" s="19" t="s">
        <v>12</v>
      </c>
      <c r="C1646" s="22">
        <f>'Filter by planned &amp; actual'!C1646</f>
        <v>74034374.029708892</v>
      </c>
      <c r="D1646" s="22">
        <f>'Filter by planned &amp; actual'!C3434</f>
        <v>0</v>
      </c>
      <c r="E1646" s="23">
        <v>44896</v>
      </c>
      <c r="F1646" s="19" t="s">
        <v>275</v>
      </c>
    </row>
    <row r="1647" spans="1:6" hidden="1">
      <c r="A1647" s="19">
        <v>7</v>
      </c>
      <c r="B1647" s="19" t="s">
        <v>13</v>
      </c>
      <c r="C1647" s="22">
        <f>'Filter by planned &amp; actual'!C1647</f>
        <v>0</v>
      </c>
      <c r="D1647" s="22">
        <f>'Filter by planned &amp; actual'!C3435</f>
        <v>0</v>
      </c>
      <c r="E1647" s="23">
        <v>44896</v>
      </c>
      <c r="F1647" s="19" t="s">
        <v>275</v>
      </c>
    </row>
    <row r="1648" spans="1:6" hidden="1">
      <c r="A1648" s="19">
        <v>8</v>
      </c>
      <c r="B1648" s="8" t="s">
        <v>2004</v>
      </c>
      <c r="C1648" s="22">
        <f>'Filter by planned &amp; actual'!C1648</f>
        <v>0</v>
      </c>
      <c r="D1648" s="22">
        <f>'Filter by planned &amp; actual'!C3436</f>
        <v>0</v>
      </c>
      <c r="E1648" s="23">
        <v>44896</v>
      </c>
      <c r="F1648" s="19" t="s">
        <v>275</v>
      </c>
    </row>
    <row r="1649" spans="1:6" hidden="1">
      <c r="A1649" s="19">
        <v>9</v>
      </c>
      <c r="B1649" s="19" t="s">
        <v>15</v>
      </c>
      <c r="C1649" s="22">
        <f>'Filter by planned &amp; actual'!C1649</f>
        <v>0</v>
      </c>
      <c r="D1649" s="22">
        <f>'Filter by planned &amp; actual'!C3437</f>
        <v>0</v>
      </c>
      <c r="E1649" s="23">
        <v>44896</v>
      </c>
      <c r="F1649" s="19" t="s">
        <v>275</v>
      </c>
    </row>
    <row r="1650" spans="1:6" hidden="1">
      <c r="A1650" s="19">
        <v>10</v>
      </c>
      <c r="B1650" s="19" t="s">
        <v>16</v>
      </c>
      <c r="C1650" s="22">
        <f>'Filter by planned &amp; actual'!C1650</f>
        <v>0</v>
      </c>
      <c r="D1650" s="22">
        <f>'Filter by planned &amp; actual'!C3438</f>
        <v>0</v>
      </c>
      <c r="E1650" s="23">
        <v>44896</v>
      </c>
      <c r="F1650" s="19" t="s">
        <v>275</v>
      </c>
    </row>
    <row r="1651" spans="1:6" hidden="1">
      <c r="A1651" s="19">
        <v>11</v>
      </c>
      <c r="B1651" s="19" t="s">
        <v>17</v>
      </c>
      <c r="C1651" s="22">
        <f>'Filter by planned &amp; actual'!C1651</f>
        <v>3743500</v>
      </c>
      <c r="D1651" s="22">
        <f>'Filter by planned &amp; actual'!C3439</f>
        <v>0</v>
      </c>
      <c r="E1651" s="23">
        <v>44896</v>
      </c>
      <c r="F1651" s="19" t="s">
        <v>275</v>
      </c>
    </row>
    <row r="1652" spans="1:6" hidden="1">
      <c r="A1652" s="19">
        <v>12</v>
      </c>
      <c r="B1652" s="19" t="s">
        <v>18</v>
      </c>
      <c r="C1652" s="22">
        <f>'Filter by planned &amp; actual'!C1652</f>
        <v>0</v>
      </c>
      <c r="D1652" s="22">
        <f>'Filter by planned &amp; actual'!C3440</f>
        <v>0</v>
      </c>
      <c r="E1652" s="23">
        <v>44896</v>
      </c>
      <c r="F1652" s="19" t="s">
        <v>275</v>
      </c>
    </row>
    <row r="1653" spans="1:6" hidden="1">
      <c r="A1653" s="19">
        <v>13</v>
      </c>
      <c r="B1653" s="19" t="s">
        <v>19</v>
      </c>
      <c r="C1653" s="22">
        <f>'Filter by planned &amp; actual'!C1653</f>
        <v>0</v>
      </c>
      <c r="D1653" s="22">
        <f>'Filter by planned &amp; actual'!C3441</f>
        <v>0</v>
      </c>
      <c r="E1653" s="23">
        <v>44896</v>
      </c>
      <c r="F1653" s="19" t="s">
        <v>275</v>
      </c>
    </row>
    <row r="1654" spans="1:6" hidden="1">
      <c r="A1654" s="19">
        <v>14</v>
      </c>
      <c r="B1654" s="19" t="s">
        <v>20</v>
      </c>
      <c r="C1654" s="22">
        <f>'Filter by planned &amp; actual'!C1654</f>
        <v>0</v>
      </c>
      <c r="D1654" s="22">
        <f>'Filter by planned &amp; actual'!C3442</f>
        <v>0</v>
      </c>
      <c r="E1654" s="23">
        <v>44896</v>
      </c>
      <c r="F1654" s="19" t="s">
        <v>275</v>
      </c>
    </row>
    <row r="1655" spans="1:6" hidden="1">
      <c r="A1655" s="19">
        <v>15</v>
      </c>
      <c r="B1655" s="19" t="s">
        <v>21</v>
      </c>
      <c r="C1655" s="22">
        <f>'Filter by planned &amp; actual'!C1655</f>
        <v>0</v>
      </c>
      <c r="D1655" s="22">
        <f>'Filter by planned &amp; actual'!C3443</f>
        <v>0</v>
      </c>
      <c r="E1655" s="23">
        <v>44896</v>
      </c>
      <c r="F1655" s="19" t="s">
        <v>275</v>
      </c>
    </row>
    <row r="1656" spans="1:6" hidden="1">
      <c r="A1656" s="19">
        <v>16</v>
      </c>
      <c r="B1656" s="19" t="s">
        <v>22</v>
      </c>
      <c r="C1656" s="22">
        <f>'Filter by planned &amp; actual'!C1656</f>
        <v>0</v>
      </c>
      <c r="D1656" s="22">
        <f>'Filter by planned &amp; actual'!C3444</f>
        <v>0</v>
      </c>
      <c r="E1656" s="23">
        <v>44896</v>
      </c>
      <c r="F1656" s="19" t="s">
        <v>275</v>
      </c>
    </row>
    <row r="1657" spans="1:6" hidden="1">
      <c r="A1657" s="19">
        <v>17</v>
      </c>
      <c r="B1657" s="19" t="s">
        <v>23</v>
      </c>
      <c r="C1657" s="22">
        <f>'Filter by planned &amp; actual'!C1657</f>
        <v>0</v>
      </c>
      <c r="D1657" s="22">
        <f>'Filter by planned &amp; actual'!C3445</f>
        <v>0</v>
      </c>
      <c r="E1657" s="23">
        <v>44896</v>
      </c>
      <c r="F1657" s="19" t="s">
        <v>275</v>
      </c>
    </row>
    <row r="1658" spans="1:6" hidden="1">
      <c r="A1658" s="19">
        <v>18</v>
      </c>
      <c r="B1658" s="19" t="s">
        <v>24</v>
      </c>
      <c r="C1658" s="22">
        <f>'Filter by planned &amp; actual'!C1658</f>
        <v>1600877.2254500985</v>
      </c>
      <c r="D1658" s="22">
        <f>'Filter by planned &amp; actual'!C3446</f>
        <v>0</v>
      </c>
      <c r="E1658" s="23">
        <v>44896</v>
      </c>
      <c r="F1658" s="19" t="s">
        <v>275</v>
      </c>
    </row>
    <row r="1659" spans="1:6" hidden="1">
      <c r="A1659" s="19">
        <v>19</v>
      </c>
      <c r="B1659" s="19" t="s">
        <v>25</v>
      </c>
      <c r="C1659" s="22">
        <f>'Filter by planned &amp; actual'!C1659</f>
        <v>9228248.4360623509</v>
      </c>
      <c r="D1659" s="22">
        <f>'Filter by planned &amp; actual'!C3447</f>
        <v>0</v>
      </c>
      <c r="E1659" s="23">
        <v>44896</v>
      </c>
      <c r="F1659" s="19" t="s">
        <v>275</v>
      </c>
    </row>
    <row r="1660" spans="1:6" hidden="1">
      <c r="A1660" s="19">
        <v>20</v>
      </c>
      <c r="B1660" s="19" t="s">
        <v>26</v>
      </c>
      <c r="C1660" s="22">
        <f>'Filter by planned &amp; actual'!C1660</f>
        <v>18650906.79981637</v>
      </c>
      <c r="D1660" s="22">
        <f>'Filter by planned &amp; actual'!C3448</f>
        <v>0</v>
      </c>
      <c r="E1660" s="23">
        <v>44896</v>
      </c>
      <c r="F1660" s="19" t="s">
        <v>275</v>
      </c>
    </row>
    <row r="1661" spans="1:6" hidden="1">
      <c r="A1661" s="19">
        <v>21</v>
      </c>
      <c r="B1661" s="19" t="s">
        <v>27</v>
      </c>
      <c r="C1661" s="22">
        <f>'Filter by planned &amp; actual'!C1661</f>
        <v>9150808.8200000003</v>
      </c>
      <c r="D1661" s="22">
        <f>'Filter by planned &amp; actual'!C3449</f>
        <v>0</v>
      </c>
      <c r="E1661" s="23">
        <v>44896</v>
      </c>
      <c r="F1661" s="19" t="s">
        <v>275</v>
      </c>
    </row>
    <row r="1662" spans="1:6" hidden="1">
      <c r="A1662" s="19">
        <v>22</v>
      </c>
      <c r="B1662" s="19" t="s">
        <v>29</v>
      </c>
      <c r="C1662" s="22">
        <f>'Filter by planned &amp; actual'!C1662</f>
        <v>0</v>
      </c>
      <c r="D1662" s="22">
        <f>'Filter by planned &amp; actual'!C3450</f>
        <v>0</v>
      </c>
      <c r="E1662" s="23">
        <v>44896</v>
      </c>
      <c r="F1662" s="19" t="s">
        <v>275</v>
      </c>
    </row>
    <row r="1663" spans="1:6" hidden="1">
      <c r="A1663" s="19">
        <v>23</v>
      </c>
      <c r="B1663" s="19" t="s">
        <v>30</v>
      </c>
      <c r="C1663" s="22">
        <f>'Filter by planned &amp; actual'!C1663</f>
        <v>18294660</v>
      </c>
      <c r="D1663" s="22">
        <f>'Filter by planned &amp; actual'!C3451</f>
        <v>0</v>
      </c>
      <c r="E1663" s="23">
        <v>44896</v>
      </c>
      <c r="F1663" s="19" t="s">
        <v>275</v>
      </c>
    </row>
    <row r="1664" spans="1:6" hidden="1">
      <c r="A1664" s="19">
        <v>24</v>
      </c>
      <c r="B1664" s="19" t="s">
        <v>31</v>
      </c>
      <c r="C1664" s="22">
        <f>'Filter by planned &amp; actual'!C1664</f>
        <v>3010012.6940450668</v>
      </c>
      <c r="D1664" s="22">
        <f>'Filter by planned &amp; actual'!C3452</f>
        <v>0</v>
      </c>
      <c r="E1664" s="23">
        <v>44896</v>
      </c>
      <c r="F1664" s="19" t="s">
        <v>275</v>
      </c>
    </row>
    <row r="1665" spans="1:6" hidden="1">
      <c r="A1665" s="19">
        <v>25</v>
      </c>
      <c r="B1665" s="19" t="s">
        <v>32</v>
      </c>
      <c r="C1665" s="22">
        <f>'Filter by planned &amp; actual'!C1665</f>
        <v>0</v>
      </c>
      <c r="D1665" s="22">
        <f>'Filter by planned &amp; actual'!C3453</f>
        <v>0</v>
      </c>
      <c r="E1665" s="23">
        <v>44896</v>
      </c>
      <c r="F1665" s="19" t="s">
        <v>275</v>
      </c>
    </row>
    <row r="1666" spans="1:6" hidden="1">
      <c r="A1666" s="19">
        <v>26</v>
      </c>
      <c r="B1666" s="19" t="s">
        <v>34</v>
      </c>
      <c r="C1666" s="22">
        <f>'Filter by planned &amp; actual'!C1666</f>
        <v>4000000</v>
      </c>
      <c r="D1666" s="22">
        <f>'Filter by planned &amp; actual'!C3454</f>
        <v>0</v>
      </c>
      <c r="E1666" s="23">
        <v>44896</v>
      </c>
      <c r="F1666" s="19" t="s">
        <v>275</v>
      </c>
    </row>
    <row r="1667" spans="1:6" hidden="1">
      <c r="A1667" s="19">
        <v>27</v>
      </c>
      <c r="B1667" s="19" t="s">
        <v>35</v>
      </c>
      <c r="C1667" s="22">
        <f>'Filter by planned &amp; actual'!C1667</f>
        <v>3365381.9394158423</v>
      </c>
      <c r="D1667" s="22">
        <f>'Filter by planned &amp; actual'!C3455</f>
        <v>0</v>
      </c>
      <c r="E1667" s="23">
        <v>44896</v>
      </c>
      <c r="F1667" s="19" t="s">
        <v>275</v>
      </c>
    </row>
    <row r="1668" spans="1:6" hidden="1">
      <c r="A1668" s="19">
        <v>28</v>
      </c>
      <c r="B1668" s="19" t="s">
        <v>36</v>
      </c>
      <c r="C1668" s="22">
        <f>'Filter by planned &amp; actual'!C1668</f>
        <v>0</v>
      </c>
      <c r="D1668" s="22">
        <f>'Filter by planned &amp; actual'!C3456</f>
        <v>0</v>
      </c>
      <c r="E1668" s="23">
        <v>44896</v>
      </c>
      <c r="F1668" s="19" t="s">
        <v>275</v>
      </c>
    </row>
    <row r="1669" spans="1:6" hidden="1">
      <c r="A1669" s="19">
        <v>29</v>
      </c>
      <c r="B1669" s="19" t="s">
        <v>37</v>
      </c>
      <c r="C1669" s="22">
        <f>'Filter by planned &amp; actual'!C1669</f>
        <v>0</v>
      </c>
      <c r="D1669" s="22">
        <f>'Filter by planned &amp; actual'!C3457</f>
        <v>0</v>
      </c>
      <c r="E1669" s="23">
        <v>44896</v>
      </c>
      <c r="F1669" s="19" t="s">
        <v>275</v>
      </c>
    </row>
    <row r="1670" spans="1:6" hidden="1">
      <c r="A1670" s="19">
        <v>30</v>
      </c>
      <c r="B1670" s="19" t="s">
        <v>38</v>
      </c>
      <c r="C1670" s="22">
        <f>'Filter by planned &amp; actual'!C1670</f>
        <v>0</v>
      </c>
      <c r="D1670" s="22">
        <f>'Filter by planned &amp; actual'!C3458</f>
        <v>0</v>
      </c>
      <c r="E1670" s="23">
        <v>44896</v>
      </c>
      <c r="F1670" s="19" t="s">
        <v>275</v>
      </c>
    </row>
    <row r="1671" spans="1:6" hidden="1">
      <c r="A1671" s="19">
        <v>31</v>
      </c>
      <c r="B1671" s="19" t="s">
        <v>39</v>
      </c>
      <c r="C1671" s="22">
        <f>'Filter by planned &amp; actual'!C1671</f>
        <v>0</v>
      </c>
      <c r="D1671" s="22">
        <f>'Filter by planned &amp; actual'!C3459</f>
        <v>0</v>
      </c>
      <c r="E1671" s="23">
        <v>44896</v>
      </c>
      <c r="F1671" s="19" t="s">
        <v>275</v>
      </c>
    </row>
    <row r="1672" spans="1:6" hidden="1">
      <c r="A1672" s="19">
        <v>32</v>
      </c>
      <c r="B1672" s="19" t="s">
        <v>40</v>
      </c>
      <c r="C1672" s="22">
        <f>'Filter by planned &amp; actual'!C1672</f>
        <v>0</v>
      </c>
      <c r="D1672" s="22">
        <f>'Filter by planned &amp; actual'!C3460</f>
        <v>0</v>
      </c>
      <c r="E1672" s="23">
        <v>44896</v>
      </c>
      <c r="F1672" s="19" t="s">
        <v>275</v>
      </c>
    </row>
    <row r="1673" spans="1:6" hidden="1">
      <c r="A1673" s="19">
        <v>33</v>
      </c>
      <c r="B1673" s="19" t="s">
        <v>41</v>
      </c>
      <c r="C1673" s="22">
        <f>'Filter by planned &amp; actual'!C1673</f>
        <v>532872.5</v>
      </c>
      <c r="D1673" s="22">
        <f>'Filter by planned &amp; actual'!C3461</f>
        <v>0</v>
      </c>
      <c r="E1673" s="23">
        <v>44896</v>
      </c>
      <c r="F1673" s="19" t="s">
        <v>275</v>
      </c>
    </row>
    <row r="1674" spans="1:6" hidden="1">
      <c r="A1674" s="19">
        <v>34</v>
      </c>
      <c r="B1674" s="19" t="s">
        <v>42</v>
      </c>
      <c r="C1674" s="22">
        <f>'Filter by planned &amp; actual'!C1674</f>
        <v>8423333.333333334</v>
      </c>
      <c r="D1674" s="22">
        <f>'Filter by planned &amp; actual'!C3462</f>
        <v>0</v>
      </c>
      <c r="E1674" s="23">
        <v>44896</v>
      </c>
      <c r="F1674" s="19" t="s">
        <v>275</v>
      </c>
    </row>
    <row r="1675" spans="1:6" hidden="1">
      <c r="A1675" s="19">
        <v>35</v>
      </c>
      <c r="B1675" s="19" t="s">
        <v>43</v>
      </c>
      <c r="C1675" s="22">
        <f>'Filter by planned &amp; actual'!C1675</f>
        <v>0</v>
      </c>
      <c r="D1675" s="22">
        <f>'Filter by planned &amp; actual'!C3463</f>
        <v>0</v>
      </c>
      <c r="E1675" s="23">
        <v>44896</v>
      </c>
      <c r="F1675" s="19" t="s">
        <v>275</v>
      </c>
    </row>
    <row r="1676" spans="1:6" hidden="1">
      <c r="A1676" s="19">
        <v>36</v>
      </c>
      <c r="B1676" s="19" t="s">
        <v>44</v>
      </c>
      <c r="C1676" s="22">
        <f>'Filter by planned &amp; actual'!C1676</f>
        <v>0</v>
      </c>
      <c r="D1676" s="22">
        <f>'Filter by planned &amp; actual'!C3464</f>
        <v>0</v>
      </c>
      <c r="E1676" s="23">
        <v>44896</v>
      </c>
      <c r="F1676" s="19" t="s">
        <v>275</v>
      </c>
    </row>
    <row r="1677" spans="1:6" hidden="1">
      <c r="A1677" s="19">
        <v>37</v>
      </c>
      <c r="B1677" t="s">
        <v>1980</v>
      </c>
      <c r="C1677" s="22">
        <f>'Filter by planned &amp; actual'!C1677</f>
        <v>3000802.9881778061</v>
      </c>
      <c r="D1677" s="22">
        <f>'Filter by planned &amp; actual'!C3465</f>
        <v>0</v>
      </c>
      <c r="E1677" s="23">
        <v>44896</v>
      </c>
      <c r="F1677" s="19" t="s">
        <v>275</v>
      </c>
    </row>
    <row r="1678" spans="1:6" hidden="1">
      <c r="A1678" s="19">
        <v>38</v>
      </c>
      <c r="B1678" t="s">
        <v>1982</v>
      </c>
      <c r="C1678" s="22">
        <f>'Filter by planned &amp; actual'!C1678</f>
        <v>11647650</v>
      </c>
      <c r="D1678" s="22">
        <f>'Filter by planned &amp; actual'!C3466</f>
        <v>0</v>
      </c>
      <c r="E1678" s="23">
        <v>44896</v>
      </c>
      <c r="F1678" s="19" t="s">
        <v>275</v>
      </c>
    </row>
    <row r="1679" spans="1:6" hidden="1">
      <c r="A1679" s="19">
        <v>39</v>
      </c>
      <c r="B1679" t="s">
        <v>1984</v>
      </c>
      <c r="C1679" s="22">
        <f>'Filter by planned &amp; actual'!C1679</f>
        <v>8118812</v>
      </c>
      <c r="D1679" s="22">
        <f>'Filter by planned &amp; actual'!C3467</f>
        <v>0</v>
      </c>
      <c r="E1679" s="23">
        <v>44896</v>
      </c>
      <c r="F1679" s="19" t="s">
        <v>275</v>
      </c>
    </row>
    <row r="1680" spans="1:6" hidden="1">
      <c r="A1680" s="19">
        <v>40</v>
      </c>
      <c r="B1680" t="s">
        <v>2001</v>
      </c>
      <c r="C1680" s="22">
        <f>'Filter by planned &amp; actual'!C1680</f>
        <v>16569603</v>
      </c>
      <c r="D1680" s="22">
        <f>'Filter by planned &amp; actual'!C3468</f>
        <v>0</v>
      </c>
      <c r="E1680" s="23">
        <v>44896</v>
      </c>
      <c r="F1680" s="19" t="s">
        <v>275</v>
      </c>
    </row>
    <row r="1681" spans="1:6" hidden="1">
      <c r="A1681" s="19">
        <v>41</v>
      </c>
      <c r="B1681" t="s">
        <v>2002</v>
      </c>
      <c r="C1681" s="22">
        <f>'Filter by planned &amp; actual'!C1681</f>
        <v>0</v>
      </c>
      <c r="D1681" s="22">
        <f>'Filter by planned &amp; actual'!C3469</f>
        <v>0</v>
      </c>
      <c r="E1681" s="23">
        <v>44896</v>
      </c>
      <c r="F1681" s="19" t="s">
        <v>275</v>
      </c>
    </row>
    <row r="1682" spans="1:6" hidden="1">
      <c r="A1682" s="19">
        <v>42</v>
      </c>
      <c r="B1682" t="s">
        <v>2003</v>
      </c>
      <c r="C1682" s="22">
        <f>'Filter by planned &amp; actual'!C1682</f>
        <v>7589979.9745028019</v>
      </c>
      <c r="D1682" s="22">
        <f>'Filter by planned &amp; actual'!C3470</f>
        <v>0</v>
      </c>
      <c r="E1682" s="23">
        <v>44896</v>
      </c>
      <c r="F1682" s="19" t="s">
        <v>275</v>
      </c>
    </row>
    <row r="1683" spans="1:6" hidden="1">
      <c r="A1683" s="19">
        <v>43</v>
      </c>
      <c r="B1683" t="s">
        <v>2064</v>
      </c>
      <c r="C1683" s="22">
        <f>'Filter by planned &amp; actual'!C1683</f>
        <v>0</v>
      </c>
      <c r="D1683" s="22">
        <f>'Filter by planned &amp; actual'!C3471</f>
        <v>0</v>
      </c>
      <c r="E1683" s="23">
        <v>44896</v>
      </c>
      <c r="F1683" s="19" t="s">
        <v>275</v>
      </c>
    </row>
    <row r="1684" spans="1:6" hidden="1">
      <c r="A1684" s="19">
        <v>44</v>
      </c>
      <c r="B1684" t="s">
        <v>2062</v>
      </c>
      <c r="C1684" s="22">
        <f>'Filter by planned &amp; actual'!C1684</f>
        <v>0</v>
      </c>
      <c r="D1684" s="22">
        <f>'Filter by planned &amp; actual'!C3472</f>
        <v>0</v>
      </c>
      <c r="E1684" s="23">
        <v>44896</v>
      </c>
      <c r="F1684" s="19" t="s">
        <v>275</v>
      </c>
    </row>
    <row r="1685" spans="1:6" hidden="1">
      <c r="A1685" s="19">
        <v>45</v>
      </c>
      <c r="B1685" t="s">
        <v>2063</v>
      </c>
      <c r="C1685" s="22">
        <f>'Filter by planned &amp; actual'!C1685</f>
        <v>0</v>
      </c>
      <c r="D1685" s="22">
        <f>'Filter by planned &amp; actual'!C3473</f>
        <v>0</v>
      </c>
      <c r="E1685" s="23">
        <v>44896</v>
      </c>
      <c r="F1685" s="19" t="s">
        <v>275</v>
      </c>
    </row>
    <row r="1686" spans="1:6" hidden="1">
      <c r="A1686" s="19">
        <v>46</v>
      </c>
      <c r="B1686" s="12" t="s">
        <v>2065</v>
      </c>
      <c r="C1686" s="22">
        <f>'Filter by planned &amp; actual'!C1686</f>
        <v>39999841.329999998</v>
      </c>
      <c r="D1686" s="22">
        <f>'Filter by planned &amp; actual'!C3474</f>
        <v>0</v>
      </c>
      <c r="E1686" s="23">
        <v>44896</v>
      </c>
      <c r="F1686" s="19" t="s">
        <v>275</v>
      </c>
    </row>
    <row r="1687" spans="1:6" hidden="1">
      <c r="A1687" s="19">
        <v>47</v>
      </c>
      <c r="B1687" s="12" t="s">
        <v>2066</v>
      </c>
      <c r="C1687" s="22">
        <f>'Filter by planned &amp; actual'!C1687</f>
        <v>14435276.710000001</v>
      </c>
      <c r="D1687" s="22">
        <f>'Filter by planned &amp; actual'!C3475</f>
        <v>0</v>
      </c>
      <c r="E1687" s="23">
        <v>44896</v>
      </c>
      <c r="F1687" s="19" t="s">
        <v>275</v>
      </c>
    </row>
    <row r="1688" spans="1:6" hidden="1">
      <c r="A1688" s="19">
        <v>48</v>
      </c>
      <c r="B1688" t="s">
        <v>2068</v>
      </c>
      <c r="C1688" s="22">
        <f>'Filter by planned &amp; actual'!C1688</f>
        <v>2000000</v>
      </c>
      <c r="D1688" s="22">
        <f>'Filter by planned &amp; actual'!C3476</f>
        <v>0</v>
      </c>
      <c r="E1688" s="23">
        <v>44896</v>
      </c>
      <c r="F1688" s="19" t="s">
        <v>275</v>
      </c>
    </row>
    <row r="1689" spans="1:6" hidden="1">
      <c r="A1689" s="19">
        <v>49</v>
      </c>
      <c r="B1689" t="s">
        <v>2069</v>
      </c>
      <c r="C1689" s="22">
        <f>'Filter by planned &amp; actual'!C1689</f>
        <v>0</v>
      </c>
      <c r="D1689" s="22">
        <f>'Filter by planned &amp; actual'!C3477</f>
        <v>0</v>
      </c>
      <c r="E1689" s="23">
        <v>44896</v>
      </c>
      <c r="F1689" s="19" t="s">
        <v>275</v>
      </c>
    </row>
    <row r="1690" spans="1:6" hidden="1">
      <c r="A1690" s="19">
        <v>50</v>
      </c>
      <c r="B1690" t="s">
        <v>66</v>
      </c>
      <c r="C1690" s="22">
        <f>'Filter by planned &amp; actual'!C1690</f>
        <v>0</v>
      </c>
      <c r="D1690" s="22">
        <f>'Filter by planned &amp; actual'!C3478</f>
        <v>0</v>
      </c>
      <c r="E1690" s="23">
        <v>44896</v>
      </c>
      <c r="F1690" s="19" t="s">
        <v>275</v>
      </c>
    </row>
    <row r="1691" spans="1:6" hidden="1">
      <c r="A1691" s="19">
        <v>51</v>
      </c>
      <c r="B1691" t="s">
        <v>67</v>
      </c>
      <c r="C1691" s="22">
        <f>'Filter by planned &amp; actual'!C1691</f>
        <v>0</v>
      </c>
      <c r="D1691" s="22">
        <f>'Filter by planned &amp; actual'!C3479</f>
        <v>0</v>
      </c>
      <c r="E1691" s="23">
        <v>44896</v>
      </c>
      <c r="F1691" s="19" t="s">
        <v>275</v>
      </c>
    </row>
    <row r="1692" spans="1:6" hidden="1">
      <c r="A1692" s="19">
        <v>52</v>
      </c>
      <c r="B1692" t="s">
        <v>68</v>
      </c>
      <c r="C1692" s="22">
        <f>'Filter by planned &amp; actual'!C1692</f>
        <v>0</v>
      </c>
      <c r="D1692" s="22">
        <f>'Filter by planned &amp; actual'!C3480</f>
        <v>0</v>
      </c>
      <c r="E1692" s="23">
        <v>44896</v>
      </c>
      <c r="F1692" s="19" t="s">
        <v>275</v>
      </c>
    </row>
    <row r="1693" spans="1:6" hidden="1">
      <c r="A1693" s="19">
        <v>53</v>
      </c>
      <c r="B1693" t="s">
        <v>69</v>
      </c>
      <c r="C1693" s="22">
        <f>'Filter by planned &amp; actual'!C1693</f>
        <v>0</v>
      </c>
      <c r="D1693" s="22">
        <f>'Filter by planned &amp; actual'!C3481</f>
        <v>0</v>
      </c>
      <c r="E1693" s="23">
        <v>44896</v>
      </c>
      <c r="F1693" s="19" t="s">
        <v>275</v>
      </c>
    </row>
    <row r="1694" spans="1:6" hidden="1">
      <c r="A1694" s="19">
        <v>54</v>
      </c>
      <c r="B1694" t="s">
        <v>70</v>
      </c>
      <c r="C1694" s="22">
        <f>'Filter by planned &amp; actual'!C1694</f>
        <v>0</v>
      </c>
      <c r="D1694" s="22">
        <f>'Filter by planned &amp; actual'!C3482</f>
        <v>0</v>
      </c>
      <c r="E1694" s="23">
        <v>44896</v>
      </c>
      <c r="F1694" s="19" t="s">
        <v>275</v>
      </c>
    </row>
    <row r="1695" spans="1:6" hidden="1">
      <c r="A1695" s="19">
        <v>55</v>
      </c>
      <c r="B1695" t="s">
        <v>71</v>
      </c>
      <c r="C1695" s="22">
        <f>'Filter by planned &amp; actual'!C1695</f>
        <v>0</v>
      </c>
      <c r="D1695" s="22">
        <f>'Filter by planned &amp; actual'!C3483</f>
        <v>0</v>
      </c>
      <c r="E1695" s="23">
        <v>44896</v>
      </c>
      <c r="F1695" s="19" t="s">
        <v>275</v>
      </c>
    </row>
    <row r="1696" spans="1:6" hidden="1">
      <c r="A1696" s="19">
        <v>56</v>
      </c>
      <c r="B1696" t="s">
        <v>72</v>
      </c>
      <c r="C1696" s="22">
        <f>'Filter by planned &amp; actual'!C1696</f>
        <v>0</v>
      </c>
      <c r="D1696" s="22">
        <f>'Filter by planned &amp; actual'!C3484</f>
        <v>0</v>
      </c>
      <c r="E1696" s="23">
        <v>44896</v>
      </c>
      <c r="F1696" s="19" t="s">
        <v>275</v>
      </c>
    </row>
    <row r="1697" spans="1:6" hidden="1">
      <c r="A1697" s="19">
        <v>57</v>
      </c>
      <c r="B1697" t="s">
        <v>73</v>
      </c>
      <c r="C1697" s="22">
        <f>'Filter by planned &amp; actual'!C1697</f>
        <v>0</v>
      </c>
      <c r="D1697" s="22">
        <f>'Filter by planned &amp; actual'!C3485</f>
        <v>0</v>
      </c>
      <c r="E1697" s="23">
        <v>44896</v>
      </c>
      <c r="F1697" s="19" t="s">
        <v>275</v>
      </c>
    </row>
    <row r="1698" spans="1:6" hidden="1">
      <c r="A1698" s="19">
        <v>58</v>
      </c>
      <c r="B1698" t="s">
        <v>74</v>
      </c>
      <c r="C1698" s="22">
        <f>'Filter by planned &amp; actual'!C1698</f>
        <v>0</v>
      </c>
      <c r="D1698" s="22">
        <f>'Filter by planned &amp; actual'!C3486</f>
        <v>0</v>
      </c>
      <c r="E1698" s="23">
        <v>44896</v>
      </c>
      <c r="F1698" s="19" t="s">
        <v>275</v>
      </c>
    </row>
    <row r="1699" spans="1:6" hidden="1">
      <c r="A1699" s="19">
        <v>59</v>
      </c>
      <c r="B1699" t="s">
        <v>75</v>
      </c>
      <c r="C1699" s="22">
        <f>'Filter by planned &amp; actual'!C1699</f>
        <v>0</v>
      </c>
      <c r="D1699" s="22">
        <f>'Filter by planned &amp; actual'!C3487</f>
        <v>0</v>
      </c>
      <c r="E1699" s="23">
        <v>44896</v>
      </c>
      <c r="F1699" s="19" t="s">
        <v>275</v>
      </c>
    </row>
    <row r="1700" spans="1:6" hidden="1">
      <c r="A1700" s="19">
        <v>60</v>
      </c>
      <c r="B1700" t="s">
        <v>76</v>
      </c>
      <c r="C1700" s="22">
        <f>'Filter by planned &amp; actual'!C1700</f>
        <v>0</v>
      </c>
      <c r="D1700" s="22">
        <f>'Filter by planned &amp; actual'!C3488</f>
        <v>0</v>
      </c>
      <c r="E1700" s="23">
        <v>44896</v>
      </c>
      <c r="F1700" s="19" t="s">
        <v>275</v>
      </c>
    </row>
    <row r="1701" spans="1:6" hidden="1">
      <c r="A1701" s="19">
        <v>61</v>
      </c>
      <c r="B1701" t="s">
        <v>77</v>
      </c>
      <c r="C1701" s="22">
        <f>'Filter by planned &amp; actual'!C1701</f>
        <v>0</v>
      </c>
      <c r="D1701" s="22">
        <f>'Filter by planned &amp; actual'!C3489</f>
        <v>0</v>
      </c>
      <c r="E1701" s="23">
        <v>44896</v>
      </c>
      <c r="F1701" s="19" t="s">
        <v>275</v>
      </c>
    </row>
    <row r="1702" spans="1:6" hidden="1">
      <c r="A1702" s="19">
        <v>62</v>
      </c>
      <c r="B1702" t="s">
        <v>87</v>
      </c>
      <c r="C1702" s="22">
        <f>'Filter by planned &amp; actual'!C1702</f>
        <v>0</v>
      </c>
      <c r="D1702" s="22">
        <f>'Filter by planned &amp; actual'!C3490</f>
        <v>0</v>
      </c>
      <c r="E1702" s="23">
        <v>44896</v>
      </c>
      <c r="F1702" s="19" t="s">
        <v>275</v>
      </c>
    </row>
    <row r="1703" spans="1:6" hidden="1">
      <c r="A1703" s="19">
        <v>63</v>
      </c>
      <c r="B1703" t="s">
        <v>93</v>
      </c>
      <c r="C1703" s="22">
        <f>'Filter by planned &amp; actual'!C1703</f>
        <v>0</v>
      </c>
      <c r="D1703" s="22">
        <f>'Filter by planned &amp; actual'!C3491</f>
        <v>0</v>
      </c>
      <c r="E1703" s="23">
        <v>44896</v>
      </c>
      <c r="F1703" s="19" t="s">
        <v>275</v>
      </c>
    </row>
    <row r="1704" spans="1:6" hidden="1">
      <c r="A1704" s="19">
        <v>64</v>
      </c>
      <c r="B1704" t="s">
        <v>94</v>
      </c>
      <c r="C1704" s="22">
        <f>'Filter by planned &amp; actual'!C1704</f>
        <v>0</v>
      </c>
      <c r="D1704" s="22">
        <f>'Filter by planned &amp; actual'!C3492</f>
        <v>0</v>
      </c>
      <c r="E1704" s="23">
        <v>44896</v>
      </c>
      <c r="F1704" s="19" t="s">
        <v>275</v>
      </c>
    </row>
    <row r="1705" spans="1:6" hidden="1">
      <c r="A1705" s="19">
        <v>65</v>
      </c>
      <c r="B1705" t="s">
        <v>95</v>
      </c>
      <c r="C1705" s="22">
        <f>'Filter by planned &amp; actual'!C1705</f>
        <v>0</v>
      </c>
      <c r="D1705" s="22">
        <f>'Filter by planned &amp; actual'!C3493</f>
        <v>0</v>
      </c>
      <c r="E1705" s="23">
        <v>44896</v>
      </c>
      <c r="F1705" s="19" t="s">
        <v>275</v>
      </c>
    </row>
    <row r="1706" spans="1:6" hidden="1">
      <c r="A1706" s="19">
        <v>66</v>
      </c>
      <c r="B1706" t="s">
        <v>96</v>
      </c>
      <c r="C1706" s="22">
        <f>'Filter by planned &amp; actual'!C1706</f>
        <v>0</v>
      </c>
      <c r="D1706" s="22">
        <f>'Filter by planned &amp; actual'!C3494</f>
        <v>0</v>
      </c>
      <c r="E1706" s="23">
        <v>44896</v>
      </c>
      <c r="F1706" s="19" t="s">
        <v>275</v>
      </c>
    </row>
    <row r="1707" spans="1:6" hidden="1">
      <c r="A1707" s="19">
        <v>67</v>
      </c>
      <c r="B1707" t="s">
        <v>97</v>
      </c>
      <c r="C1707" s="22">
        <f>'Filter by planned &amp; actual'!C1707</f>
        <v>0</v>
      </c>
      <c r="D1707" s="22">
        <f>'Filter by planned &amp; actual'!C3495</f>
        <v>0</v>
      </c>
      <c r="E1707" s="23">
        <v>44896</v>
      </c>
      <c r="F1707" s="19" t="s">
        <v>275</v>
      </c>
    </row>
    <row r="1708" spans="1:6" hidden="1">
      <c r="A1708" s="19">
        <v>68</v>
      </c>
      <c r="B1708" t="s">
        <v>98</v>
      </c>
      <c r="C1708" s="22">
        <f>'Filter by planned &amp; actual'!C1708</f>
        <v>0</v>
      </c>
      <c r="D1708" s="22">
        <f>'Filter by planned &amp; actual'!C3496</f>
        <v>0</v>
      </c>
      <c r="E1708" s="23">
        <v>44896</v>
      </c>
      <c r="F1708" s="19" t="s">
        <v>275</v>
      </c>
    </row>
    <row r="1709" spans="1:6" hidden="1">
      <c r="A1709" s="19">
        <v>69</v>
      </c>
      <c r="B1709" t="s">
        <v>99</v>
      </c>
      <c r="C1709" s="22">
        <f>'Filter by planned &amp; actual'!C1709</f>
        <v>0</v>
      </c>
      <c r="D1709" s="22">
        <f>'Filter by planned &amp; actual'!C3497</f>
        <v>0</v>
      </c>
      <c r="E1709" s="23">
        <v>44896</v>
      </c>
      <c r="F1709" s="19" t="s">
        <v>275</v>
      </c>
    </row>
    <row r="1710" spans="1:6" hidden="1">
      <c r="A1710" s="19">
        <v>70</v>
      </c>
      <c r="B1710" t="s">
        <v>100</v>
      </c>
      <c r="C1710" s="22">
        <f>'Filter by planned &amp; actual'!C1710</f>
        <v>0</v>
      </c>
      <c r="D1710" s="22">
        <f>'Filter by planned &amp; actual'!C3498</f>
        <v>0</v>
      </c>
      <c r="E1710" s="23">
        <v>44896</v>
      </c>
      <c r="F1710" s="19" t="s">
        <v>275</v>
      </c>
    </row>
    <row r="1711" spans="1:6" hidden="1">
      <c r="A1711" s="19">
        <v>71</v>
      </c>
      <c r="B1711" t="s">
        <v>101</v>
      </c>
      <c r="C1711" s="22">
        <f>'Filter by planned &amp; actual'!C1711</f>
        <v>0</v>
      </c>
      <c r="D1711" s="22">
        <f>'Filter by planned &amp; actual'!C3499</f>
        <v>0</v>
      </c>
      <c r="E1711" s="23">
        <v>44896</v>
      </c>
      <c r="F1711" s="19" t="s">
        <v>275</v>
      </c>
    </row>
    <row r="1712" spans="1:6" hidden="1">
      <c r="A1712" s="19">
        <v>72</v>
      </c>
      <c r="B1712" t="s">
        <v>102</v>
      </c>
      <c r="C1712" s="22">
        <f>'Filter by planned &amp; actual'!C1712</f>
        <v>0</v>
      </c>
      <c r="D1712" s="22">
        <f>'Filter by planned &amp; actual'!C3500</f>
        <v>0</v>
      </c>
      <c r="E1712" s="23">
        <v>44896</v>
      </c>
      <c r="F1712" s="19" t="s">
        <v>275</v>
      </c>
    </row>
    <row r="1713" spans="1:6" hidden="1">
      <c r="A1713" s="19">
        <v>73</v>
      </c>
      <c r="B1713" t="s">
        <v>103</v>
      </c>
      <c r="C1713" s="22">
        <f>'Filter by planned &amp; actual'!C1713</f>
        <v>0</v>
      </c>
      <c r="D1713" s="22">
        <f>'Filter by planned &amp; actual'!C3501</f>
        <v>0</v>
      </c>
      <c r="E1713" s="23">
        <v>44896</v>
      </c>
      <c r="F1713" s="19" t="s">
        <v>275</v>
      </c>
    </row>
    <row r="1714" spans="1:6" hidden="1">
      <c r="A1714" s="19">
        <v>74</v>
      </c>
      <c r="B1714" t="s">
        <v>104</v>
      </c>
      <c r="C1714" s="22">
        <f>'Filter by planned &amp; actual'!C1714</f>
        <v>0</v>
      </c>
      <c r="D1714" s="22">
        <f>'Filter by planned &amp; actual'!C3502</f>
        <v>0</v>
      </c>
      <c r="E1714" s="23">
        <v>44896</v>
      </c>
      <c r="F1714" s="19" t="s">
        <v>275</v>
      </c>
    </row>
    <row r="1715" spans="1:6" hidden="1">
      <c r="A1715" s="19">
        <v>75</v>
      </c>
      <c r="B1715" t="s">
        <v>105</v>
      </c>
      <c r="C1715" s="22">
        <f>'Filter by planned &amp; actual'!C1715</f>
        <v>0</v>
      </c>
      <c r="D1715" s="22">
        <f>'Filter by planned &amp; actual'!C3503</f>
        <v>0</v>
      </c>
      <c r="E1715" s="23">
        <v>44896</v>
      </c>
      <c r="F1715" s="19" t="s">
        <v>275</v>
      </c>
    </row>
    <row r="1716" spans="1:6" hidden="1">
      <c r="A1716" s="19">
        <v>76</v>
      </c>
      <c r="B1716" t="s">
        <v>111</v>
      </c>
      <c r="C1716" s="22">
        <f>'Filter by planned &amp; actual'!C1716</f>
        <v>0</v>
      </c>
      <c r="D1716" s="22">
        <f>'Filter by planned &amp; actual'!C3504</f>
        <v>0</v>
      </c>
      <c r="E1716" s="23">
        <v>44896</v>
      </c>
      <c r="F1716" s="19" t="s">
        <v>275</v>
      </c>
    </row>
    <row r="1717" spans="1:6" hidden="1">
      <c r="A1717" s="19">
        <v>77</v>
      </c>
      <c r="B1717" t="s">
        <v>112</v>
      </c>
      <c r="C1717" s="22">
        <f>'Filter by planned &amp; actual'!C1717</f>
        <v>0</v>
      </c>
      <c r="D1717" s="22">
        <f>'Filter by planned &amp; actual'!C3505</f>
        <v>0</v>
      </c>
      <c r="E1717" s="23">
        <v>44896</v>
      </c>
      <c r="F1717" s="19" t="s">
        <v>275</v>
      </c>
    </row>
    <row r="1718" spans="1:6" hidden="1">
      <c r="A1718" s="19">
        <v>78</v>
      </c>
      <c r="B1718" t="s">
        <v>113</v>
      </c>
      <c r="C1718" s="22">
        <f>'Filter by planned &amp; actual'!C1718</f>
        <v>0</v>
      </c>
      <c r="D1718" s="22">
        <f>'Filter by planned &amp; actual'!C3506</f>
        <v>0</v>
      </c>
      <c r="E1718" s="23">
        <v>44896</v>
      </c>
      <c r="F1718" s="19" t="s">
        <v>275</v>
      </c>
    </row>
    <row r="1719" spans="1:6" hidden="1">
      <c r="A1719" s="19">
        <v>79</v>
      </c>
      <c r="B1719" t="s">
        <v>114</v>
      </c>
      <c r="C1719" s="22">
        <f>'Filter by planned &amp; actual'!C1719</f>
        <v>0</v>
      </c>
      <c r="D1719" s="22">
        <f>'Filter by planned &amp; actual'!C3507</f>
        <v>0</v>
      </c>
      <c r="E1719" s="23">
        <v>44896</v>
      </c>
      <c r="F1719" s="19" t="s">
        <v>275</v>
      </c>
    </row>
    <row r="1720" spans="1:6" hidden="1">
      <c r="A1720" s="19">
        <v>80</v>
      </c>
      <c r="B1720" t="s">
        <v>115</v>
      </c>
      <c r="C1720" s="22">
        <f>'Filter by planned &amp; actual'!C1720</f>
        <v>0</v>
      </c>
      <c r="D1720" s="22">
        <f>'Filter by planned &amp; actual'!C3508</f>
        <v>0</v>
      </c>
      <c r="E1720" s="23">
        <v>44896</v>
      </c>
      <c r="F1720" s="19" t="s">
        <v>275</v>
      </c>
    </row>
    <row r="1721" spans="1:6" hidden="1">
      <c r="A1721" s="19">
        <v>81</v>
      </c>
      <c r="B1721" t="s">
        <v>116</v>
      </c>
      <c r="C1721" s="22">
        <f>'Filter by planned &amp; actual'!C1721</f>
        <v>0</v>
      </c>
      <c r="D1721" s="22">
        <f>'Filter by planned &amp; actual'!C3509</f>
        <v>0</v>
      </c>
      <c r="E1721" s="23">
        <v>44896</v>
      </c>
      <c r="F1721" s="19" t="s">
        <v>275</v>
      </c>
    </row>
    <row r="1722" spans="1:6" hidden="1">
      <c r="A1722" s="19">
        <v>82</v>
      </c>
      <c r="B1722" t="s">
        <v>117</v>
      </c>
      <c r="C1722" s="22">
        <f>'Filter by planned &amp; actual'!C1722</f>
        <v>0</v>
      </c>
      <c r="D1722" s="22">
        <f>'Filter by planned &amp; actual'!C3510</f>
        <v>0</v>
      </c>
      <c r="E1722" s="23">
        <v>44896</v>
      </c>
      <c r="F1722" s="19" t="s">
        <v>275</v>
      </c>
    </row>
    <row r="1723" spans="1:6" hidden="1">
      <c r="A1723" s="19">
        <v>83</v>
      </c>
      <c r="B1723" t="s">
        <v>118</v>
      </c>
      <c r="C1723" s="22">
        <f>'Filter by planned &amp; actual'!C1723</f>
        <v>0</v>
      </c>
      <c r="D1723" s="22">
        <f>'Filter by planned &amp; actual'!C3511</f>
        <v>0</v>
      </c>
      <c r="E1723" s="23">
        <v>44896</v>
      </c>
      <c r="F1723" s="19" t="s">
        <v>275</v>
      </c>
    </row>
    <row r="1724" spans="1:6" hidden="1">
      <c r="A1724" s="19">
        <v>84</v>
      </c>
      <c r="B1724" t="s">
        <v>119</v>
      </c>
      <c r="C1724" s="22">
        <f>'Filter by planned &amp; actual'!C1724</f>
        <v>0</v>
      </c>
      <c r="D1724" s="22">
        <f>'Filter by planned &amp; actual'!C3512</f>
        <v>0</v>
      </c>
      <c r="E1724" s="23">
        <v>44896</v>
      </c>
      <c r="F1724" s="19" t="s">
        <v>275</v>
      </c>
    </row>
    <row r="1725" spans="1:6" hidden="1">
      <c r="A1725" s="19">
        <v>85</v>
      </c>
      <c r="B1725" t="s">
        <v>120</v>
      </c>
      <c r="C1725" s="22">
        <f>'Filter by planned &amp; actual'!C1725</f>
        <v>0</v>
      </c>
      <c r="D1725" s="22">
        <f>'Filter by planned &amp; actual'!C3513</f>
        <v>0</v>
      </c>
      <c r="E1725" s="23">
        <v>44896</v>
      </c>
      <c r="F1725" s="19" t="s">
        <v>275</v>
      </c>
    </row>
    <row r="1726" spans="1:6" hidden="1">
      <c r="A1726" s="19">
        <v>86</v>
      </c>
      <c r="B1726" t="s">
        <v>121</v>
      </c>
      <c r="C1726" s="22">
        <f>'Filter by planned &amp; actual'!C1726</f>
        <v>0</v>
      </c>
      <c r="D1726" s="22">
        <f>'Filter by planned &amp; actual'!C3514</f>
        <v>0</v>
      </c>
      <c r="E1726" s="23">
        <v>44896</v>
      </c>
      <c r="F1726" s="19" t="s">
        <v>275</v>
      </c>
    </row>
    <row r="1727" spans="1:6" hidden="1">
      <c r="A1727" s="19">
        <v>87</v>
      </c>
      <c r="B1727" t="s">
        <v>122</v>
      </c>
      <c r="C1727" s="22">
        <f>'Filter by planned &amp; actual'!C1727</f>
        <v>0</v>
      </c>
      <c r="D1727" s="22">
        <f>'Filter by planned &amp; actual'!C3515</f>
        <v>0</v>
      </c>
      <c r="E1727" s="23">
        <v>44896</v>
      </c>
      <c r="F1727" s="19" t="s">
        <v>275</v>
      </c>
    </row>
    <row r="1728" spans="1:6" hidden="1">
      <c r="A1728" s="19">
        <v>88</v>
      </c>
      <c r="B1728" t="s">
        <v>123</v>
      </c>
      <c r="C1728" s="22">
        <f>'Filter by planned &amp; actual'!C1728</f>
        <v>0</v>
      </c>
      <c r="D1728" s="22">
        <f>'Filter by planned &amp; actual'!C3516</f>
        <v>0</v>
      </c>
      <c r="E1728" s="23">
        <v>44896</v>
      </c>
      <c r="F1728" s="19" t="s">
        <v>275</v>
      </c>
    </row>
    <row r="1729" spans="1:6" hidden="1">
      <c r="A1729" s="19">
        <v>89</v>
      </c>
      <c r="B1729" t="s">
        <v>126</v>
      </c>
      <c r="C1729" s="22">
        <f>'Filter by planned &amp; actual'!C1729</f>
        <v>0</v>
      </c>
      <c r="D1729" s="22">
        <f>'Filter by planned &amp; actual'!C3517</f>
        <v>0</v>
      </c>
      <c r="E1729" s="23">
        <v>44896</v>
      </c>
      <c r="F1729" s="19" t="s">
        <v>275</v>
      </c>
    </row>
    <row r="1730" spans="1:6" hidden="1">
      <c r="A1730" s="19">
        <v>90</v>
      </c>
      <c r="B1730" t="s">
        <v>284</v>
      </c>
      <c r="C1730" s="22">
        <f>'Filter by planned &amp; actual'!C1730</f>
        <v>0</v>
      </c>
      <c r="D1730" s="22">
        <f>'Filter by planned &amp; actual'!C3518</f>
        <v>0</v>
      </c>
      <c r="E1730" s="23">
        <v>44896</v>
      </c>
      <c r="F1730" s="19" t="s">
        <v>275</v>
      </c>
    </row>
    <row r="1731" spans="1:6" hidden="1">
      <c r="A1731" s="19">
        <v>91</v>
      </c>
      <c r="B1731" s="19" t="s">
        <v>2006</v>
      </c>
      <c r="C1731" s="22">
        <f>'Filter by planned &amp; actual'!C1731</f>
        <v>0</v>
      </c>
      <c r="D1731" s="22">
        <f>'Filter by planned &amp; actual'!C3519</f>
        <v>0</v>
      </c>
      <c r="E1731" s="23">
        <v>44896</v>
      </c>
      <c r="F1731" s="19" t="s">
        <v>275</v>
      </c>
    </row>
    <row r="1732" spans="1:6" hidden="1">
      <c r="A1732" s="19">
        <v>92</v>
      </c>
      <c r="B1732" s="19" t="s">
        <v>283</v>
      </c>
      <c r="C1732" s="22">
        <f>'Filter by planned &amp; actual'!C1732</f>
        <v>0</v>
      </c>
      <c r="D1732" s="22">
        <f>'Filter by planned &amp; actual'!C3520</f>
        <v>0</v>
      </c>
      <c r="E1732" s="23">
        <v>44896</v>
      </c>
      <c r="F1732" s="19" t="s">
        <v>275</v>
      </c>
    </row>
    <row r="1733" spans="1:6" hidden="1">
      <c r="A1733" s="19">
        <v>93</v>
      </c>
      <c r="B1733" s="19" t="s">
        <v>2005</v>
      </c>
      <c r="C1733" s="22">
        <f>'Filter by planned &amp; actual'!C1733</f>
        <v>0</v>
      </c>
      <c r="D1733" s="22">
        <f>'Filter by planned &amp; actual'!C3521</f>
        <v>0</v>
      </c>
      <c r="E1733" s="23">
        <v>44896</v>
      </c>
      <c r="F1733" s="19" t="s">
        <v>275</v>
      </c>
    </row>
    <row r="1734" spans="1:6" hidden="1">
      <c r="A1734" s="19">
        <v>94</v>
      </c>
      <c r="B1734" s="19" t="s">
        <v>2075</v>
      </c>
      <c r="C1734" s="22">
        <f>'Filter by planned &amp; actual'!C1734</f>
        <v>0</v>
      </c>
      <c r="D1734" s="22">
        <f>'Filter by planned &amp; actual'!C3522</f>
        <v>0</v>
      </c>
      <c r="E1734" s="23">
        <v>44896</v>
      </c>
      <c r="F1734" s="19" t="s">
        <v>275</v>
      </c>
    </row>
    <row r="1735" spans="1:6" hidden="1">
      <c r="A1735" s="19">
        <v>95</v>
      </c>
      <c r="B1735" s="19" t="s">
        <v>2076</v>
      </c>
      <c r="C1735" s="22">
        <f>'Filter by planned &amp; actual'!C1735</f>
        <v>0</v>
      </c>
      <c r="D1735" s="22">
        <f>'Filter by planned &amp; actual'!C3523</f>
        <v>0</v>
      </c>
      <c r="E1735" s="23">
        <v>44896</v>
      </c>
      <c r="F1735" s="19" t="s">
        <v>275</v>
      </c>
    </row>
    <row r="1736" spans="1:6" hidden="1">
      <c r="A1736" s="19">
        <v>96</v>
      </c>
      <c r="B1736" s="19" t="s">
        <v>2077</v>
      </c>
      <c r="C1736" s="22">
        <f>'Filter by planned &amp; actual'!C1736</f>
        <v>0</v>
      </c>
      <c r="D1736" s="22">
        <f>'Filter by planned &amp; actual'!C3524</f>
        <v>0</v>
      </c>
      <c r="E1736" s="23">
        <v>44896</v>
      </c>
      <c r="F1736" s="19" t="s">
        <v>275</v>
      </c>
    </row>
    <row r="1737" spans="1:6" hidden="1">
      <c r="A1737" s="19">
        <v>97</v>
      </c>
      <c r="B1737" s="19" t="s">
        <v>2078</v>
      </c>
      <c r="C1737" s="22">
        <f>'Filter by planned &amp; actual'!C1737</f>
        <v>15537483.82</v>
      </c>
      <c r="D1737" s="22">
        <f>'Filter by planned &amp; actual'!C3525</f>
        <v>0</v>
      </c>
      <c r="E1737" s="23">
        <v>44896</v>
      </c>
      <c r="F1737" s="19" t="s">
        <v>275</v>
      </c>
    </row>
    <row r="1738" spans="1:6" hidden="1">
      <c r="A1738" s="19">
        <v>98</v>
      </c>
      <c r="B1738" s="19" t="s">
        <v>2079</v>
      </c>
      <c r="C1738" s="22">
        <f>'Filter by planned &amp; actual'!C1738</f>
        <v>54087497.210000001</v>
      </c>
      <c r="D1738" s="22">
        <f>'Filter by planned &amp; actual'!C3526</f>
        <v>0</v>
      </c>
      <c r="E1738" s="23">
        <v>44896</v>
      </c>
      <c r="F1738" s="19" t="s">
        <v>275</v>
      </c>
    </row>
    <row r="1739" spans="1:6" hidden="1">
      <c r="A1739" s="19">
        <v>99</v>
      </c>
      <c r="B1739" s="19" t="s">
        <v>2080</v>
      </c>
      <c r="C1739" s="22">
        <f>'Filter by planned &amp; actual'!C1739</f>
        <v>25973394.050000001</v>
      </c>
      <c r="D1739" s="22">
        <f>'Filter by planned &amp; actual'!C3527</f>
        <v>0</v>
      </c>
      <c r="E1739" s="23">
        <v>44896</v>
      </c>
      <c r="F1739" s="19" t="s">
        <v>275</v>
      </c>
    </row>
    <row r="1740" spans="1:6" hidden="1">
      <c r="A1740" s="19">
        <v>100</v>
      </c>
      <c r="B1740" s="19" t="s">
        <v>2081</v>
      </c>
      <c r="C1740" s="22">
        <f>'Filter by planned &amp; actual'!C1740</f>
        <v>0</v>
      </c>
      <c r="D1740" s="22">
        <f>'Filter by planned &amp; actual'!C3528</f>
        <v>0</v>
      </c>
      <c r="E1740" s="23">
        <v>44896</v>
      </c>
      <c r="F1740" s="19" t="s">
        <v>275</v>
      </c>
    </row>
    <row r="1741" spans="1:6" hidden="1">
      <c r="A1741" s="19">
        <v>101</v>
      </c>
      <c r="B1741" s="19" t="s">
        <v>2082</v>
      </c>
      <c r="C1741" s="22">
        <f>'Filter by planned &amp; actual'!C1741</f>
        <v>0</v>
      </c>
      <c r="D1741" s="22">
        <f>'Filter by planned &amp; actual'!C3529</f>
        <v>0</v>
      </c>
      <c r="E1741" s="23">
        <v>44896</v>
      </c>
      <c r="F1741" s="19" t="s">
        <v>275</v>
      </c>
    </row>
    <row r="1742" spans="1:6" hidden="1">
      <c r="A1742" s="19">
        <v>102</v>
      </c>
      <c r="B1742" s="19" t="s">
        <v>2083</v>
      </c>
      <c r="C1742" s="22">
        <f>'Filter by planned &amp; actual'!C1742</f>
        <v>5125647</v>
      </c>
      <c r="D1742" s="22">
        <f>'Filter by planned &amp; actual'!C3530</f>
        <v>0</v>
      </c>
      <c r="E1742" s="23">
        <v>44896</v>
      </c>
      <c r="F1742" s="19" t="s">
        <v>275</v>
      </c>
    </row>
    <row r="1743" spans="1:6" hidden="1">
      <c r="A1743" s="19">
        <v>103</v>
      </c>
      <c r="B1743" t="s">
        <v>2085</v>
      </c>
      <c r="C1743" s="22">
        <f>'Filter by planned &amp; actual'!C1743</f>
        <v>0</v>
      </c>
      <c r="D1743" s="22">
        <f>'Filter by planned &amp; actual'!C3531</f>
        <v>0</v>
      </c>
      <c r="E1743" s="23">
        <v>44896</v>
      </c>
      <c r="F1743" s="19" t="s">
        <v>275</v>
      </c>
    </row>
    <row r="1744" spans="1:6" hidden="1">
      <c r="A1744" s="19">
        <v>104</v>
      </c>
      <c r="B1744" t="s">
        <v>2086</v>
      </c>
      <c r="C1744" s="22">
        <f>'Filter by planned &amp; actual'!C1744</f>
        <v>0</v>
      </c>
      <c r="D1744" s="22">
        <f>'Filter by planned &amp; actual'!C3532</f>
        <v>0</v>
      </c>
      <c r="E1744" s="23">
        <v>44896</v>
      </c>
      <c r="F1744" s="19" t="s">
        <v>275</v>
      </c>
    </row>
    <row r="1745" spans="1:6" hidden="1">
      <c r="A1745" s="19">
        <v>105</v>
      </c>
      <c r="B1745" t="s">
        <v>2087</v>
      </c>
      <c r="C1745" s="22">
        <f>'Filter by planned &amp; actual'!C1745</f>
        <v>1419000</v>
      </c>
      <c r="D1745" s="22">
        <f>'Filter by planned &amp; actual'!C3533</f>
        <v>0</v>
      </c>
      <c r="E1745" s="23">
        <v>44896</v>
      </c>
      <c r="F1745" s="19" t="s">
        <v>275</v>
      </c>
    </row>
    <row r="1746" spans="1:6" hidden="1">
      <c r="A1746" s="19">
        <v>106</v>
      </c>
      <c r="B1746" t="s">
        <v>2088</v>
      </c>
      <c r="C1746" s="22">
        <f>'Filter by planned &amp; actual'!C1746</f>
        <v>0</v>
      </c>
      <c r="D1746" s="22">
        <f>'Filter by planned &amp; actual'!C3534</f>
        <v>0</v>
      </c>
      <c r="E1746" s="23">
        <v>44896</v>
      </c>
      <c r="F1746" s="19" t="s">
        <v>275</v>
      </c>
    </row>
    <row r="1747" spans="1:6" hidden="1">
      <c r="A1747" s="19">
        <v>107</v>
      </c>
      <c r="B1747" t="s">
        <v>2089</v>
      </c>
      <c r="C1747" s="22">
        <f>'Filter by planned &amp; actual'!C1747</f>
        <v>0</v>
      </c>
      <c r="D1747" s="22">
        <f>'Filter by planned &amp; actual'!C3535</f>
        <v>0</v>
      </c>
      <c r="E1747" s="23">
        <v>44896</v>
      </c>
      <c r="F1747" s="19" t="s">
        <v>275</v>
      </c>
    </row>
    <row r="1748" spans="1:6" hidden="1">
      <c r="A1748" s="19">
        <v>108</v>
      </c>
      <c r="B1748" t="s">
        <v>2090</v>
      </c>
      <c r="C1748" s="22">
        <f>'Filter by planned &amp; actual'!C1748</f>
        <v>17147658.690000001</v>
      </c>
      <c r="D1748" s="22">
        <f>'Filter by planned &amp; actual'!C3536</f>
        <v>0</v>
      </c>
      <c r="E1748" s="23">
        <v>44896</v>
      </c>
      <c r="F1748" s="19" t="s">
        <v>275</v>
      </c>
    </row>
    <row r="1749" spans="1:6" hidden="1">
      <c r="A1749" s="19">
        <v>109</v>
      </c>
      <c r="B1749" t="s">
        <v>2091</v>
      </c>
      <c r="C1749" s="22">
        <f>'Filter by planned &amp; actual'!C1749</f>
        <v>7801838.5898784501</v>
      </c>
      <c r="D1749" s="22">
        <f>'Filter by planned &amp; actual'!C3537</f>
        <v>0</v>
      </c>
      <c r="E1749" s="23">
        <v>44896</v>
      </c>
      <c r="F1749" s="19" t="s">
        <v>275</v>
      </c>
    </row>
    <row r="1750" spans="1:6" hidden="1">
      <c r="A1750" s="19">
        <v>110</v>
      </c>
      <c r="B1750" s="19" t="s">
        <v>2092</v>
      </c>
      <c r="C1750" s="22">
        <f>'Filter by planned &amp; actual'!C1750</f>
        <v>27708869.044368889</v>
      </c>
      <c r="D1750" s="22">
        <f>'Filter by planned &amp; actual'!C3538</f>
        <v>0</v>
      </c>
      <c r="E1750" s="23">
        <v>44896</v>
      </c>
      <c r="F1750" s="19" t="s">
        <v>275</v>
      </c>
    </row>
    <row r="1751" spans="1:6" hidden="1">
      <c r="A1751" s="19">
        <v>111</v>
      </c>
      <c r="B1751" s="19" t="s">
        <v>2104</v>
      </c>
      <c r="C1751" s="22">
        <f>'Filter by planned &amp; actual'!C1751</f>
        <v>0</v>
      </c>
      <c r="D1751" s="22">
        <f>'Filter by planned &amp; actual'!C3539</f>
        <v>0</v>
      </c>
      <c r="E1751" s="23">
        <v>44896</v>
      </c>
      <c r="F1751" s="19" t="s">
        <v>275</v>
      </c>
    </row>
    <row r="1752" spans="1:6" hidden="1">
      <c r="A1752" s="19">
        <v>112</v>
      </c>
      <c r="B1752" s="19" t="s">
        <v>2100</v>
      </c>
      <c r="C1752" s="22">
        <f>'Filter by planned &amp; actual'!C1752</f>
        <v>11000000</v>
      </c>
      <c r="D1752" s="22">
        <f>'Filter by planned &amp; actual'!C3540</f>
        <v>0</v>
      </c>
      <c r="E1752" s="23">
        <v>44896</v>
      </c>
      <c r="F1752" s="19" t="s">
        <v>275</v>
      </c>
    </row>
    <row r="1753" spans="1:6" hidden="1">
      <c r="A1753" s="19">
        <v>113</v>
      </c>
      <c r="B1753" s="19" t="s">
        <v>2101</v>
      </c>
      <c r="C1753" s="22">
        <f>'Filter by planned &amp; actual'!C1753</f>
        <v>37739242</v>
      </c>
      <c r="D1753" s="22">
        <f>'Filter by planned &amp; actual'!C3541</f>
        <v>0</v>
      </c>
      <c r="E1753" s="23">
        <v>44896</v>
      </c>
      <c r="F1753" s="19" t="s">
        <v>275</v>
      </c>
    </row>
    <row r="1754" spans="1:6" hidden="1">
      <c r="A1754" s="19">
        <v>114</v>
      </c>
      <c r="B1754" s="19" t="s">
        <v>2102</v>
      </c>
      <c r="C1754" s="22">
        <f>'Filter by planned &amp; actual'!C1754</f>
        <v>1068108.1265822798</v>
      </c>
      <c r="D1754" s="22">
        <f>'Filter by planned &amp; actual'!C3542</f>
        <v>0</v>
      </c>
      <c r="E1754" s="23">
        <v>44896</v>
      </c>
      <c r="F1754" s="19" t="s">
        <v>275</v>
      </c>
    </row>
    <row r="1755" spans="1:6" hidden="1">
      <c r="A1755" s="20">
        <v>115</v>
      </c>
      <c r="B1755" s="20" t="s">
        <v>2103</v>
      </c>
      <c r="C1755" s="22">
        <f>'Filter by planned &amp; actual'!C1755</f>
        <v>3224999.61</v>
      </c>
      <c r="D1755" s="22">
        <f>'Filter by planned &amp; actual'!C3543</f>
        <v>0</v>
      </c>
      <c r="E1755" s="23">
        <v>44896</v>
      </c>
      <c r="F1755" s="19" t="s">
        <v>275</v>
      </c>
    </row>
    <row r="1756" spans="1:6" hidden="1">
      <c r="A1756" s="19">
        <v>116</v>
      </c>
      <c r="B1756" s="19" t="s">
        <v>2109</v>
      </c>
      <c r="C1756" s="22">
        <f>'Filter by planned &amp; actual'!C1756</f>
        <v>1048137.2826086953</v>
      </c>
      <c r="D1756" s="22">
        <f>'Filter by planned &amp; actual'!C3544</f>
        <v>0</v>
      </c>
      <c r="E1756" s="23">
        <v>44896</v>
      </c>
      <c r="F1756" s="19" t="s">
        <v>275</v>
      </c>
    </row>
    <row r="1757" spans="1:6" hidden="1">
      <c r="A1757" s="19">
        <v>117</v>
      </c>
      <c r="B1757" s="19" t="s">
        <v>2110</v>
      </c>
      <c r="C1757" s="22">
        <f>'Filter by planned &amp; actual'!C1757</f>
        <v>3000000</v>
      </c>
      <c r="D1757" s="22">
        <f>'Filter by planned &amp; actual'!C3545</f>
        <v>0</v>
      </c>
      <c r="E1757" s="23">
        <v>44896</v>
      </c>
      <c r="F1757" s="19" t="s">
        <v>275</v>
      </c>
    </row>
    <row r="1758" spans="1:6" hidden="1">
      <c r="A1758">
        <v>118</v>
      </c>
      <c r="B1758" t="s">
        <v>2112</v>
      </c>
      <c r="C1758" s="22">
        <f>'Filter by planned &amp; actual'!C1758</f>
        <v>377305</v>
      </c>
      <c r="D1758" s="22">
        <f>'Filter by planned &amp; actual'!C3546</f>
        <v>0</v>
      </c>
      <c r="E1758" s="23">
        <v>44896</v>
      </c>
      <c r="F1758" s="19" t="s">
        <v>275</v>
      </c>
    </row>
    <row r="1759" spans="1:6" hidden="1">
      <c r="A1759">
        <v>119</v>
      </c>
      <c r="B1759" t="s">
        <v>2113</v>
      </c>
      <c r="C1759" s="22">
        <f>'Filter by planned &amp; actual'!C1759</f>
        <v>157740</v>
      </c>
      <c r="D1759" s="22">
        <f>'Filter by planned &amp; actual'!C3547</f>
        <v>0</v>
      </c>
      <c r="E1759" s="23">
        <v>44896</v>
      </c>
      <c r="F1759" s="19" t="s">
        <v>275</v>
      </c>
    </row>
    <row r="1760" spans="1:6" hidden="1">
      <c r="A1760">
        <v>120</v>
      </c>
      <c r="B1760" s="106" t="s">
        <v>2114</v>
      </c>
      <c r="C1760" s="22">
        <f>'Filter by planned &amp; actual'!C1760</f>
        <v>0</v>
      </c>
      <c r="D1760" s="22">
        <f>'Filter by planned &amp; actual'!C3548</f>
        <v>0</v>
      </c>
      <c r="E1760" s="23">
        <v>44896</v>
      </c>
      <c r="F1760" s="19" t="s">
        <v>275</v>
      </c>
    </row>
    <row r="1761" spans="1:6" hidden="1">
      <c r="A1761">
        <v>121</v>
      </c>
      <c r="B1761" s="12" t="s">
        <v>2157</v>
      </c>
      <c r="C1761" s="22">
        <f>'Filter by planned &amp; actual'!C1761</f>
        <v>0</v>
      </c>
      <c r="D1761" s="22">
        <f>'Filter by planned &amp; actual'!C3549</f>
        <v>0</v>
      </c>
      <c r="E1761" s="23">
        <v>44896</v>
      </c>
      <c r="F1761" s="19" t="s">
        <v>275</v>
      </c>
    </row>
    <row r="1762" spans="1:6" hidden="1">
      <c r="A1762">
        <v>122</v>
      </c>
      <c r="B1762" s="12" t="s">
        <v>2158</v>
      </c>
      <c r="C1762" s="22">
        <f>'Filter by planned &amp; actual'!C1762</f>
        <v>0</v>
      </c>
      <c r="D1762" s="22">
        <f>'Filter by planned &amp; actual'!C3550</f>
        <v>0</v>
      </c>
      <c r="E1762" s="23">
        <v>44896</v>
      </c>
      <c r="F1762" s="19" t="s">
        <v>275</v>
      </c>
    </row>
    <row r="1763" spans="1:6" hidden="1">
      <c r="A1763">
        <v>123</v>
      </c>
      <c r="B1763" s="12" t="s">
        <v>2159</v>
      </c>
      <c r="C1763" s="22">
        <f>'Filter by planned &amp; actual'!C1763</f>
        <v>0</v>
      </c>
      <c r="D1763" s="22">
        <f>'Filter by planned &amp; actual'!C3551</f>
        <v>0</v>
      </c>
      <c r="E1763" s="23">
        <v>44896</v>
      </c>
      <c r="F1763" s="19" t="s">
        <v>275</v>
      </c>
    </row>
    <row r="1764" spans="1:6" hidden="1">
      <c r="A1764">
        <v>124</v>
      </c>
      <c r="B1764" s="12" t="s">
        <v>2160</v>
      </c>
      <c r="C1764" s="22">
        <f>'Filter by planned &amp; actual'!C1764</f>
        <v>0</v>
      </c>
      <c r="D1764" s="22">
        <f>'Filter by planned &amp; actual'!C3552</f>
        <v>0</v>
      </c>
      <c r="E1764" s="23">
        <v>44896</v>
      </c>
      <c r="F1764" s="19" t="s">
        <v>275</v>
      </c>
    </row>
    <row r="1765" spans="1:6" hidden="1">
      <c r="A1765" s="19">
        <v>125</v>
      </c>
      <c r="B1765" s="19" t="s">
        <v>2162</v>
      </c>
      <c r="C1765" s="22">
        <f>'Filter by planned &amp; actual'!C1765</f>
        <v>0</v>
      </c>
      <c r="D1765" s="22">
        <f>'Filter by planned &amp; actual'!C3553</f>
        <v>0</v>
      </c>
      <c r="E1765" s="23">
        <v>44896</v>
      </c>
      <c r="F1765" s="19" t="s">
        <v>275</v>
      </c>
    </row>
    <row r="1766" spans="1:6" hidden="1">
      <c r="A1766" s="19">
        <v>126</v>
      </c>
      <c r="B1766" s="19" t="s">
        <v>2163</v>
      </c>
      <c r="C1766" s="22">
        <f>'Filter by planned &amp; actual'!C1766</f>
        <v>5700000</v>
      </c>
      <c r="D1766" s="22">
        <f>'Filter by planned &amp; actual'!C3554</f>
        <v>0</v>
      </c>
      <c r="E1766" s="23">
        <v>44896</v>
      </c>
      <c r="F1766" s="19" t="s">
        <v>275</v>
      </c>
    </row>
    <row r="1767" spans="1:6" hidden="1">
      <c r="A1767" s="19">
        <v>127</v>
      </c>
      <c r="B1767" s="19" t="s">
        <v>2164</v>
      </c>
      <c r="C1767" s="22">
        <f>'Filter by planned &amp; actual'!C1767</f>
        <v>10000000</v>
      </c>
      <c r="D1767" s="22">
        <f>'Filter by planned &amp; actual'!C3555</f>
        <v>0</v>
      </c>
      <c r="E1767" s="23">
        <v>44896</v>
      </c>
      <c r="F1767" s="19" t="s">
        <v>275</v>
      </c>
    </row>
    <row r="1768" spans="1:6" hidden="1">
      <c r="A1768" s="19">
        <v>128</v>
      </c>
      <c r="B1768" s="19" t="s">
        <v>2165</v>
      </c>
      <c r="C1768" s="22">
        <f>'Filter by planned &amp; actual'!C1768</f>
        <v>8771134</v>
      </c>
      <c r="D1768" s="22">
        <f>'Filter by planned &amp; actual'!C3556</f>
        <v>0</v>
      </c>
      <c r="E1768" s="23">
        <v>44896</v>
      </c>
      <c r="F1768" s="19" t="s">
        <v>275</v>
      </c>
    </row>
    <row r="1769" spans="1:6" hidden="1">
      <c r="A1769" s="113">
        <v>129</v>
      </c>
      <c r="B1769" t="s">
        <v>2167</v>
      </c>
      <c r="C1769" s="22">
        <f>'Filter by planned &amp; actual'!C1769</f>
        <v>0</v>
      </c>
      <c r="D1769" s="22">
        <f>'Filter by planned &amp; actual'!C3557</f>
        <v>0</v>
      </c>
      <c r="E1769" s="23">
        <v>44896</v>
      </c>
      <c r="F1769" s="19" t="s">
        <v>275</v>
      </c>
    </row>
    <row r="1770" spans="1:6" hidden="1">
      <c r="A1770" s="113">
        <v>130</v>
      </c>
      <c r="B1770" t="s">
        <v>2168</v>
      </c>
      <c r="C1770" s="22">
        <f>'Filter by planned &amp; actual'!C1770</f>
        <v>34536048</v>
      </c>
      <c r="D1770" s="22">
        <f>'Filter by planned &amp; actual'!C3558</f>
        <v>0</v>
      </c>
      <c r="E1770" s="23">
        <v>44896</v>
      </c>
      <c r="F1770" s="19" t="s">
        <v>275</v>
      </c>
    </row>
    <row r="1771" spans="1:6" hidden="1">
      <c r="A1771" s="113">
        <v>131</v>
      </c>
      <c r="B1771" s="113" t="s">
        <v>2169</v>
      </c>
      <c r="C1771" s="22">
        <f>'Filter by planned &amp; actual'!C1771</f>
        <v>0</v>
      </c>
      <c r="D1771" s="22">
        <f>'Filter by planned &amp; actual'!C3559</f>
        <v>0</v>
      </c>
      <c r="E1771" s="23">
        <v>44896</v>
      </c>
      <c r="F1771" s="19" t="s">
        <v>275</v>
      </c>
    </row>
    <row r="1772" spans="1:6" hidden="1">
      <c r="A1772" s="113">
        <v>132</v>
      </c>
      <c r="B1772" s="113" t="s">
        <v>2170</v>
      </c>
      <c r="C1772" s="22">
        <f>'Filter by planned &amp; actual'!C1772</f>
        <v>1612144</v>
      </c>
      <c r="D1772" s="22">
        <f>'Filter by planned &amp; actual'!C3560</f>
        <v>0</v>
      </c>
      <c r="E1772" s="23">
        <v>44896</v>
      </c>
      <c r="F1772" s="19" t="s">
        <v>275</v>
      </c>
    </row>
    <row r="1773" spans="1:6" hidden="1">
      <c r="A1773" s="113">
        <v>133</v>
      </c>
      <c r="B1773" s="113" t="s">
        <v>2171</v>
      </c>
      <c r="C1773" s="22">
        <f>'Filter by planned &amp; actual'!C1773</f>
        <v>0</v>
      </c>
      <c r="D1773" s="22">
        <f>'Filter by planned &amp; actual'!C3561</f>
        <v>0</v>
      </c>
      <c r="E1773" s="23">
        <v>44896</v>
      </c>
      <c r="F1773" s="19" t="s">
        <v>275</v>
      </c>
    </row>
    <row r="1774" spans="1:6" hidden="1">
      <c r="A1774" s="113">
        <v>134</v>
      </c>
      <c r="B1774" s="113" t="s">
        <v>2172</v>
      </c>
      <c r="C1774" s="22">
        <f>'Filter by planned &amp; actual'!C1774</f>
        <v>0</v>
      </c>
      <c r="D1774" s="22">
        <f>'Filter by planned &amp; actual'!C3562</f>
        <v>0</v>
      </c>
      <c r="E1774" s="23">
        <v>44896</v>
      </c>
      <c r="F1774" s="19" t="s">
        <v>275</v>
      </c>
    </row>
    <row r="1775" spans="1:6" hidden="1">
      <c r="A1775" s="113">
        <v>135</v>
      </c>
      <c r="B1775" s="113" t="s">
        <v>2173</v>
      </c>
      <c r="C1775" s="22">
        <f>'Filter by planned &amp; actual'!C1775</f>
        <v>23422020.329999998</v>
      </c>
      <c r="D1775" s="22">
        <f>'Filter by planned &amp; actual'!C3563</f>
        <v>0</v>
      </c>
      <c r="E1775" s="23">
        <v>44896</v>
      </c>
      <c r="F1775" s="19" t="s">
        <v>275</v>
      </c>
    </row>
    <row r="1776" spans="1:6" hidden="1">
      <c r="A1776" s="113">
        <v>136</v>
      </c>
      <c r="B1776" s="113" t="s">
        <v>2174</v>
      </c>
      <c r="C1776" s="22">
        <f>'Filter by planned &amp; actual'!C1776</f>
        <v>34220303.274227999</v>
      </c>
      <c r="D1776" s="22">
        <f>'Filter by planned &amp; actual'!C3564</f>
        <v>0</v>
      </c>
      <c r="E1776" s="23">
        <v>44896</v>
      </c>
      <c r="F1776" s="19" t="s">
        <v>275</v>
      </c>
    </row>
    <row r="1777" spans="1:10" hidden="1">
      <c r="A1777" s="113">
        <v>137</v>
      </c>
      <c r="B1777" s="113" t="s">
        <v>2175</v>
      </c>
      <c r="C1777" s="22">
        <f>'Filter by planned &amp; actual'!C1777</f>
        <v>0</v>
      </c>
      <c r="D1777" s="22">
        <f>'Filter by planned &amp; actual'!C3565</f>
        <v>0</v>
      </c>
      <c r="E1777" s="23">
        <v>44896</v>
      </c>
      <c r="F1777" s="19" t="s">
        <v>275</v>
      </c>
    </row>
    <row r="1778" spans="1:10" hidden="1">
      <c r="A1778" s="113">
        <v>138</v>
      </c>
      <c r="B1778" s="113" t="s">
        <v>2176</v>
      </c>
      <c r="C1778" s="22">
        <f>'Filter by planned &amp; actual'!C1778</f>
        <v>13717115</v>
      </c>
      <c r="D1778" s="22">
        <f>'Filter by planned &amp; actual'!C3566</f>
        <v>0</v>
      </c>
      <c r="E1778" s="23">
        <v>44896</v>
      </c>
      <c r="F1778" s="19" t="s">
        <v>275</v>
      </c>
    </row>
    <row r="1779" spans="1:10" hidden="1">
      <c r="A1779" s="113">
        <v>139</v>
      </c>
      <c r="B1779" s="113" t="s">
        <v>2189</v>
      </c>
      <c r="C1779" s="22">
        <f>'Filter by planned &amp; actual'!C1779</f>
        <v>0</v>
      </c>
      <c r="D1779" s="22">
        <f>'Filter by planned &amp; actual'!C3567</f>
        <v>0</v>
      </c>
      <c r="E1779" s="23">
        <v>44896</v>
      </c>
      <c r="F1779" s="19" t="s">
        <v>275</v>
      </c>
    </row>
    <row r="1780" spans="1:10" hidden="1">
      <c r="A1780" s="113">
        <v>140</v>
      </c>
      <c r="B1780" s="113" t="s">
        <v>2190</v>
      </c>
      <c r="C1780" s="22">
        <f>'Filter by planned &amp; actual'!C1780</f>
        <v>21329866.219999999</v>
      </c>
      <c r="D1780" s="22">
        <f>'Filter by planned &amp; actual'!C3568</f>
        <v>0</v>
      </c>
      <c r="E1780" s="23">
        <v>44896</v>
      </c>
      <c r="F1780" s="19" t="s">
        <v>275</v>
      </c>
    </row>
    <row r="1781" spans="1:10" hidden="1">
      <c r="A1781" s="113">
        <v>141</v>
      </c>
      <c r="B1781" s="113" t="s">
        <v>2191</v>
      </c>
      <c r="C1781" s="22">
        <f>'Filter by planned &amp; actual'!C1781</f>
        <v>0</v>
      </c>
      <c r="D1781" s="22">
        <f>'Filter by planned &amp; actual'!C3569</f>
        <v>0</v>
      </c>
      <c r="E1781" s="23">
        <v>44896</v>
      </c>
      <c r="F1781" s="19" t="s">
        <v>275</v>
      </c>
    </row>
    <row r="1782" spans="1:10" hidden="1">
      <c r="A1782" s="113">
        <v>142</v>
      </c>
      <c r="B1782" s="113" t="s">
        <v>2192</v>
      </c>
      <c r="C1782" s="22">
        <f>'Filter by planned &amp; actual'!C1782</f>
        <v>0</v>
      </c>
      <c r="D1782" s="22">
        <f>'Filter by planned &amp; actual'!C3570</f>
        <v>0</v>
      </c>
      <c r="E1782" s="23">
        <v>44896</v>
      </c>
      <c r="F1782" s="19" t="s">
        <v>275</v>
      </c>
    </row>
    <row r="1783" spans="1:10" hidden="1">
      <c r="A1783" s="113">
        <v>143</v>
      </c>
      <c r="B1783" s="113" t="s">
        <v>2193</v>
      </c>
      <c r="C1783" s="22">
        <f>'Filter by planned &amp; actual'!C1783</f>
        <v>0</v>
      </c>
      <c r="D1783" s="22">
        <f>'Filter by planned &amp; actual'!C3571</f>
        <v>0</v>
      </c>
      <c r="E1783" s="23">
        <v>44896</v>
      </c>
      <c r="F1783" s="19" t="s">
        <v>275</v>
      </c>
    </row>
    <row r="1784" spans="1:10" hidden="1">
      <c r="A1784" s="152">
        <v>144</v>
      </c>
      <c r="B1784" s="152" t="s">
        <v>2207</v>
      </c>
      <c r="C1784" s="22">
        <f>'Filter by planned &amp; actual'!C1784</f>
        <v>0</v>
      </c>
      <c r="D1784" s="22">
        <f>'Filter by planned &amp; actual'!C3572</f>
        <v>0</v>
      </c>
      <c r="E1784" s="23">
        <v>44896</v>
      </c>
      <c r="F1784" s="19" t="s">
        <v>275</v>
      </c>
    </row>
    <row r="1785" spans="1:10">
      <c r="A1785" s="152">
        <v>145</v>
      </c>
      <c r="B1785" s="152" t="s">
        <v>2208</v>
      </c>
      <c r="C1785" s="22">
        <f>'Filter by planned &amp; actual'!C1785</f>
        <v>0</v>
      </c>
      <c r="D1785" s="22">
        <f>'Filter by planned &amp; actual'!C3573</f>
        <v>0</v>
      </c>
      <c r="E1785" s="23">
        <v>44896</v>
      </c>
      <c r="F1785" s="19" t="s">
        <v>275</v>
      </c>
    </row>
    <row r="1786" spans="1:10">
      <c r="A1786" s="152">
        <v>146</v>
      </c>
      <c r="B1786" s="152" t="s">
        <v>2211</v>
      </c>
      <c r="C1786" s="22">
        <f>'Filter by planned &amp; actual'!C1786</f>
        <v>0</v>
      </c>
      <c r="D1786" s="22">
        <f>'Filter by planned &amp; actual'!C3574</f>
        <v>0</v>
      </c>
      <c r="E1786" s="23">
        <v>44896</v>
      </c>
      <c r="F1786" s="19" t="s">
        <v>275</v>
      </c>
    </row>
    <row r="1787" spans="1:10">
      <c r="A1787" s="152">
        <v>147</v>
      </c>
      <c r="B1787" s="152" t="s">
        <v>2212</v>
      </c>
      <c r="C1787" s="22">
        <f>'Filter by planned &amp; actual'!C1787</f>
        <v>0</v>
      </c>
      <c r="D1787" s="22">
        <f>'Filter by planned &amp; actual'!C3575</f>
        <v>0</v>
      </c>
      <c r="E1787" s="23">
        <v>44896</v>
      </c>
      <c r="F1787" s="19" t="s">
        <v>275</v>
      </c>
    </row>
    <row r="1788" spans="1:10">
      <c r="A1788" s="152">
        <v>148</v>
      </c>
      <c r="B1788" s="152" t="s">
        <v>2213</v>
      </c>
      <c r="C1788" s="22">
        <f>'Filter by planned &amp; actual'!C1788</f>
        <v>0</v>
      </c>
      <c r="D1788" s="22">
        <f>'Filter by planned &amp; actual'!C3576</f>
        <v>0</v>
      </c>
      <c r="E1788" s="23">
        <v>44896</v>
      </c>
      <c r="F1788" s="19" t="s">
        <v>275</v>
      </c>
    </row>
    <row r="1789" spans="1:10">
      <c r="A1789" s="19">
        <v>0</v>
      </c>
      <c r="B1789" s="111" t="s">
        <v>1985</v>
      </c>
      <c r="C1789" s="22">
        <f>'Filter by planned &amp; actual'!C1789</f>
        <v>0</v>
      </c>
      <c r="D1789" s="22">
        <f>'Filter by planned &amp; actual'!C3577</f>
        <v>0</v>
      </c>
      <c r="E1789" s="23">
        <v>44896</v>
      </c>
      <c r="F1789" s="19" t="s">
        <v>275</v>
      </c>
    </row>
    <row r="1790" spans="1:10" hidden="1">
      <c r="A1790" s="19">
        <v>1</v>
      </c>
      <c r="B1790" s="8" t="s">
        <v>7</v>
      </c>
      <c r="C1790" s="24">
        <f>'Filter by planned &amp; actual'!D2</f>
        <v>75084916</v>
      </c>
      <c r="D1790" s="24">
        <f>'Filter by planned &amp; actual'!D1790</f>
        <v>0</v>
      </c>
      <c r="E1790" s="23">
        <v>44562</v>
      </c>
      <c r="F1790" s="19" t="s">
        <v>276</v>
      </c>
      <c r="G1790" s="25"/>
      <c r="H1790" s="25"/>
      <c r="I1790" s="25"/>
      <c r="J1790" s="25"/>
    </row>
    <row r="1791" spans="1:10" hidden="1">
      <c r="A1791" s="19">
        <v>2</v>
      </c>
      <c r="B1791" s="8" t="s">
        <v>8</v>
      </c>
      <c r="C1791" s="24">
        <f>'Filter by planned &amp; actual'!D3</f>
        <v>0</v>
      </c>
      <c r="D1791" s="24">
        <f>'Filter by planned &amp; actual'!D1791</f>
        <v>0</v>
      </c>
      <c r="E1791" s="23">
        <v>44562</v>
      </c>
      <c r="F1791" s="19" t="s">
        <v>276</v>
      </c>
    </row>
    <row r="1792" spans="1:10" hidden="1">
      <c r="A1792" s="19">
        <v>3</v>
      </c>
      <c r="B1792" s="8" t="s">
        <v>9</v>
      </c>
      <c r="C1792" s="24">
        <f>'Filter by planned &amp; actual'!D4</f>
        <v>0</v>
      </c>
      <c r="D1792" s="24">
        <f>'Filter by planned &amp; actual'!D1792</f>
        <v>0</v>
      </c>
      <c r="E1792" s="23">
        <v>44562</v>
      </c>
      <c r="F1792" s="19" t="s">
        <v>276</v>
      </c>
    </row>
    <row r="1793" spans="1:6" hidden="1">
      <c r="A1793" s="19">
        <v>4</v>
      </c>
      <c r="B1793" s="8" t="s">
        <v>10</v>
      </c>
      <c r="C1793" s="24">
        <f>'Filter by planned &amp; actual'!D5</f>
        <v>0</v>
      </c>
      <c r="D1793" s="24">
        <f>'Filter by planned &amp; actual'!D1793</f>
        <v>0</v>
      </c>
      <c r="E1793" s="23">
        <v>44562</v>
      </c>
      <c r="F1793" s="19" t="s">
        <v>276</v>
      </c>
    </row>
    <row r="1794" spans="1:6" hidden="1">
      <c r="A1794" s="19">
        <v>5</v>
      </c>
      <c r="B1794" s="8" t="s">
        <v>11</v>
      </c>
      <c r="C1794" s="24">
        <f>'Filter by planned &amp; actual'!D6</f>
        <v>0</v>
      </c>
      <c r="D1794" s="24">
        <f>'Filter by planned &amp; actual'!D1794</f>
        <v>7106851.2999999523</v>
      </c>
      <c r="E1794" s="23">
        <v>44562</v>
      </c>
      <c r="F1794" s="19" t="s">
        <v>276</v>
      </c>
    </row>
    <row r="1795" spans="1:6" hidden="1">
      <c r="A1795" s="19">
        <v>6</v>
      </c>
      <c r="B1795" s="8" t="s">
        <v>12</v>
      </c>
      <c r="C1795" s="24">
        <f>'Filter by planned &amp; actual'!D7</f>
        <v>34813243.091047689</v>
      </c>
      <c r="D1795" s="24">
        <f>'Filter by planned &amp; actual'!D1795</f>
        <v>41254688.199999928</v>
      </c>
      <c r="E1795" s="23">
        <v>44562</v>
      </c>
      <c r="F1795" s="19" t="s">
        <v>276</v>
      </c>
    </row>
    <row r="1796" spans="1:6" hidden="1">
      <c r="A1796" s="19">
        <v>7</v>
      </c>
      <c r="B1796" s="8" t="s">
        <v>13</v>
      </c>
      <c r="C1796" s="24">
        <f>'Filter by planned &amp; actual'!D8</f>
        <v>0</v>
      </c>
      <c r="D1796" s="24">
        <f>'Filter by planned &amp; actual'!D1796</f>
        <v>0</v>
      </c>
      <c r="E1796" s="23">
        <v>44562</v>
      </c>
      <c r="F1796" s="19" t="s">
        <v>276</v>
      </c>
    </row>
    <row r="1797" spans="1:6" hidden="1">
      <c r="A1797" s="19">
        <v>8</v>
      </c>
      <c r="B1797" s="8" t="s">
        <v>2004</v>
      </c>
      <c r="C1797" s="24">
        <f>'Filter by planned &amp; actual'!D9</f>
        <v>24174287.741602302</v>
      </c>
      <c r="D1797" s="24">
        <f>'Filter by planned &amp; actual'!D1797</f>
        <v>78769317.980000004</v>
      </c>
      <c r="E1797" s="23">
        <v>44562</v>
      </c>
      <c r="F1797" s="19" t="s">
        <v>276</v>
      </c>
    </row>
    <row r="1798" spans="1:6" hidden="1">
      <c r="A1798" s="19">
        <v>9</v>
      </c>
      <c r="B1798" s="8" t="s">
        <v>15</v>
      </c>
      <c r="C1798" s="24">
        <f>'Filter by planned &amp; actual'!D10</f>
        <v>0</v>
      </c>
      <c r="D1798" s="24">
        <f>'Filter by planned &amp; actual'!D1798</f>
        <v>39745.759999997914</v>
      </c>
      <c r="E1798" s="23">
        <v>44562</v>
      </c>
      <c r="F1798" s="19" t="s">
        <v>276</v>
      </c>
    </row>
    <row r="1799" spans="1:6" hidden="1">
      <c r="A1799" s="19">
        <v>10</v>
      </c>
      <c r="B1799" s="8" t="s">
        <v>16</v>
      </c>
      <c r="C1799" s="24">
        <f>'Filter by planned &amp; actual'!D11</f>
        <v>0</v>
      </c>
      <c r="D1799" s="24">
        <f>'Filter by planned &amp; actual'!D1799</f>
        <v>0</v>
      </c>
      <c r="E1799" s="23">
        <v>44562</v>
      </c>
      <c r="F1799" s="19" t="s">
        <v>276</v>
      </c>
    </row>
    <row r="1800" spans="1:6" hidden="1">
      <c r="A1800" s="19">
        <v>11</v>
      </c>
      <c r="B1800" s="8" t="s">
        <v>17</v>
      </c>
      <c r="C1800" s="24">
        <f>'Filter by planned &amp; actual'!D12</f>
        <v>0</v>
      </c>
      <c r="D1800" s="24">
        <f>'Filter by planned &amp; actual'!D1800</f>
        <v>0</v>
      </c>
      <c r="E1800" s="23">
        <v>44562</v>
      </c>
      <c r="F1800" s="19" t="s">
        <v>276</v>
      </c>
    </row>
    <row r="1801" spans="1:6" hidden="1">
      <c r="A1801" s="19">
        <v>12</v>
      </c>
      <c r="B1801" s="8" t="s">
        <v>18</v>
      </c>
      <c r="C1801" s="24">
        <f>'Filter by planned &amp; actual'!D13</f>
        <v>0</v>
      </c>
      <c r="D1801" s="24">
        <f>'Filter by planned &amp; actual'!D1801</f>
        <v>0</v>
      </c>
      <c r="E1801" s="23">
        <v>44562</v>
      </c>
      <c r="F1801" s="19" t="s">
        <v>276</v>
      </c>
    </row>
    <row r="1802" spans="1:6" hidden="1">
      <c r="A1802" s="19">
        <v>13</v>
      </c>
      <c r="B1802" s="8" t="s">
        <v>19</v>
      </c>
      <c r="C1802" s="24">
        <f>'Filter by planned &amp; actual'!D14</f>
        <v>0</v>
      </c>
      <c r="D1802" s="24">
        <f>'Filter by planned &amp; actual'!D1802</f>
        <v>0</v>
      </c>
      <c r="E1802" s="23">
        <v>44562</v>
      </c>
      <c r="F1802" s="19" t="s">
        <v>276</v>
      </c>
    </row>
    <row r="1803" spans="1:6" hidden="1">
      <c r="A1803" s="19">
        <v>14</v>
      </c>
      <c r="B1803" s="8" t="s">
        <v>20</v>
      </c>
      <c r="C1803" s="24">
        <f>'Filter by planned &amp; actual'!D15</f>
        <v>0</v>
      </c>
      <c r="D1803" s="24">
        <f>'Filter by planned &amp; actual'!D1803</f>
        <v>0</v>
      </c>
      <c r="E1803" s="23">
        <v>44562</v>
      </c>
      <c r="F1803" s="19" t="s">
        <v>276</v>
      </c>
    </row>
    <row r="1804" spans="1:6" hidden="1">
      <c r="A1804" s="19">
        <v>15</v>
      </c>
      <c r="B1804" s="8" t="s">
        <v>21</v>
      </c>
      <c r="C1804" s="24">
        <f>'Filter by planned &amp; actual'!D16</f>
        <v>0</v>
      </c>
      <c r="D1804" s="24">
        <f>'Filter by planned &amp; actual'!D1804</f>
        <v>0</v>
      </c>
      <c r="E1804" s="23">
        <v>44562</v>
      </c>
      <c r="F1804" s="19" t="s">
        <v>276</v>
      </c>
    </row>
    <row r="1805" spans="1:6" hidden="1">
      <c r="A1805" s="19">
        <v>16</v>
      </c>
      <c r="B1805" s="12" t="s">
        <v>22</v>
      </c>
      <c r="C1805" s="24">
        <f>'Filter by planned &amp; actual'!D17</f>
        <v>0</v>
      </c>
      <c r="D1805" s="24">
        <f>'Filter by planned &amp; actual'!D1805</f>
        <v>0</v>
      </c>
      <c r="E1805" s="23">
        <v>44562</v>
      </c>
      <c r="F1805" s="19" t="s">
        <v>276</v>
      </c>
    </row>
    <row r="1806" spans="1:6" hidden="1">
      <c r="A1806" s="19">
        <v>17</v>
      </c>
      <c r="B1806" s="12" t="s">
        <v>23</v>
      </c>
      <c r="C1806" s="24">
        <f>'Filter by planned &amp; actual'!D18</f>
        <v>0</v>
      </c>
      <c r="D1806" s="24">
        <f>'Filter by planned &amp; actual'!D1806</f>
        <v>0</v>
      </c>
      <c r="E1806" s="23">
        <v>44562</v>
      </c>
      <c r="F1806" s="19" t="s">
        <v>276</v>
      </c>
    </row>
    <row r="1807" spans="1:6" hidden="1">
      <c r="A1807" s="19">
        <v>18</v>
      </c>
      <c r="B1807" s="12" t="s">
        <v>24</v>
      </c>
      <c r="C1807" s="24">
        <f>'Filter by planned &amp; actual'!D19</f>
        <v>30675960.899999999</v>
      </c>
      <c r="D1807" s="24">
        <f>'Filter by planned &amp; actual'!D1807</f>
        <v>0</v>
      </c>
      <c r="E1807" s="23">
        <v>44562</v>
      </c>
      <c r="F1807" s="19" t="s">
        <v>276</v>
      </c>
    </row>
    <row r="1808" spans="1:6" hidden="1">
      <c r="A1808" s="19">
        <v>19</v>
      </c>
      <c r="B1808" s="8" t="s">
        <v>25</v>
      </c>
      <c r="C1808" s="24">
        <f>'Filter by planned &amp; actual'!D20</f>
        <v>9535788</v>
      </c>
      <c r="D1808" s="24">
        <f>'Filter by planned &amp; actual'!D1808</f>
        <v>941323.98</v>
      </c>
      <c r="E1808" s="23">
        <v>44562</v>
      </c>
      <c r="F1808" s="19" t="s">
        <v>276</v>
      </c>
    </row>
    <row r="1809" spans="1:6" hidden="1">
      <c r="A1809" s="19">
        <v>20</v>
      </c>
      <c r="B1809" s="8" t="s">
        <v>26</v>
      </c>
      <c r="C1809" s="24">
        <f>'Filter by planned &amp; actual'!D21</f>
        <v>15741000</v>
      </c>
      <c r="D1809" s="24">
        <f>'Filter by planned &amp; actual'!D1809</f>
        <v>4531853.9975000164</v>
      </c>
      <c r="E1809" s="23">
        <v>44562</v>
      </c>
      <c r="F1809" s="19" t="s">
        <v>276</v>
      </c>
    </row>
    <row r="1810" spans="1:6" hidden="1">
      <c r="A1810" s="19">
        <v>21</v>
      </c>
      <c r="B1810" s="8" t="s">
        <v>27</v>
      </c>
      <c r="C1810" s="24">
        <f>'Filter by planned &amp; actual'!D22</f>
        <v>27402488</v>
      </c>
      <c r="D1810" s="24">
        <f>'Filter by planned &amp; actual'!D1810</f>
        <v>13495875.880000001</v>
      </c>
      <c r="E1810" s="23">
        <v>44562</v>
      </c>
      <c r="F1810" s="19" t="s">
        <v>276</v>
      </c>
    </row>
    <row r="1811" spans="1:6" hidden="1">
      <c r="A1811" s="19">
        <v>22</v>
      </c>
      <c r="B1811" s="8" t="s">
        <v>29</v>
      </c>
      <c r="C1811" s="24">
        <f>'Filter by planned &amp; actual'!D23</f>
        <v>9500000</v>
      </c>
      <c r="D1811" s="24">
        <f>'Filter by planned &amp; actual'!D1811</f>
        <v>8390640.5990867615</v>
      </c>
      <c r="E1811" s="23">
        <v>44562</v>
      </c>
      <c r="F1811" s="19" t="s">
        <v>276</v>
      </c>
    </row>
    <row r="1812" spans="1:6" hidden="1">
      <c r="A1812" s="19">
        <v>23</v>
      </c>
      <c r="B1812" s="8" t="s">
        <v>30</v>
      </c>
      <c r="C1812" s="24">
        <f>'Filter by planned &amp; actual'!D24</f>
        <v>23020487</v>
      </c>
      <c r="D1812" s="24">
        <f>'Filter by planned &amp; actual'!D1812</f>
        <v>0</v>
      </c>
      <c r="E1812" s="23">
        <v>44562</v>
      </c>
      <c r="F1812" s="19" t="s">
        <v>276</v>
      </c>
    </row>
    <row r="1813" spans="1:6" hidden="1">
      <c r="A1813" s="19">
        <v>24</v>
      </c>
      <c r="B1813" s="8" t="s">
        <v>31</v>
      </c>
      <c r="C1813" s="24">
        <f>'Filter by planned &amp; actual'!D25</f>
        <v>0</v>
      </c>
      <c r="D1813" s="24">
        <f>'Filter by planned &amp; actual'!D1813</f>
        <v>0</v>
      </c>
      <c r="E1813" s="23">
        <v>44562</v>
      </c>
      <c r="F1813" s="19" t="s">
        <v>276</v>
      </c>
    </row>
    <row r="1814" spans="1:6" hidden="1">
      <c r="A1814" s="19">
        <v>25</v>
      </c>
      <c r="B1814" s="8" t="s">
        <v>32</v>
      </c>
      <c r="C1814" s="24">
        <f>'Filter by planned &amp; actual'!D26</f>
        <v>0</v>
      </c>
      <c r="D1814" s="24">
        <f>'Filter by planned &amp; actual'!D1814</f>
        <v>0</v>
      </c>
      <c r="E1814" s="23">
        <v>44562</v>
      </c>
      <c r="F1814" s="19" t="s">
        <v>276</v>
      </c>
    </row>
    <row r="1815" spans="1:6" hidden="1">
      <c r="A1815" s="19">
        <v>26</v>
      </c>
      <c r="B1815" s="8" t="s">
        <v>34</v>
      </c>
      <c r="C1815" s="24">
        <f>'Filter by planned &amp; actual'!D27</f>
        <v>3248648.429</v>
      </c>
      <c r="D1815" s="24">
        <f>'Filter by planned &amp; actual'!D1815</f>
        <v>0</v>
      </c>
      <c r="E1815" s="23">
        <v>44562</v>
      </c>
      <c r="F1815" s="19" t="s">
        <v>276</v>
      </c>
    </row>
    <row r="1816" spans="1:6" hidden="1">
      <c r="A1816" s="19">
        <v>27</v>
      </c>
      <c r="B1816" s="8" t="s">
        <v>35</v>
      </c>
      <c r="C1816" s="24">
        <f>'Filter by planned &amp; actual'!D28</f>
        <v>0</v>
      </c>
      <c r="D1816" s="24">
        <f>'Filter by planned &amp; actual'!D1816</f>
        <v>0</v>
      </c>
      <c r="E1816" s="23">
        <v>44562</v>
      </c>
      <c r="F1816" s="19" t="s">
        <v>276</v>
      </c>
    </row>
    <row r="1817" spans="1:6" hidden="1">
      <c r="A1817" s="19">
        <v>28</v>
      </c>
      <c r="B1817" s="8" t="s">
        <v>36</v>
      </c>
      <c r="C1817" s="24">
        <f>'Filter by planned &amp; actual'!D29</f>
        <v>0</v>
      </c>
      <c r="D1817" s="24">
        <f>'Filter by planned &amp; actual'!D1817</f>
        <v>0</v>
      </c>
      <c r="E1817" s="23">
        <v>44562</v>
      </c>
      <c r="F1817" s="19" t="s">
        <v>276</v>
      </c>
    </row>
    <row r="1818" spans="1:6" hidden="1">
      <c r="A1818" s="19">
        <v>29</v>
      </c>
      <c r="B1818" s="8" t="s">
        <v>37</v>
      </c>
      <c r="C1818" s="24">
        <f>'Filter by planned &amp; actual'!D30</f>
        <v>0</v>
      </c>
      <c r="D1818" s="24">
        <f>'Filter by planned &amp; actual'!D1818</f>
        <v>0</v>
      </c>
      <c r="E1818" s="23">
        <v>44562</v>
      </c>
      <c r="F1818" s="19" t="s">
        <v>276</v>
      </c>
    </row>
    <row r="1819" spans="1:6" hidden="1">
      <c r="A1819" s="19">
        <v>30</v>
      </c>
      <c r="B1819" s="8" t="s">
        <v>38</v>
      </c>
      <c r="C1819" s="24">
        <f>'Filter by planned &amp; actual'!D31</f>
        <v>0</v>
      </c>
      <c r="D1819" s="24">
        <f>'Filter by planned &amp; actual'!D1819</f>
        <v>0</v>
      </c>
      <c r="E1819" s="23">
        <v>44562</v>
      </c>
      <c r="F1819" s="19" t="s">
        <v>276</v>
      </c>
    </row>
    <row r="1820" spans="1:6" hidden="1">
      <c r="A1820" s="19">
        <v>31</v>
      </c>
      <c r="B1820" s="8" t="s">
        <v>39</v>
      </c>
      <c r="C1820" s="24">
        <f>'Filter by planned &amp; actual'!D32</f>
        <v>0</v>
      </c>
      <c r="D1820" s="24">
        <f>'Filter by planned &amp; actual'!D1820</f>
        <v>0</v>
      </c>
      <c r="E1820" s="23">
        <v>44562</v>
      </c>
      <c r="F1820" s="19" t="s">
        <v>276</v>
      </c>
    </row>
    <row r="1821" spans="1:6" hidden="1">
      <c r="A1821" s="19">
        <v>32</v>
      </c>
      <c r="B1821" s="8" t="s">
        <v>40</v>
      </c>
      <c r="C1821" s="24">
        <f>'Filter by planned &amp; actual'!D33</f>
        <v>0</v>
      </c>
      <c r="D1821" s="24">
        <f>'Filter by planned &amp; actual'!D1821</f>
        <v>0</v>
      </c>
      <c r="E1821" s="23">
        <v>44562</v>
      </c>
      <c r="F1821" s="19" t="s">
        <v>276</v>
      </c>
    </row>
    <row r="1822" spans="1:6" hidden="1">
      <c r="A1822" s="19">
        <v>33</v>
      </c>
      <c r="B1822" s="8" t="s">
        <v>41</v>
      </c>
      <c r="C1822" s="24">
        <f>'Filter by planned &amp; actual'!D34</f>
        <v>0</v>
      </c>
      <c r="D1822" s="24">
        <f>'Filter by planned &amp; actual'!D1822</f>
        <v>0</v>
      </c>
      <c r="E1822" s="23">
        <v>44562</v>
      </c>
      <c r="F1822" s="19" t="s">
        <v>276</v>
      </c>
    </row>
    <row r="1823" spans="1:6" hidden="1">
      <c r="A1823" s="19">
        <v>34</v>
      </c>
      <c r="B1823" s="8" t="s">
        <v>42</v>
      </c>
      <c r="C1823" s="24">
        <f>'Filter by planned &amp; actual'!D35</f>
        <v>0</v>
      </c>
      <c r="D1823" s="24">
        <f>'Filter by planned &amp; actual'!D1823</f>
        <v>0</v>
      </c>
      <c r="E1823" s="23">
        <v>44562</v>
      </c>
      <c r="F1823" s="19" t="s">
        <v>276</v>
      </c>
    </row>
    <row r="1824" spans="1:6" hidden="1">
      <c r="A1824" s="19">
        <v>35</v>
      </c>
      <c r="B1824" s="8" t="s">
        <v>43</v>
      </c>
      <c r="C1824" s="24">
        <f>'Filter by planned &amp; actual'!D36</f>
        <v>0</v>
      </c>
      <c r="D1824" s="24">
        <f>'Filter by planned &amp; actual'!D1824</f>
        <v>0</v>
      </c>
      <c r="E1824" s="23">
        <v>44562</v>
      </c>
      <c r="F1824" s="19" t="s">
        <v>276</v>
      </c>
    </row>
    <row r="1825" spans="1:6" hidden="1">
      <c r="A1825" s="19">
        <v>36</v>
      </c>
      <c r="B1825" s="8" t="s">
        <v>44</v>
      </c>
      <c r="C1825" s="24">
        <f>'Filter by planned &amp; actual'!D37</f>
        <v>0</v>
      </c>
      <c r="D1825" s="24">
        <f>'Filter by planned &amp; actual'!D1825</f>
        <v>0</v>
      </c>
      <c r="E1825" s="23">
        <v>44562</v>
      </c>
      <c r="F1825" s="19" t="s">
        <v>276</v>
      </c>
    </row>
    <row r="1826" spans="1:6" hidden="1">
      <c r="A1826" s="19">
        <v>37</v>
      </c>
      <c r="B1826" s="8" t="s">
        <v>1980</v>
      </c>
      <c r="C1826" s="24">
        <f>'Filter by planned &amp; actual'!D38</f>
        <v>13813293.33</v>
      </c>
      <c r="D1826" s="24">
        <f>'Filter by planned &amp; actual'!D1826</f>
        <v>0</v>
      </c>
      <c r="E1826" s="23">
        <v>44562</v>
      </c>
      <c r="F1826" s="19" t="s">
        <v>276</v>
      </c>
    </row>
    <row r="1827" spans="1:6" hidden="1">
      <c r="A1827" s="19">
        <v>38</v>
      </c>
      <c r="B1827" s="8" t="s">
        <v>1982</v>
      </c>
      <c r="C1827" s="24">
        <f>'Filter by planned &amp; actual'!D39</f>
        <v>22395606</v>
      </c>
      <c r="D1827" s="24">
        <f>'Filter by planned &amp; actual'!D1827</f>
        <v>7492845</v>
      </c>
      <c r="E1827" s="23">
        <v>44562</v>
      </c>
      <c r="F1827" s="19" t="s">
        <v>276</v>
      </c>
    </row>
    <row r="1828" spans="1:6" hidden="1">
      <c r="A1828" s="19">
        <v>39</v>
      </c>
      <c r="B1828" s="8" t="s">
        <v>1984</v>
      </c>
      <c r="C1828" s="24">
        <f>'Filter by planned &amp; actual'!D40</f>
        <v>21000365</v>
      </c>
      <c r="D1828" s="24">
        <f>'Filter by planned &amp; actual'!D1828</f>
        <v>105263249.98999998</v>
      </c>
      <c r="E1828" s="23">
        <v>44562</v>
      </c>
      <c r="F1828" s="19" t="s">
        <v>276</v>
      </c>
    </row>
    <row r="1829" spans="1:6" hidden="1">
      <c r="A1829" s="19">
        <v>40</v>
      </c>
      <c r="B1829" s="8" t="s">
        <v>2001</v>
      </c>
      <c r="C1829" s="24">
        <f>'Filter by planned &amp; actual'!D41</f>
        <v>43959779</v>
      </c>
      <c r="D1829" s="24">
        <f>'Filter by planned &amp; actual'!D1829</f>
        <v>23534544.759999987</v>
      </c>
      <c r="E1829" s="23">
        <v>44562</v>
      </c>
      <c r="F1829" s="19" t="s">
        <v>276</v>
      </c>
    </row>
    <row r="1830" spans="1:6" hidden="1">
      <c r="A1830" s="19">
        <v>41</v>
      </c>
      <c r="B1830" s="8" t="s">
        <v>2002</v>
      </c>
      <c r="C1830" s="24">
        <f>'Filter by planned &amp; actual'!D42</f>
        <v>1653183</v>
      </c>
      <c r="D1830" s="24">
        <f>'Filter by planned &amp; actual'!D1830</f>
        <v>0</v>
      </c>
      <c r="E1830" s="23">
        <v>44562</v>
      </c>
      <c r="F1830" s="19" t="s">
        <v>276</v>
      </c>
    </row>
    <row r="1831" spans="1:6" hidden="1">
      <c r="A1831" s="19">
        <v>42</v>
      </c>
      <c r="B1831" s="8" t="s">
        <v>2003</v>
      </c>
      <c r="C1831" s="24">
        <f>'Filter by planned &amp; actual'!D43</f>
        <v>78332394</v>
      </c>
      <c r="D1831" s="24">
        <f>'Filter by planned &amp; actual'!D1831</f>
        <v>108325955.45000005</v>
      </c>
      <c r="E1831" s="23">
        <v>44562</v>
      </c>
      <c r="F1831" s="19" t="s">
        <v>276</v>
      </c>
    </row>
    <row r="1832" spans="1:6" hidden="1">
      <c r="A1832" s="19">
        <v>43</v>
      </c>
      <c r="B1832" s="8" t="s">
        <v>2064</v>
      </c>
      <c r="C1832" s="24">
        <f>'Filter by planned &amp; actual'!D44</f>
        <v>0</v>
      </c>
      <c r="D1832" s="24">
        <f>'Filter by planned &amp; actual'!D1832</f>
        <v>0</v>
      </c>
      <c r="E1832" s="23">
        <v>44562</v>
      </c>
      <c r="F1832" s="19" t="s">
        <v>276</v>
      </c>
    </row>
    <row r="1833" spans="1:6" hidden="1">
      <c r="A1833" s="19">
        <v>44</v>
      </c>
      <c r="B1833" s="8" t="s">
        <v>2062</v>
      </c>
      <c r="C1833" s="24">
        <f>'Filter by planned &amp; actual'!D45</f>
        <v>0</v>
      </c>
      <c r="D1833" s="24">
        <f>'Filter by planned &amp; actual'!D1833</f>
        <v>0</v>
      </c>
      <c r="E1833" s="23">
        <v>44562</v>
      </c>
      <c r="F1833" s="19" t="s">
        <v>276</v>
      </c>
    </row>
    <row r="1834" spans="1:6" hidden="1">
      <c r="A1834" s="19">
        <v>45</v>
      </c>
      <c r="B1834" s="8" t="s">
        <v>2063</v>
      </c>
      <c r="C1834" s="24">
        <f>'Filter by planned &amp; actual'!D46</f>
        <v>0</v>
      </c>
      <c r="D1834" s="24">
        <f>'Filter by planned &amp; actual'!D1834</f>
        <v>0</v>
      </c>
      <c r="E1834" s="23">
        <v>44562</v>
      </c>
      <c r="F1834" s="19" t="s">
        <v>276</v>
      </c>
    </row>
    <row r="1835" spans="1:6" hidden="1">
      <c r="A1835" s="19">
        <v>46</v>
      </c>
      <c r="B1835" s="12" t="s">
        <v>2065</v>
      </c>
      <c r="C1835" s="24">
        <f>'Filter by planned &amp; actual'!D47</f>
        <v>48082904</v>
      </c>
      <c r="D1835" s="24">
        <f>'Filter by planned &amp; actual'!D1835</f>
        <v>13373273.215299353</v>
      </c>
      <c r="E1835" s="23">
        <v>44562</v>
      </c>
      <c r="F1835" s="19" t="s">
        <v>276</v>
      </c>
    </row>
    <row r="1836" spans="1:6" hidden="1">
      <c r="A1836" s="19">
        <v>47</v>
      </c>
      <c r="B1836" s="12" t="s">
        <v>2066</v>
      </c>
      <c r="C1836" s="24">
        <f>'Filter by planned &amp; actual'!D48</f>
        <v>27100220</v>
      </c>
      <c r="D1836" s="24">
        <f>'Filter by planned &amp; actual'!D1836</f>
        <v>9516947.0780952573</v>
      </c>
      <c r="E1836" s="23">
        <v>44562</v>
      </c>
      <c r="F1836" s="19" t="s">
        <v>276</v>
      </c>
    </row>
    <row r="1837" spans="1:6" hidden="1">
      <c r="A1837" s="19">
        <v>48</v>
      </c>
      <c r="B1837" s="8" t="s">
        <v>2068</v>
      </c>
      <c r="C1837" s="24">
        <f>'Filter by planned &amp; actual'!D49</f>
        <v>68052148.569999993</v>
      </c>
      <c r="D1837" s="24">
        <f>'Filter by planned &amp; actual'!D1837</f>
        <v>0</v>
      </c>
      <c r="E1837" s="23">
        <v>44562</v>
      </c>
      <c r="F1837" s="19" t="s">
        <v>276</v>
      </c>
    </row>
    <row r="1838" spans="1:6" hidden="1">
      <c r="A1838" s="19">
        <v>49</v>
      </c>
      <c r="B1838" s="8" t="s">
        <v>2069</v>
      </c>
      <c r="C1838" s="24">
        <f>'Filter by planned &amp; actual'!D50</f>
        <v>0</v>
      </c>
      <c r="D1838" s="24">
        <f>'Filter by planned &amp; actual'!D1838</f>
        <v>0</v>
      </c>
      <c r="E1838" s="23">
        <v>44562</v>
      </c>
      <c r="F1838" s="19" t="s">
        <v>276</v>
      </c>
    </row>
    <row r="1839" spans="1:6" hidden="1">
      <c r="A1839" s="19">
        <v>50</v>
      </c>
      <c r="B1839" s="8" t="s">
        <v>66</v>
      </c>
      <c r="C1839" s="24">
        <f>'Filter by planned &amp; actual'!D51</f>
        <v>0</v>
      </c>
      <c r="D1839" s="24">
        <f>'Filter by planned &amp; actual'!D1839</f>
        <v>0</v>
      </c>
      <c r="E1839" s="23">
        <v>44562</v>
      </c>
      <c r="F1839" s="19" t="s">
        <v>276</v>
      </c>
    </row>
    <row r="1840" spans="1:6" hidden="1">
      <c r="A1840" s="19">
        <v>51</v>
      </c>
      <c r="B1840" s="8" t="s">
        <v>67</v>
      </c>
      <c r="C1840" s="24">
        <f>'Filter by planned &amp; actual'!D52</f>
        <v>0</v>
      </c>
      <c r="D1840" s="24">
        <f>'Filter by planned &amp; actual'!D1840</f>
        <v>0</v>
      </c>
      <c r="E1840" s="23">
        <v>44562</v>
      </c>
      <c r="F1840" s="19" t="s">
        <v>276</v>
      </c>
    </row>
    <row r="1841" spans="1:6" hidden="1">
      <c r="A1841" s="19">
        <v>52</v>
      </c>
      <c r="B1841" s="8" t="s">
        <v>68</v>
      </c>
      <c r="C1841" s="24">
        <f>'Filter by planned &amp; actual'!D53</f>
        <v>0</v>
      </c>
      <c r="D1841" s="24">
        <f>'Filter by planned &amp; actual'!D1841</f>
        <v>0</v>
      </c>
      <c r="E1841" s="23">
        <v>44562</v>
      </c>
      <c r="F1841" s="19" t="s">
        <v>276</v>
      </c>
    </row>
    <row r="1842" spans="1:6" hidden="1">
      <c r="A1842" s="19">
        <v>53</v>
      </c>
      <c r="B1842" s="8" t="s">
        <v>69</v>
      </c>
      <c r="C1842" s="24">
        <f>'Filter by planned &amp; actual'!D54</f>
        <v>0</v>
      </c>
      <c r="D1842" s="24">
        <f>'Filter by planned &amp; actual'!D1842</f>
        <v>0</v>
      </c>
      <c r="E1842" s="23">
        <v>44562</v>
      </c>
      <c r="F1842" s="19" t="s">
        <v>276</v>
      </c>
    </row>
    <row r="1843" spans="1:6" hidden="1">
      <c r="A1843" s="19">
        <v>54</v>
      </c>
      <c r="B1843" s="8" t="s">
        <v>70</v>
      </c>
      <c r="C1843" s="24">
        <f>'Filter by planned &amp; actual'!D55</f>
        <v>0</v>
      </c>
      <c r="D1843" s="24">
        <f>'Filter by planned &amp; actual'!D1843</f>
        <v>0</v>
      </c>
      <c r="E1843" s="23">
        <v>44562</v>
      </c>
      <c r="F1843" s="19" t="s">
        <v>276</v>
      </c>
    </row>
    <row r="1844" spans="1:6" hidden="1">
      <c r="A1844" s="19">
        <v>55</v>
      </c>
      <c r="B1844" s="8" t="s">
        <v>71</v>
      </c>
      <c r="C1844" s="24">
        <f>'Filter by planned &amp; actual'!D56</f>
        <v>0</v>
      </c>
      <c r="D1844" s="24">
        <f>'Filter by planned &amp; actual'!D1844</f>
        <v>0</v>
      </c>
      <c r="E1844" s="23">
        <v>44562</v>
      </c>
      <c r="F1844" s="19" t="s">
        <v>276</v>
      </c>
    </row>
    <row r="1845" spans="1:6" hidden="1">
      <c r="A1845" s="19">
        <v>56</v>
      </c>
      <c r="B1845" s="8" t="s">
        <v>72</v>
      </c>
      <c r="C1845" s="24">
        <f>'Filter by planned &amp; actual'!D57</f>
        <v>0</v>
      </c>
      <c r="D1845" s="24">
        <f>'Filter by planned &amp; actual'!D1845</f>
        <v>0</v>
      </c>
      <c r="E1845" s="23">
        <v>44562</v>
      </c>
      <c r="F1845" s="19" t="s">
        <v>276</v>
      </c>
    </row>
    <row r="1846" spans="1:6" hidden="1">
      <c r="A1846" s="19">
        <v>57</v>
      </c>
      <c r="B1846" s="8" t="s">
        <v>73</v>
      </c>
      <c r="C1846" s="24">
        <f>'Filter by planned &amp; actual'!D58</f>
        <v>0</v>
      </c>
      <c r="D1846" s="24">
        <f>'Filter by planned &amp; actual'!D1846</f>
        <v>0</v>
      </c>
      <c r="E1846" s="23">
        <v>44562</v>
      </c>
      <c r="F1846" s="19" t="s">
        <v>276</v>
      </c>
    </row>
    <row r="1847" spans="1:6" hidden="1">
      <c r="A1847" s="19">
        <v>58</v>
      </c>
      <c r="B1847" s="8" t="s">
        <v>74</v>
      </c>
      <c r="C1847" s="24">
        <f>'Filter by planned &amp; actual'!D59</f>
        <v>0</v>
      </c>
      <c r="D1847" s="24">
        <f>'Filter by planned &amp; actual'!D1847</f>
        <v>0</v>
      </c>
      <c r="E1847" s="23">
        <v>44562</v>
      </c>
      <c r="F1847" s="19" t="s">
        <v>276</v>
      </c>
    </row>
    <row r="1848" spans="1:6" hidden="1">
      <c r="A1848" s="19">
        <v>59</v>
      </c>
      <c r="B1848" s="8" t="s">
        <v>75</v>
      </c>
      <c r="C1848" s="24">
        <f>'Filter by planned &amp; actual'!D60</f>
        <v>0</v>
      </c>
      <c r="D1848" s="24">
        <f>'Filter by planned &amp; actual'!D1848</f>
        <v>0</v>
      </c>
      <c r="E1848" s="23">
        <v>44562</v>
      </c>
      <c r="F1848" s="19" t="s">
        <v>276</v>
      </c>
    </row>
    <row r="1849" spans="1:6" hidden="1">
      <c r="A1849" s="19">
        <v>60</v>
      </c>
      <c r="B1849" s="8" t="s">
        <v>76</v>
      </c>
      <c r="C1849" s="24">
        <f>'Filter by planned &amp; actual'!D61</f>
        <v>0</v>
      </c>
      <c r="D1849" s="24">
        <f>'Filter by planned &amp; actual'!D1849</f>
        <v>0</v>
      </c>
      <c r="E1849" s="23">
        <v>44562</v>
      </c>
      <c r="F1849" s="19" t="s">
        <v>276</v>
      </c>
    </row>
    <row r="1850" spans="1:6" hidden="1">
      <c r="A1850" s="19">
        <v>61</v>
      </c>
      <c r="B1850" s="8" t="s">
        <v>77</v>
      </c>
      <c r="C1850" s="24">
        <f>'Filter by planned &amp; actual'!D62</f>
        <v>0</v>
      </c>
      <c r="D1850" s="24">
        <f>'Filter by planned &amp; actual'!D1850</f>
        <v>0</v>
      </c>
      <c r="E1850" s="23">
        <v>44562</v>
      </c>
      <c r="F1850" s="19" t="s">
        <v>276</v>
      </c>
    </row>
    <row r="1851" spans="1:6" hidden="1">
      <c r="A1851" s="19">
        <v>62</v>
      </c>
      <c r="B1851" s="8" t="s">
        <v>87</v>
      </c>
      <c r="C1851" s="24">
        <f>'Filter by planned &amp; actual'!D63</f>
        <v>0</v>
      </c>
      <c r="D1851" s="24">
        <f>'Filter by planned &amp; actual'!D1851</f>
        <v>0</v>
      </c>
      <c r="E1851" s="23">
        <v>44562</v>
      </c>
      <c r="F1851" s="19" t="s">
        <v>276</v>
      </c>
    </row>
    <row r="1852" spans="1:6" hidden="1">
      <c r="A1852" s="19">
        <v>63</v>
      </c>
      <c r="B1852" s="8" t="s">
        <v>93</v>
      </c>
      <c r="C1852" s="24">
        <f>'Filter by planned &amp; actual'!D64</f>
        <v>0</v>
      </c>
      <c r="D1852" s="24">
        <f>'Filter by planned &amp; actual'!D1852</f>
        <v>0</v>
      </c>
      <c r="E1852" s="23">
        <v>44562</v>
      </c>
      <c r="F1852" s="19" t="s">
        <v>276</v>
      </c>
    </row>
    <row r="1853" spans="1:6" hidden="1">
      <c r="A1853" s="19">
        <v>64</v>
      </c>
      <c r="B1853" s="8" t="s">
        <v>94</v>
      </c>
      <c r="C1853" s="24">
        <f>'Filter by planned &amp; actual'!D65</f>
        <v>0</v>
      </c>
      <c r="D1853" s="24">
        <f>'Filter by planned &amp; actual'!D1853</f>
        <v>0</v>
      </c>
      <c r="E1853" s="23">
        <v>44562</v>
      </c>
      <c r="F1853" s="19" t="s">
        <v>276</v>
      </c>
    </row>
    <row r="1854" spans="1:6" hidden="1">
      <c r="A1854" s="19">
        <v>65</v>
      </c>
      <c r="B1854" s="8" t="s">
        <v>95</v>
      </c>
      <c r="C1854" s="24">
        <f>'Filter by planned &amp; actual'!D66</f>
        <v>0</v>
      </c>
      <c r="D1854" s="24">
        <f>'Filter by planned &amp; actual'!D1854</f>
        <v>0</v>
      </c>
      <c r="E1854" s="23">
        <v>44562</v>
      </c>
      <c r="F1854" s="19" t="s">
        <v>276</v>
      </c>
    </row>
    <row r="1855" spans="1:6" hidden="1">
      <c r="A1855" s="19">
        <v>66</v>
      </c>
      <c r="B1855" s="8" t="s">
        <v>96</v>
      </c>
      <c r="C1855" s="24">
        <f>'Filter by planned &amp; actual'!D67</f>
        <v>0</v>
      </c>
      <c r="D1855" s="24">
        <f>'Filter by planned &amp; actual'!D1855</f>
        <v>0</v>
      </c>
      <c r="E1855" s="23">
        <v>44562</v>
      </c>
      <c r="F1855" s="19" t="s">
        <v>276</v>
      </c>
    </row>
    <row r="1856" spans="1:6" hidden="1">
      <c r="A1856" s="19">
        <v>67</v>
      </c>
      <c r="B1856" s="8" t="s">
        <v>97</v>
      </c>
      <c r="C1856" s="24">
        <f>'Filter by planned &amp; actual'!D68</f>
        <v>0</v>
      </c>
      <c r="D1856" s="24">
        <f>'Filter by planned &amp; actual'!D1856</f>
        <v>0</v>
      </c>
      <c r="E1856" s="23">
        <v>44562</v>
      </c>
      <c r="F1856" s="19" t="s">
        <v>276</v>
      </c>
    </row>
    <row r="1857" spans="1:6" hidden="1">
      <c r="A1857" s="19">
        <v>68</v>
      </c>
      <c r="B1857" s="8" t="s">
        <v>98</v>
      </c>
      <c r="C1857" s="24">
        <f>'Filter by planned &amp; actual'!D69</f>
        <v>0</v>
      </c>
      <c r="D1857" s="24">
        <f>'Filter by planned &amp; actual'!D1857</f>
        <v>0</v>
      </c>
      <c r="E1857" s="23">
        <v>44562</v>
      </c>
      <c r="F1857" s="19" t="s">
        <v>276</v>
      </c>
    </row>
    <row r="1858" spans="1:6" hidden="1">
      <c r="A1858" s="19">
        <v>69</v>
      </c>
      <c r="B1858" s="8" t="s">
        <v>99</v>
      </c>
      <c r="C1858" s="24">
        <f>'Filter by planned &amp; actual'!D70</f>
        <v>0</v>
      </c>
      <c r="D1858" s="24">
        <f>'Filter by planned &amp; actual'!D1858</f>
        <v>0</v>
      </c>
      <c r="E1858" s="23">
        <v>44562</v>
      </c>
      <c r="F1858" s="19" t="s">
        <v>276</v>
      </c>
    </row>
    <row r="1859" spans="1:6" hidden="1">
      <c r="A1859" s="19">
        <v>70</v>
      </c>
      <c r="B1859" s="8" t="s">
        <v>100</v>
      </c>
      <c r="C1859" s="24">
        <f>'Filter by planned &amp; actual'!D71</f>
        <v>0</v>
      </c>
      <c r="D1859" s="24">
        <f>'Filter by planned &amp; actual'!D1859</f>
        <v>0</v>
      </c>
      <c r="E1859" s="23">
        <v>44562</v>
      </c>
      <c r="F1859" s="19" t="s">
        <v>276</v>
      </c>
    </row>
    <row r="1860" spans="1:6" hidden="1">
      <c r="A1860" s="19">
        <v>71</v>
      </c>
      <c r="B1860" s="8" t="s">
        <v>101</v>
      </c>
      <c r="C1860" s="24">
        <f>'Filter by planned &amp; actual'!D72</f>
        <v>0</v>
      </c>
      <c r="D1860" s="24">
        <f>'Filter by planned &amp; actual'!D1860</f>
        <v>0</v>
      </c>
      <c r="E1860" s="23">
        <v>44562</v>
      </c>
      <c r="F1860" s="19" t="s">
        <v>276</v>
      </c>
    </row>
    <row r="1861" spans="1:6" hidden="1">
      <c r="A1861" s="19">
        <v>72</v>
      </c>
      <c r="B1861" s="8" t="s">
        <v>102</v>
      </c>
      <c r="C1861" s="24">
        <f>'Filter by planned &amp; actual'!D73</f>
        <v>0</v>
      </c>
      <c r="D1861" s="24">
        <f>'Filter by planned &amp; actual'!D1861</f>
        <v>0</v>
      </c>
      <c r="E1861" s="23">
        <v>44562</v>
      </c>
      <c r="F1861" s="19" t="s">
        <v>276</v>
      </c>
    </row>
    <row r="1862" spans="1:6" hidden="1">
      <c r="A1862" s="19">
        <v>73</v>
      </c>
      <c r="B1862" s="8" t="s">
        <v>103</v>
      </c>
      <c r="C1862" s="24">
        <f>'Filter by planned &amp; actual'!D74</f>
        <v>0</v>
      </c>
      <c r="D1862" s="24">
        <f>'Filter by planned &amp; actual'!D1862</f>
        <v>0</v>
      </c>
      <c r="E1862" s="23">
        <v>44562</v>
      </c>
      <c r="F1862" s="19" t="s">
        <v>276</v>
      </c>
    </row>
    <row r="1863" spans="1:6" hidden="1">
      <c r="A1863" s="19">
        <v>74</v>
      </c>
      <c r="B1863" s="8" t="s">
        <v>104</v>
      </c>
      <c r="C1863" s="24">
        <f>'Filter by planned &amp; actual'!D75</f>
        <v>0</v>
      </c>
      <c r="D1863" s="24">
        <f>'Filter by planned &amp; actual'!D1863</f>
        <v>0</v>
      </c>
      <c r="E1863" s="23">
        <v>44562</v>
      </c>
      <c r="F1863" s="19" t="s">
        <v>276</v>
      </c>
    </row>
    <row r="1864" spans="1:6" hidden="1">
      <c r="A1864" s="19">
        <v>75</v>
      </c>
      <c r="B1864" s="8" t="s">
        <v>105</v>
      </c>
      <c r="C1864" s="24">
        <f>'Filter by planned &amp; actual'!D76</f>
        <v>0</v>
      </c>
      <c r="D1864" s="24">
        <f>'Filter by planned &amp; actual'!D1864</f>
        <v>0</v>
      </c>
      <c r="E1864" s="23">
        <v>44562</v>
      </c>
      <c r="F1864" s="19" t="s">
        <v>276</v>
      </c>
    </row>
    <row r="1865" spans="1:6" hidden="1">
      <c r="A1865" s="19">
        <v>76</v>
      </c>
      <c r="B1865" s="8" t="s">
        <v>111</v>
      </c>
      <c r="C1865" s="24">
        <f>'Filter by planned &amp; actual'!D77</f>
        <v>0</v>
      </c>
      <c r="D1865" s="24">
        <f>'Filter by planned &amp; actual'!D1865</f>
        <v>0</v>
      </c>
      <c r="E1865" s="23">
        <v>44562</v>
      </c>
      <c r="F1865" s="19" t="s">
        <v>276</v>
      </c>
    </row>
    <row r="1866" spans="1:6" hidden="1">
      <c r="A1866" s="19">
        <v>77</v>
      </c>
      <c r="B1866" s="8" t="s">
        <v>112</v>
      </c>
      <c r="C1866" s="24">
        <f>'Filter by planned &amp; actual'!D78</f>
        <v>0</v>
      </c>
      <c r="D1866" s="24">
        <f>'Filter by planned &amp; actual'!D1866</f>
        <v>0</v>
      </c>
      <c r="E1866" s="23">
        <v>44562</v>
      </c>
      <c r="F1866" s="19" t="s">
        <v>276</v>
      </c>
    </row>
    <row r="1867" spans="1:6" hidden="1">
      <c r="A1867" s="19">
        <v>78</v>
      </c>
      <c r="B1867" s="8" t="s">
        <v>113</v>
      </c>
      <c r="C1867" s="24">
        <f>'Filter by planned &amp; actual'!D79</f>
        <v>0</v>
      </c>
      <c r="D1867" s="24">
        <f>'Filter by planned &amp; actual'!D1867</f>
        <v>0</v>
      </c>
      <c r="E1867" s="23">
        <v>44562</v>
      </c>
      <c r="F1867" s="19" t="s">
        <v>276</v>
      </c>
    </row>
    <row r="1868" spans="1:6" hidden="1">
      <c r="A1868" s="19">
        <v>79</v>
      </c>
      <c r="B1868" s="8" t="s">
        <v>114</v>
      </c>
      <c r="C1868" s="24">
        <f>'Filter by planned &amp; actual'!D80</f>
        <v>0</v>
      </c>
      <c r="D1868" s="24">
        <f>'Filter by planned &amp; actual'!D1868</f>
        <v>0</v>
      </c>
      <c r="E1868" s="23">
        <v>44562</v>
      </c>
      <c r="F1868" s="19" t="s">
        <v>276</v>
      </c>
    </row>
    <row r="1869" spans="1:6" hidden="1">
      <c r="A1869" s="19">
        <v>80</v>
      </c>
      <c r="B1869" s="8" t="s">
        <v>115</v>
      </c>
      <c r="C1869" s="24">
        <f>'Filter by planned &amp; actual'!D81</f>
        <v>0</v>
      </c>
      <c r="D1869" s="24">
        <f>'Filter by planned &amp; actual'!D1869</f>
        <v>0</v>
      </c>
      <c r="E1869" s="23">
        <v>44562</v>
      </c>
      <c r="F1869" s="19" t="s">
        <v>276</v>
      </c>
    </row>
    <row r="1870" spans="1:6" hidden="1">
      <c r="A1870" s="19">
        <v>81</v>
      </c>
      <c r="B1870" s="8" t="s">
        <v>116</v>
      </c>
      <c r="C1870" s="24">
        <f>'Filter by planned &amp; actual'!D82</f>
        <v>0</v>
      </c>
      <c r="D1870" s="24">
        <f>'Filter by planned &amp; actual'!D1870</f>
        <v>0</v>
      </c>
      <c r="E1870" s="23">
        <v>44562</v>
      </c>
      <c r="F1870" s="19" t="s">
        <v>276</v>
      </c>
    </row>
    <row r="1871" spans="1:6" hidden="1">
      <c r="A1871" s="19">
        <v>82</v>
      </c>
      <c r="B1871" s="8" t="s">
        <v>117</v>
      </c>
      <c r="C1871" s="24">
        <f>'Filter by planned &amp; actual'!D83</f>
        <v>0</v>
      </c>
      <c r="D1871" s="24">
        <f>'Filter by planned &amp; actual'!D1871</f>
        <v>0</v>
      </c>
      <c r="E1871" s="23">
        <v>44562</v>
      </c>
      <c r="F1871" s="19" t="s">
        <v>276</v>
      </c>
    </row>
    <row r="1872" spans="1:6" hidden="1">
      <c r="A1872" s="19">
        <v>83</v>
      </c>
      <c r="B1872" s="8" t="s">
        <v>118</v>
      </c>
      <c r="C1872" s="24">
        <f>'Filter by planned &amp; actual'!D84</f>
        <v>0</v>
      </c>
      <c r="D1872" s="24">
        <f>'Filter by planned &amp; actual'!D1872</f>
        <v>0</v>
      </c>
      <c r="E1872" s="23">
        <v>44562</v>
      </c>
      <c r="F1872" s="19" t="s">
        <v>276</v>
      </c>
    </row>
    <row r="1873" spans="1:6" hidden="1">
      <c r="A1873" s="19">
        <v>84</v>
      </c>
      <c r="B1873" s="8" t="s">
        <v>119</v>
      </c>
      <c r="C1873" s="24">
        <f>'Filter by planned &amp; actual'!D85</f>
        <v>0</v>
      </c>
      <c r="D1873" s="24">
        <f>'Filter by planned &amp; actual'!D1873</f>
        <v>0</v>
      </c>
      <c r="E1873" s="23">
        <v>44562</v>
      </c>
      <c r="F1873" s="19" t="s">
        <v>276</v>
      </c>
    </row>
    <row r="1874" spans="1:6" hidden="1">
      <c r="A1874" s="19">
        <v>85</v>
      </c>
      <c r="B1874" s="8" t="s">
        <v>120</v>
      </c>
      <c r="C1874" s="24">
        <f>'Filter by planned &amp; actual'!D86</f>
        <v>0</v>
      </c>
      <c r="D1874" s="24">
        <f>'Filter by planned &amp; actual'!D1874</f>
        <v>0</v>
      </c>
      <c r="E1874" s="23">
        <v>44562</v>
      </c>
      <c r="F1874" s="19" t="s">
        <v>276</v>
      </c>
    </row>
    <row r="1875" spans="1:6" hidden="1">
      <c r="A1875" s="19">
        <v>86</v>
      </c>
      <c r="B1875" s="8" t="s">
        <v>121</v>
      </c>
      <c r="C1875" s="24">
        <f>'Filter by planned &amp; actual'!D87</f>
        <v>0</v>
      </c>
      <c r="D1875" s="24">
        <f>'Filter by planned &amp; actual'!D1875</f>
        <v>0</v>
      </c>
      <c r="E1875" s="23">
        <v>44562</v>
      </c>
      <c r="F1875" s="19" t="s">
        <v>276</v>
      </c>
    </row>
    <row r="1876" spans="1:6" hidden="1">
      <c r="A1876" s="19">
        <v>87</v>
      </c>
      <c r="B1876" s="8" t="s">
        <v>122</v>
      </c>
      <c r="C1876" s="24">
        <f>'Filter by planned &amp; actual'!D88</f>
        <v>0</v>
      </c>
      <c r="D1876" s="24">
        <f>'Filter by planned &amp; actual'!D1876</f>
        <v>0</v>
      </c>
      <c r="E1876" s="23">
        <v>44562</v>
      </c>
      <c r="F1876" s="19" t="s">
        <v>276</v>
      </c>
    </row>
    <row r="1877" spans="1:6" hidden="1">
      <c r="A1877" s="19">
        <v>88</v>
      </c>
      <c r="B1877" s="8" t="s">
        <v>123</v>
      </c>
      <c r="C1877" s="24">
        <f>'Filter by planned &amp; actual'!D89</f>
        <v>0</v>
      </c>
      <c r="D1877" s="24">
        <f>'Filter by planned &amp; actual'!D1877</f>
        <v>0</v>
      </c>
      <c r="E1877" s="23">
        <v>44562</v>
      </c>
      <c r="F1877" s="19" t="s">
        <v>276</v>
      </c>
    </row>
    <row r="1878" spans="1:6" hidden="1">
      <c r="A1878" s="19">
        <v>89</v>
      </c>
      <c r="B1878" s="8" t="s">
        <v>126</v>
      </c>
      <c r="C1878" s="24">
        <f>'Filter by planned &amp; actual'!D90</f>
        <v>0</v>
      </c>
      <c r="D1878" s="24">
        <f>'Filter by planned &amp; actual'!D1878</f>
        <v>0</v>
      </c>
      <c r="E1878" s="23">
        <v>44562</v>
      </c>
      <c r="F1878" s="19" t="s">
        <v>276</v>
      </c>
    </row>
    <row r="1879" spans="1:6" hidden="1">
      <c r="A1879" s="19">
        <v>90</v>
      </c>
      <c r="B1879" s="8" t="s">
        <v>284</v>
      </c>
      <c r="C1879" s="24">
        <f>'Filter by planned &amp; actual'!D91</f>
        <v>0</v>
      </c>
      <c r="D1879" s="24">
        <f>'Filter by planned &amp; actual'!D1879</f>
        <v>0</v>
      </c>
      <c r="E1879" s="23">
        <v>44562</v>
      </c>
      <c r="F1879" s="19" t="s">
        <v>276</v>
      </c>
    </row>
    <row r="1880" spans="1:6" hidden="1">
      <c r="A1880" s="19">
        <v>91</v>
      </c>
      <c r="B1880" s="19" t="s">
        <v>2006</v>
      </c>
      <c r="C1880" s="24">
        <f>'Filter by planned &amp; actual'!D92</f>
        <v>0</v>
      </c>
      <c r="D1880" s="24">
        <f>'Filter by planned &amp; actual'!D1880</f>
        <v>0</v>
      </c>
      <c r="E1880" s="23">
        <v>44562</v>
      </c>
      <c r="F1880" s="19" t="s">
        <v>276</v>
      </c>
    </row>
    <row r="1881" spans="1:6" hidden="1">
      <c r="A1881" s="19">
        <v>92</v>
      </c>
      <c r="B1881" s="19" t="s">
        <v>283</v>
      </c>
      <c r="C1881" s="24">
        <f>'Filter by planned &amp; actual'!D93</f>
        <v>0</v>
      </c>
      <c r="D1881" s="24">
        <f>'Filter by planned &amp; actual'!D1881</f>
        <v>0</v>
      </c>
      <c r="E1881" s="23">
        <v>44562</v>
      </c>
      <c r="F1881" s="19" t="s">
        <v>276</v>
      </c>
    </row>
    <row r="1882" spans="1:6" hidden="1">
      <c r="A1882" s="19">
        <v>93</v>
      </c>
      <c r="B1882" s="19" t="s">
        <v>2005</v>
      </c>
      <c r="C1882" s="24">
        <f>'Filter by planned &amp; actual'!D94</f>
        <v>0</v>
      </c>
      <c r="D1882" s="24">
        <f>'Filter by planned &amp; actual'!D1882</f>
        <v>0</v>
      </c>
      <c r="E1882" s="23">
        <v>44562</v>
      </c>
      <c r="F1882" s="19" t="s">
        <v>276</v>
      </c>
    </row>
    <row r="1883" spans="1:6" hidden="1">
      <c r="A1883" s="19">
        <v>94</v>
      </c>
      <c r="B1883" s="19" t="s">
        <v>2075</v>
      </c>
      <c r="C1883" s="24">
        <f>'Filter by planned &amp; actual'!D95</f>
        <v>0</v>
      </c>
      <c r="D1883" s="24">
        <f>'Filter by planned &amp; actual'!D1883</f>
        <v>0</v>
      </c>
      <c r="E1883" s="23">
        <v>44562</v>
      </c>
      <c r="F1883" s="19" t="s">
        <v>276</v>
      </c>
    </row>
    <row r="1884" spans="1:6" hidden="1">
      <c r="A1884" s="19">
        <v>95</v>
      </c>
      <c r="B1884" s="19" t="s">
        <v>2076</v>
      </c>
      <c r="C1884" s="24">
        <f>'Filter by planned &amp; actual'!D96</f>
        <v>0</v>
      </c>
      <c r="D1884" s="22">
        <f>'Filter by planned &amp; actual'!D1884</f>
        <v>0</v>
      </c>
      <c r="E1884" s="23">
        <v>44562</v>
      </c>
      <c r="F1884" s="19" t="s">
        <v>276</v>
      </c>
    </row>
    <row r="1885" spans="1:6" hidden="1">
      <c r="A1885" s="19">
        <v>96</v>
      </c>
      <c r="B1885" s="19" t="s">
        <v>2077</v>
      </c>
      <c r="C1885" s="24">
        <f>'Filter by planned &amp; actual'!D97</f>
        <v>0</v>
      </c>
      <c r="D1885" s="22">
        <f>'Filter by planned &amp; actual'!D1885</f>
        <v>0</v>
      </c>
      <c r="E1885" s="23">
        <v>44562</v>
      </c>
      <c r="F1885" s="19" t="s">
        <v>276</v>
      </c>
    </row>
    <row r="1886" spans="1:6" hidden="1">
      <c r="A1886" s="19">
        <v>97</v>
      </c>
      <c r="B1886" s="19" t="s">
        <v>2078</v>
      </c>
      <c r="C1886" s="24">
        <f>'Filter by planned &amp; actual'!D98</f>
        <v>15673111</v>
      </c>
      <c r="D1886" s="22">
        <f>'Filter by planned &amp; actual'!D1886</f>
        <v>0</v>
      </c>
      <c r="E1886" s="23">
        <v>44562</v>
      </c>
      <c r="F1886" s="19" t="s">
        <v>276</v>
      </c>
    </row>
    <row r="1887" spans="1:6" hidden="1">
      <c r="A1887" s="19">
        <v>98</v>
      </c>
      <c r="B1887" s="19" t="s">
        <v>2079</v>
      </c>
      <c r="C1887" s="24">
        <f>'Filter by planned &amp; actual'!D99</f>
        <v>21041587</v>
      </c>
      <c r="D1887" s="22">
        <f>'Filter by planned &amp; actual'!D1887</f>
        <v>5731314.1199999992</v>
      </c>
      <c r="E1887" s="23">
        <v>44562</v>
      </c>
      <c r="F1887" s="19" t="s">
        <v>276</v>
      </c>
    </row>
    <row r="1888" spans="1:6" hidden="1">
      <c r="A1888" s="19">
        <v>99</v>
      </c>
      <c r="B1888" s="19" t="s">
        <v>2080</v>
      </c>
      <c r="C1888" s="24">
        <f>'Filter by planned &amp; actual'!D100</f>
        <v>55125187</v>
      </c>
      <c r="D1888" s="22">
        <f>'Filter by planned &amp; actual'!D1888</f>
        <v>12467000.66</v>
      </c>
      <c r="E1888" s="23">
        <v>44562</v>
      </c>
      <c r="F1888" s="19" t="s">
        <v>276</v>
      </c>
    </row>
    <row r="1889" spans="1:6" hidden="1">
      <c r="A1889" s="19">
        <v>100</v>
      </c>
      <c r="B1889" s="19" t="s">
        <v>2081</v>
      </c>
      <c r="C1889" s="24">
        <f>'Filter by planned &amp; actual'!D101</f>
        <v>0</v>
      </c>
      <c r="D1889" s="22">
        <f>'Filter by planned &amp; actual'!D1889</f>
        <v>0</v>
      </c>
      <c r="E1889" s="23">
        <v>44562</v>
      </c>
      <c r="F1889" s="19" t="s">
        <v>276</v>
      </c>
    </row>
    <row r="1890" spans="1:6" hidden="1">
      <c r="A1890" s="19">
        <v>101</v>
      </c>
      <c r="B1890" s="19" t="s">
        <v>2082</v>
      </c>
      <c r="C1890" s="24">
        <f>'Filter by planned &amp; actual'!D102</f>
        <v>0</v>
      </c>
      <c r="D1890" s="22">
        <f>'Filter by planned &amp; actual'!D1890</f>
        <v>0</v>
      </c>
      <c r="E1890" s="23">
        <v>44562</v>
      </c>
      <c r="F1890" s="19" t="s">
        <v>276</v>
      </c>
    </row>
    <row r="1891" spans="1:6" ht="16.5" hidden="1" customHeight="1">
      <c r="A1891" s="19">
        <v>102</v>
      </c>
      <c r="B1891" s="19" t="s">
        <v>2083</v>
      </c>
      <c r="C1891" s="24">
        <f>'Filter by planned &amp; actual'!D103</f>
        <v>19109674.289999999</v>
      </c>
      <c r="D1891" s="22">
        <f>'Filter by planned &amp; actual'!D1891</f>
        <v>0</v>
      </c>
      <c r="E1891" s="23">
        <v>44562</v>
      </c>
      <c r="F1891" s="19" t="s">
        <v>276</v>
      </c>
    </row>
    <row r="1892" spans="1:6" ht="16.5" hidden="1" customHeight="1">
      <c r="A1892" s="19">
        <v>103</v>
      </c>
      <c r="B1892" t="s">
        <v>2085</v>
      </c>
      <c r="C1892" s="24">
        <f>'Filter by planned &amp; actual'!D104</f>
        <v>0</v>
      </c>
      <c r="D1892" s="22">
        <f>'Filter by planned &amp; actual'!D1892</f>
        <v>0</v>
      </c>
      <c r="E1892" s="23">
        <v>44562</v>
      </c>
      <c r="F1892" s="19" t="s">
        <v>276</v>
      </c>
    </row>
    <row r="1893" spans="1:6" ht="16.5" hidden="1" customHeight="1">
      <c r="A1893" s="19">
        <v>104</v>
      </c>
      <c r="B1893" t="s">
        <v>2086</v>
      </c>
      <c r="C1893" s="24">
        <f>'Filter by planned &amp; actual'!D105</f>
        <v>0</v>
      </c>
      <c r="D1893" s="22">
        <f>'Filter by planned &amp; actual'!D1893</f>
        <v>0</v>
      </c>
      <c r="E1893" s="23">
        <v>44562</v>
      </c>
      <c r="F1893" s="19" t="s">
        <v>276</v>
      </c>
    </row>
    <row r="1894" spans="1:6" ht="16.5" hidden="1" customHeight="1">
      <c r="A1894" s="19">
        <v>105</v>
      </c>
      <c r="B1894" t="s">
        <v>2087</v>
      </c>
      <c r="C1894" s="24">
        <f>'Filter by planned &amp; actual'!D106</f>
        <v>20131380</v>
      </c>
      <c r="D1894" s="22">
        <f>'Filter by planned &amp; actual'!D1894</f>
        <v>9032753.1099999845</v>
      </c>
      <c r="E1894" s="23">
        <v>44562</v>
      </c>
      <c r="F1894" s="19" t="s">
        <v>276</v>
      </c>
    </row>
    <row r="1895" spans="1:6" ht="16.5" hidden="1" customHeight="1">
      <c r="A1895" s="19">
        <v>106</v>
      </c>
      <c r="B1895" t="s">
        <v>2088</v>
      </c>
      <c r="C1895" s="24">
        <f>'Filter by planned &amp; actual'!D107</f>
        <v>0</v>
      </c>
      <c r="D1895" s="22">
        <f>'Filter by planned &amp; actual'!D1895</f>
        <v>0</v>
      </c>
      <c r="E1895" s="23">
        <v>44562</v>
      </c>
      <c r="F1895" s="19" t="s">
        <v>276</v>
      </c>
    </row>
    <row r="1896" spans="1:6" hidden="1">
      <c r="A1896" s="19">
        <v>107</v>
      </c>
      <c r="B1896" t="s">
        <v>2089</v>
      </c>
      <c r="C1896" s="24">
        <f>'Filter by planned &amp; actual'!D108</f>
        <v>0</v>
      </c>
      <c r="D1896" s="22">
        <f>'Filter by planned &amp; actual'!D1896</f>
        <v>0</v>
      </c>
      <c r="E1896" s="23">
        <v>44562</v>
      </c>
      <c r="F1896" s="19" t="s">
        <v>276</v>
      </c>
    </row>
    <row r="1897" spans="1:6" hidden="1">
      <c r="A1897" s="19">
        <v>108</v>
      </c>
      <c r="B1897" t="s">
        <v>2090</v>
      </c>
      <c r="C1897" s="24">
        <f>'Filter by planned &amp; actual'!D109</f>
        <v>28206020</v>
      </c>
      <c r="D1897" s="22">
        <f>'Filter by planned &amp; actual'!D1897</f>
        <v>0</v>
      </c>
      <c r="E1897" s="23">
        <v>44562</v>
      </c>
      <c r="F1897" s="19" t="s">
        <v>276</v>
      </c>
    </row>
    <row r="1898" spans="1:6" hidden="1">
      <c r="A1898" s="19">
        <v>109</v>
      </c>
      <c r="B1898" t="s">
        <v>2091</v>
      </c>
      <c r="C1898" s="24">
        <f>'Filter by planned &amp; actual'!D110</f>
        <v>14801404.76</v>
      </c>
      <c r="D1898" s="22">
        <f>'Filter by planned &amp; actual'!D1898</f>
        <v>0</v>
      </c>
      <c r="E1898" s="23">
        <v>44562</v>
      </c>
      <c r="F1898" s="19" t="s">
        <v>276</v>
      </c>
    </row>
    <row r="1899" spans="1:6" hidden="1">
      <c r="A1899" s="19">
        <v>110</v>
      </c>
      <c r="B1899" s="19" t="s">
        <v>2092</v>
      </c>
      <c r="C1899" s="24">
        <f>'Filter by planned &amp; actual'!D111</f>
        <v>54990283</v>
      </c>
      <c r="D1899" s="22">
        <f>'Filter by planned &amp; actual'!D1899</f>
        <v>28571872.939999998</v>
      </c>
      <c r="E1899" s="23">
        <v>44562</v>
      </c>
      <c r="F1899" s="19" t="s">
        <v>276</v>
      </c>
    </row>
    <row r="1900" spans="1:6" hidden="1">
      <c r="A1900" s="19">
        <v>111</v>
      </c>
      <c r="B1900" s="19" t="s">
        <v>2104</v>
      </c>
      <c r="C1900" s="24">
        <f>'Filter by planned &amp; actual'!D112</f>
        <v>3000000</v>
      </c>
      <c r="D1900" s="22">
        <f>'Filter by planned &amp; actual'!D1900</f>
        <v>2116780.4299999997</v>
      </c>
      <c r="E1900" s="23">
        <v>44562</v>
      </c>
      <c r="F1900" s="19" t="s">
        <v>276</v>
      </c>
    </row>
    <row r="1901" spans="1:6" hidden="1">
      <c r="A1901" s="19">
        <v>112</v>
      </c>
      <c r="B1901" s="19" t="s">
        <v>2100</v>
      </c>
      <c r="C1901" s="24">
        <f>'Filter by planned &amp; actual'!D113</f>
        <v>24739046</v>
      </c>
      <c r="D1901" s="22">
        <f>'Filter by planned &amp; actual'!D1901</f>
        <v>14485776.580000013</v>
      </c>
      <c r="E1901" s="23">
        <v>44562</v>
      </c>
      <c r="F1901" s="19" t="s">
        <v>276</v>
      </c>
    </row>
    <row r="1902" spans="1:6" hidden="1">
      <c r="A1902" s="19">
        <v>113</v>
      </c>
      <c r="B1902" s="19" t="s">
        <v>2101</v>
      </c>
      <c r="C1902" s="24">
        <f>'Filter by planned &amp; actual'!D114</f>
        <v>41282525</v>
      </c>
      <c r="D1902" s="22">
        <f>'Filter by planned &amp; actual'!D1902</f>
        <v>29038558.459999979</v>
      </c>
      <c r="E1902" s="23">
        <v>44562</v>
      </c>
      <c r="F1902" s="19" t="s">
        <v>276</v>
      </c>
    </row>
    <row r="1903" spans="1:6" hidden="1">
      <c r="A1903" s="19">
        <v>114</v>
      </c>
      <c r="B1903" s="19" t="s">
        <v>2102</v>
      </c>
      <c r="C1903" s="24">
        <f>'Filter by planned &amp; actual'!D115</f>
        <v>250119</v>
      </c>
      <c r="D1903" s="22">
        <f>'Filter by planned &amp; actual'!D1903</f>
        <v>0</v>
      </c>
      <c r="E1903" s="23">
        <v>44562</v>
      </c>
      <c r="F1903" s="19" t="s">
        <v>276</v>
      </c>
    </row>
    <row r="1904" spans="1:6" hidden="1">
      <c r="A1904" s="20">
        <v>115</v>
      </c>
      <c r="B1904" s="20" t="s">
        <v>2103</v>
      </c>
      <c r="C1904" s="24">
        <f>'Filter by planned &amp; actual'!D116</f>
        <v>0</v>
      </c>
      <c r="D1904" s="22">
        <f>'Filter by planned &amp; actual'!D1904</f>
        <v>0</v>
      </c>
      <c r="E1904" s="23">
        <v>44562</v>
      </c>
      <c r="F1904" s="19" t="s">
        <v>276</v>
      </c>
    </row>
    <row r="1905" spans="1:6" hidden="1">
      <c r="A1905" s="19">
        <v>116</v>
      </c>
      <c r="B1905" s="19" t="s">
        <v>2109</v>
      </c>
      <c r="C1905" s="24">
        <f>'Filter by planned &amp; actual'!D117</f>
        <v>705888</v>
      </c>
      <c r="D1905" s="22">
        <f>'Filter by planned &amp; actual'!D1905</f>
        <v>0</v>
      </c>
      <c r="E1905" s="23">
        <v>44562</v>
      </c>
      <c r="F1905" s="19" t="s">
        <v>276</v>
      </c>
    </row>
    <row r="1906" spans="1:6" hidden="1">
      <c r="A1906" s="19">
        <v>117</v>
      </c>
      <c r="B1906" s="19" t="s">
        <v>2110</v>
      </c>
      <c r="C1906" s="24">
        <f>'Filter by planned &amp; actual'!D118</f>
        <v>500000</v>
      </c>
      <c r="D1906" s="22">
        <f>'Filter by planned &amp; actual'!D1906</f>
        <v>0</v>
      </c>
      <c r="E1906" s="23">
        <v>44562</v>
      </c>
      <c r="F1906" s="19" t="s">
        <v>276</v>
      </c>
    </row>
    <row r="1907" spans="1:6" hidden="1">
      <c r="A1907">
        <v>118</v>
      </c>
      <c r="B1907" t="s">
        <v>2112</v>
      </c>
      <c r="C1907" s="24">
        <f>'Filter by planned &amp; actual'!D119</f>
        <v>12422337</v>
      </c>
      <c r="D1907" s="22">
        <f>'Filter by planned &amp; actual'!D1907</f>
        <v>18044958.860000003</v>
      </c>
      <c r="E1907" s="23">
        <v>44562</v>
      </c>
      <c r="F1907" s="19" t="s">
        <v>276</v>
      </c>
    </row>
    <row r="1908" spans="1:6" hidden="1">
      <c r="A1908">
        <v>119</v>
      </c>
      <c r="B1908" t="s">
        <v>2113</v>
      </c>
      <c r="C1908" s="24">
        <f>'Filter by planned &amp; actual'!D120</f>
        <v>120343</v>
      </c>
      <c r="D1908" s="22">
        <f>'Filter by planned &amp; actual'!D1908</f>
        <v>0</v>
      </c>
      <c r="E1908" s="23">
        <v>44562</v>
      </c>
      <c r="F1908" s="19" t="s">
        <v>276</v>
      </c>
    </row>
    <row r="1909" spans="1:6" hidden="1">
      <c r="A1909">
        <v>120</v>
      </c>
      <c r="B1909" s="106" t="s">
        <v>2114</v>
      </c>
      <c r="C1909" s="24">
        <f>'Filter by planned &amp; actual'!D121</f>
        <v>0</v>
      </c>
      <c r="D1909" s="22">
        <f>'Filter by planned &amp; actual'!D1909</f>
        <v>0</v>
      </c>
      <c r="E1909" s="23">
        <v>44562</v>
      </c>
      <c r="F1909" s="19" t="s">
        <v>276</v>
      </c>
    </row>
    <row r="1910" spans="1:6" hidden="1">
      <c r="A1910">
        <v>121</v>
      </c>
      <c r="B1910" s="12" t="s">
        <v>2157</v>
      </c>
      <c r="C1910" s="24">
        <f>'Filter by planned &amp; actual'!D122</f>
        <v>0</v>
      </c>
      <c r="D1910" s="22">
        <f>'Filter by planned &amp; actual'!D1910</f>
        <v>0</v>
      </c>
      <c r="E1910" s="23">
        <v>44562</v>
      </c>
      <c r="F1910" s="19" t="s">
        <v>276</v>
      </c>
    </row>
    <row r="1911" spans="1:6" hidden="1">
      <c r="A1911">
        <v>122</v>
      </c>
      <c r="B1911" s="12" t="s">
        <v>2158</v>
      </c>
      <c r="C1911" s="24">
        <f>'Filter by planned &amp; actual'!D123</f>
        <v>0</v>
      </c>
      <c r="D1911" s="22">
        <f>'Filter by planned &amp; actual'!D1911</f>
        <v>0</v>
      </c>
      <c r="E1911" s="23">
        <v>44562</v>
      </c>
      <c r="F1911" s="19" t="s">
        <v>276</v>
      </c>
    </row>
    <row r="1912" spans="1:6" hidden="1">
      <c r="A1912">
        <v>123</v>
      </c>
      <c r="B1912" s="12" t="s">
        <v>2159</v>
      </c>
      <c r="C1912" s="24">
        <f>'Filter by planned &amp; actual'!D124</f>
        <v>0</v>
      </c>
      <c r="D1912" s="22">
        <f>'Filter by planned &amp; actual'!D1912</f>
        <v>0</v>
      </c>
      <c r="E1912" s="23">
        <v>44562</v>
      </c>
      <c r="F1912" s="19" t="s">
        <v>276</v>
      </c>
    </row>
    <row r="1913" spans="1:6" hidden="1">
      <c r="A1913">
        <v>124</v>
      </c>
      <c r="B1913" s="12" t="s">
        <v>2160</v>
      </c>
      <c r="C1913" s="24">
        <f>'Filter by planned &amp; actual'!D125</f>
        <v>0</v>
      </c>
      <c r="D1913" s="22">
        <f>'Filter by planned &amp; actual'!D1913</f>
        <v>0</v>
      </c>
      <c r="E1913" s="23">
        <v>44562</v>
      </c>
      <c r="F1913" s="19" t="s">
        <v>276</v>
      </c>
    </row>
    <row r="1914" spans="1:6" hidden="1">
      <c r="A1914" s="19">
        <v>125</v>
      </c>
      <c r="B1914" s="19" t="s">
        <v>2162</v>
      </c>
      <c r="C1914" s="24">
        <f>'Filter by planned &amp; actual'!D126</f>
        <v>0</v>
      </c>
      <c r="D1914" s="22">
        <f>'Filter by planned &amp; actual'!D1914</f>
        <v>1105252.5100000007</v>
      </c>
      <c r="E1914" s="23">
        <v>44562</v>
      </c>
      <c r="F1914" s="19" t="s">
        <v>276</v>
      </c>
    </row>
    <row r="1915" spans="1:6" hidden="1">
      <c r="A1915" s="19">
        <v>126</v>
      </c>
      <c r="B1915" s="19" t="s">
        <v>2163</v>
      </c>
      <c r="C1915" s="24">
        <f>'Filter by planned &amp; actual'!D127</f>
        <v>10169130</v>
      </c>
      <c r="D1915" s="22">
        <f>'Filter by planned &amp; actual'!D1915</f>
        <v>23601514.100000001</v>
      </c>
      <c r="E1915" s="23">
        <v>44562</v>
      </c>
      <c r="F1915" s="19" t="s">
        <v>276</v>
      </c>
    </row>
    <row r="1916" spans="1:6" hidden="1">
      <c r="A1916" s="19">
        <v>127</v>
      </c>
      <c r="B1916" s="19" t="s">
        <v>2164</v>
      </c>
      <c r="C1916" s="24">
        <f>'Filter by planned &amp; actual'!D128</f>
        <v>26714286</v>
      </c>
      <c r="D1916" s="22">
        <f>'Filter by planned &amp; actual'!D1916</f>
        <v>10061971.039999999</v>
      </c>
      <c r="E1916" s="23">
        <v>44562</v>
      </c>
      <c r="F1916" s="19" t="s">
        <v>276</v>
      </c>
    </row>
    <row r="1917" spans="1:6" hidden="1">
      <c r="A1917" s="19">
        <v>128</v>
      </c>
      <c r="B1917" s="19" t="s">
        <v>2165</v>
      </c>
      <c r="C1917" s="24">
        <f>'Filter by planned &amp; actual'!D129</f>
        <v>15743617</v>
      </c>
      <c r="D1917" s="22">
        <f>'Filter by planned &amp; actual'!D1917</f>
        <v>2138801.7828571415</v>
      </c>
      <c r="E1917" s="23">
        <v>44562</v>
      </c>
      <c r="F1917" s="19" t="s">
        <v>276</v>
      </c>
    </row>
    <row r="1918" spans="1:6" hidden="1">
      <c r="A1918" s="113">
        <v>129</v>
      </c>
      <c r="B1918" t="s">
        <v>2167</v>
      </c>
      <c r="C1918" s="24">
        <f>'Filter by planned &amp; actual'!D130</f>
        <v>0</v>
      </c>
      <c r="D1918" s="22">
        <f>'Filter by planned &amp; actual'!D1918</f>
        <v>0</v>
      </c>
      <c r="E1918" s="23">
        <v>44562</v>
      </c>
      <c r="F1918" s="19" t="s">
        <v>276</v>
      </c>
    </row>
    <row r="1919" spans="1:6" hidden="1">
      <c r="A1919" s="113">
        <v>130</v>
      </c>
      <c r="B1919" t="s">
        <v>2168</v>
      </c>
      <c r="C1919" s="24">
        <f>'Filter by planned &amp; actual'!D131</f>
        <v>11123035</v>
      </c>
      <c r="D1919" s="22">
        <f>'Filter by planned &amp; actual'!D1919</f>
        <v>11426647.209999997</v>
      </c>
      <c r="E1919" s="23">
        <v>44562</v>
      </c>
      <c r="F1919" s="19" t="s">
        <v>276</v>
      </c>
    </row>
    <row r="1920" spans="1:6" hidden="1">
      <c r="A1920" s="113">
        <v>131</v>
      </c>
      <c r="B1920" s="113" t="s">
        <v>2169</v>
      </c>
      <c r="C1920" s="24">
        <f>'Filter by planned &amp; actual'!D132</f>
        <v>6144042.8569999998</v>
      </c>
      <c r="D1920" s="22">
        <f>'Filter by planned &amp; actual'!D1920</f>
        <v>439200</v>
      </c>
      <c r="E1920" s="23">
        <v>44562</v>
      </c>
      <c r="F1920" s="19" t="s">
        <v>276</v>
      </c>
    </row>
    <row r="1921" spans="1:6" hidden="1">
      <c r="A1921" s="113">
        <v>132</v>
      </c>
      <c r="B1921" s="113" t="s">
        <v>2170</v>
      </c>
      <c r="C1921" s="24">
        <f>'Filter by planned &amp; actual'!D133</f>
        <v>9808797.1429999992</v>
      </c>
      <c r="D1921" s="22">
        <f>'Filter by planned &amp; actual'!D1921</f>
        <v>0</v>
      </c>
      <c r="E1921" s="23">
        <v>44562</v>
      </c>
      <c r="F1921" s="19" t="s">
        <v>276</v>
      </c>
    </row>
    <row r="1922" spans="1:6" hidden="1">
      <c r="A1922" s="113">
        <v>133</v>
      </c>
      <c r="B1922" s="113" t="s">
        <v>2171</v>
      </c>
      <c r="C1922" s="24">
        <f>'Filter by planned &amp; actual'!D134</f>
        <v>17572800.949999999</v>
      </c>
      <c r="D1922" s="22">
        <f>'Filter by planned &amp; actual'!D1922</f>
        <v>0</v>
      </c>
      <c r="E1922" s="23">
        <v>44562</v>
      </c>
      <c r="F1922" s="19" t="s">
        <v>276</v>
      </c>
    </row>
    <row r="1923" spans="1:6" hidden="1">
      <c r="A1923" s="113">
        <v>134</v>
      </c>
      <c r="B1923" s="113" t="s">
        <v>2172</v>
      </c>
      <c r="C1923" s="24">
        <f>'Filter by planned &amp; actual'!D135</f>
        <v>0</v>
      </c>
      <c r="D1923" s="22">
        <f>'Filter by planned &amp; actual'!D1923</f>
        <v>0</v>
      </c>
      <c r="E1923" s="23">
        <v>44562</v>
      </c>
      <c r="F1923" s="19" t="s">
        <v>276</v>
      </c>
    </row>
    <row r="1924" spans="1:6" hidden="1">
      <c r="A1924" s="113">
        <v>135</v>
      </c>
      <c r="B1924" s="113" t="s">
        <v>2173</v>
      </c>
      <c r="C1924" s="24">
        <f>'Filter by planned &amp; actual'!D136</f>
        <v>0</v>
      </c>
      <c r="D1924" s="22">
        <f>'Filter by planned &amp; actual'!D1924</f>
        <v>0</v>
      </c>
      <c r="E1924" s="23">
        <v>44562</v>
      </c>
      <c r="F1924" s="19" t="s">
        <v>276</v>
      </c>
    </row>
    <row r="1925" spans="1:6" hidden="1">
      <c r="A1925" s="113">
        <v>136</v>
      </c>
      <c r="B1925" s="113" t="s">
        <v>2174</v>
      </c>
      <c r="C1925" s="24">
        <f>'Filter by planned &amp; actual'!D137</f>
        <v>42496475.149999999</v>
      </c>
      <c r="D1925" s="22">
        <f>'Filter by planned &amp; actual'!D1925</f>
        <v>23827408.969000001</v>
      </c>
      <c r="E1925" s="23">
        <v>44562</v>
      </c>
      <c r="F1925" s="19" t="s">
        <v>276</v>
      </c>
    </row>
    <row r="1926" spans="1:6" hidden="1">
      <c r="A1926" s="113">
        <v>137</v>
      </c>
      <c r="B1926" s="113" t="s">
        <v>2175</v>
      </c>
      <c r="C1926" s="24">
        <f>'Filter by planned &amp; actual'!D138</f>
        <v>0</v>
      </c>
      <c r="D1926" s="22">
        <f>'Filter by planned &amp; actual'!D1926</f>
        <v>0</v>
      </c>
      <c r="E1926" s="23">
        <v>44562</v>
      </c>
      <c r="F1926" s="19" t="s">
        <v>276</v>
      </c>
    </row>
    <row r="1927" spans="1:6" hidden="1">
      <c r="A1927" s="113">
        <v>138</v>
      </c>
      <c r="B1927" s="113" t="s">
        <v>2176</v>
      </c>
      <c r="C1927" s="24">
        <f>'Filter by planned &amp; actual'!D139</f>
        <v>0</v>
      </c>
      <c r="D1927" s="22">
        <f>'Filter by planned &amp; actual'!D1927</f>
        <v>0</v>
      </c>
      <c r="E1927" s="23">
        <v>44562</v>
      </c>
      <c r="F1927" s="19" t="s">
        <v>276</v>
      </c>
    </row>
    <row r="1928" spans="1:6" hidden="1">
      <c r="A1928" s="113">
        <v>139</v>
      </c>
      <c r="B1928" s="113" t="s">
        <v>2189</v>
      </c>
      <c r="C1928" s="24">
        <f>'Filter by planned &amp; actual'!D140</f>
        <v>0</v>
      </c>
      <c r="D1928" s="22">
        <f>'Filter by planned &amp; actual'!D1928</f>
        <v>0</v>
      </c>
      <c r="E1928" s="23">
        <v>44562</v>
      </c>
      <c r="F1928" s="19" t="s">
        <v>276</v>
      </c>
    </row>
    <row r="1929" spans="1:6" hidden="1">
      <c r="A1929" s="113">
        <v>140</v>
      </c>
      <c r="B1929" s="113" t="s">
        <v>2190</v>
      </c>
      <c r="C1929" s="24">
        <f>'Filter by planned &amp; actual'!D141</f>
        <v>0</v>
      </c>
      <c r="D1929" s="22">
        <f>'Filter by planned &amp; actual'!D1929</f>
        <v>0</v>
      </c>
      <c r="E1929" s="23">
        <v>44562</v>
      </c>
      <c r="F1929" s="19" t="s">
        <v>276</v>
      </c>
    </row>
    <row r="1930" spans="1:6" hidden="1">
      <c r="A1930" s="113">
        <v>141</v>
      </c>
      <c r="B1930" s="113" t="s">
        <v>2191</v>
      </c>
      <c r="C1930" s="24">
        <f>'Filter by planned &amp; actual'!D142</f>
        <v>0</v>
      </c>
      <c r="D1930" s="22">
        <f>'Filter by planned &amp; actual'!D1930</f>
        <v>0</v>
      </c>
      <c r="E1930" s="23">
        <v>44562</v>
      </c>
      <c r="F1930" s="19" t="s">
        <v>276</v>
      </c>
    </row>
    <row r="1931" spans="1:6" hidden="1">
      <c r="A1931" s="113">
        <v>142</v>
      </c>
      <c r="B1931" s="113" t="s">
        <v>2192</v>
      </c>
      <c r="C1931" s="24">
        <f>'Filter by planned &amp; actual'!D143</f>
        <v>14032435.913999999</v>
      </c>
      <c r="D1931" s="22">
        <f>'Filter by planned &amp; actual'!D1931</f>
        <v>0</v>
      </c>
      <c r="E1931" s="23">
        <v>44562</v>
      </c>
      <c r="F1931" s="19" t="s">
        <v>276</v>
      </c>
    </row>
    <row r="1932" spans="1:6" hidden="1">
      <c r="A1932" s="113">
        <v>143</v>
      </c>
      <c r="B1932" s="113" t="s">
        <v>2193</v>
      </c>
      <c r="C1932" s="24">
        <f>'Filter by planned &amp; actual'!D144</f>
        <v>0</v>
      </c>
      <c r="D1932" s="22">
        <f>'Filter by planned &amp; actual'!D1932</f>
        <v>0</v>
      </c>
      <c r="E1932" s="23">
        <v>44562</v>
      </c>
      <c r="F1932" s="19" t="s">
        <v>276</v>
      </c>
    </row>
    <row r="1933" spans="1:6" hidden="1">
      <c r="A1933" s="152">
        <v>144</v>
      </c>
      <c r="B1933" s="152" t="s">
        <v>2207</v>
      </c>
      <c r="C1933" s="24">
        <f>'Filter by planned &amp; actual'!D145</f>
        <v>0</v>
      </c>
      <c r="D1933" s="22">
        <f>'Filter by planned &amp; actual'!D1933</f>
        <v>0</v>
      </c>
      <c r="E1933" s="23">
        <v>44562</v>
      </c>
      <c r="F1933" s="19" t="s">
        <v>276</v>
      </c>
    </row>
    <row r="1934" spans="1:6">
      <c r="A1934" s="152">
        <v>145</v>
      </c>
      <c r="B1934" s="152" t="s">
        <v>2208</v>
      </c>
      <c r="C1934" s="24">
        <f>'Filter by planned &amp; actual'!D146</f>
        <v>0</v>
      </c>
      <c r="D1934" s="22">
        <f>'Filter by planned &amp; actual'!D1934</f>
        <v>0</v>
      </c>
      <c r="E1934" s="23">
        <v>44562</v>
      </c>
      <c r="F1934" s="19" t="s">
        <v>276</v>
      </c>
    </row>
    <row r="1935" spans="1:6">
      <c r="A1935" s="152">
        <v>146</v>
      </c>
      <c r="B1935" s="152" t="s">
        <v>2211</v>
      </c>
      <c r="C1935" s="24">
        <f>'Filter by planned &amp; actual'!D147</f>
        <v>0</v>
      </c>
      <c r="D1935" s="22">
        <f>'Filter by planned &amp; actual'!D1935</f>
        <v>0</v>
      </c>
      <c r="E1935" s="23">
        <v>44562</v>
      </c>
      <c r="F1935" s="19" t="s">
        <v>276</v>
      </c>
    </row>
    <row r="1936" spans="1:6">
      <c r="A1936" s="152">
        <v>147</v>
      </c>
      <c r="B1936" s="152" t="s">
        <v>2212</v>
      </c>
      <c r="C1936" s="24">
        <f>'Filter by planned &amp; actual'!D148</f>
        <v>0</v>
      </c>
      <c r="D1936" s="22">
        <f>'Filter by planned &amp; actual'!D1936</f>
        <v>0</v>
      </c>
      <c r="E1936" s="23">
        <v>44562</v>
      </c>
      <c r="F1936" s="19" t="s">
        <v>276</v>
      </c>
    </row>
    <row r="1937" spans="1:6">
      <c r="A1937" s="152">
        <v>148</v>
      </c>
      <c r="B1937" s="152" t="s">
        <v>2213</v>
      </c>
      <c r="C1937" s="24">
        <f>'Filter by planned &amp; actual'!D149</f>
        <v>0</v>
      </c>
      <c r="D1937" s="22">
        <f>'Filter by planned &amp; actual'!D1937</f>
        <v>0</v>
      </c>
      <c r="E1937" s="23">
        <v>44562</v>
      </c>
      <c r="F1937" s="19" t="s">
        <v>276</v>
      </c>
    </row>
    <row r="1938" spans="1:6">
      <c r="A1938" s="19">
        <v>0</v>
      </c>
      <c r="B1938" s="111" t="s">
        <v>1985</v>
      </c>
      <c r="C1938" s="24">
        <f>'Filter by planned &amp; actual'!D150</f>
        <v>0</v>
      </c>
      <c r="D1938" s="22">
        <f>'Filter by planned &amp; actual'!D1938</f>
        <v>0</v>
      </c>
      <c r="E1938" s="23">
        <v>44562</v>
      </c>
      <c r="F1938" s="19" t="s">
        <v>276</v>
      </c>
    </row>
    <row r="1939" spans="1:6" hidden="1">
      <c r="A1939" s="19">
        <v>1</v>
      </c>
      <c r="B1939" s="8" t="s">
        <v>7</v>
      </c>
      <c r="C1939" s="24">
        <f>'Filter by planned &amp; actual'!D151</f>
        <v>85461330</v>
      </c>
      <c r="D1939" s="24">
        <f>'Filter by planned &amp; actual'!D1939</f>
        <v>50310527.287618995</v>
      </c>
      <c r="E1939" s="23">
        <v>44593</v>
      </c>
      <c r="F1939" s="19" t="s">
        <v>276</v>
      </c>
    </row>
    <row r="1940" spans="1:6" hidden="1">
      <c r="A1940" s="19">
        <v>2</v>
      </c>
      <c r="B1940" s="8" t="s">
        <v>8</v>
      </c>
      <c r="C1940" s="24">
        <f>'Filter by planned &amp; actual'!D152</f>
        <v>0</v>
      </c>
      <c r="D1940" s="24">
        <f>'Filter by planned &amp; actual'!D1940</f>
        <v>0</v>
      </c>
      <c r="E1940" s="23">
        <v>44593</v>
      </c>
      <c r="F1940" s="19" t="s">
        <v>276</v>
      </c>
    </row>
    <row r="1941" spans="1:6" hidden="1">
      <c r="A1941" s="19">
        <v>3</v>
      </c>
      <c r="B1941" s="8" t="s">
        <v>9</v>
      </c>
      <c r="C1941" s="24">
        <f>'Filter by planned &amp; actual'!D153</f>
        <v>0</v>
      </c>
      <c r="D1941" s="24">
        <f>'Filter by planned &amp; actual'!D1941</f>
        <v>0</v>
      </c>
      <c r="E1941" s="23">
        <v>44593</v>
      </c>
      <c r="F1941" s="19" t="s">
        <v>276</v>
      </c>
    </row>
    <row r="1942" spans="1:6" hidden="1">
      <c r="A1942" s="19">
        <v>4</v>
      </c>
      <c r="B1942" s="8" t="s">
        <v>10</v>
      </c>
      <c r="C1942" s="24">
        <f>'Filter by planned &amp; actual'!D154</f>
        <v>0</v>
      </c>
      <c r="D1942" s="24">
        <f>'Filter by planned &amp; actual'!D1942</f>
        <v>0</v>
      </c>
      <c r="E1942" s="23">
        <v>44593</v>
      </c>
      <c r="F1942" s="19" t="s">
        <v>276</v>
      </c>
    </row>
    <row r="1943" spans="1:6" hidden="1">
      <c r="A1943" s="19">
        <v>5</v>
      </c>
      <c r="B1943" s="8" t="s">
        <v>11</v>
      </c>
      <c r="C1943" s="24">
        <f>'Filter by planned &amp; actual'!D155</f>
        <v>0</v>
      </c>
      <c r="D1943" s="24">
        <f>'Filter by planned &amp; actual'!D1943</f>
        <v>0</v>
      </c>
      <c r="E1943" s="23">
        <v>44593</v>
      </c>
      <c r="F1943" s="19" t="s">
        <v>276</v>
      </c>
    </row>
    <row r="1944" spans="1:6" hidden="1">
      <c r="A1944" s="19">
        <v>6</v>
      </c>
      <c r="B1944" s="8" t="s">
        <v>12</v>
      </c>
      <c r="C1944" s="24">
        <f>'Filter by planned &amp; actual'!D156</f>
        <v>44677352.723788373</v>
      </c>
      <c r="D1944" s="24">
        <f>'Filter by planned &amp; actual'!D1944</f>
        <v>23948941.180000067</v>
      </c>
      <c r="E1944" s="23">
        <v>44593</v>
      </c>
      <c r="F1944" s="19" t="s">
        <v>276</v>
      </c>
    </row>
    <row r="1945" spans="1:6" hidden="1">
      <c r="A1945" s="19">
        <v>7</v>
      </c>
      <c r="B1945" s="8" t="s">
        <v>13</v>
      </c>
      <c r="C1945" s="24">
        <f>'Filter by planned &amp; actual'!D157</f>
        <v>0</v>
      </c>
      <c r="D1945" s="24">
        <f>'Filter by planned &amp; actual'!D1945</f>
        <v>0</v>
      </c>
      <c r="E1945" s="23">
        <v>44593</v>
      </c>
      <c r="F1945" s="19" t="s">
        <v>276</v>
      </c>
    </row>
    <row r="1946" spans="1:6" hidden="1">
      <c r="A1946" s="19">
        <v>8</v>
      </c>
      <c r="B1946" s="8" t="s">
        <v>2004</v>
      </c>
      <c r="C1946" s="24">
        <f>'Filter by planned &amp; actual'!D158</f>
        <v>26491168.566567998</v>
      </c>
      <c r="D1946" s="24">
        <f>'Filter by planned &amp; actual'!D1946</f>
        <v>-4507541.9299999475</v>
      </c>
      <c r="E1946" s="23">
        <v>44593</v>
      </c>
      <c r="F1946" s="19" t="s">
        <v>276</v>
      </c>
    </row>
    <row r="1947" spans="1:6" hidden="1">
      <c r="A1947" s="19">
        <v>9</v>
      </c>
      <c r="B1947" s="8" t="s">
        <v>15</v>
      </c>
      <c r="C1947" s="24">
        <f>'Filter by planned &amp; actual'!D159</f>
        <v>0</v>
      </c>
      <c r="D1947" s="24">
        <f>'Filter by planned &amp; actual'!D1947</f>
        <v>0</v>
      </c>
      <c r="E1947" s="23">
        <v>44593</v>
      </c>
      <c r="F1947" s="19" t="s">
        <v>276</v>
      </c>
    </row>
    <row r="1948" spans="1:6" hidden="1">
      <c r="A1948" s="19">
        <v>10</v>
      </c>
      <c r="B1948" s="8" t="s">
        <v>16</v>
      </c>
      <c r="C1948" s="24">
        <f>'Filter by planned &amp; actual'!D160</f>
        <v>0</v>
      </c>
      <c r="D1948" s="24">
        <f>'Filter by planned &amp; actual'!D1948</f>
        <v>0</v>
      </c>
      <c r="E1948" s="23">
        <v>44593</v>
      </c>
      <c r="F1948" s="19" t="s">
        <v>276</v>
      </c>
    </row>
    <row r="1949" spans="1:6" hidden="1">
      <c r="A1949" s="19">
        <v>11</v>
      </c>
      <c r="B1949" s="8" t="s">
        <v>17</v>
      </c>
      <c r="C1949" s="24">
        <f>'Filter by planned &amp; actual'!D161</f>
        <v>0</v>
      </c>
      <c r="D1949" s="24">
        <f>'Filter by planned &amp; actual'!D1949</f>
        <v>0</v>
      </c>
      <c r="E1949" s="23">
        <v>44593</v>
      </c>
      <c r="F1949" s="19" t="s">
        <v>276</v>
      </c>
    </row>
    <row r="1950" spans="1:6" hidden="1">
      <c r="A1950" s="19">
        <v>12</v>
      </c>
      <c r="B1950" s="8" t="s">
        <v>18</v>
      </c>
      <c r="C1950" s="24">
        <f>'Filter by planned &amp; actual'!D162</f>
        <v>0</v>
      </c>
      <c r="D1950" s="24">
        <f>'Filter by planned &amp; actual'!D1950</f>
        <v>0</v>
      </c>
      <c r="E1950" s="23">
        <v>44593</v>
      </c>
      <c r="F1950" s="19" t="s">
        <v>276</v>
      </c>
    </row>
    <row r="1951" spans="1:6" hidden="1">
      <c r="A1951" s="19">
        <v>13</v>
      </c>
      <c r="B1951" s="8" t="s">
        <v>19</v>
      </c>
      <c r="C1951" s="24">
        <f>'Filter by planned &amp; actual'!D163</f>
        <v>0</v>
      </c>
      <c r="D1951" s="24">
        <f>'Filter by planned &amp; actual'!D1951</f>
        <v>0</v>
      </c>
      <c r="E1951" s="23">
        <v>44593</v>
      </c>
      <c r="F1951" s="19" t="s">
        <v>276</v>
      </c>
    </row>
    <row r="1952" spans="1:6" hidden="1">
      <c r="A1952" s="19">
        <v>14</v>
      </c>
      <c r="B1952" s="8" t="s">
        <v>20</v>
      </c>
      <c r="C1952" s="24">
        <f>'Filter by planned &amp; actual'!D164</f>
        <v>0</v>
      </c>
      <c r="D1952" s="24">
        <f>'Filter by planned &amp; actual'!D1952</f>
        <v>0</v>
      </c>
      <c r="E1952" s="23">
        <v>44593</v>
      </c>
      <c r="F1952" s="19" t="s">
        <v>276</v>
      </c>
    </row>
    <row r="1953" spans="1:6" hidden="1">
      <c r="A1953" s="19">
        <v>15</v>
      </c>
      <c r="B1953" s="8" t="s">
        <v>21</v>
      </c>
      <c r="C1953" s="24">
        <f>'Filter by planned &amp; actual'!D165</f>
        <v>0</v>
      </c>
      <c r="D1953" s="24">
        <f>'Filter by planned &amp; actual'!D1953</f>
        <v>0</v>
      </c>
      <c r="E1953" s="23">
        <v>44593</v>
      </c>
      <c r="F1953" s="19" t="s">
        <v>276</v>
      </c>
    </row>
    <row r="1954" spans="1:6" hidden="1">
      <c r="A1954" s="19">
        <v>16</v>
      </c>
      <c r="B1954" s="12" t="s">
        <v>22</v>
      </c>
      <c r="C1954" s="24">
        <f>'Filter by planned &amp; actual'!D166</f>
        <v>0</v>
      </c>
      <c r="D1954" s="24">
        <f>'Filter by planned &amp; actual'!D1954</f>
        <v>0</v>
      </c>
      <c r="E1954" s="23">
        <v>44593</v>
      </c>
      <c r="F1954" s="19" t="s">
        <v>276</v>
      </c>
    </row>
    <row r="1955" spans="1:6" hidden="1">
      <c r="A1955" s="19">
        <v>17</v>
      </c>
      <c r="B1955" s="12" t="s">
        <v>23</v>
      </c>
      <c r="C1955" s="24">
        <f>'Filter by planned &amp; actual'!D167</f>
        <v>0</v>
      </c>
      <c r="D1955" s="24">
        <f>'Filter by planned &amp; actual'!D1955</f>
        <v>0</v>
      </c>
      <c r="E1955" s="23">
        <v>44593</v>
      </c>
      <c r="F1955" s="19" t="s">
        <v>276</v>
      </c>
    </row>
    <row r="1956" spans="1:6" hidden="1">
      <c r="A1956" s="19">
        <v>18</v>
      </c>
      <c r="B1956" s="12" t="s">
        <v>24</v>
      </c>
      <c r="C1956" s="24">
        <f>'Filter by planned &amp; actual'!D168</f>
        <v>34000000</v>
      </c>
      <c r="D1956" s="24">
        <f>'Filter by planned &amp; actual'!D1956</f>
        <v>0</v>
      </c>
      <c r="E1956" s="23">
        <v>44593</v>
      </c>
      <c r="F1956" s="19" t="s">
        <v>276</v>
      </c>
    </row>
    <row r="1957" spans="1:6" hidden="1">
      <c r="A1957" s="19">
        <v>19</v>
      </c>
      <c r="B1957" s="8" t="s">
        <v>25</v>
      </c>
      <c r="C1957" s="24">
        <f>'Filter by planned &amp; actual'!D169</f>
        <v>10259579</v>
      </c>
      <c r="D1957" s="24">
        <f>'Filter by planned &amp; actual'!D1957</f>
        <v>0</v>
      </c>
      <c r="E1957" s="23">
        <v>44593</v>
      </c>
      <c r="F1957" s="19" t="s">
        <v>276</v>
      </c>
    </row>
    <row r="1958" spans="1:6" hidden="1">
      <c r="A1958" s="19">
        <v>20</v>
      </c>
      <c r="B1958" s="8" t="s">
        <v>26</v>
      </c>
      <c r="C1958" s="24">
        <f>'Filter by planned &amp; actual'!D170</f>
        <v>16500622</v>
      </c>
      <c r="D1958" s="24">
        <f>'Filter by planned &amp; actual'!D1958</f>
        <v>0</v>
      </c>
      <c r="E1958" s="23">
        <v>44593</v>
      </c>
      <c r="F1958" s="19" t="s">
        <v>276</v>
      </c>
    </row>
    <row r="1959" spans="1:6" hidden="1">
      <c r="A1959" s="19">
        <v>21</v>
      </c>
      <c r="B1959" s="8" t="s">
        <v>27</v>
      </c>
      <c r="C1959" s="24">
        <f>'Filter by planned &amp; actual'!D171</f>
        <v>29993714</v>
      </c>
      <c r="D1959" s="24">
        <f>'Filter by planned &amp; actual'!D1959</f>
        <v>0</v>
      </c>
      <c r="E1959" s="23">
        <v>44593</v>
      </c>
      <c r="F1959" s="19" t="s">
        <v>276</v>
      </c>
    </row>
    <row r="1960" spans="1:6" hidden="1">
      <c r="A1960" s="19">
        <v>22</v>
      </c>
      <c r="B1960" s="8" t="s">
        <v>29</v>
      </c>
      <c r="C1960" s="24">
        <f>'Filter by planned &amp; actual'!D172</f>
        <v>11000000</v>
      </c>
      <c r="D1960" s="24">
        <f>'Filter by planned &amp; actual'!D1960</f>
        <v>0</v>
      </c>
      <c r="E1960" s="23">
        <v>44593</v>
      </c>
      <c r="F1960" s="19" t="s">
        <v>276</v>
      </c>
    </row>
    <row r="1961" spans="1:6" hidden="1">
      <c r="A1961" s="19">
        <v>23</v>
      </c>
      <c r="B1961" s="8" t="s">
        <v>30</v>
      </c>
      <c r="C1961" s="24">
        <f>'Filter by planned &amp; actual'!D173</f>
        <v>27500000</v>
      </c>
      <c r="D1961" s="24">
        <f>'Filter by planned &amp; actual'!D1961</f>
        <v>0</v>
      </c>
      <c r="E1961" s="23">
        <v>44593</v>
      </c>
      <c r="F1961" s="19" t="s">
        <v>276</v>
      </c>
    </row>
    <row r="1962" spans="1:6" hidden="1">
      <c r="A1962" s="19">
        <v>24</v>
      </c>
      <c r="B1962" s="8" t="s">
        <v>31</v>
      </c>
      <c r="C1962" s="24">
        <f>'Filter by planned &amp; actual'!D174</f>
        <v>0</v>
      </c>
      <c r="D1962" s="24">
        <f>'Filter by planned &amp; actual'!D1962</f>
        <v>0</v>
      </c>
      <c r="E1962" s="23">
        <v>44593</v>
      </c>
      <c r="F1962" s="19" t="s">
        <v>276</v>
      </c>
    </row>
    <row r="1963" spans="1:6" hidden="1">
      <c r="A1963" s="19">
        <v>25</v>
      </c>
      <c r="B1963" s="8" t="s">
        <v>32</v>
      </c>
      <c r="C1963" s="24">
        <f>'Filter by planned &amp; actual'!D175</f>
        <v>0</v>
      </c>
      <c r="D1963" s="24">
        <f>'Filter by planned &amp; actual'!D1963</f>
        <v>0</v>
      </c>
      <c r="E1963" s="23">
        <v>44593</v>
      </c>
      <c r="F1963" s="19" t="s">
        <v>276</v>
      </c>
    </row>
    <row r="1964" spans="1:6" hidden="1">
      <c r="A1964" s="19">
        <v>26</v>
      </c>
      <c r="B1964" s="8" t="s">
        <v>34</v>
      </c>
      <c r="C1964" s="24">
        <f>'Filter by planned &amp; actual'!D176</f>
        <v>2147014.2859999998</v>
      </c>
      <c r="D1964" s="24">
        <f>'Filter by planned &amp; actual'!D1964</f>
        <v>0</v>
      </c>
      <c r="E1964" s="23">
        <v>44593</v>
      </c>
      <c r="F1964" s="19" t="s">
        <v>276</v>
      </c>
    </row>
    <row r="1965" spans="1:6" hidden="1">
      <c r="A1965" s="19">
        <v>27</v>
      </c>
      <c r="B1965" s="8" t="s">
        <v>35</v>
      </c>
      <c r="C1965" s="24">
        <f>'Filter by planned &amp; actual'!D177</f>
        <v>0</v>
      </c>
      <c r="D1965" s="24">
        <f>'Filter by planned &amp; actual'!D1965</f>
        <v>0</v>
      </c>
      <c r="E1965" s="23">
        <v>44593</v>
      </c>
      <c r="F1965" s="19" t="s">
        <v>276</v>
      </c>
    </row>
    <row r="1966" spans="1:6" hidden="1">
      <c r="A1966" s="19">
        <v>28</v>
      </c>
      <c r="B1966" s="8" t="s">
        <v>36</v>
      </c>
      <c r="C1966" s="24">
        <f>'Filter by planned &amp; actual'!D178</f>
        <v>0</v>
      </c>
      <c r="D1966" s="24">
        <f>'Filter by planned &amp; actual'!D1966</f>
        <v>0</v>
      </c>
      <c r="E1966" s="23">
        <v>44593</v>
      </c>
      <c r="F1966" s="19" t="s">
        <v>276</v>
      </c>
    </row>
    <row r="1967" spans="1:6" hidden="1">
      <c r="A1967" s="19">
        <v>29</v>
      </c>
      <c r="B1967" s="8" t="s">
        <v>37</v>
      </c>
      <c r="C1967" s="24">
        <f>'Filter by planned &amp; actual'!D179</f>
        <v>0</v>
      </c>
      <c r="D1967" s="24">
        <f>'Filter by planned &amp; actual'!D1967</f>
        <v>0</v>
      </c>
      <c r="E1967" s="23">
        <v>44593</v>
      </c>
      <c r="F1967" s="19" t="s">
        <v>276</v>
      </c>
    </row>
    <row r="1968" spans="1:6" hidden="1">
      <c r="A1968" s="19">
        <v>30</v>
      </c>
      <c r="B1968" s="8" t="s">
        <v>38</v>
      </c>
      <c r="C1968" s="24">
        <f>'Filter by planned &amp; actual'!D180</f>
        <v>0</v>
      </c>
      <c r="D1968" s="24">
        <f>'Filter by planned &amp; actual'!D1968</f>
        <v>0</v>
      </c>
      <c r="E1968" s="23">
        <v>44593</v>
      </c>
      <c r="F1968" s="19" t="s">
        <v>276</v>
      </c>
    </row>
    <row r="1969" spans="1:6" hidden="1">
      <c r="A1969" s="19">
        <v>31</v>
      </c>
      <c r="B1969" s="8" t="s">
        <v>39</v>
      </c>
      <c r="C1969" s="24">
        <f>'Filter by planned &amp; actual'!D181</f>
        <v>0</v>
      </c>
      <c r="D1969" s="24">
        <f>'Filter by planned &amp; actual'!D1969</f>
        <v>0</v>
      </c>
      <c r="E1969" s="23">
        <v>44593</v>
      </c>
      <c r="F1969" s="19" t="s">
        <v>276</v>
      </c>
    </row>
    <row r="1970" spans="1:6" hidden="1">
      <c r="A1970" s="19">
        <v>32</v>
      </c>
      <c r="B1970" s="8" t="s">
        <v>40</v>
      </c>
      <c r="C1970" s="24">
        <f>'Filter by planned &amp; actual'!D182</f>
        <v>0</v>
      </c>
      <c r="D1970" s="24">
        <f>'Filter by planned &amp; actual'!D1970</f>
        <v>0</v>
      </c>
      <c r="E1970" s="23">
        <v>44593</v>
      </c>
      <c r="F1970" s="19" t="s">
        <v>276</v>
      </c>
    </row>
    <row r="1971" spans="1:6" hidden="1">
      <c r="A1971" s="19">
        <v>33</v>
      </c>
      <c r="B1971" s="8" t="s">
        <v>41</v>
      </c>
      <c r="C1971" s="24">
        <f>'Filter by planned &amp; actual'!D183</f>
        <v>0</v>
      </c>
      <c r="D1971" s="24">
        <f>'Filter by planned &amp; actual'!D1971</f>
        <v>0</v>
      </c>
      <c r="E1971" s="23">
        <v>44593</v>
      </c>
      <c r="F1971" s="19" t="s">
        <v>276</v>
      </c>
    </row>
    <row r="1972" spans="1:6" hidden="1">
      <c r="A1972" s="19">
        <v>34</v>
      </c>
      <c r="B1972" s="8" t="s">
        <v>42</v>
      </c>
      <c r="C1972" s="24">
        <f>'Filter by planned &amp; actual'!D184</f>
        <v>0</v>
      </c>
      <c r="D1972" s="24">
        <f>'Filter by planned &amp; actual'!D1972</f>
        <v>0</v>
      </c>
      <c r="E1972" s="23">
        <v>44593</v>
      </c>
      <c r="F1972" s="19" t="s">
        <v>276</v>
      </c>
    </row>
    <row r="1973" spans="1:6" hidden="1">
      <c r="A1973" s="19">
        <v>35</v>
      </c>
      <c r="B1973" s="8" t="s">
        <v>43</v>
      </c>
      <c r="C1973" s="24">
        <f>'Filter by planned &amp; actual'!D185</f>
        <v>0</v>
      </c>
      <c r="D1973" s="24">
        <f>'Filter by planned &amp; actual'!D1973</f>
        <v>0</v>
      </c>
      <c r="E1973" s="23">
        <v>44593</v>
      </c>
      <c r="F1973" s="19" t="s">
        <v>276</v>
      </c>
    </row>
    <row r="1974" spans="1:6" hidden="1">
      <c r="A1974" s="19">
        <v>36</v>
      </c>
      <c r="B1974" s="8" t="s">
        <v>44</v>
      </c>
      <c r="C1974" s="24">
        <f>'Filter by planned &amp; actual'!D186</f>
        <v>0</v>
      </c>
      <c r="D1974" s="24">
        <f>'Filter by planned &amp; actual'!D1974</f>
        <v>0</v>
      </c>
      <c r="E1974" s="23">
        <v>44593</v>
      </c>
      <c r="F1974" s="19" t="s">
        <v>276</v>
      </c>
    </row>
    <row r="1975" spans="1:6" hidden="1">
      <c r="A1975" s="19">
        <v>37</v>
      </c>
      <c r="B1975" s="8" t="s">
        <v>1980</v>
      </c>
      <c r="C1975" s="24">
        <f>'Filter by planned &amp; actual'!D187</f>
        <v>8967060.9519999996</v>
      </c>
      <c r="D1975" s="24">
        <f>'Filter by planned &amp; actual'!D1975</f>
        <v>1452505.9750000238</v>
      </c>
      <c r="E1975" s="23">
        <v>44593</v>
      </c>
      <c r="F1975" s="19" t="s">
        <v>276</v>
      </c>
    </row>
    <row r="1976" spans="1:6" hidden="1">
      <c r="A1976" s="19">
        <v>38</v>
      </c>
      <c r="B1976" s="8" t="s">
        <v>1982</v>
      </c>
      <c r="C1976" s="24">
        <f>'Filter by planned &amp; actual'!D188</f>
        <v>32388390</v>
      </c>
      <c r="D1976" s="24">
        <f>'Filter by planned &amp; actual'!D1976</f>
        <v>7679335</v>
      </c>
      <c r="E1976" s="23">
        <v>44593</v>
      </c>
      <c r="F1976" s="19" t="s">
        <v>276</v>
      </c>
    </row>
    <row r="1977" spans="1:6" hidden="1">
      <c r="A1977" s="19">
        <v>39</v>
      </c>
      <c r="B1977" s="8" t="s">
        <v>1984</v>
      </c>
      <c r="C1977" s="24">
        <f>'Filter by planned &amp; actual'!D189</f>
        <v>21402589</v>
      </c>
      <c r="D1977" s="24">
        <f>'Filter by planned &amp; actual'!D1977</f>
        <v>0</v>
      </c>
      <c r="E1977" s="23">
        <v>44593</v>
      </c>
      <c r="F1977" s="19" t="s">
        <v>276</v>
      </c>
    </row>
    <row r="1978" spans="1:6" hidden="1">
      <c r="A1978" s="19">
        <v>40</v>
      </c>
      <c r="B1978" s="8" t="s">
        <v>2001</v>
      </c>
      <c r="C1978" s="24">
        <f>'Filter by planned &amp; actual'!D190</f>
        <v>38041916</v>
      </c>
      <c r="D1978" s="24">
        <f>'Filter by planned &amp; actual'!D1978</f>
        <v>40449855.179999977</v>
      </c>
      <c r="E1978" s="23">
        <v>44593</v>
      </c>
      <c r="F1978" s="19" t="s">
        <v>276</v>
      </c>
    </row>
    <row r="1979" spans="1:6" hidden="1">
      <c r="A1979" s="19">
        <v>41</v>
      </c>
      <c r="B1979" s="8" t="s">
        <v>2002</v>
      </c>
      <c r="C1979" s="24">
        <f>'Filter by planned &amp; actual'!D191</f>
        <v>0</v>
      </c>
      <c r="D1979" s="24">
        <f>'Filter by planned &amp; actual'!D1979</f>
        <v>0</v>
      </c>
      <c r="E1979" s="23">
        <v>44593</v>
      </c>
      <c r="F1979" s="19" t="s">
        <v>276</v>
      </c>
    </row>
    <row r="1980" spans="1:6" hidden="1">
      <c r="A1980" s="19">
        <v>42</v>
      </c>
      <c r="B1980" s="8" t="s">
        <v>2003</v>
      </c>
      <c r="C1980" s="24">
        <f>'Filter by planned &amp; actual'!D192</f>
        <v>66620581</v>
      </c>
      <c r="D1980" s="24">
        <f>'Filter by planned &amp; actual'!D1980</f>
        <v>0</v>
      </c>
      <c r="E1980" s="23">
        <v>44593</v>
      </c>
      <c r="F1980" s="19" t="s">
        <v>276</v>
      </c>
    </row>
    <row r="1981" spans="1:6" hidden="1">
      <c r="A1981" s="19">
        <v>43</v>
      </c>
      <c r="B1981" s="8" t="s">
        <v>2064</v>
      </c>
      <c r="C1981" s="24">
        <f>'Filter by planned &amp; actual'!D193</f>
        <v>0</v>
      </c>
      <c r="D1981" s="24">
        <f>'Filter by planned &amp; actual'!D1981</f>
        <v>0</v>
      </c>
      <c r="E1981" s="23">
        <v>44593</v>
      </c>
      <c r="F1981" s="19" t="s">
        <v>276</v>
      </c>
    </row>
    <row r="1982" spans="1:6" hidden="1">
      <c r="A1982" s="19">
        <v>44</v>
      </c>
      <c r="B1982" s="8" t="s">
        <v>2062</v>
      </c>
      <c r="C1982" s="24">
        <f>'Filter by planned &amp; actual'!D194</f>
        <v>0</v>
      </c>
      <c r="D1982" s="24">
        <f>'Filter by planned &amp; actual'!D1982</f>
        <v>0</v>
      </c>
      <c r="E1982" s="23">
        <v>44593</v>
      </c>
      <c r="F1982" s="19" t="s">
        <v>276</v>
      </c>
    </row>
    <row r="1983" spans="1:6" hidden="1">
      <c r="A1983" s="19">
        <v>45</v>
      </c>
      <c r="B1983" s="8" t="s">
        <v>2063</v>
      </c>
      <c r="C1983" s="24">
        <f>'Filter by planned &amp; actual'!D195</f>
        <v>0</v>
      </c>
      <c r="D1983" s="24">
        <f>'Filter by planned &amp; actual'!D1983</f>
        <v>0</v>
      </c>
      <c r="E1983" s="23">
        <v>44593</v>
      </c>
      <c r="F1983" s="19" t="s">
        <v>276</v>
      </c>
    </row>
    <row r="1984" spans="1:6" hidden="1">
      <c r="A1984" s="19">
        <v>46</v>
      </c>
      <c r="B1984" s="12" t="s">
        <v>2065</v>
      </c>
      <c r="C1984" s="24">
        <f>'Filter by planned &amp; actual'!D196</f>
        <v>49172956</v>
      </c>
      <c r="D1984" s="24">
        <f>'Filter by planned &amp; actual'!D1984</f>
        <v>0</v>
      </c>
      <c r="E1984" s="23">
        <v>44593</v>
      </c>
      <c r="F1984" s="19" t="s">
        <v>276</v>
      </c>
    </row>
    <row r="1985" spans="1:6" hidden="1">
      <c r="A1985" s="19">
        <v>47</v>
      </c>
      <c r="B1985" s="12" t="s">
        <v>2066</v>
      </c>
      <c r="C1985" s="24">
        <f>'Filter by planned &amp; actual'!D197</f>
        <v>40615852</v>
      </c>
      <c r="D1985" s="24">
        <f>'Filter by planned &amp; actual'!D1985</f>
        <v>15495416.071428597</v>
      </c>
      <c r="E1985" s="23">
        <v>44593</v>
      </c>
      <c r="F1985" s="19" t="s">
        <v>276</v>
      </c>
    </row>
    <row r="1986" spans="1:6" hidden="1">
      <c r="A1986" s="19">
        <v>48</v>
      </c>
      <c r="B1986" s="8" t="s">
        <v>2068</v>
      </c>
      <c r="C1986" s="24">
        <f>'Filter by planned &amp; actual'!D198</f>
        <v>58252460.200000003</v>
      </c>
      <c r="D1986" s="24">
        <f>'Filter by planned &amp; actual'!D1986</f>
        <v>0</v>
      </c>
      <c r="E1986" s="23">
        <v>44593</v>
      </c>
      <c r="F1986" s="19" t="s">
        <v>276</v>
      </c>
    </row>
    <row r="1987" spans="1:6" hidden="1">
      <c r="A1987" s="19">
        <v>49</v>
      </c>
      <c r="B1987" s="8" t="s">
        <v>2069</v>
      </c>
      <c r="C1987" s="24">
        <f>'Filter by planned &amp; actual'!D199</f>
        <v>0</v>
      </c>
      <c r="D1987" s="24">
        <f>'Filter by planned &amp; actual'!D1987</f>
        <v>0</v>
      </c>
      <c r="E1987" s="23">
        <v>44593</v>
      </c>
      <c r="F1987" s="19" t="s">
        <v>276</v>
      </c>
    </row>
    <row r="1988" spans="1:6" hidden="1">
      <c r="A1988" s="19">
        <v>50</v>
      </c>
      <c r="B1988" s="8" t="s">
        <v>66</v>
      </c>
      <c r="C1988" s="24">
        <f>'Filter by planned &amp; actual'!D200</f>
        <v>0</v>
      </c>
      <c r="D1988" s="24">
        <f>'Filter by planned &amp; actual'!D1988</f>
        <v>0</v>
      </c>
      <c r="E1988" s="23">
        <v>44593</v>
      </c>
      <c r="F1988" s="19" t="s">
        <v>276</v>
      </c>
    </row>
    <row r="1989" spans="1:6" hidden="1">
      <c r="A1989" s="19">
        <v>51</v>
      </c>
      <c r="B1989" s="8" t="s">
        <v>67</v>
      </c>
      <c r="C1989" s="24">
        <f>'Filter by planned &amp; actual'!D201</f>
        <v>0</v>
      </c>
      <c r="D1989" s="24">
        <f>'Filter by planned &amp; actual'!D1989</f>
        <v>0</v>
      </c>
      <c r="E1989" s="23">
        <v>44593</v>
      </c>
      <c r="F1989" s="19" t="s">
        <v>276</v>
      </c>
    </row>
    <row r="1990" spans="1:6" hidden="1">
      <c r="A1990" s="19">
        <v>52</v>
      </c>
      <c r="B1990" s="8" t="s">
        <v>68</v>
      </c>
      <c r="C1990" s="24">
        <f>'Filter by planned &amp; actual'!D202</f>
        <v>0</v>
      </c>
      <c r="D1990" s="24">
        <f>'Filter by planned &amp; actual'!D1990</f>
        <v>0</v>
      </c>
      <c r="E1990" s="23">
        <v>44593</v>
      </c>
      <c r="F1990" s="19" t="s">
        <v>276</v>
      </c>
    </row>
    <row r="1991" spans="1:6" hidden="1">
      <c r="A1991" s="19">
        <v>53</v>
      </c>
      <c r="B1991" s="8" t="s">
        <v>69</v>
      </c>
      <c r="C1991" s="24">
        <f>'Filter by planned &amp; actual'!D203</f>
        <v>0</v>
      </c>
      <c r="D1991" s="24">
        <f>'Filter by planned &amp; actual'!D1991</f>
        <v>0</v>
      </c>
      <c r="E1991" s="23">
        <v>44593</v>
      </c>
      <c r="F1991" s="19" t="s">
        <v>276</v>
      </c>
    </row>
    <row r="1992" spans="1:6" hidden="1">
      <c r="A1992" s="19">
        <v>54</v>
      </c>
      <c r="B1992" s="8" t="s">
        <v>70</v>
      </c>
      <c r="C1992" s="24">
        <f>'Filter by planned &amp; actual'!D204</f>
        <v>0</v>
      </c>
      <c r="D1992" s="24">
        <f>'Filter by planned &amp; actual'!D1992</f>
        <v>0</v>
      </c>
      <c r="E1992" s="23">
        <v>44593</v>
      </c>
      <c r="F1992" s="19" t="s">
        <v>276</v>
      </c>
    </row>
    <row r="1993" spans="1:6" hidden="1">
      <c r="A1993" s="19">
        <v>55</v>
      </c>
      <c r="B1993" s="8" t="s">
        <v>71</v>
      </c>
      <c r="C1993" s="24">
        <f>'Filter by planned &amp; actual'!D205</f>
        <v>0</v>
      </c>
      <c r="D1993" s="24">
        <f>'Filter by planned &amp; actual'!D1993</f>
        <v>0</v>
      </c>
      <c r="E1993" s="23">
        <v>44593</v>
      </c>
      <c r="F1993" s="19" t="s">
        <v>276</v>
      </c>
    </row>
    <row r="1994" spans="1:6" hidden="1">
      <c r="A1994" s="19">
        <v>56</v>
      </c>
      <c r="B1994" s="8" t="s">
        <v>72</v>
      </c>
      <c r="C1994" s="24">
        <f>'Filter by planned &amp; actual'!D206</f>
        <v>0</v>
      </c>
      <c r="D1994" s="24">
        <f>'Filter by planned &amp; actual'!D1994</f>
        <v>0</v>
      </c>
      <c r="E1994" s="23">
        <v>44593</v>
      </c>
      <c r="F1994" s="19" t="s">
        <v>276</v>
      </c>
    </row>
    <row r="1995" spans="1:6" hidden="1">
      <c r="A1995" s="19">
        <v>57</v>
      </c>
      <c r="B1995" s="8" t="s">
        <v>73</v>
      </c>
      <c r="C1995" s="24">
        <f>'Filter by planned &amp; actual'!D207</f>
        <v>0</v>
      </c>
      <c r="D1995" s="24">
        <f>'Filter by planned &amp; actual'!D1995</f>
        <v>0</v>
      </c>
      <c r="E1995" s="23">
        <v>44593</v>
      </c>
      <c r="F1995" s="19" t="s">
        <v>276</v>
      </c>
    </row>
    <row r="1996" spans="1:6" hidden="1">
      <c r="A1996" s="19">
        <v>58</v>
      </c>
      <c r="B1996" s="8" t="s">
        <v>74</v>
      </c>
      <c r="C1996" s="24">
        <f>'Filter by planned &amp; actual'!D208</f>
        <v>0</v>
      </c>
      <c r="D1996" s="24">
        <f>'Filter by planned &amp; actual'!D1996</f>
        <v>0</v>
      </c>
      <c r="E1996" s="23">
        <v>44593</v>
      </c>
      <c r="F1996" s="19" t="s">
        <v>276</v>
      </c>
    </row>
    <row r="1997" spans="1:6" hidden="1">
      <c r="A1997" s="19">
        <v>59</v>
      </c>
      <c r="B1997" s="8" t="s">
        <v>75</v>
      </c>
      <c r="C1997" s="24">
        <f>'Filter by planned &amp; actual'!D209</f>
        <v>0</v>
      </c>
      <c r="D1997" s="24">
        <f>'Filter by planned &amp; actual'!D1997</f>
        <v>0</v>
      </c>
      <c r="E1997" s="23">
        <v>44593</v>
      </c>
      <c r="F1997" s="19" t="s">
        <v>276</v>
      </c>
    </row>
    <row r="1998" spans="1:6" hidden="1">
      <c r="A1998" s="19">
        <v>60</v>
      </c>
      <c r="B1998" s="8" t="s">
        <v>76</v>
      </c>
      <c r="C1998" s="24">
        <f>'Filter by planned &amp; actual'!D210</f>
        <v>0</v>
      </c>
      <c r="D1998" s="24">
        <f>'Filter by planned &amp; actual'!D1998</f>
        <v>0</v>
      </c>
      <c r="E1998" s="23">
        <v>44593</v>
      </c>
      <c r="F1998" s="19" t="s">
        <v>276</v>
      </c>
    </row>
    <row r="1999" spans="1:6" hidden="1">
      <c r="A1999" s="19">
        <v>61</v>
      </c>
      <c r="B1999" s="8" t="s">
        <v>77</v>
      </c>
      <c r="C1999" s="24">
        <f>'Filter by planned &amp; actual'!D211</f>
        <v>0</v>
      </c>
      <c r="D1999" s="24">
        <f>'Filter by planned &amp; actual'!D1999</f>
        <v>0</v>
      </c>
      <c r="E1999" s="23">
        <v>44593</v>
      </c>
      <c r="F1999" s="19" t="s">
        <v>276</v>
      </c>
    </row>
    <row r="2000" spans="1:6" hidden="1">
      <c r="A2000" s="19">
        <v>62</v>
      </c>
      <c r="B2000" s="8" t="s">
        <v>87</v>
      </c>
      <c r="C2000" s="24">
        <f>'Filter by planned &amp; actual'!D212</f>
        <v>0</v>
      </c>
      <c r="D2000" s="24">
        <f>'Filter by planned &amp; actual'!D2000</f>
        <v>0</v>
      </c>
      <c r="E2000" s="23">
        <v>44593</v>
      </c>
      <c r="F2000" s="19" t="s">
        <v>276</v>
      </c>
    </row>
    <row r="2001" spans="1:6" hidden="1">
      <c r="A2001" s="19">
        <v>63</v>
      </c>
      <c r="B2001" s="8" t="s">
        <v>93</v>
      </c>
      <c r="C2001" s="24">
        <f>'Filter by planned &amp; actual'!D213</f>
        <v>0</v>
      </c>
      <c r="D2001" s="24">
        <f>'Filter by planned &amp; actual'!D2001</f>
        <v>0</v>
      </c>
      <c r="E2001" s="23">
        <v>44593</v>
      </c>
      <c r="F2001" s="19" t="s">
        <v>276</v>
      </c>
    </row>
    <row r="2002" spans="1:6" hidden="1">
      <c r="A2002" s="19">
        <v>64</v>
      </c>
      <c r="B2002" s="8" t="s">
        <v>94</v>
      </c>
      <c r="C2002" s="24">
        <f>'Filter by planned &amp; actual'!D214</f>
        <v>0</v>
      </c>
      <c r="D2002" s="24">
        <f>'Filter by planned &amp; actual'!D2002</f>
        <v>0</v>
      </c>
      <c r="E2002" s="23">
        <v>44593</v>
      </c>
      <c r="F2002" s="19" t="s">
        <v>276</v>
      </c>
    </row>
    <row r="2003" spans="1:6" hidden="1">
      <c r="A2003" s="19">
        <v>65</v>
      </c>
      <c r="B2003" s="8" t="s">
        <v>95</v>
      </c>
      <c r="C2003" s="24">
        <f>'Filter by planned &amp; actual'!D215</f>
        <v>0</v>
      </c>
      <c r="D2003" s="24">
        <f>'Filter by planned &amp; actual'!D2003</f>
        <v>0</v>
      </c>
      <c r="E2003" s="23">
        <v>44593</v>
      </c>
      <c r="F2003" s="19" t="s">
        <v>276</v>
      </c>
    </row>
    <row r="2004" spans="1:6" hidden="1">
      <c r="A2004" s="19">
        <v>66</v>
      </c>
      <c r="B2004" s="8" t="s">
        <v>96</v>
      </c>
      <c r="C2004" s="24">
        <f>'Filter by planned &amp; actual'!D216</f>
        <v>0</v>
      </c>
      <c r="D2004" s="24">
        <f>'Filter by planned &amp; actual'!D2004</f>
        <v>0</v>
      </c>
      <c r="E2004" s="23">
        <v>44593</v>
      </c>
      <c r="F2004" s="19" t="s">
        <v>276</v>
      </c>
    </row>
    <row r="2005" spans="1:6" hidden="1">
      <c r="A2005" s="19">
        <v>67</v>
      </c>
      <c r="B2005" s="8" t="s">
        <v>97</v>
      </c>
      <c r="C2005" s="24">
        <f>'Filter by planned &amp; actual'!D217</f>
        <v>0</v>
      </c>
      <c r="D2005" s="24">
        <f>'Filter by planned &amp; actual'!D2005</f>
        <v>0</v>
      </c>
      <c r="E2005" s="23">
        <v>44593</v>
      </c>
      <c r="F2005" s="19" t="s">
        <v>276</v>
      </c>
    </row>
    <row r="2006" spans="1:6" hidden="1">
      <c r="A2006" s="19">
        <v>68</v>
      </c>
      <c r="B2006" s="8" t="s">
        <v>98</v>
      </c>
      <c r="C2006" s="24">
        <f>'Filter by planned &amp; actual'!D218</f>
        <v>0</v>
      </c>
      <c r="D2006" s="24">
        <f>'Filter by planned &amp; actual'!D2006</f>
        <v>0</v>
      </c>
      <c r="E2006" s="23">
        <v>44593</v>
      </c>
      <c r="F2006" s="19" t="s">
        <v>276</v>
      </c>
    </row>
    <row r="2007" spans="1:6" hidden="1">
      <c r="A2007" s="19">
        <v>69</v>
      </c>
      <c r="B2007" s="8" t="s">
        <v>99</v>
      </c>
      <c r="C2007" s="24">
        <f>'Filter by planned &amp; actual'!D219</f>
        <v>0</v>
      </c>
      <c r="D2007" s="24">
        <f>'Filter by planned &amp; actual'!D2007</f>
        <v>0</v>
      </c>
      <c r="E2007" s="23">
        <v>44593</v>
      </c>
      <c r="F2007" s="19" t="s">
        <v>276</v>
      </c>
    </row>
    <row r="2008" spans="1:6" hidden="1">
      <c r="A2008" s="19">
        <v>70</v>
      </c>
      <c r="B2008" s="8" t="s">
        <v>100</v>
      </c>
      <c r="C2008" s="24">
        <f>'Filter by planned &amp; actual'!D220</f>
        <v>0</v>
      </c>
      <c r="D2008" s="24">
        <f>'Filter by planned &amp; actual'!D2008</f>
        <v>0</v>
      </c>
      <c r="E2008" s="23">
        <v>44593</v>
      </c>
      <c r="F2008" s="19" t="s">
        <v>276</v>
      </c>
    </row>
    <row r="2009" spans="1:6" hidden="1">
      <c r="A2009" s="19">
        <v>71</v>
      </c>
      <c r="B2009" s="8" t="s">
        <v>101</v>
      </c>
      <c r="C2009" s="24">
        <f>'Filter by planned &amp; actual'!D221</f>
        <v>0</v>
      </c>
      <c r="D2009" s="24">
        <f>'Filter by planned &amp; actual'!D2009</f>
        <v>0</v>
      </c>
      <c r="E2009" s="23">
        <v>44593</v>
      </c>
      <c r="F2009" s="19" t="s">
        <v>276</v>
      </c>
    </row>
    <row r="2010" spans="1:6" hidden="1">
      <c r="A2010" s="19">
        <v>72</v>
      </c>
      <c r="B2010" s="8" t="s">
        <v>102</v>
      </c>
      <c r="C2010" s="24">
        <f>'Filter by planned &amp; actual'!D222</f>
        <v>0</v>
      </c>
      <c r="D2010" s="24">
        <f>'Filter by planned &amp; actual'!D2010</f>
        <v>0</v>
      </c>
      <c r="E2010" s="23">
        <v>44593</v>
      </c>
      <c r="F2010" s="19" t="s">
        <v>276</v>
      </c>
    </row>
    <row r="2011" spans="1:6" hidden="1">
      <c r="A2011" s="19">
        <v>73</v>
      </c>
      <c r="B2011" s="8" t="s">
        <v>103</v>
      </c>
      <c r="C2011" s="24">
        <f>'Filter by planned &amp; actual'!D223</f>
        <v>0</v>
      </c>
      <c r="D2011" s="24">
        <f>'Filter by planned &amp; actual'!D2011</f>
        <v>0</v>
      </c>
      <c r="E2011" s="23">
        <v>44593</v>
      </c>
      <c r="F2011" s="19" t="s">
        <v>276</v>
      </c>
    </row>
    <row r="2012" spans="1:6" hidden="1">
      <c r="A2012" s="19">
        <v>74</v>
      </c>
      <c r="B2012" s="8" t="s">
        <v>104</v>
      </c>
      <c r="C2012" s="24">
        <f>'Filter by planned &amp; actual'!D224</f>
        <v>0</v>
      </c>
      <c r="D2012" s="24">
        <f>'Filter by planned &amp; actual'!D2012</f>
        <v>0</v>
      </c>
      <c r="E2012" s="23">
        <v>44593</v>
      </c>
      <c r="F2012" s="19" t="s">
        <v>276</v>
      </c>
    </row>
    <row r="2013" spans="1:6" hidden="1">
      <c r="A2013" s="19">
        <v>75</v>
      </c>
      <c r="B2013" s="8" t="s">
        <v>105</v>
      </c>
      <c r="C2013" s="24">
        <f>'Filter by planned &amp; actual'!D225</f>
        <v>0</v>
      </c>
      <c r="D2013" s="24">
        <f>'Filter by planned &amp; actual'!D2013</f>
        <v>0</v>
      </c>
      <c r="E2013" s="23">
        <v>44593</v>
      </c>
      <c r="F2013" s="19" t="s">
        <v>276</v>
      </c>
    </row>
    <row r="2014" spans="1:6" hidden="1">
      <c r="A2014" s="19">
        <v>76</v>
      </c>
      <c r="B2014" s="8" t="s">
        <v>111</v>
      </c>
      <c r="C2014" s="24">
        <f>'Filter by planned &amp; actual'!D226</f>
        <v>0</v>
      </c>
      <c r="D2014" s="24">
        <f>'Filter by planned &amp; actual'!D2014</f>
        <v>0</v>
      </c>
      <c r="E2014" s="23">
        <v>44593</v>
      </c>
      <c r="F2014" s="19" t="s">
        <v>276</v>
      </c>
    </row>
    <row r="2015" spans="1:6" hidden="1">
      <c r="A2015" s="19">
        <v>77</v>
      </c>
      <c r="B2015" s="8" t="s">
        <v>112</v>
      </c>
      <c r="C2015" s="24">
        <f>'Filter by planned &amp; actual'!D227</f>
        <v>0</v>
      </c>
      <c r="D2015" s="24">
        <f>'Filter by planned &amp; actual'!D2015</f>
        <v>0</v>
      </c>
      <c r="E2015" s="23">
        <v>44593</v>
      </c>
      <c r="F2015" s="19" t="s">
        <v>276</v>
      </c>
    </row>
    <row r="2016" spans="1:6" hidden="1">
      <c r="A2016" s="19">
        <v>78</v>
      </c>
      <c r="B2016" s="8" t="s">
        <v>113</v>
      </c>
      <c r="C2016" s="24">
        <f>'Filter by planned &amp; actual'!D228</f>
        <v>0</v>
      </c>
      <c r="D2016" s="24">
        <f>'Filter by planned &amp; actual'!D2016</f>
        <v>0</v>
      </c>
      <c r="E2016" s="23">
        <v>44593</v>
      </c>
      <c r="F2016" s="19" t="s">
        <v>276</v>
      </c>
    </row>
    <row r="2017" spans="1:6" hidden="1">
      <c r="A2017" s="19">
        <v>79</v>
      </c>
      <c r="B2017" s="8" t="s">
        <v>114</v>
      </c>
      <c r="C2017" s="24">
        <f>'Filter by planned &amp; actual'!D229</f>
        <v>0</v>
      </c>
      <c r="D2017" s="24">
        <f>'Filter by planned &amp; actual'!D2017</f>
        <v>0</v>
      </c>
      <c r="E2017" s="23">
        <v>44593</v>
      </c>
      <c r="F2017" s="19" t="s">
        <v>276</v>
      </c>
    </row>
    <row r="2018" spans="1:6" hidden="1">
      <c r="A2018" s="19">
        <v>80</v>
      </c>
      <c r="B2018" s="8" t="s">
        <v>115</v>
      </c>
      <c r="C2018" s="24">
        <f>'Filter by planned &amp; actual'!D230</f>
        <v>0</v>
      </c>
      <c r="D2018" s="24">
        <f>'Filter by planned &amp; actual'!D2018</f>
        <v>0</v>
      </c>
      <c r="E2018" s="23">
        <v>44593</v>
      </c>
      <c r="F2018" s="19" t="s">
        <v>276</v>
      </c>
    </row>
    <row r="2019" spans="1:6" hidden="1">
      <c r="A2019" s="19">
        <v>81</v>
      </c>
      <c r="B2019" s="8" t="s">
        <v>116</v>
      </c>
      <c r="C2019" s="24">
        <f>'Filter by planned &amp; actual'!D231</f>
        <v>0</v>
      </c>
      <c r="D2019" s="24">
        <f>'Filter by planned &amp; actual'!D2019</f>
        <v>0</v>
      </c>
      <c r="E2019" s="23">
        <v>44593</v>
      </c>
      <c r="F2019" s="19" t="s">
        <v>276</v>
      </c>
    </row>
    <row r="2020" spans="1:6" hidden="1">
      <c r="A2020" s="19">
        <v>82</v>
      </c>
      <c r="B2020" s="8" t="s">
        <v>117</v>
      </c>
      <c r="C2020" s="24">
        <f>'Filter by planned &amp; actual'!D232</f>
        <v>0</v>
      </c>
      <c r="D2020" s="24">
        <f>'Filter by planned &amp; actual'!D2020</f>
        <v>0</v>
      </c>
      <c r="E2020" s="23">
        <v>44593</v>
      </c>
      <c r="F2020" s="19" t="s">
        <v>276</v>
      </c>
    </row>
    <row r="2021" spans="1:6" hidden="1">
      <c r="A2021" s="19">
        <v>83</v>
      </c>
      <c r="B2021" s="8" t="s">
        <v>118</v>
      </c>
      <c r="C2021" s="24">
        <f>'Filter by planned &amp; actual'!D233</f>
        <v>0</v>
      </c>
      <c r="D2021" s="24">
        <f>'Filter by planned &amp; actual'!D2021</f>
        <v>0</v>
      </c>
      <c r="E2021" s="23">
        <v>44593</v>
      </c>
      <c r="F2021" s="19" t="s">
        <v>276</v>
      </c>
    </row>
    <row r="2022" spans="1:6" hidden="1">
      <c r="A2022" s="19">
        <v>84</v>
      </c>
      <c r="B2022" s="8" t="s">
        <v>119</v>
      </c>
      <c r="C2022" s="24">
        <f>'Filter by planned &amp; actual'!D234</f>
        <v>0</v>
      </c>
      <c r="D2022" s="24">
        <f>'Filter by planned &amp; actual'!D2022</f>
        <v>0</v>
      </c>
      <c r="E2022" s="23">
        <v>44593</v>
      </c>
      <c r="F2022" s="19" t="s">
        <v>276</v>
      </c>
    </row>
    <row r="2023" spans="1:6" hidden="1">
      <c r="A2023" s="19">
        <v>85</v>
      </c>
      <c r="B2023" s="8" t="s">
        <v>120</v>
      </c>
      <c r="C2023" s="24">
        <f>'Filter by planned &amp; actual'!D235</f>
        <v>0</v>
      </c>
      <c r="D2023" s="24">
        <f>'Filter by planned &amp; actual'!D2023</f>
        <v>0</v>
      </c>
      <c r="E2023" s="23">
        <v>44593</v>
      </c>
      <c r="F2023" s="19" t="s">
        <v>276</v>
      </c>
    </row>
    <row r="2024" spans="1:6" hidden="1">
      <c r="A2024" s="19">
        <v>86</v>
      </c>
      <c r="B2024" s="8" t="s">
        <v>121</v>
      </c>
      <c r="C2024" s="24">
        <f>'Filter by planned &amp; actual'!D236</f>
        <v>0</v>
      </c>
      <c r="D2024" s="24">
        <f>'Filter by planned &amp; actual'!D2024</f>
        <v>0</v>
      </c>
      <c r="E2024" s="23">
        <v>44593</v>
      </c>
      <c r="F2024" s="19" t="s">
        <v>276</v>
      </c>
    </row>
    <row r="2025" spans="1:6" hidden="1">
      <c r="A2025" s="19">
        <v>87</v>
      </c>
      <c r="B2025" s="8" t="s">
        <v>122</v>
      </c>
      <c r="C2025" s="24">
        <f>'Filter by planned &amp; actual'!D237</f>
        <v>0</v>
      </c>
      <c r="D2025" s="24">
        <f>'Filter by planned &amp; actual'!D2025</f>
        <v>0</v>
      </c>
      <c r="E2025" s="23">
        <v>44593</v>
      </c>
      <c r="F2025" s="19" t="s">
        <v>276</v>
      </c>
    </row>
    <row r="2026" spans="1:6" hidden="1">
      <c r="A2026" s="19">
        <v>88</v>
      </c>
      <c r="B2026" s="8" t="s">
        <v>123</v>
      </c>
      <c r="C2026" s="24">
        <f>'Filter by planned &amp; actual'!D238</f>
        <v>0</v>
      </c>
      <c r="D2026" s="24">
        <f>'Filter by planned &amp; actual'!D2026</f>
        <v>0</v>
      </c>
      <c r="E2026" s="23">
        <v>44593</v>
      </c>
      <c r="F2026" s="19" t="s">
        <v>276</v>
      </c>
    </row>
    <row r="2027" spans="1:6" hidden="1">
      <c r="A2027" s="19">
        <v>89</v>
      </c>
      <c r="B2027" s="8" t="s">
        <v>126</v>
      </c>
      <c r="C2027" s="24">
        <f>'Filter by planned &amp; actual'!D239</f>
        <v>0</v>
      </c>
      <c r="D2027" s="24">
        <f>'Filter by planned &amp; actual'!D2027</f>
        <v>0</v>
      </c>
      <c r="E2027" s="23">
        <v>44593</v>
      </c>
      <c r="F2027" s="19" t="s">
        <v>276</v>
      </c>
    </row>
    <row r="2028" spans="1:6" hidden="1">
      <c r="A2028" s="19">
        <v>90</v>
      </c>
      <c r="B2028" s="8" t="s">
        <v>284</v>
      </c>
      <c r="C2028" s="24">
        <f>'Filter by planned &amp; actual'!D240</f>
        <v>0</v>
      </c>
      <c r="D2028" s="24">
        <f>'Filter by planned &amp; actual'!D2028</f>
        <v>0</v>
      </c>
      <c r="E2028" s="23">
        <v>44593</v>
      </c>
      <c r="F2028" s="19" t="s">
        <v>276</v>
      </c>
    </row>
    <row r="2029" spans="1:6" hidden="1">
      <c r="A2029" s="19">
        <v>91</v>
      </c>
      <c r="B2029" s="19" t="s">
        <v>2006</v>
      </c>
      <c r="C2029" s="24">
        <f>'Filter by planned &amp; actual'!D241</f>
        <v>0</v>
      </c>
      <c r="D2029" s="24">
        <f>'Filter by planned &amp; actual'!D2029</f>
        <v>0</v>
      </c>
      <c r="E2029" s="23">
        <v>44593</v>
      </c>
      <c r="F2029" s="19" t="s">
        <v>276</v>
      </c>
    </row>
    <row r="2030" spans="1:6" hidden="1">
      <c r="A2030" s="19">
        <v>92</v>
      </c>
      <c r="B2030" s="19" t="s">
        <v>283</v>
      </c>
      <c r="C2030" s="24">
        <f>'Filter by planned &amp; actual'!D242</f>
        <v>0</v>
      </c>
      <c r="D2030" s="24">
        <f>'Filter by planned &amp; actual'!D2030</f>
        <v>0</v>
      </c>
      <c r="E2030" s="23">
        <v>44593</v>
      </c>
      <c r="F2030" s="19" t="s">
        <v>276</v>
      </c>
    </row>
    <row r="2031" spans="1:6" ht="15.6" hidden="1" customHeight="1">
      <c r="A2031" s="19">
        <v>93</v>
      </c>
      <c r="B2031" s="19" t="s">
        <v>2005</v>
      </c>
      <c r="C2031" s="24">
        <f>'Filter by planned &amp; actual'!D243</f>
        <v>0</v>
      </c>
      <c r="D2031" s="24">
        <f>'Filter by planned &amp; actual'!D2031</f>
        <v>0</v>
      </c>
      <c r="E2031" s="23">
        <v>44593</v>
      </c>
      <c r="F2031" s="19" t="s">
        <v>276</v>
      </c>
    </row>
    <row r="2032" spans="1:6" ht="15.6" hidden="1" customHeight="1">
      <c r="A2032" s="19">
        <v>94</v>
      </c>
      <c r="B2032" s="19" t="s">
        <v>2075</v>
      </c>
      <c r="C2032" s="24">
        <f>'Filter by planned &amp; actual'!D244</f>
        <v>0</v>
      </c>
      <c r="D2032" s="24">
        <f>'Filter by planned &amp; actual'!D2032</f>
        <v>0</v>
      </c>
      <c r="E2032" s="23">
        <v>44593</v>
      </c>
      <c r="F2032" s="19" t="s">
        <v>276</v>
      </c>
    </row>
    <row r="2033" spans="1:6" ht="15.6" hidden="1" customHeight="1">
      <c r="A2033" s="19">
        <v>95</v>
      </c>
      <c r="B2033" s="19" t="s">
        <v>2076</v>
      </c>
      <c r="C2033" s="24">
        <f>'Filter by planned &amp; actual'!D245</f>
        <v>0</v>
      </c>
      <c r="D2033" s="22">
        <f>'Filter by planned &amp; actual'!D2033</f>
        <v>0</v>
      </c>
      <c r="E2033" s="23">
        <v>44593</v>
      </c>
      <c r="F2033" s="19" t="s">
        <v>276</v>
      </c>
    </row>
    <row r="2034" spans="1:6" ht="15.6" hidden="1" customHeight="1">
      <c r="A2034" s="19">
        <v>96</v>
      </c>
      <c r="B2034" s="19" t="s">
        <v>2077</v>
      </c>
      <c r="C2034" s="24">
        <f>'Filter by planned &amp; actual'!D246</f>
        <v>0</v>
      </c>
      <c r="D2034" s="22">
        <f>'Filter by planned &amp; actual'!D2034</f>
        <v>0</v>
      </c>
      <c r="E2034" s="23">
        <v>44593</v>
      </c>
      <c r="F2034" s="19" t="s">
        <v>276</v>
      </c>
    </row>
    <row r="2035" spans="1:6" ht="15.6" hidden="1" customHeight="1">
      <c r="A2035" s="19">
        <v>97</v>
      </c>
      <c r="B2035" s="19" t="s">
        <v>2078</v>
      </c>
      <c r="C2035" s="24">
        <f>'Filter by planned &amp; actual'!D247</f>
        <v>18014873</v>
      </c>
      <c r="D2035" s="22">
        <f>'Filter by planned &amp; actual'!D2035</f>
        <v>0</v>
      </c>
      <c r="E2035" s="23">
        <v>44593</v>
      </c>
      <c r="F2035" s="19" t="s">
        <v>276</v>
      </c>
    </row>
    <row r="2036" spans="1:6" ht="15.6" hidden="1" customHeight="1">
      <c r="A2036" s="19">
        <v>98</v>
      </c>
      <c r="B2036" s="19" t="s">
        <v>2079</v>
      </c>
      <c r="C2036" s="24">
        <f>'Filter by planned &amp; actual'!D248</f>
        <v>46391147</v>
      </c>
      <c r="D2036" s="22">
        <f>'Filter by planned &amp; actual'!D2036</f>
        <v>2086813.54</v>
      </c>
      <c r="E2036" s="23">
        <v>44593</v>
      </c>
      <c r="F2036" s="19" t="s">
        <v>276</v>
      </c>
    </row>
    <row r="2037" spans="1:6" ht="15.6" hidden="1" customHeight="1">
      <c r="A2037" s="19">
        <v>99</v>
      </c>
      <c r="B2037" s="19" t="s">
        <v>2080</v>
      </c>
      <c r="C2037" s="24">
        <f>'Filter by planned &amp; actual'!D249</f>
        <v>50710687</v>
      </c>
      <c r="D2037" s="22">
        <f>'Filter by planned &amp; actual'!D2037</f>
        <v>0</v>
      </c>
      <c r="E2037" s="23">
        <v>44593</v>
      </c>
      <c r="F2037" s="19" t="s">
        <v>276</v>
      </c>
    </row>
    <row r="2038" spans="1:6" ht="15.6" hidden="1" customHeight="1">
      <c r="A2038" s="19">
        <v>100</v>
      </c>
      <c r="B2038" s="19" t="s">
        <v>2081</v>
      </c>
      <c r="C2038" s="24">
        <f>'Filter by planned &amp; actual'!D250</f>
        <v>0</v>
      </c>
      <c r="D2038" s="22">
        <f>'Filter by planned &amp; actual'!D2038</f>
        <v>0</v>
      </c>
      <c r="E2038" s="23">
        <v>44593</v>
      </c>
      <c r="F2038" s="19" t="s">
        <v>276</v>
      </c>
    </row>
    <row r="2039" spans="1:6" ht="15.6" hidden="1" customHeight="1">
      <c r="A2039" s="19">
        <v>101</v>
      </c>
      <c r="B2039" s="19" t="s">
        <v>2082</v>
      </c>
      <c r="C2039" s="24">
        <f>'Filter by planned &amp; actual'!D251</f>
        <v>0</v>
      </c>
      <c r="D2039" s="22">
        <f>'Filter by planned &amp; actual'!D2039</f>
        <v>0</v>
      </c>
      <c r="E2039" s="23">
        <v>44593</v>
      </c>
      <c r="F2039" s="19" t="s">
        <v>276</v>
      </c>
    </row>
    <row r="2040" spans="1:6" ht="15.6" hidden="1" customHeight="1">
      <c r="A2040" s="19">
        <v>102</v>
      </c>
      <c r="B2040" s="19" t="s">
        <v>2083</v>
      </c>
      <c r="C2040" s="24">
        <f>'Filter by planned &amp; actual'!D252</f>
        <v>23634763.809999999</v>
      </c>
      <c r="D2040" s="22">
        <f>'Filter by planned &amp; actual'!D2040</f>
        <v>0</v>
      </c>
      <c r="E2040" s="23">
        <v>44593</v>
      </c>
      <c r="F2040" s="19" t="s">
        <v>276</v>
      </c>
    </row>
    <row r="2041" spans="1:6" ht="15.6" hidden="1" customHeight="1">
      <c r="A2041" s="19">
        <v>103</v>
      </c>
      <c r="B2041" t="s">
        <v>2085</v>
      </c>
      <c r="C2041" s="24">
        <f>'Filter by planned &amp; actual'!D253</f>
        <v>0</v>
      </c>
      <c r="D2041" s="22">
        <f>'Filter by planned &amp; actual'!D2041</f>
        <v>0</v>
      </c>
      <c r="E2041" s="23">
        <v>44593</v>
      </c>
      <c r="F2041" s="19" t="s">
        <v>276</v>
      </c>
    </row>
    <row r="2042" spans="1:6" ht="15.6" hidden="1" customHeight="1">
      <c r="A2042" s="19">
        <v>104</v>
      </c>
      <c r="B2042" t="s">
        <v>2086</v>
      </c>
      <c r="C2042" s="24">
        <f>'Filter by planned &amp; actual'!D254</f>
        <v>0</v>
      </c>
      <c r="D2042" s="22">
        <f>'Filter by planned &amp; actual'!D2042</f>
        <v>0</v>
      </c>
      <c r="E2042" s="23">
        <v>44593</v>
      </c>
      <c r="F2042" s="19" t="s">
        <v>276</v>
      </c>
    </row>
    <row r="2043" spans="1:6" ht="15.6" hidden="1" customHeight="1">
      <c r="A2043" s="19">
        <v>105</v>
      </c>
      <c r="B2043" t="s">
        <v>2087</v>
      </c>
      <c r="C2043" s="24">
        <f>'Filter by planned &amp; actual'!D255</f>
        <v>17783629</v>
      </c>
      <c r="D2043" s="22">
        <f>'Filter by planned &amp; actual'!D2043</f>
        <v>0</v>
      </c>
      <c r="E2043" s="23">
        <v>44593</v>
      </c>
      <c r="F2043" s="19" t="s">
        <v>276</v>
      </c>
    </row>
    <row r="2044" spans="1:6" ht="15.6" hidden="1" customHeight="1">
      <c r="A2044" s="19">
        <v>106</v>
      </c>
      <c r="B2044" t="s">
        <v>2088</v>
      </c>
      <c r="C2044" s="24">
        <f>'Filter by planned &amp; actual'!D256</f>
        <v>0</v>
      </c>
      <c r="D2044" s="22">
        <f>'Filter by planned &amp; actual'!D2044</f>
        <v>0</v>
      </c>
      <c r="E2044" s="23">
        <v>44593</v>
      </c>
      <c r="F2044" s="19" t="s">
        <v>276</v>
      </c>
    </row>
    <row r="2045" spans="1:6" ht="15.6" hidden="1" customHeight="1">
      <c r="A2045" s="19">
        <v>107</v>
      </c>
      <c r="B2045" t="s">
        <v>2089</v>
      </c>
      <c r="C2045" s="24">
        <f>'Filter by planned &amp; actual'!D257</f>
        <v>0</v>
      </c>
      <c r="D2045" s="22">
        <f>'Filter by planned &amp; actual'!D2045</f>
        <v>0</v>
      </c>
      <c r="E2045" s="23">
        <v>44593</v>
      </c>
      <c r="F2045" s="19" t="s">
        <v>276</v>
      </c>
    </row>
    <row r="2046" spans="1:6" ht="15.6" hidden="1" customHeight="1">
      <c r="A2046" s="19">
        <v>108</v>
      </c>
      <c r="B2046" t="s">
        <v>2090</v>
      </c>
      <c r="C2046" s="24">
        <f>'Filter by planned &amp; actual'!D258</f>
        <v>37162144.759999998</v>
      </c>
      <c r="D2046" s="22">
        <f>'Filter by planned &amp; actual'!D2046</f>
        <v>0</v>
      </c>
      <c r="E2046" s="23">
        <v>44593</v>
      </c>
      <c r="F2046" s="19" t="s">
        <v>276</v>
      </c>
    </row>
    <row r="2047" spans="1:6" ht="15.6" hidden="1" customHeight="1">
      <c r="A2047" s="19">
        <v>109</v>
      </c>
      <c r="B2047" t="s">
        <v>2091</v>
      </c>
      <c r="C2047" s="24">
        <f>'Filter by planned &amp; actual'!D259</f>
        <v>55433064.759999998</v>
      </c>
      <c r="D2047" s="22">
        <f>'Filter by planned &amp; actual'!D2047</f>
        <v>0</v>
      </c>
      <c r="E2047" s="23">
        <v>44593</v>
      </c>
      <c r="F2047" s="19" t="s">
        <v>276</v>
      </c>
    </row>
    <row r="2048" spans="1:6" ht="15.6" hidden="1" customHeight="1">
      <c r="A2048" s="19">
        <v>110</v>
      </c>
      <c r="B2048" s="19" t="s">
        <v>2092</v>
      </c>
      <c r="C2048" s="24">
        <f>'Filter by planned &amp; actual'!D260</f>
        <v>42234144.694252796</v>
      </c>
      <c r="D2048" s="22">
        <f>'Filter by planned &amp; actual'!D2048</f>
        <v>16272130.663809538</v>
      </c>
      <c r="E2048" s="23">
        <v>44593</v>
      </c>
      <c r="F2048" s="19" t="s">
        <v>276</v>
      </c>
    </row>
    <row r="2049" spans="1:6" ht="15.6" hidden="1" customHeight="1">
      <c r="A2049" s="19">
        <v>111</v>
      </c>
      <c r="B2049" s="19" t="s">
        <v>2104</v>
      </c>
      <c r="C2049" s="24">
        <f>'Filter by planned &amp; actual'!D261</f>
        <v>3500000</v>
      </c>
      <c r="D2049" s="22">
        <f>'Filter by planned &amp; actual'!D2049</f>
        <v>2768145.620000001</v>
      </c>
      <c r="E2049" s="23">
        <v>44593</v>
      </c>
      <c r="F2049" s="19" t="s">
        <v>276</v>
      </c>
    </row>
    <row r="2050" spans="1:6" ht="15.6" hidden="1" customHeight="1">
      <c r="A2050" s="19">
        <v>112</v>
      </c>
      <c r="B2050" s="19" t="s">
        <v>2100</v>
      </c>
      <c r="C2050" s="24">
        <f>'Filter by planned &amp; actual'!D262</f>
        <v>24739046</v>
      </c>
      <c r="D2050" s="22">
        <f>'Filter by planned &amp; actual'!D2050</f>
        <v>124880417.80000001</v>
      </c>
      <c r="E2050" s="23">
        <v>44593</v>
      </c>
      <c r="F2050" s="19" t="s">
        <v>276</v>
      </c>
    </row>
    <row r="2051" spans="1:6" ht="15.6" hidden="1" customHeight="1">
      <c r="A2051" s="19">
        <v>113</v>
      </c>
      <c r="B2051" s="19" t="s">
        <v>2101</v>
      </c>
      <c r="C2051" s="24">
        <f>'Filter by planned &amp; actual'!D263</f>
        <v>33643964</v>
      </c>
      <c r="D2051" s="22">
        <f>'Filter by planned &amp; actual'!D2051</f>
        <v>23000800.560000002</v>
      </c>
      <c r="E2051" s="23">
        <v>44593</v>
      </c>
      <c r="F2051" s="19" t="s">
        <v>276</v>
      </c>
    </row>
    <row r="2052" spans="1:6" ht="15.6" hidden="1" customHeight="1">
      <c r="A2052" s="19">
        <v>114</v>
      </c>
      <c r="B2052" s="19" t="s">
        <v>2102</v>
      </c>
      <c r="C2052" s="24">
        <f>'Filter by planned &amp; actual'!D264</f>
        <v>0</v>
      </c>
      <c r="D2052" s="22">
        <f>'Filter by planned &amp; actual'!D2052</f>
        <v>43500</v>
      </c>
      <c r="E2052" s="23">
        <v>44593</v>
      </c>
      <c r="F2052" s="19" t="s">
        <v>276</v>
      </c>
    </row>
    <row r="2053" spans="1:6" ht="15.6" hidden="1" customHeight="1">
      <c r="A2053" s="20">
        <v>115</v>
      </c>
      <c r="B2053" s="20" t="s">
        <v>2103</v>
      </c>
      <c r="C2053" s="24">
        <f>'Filter by planned &amp; actual'!D265</f>
        <v>0</v>
      </c>
      <c r="D2053" s="22">
        <f>'Filter by planned &amp; actual'!D2053</f>
        <v>3177161.7047619075</v>
      </c>
      <c r="E2053" s="23">
        <v>44593</v>
      </c>
      <c r="F2053" s="19" t="s">
        <v>276</v>
      </c>
    </row>
    <row r="2054" spans="1:6" ht="15.6" hidden="1" customHeight="1">
      <c r="A2054" s="19">
        <v>116</v>
      </c>
      <c r="B2054" s="19" t="s">
        <v>2109</v>
      </c>
      <c r="C2054" s="24">
        <f>'Filter by planned &amp; actual'!D266</f>
        <v>705888</v>
      </c>
      <c r="D2054" s="22">
        <f>'Filter by planned &amp; actual'!D2054</f>
        <v>0</v>
      </c>
      <c r="E2054" s="23">
        <v>44593</v>
      </c>
      <c r="F2054" s="19" t="s">
        <v>276</v>
      </c>
    </row>
    <row r="2055" spans="1:6" ht="15.6" hidden="1" customHeight="1">
      <c r="A2055" s="19">
        <v>117</v>
      </c>
      <c r="B2055" s="19" t="s">
        <v>2110</v>
      </c>
      <c r="C2055" s="24">
        <f>'Filter by planned &amp; actual'!D267</f>
        <v>2606422</v>
      </c>
      <c r="D2055" s="22">
        <f>'Filter by planned &amp; actual'!D2055</f>
        <v>0</v>
      </c>
      <c r="E2055" s="23">
        <v>44593</v>
      </c>
      <c r="F2055" s="19" t="s">
        <v>276</v>
      </c>
    </row>
    <row r="2056" spans="1:6" ht="15.6" hidden="1" customHeight="1">
      <c r="A2056">
        <v>118</v>
      </c>
      <c r="B2056" t="s">
        <v>2112</v>
      </c>
      <c r="C2056" s="24">
        <f>'Filter by planned &amp; actual'!D268</f>
        <v>8710562</v>
      </c>
      <c r="D2056" s="22">
        <f>'Filter by planned &amp; actual'!D2056</f>
        <v>18559790.260000005</v>
      </c>
      <c r="E2056" s="23">
        <v>44593</v>
      </c>
      <c r="F2056" s="19" t="s">
        <v>276</v>
      </c>
    </row>
    <row r="2057" spans="1:6" ht="15.6" hidden="1" customHeight="1">
      <c r="A2057">
        <v>119</v>
      </c>
      <c r="B2057" t="s">
        <v>2113</v>
      </c>
      <c r="C2057" s="24">
        <f>'Filter by planned &amp; actual'!D269</f>
        <v>120343</v>
      </c>
      <c r="D2057" s="22">
        <f>'Filter by planned &amp; actual'!D2057</f>
        <v>0</v>
      </c>
      <c r="E2057" s="23">
        <v>44593</v>
      </c>
      <c r="F2057" s="19" t="s">
        <v>276</v>
      </c>
    </row>
    <row r="2058" spans="1:6" ht="15.6" hidden="1" customHeight="1">
      <c r="A2058">
        <v>120</v>
      </c>
      <c r="B2058" s="106" t="s">
        <v>2114</v>
      </c>
      <c r="C2058" s="24">
        <f>'Filter by planned &amp; actual'!D270</f>
        <v>0</v>
      </c>
      <c r="D2058" s="22">
        <f>'Filter by planned &amp; actual'!D2058</f>
        <v>0</v>
      </c>
      <c r="E2058" s="23">
        <v>44593</v>
      </c>
      <c r="F2058" s="19" t="s">
        <v>276</v>
      </c>
    </row>
    <row r="2059" spans="1:6" ht="15.6" hidden="1" customHeight="1">
      <c r="A2059">
        <v>121</v>
      </c>
      <c r="B2059" s="12" t="s">
        <v>2157</v>
      </c>
      <c r="C2059" s="24">
        <f>'Filter by planned &amp; actual'!D271</f>
        <v>0</v>
      </c>
      <c r="D2059" s="22">
        <f>'Filter by planned &amp; actual'!D2059</f>
        <v>0</v>
      </c>
      <c r="E2059" s="23">
        <v>44593</v>
      </c>
      <c r="F2059" s="19" t="s">
        <v>276</v>
      </c>
    </row>
    <row r="2060" spans="1:6" ht="15.6" hidden="1" customHeight="1">
      <c r="A2060">
        <v>122</v>
      </c>
      <c r="B2060" s="12" t="s">
        <v>2158</v>
      </c>
      <c r="C2060" s="24">
        <f>'Filter by planned &amp; actual'!D272</f>
        <v>0</v>
      </c>
      <c r="D2060" s="22">
        <f>'Filter by planned &amp; actual'!D2060</f>
        <v>0</v>
      </c>
      <c r="E2060" s="23">
        <v>44593</v>
      </c>
      <c r="F2060" s="19" t="s">
        <v>276</v>
      </c>
    </row>
    <row r="2061" spans="1:6" ht="15.6" hidden="1" customHeight="1">
      <c r="A2061">
        <v>123</v>
      </c>
      <c r="B2061" s="12" t="s">
        <v>2159</v>
      </c>
      <c r="C2061" s="24">
        <f>'Filter by planned &amp; actual'!D273</f>
        <v>0</v>
      </c>
      <c r="D2061" s="22">
        <f>'Filter by planned &amp; actual'!D2061</f>
        <v>0</v>
      </c>
      <c r="E2061" s="23">
        <v>44593</v>
      </c>
      <c r="F2061" s="19" t="s">
        <v>276</v>
      </c>
    </row>
    <row r="2062" spans="1:6" ht="15.6" hidden="1" customHeight="1">
      <c r="A2062">
        <v>124</v>
      </c>
      <c r="B2062" s="12" t="s">
        <v>2160</v>
      </c>
      <c r="C2062" s="24">
        <f>'Filter by planned &amp; actual'!D274</f>
        <v>0</v>
      </c>
      <c r="D2062" s="22">
        <f>'Filter by planned &amp; actual'!D2062</f>
        <v>0</v>
      </c>
      <c r="E2062" s="23">
        <v>44593</v>
      </c>
      <c r="F2062" s="19" t="s">
        <v>276</v>
      </c>
    </row>
    <row r="2063" spans="1:6" ht="15.6" hidden="1" customHeight="1">
      <c r="A2063" s="19">
        <v>125</v>
      </c>
      <c r="B2063" s="19" t="s">
        <v>2162</v>
      </c>
      <c r="C2063" s="24">
        <f>'Filter by planned &amp; actual'!D275</f>
        <v>0</v>
      </c>
      <c r="D2063" s="22">
        <f>'Filter by planned &amp; actual'!D2063</f>
        <v>0</v>
      </c>
      <c r="E2063" s="23">
        <v>44593</v>
      </c>
      <c r="F2063" s="19" t="s">
        <v>276</v>
      </c>
    </row>
    <row r="2064" spans="1:6" ht="15.6" hidden="1" customHeight="1">
      <c r="A2064" s="19">
        <v>126</v>
      </c>
      <c r="B2064" s="19" t="s">
        <v>2163</v>
      </c>
      <c r="C2064" s="24">
        <f>'Filter by planned &amp; actual'!D276</f>
        <v>26384050</v>
      </c>
      <c r="D2064" s="22">
        <f>'Filter by planned &amp; actual'!D2064</f>
        <v>22333274</v>
      </c>
      <c r="E2064" s="23">
        <v>44593</v>
      </c>
      <c r="F2064" s="19" t="s">
        <v>276</v>
      </c>
    </row>
    <row r="2065" spans="1:6" ht="15.6" hidden="1" customHeight="1">
      <c r="A2065" s="19">
        <v>127</v>
      </c>
      <c r="B2065" s="19" t="s">
        <v>2164</v>
      </c>
      <c r="C2065" s="24">
        <f>'Filter by planned &amp; actual'!D277</f>
        <v>26614286</v>
      </c>
      <c r="D2065" s="22">
        <f>'Filter by planned &amp; actual'!D2065</f>
        <v>38816091.840000004</v>
      </c>
      <c r="E2065" s="23">
        <v>44593</v>
      </c>
      <c r="F2065" s="19" t="s">
        <v>276</v>
      </c>
    </row>
    <row r="2066" spans="1:6" ht="15.6" hidden="1" customHeight="1">
      <c r="A2066" s="19">
        <v>128</v>
      </c>
      <c r="B2066" s="19" t="s">
        <v>2165</v>
      </c>
      <c r="C2066" s="24">
        <f>'Filter by planned &amp; actual'!D278</f>
        <v>19952494</v>
      </c>
      <c r="D2066" s="22">
        <f>'Filter by planned &amp; actual'!D2066</f>
        <v>4909563.9175009532</v>
      </c>
      <c r="E2066" s="23">
        <v>44593</v>
      </c>
      <c r="F2066" s="19" t="s">
        <v>276</v>
      </c>
    </row>
    <row r="2067" spans="1:6" ht="15.6" hidden="1" customHeight="1">
      <c r="A2067" s="113">
        <v>129</v>
      </c>
      <c r="B2067" t="s">
        <v>2167</v>
      </c>
      <c r="C2067" s="24">
        <f>'Filter by planned &amp; actual'!D279</f>
        <v>0</v>
      </c>
      <c r="D2067" s="22">
        <f>'Filter by planned &amp; actual'!D2067</f>
        <v>0</v>
      </c>
      <c r="E2067" s="23">
        <v>44593</v>
      </c>
      <c r="F2067" s="19" t="s">
        <v>276</v>
      </c>
    </row>
    <row r="2068" spans="1:6" ht="15.6" hidden="1" customHeight="1">
      <c r="A2068" s="113">
        <v>130</v>
      </c>
      <c r="B2068" t="s">
        <v>2168</v>
      </c>
      <c r="C2068" s="24">
        <f>'Filter by planned &amp; actual'!D280</f>
        <v>11041959</v>
      </c>
      <c r="D2068" s="22">
        <f>'Filter by planned &amp; actual'!D2068</f>
        <v>8374674.1799999997</v>
      </c>
      <c r="E2068" s="23">
        <v>44593</v>
      </c>
      <c r="F2068" s="19" t="s">
        <v>276</v>
      </c>
    </row>
    <row r="2069" spans="1:6" ht="15.6" hidden="1" customHeight="1">
      <c r="A2069" s="113">
        <v>131</v>
      </c>
      <c r="B2069" s="113" t="s">
        <v>2169</v>
      </c>
      <c r="C2069" s="24">
        <f>'Filter by planned &amp; actual'!D281</f>
        <v>14715785.710000001</v>
      </c>
      <c r="D2069" s="22">
        <f>'Filter by planned &amp; actual'!D2069</f>
        <v>0</v>
      </c>
      <c r="E2069" s="23">
        <v>44593</v>
      </c>
      <c r="F2069" s="19" t="s">
        <v>276</v>
      </c>
    </row>
    <row r="2070" spans="1:6" ht="15.6" hidden="1" customHeight="1">
      <c r="A2070" s="113">
        <v>132</v>
      </c>
      <c r="B2070" s="113" t="s">
        <v>2170</v>
      </c>
      <c r="C2070" s="24">
        <f>'Filter by planned &amp; actual'!D282</f>
        <v>17077317.140000001</v>
      </c>
      <c r="D2070" s="22">
        <f>'Filter by planned &amp; actual'!D2070</f>
        <v>3988667.49</v>
      </c>
      <c r="E2070" s="23">
        <v>44593</v>
      </c>
      <c r="F2070" s="19" t="s">
        <v>276</v>
      </c>
    </row>
    <row r="2071" spans="1:6" ht="15.6" hidden="1" customHeight="1">
      <c r="A2071" s="113">
        <v>133</v>
      </c>
      <c r="B2071" s="113" t="s">
        <v>2171</v>
      </c>
      <c r="C2071" s="24">
        <f>'Filter by planned &amp; actual'!D283</f>
        <v>16622997.140000001</v>
      </c>
      <c r="D2071" s="22">
        <f>'Filter by planned &amp; actual'!D2071</f>
        <v>0</v>
      </c>
      <c r="E2071" s="23">
        <v>44593</v>
      </c>
      <c r="F2071" s="19" t="s">
        <v>276</v>
      </c>
    </row>
    <row r="2072" spans="1:6" ht="15.6" hidden="1" customHeight="1">
      <c r="A2072" s="113">
        <v>134</v>
      </c>
      <c r="B2072" s="113" t="s">
        <v>2172</v>
      </c>
      <c r="C2072" s="24">
        <f>'Filter by planned &amp; actual'!D284</f>
        <v>0</v>
      </c>
      <c r="D2072" s="22">
        <f>'Filter by planned &amp; actual'!D2072</f>
        <v>0</v>
      </c>
      <c r="E2072" s="23">
        <v>44593</v>
      </c>
      <c r="F2072" s="19" t="s">
        <v>276</v>
      </c>
    </row>
    <row r="2073" spans="1:6" ht="15.6" hidden="1" customHeight="1">
      <c r="A2073" s="113">
        <v>135</v>
      </c>
      <c r="B2073" s="113" t="s">
        <v>2173</v>
      </c>
      <c r="C2073" s="24">
        <f>'Filter by planned &amp; actual'!D285</f>
        <v>0</v>
      </c>
      <c r="D2073" s="22">
        <f>'Filter by planned &amp; actual'!D2073</f>
        <v>0</v>
      </c>
      <c r="E2073" s="23">
        <v>44593</v>
      </c>
      <c r="F2073" s="19" t="s">
        <v>276</v>
      </c>
    </row>
    <row r="2074" spans="1:6" ht="15.6" hidden="1" customHeight="1">
      <c r="A2074" s="113">
        <v>136</v>
      </c>
      <c r="B2074" s="113" t="s">
        <v>2174</v>
      </c>
      <c r="C2074" s="24">
        <f>'Filter by planned &amp; actual'!D286</f>
        <v>40497016.909999996</v>
      </c>
      <c r="D2074" s="22">
        <f>'Filter by planned &amp; actual'!D2074</f>
        <v>31327285.452</v>
      </c>
      <c r="E2074" s="23">
        <v>44593</v>
      </c>
      <c r="F2074" s="19" t="s">
        <v>276</v>
      </c>
    </row>
    <row r="2075" spans="1:6" ht="15.6" hidden="1" customHeight="1">
      <c r="A2075" s="113">
        <v>137</v>
      </c>
      <c r="B2075" s="113" t="s">
        <v>2175</v>
      </c>
      <c r="C2075" s="24">
        <f>'Filter by planned &amp; actual'!D287</f>
        <v>0</v>
      </c>
      <c r="D2075" s="22">
        <f>'Filter by planned &amp; actual'!D2075</f>
        <v>0</v>
      </c>
      <c r="E2075" s="23">
        <v>44593</v>
      </c>
      <c r="F2075" s="19" t="s">
        <v>276</v>
      </c>
    </row>
    <row r="2076" spans="1:6" ht="15.6" hidden="1" customHeight="1">
      <c r="A2076" s="113">
        <v>138</v>
      </c>
      <c r="B2076" s="113" t="s">
        <v>2176</v>
      </c>
      <c r="C2076" s="24">
        <f>'Filter by planned &amp; actual'!D288</f>
        <v>4000000</v>
      </c>
      <c r="D2076" s="22">
        <f>'Filter by planned &amp; actual'!D2076</f>
        <v>0</v>
      </c>
      <c r="E2076" s="23">
        <v>44593</v>
      </c>
      <c r="F2076" s="19" t="s">
        <v>276</v>
      </c>
    </row>
    <row r="2077" spans="1:6" ht="15.6" hidden="1" customHeight="1">
      <c r="A2077" s="113">
        <v>139</v>
      </c>
      <c r="B2077" s="113" t="s">
        <v>2189</v>
      </c>
      <c r="C2077" s="24">
        <f>'Filter by planned &amp; actual'!D289</f>
        <v>1620857.325</v>
      </c>
      <c r="D2077" s="22">
        <f>'Filter by planned &amp; actual'!D2077</f>
        <v>0</v>
      </c>
      <c r="E2077" s="23">
        <v>44593</v>
      </c>
      <c r="F2077" s="19" t="s">
        <v>276</v>
      </c>
    </row>
    <row r="2078" spans="1:6" ht="15.6" hidden="1" customHeight="1">
      <c r="A2078" s="113">
        <v>140</v>
      </c>
      <c r="B2078" s="113" t="s">
        <v>2190</v>
      </c>
      <c r="C2078" s="24">
        <f>'Filter by planned &amp; actual'!D290</f>
        <v>6400000</v>
      </c>
      <c r="D2078" s="22">
        <f>'Filter by planned &amp; actual'!D2078</f>
        <v>0</v>
      </c>
      <c r="E2078" s="23">
        <v>44593</v>
      </c>
      <c r="F2078" s="19" t="s">
        <v>276</v>
      </c>
    </row>
    <row r="2079" spans="1:6" ht="15.6" hidden="1" customHeight="1">
      <c r="A2079" s="113">
        <v>141</v>
      </c>
      <c r="B2079" s="113" t="s">
        <v>2191</v>
      </c>
      <c r="C2079" s="24">
        <f>'Filter by planned &amp; actual'!D291</f>
        <v>0</v>
      </c>
      <c r="D2079" s="22">
        <f>'Filter by planned &amp; actual'!D2079</f>
        <v>0</v>
      </c>
      <c r="E2079" s="23">
        <v>44593</v>
      </c>
      <c r="F2079" s="19" t="s">
        <v>276</v>
      </c>
    </row>
    <row r="2080" spans="1:6" ht="15.6" hidden="1" customHeight="1">
      <c r="A2080" s="113">
        <v>142</v>
      </c>
      <c r="B2080" s="113" t="s">
        <v>2192</v>
      </c>
      <c r="C2080" s="24">
        <f>'Filter by planned &amp; actual'!D292</f>
        <v>30871359.010799997</v>
      </c>
      <c r="D2080" s="22">
        <f>'Filter by planned &amp; actual'!D2080</f>
        <v>0</v>
      </c>
      <c r="E2080" s="23">
        <v>44593</v>
      </c>
      <c r="F2080" s="19" t="s">
        <v>276</v>
      </c>
    </row>
    <row r="2081" spans="1:6" ht="15.6" hidden="1" customHeight="1">
      <c r="A2081" s="113">
        <v>143</v>
      </c>
      <c r="B2081" s="113" t="s">
        <v>2193</v>
      </c>
      <c r="C2081" s="24">
        <f>'Filter by planned &amp; actual'!D293</f>
        <v>0</v>
      </c>
      <c r="D2081" s="22">
        <f>'Filter by planned &amp; actual'!D2081</f>
        <v>0</v>
      </c>
      <c r="E2081" s="23">
        <v>44593</v>
      </c>
      <c r="F2081" s="19" t="s">
        <v>276</v>
      </c>
    </row>
    <row r="2082" spans="1:6" ht="15.6" hidden="1" customHeight="1">
      <c r="A2082" s="152">
        <v>144</v>
      </c>
      <c r="B2082" s="152" t="s">
        <v>2207</v>
      </c>
      <c r="C2082" s="24">
        <f>'Filter by planned &amp; actual'!D294</f>
        <v>0</v>
      </c>
      <c r="D2082" s="22">
        <f>'Filter by planned &amp; actual'!D2082</f>
        <v>0</v>
      </c>
      <c r="E2082" s="23">
        <v>44593</v>
      </c>
      <c r="F2082" s="19" t="s">
        <v>276</v>
      </c>
    </row>
    <row r="2083" spans="1:6" ht="15.6" customHeight="1">
      <c r="A2083" s="152">
        <v>145</v>
      </c>
      <c r="B2083" s="152" t="s">
        <v>2208</v>
      </c>
      <c r="C2083" s="24">
        <f>'Filter by planned &amp; actual'!D295</f>
        <v>0</v>
      </c>
      <c r="D2083" s="22">
        <f>'Filter by planned &amp; actual'!D2083</f>
        <v>0</v>
      </c>
      <c r="E2083" s="23">
        <v>44593</v>
      </c>
      <c r="F2083" s="19" t="s">
        <v>276</v>
      </c>
    </row>
    <row r="2084" spans="1:6" ht="15.6" customHeight="1">
      <c r="A2084" s="152">
        <v>146</v>
      </c>
      <c r="B2084" s="152" t="s">
        <v>2211</v>
      </c>
      <c r="C2084" s="24">
        <f>'Filter by planned &amp; actual'!D296</f>
        <v>0</v>
      </c>
      <c r="D2084" s="22">
        <f>'Filter by planned &amp; actual'!D2084</f>
        <v>0</v>
      </c>
      <c r="E2084" s="23">
        <v>44593</v>
      </c>
      <c r="F2084" s="19" t="s">
        <v>276</v>
      </c>
    </row>
    <row r="2085" spans="1:6" ht="15.6" customHeight="1">
      <c r="A2085" s="152">
        <v>147</v>
      </c>
      <c r="B2085" s="152" t="s">
        <v>2212</v>
      </c>
      <c r="C2085" s="24">
        <f>'Filter by planned &amp; actual'!D297</f>
        <v>0</v>
      </c>
      <c r="D2085" s="22">
        <f>'Filter by planned &amp; actual'!D2085</f>
        <v>0</v>
      </c>
      <c r="E2085" s="23">
        <v>44593</v>
      </c>
      <c r="F2085" s="19" t="s">
        <v>276</v>
      </c>
    </row>
    <row r="2086" spans="1:6" ht="15.6" customHeight="1">
      <c r="A2086" s="152">
        <v>148</v>
      </c>
      <c r="B2086" s="152" t="s">
        <v>2213</v>
      </c>
      <c r="C2086" s="24">
        <f>'Filter by planned &amp; actual'!D298</f>
        <v>0</v>
      </c>
      <c r="D2086" s="22">
        <f>'Filter by planned &amp; actual'!D2086</f>
        <v>0</v>
      </c>
      <c r="E2086" s="23">
        <v>44593</v>
      </c>
      <c r="F2086" s="19" t="s">
        <v>276</v>
      </c>
    </row>
    <row r="2087" spans="1:6">
      <c r="A2087" s="19">
        <v>0</v>
      </c>
      <c r="B2087" s="111" t="s">
        <v>1985</v>
      </c>
      <c r="C2087" s="24">
        <f>'Filter by planned &amp; actual'!D299</f>
        <v>0</v>
      </c>
      <c r="D2087" s="22">
        <f>'Filter by planned &amp; actual'!D2087</f>
        <v>0</v>
      </c>
      <c r="E2087" s="23">
        <v>44593</v>
      </c>
      <c r="F2087" s="19" t="s">
        <v>276</v>
      </c>
    </row>
    <row r="2088" spans="1:6" hidden="1">
      <c r="A2088" s="19">
        <v>1</v>
      </c>
      <c r="B2088" s="8" t="s">
        <v>7</v>
      </c>
      <c r="C2088" s="24">
        <f>'Filter by planned &amp; actual'!D300</f>
        <v>69310532</v>
      </c>
      <c r="D2088" s="24">
        <f>'Filter by planned &amp; actual'!D2088</f>
        <v>19434003.543037176</v>
      </c>
      <c r="E2088" s="23">
        <v>44621</v>
      </c>
      <c r="F2088" s="19" t="s">
        <v>276</v>
      </c>
    </row>
    <row r="2089" spans="1:6" hidden="1">
      <c r="A2089" s="19">
        <v>2</v>
      </c>
      <c r="B2089" s="8" t="s">
        <v>8</v>
      </c>
      <c r="C2089" s="24">
        <f>'Filter by planned &amp; actual'!D301</f>
        <v>0</v>
      </c>
      <c r="D2089" s="24">
        <f>'Filter by planned &amp; actual'!D2089</f>
        <v>0</v>
      </c>
      <c r="E2089" s="23">
        <v>44621</v>
      </c>
      <c r="F2089" s="19" t="s">
        <v>276</v>
      </c>
    </row>
    <row r="2090" spans="1:6" hidden="1">
      <c r="A2090" s="19">
        <v>3</v>
      </c>
      <c r="B2090" s="8" t="s">
        <v>9</v>
      </c>
      <c r="C2090" s="24">
        <f>'Filter by planned &amp; actual'!D302</f>
        <v>0</v>
      </c>
      <c r="D2090" s="24">
        <f>'Filter by planned &amp; actual'!D2090</f>
        <v>0</v>
      </c>
      <c r="E2090" s="23">
        <v>44621</v>
      </c>
      <c r="F2090" s="19" t="s">
        <v>276</v>
      </c>
    </row>
    <row r="2091" spans="1:6" hidden="1">
      <c r="A2091" s="19">
        <v>4</v>
      </c>
      <c r="B2091" s="8" t="s">
        <v>10</v>
      </c>
      <c r="C2091" s="24">
        <f>'Filter by planned &amp; actual'!D303</f>
        <v>0</v>
      </c>
      <c r="D2091" s="24">
        <f>'Filter by planned &amp; actual'!D2091</f>
        <v>0</v>
      </c>
      <c r="E2091" s="23">
        <v>44621</v>
      </c>
      <c r="F2091" s="19" t="s">
        <v>276</v>
      </c>
    </row>
    <row r="2092" spans="1:6" hidden="1">
      <c r="A2092" s="19">
        <v>5</v>
      </c>
      <c r="B2092" s="8" t="s">
        <v>11</v>
      </c>
      <c r="C2092" s="24">
        <f>'Filter by planned &amp; actual'!D304</f>
        <v>0</v>
      </c>
      <c r="D2092" s="24">
        <f>'Filter by planned &amp; actual'!D2092</f>
        <v>0</v>
      </c>
      <c r="E2092" s="23">
        <v>44621</v>
      </c>
      <c r="F2092" s="19" t="s">
        <v>276</v>
      </c>
    </row>
    <row r="2093" spans="1:6" hidden="1">
      <c r="A2093" s="19">
        <v>6</v>
      </c>
      <c r="B2093" s="8" t="s">
        <v>12</v>
      </c>
      <c r="C2093" s="24">
        <f>'Filter by planned &amp; actual'!D305</f>
        <v>46909428.737819873</v>
      </c>
      <c r="D2093" s="24">
        <f>'Filter by planned &amp; actual'!D2093</f>
        <v>26373696.029999971</v>
      </c>
      <c r="E2093" s="23">
        <v>44621</v>
      </c>
      <c r="F2093" s="19" t="s">
        <v>276</v>
      </c>
    </row>
    <row r="2094" spans="1:6" hidden="1">
      <c r="A2094" s="19">
        <v>7</v>
      </c>
      <c r="B2094" s="8" t="s">
        <v>13</v>
      </c>
      <c r="C2094" s="24">
        <f>'Filter by planned &amp; actual'!D306</f>
        <v>0</v>
      </c>
      <c r="D2094" s="24">
        <f>'Filter by planned &amp; actual'!D2094</f>
        <v>0</v>
      </c>
      <c r="E2094" s="23">
        <v>44621</v>
      </c>
      <c r="F2094" s="19" t="s">
        <v>276</v>
      </c>
    </row>
    <row r="2095" spans="1:6" hidden="1">
      <c r="A2095" s="19">
        <v>8</v>
      </c>
      <c r="B2095" s="8" t="s">
        <v>2004</v>
      </c>
      <c r="C2095" s="24">
        <f>'Filter by planned &amp; actual'!D307</f>
        <v>23491168.566567998</v>
      </c>
      <c r="D2095" s="24">
        <f>'Filter by planned &amp; actual'!D2095</f>
        <v>16978619.230000019</v>
      </c>
      <c r="E2095" s="23">
        <v>44621</v>
      </c>
      <c r="F2095" s="19" t="s">
        <v>276</v>
      </c>
    </row>
    <row r="2096" spans="1:6" hidden="1">
      <c r="A2096" s="19">
        <v>9</v>
      </c>
      <c r="B2096" s="8" t="s">
        <v>15</v>
      </c>
      <c r="C2096" s="24">
        <f>'Filter by planned &amp; actual'!D308</f>
        <v>0</v>
      </c>
      <c r="D2096" s="24">
        <f>'Filter by planned &amp; actual'!D2096</f>
        <v>0</v>
      </c>
      <c r="E2096" s="23">
        <v>44621</v>
      </c>
      <c r="F2096" s="19" t="s">
        <v>276</v>
      </c>
    </row>
    <row r="2097" spans="1:6" hidden="1">
      <c r="A2097" s="19">
        <v>10</v>
      </c>
      <c r="B2097" s="8" t="s">
        <v>16</v>
      </c>
      <c r="C2097" s="24">
        <f>'Filter by planned &amp; actual'!D309</f>
        <v>0</v>
      </c>
      <c r="D2097" s="24">
        <f>'Filter by planned &amp; actual'!D2097</f>
        <v>0</v>
      </c>
      <c r="E2097" s="23">
        <v>44621</v>
      </c>
      <c r="F2097" s="19" t="s">
        <v>276</v>
      </c>
    </row>
    <row r="2098" spans="1:6" hidden="1">
      <c r="A2098" s="19">
        <v>11</v>
      </c>
      <c r="B2098" s="8" t="s">
        <v>17</v>
      </c>
      <c r="C2098" s="24">
        <f>'Filter by planned &amp; actual'!D310</f>
        <v>0</v>
      </c>
      <c r="D2098" s="24">
        <f>'Filter by planned &amp; actual'!D2098</f>
        <v>0</v>
      </c>
      <c r="E2098" s="23">
        <v>44621</v>
      </c>
      <c r="F2098" s="19" t="s">
        <v>276</v>
      </c>
    </row>
    <row r="2099" spans="1:6" hidden="1">
      <c r="A2099" s="19">
        <v>12</v>
      </c>
      <c r="B2099" s="8" t="s">
        <v>18</v>
      </c>
      <c r="C2099" s="24">
        <f>'Filter by planned &amp; actual'!D311</f>
        <v>0</v>
      </c>
      <c r="D2099" s="24">
        <f>'Filter by planned &amp; actual'!D2099</f>
        <v>0</v>
      </c>
      <c r="E2099" s="23">
        <v>44621</v>
      </c>
      <c r="F2099" s="19" t="s">
        <v>276</v>
      </c>
    </row>
    <row r="2100" spans="1:6" hidden="1">
      <c r="A2100" s="19">
        <v>13</v>
      </c>
      <c r="B2100" s="8" t="s">
        <v>19</v>
      </c>
      <c r="C2100" s="24">
        <f>'Filter by planned &amp; actual'!D312</f>
        <v>0</v>
      </c>
      <c r="D2100" s="24">
        <f>'Filter by planned &amp; actual'!D2100</f>
        <v>0</v>
      </c>
      <c r="E2100" s="23">
        <v>44621</v>
      </c>
      <c r="F2100" s="19" t="s">
        <v>276</v>
      </c>
    </row>
    <row r="2101" spans="1:6" hidden="1">
      <c r="A2101" s="19">
        <v>14</v>
      </c>
      <c r="B2101" s="8" t="s">
        <v>20</v>
      </c>
      <c r="C2101" s="24">
        <f>'Filter by planned &amp; actual'!D313</f>
        <v>0</v>
      </c>
      <c r="D2101" s="24">
        <f>'Filter by planned &amp; actual'!D2101</f>
        <v>0</v>
      </c>
      <c r="E2101" s="23">
        <v>44621</v>
      </c>
      <c r="F2101" s="19" t="s">
        <v>276</v>
      </c>
    </row>
    <row r="2102" spans="1:6" hidden="1">
      <c r="A2102" s="19">
        <v>15</v>
      </c>
      <c r="B2102" s="8" t="s">
        <v>21</v>
      </c>
      <c r="C2102" s="24">
        <f>'Filter by planned &amp; actual'!D314</f>
        <v>0</v>
      </c>
      <c r="D2102" s="24">
        <f>'Filter by planned &amp; actual'!D2102</f>
        <v>0</v>
      </c>
      <c r="E2102" s="23">
        <v>44621</v>
      </c>
      <c r="F2102" s="19" t="s">
        <v>276</v>
      </c>
    </row>
    <row r="2103" spans="1:6" hidden="1">
      <c r="A2103" s="19">
        <v>16</v>
      </c>
      <c r="B2103" s="12" t="s">
        <v>22</v>
      </c>
      <c r="C2103" s="24">
        <f>'Filter by planned &amp; actual'!D315</f>
        <v>0</v>
      </c>
      <c r="D2103" s="24">
        <f>'Filter by planned &amp; actual'!D2103</f>
        <v>0</v>
      </c>
      <c r="E2103" s="23">
        <v>44621</v>
      </c>
      <c r="F2103" s="19" t="s">
        <v>276</v>
      </c>
    </row>
    <row r="2104" spans="1:6" hidden="1">
      <c r="A2104" s="19">
        <v>17</v>
      </c>
      <c r="B2104" s="12" t="s">
        <v>23</v>
      </c>
      <c r="C2104" s="24">
        <f>'Filter by planned &amp; actual'!D316</f>
        <v>0</v>
      </c>
      <c r="D2104" s="24">
        <f>'Filter by planned &amp; actual'!D2104</f>
        <v>0</v>
      </c>
      <c r="E2104" s="23">
        <v>44621</v>
      </c>
      <c r="F2104" s="19" t="s">
        <v>276</v>
      </c>
    </row>
    <row r="2105" spans="1:6" hidden="1">
      <c r="A2105" s="19">
        <v>18</v>
      </c>
      <c r="B2105" s="12" t="s">
        <v>24</v>
      </c>
      <c r="C2105" s="24">
        <f>'Filter by planned &amp; actual'!D317</f>
        <v>28000000</v>
      </c>
      <c r="D2105" s="24">
        <f>'Filter by planned &amp; actual'!D2105</f>
        <v>0</v>
      </c>
      <c r="E2105" s="23">
        <v>44621</v>
      </c>
      <c r="F2105" s="19" t="s">
        <v>276</v>
      </c>
    </row>
    <row r="2106" spans="1:6" hidden="1">
      <c r="A2106" s="19">
        <v>19</v>
      </c>
      <c r="B2106" s="8" t="s">
        <v>25</v>
      </c>
      <c r="C2106" s="24">
        <f>'Filter by planned &amp; actual'!D318</f>
        <v>21932312</v>
      </c>
      <c r="D2106" s="24">
        <f>'Filter by planned &amp; actual'!D2106</f>
        <v>506324.17499995232</v>
      </c>
      <c r="E2106" s="23">
        <v>44621</v>
      </c>
      <c r="F2106" s="19" t="s">
        <v>276</v>
      </c>
    </row>
    <row r="2107" spans="1:6" hidden="1">
      <c r="A2107" s="19">
        <v>20</v>
      </c>
      <c r="B2107" s="8" t="s">
        <v>26</v>
      </c>
      <c r="C2107" s="24">
        <f>'Filter by planned &amp; actual'!D319</f>
        <v>18150000</v>
      </c>
      <c r="D2107" s="24">
        <f>'Filter by planned &amp; actual'!D2107</f>
        <v>6047604.183492179</v>
      </c>
      <c r="E2107" s="23">
        <v>44621</v>
      </c>
      <c r="F2107" s="19" t="s">
        <v>276</v>
      </c>
    </row>
    <row r="2108" spans="1:6" hidden="1">
      <c r="A2108" s="19">
        <v>21</v>
      </c>
      <c r="B2108" s="8" t="s">
        <v>27</v>
      </c>
      <c r="C2108" s="24">
        <f>'Filter by planned &amp; actual'!D320</f>
        <v>36056904</v>
      </c>
      <c r="D2108" s="24">
        <f>'Filter by planned &amp; actual'!D2108</f>
        <v>0</v>
      </c>
      <c r="E2108" s="23">
        <v>44621</v>
      </c>
      <c r="F2108" s="19" t="s">
        <v>276</v>
      </c>
    </row>
    <row r="2109" spans="1:6" hidden="1">
      <c r="A2109" s="19">
        <v>22</v>
      </c>
      <c r="B2109" s="8" t="s">
        <v>29</v>
      </c>
      <c r="C2109" s="24">
        <f>'Filter by planned &amp; actual'!D321</f>
        <v>8000000</v>
      </c>
      <c r="D2109" s="24">
        <f>'Filter by planned &amp; actual'!D2109</f>
        <v>0</v>
      </c>
      <c r="E2109" s="23">
        <v>44621</v>
      </c>
      <c r="F2109" s="19" t="s">
        <v>276</v>
      </c>
    </row>
    <row r="2110" spans="1:6" hidden="1">
      <c r="A2110" s="19">
        <v>23</v>
      </c>
      <c r="B2110" s="8" t="s">
        <v>30</v>
      </c>
      <c r="C2110" s="24">
        <f>'Filter by planned &amp; actual'!D322</f>
        <v>32000000</v>
      </c>
      <c r="D2110" s="24">
        <f>'Filter by planned &amp; actual'!D2110</f>
        <v>0</v>
      </c>
      <c r="E2110" s="23">
        <v>44621</v>
      </c>
      <c r="F2110" s="19" t="s">
        <v>276</v>
      </c>
    </row>
    <row r="2111" spans="1:6" hidden="1">
      <c r="A2111" s="19">
        <v>24</v>
      </c>
      <c r="B2111" s="8" t="s">
        <v>31</v>
      </c>
      <c r="C2111" s="24">
        <f>'Filter by planned &amp; actual'!D323</f>
        <v>0</v>
      </c>
      <c r="D2111" s="24">
        <f>'Filter by planned &amp; actual'!D2111</f>
        <v>0</v>
      </c>
      <c r="E2111" s="23">
        <v>44621</v>
      </c>
      <c r="F2111" s="19" t="s">
        <v>276</v>
      </c>
    </row>
    <row r="2112" spans="1:6" hidden="1">
      <c r="A2112" s="19">
        <v>25</v>
      </c>
      <c r="B2112" s="8" t="s">
        <v>32</v>
      </c>
      <c r="C2112" s="24">
        <f>'Filter by planned &amp; actual'!D324</f>
        <v>0</v>
      </c>
      <c r="D2112" s="24">
        <f>'Filter by planned &amp; actual'!D2112</f>
        <v>0</v>
      </c>
      <c r="E2112" s="23">
        <v>44621</v>
      </c>
      <c r="F2112" s="19" t="s">
        <v>276</v>
      </c>
    </row>
    <row r="2113" spans="1:6" hidden="1">
      <c r="A2113" s="19">
        <v>26</v>
      </c>
      <c r="B2113" s="8" t="s">
        <v>34</v>
      </c>
      <c r="C2113" s="24">
        <f>'Filter by planned &amp; actual'!D325</f>
        <v>1767235.2379999999</v>
      </c>
      <c r="D2113" s="24">
        <f>'Filter by planned &amp; actual'!D2113</f>
        <v>1904142.8</v>
      </c>
      <c r="E2113" s="23">
        <v>44621</v>
      </c>
      <c r="F2113" s="19" t="s">
        <v>276</v>
      </c>
    </row>
    <row r="2114" spans="1:6" hidden="1">
      <c r="A2114" s="19">
        <v>27</v>
      </c>
      <c r="B2114" s="8" t="s">
        <v>35</v>
      </c>
      <c r="C2114" s="24">
        <f>'Filter by planned &amp; actual'!D326</f>
        <v>0</v>
      </c>
      <c r="D2114" s="24">
        <f>'Filter by planned &amp; actual'!D2114</f>
        <v>0</v>
      </c>
      <c r="E2114" s="23">
        <v>44621</v>
      </c>
      <c r="F2114" s="19" t="s">
        <v>276</v>
      </c>
    </row>
    <row r="2115" spans="1:6" hidden="1">
      <c r="A2115" s="19">
        <v>28</v>
      </c>
      <c r="B2115" s="8" t="s">
        <v>36</v>
      </c>
      <c r="C2115" s="24">
        <f>'Filter by planned &amp; actual'!D327</f>
        <v>0</v>
      </c>
      <c r="D2115" s="24">
        <f>'Filter by planned &amp; actual'!D2115</f>
        <v>0</v>
      </c>
      <c r="E2115" s="23">
        <v>44621</v>
      </c>
      <c r="F2115" s="19" t="s">
        <v>276</v>
      </c>
    </row>
    <row r="2116" spans="1:6" hidden="1">
      <c r="A2116" s="19">
        <v>29</v>
      </c>
      <c r="B2116" s="8" t="s">
        <v>37</v>
      </c>
      <c r="C2116" s="24">
        <f>'Filter by planned &amp; actual'!D328</f>
        <v>0</v>
      </c>
      <c r="D2116" s="24">
        <f>'Filter by planned &amp; actual'!D2116</f>
        <v>0</v>
      </c>
      <c r="E2116" s="23">
        <v>44621</v>
      </c>
      <c r="F2116" s="19" t="s">
        <v>276</v>
      </c>
    </row>
    <row r="2117" spans="1:6" hidden="1">
      <c r="A2117" s="19">
        <v>30</v>
      </c>
      <c r="B2117" s="8" t="s">
        <v>38</v>
      </c>
      <c r="C2117" s="24">
        <f>'Filter by planned &amp; actual'!D329</f>
        <v>0</v>
      </c>
      <c r="D2117" s="24">
        <f>'Filter by planned &amp; actual'!D2117</f>
        <v>0</v>
      </c>
      <c r="E2117" s="23">
        <v>44621</v>
      </c>
      <c r="F2117" s="19" t="s">
        <v>276</v>
      </c>
    </row>
    <row r="2118" spans="1:6" hidden="1">
      <c r="A2118" s="19">
        <v>31</v>
      </c>
      <c r="B2118" s="8" t="s">
        <v>39</v>
      </c>
      <c r="C2118" s="24">
        <f>'Filter by planned &amp; actual'!D330</f>
        <v>0</v>
      </c>
      <c r="D2118" s="24">
        <f>'Filter by planned &amp; actual'!D2118</f>
        <v>0</v>
      </c>
      <c r="E2118" s="23">
        <v>44621</v>
      </c>
      <c r="F2118" s="19" t="s">
        <v>276</v>
      </c>
    </row>
    <row r="2119" spans="1:6" hidden="1">
      <c r="A2119" s="19">
        <v>32</v>
      </c>
      <c r="B2119" s="8" t="s">
        <v>40</v>
      </c>
      <c r="C2119" s="24">
        <f>'Filter by planned &amp; actual'!D331</f>
        <v>0</v>
      </c>
      <c r="D2119" s="24">
        <f>'Filter by planned &amp; actual'!D2119</f>
        <v>0</v>
      </c>
      <c r="E2119" s="23">
        <v>44621</v>
      </c>
      <c r="F2119" s="19" t="s">
        <v>276</v>
      </c>
    </row>
    <row r="2120" spans="1:6" hidden="1">
      <c r="A2120" s="19">
        <v>33</v>
      </c>
      <c r="B2120" s="8" t="s">
        <v>41</v>
      </c>
      <c r="C2120" s="24">
        <f>'Filter by planned &amp; actual'!D332</f>
        <v>0</v>
      </c>
      <c r="D2120" s="24">
        <f>'Filter by planned &amp; actual'!D2120</f>
        <v>0</v>
      </c>
      <c r="E2120" s="23">
        <v>44621</v>
      </c>
      <c r="F2120" s="19" t="s">
        <v>276</v>
      </c>
    </row>
    <row r="2121" spans="1:6" hidden="1">
      <c r="A2121" s="19">
        <v>34</v>
      </c>
      <c r="B2121" s="8" t="s">
        <v>42</v>
      </c>
      <c r="C2121" s="24">
        <f>'Filter by planned &amp; actual'!D333</f>
        <v>0</v>
      </c>
      <c r="D2121" s="24">
        <f>'Filter by planned &amp; actual'!D2121</f>
        <v>0</v>
      </c>
      <c r="E2121" s="23">
        <v>44621</v>
      </c>
      <c r="F2121" s="19" t="s">
        <v>276</v>
      </c>
    </row>
    <row r="2122" spans="1:6" hidden="1">
      <c r="A2122" s="19">
        <v>35</v>
      </c>
      <c r="B2122" s="8" t="s">
        <v>43</v>
      </c>
      <c r="C2122" s="24">
        <f>'Filter by planned &amp; actual'!D334</f>
        <v>0</v>
      </c>
      <c r="D2122" s="24">
        <f>'Filter by planned &amp; actual'!D2122</f>
        <v>0</v>
      </c>
      <c r="E2122" s="23">
        <v>44621</v>
      </c>
      <c r="F2122" s="19" t="s">
        <v>276</v>
      </c>
    </row>
    <row r="2123" spans="1:6" hidden="1">
      <c r="A2123" s="19">
        <v>36</v>
      </c>
      <c r="B2123" s="8" t="s">
        <v>44</v>
      </c>
      <c r="C2123" s="24">
        <f>'Filter by planned &amp; actual'!D335</f>
        <v>0</v>
      </c>
      <c r="D2123" s="24">
        <f>'Filter by planned &amp; actual'!D2123</f>
        <v>0</v>
      </c>
      <c r="E2123" s="23">
        <v>44621</v>
      </c>
      <c r="F2123" s="19" t="s">
        <v>276</v>
      </c>
    </row>
    <row r="2124" spans="1:6" hidden="1">
      <c r="A2124" s="19">
        <v>37</v>
      </c>
      <c r="B2124" s="8" t="s">
        <v>1980</v>
      </c>
      <c r="C2124" s="24">
        <f>'Filter by planned &amp; actual'!D336</f>
        <v>3794805.7140000002</v>
      </c>
      <c r="D2124" s="24">
        <f>'Filter by planned &amp; actual'!D2124</f>
        <v>0</v>
      </c>
      <c r="E2124" s="23">
        <v>44621</v>
      </c>
      <c r="F2124" s="19" t="s">
        <v>276</v>
      </c>
    </row>
    <row r="2125" spans="1:6" hidden="1">
      <c r="A2125" s="19">
        <v>38</v>
      </c>
      <c r="B2125" s="8" t="s">
        <v>1982</v>
      </c>
      <c r="C2125" s="24">
        <f>'Filter by planned &amp; actual'!D337</f>
        <v>36789732</v>
      </c>
      <c r="D2125" s="24">
        <f>'Filter by planned &amp; actual'!D2125</f>
        <v>4752815</v>
      </c>
      <c r="E2125" s="23">
        <v>44621</v>
      </c>
      <c r="F2125" s="19" t="s">
        <v>276</v>
      </c>
    </row>
    <row r="2126" spans="1:6" hidden="1">
      <c r="A2126" s="19">
        <v>39</v>
      </c>
      <c r="B2126" s="8" t="s">
        <v>1984</v>
      </c>
      <c r="C2126" s="24">
        <f>'Filter by planned &amp; actual'!D338</f>
        <v>23044789</v>
      </c>
      <c r="D2126" s="24">
        <f>'Filter by planned &amp; actual'!D2126</f>
        <v>0</v>
      </c>
      <c r="E2126" s="23">
        <v>44621</v>
      </c>
      <c r="F2126" s="19" t="s">
        <v>276</v>
      </c>
    </row>
    <row r="2127" spans="1:6" hidden="1">
      <c r="A2127" s="19">
        <v>40</v>
      </c>
      <c r="B2127" s="8" t="s">
        <v>2001</v>
      </c>
      <c r="C2127" s="24">
        <f>'Filter by planned &amp; actual'!D339</f>
        <v>37054335</v>
      </c>
      <c r="D2127" s="24">
        <f>'Filter by planned &amp; actual'!D2127</f>
        <v>21325130.340000026</v>
      </c>
      <c r="E2127" s="23">
        <v>44621</v>
      </c>
      <c r="F2127" s="19" t="s">
        <v>276</v>
      </c>
    </row>
    <row r="2128" spans="1:6" hidden="1">
      <c r="A2128" s="19">
        <v>41</v>
      </c>
      <c r="B2128" s="8" t="s">
        <v>2002</v>
      </c>
      <c r="C2128" s="24">
        <f>'Filter by planned &amp; actual'!D340</f>
        <v>0</v>
      </c>
      <c r="D2128" s="24">
        <f>'Filter by planned &amp; actual'!D2128</f>
        <v>0</v>
      </c>
      <c r="E2128" s="23">
        <v>44621</v>
      </c>
      <c r="F2128" s="19" t="s">
        <v>276</v>
      </c>
    </row>
    <row r="2129" spans="1:6" hidden="1">
      <c r="A2129" s="19">
        <v>42</v>
      </c>
      <c r="B2129" s="8" t="s">
        <v>2003</v>
      </c>
      <c r="C2129" s="24">
        <f>'Filter by planned &amp; actual'!D341</f>
        <v>76336067</v>
      </c>
      <c r="D2129" s="24">
        <f>'Filter by planned &amp; actual'!D2129</f>
        <v>0</v>
      </c>
      <c r="E2129" s="23">
        <v>44621</v>
      </c>
      <c r="F2129" s="19" t="s">
        <v>276</v>
      </c>
    </row>
    <row r="2130" spans="1:6" hidden="1">
      <c r="A2130" s="19">
        <v>43</v>
      </c>
      <c r="B2130" s="8" t="s">
        <v>2064</v>
      </c>
      <c r="C2130" s="24">
        <f>'Filter by planned &amp; actual'!D342</f>
        <v>0</v>
      </c>
      <c r="D2130" s="24">
        <f>'Filter by planned &amp; actual'!D2130</f>
        <v>0</v>
      </c>
      <c r="E2130" s="23">
        <v>44621</v>
      </c>
      <c r="F2130" s="19" t="s">
        <v>276</v>
      </c>
    </row>
    <row r="2131" spans="1:6" hidden="1">
      <c r="A2131" s="19">
        <v>44</v>
      </c>
      <c r="B2131" s="8" t="s">
        <v>2062</v>
      </c>
      <c r="C2131" s="24">
        <f>'Filter by planned &amp; actual'!D343</f>
        <v>0</v>
      </c>
      <c r="D2131" s="24">
        <f>'Filter by planned &amp; actual'!D2131</f>
        <v>0</v>
      </c>
      <c r="E2131" s="23">
        <v>44621</v>
      </c>
      <c r="F2131" s="19" t="s">
        <v>276</v>
      </c>
    </row>
    <row r="2132" spans="1:6" hidden="1">
      <c r="A2132" s="19">
        <v>45</v>
      </c>
      <c r="B2132" s="8" t="s">
        <v>2063</v>
      </c>
      <c r="C2132" s="24">
        <f>'Filter by planned &amp; actual'!D344</f>
        <v>0</v>
      </c>
      <c r="D2132" s="24">
        <f>'Filter by planned &amp; actual'!D2132</f>
        <v>0</v>
      </c>
      <c r="E2132" s="23">
        <v>44621</v>
      </c>
      <c r="F2132" s="19" t="s">
        <v>276</v>
      </c>
    </row>
    <row r="2133" spans="1:6" hidden="1">
      <c r="A2133" s="19">
        <v>46</v>
      </c>
      <c r="B2133" s="12" t="s">
        <v>2065</v>
      </c>
      <c r="C2133" s="24">
        <f>'Filter by planned &amp; actual'!D345</f>
        <v>48846656</v>
      </c>
      <c r="D2133" s="24">
        <f>'Filter by planned &amp; actual'!D2133</f>
        <v>68138935.659999967</v>
      </c>
      <c r="E2133" s="23">
        <v>44621</v>
      </c>
      <c r="F2133" s="19" t="s">
        <v>276</v>
      </c>
    </row>
    <row r="2134" spans="1:6" hidden="1">
      <c r="A2134" s="19">
        <v>47</v>
      </c>
      <c r="B2134" s="12" t="s">
        <v>2066</v>
      </c>
      <c r="C2134" s="24">
        <f>'Filter by planned &amp; actual'!D346</f>
        <v>38448517</v>
      </c>
      <c r="D2134" s="24">
        <f>'Filter by planned &amp; actual'!D2134</f>
        <v>8053943.7507095337</v>
      </c>
      <c r="E2134" s="23">
        <v>44621</v>
      </c>
      <c r="F2134" s="19" t="s">
        <v>276</v>
      </c>
    </row>
    <row r="2135" spans="1:6" hidden="1">
      <c r="A2135" s="19">
        <v>48</v>
      </c>
      <c r="B2135" s="8" t="s">
        <v>2068</v>
      </c>
      <c r="C2135" s="24">
        <f>'Filter by planned &amp; actual'!D347</f>
        <v>33495079.609999999</v>
      </c>
      <c r="D2135" s="24">
        <f>'Filter by planned &amp; actual'!D2135</f>
        <v>0</v>
      </c>
      <c r="E2135" s="23">
        <v>44621</v>
      </c>
      <c r="F2135" s="19" t="s">
        <v>276</v>
      </c>
    </row>
    <row r="2136" spans="1:6" hidden="1">
      <c r="A2136" s="19">
        <v>49</v>
      </c>
      <c r="B2136" s="8" t="s">
        <v>2069</v>
      </c>
      <c r="C2136" s="24">
        <f>'Filter by planned &amp; actual'!D348</f>
        <v>0</v>
      </c>
      <c r="D2136" s="24">
        <f>'Filter by planned &amp; actual'!D2136</f>
        <v>0</v>
      </c>
      <c r="E2136" s="23">
        <v>44621</v>
      </c>
      <c r="F2136" s="19" t="s">
        <v>276</v>
      </c>
    </row>
    <row r="2137" spans="1:6" hidden="1">
      <c r="A2137" s="19">
        <v>50</v>
      </c>
      <c r="B2137" s="8" t="s">
        <v>66</v>
      </c>
      <c r="C2137" s="24">
        <f>'Filter by planned &amp; actual'!D349</f>
        <v>0</v>
      </c>
      <c r="D2137" s="24">
        <f>'Filter by planned &amp; actual'!D2137</f>
        <v>0</v>
      </c>
      <c r="E2137" s="23">
        <v>44621</v>
      </c>
      <c r="F2137" s="19" t="s">
        <v>276</v>
      </c>
    </row>
    <row r="2138" spans="1:6" hidden="1">
      <c r="A2138" s="19">
        <v>51</v>
      </c>
      <c r="B2138" s="8" t="s">
        <v>67</v>
      </c>
      <c r="C2138" s="24">
        <f>'Filter by planned &amp; actual'!D350</f>
        <v>0</v>
      </c>
      <c r="D2138" s="24">
        <f>'Filter by planned &amp; actual'!D2138</f>
        <v>0</v>
      </c>
      <c r="E2138" s="23">
        <v>44621</v>
      </c>
      <c r="F2138" s="19" t="s">
        <v>276</v>
      </c>
    </row>
    <row r="2139" spans="1:6" hidden="1">
      <c r="A2139" s="19">
        <v>52</v>
      </c>
      <c r="B2139" s="8" t="s">
        <v>68</v>
      </c>
      <c r="C2139" s="24">
        <f>'Filter by planned &amp; actual'!D351</f>
        <v>0</v>
      </c>
      <c r="D2139" s="24">
        <f>'Filter by planned &amp; actual'!D2139</f>
        <v>0</v>
      </c>
      <c r="E2139" s="23">
        <v>44621</v>
      </c>
      <c r="F2139" s="19" t="s">
        <v>276</v>
      </c>
    </row>
    <row r="2140" spans="1:6" hidden="1">
      <c r="A2140" s="19">
        <v>53</v>
      </c>
      <c r="B2140" s="8" t="s">
        <v>69</v>
      </c>
      <c r="C2140" s="24">
        <f>'Filter by planned &amp; actual'!D352</f>
        <v>0</v>
      </c>
      <c r="D2140" s="24">
        <f>'Filter by planned &amp; actual'!D2140</f>
        <v>0</v>
      </c>
      <c r="E2140" s="23">
        <v>44621</v>
      </c>
      <c r="F2140" s="19" t="s">
        <v>276</v>
      </c>
    </row>
    <row r="2141" spans="1:6" hidden="1">
      <c r="A2141" s="19">
        <v>54</v>
      </c>
      <c r="B2141" s="8" t="s">
        <v>70</v>
      </c>
      <c r="C2141" s="24">
        <f>'Filter by planned &amp; actual'!D353</f>
        <v>0</v>
      </c>
      <c r="D2141" s="24">
        <f>'Filter by planned &amp; actual'!D2141</f>
        <v>0</v>
      </c>
      <c r="E2141" s="23">
        <v>44621</v>
      </c>
      <c r="F2141" s="19" t="s">
        <v>276</v>
      </c>
    </row>
    <row r="2142" spans="1:6" hidden="1">
      <c r="A2142" s="19">
        <v>55</v>
      </c>
      <c r="B2142" s="8" t="s">
        <v>71</v>
      </c>
      <c r="C2142" s="24">
        <f>'Filter by planned &amp; actual'!D354</f>
        <v>0</v>
      </c>
      <c r="D2142" s="24">
        <f>'Filter by planned &amp; actual'!D2142</f>
        <v>0</v>
      </c>
      <c r="E2142" s="23">
        <v>44621</v>
      </c>
      <c r="F2142" s="19" t="s">
        <v>276</v>
      </c>
    </row>
    <row r="2143" spans="1:6" hidden="1">
      <c r="A2143" s="19">
        <v>56</v>
      </c>
      <c r="B2143" s="8" t="s">
        <v>72</v>
      </c>
      <c r="C2143" s="24">
        <f>'Filter by planned &amp; actual'!D355</f>
        <v>0</v>
      </c>
      <c r="D2143" s="24">
        <f>'Filter by planned &amp; actual'!D2143</f>
        <v>0</v>
      </c>
      <c r="E2143" s="23">
        <v>44621</v>
      </c>
      <c r="F2143" s="19" t="s">
        <v>276</v>
      </c>
    </row>
    <row r="2144" spans="1:6" hidden="1">
      <c r="A2144" s="19">
        <v>57</v>
      </c>
      <c r="B2144" s="8" t="s">
        <v>73</v>
      </c>
      <c r="C2144" s="24">
        <f>'Filter by planned &amp; actual'!D356</f>
        <v>0</v>
      </c>
      <c r="D2144" s="24">
        <f>'Filter by planned &amp; actual'!D2144</f>
        <v>0</v>
      </c>
      <c r="E2144" s="23">
        <v>44621</v>
      </c>
      <c r="F2144" s="19" t="s">
        <v>276</v>
      </c>
    </row>
    <row r="2145" spans="1:6" hidden="1">
      <c r="A2145" s="19">
        <v>58</v>
      </c>
      <c r="B2145" s="8" t="s">
        <v>74</v>
      </c>
      <c r="C2145" s="24">
        <f>'Filter by planned &amp; actual'!D357</f>
        <v>0</v>
      </c>
      <c r="D2145" s="24">
        <f>'Filter by planned &amp; actual'!D2145</f>
        <v>0</v>
      </c>
      <c r="E2145" s="23">
        <v>44621</v>
      </c>
      <c r="F2145" s="19" t="s">
        <v>276</v>
      </c>
    </row>
    <row r="2146" spans="1:6" hidden="1">
      <c r="A2146" s="19">
        <v>59</v>
      </c>
      <c r="B2146" s="8" t="s">
        <v>75</v>
      </c>
      <c r="C2146" s="24">
        <f>'Filter by planned &amp; actual'!D358</f>
        <v>0</v>
      </c>
      <c r="D2146" s="24">
        <f>'Filter by planned &amp; actual'!D2146</f>
        <v>0</v>
      </c>
      <c r="E2146" s="23">
        <v>44621</v>
      </c>
      <c r="F2146" s="19" t="s">
        <v>276</v>
      </c>
    </row>
    <row r="2147" spans="1:6" hidden="1">
      <c r="A2147" s="19">
        <v>60</v>
      </c>
      <c r="B2147" s="8" t="s">
        <v>76</v>
      </c>
      <c r="C2147" s="24">
        <f>'Filter by planned &amp; actual'!D359</f>
        <v>0</v>
      </c>
      <c r="D2147" s="24">
        <f>'Filter by planned &amp; actual'!D2147</f>
        <v>0</v>
      </c>
      <c r="E2147" s="23">
        <v>44621</v>
      </c>
      <c r="F2147" s="19" t="s">
        <v>276</v>
      </c>
    </row>
    <row r="2148" spans="1:6" hidden="1">
      <c r="A2148" s="19">
        <v>61</v>
      </c>
      <c r="B2148" s="8" t="s">
        <v>77</v>
      </c>
      <c r="C2148" s="24">
        <f>'Filter by planned &amp; actual'!D360</f>
        <v>0</v>
      </c>
      <c r="D2148" s="24">
        <f>'Filter by planned &amp; actual'!D2148</f>
        <v>0</v>
      </c>
      <c r="E2148" s="23">
        <v>44621</v>
      </c>
      <c r="F2148" s="19" t="s">
        <v>276</v>
      </c>
    </row>
    <row r="2149" spans="1:6" hidden="1">
      <c r="A2149" s="19">
        <v>62</v>
      </c>
      <c r="B2149" s="8" t="s">
        <v>87</v>
      </c>
      <c r="C2149" s="24">
        <f>'Filter by planned &amp; actual'!D361</f>
        <v>0</v>
      </c>
      <c r="D2149" s="24">
        <f>'Filter by planned &amp; actual'!D2149</f>
        <v>0</v>
      </c>
      <c r="E2149" s="23">
        <v>44621</v>
      </c>
      <c r="F2149" s="19" t="s">
        <v>276</v>
      </c>
    </row>
    <row r="2150" spans="1:6" hidden="1">
      <c r="A2150" s="19">
        <v>63</v>
      </c>
      <c r="B2150" s="8" t="s">
        <v>93</v>
      </c>
      <c r="C2150" s="24">
        <f>'Filter by planned &amp; actual'!D362</f>
        <v>0</v>
      </c>
      <c r="D2150" s="24">
        <f>'Filter by planned &amp; actual'!D2150</f>
        <v>0</v>
      </c>
      <c r="E2150" s="23">
        <v>44621</v>
      </c>
      <c r="F2150" s="19" t="s">
        <v>276</v>
      </c>
    </row>
    <row r="2151" spans="1:6" hidden="1">
      <c r="A2151" s="19">
        <v>64</v>
      </c>
      <c r="B2151" s="8" t="s">
        <v>94</v>
      </c>
      <c r="C2151" s="24">
        <f>'Filter by planned &amp; actual'!D363</f>
        <v>0</v>
      </c>
      <c r="D2151" s="24">
        <f>'Filter by planned &amp; actual'!D2151</f>
        <v>0</v>
      </c>
      <c r="E2151" s="23">
        <v>44621</v>
      </c>
      <c r="F2151" s="19" t="s">
        <v>276</v>
      </c>
    </row>
    <row r="2152" spans="1:6" hidden="1">
      <c r="A2152" s="19">
        <v>65</v>
      </c>
      <c r="B2152" s="8" t="s">
        <v>95</v>
      </c>
      <c r="C2152" s="24">
        <f>'Filter by planned &amp; actual'!D364</f>
        <v>0</v>
      </c>
      <c r="D2152" s="24">
        <f>'Filter by planned &amp; actual'!D2152</f>
        <v>0</v>
      </c>
      <c r="E2152" s="23">
        <v>44621</v>
      </c>
      <c r="F2152" s="19" t="s">
        <v>276</v>
      </c>
    </row>
    <row r="2153" spans="1:6" hidden="1">
      <c r="A2153" s="19">
        <v>66</v>
      </c>
      <c r="B2153" s="8" t="s">
        <v>96</v>
      </c>
      <c r="C2153" s="24">
        <f>'Filter by planned &amp; actual'!D365</f>
        <v>0</v>
      </c>
      <c r="D2153" s="24">
        <f>'Filter by planned &amp; actual'!D2153</f>
        <v>0</v>
      </c>
      <c r="E2153" s="23">
        <v>44621</v>
      </c>
      <c r="F2153" s="19" t="s">
        <v>276</v>
      </c>
    </row>
    <row r="2154" spans="1:6" hidden="1">
      <c r="A2154" s="19">
        <v>67</v>
      </c>
      <c r="B2154" s="8" t="s">
        <v>97</v>
      </c>
      <c r="C2154" s="24">
        <f>'Filter by planned &amp; actual'!D366</f>
        <v>0</v>
      </c>
      <c r="D2154" s="24">
        <f>'Filter by planned &amp; actual'!D2154</f>
        <v>0</v>
      </c>
      <c r="E2154" s="23">
        <v>44621</v>
      </c>
      <c r="F2154" s="19" t="s">
        <v>276</v>
      </c>
    </row>
    <row r="2155" spans="1:6" hidden="1">
      <c r="A2155" s="19">
        <v>68</v>
      </c>
      <c r="B2155" s="8" t="s">
        <v>98</v>
      </c>
      <c r="C2155" s="24">
        <f>'Filter by planned &amp; actual'!D367</f>
        <v>0</v>
      </c>
      <c r="D2155" s="24">
        <f>'Filter by planned &amp; actual'!D2155</f>
        <v>0</v>
      </c>
      <c r="E2155" s="23">
        <v>44621</v>
      </c>
      <c r="F2155" s="19" t="s">
        <v>276</v>
      </c>
    </row>
    <row r="2156" spans="1:6" hidden="1">
      <c r="A2156" s="19">
        <v>69</v>
      </c>
      <c r="B2156" s="8" t="s">
        <v>99</v>
      </c>
      <c r="C2156" s="24">
        <f>'Filter by planned &amp; actual'!D368</f>
        <v>0</v>
      </c>
      <c r="D2156" s="24">
        <f>'Filter by planned &amp; actual'!D2156</f>
        <v>0</v>
      </c>
      <c r="E2156" s="23">
        <v>44621</v>
      </c>
      <c r="F2156" s="19" t="s">
        <v>276</v>
      </c>
    </row>
    <row r="2157" spans="1:6" hidden="1">
      <c r="A2157" s="19">
        <v>70</v>
      </c>
      <c r="B2157" s="8" t="s">
        <v>100</v>
      </c>
      <c r="C2157" s="24">
        <f>'Filter by planned &amp; actual'!D369</f>
        <v>0</v>
      </c>
      <c r="D2157" s="24">
        <f>'Filter by planned &amp; actual'!D2157</f>
        <v>0</v>
      </c>
      <c r="E2157" s="23">
        <v>44621</v>
      </c>
      <c r="F2157" s="19" t="s">
        <v>276</v>
      </c>
    </row>
    <row r="2158" spans="1:6" hidden="1">
      <c r="A2158" s="19">
        <v>71</v>
      </c>
      <c r="B2158" s="8" t="s">
        <v>101</v>
      </c>
      <c r="C2158" s="24">
        <f>'Filter by planned &amp; actual'!D370</f>
        <v>0</v>
      </c>
      <c r="D2158" s="24">
        <f>'Filter by planned &amp; actual'!D2158</f>
        <v>0</v>
      </c>
      <c r="E2158" s="23">
        <v>44621</v>
      </c>
      <c r="F2158" s="19" t="s">
        <v>276</v>
      </c>
    </row>
    <row r="2159" spans="1:6" hidden="1">
      <c r="A2159" s="19">
        <v>72</v>
      </c>
      <c r="B2159" s="8" t="s">
        <v>102</v>
      </c>
      <c r="C2159" s="24">
        <f>'Filter by planned &amp; actual'!D371</f>
        <v>0</v>
      </c>
      <c r="D2159" s="24">
        <f>'Filter by planned &amp; actual'!D2159</f>
        <v>0</v>
      </c>
      <c r="E2159" s="23">
        <v>44621</v>
      </c>
      <c r="F2159" s="19" t="s">
        <v>276</v>
      </c>
    </row>
    <row r="2160" spans="1:6" hidden="1">
      <c r="A2160" s="19">
        <v>73</v>
      </c>
      <c r="B2160" s="8" t="s">
        <v>103</v>
      </c>
      <c r="C2160" s="24">
        <f>'Filter by planned &amp; actual'!D372</f>
        <v>0</v>
      </c>
      <c r="D2160" s="24">
        <f>'Filter by planned &amp; actual'!D2160</f>
        <v>0</v>
      </c>
      <c r="E2160" s="23">
        <v>44621</v>
      </c>
      <c r="F2160" s="19" t="s">
        <v>276</v>
      </c>
    </row>
    <row r="2161" spans="1:6" hidden="1">
      <c r="A2161" s="19">
        <v>74</v>
      </c>
      <c r="B2161" s="8" t="s">
        <v>104</v>
      </c>
      <c r="C2161" s="24">
        <f>'Filter by planned &amp; actual'!D373</f>
        <v>0</v>
      </c>
      <c r="D2161" s="24">
        <f>'Filter by planned &amp; actual'!D2161</f>
        <v>0</v>
      </c>
      <c r="E2161" s="23">
        <v>44621</v>
      </c>
      <c r="F2161" s="19" t="s">
        <v>276</v>
      </c>
    </row>
    <row r="2162" spans="1:6" hidden="1">
      <c r="A2162" s="19">
        <v>75</v>
      </c>
      <c r="B2162" s="8" t="s">
        <v>105</v>
      </c>
      <c r="C2162" s="24">
        <f>'Filter by planned &amp; actual'!D374</f>
        <v>0</v>
      </c>
      <c r="D2162" s="24">
        <f>'Filter by planned &amp; actual'!D2162</f>
        <v>0</v>
      </c>
      <c r="E2162" s="23">
        <v>44621</v>
      </c>
      <c r="F2162" s="19" t="s">
        <v>276</v>
      </c>
    </row>
    <row r="2163" spans="1:6" hidden="1">
      <c r="A2163" s="19">
        <v>76</v>
      </c>
      <c r="B2163" s="8" t="s">
        <v>111</v>
      </c>
      <c r="C2163" s="24">
        <f>'Filter by planned &amp; actual'!D375</f>
        <v>0</v>
      </c>
      <c r="D2163" s="24">
        <f>'Filter by planned &amp; actual'!D2163</f>
        <v>0</v>
      </c>
      <c r="E2163" s="23">
        <v>44621</v>
      </c>
      <c r="F2163" s="19" t="s">
        <v>276</v>
      </c>
    </row>
    <row r="2164" spans="1:6" hidden="1">
      <c r="A2164" s="19">
        <v>77</v>
      </c>
      <c r="B2164" s="8" t="s">
        <v>112</v>
      </c>
      <c r="C2164" s="24">
        <f>'Filter by planned &amp; actual'!D376</f>
        <v>0</v>
      </c>
      <c r="D2164" s="24">
        <f>'Filter by planned &amp; actual'!D2164</f>
        <v>0</v>
      </c>
      <c r="E2164" s="23">
        <v>44621</v>
      </c>
      <c r="F2164" s="19" t="s">
        <v>276</v>
      </c>
    </row>
    <row r="2165" spans="1:6" hidden="1">
      <c r="A2165" s="19">
        <v>78</v>
      </c>
      <c r="B2165" s="8" t="s">
        <v>113</v>
      </c>
      <c r="C2165" s="24">
        <f>'Filter by planned &amp; actual'!D377</f>
        <v>0</v>
      </c>
      <c r="D2165" s="24">
        <f>'Filter by planned &amp; actual'!D2165</f>
        <v>0</v>
      </c>
      <c r="E2165" s="23">
        <v>44621</v>
      </c>
      <c r="F2165" s="19" t="s">
        <v>276</v>
      </c>
    </row>
    <row r="2166" spans="1:6" hidden="1">
      <c r="A2166" s="19">
        <v>79</v>
      </c>
      <c r="B2166" s="8" t="s">
        <v>114</v>
      </c>
      <c r="C2166" s="24">
        <f>'Filter by planned &amp; actual'!D378</f>
        <v>0</v>
      </c>
      <c r="D2166" s="24">
        <f>'Filter by planned &amp; actual'!D2166</f>
        <v>0</v>
      </c>
      <c r="E2166" s="23">
        <v>44621</v>
      </c>
      <c r="F2166" s="19" t="s">
        <v>276</v>
      </c>
    </row>
    <row r="2167" spans="1:6" hidden="1">
      <c r="A2167" s="19">
        <v>80</v>
      </c>
      <c r="B2167" s="8" t="s">
        <v>115</v>
      </c>
      <c r="C2167" s="24">
        <f>'Filter by planned &amp; actual'!D379</f>
        <v>0</v>
      </c>
      <c r="D2167" s="24">
        <f>'Filter by planned &amp; actual'!D2167</f>
        <v>0</v>
      </c>
      <c r="E2167" s="23">
        <v>44621</v>
      </c>
      <c r="F2167" s="19" t="s">
        <v>276</v>
      </c>
    </row>
    <row r="2168" spans="1:6" hidden="1">
      <c r="A2168" s="19">
        <v>81</v>
      </c>
      <c r="B2168" s="8" t="s">
        <v>116</v>
      </c>
      <c r="C2168" s="24">
        <f>'Filter by planned &amp; actual'!D380</f>
        <v>0</v>
      </c>
      <c r="D2168" s="24">
        <f>'Filter by planned &amp; actual'!D2168</f>
        <v>0</v>
      </c>
      <c r="E2168" s="23">
        <v>44621</v>
      </c>
      <c r="F2168" s="19" t="s">
        <v>276</v>
      </c>
    </row>
    <row r="2169" spans="1:6" hidden="1">
      <c r="A2169" s="19">
        <v>82</v>
      </c>
      <c r="B2169" s="8" t="s">
        <v>117</v>
      </c>
      <c r="C2169" s="24">
        <f>'Filter by planned &amp; actual'!D381</f>
        <v>0</v>
      </c>
      <c r="D2169" s="24">
        <f>'Filter by planned &amp; actual'!D2169</f>
        <v>0</v>
      </c>
      <c r="E2169" s="23">
        <v>44621</v>
      </c>
      <c r="F2169" s="19" t="s">
        <v>276</v>
      </c>
    </row>
    <row r="2170" spans="1:6" hidden="1">
      <c r="A2170" s="19">
        <v>83</v>
      </c>
      <c r="B2170" s="8" t="s">
        <v>118</v>
      </c>
      <c r="C2170" s="24">
        <f>'Filter by planned &amp; actual'!D382</f>
        <v>0</v>
      </c>
      <c r="D2170" s="24">
        <f>'Filter by planned &amp; actual'!D2170</f>
        <v>0</v>
      </c>
      <c r="E2170" s="23">
        <v>44621</v>
      </c>
      <c r="F2170" s="19" t="s">
        <v>276</v>
      </c>
    </row>
    <row r="2171" spans="1:6" hidden="1">
      <c r="A2171" s="19">
        <v>84</v>
      </c>
      <c r="B2171" s="8" t="s">
        <v>119</v>
      </c>
      <c r="C2171" s="24">
        <f>'Filter by planned &amp; actual'!D383</f>
        <v>0</v>
      </c>
      <c r="D2171" s="24">
        <f>'Filter by planned &amp; actual'!D2171</f>
        <v>0</v>
      </c>
      <c r="E2171" s="23">
        <v>44621</v>
      </c>
      <c r="F2171" s="19" t="s">
        <v>276</v>
      </c>
    </row>
    <row r="2172" spans="1:6" hidden="1">
      <c r="A2172" s="19">
        <v>85</v>
      </c>
      <c r="B2172" s="8" t="s">
        <v>120</v>
      </c>
      <c r="C2172" s="24">
        <f>'Filter by planned &amp; actual'!D384</f>
        <v>0</v>
      </c>
      <c r="D2172" s="24">
        <f>'Filter by planned &amp; actual'!D2172</f>
        <v>0</v>
      </c>
      <c r="E2172" s="23">
        <v>44621</v>
      </c>
      <c r="F2172" s="19" t="s">
        <v>276</v>
      </c>
    </row>
    <row r="2173" spans="1:6" hidden="1">
      <c r="A2173" s="19">
        <v>86</v>
      </c>
      <c r="B2173" s="8" t="s">
        <v>121</v>
      </c>
      <c r="C2173" s="24">
        <f>'Filter by planned &amp; actual'!D385</f>
        <v>0</v>
      </c>
      <c r="D2173" s="24">
        <f>'Filter by planned &amp; actual'!D2173</f>
        <v>0</v>
      </c>
      <c r="E2173" s="23">
        <v>44621</v>
      </c>
      <c r="F2173" s="19" t="s">
        <v>276</v>
      </c>
    </row>
    <row r="2174" spans="1:6" hidden="1">
      <c r="A2174" s="19">
        <v>87</v>
      </c>
      <c r="B2174" s="8" t="s">
        <v>122</v>
      </c>
      <c r="C2174" s="24">
        <f>'Filter by planned &amp; actual'!D386</f>
        <v>0</v>
      </c>
      <c r="D2174" s="24">
        <f>'Filter by planned &amp; actual'!D2174</f>
        <v>0</v>
      </c>
      <c r="E2174" s="23">
        <v>44621</v>
      </c>
      <c r="F2174" s="19" t="s">
        <v>276</v>
      </c>
    </row>
    <row r="2175" spans="1:6" hidden="1">
      <c r="A2175" s="19">
        <v>88</v>
      </c>
      <c r="B2175" s="8" t="s">
        <v>123</v>
      </c>
      <c r="C2175" s="24">
        <f>'Filter by planned &amp; actual'!D387</f>
        <v>0</v>
      </c>
      <c r="D2175" s="24">
        <f>'Filter by planned &amp; actual'!D2175</f>
        <v>0</v>
      </c>
      <c r="E2175" s="23">
        <v>44621</v>
      </c>
      <c r="F2175" s="19" t="s">
        <v>276</v>
      </c>
    </row>
    <row r="2176" spans="1:6" hidden="1">
      <c r="A2176" s="19">
        <v>89</v>
      </c>
      <c r="B2176" s="8" t="s">
        <v>126</v>
      </c>
      <c r="C2176" s="24">
        <f>'Filter by planned &amp; actual'!D388</f>
        <v>0</v>
      </c>
      <c r="D2176" s="24">
        <f>'Filter by planned &amp; actual'!D2176</f>
        <v>0</v>
      </c>
      <c r="E2176" s="23">
        <v>44621</v>
      </c>
      <c r="F2176" s="19" t="s">
        <v>276</v>
      </c>
    </row>
    <row r="2177" spans="1:6" hidden="1">
      <c r="A2177" s="19">
        <v>90</v>
      </c>
      <c r="B2177" s="8" t="s">
        <v>284</v>
      </c>
      <c r="C2177" s="24">
        <f>'Filter by planned &amp; actual'!D389</f>
        <v>0</v>
      </c>
      <c r="D2177" s="24">
        <f>'Filter by planned &amp; actual'!D2177</f>
        <v>0</v>
      </c>
      <c r="E2177" s="23">
        <v>44621</v>
      </c>
      <c r="F2177" s="19" t="s">
        <v>276</v>
      </c>
    </row>
    <row r="2178" spans="1:6" hidden="1">
      <c r="A2178" s="19">
        <v>91</v>
      </c>
      <c r="B2178" s="19" t="s">
        <v>2006</v>
      </c>
      <c r="C2178" s="24">
        <f>'Filter by planned &amp; actual'!D390</f>
        <v>0</v>
      </c>
      <c r="D2178" s="24">
        <f>'Filter by planned &amp; actual'!D2178</f>
        <v>0</v>
      </c>
      <c r="E2178" s="23">
        <v>44621</v>
      </c>
      <c r="F2178" s="19" t="s">
        <v>276</v>
      </c>
    </row>
    <row r="2179" spans="1:6" hidden="1">
      <c r="A2179" s="19">
        <v>92</v>
      </c>
      <c r="B2179" s="19" t="s">
        <v>283</v>
      </c>
      <c r="C2179" s="24">
        <f>'Filter by planned &amp; actual'!D391</f>
        <v>0</v>
      </c>
      <c r="D2179" s="24">
        <f>'Filter by planned &amp; actual'!D2179</f>
        <v>0</v>
      </c>
      <c r="E2179" s="23">
        <v>44621</v>
      </c>
      <c r="F2179" s="19" t="s">
        <v>276</v>
      </c>
    </row>
    <row r="2180" spans="1:6" hidden="1">
      <c r="A2180" s="19">
        <v>93</v>
      </c>
      <c r="B2180" s="19" t="s">
        <v>2005</v>
      </c>
      <c r="C2180" s="24">
        <f>'Filter by planned &amp; actual'!D392</f>
        <v>0</v>
      </c>
      <c r="D2180" s="24">
        <f>'Filter by planned &amp; actual'!D2180</f>
        <v>0</v>
      </c>
      <c r="E2180" s="23">
        <v>44621</v>
      </c>
      <c r="F2180" s="19" t="s">
        <v>276</v>
      </c>
    </row>
    <row r="2181" spans="1:6" hidden="1">
      <c r="A2181" s="19">
        <v>94</v>
      </c>
      <c r="B2181" s="19" t="s">
        <v>2075</v>
      </c>
      <c r="C2181" s="24">
        <f>'Filter by planned &amp; actual'!D393</f>
        <v>0</v>
      </c>
      <c r="D2181" s="24">
        <f>'Filter by planned &amp; actual'!D2181</f>
        <v>0</v>
      </c>
      <c r="E2181" s="23">
        <v>44621</v>
      </c>
      <c r="F2181" s="19" t="s">
        <v>276</v>
      </c>
    </row>
    <row r="2182" spans="1:6" hidden="1">
      <c r="A2182" s="19">
        <v>95</v>
      </c>
      <c r="B2182" s="19" t="s">
        <v>2076</v>
      </c>
      <c r="C2182" s="24">
        <f>'Filter by planned &amp; actual'!D394</f>
        <v>0</v>
      </c>
      <c r="D2182" s="22">
        <f>'Filter by planned &amp; actual'!D2182</f>
        <v>0</v>
      </c>
      <c r="E2182" s="23">
        <v>44621</v>
      </c>
      <c r="F2182" s="19" t="s">
        <v>276</v>
      </c>
    </row>
    <row r="2183" spans="1:6" hidden="1">
      <c r="A2183" s="19">
        <v>96</v>
      </c>
      <c r="B2183" s="19" t="s">
        <v>2077</v>
      </c>
      <c r="C2183" s="24">
        <f>'Filter by planned &amp; actual'!D395</f>
        <v>0</v>
      </c>
      <c r="D2183" s="22">
        <f>'Filter by planned &amp; actual'!D2183</f>
        <v>0</v>
      </c>
      <c r="E2183" s="23">
        <v>44621</v>
      </c>
      <c r="F2183" s="19" t="s">
        <v>276</v>
      </c>
    </row>
    <row r="2184" spans="1:6" hidden="1">
      <c r="A2184" s="19">
        <v>97</v>
      </c>
      <c r="B2184" s="19" t="s">
        <v>2078</v>
      </c>
      <c r="C2184" s="24">
        <f>'Filter by planned &amp; actual'!D396</f>
        <v>16335714</v>
      </c>
      <c r="D2184" s="22">
        <f>'Filter by planned &amp; actual'!D2184</f>
        <v>8971116.1600000001</v>
      </c>
      <c r="E2184" s="23">
        <v>44621</v>
      </c>
      <c r="F2184" s="19" t="s">
        <v>276</v>
      </c>
    </row>
    <row r="2185" spans="1:6" hidden="1">
      <c r="A2185" s="19">
        <v>98</v>
      </c>
      <c r="B2185" s="19" t="s">
        <v>2079</v>
      </c>
      <c r="C2185" s="24">
        <f>'Filter by planned &amp; actual'!D397</f>
        <v>44367462</v>
      </c>
      <c r="D2185" s="22">
        <f>'Filter by planned &amp; actual'!D2185</f>
        <v>612061.07999999996</v>
      </c>
      <c r="E2185" s="23">
        <v>44621</v>
      </c>
      <c r="F2185" s="19" t="s">
        <v>276</v>
      </c>
    </row>
    <row r="2186" spans="1:6" hidden="1">
      <c r="A2186" s="19">
        <v>99</v>
      </c>
      <c r="B2186" s="19" t="s">
        <v>2080</v>
      </c>
      <c r="C2186" s="24">
        <f>'Filter by planned &amp; actual'!D398</f>
        <v>50710687</v>
      </c>
      <c r="D2186" s="22">
        <f>'Filter by planned &amp; actual'!D2186</f>
        <v>21195390.289999999</v>
      </c>
      <c r="E2186" s="23">
        <v>44621</v>
      </c>
      <c r="F2186" s="19" t="s">
        <v>276</v>
      </c>
    </row>
    <row r="2187" spans="1:6" hidden="1">
      <c r="A2187" s="19">
        <v>100</v>
      </c>
      <c r="B2187" s="19" t="s">
        <v>2081</v>
      </c>
      <c r="C2187" s="24">
        <f>'Filter by planned &amp; actual'!D399</f>
        <v>0</v>
      </c>
      <c r="D2187" s="22">
        <f>'Filter by planned &amp; actual'!D2187</f>
        <v>0</v>
      </c>
      <c r="E2187" s="23">
        <v>44621</v>
      </c>
      <c r="F2187" s="19" t="s">
        <v>276</v>
      </c>
    </row>
    <row r="2188" spans="1:6" hidden="1">
      <c r="A2188" s="19">
        <v>101</v>
      </c>
      <c r="B2188" s="19" t="s">
        <v>2082</v>
      </c>
      <c r="C2188" s="24">
        <f>'Filter by planned &amp; actual'!D400</f>
        <v>0</v>
      </c>
      <c r="D2188" s="22">
        <f>'Filter by planned &amp; actual'!D2188</f>
        <v>0</v>
      </c>
      <c r="E2188" s="23">
        <v>44621</v>
      </c>
      <c r="F2188" s="19" t="s">
        <v>276</v>
      </c>
    </row>
    <row r="2189" spans="1:6" hidden="1">
      <c r="A2189" s="19">
        <v>102</v>
      </c>
      <c r="B2189" s="19" t="s">
        <v>2083</v>
      </c>
      <c r="C2189" s="24">
        <f>'Filter by planned &amp; actual'!D401</f>
        <v>31248604.760000002</v>
      </c>
      <c r="D2189" s="22">
        <f>'Filter by planned &amp; actual'!D2189</f>
        <v>0</v>
      </c>
      <c r="E2189" s="23">
        <v>44621</v>
      </c>
      <c r="F2189" s="19" t="s">
        <v>276</v>
      </c>
    </row>
    <row r="2190" spans="1:6" hidden="1">
      <c r="A2190" s="19">
        <v>103</v>
      </c>
      <c r="B2190" t="s">
        <v>2085</v>
      </c>
      <c r="C2190" s="24">
        <f>'Filter by planned &amp; actual'!D402</f>
        <v>0</v>
      </c>
      <c r="D2190" s="22">
        <f>'Filter by planned &amp; actual'!D2190</f>
        <v>0</v>
      </c>
      <c r="E2190" s="23">
        <v>44621</v>
      </c>
      <c r="F2190" s="19" t="s">
        <v>276</v>
      </c>
    </row>
    <row r="2191" spans="1:6" hidden="1">
      <c r="A2191" s="19">
        <v>104</v>
      </c>
      <c r="B2191" t="s">
        <v>2086</v>
      </c>
      <c r="C2191" s="24">
        <f>'Filter by planned &amp; actual'!D403</f>
        <v>0</v>
      </c>
      <c r="D2191" s="22">
        <f>'Filter by planned &amp; actual'!D2191</f>
        <v>0</v>
      </c>
      <c r="E2191" s="23">
        <v>44621</v>
      </c>
      <c r="F2191" s="19" t="s">
        <v>276</v>
      </c>
    </row>
    <row r="2192" spans="1:6" hidden="1">
      <c r="A2192" s="19">
        <v>105</v>
      </c>
      <c r="B2192" t="s">
        <v>2087</v>
      </c>
      <c r="C2192" s="24">
        <f>'Filter by planned &amp; actual'!D404</f>
        <v>12852752</v>
      </c>
      <c r="D2192" s="22">
        <f>'Filter by planned &amp; actual'!D2192</f>
        <v>7818140.3499999996</v>
      </c>
      <c r="E2192" s="23">
        <v>44621</v>
      </c>
      <c r="F2192" s="19" t="s">
        <v>276</v>
      </c>
    </row>
    <row r="2193" spans="1:6" hidden="1">
      <c r="A2193" s="19">
        <v>106</v>
      </c>
      <c r="B2193" t="s">
        <v>2088</v>
      </c>
      <c r="C2193" s="24">
        <f>'Filter by planned &amp; actual'!D405</f>
        <v>0</v>
      </c>
      <c r="D2193" s="22">
        <f>'Filter by planned &amp; actual'!D2193</f>
        <v>0</v>
      </c>
      <c r="E2193" s="23">
        <v>44621</v>
      </c>
      <c r="F2193" s="19" t="s">
        <v>276</v>
      </c>
    </row>
    <row r="2194" spans="1:6" hidden="1">
      <c r="A2194" s="19">
        <v>107</v>
      </c>
      <c r="B2194" t="s">
        <v>2089</v>
      </c>
      <c r="C2194" s="24">
        <f>'Filter by planned &amp; actual'!D406</f>
        <v>0</v>
      </c>
      <c r="D2194" s="22">
        <f>'Filter by planned &amp; actual'!D2194</f>
        <v>0</v>
      </c>
      <c r="E2194" s="23">
        <v>44621</v>
      </c>
      <c r="F2194" s="19" t="s">
        <v>276</v>
      </c>
    </row>
    <row r="2195" spans="1:6" hidden="1">
      <c r="A2195" s="19">
        <v>108</v>
      </c>
      <c r="B2195" t="s">
        <v>2090</v>
      </c>
      <c r="C2195" s="24">
        <f>'Filter by planned &amp; actual'!D407</f>
        <v>38712857.140000001</v>
      </c>
      <c r="D2195" s="22">
        <f>'Filter by planned &amp; actual'!D2195</f>
        <v>0</v>
      </c>
      <c r="E2195" s="23">
        <v>44621</v>
      </c>
      <c r="F2195" s="19" t="s">
        <v>276</v>
      </c>
    </row>
    <row r="2196" spans="1:6" hidden="1">
      <c r="A2196" s="19">
        <v>109</v>
      </c>
      <c r="B2196" t="s">
        <v>2091</v>
      </c>
      <c r="C2196" s="24">
        <f>'Filter by planned &amp; actual'!D408</f>
        <v>8966166.6669999994</v>
      </c>
      <c r="D2196" s="22">
        <f>'Filter by planned &amp; actual'!D2196</f>
        <v>0</v>
      </c>
      <c r="E2196" s="23">
        <v>44621</v>
      </c>
      <c r="F2196" s="19" t="s">
        <v>276</v>
      </c>
    </row>
    <row r="2197" spans="1:6" hidden="1">
      <c r="A2197" s="19">
        <v>110</v>
      </c>
      <c r="B2197" s="19" t="s">
        <v>2092</v>
      </c>
      <c r="C2197" s="24">
        <f>'Filter by planned &amp; actual'!D409</f>
        <v>25223814</v>
      </c>
      <c r="D2197" s="22">
        <f>'Filter by planned &amp; actual'!D2197</f>
        <v>0</v>
      </c>
      <c r="E2197" s="23">
        <v>44621</v>
      </c>
      <c r="F2197" s="19" t="s">
        <v>276</v>
      </c>
    </row>
    <row r="2198" spans="1:6" hidden="1">
      <c r="A2198" s="19">
        <v>111</v>
      </c>
      <c r="B2198" s="19" t="s">
        <v>2104</v>
      </c>
      <c r="C2198" s="24">
        <f>'Filter by planned &amp; actual'!D410</f>
        <v>4000000</v>
      </c>
      <c r="D2198" s="22">
        <f>'Filter by planned &amp; actual'!D2198</f>
        <v>0</v>
      </c>
      <c r="E2198" s="23">
        <v>44621</v>
      </c>
      <c r="F2198" s="19" t="s">
        <v>276</v>
      </c>
    </row>
    <row r="2199" spans="1:6" hidden="1">
      <c r="A2199" s="19">
        <v>112</v>
      </c>
      <c r="B2199" s="19" t="s">
        <v>2100</v>
      </c>
      <c r="C2199" s="24">
        <f>'Filter by planned &amp; actual'!D411</f>
        <v>24739046</v>
      </c>
      <c r="D2199" s="22">
        <f>'Filter by planned &amp; actual'!D2199</f>
        <v>0</v>
      </c>
      <c r="E2199" s="23">
        <v>44621</v>
      </c>
      <c r="F2199" s="19" t="s">
        <v>276</v>
      </c>
    </row>
    <row r="2200" spans="1:6" hidden="1">
      <c r="A2200" s="19">
        <v>113</v>
      </c>
      <c r="B2200" s="19" t="s">
        <v>2101</v>
      </c>
      <c r="C2200" s="24">
        <f>'Filter by planned &amp; actual'!D412</f>
        <v>32263607</v>
      </c>
      <c r="D2200" s="22">
        <f>'Filter by planned &amp; actual'!D2200</f>
        <v>15682494.860000014</v>
      </c>
      <c r="E2200" s="23">
        <v>44621</v>
      </c>
      <c r="F2200" s="19" t="s">
        <v>276</v>
      </c>
    </row>
    <row r="2201" spans="1:6" hidden="1">
      <c r="A2201" s="19">
        <v>114</v>
      </c>
      <c r="B2201" s="19" t="s">
        <v>2102</v>
      </c>
      <c r="C2201" s="24">
        <f>'Filter by planned &amp; actual'!D413</f>
        <v>0</v>
      </c>
      <c r="D2201" s="22">
        <f>'Filter by planned &amp; actual'!D2201</f>
        <v>9863.4</v>
      </c>
      <c r="E2201" s="23">
        <v>44621</v>
      </c>
      <c r="F2201" s="19" t="s">
        <v>276</v>
      </c>
    </row>
    <row r="2202" spans="1:6" hidden="1">
      <c r="A2202" s="20">
        <v>115</v>
      </c>
      <c r="B2202" s="20" t="s">
        <v>2103</v>
      </c>
      <c r="C2202" s="24">
        <f>'Filter by planned &amp; actual'!D414</f>
        <v>0</v>
      </c>
      <c r="D2202" s="22">
        <f>'Filter by planned &amp; actual'!D2202</f>
        <v>0</v>
      </c>
      <c r="E2202" s="23">
        <v>44621</v>
      </c>
      <c r="F2202" s="19" t="s">
        <v>276</v>
      </c>
    </row>
    <row r="2203" spans="1:6" hidden="1">
      <c r="A2203" s="19">
        <v>116</v>
      </c>
      <c r="B2203" s="19" t="s">
        <v>2109</v>
      </c>
      <c r="C2203" s="24">
        <f>'Filter by planned &amp; actual'!D415</f>
        <v>705888</v>
      </c>
      <c r="D2203" s="22">
        <f>'Filter by planned &amp; actual'!D2203</f>
        <v>0</v>
      </c>
      <c r="E2203" s="23">
        <v>44621</v>
      </c>
      <c r="F2203" s="19" t="s">
        <v>276</v>
      </c>
    </row>
    <row r="2204" spans="1:6" hidden="1">
      <c r="A2204" s="19">
        <v>117</v>
      </c>
      <c r="B2204" s="19" t="s">
        <v>2110</v>
      </c>
      <c r="C2204" s="24">
        <f>'Filter by planned &amp; actual'!D416</f>
        <v>3909633</v>
      </c>
      <c r="D2204" s="22">
        <f>'Filter by planned &amp; actual'!D2204</f>
        <v>0</v>
      </c>
      <c r="E2204" s="23">
        <v>44621</v>
      </c>
      <c r="F2204" s="19" t="s">
        <v>276</v>
      </c>
    </row>
    <row r="2205" spans="1:6" hidden="1">
      <c r="A2205">
        <v>118</v>
      </c>
      <c r="B2205" t="s">
        <v>2112</v>
      </c>
      <c r="C2205" s="24">
        <f>'Filter by planned &amp; actual'!D417</f>
        <v>6217338</v>
      </c>
      <c r="D2205" s="22">
        <f>'Filter by planned &amp; actual'!D2205</f>
        <v>12678283.810000002</v>
      </c>
      <c r="E2205" s="23">
        <v>44621</v>
      </c>
      <c r="F2205" s="19" t="s">
        <v>276</v>
      </c>
    </row>
    <row r="2206" spans="1:6" hidden="1">
      <c r="A2206">
        <v>119</v>
      </c>
      <c r="B2206" t="s">
        <v>2113</v>
      </c>
      <c r="C2206" s="24">
        <f>'Filter by planned &amp; actual'!D418</f>
        <v>120343</v>
      </c>
      <c r="D2206" s="22">
        <f>'Filter by planned &amp; actual'!D2206</f>
        <v>0</v>
      </c>
      <c r="E2206" s="23">
        <v>44621</v>
      </c>
      <c r="F2206" s="19" t="s">
        <v>276</v>
      </c>
    </row>
    <row r="2207" spans="1:6" hidden="1">
      <c r="A2207">
        <v>120</v>
      </c>
      <c r="B2207" s="106" t="s">
        <v>2114</v>
      </c>
      <c r="C2207" s="24">
        <f>'Filter by planned &amp; actual'!D419</f>
        <v>0</v>
      </c>
      <c r="D2207" s="22">
        <f>'Filter by planned &amp; actual'!D2207</f>
        <v>0</v>
      </c>
      <c r="E2207" s="23">
        <v>44621</v>
      </c>
      <c r="F2207" s="19" t="s">
        <v>276</v>
      </c>
    </row>
    <row r="2208" spans="1:6" hidden="1">
      <c r="A2208">
        <v>121</v>
      </c>
      <c r="B2208" s="12" t="s">
        <v>2157</v>
      </c>
      <c r="C2208" s="24">
        <f>'Filter by planned &amp; actual'!D420</f>
        <v>0</v>
      </c>
      <c r="D2208" s="22">
        <f>'Filter by planned &amp; actual'!D2208</f>
        <v>0</v>
      </c>
      <c r="E2208" s="23">
        <v>44621</v>
      </c>
      <c r="F2208" s="19" t="s">
        <v>276</v>
      </c>
    </row>
    <row r="2209" spans="1:6" hidden="1">
      <c r="A2209">
        <v>122</v>
      </c>
      <c r="B2209" s="12" t="s">
        <v>2158</v>
      </c>
      <c r="C2209" s="24">
        <f>'Filter by planned &amp; actual'!D421</f>
        <v>0</v>
      </c>
      <c r="D2209" s="22">
        <f>'Filter by planned &amp; actual'!D2209</f>
        <v>0</v>
      </c>
      <c r="E2209" s="23">
        <v>44621</v>
      </c>
      <c r="F2209" s="19" t="s">
        <v>276</v>
      </c>
    </row>
    <row r="2210" spans="1:6" hidden="1">
      <c r="A2210">
        <v>123</v>
      </c>
      <c r="B2210" s="12" t="s">
        <v>2159</v>
      </c>
      <c r="C2210" s="24">
        <f>'Filter by planned &amp; actual'!D422</f>
        <v>0</v>
      </c>
      <c r="D2210" s="22">
        <f>'Filter by planned &amp; actual'!D2210</f>
        <v>0</v>
      </c>
      <c r="E2210" s="23">
        <v>44621</v>
      </c>
      <c r="F2210" s="19" t="s">
        <v>276</v>
      </c>
    </row>
    <row r="2211" spans="1:6" hidden="1">
      <c r="A2211">
        <v>124</v>
      </c>
      <c r="B2211" s="12" t="s">
        <v>2160</v>
      </c>
      <c r="C2211" s="24">
        <f>'Filter by planned &amp; actual'!D423</f>
        <v>0</v>
      </c>
      <c r="D2211" s="22">
        <f>'Filter by planned &amp; actual'!D2211</f>
        <v>0</v>
      </c>
      <c r="E2211" s="23">
        <v>44621</v>
      </c>
      <c r="F2211" s="19" t="s">
        <v>276</v>
      </c>
    </row>
    <row r="2212" spans="1:6" hidden="1">
      <c r="A2212" s="19">
        <v>125</v>
      </c>
      <c r="B2212" s="19" t="s">
        <v>2162</v>
      </c>
      <c r="C2212" s="24">
        <f>'Filter by planned &amp; actual'!D424</f>
        <v>0</v>
      </c>
      <c r="D2212" s="22">
        <f>'Filter by planned &amp; actual'!D2212</f>
        <v>0</v>
      </c>
      <c r="E2212" s="23">
        <v>44621</v>
      </c>
      <c r="F2212" s="19" t="s">
        <v>276</v>
      </c>
    </row>
    <row r="2213" spans="1:6" hidden="1">
      <c r="A2213" s="19">
        <v>126</v>
      </c>
      <c r="B2213" s="19" t="s">
        <v>2163</v>
      </c>
      <c r="C2213" s="24">
        <f>'Filter by planned &amp; actual'!D425</f>
        <v>21161785</v>
      </c>
      <c r="D2213" s="22">
        <f>'Filter by planned &amp; actual'!D2213</f>
        <v>8145935</v>
      </c>
      <c r="E2213" s="23">
        <v>44621</v>
      </c>
      <c r="F2213" s="19" t="s">
        <v>276</v>
      </c>
    </row>
    <row r="2214" spans="1:6" hidden="1">
      <c r="A2214" s="19">
        <v>127</v>
      </c>
      <c r="B2214" s="19" t="s">
        <v>2164</v>
      </c>
      <c r="C2214" s="24">
        <f>'Filter by planned &amp; actual'!D426</f>
        <v>22714286</v>
      </c>
      <c r="D2214" s="22">
        <f>'Filter by planned &amp; actual'!D2214</f>
        <v>40629535.489999995</v>
      </c>
      <c r="E2214" s="23">
        <v>44621</v>
      </c>
      <c r="F2214" s="19" t="s">
        <v>276</v>
      </c>
    </row>
    <row r="2215" spans="1:6" hidden="1">
      <c r="A2215" s="19">
        <v>128</v>
      </c>
      <c r="B2215" s="19" t="s">
        <v>2165</v>
      </c>
      <c r="C2215" s="24">
        <f>'Filter by planned &amp; actual'!D427</f>
        <v>16495242</v>
      </c>
      <c r="D2215" s="22">
        <f>'Filter by planned &amp; actual'!D2215</f>
        <v>3284925.6634514276</v>
      </c>
      <c r="E2215" s="23">
        <v>44621</v>
      </c>
      <c r="F2215" s="19" t="s">
        <v>276</v>
      </c>
    </row>
    <row r="2216" spans="1:6" hidden="1">
      <c r="A2216" s="113">
        <v>129</v>
      </c>
      <c r="B2216" t="s">
        <v>2167</v>
      </c>
      <c r="C2216" s="24">
        <f>'Filter by planned &amp; actual'!D428</f>
        <v>0</v>
      </c>
      <c r="D2216" s="22">
        <f>'Filter by planned &amp; actual'!D2216</f>
        <v>0</v>
      </c>
      <c r="E2216" s="23">
        <v>44621</v>
      </c>
      <c r="F2216" s="19" t="s">
        <v>276</v>
      </c>
    </row>
    <row r="2217" spans="1:6" hidden="1">
      <c r="A2217" s="113">
        <v>130</v>
      </c>
      <c r="B2217" t="s">
        <v>2168</v>
      </c>
      <c r="C2217" s="24">
        <f>'Filter by planned &amp; actual'!D429</f>
        <v>15773054</v>
      </c>
      <c r="D2217" s="22">
        <f>'Filter by planned &amp; actual'!D2217</f>
        <v>13210447.270000003</v>
      </c>
      <c r="E2217" s="23">
        <v>44621</v>
      </c>
      <c r="F2217" s="19" t="s">
        <v>276</v>
      </c>
    </row>
    <row r="2218" spans="1:6" hidden="1">
      <c r="A2218" s="113">
        <v>131</v>
      </c>
      <c r="B2218" s="113" t="s">
        <v>2169</v>
      </c>
      <c r="C2218" s="24">
        <f>'Filter by planned &amp; actual'!D430</f>
        <v>20519490.48</v>
      </c>
      <c r="D2218" s="22">
        <f>'Filter by planned &amp; actual'!D2218</f>
        <v>6812368.7800000003</v>
      </c>
      <c r="E2218" s="23">
        <v>44621</v>
      </c>
      <c r="F2218" s="19" t="s">
        <v>276</v>
      </c>
    </row>
    <row r="2219" spans="1:6" hidden="1">
      <c r="A2219" s="113">
        <v>132</v>
      </c>
      <c r="B2219" s="113" t="s">
        <v>2170</v>
      </c>
      <c r="C2219" s="24">
        <f>'Filter by planned &amp; actual'!D431</f>
        <v>16032317.140000001</v>
      </c>
      <c r="D2219" s="22">
        <f>'Filter by planned &amp; actual'!D2219</f>
        <v>66980</v>
      </c>
      <c r="E2219" s="23">
        <v>44621</v>
      </c>
      <c r="F2219" s="19" t="s">
        <v>276</v>
      </c>
    </row>
    <row r="2220" spans="1:6" hidden="1">
      <c r="A2220" s="113">
        <v>133</v>
      </c>
      <c r="B2220" s="113" t="s">
        <v>2171</v>
      </c>
      <c r="C2220" s="24">
        <f>'Filter by planned &amp; actual'!D432</f>
        <v>20118814.289999999</v>
      </c>
      <c r="D2220" s="22">
        <f>'Filter by planned &amp; actual'!D2220</f>
        <v>0</v>
      </c>
      <c r="E2220" s="23">
        <v>44621</v>
      </c>
      <c r="F2220" s="19" t="s">
        <v>276</v>
      </c>
    </row>
    <row r="2221" spans="1:6" hidden="1">
      <c r="A2221" s="113">
        <v>134</v>
      </c>
      <c r="B2221" s="113" t="s">
        <v>2172</v>
      </c>
      <c r="C2221" s="24">
        <f>'Filter by planned &amp; actual'!D433</f>
        <v>0</v>
      </c>
      <c r="D2221" s="22">
        <f>'Filter by planned &amp; actual'!D2221</f>
        <v>0</v>
      </c>
      <c r="E2221" s="23">
        <v>44621</v>
      </c>
      <c r="F2221" s="19" t="s">
        <v>276</v>
      </c>
    </row>
    <row r="2222" spans="1:6" hidden="1">
      <c r="A2222" s="113">
        <v>135</v>
      </c>
      <c r="B2222" s="113" t="s">
        <v>2173</v>
      </c>
      <c r="C2222" s="24">
        <f>'Filter by planned &amp; actual'!D434</f>
        <v>2362926</v>
      </c>
      <c r="D2222" s="22">
        <f>'Filter by planned &amp; actual'!D2222</f>
        <v>0</v>
      </c>
      <c r="E2222" s="23">
        <v>44621</v>
      </c>
      <c r="F2222" s="19" t="s">
        <v>276</v>
      </c>
    </row>
    <row r="2223" spans="1:6" hidden="1">
      <c r="A2223" s="113">
        <v>136</v>
      </c>
      <c r="B2223" s="113" t="s">
        <v>2174</v>
      </c>
      <c r="C2223" s="24">
        <f>'Filter by planned &amp; actual'!D435</f>
        <v>44555218.310000002</v>
      </c>
      <c r="D2223" s="22">
        <f>'Filter by planned &amp; actual'!D2223</f>
        <v>38504879.524999999</v>
      </c>
      <c r="E2223" s="23">
        <v>44621</v>
      </c>
      <c r="F2223" s="19" t="s">
        <v>276</v>
      </c>
    </row>
    <row r="2224" spans="1:6" hidden="1">
      <c r="A2224" s="113">
        <v>137</v>
      </c>
      <c r="B2224" s="113" t="s">
        <v>2175</v>
      </c>
      <c r="C2224" s="24">
        <f>'Filter by planned &amp; actual'!D436</f>
        <v>0</v>
      </c>
      <c r="D2224" s="22">
        <f>'Filter by planned &amp; actual'!D2224</f>
        <v>0</v>
      </c>
      <c r="E2224" s="23">
        <v>44621</v>
      </c>
      <c r="F2224" s="19" t="s">
        <v>276</v>
      </c>
    </row>
    <row r="2225" spans="1:6" hidden="1">
      <c r="A2225" s="113">
        <v>138</v>
      </c>
      <c r="B2225" s="113" t="s">
        <v>2176</v>
      </c>
      <c r="C2225" s="24">
        <f>'Filter by planned &amp; actual'!D437</f>
        <v>7000000</v>
      </c>
      <c r="D2225" s="22">
        <f>'Filter by planned &amp; actual'!D2225</f>
        <v>0</v>
      </c>
      <c r="E2225" s="23">
        <v>44621</v>
      </c>
      <c r="F2225" s="19" t="s">
        <v>276</v>
      </c>
    </row>
    <row r="2226" spans="1:6" hidden="1">
      <c r="A2226" s="113">
        <v>139</v>
      </c>
      <c r="B2226" s="113" t="s">
        <v>2189</v>
      </c>
      <c r="C2226" s="24">
        <f>'Filter by planned &amp; actual'!D438</f>
        <v>1728914.48</v>
      </c>
      <c r="D2226" s="22">
        <f>'Filter by planned &amp; actual'!D2226</f>
        <v>0</v>
      </c>
      <c r="E2226" s="23">
        <v>44621</v>
      </c>
      <c r="F2226" s="19" t="s">
        <v>276</v>
      </c>
    </row>
    <row r="2227" spans="1:6" hidden="1">
      <c r="A2227" s="113">
        <v>140</v>
      </c>
      <c r="B2227" s="113" t="s">
        <v>2190</v>
      </c>
      <c r="C2227" s="24">
        <f>'Filter by planned &amp; actual'!D439</f>
        <v>7200000</v>
      </c>
      <c r="D2227" s="22">
        <f>'Filter by planned &amp; actual'!D2227</f>
        <v>0</v>
      </c>
      <c r="E2227" s="23">
        <v>44621</v>
      </c>
      <c r="F2227" s="19" t="s">
        <v>276</v>
      </c>
    </row>
    <row r="2228" spans="1:6" hidden="1">
      <c r="A2228" s="113">
        <v>141</v>
      </c>
      <c r="B2228" s="113" t="s">
        <v>2191</v>
      </c>
      <c r="C2228" s="24">
        <f>'Filter by planned &amp; actual'!D440</f>
        <v>0</v>
      </c>
      <c r="D2228" s="22">
        <f>'Filter by planned &amp; actual'!D2228</f>
        <v>0</v>
      </c>
      <c r="E2228" s="23">
        <v>44621</v>
      </c>
      <c r="F2228" s="19" t="s">
        <v>276</v>
      </c>
    </row>
    <row r="2229" spans="1:6" hidden="1">
      <c r="A2229" s="113">
        <v>142</v>
      </c>
      <c r="B2229" s="113" t="s">
        <v>2192</v>
      </c>
      <c r="C2229" s="24">
        <f>'Filter by planned &amp; actual'!D441</f>
        <v>36484333.376399994</v>
      </c>
      <c r="D2229" s="22">
        <f>'Filter by planned &amp; actual'!D2229</f>
        <v>0</v>
      </c>
      <c r="E2229" s="23">
        <v>44621</v>
      </c>
      <c r="F2229" s="19" t="s">
        <v>276</v>
      </c>
    </row>
    <row r="2230" spans="1:6" hidden="1">
      <c r="A2230" s="113">
        <v>143</v>
      </c>
      <c r="B2230" s="113" t="s">
        <v>2193</v>
      </c>
      <c r="C2230" s="24">
        <f>'Filter by planned &amp; actual'!D442</f>
        <v>3087360</v>
      </c>
      <c r="D2230" s="22">
        <f>'Filter by planned &amp; actual'!D2230</f>
        <v>0</v>
      </c>
      <c r="E2230" s="23">
        <v>44621</v>
      </c>
      <c r="F2230" s="19" t="s">
        <v>276</v>
      </c>
    </row>
    <row r="2231" spans="1:6" hidden="1">
      <c r="A2231" s="152">
        <v>144</v>
      </c>
      <c r="B2231" s="152" t="s">
        <v>2207</v>
      </c>
      <c r="C2231" s="24">
        <f>'Filter by planned &amp; actual'!D443</f>
        <v>0</v>
      </c>
      <c r="D2231" s="22">
        <f>'Filter by planned &amp; actual'!D2231</f>
        <v>0</v>
      </c>
      <c r="E2231" s="23">
        <v>44621</v>
      </c>
      <c r="F2231" s="19" t="s">
        <v>276</v>
      </c>
    </row>
    <row r="2232" spans="1:6" ht="15" customHeight="1">
      <c r="A2232" s="152">
        <v>145</v>
      </c>
      <c r="B2232" s="152" t="s">
        <v>2208</v>
      </c>
      <c r="C2232" s="24">
        <f>'Filter by planned &amp; actual'!D444</f>
        <v>0</v>
      </c>
      <c r="D2232" s="22">
        <f>'Filter by planned &amp; actual'!D2232</f>
        <v>0</v>
      </c>
      <c r="E2232" s="23">
        <v>44621</v>
      </c>
      <c r="F2232" s="19" t="s">
        <v>276</v>
      </c>
    </row>
    <row r="2233" spans="1:6" ht="15" customHeight="1">
      <c r="A2233" s="152">
        <v>146</v>
      </c>
      <c r="B2233" s="152" t="s">
        <v>2211</v>
      </c>
      <c r="C2233" s="24">
        <f>'Filter by planned &amp; actual'!D445</f>
        <v>0</v>
      </c>
      <c r="D2233" s="22">
        <f>'Filter by planned &amp; actual'!D2233</f>
        <v>0</v>
      </c>
      <c r="E2233" s="23">
        <v>44621</v>
      </c>
      <c r="F2233" s="19" t="s">
        <v>276</v>
      </c>
    </row>
    <row r="2234" spans="1:6" ht="15" customHeight="1">
      <c r="A2234" s="152">
        <v>147</v>
      </c>
      <c r="B2234" s="152" t="s">
        <v>2212</v>
      </c>
      <c r="C2234" s="24">
        <f>'Filter by planned &amp; actual'!D446</f>
        <v>0</v>
      </c>
      <c r="D2234" s="22">
        <f>'Filter by planned &amp; actual'!D2234</f>
        <v>0</v>
      </c>
      <c r="E2234" s="23">
        <v>44621</v>
      </c>
      <c r="F2234" s="19" t="s">
        <v>276</v>
      </c>
    </row>
    <row r="2235" spans="1:6" ht="15" customHeight="1">
      <c r="A2235" s="152">
        <v>148</v>
      </c>
      <c r="B2235" s="152" t="s">
        <v>2213</v>
      </c>
      <c r="C2235" s="24">
        <f>'Filter by planned &amp; actual'!D447</f>
        <v>0</v>
      </c>
      <c r="D2235" s="22">
        <f>'Filter by planned &amp; actual'!D2235</f>
        <v>0</v>
      </c>
      <c r="E2235" s="23">
        <v>44621</v>
      </c>
      <c r="F2235" s="19" t="s">
        <v>276</v>
      </c>
    </row>
    <row r="2236" spans="1:6">
      <c r="A2236" s="19">
        <v>0</v>
      </c>
      <c r="B2236" s="111" t="s">
        <v>1985</v>
      </c>
      <c r="C2236" s="24">
        <f>'Filter by planned &amp; actual'!D448</f>
        <v>0</v>
      </c>
      <c r="D2236" s="22">
        <f>'Filter by planned &amp; actual'!D2236</f>
        <v>0</v>
      </c>
      <c r="E2236" s="23">
        <v>44621</v>
      </c>
      <c r="F2236" s="19" t="s">
        <v>276</v>
      </c>
    </row>
    <row r="2237" spans="1:6" hidden="1">
      <c r="A2237" s="19">
        <v>1</v>
      </c>
      <c r="B2237" s="8" t="s">
        <v>7</v>
      </c>
      <c r="C2237" s="24">
        <f>'Filter by planned &amp; actual'!D449</f>
        <v>61974371</v>
      </c>
      <c r="D2237" s="24">
        <f>'Filter by planned &amp; actual'!D2237</f>
        <v>10662740.418867588</v>
      </c>
      <c r="E2237" s="23">
        <v>44652</v>
      </c>
      <c r="F2237" s="19" t="s">
        <v>276</v>
      </c>
    </row>
    <row r="2238" spans="1:6" hidden="1">
      <c r="A2238" s="19">
        <v>2</v>
      </c>
      <c r="B2238" s="8" t="s">
        <v>8</v>
      </c>
      <c r="C2238" s="24">
        <f>'Filter by planned &amp; actual'!D450</f>
        <v>0</v>
      </c>
      <c r="D2238" s="24">
        <f>'Filter by planned &amp; actual'!D2238</f>
        <v>0</v>
      </c>
      <c r="E2238" s="23">
        <v>44652</v>
      </c>
      <c r="F2238" s="19" t="s">
        <v>276</v>
      </c>
    </row>
    <row r="2239" spans="1:6" hidden="1">
      <c r="A2239" s="19">
        <v>3</v>
      </c>
      <c r="B2239" s="8" t="s">
        <v>9</v>
      </c>
      <c r="C2239" s="24">
        <f>'Filter by planned &amp; actual'!D451</f>
        <v>0</v>
      </c>
      <c r="D2239" s="24">
        <f>'Filter by planned &amp; actual'!D2239</f>
        <v>0</v>
      </c>
      <c r="E2239" s="23">
        <v>44652</v>
      </c>
      <c r="F2239" s="19" t="s">
        <v>276</v>
      </c>
    </row>
    <row r="2240" spans="1:6" hidden="1">
      <c r="A2240" s="19">
        <v>4</v>
      </c>
      <c r="B2240" s="8" t="s">
        <v>10</v>
      </c>
      <c r="C2240" s="24">
        <f>'Filter by planned &amp; actual'!D452</f>
        <v>0</v>
      </c>
      <c r="D2240" s="24">
        <f>'Filter by planned &amp; actual'!D2240</f>
        <v>0</v>
      </c>
      <c r="E2240" s="23">
        <v>44652</v>
      </c>
      <c r="F2240" s="19" t="s">
        <v>276</v>
      </c>
    </row>
    <row r="2241" spans="1:6" hidden="1">
      <c r="A2241" s="19">
        <v>5</v>
      </c>
      <c r="B2241" s="8" t="s">
        <v>11</v>
      </c>
      <c r="C2241" s="24">
        <f>'Filter by planned &amp; actual'!D453</f>
        <v>0</v>
      </c>
      <c r="D2241" s="24">
        <f>'Filter by planned &amp; actual'!D2241</f>
        <v>0</v>
      </c>
      <c r="E2241" s="23">
        <v>44652</v>
      </c>
      <c r="F2241" s="19" t="s">
        <v>276</v>
      </c>
    </row>
    <row r="2242" spans="1:6" hidden="1">
      <c r="A2242" s="19">
        <v>6</v>
      </c>
      <c r="B2242" s="8" t="s">
        <v>12</v>
      </c>
      <c r="C2242" s="24">
        <f>'Filter by planned &amp; actual'!D454</f>
        <v>47722340.777713992</v>
      </c>
      <c r="D2242" s="24">
        <f>'Filter by planned &amp; actual'!D2242</f>
        <v>23994845.649999976</v>
      </c>
      <c r="E2242" s="23">
        <v>44652</v>
      </c>
      <c r="F2242" s="19" t="s">
        <v>276</v>
      </c>
    </row>
    <row r="2243" spans="1:6" hidden="1">
      <c r="A2243" s="19">
        <v>7</v>
      </c>
      <c r="B2243" s="8" t="s">
        <v>13</v>
      </c>
      <c r="C2243" s="24">
        <f>'Filter by planned &amp; actual'!D455</f>
        <v>0</v>
      </c>
      <c r="D2243" s="24">
        <f>'Filter by planned &amp; actual'!D2243</f>
        <v>0</v>
      </c>
      <c r="E2243" s="23">
        <v>44652</v>
      </c>
      <c r="F2243" s="19" t="s">
        <v>276</v>
      </c>
    </row>
    <row r="2244" spans="1:6" hidden="1">
      <c r="A2244" s="19">
        <v>8</v>
      </c>
      <c r="B2244" s="8" t="s">
        <v>2004</v>
      </c>
      <c r="C2244" s="24">
        <f>'Filter by planned &amp; actual'!D456</f>
        <v>30589507.653009798</v>
      </c>
      <c r="D2244" s="24">
        <f>'Filter by planned &amp; actual'!D2244</f>
        <v>8871803.430000037</v>
      </c>
      <c r="E2244" s="23">
        <v>44652</v>
      </c>
      <c r="F2244" s="19" t="s">
        <v>276</v>
      </c>
    </row>
    <row r="2245" spans="1:6" hidden="1">
      <c r="A2245" s="19">
        <v>9</v>
      </c>
      <c r="B2245" s="8" t="s">
        <v>15</v>
      </c>
      <c r="C2245" s="24">
        <f>'Filter by planned &amp; actual'!D457</f>
        <v>0</v>
      </c>
      <c r="D2245" s="24">
        <f>'Filter by planned &amp; actual'!D2245</f>
        <v>0</v>
      </c>
      <c r="E2245" s="23">
        <v>44652</v>
      </c>
      <c r="F2245" s="19" t="s">
        <v>276</v>
      </c>
    </row>
    <row r="2246" spans="1:6" hidden="1">
      <c r="A2246" s="19">
        <v>10</v>
      </c>
      <c r="B2246" s="8" t="s">
        <v>16</v>
      </c>
      <c r="C2246" s="24">
        <f>'Filter by planned &amp; actual'!D458</f>
        <v>0</v>
      </c>
      <c r="D2246" s="24">
        <f>'Filter by planned &amp; actual'!D2246</f>
        <v>0</v>
      </c>
      <c r="E2246" s="23">
        <v>44652</v>
      </c>
      <c r="F2246" s="19" t="s">
        <v>276</v>
      </c>
    </row>
    <row r="2247" spans="1:6" hidden="1">
      <c r="A2247" s="19">
        <v>11</v>
      </c>
      <c r="B2247" s="8" t="s">
        <v>17</v>
      </c>
      <c r="C2247" s="24">
        <f>'Filter by planned &amp; actual'!D459</f>
        <v>0</v>
      </c>
      <c r="D2247" s="24">
        <f>'Filter by planned &amp; actual'!D2247</f>
        <v>0</v>
      </c>
      <c r="E2247" s="23">
        <v>44652</v>
      </c>
      <c r="F2247" s="19" t="s">
        <v>276</v>
      </c>
    </row>
    <row r="2248" spans="1:6" hidden="1">
      <c r="A2248" s="19">
        <v>12</v>
      </c>
      <c r="B2248" s="8" t="s">
        <v>18</v>
      </c>
      <c r="C2248" s="24">
        <f>'Filter by planned &amp; actual'!D460</f>
        <v>0</v>
      </c>
      <c r="D2248" s="24">
        <f>'Filter by planned &amp; actual'!D2248</f>
        <v>0</v>
      </c>
      <c r="E2248" s="23">
        <v>44652</v>
      </c>
      <c r="F2248" s="19" t="s">
        <v>276</v>
      </c>
    </row>
    <row r="2249" spans="1:6" hidden="1">
      <c r="A2249" s="19">
        <v>13</v>
      </c>
      <c r="B2249" s="8" t="s">
        <v>19</v>
      </c>
      <c r="C2249" s="24">
        <f>'Filter by planned &amp; actual'!D461</f>
        <v>0</v>
      </c>
      <c r="D2249" s="24">
        <f>'Filter by planned &amp; actual'!D2249</f>
        <v>0</v>
      </c>
      <c r="E2249" s="23">
        <v>44652</v>
      </c>
      <c r="F2249" s="19" t="s">
        <v>276</v>
      </c>
    </row>
    <row r="2250" spans="1:6" hidden="1">
      <c r="A2250" s="19">
        <v>14</v>
      </c>
      <c r="B2250" s="8" t="s">
        <v>20</v>
      </c>
      <c r="C2250" s="24">
        <f>'Filter by planned &amp; actual'!D462</f>
        <v>0</v>
      </c>
      <c r="D2250" s="24">
        <f>'Filter by planned &amp; actual'!D2250</f>
        <v>0</v>
      </c>
      <c r="E2250" s="23">
        <v>44652</v>
      </c>
      <c r="F2250" s="19" t="s">
        <v>276</v>
      </c>
    </row>
    <row r="2251" spans="1:6" hidden="1">
      <c r="A2251" s="19">
        <v>15</v>
      </c>
      <c r="B2251" s="8" t="s">
        <v>21</v>
      </c>
      <c r="C2251" s="24">
        <f>'Filter by planned &amp; actual'!D463</f>
        <v>0</v>
      </c>
      <c r="D2251" s="24">
        <f>'Filter by planned &amp; actual'!D2251</f>
        <v>0</v>
      </c>
      <c r="E2251" s="23">
        <v>44652</v>
      </c>
      <c r="F2251" s="19" t="s">
        <v>276</v>
      </c>
    </row>
    <row r="2252" spans="1:6" hidden="1">
      <c r="A2252" s="19">
        <v>16</v>
      </c>
      <c r="B2252" s="12" t="s">
        <v>22</v>
      </c>
      <c r="C2252" s="24">
        <f>'Filter by planned &amp; actual'!D464</f>
        <v>0</v>
      </c>
      <c r="D2252" s="24">
        <f>'Filter by planned &amp; actual'!D2252</f>
        <v>0</v>
      </c>
      <c r="E2252" s="23">
        <v>44652</v>
      </c>
      <c r="F2252" s="19" t="s">
        <v>276</v>
      </c>
    </row>
    <row r="2253" spans="1:6" hidden="1">
      <c r="A2253" s="19">
        <v>17</v>
      </c>
      <c r="B2253" s="12" t="s">
        <v>23</v>
      </c>
      <c r="C2253" s="24">
        <f>'Filter by planned &amp; actual'!D465</f>
        <v>0</v>
      </c>
      <c r="D2253" s="24">
        <f>'Filter by planned &amp; actual'!D2253</f>
        <v>0</v>
      </c>
      <c r="E2253" s="23">
        <v>44652</v>
      </c>
      <c r="F2253" s="19" t="s">
        <v>276</v>
      </c>
    </row>
    <row r="2254" spans="1:6" hidden="1">
      <c r="A2254" s="19">
        <v>18</v>
      </c>
      <c r="B2254" s="12" t="s">
        <v>24</v>
      </c>
      <c r="C2254" s="24">
        <f>'Filter by planned &amp; actual'!D466</f>
        <v>0</v>
      </c>
      <c r="D2254" s="24">
        <f>'Filter by planned &amp; actual'!D2254</f>
        <v>0</v>
      </c>
      <c r="E2254" s="23">
        <v>44652</v>
      </c>
      <c r="F2254" s="19" t="s">
        <v>276</v>
      </c>
    </row>
    <row r="2255" spans="1:6" hidden="1">
      <c r="A2255" s="19">
        <v>19</v>
      </c>
      <c r="B2255" s="8" t="s">
        <v>25</v>
      </c>
      <c r="C2255" s="24">
        <f>'Filter by planned &amp; actual'!D467</f>
        <v>22885891</v>
      </c>
      <c r="D2255" s="24">
        <f>'Filter by planned &amp; actual'!D2255</f>
        <v>0</v>
      </c>
      <c r="E2255" s="23">
        <v>44652</v>
      </c>
      <c r="F2255" s="19" t="s">
        <v>276</v>
      </c>
    </row>
    <row r="2256" spans="1:6" hidden="1">
      <c r="A2256" s="19">
        <v>20</v>
      </c>
      <c r="B2256" s="8" t="s">
        <v>26</v>
      </c>
      <c r="C2256" s="24">
        <f>'Filter by planned &amp; actual'!D468</f>
        <v>19965000</v>
      </c>
      <c r="D2256" s="24">
        <f>'Filter by planned &amp; actual'!D2256</f>
        <v>6570200.0497898683</v>
      </c>
      <c r="E2256" s="23">
        <v>44652</v>
      </c>
      <c r="F2256" s="19" t="s">
        <v>276</v>
      </c>
    </row>
    <row r="2257" spans="1:6" hidden="1">
      <c r="A2257" s="19">
        <v>21</v>
      </c>
      <c r="B2257" s="8" t="s">
        <v>27</v>
      </c>
      <c r="C2257" s="24">
        <f>'Filter by planned &amp; actual'!D469</f>
        <v>29003680</v>
      </c>
      <c r="D2257" s="24">
        <f>'Filter by planned &amp; actual'!D2257</f>
        <v>0</v>
      </c>
      <c r="E2257" s="23">
        <v>44652</v>
      </c>
      <c r="F2257" s="19" t="s">
        <v>276</v>
      </c>
    </row>
    <row r="2258" spans="1:6" hidden="1">
      <c r="A2258" s="19">
        <v>22</v>
      </c>
      <c r="B2258" s="8" t="s">
        <v>29</v>
      </c>
      <c r="C2258" s="24">
        <f>'Filter by planned &amp; actual'!D470</f>
        <v>9590126</v>
      </c>
      <c r="D2258" s="24">
        <f>'Filter by planned &amp; actual'!D2258</f>
        <v>0</v>
      </c>
      <c r="E2258" s="23">
        <v>44652</v>
      </c>
      <c r="F2258" s="19" t="s">
        <v>276</v>
      </c>
    </row>
    <row r="2259" spans="1:6" hidden="1">
      <c r="A2259" s="19">
        <v>23</v>
      </c>
      <c r="B2259" s="8" t="s">
        <v>30</v>
      </c>
      <c r="C2259" s="24">
        <f>'Filter by planned &amp; actual'!D471</f>
        <v>35254002</v>
      </c>
      <c r="D2259" s="24">
        <f>'Filter by planned &amp; actual'!D2259</f>
        <v>32314265.836169899</v>
      </c>
      <c r="E2259" s="23">
        <v>44652</v>
      </c>
      <c r="F2259" s="19" t="s">
        <v>276</v>
      </c>
    </row>
    <row r="2260" spans="1:6" hidden="1">
      <c r="A2260" s="19">
        <v>24</v>
      </c>
      <c r="B2260" s="8" t="s">
        <v>31</v>
      </c>
      <c r="C2260" s="24">
        <f>'Filter by planned &amp; actual'!D472</f>
        <v>0</v>
      </c>
      <c r="D2260" s="24">
        <f>'Filter by planned &amp; actual'!D2260</f>
        <v>0</v>
      </c>
      <c r="E2260" s="23">
        <v>44652</v>
      </c>
      <c r="F2260" s="19" t="s">
        <v>276</v>
      </c>
    </row>
    <row r="2261" spans="1:6" hidden="1">
      <c r="A2261" s="19">
        <v>25</v>
      </c>
      <c r="B2261" s="8" t="s">
        <v>32</v>
      </c>
      <c r="C2261" s="24">
        <f>'Filter by planned &amp; actual'!D473</f>
        <v>0</v>
      </c>
      <c r="D2261" s="24">
        <f>'Filter by planned &amp; actual'!D2261</f>
        <v>0</v>
      </c>
      <c r="E2261" s="23">
        <v>44652</v>
      </c>
      <c r="F2261" s="19" t="s">
        <v>276</v>
      </c>
    </row>
    <row r="2262" spans="1:6" hidden="1">
      <c r="A2262" s="19">
        <v>26</v>
      </c>
      <c r="B2262" s="8" t="s">
        <v>34</v>
      </c>
      <c r="C2262" s="24">
        <f>'Filter by planned &amp; actual'!D474</f>
        <v>1037055.1</v>
      </c>
      <c r="D2262" s="24">
        <f>'Filter by planned &amp; actual'!D2262</f>
        <v>4575033.2410000004</v>
      </c>
      <c r="E2262" s="23">
        <v>44652</v>
      </c>
      <c r="F2262" s="19" t="s">
        <v>276</v>
      </c>
    </row>
    <row r="2263" spans="1:6" hidden="1">
      <c r="A2263" s="19">
        <v>27</v>
      </c>
      <c r="B2263" s="8" t="s">
        <v>35</v>
      </c>
      <c r="C2263" s="24">
        <f>'Filter by planned &amp; actual'!D475</f>
        <v>0</v>
      </c>
      <c r="D2263" s="24">
        <f>'Filter by planned &amp; actual'!D2263</f>
        <v>0</v>
      </c>
      <c r="E2263" s="23">
        <v>44652</v>
      </c>
      <c r="F2263" s="19" t="s">
        <v>276</v>
      </c>
    </row>
    <row r="2264" spans="1:6" hidden="1">
      <c r="A2264" s="19">
        <v>28</v>
      </c>
      <c r="B2264" s="8" t="s">
        <v>36</v>
      </c>
      <c r="C2264" s="24">
        <f>'Filter by planned &amp; actual'!D476</f>
        <v>0</v>
      </c>
      <c r="D2264" s="24">
        <f>'Filter by planned &amp; actual'!D2264</f>
        <v>0</v>
      </c>
      <c r="E2264" s="23">
        <v>44652</v>
      </c>
      <c r="F2264" s="19" t="s">
        <v>276</v>
      </c>
    </row>
    <row r="2265" spans="1:6" hidden="1">
      <c r="A2265" s="19">
        <v>29</v>
      </c>
      <c r="B2265" s="8" t="s">
        <v>37</v>
      </c>
      <c r="C2265" s="24">
        <f>'Filter by planned &amp; actual'!D477</f>
        <v>0</v>
      </c>
      <c r="D2265" s="24">
        <f>'Filter by planned &amp; actual'!D2265</f>
        <v>0</v>
      </c>
      <c r="E2265" s="23">
        <v>44652</v>
      </c>
      <c r="F2265" s="19" t="s">
        <v>276</v>
      </c>
    </row>
    <row r="2266" spans="1:6" hidden="1">
      <c r="A2266" s="19">
        <v>30</v>
      </c>
      <c r="B2266" s="8" t="s">
        <v>38</v>
      </c>
      <c r="C2266" s="24">
        <f>'Filter by planned &amp; actual'!D478</f>
        <v>0</v>
      </c>
      <c r="D2266" s="24">
        <f>'Filter by planned &amp; actual'!D2266</f>
        <v>0</v>
      </c>
      <c r="E2266" s="23">
        <v>44652</v>
      </c>
      <c r="F2266" s="19" t="s">
        <v>276</v>
      </c>
    </row>
    <row r="2267" spans="1:6" hidden="1">
      <c r="A2267" s="19">
        <v>31</v>
      </c>
      <c r="B2267" s="8" t="s">
        <v>39</v>
      </c>
      <c r="C2267" s="24">
        <f>'Filter by planned &amp; actual'!D479</f>
        <v>0</v>
      </c>
      <c r="D2267" s="24">
        <f>'Filter by planned &amp; actual'!D2267</f>
        <v>0</v>
      </c>
      <c r="E2267" s="23">
        <v>44652</v>
      </c>
      <c r="F2267" s="19" t="s">
        <v>276</v>
      </c>
    </row>
    <row r="2268" spans="1:6" hidden="1">
      <c r="A2268" s="19">
        <v>32</v>
      </c>
      <c r="B2268" s="8" t="s">
        <v>40</v>
      </c>
      <c r="C2268" s="24">
        <f>'Filter by planned &amp; actual'!D480</f>
        <v>0</v>
      </c>
      <c r="D2268" s="24">
        <f>'Filter by planned &amp; actual'!D2268</f>
        <v>0</v>
      </c>
      <c r="E2268" s="23">
        <v>44652</v>
      </c>
      <c r="F2268" s="19" t="s">
        <v>276</v>
      </c>
    </row>
    <row r="2269" spans="1:6" hidden="1">
      <c r="A2269" s="19">
        <v>33</v>
      </c>
      <c r="B2269" s="8" t="s">
        <v>41</v>
      </c>
      <c r="C2269" s="24">
        <f>'Filter by planned &amp; actual'!D481</f>
        <v>0</v>
      </c>
      <c r="D2269" s="24">
        <f>'Filter by planned &amp; actual'!D2269</f>
        <v>0</v>
      </c>
      <c r="E2269" s="23">
        <v>44652</v>
      </c>
      <c r="F2269" s="19" t="s">
        <v>276</v>
      </c>
    </row>
    <row r="2270" spans="1:6" hidden="1">
      <c r="A2270" s="19">
        <v>34</v>
      </c>
      <c r="B2270" s="8" t="s">
        <v>42</v>
      </c>
      <c r="C2270" s="24">
        <f>'Filter by planned &amp; actual'!D482</f>
        <v>0</v>
      </c>
      <c r="D2270" s="24">
        <f>'Filter by planned &amp; actual'!D2270</f>
        <v>0</v>
      </c>
      <c r="E2270" s="23">
        <v>44652</v>
      </c>
      <c r="F2270" s="19" t="s">
        <v>276</v>
      </c>
    </row>
    <row r="2271" spans="1:6" hidden="1">
      <c r="A2271" s="19">
        <v>35</v>
      </c>
      <c r="B2271" s="8" t="s">
        <v>43</v>
      </c>
      <c r="C2271" s="24">
        <f>'Filter by planned &amp; actual'!D483</f>
        <v>0</v>
      </c>
      <c r="D2271" s="24">
        <f>'Filter by planned &amp; actual'!D2271</f>
        <v>0</v>
      </c>
      <c r="E2271" s="23">
        <v>44652</v>
      </c>
      <c r="F2271" s="19" t="s">
        <v>276</v>
      </c>
    </row>
    <row r="2272" spans="1:6" hidden="1">
      <c r="A2272" s="19">
        <v>36</v>
      </c>
      <c r="B2272" s="8" t="s">
        <v>44</v>
      </c>
      <c r="C2272" s="24">
        <f>'Filter by planned &amp; actual'!D484</f>
        <v>0</v>
      </c>
      <c r="D2272" s="24">
        <f>'Filter by planned &amp; actual'!D2272</f>
        <v>0</v>
      </c>
      <c r="E2272" s="23">
        <v>44652</v>
      </c>
      <c r="F2272" s="19" t="s">
        <v>276</v>
      </c>
    </row>
    <row r="2273" spans="1:6" hidden="1">
      <c r="A2273" s="19">
        <v>37</v>
      </c>
      <c r="B2273" s="8" t="s">
        <v>1980</v>
      </c>
      <c r="C2273" s="24">
        <f>'Filter by planned &amp; actual'!D485</f>
        <v>0</v>
      </c>
      <c r="D2273" s="24">
        <f>'Filter by planned &amp; actual'!D2273</f>
        <v>0</v>
      </c>
      <c r="E2273" s="23">
        <v>44652</v>
      </c>
      <c r="F2273" s="19" t="s">
        <v>276</v>
      </c>
    </row>
    <row r="2274" spans="1:6" hidden="1">
      <c r="A2274" s="19">
        <v>38</v>
      </c>
      <c r="B2274" s="8" t="s">
        <v>1982</v>
      </c>
      <c r="C2274" s="24">
        <f>'Filter by planned &amp; actual'!D486</f>
        <v>41115804</v>
      </c>
      <c r="D2274" s="24">
        <f>'Filter by planned &amp; actual'!D2274</f>
        <v>8230572</v>
      </c>
      <c r="E2274" s="23">
        <v>44652</v>
      </c>
      <c r="F2274" s="19" t="s">
        <v>276</v>
      </c>
    </row>
    <row r="2275" spans="1:6" hidden="1">
      <c r="A2275" s="19">
        <v>39</v>
      </c>
      <c r="B2275" s="8" t="s">
        <v>1984</v>
      </c>
      <c r="C2275" s="24">
        <f>'Filter by planned &amp; actual'!D487</f>
        <v>24986325</v>
      </c>
      <c r="D2275" s="24">
        <f>'Filter by planned &amp; actual'!D2275</f>
        <v>0</v>
      </c>
      <c r="E2275" s="23">
        <v>44652</v>
      </c>
      <c r="F2275" s="19" t="s">
        <v>276</v>
      </c>
    </row>
    <row r="2276" spans="1:6" hidden="1">
      <c r="A2276" s="19">
        <v>40</v>
      </c>
      <c r="B2276" s="8" t="s">
        <v>2001</v>
      </c>
      <c r="C2276" s="24">
        <f>'Filter by planned &amp; actual'!D488</f>
        <v>31101703</v>
      </c>
      <c r="D2276" s="24">
        <f>'Filter by planned &amp; actual'!D2276</f>
        <v>10484631.75999999</v>
      </c>
      <c r="E2276" s="23">
        <v>44652</v>
      </c>
      <c r="F2276" s="19" t="s">
        <v>276</v>
      </c>
    </row>
    <row r="2277" spans="1:6" hidden="1">
      <c r="A2277" s="19">
        <v>41</v>
      </c>
      <c r="B2277" s="8" t="s">
        <v>2002</v>
      </c>
      <c r="C2277" s="24">
        <f>'Filter by planned &amp; actual'!D489</f>
        <v>0</v>
      </c>
      <c r="D2277" s="24">
        <f>'Filter by planned &amp; actual'!D2277</f>
        <v>0</v>
      </c>
      <c r="E2277" s="23">
        <v>44652</v>
      </c>
      <c r="F2277" s="19" t="s">
        <v>276</v>
      </c>
    </row>
    <row r="2278" spans="1:6" hidden="1">
      <c r="A2278" s="19">
        <v>42</v>
      </c>
      <c r="B2278" s="8" t="s">
        <v>2003</v>
      </c>
      <c r="C2278" s="24">
        <f>'Filter by planned &amp; actual'!D490</f>
        <v>62000000</v>
      </c>
      <c r="D2278" s="24">
        <f>'Filter by planned &amp; actual'!D2278</f>
        <v>0</v>
      </c>
      <c r="E2278" s="23">
        <v>44652</v>
      </c>
      <c r="F2278" s="19" t="s">
        <v>276</v>
      </c>
    </row>
    <row r="2279" spans="1:6" hidden="1">
      <c r="A2279" s="19">
        <v>43</v>
      </c>
      <c r="B2279" s="8" t="s">
        <v>2064</v>
      </c>
      <c r="C2279" s="24">
        <f>'Filter by planned &amp; actual'!D491</f>
        <v>0</v>
      </c>
      <c r="D2279" s="24">
        <f>'Filter by planned &amp; actual'!D2279</f>
        <v>0</v>
      </c>
      <c r="E2279" s="23">
        <v>44652</v>
      </c>
      <c r="F2279" s="19" t="s">
        <v>276</v>
      </c>
    </row>
    <row r="2280" spans="1:6" hidden="1">
      <c r="A2280" s="19">
        <v>44</v>
      </c>
      <c r="B2280" s="8" t="s">
        <v>2062</v>
      </c>
      <c r="C2280" s="24">
        <f>'Filter by planned &amp; actual'!D492</f>
        <v>0</v>
      </c>
      <c r="D2280" s="24">
        <f>'Filter by planned &amp; actual'!D2280</f>
        <v>0</v>
      </c>
      <c r="E2280" s="23">
        <v>44652</v>
      </c>
      <c r="F2280" s="19" t="s">
        <v>276</v>
      </c>
    </row>
    <row r="2281" spans="1:6" hidden="1">
      <c r="A2281" s="19">
        <v>45</v>
      </c>
      <c r="B2281" s="8" t="s">
        <v>2063</v>
      </c>
      <c r="C2281" s="24">
        <f>'Filter by planned &amp; actual'!D493</f>
        <v>0</v>
      </c>
      <c r="D2281" s="24">
        <f>'Filter by planned &amp; actual'!D2281</f>
        <v>0</v>
      </c>
      <c r="E2281" s="23">
        <v>44652</v>
      </c>
      <c r="F2281" s="19" t="s">
        <v>276</v>
      </c>
    </row>
    <row r="2282" spans="1:6" hidden="1">
      <c r="A2282" s="19">
        <v>46</v>
      </c>
      <c r="B2282" s="12" t="s">
        <v>2065</v>
      </c>
      <c r="C2282" s="24">
        <f>'Filter by planned &amp; actual'!D494</f>
        <v>49361979</v>
      </c>
      <c r="D2282" s="24">
        <f>'Filter by planned &amp; actual'!D2282</f>
        <v>21952851.504999876</v>
      </c>
      <c r="E2282" s="23">
        <v>44652</v>
      </c>
      <c r="F2282" s="19" t="s">
        <v>276</v>
      </c>
    </row>
    <row r="2283" spans="1:6" hidden="1">
      <c r="A2283" s="19">
        <v>47</v>
      </c>
      <c r="B2283" s="12" t="s">
        <v>2066</v>
      </c>
      <c r="C2283" s="24">
        <f>'Filter by planned &amp; actual'!D495</f>
        <v>63062553</v>
      </c>
      <c r="D2283" s="24">
        <f>'Filter by planned &amp; actual'!D2283</f>
        <v>4423045.8445285559</v>
      </c>
      <c r="E2283" s="23">
        <v>44652</v>
      </c>
      <c r="F2283" s="19" t="s">
        <v>276</v>
      </c>
    </row>
    <row r="2284" spans="1:6" hidden="1">
      <c r="A2284" s="19">
        <v>48</v>
      </c>
      <c r="B2284" s="8" t="s">
        <v>2068</v>
      </c>
      <c r="C2284" s="24">
        <f>'Filter by planned &amp; actual'!D496</f>
        <v>4402948.6519999998</v>
      </c>
      <c r="D2284" s="24">
        <f>'Filter by planned &amp; actual'!D2284</f>
        <v>0</v>
      </c>
      <c r="E2284" s="23">
        <v>44652</v>
      </c>
      <c r="F2284" s="19" t="s">
        <v>276</v>
      </c>
    </row>
    <row r="2285" spans="1:6" hidden="1">
      <c r="A2285" s="19">
        <v>49</v>
      </c>
      <c r="B2285" s="8" t="s">
        <v>2069</v>
      </c>
      <c r="C2285" s="24">
        <f>'Filter by planned &amp; actual'!D497</f>
        <v>0</v>
      </c>
      <c r="D2285" s="24">
        <f>'Filter by planned &amp; actual'!D2285</f>
        <v>0</v>
      </c>
      <c r="E2285" s="23">
        <v>44652</v>
      </c>
      <c r="F2285" s="19" t="s">
        <v>276</v>
      </c>
    </row>
    <row r="2286" spans="1:6" hidden="1">
      <c r="A2286" s="19">
        <v>50</v>
      </c>
      <c r="B2286" s="8" t="s">
        <v>66</v>
      </c>
      <c r="C2286" s="24">
        <f>'Filter by planned &amp; actual'!D498</f>
        <v>0</v>
      </c>
      <c r="D2286" s="24">
        <f>'Filter by planned &amp; actual'!D2286</f>
        <v>0</v>
      </c>
      <c r="E2286" s="23">
        <v>44652</v>
      </c>
      <c r="F2286" s="19" t="s">
        <v>276</v>
      </c>
    </row>
    <row r="2287" spans="1:6" hidden="1">
      <c r="A2287" s="19">
        <v>51</v>
      </c>
      <c r="B2287" s="8" t="s">
        <v>67</v>
      </c>
      <c r="C2287" s="24">
        <f>'Filter by planned &amp; actual'!D499</f>
        <v>0</v>
      </c>
      <c r="D2287" s="24">
        <f>'Filter by planned &amp; actual'!D2287</f>
        <v>0</v>
      </c>
      <c r="E2287" s="23">
        <v>44652</v>
      </c>
      <c r="F2287" s="19" t="s">
        <v>276</v>
      </c>
    </row>
    <row r="2288" spans="1:6" hidden="1">
      <c r="A2288" s="19">
        <v>52</v>
      </c>
      <c r="B2288" s="8" t="s">
        <v>68</v>
      </c>
      <c r="C2288" s="24">
        <f>'Filter by planned &amp; actual'!D500</f>
        <v>0</v>
      </c>
      <c r="D2288" s="24">
        <f>'Filter by planned &amp; actual'!D2288</f>
        <v>0</v>
      </c>
      <c r="E2288" s="23">
        <v>44652</v>
      </c>
      <c r="F2288" s="19" t="s">
        <v>276</v>
      </c>
    </row>
    <row r="2289" spans="1:6" hidden="1">
      <c r="A2289" s="19">
        <v>53</v>
      </c>
      <c r="B2289" s="8" t="s">
        <v>69</v>
      </c>
      <c r="C2289" s="24">
        <f>'Filter by planned &amp; actual'!D501</f>
        <v>0</v>
      </c>
      <c r="D2289" s="24">
        <f>'Filter by planned &amp; actual'!D2289</f>
        <v>0</v>
      </c>
      <c r="E2289" s="23">
        <v>44652</v>
      </c>
      <c r="F2289" s="19" t="s">
        <v>276</v>
      </c>
    </row>
    <row r="2290" spans="1:6" hidden="1">
      <c r="A2290" s="19">
        <v>54</v>
      </c>
      <c r="B2290" s="8" t="s">
        <v>70</v>
      </c>
      <c r="C2290" s="24">
        <f>'Filter by planned &amp; actual'!D502</f>
        <v>0</v>
      </c>
      <c r="D2290" s="24">
        <f>'Filter by planned &amp; actual'!D2290</f>
        <v>0</v>
      </c>
      <c r="E2290" s="23">
        <v>44652</v>
      </c>
      <c r="F2290" s="19" t="s">
        <v>276</v>
      </c>
    </row>
    <row r="2291" spans="1:6" hidden="1">
      <c r="A2291" s="19">
        <v>55</v>
      </c>
      <c r="B2291" s="8" t="s">
        <v>71</v>
      </c>
      <c r="C2291" s="24">
        <f>'Filter by planned &amp; actual'!D503</f>
        <v>0</v>
      </c>
      <c r="D2291" s="24">
        <f>'Filter by planned &amp; actual'!D2291</f>
        <v>0</v>
      </c>
      <c r="E2291" s="23">
        <v>44652</v>
      </c>
      <c r="F2291" s="19" t="s">
        <v>276</v>
      </c>
    </row>
    <row r="2292" spans="1:6" hidden="1">
      <c r="A2292" s="19">
        <v>56</v>
      </c>
      <c r="B2292" s="8" t="s">
        <v>72</v>
      </c>
      <c r="C2292" s="24">
        <f>'Filter by planned &amp; actual'!D504</f>
        <v>0</v>
      </c>
      <c r="D2292" s="24">
        <f>'Filter by planned &amp; actual'!D2292</f>
        <v>0</v>
      </c>
      <c r="E2292" s="23">
        <v>44652</v>
      </c>
      <c r="F2292" s="19" t="s">
        <v>276</v>
      </c>
    </row>
    <row r="2293" spans="1:6" hidden="1">
      <c r="A2293" s="19">
        <v>57</v>
      </c>
      <c r="B2293" s="8" t="s">
        <v>73</v>
      </c>
      <c r="C2293" s="24">
        <f>'Filter by planned &amp; actual'!D505</f>
        <v>0</v>
      </c>
      <c r="D2293" s="24">
        <f>'Filter by planned &amp; actual'!D2293</f>
        <v>0</v>
      </c>
      <c r="E2293" s="23">
        <v>44652</v>
      </c>
      <c r="F2293" s="19" t="s">
        <v>276</v>
      </c>
    </row>
    <row r="2294" spans="1:6" hidden="1">
      <c r="A2294" s="19">
        <v>58</v>
      </c>
      <c r="B2294" s="8" t="s">
        <v>74</v>
      </c>
      <c r="C2294" s="24">
        <f>'Filter by planned &amp; actual'!D506</f>
        <v>0</v>
      </c>
      <c r="D2294" s="24">
        <f>'Filter by planned &amp; actual'!D2294</f>
        <v>0</v>
      </c>
      <c r="E2294" s="23">
        <v>44652</v>
      </c>
      <c r="F2294" s="19" t="s">
        <v>276</v>
      </c>
    </row>
    <row r="2295" spans="1:6" hidden="1">
      <c r="A2295" s="19">
        <v>59</v>
      </c>
      <c r="B2295" s="8" t="s">
        <v>75</v>
      </c>
      <c r="C2295" s="24">
        <f>'Filter by planned &amp; actual'!D507</f>
        <v>0</v>
      </c>
      <c r="D2295" s="24">
        <f>'Filter by planned &amp; actual'!D2295</f>
        <v>0</v>
      </c>
      <c r="E2295" s="23">
        <v>44652</v>
      </c>
      <c r="F2295" s="19" t="s">
        <v>276</v>
      </c>
    </row>
    <row r="2296" spans="1:6" hidden="1">
      <c r="A2296" s="19">
        <v>60</v>
      </c>
      <c r="B2296" s="8" t="s">
        <v>76</v>
      </c>
      <c r="C2296" s="24">
        <f>'Filter by planned &amp; actual'!D508</f>
        <v>0</v>
      </c>
      <c r="D2296" s="24">
        <f>'Filter by planned &amp; actual'!D2296</f>
        <v>0</v>
      </c>
      <c r="E2296" s="23">
        <v>44652</v>
      </c>
      <c r="F2296" s="19" t="s">
        <v>276</v>
      </c>
    </row>
    <row r="2297" spans="1:6" hidden="1">
      <c r="A2297" s="19">
        <v>61</v>
      </c>
      <c r="B2297" s="8" t="s">
        <v>77</v>
      </c>
      <c r="C2297" s="24">
        <f>'Filter by planned &amp; actual'!D509</f>
        <v>0</v>
      </c>
      <c r="D2297" s="24">
        <f>'Filter by planned &amp; actual'!D2297</f>
        <v>0</v>
      </c>
      <c r="E2297" s="23">
        <v>44652</v>
      </c>
      <c r="F2297" s="19" t="s">
        <v>276</v>
      </c>
    </row>
    <row r="2298" spans="1:6" hidden="1">
      <c r="A2298" s="19">
        <v>62</v>
      </c>
      <c r="B2298" s="8" t="s">
        <v>87</v>
      </c>
      <c r="C2298" s="24">
        <f>'Filter by planned &amp; actual'!D510</f>
        <v>0</v>
      </c>
      <c r="D2298" s="24">
        <f>'Filter by planned &amp; actual'!D2298</f>
        <v>0</v>
      </c>
      <c r="E2298" s="23">
        <v>44652</v>
      </c>
      <c r="F2298" s="19" t="s">
        <v>276</v>
      </c>
    </row>
    <row r="2299" spans="1:6" hidden="1">
      <c r="A2299" s="19">
        <v>63</v>
      </c>
      <c r="B2299" s="8" t="s">
        <v>93</v>
      </c>
      <c r="C2299" s="24">
        <f>'Filter by planned &amp; actual'!D511</f>
        <v>0</v>
      </c>
      <c r="D2299" s="24">
        <f>'Filter by planned &amp; actual'!D2299</f>
        <v>0</v>
      </c>
      <c r="E2299" s="23">
        <v>44652</v>
      </c>
      <c r="F2299" s="19" t="s">
        <v>276</v>
      </c>
    </row>
    <row r="2300" spans="1:6" hidden="1">
      <c r="A2300" s="19">
        <v>64</v>
      </c>
      <c r="B2300" s="8" t="s">
        <v>94</v>
      </c>
      <c r="C2300" s="24">
        <f>'Filter by planned &amp; actual'!D512</f>
        <v>0</v>
      </c>
      <c r="D2300" s="24">
        <f>'Filter by planned &amp; actual'!D2300</f>
        <v>0</v>
      </c>
      <c r="E2300" s="23">
        <v>44652</v>
      </c>
      <c r="F2300" s="19" t="s">
        <v>276</v>
      </c>
    </row>
    <row r="2301" spans="1:6" hidden="1">
      <c r="A2301" s="19">
        <v>65</v>
      </c>
      <c r="B2301" s="8" t="s">
        <v>95</v>
      </c>
      <c r="C2301" s="24">
        <f>'Filter by planned &amp; actual'!D513</f>
        <v>0</v>
      </c>
      <c r="D2301" s="24">
        <f>'Filter by planned &amp; actual'!D2301</f>
        <v>0</v>
      </c>
      <c r="E2301" s="23">
        <v>44652</v>
      </c>
      <c r="F2301" s="19" t="s">
        <v>276</v>
      </c>
    </row>
    <row r="2302" spans="1:6" hidden="1">
      <c r="A2302" s="19">
        <v>66</v>
      </c>
      <c r="B2302" s="8" t="s">
        <v>96</v>
      </c>
      <c r="C2302" s="24">
        <f>'Filter by planned &amp; actual'!D514</f>
        <v>0</v>
      </c>
      <c r="D2302" s="24">
        <f>'Filter by planned &amp; actual'!D2302</f>
        <v>0</v>
      </c>
      <c r="E2302" s="23">
        <v>44652</v>
      </c>
      <c r="F2302" s="19" t="s">
        <v>276</v>
      </c>
    </row>
    <row r="2303" spans="1:6" hidden="1">
      <c r="A2303" s="19">
        <v>67</v>
      </c>
      <c r="B2303" s="8" t="s">
        <v>97</v>
      </c>
      <c r="C2303" s="24">
        <f>'Filter by planned &amp; actual'!D515</f>
        <v>0</v>
      </c>
      <c r="D2303" s="24">
        <f>'Filter by planned &amp; actual'!D2303</f>
        <v>0</v>
      </c>
      <c r="E2303" s="23">
        <v>44652</v>
      </c>
      <c r="F2303" s="19" t="s">
        <v>276</v>
      </c>
    </row>
    <row r="2304" spans="1:6" hidden="1">
      <c r="A2304" s="19">
        <v>68</v>
      </c>
      <c r="B2304" s="8" t="s">
        <v>98</v>
      </c>
      <c r="C2304" s="24">
        <f>'Filter by planned &amp; actual'!D516</f>
        <v>0</v>
      </c>
      <c r="D2304" s="24">
        <f>'Filter by planned &amp; actual'!D2304</f>
        <v>0</v>
      </c>
      <c r="E2304" s="23">
        <v>44652</v>
      </c>
      <c r="F2304" s="19" t="s">
        <v>276</v>
      </c>
    </row>
    <row r="2305" spans="1:6" hidden="1">
      <c r="A2305" s="19">
        <v>69</v>
      </c>
      <c r="B2305" s="8" t="s">
        <v>99</v>
      </c>
      <c r="C2305" s="24">
        <f>'Filter by planned &amp; actual'!D517</f>
        <v>0</v>
      </c>
      <c r="D2305" s="24">
        <f>'Filter by planned &amp; actual'!D2305</f>
        <v>0</v>
      </c>
      <c r="E2305" s="23">
        <v>44652</v>
      </c>
      <c r="F2305" s="19" t="s">
        <v>276</v>
      </c>
    </row>
    <row r="2306" spans="1:6" hidden="1">
      <c r="A2306" s="19">
        <v>70</v>
      </c>
      <c r="B2306" s="8" t="s">
        <v>100</v>
      </c>
      <c r="C2306" s="24">
        <f>'Filter by planned &amp; actual'!D518</f>
        <v>0</v>
      </c>
      <c r="D2306" s="24">
        <f>'Filter by planned &amp; actual'!D2306</f>
        <v>0</v>
      </c>
      <c r="E2306" s="23">
        <v>44652</v>
      </c>
      <c r="F2306" s="19" t="s">
        <v>276</v>
      </c>
    </row>
    <row r="2307" spans="1:6" hidden="1">
      <c r="A2307" s="19">
        <v>71</v>
      </c>
      <c r="B2307" s="8" t="s">
        <v>101</v>
      </c>
      <c r="C2307" s="24">
        <f>'Filter by planned &amp; actual'!D519</f>
        <v>0</v>
      </c>
      <c r="D2307" s="24">
        <f>'Filter by planned &amp; actual'!D2307</f>
        <v>0</v>
      </c>
      <c r="E2307" s="23">
        <v>44652</v>
      </c>
      <c r="F2307" s="19" t="s">
        <v>276</v>
      </c>
    </row>
    <row r="2308" spans="1:6" hidden="1">
      <c r="A2308" s="19">
        <v>72</v>
      </c>
      <c r="B2308" s="8" t="s">
        <v>102</v>
      </c>
      <c r="C2308" s="24">
        <f>'Filter by planned &amp; actual'!D520</f>
        <v>0</v>
      </c>
      <c r="D2308" s="24">
        <f>'Filter by planned &amp; actual'!D2308</f>
        <v>0</v>
      </c>
      <c r="E2308" s="23">
        <v>44652</v>
      </c>
      <c r="F2308" s="19" t="s">
        <v>276</v>
      </c>
    </row>
    <row r="2309" spans="1:6" hidden="1">
      <c r="A2309" s="19">
        <v>73</v>
      </c>
      <c r="B2309" s="8" t="s">
        <v>103</v>
      </c>
      <c r="C2309" s="24">
        <f>'Filter by planned &amp; actual'!D521</f>
        <v>0</v>
      </c>
      <c r="D2309" s="24">
        <f>'Filter by planned &amp; actual'!D2309</f>
        <v>0</v>
      </c>
      <c r="E2309" s="23">
        <v>44652</v>
      </c>
      <c r="F2309" s="19" t="s">
        <v>276</v>
      </c>
    </row>
    <row r="2310" spans="1:6" hidden="1">
      <c r="A2310" s="19">
        <v>74</v>
      </c>
      <c r="B2310" s="8" t="s">
        <v>104</v>
      </c>
      <c r="C2310" s="24">
        <f>'Filter by planned &amp; actual'!D522</f>
        <v>0</v>
      </c>
      <c r="D2310" s="24">
        <f>'Filter by planned &amp; actual'!D2310</f>
        <v>0</v>
      </c>
      <c r="E2310" s="23">
        <v>44652</v>
      </c>
      <c r="F2310" s="19" t="s">
        <v>276</v>
      </c>
    </row>
    <row r="2311" spans="1:6" hidden="1">
      <c r="A2311" s="19">
        <v>75</v>
      </c>
      <c r="B2311" s="8" t="s">
        <v>105</v>
      </c>
      <c r="C2311" s="24">
        <f>'Filter by planned &amp; actual'!D523</f>
        <v>0</v>
      </c>
      <c r="D2311" s="24">
        <f>'Filter by planned &amp; actual'!D2311</f>
        <v>0</v>
      </c>
      <c r="E2311" s="23">
        <v>44652</v>
      </c>
      <c r="F2311" s="19" t="s">
        <v>276</v>
      </c>
    </row>
    <row r="2312" spans="1:6" hidden="1">
      <c r="A2312" s="19">
        <v>76</v>
      </c>
      <c r="B2312" s="8" t="s">
        <v>111</v>
      </c>
      <c r="C2312" s="24">
        <f>'Filter by planned &amp; actual'!D524</f>
        <v>0</v>
      </c>
      <c r="D2312" s="24">
        <f>'Filter by planned &amp; actual'!D2312</f>
        <v>0</v>
      </c>
      <c r="E2312" s="23">
        <v>44652</v>
      </c>
      <c r="F2312" s="19" t="s">
        <v>276</v>
      </c>
    </row>
    <row r="2313" spans="1:6" hidden="1">
      <c r="A2313" s="19">
        <v>77</v>
      </c>
      <c r="B2313" s="8" t="s">
        <v>112</v>
      </c>
      <c r="C2313" s="24">
        <f>'Filter by planned &amp; actual'!D525</f>
        <v>0</v>
      </c>
      <c r="D2313" s="24">
        <f>'Filter by planned &amp; actual'!D2313</f>
        <v>0</v>
      </c>
      <c r="E2313" s="23">
        <v>44652</v>
      </c>
      <c r="F2313" s="19" t="s">
        <v>276</v>
      </c>
    </row>
    <row r="2314" spans="1:6" hidden="1">
      <c r="A2314" s="19">
        <v>78</v>
      </c>
      <c r="B2314" s="8" t="s">
        <v>113</v>
      </c>
      <c r="C2314" s="24">
        <f>'Filter by planned &amp; actual'!D526</f>
        <v>0</v>
      </c>
      <c r="D2314" s="24">
        <f>'Filter by planned &amp; actual'!D2314</f>
        <v>0</v>
      </c>
      <c r="E2314" s="23">
        <v>44652</v>
      </c>
      <c r="F2314" s="19" t="s">
        <v>276</v>
      </c>
    </row>
    <row r="2315" spans="1:6" hidden="1">
      <c r="A2315" s="19">
        <v>79</v>
      </c>
      <c r="B2315" s="8" t="s">
        <v>114</v>
      </c>
      <c r="C2315" s="24">
        <f>'Filter by planned &amp; actual'!D527</f>
        <v>0</v>
      </c>
      <c r="D2315" s="24">
        <f>'Filter by planned &amp; actual'!D2315</f>
        <v>0</v>
      </c>
      <c r="E2315" s="23">
        <v>44652</v>
      </c>
      <c r="F2315" s="19" t="s">
        <v>276</v>
      </c>
    </row>
    <row r="2316" spans="1:6" hidden="1">
      <c r="A2316" s="19">
        <v>80</v>
      </c>
      <c r="B2316" s="8" t="s">
        <v>115</v>
      </c>
      <c r="C2316" s="24">
        <f>'Filter by planned &amp; actual'!D528</f>
        <v>0</v>
      </c>
      <c r="D2316" s="24">
        <f>'Filter by planned &amp; actual'!D2316</f>
        <v>0</v>
      </c>
      <c r="E2316" s="23">
        <v>44652</v>
      </c>
      <c r="F2316" s="19" t="s">
        <v>276</v>
      </c>
    </row>
    <row r="2317" spans="1:6" hidden="1">
      <c r="A2317" s="19">
        <v>81</v>
      </c>
      <c r="B2317" s="8" t="s">
        <v>116</v>
      </c>
      <c r="C2317" s="24">
        <f>'Filter by planned &amp; actual'!D529</f>
        <v>0</v>
      </c>
      <c r="D2317" s="24">
        <f>'Filter by planned &amp; actual'!D2317</f>
        <v>0</v>
      </c>
      <c r="E2317" s="23">
        <v>44652</v>
      </c>
      <c r="F2317" s="19" t="s">
        <v>276</v>
      </c>
    </row>
    <row r="2318" spans="1:6" hidden="1">
      <c r="A2318" s="19">
        <v>82</v>
      </c>
      <c r="B2318" s="8" t="s">
        <v>117</v>
      </c>
      <c r="C2318" s="24">
        <f>'Filter by planned &amp; actual'!D530</f>
        <v>0</v>
      </c>
      <c r="D2318" s="24">
        <f>'Filter by planned &amp; actual'!D2318</f>
        <v>0</v>
      </c>
      <c r="E2318" s="23">
        <v>44652</v>
      </c>
      <c r="F2318" s="19" t="s">
        <v>276</v>
      </c>
    </row>
    <row r="2319" spans="1:6" hidden="1">
      <c r="A2319" s="19">
        <v>83</v>
      </c>
      <c r="B2319" s="8" t="s">
        <v>118</v>
      </c>
      <c r="C2319" s="24">
        <f>'Filter by planned &amp; actual'!D531</f>
        <v>0</v>
      </c>
      <c r="D2319" s="24">
        <f>'Filter by planned &amp; actual'!D2319</f>
        <v>0</v>
      </c>
      <c r="E2319" s="23">
        <v>44652</v>
      </c>
      <c r="F2319" s="19" t="s">
        <v>276</v>
      </c>
    </row>
    <row r="2320" spans="1:6" hidden="1">
      <c r="A2320" s="19">
        <v>84</v>
      </c>
      <c r="B2320" s="8" t="s">
        <v>119</v>
      </c>
      <c r="C2320" s="24">
        <f>'Filter by planned &amp; actual'!D532</f>
        <v>0</v>
      </c>
      <c r="D2320" s="24">
        <f>'Filter by planned &amp; actual'!D2320</f>
        <v>0</v>
      </c>
      <c r="E2320" s="23">
        <v>44652</v>
      </c>
      <c r="F2320" s="19" t="s">
        <v>276</v>
      </c>
    </row>
    <row r="2321" spans="1:6" hidden="1">
      <c r="A2321" s="19">
        <v>85</v>
      </c>
      <c r="B2321" s="8" t="s">
        <v>120</v>
      </c>
      <c r="C2321" s="24">
        <f>'Filter by planned &amp; actual'!D533</f>
        <v>0</v>
      </c>
      <c r="D2321" s="24">
        <f>'Filter by planned &amp; actual'!D2321</f>
        <v>0</v>
      </c>
      <c r="E2321" s="23">
        <v>44652</v>
      </c>
      <c r="F2321" s="19" t="s">
        <v>276</v>
      </c>
    </row>
    <row r="2322" spans="1:6" hidden="1">
      <c r="A2322" s="19">
        <v>86</v>
      </c>
      <c r="B2322" s="8" t="s">
        <v>121</v>
      </c>
      <c r="C2322" s="24">
        <f>'Filter by planned &amp; actual'!D534</f>
        <v>0</v>
      </c>
      <c r="D2322" s="24">
        <f>'Filter by planned &amp; actual'!D2322</f>
        <v>0</v>
      </c>
      <c r="E2322" s="23">
        <v>44652</v>
      </c>
      <c r="F2322" s="19" t="s">
        <v>276</v>
      </c>
    </row>
    <row r="2323" spans="1:6" hidden="1">
      <c r="A2323" s="19">
        <v>87</v>
      </c>
      <c r="B2323" s="8" t="s">
        <v>122</v>
      </c>
      <c r="C2323" s="24">
        <f>'Filter by planned &amp; actual'!D535</f>
        <v>0</v>
      </c>
      <c r="D2323" s="24">
        <f>'Filter by planned &amp; actual'!D2323</f>
        <v>0</v>
      </c>
      <c r="E2323" s="23">
        <v>44652</v>
      </c>
      <c r="F2323" s="19" t="s">
        <v>276</v>
      </c>
    </row>
    <row r="2324" spans="1:6" hidden="1">
      <c r="A2324" s="19">
        <v>88</v>
      </c>
      <c r="B2324" s="8" t="s">
        <v>123</v>
      </c>
      <c r="C2324" s="24">
        <f>'Filter by planned &amp; actual'!D536</f>
        <v>0</v>
      </c>
      <c r="D2324" s="24">
        <f>'Filter by planned &amp; actual'!D2324</f>
        <v>0</v>
      </c>
      <c r="E2324" s="23">
        <v>44652</v>
      </c>
      <c r="F2324" s="19" t="s">
        <v>276</v>
      </c>
    </row>
    <row r="2325" spans="1:6" hidden="1">
      <c r="A2325" s="19">
        <v>89</v>
      </c>
      <c r="B2325" s="8" t="s">
        <v>126</v>
      </c>
      <c r="C2325" s="24">
        <f>'Filter by planned &amp; actual'!D537</f>
        <v>0</v>
      </c>
      <c r="D2325" s="24">
        <f>'Filter by planned &amp; actual'!D2325</f>
        <v>0</v>
      </c>
      <c r="E2325" s="23">
        <v>44652</v>
      </c>
      <c r="F2325" s="19" t="s">
        <v>276</v>
      </c>
    </row>
    <row r="2326" spans="1:6" hidden="1">
      <c r="A2326" s="19">
        <v>90</v>
      </c>
      <c r="B2326" s="8" t="s">
        <v>284</v>
      </c>
      <c r="C2326" s="24">
        <f>'Filter by planned &amp; actual'!D538</f>
        <v>0</v>
      </c>
      <c r="D2326" s="24">
        <f>'Filter by planned &amp; actual'!D2326</f>
        <v>0</v>
      </c>
      <c r="E2326" s="23">
        <v>44652</v>
      </c>
      <c r="F2326" s="19" t="s">
        <v>276</v>
      </c>
    </row>
    <row r="2327" spans="1:6" hidden="1">
      <c r="A2327" s="19">
        <v>91</v>
      </c>
      <c r="B2327" s="19" t="s">
        <v>2006</v>
      </c>
      <c r="C2327" s="24">
        <f>'Filter by planned &amp; actual'!D539</f>
        <v>0</v>
      </c>
      <c r="D2327" s="24">
        <f>'Filter by planned &amp; actual'!D2327</f>
        <v>0</v>
      </c>
      <c r="E2327" s="23">
        <v>44652</v>
      </c>
      <c r="F2327" s="19" t="s">
        <v>276</v>
      </c>
    </row>
    <row r="2328" spans="1:6" hidden="1">
      <c r="A2328" s="19">
        <v>92</v>
      </c>
      <c r="B2328" s="19" t="s">
        <v>283</v>
      </c>
      <c r="C2328" s="24">
        <f>'Filter by planned &amp; actual'!D540</f>
        <v>0</v>
      </c>
      <c r="D2328" s="24">
        <f>'Filter by planned &amp; actual'!D2328</f>
        <v>0</v>
      </c>
      <c r="E2328" s="23">
        <v>44652</v>
      </c>
      <c r="F2328" s="19" t="s">
        <v>276</v>
      </c>
    </row>
    <row r="2329" spans="1:6" hidden="1">
      <c r="A2329" s="19">
        <v>93</v>
      </c>
      <c r="B2329" s="19" t="s">
        <v>2005</v>
      </c>
      <c r="C2329" s="24">
        <f>'Filter by planned &amp; actual'!D541</f>
        <v>0</v>
      </c>
      <c r="D2329" s="24">
        <f>'Filter by planned &amp; actual'!D2329</f>
        <v>0</v>
      </c>
      <c r="E2329" s="23">
        <v>44652</v>
      </c>
      <c r="F2329" s="19" t="s">
        <v>276</v>
      </c>
    </row>
    <row r="2330" spans="1:6" hidden="1">
      <c r="A2330" s="19">
        <v>94</v>
      </c>
      <c r="B2330" s="19" t="s">
        <v>2075</v>
      </c>
      <c r="C2330" s="24">
        <f>'Filter by planned &amp; actual'!D542</f>
        <v>0</v>
      </c>
      <c r="D2330" s="24">
        <f>'Filter by planned &amp; actual'!D2330</f>
        <v>0</v>
      </c>
      <c r="E2330" s="23">
        <v>44652</v>
      </c>
      <c r="F2330" s="19" t="s">
        <v>276</v>
      </c>
    </row>
    <row r="2331" spans="1:6" hidden="1">
      <c r="A2331" s="19">
        <v>95</v>
      </c>
      <c r="B2331" s="19" t="s">
        <v>2076</v>
      </c>
      <c r="C2331" s="24">
        <f>'Filter by planned &amp; actual'!D543</f>
        <v>0</v>
      </c>
      <c r="D2331" s="22">
        <f>'Filter by planned &amp; actual'!D2331</f>
        <v>0</v>
      </c>
      <c r="E2331" s="23">
        <v>44652</v>
      </c>
      <c r="F2331" s="19" t="s">
        <v>276</v>
      </c>
    </row>
    <row r="2332" spans="1:6" hidden="1">
      <c r="A2332" s="19">
        <v>96</v>
      </c>
      <c r="B2332" s="19" t="s">
        <v>2077</v>
      </c>
      <c r="C2332" s="24">
        <f>'Filter by planned &amp; actual'!D544</f>
        <v>0</v>
      </c>
      <c r="D2332" s="22">
        <f>'Filter by planned &amp; actual'!D2332</f>
        <v>0</v>
      </c>
      <c r="E2332" s="23">
        <v>44652</v>
      </c>
      <c r="F2332" s="19" t="s">
        <v>276</v>
      </c>
    </row>
    <row r="2333" spans="1:6" hidden="1">
      <c r="A2333" s="19">
        <v>97</v>
      </c>
      <c r="B2333" s="19" t="s">
        <v>2078</v>
      </c>
      <c r="C2333" s="24">
        <f>'Filter by planned &amp; actual'!D545</f>
        <v>17929135</v>
      </c>
      <c r="D2333" s="22">
        <f>'Filter by planned &amp; actual'!D2333</f>
        <v>0</v>
      </c>
      <c r="E2333" s="23">
        <v>44652</v>
      </c>
      <c r="F2333" s="19" t="s">
        <v>276</v>
      </c>
    </row>
    <row r="2334" spans="1:6" hidden="1">
      <c r="A2334" s="19">
        <v>98</v>
      </c>
      <c r="B2334" s="19" t="s">
        <v>2079</v>
      </c>
      <c r="C2334" s="24">
        <f>'Filter by planned &amp; actual'!D546</f>
        <v>57828434</v>
      </c>
      <c r="D2334" s="22">
        <f>'Filter by planned &amp; actual'!D2334</f>
        <v>2803566.38</v>
      </c>
      <c r="E2334" s="23">
        <v>44652</v>
      </c>
      <c r="F2334" s="19" t="s">
        <v>276</v>
      </c>
    </row>
    <row r="2335" spans="1:6" hidden="1">
      <c r="A2335" s="19">
        <v>99</v>
      </c>
      <c r="B2335" s="19" t="s">
        <v>2080</v>
      </c>
      <c r="C2335" s="24">
        <f>'Filter by planned &amp; actual'!D547</f>
        <v>36314287</v>
      </c>
      <c r="D2335" s="22">
        <f>'Filter by planned &amp; actual'!D2335</f>
        <v>4298813</v>
      </c>
      <c r="E2335" s="23">
        <v>44652</v>
      </c>
      <c r="F2335" s="19" t="s">
        <v>276</v>
      </c>
    </row>
    <row r="2336" spans="1:6" hidden="1">
      <c r="A2336" s="19">
        <v>100</v>
      </c>
      <c r="B2336" s="19" t="s">
        <v>2081</v>
      </c>
      <c r="C2336" s="24">
        <f>'Filter by planned &amp; actual'!D548</f>
        <v>0</v>
      </c>
      <c r="D2336" s="22">
        <f>'Filter by planned &amp; actual'!D2336</f>
        <v>0</v>
      </c>
      <c r="E2336" s="23">
        <v>44652</v>
      </c>
      <c r="F2336" s="19" t="s">
        <v>276</v>
      </c>
    </row>
    <row r="2337" spans="1:6" hidden="1">
      <c r="A2337" s="19">
        <v>101</v>
      </c>
      <c r="B2337" s="19" t="s">
        <v>2082</v>
      </c>
      <c r="C2337" s="24">
        <f>'Filter by planned &amp; actual'!D549</f>
        <v>0</v>
      </c>
      <c r="D2337" s="22">
        <f>'Filter by planned &amp; actual'!D2337</f>
        <v>0</v>
      </c>
      <c r="E2337" s="23">
        <v>44652</v>
      </c>
      <c r="F2337" s="19" t="s">
        <v>276</v>
      </c>
    </row>
    <row r="2338" spans="1:6" hidden="1">
      <c r="A2338" s="19">
        <v>102</v>
      </c>
      <c r="B2338" s="19" t="s">
        <v>2083</v>
      </c>
      <c r="C2338" s="24">
        <f>'Filter by planned &amp; actual'!D550</f>
        <v>33800956.189999998</v>
      </c>
      <c r="D2338" s="22">
        <f>'Filter by planned &amp; actual'!D2338</f>
        <v>0</v>
      </c>
      <c r="E2338" s="23">
        <v>44652</v>
      </c>
      <c r="F2338" s="19" t="s">
        <v>276</v>
      </c>
    </row>
    <row r="2339" spans="1:6" hidden="1">
      <c r="A2339" s="19">
        <v>103</v>
      </c>
      <c r="B2339" t="s">
        <v>2085</v>
      </c>
      <c r="C2339" s="24">
        <f>'Filter by planned &amp; actual'!D551</f>
        <v>0</v>
      </c>
      <c r="D2339" s="22">
        <f>'Filter by planned &amp; actual'!D2339</f>
        <v>0</v>
      </c>
      <c r="E2339" s="23">
        <v>44652</v>
      </c>
      <c r="F2339" s="19" t="s">
        <v>276</v>
      </c>
    </row>
    <row r="2340" spans="1:6" hidden="1">
      <c r="A2340" s="19">
        <v>104</v>
      </c>
      <c r="B2340" t="s">
        <v>2086</v>
      </c>
      <c r="C2340" s="24">
        <f>'Filter by planned &amp; actual'!D552</f>
        <v>0</v>
      </c>
      <c r="D2340" s="22">
        <f>'Filter by planned &amp; actual'!D2340</f>
        <v>0</v>
      </c>
      <c r="E2340" s="23">
        <v>44652</v>
      </c>
      <c r="F2340" s="19" t="s">
        <v>276</v>
      </c>
    </row>
    <row r="2341" spans="1:6" hidden="1">
      <c r="A2341" s="19">
        <v>105</v>
      </c>
      <c r="B2341" t="s">
        <v>2087</v>
      </c>
      <c r="C2341" s="24">
        <f>'Filter by planned &amp; actual'!D553</f>
        <v>0</v>
      </c>
      <c r="D2341" s="22">
        <f>'Filter by planned &amp; actual'!D2341</f>
        <v>30878458.159999996</v>
      </c>
      <c r="E2341" s="23">
        <v>44652</v>
      </c>
      <c r="F2341" s="19" t="s">
        <v>276</v>
      </c>
    </row>
    <row r="2342" spans="1:6" hidden="1">
      <c r="A2342" s="19">
        <v>106</v>
      </c>
      <c r="B2342" t="s">
        <v>2088</v>
      </c>
      <c r="C2342" s="24">
        <f>'Filter by planned &amp; actual'!D554</f>
        <v>0</v>
      </c>
      <c r="D2342" s="22">
        <f>'Filter by planned &amp; actual'!D2342</f>
        <v>0</v>
      </c>
      <c r="E2342" s="23">
        <v>44652</v>
      </c>
      <c r="F2342" s="19" t="s">
        <v>276</v>
      </c>
    </row>
    <row r="2343" spans="1:6" hidden="1">
      <c r="A2343" s="19">
        <v>107</v>
      </c>
      <c r="B2343" t="s">
        <v>2089</v>
      </c>
      <c r="C2343" s="24">
        <f>'Filter by planned &amp; actual'!D555</f>
        <v>0</v>
      </c>
      <c r="D2343" s="22">
        <f>'Filter by planned &amp; actual'!D2343</f>
        <v>0</v>
      </c>
      <c r="E2343" s="23">
        <v>44652</v>
      </c>
      <c r="F2343" s="19" t="s">
        <v>276</v>
      </c>
    </row>
    <row r="2344" spans="1:6" hidden="1">
      <c r="A2344" s="19">
        <v>108</v>
      </c>
      <c r="B2344" t="s">
        <v>2090</v>
      </c>
      <c r="C2344" s="24">
        <f>'Filter by planned &amp; actual'!D556</f>
        <v>30400119.050000001</v>
      </c>
      <c r="D2344" s="22">
        <f>'Filter by planned &amp; actual'!D2344</f>
        <v>0</v>
      </c>
      <c r="E2344" s="23">
        <v>44652</v>
      </c>
      <c r="F2344" s="19" t="s">
        <v>276</v>
      </c>
    </row>
    <row r="2345" spans="1:6" hidden="1">
      <c r="A2345" s="19">
        <v>109</v>
      </c>
      <c r="B2345" t="s">
        <v>2091</v>
      </c>
      <c r="C2345" s="24">
        <f>'Filter by planned &amp; actual'!D557</f>
        <v>1404725.51</v>
      </c>
      <c r="D2345" s="22">
        <f>'Filter by planned &amp; actual'!D2345</f>
        <v>3590367.900000006</v>
      </c>
      <c r="E2345" s="23">
        <v>44652</v>
      </c>
      <c r="F2345" s="19" t="s">
        <v>276</v>
      </c>
    </row>
    <row r="2346" spans="1:6" hidden="1">
      <c r="A2346" s="19">
        <v>110</v>
      </c>
      <c r="B2346" s="19" t="s">
        <v>2092</v>
      </c>
      <c r="C2346" s="24">
        <f>'Filter by planned &amp; actual'!D558</f>
        <v>23484306</v>
      </c>
      <c r="D2346" s="22">
        <f>'Filter by planned &amp; actual'!D2346</f>
        <v>27055204.90476191</v>
      </c>
      <c r="E2346" s="23">
        <v>44652</v>
      </c>
      <c r="F2346" s="19" t="s">
        <v>276</v>
      </c>
    </row>
    <row r="2347" spans="1:6" hidden="1">
      <c r="A2347" s="19">
        <v>111</v>
      </c>
      <c r="B2347" s="19" t="s">
        <v>2104</v>
      </c>
      <c r="C2347" s="24">
        <f>'Filter by planned &amp; actual'!D559</f>
        <v>3098081</v>
      </c>
      <c r="D2347" s="22">
        <f>'Filter by planned &amp; actual'!D2347</f>
        <v>0</v>
      </c>
      <c r="E2347" s="23">
        <v>44652</v>
      </c>
      <c r="F2347" s="19" t="s">
        <v>276</v>
      </c>
    </row>
    <row r="2348" spans="1:6" hidden="1">
      <c r="A2348" s="19">
        <v>112</v>
      </c>
      <c r="B2348" s="19" t="s">
        <v>2100</v>
      </c>
      <c r="C2348" s="24">
        <f>'Filter by planned &amp; actual'!D560</f>
        <v>24739046</v>
      </c>
      <c r="D2348" s="22">
        <f>'Filter by planned &amp; actual'!D2348</f>
        <v>0</v>
      </c>
      <c r="E2348" s="23">
        <v>44652</v>
      </c>
      <c r="F2348" s="19" t="s">
        <v>276</v>
      </c>
    </row>
    <row r="2349" spans="1:6" hidden="1">
      <c r="A2349" s="19">
        <v>113</v>
      </c>
      <c r="B2349" s="19" t="s">
        <v>2101</v>
      </c>
      <c r="C2349" s="24">
        <f>'Filter by planned &amp; actual'!D561</f>
        <v>27631366</v>
      </c>
      <c r="D2349" s="22">
        <f>'Filter by planned &amp; actual'!D2349</f>
        <v>16636045.75999999</v>
      </c>
      <c r="E2349" s="23">
        <v>44652</v>
      </c>
      <c r="F2349" s="19" t="s">
        <v>276</v>
      </c>
    </row>
    <row r="2350" spans="1:6" hidden="1">
      <c r="A2350" s="19">
        <v>114</v>
      </c>
      <c r="B2350" s="19" t="s">
        <v>2102</v>
      </c>
      <c r="C2350" s="24">
        <f>'Filter by planned &amp; actual'!D562</f>
        <v>0</v>
      </c>
      <c r="D2350" s="22">
        <f>'Filter by planned &amp; actual'!D2350</f>
        <v>29000</v>
      </c>
      <c r="E2350" s="23">
        <v>44652</v>
      </c>
      <c r="F2350" s="19" t="s">
        <v>276</v>
      </c>
    </row>
    <row r="2351" spans="1:6" hidden="1">
      <c r="A2351" s="20">
        <v>115</v>
      </c>
      <c r="B2351" s="20" t="s">
        <v>2103</v>
      </c>
      <c r="C2351" s="24">
        <f>'Filter by planned &amp; actual'!D563</f>
        <v>0</v>
      </c>
      <c r="D2351" s="22">
        <f>'Filter by planned &amp; actual'!D2351</f>
        <v>0</v>
      </c>
      <c r="E2351" s="23">
        <v>44652</v>
      </c>
      <c r="F2351" s="19" t="s">
        <v>276</v>
      </c>
    </row>
    <row r="2352" spans="1:6" hidden="1">
      <c r="A2352" s="19">
        <v>116</v>
      </c>
      <c r="B2352" s="19" t="s">
        <v>2109</v>
      </c>
      <c r="C2352" s="24">
        <f>'Filter by planned &amp; actual'!D564</f>
        <v>0</v>
      </c>
      <c r="D2352" s="22">
        <f>'Filter by planned &amp; actual'!D2352</f>
        <v>0</v>
      </c>
      <c r="E2352" s="23">
        <v>44652</v>
      </c>
      <c r="F2352" s="19" t="s">
        <v>276</v>
      </c>
    </row>
    <row r="2353" spans="1:6" hidden="1">
      <c r="A2353" s="19">
        <v>117</v>
      </c>
      <c r="B2353" s="19" t="s">
        <v>2110</v>
      </c>
      <c r="C2353" s="24">
        <f>'Filter by planned &amp; actual'!D565</f>
        <v>13032112</v>
      </c>
      <c r="D2353" s="22">
        <f>'Filter by planned &amp; actual'!D2353</f>
        <v>0</v>
      </c>
      <c r="E2353" s="23">
        <v>44652</v>
      </c>
      <c r="F2353" s="19" t="s">
        <v>276</v>
      </c>
    </row>
    <row r="2354" spans="1:6" hidden="1">
      <c r="A2354">
        <v>118</v>
      </c>
      <c r="B2354" t="s">
        <v>2112</v>
      </c>
      <c r="C2354" s="24">
        <f>'Filter by planned &amp; actual'!D566</f>
        <v>0</v>
      </c>
      <c r="D2354" s="22">
        <f>'Filter by planned &amp; actual'!D2354</f>
        <v>14184045.730000004</v>
      </c>
      <c r="E2354" s="23">
        <v>44652</v>
      </c>
      <c r="F2354" s="19" t="s">
        <v>276</v>
      </c>
    </row>
    <row r="2355" spans="1:6" hidden="1">
      <c r="A2355">
        <v>119</v>
      </c>
      <c r="B2355" t="s">
        <v>2113</v>
      </c>
      <c r="C2355" s="24">
        <f>'Filter by planned &amp; actual'!D567</f>
        <v>120343</v>
      </c>
      <c r="D2355" s="22">
        <f>'Filter by planned &amp; actual'!D2355</f>
        <v>0</v>
      </c>
      <c r="E2355" s="23">
        <v>44652</v>
      </c>
      <c r="F2355" s="19" t="s">
        <v>276</v>
      </c>
    </row>
    <row r="2356" spans="1:6" hidden="1">
      <c r="A2356">
        <v>120</v>
      </c>
      <c r="B2356" s="106" t="s">
        <v>2114</v>
      </c>
      <c r="C2356" s="24">
        <f>'Filter by planned &amp; actual'!D568</f>
        <v>0</v>
      </c>
      <c r="D2356" s="22">
        <f>'Filter by planned &amp; actual'!D2356</f>
        <v>0</v>
      </c>
      <c r="E2356" s="23">
        <v>44652</v>
      </c>
      <c r="F2356" s="19" t="s">
        <v>276</v>
      </c>
    </row>
    <row r="2357" spans="1:6" hidden="1">
      <c r="A2357">
        <v>121</v>
      </c>
      <c r="B2357" s="12" t="s">
        <v>2157</v>
      </c>
      <c r="C2357" s="24">
        <f>'Filter by planned &amp; actual'!D569</f>
        <v>0</v>
      </c>
      <c r="D2357" s="22">
        <f>'Filter by planned &amp; actual'!D2357</f>
        <v>0</v>
      </c>
      <c r="E2357" s="23">
        <v>44652</v>
      </c>
      <c r="F2357" s="19" t="s">
        <v>276</v>
      </c>
    </row>
    <row r="2358" spans="1:6" hidden="1">
      <c r="A2358">
        <v>122</v>
      </c>
      <c r="B2358" s="12" t="s">
        <v>2158</v>
      </c>
      <c r="C2358" s="24">
        <f>'Filter by planned &amp; actual'!D570</f>
        <v>0</v>
      </c>
      <c r="D2358" s="22">
        <f>'Filter by planned &amp; actual'!D2358</f>
        <v>0</v>
      </c>
      <c r="E2358" s="23">
        <v>44652</v>
      </c>
      <c r="F2358" s="19" t="s">
        <v>276</v>
      </c>
    </row>
    <row r="2359" spans="1:6" hidden="1">
      <c r="A2359">
        <v>123</v>
      </c>
      <c r="B2359" s="12" t="s">
        <v>2159</v>
      </c>
      <c r="C2359" s="24">
        <f>'Filter by planned &amp; actual'!D571</f>
        <v>0</v>
      </c>
      <c r="D2359" s="22">
        <f>'Filter by planned &amp; actual'!D2359</f>
        <v>0</v>
      </c>
      <c r="E2359" s="23">
        <v>44652</v>
      </c>
      <c r="F2359" s="19" t="s">
        <v>276</v>
      </c>
    </row>
    <row r="2360" spans="1:6" hidden="1">
      <c r="A2360">
        <v>124</v>
      </c>
      <c r="B2360" s="12" t="s">
        <v>2160</v>
      </c>
      <c r="C2360" s="24">
        <f>'Filter by planned &amp; actual'!D572</f>
        <v>0</v>
      </c>
      <c r="D2360" s="22">
        <f>'Filter by planned &amp; actual'!D2360</f>
        <v>0</v>
      </c>
      <c r="E2360" s="23">
        <v>44652</v>
      </c>
      <c r="F2360" s="19" t="s">
        <v>276</v>
      </c>
    </row>
    <row r="2361" spans="1:6" hidden="1">
      <c r="A2361" s="19">
        <v>125</v>
      </c>
      <c r="B2361" s="19" t="s">
        <v>2162</v>
      </c>
      <c r="C2361" s="24">
        <f>'Filter by planned &amp; actual'!D573</f>
        <v>0</v>
      </c>
      <c r="D2361" s="22">
        <f>'Filter by planned &amp; actual'!D2361</f>
        <v>0</v>
      </c>
      <c r="E2361" s="23">
        <v>44652</v>
      </c>
      <c r="F2361" s="19" t="s">
        <v>276</v>
      </c>
    </row>
    <row r="2362" spans="1:6" hidden="1">
      <c r="A2362" s="19">
        <v>126</v>
      </c>
      <c r="B2362" s="19" t="s">
        <v>2163</v>
      </c>
      <c r="C2362" s="24">
        <f>'Filter by planned &amp; actual'!D574</f>
        <v>23658428</v>
      </c>
      <c r="D2362" s="22">
        <f>'Filter by planned &amp; actual'!D2362</f>
        <v>0</v>
      </c>
      <c r="E2362" s="23">
        <v>44652</v>
      </c>
      <c r="F2362" s="19" t="s">
        <v>276</v>
      </c>
    </row>
    <row r="2363" spans="1:6" hidden="1">
      <c r="A2363" s="19">
        <v>127</v>
      </c>
      <c r="B2363" s="19" t="s">
        <v>2164</v>
      </c>
      <c r="C2363" s="24">
        <f>'Filter by planned &amp; actual'!D575</f>
        <v>34914286</v>
      </c>
      <c r="D2363" s="22">
        <f>'Filter by planned &amp; actual'!D2363</f>
        <v>18454228.050000001</v>
      </c>
      <c r="E2363" s="23">
        <v>44652</v>
      </c>
      <c r="F2363" s="19" t="s">
        <v>276</v>
      </c>
    </row>
    <row r="2364" spans="1:6" hidden="1">
      <c r="A2364" s="19">
        <v>128</v>
      </c>
      <c r="B2364" s="19" t="s">
        <v>2165</v>
      </c>
      <c r="C2364" s="24">
        <f>'Filter by planned &amp; actual'!D576</f>
        <v>12184079</v>
      </c>
      <c r="D2364" s="22">
        <f>'Filter by planned &amp; actual'!D2364</f>
        <v>3808329.2952380981</v>
      </c>
      <c r="E2364" s="23">
        <v>44652</v>
      </c>
      <c r="F2364" s="19" t="s">
        <v>276</v>
      </c>
    </row>
    <row r="2365" spans="1:6" hidden="1">
      <c r="A2365" s="113">
        <v>129</v>
      </c>
      <c r="B2365" t="s">
        <v>2167</v>
      </c>
      <c r="C2365" s="24">
        <f>'Filter by planned &amp; actual'!D577</f>
        <v>0</v>
      </c>
      <c r="D2365" s="22">
        <f>'Filter by planned &amp; actual'!D2365</f>
        <v>0</v>
      </c>
      <c r="E2365" s="23">
        <v>44652</v>
      </c>
      <c r="F2365" s="19" t="s">
        <v>276</v>
      </c>
    </row>
    <row r="2366" spans="1:6" hidden="1">
      <c r="A2366" s="113">
        <v>130</v>
      </c>
      <c r="B2366" t="s">
        <v>2168</v>
      </c>
      <c r="C2366" s="24">
        <f>'Filter by planned &amp; actual'!D578</f>
        <v>16090776</v>
      </c>
      <c r="D2366" s="22">
        <f>'Filter by planned &amp; actual'!D2366</f>
        <v>6910722.7699999958</v>
      </c>
      <c r="E2366" s="23">
        <v>44652</v>
      </c>
      <c r="F2366" s="19" t="s">
        <v>276</v>
      </c>
    </row>
    <row r="2367" spans="1:6" hidden="1">
      <c r="A2367" s="113">
        <v>131</v>
      </c>
      <c r="B2367" s="113" t="s">
        <v>2169</v>
      </c>
      <c r="C2367" s="24">
        <f>'Filter by planned &amp; actual'!D579</f>
        <v>27072824.760000002</v>
      </c>
      <c r="D2367" s="22">
        <f>'Filter by planned &amp; actual'!D2367</f>
        <v>25897246.59</v>
      </c>
      <c r="E2367" s="23">
        <v>44652</v>
      </c>
      <c r="F2367" s="19" t="s">
        <v>276</v>
      </c>
    </row>
    <row r="2368" spans="1:6" hidden="1">
      <c r="A2368" s="113">
        <v>132</v>
      </c>
      <c r="B2368" s="113" t="s">
        <v>2170</v>
      </c>
      <c r="C2368" s="24">
        <f>'Filter by planned &amp; actual'!D580</f>
        <v>10734983.810000001</v>
      </c>
      <c r="D2368" s="22">
        <f>'Filter by planned &amp; actual'!D2368</f>
        <v>0</v>
      </c>
      <c r="E2368" s="23">
        <v>44652</v>
      </c>
      <c r="F2368" s="19" t="s">
        <v>276</v>
      </c>
    </row>
    <row r="2369" spans="1:6" hidden="1">
      <c r="A2369" s="113">
        <v>133</v>
      </c>
      <c r="B2369" s="113" t="s">
        <v>2171</v>
      </c>
      <c r="C2369" s="24">
        <f>'Filter by planned &amp; actual'!D581</f>
        <v>14750203.810000001</v>
      </c>
      <c r="D2369" s="22">
        <f>'Filter by planned &amp; actual'!D2369</f>
        <v>0</v>
      </c>
      <c r="E2369" s="23">
        <v>44652</v>
      </c>
      <c r="F2369" s="19" t="s">
        <v>276</v>
      </c>
    </row>
    <row r="2370" spans="1:6" hidden="1">
      <c r="A2370" s="113">
        <v>134</v>
      </c>
      <c r="B2370" s="113" t="s">
        <v>2172</v>
      </c>
      <c r="C2370" s="24">
        <f>'Filter by planned &amp; actual'!D582</f>
        <v>0</v>
      </c>
      <c r="D2370" s="22">
        <f>'Filter by planned &amp; actual'!D2370</f>
        <v>0</v>
      </c>
      <c r="E2370" s="23">
        <v>44652</v>
      </c>
      <c r="F2370" s="19" t="s">
        <v>276</v>
      </c>
    </row>
    <row r="2371" spans="1:6" hidden="1">
      <c r="A2371" s="113">
        <v>135</v>
      </c>
      <c r="B2371" s="113" t="s">
        <v>2173</v>
      </c>
      <c r="C2371" s="24">
        <f>'Filter by planned &amp; actual'!D583</f>
        <v>7625060</v>
      </c>
      <c r="D2371" s="22">
        <f>'Filter by planned &amp; actual'!D2371</f>
        <v>0</v>
      </c>
      <c r="E2371" s="23">
        <v>44652</v>
      </c>
      <c r="F2371" s="19" t="s">
        <v>276</v>
      </c>
    </row>
    <row r="2372" spans="1:6" hidden="1">
      <c r="A2372" s="113">
        <v>136</v>
      </c>
      <c r="B2372" s="113" t="s">
        <v>2174</v>
      </c>
      <c r="C2372" s="24">
        <f>'Filter by planned &amp; actual'!D584</f>
        <v>38366340.960000001</v>
      </c>
      <c r="D2372" s="22">
        <f>'Filter by planned &amp; actual'!D2372</f>
        <v>37862274.579000004</v>
      </c>
      <c r="E2372" s="23">
        <v>44652</v>
      </c>
      <c r="F2372" s="19" t="s">
        <v>276</v>
      </c>
    </row>
    <row r="2373" spans="1:6" hidden="1">
      <c r="A2373" s="113">
        <v>137</v>
      </c>
      <c r="B2373" s="113" t="s">
        <v>2175</v>
      </c>
      <c r="C2373" s="24">
        <f>'Filter by planned &amp; actual'!D585</f>
        <v>0</v>
      </c>
      <c r="D2373" s="22">
        <f>'Filter by planned &amp; actual'!D2373</f>
        <v>0</v>
      </c>
      <c r="E2373" s="23">
        <v>44652</v>
      </c>
      <c r="F2373" s="19" t="s">
        <v>276</v>
      </c>
    </row>
    <row r="2374" spans="1:6" hidden="1">
      <c r="A2374" s="113">
        <v>138</v>
      </c>
      <c r="B2374" s="113" t="s">
        <v>2176</v>
      </c>
      <c r="C2374" s="24">
        <f>'Filter by planned &amp; actual'!D586</f>
        <v>21000000</v>
      </c>
      <c r="D2374" s="22">
        <f>'Filter by planned &amp; actual'!D2374</f>
        <v>0</v>
      </c>
      <c r="E2374" s="23">
        <v>44652</v>
      </c>
      <c r="F2374" s="19" t="s">
        <v>276</v>
      </c>
    </row>
    <row r="2375" spans="1:6" hidden="1">
      <c r="A2375" s="113">
        <v>139</v>
      </c>
      <c r="B2375" s="113" t="s">
        <v>2189</v>
      </c>
      <c r="C2375" s="24">
        <f>'Filter by planned &amp; actual'!D587</f>
        <v>1728914.48</v>
      </c>
      <c r="D2375" s="22">
        <f>'Filter by planned &amp; actual'!D2375</f>
        <v>0</v>
      </c>
      <c r="E2375" s="23">
        <v>44652</v>
      </c>
      <c r="F2375" s="19" t="s">
        <v>276</v>
      </c>
    </row>
    <row r="2376" spans="1:6" hidden="1">
      <c r="A2376" s="113">
        <v>140</v>
      </c>
      <c r="B2376" s="113" t="s">
        <v>2190</v>
      </c>
      <c r="C2376" s="24">
        <f>'Filter by planned &amp; actual'!D588</f>
        <v>8800000</v>
      </c>
      <c r="D2376" s="22">
        <f>'Filter by planned &amp; actual'!D2376</f>
        <v>0</v>
      </c>
      <c r="E2376" s="23">
        <v>44652</v>
      </c>
      <c r="F2376" s="19" t="s">
        <v>276</v>
      </c>
    </row>
    <row r="2377" spans="1:6" hidden="1">
      <c r="A2377" s="113">
        <v>141</v>
      </c>
      <c r="B2377" s="113" t="s">
        <v>2191</v>
      </c>
      <c r="C2377" s="24">
        <f>'Filter by planned &amp; actual'!D589</f>
        <v>0</v>
      </c>
      <c r="D2377" s="22">
        <f>'Filter by planned &amp; actual'!D2377</f>
        <v>0</v>
      </c>
      <c r="E2377" s="23">
        <v>44652</v>
      </c>
      <c r="F2377" s="19" t="s">
        <v>276</v>
      </c>
    </row>
    <row r="2378" spans="1:6" hidden="1">
      <c r="A2378" s="113">
        <v>142</v>
      </c>
      <c r="B2378" s="113" t="s">
        <v>2192</v>
      </c>
      <c r="C2378" s="24">
        <f>'Filter by planned &amp; actual'!D590</f>
        <v>19645410.279599998</v>
      </c>
      <c r="D2378" s="22">
        <f>'Filter by planned &amp; actual'!D2378</f>
        <v>0</v>
      </c>
      <c r="E2378" s="23">
        <v>44652</v>
      </c>
      <c r="F2378" s="19" t="s">
        <v>276</v>
      </c>
    </row>
    <row r="2379" spans="1:6" hidden="1">
      <c r="A2379" s="113">
        <v>143</v>
      </c>
      <c r="B2379" s="113" t="s">
        <v>2193</v>
      </c>
      <c r="C2379" s="24">
        <f>'Filter by planned &amp; actual'!D591</f>
        <v>4631039.9999999991</v>
      </c>
      <c r="D2379" s="22">
        <f>'Filter by planned &amp; actual'!D2379</f>
        <v>0</v>
      </c>
      <c r="E2379" s="23">
        <v>44652</v>
      </c>
      <c r="F2379" s="19" t="s">
        <v>276</v>
      </c>
    </row>
    <row r="2380" spans="1:6" hidden="1">
      <c r="A2380" s="152">
        <v>144</v>
      </c>
      <c r="B2380" s="152" t="s">
        <v>2207</v>
      </c>
      <c r="C2380" s="24">
        <f>'Filter by planned &amp; actual'!D592</f>
        <v>0</v>
      </c>
      <c r="D2380" s="22">
        <f>'Filter by planned &amp; actual'!D2380</f>
        <v>0</v>
      </c>
      <c r="E2380" s="23">
        <v>44652</v>
      </c>
      <c r="F2380" s="19" t="s">
        <v>276</v>
      </c>
    </row>
    <row r="2381" spans="1:6">
      <c r="A2381" s="152">
        <v>145</v>
      </c>
      <c r="B2381" s="152" t="s">
        <v>2208</v>
      </c>
      <c r="C2381" s="24">
        <f>'Filter by planned &amp; actual'!D593</f>
        <v>0</v>
      </c>
      <c r="D2381" s="22">
        <f>'Filter by planned &amp; actual'!D2381</f>
        <v>0</v>
      </c>
      <c r="E2381" s="23">
        <v>44652</v>
      </c>
      <c r="F2381" s="19" t="s">
        <v>276</v>
      </c>
    </row>
    <row r="2382" spans="1:6">
      <c r="A2382" s="152">
        <v>146</v>
      </c>
      <c r="B2382" s="152" t="s">
        <v>2211</v>
      </c>
      <c r="C2382" s="24">
        <f>'Filter by planned &amp; actual'!D594</f>
        <v>0</v>
      </c>
      <c r="D2382" s="22">
        <f>'Filter by planned &amp; actual'!D2382</f>
        <v>0</v>
      </c>
      <c r="E2382" s="23">
        <v>44652</v>
      </c>
      <c r="F2382" s="19" t="s">
        <v>276</v>
      </c>
    </row>
    <row r="2383" spans="1:6">
      <c r="A2383" s="152">
        <v>147</v>
      </c>
      <c r="B2383" s="152" t="s">
        <v>2212</v>
      </c>
      <c r="C2383" s="24">
        <f>'Filter by planned &amp; actual'!D595</f>
        <v>0</v>
      </c>
      <c r="D2383" s="22">
        <f>'Filter by planned &amp; actual'!D2383</f>
        <v>0</v>
      </c>
      <c r="E2383" s="23">
        <v>44652</v>
      </c>
      <c r="F2383" s="19" t="s">
        <v>276</v>
      </c>
    </row>
    <row r="2384" spans="1:6">
      <c r="A2384" s="152">
        <v>148</v>
      </c>
      <c r="B2384" s="152" t="s">
        <v>2213</v>
      </c>
      <c r="C2384" s="24">
        <f>'Filter by planned &amp; actual'!D596</f>
        <v>0</v>
      </c>
      <c r="D2384" s="22">
        <f>'Filter by planned &amp; actual'!D2384</f>
        <v>0</v>
      </c>
      <c r="E2384" s="23">
        <v>44652</v>
      </c>
      <c r="F2384" s="19" t="s">
        <v>276</v>
      </c>
    </row>
    <row r="2385" spans="1:6">
      <c r="A2385" s="19">
        <v>0</v>
      </c>
      <c r="B2385" s="111" t="s">
        <v>1985</v>
      </c>
      <c r="C2385" s="24">
        <f>'Filter by planned &amp; actual'!D597</f>
        <v>0</v>
      </c>
      <c r="D2385" s="22">
        <f>'Filter by planned &amp; actual'!D2385</f>
        <v>0</v>
      </c>
      <c r="E2385" s="23">
        <v>44652</v>
      </c>
      <c r="F2385" s="19" t="s">
        <v>276</v>
      </c>
    </row>
    <row r="2386" spans="1:6" hidden="1">
      <c r="A2386" s="19">
        <v>1</v>
      </c>
      <c r="B2386" s="8" t="s">
        <v>7</v>
      </c>
      <c r="C2386" s="24">
        <f>'Filter by planned &amp; actual'!D598</f>
        <v>0</v>
      </c>
      <c r="D2386" s="24">
        <f>'Filter by planned &amp; actual'!D2386</f>
        <v>24304667.590476274</v>
      </c>
      <c r="E2386" s="23">
        <v>44682</v>
      </c>
      <c r="F2386" s="19" t="s">
        <v>276</v>
      </c>
    </row>
    <row r="2387" spans="1:6" hidden="1">
      <c r="A2387" s="19">
        <v>2</v>
      </c>
      <c r="B2387" s="8" t="s">
        <v>8</v>
      </c>
      <c r="C2387" s="24">
        <f>'Filter by planned &amp; actual'!D599</f>
        <v>0</v>
      </c>
      <c r="D2387" s="24">
        <f>'Filter by planned &amp; actual'!D2387</f>
        <v>0</v>
      </c>
      <c r="E2387" s="23">
        <v>44682</v>
      </c>
      <c r="F2387" s="19" t="s">
        <v>276</v>
      </c>
    </row>
    <row r="2388" spans="1:6" hidden="1">
      <c r="A2388" s="19">
        <v>3</v>
      </c>
      <c r="B2388" s="8" t="s">
        <v>9</v>
      </c>
      <c r="C2388" s="24">
        <f>'Filter by planned &amp; actual'!D600</f>
        <v>0</v>
      </c>
      <c r="D2388" s="24">
        <f>'Filter by planned &amp; actual'!D2388</f>
        <v>0</v>
      </c>
      <c r="E2388" s="23">
        <v>44682</v>
      </c>
      <c r="F2388" s="19" t="s">
        <v>276</v>
      </c>
    </row>
    <row r="2389" spans="1:6" hidden="1">
      <c r="A2389" s="19">
        <v>4</v>
      </c>
      <c r="B2389" s="8" t="s">
        <v>10</v>
      </c>
      <c r="C2389" s="24">
        <f>'Filter by planned &amp; actual'!D601</f>
        <v>0</v>
      </c>
      <c r="D2389" s="24">
        <f>'Filter by planned &amp; actual'!D2389</f>
        <v>0</v>
      </c>
      <c r="E2389" s="23">
        <v>44682</v>
      </c>
      <c r="F2389" s="19" t="s">
        <v>276</v>
      </c>
    </row>
    <row r="2390" spans="1:6" hidden="1">
      <c r="A2390" s="19">
        <v>5</v>
      </c>
      <c r="B2390" s="8" t="s">
        <v>11</v>
      </c>
      <c r="C2390" s="24">
        <f>'Filter by planned &amp; actual'!D602</f>
        <v>0</v>
      </c>
      <c r="D2390" s="24">
        <f>'Filter by planned &amp; actual'!D2390</f>
        <v>0</v>
      </c>
      <c r="E2390" s="23">
        <v>44682</v>
      </c>
      <c r="F2390" s="19" t="s">
        <v>276</v>
      </c>
    </row>
    <row r="2391" spans="1:6" hidden="1">
      <c r="A2391" s="19">
        <v>6</v>
      </c>
      <c r="B2391" s="8" t="s">
        <v>12</v>
      </c>
      <c r="C2391" s="24">
        <f>'Filter by planned &amp; actual'!D603</f>
        <v>48395522.412682466</v>
      </c>
      <c r="D2391" s="24">
        <f>'Filter by planned &amp; actual'!D2391</f>
        <v>81851684.9799999</v>
      </c>
      <c r="E2391" s="23">
        <v>44682</v>
      </c>
      <c r="F2391" s="19" t="s">
        <v>276</v>
      </c>
    </row>
    <row r="2392" spans="1:6" hidden="1">
      <c r="A2392" s="19">
        <v>7</v>
      </c>
      <c r="B2392" s="8" t="s">
        <v>13</v>
      </c>
      <c r="C2392" s="24">
        <f>'Filter by planned &amp; actual'!D604</f>
        <v>0</v>
      </c>
      <c r="D2392" s="24">
        <f>'Filter by planned &amp; actual'!D2392</f>
        <v>0</v>
      </c>
      <c r="E2392" s="23">
        <v>44682</v>
      </c>
      <c r="F2392" s="19" t="s">
        <v>276</v>
      </c>
    </row>
    <row r="2393" spans="1:6" hidden="1">
      <c r="A2393" s="19">
        <v>8</v>
      </c>
      <c r="B2393" s="8" t="s">
        <v>2004</v>
      </c>
      <c r="C2393" s="24">
        <f>'Filter by planned &amp; actual'!D605</f>
        <v>26190436.499582648</v>
      </c>
      <c r="D2393" s="24">
        <f>'Filter by planned &amp; actual'!D2393</f>
        <v>-14246889.219999999</v>
      </c>
      <c r="E2393" s="23">
        <v>44682</v>
      </c>
      <c r="F2393" s="19" t="s">
        <v>276</v>
      </c>
    </row>
    <row r="2394" spans="1:6" hidden="1">
      <c r="A2394" s="19">
        <v>9</v>
      </c>
      <c r="B2394" s="8" t="s">
        <v>15</v>
      </c>
      <c r="C2394" s="24">
        <f>'Filter by planned &amp; actual'!D606</f>
        <v>0</v>
      </c>
      <c r="D2394" s="24">
        <f>'Filter by planned &amp; actual'!D2394</f>
        <v>0</v>
      </c>
      <c r="E2394" s="23">
        <v>44682</v>
      </c>
      <c r="F2394" s="19" t="s">
        <v>276</v>
      </c>
    </row>
    <row r="2395" spans="1:6" hidden="1">
      <c r="A2395" s="19">
        <v>10</v>
      </c>
      <c r="B2395" s="8" t="s">
        <v>16</v>
      </c>
      <c r="C2395" s="24">
        <f>'Filter by planned &amp; actual'!D607</f>
        <v>0</v>
      </c>
      <c r="D2395" s="24">
        <f>'Filter by planned &amp; actual'!D2395</f>
        <v>0</v>
      </c>
      <c r="E2395" s="23">
        <v>44682</v>
      </c>
      <c r="F2395" s="19" t="s">
        <v>276</v>
      </c>
    </row>
    <row r="2396" spans="1:6" hidden="1">
      <c r="A2396" s="19">
        <v>11</v>
      </c>
      <c r="B2396" s="8" t="s">
        <v>17</v>
      </c>
      <c r="C2396" s="24">
        <f>'Filter by planned &amp; actual'!D608</f>
        <v>0</v>
      </c>
      <c r="D2396" s="24">
        <f>'Filter by planned &amp; actual'!D2396</f>
        <v>0</v>
      </c>
      <c r="E2396" s="23">
        <v>44682</v>
      </c>
      <c r="F2396" s="19" t="s">
        <v>276</v>
      </c>
    </row>
    <row r="2397" spans="1:6" hidden="1">
      <c r="A2397" s="19">
        <v>12</v>
      </c>
      <c r="B2397" s="8" t="s">
        <v>18</v>
      </c>
      <c r="C2397" s="24">
        <f>'Filter by planned &amp; actual'!D609</f>
        <v>0</v>
      </c>
      <c r="D2397" s="24">
        <f>'Filter by planned &amp; actual'!D2397</f>
        <v>892946.92042002082</v>
      </c>
      <c r="E2397" s="23">
        <v>44682</v>
      </c>
      <c r="F2397" s="19" t="s">
        <v>276</v>
      </c>
    </row>
    <row r="2398" spans="1:6" hidden="1">
      <c r="A2398" s="19">
        <v>13</v>
      </c>
      <c r="B2398" s="8" t="s">
        <v>19</v>
      </c>
      <c r="C2398" s="24">
        <f>'Filter by planned &amp; actual'!D610</f>
        <v>0</v>
      </c>
      <c r="D2398" s="24">
        <f>'Filter by planned &amp; actual'!D2398</f>
        <v>0</v>
      </c>
      <c r="E2398" s="23">
        <v>44682</v>
      </c>
      <c r="F2398" s="19" t="s">
        <v>276</v>
      </c>
    </row>
    <row r="2399" spans="1:6" hidden="1">
      <c r="A2399" s="19">
        <v>14</v>
      </c>
      <c r="B2399" s="8" t="s">
        <v>20</v>
      </c>
      <c r="C2399" s="24">
        <f>'Filter by planned &amp; actual'!D611</f>
        <v>0</v>
      </c>
      <c r="D2399" s="24">
        <f>'Filter by planned &amp; actual'!D2399</f>
        <v>0</v>
      </c>
      <c r="E2399" s="23">
        <v>44682</v>
      </c>
      <c r="F2399" s="19" t="s">
        <v>276</v>
      </c>
    </row>
    <row r="2400" spans="1:6" hidden="1">
      <c r="A2400" s="19">
        <v>15</v>
      </c>
      <c r="B2400" s="8" t="s">
        <v>21</v>
      </c>
      <c r="C2400" s="24">
        <f>'Filter by planned &amp; actual'!D612</f>
        <v>0</v>
      </c>
      <c r="D2400" s="24">
        <f>'Filter by planned &amp; actual'!D2400</f>
        <v>0</v>
      </c>
      <c r="E2400" s="23">
        <v>44682</v>
      </c>
      <c r="F2400" s="19" t="s">
        <v>276</v>
      </c>
    </row>
    <row r="2401" spans="1:6" hidden="1">
      <c r="A2401" s="19">
        <v>16</v>
      </c>
      <c r="B2401" s="12" t="s">
        <v>22</v>
      </c>
      <c r="C2401" s="24">
        <f>'Filter by planned &amp; actual'!D613</f>
        <v>0</v>
      </c>
      <c r="D2401" s="24">
        <f>'Filter by planned &amp; actual'!D2401</f>
        <v>0</v>
      </c>
      <c r="E2401" s="23">
        <v>44682</v>
      </c>
      <c r="F2401" s="19" t="s">
        <v>276</v>
      </c>
    </row>
    <row r="2402" spans="1:6" hidden="1">
      <c r="A2402" s="19">
        <v>17</v>
      </c>
      <c r="B2402" s="12" t="s">
        <v>23</v>
      </c>
      <c r="C2402" s="24">
        <f>'Filter by planned &amp; actual'!D614</f>
        <v>0</v>
      </c>
      <c r="D2402" s="24">
        <f>'Filter by planned &amp; actual'!D2402</f>
        <v>0</v>
      </c>
      <c r="E2402" s="23">
        <v>44682</v>
      </c>
      <c r="F2402" s="19" t="s">
        <v>276</v>
      </c>
    </row>
    <row r="2403" spans="1:6" hidden="1">
      <c r="A2403" s="19">
        <v>18</v>
      </c>
      <c r="B2403" s="12" t="s">
        <v>24</v>
      </c>
      <c r="C2403" s="24">
        <f>'Filter by planned &amp; actual'!D615</f>
        <v>0</v>
      </c>
      <c r="D2403" s="24">
        <f>'Filter by planned &amp; actual'!D2403</f>
        <v>0</v>
      </c>
      <c r="E2403" s="23">
        <v>44682</v>
      </c>
      <c r="F2403" s="19" t="s">
        <v>276</v>
      </c>
    </row>
    <row r="2404" spans="1:6" hidden="1">
      <c r="A2404" s="19">
        <v>19</v>
      </c>
      <c r="B2404" s="8" t="s">
        <v>25</v>
      </c>
      <c r="C2404" s="24">
        <f>'Filter by planned &amp; actual'!D616</f>
        <v>15257260</v>
      </c>
      <c r="D2404" s="24">
        <f>'Filter by planned &amp; actual'!D2404</f>
        <v>0</v>
      </c>
      <c r="E2404" s="23">
        <v>44682</v>
      </c>
      <c r="F2404" s="19" t="s">
        <v>276</v>
      </c>
    </row>
    <row r="2405" spans="1:6" hidden="1">
      <c r="A2405" s="19">
        <v>20</v>
      </c>
      <c r="B2405" s="8" t="s">
        <v>26</v>
      </c>
      <c r="C2405" s="24">
        <f>'Filter by planned &amp; actual'!D617</f>
        <v>21961500</v>
      </c>
      <c r="D2405" s="24">
        <f>'Filter by planned &amp; actual'!D2405</f>
        <v>9651525.4450000189</v>
      </c>
      <c r="E2405" s="23">
        <v>44682</v>
      </c>
      <c r="F2405" s="19" t="s">
        <v>276</v>
      </c>
    </row>
    <row r="2406" spans="1:6" hidden="1">
      <c r="A2406" s="19">
        <v>21</v>
      </c>
      <c r="B2406" s="8" t="s">
        <v>27</v>
      </c>
      <c r="C2406" s="24">
        <f>'Filter by planned &amp; actual'!D618</f>
        <v>29772908</v>
      </c>
      <c r="D2406" s="24">
        <f>'Filter by planned &amp; actual'!D2406</f>
        <v>0</v>
      </c>
      <c r="E2406" s="23">
        <v>44682</v>
      </c>
      <c r="F2406" s="19" t="s">
        <v>276</v>
      </c>
    </row>
    <row r="2407" spans="1:6" hidden="1">
      <c r="A2407" s="19">
        <v>22</v>
      </c>
      <c r="B2407" s="8" t="s">
        <v>29</v>
      </c>
      <c r="C2407" s="24">
        <f>'Filter by planned &amp; actual'!D619</f>
        <v>13047107</v>
      </c>
      <c r="D2407" s="24">
        <f>'Filter by planned &amp; actual'!D2407</f>
        <v>0</v>
      </c>
      <c r="E2407" s="23">
        <v>44682</v>
      </c>
      <c r="F2407" s="19" t="s">
        <v>276</v>
      </c>
    </row>
    <row r="2408" spans="1:6" hidden="1">
      <c r="A2408" s="19">
        <v>23</v>
      </c>
      <c r="B2408" s="8" t="s">
        <v>30</v>
      </c>
      <c r="C2408" s="24">
        <f>'Filter by planned &amp; actual'!D620</f>
        <v>36470790</v>
      </c>
      <c r="D2408" s="24">
        <f>'Filter by planned &amp; actual'!D2408</f>
        <v>0</v>
      </c>
      <c r="E2408" s="23">
        <v>44682</v>
      </c>
      <c r="F2408" s="19" t="s">
        <v>276</v>
      </c>
    </row>
    <row r="2409" spans="1:6" hidden="1">
      <c r="A2409" s="19">
        <v>24</v>
      </c>
      <c r="B2409" s="8" t="s">
        <v>31</v>
      </c>
      <c r="C2409" s="24">
        <f>'Filter by planned &amp; actual'!D621</f>
        <v>0</v>
      </c>
      <c r="D2409" s="24">
        <f>'Filter by planned &amp; actual'!D2409</f>
        <v>0</v>
      </c>
      <c r="E2409" s="23">
        <v>44682</v>
      </c>
      <c r="F2409" s="19" t="s">
        <v>276</v>
      </c>
    </row>
    <row r="2410" spans="1:6" hidden="1">
      <c r="A2410" s="19">
        <v>25</v>
      </c>
      <c r="B2410" s="8" t="s">
        <v>32</v>
      </c>
      <c r="C2410" s="24">
        <f>'Filter by planned &amp; actual'!D622</f>
        <v>0</v>
      </c>
      <c r="D2410" s="24">
        <f>'Filter by planned &amp; actual'!D2410</f>
        <v>0</v>
      </c>
      <c r="E2410" s="23">
        <v>44682</v>
      </c>
      <c r="F2410" s="19" t="s">
        <v>276</v>
      </c>
    </row>
    <row r="2411" spans="1:6" hidden="1">
      <c r="A2411" s="19">
        <v>26</v>
      </c>
      <c r="B2411" s="8" t="s">
        <v>34</v>
      </c>
      <c r="C2411" s="24">
        <f>'Filter by planned &amp; actual'!D623</f>
        <v>0</v>
      </c>
      <c r="D2411" s="24">
        <f>'Filter by planned &amp; actual'!D2411</f>
        <v>53869.438000000002</v>
      </c>
      <c r="E2411" s="23">
        <v>44682</v>
      </c>
      <c r="F2411" s="19" t="s">
        <v>276</v>
      </c>
    </row>
    <row r="2412" spans="1:6" hidden="1">
      <c r="A2412" s="19">
        <v>27</v>
      </c>
      <c r="B2412" s="8" t="s">
        <v>35</v>
      </c>
      <c r="C2412" s="24">
        <f>'Filter by planned &amp; actual'!D624</f>
        <v>0</v>
      </c>
      <c r="D2412" s="24">
        <f>'Filter by planned &amp; actual'!D2412</f>
        <v>0</v>
      </c>
      <c r="E2412" s="23">
        <v>44682</v>
      </c>
      <c r="F2412" s="19" t="s">
        <v>276</v>
      </c>
    </row>
    <row r="2413" spans="1:6" hidden="1">
      <c r="A2413" s="19">
        <v>28</v>
      </c>
      <c r="B2413" s="8" t="s">
        <v>36</v>
      </c>
      <c r="C2413" s="24">
        <f>'Filter by planned &amp; actual'!D625</f>
        <v>0</v>
      </c>
      <c r="D2413" s="24">
        <f>'Filter by planned &amp; actual'!D2413</f>
        <v>0</v>
      </c>
      <c r="E2413" s="23">
        <v>44682</v>
      </c>
      <c r="F2413" s="19" t="s">
        <v>276</v>
      </c>
    </row>
    <row r="2414" spans="1:6" hidden="1">
      <c r="A2414" s="19">
        <v>29</v>
      </c>
      <c r="B2414" s="8" t="s">
        <v>37</v>
      </c>
      <c r="C2414" s="24">
        <f>'Filter by planned &amp; actual'!D626</f>
        <v>0</v>
      </c>
      <c r="D2414" s="24">
        <f>'Filter by planned &amp; actual'!D2414</f>
        <v>0</v>
      </c>
      <c r="E2414" s="23">
        <v>44682</v>
      </c>
      <c r="F2414" s="19" t="s">
        <v>276</v>
      </c>
    </row>
    <row r="2415" spans="1:6" hidden="1">
      <c r="A2415" s="19">
        <v>30</v>
      </c>
      <c r="B2415" s="8" t="s">
        <v>38</v>
      </c>
      <c r="C2415" s="24">
        <f>'Filter by planned &amp; actual'!D627</f>
        <v>0</v>
      </c>
      <c r="D2415" s="24">
        <f>'Filter by planned &amp; actual'!D2415</f>
        <v>0</v>
      </c>
      <c r="E2415" s="23">
        <v>44682</v>
      </c>
      <c r="F2415" s="19" t="s">
        <v>276</v>
      </c>
    </row>
    <row r="2416" spans="1:6" hidden="1">
      <c r="A2416" s="19">
        <v>31</v>
      </c>
      <c r="B2416" s="8" t="s">
        <v>39</v>
      </c>
      <c r="C2416" s="24">
        <f>'Filter by planned &amp; actual'!D628</f>
        <v>0</v>
      </c>
      <c r="D2416" s="24">
        <f>'Filter by planned &amp; actual'!D2416</f>
        <v>0</v>
      </c>
      <c r="E2416" s="23">
        <v>44682</v>
      </c>
      <c r="F2416" s="19" t="s">
        <v>276</v>
      </c>
    </row>
    <row r="2417" spans="1:6" hidden="1">
      <c r="A2417" s="19">
        <v>32</v>
      </c>
      <c r="B2417" s="8" t="s">
        <v>40</v>
      </c>
      <c r="C2417" s="24">
        <f>'Filter by planned &amp; actual'!D629</f>
        <v>0</v>
      </c>
      <c r="D2417" s="24">
        <f>'Filter by planned &amp; actual'!D2417</f>
        <v>0</v>
      </c>
      <c r="E2417" s="23">
        <v>44682</v>
      </c>
      <c r="F2417" s="19" t="s">
        <v>276</v>
      </c>
    </row>
    <row r="2418" spans="1:6" hidden="1">
      <c r="A2418" s="19">
        <v>33</v>
      </c>
      <c r="B2418" s="8" t="s">
        <v>41</v>
      </c>
      <c r="C2418" s="24">
        <f>'Filter by planned &amp; actual'!D630</f>
        <v>0</v>
      </c>
      <c r="D2418" s="24">
        <f>'Filter by planned &amp; actual'!D2418</f>
        <v>0</v>
      </c>
      <c r="E2418" s="23">
        <v>44682</v>
      </c>
      <c r="F2418" s="19" t="s">
        <v>276</v>
      </c>
    </row>
    <row r="2419" spans="1:6" hidden="1">
      <c r="A2419" s="19">
        <v>34</v>
      </c>
      <c r="B2419" s="8" t="s">
        <v>42</v>
      </c>
      <c r="C2419" s="24">
        <f>'Filter by planned &amp; actual'!D631</f>
        <v>0</v>
      </c>
      <c r="D2419" s="24">
        <f>'Filter by planned &amp; actual'!D2419</f>
        <v>0</v>
      </c>
      <c r="E2419" s="23">
        <v>44682</v>
      </c>
      <c r="F2419" s="19" t="s">
        <v>276</v>
      </c>
    </row>
    <row r="2420" spans="1:6" hidden="1">
      <c r="A2420" s="19">
        <v>35</v>
      </c>
      <c r="B2420" s="8" t="s">
        <v>43</v>
      </c>
      <c r="C2420" s="24">
        <f>'Filter by planned &amp; actual'!D632</f>
        <v>0</v>
      </c>
      <c r="D2420" s="24">
        <f>'Filter by planned &amp; actual'!D2420</f>
        <v>0</v>
      </c>
      <c r="E2420" s="23">
        <v>44682</v>
      </c>
      <c r="F2420" s="19" t="s">
        <v>276</v>
      </c>
    </row>
    <row r="2421" spans="1:6" hidden="1">
      <c r="A2421" s="19">
        <v>36</v>
      </c>
      <c r="B2421" s="8" t="s">
        <v>44</v>
      </c>
      <c r="C2421" s="24">
        <f>'Filter by planned &amp; actual'!D633</f>
        <v>0</v>
      </c>
      <c r="D2421" s="24">
        <f>'Filter by planned &amp; actual'!D2421</f>
        <v>0</v>
      </c>
      <c r="E2421" s="23">
        <v>44682</v>
      </c>
      <c r="F2421" s="19" t="s">
        <v>276</v>
      </c>
    </row>
    <row r="2422" spans="1:6" hidden="1">
      <c r="A2422" s="19">
        <v>37</v>
      </c>
      <c r="B2422" s="8" t="s">
        <v>1980</v>
      </c>
      <c r="C2422" s="24">
        <f>'Filter by planned &amp; actual'!D634</f>
        <v>0</v>
      </c>
      <c r="D2422" s="24">
        <f>'Filter by planned &amp; actual'!D2422</f>
        <v>0</v>
      </c>
      <c r="E2422" s="23">
        <v>44682</v>
      </c>
      <c r="F2422" s="19" t="s">
        <v>276</v>
      </c>
    </row>
    <row r="2423" spans="1:6" hidden="1">
      <c r="A2423" s="19">
        <v>38</v>
      </c>
      <c r="B2423" s="8" t="s">
        <v>1982</v>
      </c>
      <c r="C2423" s="24">
        <f>'Filter by planned &amp; actual'!D635</f>
        <v>44118748</v>
      </c>
      <c r="D2423" s="24">
        <f>'Filter by planned &amp; actual'!D2423</f>
        <v>12507989</v>
      </c>
      <c r="E2423" s="23">
        <v>44682</v>
      </c>
      <c r="F2423" s="19" t="s">
        <v>276</v>
      </c>
    </row>
    <row r="2424" spans="1:6" hidden="1">
      <c r="A2424" s="19">
        <v>39</v>
      </c>
      <c r="B2424" s="8" t="s">
        <v>1984</v>
      </c>
      <c r="C2424" s="24">
        <f>'Filter by planned &amp; actual'!D636</f>
        <v>17797227</v>
      </c>
      <c r="D2424" s="24">
        <f>'Filter by planned &amp; actual'!D2424</f>
        <v>0</v>
      </c>
      <c r="E2424" s="23">
        <v>44682</v>
      </c>
      <c r="F2424" s="19" t="s">
        <v>276</v>
      </c>
    </row>
    <row r="2425" spans="1:6" hidden="1">
      <c r="A2425" s="19">
        <v>40</v>
      </c>
      <c r="B2425" s="8" t="s">
        <v>2001</v>
      </c>
      <c r="C2425" s="24">
        <f>'Filter by planned &amp; actual'!D637</f>
        <v>10011939</v>
      </c>
      <c r="D2425" s="24">
        <f>'Filter by planned &amp; actual'!D2425</f>
        <v>21641243.840000004</v>
      </c>
      <c r="E2425" s="23">
        <v>44682</v>
      </c>
      <c r="F2425" s="19" t="s">
        <v>276</v>
      </c>
    </row>
    <row r="2426" spans="1:6" hidden="1">
      <c r="A2426" s="19">
        <v>41</v>
      </c>
      <c r="B2426" s="8" t="s">
        <v>2002</v>
      </c>
      <c r="C2426" s="24">
        <f>'Filter by planned &amp; actual'!D638</f>
        <v>0</v>
      </c>
      <c r="D2426" s="24">
        <f>'Filter by planned &amp; actual'!D2426</f>
        <v>0</v>
      </c>
      <c r="E2426" s="23">
        <v>44682</v>
      </c>
      <c r="F2426" s="19" t="s">
        <v>276</v>
      </c>
    </row>
    <row r="2427" spans="1:6" hidden="1">
      <c r="A2427" s="19">
        <v>42</v>
      </c>
      <c r="B2427" s="8" t="s">
        <v>2003</v>
      </c>
      <c r="C2427" s="24">
        <f>'Filter by planned &amp; actual'!D639</f>
        <v>33000000</v>
      </c>
      <c r="D2427" s="24">
        <f>'Filter by planned &amp; actual'!D2427</f>
        <v>0</v>
      </c>
      <c r="E2427" s="23">
        <v>44682</v>
      </c>
      <c r="F2427" s="19" t="s">
        <v>276</v>
      </c>
    </row>
    <row r="2428" spans="1:6" hidden="1">
      <c r="A2428" s="19">
        <v>43</v>
      </c>
      <c r="B2428" s="8" t="s">
        <v>2064</v>
      </c>
      <c r="C2428" s="24">
        <f>'Filter by planned &amp; actual'!D640</f>
        <v>0</v>
      </c>
      <c r="D2428" s="24">
        <f>'Filter by planned &amp; actual'!D2428</f>
        <v>0</v>
      </c>
      <c r="E2428" s="23">
        <v>44682</v>
      </c>
      <c r="F2428" s="19" t="s">
        <v>276</v>
      </c>
    </row>
    <row r="2429" spans="1:6" hidden="1">
      <c r="A2429" s="19">
        <v>44</v>
      </c>
      <c r="B2429" s="8" t="s">
        <v>2062</v>
      </c>
      <c r="C2429" s="24">
        <f>'Filter by planned &amp; actual'!D641</f>
        <v>0</v>
      </c>
      <c r="D2429" s="24">
        <f>'Filter by planned &amp; actual'!D2429</f>
        <v>0</v>
      </c>
      <c r="E2429" s="23">
        <v>44682</v>
      </c>
      <c r="F2429" s="19" t="s">
        <v>276</v>
      </c>
    </row>
    <row r="2430" spans="1:6" hidden="1">
      <c r="A2430" s="19">
        <v>45</v>
      </c>
      <c r="B2430" s="8" t="s">
        <v>2063</v>
      </c>
      <c r="C2430" s="24">
        <f>'Filter by planned &amp; actual'!D642</f>
        <v>0</v>
      </c>
      <c r="D2430" s="24">
        <f>'Filter by planned &amp; actual'!D2430</f>
        <v>0</v>
      </c>
      <c r="E2430" s="23">
        <v>44682</v>
      </c>
      <c r="F2430" s="19" t="s">
        <v>276</v>
      </c>
    </row>
    <row r="2431" spans="1:6" hidden="1">
      <c r="A2431" s="19">
        <v>46</v>
      </c>
      <c r="B2431" s="12" t="s">
        <v>2065</v>
      </c>
      <c r="C2431" s="24">
        <f>'Filter by planned &amp; actual'!D643</f>
        <v>42010506</v>
      </c>
      <c r="D2431" s="24">
        <f>'Filter by planned &amp; actual'!D2431</f>
        <v>22046148.899999999</v>
      </c>
      <c r="E2431" s="23">
        <v>44682</v>
      </c>
      <c r="F2431" s="19" t="s">
        <v>276</v>
      </c>
    </row>
    <row r="2432" spans="1:6" hidden="1">
      <c r="A2432" s="19">
        <v>47</v>
      </c>
      <c r="B2432" s="12" t="s">
        <v>2066</v>
      </c>
      <c r="C2432" s="24">
        <f>'Filter by planned &amp; actual'!D644</f>
        <v>76326992</v>
      </c>
      <c r="D2432" s="24">
        <f>'Filter by planned &amp; actual'!D2432</f>
        <v>4766150.0761904716</v>
      </c>
      <c r="E2432" s="23">
        <v>44682</v>
      </c>
      <c r="F2432" s="19" t="s">
        <v>276</v>
      </c>
    </row>
    <row r="2433" spans="1:6" hidden="1">
      <c r="A2433" s="19">
        <v>48</v>
      </c>
      <c r="B2433" s="8" t="s">
        <v>2068</v>
      </c>
      <c r="C2433" s="24">
        <f>'Filter by planned &amp; actual'!D645</f>
        <v>0</v>
      </c>
      <c r="D2433" s="24">
        <f>'Filter by planned &amp; actual'!D2433</f>
        <v>0</v>
      </c>
      <c r="E2433" s="23">
        <v>44682</v>
      </c>
      <c r="F2433" s="19" t="s">
        <v>276</v>
      </c>
    </row>
    <row r="2434" spans="1:6" hidden="1">
      <c r="A2434" s="19">
        <v>49</v>
      </c>
      <c r="B2434" s="8" t="s">
        <v>2069</v>
      </c>
      <c r="C2434" s="24">
        <f>'Filter by planned &amp; actual'!D646</f>
        <v>0</v>
      </c>
      <c r="D2434" s="24">
        <f>'Filter by planned &amp; actual'!D2434</f>
        <v>0</v>
      </c>
      <c r="E2434" s="23">
        <v>44682</v>
      </c>
      <c r="F2434" s="19" t="s">
        <v>276</v>
      </c>
    </row>
    <row r="2435" spans="1:6" hidden="1">
      <c r="A2435" s="19">
        <v>50</v>
      </c>
      <c r="B2435" s="8" t="s">
        <v>66</v>
      </c>
      <c r="C2435" s="24">
        <f>'Filter by planned &amp; actual'!D647</f>
        <v>0</v>
      </c>
      <c r="D2435" s="24">
        <f>'Filter by planned &amp; actual'!D2435</f>
        <v>0</v>
      </c>
      <c r="E2435" s="23">
        <v>44682</v>
      </c>
      <c r="F2435" s="19" t="s">
        <v>276</v>
      </c>
    </row>
    <row r="2436" spans="1:6" hidden="1">
      <c r="A2436" s="19">
        <v>51</v>
      </c>
      <c r="B2436" s="8" t="s">
        <v>67</v>
      </c>
      <c r="C2436" s="24">
        <f>'Filter by planned &amp; actual'!D648</f>
        <v>0</v>
      </c>
      <c r="D2436" s="24">
        <f>'Filter by planned &amp; actual'!D2436</f>
        <v>0</v>
      </c>
      <c r="E2436" s="23">
        <v>44682</v>
      </c>
      <c r="F2436" s="19" t="s">
        <v>276</v>
      </c>
    </row>
    <row r="2437" spans="1:6" hidden="1">
      <c r="A2437" s="19">
        <v>52</v>
      </c>
      <c r="B2437" s="8" t="s">
        <v>68</v>
      </c>
      <c r="C2437" s="24">
        <f>'Filter by planned &amp; actual'!D649</f>
        <v>0</v>
      </c>
      <c r="D2437" s="24">
        <f>'Filter by planned &amp; actual'!D2437</f>
        <v>0</v>
      </c>
      <c r="E2437" s="23">
        <v>44682</v>
      </c>
      <c r="F2437" s="19" t="s">
        <v>276</v>
      </c>
    </row>
    <row r="2438" spans="1:6" hidden="1">
      <c r="A2438" s="19">
        <v>53</v>
      </c>
      <c r="B2438" s="8" t="s">
        <v>69</v>
      </c>
      <c r="C2438" s="24">
        <f>'Filter by planned &amp; actual'!D650</f>
        <v>0</v>
      </c>
      <c r="D2438" s="24">
        <f>'Filter by planned &amp; actual'!D2438</f>
        <v>0</v>
      </c>
      <c r="E2438" s="23">
        <v>44682</v>
      </c>
      <c r="F2438" s="19" t="s">
        <v>276</v>
      </c>
    </row>
    <row r="2439" spans="1:6" hidden="1">
      <c r="A2439" s="19">
        <v>54</v>
      </c>
      <c r="B2439" s="8" t="s">
        <v>70</v>
      </c>
      <c r="C2439" s="24">
        <f>'Filter by planned &amp; actual'!D651</f>
        <v>0</v>
      </c>
      <c r="D2439" s="24">
        <f>'Filter by planned &amp; actual'!D2439</f>
        <v>0</v>
      </c>
      <c r="E2439" s="23">
        <v>44682</v>
      </c>
      <c r="F2439" s="19" t="s">
        <v>276</v>
      </c>
    </row>
    <row r="2440" spans="1:6" hidden="1">
      <c r="A2440" s="19">
        <v>55</v>
      </c>
      <c r="B2440" s="8" t="s">
        <v>71</v>
      </c>
      <c r="C2440" s="24">
        <f>'Filter by planned &amp; actual'!D652</f>
        <v>0</v>
      </c>
      <c r="D2440" s="24">
        <f>'Filter by planned &amp; actual'!D2440</f>
        <v>0</v>
      </c>
      <c r="E2440" s="23">
        <v>44682</v>
      </c>
      <c r="F2440" s="19" t="s">
        <v>276</v>
      </c>
    </row>
    <row r="2441" spans="1:6" hidden="1">
      <c r="A2441" s="19">
        <v>56</v>
      </c>
      <c r="B2441" s="8" t="s">
        <v>72</v>
      </c>
      <c r="C2441" s="24">
        <f>'Filter by planned &amp; actual'!D653</f>
        <v>0</v>
      </c>
      <c r="D2441" s="24">
        <f>'Filter by planned &amp; actual'!D2441</f>
        <v>0</v>
      </c>
      <c r="E2441" s="23">
        <v>44682</v>
      </c>
      <c r="F2441" s="19" t="s">
        <v>276</v>
      </c>
    </row>
    <row r="2442" spans="1:6" hidden="1">
      <c r="A2442" s="19">
        <v>57</v>
      </c>
      <c r="B2442" s="8" t="s">
        <v>73</v>
      </c>
      <c r="C2442" s="24">
        <f>'Filter by planned &amp; actual'!D654</f>
        <v>0</v>
      </c>
      <c r="D2442" s="24">
        <f>'Filter by planned &amp; actual'!D2442</f>
        <v>0</v>
      </c>
      <c r="E2442" s="23">
        <v>44682</v>
      </c>
      <c r="F2442" s="19" t="s">
        <v>276</v>
      </c>
    </row>
    <row r="2443" spans="1:6" hidden="1">
      <c r="A2443" s="19">
        <v>58</v>
      </c>
      <c r="B2443" s="8" t="s">
        <v>74</v>
      </c>
      <c r="C2443" s="24">
        <f>'Filter by planned &amp; actual'!D655</f>
        <v>0</v>
      </c>
      <c r="D2443" s="24">
        <f>'Filter by planned &amp; actual'!D2443</f>
        <v>0</v>
      </c>
      <c r="E2443" s="23">
        <v>44682</v>
      </c>
      <c r="F2443" s="19" t="s">
        <v>276</v>
      </c>
    </row>
    <row r="2444" spans="1:6" hidden="1">
      <c r="A2444" s="19">
        <v>59</v>
      </c>
      <c r="B2444" s="8" t="s">
        <v>75</v>
      </c>
      <c r="C2444" s="24">
        <f>'Filter by planned &amp; actual'!D656</f>
        <v>0</v>
      </c>
      <c r="D2444" s="24">
        <f>'Filter by planned &amp; actual'!D2444</f>
        <v>0</v>
      </c>
      <c r="E2444" s="23">
        <v>44682</v>
      </c>
      <c r="F2444" s="19" t="s">
        <v>276</v>
      </c>
    </row>
    <row r="2445" spans="1:6" hidden="1">
      <c r="A2445" s="19">
        <v>60</v>
      </c>
      <c r="B2445" s="8" t="s">
        <v>76</v>
      </c>
      <c r="C2445" s="24">
        <f>'Filter by planned &amp; actual'!D657</f>
        <v>0</v>
      </c>
      <c r="D2445" s="24">
        <f>'Filter by planned &amp; actual'!D2445</f>
        <v>0</v>
      </c>
      <c r="E2445" s="23">
        <v>44682</v>
      </c>
      <c r="F2445" s="19" t="s">
        <v>276</v>
      </c>
    </row>
    <row r="2446" spans="1:6" hidden="1">
      <c r="A2446" s="19">
        <v>61</v>
      </c>
      <c r="B2446" s="8" t="s">
        <v>77</v>
      </c>
      <c r="C2446" s="24">
        <f>'Filter by planned &amp; actual'!D658</f>
        <v>0</v>
      </c>
      <c r="D2446" s="24">
        <f>'Filter by planned &amp; actual'!D2446</f>
        <v>0</v>
      </c>
      <c r="E2446" s="23">
        <v>44682</v>
      </c>
      <c r="F2446" s="19" t="s">
        <v>276</v>
      </c>
    </row>
    <row r="2447" spans="1:6" hidden="1">
      <c r="A2447" s="19">
        <v>62</v>
      </c>
      <c r="B2447" s="8" t="s">
        <v>87</v>
      </c>
      <c r="C2447" s="24">
        <f>'Filter by planned &amp; actual'!D659</f>
        <v>0</v>
      </c>
      <c r="D2447" s="24">
        <f>'Filter by planned &amp; actual'!D2447</f>
        <v>0</v>
      </c>
      <c r="E2447" s="23">
        <v>44682</v>
      </c>
      <c r="F2447" s="19" t="s">
        <v>276</v>
      </c>
    </row>
    <row r="2448" spans="1:6" hidden="1">
      <c r="A2448" s="19">
        <v>63</v>
      </c>
      <c r="B2448" s="8" t="s">
        <v>93</v>
      </c>
      <c r="C2448" s="24">
        <f>'Filter by planned &amp; actual'!D660</f>
        <v>0</v>
      </c>
      <c r="D2448" s="24">
        <f>'Filter by planned &amp; actual'!D2448</f>
        <v>0</v>
      </c>
      <c r="E2448" s="23">
        <v>44682</v>
      </c>
      <c r="F2448" s="19" t="s">
        <v>276</v>
      </c>
    </row>
    <row r="2449" spans="1:6" hidden="1">
      <c r="A2449" s="19">
        <v>64</v>
      </c>
      <c r="B2449" s="8" t="s">
        <v>94</v>
      </c>
      <c r="C2449" s="24">
        <f>'Filter by planned &amp; actual'!D661</f>
        <v>0</v>
      </c>
      <c r="D2449" s="24">
        <f>'Filter by planned &amp; actual'!D2449</f>
        <v>0</v>
      </c>
      <c r="E2449" s="23">
        <v>44682</v>
      </c>
      <c r="F2449" s="19" t="s">
        <v>276</v>
      </c>
    </row>
    <row r="2450" spans="1:6" hidden="1">
      <c r="A2450" s="19">
        <v>65</v>
      </c>
      <c r="B2450" s="8" t="s">
        <v>95</v>
      </c>
      <c r="C2450" s="24">
        <f>'Filter by planned &amp; actual'!D662</f>
        <v>0</v>
      </c>
      <c r="D2450" s="24">
        <f>'Filter by planned &amp; actual'!D2450</f>
        <v>0</v>
      </c>
      <c r="E2450" s="23">
        <v>44682</v>
      </c>
      <c r="F2450" s="19" t="s">
        <v>276</v>
      </c>
    </row>
    <row r="2451" spans="1:6" hidden="1">
      <c r="A2451" s="19">
        <v>66</v>
      </c>
      <c r="B2451" s="8" t="s">
        <v>96</v>
      </c>
      <c r="C2451" s="24">
        <f>'Filter by planned &amp; actual'!D663</f>
        <v>0</v>
      </c>
      <c r="D2451" s="24">
        <f>'Filter by planned &amp; actual'!D2451</f>
        <v>0</v>
      </c>
      <c r="E2451" s="23">
        <v>44682</v>
      </c>
      <c r="F2451" s="19" t="s">
        <v>276</v>
      </c>
    </row>
    <row r="2452" spans="1:6" hidden="1">
      <c r="A2452" s="19">
        <v>67</v>
      </c>
      <c r="B2452" s="8" t="s">
        <v>97</v>
      </c>
      <c r="C2452" s="24">
        <f>'Filter by planned &amp; actual'!D664</f>
        <v>0</v>
      </c>
      <c r="D2452" s="24">
        <f>'Filter by planned &amp; actual'!D2452</f>
        <v>0</v>
      </c>
      <c r="E2452" s="23">
        <v>44682</v>
      </c>
      <c r="F2452" s="19" t="s">
        <v>276</v>
      </c>
    </row>
    <row r="2453" spans="1:6" hidden="1">
      <c r="A2453" s="19">
        <v>68</v>
      </c>
      <c r="B2453" s="8" t="s">
        <v>98</v>
      </c>
      <c r="C2453" s="24">
        <f>'Filter by planned &amp; actual'!D665</f>
        <v>0</v>
      </c>
      <c r="D2453" s="24">
        <f>'Filter by planned &amp; actual'!D2453</f>
        <v>0</v>
      </c>
      <c r="E2453" s="23">
        <v>44682</v>
      </c>
      <c r="F2453" s="19" t="s">
        <v>276</v>
      </c>
    </row>
    <row r="2454" spans="1:6" hidden="1">
      <c r="A2454" s="19">
        <v>69</v>
      </c>
      <c r="B2454" s="8" t="s">
        <v>99</v>
      </c>
      <c r="C2454" s="24">
        <f>'Filter by planned &amp; actual'!D666</f>
        <v>0</v>
      </c>
      <c r="D2454" s="24">
        <f>'Filter by planned &amp; actual'!D2454</f>
        <v>0</v>
      </c>
      <c r="E2454" s="23">
        <v>44682</v>
      </c>
      <c r="F2454" s="19" t="s">
        <v>276</v>
      </c>
    </row>
    <row r="2455" spans="1:6" hidden="1">
      <c r="A2455" s="19">
        <v>70</v>
      </c>
      <c r="B2455" s="8" t="s">
        <v>100</v>
      </c>
      <c r="C2455" s="24">
        <f>'Filter by planned &amp; actual'!D667</f>
        <v>0</v>
      </c>
      <c r="D2455" s="24">
        <f>'Filter by planned &amp; actual'!D2455</f>
        <v>0</v>
      </c>
      <c r="E2455" s="23">
        <v>44682</v>
      </c>
      <c r="F2455" s="19" t="s">
        <v>276</v>
      </c>
    </row>
    <row r="2456" spans="1:6" hidden="1">
      <c r="A2456" s="19">
        <v>71</v>
      </c>
      <c r="B2456" s="8" t="s">
        <v>101</v>
      </c>
      <c r="C2456" s="24">
        <f>'Filter by planned &amp; actual'!D668</f>
        <v>0</v>
      </c>
      <c r="D2456" s="24">
        <f>'Filter by planned &amp; actual'!D2456</f>
        <v>0</v>
      </c>
      <c r="E2456" s="23">
        <v>44682</v>
      </c>
      <c r="F2456" s="19" t="s">
        <v>276</v>
      </c>
    </row>
    <row r="2457" spans="1:6" hidden="1">
      <c r="A2457" s="19">
        <v>72</v>
      </c>
      <c r="B2457" s="8" t="s">
        <v>102</v>
      </c>
      <c r="C2457" s="24">
        <f>'Filter by planned &amp; actual'!D669</f>
        <v>0</v>
      </c>
      <c r="D2457" s="24">
        <f>'Filter by planned &amp; actual'!D2457</f>
        <v>0</v>
      </c>
      <c r="E2457" s="23">
        <v>44682</v>
      </c>
      <c r="F2457" s="19" t="s">
        <v>276</v>
      </c>
    </row>
    <row r="2458" spans="1:6" hidden="1">
      <c r="A2458" s="19">
        <v>73</v>
      </c>
      <c r="B2458" s="8" t="s">
        <v>103</v>
      </c>
      <c r="C2458" s="24">
        <f>'Filter by planned &amp; actual'!D670</f>
        <v>0</v>
      </c>
      <c r="D2458" s="24">
        <f>'Filter by planned &amp; actual'!D2458</f>
        <v>0</v>
      </c>
      <c r="E2458" s="23">
        <v>44682</v>
      </c>
      <c r="F2458" s="19" t="s">
        <v>276</v>
      </c>
    </row>
    <row r="2459" spans="1:6" hidden="1">
      <c r="A2459" s="19">
        <v>74</v>
      </c>
      <c r="B2459" s="8" t="s">
        <v>104</v>
      </c>
      <c r="C2459" s="24">
        <f>'Filter by planned &amp; actual'!D671</f>
        <v>0</v>
      </c>
      <c r="D2459" s="24">
        <f>'Filter by planned &amp; actual'!D2459</f>
        <v>0</v>
      </c>
      <c r="E2459" s="23">
        <v>44682</v>
      </c>
      <c r="F2459" s="19" t="s">
        <v>276</v>
      </c>
    </row>
    <row r="2460" spans="1:6" hidden="1">
      <c r="A2460" s="19">
        <v>75</v>
      </c>
      <c r="B2460" s="8" t="s">
        <v>105</v>
      </c>
      <c r="C2460" s="24">
        <f>'Filter by planned &amp; actual'!D672</f>
        <v>0</v>
      </c>
      <c r="D2460" s="24">
        <f>'Filter by planned &amp; actual'!D2460</f>
        <v>0</v>
      </c>
      <c r="E2460" s="23">
        <v>44682</v>
      </c>
      <c r="F2460" s="19" t="s">
        <v>276</v>
      </c>
    </row>
    <row r="2461" spans="1:6" hidden="1">
      <c r="A2461" s="19">
        <v>76</v>
      </c>
      <c r="B2461" s="8" t="s">
        <v>111</v>
      </c>
      <c r="C2461" s="24">
        <f>'Filter by planned &amp; actual'!D673</f>
        <v>0</v>
      </c>
      <c r="D2461" s="24">
        <f>'Filter by planned &amp; actual'!D2461</f>
        <v>0</v>
      </c>
      <c r="E2461" s="23">
        <v>44682</v>
      </c>
      <c r="F2461" s="19" t="s">
        <v>276</v>
      </c>
    </row>
    <row r="2462" spans="1:6" hidden="1">
      <c r="A2462" s="19">
        <v>77</v>
      </c>
      <c r="B2462" s="8" t="s">
        <v>112</v>
      </c>
      <c r="C2462" s="24">
        <f>'Filter by planned &amp; actual'!D674</f>
        <v>0</v>
      </c>
      <c r="D2462" s="24">
        <f>'Filter by planned &amp; actual'!D2462</f>
        <v>0</v>
      </c>
      <c r="E2462" s="23">
        <v>44682</v>
      </c>
      <c r="F2462" s="19" t="s">
        <v>276</v>
      </c>
    </row>
    <row r="2463" spans="1:6" hidden="1">
      <c r="A2463" s="19">
        <v>78</v>
      </c>
      <c r="B2463" s="8" t="s">
        <v>113</v>
      </c>
      <c r="C2463" s="24">
        <f>'Filter by planned &amp; actual'!D675</f>
        <v>0</v>
      </c>
      <c r="D2463" s="24">
        <f>'Filter by planned &amp; actual'!D2463</f>
        <v>0</v>
      </c>
      <c r="E2463" s="23">
        <v>44682</v>
      </c>
      <c r="F2463" s="19" t="s">
        <v>276</v>
      </c>
    </row>
    <row r="2464" spans="1:6" hidden="1">
      <c r="A2464" s="19">
        <v>79</v>
      </c>
      <c r="B2464" s="8" t="s">
        <v>114</v>
      </c>
      <c r="C2464" s="24">
        <f>'Filter by planned &amp; actual'!D676</f>
        <v>0</v>
      </c>
      <c r="D2464" s="24">
        <f>'Filter by planned &amp; actual'!D2464</f>
        <v>0</v>
      </c>
      <c r="E2464" s="23">
        <v>44682</v>
      </c>
      <c r="F2464" s="19" t="s">
        <v>276</v>
      </c>
    </row>
    <row r="2465" spans="1:6" hidden="1">
      <c r="A2465" s="19">
        <v>80</v>
      </c>
      <c r="B2465" s="8" t="s">
        <v>115</v>
      </c>
      <c r="C2465" s="24">
        <f>'Filter by planned &amp; actual'!D677</f>
        <v>0</v>
      </c>
      <c r="D2465" s="24">
        <f>'Filter by planned &amp; actual'!D2465</f>
        <v>0</v>
      </c>
      <c r="E2465" s="23">
        <v>44682</v>
      </c>
      <c r="F2465" s="19" t="s">
        <v>276</v>
      </c>
    </row>
    <row r="2466" spans="1:6" hidden="1">
      <c r="A2466" s="19">
        <v>81</v>
      </c>
      <c r="B2466" s="8" t="s">
        <v>116</v>
      </c>
      <c r="C2466" s="24">
        <f>'Filter by planned &amp; actual'!D678</f>
        <v>0</v>
      </c>
      <c r="D2466" s="24">
        <f>'Filter by planned &amp; actual'!D2466</f>
        <v>0</v>
      </c>
      <c r="E2466" s="23">
        <v>44682</v>
      </c>
      <c r="F2466" s="19" t="s">
        <v>276</v>
      </c>
    </row>
    <row r="2467" spans="1:6" hidden="1">
      <c r="A2467" s="19">
        <v>82</v>
      </c>
      <c r="B2467" s="8" t="s">
        <v>117</v>
      </c>
      <c r="C2467" s="24">
        <f>'Filter by planned &amp; actual'!D679</f>
        <v>0</v>
      </c>
      <c r="D2467" s="24">
        <f>'Filter by planned &amp; actual'!D2467</f>
        <v>0</v>
      </c>
      <c r="E2467" s="23">
        <v>44682</v>
      </c>
      <c r="F2467" s="19" t="s">
        <v>276</v>
      </c>
    </row>
    <row r="2468" spans="1:6" hidden="1">
      <c r="A2468" s="19">
        <v>83</v>
      </c>
      <c r="B2468" s="8" t="s">
        <v>118</v>
      </c>
      <c r="C2468" s="24">
        <f>'Filter by planned &amp; actual'!D680</f>
        <v>0</v>
      </c>
      <c r="D2468" s="24">
        <f>'Filter by planned &amp; actual'!D2468</f>
        <v>0</v>
      </c>
      <c r="E2468" s="23">
        <v>44682</v>
      </c>
      <c r="F2468" s="19" t="s">
        <v>276</v>
      </c>
    </row>
    <row r="2469" spans="1:6" hidden="1">
      <c r="A2469" s="19">
        <v>84</v>
      </c>
      <c r="B2469" s="8" t="s">
        <v>119</v>
      </c>
      <c r="C2469" s="24">
        <f>'Filter by planned &amp; actual'!D681</f>
        <v>0</v>
      </c>
      <c r="D2469" s="24">
        <f>'Filter by planned &amp; actual'!D2469</f>
        <v>0</v>
      </c>
      <c r="E2469" s="23">
        <v>44682</v>
      </c>
      <c r="F2469" s="19" t="s">
        <v>276</v>
      </c>
    </row>
    <row r="2470" spans="1:6" hidden="1">
      <c r="A2470" s="19">
        <v>85</v>
      </c>
      <c r="B2470" s="8" t="s">
        <v>120</v>
      </c>
      <c r="C2470" s="24">
        <f>'Filter by planned &amp; actual'!D682</f>
        <v>0</v>
      </c>
      <c r="D2470" s="24">
        <f>'Filter by planned &amp; actual'!D2470</f>
        <v>0</v>
      </c>
      <c r="E2470" s="23">
        <v>44682</v>
      </c>
      <c r="F2470" s="19" t="s">
        <v>276</v>
      </c>
    </row>
    <row r="2471" spans="1:6" hidden="1">
      <c r="A2471" s="19">
        <v>86</v>
      </c>
      <c r="B2471" s="8" t="s">
        <v>121</v>
      </c>
      <c r="C2471" s="24">
        <f>'Filter by planned &amp; actual'!D683</f>
        <v>0</v>
      </c>
      <c r="D2471" s="24">
        <f>'Filter by planned &amp; actual'!D2471</f>
        <v>0</v>
      </c>
      <c r="E2471" s="23">
        <v>44682</v>
      </c>
      <c r="F2471" s="19" t="s">
        <v>276</v>
      </c>
    </row>
    <row r="2472" spans="1:6" hidden="1">
      <c r="A2472" s="19">
        <v>87</v>
      </c>
      <c r="B2472" s="8" t="s">
        <v>122</v>
      </c>
      <c r="C2472" s="24">
        <f>'Filter by planned &amp; actual'!D684</f>
        <v>0</v>
      </c>
      <c r="D2472" s="24">
        <f>'Filter by planned &amp; actual'!D2472</f>
        <v>0</v>
      </c>
      <c r="E2472" s="23">
        <v>44682</v>
      </c>
      <c r="F2472" s="19" t="s">
        <v>276</v>
      </c>
    </row>
    <row r="2473" spans="1:6" hidden="1">
      <c r="A2473" s="19">
        <v>88</v>
      </c>
      <c r="B2473" s="8" t="s">
        <v>123</v>
      </c>
      <c r="C2473" s="24">
        <f>'Filter by planned &amp; actual'!D685</f>
        <v>0</v>
      </c>
      <c r="D2473" s="24">
        <f>'Filter by planned &amp; actual'!D2473</f>
        <v>0</v>
      </c>
      <c r="E2473" s="23">
        <v>44682</v>
      </c>
      <c r="F2473" s="19" t="s">
        <v>276</v>
      </c>
    </row>
    <row r="2474" spans="1:6" hidden="1">
      <c r="A2474" s="19">
        <v>89</v>
      </c>
      <c r="B2474" s="8" t="s">
        <v>126</v>
      </c>
      <c r="C2474" s="24">
        <f>'Filter by planned &amp; actual'!D686</f>
        <v>0</v>
      </c>
      <c r="D2474" s="24">
        <f>'Filter by planned &amp; actual'!D2474</f>
        <v>0</v>
      </c>
      <c r="E2474" s="23">
        <v>44682</v>
      </c>
      <c r="F2474" s="19" t="s">
        <v>276</v>
      </c>
    </row>
    <row r="2475" spans="1:6" hidden="1">
      <c r="A2475" s="19">
        <v>90</v>
      </c>
      <c r="B2475" s="8" t="s">
        <v>284</v>
      </c>
      <c r="C2475" s="24">
        <f>'Filter by planned &amp; actual'!D687</f>
        <v>0</v>
      </c>
      <c r="D2475" s="24">
        <f>'Filter by planned &amp; actual'!D2475</f>
        <v>0</v>
      </c>
      <c r="E2475" s="23">
        <v>44682</v>
      </c>
      <c r="F2475" s="19" t="s">
        <v>276</v>
      </c>
    </row>
    <row r="2476" spans="1:6" hidden="1">
      <c r="A2476" s="19">
        <v>91</v>
      </c>
      <c r="B2476" s="19" t="s">
        <v>2006</v>
      </c>
      <c r="C2476" s="24">
        <f>'Filter by planned &amp; actual'!D688</f>
        <v>0</v>
      </c>
      <c r="D2476" s="24">
        <f>'Filter by planned &amp; actual'!D2476</f>
        <v>0</v>
      </c>
      <c r="E2476" s="23">
        <v>44682</v>
      </c>
      <c r="F2476" s="19" t="s">
        <v>276</v>
      </c>
    </row>
    <row r="2477" spans="1:6" hidden="1">
      <c r="A2477" s="19">
        <v>92</v>
      </c>
      <c r="B2477" s="19" t="s">
        <v>283</v>
      </c>
      <c r="C2477" s="24">
        <f>'Filter by planned &amp; actual'!D689</f>
        <v>0</v>
      </c>
      <c r="D2477" s="24">
        <f>'Filter by planned &amp; actual'!D2477</f>
        <v>0</v>
      </c>
      <c r="E2477" s="23">
        <v>44682</v>
      </c>
      <c r="F2477" s="19" t="s">
        <v>276</v>
      </c>
    </row>
    <row r="2478" spans="1:6" hidden="1">
      <c r="A2478" s="19">
        <v>93</v>
      </c>
      <c r="B2478" s="19" t="s">
        <v>2005</v>
      </c>
      <c r="C2478" s="24">
        <f>'Filter by planned &amp; actual'!D690</f>
        <v>0</v>
      </c>
      <c r="D2478" s="24">
        <f>'Filter by planned &amp; actual'!D2478</f>
        <v>0</v>
      </c>
      <c r="E2478" s="23">
        <v>44682</v>
      </c>
      <c r="F2478" s="19" t="s">
        <v>276</v>
      </c>
    </row>
    <row r="2479" spans="1:6" hidden="1">
      <c r="A2479" s="19">
        <v>94</v>
      </c>
      <c r="B2479" s="19" t="s">
        <v>2075</v>
      </c>
      <c r="C2479" s="24">
        <f>'Filter by planned &amp; actual'!D691</f>
        <v>0</v>
      </c>
      <c r="D2479" s="24">
        <f>'Filter by planned &amp; actual'!D2479</f>
        <v>0</v>
      </c>
      <c r="E2479" s="23">
        <v>44682</v>
      </c>
      <c r="F2479" s="19" t="s">
        <v>276</v>
      </c>
    </row>
    <row r="2480" spans="1:6" hidden="1">
      <c r="A2480" s="19">
        <v>95</v>
      </c>
      <c r="B2480" s="19" t="s">
        <v>2076</v>
      </c>
      <c r="C2480" s="24">
        <f>'Filter by planned &amp; actual'!D692</f>
        <v>0</v>
      </c>
      <c r="D2480" s="22">
        <f>'Filter by planned &amp; actual'!D2480</f>
        <v>0</v>
      </c>
      <c r="E2480" s="23">
        <v>44682</v>
      </c>
      <c r="F2480" s="19" t="s">
        <v>276</v>
      </c>
    </row>
    <row r="2481" spans="1:6" hidden="1">
      <c r="A2481" s="19">
        <v>96</v>
      </c>
      <c r="B2481" s="19" t="s">
        <v>2077</v>
      </c>
      <c r="C2481" s="24">
        <f>'Filter by planned &amp; actual'!D693</f>
        <v>0</v>
      </c>
      <c r="D2481" s="22">
        <f>'Filter by planned &amp; actual'!D2481</f>
        <v>0</v>
      </c>
      <c r="E2481" s="23">
        <v>44682</v>
      </c>
      <c r="F2481" s="19" t="s">
        <v>276</v>
      </c>
    </row>
    <row r="2482" spans="1:6" hidden="1">
      <c r="A2482" s="19">
        <v>97</v>
      </c>
      <c r="B2482" s="19" t="s">
        <v>2078</v>
      </c>
      <c r="C2482" s="24">
        <f>'Filter by planned &amp; actual'!D694</f>
        <v>17352523</v>
      </c>
      <c r="D2482" s="22">
        <f>'Filter by planned &amp; actual'!D2482</f>
        <v>521149.32799999998</v>
      </c>
      <c r="E2482" s="23">
        <v>44682</v>
      </c>
      <c r="F2482" s="19" t="s">
        <v>276</v>
      </c>
    </row>
    <row r="2483" spans="1:6" hidden="1">
      <c r="A2483" s="19">
        <v>98</v>
      </c>
      <c r="B2483" s="19" t="s">
        <v>2079</v>
      </c>
      <c r="C2483" s="24">
        <f>'Filter by planned &amp; actual'!D695</f>
        <v>40201769</v>
      </c>
      <c r="D2483" s="22">
        <f>'Filter by planned &amp; actual'!D2483</f>
        <v>10044463.57</v>
      </c>
      <c r="E2483" s="23">
        <v>44682</v>
      </c>
      <c r="F2483" s="19" t="s">
        <v>276</v>
      </c>
    </row>
    <row r="2484" spans="1:6" hidden="1">
      <c r="A2484" s="19">
        <v>99</v>
      </c>
      <c r="B2484" s="19" t="s">
        <v>2080</v>
      </c>
      <c r="C2484" s="24">
        <f>'Filter by planned &amp; actual'!D696</f>
        <v>36314287</v>
      </c>
      <c r="D2484" s="22">
        <f>'Filter by planned &amp; actual'!D2484</f>
        <v>3063890.71</v>
      </c>
      <c r="E2484" s="23">
        <v>44682</v>
      </c>
      <c r="F2484" s="19" t="s">
        <v>276</v>
      </c>
    </row>
    <row r="2485" spans="1:6" hidden="1">
      <c r="A2485" s="19">
        <v>100</v>
      </c>
      <c r="B2485" s="19" t="s">
        <v>2081</v>
      </c>
      <c r="C2485" s="24">
        <f>'Filter by planned &amp; actual'!D697</f>
        <v>0</v>
      </c>
      <c r="D2485" s="22">
        <f>'Filter by planned &amp; actual'!D2485</f>
        <v>0</v>
      </c>
      <c r="E2485" s="23">
        <v>44682</v>
      </c>
      <c r="F2485" s="19" t="s">
        <v>276</v>
      </c>
    </row>
    <row r="2486" spans="1:6" hidden="1">
      <c r="A2486" s="19">
        <v>101</v>
      </c>
      <c r="B2486" s="19" t="s">
        <v>2082</v>
      </c>
      <c r="C2486" s="24">
        <f>'Filter by planned &amp; actual'!D698</f>
        <v>0</v>
      </c>
      <c r="D2486" s="22">
        <f>'Filter by planned &amp; actual'!D2486</f>
        <v>0</v>
      </c>
      <c r="E2486" s="23">
        <v>44682</v>
      </c>
      <c r="F2486" s="19" t="s">
        <v>276</v>
      </c>
    </row>
    <row r="2487" spans="1:6" hidden="1">
      <c r="A2487" s="19">
        <v>102</v>
      </c>
      <c r="B2487" s="19" t="s">
        <v>2083</v>
      </c>
      <c r="C2487" s="24">
        <f>'Filter by planned &amp; actual'!D699</f>
        <v>35091909.520000003</v>
      </c>
      <c r="D2487" s="22">
        <f>'Filter by planned &amp; actual'!D2487</f>
        <v>0</v>
      </c>
      <c r="E2487" s="23">
        <v>44682</v>
      </c>
      <c r="F2487" s="19" t="s">
        <v>276</v>
      </c>
    </row>
    <row r="2488" spans="1:6" hidden="1">
      <c r="A2488" s="19">
        <v>103</v>
      </c>
      <c r="B2488" t="s">
        <v>2085</v>
      </c>
      <c r="C2488" s="24">
        <f>'Filter by planned &amp; actual'!D700</f>
        <v>0</v>
      </c>
      <c r="D2488" s="22">
        <f>'Filter by planned &amp; actual'!D2488</f>
        <v>0</v>
      </c>
      <c r="E2488" s="23">
        <v>44682</v>
      </c>
      <c r="F2488" s="19" t="s">
        <v>276</v>
      </c>
    </row>
    <row r="2489" spans="1:6" hidden="1">
      <c r="A2489" s="19">
        <v>104</v>
      </c>
      <c r="B2489" t="s">
        <v>2086</v>
      </c>
      <c r="C2489" s="24">
        <f>'Filter by planned &amp; actual'!D701</f>
        <v>0</v>
      </c>
      <c r="D2489" s="22">
        <f>'Filter by planned &amp; actual'!D2489</f>
        <v>0</v>
      </c>
      <c r="E2489" s="23">
        <v>44682</v>
      </c>
      <c r="F2489" s="19" t="s">
        <v>276</v>
      </c>
    </row>
    <row r="2490" spans="1:6" hidden="1">
      <c r="A2490" s="19">
        <v>105</v>
      </c>
      <c r="B2490" t="s">
        <v>2087</v>
      </c>
      <c r="C2490" s="24">
        <f>'Filter by planned &amp; actual'!D702</f>
        <v>0</v>
      </c>
      <c r="D2490" s="22">
        <f>'Filter by planned &amp; actual'!D2490</f>
        <v>-7583768.474198997</v>
      </c>
      <c r="E2490" s="23">
        <v>44682</v>
      </c>
      <c r="F2490" s="19" t="s">
        <v>276</v>
      </c>
    </row>
    <row r="2491" spans="1:6" hidden="1">
      <c r="A2491" s="19">
        <v>106</v>
      </c>
      <c r="B2491" t="s">
        <v>2088</v>
      </c>
      <c r="C2491" s="24">
        <f>'Filter by planned &amp; actual'!D703</f>
        <v>0</v>
      </c>
      <c r="D2491" s="22">
        <f>'Filter by planned &amp; actual'!D2491</f>
        <v>0</v>
      </c>
      <c r="E2491" s="23">
        <v>44682</v>
      </c>
      <c r="F2491" s="19" t="s">
        <v>276</v>
      </c>
    </row>
    <row r="2492" spans="1:6" hidden="1">
      <c r="A2492" s="19">
        <v>107</v>
      </c>
      <c r="B2492" t="s">
        <v>2089</v>
      </c>
      <c r="C2492" s="24">
        <f>'Filter by planned &amp; actual'!D704</f>
        <v>0</v>
      </c>
      <c r="D2492" s="22">
        <f>'Filter by planned &amp; actual'!D2492</f>
        <v>0</v>
      </c>
      <c r="E2492" s="23">
        <v>44682</v>
      </c>
      <c r="F2492" s="19" t="s">
        <v>276</v>
      </c>
    </row>
    <row r="2493" spans="1:6" hidden="1">
      <c r="A2493" s="19">
        <v>108</v>
      </c>
      <c r="B2493" t="s">
        <v>2090</v>
      </c>
      <c r="C2493" s="24">
        <f>'Filter by planned &amp; actual'!D705</f>
        <v>31630781.899999999</v>
      </c>
      <c r="D2493" s="22">
        <f>'Filter by planned &amp; actual'!D2493</f>
        <v>0</v>
      </c>
      <c r="E2493" s="23">
        <v>44682</v>
      </c>
      <c r="F2493" s="19" t="s">
        <v>276</v>
      </c>
    </row>
    <row r="2494" spans="1:6" hidden="1">
      <c r="A2494" s="19">
        <v>109</v>
      </c>
      <c r="B2494" t="s">
        <v>2091</v>
      </c>
      <c r="C2494" s="24">
        <f>'Filter by planned &amp; actual'!D706</f>
        <v>0</v>
      </c>
      <c r="D2494" s="22">
        <f>'Filter by planned &amp; actual'!D2494</f>
        <v>4232414.900000006</v>
      </c>
      <c r="E2494" s="23">
        <v>44682</v>
      </c>
      <c r="F2494" s="19" t="s">
        <v>276</v>
      </c>
    </row>
    <row r="2495" spans="1:6" hidden="1">
      <c r="A2495" s="19">
        <v>110</v>
      </c>
      <c r="B2495" s="19" t="s">
        <v>2092</v>
      </c>
      <c r="C2495" s="24">
        <f>'Filter by planned &amp; actual'!D707</f>
        <v>24103957</v>
      </c>
      <c r="D2495" s="22">
        <f>'Filter by planned &amp; actual'!D2495</f>
        <v>17623302.691428542</v>
      </c>
      <c r="E2495" s="23">
        <v>44682</v>
      </c>
      <c r="F2495" s="19" t="s">
        <v>276</v>
      </c>
    </row>
    <row r="2496" spans="1:6" hidden="1">
      <c r="A2496" s="19">
        <v>111</v>
      </c>
      <c r="B2496" s="19" t="s">
        <v>2104</v>
      </c>
      <c r="C2496" s="24">
        <f>'Filter by planned &amp; actual'!D708</f>
        <v>0</v>
      </c>
      <c r="D2496" s="22">
        <f>'Filter by planned &amp; actual'!D2496</f>
        <v>0</v>
      </c>
      <c r="E2496" s="23">
        <v>44682</v>
      </c>
      <c r="F2496" s="19" t="s">
        <v>276</v>
      </c>
    </row>
    <row r="2497" spans="1:6" hidden="1">
      <c r="A2497" s="19">
        <v>112</v>
      </c>
      <c r="B2497" s="19" t="s">
        <v>2100</v>
      </c>
      <c r="C2497" s="24">
        <f>'Filter by planned &amp; actual'!D709</f>
        <v>24739046</v>
      </c>
      <c r="D2497" s="22">
        <f>'Filter by planned &amp; actual'!D2497</f>
        <v>0</v>
      </c>
      <c r="E2497" s="23">
        <v>44682</v>
      </c>
      <c r="F2497" s="19" t="s">
        <v>276</v>
      </c>
    </row>
    <row r="2498" spans="1:6" hidden="1">
      <c r="A2498" s="19">
        <v>113</v>
      </c>
      <c r="B2498" s="19" t="s">
        <v>2101</v>
      </c>
      <c r="C2498" s="24">
        <f>'Filter by planned &amp; actual'!D710</f>
        <v>35603707</v>
      </c>
      <c r="D2498" s="22">
        <f>'Filter by planned &amp; actual'!D2498</f>
        <v>22729528.920000017</v>
      </c>
      <c r="E2498" s="23">
        <v>44682</v>
      </c>
      <c r="F2498" s="19" t="s">
        <v>276</v>
      </c>
    </row>
    <row r="2499" spans="1:6" hidden="1">
      <c r="A2499" s="19">
        <v>114</v>
      </c>
      <c r="B2499" s="19" t="s">
        <v>2102</v>
      </c>
      <c r="C2499" s="24">
        <f>'Filter by planned &amp; actual'!D711</f>
        <v>0</v>
      </c>
      <c r="D2499" s="22">
        <f>'Filter by planned &amp; actual'!D2499</f>
        <v>6414</v>
      </c>
      <c r="E2499" s="23">
        <v>44682</v>
      </c>
      <c r="F2499" s="19" t="s">
        <v>276</v>
      </c>
    </row>
    <row r="2500" spans="1:6" hidden="1">
      <c r="A2500" s="20">
        <v>115</v>
      </c>
      <c r="B2500" s="20" t="s">
        <v>2103</v>
      </c>
      <c r="C2500" s="24">
        <f>'Filter by planned &amp; actual'!D712</f>
        <v>0</v>
      </c>
      <c r="D2500" s="22">
        <f>'Filter by planned &amp; actual'!D2500</f>
        <v>0</v>
      </c>
      <c r="E2500" s="23">
        <v>44682</v>
      </c>
      <c r="F2500" s="19" t="s">
        <v>276</v>
      </c>
    </row>
    <row r="2501" spans="1:6" hidden="1">
      <c r="A2501" s="19">
        <v>116</v>
      </c>
      <c r="B2501" s="19" t="s">
        <v>2109</v>
      </c>
      <c r="C2501" s="24">
        <f>'Filter by planned &amp; actual'!D713</f>
        <v>0</v>
      </c>
      <c r="D2501" s="22">
        <f>'Filter by planned &amp; actual'!D2501</f>
        <v>0</v>
      </c>
      <c r="E2501" s="23">
        <v>44682</v>
      </c>
      <c r="F2501" s="19" t="s">
        <v>276</v>
      </c>
    </row>
    <row r="2502" spans="1:6" hidden="1">
      <c r="A2502" s="19">
        <v>117</v>
      </c>
      <c r="B2502" s="19" t="s">
        <v>2110</v>
      </c>
      <c r="C2502" s="24">
        <f>'Filter by planned &amp; actual'!D714</f>
        <v>6516056</v>
      </c>
      <c r="D2502" s="22">
        <f>'Filter by planned &amp; actual'!D2502</f>
        <v>0</v>
      </c>
      <c r="E2502" s="23">
        <v>44682</v>
      </c>
      <c r="F2502" s="19" t="s">
        <v>276</v>
      </c>
    </row>
    <row r="2503" spans="1:6" hidden="1">
      <c r="A2503">
        <v>118</v>
      </c>
      <c r="B2503" t="s">
        <v>2112</v>
      </c>
      <c r="C2503" s="24">
        <f>'Filter by planned &amp; actual'!D715</f>
        <v>0</v>
      </c>
      <c r="D2503" s="22">
        <f>'Filter by planned &amp; actual'!D2503</f>
        <v>10441071.929999985</v>
      </c>
      <c r="E2503" s="23">
        <v>44682</v>
      </c>
      <c r="F2503" s="19" t="s">
        <v>276</v>
      </c>
    </row>
    <row r="2504" spans="1:6" hidden="1">
      <c r="A2504">
        <v>119</v>
      </c>
      <c r="B2504" t="s">
        <v>2113</v>
      </c>
      <c r="C2504" s="24">
        <f>'Filter by planned &amp; actual'!D716</f>
        <v>0</v>
      </c>
      <c r="D2504" s="22">
        <f>'Filter by planned &amp; actual'!D2504</f>
        <v>0</v>
      </c>
      <c r="E2504" s="23">
        <v>44682</v>
      </c>
      <c r="F2504" s="19" t="s">
        <v>276</v>
      </c>
    </row>
    <row r="2505" spans="1:6" hidden="1">
      <c r="A2505">
        <v>120</v>
      </c>
      <c r="B2505" s="106" t="s">
        <v>2114</v>
      </c>
      <c r="C2505" s="24">
        <f>'Filter by planned &amp; actual'!D717</f>
        <v>0</v>
      </c>
      <c r="D2505" s="22">
        <f>'Filter by planned &amp; actual'!D2505</f>
        <v>0</v>
      </c>
      <c r="E2505" s="23">
        <v>44682</v>
      </c>
      <c r="F2505" s="19" t="s">
        <v>276</v>
      </c>
    </row>
    <row r="2506" spans="1:6" hidden="1">
      <c r="A2506">
        <v>121</v>
      </c>
      <c r="B2506" s="12" t="s">
        <v>2157</v>
      </c>
      <c r="C2506" s="24">
        <f>'Filter by planned &amp; actual'!D718</f>
        <v>0</v>
      </c>
      <c r="D2506" s="22">
        <f>'Filter by planned &amp; actual'!D2506</f>
        <v>0</v>
      </c>
      <c r="E2506" s="23">
        <v>44682</v>
      </c>
      <c r="F2506" s="19" t="s">
        <v>276</v>
      </c>
    </row>
    <row r="2507" spans="1:6" hidden="1">
      <c r="A2507">
        <v>122</v>
      </c>
      <c r="B2507" s="12" t="s">
        <v>2158</v>
      </c>
      <c r="C2507" s="24">
        <f>'Filter by planned &amp; actual'!D719</f>
        <v>0</v>
      </c>
      <c r="D2507" s="22">
        <f>'Filter by planned &amp; actual'!D2507</f>
        <v>0</v>
      </c>
      <c r="E2507" s="23">
        <v>44682</v>
      </c>
      <c r="F2507" s="19" t="s">
        <v>276</v>
      </c>
    </row>
    <row r="2508" spans="1:6" hidden="1">
      <c r="A2508">
        <v>123</v>
      </c>
      <c r="B2508" s="12" t="s">
        <v>2159</v>
      </c>
      <c r="C2508" s="24">
        <f>'Filter by planned &amp; actual'!D720</f>
        <v>0</v>
      </c>
      <c r="D2508" s="22">
        <f>'Filter by planned &amp; actual'!D2508</f>
        <v>0</v>
      </c>
      <c r="E2508" s="23">
        <v>44682</v>
      </c>
      <c r="F2508" s="19" t="s">
        <v>276</v>
      </c>
    </row>
    <row r="2509" spans="1:6" hidden="1">
      <c r="A2509">
        <v>124</v>
      </c>
      <c r="B2509" s="12" t="s">
        <v>2160</v>
      </c>
      <c r="C2509" s="24">
        <f>'Filter by planned &amp; actual'!D721</f>
        <v>0</v>
      </c>
      <c r="D2509" s="22">
        <f>'Filter by planned &amp; actual'!D2509</f>
        <v>0</v>
      </c>
      <c r="E2509" s="23">
        <v>44682</v>
      </c>
      <c r="F2509" s="19" t="s">
        <v>276</v>
      </c>
    </row>
    <row r="2510" spans="1:6" hidden="1">
      <c r="A2510" s="19">
        <v>125</v>
      </c>
      <c r="B2510" s="19" t="s">
        <v>2162</v>
      </c>
      <c r="C2510" s="24">
        <f>'Filter by planned &amp; actual'!D722</f>
        <v>0</v>
      </c>
      <c r="D2510" s="22">
        <f>'Filter by planned &amp; actual'!D2510</f>
        <v>0</v>
      </c>
      <c r="E2510" s="23">
        <v>44682</v>
      </c>
      <c r="F2510" s="19" t="s">
        <v>276</v>
      </c>
    </row>
    <row r="2511" spans="1:6" hidden="1">
      <c r="A2511" s="19">
        <v>126</v>
      </c>
      <c r="B2511" s="19" t="s">
        <v>2163</v>
      </c>
      <c r="C2511" s="24">
        <f>'Filter by planned &amp; actual'!D723</f>
        <v>20757630</v>
      </c>
      <c r="D2511" s="22">
        <f>'Filter by planned &amp; actual'!D2511</f>
        <v>0</v>
      </c>
      <c r="E2511" s="23">
        <v>44682</v>
      </c>
      <c r="F2511" s="19" t="s">
        <v>276</v>
      </c>
    </row>
    <row r="2512" spans="1:6" hidden="1">
      <c r="A2512" s="19">
        <v>127</v>
      </c>
      <c r="B2512" s="19" t="s">
        <v>2164</v>
      </c>
      <c r="C2512" s="24">
        <f>'Filter by planned &amp; actual'!D724</f>
        <v>34714286</v>
      </c>
      <c r="D2512" s="22">
        <f>'Filter by planned &amp; actual'!D2512</f>
        <v>0</v>
      </c>
      <c r="E2512" s="23">
        <v>44682</v>
      </c>
      <c r="F2512" s="19" t="s">
        <v>276</v>
      </c>
    </row>
    <row r="2513" spans="1:6" hidden="1">
      <c r="A2513" s="19">
        <v>128</v>
      </c>
      <c r="B2513" s="19" t="s">
        <v>2165</v>
      </c>
      <c r="C2513" s="24">
        <f>'Filter by planned &amp; actual'!D725</f>
        <v>14312745</v>
      </c>
      <c r="D2513" s="22">
        <f>'Filter by planned &amp; actual'!D2513</f>
        <v>1440674.7619047612</v>
      </c>
      <c r="E2513" s="23">
        <v>44682</v>
      </c>
      <c r="F2513" s="19" t="s">
        <v>276</v>
      </c>
    </row>
    <row r="2514" spans="1:6" hidden="1">
      <c r="A2514" s="113">
        <v>129</v>
      </c>
      <c r="B2514" t="s">
        <v>2167</v>
      </c>
      <c r="C2514" s="24">
        <f>'Filter by planned &amp; actual'!D726</f>
        <v>0</v>
      </c>
      <c r="D2514" s="22">
        <f>'Filter by planned &amp; actual'!D2514</f>
        <v>0</v>
      </c>
      <c r="E2514" s="23">
        <v>44682</v>
      </c>
      <c r="F2514" s="19" t="s">
        <v>276</v>
      </c>
    </row>
    <row r="2515" spans="1:6" hidden="1">
      <c r="A2515" s="113">
        <v>130</v>
      </c>
      <c r="B2515" t="s">
        <v>2168</v>
      </c>
      <c r="C2515" s="24">
        <f>'Filter by planned &amp; actual'!D727</f>
        <v>23356365</v>
      </c>
      <c r="D2515" s="22">
        <f>'Filter by planned &amp; actual'!D2515</f>
        <v>7955142.8700000048</v>
      </c>
      <c r="E2515" s="23">
        <v>44682</v>
      </c>
      <c r="F2515" s="19" t="s">
        <v>276</v>
      </c>
    </row>
    <row r="2516" spans="1:6" hidden="1">
      <c r="A2516" s="113">
        <v>131</v>
      </c>
      <c r="B2516" s="113" t="s">
        <v>2169</v>
      </c>
      <c r="C2516" s="24">
        <f>'Filter by planned &amp; actual'!D728</f>
        <v>24242425.710000001</v>
      </c>
      <c r="D2516" s="22">
        <f>'Filter by planned &amp; actual'!D2516</f>
        <v>40922116.560000002</v>
      </c>
      <c r="E2516" s="23">
        <v>44682</v>
      </c>
      <c r="F2516" s="19" t="s">
        <v>276</v>
      </c>
    </row>
    <row r="2517" spans="1:6" hidden="1">
      <c r="A2517" s="113">
        <v>132</v>
      </c>
      <c r="B2517" s="113" t="s">
        <v>2170</v>
      </c>
      <c r="C2517" s="24">
        <f>'Filter by planned &amp; actual'!D729</f>
        <v>7618200</v>
      </c>
      <c r="D2517" s="22">
        <f>'Filter by planned &amp; actual'!D2517</f>
        <v>235000</v>
      </c>
      <c r="E2517" s="23">
        <v>44682</v>
      </c>
      <c r="F2517" s="19" t="s">
        <v>276</v>
      </c>
    </row>
    <row r="2518" spans="1:6" hidden="1">
      <c r="A2518" s="113">
        <v>133</v>
      </c>
      <c r="B2518" s="113" t="s">
        <v>2171</v>
      </c>
      <c r="C2518" s="24">
        <f>'Filter by planned &amp; actual'!D730</f>
        <v>8134804.7620000001</v>
      </c>
      <c r="D2518" s="22">
        <f>'Filter by planned &amp; actual'!D2518</f>
        <v>0</v>
      </c>
      <c r="E2518" s="23">
        <v>44682</v>
      </c>
      <c r="F2518" s="19" t="s">
        <v>276</v>
      </c>
    </row>
    <row r="2519" spans="1:6" hidden="1">
      <c r="A2519" s="113">
        <v>134</v>
      </c>
      <c r="B2519" s="113" t="s">
        <v>2172</v>
      </c>
      <c r="C2519" s="24">
        <f>'Filter by planned &amp; actual'!D731</f>
        <v>0</v>
      </c>
      <c r="D2519" s="22">
        <f>'Filter by planned &amp; actual'!D2519</f>
        <v>0</v>
      </c>
      <c r="E2519" s="23">
        <v>44682</v>
      </c>
      <c r="F2519" s="19" t="s">
        <v>276</v>
      </c>
    </row>
    <row r="2520" spans="1:6" hidden="1">
      <c r="A2520" s="113">
        <v>135</v>
      </c>
      <c r="B2520" s="113" t="s">
        <v>2173</v>
      </c>
      <c r="C2520" s="24">
        <f>'Filter by planned &amp; actual'!D732</f>
        <v>12350911</v>
      </c>
      <c r="D2520" s="22">
        <f>'Filter by planned &amp; actual'!D2520</f>
        <v>0</v>
      </c>
      <c r="E2520" s="23">
        <v>44682</v>
      </c>
      <c r="F2520" s="19" t="s">
        <v>276</v>
      </c>
    </row>
    <row r="2521" spans="1:6" hidden="1">
      <c r="A2521" s="113">
        <v>136</v>
      </c>
      <c r="B2521" s="113" t="s">
        <v>2174</v>
      </c>
      <c r="C2521" s="24">
        <f>'Filter by planned &amp; actual'!D733</f>
        <v>50639922.859999999</v>
      </c>
      <c r="D2521" s="22">
        <f>'Filter by planned &amp; actual'!D2521</f>
        <v>40682680.607999995</v>
      </c>
      <c r="E2521" s="23">
        <v>44682</v>
      </c>
      <c r="F2521" s="19" t="s">
        <v>276</v>
      </c>
    </row>
    <row r="2522" spans="1:6" hidden="1">
      <c r="A2522" s="113">
        <v>137</v>
      </c>
      <c r="B2522" s="113" t="s">
        <v>2175</v>
      </c>
      <c r="C2522" s="24">
        <f>'Filter by planned &amp; actual'!D734</f>
        <v>0</v>
      </c>
      <c r="D2522" s="22">
        <f>'Filter by planned &amp; actual'!D2522</f>
        <v>0</v>
      </c>
      <c r="E2522" s="23">
        <v>44682</v>
      </c>
      <c r="F2522" s="19" t="s">
        <v>276</v>
      </c>
    </row>
    <row r="2523" spans="1:6" hidden="1">
      <c r="A2523" s="113">
        <v>138</v>
      </c>
      <c r="B2523" s="113" t="s">
        <v>2176</v>
      </c>
      <c r="C2523" s="24">
        <f>'Filter by planned &amp; actual'!D735</f>
        <v>17000000</v>
      </c>
      <c r="D2523" s="22">
        <f>'Filter by planned &amp; actual'!D2523</f>
        <v>0</v>
      </c>
      <c r="E2523" s="23">
        <v>44682</v>
      </c>
      <c r="F2523" s="19" t="s">
        <v>276</v>
      </c>
    </row>
    <row r="2524" spans="1:6" hidden="1">
      <c r="A2524" s="113">
        <v>139</v>
      </c>
      <c r="B2524" s="113" t="s">
        <v>2189</v>
      </c>
      <c r="C2524" s="24">
        <f>'Filter by planned &amp; actual'!D736</f>
        <v>1836971.6350000002</v>
      </c>
      <c r="D2524" s="22">
        <f>'Filter by planned &amp; actual'!D2524</f>
        <v>0</v>
      </c>
      <c r="E2524" s="23">
        <v>44682</v>
      </c>
      <c r="F2524" s="19" t="s">
        <v>276</v>
      </c>
    </row>
    <row r="2525" spans="1:6" hidden="1">
      <c r="A2525" s="113">
        <v>140</v>
      </c>
      <c r="B2525" s="113" t="s">
        <v>2190</v>
      </c>
      <c r="C2525" s="24">
        <f>'Filter by planned &amp; actual'!D737</f>
        <v>9200000</v>
      </c>
      <c r="D2525" s="22">
        <f>'Filter by planned &amp; actual'!D2525</f>
        <v>0</v>
      </c>
      <c r="E2525" s="23">
        <v>44682</v>
      </c>
      <c r="F2525" s="19" t="s">
        <v>276</v>
      </c>
    </row>
    <row r="2526" spans="1:6" hidden="1">
      <c r="A2526" s="113">
        <v>141</v>
      </c>
      <c r="B2526" s="113" t="s">
        <v>2191</v>
      </c>
      <c r="C2526" s="24">
        <f>'Filter by planned &amp; actual'!D738</f>
        <v>0</v>
      </c>
      <c r="D2526" s="22">
        <f>'Filter by planned &amp; actual'!D2526</f>
        <v>0</v>
      </c>
      <c r="E2526" s="23">
        <v>44682</v>
      </c>
      <c r="F2526" s="19" t="s">
        <v>276</v>
      </c>
    </row>
    <row r="2527" spans="1:6" hidden="1">
      <c r="A2527" s="113">
        <v>142</v>
      </c>
      <c r="B2527" s="113" t="s">
        <v>2192</v>
      </c>
      <c r="C2527" s="24">
        <f>'Filter by planned &amp; actual'!D739</f>
        <v>30871359.010799997</v>
      </c>
      <c r="D2527" s="22">
        <f>'Filter by planned &amp; actual'!D2527</f>
        <v>11747881.200000001</v>
      </c>
      <c r="E2527" s="23">
        <v>44682</v>
      </c>
      <c r="F2527" s="19" t="s">
        <v>276</v>
      </c>
    </row>
    <row r="2528" spans="1:6" hidden="1">
      <c r="A2528" s="113">
        <v>143</v>
      </c>
      <c r="B2528" s="113" t="s">
        <v>2193</v>
      </c>
      <c r="C2528" s="24">
        <f>'Filter by planned &amp; actual'!D740</f>
        <v>0</v>
      </c>
      <c r="D2528" s="22">
        <f>'Filter by planned &amp; actual'!D2528</f>
        <v>0</v>
      </c>
      <c r="E2528" s="23">
        <v>44682</v>
      </c>
      <c r="F2528" s="19" t="s">
        <v>276</v>
      </c>
    </row>
    <row r="2529" spans="1:6" hidden="1">
      <c r="A2529" s="152">
        <v>144</v>
      </c>
      <c r="B2529" s="152" t="s">
        <v>2207</v>
      </c>
      <c r="C2529" s="24">
        <f>'Filter by planned &amp; actual'!D741</f>
        <v>0</v>
      </c>
      <c r="D2529" s="22">
        <f>'Filter by planned &amp; actual'!D2529</f>
        <v>0</v>
      </c>
      <c r="E2529" s="23">
        <v>44682</v>
      </c>
      <c r="F2529" s="19" t="s">
        <v>276</v>
      </c>
    </row>
    <row r="2530" spans="1:6">
      <c r="A2530" s="152">
        <v>145</v>
      </c>
      <c r="B2530" s="152" t="s">
        <v>2208</v>
      </c>
      <c r="C2530" s="24">
        <f>'Filter by planned &amp; actual'!D742</f>
        <v>0</v>
      </c>
      <c r="D2530" s="22">
        <f>'Filter by planned &amp; actual'!D2530</f>
        <v>0</v>
      </c>
      <c r="E2530" s="23">
        <v>44682</v>
      </c>
      <c r="F2530" s="19" t="s">
        <v>276</v>
      </c>
    </row>
    <row r="2531" spans="1:6">
      <c r="A2531" s="152">
        <v>146</v>
      </c>
      <c r="B2531" s="152" t="s">
        <v>2211</v>
      </c>
      <c r="C2531" s="24">
        <f>'Filter by planned &amp; actual'!D743</f>
        <v>0</v>
      </c>
      <c r="D2531" s="22">
        <f>'Filter by planned &amp; actual'!D2531</f>
        <v>0</v>
      </c>
      <c r="E2531" s="23">
        <v>44682</v>
      </c>
      <c r="F2531" s="19" t="s">
        <v>276</v>
      </c>
    </row>
    <row r="2532" spans="1:6">
      <c r="A2532" s="152">
        <v>147</v>
      </c>
      <c r="B2532" s="152" t="s">
        <v>2212</v>
      </c>
      <c r="C2532" s="24">
        <f>'Filter by planned &amp; actual'!D744</f>
        <v>0</v>
      </c>
      <c r="D2532" s="22">
        <f>'Filter by planned &amp; actual'!D2532</f>
        <v>0</v>
      </c>
      <c r="E2532" s="23">
        <v>44682</v>
      </c>
      <c r="F2532" s="19" t="s">
        <v>276</v>
      </c>
    </row>
    <row r="2533" spans="1:6">
      <c r="A2533" s="152">
        <v>148</v>
      </c>
      <c r="B2533" s="152" t="s">
        <v>2213</v>
      </c>
      <c r="C2533" s="24">
        <f>'Filter by planned &amp; actual'!D745</f>
        <v>0</v>
      </c>
      <c r="D2533" s="22">
        <f>'Filter by planned &amp; actual'!D2533</f>
        <v>0</v>
      </c>
      <c r="E2533" s="23">
        <v>44682</v>
      </c>
      <c r="F2533" s="19" t="s">
        <v>276</v>
      </c>
    </row>
    <row r="2534" spans="1:6">
      <c r="A2534" s="19">
        <v>0</v>
      </c>
      <c r="B2534" s="111" t="s">
        <v>1985</v>
      </c>
      <c r="C2534" s="24">
        <f>'Filter by planned &amp; actual'!D746</f>
        <v>0</v>
      </c>
      <c r="D2534" s="22">
        <f>'Filter by planned &amp; actual'!D2534</f>
        <v>0</v>
      </c>
      <c r="E2534" s="23">
        <v>44682</v>
      </c>
      <c r="F2534" s="19" t="s">
        <v>276</v>
      </c>
    </row>
    <row r="2535" spans="1:6" hidden="1">
      <c r="A2535" s="19">
        <v>1</v>
      </c>
      <c r="B2535" s="8" t="s">
        <v>7</v>
      </c>
      <c r="C2535" s="24">
        <f>'Filter by planned &amp; actual'!D747</f>
        <v>0</v>
      </c>
      <c r="D2535" s="24">
        <f>'Filter by planned &amp; actual'!D2535</f>
        <v>44224249.609523654</v>
      </c>
      <c r="E2535" s="23">
        <v>44713</v>
      </c>
      <c r="F2535" s="19" t="s">
        <v>276</v>
      </c>
    </row>
    <row r="2536" spans="1:6" hidden="1">
      <c r="A2536" s="19">
        <v>2</v>
      </c>
      <c r="B2536" s="8" t="s">
        <v>8</v>
      </c>
      <c r="C2536" s="24">
        <f>'Filter by planned &amp; actual'!D748</f>
        <v>0</v>
      </c>
      <c r="D2536" s="24">
        <f>'Filter by planned &amp; actual'!D2536</f>
        <v>0</v>
      </c>
      <c r="E2536" s="23">
        <v>44713</v>
      </c>
      <c r="F2536" s="19" t="s">
        <v>276</v>
      </c>
    </row>
    <row r="2537" spans="1:6" hidden="1">
      <c r="A2537" s="19">
        <v>3</v>
      </c>
      <c r="B2537" s="8" t="s">
        <v>9</v>
      </c>
      <c r="C2537" s="24">
        <f>'Filter by planned &amp; actual'!D749</f>
        <v>24651609.458384991</v>
      </c>
      <c r="D2537" s="24">
        <f>'Filter by planned &amp; actual'!D2537</f>
        <v>0</v>
      </c>
      <c r="E2537" s="23">
        <v>44713</v>
      </c>
      <c r="F2537" s="19" t="s">
        <v>276</v>
      </c>
    </row>
    <row r="2538" spans="1:6" hidden="1">
      <c r="A2538" s="19">
        <v>4</v>
      </c>
      <c r="B2538" s="8" t="s">
        <v>10</v>
      </c>
      <c r="C2538" s="24">
        <f>'Filter by planned &amp; actual'!D750</f>
        <v>0</v>
      </c>
      <c r="D2538" s="24">
        <f>'Filter by planned &amp; actual'!D2538</f>
        <v>0</v>
      </c>
      <c r="E2538" s="23">
        <v>44713</v>
      </c>
      <c r="F2538" s="19" t="s">
        <v>276</v>
      </c>
    </row>
    <row r="2539" spans="1:6" hidden="1">
      <c r="A2539" s="19">
        <v>5</v>
      </c>
      <c r="B2539" s="8" t="s">
        <v>11</v>
      </c>
      <c r="C2539" s="24">
        <f>'Filter by planned &amp; actual'!D751</f>
        <v>0</v>
      </c>
      <c r="D2539" s="24">
        <f>'Filter by planned &amp; actual'!D2539</f>
        <v>0</v>
      </c>
      <c r="E2539" s="23">
        <v>44713</v>
      </c>
      <c r="F2539" s="19" t="s">
        <v>276</v>
      </c>
    </row>
    <row r="2540" spans="1:6" hidden="1">
      <c r="A2540" s="19">
        <v>6</v>
      </c>
      <c r="B2540" s="8" t="s">
        <v>12</v>
      </c>
      <c r="C2540" s="24">
        <f>'Filter by planned &amp; actual'!D752</f>
        <v>51906257.159242898</v>
      </c>
      <c r="D2540" s="24">
        <f>'Filter by planned &amp; actual'!D2540</f>
        <v>26364834.49000001</v>
      </c>
      <c r="E2540" s="23">
        <v>44713</v>
      </c>
      <c r="F2540" s="19" t="s">
        <v>276</v>
      </c>
    </row>
    <row r="2541" spans="1:6" hidden="1">
      <c r="A2541" s="19">
        <v>7</v>
      </c>
      <c r="B2541" s="8" t="s">
        <v>13</v>
      </c>
      <c r="C2541" s="24">
        <f>'Filter by planned &amp; actual'!D753</f>
        <v>0</v>
      </c>
      <c r="D2541" s="24">
        <f>'Filter by planned &amp; actual'!D2541</f>
        <v>0</v>
      </c>
      <c r="E2541" s="23">
        <v>44713</v>
      </c>
      <c r="F2541" s="19" t="s">
        <v>276</v>
      </c>
    </row>
    <row r="2542" spans="1:6" hidden="1">
      <c r="A2542" s="19">
        <v>8</v>
      </c>
      <c r="B2542" s="8" t="s">
        <v>2004</v>
      </c>
      <c r="C2542" s="24">
        <f>'Filter by planned &amp; actual'!D754</f>
        <v>20000000</v>
      </c>
      <c r="D2542" s="24">
        <f>'Filter by planned &amp; actual'!D2542</f>
        <v>38332692</v>
      </c>
      <c r="E2542" s="23">
        <v>44713</v>
      </c>
      <c r="F2542" s="19" t="s">
        <v>276</v>
      </c>
    </row>
    <row r="2543" spans="1:6" hidden="1">
      <c r="A2543" s="19">
        <v>9</v>
      </c>
      <c r="B2543" s="8" t="s">
        <v>15</v>
      </c>
      <c r="C2543" s="24">
        <f>'Filter by planned &amp; actual'!D755</f>
        <v>0</v>
      </c>
      <c r="D2543" s="24">
        <f>'Filter by planned &amp; actual'!D2543</f>
        <v>0</v>
      </c>
      <c r="E2543" s="23">
        <v>44713</v>
      </c>
      <c r="F2543" s="19" t="s">
        <v>276</v>
      </c>
    </row>
    <row r="2544" spans="1:6" hidden="1">
      <c r="A2544" s="19">
        <v>10</v>
      </c>
      <c r="B2544" s="8" t="s">
        <v>16</v>
      </c>
      <c r="C2544" s="24">
        <f>'Filter by planned &amp; actual'!D756</f>
        <v>0</v>
      </c>
      <c r="D2544" s="24">
        <f>'Filter by planned &amp; actual'!D2544</f>
        <v>0</v>
      </c>
      <c r="E2544" s="23">
        <v>44713</v>
      </c>
      <c r="F2544" s="19" t="s">
        <v>276</v>
      </c>
    </row>
    <row r="2545" spans="1:6" hidden="1">
      <c r="A2545" s="19">
        <v>11</v>
      </c>
      <c r="B2545" s="8" t="s">
        <v>17</v>
      </c>
      <c r="C2545" s="24">
        <f>'Filter by planned &amp; actual'!D757</f>
        <v>0</v>
      </c>
      <c r="D2545" s="24">
        <f>'Filter by planned &amp; actual'!D2545</f>
        <v>0</v>
      </c>
      <c r="E2545" s="23">
        <v>44713</v>
      </c>
      <c r="F2545" s="19" t="s">
        <v>276</v>
      </c>
    </row>
    <row r="2546" spans="1:6" hidden="1">
      <c r="A2546" s="19">
        <v>12</v>
      </c>
      <c r="B2546" s="8" t="s">
        <v>18</v>
      </c>
      <c r="C2546" s="24">
        <f>'Filter by planned &amp; actual'!D758</f>
        <v>0</v>
      </c>
      <c r="D2546" s="24">
        <f>'Filter by planned &amp; actual'!D2546</f>
        <v>0</v>
      </c>
      <c r="E2546" s="23">
        <v>44713</v>
      </c>
      <c r="F2546" s="19" t="s">
        <v>276</v>
      </c>
    </row>
    <row r="2547" spans="1:6" hidden="1">
      <c r="A2547" s="19">
        <v>13</v>
      </c>
      <c r="B2547" s="8" t="s">
        <v>19</v>
      </c>
      <c r="C2547" s="24">
        <f>'Filter by planned &amp; actual'!D759</f>
        <v>0</v>
      </c>
      <c r="D2547" s="24">
        <f>'Filter by planned &amp; actual'!D2547</f>
        <v>0</v>
      </c>
      <c r="E2547" s="23">
        <v>44713</v>
      </c>
      <c r="F2547" s="19" t="s">
        <v>276</v>
      </c>
    </row>
    <row r="2548" spans="1:6" hidden="1">
      <c r="A2548" s="19">
        <v>14</v>
      </c>
      <c r="B2548" s="8" t="s">
        <v>20</v>
      </c>
      <c r="C2548" s="24">
        <f>'Filter by planned &amp; actual'!D760</f>
        <v>0</v>
      </c>
      <c r="D2548" s="24">
        <f>'Filter by planned &amp; actual'!D2548</f>
        <v>0</v>
      </c>
      <c r="E2548" s="23">
        <v>44713</v>
      </c>
      <c r="F2548" s="19" t="s">
        <v>276</v>
      </c>
    </row>
    <row r="2549" spans="1:6" hidden="1">
      <c r="A2549" s="19">
        <v>15</v>
      </c>
      <c r="B2549" s="8" t="s">
        <v>21</v>
      </c>
      <c r="C2549" s="24">
        <f>'Filter by planned &amp; actual'!D761</f>
        <v>0</v>
      </c>
      <c r="D2549" s="24">
        <f>'Filter by planned &amp; actual'!D2549</f>
        <v>0</v>
      </c>
      <c r="E2549" s="23">
        <v>44713</v>
      </c>
      <c r="F2549" s="19" t="s">
        <v>276</v>
      </c>
    </row>
    <row r="2550" spans="1:6" hidden="1">
      <c r="A2550" s="19">
        <v>16</v>
      </c>
      <c r="B2550" s="12" t="s">
        <v>22</v>
      </c>
      <c r="C2550" s="24">
        <f>'Filter by planned &amp; actual'!D762</f>
        <v>0</v>
      </c>
      <c r="D2550" s="24">
        <f>'Filter by planned &amp; actual'!D2550</f>
        <v>0</v>
      </c>
      <c r="E2550" s="23">
        <v>44713</v>
      </c>
      <c r="F2550" s="19" t="s">
        <v>276</v>
      </c>
    </row>
    <row r="2551" spans="1:6" hidden="1">
      <c r="A2551" s="19">
        <v>17</v>
      </c>
      <c r="B2551" s="12" t="s">
        <v>23</v>
      </c>
      <c r="C2551" s="24">
        <f>'Filter by planned &amp; actual'!D763</f>
        <v>0</v>
      </c>
      <c r="D2551" s="24">
        <f>'Filter by planned &amp; actual'!D2551</f>
        <v>0</v>
      </c>
      <c r="E2551" s="23">
        <v>44713</v>
      </c>
      <c r="F2551" s="19" t="s">
        <v>276</v>
      </c>
    </row>
    <row r="2552" spans="1:6" hidden="1">
      <c r="A2552" s="19">
        <v>18</v>
      </c>
      <c r="B2552" s="12" t="s">
        <v>24</v>
      </c>
      <c r="C2552" s="24">
        <f>'Filter by planned &amp; actual'!D764</f>
        <v>0</v>
      </c>
      <c r="D2552" s="24">
        <f>'Filter by planned &amp; actual'!D2552</f>
        <v>0</v>
      </c>
      <c r="E2552" s="23">
        <v>44713</v>
      </c>
      <c r="F2552" s="19" t="s">
        <v>276</v>
      </c>
    </row>
    <row r="2553" spans="1:6" hidden="1">
      <c r="A2553" s="19">
        <v>19</v>
      </c>
      <c r="B2553" s="8" t="s">
        <v>25</v>
      </c>
      <c r="C2553" s="24">
        <f>'Filter by planned &amp; actual'!D765</f>
        <v>9052209</v>
      </c>
      <c r="D2553" s="24">
        <f>'Filter by planned &amp; actual'!D2553</f>
        <v>0</v>
      </c>
      <c r="E2553" s="23">
        <v>44713</v>
      </c>
      <c r="F2553" s="19" t="s">
        <v>276</v>
      </c>
    </row>
    <row r="2554" spans="1:6" hidden="1">
      <c r="A2554" s="19">
        <v>20</v>
      </c>
      <c r="B2554" s="8" t="s">
        <v>26</v>
      </c>
      <c r="C2554" s="24">
        <f>'Filter by planned &amp; actual'!D766</f>
        <v>0</v>
      </c>
      <c r="D2554" s="24">
        <f>'Filter by planned &amp; actual'!D2554</f>
        <v>6134907.1998815108</v>
      </c>
      <c r="E2554" s="23">
        <v>44713</v>
      </c>
      <c r="F2554" s="19" t="s">
        <v>276</v>
      </c>
    </row>
    <row r="2555" spans="1:6" hidden="1">
      <c r="A2555" s="19">
        <v>21</v>
      </c>
      <c r="B2555" s="8" t="s">
        <v>27</v>
      </c>
      <c r="C2555" s="24">
        <f>'Filter by planned &amp; actual'!D767</f>
        <v>34671032</v>
      </c>
      <c r="D2555" s="24">
        <f>'Filter by planned &amp; actual'!D2555</f>
        <v>0</v>
      </c>
      <c r="E2555" s="23">
        <v>44713</v>
      </c>
      <c r="F2555" s="19" t="s">
        <v>276</v>
      </c>
    </row>
    <row r="2556" spans="1:6" hidden="1">
      <c r="A2556" s="19">
        <v>22</v>
      </c>
      <c r="B2556" s="8" t="s">
        <v>29</v>
      </c>
      <c r="C2556" s="24">
        <f>'Filter by planned &amp; actual'!D768</f>
        <v>17455005</v>
      </c>
      <c r="D2556" s="24">
        <f>'Filter by planned &amp; actual'!D2556</f>
        <v>0</v>
      </c>
      <c r="E2556" s="23">
        <v>44713</v>
      </c>
      <c r="F2556" s="19" t="s">
        <v>276</v>
      </c>
    </row>
    <row r="2557" spans="1:6" hidden="1">
      <c r="A2557" s="19">
        <v>23</v>
      </c>
      <c r="B2557" s="8" t="s">
        <v>30</v>
      </c>
      <c r="C2557" s="24">
        <f>'Filter by planned &amp; actual'!D769</f>
        <v>29540864</v>
      </c>
      <c r="D2557" s="24">
        <f>'Filter by planned &amp; actual'!D2557</f>
        <v>0</v>
      </c>
      <c r="E2557" s="23">
        <v>44713</v>
      </c>
      <c r="F2557" s="19" t="s">
        <v>276</v>
      </c>
    </row>
    <row r="2558" spans="1:6" hidden="1">
      <c r="A2558" s="19">
        <v>24</v>
      </c>
      <c r="B2558" s="8" t="s">
        <v>31</v>
      </c>
      <c r="C2558" s="24">
        <f>'Filter by planned &amp; actual'!D770</f>
        <v>0</v>
      </c>
      <c r="D2558" s="24">
        <f>'Filter by planned &amp; actual'!D2558</f>
        <v>0</v>
      </c>
      <c r="E2558" s="23">
        <v>44713</v>
      </c>
      <c r="F2558" s="19" t="s">
        <v>276</v>
      </c>
    </row>
    <row r="2559" spans="1:6" hidden="1">
      <c r="A2559" s="19">
        <v>25</v>
      </c>
      <c r="B2559" s="8" t="s">
        <v>32</v>
      </c>
      <c r="C2559" s="24">
        <f>'Filter by planned &amp; actual'!D771</f>
        <v>0</v>
      </c>
      <c r="D2559" s="24">
        <f>'Filter by planned &amp; actual'!D2559</f>
        <v>0</v>
      </c>
      <c r="E2559" s="23">
        <v>44713</v>
      </c>
      <c r="F2559" s="19" t="s">
        <v>276</v>
      </c>
    </row>
    <row r="2560" spans="1:6" hidden="1">
      <c r="A2560" s="19">
        <v>26</v>
      </c>
      <c r="B2560" s="8" t="s">
        <v>34</v>
      </c>
      <c r="C2560" s="24">
        <f>'Filter by planned &amp; actual'!D772</f>
        <v>0</v>
      </c>
      <c r="D2560" s="24">
        <f>'Filter by planned &amp; actual'!D2560</f>
        <v>845000</v>
      </c>
      <c r="E2560" s="23">
        <v>44713</v>
      </c>
      <c r="F2560" s="19" t="s">
        <v>276</v>
      </c>
    </row>
    <row r="2561" spans="1:6" hidden="1">
      <c r="A2561" s="19">
        <v>27</v>
      </c>
      <c r="B2561" s="8" t="s">
        <v>35</v>
      </c>
      <c r="C2561" s="24">
        <f>'Filter by planned &amp; actual'!D773</f>
        <v>0</v>
      </c>
      <c r="D2561" s="24">
        <f>'Filter by planned &amp; actual'!D2561</f>
        <v>0</v>
      </c>
      <c r="E2561" s="23">
        <v>44713</v>
      </c>
      <c r="F2561" s="19" t="s">
        <v>276</v>
      </c>
    </row>
    <row r="2562" spans="1:6" hidden="1">
      <c r="A2562" s="19">
        <v>28</v>
      </c>
      <c r="B2562" s="8" t="s">
        <v>36</v>
      </c>
      <c r="C2562" s="24">
        <f>'Filter by planned &amp; actual'!D774</f>
        <v>0</v>
      </c>
      <c r="D2562" s="24">
        <f>'Filter by planned &amp; actual'!D2562</f>
        <v>0</v>
      </c>
      <c r="E2562" s="23">
        <v>44713</v>
      </c>
      <c r="F2562" s="19" t="s">
        <v>276</v>
      </c>
    </row>
    <row r="2563" spans="1:6" hidden="1">
      <c r="A2563" s="19">
        <v>29</v>
      </c>
      <c r="B2563" s="8" t="s">
        <v>37</v>
      </c>
      <c r="C2563" s="24">
        <f>'Filter by planned &amp; actual'!D775</f>
        <v>0</v>
      </c>
      <c r="D2563" s="24">
        <f>'Filter by planned &amp; actual'!D2563</f>
        <v>0</v>
      </c>
      <c r="E2563" s="23">
        <v>44713</v>
      </c>
      <c r="F2563" s="19" t="s">
        <v>276</v>
      </c>
    </row>
    <row r="2564" spans="1:6" hidden="1">
      <c r="A2564" s="19">
        <v>30</v>
      </c>
      <c r="B2564" s="8" t="s">
        <v>38</v>
      </c>
      <c r="C2564" s="24">
        <f>'Filter by planned &amp; actual'!D776</f>
        <v>0</v>
      </c>
      <c r="D2564" s="24">
        <f>'Filter by planned &amp; actual'!D2564</f>
        <v>0</v>
      </c>
      <c r="E2564" s="23">
        <v>44713</v>
      </c>
      <c r="F2564" s="19" t="s">
        <v>276</v>
      </c>
    </row>
    <row r="2565" spans="1:6" hidden="1">
      <c r="A2565" s="19">
        <v>31</v>
      </c>
      <c r="B2565" s="8" t="s">
        <v>39</v>
      </c>
      <c r="C2565" s="24">
        <f>'Filter by planned &amp; actual'!D777</f>
        <v>0</v>
      </c>
      <c r="D2565" s="24">
        <f>'Filter by planned &amp; actual'!D2565</f>
        <v>0</v>
      </c>
      <c r="E2565" s="23">
        <v>44713</v>
      </c>
      <c r="F2565" s="19" t="s">
        <v>276</v>
      </c>
    </row>
    <row r="2566" spans="1:6" hidden="1">
      <c r="A2566" s="19">
        <v>32</v>
      </c>
      <c r="B2566" s="8" t="s">
        <v>40</v>
      </c>
      <c r="C2566" s="24">
        <f>'Filter by planned &amp; actual'!D778</f>
        <v>0</v>
      </c>
      <c r="D2566" s="24">
        <f>'Filter by planned &amp; actual'!D2566</f>
        <v>0</v>
      </c>
      <c r="E2566" s="23">
        <v>44713</v>
      </c>
      <c r="F2566" s="19" t="s">
        <v>276</v>
      </c>
    </row>
    <row r="2567" spans="1:6" hidden="1">
      <c r="A2567" s="19">
        <v>33</v>
      </c>
      <c r="B2567" s="8" t="s">
        <v>41</v>
      </c>
      <c r="C2567" s="24">
        <f>'Filter by planned &amp; actual'!D779</f>
        <v>0</v>
      </c>
      <c r="D2567" s="24">
        <f>'Filter by planned &amp; actual'!D2567</f>
        <v>0</v>
      </c>
      <c r="E2567" s="23">
        <v>44713</v>
      </c>
      <c r="F2567" s="19" t="s">
        <v>276</v>
      </c>
    </row>
    <row r="2568" spans="1:6" hidden="1">
      <c r="A2568" s="19">
        <v>34</v>
      </c>
      <c r="B2568" s="8" t="s">
        <v>42</v>
      </c>
      <c r="C2568" s="24">
        <f>'Filter by planned &amp; actual'!D780</f>
        <v>0</v>
      </c>
      <c r="D2568" s="24">
        <f>'Filter by planned &amp; actual'!D2568</f>
        <v>0</v>
      </c>
      <c r="E2568" s="23">
        <v>44713</v>
      </c>
      <c r="F2568" s="19" t="s">
        <v>276</v>
      </c>
    </row>
    <row r="2569" spans="1:6" hidden="1">
      <c r="A2569" s="19">
        <v>35</v>
      </c>
      <c r="B2569" s="8" t="s">
        <v>43</v>
      </c>
      <c r="C2569" s="24">
        <f>'Filter by planned &amp; actual'!D781</f>
        <v>0</v>
      </c>
      <c r="D2569" s="24">
        <f>'Filter by planned &amp; actual'!D2569</f>
        <v>0</v>
      </c>
      <c r="E2569" s="23">
        <v>44713</v>
      </c>
      <c r="F2569" s="19" t="s">
        <v>276</v>
      </c>
    </row>
    <row r="2570" spans="1:6" hidden="1">
      <c r="A2570" s="19">
        <v>36</v>
      </c>
      <c r="B2570" s="8" t="s">
        <v>44</v>
      </c>
      <c r="C2570" s="24">
        <f>'Filter by planned &amp; actual'!D782</f>
        <v>0</v>
      </c>
      <c r="D2570" s="24">
        <f>'Filter by planned &amp; actual'!D2570</f>
        <v>0</v>
      </c>
      <c r="E2570" s="23">
        <v>44713</v>
      </c>
      <c r="F2570" s="19" t="s">
        <v>276</v>
      </c>
    </row>
    <row r="2571" spans="1:6" hidden="1">
      <c r="A2571" s="19">
        <v>37</v>
      </c>
      <c r="B2571" s="8" t="s">
        <v>1980</v>
      </c>
      <c r="C2571" s="24">
        <f>'Filter by planned &amp; actual'!D783</f>
        <v>0</v>
      </c>
      <c r="D2571" s="24">
        <f>'Filter by planned &amp; actual'!D2571</f>
        <v>0</v>
      </c>
      <c r="E2571" s="23">
        <v>44713</v>
      </c>
      <c r="F2571" s="19" t="s">
        <v>276</v>
      </c>
    </row>
    <row r="2572" spans="1:6" hidden="1">
      <c r="A2572" s="19">
        <v>38</v>
      </c>
      <c r="B2572" s="8" t="s">
        <v>1982</v>
      </c>
      <c r="C2572" s="24">
        <f>'Filter by planned &amp; actual'!D784</f>
        <v>46450429</v>
      </c>
      <c r="D2572" s="24">
        <f>'Filter by planned &amp; actual'!D2572</f>
        <v>9304672</v>
      </c>
      <c r="E2572" s="23">
        <v>44713</v>
      </c>
      <c r="F2572" s="19" t="s">
        <v>276</v>
      </c>
    </row>
    <row r="2573" spans="1:6" hidden="1">
      <c r="A2573" s="19">
        <v>39</v>
      </c>
      <c r="B2573" s="8" t="s">
        <v>1984</v>
      </c>
      <c r="C2573" s="24">
        <f>'Filter by planned &amp; actual'!D785</f>
        <v>17797227</v>
      </c>
      <c r="D2573" s="24">
        <f>'Filter by planned &amp; actual'!D2573</f>
        <v>0</v>
      </c>
      <c r="E2573" s="23">
        <v>44713</v>
      </c>
      <c r="F2573" s="19" t="s">
        <v>276</v>
      </c>
    </row>
    <row r="2574" spans="1:6" hidden="1">
      <c r="A2574" s="19">
        <v>40</v>
      </c>
      <c r="B2574" s="8" t="s">
        <v>2001</v>
      </c>
      <c r="C2574" s="24">
        <f>'Filter by planned &amp; actual'!D786</f>
        <v>0</v>
      </c>
      <c r="D2574" s="24">
        <f>'Filter by planned &amp; actual'!D2574</f>
        <v>15022674.120000008</v>
      </c>
      <c r="E2574" s="23">
        <v>44713</v>
      </c>
      <c r="F2574" s="19" t="s">
        <v>276</v>
      </c>
    </row>
    <row r="2575" spans="1:6" hidden="1">
      <c r="A2575" s="19">
        <v>41</v>
      </c>
      <c r="B2575" s="8" t="s">
        <v>2002</v>
      </c>
      <c r="C2575" s="24">
        <f>'Filter by planned &amp; actual'!D787</f>
        <v>0</v>
      </c>
      <c r="D2575" s="24">
        <f>'Filter by planned &amp; actual'!D2575</f>
        <v>0</v>
      </c>
      <c r="E2575" s="23">
        <v>44713</v>
      </c>
      <c r="F2575" s="19" t="s">
        <v>276</v>
      </c>
    </row>
    <row r="2576" spans="1:6" hidden="1">
      <c r="A2576" s="19">
        <v>42</v>
      </c>
      <c r="B2576" s="8" t="s">
        <v>2003</v>
      </c>
      <c r="C2576" s="24">
        <f>'Filter by planned &amp; actual'!D788</f>
        <v>25000000</v>
      </c>
      <c r="D2576" s="24">
        <f>'Filter by planned &amp; actual'!D2576</f>
        <v>0</v>
      </c>
      <c r="E2576" s="23">
        <v>44713</v>
      </c>
      <c r="F2576" s="19" t="s">
        <v>276</v>
      </c>
    </row>
    <row r="2577" spans="1:6" hidden="1">
      <c r="A2577" s="19">
        <v>43</v>
      </c>
      <c r="B2577" s="8" t="s">
        <v>2064</v>
      </c>
      <c r="C2577" s="24">
        <f>'Filter by planned &amp; actual'!D789</f>
        <v>0</v>
      </c>
      <c r="D2577" s="24">
        <f>'Filter by planned &amp; actual'!D2577</f>
        <v>0</v>
      </c>
      <c r="E2577" s="23">
        <v>44713</v>
      </c>
      <c r="F2577" s="19" t="s">
        <v>276</v>
      </c>
    </row>
    <row r="2578" spans="1:6" hidden="1">
      <c r="A2578" s="19">
        <v>44</v>
      </c>
      <c r="B2578" s="8" t="s">
        <v>2062</v>
      </c>
      <c r="C2578" s="24">
        <f>'Filter by planned &amp; actual'!D790</f>
        <v>0</v>
      </c>
      <c r="D2578" s="24">
        <f>'Filter by planned &amp; actual'!D2578</f>
        <v>0</v>
      </c>
      <c r="E2578" s="23">
        <v>44713</v>
      </c>
      <c r="F2578" s="19" t="s">
        <v>276</v>
      </c>
    </row>
    <row r="2579" spans="1:6" hidden="1">
      <c r="A2579" s="19">
        <v>45</v>
      </c>
      <c r="B2579" s="8" t="s">
        <v>2063</v>
      </c>
      <c r="C2579" s="24">
        <f>'Filter by planned &amp; actual'!D791</f>
        <v>0</v>
      </c>
      <c r="D2579" s="24">
        <f>'Filter by planned &amp; actual'!D2579</f>
        <v>0</v>
      </c>
      <c r="E2579" s="23">
        <v>44713</v>
      </c>
      <c r="F2579" s="19" t="s">
        <v>276</v>
      </c>
    </row>
    <row r="2580" spans="1:6" hidden="1">
      <c r="A2580" s="19">
        <v>46</v>
      </c>
      <c r="B2580" s="12" t="s">
        <v>2065</v>
      </c>
      <c r="C2580" s="24">
        <f>'Filter by planned &amp; actual'!D792</f>
        <v>40739037</v>
      </c>
      <c r="D2580" s="24">
        <f>'Filter by planned &amp; actual'!D2580</f>
        <v>51765623.979999997</v>
      </c>
      <c r="E2580" s="23">
        <v>44713</v>
      </c>
      <c r="F2580" s="19" t="s">
        <v>276</v>
      </c>
    </row>
    <row r="2581" spans="1:6" hidden="1">
      <c r="A2581" s="19">
        <v>47</v>
      </c>
      <c r="B2581" s="12" t="s">
        <v>2066</v>
      </c>
      <c r="C2581" s="24">
        <f>'Filter by planned &amp; actual'!D793</f>
        <v>82750906</v>
      </c>
      <c r="D2581" s="24">
        <f>'Filter by planned &amp; actual'!D2581</f>
        <v>15768352.342857182</v>
      </c>
      <c r="E2581" s="23">
        <v>44713</v>
      </c>
      <c r="F2581" s="19" t="s">
        <v>276</v>
      </c>
    </row>
    <row r="2582" spans="1:6" hidden="1">
      <c r="A2582" s="19">
        <v>48</v>
      </c>
      <c r="B2582" s="8" t="s">
        <v>2068</v>
      </c>
      <c r="C2582" s="24">
        <f>'Filter by planned &amp; actual'!D794</f>
        <v>0</v>
      </c>
      <c r="D2582" s="24">
        <f>'Filter by planned &amp; actual'!D2582</f>
        <v>40985597</v>
      </c>
      <c r="E2582" s="23">
        <v>44713</v>
      </c>
      <c r="F2582" s="19" t="s">
        <v>276</v>
      </c>
    </row>
    <row r="2583" spans="1:6" hidden="1">
      <c r="A2583" s="19">
        <v>49</v>
      </c>
      <c r="B2583" s="8" t="s">
        <v>2069</v>
      </c>
      <c r="C2583" s="24">
        <f>'Filter by planned &amp; actual'!D795</f>
        <v>0</v>
      </c>
      <c r="D2583" s="24">
        <f>'Filter by planned &amp; actual'!D2583</f>
        <v>0</v>
      </c>
      <c r="E2583" s="23">
        <v>44713</v>
      </c>
      <c r="F2583" s="19" t="s">
        <v>276</v>
      </c>
    </row>
    <row r="2584" spans="1:6" hidden="1">
      <c r="A2584" s="19">
        <v>50</v>
      </c>
      <c r="B2584" s="8" t="s">
        <v>66</v>
      </c>
      <c r="C2584" s="24">
        <f>'Filter by planned &amp; actual'!D796</f>
        <v>0</v>
      </c>
      <c r="D2584" s="24">
        <f>'Filter by planned &amp; actual'!D2584</f>
        <v>0</v>
      </c>
      <c r="E2584" s="23">
        <v>44713</v>
      </c>
      <c r="F2584" s="19" t="s">
        <v>276</v>
      </c>
    </row>
    <row r="2585" spans="1:6" hidden="1">
      <c r="A2585" s="19">
        <v>51</v>
      </c>
      <c r="B2585" s="8" t="s">
        <v>67</v>
      </c>
      <c r="C2585" s="24">
        <f>'Filter by planned &amp; actual'!D797</f>
        <v>0</v>
      </c>
      <c r="D2585" s="24">
        <f>'Filter by planned &amp; actual'!D2585</f>
        <v>0</v>
      </c>
      <c r="E2585" s="23">
        <v>44713</v>
      </c>
      <c r="F2585" s="19" t="s">
        <v>276</v>
      </c>
    </row>
    <row r="2586" spans="1:6" hidden="1">
      <c r="A2586" s="19">
        <v>52</v>
      </c>
      <c r="B2586" s="8" t="s">
        <v>68</v>
      </c>
      <c r="C2586" s="24">
        <f>'Filter by planned &amp; actual'!D798</f>
        <v>0</v>
      </c>
      <c r="D2586" s="24">
        <f>'Filter by planned &amp; actual'!D2586</f>
        <v>0</v>
      </c>
      <c r="E2586" s="23">
        <v>44713</v>
      </c>
      <c r="F2586" s="19" t="s">
        <v>276</v>
      </c>
    </row>
    <row r="2587" spans="1:6" hidden="1">
      <c r="A2587" s="19">
        <v>53</v>
      </c>
      <c r="B2587" s="8" t="s">
        <v>69</v>
      </c>
      <c r="C2587" s="24">
        <f>'Filter by planned &amp; actual'!D799</f>
        <v>0</v>
      </c>
      <c r="D2587" s="24">
        <f>'Filter by planned &amp; actual'!D2587</f>
        <v>0</v>
      </c>
      <c r="E2587" s="23">
        <v>44713</v>
      </c>
      <c r="F2587" s="19" t="s">
        <v>276</v>
      </c>
    </row>
    <row r="2588" spans="1:6" hidden="1">
      <c r="A2588" s="19">
        <v>54</v>
      </c>
      <c r="B2588" s="8" t="s">
        <v>70</v>
      </c>
      <c r="C2588" s="24">
        <f>'Filter by planned &amp; actual'!D800</f>
        <v>0</v>
      </c>
      <c r="D2588" s="24">
        <f>'Filter by planned &amp; actual'!D2588</f>
        <v>0</v>
      </c>
      <c r="E2588" s="23">
        <v>44713</v>
      </c>
      <c r="F2588" s="19" t="s">
        <v>276</v>
      </c>
    </row>
    <row r="2589" spans="1:6" hidden="1">
      <c r="A2589" s="19">
        <v>55</v>
      </c>
      <c r="B2589" s="8" t="s">
        <v>71</v>
      </c>
      <c r="C2589" s="24">
        <f>'Filter by planned &amp; actual'!D801</f>
        <v>0</v>
      </c>
      <c r="D2589" s="24">
        <f>'Filter by planned &amp; actual'!D2589</f>
        <v>0</v>
      </c>
      <c r="E2589" s="23">
        <v>44713</v>
      </c>
      <c r="F2589" s="19" t="s">
        <v>276</v>
      </c>
    </row>
    <row r="2590" spans="1:6" hidden="1">
      <c r="A2590" s="19">
        <v>56</v>
      </c>
      <c r="B2590" s="8" t="s">
        <v>72</v>
      </c>
      <c r="C2590" s="24">
        <f>'Filter by planned &amp; actual'!D802</f>
        <v>0</v>
      </c>
      <c r="D2590" s="24">
        <f>'Filter by planned &amp; actual'!D2590</f>
        <v>0</v>
      </c>
      <c r="E2590" s="23">
        <v>44713</v>
      </c>
      <c r="F2590" s="19" t="s">
        <v>276</v>
      </c>
    </row>
    <row r="2591" spans="1:6" hidden="1">
      <c r="A2591" s="19">
        <v>57</v>
      </c>
      <c r="B2591" s="8" t="s">
        <v>73</v>
      </c>
      <c r="C2591" s="24">
        <f>'Filter by planned &amp; actual'!D803</f>
        <v>0</v>
      </c>
      <c r="D2591" s="24">
        <f>'Filter by planned &amp; actual'!D2591</f>
        <v>0</v>
      </c>
      <c r="E2591" s="23">
        <v>44713</v>
      </c>
      <c r="F2591" s="19" t="s">
        <v>276</v>
      </c>
    </row>
    <row r="2592" spans="1:6" hidden="1">
      <c r="A2592" s="19">
        <v>58</v>
      </c>
      <c r="B2592" s="8" t="s">
        <v>74</v>
      </c>
      <c r="C2592" s="24">
        <f>'Filter by planned &amp; actual'!D804</f>
        <v>0</v>
      </c>
      <c r="D2592" s="24">
        <f>'Filter by planned &amp; actual'!D2592</f>
        <v>0</v>
      </c>
      <c r="E2592" s="23">
        <v>44713</v>
      </c>
      <c r="F2592" s="19" t="s">
        <v>276</v>
      </c>
    </row>
    <row r="2593" spans="1:6" hidden="1">
      <c r="A2593" s="19">
        <v>59</v>
      </c>
      <c r="B2593" s="8" t="s">
        <v>75</v>
      </c>
      <c r="C2593" s="24">
        <f>'Filter by planned &amp; actual'!D805</f>
        <v>0</v>
      </c>
      <c r="D2593" s="24">
        <f>'Filter by planned &amp; actual'!D2593</f>
        <v>0</v>
      </c>
      <c r="E2593" s="23">
        <v>44713</v>
      </c>
      <c r="F2593" s="19" t="s">
        <v>276</v>
      </c>
    </row>
    <row r="2594" spans="1:6" hidden="1">
      <c r="A2594" s="19">
        <v>60</v>
      </c>
      <c r="B2594" s="8" t="s">
        <v>76</v>
      </c>
      <c r="C2594" s="24">
        <f>'Filter by planned &amp; actual'!D806</f>
        <v>0</v>
      </c>
      <c r="D2594" s="24">
        <f>'Filter by planned &amp; actual'!D2594</f>
        <v>0</v>
      </c>
      <c r="E2594" s="23">
        <v>44713</v>
      </c>
      <c r="F2594" s="19" t="s">
        <v>276</v>
      </c>
    </row>
    <row r="2595" spans="1:6" hidden="1">
      <c r="A2595" s="19">
        <v>61</v>
      </c>
      <c r="B2595" s="8" t="s">
        <v>77</v>
      </c>
      <c r="C2595" s="24">
        <f>'Filter by planned &amp; actual'!D807</f>
        <v>0</v>
      </c>
      <c r="D2595" s="24">
        <f>'Filter by planned &amp; actual'!D2595</f>
        <v>0</v>
      </c>
      <c r="E2595" s="23">
        <v>44713</v>
      </c>
      <c r="F2595" s="19" t="s">
        <v>276</v>
      </c>
    </row>
    <row r="2596" spans="1:6" hidden="1">
      <c r="A2596" s="19">
        <v>62</v>
      </c>
      <c r="B2596" s="8" t="s">
        <v>87</v>
      </c>
      <c r="C2596" s="24">
        <f>'Filter by planned &amp; actual'!D808</f>
        <v>0</v>
      </c>
      <c r="D2596" s="24">
        <f>'Filter by planned &amp; actual'!D2596</f>
        <v>0</v>
      </c>
      <c r="E2596" s="23">
        <v>44713</v>
      </c>
      <c r="F2596" s="19" t="s">
        <v>276</v>
      </c>
    </row>
    <row r="2597" spans="1:6" hidden="1">
      <c r="A2597" s="19">
        <v>63</v>
      </c>
      <c r="B2597" s="8" t="s">
        <v>93</v>
      </c>
      <c r="C2597" s="24">
        <f>'Filter by planned &amp; actual'!D809</f>
        <v>0</v>
      </c>
      <c r="D2597" s="24">
        <f>'Filter by planned &amp; actual'!D2597</f>
        <v>0</v>
      </c>
      <c r="E2597" s="23">
        <v>44713</v>
      </c>
      <c r="F2597" s="19" t="s">
        <v>276</v>
      </c>
    </row>
    <row r="2598" spans="1:6" hidden="1">
      <c r="A2598" s="19">
        <v>64</v>
      </c>
      <c r="B2598" s="8" t="s">
        <v>94</v>
      </c>
      <c r="C2598" s="24">
        <f>'Filter by planned &amp; actual'!D810</f>
        <v>0</v>
      </c>
      <c r="D2598" s="24">
        <f>'Filter by planned &amp; actual'!D2598</f>
        <v>0</v>
      </c>
      <c r="E2598" s="23">
        <v>44713</v>
      </c>
      <c r="F2598" s="19" t="s">
        <v>276</v>
      </c>
    </row>
    <row r="2599" spans="1:6" hidden="1">
      <c r="A2599" s="19">
        <v>65</v>
      </c>
      <c r="B2599" s="8" t="s">
        <v>95</v>
      </c>
      <c r="C2599" s="24">
        <f>'Filter by planned &amp; actual'!D811</f>
        <v>0</v>
      </c>
      <c r="D2599" s="24">
        <f>'Filter by planned &amp; actual'!D2599</f>
        <v>0</v>
      </c>
      <c r="E2599" s="23">
        <v>44713</v>
      </c>
      <c r="F2599" s="19" t="s">
        <v>276</v>
      </c>
    </row>
    <row r="2600" spans="1:6" hidden="1">
      <c r="A2600" s="19">
        <v>66</v>
      </c>
      <c r="B2600" s="8" t="s">
        <v>96</v>
      </c>
      <c r="C2600" s="24">
        <f>'Filter by planned &amp; actual'!D812</f>
        <v>0</v>
      </c>
      <c r="D2600" s="24">
        <f>'Filter by planned &amp; actual'!D2600</f>
        <v>0</v>
      </c>
      <c r="E2600" s="23">
        <v>44713</v>
      </c>
      <c r="F2600" s="19" t="s">
        <v>276</v>
      </c>
    </row>
    <row r="2601" spans="1:6" hidden="1">
      <c r="A2601" s="19">
        <v>67</v>
      </c>
      <c r="B2601" s="8" t="s">
        <v>97</v>
      </c>
      <c r="C2601" s="24">
        <f>'Filter by planned &amp; actual'!D813</f>
        <v>0</v>
      </c>
      <c r="D2601" s="24">
        <f>'Filter by planned &amp; actual'!D2601</f>
        <v>0</v>
      </c>
      <c r="E2601" s="23">
        <v>44713</v>
      </c>
      <c r="F2601" s="19" t="s">
        <v>276</v>
      </c>
    </row>
    <row r="2602" spans="1:6" hidden="1">
      <c r="A2602" s="19">
        <v>68</v>
      </c>
      <c r="B2602" s="8" t="s">
        <v>98</v>
      </c>
      <c r="C2602" s="24">
        <f>'Filter by planned &amp; actual'!D814</f>
        <v>0</v>
      </c>
      <c r="D2602" s="24">
        <f>'Filter by planned &amp; actual'!D2602</f>
        <v>0</v>
      </c>
      <c r="E2602" s="23">
        <v>44713</v>
      </c>
      <c r="F2602" s="19" t="s">
        <v>276</v>
      </c>
    </row>
    <row r="2603" spans="1:6" hidden="1">
      <c r="A2603" s="19">
        <v>69</v>
      </c>
      <c r="B2603" s="8" t="s">
        <v>99</v>
      </c>
      <c r="C2603" s="24">
        <f>'Filter by planned &amp; actual'!D815</f>
        <v>0</v>
      </c>
      <c r="D2603" s="24">
        <f>'Filter by planned &amp; actual'!D2603</f>
        <v>0</v>
      </c>
      <c r="E2603" s="23">
        <v>44713</v>
      </c>
      <c r="F2603" s="19" t="s">
        <v>276</v>
      </c>
    </row>
    <row r="2604" spans="1:6" hidden="1">
      <c r="A2604" s="19">
        <v>70</v>
      </c>
      <c r="B2604" s="8" t="s">
        <v>100</v>
      </c>
      <c r="C2604" s="24">
        <f>'Filter by planned &amp; actual'!D816</f>
        <v>0</v>
      </c>
      <c r="D2604" s="24">
        <f>'Filter by planned &amp; actual'!D2604</f>
        <v>0</v>
      </c>
      <c r="E2604" s="23">
        <v>44713</v>
      </c>
      <c r="F2604" s="19" t="s">
        <v>276</v>
      </c>
    </row>
    <row r="2605" spans="1:6" hidden="1">
      <c r="A2605" s="19">
        <v>71</v>
      </c>
      <c r="B2605" s="8" t="s">
        <v>101</v>
      </c>
      <c r="C2605" s="24">
        <f>'Filter by planned &amp; actual'!D817</f>
        <v>0</v>
      </c>
      <c r="D2605" s="24">
        <f>'Filter by planned &amp; actual'!D2605</f>
        <v>0</v>
      </c>
      <c r="E2605" s="23">
        <v>44713</v>
      </c>
      <c r="F2605" s="19" t="s">
        <v>276</v>
      </c>
    </row>
    <row r="2606" spans="1:6" hidden="1">
      <c r="A2606" s="19">
        <v>72</v>
      </c>
      <c r="B2606" s="8" t="s">
        <v>102</v>
      </c>
      <c r="C2606" s="24">
        <f>'Filter by planned &amp; actual'!D818</f>
        <v>0</v>
      </c>
      <c r="D2606" s="24">
        <f>'Filter by planned &amp; actual'!D2606</f>
        <v>0</v>
      </c>
      <c r="E2606" s="23">
        <v>44713</v>
      </c>
      <c r="F2606" s="19" t="s">
        <v>276</v>
      </c>
    </row>
    <row r="2607" spans="1:6" hidden="1">
      <c r="A2607" s="19">
        <v>73</v>
      </c>
      <c r="B2607" s="8" t="s">
        <v>103</v>
      </c>
      <c r="C2607" s="24">
        <f>'Filter by planned &amp; actual'!D819</f>
        <v>0</v>
      </c>
      <c r="D2607" s="24">
        <f>'Filter by planned &amp; actual'!D2607</f>
        <v>0</v>
      </c>
      <c r="E2607" s="23">
        <v>44713</v>
      </c>
      <c r="F2607" s="19" t="s">
        <v>276</v>
      </c>
    </row>
    <row r="2608" spans="1:6" hidden="1">
      <c r="A2608" s="19">
        <v>74</v>
      </c>
      <c r="B2608" s="8" t="s">
        <v>104</v>
      </c>
      <c r="C2608" s="24">
        <f>'Filter by planned &amp; actual'!D820</f>
        <v>0</v>
      </c>
      <c r="D2608" s="24">
        <f>'Filter by planned &amp; actual'!D2608</f>
        <v>0</v>
      </c>
      <c r="E2608" s="23">
        <v>44713</v>
      </c>
      <c r="F2608" s="19" t="s">
        <v>276</v>
      </c>
    </row>
    <row r="2609" spans="1:6" hidden="1">
      <c r="A2609" s="19">
        <v>75</v>
      </c>
      <c r="B2609" s="8" t="s">
        <v>105</v>
      </c>
      <c r="C2609" s="24">
        <f>'Filter by planned &amp; actual'!D821</f>
        <v>0</v>
      </c>
      <c r="D2609" s="24">
        <f>'Filter by planned &amp; actual'!D2609</f>
        <v>0</v>
      </c>
      <c r="E2609" s="23">
        <v>44713</v>
      </c>
      <c r="F2609" s="19" t="s">
        <v>276</v>
      </c>
    </row>
    <row r="2610" spans="1:6" hidden="1">
      <c r="A2610" s="19">
        <v>76</v>
      </c>
      <c r="B2610" s="8" t="s">
        <v>111</v>
      </c>
      <c r="C2610" s="24">
        <f>'Filter by planned &amp; actual'!D822</f>
        <v>0</v>
      </c>
      <c r="D2610" s="24">
        <f>'Filter by planned &amp; actual'!D2610</f>
        <v>0</v>
      </c>
      <c r="E2610" s="23">
        <v>44713</v>
      </c>
      <c r="F2610" s="19" t="s">
        <v>276</v>
      </c>
    </row>
    <row r="2611" spans="1:6" hidden="1">
      <c r="A2611" s="19">
        <v>77</v>
      </c>
      <c r="B2611" s="8" t="s">
        <v>112</v>
      </c>
      <c r="C2611" s="24">
        <f>'Filter by planned &amp; actual'!D823</f>
        <v>0</v>
      </c>
      <c r="D2611" s="24">
        <f>'Filter by planned &amp; actual'!D2611</f>
        <v>0</v>
      </c>
      <c r="E2611" s="23">
        <v>44713</v>
      </c>
      <c r="F2611" s="19" t="s">
        <v>276</v>
      </c>
    </row>
    <row r="2612" spans="1:6" hidden="1">
      <c r="A2612" s="19">
        <v>78</v>
      </c>
      <c r="B2612" s="8" t="s">
        <v>113</v>
      </c>
      <c r="C2612" s="24">
        <f>'Filter by planned &amp; actual'!D824</f>
        <v>0</v>
      </c>
      <c r="D2612" s="24">
        <f>'Filter by planned &amp; actual'!D2612</f>
        <v>0</v>
      </c>
      <c r="E2612" s="23">
        <v>44713</v>
      </c>
      <c r="F2612" s="19" t="s">
        <v>276</v>
      </c>
    </row>
    <row r="2613" spans="1:6" hidden="1">
      <c r="A2613" s="19">
        <v>79</v>
      </c>
      <c r="B2613" s="8" t="s">
        <v>114</v>
      </c>
      <c r="C2613" s="24">
        <f>'Filter by planned &amp; actual'!D825</f>
        <v>0</v>
      </c>
      <c r="D2613" s="24">
        <f>'Filter by planned &amp; actual'!D2613</f>
        <v>0</v>
      </c>
      <c r="E2613" s="23">
        <v>44713</v>
      </c>
      <c r="F2613" s="19" t="s">
        <v>276</v>
      </c>
    </row>
    <row r="2614" spans="1:6" hidden="1">
      <c r="A2614" s="19">
        <v>80</v>
      </c>
      <c r="B2614" s="8" t="s">
        <v>115</v>
      </c>
      <c r="C2614" s="24">
        <f>'Filter by planned &amp; actual'!D826</f>
        <v>0</v>
      </c>
      <c r="D2614" s="24">
        <f>'Filter by planned &amp; actual'!D2614</f>
        <v>0</v>
      </c>
      <c r="E2614" s="23">
        <v>44713</v>
      </c>
      <c r="F2614" s="19" t="s">
        <v>276</v>
      </c>
    </row>
    <row r="2615" spans="1:6" hidden="1">
      <c r="A2615" s="19">
        <v>81</v>
      </c>
      <c r="B2615" s="8" t="s">
        <v>116</v>
      </c>
      <c r="C2615" s="24">
        <f>'Filter by planned &amp; actual'!D827</f>
        <v>0</v>
      </c>
      <c r="D2615" s="24">
        <f>'Filter by planned &amp; actual'!D2615</f>
        <v>0</v>
      </c>
      <c r="E2615" s="23">
        <v>44713</v>
      </c>
      <c r="F2615" s="19" t="s">
        <v>276</v>
      </c>
    </row>
    <row r="2616" spans="1:6" hidden="1">
      <c r="A2616" s="19">
        <v>82</v>
      </c>
      <c r="B2616" s="8" t="s">
        <v>117</v>
      </c>
      <c r="C2616" s="24">
        <f>'Filter by planned &amp; actual'!D828</f>
        <v>0</v>
      </c>
      <c r="D2616" s="24">
        <f>'Filter by planned &amp; actual'!D2616</f>
        <v>0</v>
      </c>
      <c r="E2616" s="23">
        <v>44713</v>
      </c>
      <c r="F2616" s="19" t="s">
        <v>276</v>
      </c>
    </row>
    <row r="2617" spans="1:6" hidden="1">
      <c r="A2617" s="19">
        <v>83</v>
      </c>
      <c r="B2617" s="8" t="s">
        <v>118</v>
      </c>
      <c r="C2617" s="24">
        <f>'Filter by planned &amp; actual'!D829</f>
        <v>0</v>
      </c>
      <c r="D2617" s="24">
        <f>'Filter by planned &amp; actual'!D2617</f>
        <v>0</v>
      </c>
      <c r="E2617" s="23">
        <v>44713</v>
      </c>
      <c r="F2617" s="19" t="s">
        <v>276</v>
      </c>
    </row>
    <row r="2618" spans="1:6" hidden="1">
      <c r="A2618" s="19">
        <v>84</v>
      </c>
      <c r="B2618" s="8" t="s">
        <v>119</v>
      </c>
      <c r="C2618" s="24">
        <f>'Filter by planned &amp; actual'!D830</f>
        <v>0</v>
      </c>
      <c r="D2618" s="24">
        <f>'Filter by planned &amp; actual'!D2618</f>
        <v>0</v>
      </c>
      <c r="E2618" s="23">
        <v>44713</v>
      </c>
      <c r="F2618" s="19" t="s">
        <v>276</v>
      </c>
    </row>
    <row r="2619" spans="1:6" hidden="1">
      <c r="A2619" s="19">
        <v>85</v>
      </c>
      <c r="B2619" s="8" t="s">
        <v>120</v>
      </c>
      <c r="C2619" s="24">
        <f>'Filter by planned &amp; actual'!D831</f>
        <v>0</v>
      </c>
      <c r="D2619" s="24">
        <f>'Filter by planned &amp; actual'!D2619</f>
        <v>0</v>
      </c>
      <c r="E2619" s="23">
        <v>44713</v>
      </c>
      <c r="F2619" s="19" t="s">
        <v>276</v>
      </c>
    </row>
    <row r="2620" spans="1:6" hidden="1">
      <c r="A2620" s="19">
        <v>86</v>
      </c>
      <c r="B2620" s="8" t="s">
        <v>121</v>
      </c>
      <c r="C2620" s="24">
        <f>'Filter by planned &amp; actual'!D832</f>
        <v>0</v>
      </c>
      <c r="D2620" s="24">
        <f>'Filter by planned &amp; actual'!D2620</f>
        <v>0</v>
      </c>
      <c r="E2620" s="23">
        <v>44713</v>
      </c>
      <c r="F2620" s="19" t="s">
        <v>276</v>
      </c>
    </row>
    <row r="2621" spans="1:6" hidden="1">
      <c r="A2621" s="19">
        <v>87</v>
      </c>
      <c r="B2621" s="8" t="s">
        <v>122</v>
      </c>
      <c r="C2621" s="24">
        <f>'Filter by planned &amp; actual'!D833</f>
        <v>0</v>
      </c>
      <c r="D2621" s="24">
        <f>'Filter by planned &amp; actual'!D2621</f>
        <v>0</v>
      </c>
      <c r="E2621" s="23">
        <v>44713</v>
      </c>
      <c r="F2621" s="19" t="s">
        <v>276</v>
      </c>
    </row>
    <row r="2622" spans="1:6" hidden="1">
      <c r="A2622" s="19">
        <v>88</v>
      </c>
      <c r="B2622" s="8" t="s">
        <v>123</v>
      </c>
      <c r="C2622" s="24">
        <f>'Filter by planned &amp; actual'!D834</f>
        <v>0</v>
      </c>
      <c r="D2622" s="24">
        <f>'Filter by planned &amp; actual'!D2622</f>
        <v>0</v>
      </c>
      <c r="E2622" s="23">
        <v>44713</v>
      </c>
      <c r="F2622" s="19" t="s">
        <v>276</v>
      </c>
    </row>
    <row r="2623" spans="1:6" hidden="1">
      <c r="A2623" s="19">
        <v>89</v>
      </c>
      <c r="B2623" s="8" t="s">
        <v>126</v>
      </c>
      <c r="C2623" s="24">
        <f>'Filter by planned &amp; actual'!D835</f>
        <v>0</v>
      </c>
      <c r="D2623" s="24">
        <f>'Filter by planned &amp; actual'!D2623</f>
        <v>0</v>
      </c>
      <c r="E2623" s="23">
        <v>44713</v>
      </c>
      <c r="F2623" s="19" t="s">
        <v>276</v>
      </c>
    </row>
    <row r="2624" spans="1:6" hidden="1">
      <c r="A2624" s="19">
        <v>90</v>
      </c>
      <c r="B2624" s="8" t="s">
        <v>284</v>
      </c>
      <c r="C2624" s="24">
        <f>'Filter by planned &amp; actual'!D836</f>
        <v>0</v>
      </c>
      <c r="D2624" s="24">
        <f>'Filter by planned &amp; actual'!D2624</f>
        <v>0</v>
      </c>
      <c r="E2624" s="23">
        <v>44713</v>
      </c>
      <c r="F2624" s="19" t="s">
        <v>276</v>
      </c>
    </row>
    <row r="2625" spans="1:6" hidden="1">
      <c r="A2625" s="19">
        <v>91</v>
      </c>
      <c r="B2625" s="19" t="s">
        <v>2006</v>
      </c>
      <c r="C2625" s="24">
        <f>'Filter by planned &amp; actual'!D837</f>
        <v>0</v>
      </c>
      <c r="D2625" s="24">
        <f>'Filter by planned &amp; actual'!D2625</f>
        <v>0</v>
      </c>
      <c r="E2625" s="23">
        <v>44713</v>
      </c>
      <c r="F2625" s="19" t="s">
        <v>276</v>
      </c>
    </row>
    <row r="2626" spans="1:6" hidden="1">
      <c r="A2626" s="19">
        <v>92</v>
      </c>
      <c r="B2626" s="19" t="s">
        <v>283</v>
      </c>
      <c r="C2626" s="24">
        <f>'Filter by planned &amp; actual'!D838</f>
        <v>0</v>
      </c>
      <c r="D2626" s="24">
        <f>'Filter by planned &amp; actual'!D2626</f>
        <v>0</v>
      </c>
      <c r="E2626" s="23">
        <v>44713</v>
      </c>
      <c r="F2626" s="19" t="s">
        <v>276</v>
      </c>
    </row>
    <row r="2627" spans="1:6" hidden="1">
      <c r="A2627" s="19">
        <v>93</v>
      </c>
      <c r="B2627" s="19" t="s">
        <v>2005</v>
      </c>
      <c r="C2627" s="24">
        <f>'Filter by planned &amp; actual'!D839</f>
        <v>0</v>
      </c>
      <c r="D2627" s="24">
        <f>'Filter by planned &amp; actual'!D2627</f>
        <v>0</v>
      </c>
      <c r="E2627" s="23">
        <v>44713</v>
      </c>
      <c r="F2627" s="19" t="s">
        <v>276</v>
      </c>
    </row>
    <row r="2628" spans="1:6" hidden="1">
      <c r="A2628" s="19">
        <v>94</v>
      </c>
      <c r="B2628" s="19" t="s">
        <v>2075</v>
      </c>
      <c r="C2628" s="24">
        <f>'Filter by planned &amp; actual'!D840</f>
        <v>0</v>
      </c>
      <c r="D2628" s="24">
        <f>'Filter by planned &amp; actual'!D2628</f>
        <v>0</v>
      </c>
      <c r="E2628" s="23">
        <v>44713</v>
      </c>
      <c r="F2628" s="19" t="s">
        <v>276</v>
      </c>
    </row>
    <row r="2629" spans="1:6" hidden="1">
      <c r="A2629" s="19">
        <v>95</v>
      </c>
      <c r="B2629" s="19" t="s">
        <v>2076</v>
      </c>
      <c r="C2629" s="24">
        <f>'Filter by planned &amp; actual'!D841</f>
        <v>0</v>
      </c>
      <c r="D2629" s="22">
        <f>'Filter by planned &amp; actual'!D2629</f>
        <v>0</v>
      </c>
      <c r="E2629" s="23">
        <v>44713</v>
      </c>
      <c r="F2629" s="19" t="s">
        <v>276</v>
      </c>
    </row>
    <row r="2630" spans="1:6" hidden="1">
      <c r="A2630" s="19">
        <v>96</v>
      </c>
      <c r="B2630" s="19" t="s">
        <v>2077</v>
      </c>
      <c r="C2630" s="24">
        <f>'Filter by planned &amp; actual'!D842</f>
        <v>0</v>
      </c>
      <c r="D2630" s="22">
        <f>'Filter by planned &amp; actual'!D2630</f>
        <v>0</v>
      </c>
      <c r="E2630" s="23">
        <v>44713</v>
      </c>
      <c r="F2630" s="19" t="s">
        <v>276</v>
      </c>
    </row>
    <row r="2631" spans="1:6" hidden="1">
      <c r="A2631" s="19">
        <v>97</v>
      </c>
      <c r="B2631" s="19" t="s">
        <v>2078</v>
      </c>
      <c r="C2631" s="24">
        <f>'Filter by planned &amp; actual'!D843</f>
        <v>16160270</v>
      </c>
      <c r="D2631" s="22">
        <f>'Filter by planned &amp; actual'!D2631</f>
        <v>307392.11</v>
      </c>
      <c r="E2631" s="23">
        <v>44713</v>
      </c>
      <c r="F2631" s="19" t="s">
        <v>276</v>
      </c>
    </row>
    <row r="2632" spans="1:6" hidden="1">
      <c r="A2632" s="19">
        <v>98</v>
      </c>
      <c r="B2632" s="19" t="s">
        <v>2079</v>
      </c>
      <c r="C2632" s="24">
        <f>'Filter by planned &amp; actual'!D844</f>
        <v>33369950</v>
      </c>
      <c r="D2632" s="22">
        <f>'Filter by planned &amp; actual'!D2632</f>
        <v>12501707.07</v>
      </c>
      <c r="E2632" s="23">
        <v>44713</v>
      </c>
      <c r="F2632" s="19" t="s">
        <v>276</v>
      </c>
    </row>
    <row r="2633" spans="1:6" hidden="1">
      <c r="A2633" s="19">
        <v>99</v>
      </c>
      <c r="B2633" s="19" t="s">
        <v>2080</v>
      </c>
      <c r="C2633" s="24">
        <f>'Filter by planned &amp; actual'!D845</f>
        <v>36314287</v>
      </c>
      <c r="D2633" s="22">
        <f>'Filter by planned &amp; actual'!D2633</f>
        <v>2176364</v>
      </c>
      <c r="E2633" s="23">
        <v>44713</v>
      </c>
      <c r="F2633" s="19" t="s">
        <v>276</v>
      </c>
    </row>
    <row r="2634" spans="1:6" hidden="1">
      <c r="A2634" s="19">
        <v>100</v>
      </c>
      <c r="B2634" s="19" t="s">
        <v>2081</v>
      </c>
      <c r="C2634" s="24">
        <f>'Filter by planned &amp; actual'!D846</f>
        <v>0</v>
      </c>
      <c r="D2634" s="22">
        <f>'Filter by planned &amp; actual'!D2634</f>
        <v>0</v>
      </c>
      <c r="E2634" s="23">
        <v>44713</v>
      </c>
      <c r="F2634" s="19" t="s">
        <v>276</v>
      </c>
    </row>
    <row r="2635" spans="1:6" hidden="1">
      <c r="A2635" s="19">
        <v>101</v>
      </c>
      <c r="B2635" s="19" t="s">
        <v>2082</v>
      </c>
      <c r="C2635" s="24">
        <f>'Filter by planned &amp; actual'!D847</f>
        <v>0</v>
      </c>
      <c r="D2635" s="22">
        <f>'Filter by planned &amp; actual'!D2635</f>
        <v>0</v>
      </c>
      <c r="E2635" s="23">
        <v>44713</v>
      </c>
      <c r="F2635" s="19" t="s">
        <v>276</v>
      </c>
    </row>
    <row r="2636" spans="1:6" hidden="1">
      <c r="A2636" s="19">
        <v>102</v>
      </c>
      <c r="B2636" s="19" t="s">
        <v>2083</v>
      </c>
      <c r="C2636" s="24">
        <f>'Filter by planned &amp; actual'!D848</f>
        <v>27182385.710000001</v>
      </c>
      <c r="D2636" s="22">
        <f>'Filter by planned &amp; actual'!D2636</f>
        <v>0</v>
      </c>
      <c r="E2636" s="23">
        <v>44713</v>
      </c>
      <c r="F2636" s="19" t="s">
        <v>276</v>
      </c>
    </row>
    <row r="2637" spans="1:6" hidden="1">
      <c r="A2637" s="19">
        <v>103</v>
      </c>
      <c r="B2637" t="s">
        <v>2085</v>
      </c>
      <c r="C2637" s="24">
        <f>'Filter by planned &amp; actual'!D849</f>
        <v>0</v>
      </c>
      <c r="D2637" s="22">
        <f>'Filter by planned &amp; actual'!D2637</f>
        <v>0</v>
      </c>
      <c r="E2637" s="23">
        <v>44713</v>
      </c>
      <c r="F2637" s="19" t="s">
        <v>276</v>
      </c>
    </row>
    <row r="2638" spans="1:6" hidden="1">
      <c r="A2638" s="19">
        <v>104</v>
      </c>
      <c r="B2638" t="s">
        <v>2086</v>
      </c>
      <c r="C2638" s="24">
        <f>'Filter by planned &amp; actual'!D850</f>
        <v>0</v>
      </c>
      <c r="D2638" s="22">
        <f>'Filter by planned &amp; actual'!D2638</f>
        <v>0</v>
      </c>
      <c r="E2638" s="23">
        <v>44713</v>
      </c>
      <c r="F2638" s="19" t="s">
        <v>276</v>
      </c>
    </row>
    <row r="2639" spans="1:6" hidden="1">
      <c r="A2639" s="19">
        <v>105</v>
      </c>
      <c r="B2639" t="s">
        <v>2087</v>
      </c>
      <c r="C2639" s="24">
        <f>'Filter by planned &amp; actual'!D851</f>
        <v>0</v>
      </c>
      <c r="D2639" s="22">
        <f>'Filter by planned &amp; actual'!D2639</f>
        <v>27970544.469999999</v>
      </c>
      <c r="E2639" s="23">
        <v>44713</v>
      </c>
      <c r="F2639" s="19" t="s">
        <v>276</v>
      </c>
    </row>
    <row r="2640" spans="1:6" hidden="1">
      <c r="A2640" s="19">
        <v>106</v>
      </c>
      <c r="B2640" t="s">
        <v>2088</v>
      </c>
      <c r="C2640" s="24">
        <f>'Filter by planned &amp; actual'!D852</f>
        <v>0</v>
      </c>
      <c r="D2640" s="22">
        <f>'Filter by planned &amp; actual'!D2640</f>
        <v>0</v>
      </c>
      <c r="E2640" s="23">
        <v>44713</v>
      </c>
      <c r="F2640" s="19" t="s">
        <v>276</v>
      </c>
    </row>
    <row r="2641" spans="1:6" hidden="1">
      <c r="A2641" s="19">
        <v>107</v>
      </c>
      <c r="B2641" t="s">
        <v>2089</v>
      </c>
      <c r="C2641" s="24">
        <f>'Filter by planned &amp; actual'!D853</f>
        <v>0</v>
      </c>
      <c r="D2641" s="22">
        <f>'Filter by planned &amp; actual'!D2641</f>
        <v>0</v>
      </c>
      <c r="E2641" s="23">
        <v>44713</v>
      </c>
      <c r="F2641" s="19" t="s">
        <v>276</v>
      </c>
    </row>
    <row r="2642" spans="1:6" hidden="1">
      <c r="A2642" s="19">
        <v>108</v>
      </c>
      <c r="B2642" t="s">
        <v>2090</v>
      </c>
      <c r="C2642" s="24">
        <f>'Filter by planned &amp; actual'!D854</f>
        <v>32619245.710000001</v>
      </c>
      <c r="D2642" s="22">
        <f>'Filter by planned &amp; actual'!D2642</f>
        <v>0</v>
      </c>
      <c r="E2642" s="23">
        <v>44713</v>
      </c>
      <c r="F2642" s="19" t="s">
        <v>276</v>
      </c>
    </row>
    <row r="2643" spans="1:6" hidden="1">
      <c r="A2643" s="19">
        <v>109</v>
      </c>
      <c r="B2643" t="s">
        <v>2091</v>
      </c>
      <c r="C2643" s="24">
        <f>'Filter by planned &amp; actual'!D855</f>
        <v>0</v>
      </c>
      <c r="D2643" s="22">
        <f>'Filter by planned &amp; actual'!D2643</f>
        <v>8931771.700000003</v>
      </c>
      <c r="E2643" s="23">
        <v>44713</v>
      </c>
      <c r="F2643" s="19" t="s">
        <v>276</v>
      </c>
    </row>
    <row r="2644" spans="1:6" hidden="1">
      <c r="A2644" s="19">
        <v>110</v>
      </c>
      <c r="B2644" s="19" t="s">
        <v>2092</v>
      </c>
      <c r="C2644" s="24">
        <f>'Filter by planned &amp; actual'!D856</f>
        <v>36338895</v>
      </c>
      <c r="D2644" s="22">
        <f>'Filter by planned &amp; actual'!D2644</f>
        <v>44492972.379999995</v>
      </c>
      <c r="E2644" s="23">
        <v>44713</v>
      </c>
      <c r="F2644" s="19" t="s">
        <v>276</v>
      </c>
    </row>
    <row r="2645" spans="1:6" hidden="1">
      <c r="A2645" s="19">
        <v>111</v>
      </c>
      <c r="B2645" s="19" t="s">
        <v>2104</v>
      </c>
      <c r="C2645" s="24">
        <f>'Filter by planned &amp; actual'!D857</f>
        <v>0</v>
      </c>
      <c r="D2645" s="22">
        <f>'Filter by planned &amp; actual'!D2645</f>
        <v>0</v>
      </c>
      <c r="E2645" s="23">
        <v>44713</v>
      </c>
      <c r="F2645" s="19" t="s">
        <v>276</v>
      </c>
    </row>
    <row r="2646" spans="1:6" hidden="1">
      <c r="A2646" s="19">
        <v>112</v>
      </c>
      <c r="B2646" s="19" t="s">
        <v>2100</v>
      </c>
      <c r="C2646" s="24">
        <f>'Filter by planned &amp; actual'!D858</f>
        <v>24739046</v>
      </c>
      <c r="D2646" s="22">
        <f>'Filter by planned &amp; actual'!D2646</f>
        <v>0</v>
      </c>
      <c r="E2646" s="23">
        <v>44713</v>
      </c>
      <c r="F2646" s="19" t="s">
        <v>276</v>
      </c>
    </row>
    <row r="2647" spans="1:6" hidden="1">
      <c r="A2647" s="19">
        <v>113</v>
      </c>
      <c r="B2647" s="19" t="s">
        <v>2101</v>
      </c>
      <c r="C2647" s="24">
        <f>'Filter by planned &amp; actual'!D859</f>
        <v>66573015</v>
      </c>
      <c r="D2647" s="22">
        <f>'Filter by planned &amp; actual'!D2647</f>
        <v>34522830</v>
      </c>
      <c r="E2647" s="23">
        <v>44713</v>
      </c>
      <c r="F2647" s="19" t="s">
        <v>276</v>
      </c>
    </row>
    <row r="2648" spans="1:6" hidden="1">
      <c r="A2648" s="19">
        <v>114</v>
      </c>
      <c r="B2648" s="19" t="s">
        <v>2102</v>
      </c>
      <c r="C2648" s="24">
        <f>'Filter by planned &amp; actual'!D860</f>
        <v>0</v>
      </c>
      <c r="D2648" s="22">
        <f>'Filter by planned &amp; actual'!D2648</f>
        <v>10150</v>
      </c>
      <c r="E2648" s="23">
        <v>44713</v>
      </c>
      <c r="F2648" s="19" t="s">
        <v>276</v>
      </c>
    </row>
    <row r="2649" spans="1:6" hidden="1">
      <c r="A2649" s="20">
        <v>115</v>
      </c>
      <c r="B2649" s="20" t="s">
        <v>2103</v>
      </c>
      <c r="C2649" s="24">
        <f>'Filter by planned &amp; actual'!D861</f>
        <v>0</v>
      </c>
      <c r="D2649" s="22">
        <f>'Filter by planned &amp; actual'!D2649</f>
        <v>0</v>
      </c>
      <c r="E2649" s="23">
        <v>44713</v>
      </c>
      <c r="F2649" s="19" t="s">
        <v>276</v>
      </c>
    </row>
    <row r="2650" spans="1:6" hidden="1">
      <c r="A2650" s="19">
        <v>116</v>
      </c>
      <c r="B2650" s="19" t="s">
        <v>2109</v>
      </c>
      <c r="C2650" s="24">
        <f>'Filter by planned &amp; actual'!D862</f>
        <v>0</v>
      </c>
      <c r="D2650" s="22">
        <f>'Filter by planned &amp; actual'!D2650</f>
        <v>0</v>
      </c>
      <c r="E2650" s="23">
        <v>44713</v>
      </c>
      <c r="F2650" s="19" t="s">
        <v>276</v>
      </c>
    </row>
    <row r="2651" spans="1:6" hidden="1">
      <c r="A2651" s="19">
        <v>117</v>
      </c>
      <c r="B2651" s="19" t="s">
        <v>2110</v>
      </c>
      <c r="C2651" s="24">
        <f>'Filter by planned &amp; actual'!D863</f>
        <v>0</v>
      </c>
      <c r="D2651" s="22">
        <f>'Filter by planned &amp; actual'!D2651</f>
        <v>0</v>
      </c>
      <c r="E2651" s="23">
        <v>44713</v>
      </c>
      <c r="F2651" s="19" t="s">
        <v>276</v>
      </c>
    </row>
    <row r="2652" spans="1:6" hidden="1">
      <c r="A2652">
        <v>118</v>
      </c>
      <c r="B2652" t="s">
        <v>2112</v>
      </c>
      <c r="C2652" s="24">
        <f>'Filter by planned &amp; actual'!D864</f>
        <v>0</v>
      </c>
      <c r="D2652" s="22">
        <f>'Filter by planned &amp; actual'!D2652</f>
        <v>23770027.480000015</v>
      </c>
      <c r="E2652" s="23">
        <v>44713</v>
      </c>
      <c r="F2652" s="19" t="s">
        <v>276</v>
      </c>
    </row>
    <row r="2653" spans="1:6" hidden="1">
      <c r="A2653">
        <v>119</v>
      </c>
      <c r="B2653" t="s">
        <v>2113</v>
      </c>
      <c r="C2653" s="24">
        <f>'Filter by planned &amp; actual'!D865</f>
        <v>0</v>
      </c>
      <c r="D2653" s="22">
        <f>'Filter by planned &amp; actual'!D2653</f>
        <v>0</v>
      </c>
      <c r="E2653" s="23">
        <v>44713</v>
      </c>
      <c r="F2653" s="19" t="s">
        <v>276</v>
      </c>
    </row>
    <row r="2654" spans="1:6" hidden="1">
      <c r="A2654">
        <v>120</v>
      </c>
      <c r="B2654" s="106" t="s">
        <v>2114</v>
      </c>
      <c r="C2654" s="24">
        <f>'Filter by planned &amp; actual'!D866</f>
        <v>0</v>
      </c>
      <c r="D2654" s="22">
        <f>'Filter by planned &amp; actual'!D2654</f>
        <v>0</v>
      </c>
      <c r="E2654" s="23">
        <v>44713</v>
      </c>
      <c r="F2654" s="19" t="s">
        <v>276</v>
      </c>
    </row>
    <row r="2655" spans="1:6" hidden="1">
      <c r="A2655">
        <v>121</v>
      </c>
      <c r="B2655" s="12" t="s">
        <v>2157</v>
      </c>
      <c r="C2655" s="24">
        <f>'Filter by planned &amp; actual'!D867</f>
        <v>0</v>
      </c>
      <c r="D2655" s="22">
        <f>'Filter by planned &amp; actual'!D2655</f>
        <v>0</v>
      </c>
      <c r="E2655" s="23">
        <v>44713</v>
      </c>
      <c r="F2655" s="19" t="s">
        <v>276</v>
      </c>
    </row>
    <row r="2656" spans="1:6" hidden="1">
      <c r="A2656">
        <v>122</v>
      </c>
      <c r="B2656" s="12" t="s">
        <v>2158</v>
      </c>
      <c r="C2656" s="24">
        <f>'Filter by planned &amp; actual'!D868</f>
        <v>0</v>
      </c>
      <c r="D2656" s="22">
        <f>'Filter by planned &amp; actual'!D2656</f>
        <v>0</v>
      </c>
      <c r="E2656" s="23">
        <v>44713</v>
      </c>
      <c r="F2656" s="19" t="s">
        <v>276</v>
      </c>
    </row>
    <row r="2657" spans="1:6" hidden="1">
      <c r="A2657">
        <v>123</v>
      </c>
      <c r="B2657" s="12" t="s">
        <v>2159</v>
      </c>
      <c r="C2657" s="24">
        <f>'Filter by planned &amp; actual'!D869</f>
        <v>0</v>
      </c>
      <c r="D2657" s="22">
        <f>'Filter by planned &amp; actual'!D2657</f>
        <v>0</v>
      </c>
      <c r="E2657" s="23">
        <v>44713</v>
      </c>
      <c r="F2657" s="19" t="s">
        <v>276</v>
      </c>
    </row>
    <row r="2658" spans="1:6" hidden="1">
      <c r="A2658">
        <v>124</v>
      </c>
      <c r="B2658" s="12" t="s">
        <v>2160</v>
      </c>
      <c r="C2658" s="24">
        <f>'Filter by planned &amp; actual'!D870</f>
        <v>0</v>
      </c>
      <c r="D2658" s="22">
        <f>'Filter by planned &amp; actual'!D2658</f>
        <v>0</v>
      </c>
      <c r="E2658" s="23">
        <v>44713</v>
      </c>
      <c r="F2658" s="19" t="s">
        <v>276</v>
      </c>
    </row>
    <row r="2659" spans="1:6" hidden="1">
      <c r="A2659" s="19">
        <v>125</v>
      </c>
      <c r="B2659" s="19" t="s">
        <v>2162</v>
      </c>
      <c r="C2659" s="24">
        <f>'Filter by planned &amp; actual'!D871</f>
        <v>0</v>
      </c>
      <c r="D2659" s="22">
        <f>'Filter by planned &amp; actual'!D2659</f>
        <v>0</v>
      </c>
      <c r="E2659" s="23">
        <v>44713</v>
      </c>
      <c r="F2659" s="19" t="s">
        <v>276</v>
      </c>
    </row>
    <row r="2660" spans="1:6" hidden="1">
      <c r="A2660" s="19">
        <v>126</v>
      </c>
      <c r="B2660" s="19" t="s">
        <v>2163</v>
      </c>
      <c r="C2660" s="24">
        <f>'Filter by planned &amp; actual'!D872</f>
        <v>18676223</v>
      </c>
      <c r="D2660" s="22">
        <f>'Filter by planned &amp; actual'!D2660</f>
        <v>0</v>
      </c>
      <c r="E2660" s="23">
        <v>44713</v>
      </c>
      <c r="F2660" s="19" t="s">
        <v>276</v>
      </c>
    </row>
    <row r="2661" spans="1:6" hidden="1">
      <c r="A2661" s="19">
        <v>127</v>
      </c>
      <c r="B2661" s="19" t="s">
        <v>2164</v>
      </c>
      <c r="C2661" s="24">
        <f>'Filter by planned &amp; actual'!D873</f>
        <v>29714286</v>
      </c>
      <c r="D2661" s="22">
        <f>'Filter by planned &amp; actual'!D2661</f>
        <v>0</v>
      </c>
      <c r="E2661" s="23">
        <v>44713</v>
      </c>
      <c r="F2661" s="19" t="s">
        <v>276</v>
      </c>
    </row>
    <row r="2662" spans="1:6" hidden="1">
      <c r="A2662" s="19">
        <v>128</v>
      </c>
      <c r="B2662" s="19" t="s">
        <v>2165</v>
      </c>
      <c r="C2662" s="24">
        <f>'Filter by planned &amp; actual'!D874</f>
        <v>7244544</v>
      </c>
      <c r="D2662" s="22">
        <f>'Filter by planned &amp; actual'!D2662</f>
        <v>9754360.3809523769</v>
      </c>
      <c r="E2662" s="23">
        <v>44713</v>
      </c>
      <c r="F2662" s="19" t="s">
        <v>276</v>
      </c>
    </row>
    <row r="2663" spans="1:6" hidden="1">
      <c r="A2663" s="113">
        <v>129</v>
      </c>
      <c r="B2663" t="s">
        <v>2167</v>
      </c>
      <c r="C2663" s="24">
        <f>'Filter by planned &amp; actual'!D875</f>
        <v>0</v>
      </c>
      <c r="D2663" s="22">
        <f>'Filter by planned &amp; actual'!D2663</f>
        <v>0</v>
      </c>
      <c r="E2663" s="23">
        <v>44713</v>
      </c>
      <c r="F2663" s="19" t="s">
        <v>276</v>
      </c>
    </row>
    <row r="2664" spans="1:6" hidden="1">
      <c r="A2664" s="113">
        <v>130</v>
      </c>
      <c r="B2664" t="s">
        <v>2168</v>
      </c>
      <c r="C2664" s="24">
        <f>'Filter by planned &amp; actual'!D876</f>
        <v>24046221</v>
      </c>
      <c r="D2664" s="22">
        <f>'Filter by planned &amp; actual'!D2664</f>
        <v>18889361.340000004</v>
      </c>
      <c r="E2664" s="23">
        <v>44713</v>
      </c>
      <c r="F2664" s="19" t="s">
        <v>276</v>
      </c>
    </row>
    <row r="2665" spans="1:6" hidden="1">
      <c r="A2665" s="113">
        <v>131</v>
      </c>
      <c r="B2665" s="113" t="s">
        <v>2169</v>
      </c>
      <c r="C2665" s="24">
        <f>'Filter by planned &amp; actual'!D877</f>
        <v>23059500.949999999</v>
      </c>
      <c r="D2665" s="22">
        <f>'Filter by planned &amp; actual'!D2665</f>
        <v>27162560.570000008</v>
      </c>
      <c r="E2665" s="23">
        <v>44713</v>
      </c>
      <c r="F2665" s="19" t="s">
        <v>276</v>
      </c>
    </row>
    <row r="2666" spans="1:6" hidden="1">
      <c r="A2666" s="113">
        <v>132</v>
      </c>
      <c r="B2666" s="113" t="s">
        <v>2170</v>
      </c>
      <c r="C2666" s="24">
        <f>'Filter by planned &amp; actual'!D878</f>
        <v>4482943.8099999996</v>
      </c>
      <c r="D2666" s="22">
        <f>'Filter by planned &amp; actual'!D2666</f>
        <v>0</v>
      </c>
      <c r="E2666" s="23">
        <v>44713</v>
      </c>
      <c r="F2666" s="19" t="s">
        <v>276</v>
      </c>
    </row>
    <row r="2667" spans="1:6" hidden="1">
      <c r="A2667" s="113">
        <v>133</v>
      </c>
      <c r="B2667" s="113" t="s">
        <v>2171</v>
      </c>
      <c r="C2667" s="24">
        <f>'Filter by planned &amp; actual'!D879</f>
        <v>3736360.4759999998</v>
      </c>
      <c r="D2667" s="22">
        <f>'Filter by planned &amp; actual'!D2667</f>
        <v>0</v>
      </c>
      <c r="E2667" s="23">
        <v>44713</v>
      </c>
      <c r="F2667" s="19" t="s">
        <v>276</v>
      </c>
    </row>
    <row r="2668" spans="1:6" hidden="1">
      <c r="A2668" s="113">
        <v>134</v>
      </c>
      <c r="B2668" s="113" t="s">
        <v>2172</v>
      </c>
      <c r="C2668" s="24">
        <f>'Filter by planned &amp; actual'!D880</f>
        <v>0</v>
      </c>
      <c r="D2668" s="22">
        <f>'Filter by planned &amp; actual'!D2668</f>
        <v>0</v>
      </c>
      <c r="E2668" s="23">
        <v>44713</v>
      </c>
      <c r="F2668" s="19" t="s">
        <v>276</v>
      </c>
    </row>
    <row r="2669" spans="1:6" hidden="1">
      <c r="A2669" s="113">
        <v>135</v>
      </c>
      <c r="B2669" s="113" t="s">
        <v>2173</v>
      </c>
      <c r="C2669" s="24">
        <f>'Filter by planned &amp; actual'!D881</f>
        <v>17076763</v>
      </c>
      <c r="D2669" s="22">
        <f>'Filter by planned &amp; actual'!D2669</f>
        <v>0</v>
      </c>
      <c r="E2669" s="23">
        <v>44713</v>
      </c>
      <c r="F2669" s="19" t="s">
        <v>276</v>
      </c>
    </row>
    <row r="2670" spans="1:6" hidden="1">
      <c r="A2670" s="113">
        <v>136</v>
      </c>
      <c r="B2670" s="113" t="s">
        <v>2174</v>
      </c>
      <c r="C2670" s="24">
        <f>'Filter by planned &amp; actual'!D882</f>
        <v>50639922.859999999</v>
      </c>
      <c r="D2670" s="22">
        <f>'Filter by planned &amp; actual'!D2670</f>
        <v>39889969.7095</v>
      </c>
      <c r="E2670" s="23">
        <v>44713</v>
      </c>
      <c r="F2670" s="19" t="s">
        <v>276</v>
      </c>
    </row>
    <row r="2671" spans="1:6" hidden="1">
      <c r="A2671" s="113">
        <v>137</v>
      </c>
      <c r="B2671" s="113" t="s">
        <v>2175</v>
      </c>
      <c r="C2671" s="24">
        <f>'Filter by planned &amp; actual'!D883</f>
        <v>0</v>
      </c>
      <c r="D2671" s="22">
        <f>'Filter by planned &amp; actual'!D2671</f>
        <v>0</v>
      </c>
      <c r="E2671" s="23">
        <v>44713</v>
      </c>
      <c r="F2671" s="19" t="s">
        <v>276</v>
      </c>
    </row>
    <row r="2672" spans="1:6" hidden="1">
      <c r="A2672" s="113">
        <v>138</v>
      </c>
      <c r="B2672" s="113" t="s">
        <v>2176</v>
      </c>
      <c r="C2672" s="24">
        <f>'Filter by planned &amp; actual'!D884</f>
        <v>19000000</v>
      </c>
      <c r="D2672" s="22">
        <f>'Filter by planned &amp; actual'!D2672</f>
        <v>0</v>
      </c>
      <c r="E2672" s="23">
        <v>44713</v>
      </c>
      <c r="F2672" s="19" t="s">
        <v>276</v>
      </c>
    </row>
    <row r="2673" spans="1:6" hidden="1">
      <c r="A2673" s="113">
        <v>139</v>
      </c>
      <c r="B2673" s="113" t="s">
        <v>2189</v>
      </c>
      <c r="C2673" s="24">
        <f>'Filter by planned &amp; actual'!D885</f>
        <v>1945028.79</v>
      </c>
      <c r="D2673" s="22">
        <f>'Filter by planned &amp; actual'!D2673</f>
        <v>0</v>
      </c>
      <c r="E2673" s="23">
        <v>44713</v>
      </c>
      <c r="F2673" s="19" t="s">
        <v>276</v>
      </c>
    </row>
    <row r="2674" spans="1:6" hidden="1">
      <c r="A2674" s="113">
        <v>140</v>
      </c>
      <c r="B2674" s="113" t="s">
        <v>2190</v>
      </c>
      <c r="C2674" s="24">
        <f>'Filter by planned &amp; actual'!D886</f>
        <v>10000000</v>
      </c>
      <c r="D2674" s="22">
        <f>'Filter by planned &amp; actual'!D2674</f>
        <v>0</v>
      </c>
      <c r="E2674" s="23">
        <v>44713</v>
      </c>
      <c r="F2674" s="19" t="s">
        <v>276</v>
      </c>
    </row>
    <row r="2675" spans="1:6" hidden="1">
      <c r="A2675" s="113">
        <v>141</v>
      </c>
      <c r="B2675" s="113" t="s">
        <v>2191</v>
      </c>
      <c r="C2675" s="24">
        <f>'Filter by planned &amp; actual'!D887</f>
        <v>0</v>
      </c>
      <c r="D2675" s="22">
        <f>'Filter by planned &amp; actual'!D2675</f>
        <v>0</v>
      </c>
      <c r="E2675" s="23">
        <v>44713</v>
      </c>
      <c r="F2675" s="19" t="s">
        <v>276</v>
      </c>
    </row>
    <row r="2676" spans="1:6" hidden="1">
      <c r="A2676" s="113">
        <v>142</v>
      </c>
      <c r="B2676" s="113" t="s">
        <v>2192</v>
      </c>
      <c r="C2676" s="24">
        <f>'Filter by planned &amp; actual'!D888</f>
        <v>33677846.193599999</v>
      </c>
      <c r="D2676" s="22">
        <f>'Filter by planned &amp; actual'!D2676</f>
        <v>11248294.2994</v>
      </c>
      <c r="E2676" s="23">
        <v>44713</v>
      </c>
      <c r="F2676" s="19" t="s">
        <v>276</v>
      </c>
    </row>
    <row r="2677" spans="1:6" hidden="1">
      <c r="A2677" s="113">
        <v>143</v>
      </c>
      <c r="B2677" s="113" t="s">
        <v>2193</v>
      </c>
      <c r="C2677" s="24">
        <f>'Filter by planned &amp; actual'!D889</f>
        <v>0</v>
      </c>
      <c r="D2677" s="22">
        <f>'Filter by planned &amp; actual'!D2677</f>
        <v>0</v>
      </c>
      <c r="E2677" s="23">
        <v>44713</v>
      </c>
      <c r="F2677" s="19" t="s">
        <v>276</v>
      </c>
    </row>
    <row r="2678" spans="1:6" hidden="1">
      <c r="A2678" s="152">
        <v>144</v>
      </c>
      <c r="B2678" s="152" t="s">
        <v>2207</v>
      </c>
      <c r="C2678" s="24">
        <f>'Filter by planned &amp; actual'!D890</f>
        <v>0</v>
      </c>
      <c r="D2678" s="22">
        <f>'Filter by planned &amp; actual'!D2678</f>
        <v>0</v>
      </c>
      <c r="E2678" s="23">
        <v>44713</v>
      </c>
      <c r="F2678" s="19" t="s">
        <v>276</v>
      </c>
    </row>
    <row r="2679" spans="1:6">
      <c r="A2679" s="152">
        <v>145</v>
      </c>
      <c r="B2679" s="152" t="s">
        <v>2208</v>
      </c>
      <c r="C2679" s="24">
        <f>'Filter by planned &amp; actual'!D891</f>
        <v>0</v>
      </c>
      <c r="D2679" s="22">
        <f>'Filter by planned &amp; actual'!D2679</f>
        <v>0</v>
      </c>
      <c r="E2679" s="23">
        <v>44713</v>
      </c>
      <c r="F2679" s="19" t="s">
        <v>276</v>
      </c>
    </row>
    <row r="2680" spans="1:6">
      <c r="A2680" s="152">
        <v>146</v>
      </c>
      <c r="B2680" s="152" t="s">
        <v>2211</v>
      </c>
      <c r="C2680" s="24">
        <f>'Filter by planned &amp; actual'!D892</f>
        <v>0</v>
      </c>
      <c r="D2680" s="22">
        <f>'Filter by planned &amp; actual'!D2680</f>
        <v>0</v>
      </c>
      <c r="E2680" s="23">
        <v>44713</v>
      </c>
      <c r="F2680" s="19" t="s">
        <v>276</v>
      </c>
    </row>
    <row r="2681" spans="1:6">
      <c r="A2681" s="152">
        <v>147</v>
      </c>
      <c r="B2681" s="152" t="s">
        <v>2212</v>
      </c>
      <c r="C2681" s="24">
        <f>'Filter by planned &amp; actual'!D893</f>
        <v>0</v>
      </c>
      <c r="D2681" s="22">
        <f>'Filter by planned &amp; actual'!D2681</f>
        <v>0</v>
      </c>
      <c r="E2681" s="23">
        <v>44713</v>
      </c>
      <c r="F2681" s="19" t="s">
        <v>276</v>
      </c>
    </row>
    <row r="2682" spans="1:6">
      <c r="A2682" s="152">
        <v>148</v>
      </c>
      <c r="B2682" s="152" t="s">
        <v>2213</v>
      </c>
      <c r="C2682" s="24">
        <f>'Filter by planned &amp; actual'!D894</f>
        <v>0</v>
      </c>
      <c r="D2682" s="22">
        <f>'Filter by planned &amp; actual'!D2682</f>
        <v>0</v>
      </c>
      <c r="E2682" s="23">
        <v>44713</v>
      </c>
      <c r="F2682" s="19" t="s">
        <v>276</v>
      </c>
    </row>
    <row r="2683" spans="1:6">
      <c r="A2683" s="19">
        <v>0</v>
      </c>
      <c r="B2683" s="111" t="s">
        <v>1985</v>
      </c>
      <c r="C2683" s="24">
        <f>'Filter by planned &amp; actual'!D895</f>
        <v>0</v>
      </c>
      <c r="D2683" s="22">
        <f>'Filter by planned &amp; actual'!D2683</f>
        <v>0</v>
      </c>
      <c r="E2683" s="23">
        <v>44713</v>
      </c>
      <c r="F2683" s="19" t="s">
        <v>276</v>
      </c>
    </row>
    <row r="2684" spans="1:6" hidden="1">
      <c r="A2684" s="19">
        <v>1</v>
      </c>
      <c r="B2684" s="8" t="s">
        <v>7</v>
      </c>
      <c r="C2684" s="24">
        <f>'Filter by planned &amp; actual'!D896</f>
        <v>0</v>
      </c>
      <c r="D2684" s="24">
        <f>'Filter by planned &amp; actual'!D2684</f>
        <v>10646001.076190472</v>
      </c>
      <c r="E2684" s="23">
        <v>44743</v>
      </c>
      <c r="F2684" s="19" t="s">
        <v>276</v>
      </c>
    </row>
    <row r="2685" spans="1:6" hidden="1">
      <c r="A2685" s="19">
        <v>2</v>
      </c>
      <c r="B2685" s="8" t="s">
        <v>8</v>
      </c>
      <c r="C2685" s="24">
        <f>'Filter by planned &amp; actual'!D897</f>
        <v>0</v>
      </c>
      <c r="D2685" s="24">
        <f>'Filter by planned &amp; actual'!D2685</f>
        <v>0</v>
      </c>
      <c r="E2685" s="23">
        <v>44743</v>
      </c>
      <c r="F2685" s="19" t="s">
        <v>276</v>
      </c>
    </row>
    <row r="2686" spans="1:6" hidden="1">
      <c r="A2686" s="19">
        <v>3</v>
      </c>
      <c r="B2686" s="8" t="s">
        <v>9</v>
      </c>
      <c r="C2686" s="24">
        <f>'Filter by planned &amp; actual'!D898</f>
        <v>0</v>
      </c>
      <c r="D2686" s="24">
        <f>'Filter by planned &amp; actual'!D2686</f>
        <v>0</v>
      </c>
      <c r="E2686" s="23">
        <v>44743</v>
      </c>
      <c r="F2686" s="19" t="s">
        <v>276</v>
      </c>
    </row>
    <row r="2687" spans="1:6" hidden="1">
      <c r="A2687" s="19">
        <v>4</v>
      </c>
      <c r="B2687" s="8" t="s">
        <v>10</v>
      </c>
      <c r="C2687" s="24">
        <f>'Filter by planned &amp; actual'!D899</f>
        <v>0</v>
      </c>
      <c r="D2687" s="24">
        <f>'Filter by planned &amp; actual'!D2687</f>
        <v>0</v>
      </c>
      <c r="E2687" s="23">
        <v>44743</v>
      </c>
      <c r="F2687" s="19" t="s">
        <v>276</v>
      </c>
    </row>
    <row r="2688" spans="1:6" hidden="1">
      <c r="A2688" s="19">
        <v>5</v>
      </c>
      <c r="B2688" s="8" t="s">
        <v>11</v>
      </c>
      <c r="C2688" s="24">
        <f>'Filter by planned &amp; actual'!D900</f>
        <v>0</v>
      </c>
      <c r="D2688" s="24">
        <f>'Filter by planned &amp; actual'!D2688</f>
        <v>0</v>
      </c>
      <c r="E2688" s="23">
        <v>44743</v>
      </c>
      <c r="F2688" s="19" t="s">
        <v>276</v>
      </c>
    </row>
    <row r="2689" spans="1:6" hidden="1">
      <c r="A2689" s="19">
        <v>6</v>
      </c>
      <c r="B2689" s="8" t="s">
        <v>12</v>
      </c>
      <c r="C2689" s="24">
        <f>'Filter by planned &amp; actual'!D901</f>
        <v>51994515.430965409</v>
      </c>
      <c r="D2689" s="24">
        <f>'Filter by planned &amp; actual'!D2689</f>
        <v>38071430.730000019</v>
      </c>
      <c r="E2689" s="23">
        <v>44743</v>
      </c>
      <c r="F2689" s="19" t="s">
        <v>276</v>
      </c>
    </row>
    <row r="2690" spans="1:6" hidden="1">
      <c r="A2690" s="19">
        <v>7</v>
      </c>
      <c r="B2690" s="8" t="s">
        <v>13</v>
      </c>
      <c r="C2690" s="24">
        <f>'Filter by planned &amp; actual'!D902</f>
        <v>0</v>
      </c>
      <c r="D2690" s="24">
        <f>'Filter by planned &amp; actual'!D2690</f>
        <v>0</v>
      </c>
      <c r="E2690" s="23">
        <v>44743</v>
      </c>
      <c r="F2690" s="19" t="s">
        <v>276</v>
      </c>
    </row>
    <row r="2691" spans="1:6" hidden="1">
      <c r="A2691" s="19">
        <v>8</v>
      </c>
      <c r="B2691" s="8" t="s">
        <v>2004</v>
      </c>
      <c r="C2691" s="24">
        <f>'Filter by planned &amp; actual'!D903</f>
        <v>20000000</v>
      </c>
      <c r="D2691" s="24">
        <f>'Filter by planned &amp; actual'!D2691</f>
        <v>0</v>
      </c>
      <c r="E2691" s="23">
        <v>44743</v>
      </c>
      <c r="F2691" s="19" t="s">
        <v>276</v>
      </c>
    </row>
    <row r="2692" spans="1:6" hidden="1">
      <c r="A2692" s="19">
        <v>9</v>
      </c>
      <c r="B2692" s="8" t="s">
        <v>15</v>
      </c>
      <c r="C2692" s="24">
        <f>'Filter by planned &amp; actual'!D904</f>
        <v>0</v>
      </c>
      <c r="D2692" s="24">
        <f>'Filter by planned &amp; actual'!D2692</f>
        <v>0</v>
      </c>
      <c r="E2692" s="23">
        <v>44743</v>
      </c>
      <c r="F2692" s="19" t="s">
        <v>276</v>
      </c>
    </row>
    <row r="2693" spans="1:6" hidden="1">
      <c r="A2693" s="19">
        <v>10</v>
      </c>
      <c r="B2693" s="8" t="s">
        <v>16</v>
      </c>
      <c r="C2693" s="24">
        <f>'Filter by planned &amp; actual'!D905</f>
        <v>0</v>
      </c>
      <c r="D2693" s="24">
        <f>'Filter by planned &amp; actual'!D2693</f>
        <v>0</v>
      </c>
      <c r="E2693" s="23">
        <v>44743</v>
      </c>
      <c r="F2693" s="19" t="s">
        <v>276</v>
      </c>
    </row>
    <row r="2694" spans="1:6" hidden="1">
      <c r="A2694" s="19">
        <v>11</v>
      </c>
      <c r="B2694" s="8" t="s">
        <v>17</v>
      </c>
      <c r="C2694" s="24">
        <f>'Filter by planned &amp; actual'!D906</f>
        <v>0</v>
      </c>
      <c r="D2694" s="24">
        <f>'Filter by planned &amp; actual'!D2694</f>
        <v>0</v>
      </c>
      <c r="E2694" s="23">
        <v>44743</v>
      </c>
      <c r="F2694" s="19" t="s">
        <v>276</v>
      </c>
    </row>
    <row r="2695" spans="1:6" hidden="1">
      <c r="A2695" s="19">
        <v>12</v>
      </c>
      <c r="B2695" s="8" t="s">
        <v>18</v>
      </c>
      <c r="C2695" s="24">
        <f>'Filter by planned &amp; actual'!D907</f>
        <v>0</v>
      </c>
      <c r="D2695" s="24">
        <f>'Filter by planned &amp; actual'!D2695</f>
        <v>0</v>
      </c>
      <c r="E2695" s="23">
        <v>44743</v>
      </c>
      <c r="F2695" s="19" t="s">
        <v>276</v>
      </c>
    </row>
    <row r="2696" spans="1:6" hidden="1">
      <c r="A2696" s="19">
        <v>13</v>
      </c>
      <c r="B2696" s="8" t="s">
        <v>19</v>
      </c>
      <c r="C2696" s="24">
        <f>'Filter by planned &amp; actual'!D908</f>
        <v>0</v>
      </c>
      <c r="D2696" s="24">
        <f>'Filter by planned &amp; actual'!D2696</f>
        <v>0</v>
      </c>
      <c r="E2696" s="23">
        <v>44743</v>
      </c>
      <c r="F2696" s="19" t="s">
        <v>276</v>
      </c>
    </row>
    <row r="2697" spans="1:6" hidden="1">
      <c r="A2697" s="19">
        <v>14</v>
      </c>
      <c r="B2697" s="8" t="s">
        <v>20</v>
      </c>
      <c r="C2697" s="24">
        <f>'Filter by planned &amp; actual'!D909</f>
        <v>0</v>
      </c>
      <c r="D2697" s="24">
        <f>'Filter by planned &amp; actual'!D2697</f>
        <v>0</v>
      </c>
      <c r="E2697" s="23">
        <v>44743</v>
      </c>
      <c r="F2697" s="19" t="s">
        <v>276</v>
      </c>
    </row>
    <row r="2698" spans="1:6" hidden="1">
      <c r="A2698" s="19">
        <v>15</v>
      </c>
      <c r="B2698" s="8" t="s">
        <v>21</v>
      </c>
      <c r="C2698" s="24">
        <f>'Filter by planned &amp; actual'!D910</f>
        <v>0</v>
      </c>
      <c r="D2698" s="24">
        <f>'Filter by planned &amp; actual'!D2698</f>
        <v>0</v>
      </c>
      <c r="E2698" s="23">
        <v>44743</v>
      </c>
      <c r="F2698" s="19" t="s">
        <v>276</v>
      </c>
    </row>
    <row r="2699" spans="1:6" hidden="1">
      <c r="A2699" s="19">
        <v>16</v>
      </c>
      <c r="B2699" s="12" t="s">
        <v>22</v>
      </c>
      <c r="C2699" s="24">
        <f>'Filter by planned &amp; actual'!D911</f>
        <v>0</v>
      </c>
      <c r="D2699" s="24">
        <f>'Filter by planned &amp; actual'!D2699</f>
        <v>0</v>
      </c>
      <c r="E2699" s="23">
        <v>44743</v>
      </c>
      <c r="F2699" s="19" t="s">
        <v>276</v>
      </c>
    </row>
    <row r="2700" spans="1:6" hidden="1">
      <c r="A2700" s="19">
        <v>17</v>
      </c>
      <c r="B2700" s="12" t="s">
        <v>23</v>
      </c>
      <c r="C2700" s="24">
        <f>'Filter by planned &amp; actual'!D912</f>
        <v>0</v>
      </c>
      <c r="D2700" s="24">
        <f>'Filter by planned &amp; actual'!D2700</f>
        <v>0</v>
      </c>
      <c r="E2700" s="23">
        <v>44743</v>
      </c>
      <c r="F2700" s="19" t="s">
        <v>276</v>
      </c>
    </row>
    <row r="2701" spans="1:6" hidden="1">
      <c r="A2701" s="19">
        <v>18</v>
      </c>
      <c r="B2701" s="12" t="s">
        <v>24</v>
      </c>
      <c r="C2701" s="24">
        <f>'Filter by planned &amp; actual'!D913</f>
        <v>0</v>
      </c>
      <c r="D2701" s="24">
        <f>'Filter by planned &amp; actual'!D2701</f>
        <v>0</v>
      </c>
      <c r="E2701" s="23">
        <v>44743</v>
      </c>
      <c r="F2701" s="19" t="s">
        <v>276</v>
      </c>
    </row>
    <row r="2702" spans="1:6" hidden="1">
      <c r="A2702" s="19">
        <v>19</v>
      </c>
      <c r="B2702" s="8" t="s">
        <v>25</v>
      </c>
      <c r="C2702" s="24">
        <f>'Filter by planned &amp; actual'!D914</f>
        <v>0</v>
      </c>
      <c r="D2702" s="24">
        <f>'Filter by planned &amp; actual'!D2702</f>
        <v>0</v>
      </c>
      <c r="E2702" s="23">
        <v>44743</v>
      </c>
      <c r="F2702" s="19" t="s">
        <v>276</v>
      </c>
    </row>
    <row r="2703" spans="1:6" hidden="1">
      <c r="A2703" s="19">
        <v>20</v>
      </c>
      <c r="B2703" s="8" t="s">
        <v>26</v>
      </c>
      <c r="C2703" s="24">
        <f>'Filter by planned &amp; actual'!D915</f>
        <v>0</v>
      </c>
      <c r="D2703" s="24">
        <f>'Filter by planned &amp; actual'!D2703</f>
        <v>4928235.5605945261</v>
      </c>
      <c r="E2703" s="23">
        <v>44743</v>
      </c>
      <c r="F2703" s="19" t="s">
        <v>276</v>
      </c>
    </row>
    <row r="2704" spans="1:6" hidden="1">
      <c r="A2704" s="19">
        <v>21</v>
      </c>
      <c r="B2704" s="8" t="s">
        <v>27</v>
      </c>
      <c r="C2704" s="24">
        <f>'Filter by planned &amp; actual'!D916</f>
        <v>30829366</v>
      </c>
      <c r="D2704" s="24">
        <f>'Filter by planned &amp; actual'!D2704</f>
        <v>0</v>
      </c>
      <c r="E2704" s="23">
        <v>44743</v>
      </c>
      <c r="F2704" s="19" t="s">
        <v>276</v>
      </c>
    </row>
    <row r="2705" spans="1:6" hidden="1">
      <c r="A2705" s="19">
        <v>22</v>
      </c>
      <c r="B2705" s="8" t="s">
        <v>29</v>
      </c>
      <c r="C2705" s="24">
        <f>'Filter by planned &amp; actual'!D917</f>
        <v>24841335</v>
      </c>
      <c r="D2705" s="24">
        <f>'Filter by planned &amp; actual'!D2705</f>
        <v>0</v>
      </c>
      <c r="E2705" s="23">
        <v>44743</v>
      </c>
      <c r="F2705" s="19" t="s">
        <v>276</v>
      </c>
    </row>
    <row r="2706" spans="1:6" hidden="1">
      <c r="A2706" s="19">
        <v>23</v>
      </c>
      <c r="B2706" s="8" t="s">
        <v>30</v>
      </c>
      <c r="C2706" s="24">
        <f>'Filter by planned &amp; actual'!D918</f>
        <v>26066978</v>
      </c>
      <c r="D2706" s="24">
        <f>'Filter by planned &amp; actual'!D2706</f>
        <v>0</v>
      </c>
      <c r="E2706" s="23">
        <v>44743</v>
      </c>
      <c r="F2706" s="19" t="s">
        <v>276</v>
      </c>
    </row>
    <row r="2707" spans="1:6" hidden="1">
      <c r="A2707" s="19">
        <v>24</v>
      </c>
      <c r="B2707" s="8" t="s">
        <v>31</v>
      </c>
      <c r="C2707" s="24">
        <f>'Filter by planned &amp; actual'!D919</f>
        <v>0</v>
      </c>
      <c r="D2707" s="24">
        <f>'Filter by planned &amp; actual'!D2707</f>
        <v>0</v>
      </c>
      <c r="E2707" s="23">
        <v>44743</v>
      </c>
      <c r="F2707" s="19" t="s">
        <v>276</v>
      </c>
    </row>
    <row r="2708" spans="1:6" hidden="1">
      <c r="A2708" s="19">
        <v>25</v>
      </c>
      <c r="B2708" s="8" t="s">
        <v>32</v>
      </c>
      <c r="C2708" s="24">
        <f>'Filter by planned &amp; actual'!D920</f>
        <v>0</v>
      </c>
      <c r="D2708" s="24">
        <f>'Filter by planned &amp; actual'!D2708</f>
        <v>0</v>
      </c>
      <c r="E2708" s="23">
        <v>44743</v>
      </c>
      <c r="F2708" s="19" t="s">
        <v>276</v>
      </c>
    </row>
    <row r="2709" spans="1:6" hidden="1">
      <c r="A2709" s="19">
        <v>26</v>
      </c>
      <c r="B2709" s="8" t="s">
        <v>34</v>
      </c>
      <c r="C2709" s="24">
        <f>'Filter by planned &amp; actual'!D921</f>
        <v>0</v>
      </c>
      <c r="D2709" s="24">
        <f>'Filter by planned &amp; actual'!D2709</f>
        <v>163971.04</v>
      </c>
      <c r="E2709" s="23">
        <v>44743</v>
      </c>
      <c r="F2709" s="19" t="s">
        <v>276</v>
      </c>
    </row>
    <row r="2710" spans="1:6" hidden="1">
      <c r="A2710" s="19">
        <v>27</v>
      </c>
      <c r="B2710" s="8" t="s">
        <v>35</v>
      </c>
      <c r="C2710" s="24">
        <f>'Filter by planned &amp; actual'!D922</f>
        <v>0</v>
      </c>
      <c r="D2710" s="24">
        <f>'Filter by planned &amp; actual'!D2710</f>
        <v>0</v>
      </c>
      <c r="E2710" s="23">
        <v>44743</v>
      </c>
      <c r="F2710" s="19" t="s">
        <v>276</v>
      </c>
    </row>
    <row r="2711" spans="1:6" hidden="1">
      <c r="A2711" s="19">
        <v>28</v>
      </c>
      <c r="B2711" s="8" t="s">
        <v>36</v>
      </c>
      <c r="C2711" s="24">
        <f>'Filter by planned &amp; actual'!D923</f>
        <v>0</v>
      </c>
      <c r="D2711" s="24">
        <f>'Filter by planned &amp; actual'!D2711</f>
        <v>0</v>
      </c>
      <c r="E2711" s="23">
        <v>44743</v>
      </c>
      <c r="F2711" s="19" t="s">
        <v>276</v>
      </c>
    </row>
    <row r="2712" spans="1:6" hidden="1">
      <c r="A2712" s="19">
        <v>29</v>
      </c>
      <c r="B2712" s="8" t="s">
        <v>37</v>
      </c>
      <c r="C2712" s="24">
        <f>'Filter by planned &amp; actual'!D924</f>
        <v>0</v>
      </c>
      <c r="D2712" s="24">
        <f>'Filter by planned &amp; actual'!D2712</f>
        <v>0</v>
      </c>
      <c r="E2712" s="23">
        <v>44743</v>
      </c>
      <c r="F2712" s="19" t="s">
        <v>276</v>
      </c>
    </row>
    <row r="2713" spans="1:6" hidden="1">
      <c r="A2713" s="19">
        <v>30</v>
      </c>
      <c r="B2713" s="8" t="s">
        <v>38</v>
      </c>
      <c r="C2713" s="24">
        <f>'Filter by planned &amp; actual'!D925</f>
        <v>0</v>
      </c>
      <c r="D2713" s="24">
        <f>'Filter by planned &amp; actual'!D2713</f>
        <v>0</v>
      </c>
      <c r="E2713" s="23">
        <v>44743</v>
      </c>
      <c r="F2713" s="19" t="s">
        <v>276</v>
      </c>
    </row>
    <row r="2714" spans="1:6" hidden="1">
      <c r="A2714" s="19">
        <v>31</v>
      </c>
      <c r="B2714" s="8" t="s">
        <v>39</v>
      </c>
      <c r="C2714" s="24">
        <f>'Filter by planned &amp; actual'!D926</f>
        <v>0</v>
      </c>
      <c r="D2714" s="24">
        <f>'Filter by planned &amp; actual'!D2714</f>
        <v>0</v>
      </c>
      <c r="E2714" s="23">
        <v>44743</v>
      </c>
      <c r="F2714" s="19" t="s">
        <v>276</v>
      </c>
    </row>
    <row r="2715" spans="1:6" hidden="1">
      <c r="A2715" s="19">
        <v>32</v>
      </c>
      <c r="B2715" s="8" t="s">
        <v>40</v>
      </c>
      <c r="C2715" s="24">
        <f>'Filter by planned &amp; actual'!D927</f>
        <v>0</v>
      </c>
      <c r="D2715" s="24">
        <f>'Filter by planned &amp; actual'!D2715</f>
        <v>0</v>
      </c>
      <c r="E2715" s="23">
        <v>44743</v>
      </c>
      <c r="F2715" s="19" t="s">
        <v>276</v>
      </c>
    </row>
    <row r="2716" spans="1:6" hidden="1">
      <c r="A2716" s="19">
        <v>33</v>
      </c>
      <c r="B2716" s="8" t="s">
        <v>41</v>
      </c>
      <c r="C2716" s="24">
        <f>'Filter by planned &amp; actual'!D928</f>
        <v>0</v>
      </c>
      <c r="D2716" s="24">
        <f>'Filter by planned &amp; actual'!D2716</f>
        <v>0</v>
      </c>
      <c r="E2716" s="23">
        <v>44743</v>
      </c>
      <c r="F2716" s="19" t="s">
        <v>276</v>
      </c>
    </row>
    <row r="2717" spans="1:6" hidden="1">
      <c r="A2717" s="19">
        <v>34</v>
      </c>
      <c r="B2717" s="8" t="s">
        <v>42</v>
      </c>
      <c r="C2717" s="24">
        <f>'Filter by planned &amp; actual'!D929</f>
        <v>0</v>
      </c>
      <c r="D2717" s="24">
        <f>'Filter by planned &amp; actual'!D2717</f>
        <v>0</v>
      </c>
      <c r="E2717" s="23">
        <v>44743</v>
      </c>
      <c r="F2717" s="19" t="s">
        <v>276</v>
      </c>
    </row>
    <row r="2718" spans="1:6" hidden="1">
      <c r="A2718" s="19">
        <v>35</v>
      </c>
      <c r="B2718" s="8" t="s">
        <v>43</v>
      </c>
      <c r="C2718" s="24">
        <f>'Filter by planned &amp; actual'!D930</f>
        <v>0</v>
      </c>
      <c r="D2718" s="24">
        <f>'Filter by planned &amp; actual'!D2718</f>
        <v>0</v>
      </c>
      <c r="E2718" s="23">
        <v>44743</v>
      </c>
      <c r="F2718" s="19" t="s">
        <v>276</v>
      </c>
    </row>
    <row r="2719" spans="1:6" hidden="1">
      <c r="A2719" s="19">
        <v>36</v>
      </c>
      <c r="B2719" s="8" t="s">
        <v>44</v>
      </c>
      <c r="C2719" s="24">
        <f>'Filter by planned &amp; actual'!D931</f>
        <v>0</v>
      </c>
      <c r="D2719" s="24">
        <f>'Filter by planned &amp; actual'!D2719</f>
        <v>0</v>
      </c>
      <c r="E2719" s="23">
        <v>44743</v>
      </c>
      <c r="F2719" s="19" t="s">
        <v>276</v>
      </c>
    </row>
    <row r="2720" spans="1:6" hidden="1">
      <c r="A2720" s="19">
        <v>37</v>
      </c>
      <c r="B2720" s="8" t="s">
        <v>1980</v>
      </c>
      <c r="C2720" s="24">
        <f>'Filter by planned &amp; actual'!D932</f>
        <v>0</v>
      </c>
      <c r="D2720" s="24">
        <f>'Filter by planned &amp; actual'!D2720</f>
        <v>639869.56999999285</v>
      </c>
      <c r="E2720" s="23">
        <v>44743</v>
      </c>
      <c r="F2720" s="19" t="s">
        <v>276</v>
      </c>
    </row>
    <row r="2721" spans="1:6" hidden="1">
      <c r="A2721" s="19">
        <v>38</v>
      </c>
      <c r="B2721" s="8" t="s">
        <v>1982</v>
      </c>
      <c r="C2721" s="24">
        <f>'Filter by planned &amp; actual'!D933</f>
        <v>38199802</v>
      </c>
      <c r="D2721" s="24">
        <f>'Filter by planned &amp; actual'!D2721</f>
        <v>21958815</v>
      </c>
      <c r="E2721" s="23">
        <v>44743</v>
      </c>
      <c r="F2721" s="19" t="s">
        <v>276</v>
      </c>
    </row>
    <row r="2722" spans="1:6" hidden="1">
      <c r="A2722" s="19">
        <v>39</v>
      </c>
      <c r="B2722" s="8" t="s">
        <v>1984</v>
      </c>
      <c r="C2722" s="24">
        <f>'Filter by planned &amp; actual'!D934</f>
        <v>17797227</v>
      </c>
      <c r="D2722" s="24">
        <f>'Filter by planned &amp; actual'!D2722</f>
        <v>1390180.36</v>
      </c>
      <c r="E2722" s="23">
        <v>44743</v>
      </c>
      <c r="F2722" s="19" t="s">
        <v>276</v>
      </c>
    </row>
    <row r="2723" spans="1:6" hidden="1">
      <c r="A2723" s="19">
        <v>40</v>
      </c>
      <c r="B2723" s="8" t="s">
        <v>2001</v>
      </c>
      <c r="C2723" s="24">
        <f>'Filter by planned &amp; actual'!D935</f>
        <v>0</v>
      </c>
      <c r="D2723" s="24">
        <f>'Filter by planned &amp; actual'!D2723</f>
        <v>18722790.25999999</v>
      </c>
      <c r="E2723" s="23">
        <v>44743</v>
      </c>
      <c r="F2723" s="19" t="s">
        <v>276</v>
      </c>
    </row>
    <row r="2724" spans="1:6" hidden="1">
      <c r="A2724" s="19">
        <v>41</v>
      </c>
      <c r="B2724" s="8" t="s">
        <v>2002</v>
      </c>
      <c r="C2724" s="24">
        <f>'Filter by planned &amp; actual'!D936</f>
        <v>0</v>
      </c>
      <c r="D2724" s="24">
        <f>'Filter by planned &amp; actual'!D2724</f>
        <v>0</v>
      </c>
      <c r="E2724" s="23">
        <v>44743</v>
      </c>
      <c r="F2724" s="19" t="s">
        <v>276</v>
      </c>
    </row>
    <row r="2725" spans="1:6" hidden="1">
      <c r="A2725" s="19">
        <v>42</v>
      </c>
      <c r="B2725" s="8" t="s">
        <v>2003</v>
      </c>
      <c r="C2725" s="24">
        <f>'Filter by planned &amp; actual'!D937</f>
        <v>0</v>
      </c>
      <c r="D2725" s="24">
        <f>'Filter by planned &amp; actual'!D2725</f>
        <v>0</v>
      </c>
      <c r="E2725" s="23">
        <v>44743</v>
      </c>
      <c r="F2725" s="19" t="s">
        <v>276</v>
      </c>
    </row>
    <row r="2726" spans="1:6" hidden="1">
      <c r="A2726" s="19">
        <v>43</v>
      </c>
      <c r="B2726" s="8" t="s">
        <v>2064</v>
      </c>
      <c r="C2726" s="24">
        <f>'Filter by planned &amp; actual'!D938</f>
        <v>0</v>
      </c>
      <c r="D2726" s="24">
        <f>'Filter by planned &amp; actual'!D2726</f>
        <v>0</v>
      </c>
      <c r="E2726" s="23">
        <v>44743</v>
      </c>
      <c r="F2726" s="19" t="s">
        <v>276</v>
      </c>
    </row>
    <row r="2727" spans="1:6" hidden="1">
      <c r="A2727" s="19">
        <v>44</v>
      </c>
      <c r="B2727" s="8" t="s">
        <v>2062</v>
      </c>
      <c r="C2727" s="24">
        <f>'Filter by planned &amp; actual'!D939</f>
        <v>0</v>
      </c>
      <c r="D2727" s="24">
        <f>'Filter by planned &amp; actual'!D2727</f>
        <v>0</v>
      </c>
      <c r="E2727" s="23">
        <v>44743</v>
      </c>
      <c r="F2727" s="19" t="s">
        <v>276</v>
      </c>
    </row>
    <row r="2728" spans="1:6" hidden="1">
      <c r="A2728" s="19">
        <v>45</v>
      </c>
      <c r="B2728" s="8" t="s">
        <v>2063</v>
      </c>
      <c r="C2728" s="24">
        <f>'Filter by planned &amp; actual'!D940</f>
        <v>0</v>
      </c>
      <c r="D2728" s="24">
        <f>'Filter by planned &amp; actual'!D2728</f>
        <v>0</v>
      </c>
      <c r="E2728" s="23">
        <v>44743</v>
      </c>
      <c r="F2728" s="19" t="s">
        <v>276</v>
      </c>
    </row>
    <row r="2729" spans="1:6" hidden="1">
      <c r="A2729" s="19">
        <v>46</v>
      </c>
      <c r="B2729" s="12" t="s">
        <v>2065</v>
      </c>
      <c r="C2729" s="24">
        <f>'Filter by planned &amp; actual'!D941</f>
        <v>38332597</v>
      </c>
      <c r="D2729" s="24">
        <f>'Filter by planned &amp; actual'!D2729</f>
        <v>75252858</v>
      </c>
      <c r="E2729" s="23">
        <v>44743</v>
      </c>
      <c r="F2729" s="19" t="s">
        <v>276</v>
      </c>
    </row>
    <row r="2730" spans="1:6" hidden="1">
      <c r="A2730" s="19">
        <v>47</v>
      </c>
      <c r="B2730" s="12" t="s">
        <v>2066</v>
      </c>
      <c r="C2730" s="24">
        <f>'Filter by planned &amp; actual'!D942</f>
        <v>86280336</v>
      </c>
      <c r="D2730" s="24">
        <f>'Filter by planned &amp; actual'!D2730</f>
        <v>14779250.542857111</v>
      </c>
      <c r="E2730" s="23">
        <v>44743</v>
      </c>
      <c r="F2730" s="19" t="s">
        <v>276</v>
      </c>
    </row>
    <row r="2731" spans="1:6" hidden="1">
      <c r="A2731" s="19">
        <v>48</v>
      </c>
      <c r="B2731" s="8" t="s">
        <v>2068</v>
      </c>
      <c r="C2731" s="24">
        <f>'Filter by planned &amp; actual'!D943</f>
        <v>0</v>
      </c>
      <c r="D2731" s="24">
        <f>'Filter by planned &amp; actual'!D2731</f>
        <v>0</v>
      </c>
      <c r="E2731" s="23">
        <v>44743</v>
      </c>
      <c r="F2731" s="19" t="s">
        <v>276</v>
      </c>
    </row>
    <row r="2732" spans="1:6" hidden="1">
      <c r="A2732" s="19">
        <v>49</v>
      </c>
      <c r="B2732" s="8" t="s">
        <v>2069</v>
      </c>
      <c r="C2732" s="24">
        <f>'Filter by planned &amp; actual'!D944</f>
        <v>0</v>
      </c>
      <c r="D2732" s="24">
        <f>'Filter by planned &amp; actual'!D2732</f>
        <v>0</v>
      </c>
      <c r="E2732" s="23">
        <v>44743</v>
      </c>
      <c r="F2732" s="19" t="s">
        <v>276</v>
      </c>
    </row>
    <row r="2733" spans="1:6" hidden="1">
      <c r="A2733" s="19">
        <v>50</v>
      </c>
      <c r="B2733" s="8" t="s">
        <v>66</v>
      </c>
      <c r="C2733" s="24">
        <f>'Filter by planned &amp; actual'!D945</f>
        <v>0</v>
      </c>
      <c r="D2733" s="24">
        <f>'Filter by planned &amp; actual'!D2733</f>
        <v>0</v>
      </c>
      <c r="E2733" s="23">
        <v>44743</v>
      </c>
      <c r="F2733" s="19" t="s">
        <v>276</v>
      </c>
    </row>
    <row r="2734" spans="1:6" hidden="1">
      <c r="A2734" s="19">
        <v>51</v>
      </c>
      <c r="B2734" s="8" t="s">
        <v>67</v>
      </c>
      <c r="C2734" s="24">
        <f>'Filter by planned &amp; actual'!D946</f>
        <v>0</v>
      </c>
      <c r="D2734" s="24">
        <f>'Filter by planned &amp; actual'!D2734</f>
        <v>0</v>
      </c>
      <c r="E2734" s="23">
        <v>44743</v>
      </c>
      <c r="F2734" s="19" t="s">
        <v>276</v>
      </c>
    </row>
    <row r="2735" spans="1:6" hidden="1">
      <c r="A2735" s="19">
        <v>52</v>
      </c>
      <c r="B2735" s="8" t="s">
        <v>68</v>
      </c>
      <c r="C2735" s="24">
        <f>'Filter by planned &amp; actual'!D947</f>
        <v>0</v>
      </c>
      <c r="D2735" s="24">
        <f>'Filter by planned &amp; actual'!D2735</f>
        <v>0</v>
      </c>
      <c r="E2735" s="23">
        <v>44743</v>
      </c>
      <c r="F2735" s="19" t="s">
        <v>276</v>
      </c>
    </row>
    <row r="2736" spans="1:6" hidden="1">
      <c r="A2736" s="19">
        <v>53</v>
      </c>
      <c r="B2736" s="8" t="s">
        <v>69</v>
      </c>
      <c r="C2736" s="24">
        <f>'Filter by planned &amp; actual'!D948</f>
        <v>0</v>
      </c>
      <c r="D2736" s="24">
        <f>'Filter by planned &amp; actual'!D2736</f>
        <v>0</v>
      </c>
      <c r="E2736" s="23">
        <v>44743</v>
      </c>
      <c r="F2736" s="19" t="s">
        <v>276</v>
      </c>
    </row>
    <row r="2737" spans="1:6" hidden="1">
      <c r="A2737" s="19">
        <v>54</v>
      </c>
      <c r="B2737" s="8" t="s">
        <v>70</v>
      </c>
      <c r="C2737" s="24">
        <f>'Filter by planned &amp; actual'!D949</f>
        <v>0</v>
      </c>
      <c r="D2737" s="24">
        <f>'Filter by planned &amp; actual'!D2737</f>
        <v>0</v>
      </c>
      <c r="E2737" s="23">
        <v>44743</v>
      </c>
      <c r="F2737" s="19" t="s">
        <v>276</v>
      </c>
    </row>
    <row r="2738" spans="1:6" hidden="1">
      <c r="A2738" s="19">
        <v>55</v>
      </c>
      <c r="B2738" s="8" t="s">
        <v>71</v>
      </c>
      <c r="C2738" s="24">
        <f>'Filter by planned &amp; actual'!D950</f>
        <v>0</v>
      </c>
      <c r="D2738" s="24">
        <f>'Filter by planned &amp; actual'!D2738</f>
        <v>0</v>
      </c>
      <c r="E2738" s="23">
        <v>44743</v>
      </c>
      <c r="F2738" s="19" t="s">
        <v>276</v>
      </c>
    </row>
    <row r="2739" spans="1:6" hidden="1">
      <c r="A2739" s="19">
        <v>56</v>
      </c>
      <c r="B2739" s="8" t="s">
        <v>72</v>
      </c>
      <c r="C2739" s="24">
        <f>'Filter by planned &amp; actual'!D951</f>
        <v>0</v>
      </c>
      <c r="D2739" s="24">
        <f>'Filter by planned &amp; actual'!D2739</f>
        <v>0</v>
      </c>
      <c r="E2739" s="23">
        <v>44743</v>
      </c>
      <c r="F2739" s="19" t="s">
        <v>276</v>
      </c>
    </row>
    <row r="2740" spans="1:6" hidden="1">
      <c r="A2740" s="19">
        <v>57</v>
      </c>
      <c r="B2740" s="8" t="s">
        <v>73</v>
      </c>
      <c r="C2740" s="24">
        <f>'Filter by planned &amp; actual'!D952</f>
        <v>0</v>
      </c>
      <c r="D2740" s="24">
        <f>'Filter by planned &amp; actual'!D2740</f>
        <v>0</v>
      </c>
      <c r="E2740" s="23">
        <v>44743</v>
      </c>
      <c r="F2740" s="19" t="s">
        <v>276</v>
      </c>
    </row>
    <row r="2741" spans="1:6" hidden="1">
      <c r="A2741" s="19">
        <v>58</v>
      </c>
      <c r="B2741" s="8" t="s">
        <v>74</v>
      </c>
      <c r="C2741" s="24">
        <f>'Filter by planned &amp; actual'!D953</f>
        <v>0</v>
      </c>
      <c r="D2741" s="24">
        <f>'Filter by planned &amp; actual'!D2741</f>
        <v>0</v>
      </c>
      <c r="E2741" s="23">
        <v>44743</v>
      </c>
      <c r="F2741" s="19" t="s">
        <v>276</v>
      </c>
    </row>
    <row r="2742" spans="1:6" hidden="1">
      <c r="A2742" s="19">
        <v>59</v>
      </c>
      <c r="B2742" s="8" t="s">
        <v>75</v>
      </c>
      <c r="C2742" s="24">
        <f>'Filter by planned &amp; actual'!D954</f>
        <v>0</v>
      </c>
      <c r="D2742" s="24">
        <f>'Filter by planned &amp; actual'!D2742</f>
        <v>0</v>
      </c>
      <c r="E2742" s="23">
        <v>44743</v>
      </c>
      <c r="F2742" s="19" t="s">
        <v>276</v>
      </c>
    </row>
    <row r="2743" spans="1:6" hidden="1">
      <c r="A2743" s="19">
        <v>60</v>
      </c>
      <c r="B2743" s="8" t="s">
        <v>76</v>
      </c>
      <c r="C2743" s="24">
        <f>'Filter by planned &amp; actual'!D955</f>
        <v>0</v>
      </c>
      <c r="D2743" s="24">
        <f>'Filter by planned &amp; actual'!D2743</f>
        <v>0</v>
      </c>
      <c r="E2743" s="23">
        <v>44743</v>
      </c>
      <c r="F2743" s="19" t="s">
        <v>276</v>
      </c>
    </row>
    <row r="2744" spans="1:6" hidden="1">
      <c r="A2744" s="19">
        <v>61</v>
      </c>
      <c r="B2744" s="8" t="s">
        <v>77</v>
      </c>
      <c r="C2744" s="24">
        <f>'Filter by planned &amp; actual'!D956</f>
        <v>0</v>
      </c>
      <c r="D2744" s="24">
        <f>'Filter by planned &amp; actual'!D2744</f>
        <v>0</v>
      </c>
      <c r="E2744" s="23">
        <v>44743</v>
      </c>
      <c r="F2744" s="19" t="s">
        <v>276</v>
      </c>
    </row>
    <row r="2745" spans="1:6" hidden="1">
      <c r="A2745" s="19">
        <v>62</v>
      </c>
      <c r="B2745" s="8" t="s">
        <v>87</v>
      </c>
      <c r="C2745" s="24">
        <f>'Filter by planned &amp; actual'!D957</f>
        <v>0</v>
      </c>
      <c r="D2745" s="24">
        <f>'Filter by planned &amp; actual'!D2745</f>
        <v>0</v>
      </c>
      <c r="E2745" s="23">
        <v>44743</v>
      </c>
      <c r="F2745" s="19" t="s">
        <v>276</v>
      </c>
    </row>
    <row r="2746" spans="1:6" hidden="1">
      <c r="A2746" s="19">
        <v>63</v>
      </c>
      <c r="B2746" s="8" t="s">
        <v>93</v>
      </c>
      <c r="C2746" s="24">
        <f>'Filter by planned &amp; actual'!D958</f>
        <v>0</v>
      </c>
      <c r="D2746" s="24">
        <f>'Filter by planned &amp; actual'!D2746</f>
        <v>0</v>
      </c>
      <c r="E2746" s="23">
        <v>44743</v>
      </c>
      <c r="F2746" s="19" t="s">
        <v>276</v>
      </c>
    </row>
    <row r="2747" spans="1:6" hidden="1">
      <c r="A2747" s="19">
        <v>64</v>
      </c>
      <c r="B2747" s="8" t="s">
        <v>94</v>
      </c>
      <c r="C2747" s="24">
        <f>'Filter by planned &amp; actual'!D959</f>
        <v>0</v>
      </c>
      <c r="D2747" s="24">
        <f>'Filter by planned &amp; actual'!D2747</f>
        <v>0</v>
      </c>
      <c r="E2747" s="23">
        <v>44743</v>
      </c>
      <c r="F2747" s="19" t="s">
        <v>276</v>
      </c>
    </row>
    <row r="2748" spans="1:6" hidden="1">
      <c r="A2748" s="19">
        <v>65</v>
      </c>
      <c r="B2748" s="8" t="s">
        <v>95</v>
      </c>
      <c r="C2748" s="24">
        <f>'Filter by planned &amp; actual'!D960</f>
        <v>0</v>
      </c>
      <c r="D2748" s="24">
        <f>'Filter by planned &amp; actual'!D2748</f>
        <v>0</v>
      </c>
      <c r="E2748" s="23">
        <v>44743</v>
      </c>
      <c r="F2748" s="19" t="s">
        <v>276</v>
      </c>
    </row>
    <row r="2749" spans="1:6" hidden="1">
      <c r="A2749" s="19">
        <v>66</v>
      </c>
      <c r="B2749" s="8" t="s">
        <v>96</v>
      </c>
      <c r="C2749" s="24">
        <f>'Filter by planned &amp; actual'!D961</f>
        <v>0</v>
      </c>
      <c r="D2749" s="24">
        <f>'Filter by planned &amp; actual'!D2749</f>
        <v>0</v>
      </c>
      <c r="E2749" s="23">
        <v>44743</v>
      </c>
      <c r="F2749" s="19" t="s">
        <v>276</v>
      </c>
    </row>
    <row r="2750" spans="1:6" hidden="1">
      <c r="A2750" s="19">
        <v>67</v>
      </c>
      <c r="B2750" s="8" t="s">
        <v>97</v>
      </c>
      <c r="C2750" s="24">
        <f>'Filter by planned &amp; actual'!D962</f>
        <v>0</v>
      </c>
      <c r="D2750" s="24">
        <f>'Filter by planned &amp; actual'!D2750</f>
        <v>0</v>
      </c>
      <c r="E2750" s="23">
        <v>44743</v>
      </c>
      <c r="F2750" s="19" t="s">
        <v>276</v>
      </c>
    </row>
    <row r="2751" spans="1:6" hidden="1">
      <c r="A2751" s="19">
        <v>68</v>
      </c>
      <c r="B2751" s="8" t="s">
        <v>98</v>
      </c>
      <c r="C2751" s="24">
        <f>'Filter by planned &amp; actual'!D963</f>
        <v>0</v>
      </c>
      <c r="D2751" s="24">
        <f>'Filter by planned &amp; actual'!D2751</f>
        <v>0</v>
      </c>
      <c r="E2751" s="23">
        <v>44743</v>
      </c>
      <c r="F2751" s="19" t="s">
        <v>276</v>
      </c>
    </row>
    <row r="2752" spans="1:6" hidden="1">
      <c r="A2752" s="19">
        <v>69</v>
      </c>
      <c r="B2752" s="8" t="s">
        <v>99</v>
      </c>
      <c r="C2752" s="24">
        <f>'Filter by planned &amp; actual'!D964</f>
        <v>0</v>
      </c>
      <c r="D2752" s="24">
        <f>'Filter by planned &amp; actual'!D2752</f>
        <v>0</v>
      </c>
      <c r="E2752" s="23">
        <v>44743</v>
      </c>
      <c r="F2752" s="19" t="s">
        <v>276</v>
      </c>
    </row>
    <row r="2753" spans="1:6" hidden="1">
      <c r="A2753" s="19">
        <v>70</v>
      </c>
      <c r="B2753" s="8" t="s">
        <v>100</v>
      </c>
      <c r="C2753" s="24">
        <f>'Filter by planned &amp; actual'!D965</f>
        <v>0</v>
      </c>
      <c r="D2753" s="24">
        <f>'Filter by planned &amp; actual'!D2753</f>
        <v>0</v>
      </c>
      <c r="E2753" s="23">
        <v>44743</v>
      </c>
      <c r="F2753" s="19" t="s">
        <v>276</v>
      </c>
    </row>
    <row r="2754" spans="1:6" hidden="1">
      <c r="A2754" s="19">
        <v>71</v>
      </c>
      <c r="B2754" s="8" t="s">
        <v>101</v>
      </c>
      <c r="C2754" s="24">
        <f>'Filter by planned &amp; actual'!D966</f>
        <v>0</v>
      </c>
      <c r="D2754" s="24">
        <f>'Filter by planned &amp; actual'!D2754</f>
        <v>0</v>
      </c>
      <c r="E2754" s="23">
        <v>44743</v>
      </c>
      <c r="F2754" s="19" t="s">
        <v>276</v>
      </c>
    </row>
    <row r="2755" spans="1:6" hidden="1">
      <c r="A2755" s="19">
        <v>72</v>
      </c>
      <c r="B2755" s="8" t="s">
        <v>102</v>
      </c>
      <c r="C2755" s="24">
        <f>'Filter by planned &amp; actual'!D967</f>
        <v>0</v>
      </c>
      <c r="D2755" s="24">
        <f>'Filter by planned &amp; actual'!D2755</f>
        <v>0</v>
      </c>
      <c r="E2755" s="23">
        <v>44743</v>
      </c>
      <c r="F2755" s="19" t="s">
        <v>276</v>
      </c>
    </row>
    <row r="2756" spans="1:6" hidden="1">
      <c r="A2756" s="19">
        <v>73</v>
      </c>
      <c r="B2756" s="8" t="s">
        <v>103</v>
      </c>
      <c r="C2756" s="24">
        <f>'Filter by planned &amp; actual'!D968</f>
        <v>0</v>
      </c>
      <c r="D2756" s="24">
        <f>'Filter by planned &amp; actual'!D2756</f>
        <v>0</v>
      </c>
      <c r="E2756" s="23">
        <v>44743</v>
      </c>
      <c r="F2756" s="19" t="s">
        <v>276</v>
      </c>
    </row>
    <row r="2757" spans="1:6" hidden="1">
      <c r="A2757" s="19">
        <v>74</v>
      </c>
      <c r="B2757" s="8" t="s">
        <v>104</v>
      </c>
      <c r="C2757" s="24">
        <f>'Filter by planned &amp; actual'!D969</f>
        <v>0</v>
      </c>
      <c r="D2757" s="24">
        <f>'Filter by planned &amp; actual'!D2757</f>
        <v>0</v>
      </c>
      <c r="E2757" s="23">
        <v>44743</v>
      </c>
      <c r="F2757" s="19" t="s">
        <v>276</v>
      </c>
    </row>
    <row r="2758" spans="1:6" hidden="1">
      <c r="A2758" s="19">
        <v>75</v>
      </c>
      <c r="B2758" s="8" t="s">
        <v>105</v>
      </c>
      <c r="C2758" s="24">
        <f>'Filter by planned &amp; actual'!D970</f>
        <v>0</v>
      </c>
      <c r="D2758" s="24">
        <f>'Filter by planned &amp; actual'!D2758</f>
        <v>0</v>
      </c>
      <c r="E2758" s="23">
        <v>44743</v>
      </c>
      <c r="F2758" s="19" t="s">
        <v>276</v>
      </c>
    </row>
    <row r="2759" spans="1:6" hidden="1">
      <c r="A2759" s="19">
        <v>76</v>
      </c>
      <c r="B2759" s="8" t="s">
        <v>111</v>
      </c>
      <c r="C2759" s="24">
        <f>'Filter by planned &amp; actual'!D971</f>
        <v>0</v>
      </c>
      <c r="D2759" s="24">
        <f>'Filter by planned &amp; actual'!D2759</f>
        <v>0</v>
      </c>
      <c r="E2759" s="23">
        <v>44743</v>
      </c>
      <c r="F2759" s="19" t="s">
        <v>276</v>
      </c>
    </row>
    <row r="2760" spans="1:6" hidden="1">
      <c r="A2760" s="19">
        <v>77</v>
      </c>
      <c r="B2760" s="8" t="s">
        <v>112</v>
      </c>
      <c r="C2760" s="24">
        <f>'Filter by planned &amp; actual'!D972</f>
        <v>0</v>
      </c>
      <c r="D2760" s="24">
        <f>'Filter by planned &amp; actual'!D2760</f>
        <v>0</v>
      </c>
      <c r="E2760" s="23">
        <v>44743</v>
      </c>
      <c r="F2760" s="19" t="s">
        <v>276</v>
      </c>
    </row>
    <row r="2761" spans="1:6" hidden="1">
      <c r="A2761" s="19">
        <v>78</v>
      </c>
      <c r="B2761" s="8" t="s">
        <v>113</v>
      </c>
      <c r="C2761" s="24">
        <f>'Filter by planned &amp; actual'!D973</f>
        <v>0</v>
      </c>
      <c r="D2761" s="24">
        <f>'Filter by planned &amp; actual'!D2761</f>
        <v>0</v>
      </c>
      <c r="E2761" s="23">
        <v>44743</v>
      </c>
      <c r="F2761" s="19" t="s">
        <v>276</v>
      </c>
    </row>
    <row r="2762" spans="1:6" hidden="1">
      <c r="A2762" s="19">
        <v>79</v>
      </c>
      <c r="B2762" s="8" t="s">
        <v>114</v>
      </c>
      <c r="C2762" s="24">
        <f>'Filter by planned &amp; actual'!D974</f>
        <v>0</v>
      </c>
      <c r="D2762" s="24">
        <f>'Filter by planned &amp; actual'!D2762</f>
        <v>0</v>
      </c>
      <c r="E2762" s="23">
        <v>44743</v>
      </c>
      <c r="F2762" s="19" t="s">
        <v>276</v>
      </c>
    </row>
    <row r="2763" spans="1:6" hidden="1">
      <c r="A2763" s="19">
        <v>80</v>
      </c>
      <c r="B2763" s="8" t="s">
        <v>115</v>
      </c>
      <c r="C2763" s="24">
        <f>'Filter by planned &amp; actual'!D975</f>
        <v>0</v>
      </c>
      <c r="D2763" s="24">
        <f>'Filter by planned &amp; actual'!D2763</f>
        <v>0</v>
      </c>
      <c r="E2763" s="23">
        <v>44743</v>
      </c>
      <c r="F2763" s="19" t="s">
        <v>276</v>
      </c>
    </row>
    <row r="2764" spans="1:6" hidden="1">
      <c r="A2764" s="19">
        <v>81</v>
      </c>
      <c r="B2764" s="8" t="s">
        <v>116</v>
      </c>
      <c r="C2764" s="24">
        <f>'Filter by planned &amp; actual'!D976</f>
        <v>0</v>
      </c>
      <c r="D2764" s="24">
        <f>'Filter by planned &amp; actual'!D2764</f>
        <v>0</v>
      </c>
      <c r="E2764" s="23">
        <v>44743</v>
      </c>
      <c r="F2764" s="19" t="s">
        <v>276</v>
      </c>
    </row>
    <row r="2765" spans="1:6" hidden="1">
      <c r="A2765" s="19">
        <v>82</v>
      </c>
      <c r="B2765" s="8" t="s">
        <v>117</v>
      </c>
      <c r="C2765" s="24">
        <f>'Filter by planned &amp; actual'!D977</f>
        <v>0</v>
      </c>
      <c r="D2765" s="24">
        <f>'Filter by planned &amp; actual'!D2765</f>
        <v>0</v>
      </c>
      <c r="E2765" s="23">
        <v>44743</v>
      </c>
      <c r="F2765" s="19" t="s">
        <v>276</v>
      </c>
    </row>
    <row r="2766" spans="1:6" hidden="1">
      <c r="A2766" s="19">
        <v>83</v>
      </c>
      <c r="B2766" s="8" t="s">
        <v>118</v>
      </c>
      <c r="C2766" s="24">
        <f>'Filter by planned &amp; actual'!D978</f>
        <v>0</v>
      </c>
      <c r="D2766" s="24">
        <f>'Filter by planned &amp; actual'!D2766</f>
        <v>0</v>
      </c>
      <c r="E2766" s="23">
        <v>44743</v>
      </c>
      <c r="F2766" s="19" t="s">
        <v>276</v>
      </c>
    </row>
    <row r="2767" spans="1:6" hidden="1">
      <c r="A2767" s="19">
        <v>84</v>
      </c>
      <c r="B2767" s="8" t="s">
        <v>119</v>
      </c>
      <c r="C2767" s="24">
        <f>'Filter by planned &amp; actual'!D979</f>
        <v>0</v>
      </c>
      <c r="D2767" s="24">
        <f>'Filter by planned &amp; actual'!D2767</f>
        <v>0</v>
      </c>
      <c r="E2767" s="23">
        <v>44743</v>
      </c>
      <c r="F2767" s="19" t="s">
        <v>276</v>
      </c>
    </row>
    <row r="2768" spans="1:6" hidden="1">
      <c r="A2768" s="19">
        <v>85</v>
      </c>
      <c r="B2768" s="8" t="s">
        <v>120</v>
      </c>
      <c r="C2768" s="24">
        <f>'Filter by planned &amp; actual'!D980</f>
        <v>0</v>
      </c>
      <c r="D2768" s="24">
        <f>'Filter by planned &amp; actual'!D2768</f>
        <v>0</v>
      </c>
      <c r="E2768" s="23">
        <v>44743</v>
      </c>
      <c r="F2768" s="19" t="s">
        <v>276</v>
      </c>
    </row>
    <row r="2769" spans="1:6" hidden="1">
      <c r="A2769" s="19">
        <v>86</v>
      </c>
      <c r="B2769" s="8" t="s">
        <v>121</v>
      </c>
      <c r="C2769" s="24">
        <f>'Filter by planned &amp; actual'!D981</f>
        <v>0</v>
      </c>
      <c r="D2769" s="24">
        <f>'Filter by planned &amp; actual'!D2769</f>
        <v>0</v>
      </c>
      <c r="E2769" s="23">
        <v>44743</v>
      </c>
      <c r="F2769" s="19" t="s">
        <v>276</v>
      </c>
    </row>
    <row r="2770" spans="1:6" hidden="1">
      <c r="A2770" s="19">
        <v>87</v>
      </c>
      <c r="B2770" s="8" t="s">
        <v>122</v>
      </c>
      <c r="C2770" s="24">
        <f>'Filter by planned &amp; actual'!D982</f>
        <v>0</v>
      </c>
      <c r="D2770" s="24">
        <f>'Filter by planned &amp; actual'!D2770</f>
        <v>0</v>
      </c>
      <c r="E2770" s="23">
        <v>44743</v>
      </c>
      <c r="F2770" s="19" t="s">
        <v>276</v>
      </c>
    </row>
    <row r="2771" spans="1:6" hidden="1">
      <c r="A2771" s="19">
        <v>88</v>
      </c>
      <c r="B2771" s="8" t="s">
        <v>123</v>
      </c>
      <c r="C2771" s="24">
        <f>'Filter by planned &amp; actual'!D983</f>
        <v>0</v>
      </c>
      <c r="D2771" s="24">
        <f>'Filter by planned &amp; actual'!D2771</f>
        <v>0</v>
      </c>
      <c r="E2771" s="23">
        <v>44743</v>
      </c>
      <c r="F2771" s="19" t="s">
        <v>276</v>
      </c>
    </row>
    <row r="2772" spans="1:6" hidden="1">
      <c r="A2772" s="19">
        <v>89</v>
      </c>
      <c r="B2772" s="8" t="s">
        <v>126</v>
      </c>
      <c r="C2772" s="24">
        <f>'Filter by planned &amp; actual'!D984</f>
        <v>0</v>
      </c>
      <c r="D2772" s="24">
        <f>'Filter by planned &amp; actual'!D2772</f>
        <v>0</v>
      </c>
      <c r="E2772" s="23">
        <v>44743</v>
      </c>
      <c r="F2772" s="19" t="s">
        <v>276</v>
      </c>
    </row>
    <row r="2773" spans="1:6" hidden="1">
      <c r="A2773" s="19">
        <v>90</v>
      </c>
      <c r="B2773" s="8" t="s">
        <v>284</v>
      </c>
      <c r="C2773" s="24">
        <f>'Filter by planned &amp; actual'!D985</f>
        <v>0</v>
      </c>
      <c r="D2773" s="24">
        <f>'Filter by planned &amp; actual'!D2773</f>
        <v>0</v>
      </c>
      <c r="E2773" s="23">
        <v>44743</v>
      </c>
      <c r="F2773" s="19" t="s">
        <v>276</v>
      </c>
    </row>
    <row r="2774" spans="1:6" hidden="1">
      <c r="A2774" s="19">
        <v>91</v>
      </c>
      <c r="B2774" s="19" t="s">
        <v>2006</v>
      </c>
      <c r="C2774" s="24">
        <f>'Filter by planned &amp; actual'!D986</f>
        <v>0</v>
      </c>
      <c r="D2774" s="24">
        <f>'Filter by planned &amp; actual'!D2774</f>
        <v>0</v>
      </c>
      <c r="E2774" s="23">
        <v>44743</v>
      </c>
      <c r="F2774" s="19" t="s">
        <v>276</v>
      </c>
    </row>
    <row r="2775" spans="1:6" hidden="1">
      <c r="A2775" s="19">
        <v>92</v>
      </c>
      <c r="B2775" s="19" t="s">
        <v>283</v>
      </c>
      <c r="C2775" s="24">
        <f>'Filter by planned &amp; actual'!D987</f>
        <v>0</v>
      </c>
      <c r="D2775" s="24">
        <f>'Filter by planned &amp; actual'!D2775</f>
        <v>0</v>
      </c>
      <c r="E2775" s="23">
        <v>44743</v>
      </c>
      <c r="F2775" s="19" t="s">
        <v>276</v>
      </c>
    </row>
    <row r="2776" spans="1:6" hidden="1">
      <c r="A2776" s="19">
        <v>93</v>
      </c>
      <c r="B2776" s="19" t="s">
        <v>2005</v>
      </c>
      <c r="C2776" s="24">
        <f>'Filter by planned &amp; actual'!D988</f>
        <v>0</v>
      </c>
      <c r="D2776" s="24">
        <f>'Filter by planned &amp; actual'!D2776</f>
        <v>0</v>
      </c>
      <c r="E2776" s="23">
        <v>44743</v>
      </c>
      <c r="F2776" s="19" t="s">
        <v>276</v>
      </c>
    </row>
    <row r="2777" spans="1:6" hidden="1">
      <c r="A2777" s="19">
        <v>94</v>
      </c>
      <c r="B2777" s="19" t="s">
        <v>2075</v>
      </c>
      <c r="C2777" s="24">
        <f>'Filter by planned &amp; actual'!D989</f>
        <v>0</v>
      </c>
      <c r="D2777" s="24">
        <f>'Filter by planned &amp; actual'!D2777</f>
        <v>0</v>
      </c>
      <c r="E2777" s="23">
        <v>44743</v>
      </c>
      <c r="F2777" s="19" t="s">
        <v>276</v>
      </c>
    </row>
    <row r="2778" spans="1:6" hidden="1">
      <c r="A2778" s="19">
        <v>95</v>
      </c>
      <c r="B2778" s="19" t="s">
        <v>2076</v>
      </c>
      <c r="C2778" s="24">
        <f>'Filter by planned &amp; actual'!D990</f>
        <v>0</v>
      </c>
      <c r="D2778" s="22">
        <f>'Filter by planned &amp; actual'!D2778</f>
        <v>0</v>
      </c>
      <c r="E2778" s="23">
        <v>44743</v>
      </c>
      <c r="F2778" s="19" t="s">
        <v>276</v>
      </c>
    </row>
    <row r="2779" spans="1:6" hidden="1">
      <c r="A2779" s="19">
        <v>96</v>
      </c>
      <c r="B2779" s="19" t="s">
        <v>2077</v>
      </c>
      <c r="C2779" s="24">
        <f>'Filter by planned &amp; actual'!D991</f>
        <v>0</v>
      </c>
      <c r="D2779" s="22">
        <f>'Filter by planned &amp; actual'!D2779</f>
        <v>0</v>
      </c>
      <c r="E2779" s="23">
        <v>44743</v>
      </c>
      <c r="F2779" s="19" t="s">
        <v>276</v>
      </c>
    </row>
    <row r="2780" spans="1:6" hidden="1">
      <c r="A2780" s="19">
        <v>97</v>
      </c>
      <c r="B2780" s="19" t="s">
        <v>2078</v>
      </c>
      <c r="C2780" s="24">
        <f>'Filter by planned &amp; actual'!D992</f>
        <v>12113486</v>
      </c>
      <c r="D2780" s="22">
        <f>'Filter by planned &amp; actual'!D2780</f>
        <v>0</v>
      </c>
      <c r="E2780" s="23">
        <v>44743</v>
      </c>
      <c r="F2780" s="19" t="s">
        <v>276</v>
      </c>
    </row>
    <row r="2781" spans="1:6" hidden="1">
      <c r="A2781" s="19">
        <v>98</v>
      </c>
      <c r="B2781" s="19" t="s">
        <v>2079</v>
      </c>
      <c r="C2781" s="24">
        <f>'Filter by planned &amp; actual'!D993</f>
        <v>43331582</v>
      </c>
      <c r="D2781" s="22">
        <f>'Filter by planned &amp; actual'!D2781</f>
        <v>7676679.3000000119</v>
      </c>
      <c r="E2781" s="23">
        <v>44743</v>
      </c>
      <c r="F2781" s="19" t="s">
        <v>276</v>
      </c>
    </row>
    <row r="2782" spans="1:6" hidden="1">
      <c r="A2782" s="19">
        <v>99</v>
      </c>
      <c r="B2782" s="19" t="s">
        <v>2080</v>
      </c>
      <c r="C2782" s="24">
        <f>'Filter by planned &amp; actual'!D994</f>
        <v>24157010</v>
      </c>
      <c r="D2782" s="22">
        <f>'Filter by planned &amp; actual'!D2782</f>
        <v>4663500</v>
      </c>
      <c r="E2782" s="23">
        <v>44743</v>
      </c>
      <c r="F2782" s="19" t="s">
        <v>276</v>
      </c>
    </row>
    <row r="2783" spans="1:6" hidden="1">
      <c r="A2783" s="19">
        <v>100</v>
      </c>
      <c r="B2783" s="19" t="s">
        <v>2081</v>
      </c>
      <c r="C2783" s="24">
        <f>'Filter by planned &amp; actual'!D995</f>
        <v>0</v>
      </c>
      <c r="D2783" s="22">
        <f>'Filter by planned &amp; actual'!D2783</f>
        <v>0</v>
      </c>
      <c r="E2783" s="23">
        <v>44743</v>
      </c>
      <c r="F2783" s="19" t="s">
        <v>276</v>
      </c>
    </row>
    <row r="2784" spans="1:6" hidden="1">
      <c r="A2784" s="19">
        <v>101</v>
      </c>
      <c r="B2784" s="19" t="s">
        <v>2082</v>
      </c>
      <c r="C2784" s="24">
        <f>'Filter by planned &amp; actual'!D996</f>
        <v>0</v>
      </c>
      <c r="D2784" s="22">
        <f>'Filter by planned &amp; actual'!D2784</f>
        <v>0</v>
      </c>
      <c r="E2784" s="23">
        <v>44743</v>
      </c>
      <c r="F2784" s="19" t="s">
        <v>276</v>
      </c>
    </row>
    <row r="2785" spans="1:6" hidden="1">
      <c r="A2785" s="19">
        <v>102</v>
      </c>
      <c r="B2785" s="19" t="s">
        <v>2083</v>
      </c>
      <c r="C2785" s="24">
        <f>'Filter by planned &amp; actual'!D997</f>
        <v>25697124.760000002</v>
      </c>
      <c r="D2785" s="22">
        <f>'Filter by planned &amp; actual'!D2785</f>
        <v>0</v>
      </c>
      <c r="E2785" s="23">
        <v>44743</v>
      </c>
      <c r="F2785" s="19" t="s">
        <v>276</v>
      </c>
    </row>
    <row r="2786" spans="1:6" hidden="1">
      <c r="A2786" s="19">
        <v>103</v>
      </c>
      <c r="B2786" t="s">
        <v>2085</v>
      </c>
      <c r="C2786" s="24">
        <f>'Filter by planned &amp; actual'!D998</f>
        <v>0</v>
      </c>
      <c r="D2786" s="22">
        <f>'Filter by planned &amp; actual'!D2786</f>
        <v>0</v>
      </c>
      <c r="E2786" s="23">
        <v>44743</v>
      </c>
      <c r="F2786" s="19" t="s">
        <v>276</v>
      </c>
    </row>
    <row r="2787" spans="1:6" hidden="1">
      <c r="A2787" s="19">
        <v>104</v>
      </c>
      <c r="B2787" t="s">
        <v>2086</v>
      </c>
      <c r="C2787" s="24">
        <f>'Filter by planned &amp; actual'!D999</f>
        <v>0</v>
      </c>
      <c r="D2787" s="22">
        <f>'Filter by planned &amp; actual'!D2787</f>
        <v>0</v>
      </c>
      <c r="E2787" s="23">
        <v>44743</v>
      </c>
      <c r="F2787" s="19" t="s">
        <v>276</v>
      </c>
    </row>
    <row r="2788" spans="1:6" hidden="1">
      <c r="A2788" s="19">
        <v>105</v>
      </c>
      <c r="B2788" t="s">
        <v>2087</v>
      </c>
      <c r="C2788" s="24">
        <f>'Filter by planned &amp; actual'!D1000</f>
        <v>0</v>
      </c>
      <c r="D2788" s="22">
        <f>'Filter by planned &amp; actual'!D2788</f>
        <v>26860721.479999989</v>
      </c>
      <c r="E2788" s="23">
        <v>44743</v>
      </c>
      <c r="F2788" s="19" t="s">
        <v>276</v>
      </c>
    </row>
    <row r="2789" spans="1:6" hidden="1">
      <c r="A2789" s="19">
        <v>106</v>
      </c>
      <c r="B2789" t="s">
        <v>2088</v>
      </c>
      <c r="C2789" s="24">
        <f>'Filter by planned &amp; actual'!D1001</f>
        <v>0</v>
      </c>
      <c r="D2789" s="22">
        <f>'Filter by planned &amp; actual'!D2789</f>
        <v>0</v>
      </c>
      <c r="E2789" s="23">
        <v>44743</v>
      </c>
      <c r="F2789" s="19" t="s">
        <v>276</v>
      </c>
    </row>
    <row r="2790" spans="1:6" hidden="1">
      <c r="A2790" s="19">
        <v>107</v>
      </c>
      <c r="B2790" t="s">
        <v>2089</v>
      </c>
      <c r="C2790" s="24">
        <f>'Filter by planned &amp; actual'!D1002</f>
        <v>0</v>
      </c>
      <c r="D2790" s="22">
        <f>'Filter by planned &amp; actual'!D2790</f>
        <v>0</v>
      </c>
      <c r="E2790" s="23">
        <v>44743</v>
      </c>
      <c r="F2790" s="19" t="s">
        <v>276</v>
      </c>
    </row>
    <row r="2791" spans="1:6" hidden="1">
      <c r="A2791" s="19">
        <v>108</v>
      </c>
      <c r="B2791" t="s">
        <v>2090</v>
      </c>
      <c r="C2791" s="24">
        <f>'Filter by planned &amp; actual'!D1003</f>
        <v>29744886.670000002</v>
      </c>
      <c r="D2791" s="22">
        <f>'Filter by planned &amp; actual'!D2791</f>
        <v>4673472.9800000004</v>
      </c>
      <c r="E2791" s="23">
        <v>44743</v>
      </c>
      <c r="F2791" s="19" t="s">
        <v>276</v>
      </c>
    </row>
    <row r="2792" spans="1:6" hidden="1">
      <c r="A2792" s="19">
        <v>109</v>
      </c>
      <c r="B2792" t="s">
        <v>2091</v>
      </c>
      <c r="C2792" s="24">
        <f>'Filter by planned &amp; actual'!D1004</f>
        <v>0</v>
      </c>
      <c r="D2792" s="22">
        <f>'Filter by planned &amp; actual'!D2792</f>
        <v>0</v>
      </c>
      <c r="E2792" s="23">
        <v>44743</v>
      </c>
      <c r="F2792" s="19" t="s">
        <v>276</v>
      </c>
    </row>
    <row r="2793" spans="1:6" hidden="1">
      <c r="A2793" s="19">
        <v>110</v>
      </c>
      <c r="B2793" s="19" t="s">
        <v>2092</v>
      </c>
      <c r="C2793" s="24">
        <f>'Filter by planned &amp; actual'!D1005</f>
        <v>30703044</v>
      </c>
      <c r="D2793" s="22">
        <f>'Filter by planned &amp; actual'!D2793</f>
        <v>21490315.269999981</v>
      </c>
      <c r="E2793" s="23">
        <v>44743</v>
      </c>
      <c r="F2793" s="19" t="s">
        <v>276</v>
      </c>
    </row>
    <row r="2794" spans="1:6" hidden="1">
      <c r="A2794" s="19">
        <v>111</v>
      </c>
      <c r="B2794" s="19" t="s">
        <v>2104</v>
      </c>
      <c r="C2794" s="24">
        <f>'Filter by planned &amp; actual'!D1006</f>
        <v>0</v>
      </c>
      <c r="D2794" s="22">
        <f>'Filter by planned &amp; actual'!D2794</f>
        <v>0</v>
      </c>
      <c r="E2794" s="23">
        <v>44743</v>
      </c>
      <c r="F2794" s="19" t="s">
        <v>276</v>
      </c>
    </row>
    <row r="2795" spans="1:6" hidden="1">
      <c r="A2795" s="19">
        <v>112</v>
      </c>
      <c r="B2795" s="19" t="s">
        <v>2100</v>
      </c>
      <c r="C2795" s="24">
        <f>'Filter by planned &amp; actual'!D1007</f>
        <v>24739046</v>
      </c>
      <c r="D2795" s="22">
        <f>'Filter by planned &amp; actual'!D2795</f>
        <v>0</v>
      </c>
      <c r="E2795" s="23">
        <v>44743</v>
      </c>
      <c r="F2795" s="19" t="s">
        <v>276</v>
      </c>
    </row>
    <row r="2796" spans="1:6" hidden="1">
      <c r="A2796" s="19">
        <v>113</v>
      </c>
      <c r="B2796" s="19" t="s">
        <v>2101</v>
      </c>
      <c r="C2796" s="24">
        <f>'Filter by planned &amp; actual'!D1008</f>
        <v>69783832</v>
      </c>
      <c r="D2796" s="22">
        <f>'Filter by planned &amp; actual'!D2796</f>
        <v>35220616.560000002</v>
      </c>
      <c r="E2796" s="23">
        <v>44743</v>
      </c>
      <c r="F2796" s="19" t="s">
        <v>276</v>
      </c>
    </row>
    <row r="2797" spans="1:6" hidden="1">
      <c r="A2797" s="19">
        <v>114</v>
      </c>
      <c r="B2797" s="19" t="s">
        <v>2102</v>
      </c>
      <c r="C2797" s="24">
        <f>'Filter by planned &amp; actual'!D1009</f>
        <v>0</v>
      </c>
      <c r="D2797" s="22">
        <f>'Filter by planned &amp; actual'!D2797</f>
        <v>0</v>
      </c>
      <c r="E2797" s="23">
        <v>44743</v>
      </c>
      <c r="F2797" s="19" t="s">
        <v>276</v>
      </c>
    </row>
    <row r="2798" spans="1:6" hidden="1">
      <c r="A2798" s="20">
        <v>115</v>
      </c>
      <c r="B2798" s="20" t="s">
        <v>2103</v>
      </c>
      <c r="C2798" s="24">
        <f>'Filter by planned &amp; actual'!D1010</f>
        <v>0</v>
      </c>
      <c r="D2798" s="22">
        <f>'Filter by planned &amp; actual'!D2798</f>
        <v>0</v>
      </c>
      <c r="E2798" s="23">
        <v>44743</v>
      </c>
      <c r="F2798" s="19" t="s">
        <v>276</v>
      </c>
    </row>
    <row r="2799" spans="1:6" hidden="1">
      <c r="A2799" s="19">
        <v>116</v>
      </c>
      <c r="B2799" s="19" t="s">
        <v>2109</v>
      </c>
      <c r="C2799" s="24">
        <f>'Filter by planned &amp; actual'!D1011</f>
        <v>0</v>
      </c>
      <c r="D2799" s="22">
        <f>'Filter by planned &amp; actual'!D2799</f>
        <v>0</v>
      </c>
      <c r="E2799" s="23">
        <v>44743</v>
      </c>
      <c r="F2799" s="19" t="s">
        <v>276</v>
      </c>
    </row>
    <row r="2800" spans="1:6" hidden="1">
      <c r="A2800" s="19">
        <v>117</v>
      </c>
      <c r="B2800" s="19" t="s">
        <v>2110</v>
      </c>
      <c r="C2800" s="24">
        <f>'Filter by planned &amp; actual'!D1012</f>
        <v>0</v>
      </c>
      <c r="D2800" s="22">
        <f>'Filter by planned &amp; actual'!D2800</f>
        <v>0</v>
      </c>
      <c r="E2800" s="23">
        <v>44743</v>
      </c>
      <c r="F2800" s="19" t="s">
        <v>276</v>
      </c>
    </row>
    <row r="2801" spans="1:6" hidden="1">
      <c r="A2801">
        <v>118</v>
      </c>
      <c r="B2801" t="s">
        <v>2112</v>
      </c>
      <c r="C2801" s="24">
        <f>'Filter by planned &amp; actual'!D1013</f>
        <v>0</v>
      </c>
      <c r="D2801" s="22">
        <f>'Filter by planned &amp; actual'!D2801</f>
        <v>17364488.370000005</v>
      </c>
      <c r="E2801" s="23">
        <v>44743</v>
      </c>
      <c r="F2801" s="19" t="s">
        <v>276</v>
      </c>
    </row>
    <row r="2802" spans="1:6" hidden="1">
      <c r="A2802">
        <v>119</v>
      </c>
      <c r="B2802" t="s">
        <v>2113</v>
      </c>
      <c r="C2802" s="24">
        <f>'Filter by planned &amp; actual'!D1014</f>
        <v>0</v>
      </c>
      <c r="D2802" s="22">
        <f>'Filter by planned &amp; actual'!D2802</f>
        <v>0</v>
      </c>
      <c r="E2802" s="23">
        <v>44743</v>
      </c>
      <c r="F2802" s="19" t="s">
        <v>276</v>
      </c>
    </row>
    <row r="2803" spans="1:6" hidden="1">
      <c r="A2803">
        <v>120</v>
      </c>
      <c r="B2803" s="106" t="s">
        <v>2114</v>
      </c>
      <c r="C2803" s="24">
        <f>'Filter by planned &amp; actual'!D1015</f>
        <v>0</v>
      </c>
      <c r="D2803" s="22">
        <f>'Filter by planned &amp; actual'!D2803</f>
        <v>0</v>
      </c>
      <c r="E2803" s="23">
        <v>44743</v>
      </c>
      <c r="F2803" s="19" t="s">
        <v>276</v>
      </c>
    </row>
    <row r="2804" spans="1:6" hidden="1">
      <c r="A2804">
        <v>121</v>
      </c>
      <c r="B2804" s="12" t="s">
        <v>2157</v>
      </c>
      <c r="C2804" s="24">
        <f>'Filter by planned &amp; actual'!D1016</f>
        <v>0</v>
      </c>
      <c r="D2804" s="22">
        <f>'Filter by planned &amp; actual'!D2804</f>
        <v>0</v>
      </c>
      <c r="E2804" s="23">
        <v>44743</v>
      </c>
      <c r="F2804" s="19" t="s">
        <v>276</v>
      </c>
    </row>
    <row r="2805" spans="1:6" hidden="1">
      <c r="A2805">
        <v>122</v>
      </c>
      <c r="B2805" s="12" t="s">
        <v>2158</v>
      </c>
      <c r="C2805" s="24">
        <f>'Filter by planned &amp; actual'!D1017</f>
        <v>0</v>
      </c>
      <c r="D2805" s="22">
        <f>'Filter by planned &amp; actual'!D2805</f>
        <v>0</v>
      </c>
      <c r="E2805" s="23">
        <v>44743</v>
      </c>
      <c r="F2805" s="19" t="s">
        <v>276</v>
      </c>
    </row>
    <row r="2806" spans="1:6" hidden="1">
      <c r="A2806">
        <v>123</v>
      </c>
      <c r="B2806" s="12" t="s">
        <v>2159</v>
      </c>
      <c r="C2806" s="24">
        <f>'Filter by planned &amp; actual'!D1018</f>
        <v>0</v>
      </c>
      <c r="D2806" s="22">
        <f>'Filter by planned &amp; actual'!D2806</f>
        <v>0</v>
      </c>
      <c r="E2806" s="23">
        <v>44743</v>
      </c>
      <c r="F2806" s="19" t="s">
        <v>276</v>
      </c>
    </row>
    <row r="2807" spans="1:6" hidden="1">
      <c r="A2807">
        <v>124</v>
      </c>
      <c r="B2807" s="12" t="s">
        <v>2160</v>
      </c>
      <c r="C2807" s="24">
        <f>'Filter by planned &amp; actual'!D1019</f>
        <v>0</v>
      </c>
      <c r="D2807" s="22">
        <f>'Filter by planned &amp; actual'!D2807</f>
        <v>0</v>
      </c>
      <c r="E2807" s="23">
        <v>44743</v>
      </c>
      <c r="F2807" s="19" t="s">
        <v>276</v>
      </c>
    </row>
    <row r="2808" spans="1:6" hidden="1">
      <c r="A2808" s="19">
        <v>125</v>
      </c>
      <c r="B2808" s="19" t="s">
        <v>2162</v>
      </c>
      <c r="C2808" s="24">
        <f>'Filter by planned &amp; actual'!D1020</f>
        <v>0</v>
      </c>
      <c r="D2808" s="22">
        <f>'Filter by planned &amp; actual'!D2808</f>
        <v>0</v>
      </c>
      <c r="E2808" s="23">
        <v>44743</v>
      </c>
      <c r="F2808" s="19" t="s">
        <v>276</v>
      </c>
    </row>
    <row r="2809" spans="1:6" hidden="1">
      <c r="A2809" s="19">
        <v>126</v>
      </c>
      <c r="B2809" s="19" t="s">
        <v>2163</v>
      </c>
      <c r="C2809" s="24">
        <f>'Filter by planned &amp; actual'!D1021</f>
        <v>5084852</v>
      </c>
      <c r="D2809" s="22">
        <f>'Filter by planned &amp; actual'!D2809</f>
        <v>0</v>
      </c>
      <c r="E2809" s="23">
        <v>44743</v>
      </c>
      <c r="F2809" s="19" t="s">
        <v>276</v>
      </c>
    </row>
    <row r="2810" spans="1:6" hidden="1">
      <c r="A2810" s="19">
        <v>127</v>
      </c>
      <c r="B2810" s="19" t="s">
        <v>2164</v>
      </c>
      <c r="C2810" s="24">
        <f>'Filter by planned &amp; actual'!D1022</f>
        <v>19714286</v>
      </c>
      <c r="D2810" s="22">
        <f>'Filter by planned &amp; actual'!D2810</f>
        <v>0</v>
      </c>
      <c r="E2810" s="23">
        <v>44743</v>
      </c>
      <c r="F2810" s="19" t="s">
        <v>276</v>
      </c>
    </row>
    <row r="2811" spans="1:6" hidden="1">
      <c r="A2811" s="19">
        <v>128</v>
      </c>
      <c r="B2811" s="19" t="s">
        <v>2165</v>
      </c>
      <c r="C2811" s="24">
        <f>'Filter by planned &amp; actual'!D1023</f>
        <v>4766082</v>
      </c>
      <c r="D2811" s="22">
        <f>'Filter by planned &amp; actual'!D2811</f>
        <v>4969954.9809523821</v>
      </c>
      <c r="E2811" s="23">
        <v>44743</v>
      </c>
      <c r="F2811" s="19" t="s">
        <v>276</v>
      </c>
    </row>
    <row r="2812" spans="1:6" hidden="1">
      <c r="A2812" s="113">
        <v>129</v>
      </c>
      <c r="B2812" t="s">
        <v>2167</v>
      </c>
      <c r="C2812" s="24">
        <f>'Filter by planned &amp; actual'!D1024</f>
        <v>0</v>
      </c>
      <c r="D2812" s="22">
        <f>'Filter by planned &amp; actual'!D2812</f>
        <v>0</v>
      </c>
      <c r="E2812" s="23">
        <v>44743</v>
      </c>
      <c r="F2812" s="19" t="s">
        <v>276</v>
      </c>
    </row>
    <row r="2813" spans="1:6" hidden="1">
      <c r="A2813" s="113">
        <v>130</v>
      </c>
      <c r="B2813" t="s">
        <v>2168</v>
      </c>
      <c r="C2813" s="24">
        <f>'Filter by planned &amp; actual'!D1025</f>
        <v>40801141</v>
      </c>
      <c r="D2813" s="22">
        <f>'Filter by planned &amp; actual'!D2813</f>
        <v>6563319.9699999988</v>
      </c>
      <c r="E2813" s="23">
        <v>44743</v>
      </c>
      <c r="F2813" s="19" t="s">
        <v>276</v>
      </c>
    </row>
    <row r="2814" spans="1:6" hidden="1">
      <c r="A2814" s="113">
        <v>131</v>
      </c>
      <c r="B2814" s="113" t="s">
        <v>2169</v>
      </c>
      <c r="C2814" s="24">
        <f>'Filter by planned &amp; actual'!D1026</f>
        <v>21474741.899999999</v>
      </c>
      <c r="D2814" s="22">
        <f>'Filter by planned &amp; actual'!D2814</f>
        <v>21491578.349999994</v>
      </c>
      <c r="E2814" s="23">
        <v>44743</v>
      </c>
      <c r="F2814" s="19" t="s">
        <v>276</v>
      </c>
    </row>
    <row r="2815" spans="1:6" hidden="1">
      <c r="A2815" s="113">
        <v>132</v>
      </c>
      <c r="B2815" s="113" t="s">
        <v>2170</v>
      </c>
      <c r="C2815" s="24">
        <f>'Filter by planned &amp; actual'!D1027</f>
        <v>1044200</v>
      </c>
      <c r="D2815" s="22">
        <f>'Filter by planned &amp; actual'!D2815</f>
        <v>0</v>
      </c>
      <c r="E2815" s="23">
        <v>44743</v>
      </c>
      <c r="F2815" s="19" t="s">
        <v>276</v>
      </c>
    </row>
    <row r="2816" spans="1:6" hidden="1">
      <c r="A2816" s="113">
        <v>133</v>
      </c>
      <c r="B2816" s="113" t="s">
        <v>2171</v>
      </c>
      <c r="C2816" s="24">
        <f>'Filter by planned &amp; actual'!D1028</f>
        <v>0</v>
      </c>
      <c r="D2816" s="22">
        <f>'Filter by planned &amp; actual'!D2816</f>
        <v>0</v>
      </c>
      <c r="E2816" s="23">
        <v>44743</v>
      </c>
      <c r="F2816" s="19" t="s">
        <v>276</v>
      </c>
    </row>
    <row r="2817" spans="1:6" hidden="1">
      <c r="A2817" s="113">
        <v>134</v>
      </c>
      <c r="B2817" s="113" t="s">
        <v>2172</v>
      </c>
      <c r="C2817" s="24">
        <f>'Filter by planned &amp; actual'!D1029</f>
        <v>0</v>
      </c>
      <c r="D2817" s="22">
        <f>'Filter by planned &amp; actual'!D2817</f>
        <v>0</v>
      </c>
      <c r="E2817" s="23">
        <v>44743</v>
      </c>
      <c r="F2817" s="19" t="s">
        <v>276</v>
      </c>
    </row>
    <row r="2818" spans="1:6" hidden="1">
      <c r="A2818" s="113">
        <v>135</v>
      </c>
      <c r="B2818" s="113" t="s">
        <v>2173</v>
      </c>
      <c r="C2818" s="24">
        <f>'Filter by planned &amp; actual'!D1030</f>
        <v>21802615</v>
      </c>
      <c r="D2818" s="22">
        <f>'Filter by planned &amp; actual'!D2818</f>
        <v>0</v>
      </c>
      <c r="E2818" s="23">
        <v>44743</v>
      </c>
      <c r="F2818" s="19" t="s">
        <v>276</v>
      </c>
    </row>
    <row r="2819" spans="1:6" hidden="1">
      <c r="A2819" s="113">
        <v>136</v>
      </c>
      <c r="B2819" s="113" t="s">
        <v>2174</v>
      </c>
      <c r="C2819" s="24">
        <f>'Filter by planned &amp; actual'!D1031</f>
        <v>29785634.649999999</v>
      </c>
      <c r="D2819" s="22">
        <f>'Filter by planned &amp; actual'!D2819</f>
        <v>29706594.272999998</v>
      </c>
      <c r="E2819" s="23">
        <v>44743</v>
      </c>
      <c r="F2819" s="19" t="s">
        <v>276</v>
      </c>
    </row>
    <row r="2820" spans="1:6" hidden="1">
      <c r="A2820" s="113">
        <v>137</v>
      </c>
      <c r="B2820" s="113" t="s">
        <v>2175</v>
      </c>
      <c r="C2820" s="24">
        <f>'Filter by planned &amp; actual'!D1032</f>
        <v>0</v>
      </c>
      <c r="D2820" s="22">
        <f>'Filter by planned &amp; actual'!D2820</f>
        <v>0</v>
      </c>
      <c r="E2820" s="23">
        <v>44743</v>
      </c>
      <c r="F2820" s="19" t="s">
        <v>276</v>
      </c>
    </row>
    <row r="2821" spans="1:6" hidden="1">
      <c r="A2821" s="113">
        <v>138</v>
      </c>
      <c r="B2821" s="113" t="s">
        <v>2176</v>
      </c>
      <c r="C2821" s="24">
        <f>'Filter by planned &amp; actual'!D1033</f>
        <v>23000000</v>
      </c>
      <c r="D2821" s="22">
        <f>'Filter by planned &amp; actual'!D2821</f>
        <v>3588471.67</v>
      </c>
      <c r="E2821" s="23">
        <v>44743</v>
      </c>
      <c r="F2821" s="19" t="s">
        <v>276</v>
      </c>
    </row>
    <row r="2822" spans="1:6" hidden="1">
      <c r="A2822" s="113">
        <v>139</v>
      </c>
      <c r="B2822" s="113" t="s">
        <v>2189</v>
      </c>
      <c r="C2822" s="24">
        <f>'Filter by planned &amp; actual'!D1034</f>
        <v>2053085.9450000001</v>
      </c>
      <c r="D2822" s="22">
        <f>'Filter by planned &amp; actual'!D2822</f>
        <v>0</v>
      </c>
      <c r="E2822" s="23">
        <v>44743</v>
      </c>
      <c r="F2822" s="19" t="s">
        <v>276</v>
      </c>
    </row>
    <row r="2823" spans="1:6" hidden="1">
      <c r="A2823" s="113">
        <v>140</v>
      </c>
      <c r="B2823" s="113" t="s">
        <v>2190</v>
      </c>
      <c r="C2823" s="24">
        <f>'Filter by planned &amp; actual'!D1035</f>
        <v>10400000</v>
      </c>
      <c r="D2823" s="22">
        <f>'Filter by planned &amp; actual'!D2823</f>
        <v>0</v>
      </c>
      <c r="E2823" s="23">
        <v>44743</v>
      </c>
      <c r="F2823" s="19" t="s">
        <v>276</v>
      </c>
    </row>
    <row r="2824" spans="1:6" hidden="1">
      <c r="A2824" s="113">
        <v>141</v>
      </c>
      <c r="B2824" s="113" t="s">
        <v>2191</v>
      </c>
      <c r="C2824" s="24">
        <f>'Filter by planned &amp; actual'!D1036</f>
        <v>0</v>
      </c>
      <c r="D2824" s="22">
        <f>'Filter by planned &amp; actual'!D2824</f>
        <v>0</v>
      </c>
      <c r="E2824" s="23">
        <v>44743</v>
      </c>
      <c r="F2824" s="19" t="s">
        <v>276</v>
      </c>
    </row>
    <row r="2825" spans="1:6" hidden="1">
      <c r="A2825" s="113">
        <v>142</v>
      </c>
      <c r="B2825" s="113" t="s">
        <v>2192</v>
      </c>
      <c r="C2825" s="24">
        <f>'Filter by planned &amp; actual'!D1037</f>
        <v>70162179.569999993</v>
      </c>
      <c r="D2825" s="22">
        <f>'Filter by planned &amp; actual'!D2825</f>
        <v>10276081.304347826</v>
      </c>
      <c r="E2825" s="23">
        <v>44743</v>
      </c>
      <c r="F2825" s="19" t="s">
        <v>276</v>
      </c>
    </row>
    <row r="2826" spans="1:6" hidden="1">
      <c r="A2826" s="113">
        <v>143</v>
      </c>
      <c r="B2826" s="113" t="s">
        <v>2193</v>
      </c>
      <c r="C2826" s="24">
        <f>'Filter by planned &amp; actual'!D1038</f>
        <v>0</v>
      </c>
      <c r="D2826" s="22">
        <f>'Filter by planned &amp; actual'!D2826</f>
        <v>0</v>
      </c>
      <c r="E2826" s="23">
        <v>44743</v>
      </c>
      <c r="F2826" s="19" t="s">
        <v>276</v>
      </c>
    </row>
    <row r="2827" spans="1:6" hidden="1">
      <c r="A2827" s="152">
        <v>144</v>
      </c>
      <c r="B2827" s="152" t="s">
        <v>2207</v>
      </c>
      <c r="C2827" s="24">
        <f>'Filter by planned &amp; actual'!D1039</f>
        <v>0</v>
      </c>
      <c r="D2827" s="22">
        <f>'Filter by planned &amp; actual'!D2827</f>
        <v>0</v>
      </c>
      <c r="E2827" s="23">
        <v>44743</v>
      </c>
      <c r="F2827" s="19" t="s">
        <v>276</v>
      </c>
    </row>
    <row r="2828" spans="1:6">
      <c r="A2828" s="152">
        <v>145</v>
      </c>
      <c r="B2828" s="152" t="s">
        <v>2208</v>
      </c>
      <c r="C2828" s="24">
        <f>'Filter by planned &amp; actual'!D1040</f>
        <v>0</v>
      </c>
      <c r="D2828" s="22">
        <f>'Filter by planned &amp; actual'!D2828</f>
        <v>0</v>
      </c>
      <c r="E2828" s="23">
        <v>44743</v>
      </c>
      <c r="F2828" s="19" t="s">
        <v>276</v>
      </c>
    </row>
    <row r="2829" spans="1:6">
      <c r="A2829" s="152">
        <v>146</v>
      </c>
      <c r="B2829" s="152" t="s">
        <v>2211</v>
      </c>
      <c r="C2829" s="24">
        <f>'Filter by planned &amp; actual'!D1041</f>
        <v>0</v>
      </c>
      <c r="D2829" s="22">
        <f>'Filter by planned &amp; actual'!D2829</f>
        <v>0</v>
      </c>
      <c r="E2829" s="23">
        <v>44743</v>
      </c>
      <c r="F2829" s="19" t="s">
        <v>276</v>
      </c>
    </row>
    <row r="2830" spans="1:6">
      <c r="A2830" s="152">
        <v>147</v>
      </c>
      <c r="B2830" s="152" t="s">
        <v>2212</v>
      </c>
      <c r="C2830" s="24">
        <f>'Filter by planned &amp; actual'!D1042</f>
        <v>0</v>
      </c>
      <c r="D2830" s="22">
        <f>'Filter by planned &amp; actual'!D2830</f>
        <v>0</v>
      </c>
      <c r="E2830" s="23">
        <v>44743</v>
      </c>
      <c r="F2830" s="19" t="s">
        <v>276</v>
      </c>
    </row>
    <row r="2831" spans="1:6">
      <c r="A2831" s="152">
        <v>148</v>
      </c>
      <c r="B2831" s="152" t="s">
        <v>2213</v>
      </c>
      <c r="C2831" s="24">
        <f>'Filter by planned &amp; actual'!D1043</f>
        <v>0</v>
      </c>
      <c r="D2831" s="22">
        <f>'Filter by planned &amp; actual'!D2831</f>
        <v>0</v>
      </c>
      <c r="E2831" s="23">
        <v>44743</v>
      </c>
      <c r="F2831" s="19" t="s">
        <v>276</v>
      </c>
    </row>
    <row r="2832" spans="1:6">
      <c r="A2832" s="19">
        <v>0</v>
      </c>
      <c r="B2832" s="111" t="s">
        <v>1985</v>
      </c>
      <c r="C2832" s="24">
        <f>'Filter by planned &amp; actual'!D1044</f>
        <v>0</v>
      </c>
      <c r="D2832" s="22">
        <f>'Filter by planned &amp; actual'!D2832</f>
        <v>0</v>
      </c>
      <c r="E2832" s="23">
        <v>44743</v>
      </c>
      <c r="F2832" s="19" t="s">
        <v>276</v>
      </c>
    </row>
    <row r="2833" spans="1:6" hidden="1">
      <c r="A2833" s="19">
        <v>1</v>
      </c>
      <c r="B2833" s="8" t="s">
        <v>7</v>
      </c>
      <c r="C2833" s="24">
        <f>'Filter by planned &amp; actual'!D1045</f>
        <v>0</v>
      </c>
      <c r="D2833" s="24">
        <f>'Filter by planned &amp; actual'!D2833</f>
        <v>28488641.466666698</v>
      </c>
      <c r="E2833" s="23">
        <v>44774</v>
      </c>
      <c r="F2833" s="19" t="s">
        <v>276</v>
      </c>
    </row>
    <row r="2834" spans="1:6" hidden="1">
      <c r="A2834" s="19">
        <v>2</v>
      </c>
      <c r="B2834" s="8" t="s">
        <v>8</v>
      </c>
      <c r="C2834" s="24">
        <f>'Filter by planned &amp; actual'!D1046</f>
        <v>0</v>
      </c>
      <c r="D2834" s="24">
        <f>'Filter by planned &amp; actual'!D2834</f>
        <v>0</v>
      </c>
      <c r="E2834" s="23">
        <v>44774</v>
      </c>
      <c r="F2834" s="19" t="s">
        <v>276</v>
      </c>
    </row>
    <row r="2835" spans="1:6" hidden="1">
      <c r="A2835" s="19">
        <v>3</v>
      </c>
      <c r="B2835" s="8" t="s">
        <v>9</v>
      </c>
      <c r="C2835" s="24">
        <f>'Filter by planned &amp; actual'!D1047</f>
        <v>0</v>
      </c>
      <c r="D2835" s="24">
        <f>'Filter by planned &amp; actual'!D2835</f>
        <v>0</v>
      </c>
      <c r="E2835" s="23">
        <v>44774</v>
      </c>
      <c r="F2835" s="19" t="s">
        <v>276</v>
      </c>
    </row>
    <row r="2836" spans="1:6" hidden="1">
      <c r="A2836" s="19">
        <v>4</v>
      </c>
      <c r="B2836" s="8" t="s">
        <v>10</v>
      </c>
      <c r="C2836" s="24">
        <f>'Filter by planned &amp; actual'!D1048</f>
        <v>0</v>
      </c>
      <c r="D2836" s="24">
        <f>'Filter by planned &amp; actual'!D2836</f>
        <v>0</v>
      </c>
      <c r="E2836" s="23">
        <v>44774</v>
      </c>
      <c r="F2836" s="19" t="s">
        <v>276</v>
      </c>
    </row>
    <row r="2837" spans="1:6" hidden="1">
      <c r="A2837" s="19">
        <v>5</v>
      </c>
      <c r="B2837" s="8" t="s">
        <v>11</v>
      </c>
      <c r="C2837" s="24">
        <f>'Filter by planned &amp; actual'!D1049</f>
        <v>0</v>
      </c>
      <c r="D2837" s="24">
        <f>'Filter by planned &amp; actual'!D2837</f>
        <v>0</v>
      </c>
      <c r="E2837" s="23">
        <v>44774</v>
      </c>
      <c r="F2837" s="19" t="s">
        <v>276</v>
      </c>
    </row>
    <row r="2838" spans="1:6" hidden="1">
      <c r="A2838" s="19">
        <v>6</v>
      </c>
      <c r="B2838" s="8" t="s">
        <v>12</v>
      </c>
      <c r="C2838" s="24">
        <f>'Filter by planned &amp; actual'!D1050</f>
        <v>48690936.241649978</v>
      </c>
      <c r="D2838" s="24">
        <f>'Filter by planned &amp; actual'!D2838</f>
        <v>48859213.539999962</v>
      </c>
      <c r="E2838" s="23">
        <v>44774</v>
      </c>
      <c r="F2838" s="19" t="s">
        <v>276</v>
      </c>
    </row>
    <row r="2839" spans="1:6" hidden="1">
      <c r="A2839" s="19">
        <v>7</v>
      </c>
      <c r="B2839" s="8" t="s">
        <v>13</v>
      </c>
      <c r="C2839" s="24">
        <f>'Filter by planned &amp; actual'!D1051</f>
        <v>0</v>
      </c>
      <c r="D2839" s="24">
        <f>'Filter by planned &amp; actual'!D2839</f>
        <v>0</v>
      </c>
      <c r="E2839" s="23">
        <v>44774</v>
      </c>
      <c r="F2839" s="19" t="s">
        <v>276</v>
      </c>
    </row>
    <row r="2840" spans="1:6" hidden="1">
      <c r="A2840" s="19">
        <v>8</v>
      </c>
      <c r="B2840" s="8" t="s">
        <v>2004</v>
      </c>
      <c r="C2840" s="24">
        <f>'Filter by planned &amp; actual'!D1052</f>
        <v>0</v>
      </c>
      <c r="D2840" s="24">
        <f>'Filter by planned &amp; actual'!D2840</f>
        <v>0</v>
      </c>
      <c r="E2840" s="23">
        <v>44774</v>
      </c>
      <c r="F2840" s="19" t="s">
        <v>276</v>
      </c>
    </row>
    <row r="2841" spans="1:6" hidden="1">
      <c r="A2841" s="19">
        <v>9</v>
      </c>
      <c r="B2841" s="8" t="s">
        <v>15</v>
      </c>
      <c r="C2841" s="24">
        <f>'Filter by planned &amp; actual'!D1053</f>
        <v>0</v>
      </c>
      <c r="D2841" s="24">
        <f>'Filter by planned &amp; actual'!D2841</f>
        <v>0</v>
      </c>
      <c r="E2841" s="23">
        <v>44774</v>
      </c>
      <c r="F2841" s="19" t="s">
        <v>276</v>
      </c>
    </row>
    <row r="2842" spans="1:6" hidden="1">
      <c r="A2842" s="19">
        <v>10</v>
      </c>
      <c r="B2842" s="8" t="s">
        <v>16</v>
      </c>
      <c r="C2842" s="24">
        <f>'Filter by planned &amp; actual'!D1054</f>
        <v>0</v>
      </c>
      <c r="D2842" s="24">
        <f>'Filter by planned &amp; actual'!D2842</f>
        <v>0</v>
      </c>
      <c r="E2842" s="23">
        <v>44774</v>
      </c>
      <c r="F2842" s="19" t="s">
        <v>276</v>
      </c>
    </row>
    <row r="2843" spans="1:6" hidden="1">
      <c r="A2843" s="19">
        <v>11</v>
      </c>
      <c r="B2843" s="8" t="s">
        <v>17</v>
      </c>
      <c r="C2843" s="24">
        <f>'Filter by planned &amp; actual'!D1055</f>
        <v>0</v>
      </c>
      <c r="D2843" s="24">
        <f>'Filter by planned &amp; actual'!D2843</f>
        <v>0</v>
      </c>
      <c r="E2843" s="23">
        <v>44774</v>
      </c>
      <c r="F2843" s="19" t="s">
        <v>276</v>
      </c>
    </row>
    <row r="2844" spans="1:6" hidden="1">
      <c r="A2844" s="19">
        <v>12</v>
      </c>
      <c r="B2844" s="8" t="s">
        <v>18</v>
      </c>
      <c r="C2844" s="24">
        <f>'Filter by planned &amp; actual'!D1056</f>
        <v>0</v>
      </c>
      <c r="D2844" s="24">
        <f>'Filter by planned &amp; actual'!D2844</f>
        <v>0</v>
      </c>
      <c r="E2844" s="23">
        <v>44774</v>
      </c>
      <c r="F2844" s="19" t="s">
        <v>276</v>
      </c>
    </row>
    <row r="2845" spans="1:6" hidden="1">
      <c r="A2845" s="19">
        <v>13</v>
      </c>
      <c r="B2845" s="8" t="s">
        <v>19</v>
      </c>
      <c r="C2845" s="24">
        <f>'Filter by planned &amp; actual'!D1057</f>
        <v>0</v>
      </c>
      <c r="D2845" s="24">
        <f>'Filter by planned &amp; actual'!D2845</f>
        <v>0</v>
      </c>
      <c r="E2845" s="23">
        <v>44774</v>
      </c>
      <c r="F2845" s="19" t="s">
        <v>276</v>
      </c>
    </row>
    <row r="2846" spans="1:6" hidden="1">
      <c r="A2846" s="19">
        <v>14</v>
      </c>
      <c r="B2846" s="8" t="s">
        <v>20</v>
      </c>
      <c r="C2846" s="24">
        <f>'Filter by planned &amp; actual'!D1058</f>
        <v>0</v>
      </c>
      <c r="D2846" s="24">
        <f>'Filter by planned &amp; actual'!D2846</f>
        <v>0</v>
      </c>
      <c r="E2846" s="23">
        <v>44774</v>
      </c>
      <c r="F2846" s="19" t="s">
        <v>276</v>
      </c>
    </row>
    <row r="2847" spans="1:6" hidden="1">
      <c r="A2847" s="19">
        <v>15</v>
      </c>
      <c r="B2847" s="8" t="s">
        <v>21</v>
      </c>
      <c r="C2847" s="24">
        <f>'Filter by planned &amp; actual'!D1059</f>
        <v>0</v>
      </c>
      <c r="D2847" s="24">
        <f>'Filter by planned &amp; actual'!D2847</f>
        <v>0</v>
      </c>
      <c r="E2847" s="23">
        <v>44774</v>
      </c>
      <c r="F2847" s="19" t="s">
        <v>276</v>
      </c>
    </row>
    <row r="2848" spans="1:6" hidden="1">
      <c r="A2848" s="19">
        <v>16</v>
      </c>
      <c r="B2848" s="12" t="s">
        <v>22</v>
      </c>
      <c r="C2848" s="24">
        <f>'Filter by planned &amp; actual'!D1060</f>
        <v>0</v>
      </c>
      <c r="D2848" s="24">
        <f>'Filter by planned &amp; actual'!D2848</f>
        <v>0</v>
      </c>
      <c r="E2848" s="23">
        <v>44774</v>
      </c>
      <c r="F2848" s="19" t="s">
        <v>276</v>
      </c>
    </row>
    <row r="2849" spans="1:6" hidden="1">
      <c r="A2849" s="19">
        <v>17</v>
      </c>
      <c r="B2849" s="12" t="s">
        <v>23</v>
      </c>
      <c r="C2849" s="24">
        <f>'Filter by planned &amp; actual'!D1061</f>
        <v>0</v>
      </c>
      <c r="D2849" s="24">
        <f>'Filter by planned &amp; actual'!D2849</f>
        <v>0</v>
      </c>
      <c r="E2849" s="23">
        <v>44774</v>
      </c>
      <c r="F2849" s="19" t="s">
        <v>276</v>
      </c>
    </row>
    <row r="2850" spans="1:6" hidden="1">
      <c r="A2850" s="19">
        <v>18</v>
      </c>
      <c r="B2850" s="12" t="s">
        <v>24</v>
      </c>
      <c r="C2850" s="24">
        <f>'Filter by planned &amp; actual'!D1062</f>
        <v>0</v>
      </c>
      <c r="D2850" s="24">
        <f>'Filter by planned &amp; actual'!D2850</f>
        <v>0</v>
      </c>
      <c r="E2850" s="23">
        <v>44774</v>
      </c>
      <c r="F2850" s="19" t="s">
        <v>276</v>
      </c>
    </row>
    <row r="2851" spans="1:6" hidden="1">
      <c r="A2851" s="19">
        <v>19</v>
      </c>
      <c r="B2851" s="8" t="s">
        <v>25</v>
      </c>
      <c r="C2851" s="24">
        <f>'Filter by planned &amp; actual'!D1063</f>
        <v>0</v>
      </c>
      <c r="D2851" s="24">
        <f>'Filter by planned &amp; actual'!D2851</f>
        <v>0</v>
      </c>
      <c r="E2851" s="23">
        <v>44774</v>
      </c>
      <c r="F2851" s="19" t="s">
        <v>276</v>
      </c>
    </row>
    <row r="2852" spans="1:6" hidden="1">
      <c r="A2852" s="19">
        <v>20</v>
      </c>
      <c r="B2852" s="8" t="s">
        <v>26</v>
      </c>
      <c r="C2852" s="24">
        <f>'Filter by planned &amp; actual'!D1064</f>
        <v>0</v>
      </c>
      <c r="D2852" s="24">
        <f>'Filter by planned &amp; actual'!D2852</f>
        <v>3259298.741644925</v>
      </c>
      <c r="E2852" s="23">
        <v>44774</v>
      </c>
      <c r="F2852" s="19" t="s">
        <v>276</v>
      </c>
    </row>
    <row r="2853" spans="1:6" hidden="1">
      <c r="A2853" s="19">
        <v>21</v>
      </c>
      <c r="B2853" s="8" t="s">
        <v>27</v>
      </c>
      <c r="C2853" s="24">
        <f>'Filter by planned &amp; actual'!D1065</f>
        <v>31597699</v>
      </c>
      <c r="D2853" s="24">
        <f>'Filter by planned &amp; actual'!D2853</f>
        <v>0</v>
      </c>
      <c r="E2853" s="23">
        <v>44774</v>
      </c>
      <c r="F2853" s="19" t="s">
        <v>276</v>
      </c>
    </row>
    <row r="2854" spans="1:6" hidden="1">
      <c r="A2854" s="19">
        <v>22</v>
      </c>
      <c r="B2854" s="8" t="s">
        <v>29</v>
      </c>
      <c r="C2854" s="24">
        <f>'Filter by planned &amp; actual'!D1066</f>
        <v>34563683</v>
      </c>
      <c r="D2854" s="24">
        <f>'Filter by planned &amp; actual'!D2854</f>
        <v>0</v>
      </c>
      <c r="E2854" s="23">
        <v>44774</v>
      </c>
      <c r="F2854" s="19" t="s">
        <v>276</v>
      </c>
    </row>
    <row r="2855" spans="1:6" hidden="1">
      <c r="A2855" s="19">
        <v>23</v>
      </c>
      <c r="B2855" s="8" t="s">
        <v>30</v>
      </c>
      <c r="C2855" s="24">
        <f>'Filter by planned &amp; actual'!D1067</f>
        <v>25211267</v>
      </c>
      <c r="D2855" s="24">
        <f>'Filter by planned &amp; actual'!D2855</f>
        <v>0</v>
      </c>
      <c r="E2855" s="23">
        <v>44774</v>
      </c>
      <c r="F2855" s="19" t="s">
        <v>276</v>
      </c>
    </row>
    <row r="2856" spans="1:6" hidden="1">
      <c r="A2856" s="19">
        <v>24</v>
      </c>
      <c r="B2856" s="8" t="s">
        <v>31</v>
      </c>
      <c r="C2856" s="24">
        <f>'Filter by planned &amp; actual'!D1068</f>
        <v>0</v>
      </c>
      <c r="D2856" s="24">
        <f>'Filter by planned &amp; actual'!D2856</f>
        <v>0</v>
      </c>
      <c r="E2856" s="23">
        <v>44774</v>
      </c>
      <c r="F2856" s="19" t="s">
        <v>276</v>
      </c>
    </row>
    <row r="2857" spans="1:6" hidden="1">
      <c r="A2857" s="19">
        <v>25</v>
      </c>
      <c r="B2857" s="8" t="s">
        <v>32</v>
      </c>
      <c r="C2857" s="24">
        <f>'Filter by planned &amp; actual'!D1069</f>
        <v>0</v>
      </c>
      <c r="D2857" s="24">
        <f>'Filter by planned &amp; actual'!D2857</f>
        <v>0</v>
      </c>
      <c r="E2857" s="23">
        <v>44774</v>
      </c>
      <c r="F2857" s="19" t="s">
        <v>276</v>
      </c>
    </row>
    <row r="2858" spans="1:6" hidden="1">
      <c r="A2858" s="19">
        <v>26</v>
      </c>
      <c r="B2858" s="8" t="s">
        <v>34</v>
      </c>
      <c r="C2858" s="24">
        <f>'Filter by planned &amp; actual'!D1070</f>
        <v>0</v>
      </c>
      <c r="D2858" s="24">
        <f>'Filter by planned &amp; actual'!D2858</f>
        <v>0</v>
      </c>
      <c r="E2858" s="23">
        <v>44774</v>
      </c>
      <c r="F2858" s="19" t="s">
        <v>276</v>
      </c>
    </row>
    <row r="2859" spans="1:6" hidden="1">
      <c r="A2859" s="19">
        <v>27</v>
      </c>
      <c r="B2859" s="8" t="s">
        <v>35</v>
      </c>
      <c r="C2859" s="24">
        <f>'Filter by planned &amp; actual'!D1071</f>
        <v>0</v>
      </c>
      <c r="D2859" s="24">
        <f>'Filter by planned &amp; actual'!D2859</f>
        <v>0</v>
      </c>
      <c r="E2859" s="23">
        <v>44774</v>
      </c>
      <c r="F2859" s="19" t="s">
        <v>276</v>
      </c>
    </row>
    <row r="2860" spans="1:6" hidden="1">
      <c r="A2860" s="19">
        <v>28</v>
      </c>
      <c r="B2860" s="8" t="s">
        <v>36</v>
      </c>
      <c r="C2860" s="24">
        <f>'Filter by planned &amp; actual'!D1072</f>
        <v>0</v>
      </c>
      <c r="D2860" s="24">
        <f>'Filter by planned &amp; actual'!D2860</f>
        <v>0</v>
      </c>
      <c r="E2860" s="23">
        <v>44774</v>
      </c>
      <c r="F2860" s="19" t="s">
        <v>276</v>
      </c>
    </row>
    <row r="2861" spans="1:6" hidden="1">
      <c r="A2861" s="19">
        <v>29</v>
      </c>
      <c r="B2861" s="8" t="s">
        <v>37</v>
      </c>
      <c r="C2861" s="24">
        <f>'Filter by planned &amp; actual'!D1073</f>
        <v>0</v>
      </c>
      <c r="D2861" s="24">
        <f>'Filter by planned &amp; actual'!D2861</f>
        <v>0</v>
      </c>
      <c r="E2861" s="23">
        <v>44774</v>
      </c>
      <c r="F2861" s="19" t="s">
        <v>276</v>
      </c>
    </row>
    <row r="2862" spans="1:6" hidden="1">
      <c r="A2862" s="19">
        <v>30</v>
      </c>
      <c r="B2862" s="8" t="s">
        <v>38</v>
      </c>
      <c r="C2862" s="24">
        <f>'Filter by planned &amp; actual'!D1074</f>
        <v>0</v>
      </c>
      <c r="D2862" s="24">
        <f>'Filter by planned &amp; actual'!D2862</f>
        <v>0</v>
      </c>
      <c r="E2862" s="23">
        <v>44774</v>
      </c>
      <c r="F2862" s="19" t="s">
        <v>276</v>
      </c>
    </row>
    <row r="2863" spans="1:6" hidden="1">
      <c r="A2863" s="19">
        <v>31</v>
      </c>
      <c r="B2863" s="8" t="s">
        <v>39</v>
      </c>
      <c r="C2863" s="24">
        <f>'Filter by planned &amp; actual'!D1075</f>
        <v>0</v>
      </c>
      <c r="D2863" s="24">
        <f>'Filter by planned &amp; actual'!D2863</f>
        <v>0</v>
      </c>
      <c r="E2863" s="23">
        <v>44774</v>
      </c>
      <c r="F2863" s="19" t="s">
        <v>276</v>
      </c>
    </row>
    <row r="2864" spans="1:6" hidden="1">
      <c r="A2864" s="19">
        <v>32</v>
      </c>
      <c r="B2864" s="8" t="s">
        <v>40</v>
      </c>
      <c r="C2864" s="24">
        <f>'Filter by planned &amp; actual'!D1076</f>
        <v>0</v>
      </c>
      <c r="D2864" s="24">
        <f>'Filter by planned &amp; actual'!D2864</f>
        <v>0</v>
      </c>
      <c r="E2864" s="23">
        <v>44774</v>
      </c>
      <c r="F2864" s="19" t="s">
        <v>276</v>
      </c>
    </row>
    <row r="2865" spans="1:6" hidden="1">
      <c r="A2865" s="19">
        <v>33</v>
      </c>
      <c r="B2865" s="8" t="s">
        <v>41</v>
      </c>
      <c r="C2865" s="24">
        <f>'Filter by planned &amp; actual'!D1077</f>
        <v>0</v>
      </c>
      <c r="D2865" s="24">
        <f>'Filter by planned &amp; actual'!D2865</f>
        <v>0</v>
      </c>
      <c r="E2865" s="23">
        <v>44774</v>
      </c>
      <c r="F2865" s="19" t="s">
        <v>276</v>
      </c>
    </row>
    <row r="2866" spans="1:6" hidden="1">
      <c r="A2866" s="19">
        <v>34</v>
      </c>
      <c r="B2866" s="8" t="s">
        <v>42</v>
      </c>
      <c r="C2866" s="24">
        <f>'Filter by planned &amp; actual'!D1078</f>
        <v>0</v>
      </c>
      <c r="D2866" s="24">
        <f>'Filter by planned &amp; actual'!D2866</f>
        <v>0</v>
      </c>
      <c r="E2866" s="23">
        <v>44774</v>
      </c>
      <c r="F2866" s="19" t="s">
        <v>276</v>
      </c>
    </row>
    <row r="2867" spans="1:6" hidden="1">
      <c r="A2867" s="19">
        <v>35</v>
      </c>
      <c r="B2867" s="8" t="s">
        <v>43</v>
      </c>
      <c r="C2867" s="24">
        <f>'Filter by planned &amp; actual'!D1079</f>
        <v>0</v>
      </c>
      <c r="D2867" s="24">
        <f>'Filter by planned &amp; actual'!D2867</f>
        <v>0</v>
      </c>
      <c r="E2867" s="23">
        <v>44774</v>
      </c>
      <c r="F2867" s="19" t="s">
        <v>276</v>
      </c>
    </row>
    <row r="2868" spans="1:6" hidden="1">
      <c r="A2868" s="19">
        <v>36</v>
      </c>
      <c r="B2868" s="8" t="s">
        <v>44</v>
      </c>
      <c r="C2868" s="24">
        <f>'Filter by planned &amp; actual'!D1080</f>
        <v>0</v>
      </c>
      <c r="D2868" s="24">
        <f>'Filter by planned &amp; actual'!D2868</f>
        <v>0</v>
      </c>
      <c r="E2868" s="23">
        <v>44774</v>
      </c>
      <c r="F2868" s="19" t="s">
        <v>276</v>
      </c>
    </row>
    <row r="2869" spans="1:6" hidden="1">
      <c r="A2869" s="19">
        <v>37</v>
      </c>
      <c r="B2869" s="8" t="s">
        <v>1980</v>
      </c>
      <c r="C2869" s="24">
        <f>'Filter by planned &amp; actual'!D1081</f>
        <v>0</v>
      </c>
      <c r="D2869" s="24">
        <f>'Filter by planned &amp; actual'!D2869</f>
        <v>792890.625</v>
      </c>
      <c r="E2869" s="23">
        <v>44774</v>
      </c>
      <c r="F2869" s="19" t="s">
        <v>276</v>
      </c>
    </row>
    <row r="2870" spans="1:6" hidden="1">
      <c r="A2870" s="19">
        <v>38</v>
      </c>
      <c r="B2870" s="8" t="s">
        <v>1982</v>
      </c>
      <c r="C2870" s="24">
        <f>'Filter by planned &amp; actual'!D1082</f>
        <v>23197862</v>
      </c>
      <c r="D2870" s="24">
        <f>'Filter by planned &amp; actual'!D2870</f>
        <v>0</v>
      </c>
      <c r="E2870" s="23">
        <v>44774</v>
      </c>
      <c r="F2870" s="19" t="s">
        <v>276</v>
      </c>
    </row>
    <row r="2871" spans="1:6" hidden="1">
      <c r="A2871" s="19">
        <v>39</v>
      </c>
      <c r="B2871" s="8" t="s">
        <v>1984</v>
      </c>
      <c r="C2871" s="24">
        <f>'Filter by planned &amp; actual'!D1083</f>
        <v>0</v>
      </c>
      <c r="D2871" s="24">
        <f>'Filter by planned &amp; actual'!D2871</f>
        <v>0</v>
      </c>
      <c r="E2871" s="23">
        <v>44774</v>
      </c>
      <c r="F2871" s="19" t="s">
        <v>276</v>
      </c>
    </row>
    <row r="2872" spans="1:6" hidden="1">
      <c r="A2872" s="19">
        <v>40</v>
      </c>
      <c r="B2872" s="8" t="s">
        <v>2001</v>
      </c>
      <c r="C2872" s="24">
        <f>'Filter by planned &amp; actual'!D1084</f>
        <v>0</v>
      </c>
      <c r="D2872" s="24">
        <f>'Filter by planned &amp; actual'!D2872</f>
        <v>56370646.370000012</v>
      </c>
      <c r="E2872" s="23">
        <v>44774</v>
      </c>
      <c r="F2872" s="19" t="s">
        <v>276</v>
      </c>
    </row>
    <row r="2873" spans="1:6" hidden="1">
      <c r="A2873" s="19">
        <v>41</v>
      </c>
      <c r="B2873" s="8" t="s">
        <v>2002</v>
      </c>
      <c r="C2873" s="24">
        <f>'Filter by planned &amp; actual'!D1085</f>
        <v>0</v>
      </c>
      <c r="D2873" s="24">
        <f>'Filter by planned &amp; actual'!D2873</f>
        <v>0</v>
      </c>
      <c r="E2873" s="23">
        <v>44774</v>
      </c>
      <c r="F2873" s="19" t="s">
        <v>276</v>
      </c>
    </row>
    <row r="2874" spans="1:6" hidden="1">
      <c r="A2874" s="19">
        <v>42</v>
      </c>
      <c r="B2874" s="8" t="s">
        <v>2003</v>
      </c>
      <c r="C2874" s="24">
        <f>'Filter by planned &amp; actual'!D1086</f>
        <v>0</v>
      </c>
      <c r="D2874" s="24">
        <f>'Filter by planned &amp; actual'!D2874</f>
        <v>0</v>
      </c>
      <c r="E2874" s="23">
        <v>44774</v>
      </c>
      <c r="F2874" s="19" t="s">
        <v>276</v>
      </c>
    </row>
    <row r="2875" spans="1:6" hidden="1">
      <c r="A2875" s="19">
        <v>43</v>
      </c>
      <c r="B2875" s="8" t="s">
        <v>2064</v>
      </c>
      <c r="C2875" s="24">
        <f>'Filter by planned &amp; actual'!D1087</f>
        <v>0</v>
      </c>
      <c r="D2875" s="24">
        <f>'Filter by planned &amp; actual'!D2875</f>
        <v>0</v>
      </c>
      <c r="E2875" s="23">
        <v>44774</v>
      </c>
      <c r="F2875" s="19" t="s">
        <v>276</v>
      </c>
    </row>
    <row r="2876" spans="1:6" hidden="1">
      <c r="A2876" s="19">
        <v>44</v>
      </c>
      <c r="B2876" s="8" t="s">
        <v>2062</v>
      </c>
      <c r="C2876" s="24">
        <f>'Filter by planned &amp; actual'!D1088</f>
        <v>0</v>
      </c>
      <c r="D2876" s="24">
        <f>'Filter by planned &amp; actual'!D2876</f>
        <v>0</v>
      </c>
      <c r="E2876" s="23">
        <v>44774</v>
      </c>
      <c r="F2876" s="19" t="s">
        <v>276</v>
      </c>
    </row>
    <row r="2877" spans="1:6" hidden="1">
      <c r="A2877" s="19">
        <v>45</v>
      </c>
      <c r="B2877" s="8" t="s">
        <v>2063</v>
      </c>
      <c r="C2877" s="24">
        <f>'Filter by planned &amp; actual'!D1089</f>
        <v>0</v>
      </c>
      <c r="D2877" s="24">
        <f>'Filter by planned &amp; actual'!D2877</f>
        <v>0</v>
      </c>
      <c r="E2877" s="23">
        <v>44774</v>
      </c>
      <c r="F2877" s="19" t="s">
        <v>276</v>
      </c>
    </row>
    <row r="2878" spans="1:6" hidden="1">
      <c r="A2878" s="19">
        <v>46</v>
      </c>
      <c r="B2878" s="12" t="s">
        <v>2065</v>
      </c>
      <c r="C2878" s="24">
        <f>'Filter by planned &amp; actual'!D1090</f>
        <v>36488379</v>
      </c>
      <c r="D2878" s="24">
        <f>'Filter by planned &amp; actual'!D2878</f>
        <v>73051255</v>
      </c>
      <c r="E2878" s="23">
        <v>44774</v>
      </c>
      <c r="F2878" s="19" t="s">
        <v>276</v>
      </c>
    </row>
    <row r="2879" spans="1:6" hidden="1">
      <c r="A2879" s="19">
        <v>47</v>
      </c>
      <c r="B2879" s="12" t="s">
        <v>2066</v>
      </c>
      <c r="C2879" s="24">
        <f>'Filter by planned &amp; actual'!D1091</f>
        <v>46544048</v>
      </c>
      <c r="D2879" s="24">
        <f>'Filter by planned &amp; actual'!D2879</f>
        <v>1619984.7523809671</v>
      </c>
      <c r="E2879" s="23">
        <v>44774</v>
      </c>
      <c r="F2879" s="19" t="s">
        <v>276</v>
      </c>
    </row>
    <row r="2880" spans="1:6" hidden="1">
      <c r="A2880" s="19">
        <v>48</v>
      </c>
      <c r="B2880" s="8" t="s">
        <v>2068</v>
      </c>
      <c r="C2880" s="24">
        <f>'Filter by planned &amp; actual'!D1092</f>
        <v>0</v>
      </c>
      <c r="D2880" s="24">
        <f>'Filter by planned &amp; actual'!D2880</f>
        <v>25141582</v>
      </c>
      <c r="E2880" s="23">
        <v>44774</v>
      </c>
      <c r="F2880" s="19" t="s">
        <v>276</v>
      </c>
    </row>
    <row r="2881" spans="1:6" hidden="1">
      <c r="A2881" s="19">
        <v>49</v>
      </c>
      <c r="B2881" s="8" t="s">
        <v>2069</v>
      </c>
      <c r="C2881" s="24">
        <f>'Filter by planned &amp; actual'!D1093</f>
        <v>0</v>
      </c>
      <c r="D2881" s="24">
        <f>'Filter by planned &amp; actual'!D2881</f>
        <v>0</v>
      </c>
      <c r="E2881" s="23">
        <v>44774</v>
      </c>
      <c r="F2881" s="19" t="s">
        <v>276</v>
      </c>
    </row>
    <row r="2882" spans="1:6" hidden="1">
      <c r="A2882" s="19">
        <v>50</v>
      </c>
      <c r="B2882" s="8" t="s">
        <v>66</v>
      </c>
      <c r="C2882" s="24">
        <f>'Filter by planned &amp; actual'!D1094</f>
        <v>0</v>
      </c>
      <c r="D2882" s="24">
        <f>'Filter by planned &amp; actual'!D2882</f>
        <v>0</v>
      </c>
      <c r="E2882" s="23">
        <v>44774</v>
      </c>
      <c r="F2882" s="19" t="s">
        <v>276</v>
      </c>
    </row>
    <row r="2883" spans="1:6" hidden="1">
      <c r="A2883" s="19">
        <v>51</v>
      </c>
      <c r="B2883" s="8" t="s">
        <v>67</v>
      </c>
      <c r="C2883" s="24">
        <f>'Filter by planned &amp; actual'!D1095</f>
        <v>0</v>
      </c>
      <c r="D2883" s="24">
        <f>'Filter by planned &amp; actual'!D2883</f>
        <v>0</v>
      </c>
      <c r="E2883" s="23">
        <v>44774</v>
      </c>
      <c r="F2883" s="19" t="s">
        <v>276</v>
      </c>
    </row>
    <row r="2884" spans="1:6" hidden="1">
      <c r="A2884" s="19">
        <v>52</v>
      </c>
      <c r="B2884" s="8" t="s">
        <v>68</v>
      </c>
      <c r="C2884" s="24">
        <f>'Filter by planned &amp; actual'!D1096</f>
        <v>0</v>
      </c>
      <c r="D2884" s="24">
        <f>'Filter by planned &amp; actual'!D2884</f>
        <v>0</v>
      </c>
      <c r="E2884" s="23">
        <v>44774</v>
      </c>
      <c r="F2884" s="19" t="s">
        <v>276</v>
      </c>
    </row>
    <row r="2885" spans="1:6" hidden="1">
      <c r="A2885" s="19">
        <v>53</v>
      </c>
      <c r="B2885" s="8" t="s">
        <v>69</v>
      </c>
      <c r="C2885" s="24">
        <f>'Filter by planned &amp; actual'!D1097</f>
        <v>0</v>
      </c>
      <c r="D2885" s="24">
        <f>'Filter by planned &amp; actual'!D2885</f>
        <v>0</v>
      </c>
      <c r="E2885" s="23">
        <v>44774</v>
      </c>
      <c r="F2885" s="19" t="s">
        <v>276</v>
      </c>
    </row>
    <row r="2886" spans="1:6" hidden="1">
      <c r="A2886" s="19">
        <v>54</v>
      </c>
      <c r="B2886" s="8" t="s">
        <v>70</v>
      </c>
      <c r="C2886" s="24">
        <f>'Filter by planned &amp; actual'!D1098</f>
        <v>0</v>
      </c>
      <c r="D2886" s="24">
        <f>'Filter by planned &amp; actual'!D2886</f>
        <v>0</v>
      </c>
      <c r="E2886" s="23">
        <v>44774</v>
      </c>
      <c r="F2886" s="19" t="s">
        <v>276</v>
      </c>
    </row>
    <row r="2887" spans="1:6" hidden="1">
      <c r="A2887" s="19">
        <v>55</v>
      </c>
      <c r="B2887" s="8" t="s">
        <v>71</v>
      </c>
      <c r="C2887" s="24">
        <f>'Filter by planned &amp; actual'!D1099</f>
        <v>0</v>
      </c>
      <c r="D2887" s="24">
        <f>'Filter by planned &amp; actual'!D2887</f>
        <v>0</v>
      </c>
      <c r="E2887" s="23">
        <v>44774</v>
      </c>
      <c r="F2887" s="19" t="s">
        <v>276</v>
      </c>
    </row>
    <row r="2888" spans="1:6" hidden="1">
      <c r="A2888" s="19">
        <v>56</v>
      </c>
      <c r="B2888" s="8" t="s">
        <v>72</v>
      </c>
      <c r="C2888" s="24">
        <f>'Filter by planned &amp; actual'!D1100</f>
        <v>0</v>
      </c>
      <c r="D2888" s="24">
        <f>'Filter by planned &amp; actual'!D2888</f>
        <v>0</v>
      </c>
      <c r="E2888" s="23">
        <v>44774</v>
      </c>
      <c r="F2888" s="19" t="s">
        <v>276</v>
      </c>
    </row>
    <row r="2889" spans="1:6" hidden="1">
      <c r="A2889" s="19">
        <v>57</v>
      </c>
      <c r="B2889" s="8" t="s">
        <v>73</v>
      </c>
      <c r="C2889" s="24">
        <f>'Filter by planned &amp; actual'!D1101</f>
        <v>0</v>
      </c>
      <c r="D2889" s="24">
        <f>'Filter by planned &amp; actual'!D2889</f>
        <v>0</v>
      </c>
      <c r="E2889" s="23">
        <v>44774</v>
      </c>
      <c r="F2889" s="19" t="s">
        <v>276</v>
      </c>
    </row>
    <row r="2890" spans="1:6" hidden="1">
      <c r="A2890" s="19">
        <v>58</v>
      </c>
      <c r="B2890" s="8" t="s">
        <v>74</v>
      </c>
      <c r="C2890" s="24">
        <f>'Filter by planned &amp; actual'!D1102</f>
        <v>0</v>
      </c>
      <c r="D2890" s="24">
        <f>'Filter by planned &amp; actual'!D2890</f>
        <v>0</v>
      </c>
      <c r="E2890" s="23">
        <v>44774</v>
      </c>
      <c r="F2890" s="19" t="s">
        <v>276</v>
      </c>
    </row>
    <row r="2891" spans="1:6" hidden="1">
      <c r="A2891" s="19">
        <v>59</v>
      </c>
      <c r="B2891" s="8" t="s">
        <v>75</v>
      </c>
      <c r="C2891" s="24">
        <f>'Filter by planned &amp; actual'!D1103</f>
        <v>0</v>
      </c>
      <c r="D2891" s="24">
        <f>'Filter by planned &amp; actual'!D2891</f>
        <v>0</v>
      </c>
      <c r="E2891" s="23">
        <v>44774</v>
      </c>
      <c r="F2891" s="19" t="s">
        <v>276</v>
      </c>
    </row>
    <row r="2892" spans="1:6" hidden="1">
      <c r="A2892" s="19">
        <v>60</v>
      </c>
      <c r="B2892" s="8" t="s">
        <v>76</v>
      </c>
      <c r="C2892" s="24">
        <f>'Filter by planned &amp; actual'!D1104</f>
        <v>0</v>
      </c>
      <c r="D2892" s="24">
        <f>'Filter by planned &amp; actual'!D2892</f>
        <v>0</v>
      </c>
      <c r="E2892" s="23">
        <v>44774</v>
      </c>
      <c r="F2892" s="19" t="s">
        <v>276</v>
      </c>
    </row>
    <row r="2893" spans="1:6" hidden="1">
      <c r="A2893" s="19">
        <v>61</v>
      </c>
      <c r="B2893" s="8" t="s">
        <v>77</v>
      </c>
      <c r="C2893" s="24">
        <f>'Filter by planned &amp; actual'!D1105</f>
        <v>0</v>
      </c>
      <c r="D2893" s="24">
        <f>'Filter by planned &amp; actual'!D2893</f>
        <v>0</v>
      </c>
      <c r="E2893" s="23">
        <v>44774</v>
      </c>
      <c r="F2893" s="19" t="s">
        <v>276</v>
      </c>
    </row>
    <row r="2894" spans="1:6" hidden="1">
      <c r="A2894" s="19">
        <v>62</v>
      </c>
      <c r="B2894" s="8" t="s">
        <v>87</v>
      </c>
      <c r="C2894" s="24">
        <f>'Filter by planned &amp; actual'!D1106</f>
        <v>0</v>
      </c>
      <c r="D2894" s="24">
        <f>'Filter by planned &amp; actual'!D2894</f>
        <v>0</v>
      </c>
      <c r="E2894" s="23">
        <v>44774</v>
      </c>
      <c r="F2894" s="19" t="s">
        <v>276</v>
      </c>
    </row>
    <row r="2895" spans="1:6" hidden="1">
      <c r="A2895" s="19">
        <v>63</v>
      </c>
      <c r="B2895" s="8" t="s">
        <v>93</v>
      </c>
      <c r="C2895" s="24">
        <f>'Filter by planned &amp; actual'!D1107</f>
        <v>0</v>
      </c>
      <c r="D2895" s="24">
        <f>'Filter by planned &amp; actual'!D2895</f>
        <v>0</v>
      </c>
      <c r="E2895" s="23">
        <v>44774</v>
      </c>
      <c r="F2895" s="19" t="s">
        <v>276</v>
      </c>
    </row>
    <row r="2896" spans="1:6" hidden="1">
      <c r="A2896" s="19">
        <v>64</v>
      </c>
      <c r="B2896" s="8" t="s">
        <v>94</v>
      </c>
      <c r="C2896" s="24">
        <f>'Filter by planned &amp; actual'!D1108</f>
        <v>0</v>
      </c>
      <c r="D2896" s="24">
        <f>'Filter by planned &amp; actual'!D2896</f>
        <v>0</v>
      </c>
      <c r="E2896" s="23">
        <v>44774</v>
      </c>
      <c r="F2896" s="19" t="s">
        <v>276</v>
      </c>
    </row>
    <row r="2897" spans="1:6" hidden="1">
      <c r="A2897" s="19">
        <v>65</v>
      </c>
      <c r="B2897" s="8" t="s">
        <v>95</v>
      </c>
      <c r="C2897" s="24">
        <f>'Filter by planned &amp; actual'!D1109</f>
        <v>0</v>
      </c>
      <c r="D2897" s="24">
        <f>'Filter by planned &amp; actual'!D2897</f>
        <v>0</v>
      </c>
      <c r="E2897" s="23">
        <v>44774</v>
      </c>
      <c r="F2897" s="19" t="s">
        <v>276</v>
      </c>
    </row>
    <row r="2898" spans="1:6" hidden="1">
      <c r="A2898" s="19">
        <v>66</v>
      </c>
      <c r="B2898" s="8" t="s">
        <v>96</v>
      </c>
      <c r="C2898" s="24">
        <f>'Filter by planned &amp; actual'!D1110</f>
        <v>0</v>
      </c>
      <c r="D2898" s="24">
        <f>'Filter by planned &amp; actual'!D2898</f>
        <v>0</v>
      </c>
      <c r="E2898" s="23">
        <v>44774</v>
      </c>
      <c r="F2898" s="19" t="s">
        <v>276</v>
      </c>
    </row>
    <row r="2899" spans="1:6" hidden="1">
      <c r="A2899" s="19">
        <v>67</v>
      </c>
      <c r="B2899" s="8" t="s">
        <v>97</v>
      </c>
      <c r="C2899" s="24">
        <f>'Filter by planned &amp; actual'!D1111</f>
        <v>0</v>
      </c>
      <c r="D2899" s="24">
        <f>'Filter by planned &amp; actual'!D2899</f>
        <v>0</v>
      </c>
      <c r="E2899" s="23">
        <v>44774</v>
      </c>
      <c r="F2899" s="19" t="s">
        <v>276</v>
      </c>
    </row>
    <row r="2900" spans="1:6" hidden="1">
      <c r="A2900" s="19">
        <v>68</v>
      </c>
      <c r="B2900" s="8" t="s">
        <v>98</v>
      </c>
      <c r="C2900" s="24">
        <f>'Filter by planned &amp; actual'!D1112</f>
        <v>0</v>
      </c>
      <c r="D2900" s="24">
        <f>'Filter by planned &amp; actual'!D2900</f>
        <v>0</v>
      </c>
      <c r="E2900" s="23">
        <v>44774</v>
      </c>
      <c r="F2900" s="19" t="s">
        <v>276</v>
      </c>
    </row>
    <row r="2901" spans="1:6" hidden="1">
      <c r="A2901" s="19">
        <v>69</v>
      </c>
      <c r="B2901" s="8" t="s">
        <v>99</v>
      </c>
      <c r="C2901" s="24">
        <f>'Filter by planned &amp; actual'!D1113</f>
        <v>0</v>
      </c>
      <c r="D2901" s="24">
        <f>'Filter by planned &amp; actual'!D2901</f>
        <v>0</v>
      </c>
      <c r="E2901" s="23">
        <v>44774</v>
      </c>
      <c r="F2901" s="19" t="s">
        <v>276</v>
      </c>
    </row>
    <row r="2902" spans="1:6" hidden="1">
      <c r="A2902" s="19">
        <v>70</v>
      </c>
      <c r="B2902" s="8" t="s">
        <v>100</v>
      </c>
      <c r="C2902" s="24">
        <f>'Filter by planned &amp; actual'!D1114</f>
        <v>0</v>
      </c>
      <c r="D2902" s="24">
        <f>'Filter by planned &amp; actual'!D2902</f>
        <v>0</v>
      </c>
      <c r="E2902" s="23">
        <v>44774</v>
      </c>
      <c r="F2902" s="19" t="s">
        <v>276</v>
      </c>
    </row>
    <row r="2903" spans="1:6" hidden="1">
      <c r="A2903" s="19">
        <v>71</v>
      </c>
      <c r="B2903" s="8" t="s">
        <v>101</v>
      </c>
      <c r="C2903" s="24">
        <f>'Filter by planned &amp; actual'!D1115</f>
        <v>0</v>
      </c>
      <c r="D2903" s="24">
        <f>'Filter by planned &amp; actual'!D2903</f>
        <v>0</v>
      </c>
      <c r="E2903" s="23">
        <v>44774</v>
      </c>
      <c r="F2903" s="19" t="s">
        <v>276</v>
      </c>
    </row>
    <row r="2904" spans="1:6" hidden="1">
      <c r="A2904" s="19">
        <v>72</v>
      </c>
      <c r="B2904" s="8" t="s">
        <v>102</v>
      </c>
      <c r="C2904" s="24">
        <f>'Filter by planned &amp; actual'!D1116</f>
        <v>0</v>
      </c>
      <c r="D2904" s="24">
        <f>'Filter by planned &amp; actual'!D2904</f>
        <v>0</v>
      </c>
      <c r="E2904" s="23">
        <v>44774</v>
      </c>
      <c r="F2904" s="19" t="s">
        <v>276</v>
      </c>
    </row>
    <row r="2905" spans="1:6" hidden="1">
      <c r="A2905" s="19">
        <v>73</v>
      </c>
      <c r="B2905" s="8" t="s">
        <v>103</v>
      </c>
      <c r="C2905" s="24">
        <f>'Filter by planned &amp; actual'!D1117</f>
        <v>0</v>
      </c>
      <c r="D2905" s="24">
        <f>'Filter by planned &amp; actual'!D2905</f>
        <v>0</v>
      </c>
      <c r="E2905" s="23">
        <v>44774</v>
      </c>
      <c r="F2905" s="19" t="s">
        <v>276</v>
      </c>
    </row>
    <row r="2906" spans="1:6" hidden="1">
      <c r="A2906" s="19">
        <v>74</v>
      </c>
      <c r="B2906" s="8" t="s">
        <v>104</v>
      </c>
      <c r="C2906" s="24">
        <f>'Filter by planned &amp; actual'!D1118</f>
        <v>0</v>
      </c>
      <c r="D2906" s="24">
        <f>'Filter by planned &amp; actual'!D2906</f>
        <v>0</v>
      </c>
      <c r="E2906" s="23">
        <v>44774</v>
      </c>
      <c r="F2906" s="19" t="s">
        <v>276</v>
      </c>
    </row>
    <row r="2907" spans="1:6" hidden="1">
      <c r="A2907" s="19">
        <v>75</v>
      </c>
      <c r="B2907" s="8" t="s">
        <v>105</v>
      </c>
      <c r="C2907" s="24">
        <f>'Filter by planned &amp; actual'!D1119</f>
        <v>0</v>
      </c>
      <c r="D2907" s="24">
        <f>'Filter by planned &amp; actual'!D2907</f>
        <v>0</v>
      </c>
      <c r="E2907" s="23">
        <v>44774</v>
      </c>
      <c r="F2907" s="19" t="s">
        <v>276</v>
      </c>
    </row>
    <row r="2908" spans="1:6" hidden="1">
      <c r="A2908" s="19">
        <v>76</v>
      </c>
      <c r="B2908" s="8" t="s">
        <v>111</v>
      </c>
      <c r="C2908" s="24">
        <f>'Filter by planned &amp; actual'!D1120</f>
        <v>0</v>
      </c>
      <c r="D2908" s="24">
        <f>'Filter by planned &amp; actual'!D2908</f>
        <v>0</v>
      </c>
      <c r="E2908" s="23">
        <v>44774</v>
      </c>
      <c r="F2908" s="19" t="s">
        <v>276</v>
      </c>
    </row>
    <row r="2909" spans="1:6" hidden="1">
      <c r="A2909" s="19">
        <v>77</v>
      </c>
      <c r="B2909" s="8" t="s">
        <v>112</v>
      </c>
      <c r="C2909" s="24">
        <f>'Filter by planned &amp; actual'!D1121</f>
        <v>0</v>
      </c>
      <c r="D2909" s="24">
        <f>'Filter by planned &amp; actual'!D2909</f>
        <v>0</v>
      </c>
      <c r="E2909" s="23">
        <v>44774</v>
      </c>
      <c r="F2909" s="19" t="s">
        <v>276</v>
      </c>
    </row>
    <row r="2910" spans="1:6" hidden="1">
      <c r="A2910" s="19">
        <v>78</v>
      </c>
      <c r="B2910" s="8" t="s">
        <v>113</v>
      </c>
      <c r="C2910" s="24">
        <f>'Filter by planned &amp; actual'!D1122</f>
        <v>0</v>
      </c>
      <c r="D2910" s="24">
        <f>'Filter by planned &amp; actual'!D2910</f>
        <v>0</v>
      </c>
      <c r="E2910" s="23">
        <v>44774</v>
      </c>
      <c r="F2910" s="19" t="s">
        <v>276</v>
      </c>
    </row>
    <row r="2911" spans="1:6" hidden="1">
      <c r="A2911" s="19">
        <v>79</v>
      </c>
      <c r="B2911" s="8" t="s">
        <v>114</v>
      </c>
      <c r="C2911" s="24">
        <f>'Filter by planned &amp; actual'!D1123</f>
        <v>0</v>
      </c>
      <c r="D2911" s="24">
        <f>'Filter by planned &amp; actual'!D2911</f>
        <v>0</v>
      </c>
      <c r="E2911" s="23">
        <v>44774</v>
      </c>
      <c r="F2911" s="19" t="s">
        <v>276</v>
      </c>
    </row>
    <row r="2912" spans="1:6" hidden="1">
      <c r="A2912" s="19">
        <v>80</v>
      </c>
      <c r="B2912" s="8" t="s">
        <v>115</v>
      </c>
      <c r="C2912" s="24">
        <f>'Filter by planned &amp; actual'!D1124</f>
        <v>0</v>
      </c>
      <c r="D2912" s="24">
        <f>'Filter by planned &amp; actual'!D2912</f>
        <v>0</v>
      </c>
      <c r="E2912" s="23">
        <v>44774</v>
      </c>
      <c r="F2912" s="19" t="s">
        <v>276</v>
      </c>
    </row>
    <row r="2913" spans="1:6" hidden="1">
      <c r="A2913" s="19">
        <v>81</v>
      </c>
      <c r="B2913" s="8" t="s">
        <v>116</v>
      </c>
      <c r="C2913" s="24">
        <f>'Filter by planned &amp; actual'!D1125</f>
        <v>0</v>
      </c>
      <c r="D2913" s="24">
        <f>'Filter by planned &amp; actual'!D2913</f>
        <v>0</v>
      </c>
      <c r="E2913" s="23">
        <v>44774</v>
      </c>
      <c r="F2913" s="19" t="s">
        <v>276</v>
      </c>
    </row>
    <row r="2914" spans="1:6" hidden="1">
      <c r="A2914" s="19">
        <v>82</v>
      </c>
      <c r="B2914" s="8" t="s">
        <v>117</v>
      </c>
      <c r="C2914" s="24">
        <f>'Filter by planned &amp; actual'!D1126</f>
        <v>0</v>
      </c>
      <c r="D2914" s="24">
        <f>'Filter by planned &amp; actual'!D2914</f>
        <v>0</v>
      </c>
      <c r="E2914" s="23">
        <v>44774</v>
      </c>
      <c r="F2914" s="19" t="s">
        <v>276</v>
      </c>
    </row>
    <row r="2915" spans="1:6" hidden="1">
      <c r="A2915" s="19">
        <v>83</v>
      </c>
      <c r="B2915" s="8" t="s">
        <v>118</v>
      </c>
      <c r="C2915" s="24">
        <f>'Filter by planned &amp; actual'!D1127</f>
        <v>0</v>
      </c>
      <c r="D2915" s="24">
        <f>'Filter by planned &amp; actual'!D2915</f>
        <v>0</v>
      </c>
      <c r="E2915" s="23">
        <v>44774</v>
      </c>
      <c r="F2915" s="19" t="s">
        <v>276</v>
      </c>
    </row>
    <row r="2916" spans="1:6" hidden="1">
      <c r="A2916" s="19">
        <v>84</v>
      </c>
      <c r="B2916" s="8" t="s">
        <v>119</v>
      </c>
      <c r="C2916" s="24">
        <f>'Filter by planned &amp; actual'!D1128</f>
        <v>0</v>
      </c>
      <c r="D2916" s="24">
        <f>'Filter by planned &amp; actual'!D2916</f>
        <v>0</v>
      </c>
      <c r="E2916" s="23">
        <v>44774</v>
      </c>
      <c r="F2916" s="19" t="s">
        <v>276</v>
      </c>
    </row>
    <row r="2917" spans="1:6" hidden="1">
      <c r="A2917" s="19">
        <v>85</v>
      </c>
      <c r="B2917" s="8" t="s">
        <v>120</v>
      </c>
      <c r="C2917" s="24">
        <f>'Filter by planned &amp; actual'!D1129</f>
        <v>0</v>
      </c>
      <c r="D2917" s="24">
        <f>'Filter by planned &amp; actual'!D2917</f>
        <v>0</v>
      </c>
      <c r="E2917" s="23">
        <v>44774</v>
      </c>
      <c r="F2917" s="19" t="s">
        <v>276</v>
      </c>
    </row>
    <row r="2918" spans="1:6" hidden="1">
      <c r="A2918" s="19">
        <v>86</v>
      </c>
      <c r="B2918" s="8" t="s">
        <v>121</v>
      </c>
      <c r="C2918" s="24">
        <f>'Filter by planned &amp; actual'!D1130</f>
        <v>0</v>
      </c>
      <c r="D2918" s="24">
        <f>'Filter by planned &amp; actual'!D2918</f>
        <v>0</v>
      </c>
      <c r="E2918" s="23">
        <v>44774</v>
      </c>
      <c r="F2918" s="19" t="s">
        <v>276</v>
      </c>
    </row>
    <row r="2919" spans="1:6" hidden="1">
      <c r="A2919" s="19">
        <v>87</v>
      </c>
      <c r="B2919" s="8" t="s">
        <v>122</v>
      </c>
      <c r="C2919" s="24">
        <f>'Filter by planned &amp; actual'!D1131</f>
        <v>0</v>
      </c>
      <c r="D2919" s="24">
        <f>'Filter by planned &amp; actual'!D2919</f>
        <v>0</v>
      </c>
      <c r="E2919" s="23">
        <v>44774</v>
      </c>
      <c r="F2919" s="19" t="s">
        <v>276</v>
      </c>
    </row>
    <row r="2920" spans="1:6" hidden="1">
      <c r="A2920" s="19">
        <v>88</v>
      </c>
      <c r="B2920" s="8" t="s">
        <v>123</v>
      </c>
      <c r="C2920" s="24">
        <f>'Filter by planned &amp; actual'!D1132</f>
        <v>0</v>
      </c>
      <c r="D2920" s="24">
        <f>'Filter by planned &amp; actual'!D2920</f>
        <v>0</v>
      </c>
      <c r="E2920" s="23">
        <v>44774</v>
      </c>
      <c r="F2920" s="19" t="s">
        <v>276</v>
      </c>
    </row>
    <row r="2921" spans="1:6" hidden="1">
      <c r="A2921" s="19">
        <v>89</v>
      </c>
      <c r="B2921" s="8" t="s">
        <v>126</v>
      </c>
      <c r="C2921" s="24">
        <f>'Filter by planned &amp; actual'!D1133</f>
        <v>0</v>
      </c>
      <c r="D2921" s="24">
        <f>'Filter by planned &amp; actual'!D2921</f>
        <v>0</v>
      </c>
      <c r="E2921" s="23">
        <v>44774</v>
      </c>
      <c r="F2921" s="19" t="s">
        <v>276</v>
      </c>
    </row>
    <row r="2922" spans="1:6" hidden="1">
      <c r="A2922" s="19">
        <v>90</v>
      </c>
      <c r="B2922" s="8" t="s">
        <v>284</v>
      </c>
      <c r="C2922" s="24">
        <f>'Filter by planned &amp; actual'!D1134</f>
        <v>0</v>
      </c>
      <c r="D2922" s="24">
        <f>'Filter by planned &amp; actual'!D2922</f>
        <v>0</v>
      </c>
      <c r="E2922" s="23">
        <v>44774</v>
      </c>
      <c r="F2922" s="19" t="s">
        <v>276</v>
      </c>
    </row>
    <row r="2923" spans="1:6" hidden="1">
      <c r="A2923" s="19">
        <v>91</v>
      </c>
      <c r="B2923" s="19" t="s">
        <v>2006</v>
      </c>
      <c r="C2923" s="24">
        <f>'Filter by planned &amp; actual'!D1135</f>
        <v>0</v>
      </c>
      <c r="D2923" s="24">
        <f>'Filter by planned &amp; actual'!D2923</f>
        <v>0</v>
      </c>
      <c r="E2923" s="23">
        <v>44774</v>
      </c>
      <c r="F2923" s="19" t="s">
        <v>276</v>
      </c>
    </row>
    <row r="2924" spans="1:6" hidden="1">
      <c r="A2924" s="19">
        <v>92</v>
      </c>
      <c r="B2924" s="19" t="s">
        <v>283</v>
      </c>
      <c r="C2924" s="24">
        <f>'Filter by planned &amp; actual'!D1136</f>
        <v>0</v>
      </c>
      <c r="D2924" s="24">
        <f>'Filter by planned &amp; actual'!D2924</f>
        <v>0</v>
      </c>
      <c r="E2924" s="23">
        <v>44774</v>
      </c>
      <c r="F2924" s="19" t="s">
        <v>276</v>
      </c>
    </row>
    <row r="2925" spans="1:6" hidden="1">
      <c r="A2925" s="19">
        <v>93</v>
      </c>
      <c r="B2925" s="19" t="s">
        <v>2005</v>
      </c>
      <c r="C2925" s="24">
        <f>'Filter by planned &amp; actual'!D1137</f>
        <v>0</v>
      </c>
      <c r="D2925" s="24">
        <f>'Filter by planned &amp; actual'!D2925</f>
        <v>0</v>
      </c>
      <c r="E2925" s="23">
        <v>44774</v>
      </c>
      <c r="F2925" s="19" t="s">
        <v>276</v>
      </c>
    </row>
    <row r="2926" spans="1:6" hidden="1">
      <c r="A2926" s="19">
        <v>94</v>
      </c>
      <c r="B2926" s="19" t="s">
        <v>2075</v>
      </c>
      <c r="C2926" s="24">
        <f>'Filter by planned &amp; actual'!D1138</f>
        <v>0</v>
      </c>
      <c r="D2926" s="24">
        <f>'Filter by planned &amp; actual'!D2926</f>
        <v>0</v>
      </c>
      <c r="E2926" s="23">
        <v>44774</v>
      </c>
      <c r="F2926" s="19" t="s">
        <v>276</v>
      </c>
    </row>
    <row r="2927" spans="1:6" hidden="1">
      <c r="A2927" s="19">
        <v>95</v>
      </c>
      <c r="B2927" s="19" t="s">
        <v>2076</v>
      </c>
      <c r="C2927" s="24">
        <f>'Filter by planned &amp; actual'!D1139</f>
        <v>0</v>
      </c>
      <c r="D2927" s="22">
        <f>'Filter by planned &amp; actual'!D2927</f>
        <v>0</v>
      </c>
      <c r="E2927" s="23">
        <v>44774</v>
      </c>
      <c r="F2927" s="19" t="s">
        <v>276</v>
      </c>
    </row>
    <row r="2928" spans="1:6" hidden="1">
      <c r="A2928" s="19">
        <v>96</v>
      </c>
      <c r="B2928" s="19" t="s">
        <v>2077</v>
      </c>
      <c r="C2928" s="24">
        <f>'Filter by planned &amp; actual'!D1140</f>
        <v>0</v>
      </c>
      <c r="D2928" s="22">
        <f>'Filter by planned &amp; actual'!D2928</f>
        <v>0</v>
      </c>
      <c r="E2928" s="23">
        <v>44774</v>
      </c>
      <c r="F2928" s="19" t="s">
        <v>276</v>
      </c>
    </row>
    <row r="2929" spans="1:6" hidden="1">
      <c r="A2929" s="19">
        <v>97</v>
      </c>
      <c r="B2929" s="19" t="s">
        <v>2078</v>
      </c>
      <c r="C2929" s="24">
        <f>'Filter by planned &amp; actual'!D1141</f>
        <v>5846652</v>
      </c>
      <c r="D2929" s="22">
        <f>'Filter by planned &amp; actual'!D2929</f>
        <v>0</v>
      </c>
      <c r="E2929" s="23">
        <v>44774</v>
      </c>
      <c r="F2929" s="19" t="s">
        <v>276</v>
      </c>
    </row>
    <row r="2930" spans="1:6" hidden="1">
      <c r="A2930" s="19">
        <v>98</v>
      </c>
      <c r="B2930" s="19" t="s">
        <v>2079</v>
      </c>
      <c r="C2930" s="24">
        <f>'Filter by planned &amp; actual'!D1142</f>
        <v>22758807</v>
      </c>
      <c r="D2930" s="22">
        <f>'Filter by planned &amp; actual'!D2930</f>
        <v>7866196.5099999998</v>
      </c>
      <c r="E2930" s="23">
        <v>44774</v>
      </c>
      <c r="F2930" s="19" t="s">
        <v>276</v>
      </c>
    </row>
    <row r="2931" spans="1:6" hidden="1">
      <c r="A2931" s="19">
        <v>99</v>
      </c>
      <c r="B2931" s="19" t="s">
        <v>2080</v>
      </c>
      <c r="C2931" s="24">
        <f>'Filter by planned &amp; actual'!D1143</f>
        <v>24157010</v>
      </c>
      <c r="D2931" s="22">
        <f>'Filter by planned &amp; actual'!D2931</f>
        <v>961000</v>
      </c>
      <c r="E2931" s="23">
        <v>44774</v>
      </c>
      <c r="F2931" s="19" t="s">
        <v>276</v>
      </c>
    </row>
    <row r="2932" spans="1:6" hidden="1">
      <c r="A2932" s="19">
        <v>100</v>
      </c>
      <c r="B2932" s="19" t="s">
        <v>2081</v>
      </c>
      <c r="C2932" s="24">
        <f>'Filter by planned &amp; actual'!D1144</f>
        <v>0</v>
      </c>
      <c r="D2932" s="22">
        <f>'Filter by planned &amp; actual'!D2932</f>
        <v>0</v>
      </c>
      <c r="E2932" s="23">
        <v>44774</v>
      </c>
      <c r="F2932" s="19" t="s">
        <v>276</v>
      </c>
    </row>
    <row r="2933" spans="1:6" hidden="1">
      <c r="A2933" s="19">
        <v>101</v>
      </c>
      <c r="B2933" s="19" t="s">
        <v>2082</v>
      </c>
      <c r="C2933" s="24">
        <f>'Filter by planned &amp; actual'!D1145</f>
        <v>0</v>
      </c>
      <c r="D2933" s="22">
        <f>'Filter by planned &amp; actual'!D2933</f>
        <v>0</v>
      </c>
      <c r="E2933" s="23">
        <v>44774</v>
      </c>
      <c r="F2933" s="19" t="s">
        <v>276</v>
      </c>
    </row>
    <row r="2934" spans="1:6" hidden="1">
      <c r="A2934" s="19">
        <v>102</v>
      </c>
      <c r="B2934" s="19" t="s">
        <v>2083</v>
      </c>
      <c r="C2934" s="24">
        <f>'Filter by planned &amp; actual'!D1146</f>
        <v>24303991.43</v>
      </c>
      <c r="D2934" s="22">
        <f>'Filter by planned &amp; actual'!D2934</f>
        <v>0</v>
      </c>
      <c r="E2934" s="23">
        <v>44774</v>
      </c>
      <c r="F2934" s="19" t="s">
        <v>276</v>
      </c>
    </row>
    <row r="2935" spans="1:6" hidden="1">
      <c r="A2935" s="19">
        <v>103</v>
      </c>
      <c r="B2935" t="s">
        <v>2085</v>
      </c>
      <c r="C2935" s="24">
        <f>'Filter by planned &amp; actual'!D1147</f>
        <v>0</v>
      </c>
      <c r="D2935" s="22">
        <f>'Filter by planned &amp; actual'!D2935</f>
        <v>0</v>
      </c>
      <c r="E2935" s="23">
        <v>44774</v>
      </c>
      <c r="F2935" s="19" t="s">
        <v>276</v>
      </c>
    </row>
    <row r="2936" spans="1:6" hidden="1">
      <c r="A2936" s="19">
        <v>104</v>
      </c>
      <c r="B2936" t="s">
        <v>2086</v>
      </c>
      <c r="C2936" s="24">
        <f>'Filter by planned &amp; actual'!D1148</f>
        <v>0</v>
      </c>
      <c r="D2936" s="22">
        <f>'Filter by planned &amp; actual'!D2936</f>
        <v>0</v>
      </c>
      <c r="E2936" s="23">
        <v>44774</v>
      </c>
      <c r="F2936" s="19" t="s">
        <v>276</v>
      </c>
    </row>
    <row r="2937" spans="1:6" hidden="1">
      <c r="A2937" s="19">
        <v>105</v>
      </c>
      <c r="B2937" t="s">
        <v>2087</v>
      </c>
      <c r="C2937" s="24">
        <f>'Filter by planned &amp; actual'!D1149</f>
        <v>0</v>
      </c>
      <c r="D2937" s="22">
        <f>'Filter by planned &amp; actual'!D2937</f>
        <v>0</v>
      </c>
      <c r="E2937" s="23">
        <v>44774</v>
      </c>
      <c r="F2937" s="19" t="s">
        <v>276</v>
      </c>
    </row>
    <row r="2938" spans="1:6" hidden="1">
      <c r="A2938" s="19">
        <v>106</v>
      </c>
      <c r="B2938" t="s">
        <v>2088</v>
      </c>
      <c r="C2938" s="24">
        <f>'Filter by planned &amp; actual'!D1150</f>
        <v>0</v>
      </c>
      <c r="D2938" s="22">
        <f>'Filter by planned &amp; actual'!D2938</f>
        <v>0</v>
      </c>
      <c r="E2938" s="23">
        <v>44774</v>
      </c>
      <c r="F2938" s="19" t="s">
        <v>276</v>
      </c>
    </row>
    <row r="2939" spans="1:6" hidden="1">
      <c r="A2939" s="19">
        <v>107</v>
      </c>
      <c r="B2939" t="s">
        <v>2089</v>
      </c>
      <c r="C2939" s="24">
        <f>'Filter by planned &amp; actual'!D1151</f>
        <v>0</v>
      </c>
      <c r="D2939" s="22">
        <f>'Filter by planned &amp; actual'!D2939</f>
        <v>0</v>
      </c>
      <c r="E2939" s="23">
        <v>44774</v>
      </c>
      <c r="F2939" s="19" t="s">
        <v>276</v>
      </c>
    </row>
    <row r="2940" spans="1:6" hidden="1">
      <c r="A2940" s="19">
        <v>108</v>
      </c>
      <c r="B2940" t="s">
        <v>2090</v>
      </c>
      <c r="C2940" s="24">
        <f>'Filter by planned &amp; actual'!D1152</f>
        <v>28728747.620000001</v>
      </c>
      <c r="D2940" s="22">
        <f>'Filter by planned &amp; actual'!D2940</f>
        <v>0</v>
      </c>
      <c r="E2940" s="23">
        <v>44774</v>
      </c>
      <c r="F2940" s="19" t="s">
        <v>276</v>
      </c>
    </row>
    <row r="2941" spans="1:6" hidden="1">
      <c r="A2941" s="19">
        <v>109</v>
      </c>
      <c r="B2941" t="s">
        <v>2091</v>
      </c>
      <c r="C2941" s="24">
        <f>'Filter by planned &amp; actual'!D1153</f>
        <v>0</v>
      </c>
      <c r="D2941" s="22">
        <f>'Filter by planned &amp; actual'!D2941</f>
        <v>0</v>
      </c>
      <c r="E2941" s="23">
        <v>44774</v>
      </c>
      <c r="F2941" s="19" t="s">
        <v>276</v>
      </c>
    </row>
    <row r="2942" spans="1:6" hidden="1">
      <c r="A2942" s="19">
        <v>110</v>
      </c>
      <c r="B2942" s="19" t="s">
        <v>2092</v>
      </c>
      <c r="C2942" s="24">
        <f>'Filter by planned &amp; actual'!D1154</f>
        <v>19790185</v>
      </c>
      <c r="D2942" s="22">
        <f>'Filter by planned &amp; actual'!D2942</f>
        <v>0</v>
      </c>
      <c r="E2942" s="23">
        <v>44774</v>
      </c>
      <c r="F2942" s="19" t="s">
        <v>276</v>
      </c>
    </row>
    <row r="2943" spans="1:6" hidden="1">
      <c r="A2943" s="19">
        <v>111</v>
      </c>
      <c r="B2943" s="19" t="s">
        <v>2104</v>
      </c>
      <c r="C2943" s="24">
        <f>'Filter by planned &amp; actual'!D1155</f>
        <v>0</v>
      </c>
      <c r="D2943" s="22">
        <f>'Filter by planned &amp; actual'!D2943</f>
        <v>0</v>
      </c>
      <c r="E2943" s="23">
        <v>44774</v>
      </c>
      <c r="F2943" s="19" t="s">
        <v>276</v>
      </c>
    </row>
    <row r="2944" spans="1:6" hidden="1">
      <c r="A2944" s="19">
        <v>112</v>
      </c>
      <c r="B2944" s="19" t="s">
        <v>2100</v>
      </c>
      <c r="C2944" s="24">
        <f>'Filter by planned &amp; actual'!D1156</f>
        <v>13850551</v>
      </c>
      <c r="D2944" s="22">
        <f>'Filter by planned &amp; actual'!D2944</f>
        <v>0</v>
      </c>
      <c r="E2944" s="23">
        <v>44774</v>
      </c>
      <c r="F2944" s="19" t="s">
        <v>276</v>
      </c>
    </row>
    <row r="2945" spans="1:6" hidden="1">
      <c r="A2945" s="19">
        <v>113</v>
      </c>
      <c r="B2945" s="19" t="s">
        <v>2101</v>
      </c>
      <c r="C2945" s="24">
        <f>'Filter by planned &amp; actual'!D1157</f>
        <v>68490320</v>
      </c>
      <c r="D2945" s="22">
        <f>'Filter by planned &amp; actual'!D2945</f>
        <v>0</v>
      </c>
      <c r="E2945" s="23">
        <v>44774</v>
      </c>
      <c r="F2945" s="19" t="s">
        <v>276</v>
      </c>
    </row>
    <row r="2946" spans="1:6" hidden="1">
      <c r="A2946" s="19">
        <v>114</v>
      </c>
      <c r="B2946" s="19" t="s">
        <v>2102</v>
      </c>
      <c r="C2946" s="24">
        <f>'Filter by planned &amp; actual'!D1158</f>
        <v>0</v>
      </c>
      <c r="D2946" s="22">
        <f>'Filter by planned &amp; actual'!D2946</f>
        <v>31273.75</v>
      </c>
      <c r="E2946" s="23">
        <v>44774</v>
      </c>
      <c r="F2946" s="19" t="s">
        <v>276</v>
      </c>
    </row>
    <row r="2947" spans="1:6" hidden="1">
      <c r="A2947" s="20">
        <v>115</v>
      </c>
      <c r="B2947" s="20" t="s">
        <v>2103</v>
      </c>
      <c r="C2947" s="24">
        <f>'Filter by planned &amp; actual'!D1159</f>
        <v>0</v>
      </c>
      <c r="D2947" s="22">
        <f>'Filter by planned &amp; actual'!D2947</f>
        <v>0</v>
      </c>
      <c r="E2947" s="23">
        <v>44774</v>
      </c>
      <c r="F2947" s="19" t="s">
        <v>276</v>
      </c>
    </row>
    <row r="2948" spans="1:6" hidden="1">
      <c r="A2948" s="19">
        <v>116</v>
      </c>
      <c r="B2948" s="19" t="s">
        <v>2109</v>
      </c>
      <c r="C2948" s="24">
        <f>'Filter by planned &amp; actual'!D1160</f>
        <v>0</v>
      </c>
      <c r="D2948" s="22">
        <f>'Filter by planned &amp; actual'!D2948</f>
        <v>0</v>
      </c>
      <c r="E2948" s="23">
        <v>44774</v>
      </c>
      <c r="F2948" s="19" t="s">
        <v>276</v>
      </c>
    </row>
    <row r="2949" spans="1:6" hidden="1">
      <c r="A2949" s="19">
        <v>117</v>
      </c>
      <c r="B2949" s="19" t="s">
        <v>2110</v>
      </c>
      <c r="C2949" s="24">
        <f>'Filter by planned &amp; actual'!D1161</f>
        <v>0</v>
      </c>
      <c r="D2949" s="22">
        <f>'Filter by planned &amp; actual'!D2949</f>
        <v>0</v>
      </c>
      <c r="E2949" s="23">
        <v>44774</v>
      </c>
      <c r="F2949" s="19" t="s">
        <v>276</v>
      </c>
    </row>
    <row r="2950" spans="1:6" hidden="1">
      <c r="A2950">
        <v>118</v>
      </c>
      <c r="B2950" t="s">
        <v>2112</v>
      </c>
      <c r="C2950" s="24">
        <f>'Filter by planned &amp; actual'!D1162</f>
        <v>0</v>
      </c>
      <c r="D2950" s="22">
        <f>'Filter by planned &amp; actual'!D2950</f>
        <v>34792428.230000004</v>
      </c>
      <c r="E2950" s="23">
        <v>44774</v>
      </c>
      <c r="F2950" s="19" t="s">
        <v>276</v>
      </c>
    </row>
    <row r="2951" spans="1:6" hidden="1">
      <c r="A2951">
        <v>119</v>
      </c>
      <c r="B2951" t="s">
        <v>2113</v>
      </c>
      <c r="C2951" s="24">
        <f>'Filter by planned &amp; actual'!D1163</f>
        <v>0</v>
      </c>
      <c r="D2951" s="22">
        <f>'Filter by planned &amp; actual'!D2951</f>
        <v>0</v>
      </c>
      <c r="E2951" s="23">
        <v>44774</v>
      </c>
      <c r="F2951" s="19" t="s">
        <v>276</v>
      </c>
    </row>
    <row r="2952" spans="1:6" hidden="1">
      <c r="A2952">
        <v>120</v>
      </c>
      <c r="B2952" s="106" t="s">
        <v>2114</v>
      </c>
      <c r="C2952" s="24">
        <f>'Filter by planned &amp; actual'!D1164</f>
        <v>0</v>
      </c>
      <c r="D2952" s="22">
        <f>'Filter by planned &amp; actual'!D2952</f>
        <v>0</v>
      </c>
      <c r="E2952" s="23">
        <v>44774</v>
      </c>
      <c r="F2952" s="19" t="s">
        <v>276</v>
      </c>
    </row>
    <row r="2953" spans="1:6" hidden="1">
      <c r="A2953">
        <v>121</v>
      </c>
      <c r="B2953" s="12" t="s">
        <v>2157</v>
      </c>
      <c r="C2953" s="24">
        <f>'Filter by planned &amp; actual'!D1165</f>
        <v>0</v>
      </c>
      <c r="D2953" s="22">
        <f>'Filter by planned &amp; actual'!D2953</f>
        <v>0</v>
      </c>
      <c r="E2953" s="23">
        <v>44774</v>
      </c>
      <c r="F2953" s="19" t="s">
        <v>276</v>
      </c>
    </row>
    <row r="2954" spans="1:6" hidden="1">
      <c r="A2954">
        <v>122</v>
      </c>
      <c r="B2954" s="12" t="s">
        <v>2158</v>
      </c>
      <c r="C2954" s="24">
        <f>'Filter by planned &amp; actual'!D1166</f>
        <v>0</v>
      </c>
      <c r="D2954" s="22">
        <f>'Filter by planned &amp; actual'!D2954</f>
        <v>0</v>
      </c>
      <c r="E2954" s="23">
        <v>44774</v>
      </c>
      <c r="F2954" s="19" t="s">
        <v>276</v>
      </c>
    </row>
    <row r="2955" spans="1:6" hidden="1">
      <c r="A2955">
        <v>123</v>
      </c>
      <c r="B2955" s="12" t="s">
        <v>2159</v>
      </c>
      <c r="C2955" s="24">
        <f>'Filter by planned &amp; actual'!D1167</f>
        <v>0</v>
      </c>
      <c r="D2955" s="22">
        <f>'Filter by planned &amp; actual'!D2955</f>
        <v>0</v>
      </c>
      <c r="E2955" s="23">
        <v>44774</v>
      </c>
      <c r="F2955" s="19" t="s">
        <v>276</v>
      </c>
    </row>
    <row r="2956" spans="1:6" hidden="1">
      <c r="A2956">
        <v>124</v>
      </c>
      <c r="B2956" s="12" t="s">
        <v>2160</v>
      </c>
      <c r="C2956" s="24">
        <f>'Filter by planned &amp; actual'!D1168</f>
        <v>0</v>
      </c>
      <c r="D2956" s="22">
        <f>'Filter by planned &amp; actual'!D2956</f>
        <v>0</v>
      </c>
      <c r="E2956" s="23">
        <v>44774</v>
      </c>
      <c r="F2956" s="19" t="s">
        <v>276</v>
      </c>
    </row>
    <row r="2957" spans="1:6" hidden="1">
      <c r="A2957" s="19">
        <v>125</v>
      </c>
      <c r="B2957" s="19" t="s">
        <v>2162</v>
      </c>
      <c r="C2957" s="24">
        <f>'Filter by planned &amp; actual'!D1169</f>
        <v>0</v>
      </c>
      <c r="D2957" s="22">
        <f>'Filter by planned &amp; actual'!D2957</f>
        <v>0</v>
      </c>
      <c r="E2957" s="23">
        <v>44774</v>
      </c>
      <c r="F2957" s="19" t="s">
        <v>276</v>
      </c>
    </row>
    <row r="2958" spans="1:6" hidden="1">
      <c r="A2958" s="19">
        <v>126</v>
      </c>
      <c r="B2958" s="19" t="s">
        <v>2163</v>
      </c>
      <c r="C2958" s="24">
        <f>'Filter by planned &amp; actual'!D1170</f>
        <v>3387071</v>
      </c>
      <c r="D2958" s="22">
        <f>'Filter by planned &amp; actual'!D2958</f>
        <v>0</v>
      </c>
      <c r="E2958" s="23">
        <v>44774</v>
      </c>
      <c r="F2958" s="19" t="s">
        <v>276</v>
      </c>
    </row>
    <row r="2959" spans="1:6" hidden="1">
      <c r="A2959" s="19">
        <v>127</v>
      </c>
      <c r="B2959" s="19" t="s">
        <v>2164</v>
      </c>
      <c r="C2959" s="24">
        <f>'Filter by planned &amp; actual'!D1171</f>
        <v>0</v>
      </c>
      <c r="D2959" s="22">
        <f>'Filter by planned &amp; actual'!D2959</f>
        <v>0</v>
      </c>
      <c r="E2959" s="23">
        <v>44774</v>
      </c>
      <c r="F2959" s="19" t="s">
        <v>276</v>
      </c>
    </row>
    <row r="2960" spans="1:6" hidden="1">
      <c r="A2960" s="19">
        <v>128</v>
      </c>
      <c r="B2960" s="19" t="s">
        <v>2165</v>
      </c>
      <c r="C2960" s="24">
        <f>'Filter by planned &amp; actual'!D1172</f>
        <v>2799372</v>
      </c>
      <c r="D2960" s="22">
        <f>'Filter by planned &amp; actual'!D2960</f>
        <v>5902964.2285714224</v>
      </c>
      <c r="E2960" s="23">
        <v>44774</v>
      </c>
      <c r="F2960" s="19" t="s">
        <v>276</v>
      </c>
    </row>
    <row r="2961" spans="1:6" hidden="1">
      <c r="A2961" s="113">
        <v>129</v>
      </c>
      <c r="B2961" t="s">
        <v>2167</v>
      </c>
      <c r="C2961" s="24">
        <f>'Filter by planned &amp; actual'!D1173</f>
        <v>0</v>
      </c>
      <c r="D2961" s="22">
        <f>'Filter by planned &amp; actual'!D2961</f>
        <v>0</v>
      </c>
      <c r="E2961" s="23">
        <v>44774</v>
      </c>
      <c r="F2961" s="19" t="s">
        <v>276</v>
      </c>
    </row>
    <row r="2962" spans="1:6" hidden="1">
      <c r="A2962" s="113">
        <v>130</v>
      </c>
      <c r="B2962" t="s">
        <v>2168</v>
      </c>
      <c r="C2962" s="24">
        <f>'Filter by planned &amp; actual'!D1174</f>
        <v>111453111</v>
      </c>
      <c r="D2962" s="22">
        <f>'Filter by planned &amp; actual'!D2962</f>
        <v>12422424.049999997</v>
      </c>
      <c r="E2962" s="23">
        <v>44774</v>
      </c>
      <c r="F2962" s="19" t="s">
        <v>276</v>
      </c>
    </row>
    <row r="2963" spans="1:6" hidden="1">
      <c r="A2963" s="113">
        <v>131</v>
      </c>
      <c r="B2963" s="113" t="s">
        <v>2169</v>
      </c>
      <c r="C2963" s="24">
        <f>'Filter by planned &amp; actual'!D1175</f>
        <v>24329013.329999998</v>
      </c>
      <c r="D2963" s="22">
        <f>'Filter by planned &amp; actual'!D2963</f>
        <v>19998884.51000002</v>
      </c>
      <c r="E2963" s="23">
        <v>44774</v>
      </c>
      <c r="F2963" s="19" t="s">
        <v>276</v>
      </c>
    </row>
    <row r="2964" spans="1:6" hidden="1">
      <c r="A2964" s="113">
        <v>132</v>
      </c>
      <c r="B2964" s="113" t="s">
        <v>2170</v>
      </c>
      <c r="C2964" s="24">
        <f>'Filter by planned &amp; actual'!D1176</f>
        <v>361535.1</v>
      </c>
      <c r="D2964" s="22">
        <f>'Filter by planned &amp; actual'!D2964</f>
        <v>0</v>
      </c>
      <c r="E2964" s="23">
        <v>44774</v>
      </c>
      <c r="F2964" s="19" t="s">
        <v>276</v>
      </c>
    </row>
    <row r="2965" spans="1:6" hidden="1">
      <c r="A2965" s="113">
        <v>133</v>
      </c>
      <c r="B2965" s="113" t="s">
        <v>2171</v>
      </c>
      <c r="C2965" s="24">
        <f>'Filter by planned &amp; actual'!D1177</f>
        <v>0</v>
      </c>
      <c r="D2965" s="22">
        <f>'Filter by planned &amp; actual'!D2965</f>
        <v>0</v>
      </c>
      <c r="E2965" s="23">
        <v>44774</v>
      </c>
      <c r="F2965" s="19" t="s">
        <v>276</v>
      </c>
    </row>
    <row r="2966" spans="1:6" hidden="1">
      <c r="A2966" s="113">
        <v>134</v>
      </c>
      <c r="B2966" s="113" t="s">
        <v>2172</v>
      </c>
      <c r="C2966" s="24">
        <f>'Filter by planned &amp; actual'!D1178</f>
        <v>0</v>
      </c>
      <c r="D2966" s="22">
        <f>'Filter by planned &amp; actual'!D2966</f>
        <v>0</v>
      </c>
      <c r="E2966" s="23">
        <v>44774</v>
      </c>
      <c r="F2966" s="19" t="s">
        <v>276</v>
      </c>
    </row>
    <row r="2967" spans="1:6" hidden="1">
      <c r="A2967" s="113">
        <v>135</v>
      </c>
      <c r="B2967" s="113" t="s">
        <v>2173</v>
      </c>
      <c r="C2967" s="24">
        <f>'Filter by planned &amp; actual'!D1179</f>
        <v>26528466</v>
      </c>
      <c r="D2967" s="22">
        <f>'Filter by planned &amp; actual'!D2967</f>
        <v>0</v>
      </c>
      <c r="E2967" s="23">
        <v>44774</v>
      </c>
      <c r="F2967" s="19" t="s">
        <v>276</v>
      </c>
    </row>
    <row r="2968" spans="1:6" hidden="1">
      <c r="A2968" s="113">
        <v>136</v>
      </c>
      <c r="B2968" s="113" t="s">
        <v>2174</v>
      </c>
      <c r="C2968" s="24">
        <f>'Filter by planned &amp; actual'!D1180</f>
        <v>18490181.129999999</v>
      </c>
      <c r="D2968" s="22">
        <f>'Filter by planned &amp; actual'!D2968</f>
        <v>46973447.927499995</v>
      </c>
      <c r="E2968" s="23">
        <v>44774</v>
      </c>
      <c r="F2968" s="19" t="s">
        <v>276</v>
      </c>
    </row>
    <row r="2969" spans="1:6" hidden="1">
      <c r="A2969" s="113">
        <v>137</v>
      </c>
      <c r="B2969" s="113" t="s">
        <v>2175</v>
      </c>
      <c r="C2969" s="24">
        <f>'Filter by planned &amp; actual'!D1181</f>
        <v>0</v>
      </c>
      <c r="D2969" s="22">
        <f>'Filter by planned &amp; actual'!D2969</f>
        <v>0</v>
      </c>
      <c r="E2969" s="23">
        <v>44774</v>
      </c>
      <c r="F2969" s="19" t="s">
        <v>276</v>
      </c>
    </row>
    <row r="2970" spans="1:6" hidden="1">
      <c r="A2970" s="113">
        <v>138</v>
      </c>
      <c r="B2970" s="113" t="s">
        <v>2176</v>
      </c>
      <c r="C2970" s="24">
        <f>'Filter by planned &amp; actual'!D1182</f>
        <v>18420963</v>
      </c>
      <c r="D2970" s="22">
        <f>'Filter by planned &amp; actual'!D2970</f>
        <v>0</v>
      </c>
      <c r="E2970" s="23">
        <v>44774</v>
      </c>
      <c r="F2970" s="19" t="s">
        <v>276</v>
      </c>
    </row>
    <row r="2971" spans="1:6" hidden="1">
      <c r="A2971" s="113">
        <v>139</v>
      </c>
      <c r="B2971" s="113" t="s">
        <v>2189</v>
      </c>
      <c r="C2971" s="24">
        <f>'Filter by planned &amp; actual'!D1183</f>
        <v>0</v>
      </c>
      <c r="D2971" s="22">
        <f>'Filter by planned &amp; actual'!D2971</f>
        <v>0</v>
      </c>
      <c r="E2971" s="23">
        <v>44774</v>
      </c>
      <c r="F2971" s="19" t="s">
        <v>276</v>
      </c>
    </row>
    <row r="2972" spans="1:6" hidden="1">
      <c r="A2972" s="113">
        <v>140</v>
      </c>
      <c r="B2972" s="113" t="s">
        <v>2190</v>
      </c>
      <c r="C2972" s="24">
        <f>'Filter by planned &amp; actual'!D1184</f>
        <v>0</v>
      </c>
      <c r="D2972" s="22">
        <f>'Filter by planned &amp; actual'!D2972</f>
        <v>0</v>
      </c>
      <c r="E2972" s="23">
        <v>44774</v>
      </c>
      <c r="F2972" s="19" t="s">
        <v>276</v>
      </c>
    </row>
    <row r="2973" spans="1:6" hidden="1">
      <c r="A2973" s="113">
        <v>141</v>
      </c>
      <c r="B2973" s="113" t="s">
        <v>2191</v>
      </c>
      <c r="C2973" s="24">
        <f>'Filter by planned &amp; actual'!D1185</f>
        <v>0</v>
      </c>
      <c r="D2973" s="22">
        <f>'Filter by planned &amp; actual'!D2973</f>
        <v>0</v>
      </c>
      <c r="E2973" s="23">
        <v>44774</v>
      </c>
      <c r="F2973" s="19" t="s">
        <v>276</v>
      </c>
    </row>
    <row r="2974" spans="1:6" hidden="1">
      <c r="A2974" s="113">
        <v>142</v>
      </c>
      <c r="B2974" s="113" t="s">
        <v>2192</v>
      </c>
      <c r="C2974" s="24">
        <f>'Filter by planned &amp; actual'!D1186</f>
        <v>0</v>
      </c>
      <c r="D2974" s="22">
        <f>'Filter by planned &amp; actual'!D2974</f>
        <v>36792211.739130437</v>
      </c>
      <c r="E2974" s="23">
        <v>44774</v>
      </c>
      <c r="F2974" s="19" t="s">
        <v>276</v>
      </c>
    </row>
    <row r="2975" spans="1:6" hidden="1">
      <c r="A2975" s="113">
        <v>143</v>
      </c>
      <c r="B2975" s="113" t="s">
        <v>2193</v>
      </c>
      <c r="C2975" s="24">
        <f>'Filter by planned &amp; actual'!D1187</f>
        <v>0</v>
      </c>
      <c r="D2975" s="22">
        <f>'Filter by planned &amp; actual'!D2975</f>
        <v>0</v>
      </c>
      <c r="E2975" s="23">
        <v>44774</v>
      </c>
      <c r="F2975" s="19" t="s">
        <v>276</v>
      </c>
    </row>
    <row r="2976" spans="1:6" hidden="1">
      <c r="A2976" s="152">
        <v>144</v>
      </c>
      <c r="B2976" s="152" t="s">
        <v>2207</v>
      </c>
      <c r="C2976" s="24">
        <f>'Filter by planned &amp; actual'!D1188</f>
        <v>0</v>
      </c>
      <c r="D2976" s="22">
        <f>'Filter by planned &amp; actual'!D2976</f>
        <v>0</v>
      </c>
      <c r="E2976" s="23">
        <v>44774</v>
      </c>
      <c r="F2976" s="19" t="s">
        <v>276</v>
      </c>
    </row>
    <row r="2977" spans="1:6">
      <c r="A2977" s="152">
        <v>145</v>
      </c>
      <c r="B2977" s="152" t="s">
        <v>2208</v>
      </c>
      <c r="C2977" s="24">
        <f>'Filter by planned &amp; actual'!D1189</f>
        <v>0</v>
      </c>
      <c r="D2977" s="22">
        <f>'Filter by planned &amp; actual'!D2977</f>
        <v>0</v>
      </c>
      <c r="E2977" s="23">
        <v>44774</v>
      </c>
      <c r="F2977" s="19" t="s">
        <v>276</v>
      </c>
    </row>
    <row r="2978" spans="1:6">
      <c r="A2978" s="152">
        <v>146</v>
      </c>
      <c r="B2978" s="152" t="s">
        <v>2211</v>
      </c>
      <c r="C2978" s="24">
        <f>'Filter by planned &amp; actual'!D1190</f>
        <v>0</v>
      </c>
      <c r="D2978" s="22">
        <f>'Filter by planned &amp; actual'!D2978</f>
        <v>2063224.77</v>
      </c>
      <c r="E2978" s="23">
        <v>44774</v>
      </c>
      <c r="F2978" s="19" t="s">
        <v>276</v>
      </c>
    </row>
    <row r="2979" spans="1:6">
      <c r="A2979" s="152">
        <v>147</v>
      </c>
      <c r="B2979" s="152" t="s">
        <v>2212</v>
      </c>
      <c r="C2979" s="24">
        <f>'Filter by planned &amp; actual'!D1191</f>
        <v>0</v>
      </c>
      <c r="D2979" s="22">
        <f>'Filter by planned &amp; actual'!D2979</f>
        <v>0</v>
      </c>
      <c r="E2979" s="23">
        <v>44774</v>
      </c>
      <c r="F2979" s="19" t="s">
        <v>276</v>
      </c>
    </row>
    <row r="2980" spans="1:6">
      <c r="A2980" s="152">
        <v>148</v>
      </c>
      <c r="B2980" s="152" t="s">
        <v>2213</v>
      </c>
      <c r="C2980" s="24">
        <f>'Filter by planned &amp; actual'!D1192</f>
        <v>0</v>
      </c>
      <c r="D2980" s="22">
        <f>'Filter by planned &amp; actual'!D2980</f>
        <v>0</v>
      </c>
      <c r="E2980" s="23">
        <v>44774</v>
      </c>
      <c r="F2980" s="19" t="s">
        <v>276</v>
      </c>
    </row>
    <row r="2981" spans="1:6">
      <c r="A2981" s="19">
        <v>0</v>
      </c>
      <c r="B2981" s="111" t="s">
        <v>1985</v>
      </c>
      <c r="C2981" s="24">
        <f>'Filter by planned &amp; actual'!D1193</f>
        <v>0</v>
      </c>
      <c r="D2981" s="22">
        <f>'Filter by planned &amp; actual'!D2981</f>
        <v>0</v>
      </c>
      <c r="E2981" s="23">
        <v>44774</v>
      </c>
      <c r="F2981" s="19" t="s">
        <v>276</v>
      </c>
    </row>
    <row r="2982" spans="1:6" hidden="1">
      <c r="A2982" s="19">
        <v>1</v>
      </c>
      <c r="B2982" s="8" t="s">
        <v>7</v>
      </c>
      <c r="C2982" s="24">
        <f>'Filter by planned &amp; actual'!D1194</f>
        <v>0</v>
      </c>
      <c r="D2982" s="24">
        <f>'Filter by planned &amp; actual'!D2982</f>
        <v>0</v>
      </c>
      <c r="E2982" s="23">
        <v>44805</v>
      </c>
      <c r="F2982" s="19" t="s">
        <v>276</v>
      </c>
    </row>
    <row r="2983" spans="1:6" hidden="1">
      <c r="A2983" s="19">
        <v>2</v>
      </c>
      <c r="B2983" s="8" t="s">
        <v>8</v>
      </c>
      <c r="C2983" s="24">
        <f>'Filter by planned &amp; actual'!D1195</f>
        <v>0</v>
      </c>
      <c r="D2983" s="24">
        <f>'Filter by planned &amp; actual'!D2983</f>
        <v>0</v>
      </c>
      <c r="E2983" s="23">
        <v>44805</v>
      </c>
      <c r="F2983" s="19" t="s">
        <v>276</v>
      </c>
    </row>
    <row r="2984" spans="1:6" hidden="1">
      <c r="A2984" s="19">
        <v>3</v>
      </c>
      <c r="B2984" s="8" t="s">
        <v>9</v>
      </c>
      <c r="C2984" s="24">
        <f>'Filter by planned &amp; actual'!D1196</f>
        <v>0</v>
      </c>
      <c r="D2984" s="24">
        <f>'Filter by planned &amp; actual'!D2984</f>
        <v>0</v>
      </c>
      <c r="E2984" s="23">
        <v>44805</v>
      </c>
      <c r="F2984" s="19" t="s">
        <v>276</v>
      </c>
    </row>
    <row r="2985" spans="1:6" hidden="1">
      <c r="A2985" s="19">
        <v>4</v>
      </c>
      <c r="B2985" s="8" t="s">
        <v>10</v>
      </c>
      <c r="C2985" s="24">
        <f>'Filter by planned &amp; actual'!D1197</f>
        <v>0</v>
      </c>
      <c r="D2985" s="24">
        <f>'Filter by planned &amp; actual'!D2985</f>
        <v>0</v>
      </c>
      <c r="E2985" s="23">
        <v>44805</v>
      </c>
      <c r="F2985" s="19" t="s">
        <v>276</v>
      </c>
    </row>
    <row r="2986" spans="1:6" hidden="1">
      <c r="A2986" s="19">
        <v>5</v>
      </c>
      <c r="B2986" s="8" t="s">
        <v>11</v>
      </c>
      <c r="C2986" s="24">
        <f>'Filter by planned &amp; actual'!D1198</f>
        <v>0</v>
      </c>
      <c r="D2986" s="24">
        <f>'Filter by planned &amp; actual'!D2986</f>
        <v>0</v>
      </c>
      <c r="E2986" s="23">
        <v>44805</v>
      </c>
      <c r="F2986" s="19" t="s">
        <v>276</v>
      </c>
    </row>
    <row r="2987" spans="1:6" hidden="1">
      <c r="A2987" s="19">
        <v>6</v>
      </c>
      <c r="B2987" s="8" t="s">
        <v>12</v>
      </c>
      <c r="C2987" s="24">
        <f>'Filter by planned &amp; actual'!D1199</f>
        <v>46114639.520861365</v>
      </c>
      <c r="D2987" s="24">
        <f>'Filter by planned &amp; actual'!D2987</f>
        <v>0</v>
      </c>
      <c r="E2987" s="23">
        <v>44805</v>
      </c>
      <c r="F2987" s="19" t="s">
        <v>276</v>
      </c>
    </row>
    <row r="2988" spans="1:6" hidden="1">
      <c r="A2988" s="19">
        <v>7</v>
      </c>
      <c r="B2988" s="8" t="s">
        <v>13</v>
      </c>
      <c r="C2988" s="24">
        <f>'Filter by planned &amp; actual'!D1200</f>
        <v>0</v>
      </c>
      <c r="D2988" s="24">
        <f>'Filter by planned &amp; actual'!D2988</f>
        <v>0</v>
      </c>
      <c r="E2988" s="23">
        <v>44805</v>
      </c>
      <c r="F2988" s="19" t="s">
        <v>276</v>
      </c>
    </row>
    <row r="2989" spans="1:6" hidden="1">
      <c r="A2989" s="19">
        <v>8</v>
      </c>
      <c r="B2989" s="8" t="s">
        <v>2004</v>
      </c>
      <c r="C2989" s="24">
        <f>'Filter by planned &amp; actual'!D1201</f>
        <v>0</v>
      </c>
      <c r="D2989" s="24">
        <f>'Filter by planned &amp; actual'!D2989</f>
        <v>0</v>
      </c>
      <c r="E2989" s="23">
        <v>44805</v>
      </c>
      <c r="F2989" s="19" t="s">
        <v>276</v>
      </c>
    </row>
    <row r="2990" spans="1:6" hidden="1">
      <c r="A2990" s="19">
        <v>9</v>
      </c>
      <c r="B2990" s="8" t="s">
        <v>15</v>
      </c>
      <c r="C2990" s="24">
        <f>'Filter by planned &amp; actual'!D1202</f>
        <v>0</v>
      </c>
      <c r="D2990" s="24">
        <f>'Filter by planned &amp; actual'!D2990</f>
        <v>0</v>
      </c>
      <c r="E2990" s="23">
        <v>44805</v>
      </c>
      <c r="F2990" s="19" t="s">
        <v>276</v>
      </c>
    </row>
    <row r="2991" spans="1:6" hidden="1">
      <c r="A2991" s="19">
        <v>10</v>
      </c>
      <c r="B2991" s="8" t="s">
        <v>16</v>
      </c>
      <c r="C2991" s="24">
        <f>'Filter by planned &amp; actual'!D1203</f>
        <v>0</v>
      </c>
      <c r="D2991" s="24">
        <f>'Filter by planned &amp; actual'!D2991</f>
        <v>0</v>
      </c>
      <c r="E2991" s="23">
        <v>44805</v>
      </c>
      <c r="F2991" s="19" t="s">
        <v>276</v>
      </c>
    </row>
    <row r="2992" spans="1:6" hidden="1">
      <c r="A2992" s="19">
        <v>11</v>
      </c>
      <c r="B2992" s="8" t="s">
        <v>17</v>
      </c>
      <c r="C2992" s="24">
        <f>'Filter by planned &amp; actual'!D1204</f>
        <v>0</v>
      </c>
      <c r="D2992" s="24">
        <f>'Filter by planned &amp; actual'!D2992</f>
        <v>0</v>
      </c>
      <c r="E2992" s="23">
        <v>44805</v>
      </c>
      <c r="F2992" s="19" t="s">
        <v>276</v>
      </c>
    </row>
    <row r="2993" spans="1:6" hidden="1">
      <c r="A2993" s="19">
        <v>12</v>
      </c>
      <c r="B2993" s="8" t="s">
        <v>18</v>
      </c>
      <c r="C2993" s="24">
        <f>'Filter by planned &amp; actual'!D1205</f>
        <v>0</v>
      </c>
      <c r="D2993" s="24">
        <f>'Filter by planned &amp; actual'!D2993</f>
        <v>0</v>
      </c>
      <c r="E2993" s="23">
        <v>44805</v>
      </c>
      <c r="F2993" s="19" t="s">
        <v>276</v>
      </c>
    </row>
    <row r="2994" spans="1:6" hidden="1">
      <c r="A2994" s="19">
        <v>13</v>
      </c>
      <c r="B2994" s="8" t="s">
        <v>19</v>
      </c>
      <c r="C2994" s="24">
        <f>'Filter by planned &amp; actual'!D1206</f>
        <v>0</v>
      </c>
      <c r="D2994" s="24">
        <f>'Filter by planned &amp; actual'!D2994</f>
        <v>0</v>
      </c>
      <c r="E2994" s="23">
        <v>44805</v>
      </c>
      <c r="F2994" s="19" t="s">
        <v>276</v>
      </c>
    </row>
    <row r="2995" spans="1:6" hidden="1">
      <c r="A2995" s="19">
        <v>14</v>
      </c>
      <c r="B2995" s="8" t="s">
        <v>20</v>
      </c>
      <c r="C2995" s="24">
        <f>'Filter by planned &amp; actual'!D1207</f>
        <v>0</v>
      </c>
      <c r="D2995" s="24">
        <f>'Filter by planned &amp; actual'!D2995</f>
        <v>0</v>
      </c>
      <c r="E2995" s="23">
        <v>44805</v>
      </c>
      <c r="F2995" s="19" t="s">
        <v>276</v>
      </c>
    </row>
    <row r="2996" spans="1:6" hidden="1">
      <c r="A2996" s="19">
        <v>15</v>
      </c>
      <c r="B2996" s="8" t="s">
        <v>21</v>
      </c>
      <c r="C2996" s="24">
        <f>'Filter by planned &amp; actual'!D1208</f>
        <v>0</v>
      </c>
      <c r="D2996" s="24">
        <f>'Filter by planned &amp; actual'!D2996</f>
        <v>0</v>
      </c>
      <c r="E2996" s="23">
        <v>44805</v>
      </c>
      <c r="F2996" s="19" t="s">
        <v>276</v>
      </c>
    </row>
    <row r="2997" spans="1:6" hidden="1">
      <c r="A2997" s="19">
        <v>16</v>
      </c>
      <c r="B2997" s="12" t="s">
        <v>22</v>
      </c>
      <c r="C2997" s="24">
        <f>'Filter by planned &amp; actual'!D1209</f>
        <v>0</v>
      </c>
      <c r="D2997" s="24">
        <f>'Filter by planned &amp; actual'!D2997</f>
        <v>0</v>
      </c>
      <c r="E2997" s="23">
        <v>44805</v>
      </c>
      <c r="F2997" s="19" t="s">
        <v>276</v>
      </c>
    </row>
    <row r="2998" spans="1:6" hidden="1">
      <c r="A2998" s="19">
        <v>17</v>
      </c>
      <c r="B2998" s="12" t="s">
        <v>23</v>
      </c>
      <c r="C2998" s="24">
        <f>'Filter by planned &amp; actual'!D1210</f>
        <v>0</v>
      </c>
      <c r="D2998" s="24">
        <f>'Filter by planned &amp; actual'!D2998</f>
        <v>0</v>
      </c>
      <c r="E2998" s="23">
        <v>44805</v>
      </c>
      <c r="F2998" s="19" t="s">
        <v>276</v>
      </c>
    </row>
    <row r="2999" spans="1:6" hidden="1">
      <c r="A2999" s="19">
        <v>18</v>
      </c>
      <c r="B2999" s="12" t="s">
        <v>24</v>
      </c>
      <c r="C2999" s="24">
        <f>'Filter by planned &amp; actual'!D1211</f>
        <v>0</v>
      </c>
      <c r="D2999" s="24">
        <f>'Filter by planned &amp; actual'!D2999</f>
        <v>0</v>
      </c>
      <c r="E2999" s="23">
        <v>44805</v>
      </c>
      <c r="F2999" s="19" t="s">
        <v>276</v>
      </c>
    </row>
    <row r="3000" spans="1:6" hidden="1">
      <c r="A3000" s="19">
        <v>19</v>
      </c>
      <c r="B3000" s="8" t="s">
        <v>25</v>
      </c>
      <c r="C3000" s="24">
        <f>'Filter by planned &amp; actual'!D1212</f>
        <v>0</v>
      </c>
      <c r="D3000" s="24">
        <f>'Filter by planned &amp; actual'!D3000</f>
        <v>0</v>
      </c>
      <c r="E3000" s="23">
        <v>44805</v>
      </c>
      <c r="F3000" s="19" t="s">
        <v>276</v>
      </c>
    </row>
    <row r="3001" spans="1:6" hidden="1">
      <c r="A3001" s="19">
        <v>20</v>
      </c>
      <c r="B3001" s="8" t="s">
        <v>26</v>
      </c>
      <c r="C3001" s="24">
        <f>'Filter by planned &amp; actual'!D1213</f>
        <v>0</v>
      </c>
      <c r="D3001" s="24">
        <f>'Filter by planned &amp; actual'!D3001</f>
        <v>0</v>
      </c>
      <c r="E3001" s="23">
        <v>44805</v>
      </c>
      <c r="F3001" s="19" t="s">
        <v>276</v>
      </c>
    </row>
    <row r="3002" spans="1:6" hidden="1">
      <c r="A3002" s="19">
        <v>21</v>
      </c>
      <c r="B3002" s="8" t="s">
        <v>27</v>
      </c>
      <c r="C3002" s="24">
        <f>'Filter by planned &amp; actual'!D1214</f>
        <v>35055198</v>
      </c>
      <c r="D3002" s="24">
        <f>'Filter by planned &amp; actual'!D3002</f>
        <v>0</v>
      </c>
      <c r="E3002" s="23">
        <v>44805</v>
      </c>
      <c r="F3002" s="19" t="s">
        <v>276</v>
      </c>
    </row>
    <row r="3003" spans="1:6" hidden="1">
      <c r="A3003" s="19">
        <v>22</v>
      </c>
      <c r="B3003" s="8" t="s">
        <v>29</v>
      </c>
      <c r="C3003" s="24">
        <f>'Filter by planned &amp; actual'!D1215</f>
        <v>51980001</v>
      </c>
      <c r="D3003" s="24">
        <f>'Filter by planned &amp; actual'!D3003</f>
        <v>0</v>
      </c>
      <c r="E3003" s="23">
        <v>44805</v>
      </c>
      <c r="F3003" s="19" t="s">
        <v>276</v>
      </c>
    </row>
    <row r="3004" spans="1:6" hidden="1">
      <c r="A3004" s="19">
        <v>23</v>
      </c>
      <c r="B3004" s="8" t="s">
        <v>30</v>
      </c>
      <c r="C3004" s="24">
        <f>'Filter by planned &amp; actual'!D1216</f>
        <v>24386909</v>
      </c>
      <c r="D3004" s="24">
        <f>'Filter by planned &amp; actual'!D3004</f>
        <v>0</v>
      </c>
      <c r="E3004" s="23">
        <v>44805</v>
      </c>
      <c r="F3004" s="19" t="s">
        <v>276</v>
      </c>
    </row>
    <row r="3005" spans="1:6" hidden="1">
      <c r="A3005" s="19">
        <v>24</v>
      </c>
      <c r="B3005" s="8" t="s">
        <v>31</v>
      </c>
      <c r="C3005" s="24">
        <f>'Filter by planned &amp; actual'!D1217</f>
        <v>0</v>
      </c>
      <c r="D3005" s="24">
        <f>'Filter by planned &amp; actual'!D3005</f>
        <v>0</v>
      </c>
      <c r="E3005" s="23">
        <v>44805</v>
      </c>
      <c r="F3005" s="19" t="s">
        <v>276</v>
      </c>
    </row>
    <row r="3006" spans="1:6" hidden="1">
      <c r="A3006" s="19">
        <v>25</v>
      </c>
      <c r="B3006" s="8" t="s">
        <v>32</v>
      </c>
      <c r="C3006" s="24">
        <f>'Filter by planned &amp; actual'!D1218</f>
        <v>0</v>
      </c>
      <c r="D3006" s="24">
        <f>'Filter by planned &amp; actual'!D3006</f>
        <v>0</v>
      </c>
      <c r="E3006" s="23">
        <v>44805</v>
      </c>
      <c r="F3006" s="19" t="s">
        <v>276</v>
      </c>
    </row>
    <row r="3007" spans="1:6" hidden="1">
      <c r="A3007" s="19">
        <v>26</v>
      </c>
      <c r="B3007" s="8" t="s">
        <v>34</v>
      </c>
      <c r="C3007" s="24">
        <f>'Filter by planned &amp; actual'!D1219</f>
        <v>0</v>
      </c>
      <c r="D3007" s="24">
        <f>'Filter by planned &amp; actual'!D3007</f>
        <v>0</v>
      </c>
      <c r="E3007" s="23">
        <v>44805</v>
      </c>
      <c r="F3007" s="19" t="s">
        <v>276</v>
      </c>
    </row>
    <row r="3008" spans="1:6" hidden="1">
      <c r="A3008" s="19">
        <v>27</v>
      </c>
      <c r="B3008" s="8" t="s">
        <v>35</v>
      </c>
      <c r="C3008" s="24">
        <f>'Filter by planned &amp; actual'!D1220</f>
        <v>0</v>
      </c>
      <c r="D3008" s="24">
        <f>'Filter by planned &amp; actual'!D3008</f>
        <v>0</v>
      </c>
      <c r="E3008" s="23">
        <v>44805</v>
      </c>
      <c r="F3008" s="19" t="s">
        <v>276</v>
      </c>
    </row>
    <row r="3009" spans="1:6" hidden="1">
      <c r="A3009" s="19">
        <v>28</v>
      </c>
      <c r="B3009" s="8" t="s">
        <v>36</v>
      </c>
      <c r="C3009" s="24">
        <f>'Filter by planned &amp; actual'!D1221</f>
        <v>0</v>
      </c>
      <c r="D3009" s="24">
        <f>'Filter by planned &amp; actual'!D3009</f>
        <v>0</v>
      </c>
      <c r="E3009" s="23">
        <v>44805</v>
      </c>
      <c r="F3009" s="19" t="s">
        <v>276</v>
      </c>
    </row>
    <row r="3010" spans="1:6" hidden="1">
      <c r="A3010" s="19">
        <v>29</v>
      </c>
      <c r="B3010" s="8" t="s">
        <v>37</v>
      </c>
      <c r="C3010" s="24">
        <f>'Filter by planned &amp; actual'!D1222</f>
        <v>0</v>
      </c>
      <c r="D3010" s="24">
        <f>'Filter by planned &amp; actual'!D3010</f>
        <v>0</v>
      </c>
      <c r="E3010" s="23">
        <v>44805</v>
      </c>
      <c r="F3010" s="19" t="s">
        <v>276</v>
      </c>
    </row>
    <row r="3011" spans="1:6" hidden="1">
      <c r="A3011" s="19">
        <v>30</v>
      </c>
      <c r="B3011" s="8" t="s">
        <v>38</v>
      </c>
      <c r="C3011" s="24">
        <f>'Filter by planned &amp; actual'!D1223</f>
        <v>0</v>
      </c>
      <c r="D3011" s="24">
        <f>'Filter by planned &amp; actual'!D3011</f>
        <v>0</v>
      </c>
      <c r="E3011" s="23">
        <v>44805</v>
      </c>
      <c r="F3011" s="19" t="s">
        <v>276</v>
      </c>
    </row>
    <row r="3012" spans="1:6" hidden="1">
      <c r="A3012" s="19">
        <v>31</v>
      </c>
      <c r="B3012" s="8" t="s">
        <v>39</v>
      </c>
      <c r="C3012" s="24">
        <f>'Filter by planned &amp; actual'!D1224</f>
        <v>0</v>
      </c>
      <c r="D3012" s="24">
        <f>'Filter by planned &amp; actual'!D3012</f>
        <v>0</v>
      </c>
      <c r="E3012" s="23">
        <v>44805</v>
      </c>
      <c r="F3012" s="19" t="s">
        <v>276</v>
      </c>
    </row>
    <row r="3013" spans="1:6" hidden="1">
      <c r="A3013" s="19">
        <v>32</v>
      </c>
      <c r="B3013" s="8" t="s">
        <v>40</v>
      </c>
      <c r="C3013" s="24">
        <f>'Filter by planned &amp; actual'!D1225</f>
        <v>0</v>
      </c>
      <c r="D3013" s="24">
        <f>'Filter by planned &amp; actual'!D3013</f>
        <v>0</v>
      </c>
      <c r="E3013" s="23">
        <v>44805</v>
      </c>
      <c r="F3013" s="19" t="s">
        <v>276</v>
      </c>
    </row>
    <row r="3014" spans="1:6" hidden="1">
      <c r="A3014" s="19">
        <v>33</v>
      </c>
      <c r="B3014" s="8" t="s">
        <v>41</v>
      </c>
      <c r="C3014" s="24">
        <f>'Filter by planned &amp; actual'!D1226</f>
        <v>0</v>
      </c>
      <c r="D3014" s="24">
        <f>'Filter by planned &amp; actual'!D3014</f>
        <v>0</v>
      </c>
      <c r="E3014" s="23">
        <v>44805</v>
      </c>
      <c r="F3014" s="19" t="s">
        <v>276</v>
      </c>
    </row>
    <row r="3015" spans="1:6" hidden="1">
      <c r="A3015" s="19">
        <v>34</v>
      </c>
      <c r="B3015" s="8" t="s">
        <v>42</v>
      </c>
      <c r="C3015" s="24">
        <f>'Filter by planned &amp; actual'!D1227</f>
        <v>0</v>
      </c>
      <c r="D3015" s="24">
        <f>'Filter by planned &amp; actual'!D3015</f>
        <v>0</v>
      </c>
      <c r="E3015" s="23">
        <v>44805</v>
      </c>
      <c r="F3015" s="19" t="s">
        <v>276</v>
      </c>
    </row>
    <row r="3016" spans="1:6" hidden="1">
      <c r="A3016" s="19">
        <v>35</v>
      </c>
      <c r="B3016" s="8" t="s">
        <v>43</v>
      </c>
      <c r="C3016" s="24">
        <f>'Filter by planned &amp; actual'!D1228</f>
        <v>0</v>
      </c>
      <c r="D3016" s="24">
        <f>'Filter by planned &amp; actual'!D3016</f>
        <v>0</v>
      </c>
      <c r="E3016" s="23">
        <v>44805</v>
      </c>
      <c r="F3016" s="19" t="s">
        <v>276</v>
      </c>
    </row>
    <row r="3017" spans="1:6" hidden="1">
      <c r="A3017" s="19">
        <v>36</v>
      </c>
      <c r="B3017" s="8" t="s">
        <v>44</v>
      </c>
      <c r="C3017" s="24">
        <f>'Filter by planned &amp; actual'!D1229</f>
        <v>0</v>
      </c>
      <c r="D3017" s="24">
        <f>'Filter by planned &amp; actual'!D3017</f>
        <v>0</v>
      </c>
      <c r="E3017" s="23">
        <v>44805</v>
      </c>
      <c r="F3017" s="19" t="s">
        <v>276</v>
      </c>
    </row>
    <row r="3018" spans="1:6" hidden="1">
      <c r="A3018" s="19">
        <v>37</v>
      </c>
      <c r="B3018" t="s">
        <v>1980</v>
      </c>
      <c r="C3018" s="24">
        <f>'Filter by planned &amp; actual'!D1230</f>
        <v>0</v>
      </c>
      <c r="D3018" s="24">
        <f>'Filter by planned &amp; actual'!D3018</f>
        <v>0</v>
      </c>
      <c r="E3018" s="23">
        <v>44805</v>
      </c>
      <c r="F3018" s="19" t="s">
        <v>276</v>
      </c>
    </row>
    <row r="3019" spans="1:6" hidden="1">
      <c r="A3019" s="19">
        <v>38</v>
      </c>
      <c r="B3019" t="s">
        <v>1982</v>
      </c>
      <c r="C3019" s="24">
        <f>'Filter by planned &amp; actual'!D1231</f>
        <v>0</v>
      </c>
      <c r="D3019" s="24">
        <f>'Filter by planned &amp; actual'!D3019</f>
        <v>0</v>
      </c>
      <c r="E3019" s="23">
        <v>44805</v>
      </c>
      <c r="F3019" s="19" t="s">
        <v>276</v>
      </c>
    </row>
    <row r="3020" spans="1:6" hidden="1">
      <c r="A3020" s="19">
        <v>39</v>
      </c>
      <c r="B3020" t="s">
        <v>1984</v>
      </c>
      <c r="C3020" s="24">
        <f>'Filter by planned &amp; actual'!D1232</f>
        <v>0</v>
      </c>
      <c r="D3020" s="24">
        <f>'Filter by planned &amp; actual'!D3020</f>
        <v>0</v>
      </c>
      <c r="E3020" s="23">
        <v>44805</v>
      </c>
      <c r="F3020" s="19" t="s">
        <v>276</v>
      </c>
    </row>
    <row r="3021" spans="1:6" hidden="1">
      <c r="A3021" s="19">
        <v>40</v>
      </c>
      <c r="B3021" t="s">
        <v>2001</v>
      </c>
      <c r="C3021" s="24">
        <f>'Filter by planned &amp; actual'!D1233</f>
        <v>0</v>
      </c>
      <c r="D3021" s="24">
        <f>'Filter by planned &amp; actual'!D3021</f>
        <v>0</v>
      </c>
      <c r="E3021" s="23">
        <v>44805</v>
      </c>
      <c r="F3021" s="19" t="s">
        <v>276</v>
      </c>
    </row>
    <row r="3022" spans="1:6" hidden="1">
      <c r="A3022" s="19">
        <v>41</v>
      </c>
      <c r="B3022" t="s">
        <v>2002</v>
      </c>
      <c r="C3022" s="24">
        <f>'Filter by planned &amp; actual'!D1234</f>
        <v>0</v>
      </c>
      <c r="D3022" s="24">
        <f>'Filter by planned &amp; actual'!D3022</f>
        <v>0</v>
      </c>
      <c r="E3022" s="23">
        <v>44805</v>
      </c>
      <c r="F3022" s="19" t="s">
        <v>276</v>
      </c>
    </row>
    <row r="3023" spans="1:6" hidden="1">
      <c r="A3023" s="19">
        <v>42</v>
      </c>
      <c r="B3023" t="s">
        <v>2003</v>
      </c>
      <c r="C3023" s="24">
        <f>'Filter by planned &amp; actual'!D1235</f>
        <v>0</v>
      </c>
      <c r="D3023" s="24">
        <f>'Filter by planned &amp; actual'!D3023</f>
        <v>0</v>
      </c>
      <c r="E3023" s="23">
        <v>44805</v>
      </c>
      <c r="F3023" s="19" t="s">
        <v>276</v>
      </c>
    </row>
    <row r="3024" spans="1:6" hidden="1">
      <c r="A3024" s="19">
        <v>43</v>
      </c>
      <c r="B3024" t="s">
        <v>2064</v>
      </c>
      <c r="C3024" s="24">
        <f>'Filter by planned &amp; actual'!D1236</f>
        <v>0</v>
      </c>
      <c r="D3024" s="24">
        <f>'Filter by planned &amp; actual'!D3024</f>
        <v>0</v>
      </c>
      <c r="E3024" s="23">
        <v>44805</v>
      </c>
      <c r="F3024" s="19" t="s">
        <v>276</v>
      </c>
    </row>
    <row r="3025" spans="1:6" hidden="1">
      <c r="A3025" s="19">
        <v>44</v>
      </c>
      <c r="B3025" t="s">
        <v>2062</v>
      </c>
      <c r="C3025" s="24">
        <f>'Filter by planned &amp; actual'!D1237</f>
        <v>0</v>
      </c>
      <c r="D3025" s="24">
        <f>'Filter by planned &amp; actual'!D3025</f>
        <v>0</v>
      </c>
      <c r="E3025" s="23">
        <v>44805</v>
      </c>
      <c r="F3025" s="19" t="s">
        <v>276</v>
      </c>
    </row>
    <row r="3026" spans="1:6" hidden="1">
      <c r="A3026" s="19">
        <v>45</v>
      </c>
      <c r="B3026" t="s">
        <v>2063</v>
      </c>
      <c r="C3026" s="24">
        <f>'Filter by planned &amp; actual'!D1238</f>
        <v>0</v>
      </c>
      <c r="D3026" s="24">
        <f>'Filter by planned &amp; actual'!D3026</f>
        <v>0</v>
      </c>
      <c r="E3026" s="23">
        <v>44805</v>
      </c>
      <c r="F3026" s="19" t="s">
        <v>276</v>
      </c>
    </row>
    <row r="3027" spans="1:6" hidden="1">
      <c r="A3027" s="19">
        <v>46</v>
      </c>
      <c r="B3027" s="12" t="s">
        <v>2065</v>
      </c>
      <c r="C3027" s="24">
        <f>'Filter by planned &amp; actual'!D1239</f>
        <v>32682282</v>
      </c>
      <c r="D3027" s="24">
        <f>'Filter by planned &amp; actual'!D3027</f>
        <v>0</v>
      </c>
      <c r="E3027" s="23">
        <v>44805</v>
      </c>
      <c r="F3027" s="19" t="s">
        <v>276</v>
      </c>
    </row>
    <row r="3028" spans="1:6" hidden="1">
      <c r="A3028" s="19">
        <v>47</v>
      </c>
      <c r="B3028" s="12" t="s">
        <v>2066</v>
      </c>
      <c r="C3028" s="24">
        <f>'Filter by planned &amp; actual'!D1240</f>
        <v>41885108</v>
      </c>
      <c r="D3028" s="24">
        <f>'Filter by planned &amp; actual'!D3028</f>
        <v>0</v>
      </c>
      <c r="E3028" s="23">
        <v>44805</v>
      </c>
      <c r="F3028" s="19" t="s">
        <v>276</v>
      </c>
    </row>
    <row r="3029" spans="1:6" hidden="1">
      <c r="A3029" s="19">
        <v>48</v>
      </c>
      <c r="B3029" t="s">
        <v>2068</v>
      </c>
      <c r="C3029" s="24">
        <f>'Filter by planned &amp; actual'!D1241</f>
        <v>0</v>
      </c>
      <c r="D3029" s="24">
        <f>'Filter by planned &amp; actual'!D3029</f>
        <v>0</v>
      </c>
      <c r="E3029" s="23">
        <v>44805</v>
      </c>
      <c r="F3029" s="19" t="s">
        <v>276</v>
      </c>
    </row>
    <row r="3030" spans="1:6" hidden="1">
      <c r="A3030" s="19">
        <v>49</v>
      </c>
      <c r="B3030" t="s">
        <v>2069</v>
      </c>
      <c r="C3030" s="24">
        <f>'Filter by planned &amp; actual'!D1242</f>
        <v>0</v>
      </c>
      <c r="D3030" s="24">
        <f>'Filter by planned &amp; actual'!D3030</f>
        <v>0</v>
      </c>
      <c r="E3030" s="23">
        <v>44805</v>
      </c>
      <c r="F3030" s="19" t="s">
        <v>276</v>
      </c>
    </row>
    <row r="3031" spans="1:6" hidden="1">
      <c r="A3031" s="19">
        <v>50</v>
      </c>
      <c r="B3031" t="s">
        <v>66</v>
      </c>
      <c r="C3031" s="24">
        <f>'Filter by planned &amp; actual'!D1243</f>
        <v>0</v>
      </c>
      <c r="D3031" s="24">
        <f>'Filter by planned &amp; actual'!D3031</f>
        <v>0</v>
      </c>
      <c r="E3031" s="23">
        <v>44805</v>
      </c>
      <c r="F3031" s="19" t="s">
        <v>276</v>
      </c>
    </row>
    <row r="3032" spans="1:6" hidden="1">
      <c r="A3032" s="19">
        <v>51</v>
      </c>
      <c r="B3032" t="s">
        <v>67</v>
      </c>
      <c r="C3032" s="24">
        <f>'Filter by planned &amp; actual'!D1244</f>
        <v>0</v>
      </c>
      <c r="D3032" s="24">
        <f>'Filter by planned &amp; actual'!D3032</f>
        <v>0</v>
      </c>
      <c r="E3032" s="23">
        <v>44805</v>
      </c>
      <c r="F3032" s="19" t="s">
        <v>276</v>
      </c>
    </row>
    <row r="3033" spans="1:6" hidden="1">
      <c r="A3033" s="19">
        <v>52</v>
      </c>
      <c r="B3033" t="s">
        <v>68</v>
      </c>
      <c r="C3033" s="24">
        <f>'Filter by planned &amp; actual'!D1245</f>
        <v>0</v>
      </c>
      <c r="D3033" s="24">
        <f>'Filter by planned &amp; actual'!D3033</f>
        <v>0</v>
      </c>
      <c r="E3033" s="23">
        <v>44805</v>
      </c>
      <c r="F3033" s="19" t="s">
        <v>276</v>
      </c>
    </row>
    <row r="3034" spans="1:6" hidden="1">
      <c r="A3034" s="19">
        <v>53</v>
      </c>
      <c r="B3034" t="s">
        <v>69</v>
      </c>
      <c r="C3034" s="24">
        <f>'Filter by planned &amp; actual'!D1246</f>
        <v>0</v>
      </c>
      <c r="D3034" s="24">
        <f>'Filter by planned &amp; actual'!D3034</f>
        <v>0</v>
      </c>
      <c r="E3034" s="23">
        <v>44805</v>
      </c>
      <c r="F3034" s="19" t="s">
        <v>276</v>
      </c>
    </row>
    <row r="3035" spans="1:6" hidden="1">
      <c r="A3035" s="19">
        <v>54</v>
      </c>
      <c r="B3035" t="s">
        <v>70</v>
      </c>
      <c r="C3035" s="24">
        <f>'Filter by planned &amp; actual'!D1247</f>
        <v>0</v>
      </c>
      <c r="D3035" s="24">
        <f>'Filter by planned &amp; actual'!D3035</f>
        <v>0</v>
      </c>
      <c r="E3035" s="23">
        <v>44805</v>
      </c>
      <c r="F3035" s="19" t="s">
        <v>276</v>
      </c>
    </row>
    <row r="3036" spans="1:6" hidden="1">
      <c r="A3036" s="19">
        <v>55</v>
      </c>
      <c r="B3036" t="s">
        <v>71</v>
      </c>
      <c r="C3036" s="24">
        <f>'Filter by planned &amp; actual'!D1248</f>
        <v>0</v>
      </c>
      <c r="D3036" s="24">
        <f>'Filter by planned &amp; actual'!D3036</f>
        <v>0</v>
      </c>
      <c r="E3036" s="23">
        <v>44805</v>
      </c>
      <c r="F3036" s="19" t="s">
        <v>276</v>
      </c>
    </row>
    <row r="3037" spans="1:6" hidden="1">
      <c r="A3037" s="19">
        <v>56</v>
      </c>
      <c r="B3037" t="s">
        <v>72</v>
      </c>
      <c r="C3037" s="24">
        <f>'Filter by planned &amp; actual'!D1249</f>
        <v>0</v>
      </c>
      <c r="D3037" s="24">
        <f>'Filter by planned &amp; actual'!D3037</f>
        <v>0</v>
      </c>
      <c r="E3037" s="23">
        <v>44805</v>
      </c>
      <c r="F3037" s="19" t="s">
        <v>276</v>
      </c>
    </row>
    <row r="3038" spans="1:6" hidden="1">
      <c r="A3038" s="19">
        <v>57</v>
      </c>
      <c r="B3038" t="s">
        <v>73</v>
      </c>
      <c r="C3038" s="24">
        <f>'Filter by planned &amp; actual'!D1250</f>
        <v>0</v>
      </c>
      <c r="D3038" s="24">
        <f>'Filter by planned &amp; actual'!D3038</f>
        <v>0</v>
      </c>
      <c r="E3038" s="23">
        <v>44805</v>
      </c>
      <c r="F3038" s="19" t="s">
        <v>276</v>
      </c>
    </row>
    <row r="3039" spans="1:6" hidden="1">
      <c r="A3039" s="19">
        <v>58</v>
      </c>
      <c r="B3039" t="s">
        <v>74</v>
      </c>
      <c r="C3039" s="24">
        <f>'Filter by planned &amp; actual'!D1251</f>
        <v>0</v>
      </c>
      <c r="D3039" s="24">
        <f>'Filter by planned &amp; actual'!D3039</f>
        <v>0</v>
      </c>
      <c r="E3039" s="23">
        <v>44805</v>
      </c>
      <c r="F3039" s="19" t="s">
        <v>276</v>
      </c>
    </row>
    <row r="3040" spans="1:6" hidden="1">
      <c r="A3040" s="19">
        <v>59</v>
      </c>
      <c r="B3040" t="s">
        <v>75</v>
      </c>
      <c r="C3040" s="24">
        <f>'Filter by planned &amp; actual'!D1252</f>
        <v>0</v>
      </c>
      <c r="D3040" s="24">
        <f>'Filter by planned &amp; actual'!D3040</f>
        <v>0</v>
      </c>
      <c r="E3040" s="23">
        <v>44805</v>
      </c>
      <c r="F3040" s="19" t="s">
        <v>276</v>
      </c>
    </row>
    <row r="3041" spans="1:6" hidden="1">
      <c r="A3041" s="19">
        <v>60</v>
      </c>
      <c r="B3041" t="s">
        <v>76</v>
      </c>
      <c r="C3041" s="24">
        <f>'Filter by planned &amp; actual'!D1253</f>
        <v>0</v>
      </c>
      <c r="D3041" s="24">
        <f>'Filter by planned &amp; actual'!D3041</f>
        <v>0</v>
      </c>
      <c r="E3041" s="23">
        <v>44805</v>
      </c>
      <c r="F3041" s="19" t="s">
        <v>276</v>
      </c>
    </row>
    <row r="3042" spans="1:6" hidden="1">
      <c r="A3042" s="19">
        <v>61</v>
      </c>
      <c r="B3042" t="s">
        <v>77</v>
      </c>
      <c r="C3042" s="24">
        <f>'Filter by planned &amp; actual'!D1254</f>
        <v>0</v>
      </c>
      <c r="D3042" s="24">
        <f>'Filter by planned &amp; actual'!D3042</f>
        <v>0</v>
      </c>
      <c r="E3042" s="23">
        <v>44805</v>
      </c>
      <c r="F3042" s="19" t="s">
        <v>276</v>
      </c>
    </row>
    <row r="3043" spans="1:6" hidden="1">
      <c r="A3043" s="19">
        <v>62</v>
      </c>
      <c r="B3043" t="s">
        <v>87</v>
      </c>
      <c r="C3043" s="24">
        <f>'Filter by planned &amp; actual'!D1255</f>
        <v>0</v>
      </c>
      <c r="D3043" s="24">
        <f>'Filter by planned &amp; actual'!D3043</f>
        <v>0</v>
      </c>
      <c r="E3043" s="23">
        <v>44805</v>
      </c>
      <c r="F3043" s="19" t="s">
        <v>276</v>
      </c>
    </row>
    <row r="3044" spans="1:6" hidden="1">
      <c r="A3044" s="19">
        <v>63</v>
      </c>
      <c r="B3044" t="s">
        <v>93</v>
      </c>
      <c r="C3044" s="24">
        <f>'Filter by planned &amp; actual'!D1256</f>
        <v>0</v>
      </c>
      <c r="D3044" s="24">
        <f>'Filter by planned &amp; actual'!D3044</f>
        <v>0</v>
      </c>
      <c r="E3044" s="23">
        <v>44805</v>
      </c>
      <c r="F3044" s="19" t="s">
        <v>276</v>
      </c>
    </row>
    <row r="3045" spans="1:6" hidden="1">
      <c r="A3045" s="19">
        <v>64</v>
      </c>
      <c r="B3045" t="s">
        <v>94</v>
      </c>
      <c r="C3045" s="24">
        <f>'Filter by planned &amp; actual'!D1257</f>
        <v>0</v>
      </c>
      <c r="D3045" s="24">
        <f>'Filter by planned &amp; actual'!D3045</f>
        <v>0</v>
      </c>
      <c r="E3045" s="23">
        <v>44805</v>
      </c>
      <c r="F3045" s="19" t="s">
        <v>276</v>
      </c>
    </row>
    <row r="3046" spans="1:6" hidden="1">
      <c r="A3046" s="19">
        <v>65</v>
      </c>
      <c r="B3046" t="s">
        <v>95</v>
      </c>
      <c r="C3046" s="24">
        <f>'Filter by planned &amp; actual'!D1258</f>
        <v>0</v>
      </c>
      <c r="D3046" s="24">
        <f>'Filter by planned &amp; actual'!D3046</f>
        <v>0</v>
      </c>
      <c r="E3046" s="23">
        <v>44805</v>
      </c>
      <c r="F3046" s="19" t="s">
        <v>276</v>
      </c>
    </row>
    <row r="3047" spans="1:6" hidden="1">
      <c r="A3047" s="19">
        <v>66</v>
      </c>
      <c r="B3047" t="s">
        <v>96</v>
      </c>
      <c r="C3047" s="24">
        <f>'Filter by planned &amp; actual'!D1259</f>
        <v>0</v>
      </c>
      <c r="D3047" s="24">
        <f>'Filter by planned &amp; actual'!D3047</f>
        <v>0</v>
      </c>
      <c r="E3047" s="23">
        <v>44805</v>
      </c>
      <c r="F3047" s="19" t="s">
        <v>276</v>
      </c>
    </row>
    <row r="3048" spans="1:6" hidden="1">
      <c r="A3048" s="19">
        <v>67</v>
      </c>
      <c r="B3048" t="s">
        <v>97</v>
      </c>
      <c r="C3048" s="24">
        <f>'Filter by planned &amp; actual'!D1260</f>
        <v>0</v>
      </c>
      <c r="D3048" s="24">
        <f>'Filter by planned &amp; actual'!D3048</f>
        <v>0</v>
      </c>
      <c r="E3048" s="23">
        <v>44805</v>
      </c>
      <c r="F3048" s="19" t="s">
        <v>276</v>
      </c>
    </row>
    <row r="3049" spans="1:6" hidden="1">
      <c r="A3049" s="19">
        <v>68</v>
      </c>
      <c r="B3049" t="s">
        <v>98</v>
      </c>
      <c r="C3049" s="24">
        <f>'Filter by planned &amp; actual'!D1261</f>
        <v>0</v>
      </c>
      <c r="D3049" s="24">
        <f>'Filter by planned &amp; actual'!D3049</f>
        <v>0</v>
      </c>
      <c r="E3049" s="23">
        <v>44805</v>
      </c>
      <c r="F3049" s="19" t="s">
        <v>276</v>
      </c>
    </row>
    <row r="3050" spans="1:6" hidden="1">
      <c r="A3050" s="19">
        <v>69</v>
      </c>
      <c r="B3050" t="s">
        <v>99</v>
      </c>
      <c r="C3050" s="24">
        <f>'Filter by planned &amp; actual'!D1262</f>
        <v>0</v>
      </c>
      <c r="D3050" s="24">
        <f>'Filter by planned &amp; actual'!D3050</f>
        <v>0</v>
      </c>
      <c r="E3050" s="23">
        <v>44805</v>
      </c>
      <c r="F3050" s="19" t="s">
        <v>276</v>
      </c>
    </row>
    <row r="3051" spans="1:6" hidden="1">
      <c r="A3051" s="19">
        <v>70</v>
      </c>
      <c r="B3051" t="s">
        <v>100</v>
      </c>
      <c r="C3051" s="24">
        <f>'Filter by planned &amp; actual'!D1263</f>
        <v>0</v>
      </c>
      <c r="D3051" s="24">
        <f>'Filter by planned &amp; actual'!D3051</f>
        <v>0</v>
      </c>
      <c r="E3051" s="23">
        <v>44805</v>
      </c>
      <c r="F3051" s="19" t="s">
        <v>276</v>
      </c>
    </row>
    <row r="3052" spans="1:6" hidden="1">
      <c r="A3052" s="19">
        <v>71</v>
      </c>
      <c r="B3052" t="s">
        <v>101</v>
      </c>
      <c r="C3052" s="24">
        <f>'Filter by planned &amp; actual'!D1264</f>
        <v>0</v>
      </c>
      <c r="D3052" s="24">
        <f>'Filter by planned &amp; actual'!D3052</f>
        <v>0</v>
      </c>
      <c r="E3052" s="23">
        <v>44805</v>
      </c>
      <c r="F3052" s="19" t="s">
        <v>276</v>
      </c>
    </row>
    <row r="3053" spans="1:6" hidden="1">
      <c r="A3053" s="19">
        <v>72</v>
      </c>
      <c r="B3053" t="s">
        <v>102</v>
      </c>
      <c r="C3053" s="24">
        <f>'Filter by planned &amp; actual'!D1265</f>
        <v>0</v>
      </c>
      <c r="D3053" s="24">
        <f>'Filter by planned &amp; actual'!D3053</f>
        <v>0</v>
      </c>
      <c r="E3053" s="23">
        <v>44805</v>
      </c>
      <c r="F3053" s="19" t="s">
        <v>276</v>
      </c>
    </row>
    <row r="3054" spans="1:6" hidden="1">
      <c r="A3054" s="19">
        <v>73</v>
      </c>
      <c r="B3054" t="s">
        <v>103</v>
      </c>
      <c r="C3054" s="24">
        <f>'Filter by planned &amp; actual'!D1266</f>
        <v>0</v>
      </c>
      <c r="D3054" s="24">
        <f>'Filter by planned &amp; actual'!D3054</f>
        <v>0</v>
      </c>
      <c r="E3054" s="23">
        <v>44805</v>
      </c>
      <c r="F3054" s="19" t="s">
        <v>276</v>
      </c>
    </row>
    <row r="3055" spans="1:6" hidden="1">
      <c r="A3055" s="19">
        <v>74</v>
      </c>
      <c r="B3055" t="s">
        <v>104</v>
      </c>
      <c r="C3055" s="24">
        <f>'Filter by planned &amp; actual'!D1267</f>
        <v>0</v>
      </c>
      <c r="D3055" s="24">
        <f>'Filter by planned &amp; actual'!D3055</f>
        <v>0</v>
      </c>
      <c r="E3055" s="23">
        <v>44805</v>
      </c>
      <c r="F3055" s="19" t="s">
        <v>276</v>
      </c>
    </row>
    <row r="3056" spans="1:6" hidden="1">
      <c r="A3056" s="19">
        <v>75</v>
      </c>
      <c r="B3056" t="s">
        <v>105</v>
      </c>
      <c r="C3056" s="24">
        <f>'Filter by planned &amp; actual'!D1268</f>
        <v>0</v>
      </c>
      <c r="D3056" s="24">
        <f>'Filter by planned &amp; actual'!D3056</f>
        <v>0</v>
      </c>
      <c r="E3056" s="23">
        <v>44805</v>
      </c>
      <c r="F3056" s="19" t="s">
        <v>276</v>
      </c>
    </row>
    <row r="3057" spans="1:6" hidden="1">
      <c r="A3057" s="19">
        <v>76</v>
      </c>
      <c r="B3057" t="s">
        <v>111</v>
      </c>
      <c r="C3057" s="24">
        <f>'Filter by planned &amp; actual'!D1269</f>
        <v>0</v>
      </c>
      <c r="D3057" s="24">
        <f>'Filter by planned &amp; actual'!D3057</f>
        <v>0</v>
      </c>
      <c r="E3057" s="23">
        <v>44805</v>
      </c>
      <c r="F3057" s="19" t="s">
        <v>276</v>
      </c>
    </row>
    <row r="3058" spans="1:6" hidden="1">
      <c r="A3058" s="19">
        <v>77</v>
      </c>
      <c r="B3058" t="s">
        <v>112</v>
      </c>
      <c r="C3058" s="24">
        <f>'Filter by planned &amp; actual'!D1270</f>
        <v>0</v>
      </c>
      <c r="D3058" s="24">
        <f>'Filter by planned &amp; actual'!D3058</f>
        <v>0</v>
      </c>
      <c r="E3058" s="23">
        <v>44805</v>
      </c>
      <c r="F3058" s="19" t="s">
        <v>276</v>
      </c>
    </row>
    <row r="3059" spans="1:6" hidden="1">
      <c r="A3059" s="19">
        <v>78</v>
      </c>
      <c r="B3059" t="s">
        <v>113</v>
      </c>
      <c r="C3059" s="24">
        <f>'Filter by planned &amp; actual'!D1271</f>
        <v>0</v>
      </c>
      <c r="D3059" s="24">
        <f>'Filter by planned &amp; actual'!D3059</f>
        <v>0</v>
      </c>
      <c r="E3059" s="23">
        <v>44805</v>
      </c>
      <c r="F3059" s="19" t="s">
        <v>276</v>
      </c>
    </row>
    <row r="3060" spans="1:6" hidden="1">
      <c r="A3060" s="19">
        <v>79</v>
      </c>
      <c r="B3060" t="s">
        <v>114</v>
      </c>
      <c r="C3060" s="24">
        <f>'Filter by planned &amp; actual'!D1272</f>
        <v>0</v>
      </c>
      <c r="D3060" s="24">
        <f>'Filter by planned &amp; actual'!D3060</f>
        <v>0</v>
      </c>
      <c r="E3060" s="23">
        <v>44805</v>
      </c>
      <c r="F3060" s="19" t="s">
        <v>276</v>
      </c>
    </row>
    <row r="3061" spans="1:6" hidden="1">
      <c r="A3061" s="19">
        <v>80</v>
      </c>
      <c r="B3061" t="s">
        <v>115</v>
      </c>
      <c r="C3061" s="24">
        <f>'Filter by planned &amp; actual'!D1273</f>
        <v>0</v>
      </c>
      <c r="D3061" s="24">
        <f>'Filter by planned &amp; actual'!D3061</f>
        <v>0</v>
      </c>
      <c r="E3061" s="23">
        <v>44805</v>
      </c>
      <c r="F3061" s="19" t="s">
        <v>276</v>
      </c>
    </row>
    <row r="3062" spans="1:6" hidden="1">
      <c r="A3062" s="19">
        <v>81</v>
      </c>
      <c r="B3062" t="s">
        <v>116</v>
      </c>
      <c r="C3062" s="24">
        <f>'Filter by planned &amp; actual'!D1274</f>
        <v>0</v>
      </c>
      <c r="D3062" s="24">
        <f>'Filter by planned &amp; actual'!D3062</f>
        <v>0</v>
      </c>
      <c r="E3062" s="23">
        <v>44805</v>
      </c>
      <c r="F3062" s="19" t="s">
        <v>276</v>
      </c>
    </row>
    <row r="3063" spans="1:6" hidden="1">
      <c r="A3063" s="19">
        <v>82</v>
      </c>
      <c r="B3063" t="s">
        <v>117</v>
      </c>
      <c r="C3063" s="24">
        <f>'Filter by planned &amp; actual'!D1275</f>
        <v>0</v>
      </c>
      <c r="D3063" s="24">
        <f>'Filter by planned &amp; actual'!D3063</f>
        <v>0</v>
      </c>
      <c r="E3063" s="23">
        <v>44805</v>
      </c>
      <c r="F3063" s="19" t="s">
        <v>276</v>
      </c>
    </row>
    <row r="3064" spans="1:6" hidden="1">
      <c r="A3064" s="19">
        <v>83</v>
      </c>
      <c r="B3064" t="s">
        <v>118</v>
      </c>
      <c r="C3064" s="24">
        <f>'Filter by planned &amp; actual'!D1276</f>
        <v>0</v>
      </c>
      <c r="D3064" s="24">
        <f>'Filter by planned &amp; actual'!D3064</f>
        <v>0</v>
      </c>
      <c r="E3064" s="23">
        <v>44805</v>
      </c>
      <c r="F3064" s="19" t="s">
        <v>276</v>
      </c>
    </row>
    <row r="3065" spans="1:6" hidden="1">
      <c r="A3065" s="19">
        <v>84</v>
      </c>
      <c r="B3065" t="s">
        <v>119</v>
      </c>
      <c r="C3065" s="24">
        <f>'Filter by planned &amp; actual'!D1277</f>
        <v>0</v>
      </c>
      <c r="D3065" s="24">
        <f>'Filter by planned &amp; actual'!D3065</f>
        <v>0</v>
      </c>
      <c r="E3065" s="23">
        <v>44805</v>
      </c>
      <c r="F3065" s="19" t="s">
        <v>276</v>
      </c>
    </row>
    <row r="3066" spans="1:6" hidden="1">
      <c r="A3066" s="19">
        <v>85</v>
      </c>
      <c r="B3066" t="s">
        <v>120</v>
      </c>
      <c r="C3066" s="24">
        <f>'Filter by planned &amp; actual'!D1278</f>
        <v>0</v>
      </c>
      <c r="D3066" s="24">
        <f>'Filter by planned &amp; actual'!D3066</f>
        <v>0</v>
      </c>
      <c r="E3066" s="23">
        <v>44805</v>
      </c>
      <c r="F3066" s="19" t="s">
        <v>276</v>
      </c>
    </row>
    <row r="3067" spans="1:6" hidden="1">
      <c r="A3067" s="19">
        <v>86</v>
      </c>
      <c r="B3067" t="s">
        <v>121</v>
      </c>
      <c r="C3067" s="24">
        <f>'Filter by planned &amp; actual'!D1279</f>
        <v>0</v>
      </c>
      <c r="D3067" s="24">
        <f>'Filter by planned &amp; actual'!D3067</f>
        <v>0</v>
      </c>
      <c r="E3067" s="23">
        <v>44805</v>
      </c>
      <c r="F3067" s="19" t="s">
        <v>276</v>
      </c>
    </row>
    <row r="3068" spans="1:6" hidden="1">
      <c r="A3068" s="19">
        <v>87</v>
      </c>
      <c r="B3068" t="s">
        <v>122</v>
      </c>
      <c r="C3068" s="24">
        <f>'Filter by planned &amp; actual'!D1280</f>
        <v>0</v>
      </c>
      <c r="D3068" s="24">
        <f>'Filter by planned &amp; actual'!D3068</f>
        <v>0</v>
      </c>
      <c r="E3068" s="23">
        <v>44805</v>
      </c>
      <c r="F3068" s="19" t="s">
        <v>276</v>
      </c>
    </row>
    <row r="3069" spans="1:6" hidden="1">
      <c r="A3069" s="19">
        <v>88</v>
      </c>
      <c r="B3069" t="s">
        <v>123</v>
      </c>
      <c r="C3069" s="24">
        <f>'Filter by planned &amp; actual'!D1281</f>
        <v>0</v>
      </c>
      <c r="D3069" s="24">
        <f>'Filter by planned &amp; actual'!D3069</f>
        <v>0</v>
      </c>
      <c r="E3069" s="23">
        <v>44805</v>
      </c>
      <c r="F3069" s="19" t="s">
        <v>276</v>
      </c>
    </row>
    <row r="3070" spans="1:6" hidden="1">
      <c r="A3070" s="19">
        <v>89</v>
      </c>
      <c r="B3070" t="s">
        <v>126</v>
      </c>
      <c r="C3070" s="24">
        <f>'Filter by planned &amp; actual'!D1282</f>
        <v>0</v>
      </c>
      <c r="D3070" s="24">
        <f>'Filter by planned &amp; actual'!D3070</f>
        <v>0</v>
      </c>
      <c r="E3070" s="23">
        <v>44805</v>
      </c>
      <c r="F3070" s="19" t="s">
        <v>276</v>
      </c>
    </row>
    <row r="3071" spans="1:6" hidden="1">
      <c r="A3071" s="19">
        <v>90</v>
      </c>
      <c r="B3071" t="s">
        <v>284</v>
      </c>
      <c r="C3071" s="24">
        <f>'Filter by planned &amp; actual'!D1283</f>
        <v>0</v>
      </c>
      <c r="D3071" s="24">
        <f>'Filter by planned &amp; actual'!D3071</f>
        <v>0</v>
      </c>
      <c r="E3071" s="23">
        <v>44805</v>
      </c>
      <c r="F3071" s="19" t="s">
        <v>276</v>
      </c>
    </row>
    <row r="3072" spans="1:6" hidden="1">
      <c r="A3072" s="19">
        <v>91</v>
      </c>
      <c r="B3072" s="19" t="s">
        <v>2006</v>
      </c>
      <c r="C3072" s="24">
        <f>'Filter by planned &amp; actual'!D1284</f>
        <v>0</v>
      </c>
      <c r="D3072" s="24">
        <f>'Filter by planned &amp; actual'!D3072</f>
        <v>0</v>
      </c>
      <c r="E3072" s="23">
        <v>44805</v>
      </c>
      <c r="F3072" s="19" t="s">
        <v>276</v>
      </c>
    </row>
    <row r="3073" spans="1:6" hidden="1">
      <c r="A3073" s="19">
        <v>92</v>
      </c>
      <c r="B3073" s="19" t="s">
        <v>283</v>
      </c>
      <c r="C3073" s="24">
        <f>'Filter by planned &amp; actual'!D1285</f>
        <v>0</v>
      </c>
      <c r="D3073" s="24">
        <f>'Filter by planned &amp; actual'!D3073</f>
        <v>0</v>
      </c>
      <c r="E3073" s="23">
        <v>44805</v>
      </c>
      <c r="F3073" s="19" t="s">
        <v>276</v>
      </c>
    </row>
    <row r="3074" spans="1:6" hidden="1">
      <c r="A3074" s="19">
        <v>93</v>
      </c>
      <c r="B3074" s="19" t="s">
        <v>2005</v>
      </c>
      <c r="C3074" s="24">
        <f>'Filter by planned &amp; actual'!D1286</f>
        <v>0</v>
      </c>
      <c r="D3074" s="24">
        <f>'Filter by planned &amp; actual'!D3074</f>
        <v>0</v>
      </c>
      <c r="E3074" s="23">
        <v>44805</v>
      </c>
      <c r="F3074" s="19" t="s">
        <v>276</v>
      </c>
    </row>
    <row r="3075" spans="1:6" hidden="1">
      <c r="A3075" s="19">
        <v>94</v>
      </c>
      <c r="B3075" s="19" t="s">
        <v>2075</v>
      </c>
      <c r="C3075" s="24">
        <f>'Filter by planned &amp; actual'!D1287</f>
        <v>0</v>
      </c>
      <c r="D3075" s="24">
        <f>'Filter by planned &amp; actual'!D3075</f>
        <v>0</v>
      </c>
      <c r="E3075" s="23">
        <v>44805</v>
      </c>
      <c r="F3075" s="19" t="s">
        <v>276</v>
      </c>
    </row>
    <row r="3076" spans="1:6" hidden="1">
      <c r="A3076" s="19">
        <v>95</v>
      </c>
      <c r="B3076" s="19" t="s">
        <v>2076</v>
      </c>
      <c r="C3076" s="24">
        <f>'Filter by planned &amp; actual'!D1288</f>
        <v>0</v>
      </c>
      <c r="D3076" s="22">
        <f>'Filter by planned &amp; actual'!D3076</f>
        <v>0</v>
      </c>
      <c r="E3076" s="23">
        <v>44805</v>
      </c>
      <c r="F3076" s="19" t="s">
        <v>276</v>
      </c>
    </row>
    <row r="3077" spans="1:6" hidden="1">
      <c r="A3077" s="19">
        <v>96</v>
      </c>
      <c r="B3077" s="19" t="s">
        <v>2077</v>
      </c>
      <c r="C3077" s="24">
        <f>'Filter by planned &amp; actual'!D1289</f>
        <v>0</v>
      </c>
      <c r="D3077" s="22">
        <f>'Filter by planned &amp; actual'!D3077</f>
        <v>0</v>
      </c>
      <c r="E3077" s="23">
        <v>44805</v>
      </c>
      <c r="F3077" s="19" t="s">
        <v>276</v>
      </c>
    </row>
    <row r="3078" spans="1:6" hidden="1">
      <c r="A3078" s="19">
        <v>97</v>
      </c>
      <c r="B3078" s="19" t="s">
        <v>2078</v>
      </c>
      <c r="C3078" s="24">
        <f>'Filter by planned &amp; actual'!D1290</f>
        <v>2410499</v>
      </c>
      <c r="D3078" s="22">
        <f>'Filter by planned &amp; actual'!D3078</f>
        <v>0</v>
      </c>
      <c r="E3078" s="23">
        <v>44805</v>
      </c>
      <c r="F3078" s="19" t="s">
        <v>276</v>
      </c>
    </row>
    <row r="3079" spans="1:6" hidden="1">
      <c r="A3079" s="19">
        <v>98</v>
      </c>
      <c r="B3079" s="19" t="s">
        <v>2079</v>
      </c>
      <c r="C3079" s="24">
        <f>'Filter by planned &amp; actual'!D1291</f>
        <v>16523669</v>
      </c>
      <c r="D3079" s="22">
        <f>'Filter by planned &amp; actual'!D3079</f>
        <v>0</v>
      </c>
      <c r="E3079" s="23">
        <v>44805</v>
      </c>
      <c r="F3079" s="19" t="s">
        <v>276</v>
      </c>
    </row>
    <row r="3080" spans="1:6" hidden="1">
      <c r="A3080" s="19">
        <v>99</v>
      </c>
      <c r="B3080" s="19" t="s">
        <v>2080</v>
      </c>
      <c r="C3080" s="24">
        <f>'Filter by planned &amp; actual'!D1292</f>
        <v>24157010</v>
      </c>
      <c r="D3080" s="22">
        <f>'Filter by planned &amp; actual'!D3080</f>
        <v>0</v>
      </c>
      <c r="E3080" s="23">
        <v>44805</v>
      </c>
      <c r="F3080" s="19" t="s">
        <v>276</v>
      </c>
    </row>
    <row r="3081" spans="1:6" hidden="1">
      <c r="A3081" s="19">
        <v>100</v>
      </c>
      <c r="B3081" s="19" t="s">
        <v>2081</v>
      </c>
      <c r="C3081" s="24">
        <f>'Filter by planned &amp; actual'!D1293</f>
        <v>0</v>
      </c>
      <c r="D3081" s="22">
        <f>'Filter by planned &amp; actual'!D3081</f>
        <v>0</v>
      </c>
      <c r="E3081" s="23">
        <v>44805</v>
      </c>
      <c r="F3081" s="19" t="s">
        <v>276</v>
      </c>
    </row>
    <row r="3082" spans="1:6" hidden="1">
      <c r="A3082" s="19">
        <v>101</v>
      </c>
      <c r="B3082" s="19" t="s">
        <v>2082</v>
      </c>
      <c r="C3082" s="24">
        <f>'Filter by planned &amp; actual'!D1294</f>
        <v>0</v>
      </c>
      <c r="D3082" s="22">
        <f>'Filter by planned &amp; actual'!D3082</f>
        <v>0</v>
      </c>
      <c r="E3082" s="23">
        <v>44805</v>
      </c>
      <c r="F3082" s="19" t="s">
        <v>276</v>
      </c>
    </row>
    <row r="3083" spans="1:6" hidden="1">
      <c r="A3083" s="19">
        <v>102</v>
      </c>
      <c r="B3083" s="19" t="s">
        <v>2083</v>
      </c>
      <c r="C3083" s="24">
        <f>'Filter by planned &amp; actual'!D1295</f>
        <v>11263004.76</v>
      </c>
      <c r="D3083" s="22">
        <f>'Filter by planned &amp; actual'!D3083</f>
        <v>0</v>
      </c>
      <c r="E3083" s="23">
        <v>44805</v>
      </c>
      <c r="F3083" s="19" t="s">
        <v>276</v>
      </c>
    </row>
    <row r="3084" spans="1:6" hidden="1">
      <c r="A3084" s="19">
        <v>103</v>
      </c>
      <c r="B3084" t="s">
        <v>2085</v>
      </c>
      <c r="C3084" s="24">
        <f>'Filter by planned &amp; actual'!D1296</f>
        <v>0</v>
      </c>
      <c r="D3084" s="22">
        <f>'Filter by planned &amp; actual'!D3084</f>
        <v>0</v>
      </c>
      <c r="E3084" s="23">
        <v>44805</v>
      </c>
      <c r="F3084" s="19" t="s">
        <v>276</v>
      </c>
    </row>
    <row r="3085" spans="1:6" hidden="1">
      <c r="A3085" s="19">
        <v>104</v>
      </c>
      <c r="B3085" t="s">
        <v>2086</v>
      </c>
      <c r="C3085" s="24">
        <f>'Filter by planned &amp; actual'!D1297</f>
        <v>0</v>
      </c>
      <c r="D3085" s="22">
        <f>'Filter by planned &amp; actual'!D3085</f>
        <v>0</v>
      </c>
      <c r="E3085" s="23">
        <v>44805</v>
      </c>
      <c r="F3085" s="19" t="s">
        <v>276</v>
      </c>
    </row>
    <row r="3086" spans="1:6" hidden="1">
      <c r="A3086" s="19">
        <v>105</v>
      </c>
      <c r="B3086" t="s">
        <v>2087</v>
      </c>
      <c r="C3086" s="24">
        <f>'Filter by planned &amp; actual'!D1298</f>
        <v>0</v>
      </c>
      <c r="D3086" s="22">
        <f>'Filter by planned &amp; actual'!D3086</f>
        <v>0</v>
      </c>
      <c r="E3086" s="23">
        <v>44805</v>
      </c>
      <c r="F3086" s="19" t="s">
        <v>276</v>
      </c>
    </row>
    <row r="3087" spans="1:6" hidden="1">
      <c r="A3087" s="19">
        <v>106</v>
      </c>
      <c r="B3087" t="s">
        <v>2088</v>
      </c>
      <c r="C3087" s="24">
        <f>'Filter by planned &amp; actual'!D1299</f>
        <v>0</v>
      </c>
      <c r="D3087" s="22">
        <f>'Filter by planned &amp; actual'!D3087</f>
        <v>0</v>
      </c>
      <c r="E3087" s="23">
        <v>44805</v>
      </c>
      <c r="F3087" s="19" t="s">
        <v>276</v>
      </c>
    </row>
    <row r="3088" spans="1:6" hidden="1">
      <c r="A3088" s="19">
        <v>107</v>
      </c>
      <c r="B3088" t="s">
        <v>2089</v>
      </c>
      <c r="C3088" s="24">
        <f>'Filter by planned &amp; actual'!D1300</f>
        <v>0</v>
      </c>
      <c r="D3088" s="22">
        <f>'Filter by planned &amp; actual'!D3088</f>
        <v>0</v>
      </c>
      <c r="E3088" s="23">
        <v>44805</v>
      </c>
      <c r="F3088" s="19" t="s">
        <v>276</v>
      </c>
    </row>
    <row r="3089" spans="1:6" hidden="1">
      <c r="A3089" s="19">
        <v>108</v>
      </c>
      <c r="B3089" t="s">
        <v>2090</v>
      </c>
      <c r="C3089" s="24">
        <f>'Filter by planned &amp; actual'!D1301</f>
        <v>22443280.949999999</v>
      </c>
      <c r="D3089" s="22">
        <f>'Filter by planned &amp; actual'!D3089</f>
        <v>0</v>
      </c>
      <c r="E3089" s="23">
        <v>44805</v>
      </c>
      <c r="F3089" s="19" t="s">
        <v>276</v>
      </c>
    </row>
    <row r="3090" spans="1:6" hidden="1">
      <c r="A3090" s="19">
        <v>109</v>
      </c>
      <c r="B3090" t="s">
        <v>2091</v>
      </c>
      <c r="C3090" s="24">
        <f>'Filter by planned &amp; actual'!D1302</f>
        <v>0</v>
      </c>
      <c r="D3090" s="22">
        <f>'Filter by planned &amp; actual'!D3090</f>
        <v>0</v>
      </c>
      <c r="E3090" s="23">
        <v>44805</v>
      </c>
      <c r="F3090" s="19" t="s">
        <v>276</v>
      </c>
    </row>
    <row r="3091" spans="1:6" hidden="1">
      <c r="A3091" s="19">
        <v>110</v>
      </c>
      <c r="B3091" s="19" t="s">
        <v>2092</v>
      </c>
      <c r="C3091" s="24">
        <f>'Filter by planned &amp; actual'!D1303</f>
        <v>0</v>
      </c>
      <c r="D3091" s="22">
        <f>'Filter by planned &amp; actual'!D3091</f>
        <v>0</v>
      </c>
      <c r="E3091" s="23">
        <v>44805</v>
      </c>
      <c r="F3091" s="19" t="s">
        <v>276</v>
      </c>
    </row>
    <row r="3092" spans="1:6" hidden="1">
      <c r="A3092" s="19">
        <v>111</v>
      </c>
      <c r="B3092" s="19" t="s">
        <v>2104</v>
      </c>
      <c r="C3092" s="24">
        <f>'Filter by planned &amp; actual'!D1304</f>
        <v>0</v>
      </c>
      <c r="D3092" s="22">
        <f>'Filter by planned &amp; actual'!D3092</f>
        <v>0</v>
      </c>
      <c r="E3092" s="23">
        <v>44805</v>
      </c>
      <c r="F3092" s="19" t="s">
        <v>276</v>
      </c>
    </row>
    <row r="3093" spans="1:6" hidden="1">
      <c r="A3093" s="19">
        <v>112</v>
      </c>
      <c r="B3093" s="19" t="s">
        <v>2100</v>
      </c>
      <c r="C3093" s="24">
        <f>'Filter by planned &amp; actual'!D1305</f>
        <v>13850551</v>
      </c>
      <c r="D3093" s="22">
        <f>'Filter by planned &amp; actual'!D3093</f>
        <v>0</v>
      </c>
      <c r="E3093" s="23">
        <v>44805</v>
      </c>
      <c r="F3093" s="19" t="s">
        <v>276</v>
      </c>
    </row>
    <row r="3094" spans="1:6" hidden="1">
      <c r="A3094" s="19">
        <v>113</v>
      </c>
      <c r="B3094" s="19" t="s">
        <v>2101</v>
      </c>
      <c r="C3094" s="24">
        <f>'Filter by planned &amp; actual'!D1306</f>
        <v>70865453</v>
      </c>
      <c r="D3094" s="22">
        <f>'Filter by planned &amp; actual'!D3094</f>
        <v>0</v>
      </c>
      <c r="E3094" s="23">
        <v>44805</v>
      </c>
      <c r="F3094" s="19" t="s">
        <v>276</v>
      </c>
    </row>
    <row r="3095" spans="1:6" hidden="1">
      <c r="A3095" s="19">
        <v>114</v>
      </c>
      <c r="B3095" s="19" t="s">
        <v>2102</v>
      </c>
      <c r="C3095" s="24">
        <f>'Filter by planned &amp; actual'!D1307</f>
        <v>0</v>
      </c>
      <c r="D3095" s="22">
        <f>'Filter by planned &amp; actual'!D3095</f>
        <v>0</v>
      </c>
      <c r="E3095" s="23">
        <v>44805</v>
      </c>
      <c r="F3095" s="19" t="s">
        <v>276</v>
      </c>
    </row>
    <row r="3096" spans="1:6" hidden="1">
      <c r="A3096" s="20">
        <v>115</v>
      </c>
      <c r="B3096" s="20" t="s">
        <v>2103</v>
      </c>
      <c r="C3096" s="24">
        <f>'Filter by planned &amp; actual'!D1308</f>
        <v>0</v>
      </c>
      <c r="D3096" s="22">
        <f>'Filter by planned &amp; actual'!D3096</f>
        <v>0</v>
      </c>
      <c r="E3096" s="23">
        <v>44805</v>
      </c>
      <c r="F3096" s="19" t="s">
        <v>276</v>
      </c>
    </row>
    <row r="3097" spans="1:6" hidden="1">
      <c r="A3097" s="19">
        <v>116</v>
      </c>
      <c r="B3097" s="19" t="s">
        <v>2109</v>
      </c>
      <c r="C3097" s="24">
        <f>'Filter by planned &amp; actual'!D1309</f>
        <v>0</v>
      </c>
      <c r="D3097" s="22">
        <f>'Filter by planned &amp; actual'!D3097</f>
        <v>0</v>
      </c>
      <c r="E3097" s="23">
        <v>44805</v>
      </c>
      <c r="F3097" s="19" t="s">
        <v>276</v>
      </c>
    </row>
    <row r="3098" spans="1:6" hidden="1">
      <c r="A3098" s="19">
        <v>117</v>
      </c>
      <c r="B3098" s="19" t="s">
        <v>2110</v>
      </c>
      <c r="C3098" s="24">
        <f>'Filter by planned &amp; actual'!D1310</f>
        <v>0</v>
      </c>
      <c r="D3098" s="22">
        <f>'Filter by planned &amp; actual'!D3098</f>
        <v>0</v>
      </c>
      <c r="E3098" s="23">
        <v>44805</v>
      </c>
      <c r="F3098" s="19" t="s">
        <v>276</v>
      </c>
    </row>
    <row r="3099" spans="1:6" hidden="1">
      <c r="A3099">
        <v>118</v>
      </c>
      <c r="B3099" t="s">
        <v>2112</v>
      </c>
      <c r="C3099" s="24">
        <f>'Filter by planned &amp; actual'!D1311</f>
        <v>0</v>
      </c>
      <c r="D3099" s="22">
        <f>'Filter by planned &amp; actual'!D3099</f>
        <v>0</v>
      </c>
      <c r="E3099" s="23">
        <v>44805</v>
      </c>
      <c r="F3099" s="19" t="s">
        <v>276</v>
      </c>
    </row>
    <row r="3100" spans="1:6" hidden="1">
      <c r="A3100">
        <v>119</v>
      </c>
      <c r="B3100" t="s">
        <v>2113</v>
      </c>
      <c r="C3100" s="24">
        <f>'Filter by planned &amp; actual'!D1312</f>
        <v>0</v>
      </c>
      <c r="D3100" s="22">
        <f>'Filter by planned &amp; actual'!D3100</f>
        <v>0</v>
      </c>
      <c r="E3100" s="23">
        <v>44805</v>
      </c>
      <c r="F3100" s="19" t="s">
        <v>276</v>
      </c>
    </row>
    <row r="3101" spans="1:6" hidden="1">
      <c r="A3101">
        <v>120</v>
      </c>
      <c r="B3101" s="106" t="s">
        <v>2114</v>
      </c>
      <c r="C3101" s="24">
        <f>'Filter by planned &amp; actual'!D1313</f>
        <v>0</v>
      </c>
      <c r="D3101" s="22">
        <f>'Filter by planned &amp; actual'!D3101</f>
        <v>0</v>
      </c>
      <c r="E3101" s="23">
        <v>44805</v>
      </c>
      <c r="F3101" s="19" t="s">
        <v>276</v>
      </c>
    </row>
    <row r="3102" spans="1:6" hidden="1">
      <c r="A3102">
        <v>121</v>
      </c>
      <c r="B3102" s="12" t="s">
        <v>2157</v>
      </c>
      <c r="C3102" s="24">
        <f>'Filter by planned &amp; actual'!D1314</f>
        <v>0</v>
      </c>
      <c r="D3102" s="22">
        <f>'Filter by planned &amp; actual'!D3102</f>
        <v>0</v>
      </c>
      <c r="E3102" s="23">
        <v>44805</v>
      </c>
      <c r="F3102" s="19" t="s">
        <v>276</v>
      </c>
    </row>
    <row r="3103" spans="1:6" hidden="1">
      <c r="A3103">
        <v>122</v>
      </c>
      <c r="B3103" s="12" t="s">
        <v>2158</v>
      </c>
      <c r="C3103" s="24">
        <f>'Filter by planned &amp; actual'!D1315</f>
        <v>0</v>
      </c>
      <c r="D3103" s="22">
        <f>'Filter by planned &amp; actual'!D3103</f>
        <v>0</v>
      </c>
      <c r="E3103" s="23">
        <v>44805</v>
      </c>
      <c r="F3103" s="19" t="s">
        <v>276</v>
      </c>
    </row>
    <row r="3104" spans="1:6" hidden="1">
      <c r="A3104">
        <v>123</v>
      </c>
      <c r="B3104" s="12" t="s">
        <v>2159</v>
      </c>
      <c r="C3104" s="24">
        <f>'Filter by planned &amp; actual'!D1316</f>
        <v>0</v>
      </c>
      <c r="D3104" s="22">
        <f>'Filter by planned &amp; actual'!D3104</f>
        <v>0</v>
      </c>
      <c r="E3104" s="23">
        <v>44805</v>
      </c>
      <c r="F3104" s="19" t="s">
        <v>276</v>
      </c>
    </row>
    <row r="3105" spans="1:6" hidden="1">
      <c r="A3105">
        <v>124</v>
      </c>
      <c r="B3105" s="12" t="s">
        <v>2160</v>
      </c>
      <c r="C3105" s="24">
        <f>'Filter by planned &amp; actual'!D1317</f>
        <v>0</v>
      </c>
      <c r="D3105" s="22">
        <f>'Filter by planned &amp; actual'!D3105</f>
        <v>0</v>
      </c>
      <c r="E3105" s="23">
        <v>44805</v>
      </c>
      <c r="F3105" s="19" t="s">
        <v>276</v>
      </c>
    </row>
    <row r="3106" spans="1:6" hidden="1">
      <c r="A3106" s="19">
        <v>125</v>
      </c>
      <c r="B3106" s="19" t="s">
        <v>2162</v>
      </c>
      <c r="C3106" s="24">
        <f>'Filter by planned &amp; actual'!D1318</f>
        <v>0</v>
      </c>
      <c r="D3106" s="22">
        <f>'Filter by planned &amp; actual'!D3106</f>
        <v>0</v>
      </c>
      <c r="E3106" s="23">
        <v>44805</v>
      </c>
      <c r="F3106" s="19" t="s">
        <v>276</v>
      </c>
    </row>
    <row r="3107" spans="1:6" hidden="1">
      <c r="A3107" s="19">
        <v>126</v>
      </c>
      <c r="B3107" s="19" t="s">
        <v>2163</v>
      </c>
      <c r="C3107" s="24">
        <f>'Filter by planned &amp; actual'!D1319</f>
        <v>0</v>
      </c>
      <c r="D3107" s="22">
        <f>'Filter by planned &amp; actual'!D3107</f>
        <v>0</v>
      </c>
      <c r="E3107" s="23">
        <v>44805</v>
      </c>
      <c r="F3107" s="19" t="s">
        <v>276</v>
      </c>
    </row>
    <row r="3108" spans="1:6" hidden="1">
      <c r="A3108" s="19">
        <v>127</v>
      </c>
      <c r="B3108" s="19" t="s">
        <v>2164</v>
      </c>
      <c r="C3108" s="24">
        <f>'Filter by planned &amp; actual'!D1320</f>
        <v>0</v>
      </c>
      <c r="D3108" s="22">
        <f>'Filter by planned &amp; actual'!D3108</f>
        <v>0</v>
      </c>
      <c r="E3108" s="23">
        <v>44805</v>
      </c>
      <c r="F3108" s="19" t="s">
        <v>276</v>
      </c>
    </row>
    <row r="3109" spans="1:6" ht="16.2" hidden="1" customHeight="1">
      <c r="A3109" s="19">
        <v>128</v>
      </c>
      <c r="B3109" s="19" t="s">
        <v>2165</v>
      </c>
      <c r="C3109" s="24">
        <f>'Filter by planned &amp; actual'!D1321</f>
        <v>968406</v>
      </c>
      <c r="D3109" s="22">
        <f>'Filter by planned &amp; actual'!D3109</f>
        <v>0</v>
      </c>
      <c r="E3109" s="23">
        <v>44805</v>
      </c>
      <c r="F3109" s="19" t="s">
        <v>276</v>
      </c>
    </row>
    <row r="3110" spans="1:6" ht="16.2" hidden="1" customHeight="1">
      <c r="A3110" s="113">
        <v>129</v>
      </c>
      <c r="B3110" t="s">
        <v>2167</v>
      </c>
      <c r="C3110" s="24">
        <f>'Filter by planned &amp; actual'!D1322</f>
        <v>0</v>
      </c>
      <c r="D3110" s="22">
        <f>'Filter by planned &amp; actual'!D3110</f>
        <v>0</v>
      </c>
      <c r="E3110" s="23">
        <v>44805</v>
      </c>
      <c r="F3110" s="19" t="s">
        <v>276</v>
      </c>
    </row>
    <row r="3111" spans="1:6" ht="16.2" hidden="1" customHeight="1">
      <c r="A3111" s="113">
        <v>130</v>
      </c>
      <c r="B3111" t="s">
        <v>2168</v>
      </c>
      <c r="C3111" s="24">
        <f>'Filter by planned &amp; actual'!D1323</f>
        <v>88581967</v>
      </c>
      <c r="D3111" s="22">
        <f>'Filter by planned &amp; actual'!D3111</f>
        <v>0</v>
      </c>
      <c r="E3111" s="23">
        <v>44805</v>
      </c>
      <c r="F3111" s="19" t="s">
        <v>276</v>
      </c>
    </row>
    <row r="3112" spans="1:6" ht="16.2" hidden="1" customHeight="1">
      <c r="A3112" s="113">
        <v>131</v>
      </c>
      <c r="B3112" s="113" t="s">
        <v>2169</v>
      </c>
      <c r="C3112" s="24">
        <f>'Filter by planned &amp; actual'!D1324</f>
        <v>8347345.7139999997</v>
      </c>
      <c r="D3112" s="22">
        <f>'Filter by planned &amp; actual'!D3112</f>
        <v>0</v>
      </c>
      <c r="E3112" s="23">
        <v>44805</v>
      </c>
      <c r="F3112" s="19" t="s">
        <v>276</v>
      </c>
    </row>
    <row r="3113" spans="1:6" ht="16.2" hidden="1" customHeight="1">
      <c r="A3113" s="113">
        <v>132</v>
      </c>
      <c r="B3113" s="113" t="s">
        <v>2170</v>
      </c>
      <c r="C3113" s="24">
        <f>'Filter by planned &amp; actual'!D1325</f>
        <v>120055.7381</v>
      </c>
      <c r="D3113" s="22">
        <f>'Filter by planned &amp; actual'!D3113</f>
        <v>0</v>
      </c>
      <c r="E3113" s="23">
        <v>44805</v>
      </c>
      <c r="F3113" s="19" t="s">
        <v>276</v>
      </c>
    </row>
    <row r="3114" spans="1:6" ht="16.2" hidden="1" customHeight="1">
      <c r="A3114" s="113">
        <v>133</v>
      </c>
      <c r="B3114" s="113" t="s">
        <v>2171</v>
      </c>
      <c r="C3114" s="24">
        <f>'Filter by planned &amp; actual'!D1326</f>
        <v>0</v>
      </c>
      <c r="D3114" s="22">
        <f>'Filter by planned &amp; actual'!D3114</f>
        <v>0</v>
      </c>
      <c r="E3114" s="23">
        <v>44805</v>
      </c>
      <c r="F3114" s="19" t="s">
        <v>276</v>
      </c>
    </row>
    <row r="3115" spans="1:6" ht="16.2" hidden="1" customHeight="1">
      <c r="A3115" s="113">
        <v>134</v>
      </c>
      <c r="B3115" s="113" t="s">
        <v>2172</v>
      </c>
      <c r="C3115" s="24">
        <f>'Filter by planned &amp; actual'!D1327</f>
        <v>0</v>
      </c>
      <c r="D3115" s="22">
        <f>'Filter by planned &amp; actual'!D3115</f>
        <v>0</v>
      </c>
      <c r="E3115" s="23">
        <v>44805</v>
      </c>
      <c r="F3115" s="19" t="s">
        <v>276</v>
      </c>
    </row>
    <row r="3116" spans="1:6" ht="16.2" hidden="1" customHeight="1">
      <c r="A3116" s="113">
        <v>135</v>
      </c>
      <c r="B3116" s="113" t="s">
        <v>2173</v>
      </c>
      <c r="C3116" s="24">
        <f>'Filter by planned &amp; actual'!D1328</f>
        <v>29427674</v>
      </c>
      <c r="D3116" s="22">
        <f>'Filter by planned &amp; actual'!D3116</f>
        <v>0</v>
      </c>
      <c r="E3116" s="23">
        <v>44805</v>
      </c>
      <c r="F3116" s="19" t="s">
        <v>276</v>
      </c>
    </row>
    <row r="3117" spans="1:6" ht="16.2" hidden="1" customHeight="1">
      <c r="A3117" s="113">
        <v>136</v>
      </c>
      <c r="B3117" s="113" t="s">
        <v>2174</v>
      </c>
      <c r="C3117" s="24">
        <f>'Filter by planned &amp; actual'!D1329</f>
        <v>18490181.129999999</v>
      </c>
      <c r="D3117" s="22">
        <f>'Filter by planned &amp; actual'!D3117</f>
        <v>0</v>
      </c>
      <c r="E3117" s="23">
        <v>44805</v>
      </c>
      <c r="F3117" s="19" t="s">
        <v>276</v>
      </c>
    </row>
    <row r="3118" spans="1:6" ht="16.2" hidden="1" customHeight="1">
      <c r="A3118" s="113">
        <v>137</v>
      </c>
      <c r="B3118" s="113" t="s">
        <v>2175</v>
      </c>
      <c r="C3118" s="24">
        <f>'Filter by planned &amp; actual'!D1330</f>
        <v>0</v>
      </c>
      <c r="D3118" s="22">
        <f>'Filter by planned &amp; actual'!D3118</f>
        <v>0</v>
      </c>
      <c r="E3118" s="23">
        <v>44805</v>
      </c>
      <c r="F3118" s="19" t="s">
        <v>276</v>
      </c>
    </row>
    <row r="3119" spans="1:6" ht="16.2" hidden="1" customHeight="1">
      <c r="A3119" s="113">
        <v>138</v>
      </c>
      <c r="B3119" s="113" t="s">
        <v>2176</v>
      </c>
      <c r="C3119" s="24">
        <f>'Filter by planned &amp; actual'!D1331</f>
        <v>16049122</v>
      </c>
      <c r="D3119" s="22">
        <f>'Filter by planned &amp; actual'!D3119</f>
        <v>0</v>
      </c>
      <c r="E3119" s="23">
        <v>44805</v>
      </c>
      <c r="F3119" s="19" t="s">
        <v>276</v>
      </c>
    </row>
    <row r="3120" spans="1:6" ht="16.2" hidden="1" customHeight="1">
      <c r="A3120" s="113">
        <v>139</v>
      </c>
      <c r="B3120" s="113" t="s">
        <v>2189</v>
      </c>
      <c r="C3120" s="24">
        <f>'Filter by planned &amp; actual'!D1332</f>
        <v>0</v>
      </c>
      <c r="D3120" s="22">
        <f>'Filter by planned &amp; actual'!D3120</f>
        <v>0</v>
      </c>
      <c r="E3120" s="23">
        <v>44805</v>
      </c>
      <c r="F3120" s="19" t="s">
        <v>276</v>
      </c>
    </row>
    <row r="3121" spans="1:6" ht="16.2" hidden="1" customHeight="1">
      <c r="A3121" s="113">
        <v>140</v>
      </c>
      <c r="B3121" s="113" t="s">
        <v>2190</v>
      </c>
      <c r="C3121" s="24">
        <f>'Filter by planned &amp; actual'!D1333</f>
        <v>0</v>
      </c>
      <c r="D3121" s="22">
        <f>'Filter by planned &amp; actual'!D3121</f>
        <v>0</v>
      </c>
      <c r="E3121" s="23">
        <v>44805</v>
      </c>
      <c r="F3121" s="19" t="s">
        <v>276</v>
      </c>
    </row>
    <row r="3122" spans="1:6" ht="16.2" hidden="1" customHeight="1">
      <c r="A3122" s="113">
        <v>141</v>
      </c>
      <c r="B3122" s="113" t="s">
        <v>2191</v>
      </c>
      <c r="C3122" s="24">
        <f>'Filter by planned &amp; actual'!D1334</f>
        <v>0</v>
      </c>
      <c r="D3122" s="22">
        <f>'Filter by planned &amp; actual'!D3122</f>
        <v>0</v>
      </c>
      <c r="E3122" s="23">
        <v>44805</v>
      </c>
      <c r="F3122" s="19" t="s">
        <v>276</v>
      </c>
    </row>
    <row r="3123" spans="1:6" ht="16.2" hidden="1" customHeight="1">
      <c r="A3123" s="113">
        <v>142</v>
      </c>
      <c r="B3123" s="113" t="s">
        <v>2192</v>
      </c>
      <c r="C3123" s="24">
        <f>'Filter by planned &amp; actual'!D1335</f>
        <v>0</v>
      </c>
      <c r="D3123" s="22">
        <f>'Filter by planned &amp; actual'!D3123</f>
        <v>0</v>
      </c>
      <c r="E3123" s="23">
        <v>44805</v>
      </c>
      <c r="F3123" s="19" t="s">
        <v>276</v>
      </c>
    </row>
    <row r="3124" spans="1:6" ht="16.2" hidden="1" customHeight="1">
      <c r="A3124" s="113">
        <v>143</v>
      </c>
      <c r="B3124" s="113" t="s">
        <v>2193</v>
      </c>
      <c r="C3124" s="24">
        <f>'Filter by planned &amp; actual'!D1336</f>
        <v>0</v>
      </c>
      <c r="D3124" s="22">
        <f>'Filter by planned &amp; actual'!D3124</f>
        <v>0</v>
      </c>
      <c r="E3124" s="23">
        <v>44805</v>
      </c>
      <c r="F3124" s="19" t="s">
        <v>276</v>
      </c>
    </row>
    <row r="3125" spans="1:6" ht="16.2" hidden="1" customHeight="1">
      <c r="A3125" s="152">
        <v>144</v>
      </c>
      <c r="B3125" s="152" t="s">
        <v>2207</v>
      </c>
      <c r="C3125" s="24">
        <f>'Filter by planned &amp; actual'!D1337</f>
        <v>0</v>
      </c>
      <c r="D3125" s="22">
        <f>'Filter by planned &amp; actual'!D3125</f>
        <v>0</v>
      </c>
      <c r="E3125" s="23">
        <v>44805</v>
      </c>
      <c r="F3125" s="19" t="s">
        <v>276</v>
      </c>
    </row>
    <row r="3126" spans="1:6" ht="16.2" customHeight="1">
      <c r="A3126" s="152">
        <v>145</v>
      </c>
      <c r="B3126" s="152" t="s">
        <v>2208</v>
      </c>
      <c r="C3126" s="24">
        <f>'Filter by planned &amp; actual'!D1338</f>
        <v>0</v>
      </c>
      <c r="D3126" s="22">
        <f>'Filter by planned &amp; actual'!D3126</f>
        <v>0</v>
      </c>
      <c r="E3126" s="23">
        <v>44805</v>
      </c>
      <c r="F3126" s="19" t="s">
        <v>276</v>
      </c>
    </row>
    <row r="3127" spans="1:6" ht="16.2" customHeight="1">
      <c r="A3127" s="152">
        <v>146</v>
      </c>
      <c r="B3127" s="152" t="s">
        <v>2211</v>
      </c>
      <c r="C3127" s="24">
        <f>'Filter by planned &amp; actual'!D1339</f>
        <v>0</v>
      </c>
      <c r="D3127" s="22">
        <f>'Filter by planned &amp; actual'!D3127</f>
        <v>0</v>
      </c>
      <c r="E3127" s="23">
        <v>44805</v>
      </c>
      <c r="F3127" s="19" t="s">
        <v>276</v>
      </c>
    </row>
    <row r="3128" spans="1:6" ht="16.2" customHeight="1">
      <c r="A3128" s="152">
        <v>147</v>
      </c>
      <c r="B3128" s="152" t="s">
        <v>2212</v>
      </c>
      <c r="C3128" s="24">
        <f>'Filter by planned &amp; actual'!D1340</f>
        <v>0</v>
      </c>
      <c r="D3128" s="22">
        <f>'Filter by planned &amp; actual'!D3128</f>
        <v>0</v>
      </c>
      <c r="E3128" s="23">
        <v>44805</v>
      </c>
      <c r="F3128" s="19" t="s">
        <v>276</v>
      </c>
    </row>
    <row r="3129" spans="1:6" ht="16.2" customHeight="1">
      <c r="A3129" s="152">
        <v>148</v>
      </c>
      <c r="B3129" s="152" t="s">
        <v>2213</v>
      </c>
      <c r="C3129" s="24">
        <f>'Filter by planned &amp; actual'!D1341</f>
        <v>0</v>
      </c>
      <c r="D3129" s="22">
        <f>'Filter by planned &amp; actual'!D3129</f>
        <v>0</v>
      </c>
      <c r="E3129" s="23">
        <v>44805</v>
      </c>
      <c r="F3129" s="19" t="s">
        <v>276</v>
      </c>
    </row>
    <row r="3130" spans="1:6">
      <c r="A3130" s="19">
        <v>0</v>
      </c>
      <c r="B3130" s="111" t="s">
        <v>1985</v>
      </c>
      <c r="C3130" s="24">
        <f>'Filter by planned &amp; actual'!D1342</f>
        <v>0</v>
      </c>
      <c r="D3130" s="22">
        <f>'Filter by planned &amp; actual'!D3130</f>
        <v>0</v>
      </c>
      <c r="E3130" s="23">
        <v>44805</v>
      </c>
      <c r="F3130" s="19" t="s">
        <v>276</v>
      </c>
    </row>
    <row r="3131" spans="1:6" hidden="1">
      <c r="A3131" s="19">
        <v>1</v>
      </c>
      <c r="B3131" s="19" t="s">
        <v>7</v>
      </c>
      <c r="C3131" s="24">
        <f>'Filter by planned &amp; actual'!D1343</f>
        <v>0</v>
      </c>
      <c r="D3131" s="24">
        <f>'Filter by planned &amp; actual'!D3131</f>
        <v>0</v>
      </c>
      <c r="E3131" s="23">
        <v>44835</v>
      </c>
      <c r="F3131" s="19" t="s">
        <v>276</v>
      </c>
    </row>
    <row r="3132" spans="1:6" hidden="1">
      <c r="A3132" s="19">
        <v>2</v>
      </c>
      <c r="B3132" s="19" t="s">
        <v>8</v>
      </c>
      <c r="C3132" s="24">
        <f>'Filter by planned &amp; actual'!D1344</f>
        <v>0</v>
      </c>
      <c r="D3132" s="24">
        <f>'Filter by planned &amp; actual'!D3132</f>
        <v>0</v>
      </c>
      <c r="E3132" s="23">
        <v>44835</v>
      </c>
      <c r="F3132" s="19" t="s">
        <v>276</v>
      </c>
    </row>
    <row r="3133" spans="1:6" hidden="1">
      <c r="A3133" s="19">
        <v>3</v>
      </c>
      <c r="B3133" s="19" t="s">
        <v>9</v>
      </c>
      <c r="C3133" s="24">
        <f>'Filter by planned &amp; actual'!D1345</f>
        <v>0</v>
      </c>
      <c r="D3133" s="24">
        <f>'Filter by planned &amp; actual'!D3133</f>
        <v>0</v>
      </c>
      <c r="E3133" s="23">
        <v>44835</v>
      </c>
      <c r="F3133" s="19" t="s">
        <v>276</v>
      </c>
    </row>
    <row r="3134" spans="1:6" hidden="1">
      <c r="A3134" s="19">
        <v>4</v>
      </c>
      <c r="B3134" s="19" t="s">
        <v>10</v>
      </c>
      <c r="C3134" s="24">
        <f>'Filter by planned &amp; actual'!D1346</f>
        <v>0</v>
      </c>
      <c r="D3134" s="24">
        <f>'Filter by planned &amp; actual'!D3134</f>
        <v>0</v>
      </c>
      <c r="E3134" s="23">
        <v>44835</v>
      </c>
      <c r="F3134" s="19" t="s">
        <v>276</v>
      </c>
    </row>
    <row r="3135" spans="1:6" hidden="1">
      <c r="A3135" s="19">
        <v>5</v>
      </c>
      <c r="B3135" s="19" t="s">
        <v>11</v>
      </c>
      <c r="C3135" s="24">
        <f>'Filter by planned &amp; actual'!D1347</f>
        <v>0</v>
      </c>
      <c r="D3135" s="24">
        <f>'Filter by planned &amp; actual'!D3135</f>
        <v>0</v>
      </c>
      <c r="E3135" s="23">
        <v>44835</v>
      </c>
      <c r="F3135" s="19" t="s">
        <v>276</v>
      </c>
    </row>
    <row r="3136" spans="1:6" hidden="1">
      <c r="A3136" s="19">
        <v>6</v>
      </c>
      <c r="B3136" s="19" t="s">
        <v>12</v>
      </c>
      <c r="C3136" s="24">
        <f>'Filter by planned &amp; actual'!D1348</f>
        <v>44356090.551968709</v>
      </c>
      <c r="D3136" s="24">
        <f>'Filter by planned &amp; actual'!D3136</f>
        <v>0</v>
      </c>
      <c r="E3136" s="23">
        <v>44835</v>
      </c>
      <c r="F3136" s="19" t="s">
        <v>276</v>
      </c>
    </row>
    <row r="3137" spans="1:6" hidden="1">
      <c r="A3137" s="19">
        <v>7</v>
      </c>
      <c r="B3137" s="19" t="s">
        <v>13</v>
      </c>
      <c r="C3137" s="24">
        <f>'Filter by planned &amp; actual'!D1349</f>
        <v>0</v>
      </c>
      <c r="D3137" s="24">
        <f>'Filter by planned &amp; actual'!D3137</f>
        <v>0</v>
      </c>
      <c r="E3137" s="23">
        <v>44835</v>
      </c>
      <c r="F3137" s="19" t="s">
        <v>276</v>
      </c>
    </row>
    <row r="3138" spans="1:6" hidden="1">
      <c r="A3138" s="19">
        <v>8</v>
      </c>
      <c r="B3138" s="8" t="s">
        <v>2004</v>
      </c>
      <c r="C3138" s="24">
        <f>'Filter by planned &amp; actual'!D1350</f>
        <v>0</v>
      </c>
      <c r="D3138" s="24">
        <f>'Filter by planned &amp; actual'!D3138</f>
        <v>0</v>
      </c>
      <c r="E3138" s="23">
        <v>44835</v>
      </c>
      <c r="F3138" s="19" t="s">
        <v>276</v>
      </c>
    </row>
    <row r="3139" spans="1:6" hidden="1">
      <c r="A3139" s="19">
        <v>9</v>
      </c>
      <c r="B3139" s="19" t="s">
        <v>15</v>
      </c>
      <c r="C3139" s="24">
        <f>'Filter by planned &amp; actual'!D1351</f>
        <v>0</v>
      </c>
      <c r="D3139" s="24">
        <f>'Filter by planned &amp; actual'!D3139</f>
        <v>0</v>
      </c>
      <c r="E3139" s="23">
        <v>44835</v>
      </c>
      <c r="F3139" s="19" t="s">
        <v>276</v>
      </c>
    </row>
    <row r="3140" spans="1:6" hidden="1">
      <c r="A3140" s="19">
        <v>10</v>
      </c>
      <c r="B3140" s="19" t="s">
        <v>16</v>
      </c>
      <c r="C3140" s="24">
        <f>'Filter by planned &amp; actual'!D1352</f>
        <v>0</v>
      </c>
      <c r="D3140" s="24">
        <f>'Filter by planned &amp; actual'!D3140</f>
        <v>0</v>
      </c>
      <c r="E3140" s="23">
        <v>44835</v>
      </c>
      <c r="F3140" s="19" t="s">
        <v>276</v>
      </c>
    </row>
    <row r="3141" spans="1:6" hidden="1">
      <c r="A3141" s="19">
        <v>11</v>
      </c>
      <c r="B3141" s="19" t="s">
        <v>17</v>
      </c>
      <c r="C3141" s="24">
        <f>'Filter by planned &amp; actual'!D1353</f>
        <v>0</v>
      </c>
      <c r="D3141" s="24">
        <f>'Filter by planned &amp; actual'!D3141</f>
        <v>0</v>
      </c>
      <c r="E3141" s="23">
        <v>44835</v>
      </c>
      <c r="F3141" s="19" t="s">
        <v>276</v>
      </c>
    </row>
    <row r="3142" spans="1:6" hidden="1">
      <c r="A3142" s="19">
        <v>12</v>
      </c>
      <c r="B3142" s="19" t="s">
        <v>18</v>
      </c>
      <c r="C3142" s="24">
        <f>'Filter by planned &amp; actual'!D1354</f>
        <v>0</v>
      </c>
      <c r="D3142" s="24">
        <f>'Filter by planned &amp; actual'!D3142</f>
        <v>0</v>
      </c>
      <c r="E3142" s="23">
        <v>44835</v>
      </c>
      <c r="F3142" s="19" t="s">
        <v>276</v>
      </c>
    </row>
    <row r="3143" spans="1:6" hidden="1">
      <c r="A3143" s="19">
        <v>13</v>
      </c>
      <c r="B3143" s="19" t="s">
        <v>19</v>
      </c>
      <c r="C3143" s="24">
        <f>'Filter by planned &amp; actual'!D1355</f>
        <v>0</v>
      </c>
      <c r="D3143" s="24">
        <f>'Filter by planned &amp; actual'!D3143</f>
        <v>0</v>
      </c>
      <c r="E3143" s="23">
        <v>44835</v>
      </c>
      <c r="F3143" s="19" t="s">
        <v>276</v>
      </c>
    </row>
    <row r="3144" spans="1:6" hidden="1">
      <c r="A3144" s="19">
        <v>14</v>
      </c>
      <c r="B3144" s="19" t="s">
        <v>20</v>
      </c>
      <c r="C3144" s="24">
        <f>'Filter by planned &amp; actual'!D1356</f>
        <v>0</v>
      </c>
      <c r="D3144" s="24">
        <f>'Filter by planned &amp; actual'!D3144</f>
        <v>0</v>
      </c>
      <c r="E3144" s="23">
        <v>44835</v>
      </c>
      <c r="F3144" s="19" t="s">
        <v>276</v>
      </c>
    </row>
    <row r="3145" spans="1:6" hidden="1">
      <c r="A3145" s="19">
        <v>15</v>
      </c>
      <c r="B3145" s="19" t="s">
        <v>21</v>
      </c>
      <c r="C3145" s="24">
        <f>'Filter by planned &amp; actual'!D1357</f>
        <v>0</v>
      </c>
      <c r="D3145" s="24">
        <f>'Filter by planned &amp; actual'!D3145</f>
        <v>0</v>
      </c>
      <c r="E3145" s="23">
        <v>44835</v>
      </c>
      <c r="F3145" s="19" t="s">
        <v>276</v>
      </c>
    </row>
    <row r="3146" spans="1:6" hidden="1">
      <c r="A3146" s="19">
        <v>16</v>
      </c>
      <c r="B3146" s="19" t="s">
        <v>22</v>
      </c>
      <c r="C3146" s="24">
        <f>'Filter by planned &amp; actual'!D1358</f>
        <v>0</v>
      </c>
      <c r="D3146" s="24">
        <f>'Filter by planned &amp; actual'!D3146</f>
        <v>0</v>
      </c>
      <c r="E3146" s="23">
        <v>44835</v>
      </c>
      <c r="F3146" s="19" t="s">
        <v>276</v>
      </c>
    </row>
    <row r="3147" spans="1:6" hidden="1">
      <c r="A3147" s="19">
        <v>17</v>
      </c>
      <c r="B3147" s="19" t="s">
        <v>23</v>
      </c>
      <c r="C3147" s="24">
        <f>'Filter by planned &amp; actual'!D1359</f>
        <v>0</v>
      </c>
      <c r="D3147" s="24">
        <f>'Filter by planned &amp; actual'!D3147</f>
        <v>0</v>
      </c>
      <c r="E3147" s="23">
        <v>44835</v>
      </c>
      <c r="F3147" s="19" t="s">
        <v>276</v>
      </c>
    </row>
    <row r="3148" spans="1:6" hidden="1">
      <c r="A3148" s="19">
        <v>18</v>
      </c>
      <c r="B3148" s="19" t="s">
        <v>24</v>
      </c>
      <c r="C3148" s="24">
        <f>'Filter by planned &amp; actual'!D1360</f>
        <v>0</v>
      </c>
      <c r="D3148" s="24">
        <f>'Filter by planned &amp; actual'!D3148</f>
        <v>0</v>
      </c>
      <c r="E3148" s="23">
        <v>44835</v>
      </c>
      <c r="F3148" s="19" t="s">
        <v>276</v>
      </c>
    </row>
    <row r="3149" spans="1:6" hidden="1">
      <c r="A3149" s="19">
        <v>19</v>
      </c>
      <c r="B3149" s="19" t="s">
        <v>25</v>
      </c>
      <c r="C3149" s="24">
        <f>'Filter by planned &amp; actual'!D1361</f>
        <v>0</v>
      </c>
      <c r="D3149" s="24">
        <f>'Filter by planned &amp; actual'!D3149</f>
        <v>0</v>
      </c>
      <c r="E3149" s="23">
        <v>44835</v>
      </c>
      <c r="F3149" s="19" t="s">
        <v>276</v>
      </c>
    </row>
    <row r="3150" spans="1:6" hidden="1">
      <c r="A3150" s="19">
        <v>20</v>
      </c>
      <c r="B3150" s="19" t="s">
        <v>26</v>
      </c>
      <c r="C3150" s="24">
        <f>'Filter by planned &amp; actual'!D1362</f>
        <v>0</v>
      </c>
      <c r="D3150" s="24">
        <f>'Filter by planned &amp; actual'!D3150</f>
        <v>0</v>
      </c>
      <c r="E3150" s="23">
        <v>44835</v>
      </c>
      <c r="F3150" s="19" t="s">
        <v>276</v>
      </c>
    </row>
    <row r="3151" spans="1:6" hidden="1">
      <c r="A3151" s="19">
        <v>21</v>
      </c>
      <c r="B3151" s="19" t="s">
        <v>27</v>
      </c>
      <c r="C3151" s="24">
        <f>'Filter by planned &amp; actual'!D1363</f>
        <v>31741762</v>
      </c>
      <c r="D3151" s="24">
        <f>'Filter by planned &amp; actual'!D3151</f>
        <v>0</v>
      </c>
      <c r="E3151" s="23">
        <v>44835</v>
      </c>
      <c r="F3151" s="19" t="s">
        <v>276</v>
      </c>
    </row>
    <row r="3152" spans="1:6" hidden="1">
      <c r="A3152" s="19">
        <v>22</v>
      </c>
      <c r="B3152" s="19" t="s">
        <v>29</v>
      </c>
      <c r="C3152" s="24">
        <f>'Filter by planned &amp; actual'!D1364</f>
        <v>59605018</v>
      </c>
      <c r="D3152" s="24">
        <f>'Filter by planned &amp; actual'!D3152</f>
        <v>0</v>
      </c>
      <c r="E3152" s="23">
        <v>44835</v>
      </c>
      <c r="F3152" s="19" t="s">
        <v>276</v>
      </c>
    </row>
    <row r="3153" spans="1:6" hidden="1">
      <c r="A3153" s="19">
        <v>23</v>
      </c>
      <c r="B3153" s="19" t="s">
        <v>30</v>
      </c>
      <c r="C3153" s="24">
        <f>'Filter by planned &amp; actual'!D1365</f>
        <v>22209221</v>
      </c>
      <c r="D3153" s="24">
        <f>'Filter by planned &amp; actual'!D3153</f>
        <v>0</v>
      </c>
      <c r="E3153" s="23">
        <v>44835</v>
      </c>
      <c r="F3153" s="19" t="s">
        <v>276</v>
      </c>
    </row>
    <row r="3154" spans="1:6" hidden="1">
      <c r="A3154" s="19">
        <v>24</v>
      </c>
      <c r="B3154" s="19" t="s">
        <v>31</v>
      </c>
      <c r="C3154" s="24">
        <f>'Filter by planned &amp; actual'!D1366</f>
        <v>0</v>
      </c>
      <c r="D3154" s="24">
        <f>'Filter by planned &amp; actual'!D3154</f>
        <v>0</v>
      </c>
      <c r="E3154" s="23">
        <v>44835</v>
      </c>
      <c r="F3154" s="19" t="s">
        <v>276</v>
      </c>
    </row>
    <row r="3155" spans="1:6" hidden="1">
      <c r="A3155" s="19">
        <v>25</v>
      </c>
      <c r="B3155" s="19" t="s">
        <v>32</v>
      </c>
      <c r="C3155" s="24">
        <f>'Filter by planned &amp; actual'!D1367</f>
        <v>0</v>
      </c>
      <c r="D3155" s="24">
        <f>'Filter by planned &amp; actual'!D3155</f>
        <v>0</v>
      </c>
      <c r="E3155" s="23">
        <v>44835</v>
      </c>
      <c r="F3155" s="19" t="s">
        <v>276</v>
      </c>
    </row>
    <row r="3156" spans="1:6" hidden="1">
      <c r="A3156" s="19">
        <v>26</v>
      </c>
      <c r="B3156" s="19" t="s">
        <v>34</v>
      </c>
      <c r="C3156" s="24">
        <f>'Filter by planned &amp; actual'!D1368</f>
        <v>0</v>
      </c>
      <c r="D3156" s="24">
        <f>'Filter by planned &amp; actual'!D3156</f>
        <v>0</v>
      </c>
      <c r="E3156" s="23">
        <v>44835</v>
      </c>
      <c r="F3156" s="19" t="s">
        <v>276</v>
      </c>
    </row>
    <row r="3157" spans="1:6" hidden="1">
      <c r="A3157" s="19">
        <v>27</v>
      </c>
      <c r="B3157" s="19" t="s">
        <v>35</v>
      </c>
      <c r="C3157" s="24">
        <f>'Filter by planned &amp; actual'!D1369</f>
        <v>0</v>
      </c>
      <c r="D3157" s="24">
        <f>'Filter by planned &amp; actual'!D3157</f>
        <v>0</v>
      </c>
      <c r="E3157" s="23">
        <v>44835</v>
      </c>
      <c r="F3157" s="19" t="s">
        <v>276</v>
      </c>
    </row>
    <row r="3158" spans="1:6" hidden="1">
      <c r="A3158" s="19">
        <v>28</v>
      </c>
      <c r="B3158" s="19" t="s">
        <v>36</v>
      </c>
      <c r="C3158" s="24">
        <f>'Filter by planned &amp; actual'!D1370</f>
        <v>0</v>
      </c>
      <c r="D3158" s="24">
        <f>'Filter by planned &amp; actual'!D3158</f>
        <v>0</v>
      </c>
      <c r="E3158" s="23">
        <v>44835</v>
      </c>
      <c r="F3158" s="19" t="s">
        <v>276</v>
      </c>
    </row>
    <row r="3159" spans="1:6" hidden="1">
      <c r="A3159" s="19">
        <v>29</v>
      </c>
      <c r="B3159" s="19" t="s">
        <v>37</v>
      </c>
      <c r="C3159" s="24">
        <f>'Filter by planned &amp; actual'!D1371</f>
        <v>0</v>
      </c>
      <c r="D3159" s="24">
        <f>'Filter by planned &amp; actual'!D3159</f>
        <v>0</v>
      </c>
      <c r="E3159" s="23">
        <v>44835</v>
      </c>
      <c r="F3159" s="19" t="s">
        <v>276</v>
      </c>
    </row>
    <row r="3160" spans="1:6" hidden="1">
      <c r="A3160" s="19">
        <v>30</v>
      </c>
      <c r="B3160" s="19" t="s">
        <v>38</v>
      </c>
      <c r="C3160" s="24">
        <f>'Filter by planned &amp; actual'!D1372</f>
        <v>0</v>
      </c>
      <c r="D3160" s="24">
        <f>'Filter by planned &amp; actual'!D3160</f>
        <v>0</v>
      </c>
      <c r="E3160" s="23">
        <v>44835</v>
      </c>
      <c r="F3160" s="19" t="s">
        <v>276</v>
      </c>
    </row>
    <row r="3161" spans="1:6" hidden="1">
      <c r="A3161" s="19">
        <v>31</v>
      </c>
      <c r="B3161" s="19" t="s">
        <v>39</v>
      </c>
      <c r="C3161" s="24">
        <f>'Filter by planned &amp; actual'!D1373</f>
        <v>0</v>
      </c>
      <c r="D3161" s="24">
        <f>'Filter by planned &amp; actual'!D3161</f>
        <v>0</v>
      </c>
      <c r="E3161" s="23">
        <v>44835</v>
      </c>
      <c r="F3161" s="19" t="s">
        <v>276</v>
      </c>
    </row>
    <row r="3162" spans="1:6" hidden="1">
      <c r="A3162" s="19">
        <v>32</v>
      </c>
      <c r="B3162" s="19" t="s">
        <v>40</v>
      </c>
      <c r="C3162" s="24">
        <f>'Filter by planned &amp; actual'!D1374</f>
        <v>0</v>
      </c>
      <c r="D3162" s="24">
        <f>'Filter by planned &amp; actual'!D3162</f>
        <v>0</v>
      </c>
      <c r="E3162" s="23">
        <v>44835</v>
      </c>
      <c r="F3162" s="19" t="s">
        <v>276</v>
      </c>
    </row>
    <row r="3163" spans="1:6" hidden="1">
      <c r="A3163" s="19">
        <v>33</v>
      </c>
      <c r="B3163" s="19" t="s">
        <v>41</v>
      </c>
      <c r="C3163" s="24">
        <f>'Filter by planned &amp; actual'!D1375</f>
        <v>0</v>
      </c>
      <c r="D3163" s="24">
        <f>'Filter by planned &amp; actual'!D3163</f>
        <v>0</v>
      </c>
      <c r="E3163" s="23">
        <v>44835</v>
      </c>
      <c r="F3163" s="19" t="s">
        <v>276</v>
      </c>
    </row>
    <row r="3164" spans="1:6" hidden="1">
      <c r="A3164" s="19">
        <v>34</v>
      </c>
      <c r="B3164" s="19" t="s">
        <v>42</v>
      </c>
      <c r="C3164" s="24">
        <f>'Filter by planned &amp; actual'!D1376</f>
        <v>0</v>
      </c>
      <c r="D3164" s="24">
        <f>'Filter by planned &amp; actual'!D3164</f>
        <v>0</v>
      </c>
      <c r="E3164" s="23">
        <v>44835</v>
      </c>
      <c r="F3164" s="19" t="s">
        <v>276</v>
      </c>
    </row>
    <row r="3165" spans="1:6" hidden="1">
      <c r="A3165" s="19">
        <v>35</v>
      </c>
      <c r="B3165" s="19" t="s">
        <v>43</v>
      </c>
      <c r="C3165" s="24">
        <f>'Filter by planned &amp; actual'!D1377</f>
        <v>0</v>
      </c>
      <c r="D3165" s="24">
        <f>'Filter by planned &amp; actual'!D3165</f>
        <v>0</v>
      </c>
      <c r="E3165" s="23">
        <v>44835</v>
      </c>
      <c r="F3165" s="19" t="s">
        <v>276</v>
      </c>
    </row>
    <row r="3166" spans="1:6" hidden="1">
      <c r="A3166" s="19">
        <v>36</v>
      </c>
      <c r="B3166" s="19" t="s">
        <v>44</v>
      </c>
      <c r="C3166" s="24">
        <f>'Filter by planned &amp; actual'!D1378</f>
        <v>0</v>
      </c>
      <c r="D3166" s="24">
        <f>'Filter by planned &amp; actual'!D3166</f>
        <v>0</v>
      </c>
      <c r="E3166" s="23">
        <v>44835</v>
      </c>
      <c r="F3166" s="19" t="s">
        <v>276</v>
      </c>
    </row>
    <row r="3167" spans="1:6" hidden="1">
      <c r="A3167" s="19">
        <v>37</v>
      </c>
      <c r="B3167" s="19" t="s">
        <v>1980</v>
      </c>
      <c r="C3167" s="24">
        <f>'Filter by planned &amp; actual'!D1379</f>
        <v>0</v>
      </c>
      <c r="D3167" s="24">
        <f>'Filter by planned &amp; actual'!D3167</f>
        <v>0</v>
      </c>
      <c r="E3167" s="23">
        <v>44835</v>
      </c>
      <c r="F3167" s="19" t="s">
        <v>276</v>
      </c>
    </row>
    <row r="3168" spans="1:6" hidden="1">
      <c r="A3168" s="19">
        <v>38</v>
      </c>
      <c r="B3168" s="19" t="s">
        <v>1982</v>
      </c>
      <c r="C3168" s="24">
        <f>'Filter by planned &amp; actual'!D1380</f>
        <v>0</v>
      </c>
      <c r="D3168" s="24">
        <f>'Filter by planned &amp; actual'!D3168</f>
        <v>0</v>
      </c>
      <c r="E3168" s="23">
        <v>44835</v>
      </c>
      <c r="F3168" s="19" t="s">
        <v>276</v>
      </c>
    </row>
    <row r="3169" spans="1:6" hidden="1">
      <c r="A3169" s="19">
        <v>39</v>
      </c>
      <c r="B3169" s="19" t="s">
        <v>1984</v>
      </c>
      <c r="C3169" s="24">
        <f>'Filter by planned &amp; actual'!D1381</f>
        <v>0</v>
      </c>
      <c r="D3169" s="24">
        <f>'Filter by planned &amp; actual'!D3169</f>
        <v>0</v>
      </c>
      <c r="E3169" s="23">
        <v>44835</v>
      </c>
      <c r="F3169" s="19" t="s">
        <v>276</v>
      </c>
    </row>
    <row r="3170" spans="1:6" hidden="1">
      <c r="A3170" s="19">
        <v>40</v>
      </c>
      <c r="B3170" s="19" t="s">
        <v>2001</v>
      </c>
      <c r="C3170" s="24">
        <f>'Filter by planned &amp; actual'!D1382</f>
        <v>0</v>
      </c>
      <c r="D3170" s="24">
        <f>'Filter by planned &amp; actual'!D3170</f>
        <v>0</v>
      </c>
      <c r="E3170" s="23">
        <v>44835</v>
      </c>
      <c r="F3170" s="19" t="s">
        <v>276</v>
      </c>
    </row>
    <row r="3171" spans="1:6" hidden="1">
      <c r="A3171" s="19">
        <v>41</v>
      </c>
      <c r="B3171" s="19" t="s">
        <v>2002</v>
      </c>
      <c r="C3171" s="24">
        <f>'Filter by planned &amp; actual'!D1383</f>
        <v>0</v>
      </c>
      <c r="D3171" s="24">
        <f>'Filter by planned &amp; actual'!D3171</f>
        <v>0</v>
      </c>
      <c r="E3171" s="23">
        <v>44835</v>
      </c>
      <c r="F3171" s="19" t="s">
        <v>276</v>
      </c>
    </row>
    <row r="3172" spans="1:6" hidden="1">
      <c r="A3172" s="19">
        <v>42</v>
      </c>
      <c r="B3172" s="19" t="s">
        <v>2003</v>
      </c>
      <c r="C3172" s="24">
        <f>'Filter by planned &amp; actual'!D1384</f>
        <v>0</v>
      </c>
      <c r="D3172" s="24">
        <f>'Filter by planned &amp; actual'!D3172</f>
        <v>0</v>
      </c>
      <c r="E3172" s="23">
        <v>44835</v>
      </c>
      <c r="F3172" s="19" t="s">
        <v>276</v>
      </c>
    </row>
    <row r="3173" spans="1:6" hidden="1">
      <c r="A3173" s="19">
        <v>43</v>
      </c>
      <c r="B3173" s="19" t="s">
        <v>2064</v>
      </c>
      <c r="C3173" s="24">
        <f>'Filter by planned &amp; actual'!D1385</f>
        <v>0</v>
      </c>
      <c r="D3173" s="24">
        <f>'Filter by planned &amp; actual'!D3173</f>
        <v>0</v>
      </c>
      <c r="E3173" s="23">
        <v>44835</v>
      </c>
      <c r="F3173" s="19" t="s">
        <v>276</v>
      </c>
    </row>
    <row r="3174" spans="1:6" hidden="1">
      <c r="A3174" s="19">
        <v>44</v>
      </c>
      <c r="B3174" s="19" t="s">
        <v>2062</v>
      </c>
      <c r="C3174" s="24">
        <f>'Filter by planned &amp; actual'!D1386</f>
        <v>0</v>
      </c>
      <c r="D3174" s="24">
        <f>'Filter by planned &amp; actual'!D3174</f>
        <v>0</v>
      </c>
      <c r="E3174" s="23">
        <v>44835</v>
      </c>
      <c r="F3174" s="19" t="s">
        <v>276</v>
      </c>
    </row>
    <row r="3175" spans="1:6" hidden="1">
      <c r="A3175" s="19">
        <v>45</v>
      </c>
      <c r="B3175" s="19" t="s">
        <v>2063</v>
      </c>
      <c r="C3175" s="24">
        <f>'Filter by planned &amp; actual'!D1387</f>
        <v>0</v>
      </c>
      <c r="D3175" s="24">
        <f>'Filter by planned &amp; actual'!D3175</f>
        <v>0</v>
      </c>
      <c r="E3175" s="23">
        <v>44835</v>
      </c>
      <c r="F3175" s="19" t="s">
        <v>276</v>
      </c>
    </row>
    <row r="3176" spans="1:6" hidden="1">
      <c r="A3176" s="19">
        <v>46</v>
      </c>
      <c r="B3176" s="12" t="s">
        <v>2065</v>
      </c>
      <c r="C3176" s="24">
        <f>'Filter by planned &amp; actual'!D1388</f>
        <v>31810161</v>
      </c>
      <c r="D3176" s="24">
        <f>'Filter by planned &amp; actual'!D3176</f>
        <v>0</v>
      </c>
      <c r="E3176" s="23">
        <v>44835</v>
      </c>
      <c r="F3176" s="19" t="s">
        <v>276</v>
      </c>
    </row>
    <row r="3177" spans="1:6" hidden="1">
      <c r="A3177" s="19">
        <v>47</v>
      </c>
      <c r="B3177" s="12" t="s">
        <v>2066</v>
      </c>
      <c r="C3177" s="24">
        <f>'Filter by planned &amp; actual'!D1389</f>
        <v>34905014</v>
      </c>
      <c r="D3177" s="24">
        <f>'Filter by planned &amp; actual'!D3177</f>
        <v>0</v>
      </c>
      <c r="E3177" s="23">
        <v>44835</v>
      </c>
      <c r="F3177" s="19" t="s">
        <v>276</v>
      </c>
    </row>
    <row r="3178" spans="1:6" hidden="1">
      <c r="A3178" s="19">
        <v>48</v>
      </c>
      <c r="B3178" s="19" t="s">
        <v>2068</v>
      </c>
      <c r="C3178" s="24">
        <f>'Filter by planned &amp; actual'!D1390</f>
        <v>0</v>
      </c>
      <c r="D3178" s="24">
        <f>'Filter by planned &amp; actual'!D3178</f>
        <v>0</v>
      </c>
      <c r="E3178" s="23">
        <v>44835</v>
      </c>
      <c r="F3178" s="19" t="s">
        <v>276</v>
      </c>
    </row>
    <row r="3179" spans="1:6" hidden="1">
      <c r="A3179" s="19">
        <v>49</v>
      </c>
      <c r="B3179" s="19" t="s">
        <v>2069</v>
      </c>
      <c r="C3179" s="24">
        <f>'Filter by planned &amp; actual'!D1391</f>
        <v>0</v>
      </c>
      <c r="D3179" s="24">
        <f>'Filter by planned &amp; actual'!D3179</f>
        <v>0</v>
      </c>
      <c r="E3179" s="23">
        <v>44835</v>
      </c>
      <c r="F3179" s="19" t="s">
        <v>276</v>
      </c>
    </row>
    <row r="3180" spans="1:6" hidden="1">
      <c r="A3180" s="19">
        <v>50</v>
      </c>
      <c r="B3180" s="19" t="s">
        <v>66</v>
      </c>
      <c r="C3180" s="24">
        <f>'Filter by planned &amp; actual'!D1392</f>
        <v>0</v>
      </c>
      <c r="D3180" s="24">
        <f>'Filter by planned &amp; actual'!D3180</f>
        <v>0</v>
      </c>
      <c r="E3180" s="23">
        <v>44835</v>
      </c>
      <c r="F3180" s="19" t="s">
        <v>276</v>
      </c>
    </row>
    <row r="3181" spans="1:6" hidden="1">
      <c r="A3181" s="19">
        <v>51</v>
      </c>
      <c r="B3181" s="19" t="s">
        <v>67</v>
      </c>
      <c r="C3181" s="24">
        <f>'Filter by planned &amp; actual'!D1393</f>
        <v>0</v>
      </c>
      <c r="D3181" s="24">
        <f>'Filter by planned &amp; actual'!D3181</f>
        <v>0</v>
      </c>
      <c r="E3181" s="23">
        <v>44835</v>
      </c>
      <c r="F3181" s="19" t="s">
        <v>276</v>
      </c>
    </row>
    <row r="3182" spans="1:6" hidden="1">
      <c r="A3182" s="19">
        <v>52</v>
      </c>
      <c r="B3182" s="19" t="s">
        <v>68</v>
      </c>
      <c r="C3182" s="24">
        <f>'Filter by planned &amp; actual'!D1394</f>
        <v>0</v>
      </c>
      <c r="D3182" s="24">
        <f>'Filter by planned &amp; actual'!D3182</f>
        <v>0</v>
      </c>
      <c r="E3182" s="23">
        <v>44835</v>
      </c>
      <c r="F3182" s="19" t="s">
        <v>276</v>
      </c>
    </row>
    <row r="3183" spans="1:6" hidden="1">
      <c r="A3183" s="19">
        <v>53</v>
      </c>
      <c r="B3183" s="19" t="s">
        <v>69</v>
      </c>
      <c r="C3183" s="24">
        <f>'Filter by planned &amp; actual'!D1395</f>
        <v>0</v>
      </c>
      <c r="D3183" s="24">
        <f>'Filter by planned &amp; actual'!D3183</f>
        <v>0</v>
      </c>
      <c r="E3183" s="23">
        <v>44835</v>
      </c>
      <c r="F3183" s="19" t="s">
        <v>276</v>
      </c>
    </row>
    <row r="3184" spans="1:6" hidden="1">
      <c r="A3184" s="19">
        <v>54</v>
      </c>
      <c r="B3184" s="19" t="s">
        <v>70</v>
      </c>
      <c r="C3184" s="24">
        <f>'Filter by planned &amp; actual'!D1396</f>
        <v>0</v>
      </c>
      <c r="D3184" s="24">
        <f>'Filter by planned &amp; actual'!D3184</f>
        <v>0</v>
      </c>
      <c r="E3184" s="23">
        <v>44835</v>
      </c>
      <c r="F3184" s="19" t="s">
        <v>276</v>
      </c>
    </row>
    <row r="3185" spans="1:6" hidden="1">
      <c r="A3185" s="19">
        <v>55</v>
      </c>
      <c r="B3185" s="19" t="s">
        <v>71</v>
      </c>
      <c r="C3185" s="24">
        <f>'Filter by planned &amp; actual'!D1397</f>
        <v>0</v>
      </c>
      <c r="D3185" s="24">
        <f>'Filter by planned &amp; actual'!D3185</f>
        <v>0</v>
      </c>
      <c r="E3185" s="23">
        <v>44835</v>
      </c>
      <c r="F3185" s="19" t="s">
        <v>276</v>
      </c>
    </row>
    <row r="3186" spans="1:6" hidden="1">
      <c r="A3186" s="19">
        <v>56</v>
      </c>
      <c r="B3186" s="19" t="s">
        <v>72</v>
      </c>
      <c r="C3186" s="24">
        <f>'Filter by planned &amp; actual'!D1398</f>
        <v>0</v>
      </c>
      <c r="D3186" s="24">
        <f>'Filter by planned &amp; actual'!D3186</f>
        <v>0</v>
      </c>
      <c r="E3186" s="23">
        <v>44835</v>
      </c>
      <c r="F3186" s="19" t="s">
        <v>276</v>
      </c>
    </row>
    <row r="3187" spans="1:6" hidden="1">
      <c r="A3187" s="19">
        <v>57</v>
      </c>
      <c r="B3187" s="19" t="s">
        <v>73</v>
      </c>
      <c r="C3187" s="24">
        <f>'Filter by planned &amp; actual'!D1399</f>
        <v>0</v>
      </c>
      <c r="D3187" s="24">
        <f>'Filter by planned &amp; actual'!D3187</f>
        <v>0</v>
      </c>
      <c r="E3187" s="23">
        <v>44835</v>
      </c>
      <c r="F3187" s="19" t="s">
        <v>276</v>
      </c>
    </row>
    <row r="3188" spans="1:6" hidden="1">
      <c r="A3188" s="19">
        <v>58</v>
      </c>
      <c r="B3188" s="19" t="s">
        <v>74</v>
      </c>
      <c r="C3188" s="24">
        <f>'Filter by planned &amp; actual'!D1400</f>
        <v>0</v>
      </c>
      <c r="D3188" s="24">
        <f>'Filter by planned &amp; actual'!D3188</f>
        <v>0</v>
      </c>
      <c r="E3188" s="23">
        <v>44835</v>
      </c>
      <c r="F3188" s="19" t="s">
        <v>276</v>
      </c>
    </row>
    <row r="3189" spans="1:6" hidden="1">
      <c r="A3189" s="19">
        <v>59</v>
      </c>
      <c r="B3189" s="19" t="s">
        <v>75</v>
      </c>
      <c r="C3189" s="24">
        <f>'Filter by planned &amp; actual'!D1401</f>
        <v>0</v>
      </c>
      <c r="D3189" s="24">
        <f>'Filter by planned &amp; actual'!D3189</f>
        <v>0</v>
      </c>
      <c r="E3189" s="23">
        <v>44835</v>
      </c>
      <c r="F3189" s="19" t="s">
        <v>276</v>
      </c>
    </row>
    <row r="3190" spans="1:6" hidden="1">
      <c r="A3190" s="19">
        <v>60</v>
      </c>
      <c r="B3190" s="19" t="s">
        <v>76</v>
      </c>
      <c r="C3190" s="24">
        <f>'Filter by planned &amp; actual'!D1402</f>
        <v>0</v>
      </c>
      <c r="D3190" s="24">
        <f>'Filter by planned &amp; actual'!D3190</f>
        <v>0</v>
      </c>
      <c r="E3190" s="23">
        <v>44835</v>
      </c>
      <c r="F3190" s="19" t="s">
        <v>276</v>
      </c>
    </row>
    <row r="3191" spans="1:6" hidden="1">
      <c r="A3191" s="19">
        <v>61</v>
      </c>
      <c r="B3191" s="19" t="s">
        <v>77</v>
      </c>
      <c r="C3191" s="24">
        <f>'Filter by planned &amp; actual'!D1403</f>
        <v>0</v>
      </c>
      <c r="D3191" s="24">
        <f>'Filter by planned &amp; actual'!D3191</f>
        <v>0</v>
      </c>
      <c r="E3191" s="23">
        <v>44835</v>
      </c>
      <c r="F3191" s="19" t="s">
        <v>276</v>
      </c>
    </row>
    <row r="3192" spans="1:6" hidden="1">
      <c r="A3192" s="19">
        <v>62</v>
      </c>
      <c r="B3192" s="19" t="s">
        <v>87</v>
      </c>
      <c r="C3192" s="24">
        <f>'Filter by planned &amp; actual'!D1404</f>
        <v>0</v>
      </c>
      <c r="D3192" s="24">
        <f>'Filter by planned &amp; actual'!D3192</f>
        <v>0</v>
      </c>
      <c r="E3192" s="23">
        <v>44835</v>
      </c>
      <c r="F3192" s="19" t="s">
        <v>276</v>
      </c>
    </row>
    <row r="3193" spans="1:6" hidden="1">
      <c r="A3193" s="19">
        <v>63</v>
      </c>
      <c r="B3193" s="19" t="s">
        <v>93</v>
      </c>
      <c r="C3193" s="24">
        <f>'Filter by planned &amp; actual'!D1405</f>
        <v>0</v>
      </c>
      <c r="D3193" s="24">
        <f>'Filter by planned &amp; actual'!D3193</f>
        <v>0</v>
      </c>
      <c r="E3193" s="23">
        <v>44835</v>
      </c>
      <c r="F3193" s="19" t="s">
        <v>276</v>
      </c>
    </row>
    <row r="3194" spans="1:6" hidden="1">
      <c r="A3194" s="19">
        <v>64</v>
      </c>
      <c r="B3194" s="19" t="s">
        <v>94</v>
      </c>
      <c r="C3194" s="24">
        <f>'Filter by planned &amp; actual'!D1406</f>
        <v>0</v>
      </c>
      <c r="D3194" s="24">
        <f>'Filter by planned &amp; actual'!D3194</f>
        <v>0</v>
      </c>
      <c r="E3194" s="23">
        <v>44835</v>
      </c>
      <c r="F3194" s="19" t="s">
        <v>276</v>
      </c>
    </row>
    <row r="3195" spans="1:6" hidden="1">
      <c r="A3195" s="19">
        <v>65</v>
      </c>
      <c r="B3195" s="19" t="s">
        <v>95</v>
      </c>
      <c r="C3195" s="24">
        <f>'Filter by planned &amp; actual'!D1407</f>
        <v>0</v>
      </c>
      <c r="D3195" s="24">
        <f>'Filter by planned &amp; actual'!D3195</f>
        <v>0</v>
      </c>
      <c r="E3195" s="23">
        <v>44835</v>
      </c>
      <c r="F3195" s="19" t="s">
        <v>276</v>
      </c>
    </row>
    <row r="3196" spans="1:6" hidden="1">
      <c r="A3196" s="19">
        <v>66</v>
      </c>
      <c r="B3196" s="19" t="s">
        <v>96</v>
      </c>
      <c r="C3196" s="24">
        <f>'Filter by planned &amp; actual'!D1408</f>
        <v>0</v>
      </c>
      <c r="D3196" s="24">
        <f>'Filter by planned &amp; actual'!D3196</f>
        <v>0</v>
      </c>
      <c r="E3196" s="23">
        <v>44835</v>
      </c>
      <c r="F3196" s="19" t="s">
        <v>276</v>
      </c>
    </row>
    <row r="3197" spans="1:6" hidden="1">
      <c r="A3197" s="19">
        <v>67</v>
      </c>
      <c r="B3197" s="19" t="s">
        <v>97</v>
      </c>
      <c r="C3197" s="24">
        <f>'Filter by planned &amp; actual'!D1409</f>
        <v>0</v>
      </c>
      <c r="D3197" s="24">
        <f>'Filter by planned &amp; actual'!D3197</f>
        <v>0</v>
      </c>
      <c r="E3197" s="23">
        <v>44835</v>
      </c>
      <c r="F3197" s="19" t="s">
        <v>276</v>
      </c>
    </row>
    <row r="3198" spans="1:6" hidden="1">
      <c r="A3198" s="19">
        <v>68</v>
      </c>
      <c r="B3198" s="19" t="s">
        <v>98</v>
      </c>
      <c r="C3198" s="24">
        <f>'Filter by planned &amp; actual'!D1410</f>
        <v>0</v>
      </c>
      <c r="D3198" s="24">
        <f>'Filter by planned &amp; actual'!D3198</f>
        <v>0</v>
      </c>
      <c r="E3198" s="23">
        <v>44835</v>
      </c>
      <c r="F3198" s="19" t="s">
        <v>276</v>
      </c>
    </row>
    <row r="3199" spans="1:6" hidden="1">
      <c r="A3199" s="19">
        <v>69</v>
      </c>
      <c r="B3199" s="19" t="s">
        <v>99</v>
      </c>
      <c r="C3199" s="24">
        <f>'Filter by planned &amp; actual'!D1411</f>
        <v>0</v>
      </c>
      <c r="D3199" s="24">
        <f>'Filter by planned &amp; actual'!D3199</f>
        <v>0</v>
      </c>
      <c r="E3199" s="23">
        <v>44835</v>
      </c>
      <c r="F3199" s="19" t="s">
        <v>276</v>
      </c>
    </row>
    <row r="3200" spans="1:6" hidden="1">
      <c r="A3200" s="19">
        <v>70</v>
      </c>
      <c r="B3200" s="19" t="s">
        <v>100</v>
      </c>
      <c r="C3200" s="24">
        <f>'Filter by planned &amp; actual'!D1412</f>
        <v>0</v>
      </c>
      <c r="D3200" s="24">
        <f>'Filter by planned &amp; actual'!D3200</f>
        <v>0</v>
      </c>
      <c r="E3200" s="23">
        <v>44835</v>
      </c>
      <c r="F3200" s="19" t="s">
        <v>276</v>
      </c>
    </row>
    <row r="3201" spans="1:6" hidden="1">
      <c r="A3201" s="19">
        <v>71</v>
      </c>
      <c r="B3201" s="19" t="s">
        <v>101</v>
      </c>
      <c r="C3201" s="24">
        <f>'Filter by planned &amp; actual'!D1413</f>
        <v>0</v>
      </c>
      <c r="D3201" s="24">
        <f>'Filter by planned &amp; actual'!D3201</f>
        <v>0</v>
      </c>
      <c r="E3201" s="23">
        <v>44835</v>
      </c>
      <c r="F3201" s="19" t="s">
        <v>276</v>
      </c>
    </row>
    <row r="3202" spans="1:6" hidden="1">
      <c r="A3202" s="19">
        <v>72</v>
      </c>
      <c r="B3202" s="19" t="s">
        <v>102</v>
      </c>
      <c r="C3202" s="24">
        <f>'Filter by planned &amp; actual'!D1414</f>
        <v>0</v>
      </c>
      <c r="D3202" s="24">
        <f>'Filter by planned &amp; actual'!D3202</f>
        <v>0</v>
      </c>
      <c r="E3202" s="23">
        <v>44835</v>
      </c>
      <c r="F3202" s="19" t="s">
        <v>276</v>
      </c>
    </row>
    <row r="3203" spans="1:6" hidden="1">
      <c r="A3203" s="19">
        <v>73</v>
      </c>
      <c r="B3203" s="19" t="s">
        <v>103</v>
      </c>
      <c r="C3203" s="24">
        <f>'Filter by planned &amp; actual'!D1415</f>
        <v>0</v>
      </c>
      <c r="D3203" s="24">
        <f>'Filter by planned &amp; actual'!D3203</f>
        <v>0</v>
      </c>
      <c r="E3203" s="23">
        <v>44835</v>
      </c>
      <c r="F3203" s="19" t="s">
        <v>276</v>
      </c>
    </row>
    <row r="3204" spans="1:6" hidden="1">
      <c r="A3204" s="19">
        <v>74</v>
      </c>
      <c r="B3204" s="19" t="s">
        <v>104</v>
      </c>
      <c r="C3204" s="24">
        <f>'Filter by planned &amp; actual'!D1416</f>
        <v>0</v>
      </c>
      <c r="D3204" s="24">
        <f>'Filter by planned &amp; actual'!D3204</f>
        <v>0</v>
      </c>
      <c r="E3204" s="23">
        <v>44835</v>
      </c>
      <c r="F3204" s="19" t="s">
        <v>276</v>
      </c>
    </row>
    <row r="3205" spans="1:6" hidden="1">
      <c r="A3205" s="19">
        <v>75</v>
      </c>
      <c r="B3205" s="19" t="s">
        <v>105</v>
      </c>
      <c r="C3205" s="24">
        <f>'Filter by planned &amp; actual'!D1417</f>
        <v>0</v>
      </c>
      <c r="D3205" s="24">
        <f>'Filter by planned &amp; actual'!D3205</f>
        <v>0</v>
      </c>
      <c r="E3205" s="23">
        <v>44835</v>
      </c>
      <c r="F3205" s="19" t="s">
        <v>276</v>
      </c>
    </row>
    <row r="3206" spans="1:6" hidden="1">
      <c r="A3206" s="19">
        <v>76</v>
      </c>
      <c r="B3206" s="19" t="s">
        <v>111</v>
      </c>
      <c r="C3206" s="24">
        <f>'Filter by planned &amp; actual'!D1418</f>
        <v>0</v>
      </c>
      <c r="D3206" s="24">
        <f>'Filter by planned &amp; actual'!D3206</f>
        <v>0</v>
      </c>
      <c r="E3206" s="23">
        <v>44835</v>
      </c>
      <c r="F3206" s="19" t="s">
        <v>276</v>
      </c>
    </row>
    <row r="3207" spans="1:6" hidden="1">
      <c r="A3207" s="19">
        <v>77</v>
      </c>
      <c r="B3207" s="19" t="s">
        <v>112</v>
      </c>
      <c r="C3207" s="24">
        <f>'Filter by planned &amp; actual'!D1419</f>
        <v>0</v>
      </c>
      <c r="D3207" s="24">
        <f>'Filter by planned &amp; actual'!D3207</f>
        <v>0</v>
      </c>
      <c r="E3207" s="23">
        <v>44835</v>
      </c>
      <c r="F3207" s="19" t="s">
        <v>276</v>
      </c>
    </row>
    <row r="3208" spans="1:6" hidden="1">
      <c r="A3208" s="19">
        <v>78</v>
      </c>
      <c r="B3208" s="19" t="s">
        <v>113</v>
      </c>
      <c r="C3208" s="24">
        <f>'Filter by planned &amp; actual'!D1420</f>
        <v>0</v>
      </c>
      <c r="D3208" s="24">
        <f>'Filter by planned &amp; actual'!D3208</f>
        <v>0</v>
      </c>
      <c r="E3208" s="23">
        <v>44835</v>
      </c>
      <c r="F3208" s="19" t="s">
        <v>276</v>
      </c>
    </row>
    <row r="3209" spans="1:6" hidden="1">
      <c r="A3209" s="19">
        <v>79</v>
      </c>
      <c r="B3209" s="19" t="s">
        <v>114</v>
      </c>
      <c r="C3209" s="24">
        <f>'Filter by planned &amp; actual'!D1421</f>
        <v>0</v>
      </c>
      <c r="D3209" s="24">
        <f>'Filter by planned &amp; actual'!D3209</f>
        <v>0</v>
      </c>
      <c r="E3209" s="23">
        <v>44835</v>
      </c>
      <c r="F3209" s="19" t="s">
        <v>276</v>
      </c>
    </row>
    <row r="3210" spans="1:6" hidden="1">
      <c r="A3210" s="19">
        <v>80</v>
      </c>
      <c r="B3210" s="19" t="s">
        <v>115</v>
      </c>
      <c r="C3210" s="24">
        <f>'Filter by planned &amp; actual'!D1422</f>
        <v>0</v>
      </c>
      <c r="D3210" s="24">
        <f>'Filter by planned &amp; actual'!D3210</f>
        <v>0</v>
      </c>
      <c r="E3210" s="23">
        <v>44835</v>
      </c>
      <c r="F3210" s="19" t="s">
        <v>276</v>
      </c>
    </row>
    <row r="3211" spans="1:6" hidden="1">
      <c r="A3211" s="19">
        <v>81</v>
      </c>
      <c r="B3211" s="19" t="s">
        <v>116</v>
      </c>
      <c r="C3211" s="24">
        <f>'Filter by planned &amp; actual'!D1423</f>
        <v>0</v>
      </c>
      <c r="D3211" s="24">
        <f>'Filter by planned &amp; actual'!D3211</f>
        <v>0</v>
      </c>
      <c r="E3211" s="23">
        <v>44835</v>
      </c>
      <c r="F3211" s="19" t="s">
        <v>276</v>
      </c>
    </row>
    <row r="3212" spans="1:6" hidden="1">
      <c r="A3212" s="19">
        <v>82</v>
      </c>
      <c r="B3212" s="19" t="s">
        <v>117</v>
      </c>
      <c r="C3212" s="24">
        <f>'Filter by planned &amp; actual'!D1424</f>
        <v>0</v>
      </c>
      <c r="D3212" s="24">
        <f>'Filter by planned &amp; actual'!D3212</f>
        <v>0</v>
      </c>
      <c r="E3212" s="23">
        <v>44835</v>
      </c>
      <c r="F3212" s="19" t="s">
        <v>276</v>
      </c>
    </row>
    <row r="3213" spans="1:6" hidden="1">
      <c r="A3213" s="19">
        <v>83</v>
      </c>
      <c r="B3213" s="19" t="s">
        <v>118</v>
      </c>
      <c r="C3213" s="24">
        <f>'Filter by planned &amp; actual'!D1425</f>
        <v>0</v>
      </c>
      <c r="D3213" s="24">
        <f>'Filter by planned &amp; actual'!D3213</f>
        <v>0</v>
      </c>
      <c r="E3213" s="23">
        <v>44835</v>
      </c>
      <c r="F3213" s="19" t="s">
        <v>276</v>
      </c>
    </row>
    <row r="3214" spans="1:6" hidden="1">
      <c r="A3214" s="19">
        <v>84</v>
      </c>
      <c r="B3214" s="19" t="s">
        <v>119</v>
      </c>
      <c r="C3214" s="24">
        <f>'Filter by planned &amp; actual'!D1426</f>
        <v>0</v>
      </c>
      <c r="D3214" s="24">
        <f>'Filter by planned &amp; actual'!D3214</f>
        <v>0</v>
      </c>
      <c r="E3214" s="23">
        <v>44835</v>
      </c>
      <c r="F3214" s="19" t="s">
        <v>276</v>
      </c>
    </row>
    <row r="3215" spans="1:6" hidden="1">
      <c r="A3215" s="19">
        <v>85</v>
      </c>
      <c r="B3215" s="19" t="s">
        <v>120</v>
      </c>
      <c r="C3215" s="24">
        <f>'Filter by planned &amp; actual'!D1427</f>
        <v>0</v>
      </c>
      <c r="D3215" s="24">
        <f>'Filter by planned &amp; actual'!D3215</f>
        <v>0</v>
      </c>
      <c r="E3215" s="23">
        <v>44835</v>
      </c>
      <c r="F3215" s="19" t="s">
        <v>276</v>
      </c>
    </row>
    <row r="3216" spans="1:6" hidden="1">
      <c r="A3216" s="19">
        <v>86</v>
      </c>
      <c r="B3216" s="19" t="s">
        <v>121</v>
      </c>
      <c r="C3216" s="24">
        <f>'Filter by planned &amp; actual'!D1428</f>
        <v>0</v>
      </c>
      <c r="D3216" s="24">
        <f>'Filter by planned &amp; actual'!D3216</f>
        <v>0</v>
      </c>
      <c r="E3216" s="23">
        <v>44835</v>
      </c>
      <c r="F3216" s="19" t="s">
        <v>276</v>
      </c>
    </row>
    <row r="3217" spans="1:6" hidden="1">
      <c r="A3217" s="19">
        <v>87</v>
      </c>
      <c r="B3217" s="19" t="s">
        <v>122</v>
      </c>
      <c r="C3217" s="24">
        <f>'Filter by planned &amp; actual'!D1429</f>
        <v>0</v>
      </c>
      <c r="D3217" s="24">
        <f>'Filter by planned &amp; actual'!D3217</f>
        <v>0</v>
      </c>
      <c r="E3217" s="23">
        <v>44835</v>
      </c>
      <c r="F3217" s="19" t="s">
        <v>276</v>
      </c>
    </row>
    <row r="3218" spans="1:6" hidden="1">
      <c r="A3218" s="19">
        <v>88</v>
      </c>
      <c r="B3218" s="19" t="s">
        <v>123</v>
      </c>
      <c r="C3218" s="24">
        <f>'Filter by planned &amp; actual'!D1430</f>
        <v>0</v>
      </c>
      <c r="D3218" s="24">
        <f>'Filter by planned &amp; actual'!D3218</f>
        <v>0</v>
      </c>
      <c r="E3218" s="23">
        <v>44835</v>
      </c>
      <c r="F3218" s="19" t="s">
        <v>276</v>
      </c>
    </row>
    <row r="3219" spans="1:6" hidden="1">
      <c r="A3219" s="19">
        <v>89</v>
      </c>
      <c r="B3219" s="19" t="s">
        <v>126</v>
      </c>
      <c r="C3219" s="24">
        <f>'Filter by planned &amp; actual'!D1431</f>
        <v>0</v>
      </c>
      <c r="D3219" s="24">
        <f>'Filter by planned &amp; actual'!D3219</f>
        <v>0</v>
      </c>
      <c r="E3219" s="23">
        <v>44835</v>
      </c>
      <c r="F3219" s="19" t="s">
        <v>276</v>
      </c>
    </row>
    <row r="3220" spans="1:6" hidden="1">
      <c r="A3220" s="19">
        <v>90</v>
      </c>
      <c r="B3220" s="19" t="s">
        <v>284</v>
      </c>
      <c r="C3220" s="24">
        <f>'Filter by planned &amp; actual'!D1432</f>
        <v>0</v>
      </c>
      <c r="D3220" s="24">
        <f>'Filter by planned &amp; actual'!D3220</f>
        <v>0</v>
      </c>
      <c r="E3220" s="23">
        <v>44835</v>
      </c>
      <c r="F3220" s="19" t="s">
        <v>276</v>
      </c>
    </row>
    <row r="3221" spans="1:6" hidden="1">
      <c r="A3221" s="19">
        <v>91</v>
      </c>
      <c r="B3221" s="19" t="s">
        <v>2006</v>
      </c>
      <c r="C3221" s="24">
        <f>'Filter by planned &amp; actual'!D1433</f>
        <v>0</v>
      </c>
      <c r="D3221" s="24">
        <f>'Filter by planned &amp; actual'!D3221</f>
        <v>0</v>
      </c>
      <c r="E3221" s="23">
        <v>44835</v>
      </c>
      <c r="F3221" s="19" t="s">
        <v>276</v>
      </c>
    </row>
    <row r="3222" spans="1:6" hidden="1">
      <c r="A3222" s="19">
        <v>92</v>
      </c>
      <c r="B3222" s="19" t="s">
        <v>283</v>
      </c>
      <c r="C3222" s="24">
        <f>'Filter by planned &amp; actual'!D1434</f>
        <v>0</v>
      </c>
      <c r="D3222" s="24">
        <f>'Filter by planned &amp; actual'!D3222</f>
        <v>0</v>
      </c>
      <c r="E3222" s="23">
        <v>44835</v>
      </c>
      <c r="F3222" s="19" t="s">
        <v>276</v>
      </c>
    </row>
    <row r="3223" spans="1:6" hidden="1">
      <c r="A3223" s="19">
        <v>93</v>
      </c>
      <c r="B3223" s="19" t="s">
        <v>2005</v>
      </c>
      <c r="C3223" s="24">
        <f>'Filter by planned &amp; actual'!D1435</f>
        <v>0</v>
      </c>
      <c r="D3223" s="24">
        <f>'Filter by planned &amp; actual'!D3223</f>
        <v>0</v>
      </c>
      <c r="E3223" s="23">
        <v>44835</v>
      </c>
      <c r="F3223" s="19" t="s">
        <v>276</v>
      </c>
    </row>
    <row r="3224" spans="1:6" hidden="1">
      <c r="A3224" s="19">
        <v>94</v>
      </c>
      <c r="B3224" s="19" t="s">
        <v>2075</v>
      </c>
      <c r="C3224" s="24">
        <f>'Filter by planned &amp; actual'!D1436</f>
        <v>0</v>
      </c>
      <c r="D3224" s="24">
        <f>'Filter by planned &amp; actual'!D3224</f>
        <v>0</v>
      </c>
      <c r="E3224" s="23">
        <v>44835</v>
      </c>
      <c r="F3224" s="19" t="s">
        <v>276</v>
      </c>
    </row>
    <row r="3225" spans="1:6" hidden="1">
      <c r="A3225" s="19">
        <v>95</v>
      </c>
      <c r="B3225" s="19" t="s">
        <v>2076</v>
      </c>
      <c r="C3225" s="24">
        <f>'Filter by planned &amp; actual'!D1437</f>
        <v>0</v>
      </c>
      <c r="D3225" s="22">
        <f>'Filter by planned &amp; actual'!D3225</f>
        <v>0</v>
      </c>
      <c r="E3225" s="23">
        <v>44835</v>
      </c>
      <c r="F3225" s="19" t="s">
        <v>276</v>
      </c>
    </row>
    <row r="3226" spans="1:6" hidden="1">
      <c r="A3226" s="19">
        <v>96</v>
      </c>
      <c r="B3226" s="19" t="s">
        <v>2077</v>
      </c>
      <c r="C3226" s="24">
        <f>'Filter by planned &amp; actual'!D1438</f>
        <v>0</v>
      </c>
      <c r="D3226" s="22">
        <f>'Filter by planned &amp; actual'!D3226</f>
        <v>0</v>
      </c>
      <c r="E3226" s="23">
        <v>44835</v>
      </c>
      <c r="F3226" s="19" t="s">
        <v>276</v>
      </c>
    </row>
    <row r="3227" spans="1:6" hidden="1">
      <c r="A3227" s="19">
        <v>97</v>
      </c>
      <c r="B3227" s="19" t="s">
        <v>2078</v>
      </c>
      <c r="C3227" s="24">
        <f>'Filter by planned &amp; actual'!D1439</f>
        <v>1720038</v>
      </c>
      <c r="D3227" s="22">
        <f>'Filter by planned &amp; actual'!D3227</f>
        <v>0</v>
      </c>
      <c r="E3227" s="23">
        <v>44835</v>
      </c>
      <c r="F3227" s="19" t="s">
        <v>276</v>
      </c>
    </row>
    <row r="3228" spans="1:6" hidden="1">
      <c r="A3228" s="19">
        <v>98</v>
      </c>
      <c r="B3228" s="19" t="s">
        <v>2079</v>
      </c>
      <c r="C3228" s="24">
        <f>'Filter by planned &amp; actual'!D1440</f>
        <v>6625430</v>
      </c>
      <c r="D3228" s="22">
        <f>'Filter by planned &amp; actual'!D3228</f>
        <v>0</v>
      </c>
      <c r="E3228" s="23">
        <v>44835</v>
      </c>
      <c r="F3228" s="19" t="s">
        <v>276</v>
      </c>
    </row>
    <row r="3229" spans="1:6" hidden="1">
      <c r="A3229" s="19">
        <v>99</v>
      </c>
      <c r="B3229" s="19" t="s">
        <v>2080</v>
      </c>
      <c r="C3229" s="24">
        <f>'Filter by planned &amp; actual'!D1441</f>
        <v>24157010</v>
      </c>
      <c r="D3229" s="22">
        <f>'Filter by planned &amp; actual'!D3229</f>
        <v>0</v>
      </c>
      <c r="E3229" s="23">
        <v>44835</v>
      </c>
      <c r="F3229" s="19" t="s">
        <v>276</v>
      </c>
    </row>
    <row r="3230" spans="1:6" hidden="1">
      <c r="A3230" s="19">
        <v>100</v>
      </c>
      <c r="B3230" s="19" t="s">
        <v>2081</v>
      </c>
      <c r="C3230" s="24">
        <f>'Filter by planned &amp; actual'!D1442</f>
        <v>0</v>
      </c>
      <c r="D3230" s="22">
        <f>'Filter by planned &amp; actual'!D3230</f>
        <v>0</v>
      </c>
      <c r="E3230" s="23">
        <v>44835</v>
      </c>
      <c r="F3230" s="19" t="s">
        <v>276</v>
      </c>
    </row>
    <row r="3231" spans="1:6" hidden="1">
      <c r="A3231" s="19">
        <v>101</v>
      </c>
      <c r="B3231" s="19" t="s">
        <v>2082</v>
      </c>
      <c r="C3231" s="24">
        <f>'Filter by planned &amp; actual'!D1443</f>
        <v>0</v>
      </c>
      <c r="D3231" s="22">
        <f>'Filter by planned &amp; actual'!D3231</f>
        <v>0</v>
      </c>
      <c r="E3231" s="23">
        <v>44835</v>
      </c>
      <c r="F3231" s="19" t="s">
        <v>276</v>
      </c>
    </row>
    <row r="3232" spans="1:6" hidden="1">
      <c r="A3232" s="19">
        <v>102</v>
      </c>
      <c r="B3232" s="19" t="s">
        <v>2083</v>
      </c>
      <c r="C3232" s="24">
        <f>'Filter by planned &amp; actual'!D1444</f>
        <v>12215385.710000001</v>
      </c>
      <c r="D3232" s="22">
        <f>'Filter by planned &amp; actual'!D3232</f>
        <v>0</v>
      </c>
      <c r="E3232" s="23">
        <v>44835</v>
      </c>
      <c r="F3232" s="19" t="s">
        <v>276</v>
      </c>
    </row>
    <row r="3233" spans="1:6" hidden="1">
      <c r="A3233" s="19">
        <v>103</v>
      </c>
      <c r="B3233" s="19" t="s">
        <v>2085</v>
      </c>
      <c r="C3233" s="24">
        <f>'Filter by planned &amp; actual'!D1445</f>
        <v>0</v>
      </c>
      <c r="D3233" s="22">
        <f>'Filter by planned &amp; actual'!D3233</f>
        <v>0</v>
      </c>
      <c r="E3233" s="23">
        <v>44835</v>
      </c>
      <c r="F3233" s="19" t="s">
        <v>276</v>
      </c>
    </row>
    <row r="3234" spans="1:6" hidden="1">
      <c r="A3234" s="19">
        <v>104</v>
      </c>
      <c r="B3234" s="19" t="s">
        <v>2086</v>
      </c>
      <c r="C3234" s="24">
        <f>'Filter by planned &amp; actual'!D1446</f>
        <v>0</v>
      </c>
      <c r="D3234" s="22">
        <f>'Filter by planned &amp; actual'!D3234</f>
        <v>0</v>
      </c>
      <c r="E3234" s="23">
        <v>44835</v>
      </c>
      <c r="F3234" s="19" t="s">
        <v>276</v>
      </c>
    </row>
    <row r="3235" spans="1:6" hidden="1">
      <c r="A3235" s="19">
        <v>105</v>
      </c>
      <c r="B3235" s="19" t="s">
        <v>2087</v>
      </c>
      <c r="C3235" s="24">
        <f>'Filter by planned &amp; actual'!D1447</f>
        <v>0</v>
      </c>
      <c r="D3235" s="22">
        <f>'Filter by planned &amp; actual'!D3235</f>
        <v>0</v>
      </c>
      <c r="E3235" s="23">
        <v>44835</v>
      </c>
      <c r="F3235" s="19" t="s">
        <v>276</v>
      </c>
    </row>
    <row r="3236" spans="1:6" hidden="1">
      <c r="A3236" s="19">
        <v>106</v>
      </c>
      <c r="B3236" s="19" t="s">
        <v>2088</v>
      </c>
      <c r="C3236" s="24">
        <f>'Filter by planned &amp; actual'!D1448</f>
        <v>0</v>
      </c>
      <c r="D3236" s="22">
        <f>'Filter by planned &amp; actual'!D3236</f>
        <v>0</v>
      </c>
      <c r="E3236" s="23">
        <v>44835</v>
      </c>
      <c r="F3236" s="19" t="s">
        <v>276</v>
      </c>
    </row>
    <row r="3237" spans="1:6" hidden="1">
      <c r="A3237" s="19">
        <v>107</v>
      </c>
      <c r="B3237" s="19" t="s">
        <v>2089</v>
      </c>
      <c r="C3237" s="24">
        <f>'Filter by planned &amp; actual'!D1449</f>
        <v>0</v>
      </c>
      <c r="D3237" s="22">
        <f>'Filter by planned &amp; actual'!D3237</f>
        <v>0</v>
      </c>
      <c r="E3237" s="23">
        <v>44835</v>
      </c>
      <c r="F3237" s="19" t="s">
        <v>276</v>
      </c>
    </row>
    <row r="3238" spans="1:6" hidden="1">
      <c r="A3238" s="19">
        <v>108</v>
      </c>
      <c r="B3238" s="19" t="s">
        <v>2090</v>
      </c>
      <c r="C3238" s="24">
        <f>'Filter by planned &amp; actual'!D1450</f>
        <v>25281095.239999998</v>
      </c>
      <c r="D3238" s="22">
        <f>'Filter by planned &amp; actual'!D3238</f>
        <v>0</v>
      </c>
      <c r="E3238" s="23">
        <v>44835</v>
      </c>
      <c r="F3238" s="19" t="s">
        <v>276</v>
      </c>
    </row>
    <row r="3239" spans="1:6" hidden="1">
      <c r="A3239" s="19">
        <v>109</v>
      </c>
      <c r="B3239" s="19" t="s">
        <v>2091</v>
      </c>
      <c r="C3239" s="24">
        <f>'Filter by planned &amp; actual'!D1451</f>
        <v>0</v>
      </c>
      <c r="D3239" s="22">
        <f>'Filter by planned &amp; actual'!D3239</f>
        <v>0</v>
      </c>
      <c r="E3239" s="23">
        <v>44835</v>
      </c>
      <c r="F3239" s="19" t="s">
        <v>276</v>
      </c>
    </row>
    <row r="3240" spans="1:6" hidden="1">
      <c r="A3240" s="19">
        <v>110</v>
      </c>
      <c r="B3240" s="19" t="s">
        <v>2092</v>
      </c>
      <c r="C3240" s="24">
        <f>'Filter by planned &amp; actual'!D1452</f>
        <v>0</v>
      </c>
      <c r="D3240" s="22">
        <f>'Filter by planned &amp; actual'!D3240</f>
        <v>0</v>
      </c>
      <c r="E3240" s="23">
        <v>44835</v>
      </c>
      <c r="F3240" s="19" t="s">
        <v>276</v>
      </c>
    </row>
    <row r="3241" spans="1:6" hidden="1">
      <c r="A3241" s="19">
        <v>111</v>
      </c>
      <c r="B3241" s="19" t="s">
        <v>2104</v>
      </c>
      <c r="C3241" s="24">
        <f>'Filter by planned &amp; actual'!D1453</f>
        <v>0</v>
      </c>
      <c r="D3241" s="22">
        <f>'Filter by planned &amp; actual'!D3241</f>
        <v>0</v>
      </c>
      <c r="E3241" s="23">
        <v>44835</v>
      </c>
      <c r="F3241" s="19" t="s">
        <v>276</v>
      </c>
    </row>
    <row r="3242" spans="1:6" hidden="1">
      <c r="A3242" s="19">
        <v>112</v>
      </c>
      <c r="B3242" s="19" t="s">
        <v>2100</v>
      </c>
      <c r="C3242" s="24">
        <f>'Filter by planned &amp; actual'!D1454</f>
        <v>13850551</v>
      </c>
      <c r="D3242" s="22">
        <f>'Filter by planned &amp; actual'!D3242</f>
        <v>0</v>
      </c>
      <c r="E3242" s="23">
        <v>44835</v>
      </c>
      <c r="F3242" s="19" t="s">
        <v>276</v>
      </c>
    </row>
    <row r="3243" spans="1:6" hidden="1">
      <c r="A3243" s="19">
        <v>113</v>
      </c>
      <c r="B3243" s="19" t="s">
        <v>2101</v>
      </c>
      <c r="C3243" s="24">
        <f>'Filter by planned &amp; actual'!D1455</f>
        <v>87110065</v>
      </c>
      <c r="D3243" s="22">
        <f>'Filter by planned &amp; actual'!D3243</f>
        <v>0</v>
      </c>
      <c r="E3243" s="23">
        <v>44835</v>
      </c>
      <c r="F3243" s="19" t="s">
        <v>276</v>
      </c>
    </row>
    <row r="3244" spans="1:6" hidden="1">
      <c r="A3244" s="19">
        <v>114</v>
      </c>
      <c r="B3244" s="19" t="s">
        <v>2102</v>
      </c>
      <c r="C3244" s="24">
        <f>'Filter by planned &amp; actual'!D1456</f>
        <v>0</v>
      </c>
      <c r="D3244" s="22">
        <f>'Filter by planned &amp; actual'!D3244</f>
        <v>0</v>
      </c>
      <c r="E3244" s="23">
        <v>44835</v>
      </c>
      <c r="F3244" s="19" t="s">
        <v>276</v>
      </c>
    </row>
    <row r="3245" spans="1:6" hidden="1">
      <c r="A3245" s="20">
        <v>115</v>
      </c>
      <c r="B3245" s="20" t="s">
        <v>2103</v>
      </c>
      <c r="C3245" s="24">
        <f>'Filter by planned &amp; actual'!D1457</f>
        <v>0</v>
      </c>
      <c r="D3245" s="22">
        <f>'Filter by planned &amp; actual'!D3245</f>
        <v>0</v>
      </c>
      <c r="E3245" s="23">
        <v>44835</v>
      </c>
      <c r="F3245" s="19" t="s">
        <v>276</v>
      </c>
    </row>
    <row r="3246" spans="1:6" hidden="1">
      <c r="A3246" s="19">
        <v>116</v>
      </c>
      <c r="B3246" s="19" t="s">
        <v>2109</v>
      </c>
      <c r="C3246" s="24">
        <f>'Filter by planned &amp; actual'!D1458</f>
        <v>0</v>
      </c>
      <c r="D3246" s="22">
        <f>'Filter by planned &amp; actual'!D3246</f>
        <v>0</v>
      </c>
      <c r="E3246" s="23">
        <v>44835</v>
      </c>
      <c r="F3246" s="19" t="s">
        <v>276</v>
      </c>
    </row>
    <row r="3247" spans="1:6" hidden="1">
      <c r="A3247" s="19">
        <v>117</v>
      </c>
      <c r="B3247" s="19" t="s">
        <v>2110</v>
      </c>
      <c r="C3247" s="24">
        <f>'Filter by planned &amp; actual'!D1459</f>
        <v>0</v>
      </c>
      <c r="D3247" s="22">
        <f>'Filter by planned &amp; actual'!D3247</f>
        <v>0</v>
      </c>
      <c r="E3247" s="23">
        <v>44835</v>
      </c>
      <c r="F3247" s="19" t="s">
        <v>276</v>
      </c>
    </row>
    <row r="3248" spans="1:6" hidden="1">
      <c r="A3248">
        <v>118</v>
      </c>
      <c r="B3248" t="s">
        <v>2112</v>
      </c>
      <c r="C3248" s="24">
        <f>'Filter by planned &amp; actual'!D1460</f>
        <v>0</v>
      </c>
      <c r="D3248" s="22">
        <f>'Filter by planned &amp; actual'!D3248</f>
        <v>0</v>
      </c>
      <c r="E3248" s="23">
        <v>44835</v>
      </c>
      <c r="F3248" s="19" t="s">
        <v>276</v>
      </c>
    </row>
    <row r="3249" spans="1:6" hidden="1">
      <c r="A3249">
        <v>119</v>
      </c>
      <c r="B3249" t="s">
        <v>2113</v>
      </c>
      <c r="C3249" s="24">
        <f>'Filter by planned &amp; actual'!D1461</f>
        <v>0</v>
      </c>
      <c r="D3249" s="22">
        <f>'Filter by planned &amp; actual'!D3249</f>
        <v>0</v>
      </c>
      <c r="E3249" s="23">
        <v>44835</v>
      </c>
      <c r="F3249" s="19" t="s">
        <v>276</v>
      </c>
    </row>
    <row r="3250" spans="1:6" hidden="1">
      <c r="A3250">
        <v>120</v>
      </c>
      <c r="B3250" s="106" t="s">
        <v>2114</v>
      </c>
      <c r="C3250" s="24">
        <f>'Filter by planned &amp; actual'!D1462</f>
        <v>0</v>
      </c>
      <c r="D3250" s="22">
        <f>'Filter by planned &amp; actual'!D3250</f>
        <v>0</v>
      </c>
      <c r="E3250" s="23">
        <v>44835</v>
      </c>
      <c r="F3250" s="19" t="s">
        <v>276</v>
      </c>
    </row>
    <row r="3251" spans="1:6" hidden="1">
      <c r="A3251">
        <v>121</v>
      </c>
      <c r="B3251" s="12" t="s">
        <v>2157</v>
      </c>
      <c r="C3251" s="24">
        <f>'Filter by planned &amp; actual'!D1463</f>
        <v>0</v>
      </c>
      <c r="D3251" s="22">
        <f>'Filter by planned &amp; actual'!D3251</f>
        <v>0</v>
      </c>
      <c r="E3251" s="23">
        <v>44835</v>
      </c>
      <c r="F3251" s="19" t="s">
        <v>276</v>
      </c>
    </row>
    <row r="3252" spans="1:6" hidden="1">
      <c r="A3252">
        <v>122</v>
      </c>
      <c r="B3252" s="12" t="s">
        <v>2158</v>
      </c>
      <c r="C3252" s="24">
        <f>'Filter by planned &amp; actual'!D1464</f>
        <v>0</v>
      </c>
      <c r="D3252" s="22">
        <f>'Filter by planned &amp; actual'!D3252</f>
        <v>0</v>
      </c>
      <c r="E3252" s="23">
        <v>44835</v>
      </c>
      <c r="F3252" s="19" t="s">
        <v>276</v>
      </c>
    </row>
    <row r="3253" spans="1:6" hidden="1">
      <c r="A3253">
        <v>123</v>
      </c>
      <c r="B3253" s="12" t="s">
        <v>2159</v>
      </c>
      <c r="C3253" s="24">
        <f>'Filter by planned &amp; actual'!D1465</f>
        <v>0</v>
      </c>
      <c r="D3253" s="22">
        <f>'Filter by planned &amp; actual'!D3253</f>
        <v>0</v>
      </c>
      <c r="E3253" s="23">
        <v>44835</v>
      </c>
      <c r="F3253" s="19" t="s">
        <v>276</v>
      </c>
    </row>
    <row r="3254" spans="1:6" hidden="1">
      <c r="A3254">
        <v>124</v>
      </c>
      <c r="B3254" s="12" t="s">
        <v>2160</v>
      </c>
      <c r="C3254" s="24">
        <f>'Filter by planned &amp; actual'!D1466</f>
        <v>0</v>
      </c>
      <c r="D3254" s="22">
        <f>'Filter by planned &amp; actual'!D3254</f>
        <v>0</v>
      </c>
      <c r="E3254" s="23">
        <v>44835</v>
      </c>
      <c r="F3254" s="19" t="s">
        <v>276</v>
      </c>
    </row>
    <row r="3255" spans="1:6" hidden="1">
      <c r="A3255" s="19">
        <v>125</v>
      </c>
      <c r="B3255" s="19" t="s">
        <v>2162</v>
      </c>
      <c r="C3255" s="24">
        <f>'Filter by planned &amp; actual'!D1467</f>
        <v>0</v>
      </c>
      <c r="D3255" s="22">
        <f>'Filter by planned &amp; actual'!D3255</f>
        <v>0</v>
      </c>
      <c r="E3255" s="23">
        <v>44835</v>
      </c>
      <c r="F3255" s="19" t="s">
        <v>276</v>
      </c>
    </row>
    <row r="3256" spans="1:6" hidden="1">
      <c r="A3256" s="19">
        <v>126</v>
      </c>
      <c r="B3256" s="19" t="s">
        <v>2163</v>
      </c>
      <c r="C3256" s="24">
        <f>'Filter by planned &amp; actual'!D1468</f>
        <v>0</v>
      </c>
      <c r="D3256" s="22">
        <f>'Filter by planned &amp; actual'!D3256</f>
        <v>0</v>
      </c>
      <c r="E3256" s="23">
        <v>44835</v>
      </c>
      <c r="F3256" s="19" t="s">
        <v>276</v>
      </c>
    </row>
    <row r="3257" spans="1:6" hidden="1">
      <c r="A3257" s="19">
        <v>127</v>
      </c>
      <c r="B3257" s="19" t="s">
        <v>2164</v>
      </c>
      <c r="C3257" s="24">
        <f>'Filter by planned &amp; actual'!D1469</f>
        <v>0</v>
      </c>
      <c r="D3257" s="22">
        <f>'Filter by planned &amp; actual'!D3257</f>
        <v>0</v>
      </c>
      <c r="E3257" s="23">
        <v>44835</v>
      </c>
      <c r="F3257" s="19" t="s">
        <v>276</v>
      </c>
    </row>
    <row r="3258" spans="1:6" hidden="1">
      <c r="A3258" s="19">
        <v>128</v>
      </c>
      <c r="B3258" s="19" t="s">
        <v>2165</v>
      </c>
      <c r="C3258" s="24">
        <f>'Filter by planned &amp; actual'!D1470</f>
        <v>0</v>
      </c>
      <c r="D3258" s="22">
        <f>'Filter by planned &amp; actual'!D3258</f>
        <v>0</v>
      </c>
      <c r="E3258" s="23">
        <v>44835</v>
      </c>
      <c r="F3258" s="19" t="s">
        <v>276</v>
      </c>
    </row>
    <row r="3259" spans="1:6" hidden="1">
      <c r="A3259" s="113">
        <v>129</v>
      </c>
      <c r="B3259" t="s">
        <v>2167</v>
      </c>
      <c r="C3259" s="24">
        <f>'Filter by planned &amp; actual'!D1471</f>
        <v>0</v>
      </c>
      <c r="D3259" s="22">
        <f>'Filter by planned &amp; actual'!D3259</f>
        <v>0</v>
      </c>
      <c r="E3259" s="23">
        <v>44835</v>
      </c>
      <c r="F3259" s="19" t="s">
        <v>276</v>
      </c>
    </row>
    <row r="3260" spans="1:6" hidden="1">
      <c r="A3260" s="113">
        <v>130</v>
      </c>
      <c r="B3260" t="s">
        <v>2168</v>
      </c>
      <c r="C3260" s="24">
        <f>'Filter by planned &amp; actual'!D1472</f>
        <v>48730011</v>
      </c>
      <c r="D3260" s="22">
        <f>'Filter by planned &amp; actual'!D3260</f>
        <v>0</v>
      </c>
      <c r="E3260" s="23">
        <v>44835</v>
      </c>
      <c r="F3260" s="19" t="s">
        <v>276</v>
      </c>
    </row>
    <row r="3261" spans="1:6" hidden="1">
      <c r="A3261" s="113">
        <v>131</v>
      </c>
      <c r="B3261" s="113" t="s">
        <v>2169</v>
      </c>
      <c r="C3261" s="24">
        <f>'Filter by planned &amp; actual'!D1473</f>
        <v>1765851.429</v>
      </c>
      <c r="D3261" s="22">
        <f>'Filter by planned &amp; actual'!D3261</f>
        <v>0</v>
      </c>
      <c r="E3261" s="23">
        <v>44835</v>
      </c>
      <c r="F3261" s="19" t="s">
        <v>276</v>
      </c>
    </row>
    <row r="3262" spans="1:6" hidden="1">
      <c r="A3262" s="113">
        <v>132</v>
      </c>
      <c r="B3262" s="113" t="s">
        <v>2170</v>
      </c>
      <c r="C3262" s="24">
        <f>'Filter by planned &amp; actual'!D1474</f>
        <v>0</v>
      </c>
      <c r="D3262" s="22">
        <f>'Filter by planned &amp; actual'!D3262</f>
        <v>0</v>
      </c>
      <c r="E3262" s="23">
        <v>44835</v>
      </c>
      <c r="F3262" s="19" t="s">
        <v>276</v>
      </c>
    </row>
    <row r="3263" spans="1:6" hidden="1">
      <c r="A3263" s="113">
        <v>133</v>
      </c>
      <c r="B3263" s="113" t="s">
        <v>2171</v>
      </c>
      <c r="C3263" s="24">
        <f>'Filter by planned &amp; actual'!D1475</f>
        <v>0</v>
      </c>
      <c r="D3263" s="22">
        <f>'Filter by planned &amp; actual'!D3263</f>
        <v>0</v>
      </c>
      <c r="E3263" s="23">
        <v>44835</v>
      </c>
      <c r="F3263" s="19" t="s">
        <v>276</v>
      </c>
    </row>
    <row r="3264" spans="1:6" hidden="1">
      <c r="A3264" s="113">
        <v>134</v>
      </c>
      <c r="B3264" s="113" t="s">
        <v>2172</v>
      </c>
      <c r="C3264" s="24">
        <f>'Filter by planned &amp; actual'!D1476</f>
        <v>0</v>
      </c>
      <c r="D3264" s="22">
        <f>'Filter by planned &amp; actual'!D3264</f>
        <v>0</v>
      </c>
      <c r="E3264" s="23">
        <v>44835</v>
      </c>
      <c r="F3264" s="19" t="s">
        <v>276</v>
      </c>
    </row>
    <row r="3265" spans="1:6" hidden="1">
      <c r="A3265" s="113">
        <v>135</v>
      </c>
      <c r="B3265" s="113" t="s">
        <v>2173</v>
      </c>
      <c r="C3265" s="24">
        <f>'Filter by planned &amp; actual'!D1477</f>
        <v>29963956</v>
      </c>
      <c r="D3265" s="22">
        <f>'Filter by planned &amp; actual'!D3265</f>
        <v>0</v>
      </c>
      <c r="E3265" s="23">
        <v>44835</v>
      </c>
      <c r="F3265" s="19" t="s">
        <v>276</v>
      </c>
    </row>
    <row r="3266" spans="1:6" hidden="1">
      <c r="A3266" s="113">
        <v>136</v>
      </c>
      <c r="B3266" s="113" t="s">
        <v>2174</v>
      </c>
      <c r="C3266" s="24">
        <f>'Filter by planned &amp; actual'!D1478</f>
        <v>4430730.76</v>
      </c>
      <c r="D3266" s="22">
        <f>'Filter by planned &amp; actual'!D3266</f>
        <v>0</v>
      </c>
      <c r="E3266" s="23">
        <v>44835</v>
      </c>
      <c r="F3266" s="19" t="s">
        <v>276</v>
      </c>
    </row>
    <row r="3267" spans="1:6" hidden="1">
      <c r="A3267" s="113">
        <v>137</v>
      </c>
      <c r="B3267" s="113" t="s">
        <v>2175</v>
      </c>
      <c r="C3267" s="24">
        <f>'Filter by planned &amp; actual'!D1479</f>
        <v>0</v>
      </c>
      <c r="D3267" s="22">
        <f>'Filter by planned &amp; actual'!D3267</f>
        <v>0</v>
      </c>
      <c r="E3267" s="23">
        <v>44835</v>
      </c>
      <c r="F3267" s="19" t="s">
        <v>276</v>
      </c>
    </row>
    <row r="3268" spans="1:6" hidden="1">
      <c r="A3268" s="113">
        <v>138</v>
      </c>
      <c r="B3268" s="113" t="s">
        <v>2176</v>
      </c>
      <c r="C3268" s="24">
        <f>'Filter by planned &amp; actual'!D1480</f>
        <v>19000000</v>
      </c>
      <c r="D3268" s="22">
        <f>'Filter by planned &amp; actual'!D3268</f>
        <v>0</v>
      </c>
      <c r="E3268" s="23">
        <v>44835</v>
      </c>
      <c r="F3268" s="19" t="s">
        <v>276</v>
      </c>
    </row>
    <row r="3269" spans="1:6" hidden="1">
      <c r="A3269" s="113">
        <v>139</v>
      </c>
      <c r="B3269" s="113" t="s">
        <v>2189</v>
      </c>
      <c r="C3269" s="24">
        <f>'Filter by planned &amp; actual'!D1481</f>
        <v>2485314.5649999999</v>
      </c>
      <c r="D3269" s="22">
        <f>'Filter by planned &amp; actual'!D3269</f>
        <v>0</v>
      </c>
      <c r="E3269" s="23">
        <v>44835</v>
      </c>
      <c r="F3269" s="19" t="s">
        <v>276</v>
      </c>
    </row>
    <row r="3270" spans="1:6" hidden="1">
      <c r="A3270" s="113">
        <v>140</v>
      </c>
      <c r="B3270" s="113" t="s">
        <v>2190</v>
      </c>
      <c r="C3270" s="24">
        <f>'Filter by planned &amp; actual'!D1482</f>
        <v>9600000</v>
      </c>
      <c r="D3270" s="22">
        <f>'Filter by planned &amp; actual'!D3270</f>
        <v>0</v>
      </c>
      <c r="E3270" s="23">
        <v>44835</v>
      </c>
      <c r="F3270" s="19" t="s">
        <v>276</v>
      </c>
    </row>
    <row r="3271" spans="1:6" hidden="1">
      <c r="A3271" s="113">
        <v>141</v>
      </c>
      <c r="B3271" s="113" t="s">
        <v>2191</v>
      </c>
      <c r="C3271" s="24">
        <f>'Filter by planned &amp; actual'!D1483</f>
        <v>0</v>
      </c>
      <c r="D3271" s="22">
        <f>'Filter by planned &amp; actual'!D3271</f>
        <v>0</v>
      </c>
      <c r="E3271" s="23">
        <v>44835</v>
      </c>
      <c r="F3271" s="19" t="s">
        <v>276</v>
      </c>
    </row>
    <row r="3272" spans="1:6" hidden="1">
      <c r="A3272" s="113">
        <v>142</v>
      </c>
      <c r="B3272" s="113" t="s">
        <v>2192</v>
      </c>
      <c r="C3272" s="24">
        <f>'Filter by planned &amp; actual'!D1484</f>
        <v>0</v>
      </c>
      <c r="D3272" s="22">
        <f>'Filter by planned &amp; actual'!D3272</f>
        <v>0</v>
      </c>
      <c r="E3272" s="23">
        <v>44835</v>
      </c>
      <c r="F3272" s="19" t="s">
        <v>276</v>
      </c>
    </row>
    <row r="3273" spans="1:6" hidden="1">
      <c r="A3273" s="113">
        <v>143</v>
      </c>
      <c r="B3273" s="113" t="s">
        <v>2193</v>
      </c>
      <c r="C3273" s="24">
        <f>'Filter by planned &amp; actual'!D1485</f>
        <v>0</v>
      </c>
      <c r="D3273" s="22">
        <f>'Filter by planned &amp; actual'!D3273</f>
        <v>0</v>
      </c>
      <c r="E3273" s="23">
        <v>44835</v>
      </c>
      <c r="F3273" s="19" t="s">
        <v>276</v>
      </c>
    </row>
    <row r="3274" spans="1:6" hidden="1">
      <c r="A3274" s="152">
        <v>144</v>
      </c>
      <c r="B3274" s="152" t="s">
        <v>2207</v>
      </c>
      <c r="C3274" s="24">
        <f>'Filter by planned &amp; actual'!D1486</f>
        <v>0</v>
      </c>
      <c r="D3274" s="22">
        <f>'Filter by planned &amp; actual'!D3274</f>
        <v>0</v>
      </c>
      <c r="E3274" s="23">
        <v>44835</v>
      </c>
      <c r="F3274" s="19" t="s">
        <v>276</v>
      </c>
    </row>
    <row r="3275" spans="1:6">
      <c r="A3275" s="152">
        <v>145</v>
      </c>
      <c r="B3275" s="152" t="s">
        <v>2208</v>
      </c>
      <c r="C3275" s="24">
        <f>'Filter by planned &amp; actual'!D1487</f>
        <v>0</v>
      </c>
      <c r="D3275" s="22">
        <f>'Filter by planned &amp; actual'!D3275</f>
        <v>0</v>
      </c>
      <c r="E3275" s="23">
        <v>44835</v>
      </c>
      <c r="F3275" s="19" t="s">
        <v>276</v>
      </c>
    </row>
    <row r="3276" spans="1:6">
      <c r="A3276" s="152">
        <v>146</v>
      </c>
      <c r="B3276" s="152" t="s">
        <v>2211</v>
      </c>
      <c r="C3276" s="24">
        <f>'Filter by planned &amp; actual'!D1488</f>
        <v>0</v>
      </c>
      <c r="D3276" s="22">
        <f>'Filter by planned &amp; actual'!D3276</f>
        <v>0</v>
      </c>
      <c r="E3276" s="23">
        <v>44835</v>
      </c>
      <c r="F3276" s="19" t="s">
        <v>276</v>
      </c>
    </row>
    <row r="3277" spans="1:6">
      <c r="A3277" s="152">
        <v>147</v>
      </c>
      <c r="B3277" s="152" t="s">
        <v>2212</v>
      </c>
      <c r="C3277" s="24">
        <f>'Filter by planned &amp; actual'!D1489</f>
        <v>0</v>
      </c>
      <c r="D3277" s="22">
        <f>'Filter by planned &amp; actual'!D3277</f>
        <v>0</v>
      </c>
      <c r="E3277" s="23">
        <v>44835</v>
      </c>
      <c r="F3277" s="19" t="s">
        <v>276</v>
      </c>
    </row>
    <row r="3278" spans="1:6">
      <c r="A3278" s="152">
        <v>148</v>
      </c>
      <c r="B3278" s="152" t="s">
        <v>2213</v>
      </c>
      <c r="C3278" s="24">
        <f>'Filter by planned &amp; actual'!D1490</f>
        <v>0</v>
      </c>
      <c r="D3278" s="22">
        <f>'Filter by planned &amp; actual'!D3278</f>
        <v>0</v>
      </c>
      <c r="E3278" s="23">
        <v>44835</v>
      </c>
      <c r="F3278" s="19" t="s">
        <v>276</v>
      </c>
    </row>
    <row r="3279" spans="1:6">
      <c r="A3279" s="19">
        <v>0</v>
      </c>
      <c r="B3279" s="111" t="s">
        <v>1985</v>
      </c>
      <c r="C3279" s="24">
        <f>'Filter by planned &amp; actual'!D1491</f>
        <v>0</v>
      </c>
      <c r="D3279" s="22">
        <f>'Filter by planned &amp; actual'!D3279</f>
        <v>0</v>
      </c>
      <c r="E3279" s="23">
        <v>44835</v>
      </c>
      <c r="F3279" s="19" t="s">
        <v>276</v>
      </c>
    </row>
    <row r="3280" spans="1:6" hidden="1">
      <c r="A3280" s="19">
        <v>1</v>
      </c>
      <c r="B3280" s="19" t="s">
        <v>7</v>
      </c>
      <c r="C3280" s="24">
        <f>'Filter by planned &amp; actual'!D1492</f>
        <v>0</v>
      </c>
      <c r="D3280" s="24">
        <f>'Filter by planned &amp; actual'!D3280</f>
        <v>0</v>
      </c>
      <c r="E3280" s="23">
        <v>44866</v>
      </c>
      <c r="F3280" s="19" t="s">
        <v>276</v>
      </c>
    </row>
    <row r="3281" spans="1:6" hidden="1">
      <c r="A3281" s="19">
        <v>2</v>
      </c>
      <c r="B3281" s="19" t="s">
        <v>8</v>
      </c>
      <c r="C3281" s="24">
        <f>'Filter by planned &amp; actual'!D1493</f>
        <v>0</v>
      </c>
      <c r="D3281" s="24">
        <f>'Filter by planned &amp; actual'!D3281</f>
        <v>0</v>
      </c>
      <c r="E3281" s="23">
        <v>44866</v>
      </c>
      <c r="F3281" s="19" t="s">
        <v>276</v>
      </c>
    </row>
    <row r="3282" spans="1:6" hidden="1">
      <c r="A3282" s="19">
        <v>3</v>
      </c>
      <c r="B3282" s="19" t="s">
        <v>9</v>
      </c>
      <c r="C3282" s="24">
        <f>'Filter by planned &amp; actual'!D1494</f>
        <v>0</v>
      </c>
      <c r="D3282" s="24">
        <f>'Filter by planned &amp; actual'!D3282</f>
        <v>0</v>
      </c>
      <c r="E3282" s="23">
        <v>44866</v>
      </c>
      <c r="F3282" s="19" t="s">
        <v>276</v>
      </c>
    </row>
    <row r="3283" spans="1:6" hidden="1">
      <c r="A3283" s="19">
        <v>4</v>
      </c>
      <c r="B3283" s="19" t="s">
        <v>10</v>
      </c>
      <c r="C3283" s="24">
        <f>'Filter by planned &amp; actual'!D1495</f>
        <v>0</v>
      </c>
      <c r="D3283" s="24">
        <f>'Filter by planned &amp; actual'!D3283</f>
        <v>0</v>
      </c>
      <c r="E3283" s="23">
        <v>44866</v>
      </c>
      <c r="F3283" s="19" t="s">
        <v>276</v>
      </c>
    </row>
    <row r="3284" spans="1:6" hidden="1">
      <c r="A3284" s="19">
        <v>5</v>
      </c>
      <c r="B3284" s="19" t="s">
        <v>11</v>
      </c>
      <c r="C3284" s="24">
        <f>'Filter by planned &amp; actual'!D1496</f>
        <v>0</v>
      </c>
      <c r="D3284" s="24">
        <f>'Filter by planned &amp; actual'!D3284</f>
        <v>0</v>
      </c>
      <c r="E3284" s="23">
        <v>44866</v>
      </c>
      <c r="F3284" s="19" t="s">
        <v>276</v>
      </c>
    </row>
    <row r="3285" spans="1:6" hidden="1">
      <c r="A3285" s="19">
        <v>6</v>
      </c>
      <c r="B3285" s="19" t="s">
        <v>12</v>
      </c>
      <c r="C3285" s="24">
        <f>'Filter by planned &amp; actual'!D1497</f>
        <v>42209836.676129632</v>
      </c>
      <c r="D3285" s="24">
        <f>'Filter by planned &amp; actual'!D3285</f>
        <v>0</v>
      </c>
      <c r="E3285" s="23">
        <v>44866</v>
      </c>
      <c r="F3285" s="19" t="s">
        <v>276</v>
      </c>
    </row>
    <row r="3286" spans="1:6" hidden="1">
      <c r="A3286" s="19">
        <v>7</v>
      </c>
      <c r="B3286" s="19" t="s">
        <v>13</v>
      </c>
      <c r="C3286" s="24">
        <f>'Filter by planned &amp; actual'!D1498</f>
        <v>0</v>
      </c>
      <c r="D3286" s="24">
        <f>'Filter by planned &amp; actual'!D3286</f>
        <v>0</v>
      </c>
      <c r="E3286" s="23">
        <v>44866</v>
      </c>
      <c r="F3286" s="19" t="s">
        <v>276</v>
      </c>
    </row>
    <row r="3287" spans="1:6" hidden="1">
      <c r="A3287" s="19">
        <v>8</v>
      </c>
      <c r="B3287" s="8" t="s">
        <v>2004</v>
      </c>
      <c r="C3287" s="24">
        <f>'Filter by planned &amp; actual'!D1499</f>
        <v>0</v>
      </c>
      <c r="D3287" s="24">
        <f>'Filter by planned &amp; actual'!D3287</f>
        <v>0</v>
      </c>
      <c r="E3287" s="23">
        <v>44866</v>
      </c>
      <c r="F3287" s="19" t="s">
        <v>276</v>
      </c>
    </row>
    <row r="3288" spans="1:6" hidden="1">
      <c r="A3288" s="19">
        <v>9</v>
      </c>
      <c r="B3288" s="19" t="s">
        <v>15</v>
      </c>
      <c r="C3288" s="24">
        <f>'Filter by planned &amp; actual'!D1500</f>
        <v>0</v>
      </c>
      <c r="D3288" s="24">
        <f>'Filter by planned &amp; actual'!D3288</f>
        <v>0</v>
      </c>
      <c r="E3288" s="23">
        <v>44866</v>
      </c>
      <c r="F3288" s="19" t="s">
        <v>276</v>
      </c>
    </row>
    <row r="3289" spans="1:6" hidden="1">
      <c r="A3289" s="19">
        <v>10</v>
      </c>
      <c r="B3289" s="19" t="s">
        <v>16</v>
      </c>
      <c r="C3289" s="24">
        <f>'Filter by planned &amp; actual'!D1501</f>
        <v>0</v>
      </c>
      <c r="D3289" s="24">
        <f>'Filter by planned &amp; actual'!D3289</f>
        <v>0</v>
      </c>
      <c r="E3289" s="23">
        <v>44866</v>
      </c>
      <c r="F3289" s="19" t="s">
        <v>276</v>
      </c>
    </row>
    <row r="3290" spans="1:6" hidden="1">
      <c r="A3290" s="19">
        <v>11</v>
      </c>
      <c r="B3290" s="19" t="s">
        <v>17</v>
      </c>
      <c r="C3290" s="24">
        <f>'Filter by planned &amp; actual'!D1502</f>
        <v>0</v>
      </c>
      <c r="D3290" s="24">
        <f>'Filter by planned &amp; actual'!D3290</f>
        <v>0</v>
      </c>
      <c r="E3290" s="23">
        <v>44866</v>
      </c>
      <c r="F3290" s="19" t="s">
        <v>276</v>
      </c>
    </row>
    <row r="3291" spans="1:6" hidden="1">
      <c r="A3291" s="19">
        <v>12</v>
      </c>
      <c r="B3291" s="19" t="s">
        <v>18</v>
      </c>
      <c r="C3291" s="24">
        <f>'Filter by planned &amp; actual'!D1503</f>
        <v>0</v>
      </c>
      <c r="D3291" s="24">
        <f>'Filter by planned &amp; actual'!D3291</f>
        <v>0</v>
      </c>
      <c r="E3291" s="23">
        <v>44866</v>
      </c>
      <c r="F3291" s="19" t="s">
        <v>276</v>
      </c>
    </row>
    <row r="3292" spans="1:6" hidden="1">
      <c r="A3292" s="19">
        <v>13</v>
      </c>
      <c r="B3292" s="19" t="s">
        <v>19</v>
      </c>
      <c r="C3292" s="24">
        <f>'Filter by planned &amp; actual'!D1504</f>
        <v>0</v>
      </c>
      <c r="D3292" s="24">
        <f>'Filter by planned &amp; actual'!D3292</f>
        <v>0</v>
      </c>
      <c r="E3292" s="23">
        <v>44866</v>
      </c>
      <c r="F3292" s="19" t="s">
        <v>276</v>
      </c>
    </row>
    <row r="3293" spans="1:6" hidden="1">
      <c r="A3293" s="19">
        <v>14</v>
      </c>
      <c r="B3293" s="19" t="s">
        <v>20</v>
      </c>
      <c r="C3293" s="24">
        <f>'Filter by planned &amp; actual'!D1505</f>
        <v>0</v>
      </c>
      <c r="D3293" s="24">
        <f>'Filter by planned &amp; actual'!D3293</f>
        <v>0</v>
      </c>
      <c r="E3293" s="23">
        <v>44866</v>
      </c>
      <c r="F3293" s="19" t="s">
        <v>276</v>
      </c>
    </row>
    <row r="3294" spans="1:6" hidden="1">
      <c r="A3294" s="19">
        <v>15</v>
      </c>
      <c r="B3294" s="19" t="s">
        <v>21</v>
      </c>
      <c r="C3294" s="24">
        <f>'Filter by planned &amp; actual'!D1506</f>
        <v>0</v>
      </c>
      <c r="D3294" s="24">
        <f>'Filter by planned &amp; actual'!D3294</f>
        <v>0</v>
      </c>
      <c r="E3294" s="23">
        <v>44866</v>
      </c>
      <c r="F3294" s="19" t="s">
        <v>276</v>
      </c>
    </row>
    <row r="3295" spans="1:6" hidden="1">
      <c r="A3295" s="19">
        <v>16</v>
      </c>
      <c r="B3295" s="19" t="s">
        <v>22</v>
      </c>
      <c r="C3295" s="24">
        <f>'Filter by planned &amp; actual'!D1507</f>
        <v>0</v>
      </c>
      <c r="D3295" s="24">
        <f>'Filter by planned &amp; actual'!D3295</f>
        <v>0</v>
      </c>
      <c r="E3295" s="23">
        <v>44866</v>
      </c>
      <c r="F3295" s="19" t="s">
        <v>276</v>
      </c>
    </row>
    <row r="3296" spans="1:6" hidden="1">
      <c r="A3296" s="19">
        <v>17</v>
      </c>
      <c r="B3296" s="19" t="s">
        <v>23</v>
      </c>
      <c r="C3296" s="24">
        <f>'Filter by planned &amp; actual'!D1508</f>
        <v>0</v>
      </c>
      <c r="D3296" s="24">
        <f>'Filter by planned &amp; actual'!D3296</f>
        <v>0</v>
      </c>
      <c r="E3296" s="23">
        <v>44866</v>
      </c>
      <c r="F3296" s="19" t="s">
        <v>276</v>
      </c>
    </row>
    <row r="3297" spans="1:6" hidden="1">
      <c r="A3297" s="19">
        <v>18</v>
      </c>
      <c r="B3297" s="19" t="s">
        <v>24</v>
      </c>
      <c r="C3297" s="24">
        <f>'Filter by planned &amp; actual'!D1509</f>
        <v>0</v>
      </c>
      <c r="D3297" s="24">
        <f>'Filter by planned &amp; actual'!D3297</f>
        <v>0</v>
      </c>
      <c r="E3297" s="23">
        <v>44866</v>
      </c>
      <c r="F3297" s="19" t="s">
        <v>276</v>
      </c>
    </row>
    <row r="3298" spans="1:6" hidden="1">
      <c r="A3298" s="19">
        <v>19</v>
      </c>
      <c r="B3298" s="19" t="s">
        <v>25</v>
      </c>
      <c r="C3298" s="24">
        <f>'Filter by planned &amp; actual'!D1510</f>
        <v>0</v>
      </c>
      <c r="D3298" s="24">
        <f>'Filter by planned &amp; actual'!D3298</f>
        <v>0</v>
      </c>
      <c r="E3298" s="23">
        <v>44866</v>
      </c>
      <c r="F3298" s="19" t="s">
        <v>276</v>
      </c>
    </row>
    <row r="3299" spans="1:6" hidden="1">
      <c r="A3299" s="19">
        <v>20</v>
      </c>
      <c r="B3299" s="19" t="s">
        <v>26</v>
      </c>
      <c r="C3299" s="24">
        <f>'Filter by planned &amp; actual'!D1511</f>
        <v>0</v>
      </c>
      <c r="D3299" s="24">
        <f>'Filter by planned &amp; actual'!D3299</f>
        <v>0</v>
      </c>
      <c r="E3299" s="23">
        <v>44866</v>
      </c>
      <c r="F3299" s="19" t="s">
        <v>276</v>
      </c>
    </row>
    <row r="3300" spans="1:6" hidden="1">
      <c r="A3300" s="19">
        <v>21</v>
      </c>
      <c r="B3300" s="19" t="s">
        <v>27</v>
      </c>
      <c r="C3300" s="24">
        <f>'Filter by planned &amp; actual'!D1512</f>
        <v>32269991</v>
      </c>
      <c r="D3300" s="24">
        <f>'Filter by planned &amp; actual'!D3300</f>
        <v>0</v>
      </c>
      <c r="E3300" s="23">
        <v>44866</v>
      </c>
      <c r="F3300" s="19" t="s">
        <v>276</v>
      </c>
    </row>
    <row r="3301" spans="1:6" hidden="1">
      <c r="A3301" s="19">
        <v>22</v>
      </c>
      <c r="B3301" s="19" t="s">
        <v>29</v>
      </c>
      <c r="C3301" s="24">
        <f>'Filter by planned &amp; actual'!D1513</f>
        <v>63533710</v>
      </c>
      <c r="D3301" s="24">
        <f>'Filter by planned &amp; actual'!D3301</f>
        <v>0</v>
      </c>
      <c r="E3301" s="23">
        <v>44866</v>
      </c>
      <c r="F3301" s="19" t="s">
        <v>276</v>
      </c>
    </row>
    <row r="3302" spans="1:6" hidden="1">
      <c r="A3302" s="19">
        <v>23</v>
      </c>
      <c r="B3302" s="19" t="s">
        <v>30</v>
      </c>
      <c r="C3302" s="24">
        <f>'Filter by planned &amp; actual'!D1514</f>
        <v>18621928</v>
      </c>
      <c r="D3302" s="24">
        <f>'Filter by planned &amp; actual'!D3302</f>
        <v>0</v>
      </c>
      <c r="E3302" s="23">
        <v>44866</v>
      </c>
      <c r="F3302" s="19" t="s">
        <v>276</v>
      </c>
    </row>
    <row r="3303" spans="1:6" hidden="1">
      <c r="A3303" s="19">
        <v>24</v>
      </c>
      <c r="B3303" s="19" t="s">
        <v>31</v>
      </c>
      <c r="C3303" s="24">
        <f>'Filter by planned &amp; actual'!D1515</f>
        <v>0</v>
      </c>
      <c r="D3303" s="24">
        <f>'Filter by planned &amp; actual'!D3303</f>
        <v>0</v>
      </c>
      <c r="E3303" s="23">
        <v>44866</v>
      </c>
      <c r="F3303" s="19" t="s">
        <v>276</v>
      </c>
    </row>
    <row r="3304" spans="1:6" hidden="1">
      <c r="A3304" s="19">
        <v>25</v>
      </c>
      <c r="B3304" s="19" t="s">
        <v>32</v>
      </c>
      <c r="C3304" s="24">
        <f>'Filter by planned &amp; actual'!D1516</f>
        <v>0</v>
      </c>
      <c r="D3304" s="24">
        <f>'Filter by planned &amp; actual'!D3304</f>
        <v>0</v>
      </c>
      <c r="E3304" s="23">
        <v>44866</v>
      </c>
      <c r="F3304" s="19" t="s">
        <v>276</v>
      </c>
    </row>
    <row r="3305" spans="1:6" hidden="1">
      <c r="A3305" s="19">
        <v>26</v>
      </c>
      <c r="B3305" s="19" t="s">
        <v>34</v>
      </c>
      <c r="C3305" s="24">
        <f>'Filter by planned &amp; actual'!D1517</f>
        <v>0</v>
      </c>
      <c r="D3305" s="24">
        <f>'Filter by planned &amp; actual'!D3305</f>
        <v>0</v>
      </c>
      <c r="E3305" s="23">
        <v>44866</v>
      </c>
      <c r="F3305" s="19" t="s">
        <v>276</v>
      </c>
    </row>
    <row r="3306" spans="1:6" hidden="1">
      <c r="A3306" s="19">
        <v>27</v>
      </c>
      <c r="B3306" s="19" t="s">
        <v>35</v>
      </c>
      <c r="C3306" s="24">
        <f>'Filter by planned &amp; actual'!D1518</f>
        <v>0</v>
      </c>
      <c r="D3306" s="24">
        <f>'Filter by planned &amp; actual'!D3306</f>
        <v>0</v>
      </c>
      <c r="E3306" s="23">
        <v>44866</v>
      </c>
      <c r="F3306" s="19" t="s">
        <v>276</v>
      </c>
    </row>
    <row r="3307" spans="1:6" hidden="1">
      <c r="A3307" s="19">
        <v>28</v>
      </c>
      <c r="B3307" s="19" t="s">
        <v>36</v>
      </c>
      <c r="C3307" s="24">
        <f>'Filter by planned &amp; actual'!D1519</f>
        <v>0</v>
      </c>
      <c r="D3307" s="24">
        <f>'Filter by planned &amp; actual'!D3307</f>
        <v>0</v>
      </c>
      <c r="E3307" s="23">
        <v>44866</v>
      </c>
      <c r="F3307" s="19" t="s">
        <v>276</v>
      </c>
    </row>
    <row r="3308" spans="1:6" hidden="1">
      <c r="A3308" s="19">
        <v>29</v>
      </c>
      <c r="B3308" s="19" t="s">
        <v>37</v>
      </c>
      <c r="C3308" s="24">
        <f>'Filter by planned &amp; actual'!D1520</f>
        <v>0</v>
      </c>
      <c r="D3308" s="24">
        <f>'Filter by planned &amp; actual'!D3308</f>
        <v>0</v>
      </c>
      <c r="E3308" s="23">
        <v>44866</v>
      </c>
      <c r="F3308" s="19" t="s">
        <v>276</v>
      </c>
    </row>
    <row r="3309" spans="1:6" hidden="1">
      <c r="A3309" s="19">
        <v>30</v>
      </c>
      <c r="B3309" s="19" t="s">
        <v>38</v>
      </c>
      <c r="C3309" s="24">
        <f>'Filter by planned &amp; actual'!D1521</f>
        <v>0</v>
      </c>
      <c r="D3309" s="24">
        <f>'Filter by planned &amp; actual'!D3309</f>
        <v>0</v>
      </c>
      <c r="E3309" s="23">
        <v>44866</v>
      </c>
      <c r="F3309" s="19" t="s">
        <v>276</v>
      </c>
    </row>
    <row r="3310" spans="1:6" hidden="1">
      <c r="A3310" s="19">
        <v>31</v>
      </c>
      <c r="B3310" s="19" t="s">
        <v>39</v>
      </c>
      <c r="C3310" s="24">
        <f>'Filter by planned &amp; actual'!D1522</f>
        <v>0</v>
      </c>
      <c r="D3310" s="24">
        <f>'Filter by planned &amp; actual'!D3310</f>
        <v>0</v>
      </c>
      <c r="E3310" s="23">
        <v>44866</v>
      </c>
      <c r="F3310" s="19" t="s">
        <v>276</v>
      </c>
    </row>
    <row r="3311" spans="1:6" hidden="1">
      <c r="A3311" s="19">
        <v>32</v>
      </c>
      <c r="B3311" s="19" t="s">
        <v>40</v>
      </c>
      <c r="C3311" s="24">
        <f>'Filter by planned &amp; actual'!D1523</f>
        <v>0</v>
      </c>
      <c r="D3311" s="24">
        <f>'Filter by planned &amp; actual'!D3311</f>
        <v>0</v>
      </c>
      <c r="E3311" s="23">
        <v>44866</v>
      </c>
      <c r="F3311" s="19" t="s">
        <v>276</v>
      </c>
    </row>
    <row r="3312" spans="1:6" hidden="1">
      <c r="A3312" s="19">
        <v>33</v>
      </c>
      <c r="B3312" s="19" t="s">
        <v>41</v>
      </c>
      <c r="C3312" s="24">
        <f>'Filter by planned &amp; actual'!D1524</f>
        <v>0</v>
      </c>
      <c r="D3312" s="24">
        <f>'Filter by planned &amp; actual'!D3312</f>
        <v>0</v>
      </c>
      <c r="E3312" s="23">
        <v>44866</v>
      </c>
      <c r="F3312" s="19" t="s">
        <v>276</v>
      </c>
    </row>
    <row r="3313" spans="1:6" hidden="1">
      <c r="A3313" s="19">
        <v>34</v>
      </c>
      <c r="B3313" s="19" t="s">
        <v>42</v>
      </c>
      <c r="C3313" s="24">
        <f>'Filter by planned &amp; actual'!D1525</f>
        <v>0</v>
      </c>
      <c r="D3313" s="24">
        <f>'Filter by planned &amp; actual'!D3313</f>
        <v>0</v>
      </c>
      <c r="E3313" s="23">
        <v>44866</v>
      </c>
      <c r="F3313" s="19" t="s">
        <v>276</v>
      </c>
    </row>
    <row r="3314" spans="1:6" hidden="1">
      <c r="A3314" s="19">
        <v>35</v>
      </c>
      <c r="B3314" s="19" t="s">
        <v>43</v>
      </c>
      <c r="C3314" s="24">
        <f>'Filter by planned &amp; actual'!D1526</f>
        <v>0</v>
      </c>
      <c r="D3314" s="24">
        <f>'Filter by planned &amp; actual'!D3314</f>
        <v>0</v>
      </c>
      <c r="E3314" s="23">
        <v>44866</v>
      </c>
      <c r="F3314" s="19" t="s">
        <v>276</v>
      </c>
    </row>
    <row r="3315" spans="1:6" hidden="1">
      <c r="A3315" s="19">
        <v>36</v>
      </c>
      <c r="B3315" s="19" t="s">
        <v>44</v>
      </c>
      <c r="C3315" s="24">
        <f>'Filter by planned &amp; actual'!D1527</f>
        <v>0</v>
      </c>
      <c r="D3315" s="24">
        <f>'Filter by planned &amp; actual'!D3315</f>
        <v>0</v>
      </c>
      <c r="E3315" s="23">
        <v>44866</v>
      </c>
      <c r="F3315" s="19" t="s">
        <v>276</v>
      </c>
    </row>
    <row r="3316" spans="1:6" hidden="1">
      <c r="A3316" s="19">
        <v>37</v>
      </c>
      <c r="B3316" s="19" t="s">
        <v>1980</v>
      </c>
      <c r="C3316" s="24">
        <f>'Filter by planned &amp; actual'!D1528</f>
        <v>0</v>
      </c>
      <c r="D3316" s="24">
        <f>'Filter by planned &amp; actual'!D3316</f>
        <v>0</v>
      </c>
      <c r="E3316" s="23">
        <v>44866</v>
      </c>
      <c r="F3316" s="19" t="s">
        <v>276</v>
      </c>
    </row>
    <row r="3317" spans="1:6" hidden="1">
      <c r="A3317" s="19">
        <v>38</v>
      </c>
      <c r="B3317" s="19" t="s">
        <v>1982</v>
      </c>
      <c r="C3317" s="24">
        <f>'Filter by planned &amp; actual'!D1529</f>
        <v>0</v>
      </c>
      <c r="D3317" s="24">
        <f>'Filter by planned &amp; actual'!D3317</f>
        <v>0</v>
      </c>
      <c r="E3317" s="23">
        <v>44866</v>
      </c>
      <c r="F3317" s="19" t="s">
        <v>276</v>
      </c>
    </row>
    <row r="3318" spans="1:6" hidden="1">
      <c r="A3318" s="19">
        <v>39</v>
      </c>
      <c r="B3318" s="19" t="s">
        <v>1984</v>
      </c>
      <c r="C3318" s="24">
        <f>'Filter by planned &amp; actual'!D1530</f>
        <v>0</v>
      </c>
      <c r="D3318" s="24">
        <f>'Filter by planned &amp; actual'!D3318</f>
        <v>0</v>
      </c>
      <c r="E3318" s="23">
        <v>44866</v>
      </c>
      <c r="F3318" s="19" t="s">
        <v>276</v>
      </c>
    </row>
    <row r="3319" spans="1:6" hidden="1">
      <c r="A3319" s="19">
        <v>40</v>
      </c>
      <c r="B3319" s="19" t="s">
        <v>2001</v>
      </c>
      <c r="C3319" s="24">
        <f>'Filter by planned &amp; actual'!D1531</f>
        <v>0</v>
      </c>
      <c r="D3319" s="24">
        <f>'Filter by planned &amp; actual'!D3319</f>
        <v>0</v>
      </c>
      <c r="E3319" s="23">
        <v>44866</v>
      </c>
      <c r="F3319" s="19" t="s">
        <v>276</v>
      </c>
    </row>
    <row r="3320" spans="1:6" hidden="1">
      <c r="A3320" s="19">
        <v>41</v>
      </c>
      <c r="B3320" s="19" t="s">
        <v>2002</v>
      </c>
      <c r="C3320" s="24">
        <f>'Filter by planned &amp; actual'!D1532</f>
        <v>0</v>
      </c>
      <c r="D3320" s="24">
        <f>'Filter by planned &amp; actual'!D3320</f>
        <v>0</v>
      </c>
      <c r="E3320" s="23">
        <v>44866</v>
      </c>
      <c r="F3320" s="19" t="s">
        <v>276</v>
      </c>
    </row>
    <row r="3321" spans="1:6" hidden="1">
      <c r="A3321" s="19">
        <v>42</v>
      </c>
      <c r="B3321" s="19" t="s">
        <v>2003</v>
      </c>
      <c r="C3321" s="24">
        <f>'Filter by planned &amp; actual'!D1533</f>
        <v>0</v>
      </c>
      <c r="D3321" s="24">
        <f>'Filter by planned &amp; actual'!D3321</f>
        <v>0</v>
      </c>
      <c r="E3321" s="23">
        <v>44866</v>
      </c>
      <c r="F3321" s="19" t="s">
        <v>276</v>
      </c>
    </row>
    <row r="3322" spans="1:6" hidden="1">
      <c r="A3322" s="19">
        <v>43</v>
      </c>
      <c r="B3322" s="19" t="s">
        <v>2064</v>
      </c>
      <c r="C3322" s="24">
        <f>'Filter by planned &amp; actual'!D1534</f>
        <v>0</v>
      </c>
      <c r="D3322" s="24">
        <f>'Filter by planned &amp; actual'!D3322</f>
        <v>0</v>
      </c>
      <c r="E3322" s="23">
        <v>44866</v>
      </c>
      <c r="F3322" s="19" t="s">
        <v>276</v>
      </c>
    </row>
    <row r="3323" spans="1:6" hidden="1">
      <c r="A3323" s="19">
        <v>44</v>
      </c>
      <c r="B3323" s="19" t="s">
        <v>2062</v>
      </c>
      <c r="C3323" s="24">
        <f>'Filter by planned &amp; actual'!D1535</f>
        <v>0</v>
      </c>
      <c r="D3323" s="24">
        <f>'Filter by planned &amp; actual'!D3323</f>
        <v>0</v>
      </c>
      <c r="E3323" s="23">
        <v>44866</v>
      </c>
      <c r="F3323" s="19" t="s">
        <v>276</v>
      </c>
    </row>
    <row r="3324" spans="1:6" hidden="1">
      <c r="A3324" s="19">
        <v>45</v>
      </c>
      <c r="B3324" s="19" t="s">
        <v>2063</v>
      </c>
      <c r="C3324" s="24">
        <f>'Filter by planned &amp; actual'!D1536</f>
        <v>0</v>
      </c>
      <c r="D3324" s="24">
        <f>'Filter by planned &amp; actual'!D3324</f>
        <v>0</v>
      </c>
      <c r="E3324" s="23">
        <v>44866</v>
      </c>
      <c r="F3324" s="19" t="s">
        <v>276</v>
      </c>
    </row>
    <row r="3325" spans="1:6" hidden="1">
      <c r="A3325" s="19">
        <v>46</v>
      </c>
      <c r="B3325" s="12" t="s">
        <v>2065</v>
      </c>
      <c r="C3325" s="24">
        <f>'Filter by planned &amp; actual'!D1537</f>
        <v>0</v>
      </c>
      <c r="D3325" s="24">
        <f>'Filter by planned &amp; actual'!D3325</f>
        <v>0</v>
      </c>
      <c r="E3325" s="23">
        <v>44866</v>
      </c>
      <c r="F3325" s="19" t="s">
        <v>276</v>
      </c>
    </row>
    <row r="3326" spans="1:6" hidden="1">
      <c r="A3326" s="19">
        <v>47</v>
      </c>
      <c r="B3326" s="12" t="s">
        <v>2066</v>
      </c>
      <c r="C3326" s="24">
        <f>'Filter by planned &amp; actual'!D1538</f>
        <v>26738613</v>
      </c>
      <c r="D3326" s="24">
        <f>'Filter by planned &amp; actual'!D3326</f>
        <v>0</v>
      </c>
      <c r="E3326" s="23">
        <v>44866</v>
      </c>
      <c r="F3326" s="19" t="s">
        <v>276</v>
      </c>
    </row>
    <row r="3327" spans="1:6" hidden="1">
      <c r="A3327" s="19">
        <v>48</v>
      </c>
      <c r="B3327" s="19" t="s">
        <v>2068</v>
      </c>
      <c r="C3327" s="24">
        <f>'Filter by planned &amp; actual'!D1539</f>
        <v>0</v>
      </c>
      <c r="D3327" s="24">
        <f>'Filter by planned &amp; actual'!D3327</f>
        <v>0</v>
      </c>
      <c r="E3327" s="23">
        <v>44866</v>
      </c>
      <c r="F3327" s="19" t="s">
        <v>276</v>
      </c>
    </row>
    <row r="3328" spans="1:6" hidden="1">
      <c r="A3328" s="19">
        <v>49</v>
      </c>
      <c r="B3328" s="19" t="s">
        <v>2069</v>
      </c>
      <c r="C3328" s="24">
        <f>'Filter by planned &amp; actual'!D1540</f>
        <v>0</v>
      </c>
      <c r="D3328" s="24">
        <f>'Filter by planned &amp; actual'!D3328</f>
        <v>0</v>
      </c>
      <c r="E3328" s="23">
        <v>44866</v>
      </c>
      <c r="F3328" s="19" t="s">
        <v>276</v>
      </c>
    </row>
    <row r="3329" spans="1:6" hidden="1">
      <c r="A3329" s="19">
        <v>50</v>
      </c>
      <c r="B3329" s="19" t="s">
        <v>66</v>
      </c>
      <c r="C3329" s="24">
        <f>'Filter by planned &amp; actual'!D1541</f>
        <v>0</v>
      </c>
      <c r="D3329" s="24">
        <f>'Filter by planned &amp; actual'!D3329</f>
        <v>0</v>
      </c>
      <c r="E3329" s="23">
        <v>44866</v>
      </c>
      <c r="F3329" s="19" t="s">
        <v>276</v>
      </c>
    </row>
    <row r="3330" spans="1:6" hidden="1">
      <c r="A3330" s="19">
        <v>51</v>
      </c>
      <c r="B3330" s="19" t="s">
        <v>67</v>
      </c>
      <c r="C3330" s="24">
        <f>'Filter by planned &amp; actual'!D1542</f>
        <v>0</v>
      </c>
      <c r="D3330" s="24">
        <f>'Filter by planned &amp; actual'!D3330</f>
        <v>0</v>
      </c>
      <c r="E3330" s="23">
        <v>44866</v>
      </c>
      <c r="F3330" s="19" t="s">
        <v>276</v>
      </c>
    </row>
    <row r="3331" spans="1:6" hidden="1">
      <c r="A3331" s="19">
        <v>52</v>
      </c>
      <c r="B3331" s="19" t="s">
        <v>68</v>
      </c>
      <c r="C3331" s="24">
        <f>'Filter by planned &amp; actual'!D1543</f>
        <v>0</v>
      </c>
      <c r="D3331" s="24">
        <f>'Filter by planned &amp; actual'!D3331</f>
        <v>0</v>
      </c>
      <c r="E3331" s="23">
        <v>44866</v>
      </c>
      <c r="F3331" s="19" t="s">
        <v>276</v>
      </c>
    </row>
    <row r="3332" spans="1:6" hidden="1">
      <c r="A3332" s="19">
        <v>53</v>
      </c>
      <c r="B3332" s="19" t="s">
        <v>69</v>
      </c>
      <c r="C3332" s="24">
        <f>'Filter by planned &amp; actual'!D1544</f>
        <v>0</v>
      </c>
      <c r="D3332" s="24">
        <f>'Filter by planned &amp; actual'!D3332</f>
        <v>0</v>
      </c>
      <c r="E3332" s="23">
        <v>44866</v>
      </c>
      <c r="F3332" s="19" t="s">
        <v>276</v>
      </c>
    </row>
    <row r="3333" spans="1:6" hidden="1">
      <c r="A3333" s="19">
        <v>54</v>
      </c>
      <c r="B3333" s="19" t="s">
        <v>70</v>
      </c>
      <c r="C3333" s="24">
        <f>'Filter by planned &amp; actual'!D1545</f>
        <v>0</v>
      </c>
      <c r="D3333" s="24">
        <f>'Filter by planned &amp; actual'!D3333</f>
        <v>0</v>
      </c>
      <c r="E3333" s="23">
        <v>44866</v>
      </c>
      <c r="F3333" s="19" t="s">
        <v>276</v>
      </c>
    </row>
    <row r="3334" spans="1:6" hidden="1">
      <c r="A3334" s="19">
        <v>55</v>
      </c>
      <c r="B3334" s="19" t="s">
        <v>71</v>
      </c>
      <c r="C3334" s="24">
        <f>'Filter by planned &amp; actual'!D1546</f>
        <v>0</v>
      </c>
      <c r="D3334" s="24">
        <f>'Filter by planned &amp; actual'!D3334</f>
        <v>0</v>
      </c>
      <c r="E3334" s="23">
        <v>44866</v>
      </c>
      <c r="F3334" s="19" t="s">
        <v>276</v>
      </c>
    </row>
    <row r="3335" spans="1:6" hidden="1">
      <c r="A3335" s="19">
        <v>56</v>
      </c>
      <c r="B3335" s="19" t="s">
        <v>72</v>
      </c>
      <c r="C3335" s="24">
        <f>'Filter by planned &amp; actual'!D1547</f>
        <v>0</v>
      </c>
      <c r="D3335" s="24">
        <f>'Filter by planned &amp; actual'!D3335</f>
        <v>0</v>
      </c>
      <c r="E3335" s="23">
        <v>44866</v>
      </c>
      <c r="F3335" s="19" t="s">
        <v>276</v>
      </c>
    </row>
    <row r="3336" spans="1:6" hidden="1">
      <c r="A3336" s="19">
        <v>57</v>
      </c>
      <c r="B3336" s="19" t="s">
        <v>73</v>
      </c>
      <c r="C3336" s="24">
        <f>'Filter by planned &amp; actual'!D1548</f>
        <v>0</v>
      </c>
      <c r="D3336" s="24">
        <f>'Filter by planned &amp; actual'!D3336</f>
        <v>0</v>
      </c>
      <c r="E3336" s="23">
        <v>44866</v>
      </c>
      <c r="F3336" s="19" t="s">
        <v>276</v>
      </c>
    </row>
    <row r="3337" spans="1:6" hidden="1">
      <c r="A3337" s="19">
        <v>58</v>
      </c>
      <c r="B3337" s="19" t="s">
        <v>74</v>
      </c>
      <c r="C3337" s="24">
        <f>'Filter by planned &amp; actual'!D1549</f>
        <v>0</v>
      </c>
      <c r="D3337" s="24">
        <f>'Filter by planned &amp; actual'!D3337</f>
        <v>0</v>
      </c>
      <c r="E3337" s="23">
        <v>44866</v>
      </c>
      <c r="F3337" s="19" t="s">
        <v>276</v>
      </c>
    </row>
    <row r="3338" spans="1:6" hidden="1">
      <c r="A3338" s="19">
        <v>59</v>
      </c>
      <c r="B3338" s="19" t="s">
        <v>75</v>
      </c>
      <c r="C3338" s="24">
        <f>'Filter by planned &amp; actual'!D1550</f>
        <v>0</v>
      </c>
      <c r="D3338" s="24">
        <f>'Filter by planned &amp; actual'!D3338</f>
        <v>0</v>
      </c>
      <c r="E3338" s="23">
        <v>44866</v>
      </c>
      <c r="F3338" s="19" t="s">
        <v>276</v>
      </c>
    </row>
    <row r="3339" spans="1:6" hidden="1">
      <c r="A3339" s="19">
        <v>60</v>
      </c>
      <c r="B3339" s="19" t="s">
        <v>76</v>
      </c>
      <c r="C3339" s="24">
        <f>'Filter by planned &amp; actual'!D1551</f>
        <v>0</v>
      </c>
      <c r="D3339" s="24">
        <f>'Filter by planned &amp; actual'!D3339</f>
        <v>0</v>
      </c>
      <c r="E3339" s="23">
        <v>44866</v>
      </c>
      <c r="F3339" s="19" t="s">
        <v>276</v>
      </c>
    </row>
    <row r="3340" spans="1:6" hidden="1">
      <c r="A3340" s="19">
        <v>61</v>
      </c>
      <c r="B3340" s="19" t="s">
        <v>77</v>
      </c>
      <c r="C3340" s="24">
        <f>'Filter by planned &amp; actual'!D1552</f>
        <v>0</v>
      </c>
      <c r="D3340" s="24">
        <f>'Filter by planned &amp; actual'!D3340</f>
        <v>0</v>
      </c>
      <c r="E3340" s="23">
        <v>44866</v>
      </c>
      <c r="F3340" s="19" t="s">
        <v>276</v>
      </c>
    </row>
    <row r="3341" spans="1:6" hidden="1">
      <c r="A3341" s="19">
        <v>62</v>
      </c>
      <c r="B3341" s="19" t="s">
        <v>87</v>
      </c>
      <c r="C3341" s="24">
        <f>'Filter by planned &amp; actual'!D1553</f>
        <v>0</v>
      </c>
      <c r="D3341" s="24">
        <f>'Filter by planned &amp; actual'!D3341</f>
        <v>0</v>
      </c>
      <c r="E3341" s="23">
        <v>44866</v>
      </c>
      <c r="F3341" s="19" t="s">
        <v>276</v>
      </c>
    </row>
    <row r="3342" spans="1:6" hidden="1">
      <c r="A3342" s="19">
        <v>63</v>
      </c>
      <c r="B3342" s="19" t="s">
        <v>93</v>
      </c>
      <c r="C3342" s="24">
        <f>'Filter by planned &amp; actual'!D1554</f>
        <v>0</v>
      </c>
      <c r="D3342" s="24">
        <f>'Filter by planned &amp; actual'!D3342</f>
        <v>0</v>
      </c>
      <c r="E3342" s="23">
        <v>44866</v>
      </c>
      <c r="F3342" s="19" t="s">
        <v>276</v>
      </c>
    </row>
    <row r="3343" spans="1:6" hidden="1">
      <c r="A3343" s="19">
        <v>64</v>
      </c>
      <c r="B3343" s="19" t="s">
        <v>94</v>
      </c>
      <c r="C3343" s="24">
        <f>'Filter by planned &amp; actual'!D1555</f>
        <v>0</v>
      </c>
      <c r="D3343" s="24">
        <f>'Filter by planned &amp; actual'!D3343</f>
        <v>0</v>
      </c>
      <c r="E3343" s="23">
        <v>44866</v>
      </c>
      <c r="F3343" s="19" t="s">
        <v>276</v>
      </c>
    </row>
    <row r="3344" spans="1:6" hidden="1">
      <c r="A3344" s="19">
        <v>65</v>
      </c>
      <c r="B3344" s="19" t="s">
        <v>95</v>
      </c>
      <c r="C3344" s="24">
        <f>'Filter by planned &amp; actual'!D1556</f>
        <v>0</v>
      </c>
      <c r="D3344" s="24">
        <f>'Filter by planned &amp; actual'!D3344</f>
        <v>0</v>
      </c>
      <c r="E3344" s="23">
        <v>44866</v>
      </c>
      <c r="F3344" s="19" t="s">
        <v>276</v>
      </c>
    </row>
    <row r="3345" spans="1:6" hidden="1">
      <c r="A3345" s="19">
        <v>66</v>
      </c>
      <c r="B3345" s="19" t="s">
        <v>96</v>
      </c>
      <c r="C3345" s="24">
        <f>'Filter by planned &amp; actual'!D1557</f>
        <v>0</v>
      </c>
      <c r="D3345" s="24">
        <f>'Filter by planned &amp; actual'!D3345</f>
        <v>0</v>
      </c>
      <c r="E3345" s="23">
        <v>44866</v>
      </c>
      <c r="F3345" s="19" t="s">
        <v>276</v>
      </c>
    </row>
    <row r="3346" spans="1:6" hidden="1">
      <c r="A3346" s="19">
        <v>67</v>
      </c>
      <c r="B3346" s="19" t="s">
        <v>97</v>
      </c>
      <c r="C3346" s="24">
        <f>'Filter by planned &amp; actual'!D1558</f>
        <v>0</v>
      </c>
      <c r="D3346" s="24">
        <f>'Filter by planned &amp; actual'!D3346</f>
        <v>0</v>
      </c>
      <c r="E3346" s="23">
        <v>44866</v>
      </c>
      <c r="F3346" s="19" t="s">
        <v>276</v>
      </c>
    </row>
    <row r="3347" spans="1:6" hidden="1">
      <c r="A3347" s="19">
        <v>68</v>
      </c>
      <c r="B3347" s="19" t="s">
        <v>98</v>
      </c>
      <c r="C3347" s="24">
        <f>'Filter by planned &amp; actual'!D1559</f>
        <v>0</v>
      </c>
      <c r="D3347" s="24">
        <f>'Filter by planned &amp; actual'!D3347</f>
        <v>0</v>
      </c>
      <c r="E3347" s="23">
        <v>44866</v>
      </c>
      <c r="F3347" s="19" t="s">
        <v>276</v>
      </c>
    </row>
    <row r="3348" spans="1:6" hidden="1">
      <c r="A3348" s="19">
        <v>69</v>
      </c>
      <c r="B3348" s="19" t="s">
        <v>99</v>
      </c>
      <c r="C3348" s="24">
        <f>'Filter by planned &amp; actual'!D1560</f>
        <v>0</v>
      </c>
      <c r="D3348" s="24">
        <f>'Filter by planned &amp; actual'!D3348</f>
        <v>0</v>
      </c>
      <c r="E3348" s="23">
        <v>44866</v>
      </c>
      <c r="F3348" s="19" t="s">
        <v>276</v>
      </c>
    </row>
    <row r="3349" spans="1:6" hidden="1">
      <c r="A3349" s="19">
        <v>70</v>
      </c>
      <c r="B3349" s="19" t="s">
        <v>100</v>
      </c>
      <c r="C3349" s="24">
        <f>'Filter by planned &amp; actual'!D1561</f>
        <v>0</v>
      </c>
      <c r="D3349" s="24">
        <f>'Filter by planned &amp; actual'!D3349</f>
        <v>0</v>
      </c>
      <c r="E3349" s="23">
        <v>44866</v>
      </c>
      <c r="F3349" s="19" t="s">
        <v>276</v>
      </c>
    </row>
    <row r="3350" spans="1:6" hidden="1">
      <c r="A3350" s="19">
        <v>71</v>
      </c>
      <c r="B3350" s="19" t="s">
        <v>101</v>
      </c>
      <c r="C3350" s="24">
        <f>'Filter by planned &amp; actual'!D1562</f>
        <v>0</v>
      </c>
      <c r="D3350" s="24">
        <f>'Filter by planned &amp; actual'!D3350</f>
        <v>0</v>
      </c>
      <c r="E3350" s="23">
        <v>44866</v>
      </c>
      <c r="F3350" s="19" t="s">
        <v>276</v>
      </c>
    </row>
    <row r="3351" spans="1:6" hidden="1">
      <c r="A3351" s="19">
        <v>72</v>
      </c>
      <c r="B3351" s="19" t="s">
        <v>102</v>
      </c>
      <c r="C3351" s="24">
        <f>'Filter by planned &amp; actual'!D1563</f>
        <v>0</v>
      </c>
      <c r="D3351" s="24">
        <f>'Filter by planned &amp; actual'!D3351</f>
        <v>0</v>
      </c>
      <c r="E3351" s="23">
        <v>44866</v>
      </c>
      <c r="F3351" s="19" t="s">
        <v>276</v>
      </c>
    </row>
    <row r="3352" spans="1:6" hidden="1">
      <c r="A3352" s="19">
        <v>73</v>
      </c>
      <c r="B3352" s="19" t="s">
        <v>103</v>
      </c>
      <c r="C3352" s="24">
        <f>'Filter by planned &amp; actual'!D1564</f>
        <v>0</v>
      </c>
      <c r="D3352" s="24">
        <f>'Filter by planned &amp; actual'!D3352</f>
        <v>0</v>
      </c>
      <c r="E3352" s="23">
        <v>44866</v>
      </c>
      <c r="F3352" s="19" t="s">
        <v>276</v>
      </c>
    </row>
    <row r="3353" spans="1:6" hidden="1">
      <c r="A3353" s="19">
        <v>74</v>
      </c>
      <c r="B3353" s="19" t="s">
        <v>104</v>
      </c>
      <c r="C3353" s="24">
        <f>'Filter by planned &amp; actual'!D1565</f>
        <v>0</v>
      </c>
      <c r="D3353" s="24">
        <f>'Filter by planned &amp; actual'!D3353</f>
        <v>0</v>
      </c>
      <c r="E3353" s="23">
        <v>44866</v>
      </c>
      <c r="F3353" s="19" t="s">
        <v>276</v>
      </c>
    </row>
    <row r="3354" spans="1:6" hidden="1">
      <c r="A3354" s="19">
        <v>75</v>
      </c>
      <c r="B3354" s="19" t="s">
        <v>105</v>
      </c>
      <c r="C3354" s="24">
        <f>'Filter by planned &amp; actual'!D1566</f>
        <v>0</v>
      </c>
      <c r="D3354" s="24">
        <f>'Filter by planned &amp; actual'!D3354</f>
        <v>0</v>
      </c>
      <c r="E3354" s="23">
        <v>44866</v>
      </c>
      <c r="F3354" s="19" t="s">
        <v>276</v>
      </c>
    </row>
    <row r="3355" spans="1:6" hidden="1">
      <c r="A3355" s="19">
        <v>76</v>
      </c>
      <c r="B3355" s="19" t="s">
        <v>111</v>
      </c>
      <c r="C3355" s="24">
        <f>'Filter by planned &amp; actual'!D1567</f>
        <v>0</v>
      </c>
      <c r="D3355" s="24">
        <f>'Filter by planned &amp; actual'!D3355</f>
        <v>0</v>
      </c>
      <c r="E3355" s="23">
        <v>44866</v>
      </c>
      <c r="F3355" s="19" t="s">
        <v>276</v>
      </c>
    </row>
    <row r="3356" spans="1:6" hidden="1">
      <c r="A3356" s="19">
        <v>77</v>
      </c>
      <c r="B3356" s="19" t="s">
        <v>112</v>
      </c>
      <c r="C3356" s="24">
        <f>'Filter by planned &amp; actual'!D1568</f>
        <v>0</v>
      </c>
      <c r="D3356" s="24">
        <f>'Filter by planned &amp; actual'!D3356</f>
        <v>0</v>
      </c>
      <c r="E3356" s="23">
        <v>44866</v>
      </c>
      <c r="F3356" s="19" t="s">
        <v>276</v>
      </c>
    </row>
    <row r="3357" spans="1:6" hidden="1">
      <c r="A3357" s="19">
        <v>78</v>
      </c>
      <c r="B3357" s="19" t="s">
        <v>113</v>
      </c>
      <c r="C3357" s="24">
        <f>'Filter by planned &amp; actual'!D1569</f>
        <v>0</v>
      </c>
      <c r="D3357" s="24">
        <f>'Filter by planned &amp; actual'!D3357</f>
        <v>0</v>
      </c>
      <c r="E3357" s="23">
        <v>44866</v>
      </c>
      <c r="F3357" s="19" t="s">
        <v>276</v>
      </c>
    </row>
    <row r="3358" spans="1:6" hidden="1">
      <c r="A3358" s="19">
        <v>79</v>
      </c>
      <c r="B3358" s="19" t="s">
        <v>114</v>
      </c>
      <c r="C3358" s="24">
        <f>'Filter by planned &amp; actual'!D1570</f>
        <v>0</v>
      </c>
      <c r="D3358" s="24">
        <f>'Filter by planned &amp; actual'!D3358</f>
        <v>0</v>
      </c>
      <c r="E3358" s="23">
        <v>44866</v>
      </c>
      <c r="F3358" s="19" t="s">
        <v>276</v>
      </c>
    </row>
    <row r="3359" spans="1:6" hidden="1">
      <c r="A3359" s="19">
        <v>80</v>
      </c>
      <c r="B3359" s="19" t="s">
        <v>115</v>
      </c>
      <c r="C3359" s="24">
        <f>'Filter by planned &amp; actual'!D1571</f>
        <v>0</v>
      </c>
      <c r="D3359" s="24">
        <f>'Filter by planned &amp; actual'!D3359</f>
        <v>0</v>
      </c>
      <c r="E3359" s="23">
        <v>44866</v>
      </c>
      <c r="F3359" s="19" t="s">
        <v>276</v>
      </c>
    </row>
    <row r="3360" spans="1:6" hidden="1">
      <c r="A3360" s="19">
        <v>81</v>
      </c>
      <c r="B3360" s="19" t="s">
        <v>116</v>
      </c>
      <c r="C3360" s="24">
        <f>'Filter by planned &amp; actual'!D1572</f>
        <v>0</v>
      </c>
      <c r="D3360" s="24">
        <f>'Filter by planned &amp; actual'!D3360</f>
        <v>0</v>
      </c>
      <c r="E3360" s="23">
        <v>44866</v>
      </c>
      <c r="F3360" s="19" t="s">
        <v>276</v>
      </c>
    </row>
    <row r="3361" spans="1:6" hidden="1">
      <c r="A3361" s="19">
        <v>82</v>
      </c>
      <c r="B3361" s="19" t="s">
        <v>117</v>
      </c>
      <c r="C3361" s="24">
        <f>'Filter by planned &amp; actual'!D1573</f>
        <v>0</v>
      </c>
      <c r="D3361" s="24">
        <f>'Filter by planned &amp; actual'!D3361</f>
        <v>0</v>
      </c>
      <c r="E3361" s="23">
        <v>44866</v>
      </c>
      <c r="F3361" s="19" t="s">
        <v>276</v>
      </c>
    </row>
    <row r="3362" spans="1:6" hidden="1">
      <c r="A3362" s="19">
        <v>83</v>
      </c>
      <c r="B3362" s="19" t="s">
        <v>118</v>
      </c>
      <c r="C3362" s="24">
        <f>'Filter by planned &amp; actual'!D1574</f>
        <v>0</v>
      </c>
      <c r="D3362" s="24">
        <f>'Filter by planned &amp; actual'!D3362</f>
        <v>0</v>
      </c>
      <c r="E3362" s="23">
        <v>44866</v>
      </c>
      <c r="F3362" s="19" t="s">
        <v>276</v>
      </c>
    </row>
    <row r="3363" spans="1:6" hidden="1">
      <c r="A3363" s="19">
        <v>84</v>
      </c>
      <c r="B3363" s="19" t="s">
        <v>119</v>
      </c>
      <c r="C3363" s="24">
        <f>'Filter by planned &amp; actual'!D1575</f>
        <v>0</v>
      </c>
      <c r="D3363" s="24">
        <f>'Filter by planned &amp; actual'!D3363</f>
        <v>0</v>
      </c>
      <c r="E3363" s="23">
        <v>44866</v>
      </c>
      <c r="F3363" s="19" t="s">
        <v>276</v>
      </c>
    </row>
    <row r="3364" spans="1:6" hidden="1">
      <c r="A3364" s="19">
        <v>85</v>
      </c>
      <c r="B3364" s="19" t="s">
        <v>120</v>
      </c>
      <c r="C3364" s="24">
        <f>'Filter by planned &amp; actual'!D1576</f>
        <v>0</v>
      </c>
      <c r="D3364" s="24">
        <f>'Filter by planned &amp; actual'!D3364</f>
        <v>0</v>
      </c>
      <c r="E3364" s="23">
        <v>44866</v>
      </c>
      <c r="F3364" s="19" t="s">
        <v>276</v>
      </c>
    </row>
    <row r="3365" spans="1:6" hidden="1">
      <c r="A3365" s="19">
        <v>86</v>
      </c>
      <c r="B3365" s="19" t="s">
        <v>121</v>
      </c>
      <c r="C3365" s="24">
        <f>'Filter by planned &amp; actual'!D1577</f>
        <v>0</v>
      </c>
      <c r="D3365" s="24">
        <f>'Filter by planned &amp; actual'!D3365</f>
        <v>0</v>
      </c>
      <c r="E3365" s="23">
        <v>44866</v>
      </c>
      <c r="F3365" s="19" t="s">
        <v>276</v>
      </c>
    </row>
    <row r="3366" spans="1:6" hidden="1">
      <c r="A3366" s="19">
        <v>87</v>
      </c>
      <c r="B3366" s="19" t="s">
        <v>122</v>
      </c>
      <c r="C3366" s="24">
        <f>'Filter by planned &amp; actual'!D1578</f>
        <v>0</v>
      </c>
      <c r="D3366" s="24">
        <f>'Filter by planned &amp; actual'!D3366</f>
        <v>0</v>
      </c>
      <c r="E3366" s="23">
        <v>44866</v>
      </c>
      <c r="F3366" s="19" t="s">
        <v>276</v>
      </c>
    </row>
    <row r="3367" spans="1:6" hidden="1">
      <c r="A3367" s="19">
        <v>88</v>
      </c>
      <c r="B3367" s="19" t="s">
        <v>123</v>
      </c>
      <c r="C3367" s="24">
        <f>'Filter by planned &amp; actual'!D1579</f>
        <v>0</v>
      </c>
      <c r="D3367" s="24">
        <f>'Filter by planned &amp; actual'!D3367</f>
        <v>0</v>
      </c>
      <c r="E3367" s="23">
        <v>44866</v>
      </c>
      <c r="F3367" s="19" t="s">
        <v>276</v>
      </c>
    </row>
    <row r="3368" spans="1:6" hidden="1">
      <c r="A3368" s="19">
        <v>89</v>
      </c>
      <c r="B3368" s="19" t="s">
        <v>126</v>
      </c>
      <c r="C3368" s="24">
        <f>'Filter by planned &amp; actual'!D1580</f>
        <v>0</v>
      </c>
      <c r="D3368" s="24">
        <f>'Filter by planned &amp; actual'!D3368</f>
        <v>0</v>
      </c>
      <c r="E3368" s="23">
        <v>44866</v>
      </c>
      <c r="F3368" s="19" t="s">
        <v>276</v>
      </c>
    </row>
    <row r="3369" spans="1:6" hidden="1">
      <c r="A3369" s="19">
        <v>90</v>
      </c>
      <c r="B3369" s="19" t="s">
        <v>284</v>
      </c>
      <c r="C3369" s="24">
        <f>'Filter by planned &amp; actual'!D1581</f>
        <v>0</v>
      </c>
      <c r="D3369" s="24">
        <f>'Filter by planned &amp; actual'!D3369</f>
        <v>0</v>
      </c>
      <c r="E3369" s="23">
        <v>44866</v>
      </c>
      <c r="F3369" s="19" t="s">
        <v>276</v>
      </c>
    </row>
    <row r="3370" spans="1:6" hidden="1">
      <c r="A3370" s="19">
        <v>91</v>
      </c>
      <c r="B3370" s="19" t="s">
        <v>2006</v>
      </c>
      <c r="C3370" s="24">
        <f>'Filter by planned &amp; actual'!D1582</f>
        <v>0</v>
      </c>
      <c r="D3370" s="24">
        <f>'Filter by planned &amp; actual'!D3370</f>
        <v>0</v>
      </c>
      <c r="E3370" s="23">
        <v>44866</v>
      </c>
      <c r="F3370" s="19" t="s">
        <v>276</v>
      </c>
    </row>
    <row r="3371" spans="1:6" hidden="1">
      <c r="A3371" s="19">
        <v>92</v>
      </c>
      <c r="B3371" s="19" t="s">
        <v>283</v>
      </c>
      <c r="C3371" s="24">
        <f>'Filter by planned &amp; actual'!D1583</f>
        <v>0</v>
      </c>
      <c r="D3371" s="24">
        <f>'Filter by planned &amp; actual'!D3371</f>
        <v>0</v>
      </c>
      <c r="E3371" s="23">
        <v>44866</v>
      </c>
      <c r="F3371" s="19" t="s">
        <v>276</v>
      </c>
    </row>
    <row r="3372" spans="1:6" hidden="1">
      <c r="A3372" s="19">
        <v>93</v>
      </c>
      <c r="B3372" s="19" t="s">
        <v>2005</v>
      </c>
      <c r="C3372" s="24">
        <f>'Filter by planned &amp; actual'!D1584</f>
        <v>0</v>
      </c>
      <c r="D3372" s="24">
        <f>'Filter by planned &amp; actual'!D3372</f>
        <v>0</v>
      </c>
      <c r="E3372" s="23">
        <v>44866</v>
      </c>
      <c r="F3372" s="19" t="s">
        <v>276</v>
      </c>
    </row>
    <row r="3373" spans="1:6" hidden="1">
      <c r="A3373" s="19">
        <v>94</v>
      </c>
      <c r="B3373" s="19" t="s">
        <v>2075</v>
      </c>
      <c r="C3373" s="24">
        <f>'Filter by planned &amp; actual'!D1585</f>
        <v>0</v>
      </c>
      <c r="D3373" s="24">
        <f>'Filter by planned &amp; actual'!D3373</f>
        <v>0</v>
      </c>
      <c r="E3373" s="23">
        <v>44866</v>
      </c>
      <c r="F3373" s="19" t="s">
        <v>276</v>
      </c>
    </row>
    <row r="3374" spans="1:6" hidden="1">
      <c r="A3374" s="19">
        <v>95</v>
      </c>
      <c r="B3374" s="19" t="s">
        <v>2076</v>
      </c>
      <c r="C3374" s="24">
        <f>'Filter by planned &amp; actual'!D1586</f>
        <v>0</v>
      </c>
      <c r="D3374" s="22">
        <f>'Filter by planned &amp; actual'!D3374</f>
        <v>0</v>
      </c>
      <c r="E3374" s="23">
        <v>44866</v>
      </c>
      <c r="F3374" s="19" t="s">
        <v>276</v>
      </c>
    </row>
    <row r="3375" spans="1:6" hidden="1">
      <c r="A3375" s="19">
        <v>96</v>
      </c>
      <c r="B3375" s="19" t="s">
        <v>2077</v>
      </c>
      <c r="C3375" s="24">
        <f>'Filter by planned &amp; actual'!D1587</f>
        <v>0</v>
      </c>
      <c r="D3375" s="22">
        <f>'Filter by planned &amp; actual'!D3375</f>
        <v>0</v>
      </c>
      <c r="E3375" s="23">
        <v>44866</v>
      </c>
      <c r="F3375" s="19" t="s">
        <v>276</v>
      </c>
    </row>
    <row r="3376" spans="1:6" hidden="1">
      <c r="A3376" s="19">
        <v>97</v>
      </c>
      <c r="B3376" s="19" t="s">
        <v>2078</v>
      </c>
      <c r="C3376" s="24">
        <f>'Filter by planned &amp; actual'!D1588</f>
        <v>90950</v>
      </c>
      <c r="D3376" s="22">
        <f>'Filter by planned &amp; actual'!D3376</f>
        <v>0</v>
      </c>
      <c r="E3376" s="23">
        <v>44866</v>
      </c>
      <c r="F3376" s="19" t="s">
        <v>276</v>
      </c>
    </row>
    <row r="3377" spans="1:6" hidden="1">
      <c r="A3377" s="19">
        <v>98</v>
      </c>
      <c r="B3377" s="19" t="s">
        <v>2079</v>
      </c>
      <c r="C3377" s="24">
        <f>'Filter by planned &amp; actual'!D1589</f>
        <v>3232602</v>
      </c>
      <c r="D3377" s="22">
        <f>'Filter by planned &amp; actual'!D3377</f>
        <v>0</v>
      </c>
      <c r="E3377" s="23">
        <v>44866</v>
      </c>
      <c r="F3377" s="19" t="s">
        <v>276</v>
      </c>
    </row>
    <row r="3378" spans="1:6" hidden="1">
      <c r="A3378" s="19">
        <v>99</v>
      </c>
      <c r="B3378" s="19" t="s">
        <v>2080</v>
      </c>
      <c r="C3378" s="24">
        <f>'Filter by planned &amp; actual'!D1590</f>
        <v>25959677</v>
      </c>
      <c r="D3378" s="22">
        <f>'Filter by planned &amp; actual'!D3378</f>
        <v>0</v>
      </c>
      <c r="E3378" s="23">
        <v>44866</v>
      </c>
      <c r="F3378" s="19" t="s">
        <v>276</v>
      </c>
    </row>
    <row r="3379" spans="1:6" hidden="1">
      <c r="A3379" s="19">
        <v>100</v>
      </c>
      <c r="B3379" s="19" t="s">
        <v>2081</v>
      </c>
      <c r="C3379" s="24">
        <f>'Filter by planned &amp; actual'!D1591</f>
        <v>0</v>
      </c>
      <c r="D3379" s="22">
        <f>'Filter by planned &amp; actual'!D3379</f>
        <v>0</v>
      </c>
      <c r="E3379" s="23">
        <v>44866</v>
      </c>
      <c r="F3379" s="19" t="s">
        <v>276</v>
      </c>
    </row>
    <row r="3380" spans="1:6" hidden="1">
      <c r="A3380" s="19">
        <v>101</v>
      </c>
      <c r="B3380" s="19" t="s">
        <v>2082</v>
      </c>
      <c r="C3380" s="24">
        <f>'Filter by planned &amp; actual'!D1592</f>
        <v>0</v>
      </c>
      <c r="D3380" s="22">
        <f>'Filter by planned &amp; actual'!D3380</f>
        <v>0</v>
      </c>
      <c r="E3380" s="23">
        <v>44866</v>
      </c>
      <c r="F3380" s="19" t="s">
        <v>276</v>
      </c>
    </row>
    <row r="3381" spans="1:6" hidden="1">
      <c r="A3381" s="19">
        <v>102</v>
      </c>
      <c r="B3381" s="19" t="s">
        <v>2083</v>
      </c>
      <c r="C3381" s="24">
        <f>'Filter by planned &amp; actual'!D1593</f>
        <v>8758040</v>
      </c>
      <c r="D3381" s="22">
        <f>'Filter by planned &amp; actual'!D3381</f>
        <v>0</v>
      </c>
      <c r="E3381" s="23">
        <v>44866</v>
      </c>
      <c r="F3381" s="19" t="s">
        <v>276</v>
      </c>
    </row>
    <row r="3382" spans="1:6" hidden="1">
      <c r="A3382" s="19">
        <v>103</v>
      </c>
      <c r="B3382" s="19" t="s">
        <v>2085</v>
      </c>
      <c r="C3382" s="24">
        <f>'Filter by planned &amp; actual'!D1594</f>
        <v>0</v>
      </c>
      <c r="D3382" s="22">
        <f>'Filter by planned &amp; actual'!D3382</f>
        <v>0</v>
      </c>
      <c r="E3382" s="23">
        <v>44866</v>
      </c>
      <c r="F3382" s="19" t="s">
        <v>276</v>
      </c>
    </row>
    <row r="3383" spans="1:6" hidden="1">
      <c r="A3383" s="19">
        <v>104</v>
      </c>
      <c r="B3383" s="19" t="s">
        <v>2086</v>
      </c>
      <c r="C3383" s="24">
        <f>'Filter by planned &amp; actual'!D1595</f>
        <v>0</v>
      </c>
      <c r="D3383" s="22">
        <f>'Filter by planned &amp; actual'!D3383</f>
        <v>0</v>
      </c>
      <c r="E3383" s="23">
        <v>44866</v>
      </c>
      <c r="F3383" s="19" t="s">
        <v>276</v>
      </c>
    </row>
    <row r="3384" spans="1:6" hidden="1">
      <c r="A3384" s="19">
        <v>105</v>
      </c>
      <c r="B3384" s="19" t="s">
        <v>2087</v>
      </c>
      <c r="C3384" s="24">
        <f>'Filter by planned &amp; actual'!D1596</f>
        <v>0</v>
      </c>
      <c r="D3384" s="22">
        <f>'Filter by planned &amp; actual'!D3384</f>
        <v>0</v>
      </c>
      <c r="E3384" s="23">
        <v>44866</v>
      </c>
      <c r="F3384" s="19" t="s">
        <v>276</v>
      </c>
    </row>
    <row r="3385" spans="1:6" hidden="1">
      <c r="A3385" s="19">
        <v>106</v>
      </c>
      <c r="B3385" s="19" t="s">
        <v>2088</v>
      </c>
      <c r="C3385" s="24">
        <f>'Filter by planned &amp; actual'!D1597</f>
        <v>0</v>
      </c>
      <c r="D3385" s="22">
        <f>'Filter by planned &amp; actual'!D3385</f>
        <v>0</v>
      </c>
      <c r="E3385" s="23">
        <v>44866</v>
      </c>
      <c r="F3385" s="19" t="s">
        <v>276</v>
      </c>
    </row>
    <row r="3386" spans="1:6" hidden="1">
      <c r="A3386" s="19">
        <v>107</v>
      </c>
      <c r="B3386" s="19" t="s">
        <v>2089</v>
      </c>
      <c r="C3386" s="24">
        <f>'Filter by planned &amp; actual'!D1598</f>
        <v>0</v>
      </c>
      <c r="D3386" s="22">
        <f>'Filter by planned &amp; actual'!D3386</f>
        <v>0</v>
      </c>
      <c r="E3386" s="23">
        <v>44866</v>
      </c>
      <c r="F3386" s="19" t="s">
        <v>276</v>
      </c>
    </row>
    <row r="3387" spans="1:6" hidden="1">
      <c r="A3387" s="19">
        <v>108</v>
      </c>
      <c r="B3387" s="19" t="s">
        <v>2090</v>
      </c>
      <c r="C3387" s="24">
        <f>'Filter by planned &amp; actual'!D1599</f>
        <v>26811096.190000001</v>
      </c>
      <c r="D3387" s="22">
        <f>'Filter by planned &amp; actual'!D3387</f>
        <v>0</v>
      </c>
      <c r="E3387" s="23">
        <v>44866</v>
      </c>
      <c r="F3387" s="19" t="s">
        <v>276</v>
      </c>
    </row>
    <row r="3388" spans="1:6" hidden="1">
      <c r="A3388" s="19">
        <v>109</v>
      </c>
      <c r="B3388" s="19" t="s">
        <v>2091</v>
      </c>
      <c r="C3388" s="24">
        <f>'Filter by planned &amp; actual'!D1600</f>
        <v>0</v>
      </c>
      <c r="D3388" s="22">
        <f>'Filter by planned &amp; actual'!D3388</f>
        <v>0</v>
      </c>
      <c r="E3388" s="23">
        <v>44866</v>
      </c>
      <c r="F3388" s="19" t="s">
        <v>276</v>
      </c>
    </row>
    <row r="3389" spans="1:6" hidden="1">
      <c r="A3389" s="19">
        <v>110</v>
      </c>
      <c r="B3389" s="19" t="s">
        <v>2092</v>
      </c>
      <c r="C3389" s="24">
        <f>'Filter by planned &amp; actual'!D1601</f>
        <v>0</v>
      </c>
      <c r="D3389" s="22">
        <f>'Filter by planned &amp; actual'!D3389</f>
        <v>0</v>
      </c>
      <c r="E3389" s="23">
        <v>44866</v>
      </c>
      <c r="F3389" s="19" t="s">
        <v>276</v>
      </c>
    </row>
    <row r="3390" spans="1:6" hidden="1">
      <c r="A3390" s="19">
        <v>111</v>
      </c>
      <c r="B3390" s="19" t="s">
        <v>2104</v>
      </c>
      <c r="C3390" s="24">
        <f>'Filter by planned &amp; actual'!D1602</f>
        <v>0</v>
      </c>
      <c r="D3390" s="22">
        <f>'Filter by planned &amp; actual'!D3390</f>
        <v>0</v>
      </c>
      <c r="E3390" s="23">
        <v>44866</v>
      </c>
      <c r="F3390" s="19" t="s">
        <v>276</v>
      </c>
    </row>
    <row r="3391" spans="1:6" hidden="1">
      <c r="A3391" s="19">
        <v>112</v>
      </c>
      <c r="B3391" s="19" t="s">
        <v>2100</v>
      </c>
      <c r="C3391" s="24">
        <f>'Filter by planned &amp; actual'!D1603</f>
        <v>0</v>
      </c>
      <c r="D3391" s="22">
        <f>'Filter by planned &amp; actual'!D3391</f>
        <v>0</v>
      </c>
      <c r="E3391" s="23">
        <v>44866</v>
      </c>
      <c r="F3391" s="19" t="s">
        <v>276</v>
      </c>
    </row>
    <row r="3392" spans="1:6" hidden="1">
      <c r="A3392" s="19">
        <v>113</v>
      </c>
      <c r="B3392" s="19" t="s">
        <v>2101</v>
      </c>
      <c r="C3392" s="24">
        <f>'Filter by planned &amp; actual'!D1604</f>
        <v>56891649</v>
      </c>
      <c r="D3392" s="22">
        <f>'Filter by planned &amp; actual'!D3392</f>
        <v>0</v>
      </c>
      <c r="E3392" s="23">
        <v>44866</v>
      </c>
      <c r="F3392" s="19" t="s">
        <v>276</v>
      </c>
    </row>
    <row r="3393" spans="1:6" hidden="1">
      <c r="A3393" s="19">
        <v>114</v>
      </c>
      <c r="B3393" s="19" t="s">
        <v>2102</v>
      </c>
      <c r="C3393" s="24">
        <f>'Filter by planned &amp; actual'!D1605</f>
        <v>0</v>
      </c>
      <c r="D3393" s="22">
        <f>'Filter by planned &amp; actual'!D3393</f>
        <v>0</v>
      </c>
      <c r="E3393" s="23">
        <v>44866</v>
      </c>
      <c r="F3393" s="19" t="s">
        <v>276</v>
      </c>
    </row>
    <row r="3394" spans="1:6" hidden="1">
      <c r="A3394" s="20">
        <v>115</v>
      </c>
      <c r="B3394" s="20" t="s">
        <v>2103</v>
      </c>
      <c r="C3394" s="24">
        <f>'Filter by planned &amp; actual'!D1606</f>
        <v>0</v>
      </c>
      <c r="D3394" s="22">
        <f>'Filter by planned &amp; actual'!D3394</f>
        <v>0</v>
      </c>
      <c r="E3394" s="23">
        <v>44866</v>
      </c>
      <c r="F3394" s="19" t="s">
        <v>276</v>
      </c>
    </row>
    <row r="3395" spans="1:6" hidden="1">
      <c r="A3395" s="19">
        <v>116</v>
      </c>
      <c r="B3395" s="19" t="s">
        <v>2109</v>
      </c>
      <c r="C3395" s="24">
        <f>'Filter by planned &amp; actual'!D1607</f>
        <v>0</v>
      </c>
      <c r="D3395" s="22">
        <f>'Filter by planned &amp; actual'!D3395</f>
        <v>0</v>
      </c>
      <c r="E3395" s="23">
        <v>44866</v>
      </c>
      <c r="F3395" s="19" t="s">
        <v>276</v>
      </c>
    </row>
    <row r="3396" spans="1:6" hidden="1">
      <c r="A3396" s="19">
        <v>117</v>
      </c>
      <c r="B3396" s="19" t="s">
        <v>2110</v>
      </c>
      <c r="C3396" s="24">
        <f>'Filter by planned &amp; actual'!D1608</f>
        <v>0</v>
      </c>
      <c r="D3396" s="22">
        <f>'Filter by planned &amp; actual'!D3396</f>
        <v>0</v>
      </c>
      <c r="E3396" s="23">
        <v>44866</v>
      </c>
      <c r="F3396" s="19" t="s">
        <v>276</v>
      </c>
    </row>
    <row r="3397" spans="1:6" hidden="1">
      <c r="A3397">
        <v>118</v>
      </c>
      <c r="B3397" t="s">
        <v>2112</v>
      </c>
      <c r="C3397" s="24">
        <f>'Filter by planned &amp; actual'!D1609</f>
        <v>0</v>
      </c>
      <c r="D3397" s="22">
        <f>'Filter by planned &amp; actual'!D3397</f>
        <v>0</v>
      </c>
      <c r="E3397" s="23">
        <v>44866</v>
      </c>
      <c r="F3397" s="19" t="s">
        <v>276</v>
      </c>
    </row>
    <row r="3398" spans="1:6" hidden="1">
      <c r="A3398">
        <v>119</v>
      </c>
      <c r="B3398" t="s">
        <v>2113</v>
      </c>
      <c r="C3398" s="24">
        <f>'Filter by planned &amp; actual'!D1610</f>
        <v>0</v>
      </c>
      <c r="D3398" s="22">
        <f>'Filter by planned &amp; actual'!D3398</f>
        <v>0</v>
      </c>
      <c r="E3398" s="23">
        <v>44866</v>
      </c>
      <c r="F3398" s="19" t="s">
        <v>276</v>
      </c>
    </row>
    <row r="3399" spans="1:6" hidden="1">
      <c r="A3399">
        <v>120</v>
      </c>
      <c r="B3399" s="106" t="s">
        <v>2114</v>
      </c>
      <c r="C3399" s="24">
        <f>'Filter by planned &amp; actual'!D1611</f>
        <v>0</v>
      </c>
      <c r="D3399" s="22">
        <f>'Filter by planned &amp; actual'!D3399</f>
        <v>0</v>
      </c>
      <c r="E3399" s="23">
        <v>44866</v>
      </c>
      <c r="F3399" s="19" t="s">
        <v>276</v>
      </c>
    </row>
    <row r="3400" spans="1:6" hidden="1">
      <c r="A3400">
        <v>121</v>
      </c>
      <c r="B3400" s="12" t="s">
        <v>2157</v>
      </c>
      <c r="C3400" s="24">
        <f>'Filter by planned &amp; actual'!D1612</f>
        <v>0</v>
      </c>
      <c r="D3400" s="22">
        <f>'Filter by planned &amp; actual'!D3400</f>
        <v>0</v>
      </c>
      <c r="E3400" s="23">
        <v>44866</v>
      </c>
      <c r="F3400" s="19" t="s">
        <v>276</v>
      </c>
    </row>
    <row r="3401" spans="1:6" hidden="1">
      <c r="A3401">
        <v>122</v>
      </c>
      <c r="B3401" s="12" t="s">
        <v>2158</v>
      </c>
      <c r="C3401" s="24">
        <f>'Filter by planned &amp; actual'!D1613</f>
        <v>0</v>
      </c>
      <c r="D3401" s="22">
        <f>'Filter by planned &amp; actual'!D3401</f>
        <v>0</v>
      </c>
      <c r="E3401" s="23">
        <v>44866</v>
      </c>
      <c r="F3401" s="19" t="s">
        <v>276</v>
      </c>
    </row>
    <row r="3402" spans="1:6" hidden="1">
      <c r="A3402">
        <v>123</v>
      </c>
      <c r="B3402" s="12" t="s">
        <v>2159</v>
      </c>
      <c r="C3402" s="24">
        <f>'Filter by planned &amp; actual'!D1614</f>
        <v>0</v>
      </c>
      <c r="D3402" s="22">
        <f>'Filter by planned &amp; actual'!D3402</f>
        <v>0</v>
      </c>
      <c r="E3402" s="23">
        <v>44866</v>
      </c>
      <c r="F3402" s="19" t="s">
        <v>276</v>
      </c>
    </row>
    <row r="3403" spans="1:6" hidden="1">
      <c r="A3403">
        <v>124</v>
      </c>
      <c r="B3403" s="12" t="s">
        <v>2160</v>
      </c>
      <c r="C3403" s="24">
        <f>'Filter by planned &amp; actual'!D1615</f>
        <v>0</v>
      </c>
      <c r="D3403" s="22">
        <f>'Filter by planned &amp; actual'!D3403</f>
        <v>0</v>
      </c>
      <c r="E3403" s="23">
        <v>44866</v>
      </c>
      <c r="F3403" s="19" t="s">
        <v>276</v>
      </c>
    </row>
    <row r="3404" spans="1:6" hidden="1">
      <c r="A3404" s="19">
        <v>125</v>
      </c>
      <c r="B3404" s="19" t="s">
        <v>2162</v>
      </c>
      <c r="C3404" s="24">
        <f>'Filter by planned &amp; actual'!D1616</f>
        <v>0</v>
      </c>
      <c r="D3404" s="22">
        <f>'Filter by planned &amp; actual'!D3404</f>
        <v>0</v>
      </c>
      <c r="E3404" s="23">
        <v>44866</v>
      </c>
      <c r="F3404" s="19" t="s">
        <v>276</v>
      </c>
    </row>
    <row r="3405" spans="1:6" hidden="1">
      <c r="A3405" s="19">
        <v>126</v>
      </c>
      <c r="B3405" s="19" t="s">
        <v>2163</v>
      </c>
      <c r="C3405" s="24">
        <f>'Filter by planned &amp; actual'!D1617</f>
        <v>0</v>
      </c>
      <c r="D3405" s="22">
        <f>'Filter by planned &amp; actual'!D3405</f>
        <v>0</v>
      </c>
      <c r="E3405" s="23">
        <v>44866</v>
      </c>
      <c r="F3405" s="19" t="s">
        <v>276</v>
      </c>
    </row>
    <row r="3406" spans="1:6" hidden="1">
      <c r="A3406" s="19">
        <v>127</v>
      </c>
      <c r="B3406" s="19" t="s">
        <v>2164</v>
      </c>
      <c r="C3406" s="24">
        <f>'Filter by planned &amp; actual'!D1618</f>
        <v>0</v>
      </c>
      <c r="D3406" s="22">
        <f>'Filter by planned &amp; actual'!D3406</f>
        <v>0</v>
      </c>
      <c r="E3406" s="23">
        <v>44866</v>
      </c>
      <c r="F3406" s="19" t="s">
        <v>276</v>
      </c>
    </row>
    <row r="3407" spans="1:6" hidden="1">
      <c r="A3407" s="19">
        <v>128</v>
      </c>
      <c r="B3407" s="19" t="s">
        <v>2165</v>
      </c>
      <c r="C3407" s="24">
        <f>'Filter by planned &amp; actual'!D1619</f>
        <v>0</v>
      </c>
      <c r="D3407" s="22">
        <f>'Filter by planned &amp; actual'!D3407</f>
        <v>0</v>
      </c>
      <c r="E3407" s="23">
        <v>44866</v>
      </c>
      <c r="F3407" s="19" t="s">
        <v>276</v>
      </c>
    </row>
    <row r="3408" spans="1:6" hidden="1">
      <c r="A3408" s="113">
        <v>129</v>
      </c>
      <c r="B3408" t="s">
        <v>2167</v>
      </c>
      <c r="C3408" s="24">
        <f>'Filter by planned &amp; actual'!D1620</f>
        <v>0</v>
      </c>
      <c r="D3408" s="22">
        <f>'Filter by planned &amp; actual'!D3408</f>
        <v>0</v>
      </c>
      <c r="E3408" s="23">
        <v>44866</v>
      </c>
      <c r="F3408" s="19" t="s">
        <v>276</v>
      </c>
    </row>
    <row r="3409" spans="1:6" hidden="1">
      <c r="A3409" s="113">
        <v>130</v>
      </c>
      <c r="B3409" t="s">
        <v>2168</v>
      </c>
      <c r="C3409" s="24">
        <f>'Filter by planned &amp; actual'!D1621</f>
        <v>0</v>
      </c>
      <c r="D3409" s="22">
        <f>'Filter by planned &amp; actual'!D3409</f>
        <v>0</v>
      </c>
      <c r="E3409" s="23">
        <v>44866</v>
      </c>
      <c r="F3409" s="19" t="s">
        <v>276</v>
      </c>
    </row>
    <row r="3410" spans="1:6" hidden="1">
      <c r="A3410" s="113">
        <v>131</v>
      </c>
      <c r="B3410" s="113" t="s">
        <v>2169</v>
      </c>
      <c r="C3410" s="24">
        <f>'Filter by planned &amp; actual'!D1622</f>
        <v>880024.76190000004</v>
      </c>
      <c r="D3410" s="22">
        <f>'Filter by planned &amp; actual'!D3410</f>
        <v>0</v>
      </c>
      <c r="E3410" s="23">
        <v>44866</v>
      </c>
      <c r="F3410" s="19" t="s">
        <v>276</v>
      </c>
    </row>
    <row r="3411" spans="1:6" hidden="1">
      <c r="A3411" s="113">
        <v>132</v>
      </c>
      <c r="B3411" s="113" t="s">
        <v>2170</v>
      </c>
      <c r="C3411" s="24">
        <f>'Filter by planned &amp; actual'!D1623</f>
        <v>0</v>
      </c>
      <c r="D3411" s="22">
        <f>'Filter by planned &amp; actual'!D3411</f>
        <v>0</v>
      </c>
      <c r="E3411" s="23">
        <v>44866</v>
      </c>
      <c r="F3411" s="19" t="s">
        <v>276</v>
      </c>
    </row>
    <row r="3412" spans="1:6" hidden="1">
      <c r="A3412" s="113">
        <v>133</v>
      </c>
      <c r="B3412" s="113" t="s">
        <v>2171</v>
      </c>
      <c r="C3412" s="24">
        <f>'Filter by planned &amp; actual'!D1624</f>
        <v>0</v>
      </c>
      <c r="D3412" s="22">
        <f>'Filter by planned &amp; actual'!D3412</f>
        <v>0</v>
      </c>
      <c r="E3412" s="23">
        <v>44866</v>
      </c>
      <c r="F3412" s="19" t="s">
        <v>276</v>
      </c>
    </row>
    <row r="3413" spans="1:6" hidden="1">
      <c r="A3413" s="113">
        <v>134</v>
      </c>
      <c r="B3413" s="113" t="s">
        <v>2172</v>
      </c>
      <c r="C3413" s="24">
        <f>'Filter by planned &amp; actual'!D1625</f>
        <v>0</v>
      </c>
      <c r="D3413" s="22">
        <f>'Filter by planned &amp; actual'!D3413</f>
        <v>0</v>
      </c>
      <c r="E3413" s="23">
        <v>44866</v>
      </c>
      <c r="F3413" s="19" t="s">
        <v>276</v>
      </c>
    </row>
    <row r="3414" spans="1:6" hidden="1">
      <c r="A3414" s="113">
        <v>135</v>
      </c>
      <c r="B3414" s="113" t="s">
        <v>2173</v>
      </c>
      <c r="C3414" s="24">
        <f>'Filter by planned &amp; actual'!D1626</f>
        <v>27995511</v>
      </c>
      <c r="D3414" s="22">
        <f>'Filter by planned &amp; actual'!D3414</f>
        <v>0</v>
      </c>
      <c r="E3414" s="23">
        <v>44866</v>
      </c>
      <c r="F3414" s="19" t="s">
        <v>276</v>
      </c>
    </row>
    <row r="3415" spans="1:6" hidden="1">
      <c r="A3415" s="113">
        <v>136</v>
      </c>
      <c r="B3415" s="113" t="s">
        <v>2174</v>
      </c>
      <c r="C3415" s="24">
        <f>'Filter by planned &amp; actual'!D1627</f>
        <v>3341192.67</v>
      </c>
      <c r="D3415" s="22">
        <f>'Filter by planned &amp; actual'!D3415</f>
        <v>0</v>
      </c>
      <c r="E3415" s="23">
        <v>44866</v>
      </c>
      <c r="F3415" s="19" t="s">
        <v>276</v>
      </c>
    </row>
    <row r="3416" spans="1:6" hidden="1">
      <c r="A3416" s="113">
        <v>137</v>
      </c>
      <c r="B3416" s="113" t="s">
        <v>2175</v>
      </c>
      <c r="C3416" s="24">
        <f>'Filter by planned &amp; actual'!D1628</f>
        <v>0</v>
      </c>
      <c r="D3416" s="22">
        <f>'Filter by planned &amp; actual'!D3416</f>
        <v>0</v>
      </c>
      <c r="E3416" s="23">
        <v>44866</v>
      </c>
      <c r="F3416" s="19" t="s">
        <v>276</v>
      </c>
    </row>
    <row r="3417" spans="1:6" hidden="1">
      <c r="A3417" s="113">
        <v>138</v>
      </c>
      <c r="B3417" s="113" t="s">
        <v>2176</v>
      </c>
      <c r="C3417" s="24">
        <f>'Filter by planned &amp; actual'!D1629</f>
        <v>13000000</v>
      </c>
      <c r="D3417" s="22">
        <f>'Filter by planned &amp; actual'!D3417</f>
        <v>0</v>
      </c>
      <c r="E3417" s="23">
        <v>44866</v>
      </c>
      <c r="F3417" s="19" t="s">
        <v>276</v>
      </c>
    </row>
    <row r="3418" spans="1:6" hidden="1">
      <c r="A3418" s="113">
        <v>139</v>
      </c>
      <c r="B3418" s="113" t="s">
        <v>2189</v>
      </c>
      <c r="C3418" s="24">
        <f>'Filter by planned &amp; actual'!D1630</f>
        <v>1945028.79</v>
      </c>
      <c r="D3418" s="22">
        <f>'Filter by planned &amp; actual'!D3418</f>
        <v>0</v>
      </c>
      <c r="E3418" s="23">
        <v>44866</v>
      </c>
      <c r="F3418" s="19" t="s">
        <v>276</v>
      </c>
    </row>
    <row r="3419" spans="1:6" hidden="1">
      <c r="A3419" s="113">
        <v>140</v>
      </c>
      <c r="B3419" s="113" t="s">
        <v>2190</v>
      </c>
      <c r="C3419" s="24">
        <f>'Filter by planned &amp; actual'!D1631</f>
        <v>0</v>
      </c>
      <c r="D3419" s="22">
        <f>'Filter by planned &amp; actual'!D3419</f>
        <v>0</v>
      </c>
      <c r="E3419" s="23">
        <v>44866</v>
      </c>
      <c r="F3419" s="19" t="s">
        <v>276</v>
      </c>
    </row>
    <row r="3420" spans="1:6" hidden="1">
      <c r="A3420" s="113">
        <v>141</v>
      </c>
      <c r="B3420" s="113" t="s">
        <v>2191</v>
      </c>
      <c r="C3420" s="24">
        <f>'Filter by planned &amp; actual'!D1632</f>
        <v>0</v>
      </c>
      <c r="D3420" s="22">
        <f>'Filter by planned &amp; actual'!D3420</f>
        <v>0</v>
      </c>
      <c r="E3420" s="23">
        <v>44866</v>
      </c>
      <c r="F3420" s="19" t="s">
        <v>276</v>
      </c>
    </row>
    <row r="3421" spans="1:6" hidden="1">
      <c r="A3421" s="113">
        <v>142</v>
      </c>
      <c r="B3421" s="113" t="s">
        <v>2192</v>
      </c>
      <c r="C3421" s="24">
        <f>'Filter by planned &amp; actual'!D1633</f>
        <v>0</v>
      </c>
      <c r="D3421" s="22">
        <f>'Filter by planned &amp; actual'!D3421</f>
        <v>0</v>
      </c>
      <c r="E3421" s="23">
        <v>44866</v>
      </c>
      <c r="F3421" s="19" t="s">
        <v>276</v>
      </c>
    </row>
    <row r="3422" spans="1:6" hidden="1">
      <c r="A3422" s="113">
        <v>143</v>
      </c>
      <c r="B3422" s="113" t="s">
        <v>2193</v>
      </c>
      <c r="C3422" s="24">
        <f>'Filter by planned &amp; actual'!D1634</f>
        <v>0</v>
      </c>
      <c r="D3422" s="22">
        <f>'Filter by planned &amp; actual'!D3422</f>
        <v>0</v>
      </c>
      <c r="E3422" s="23">
        <v>44866</v>
      </c>
      <c r="F3422" s="19" t="s">
        <v>276</v>
      </c>
    </row>
    <row r="3423" spans="1:6" hidden="1">
      <c r="A3423" s="152">
        <v>144</v>
      </c>
      <c r="B3423" s="152" t="s">
        <v>2207</v>
      </c>
      <c r="C3423" s="24">
        <f>'Filter by planned &amp; actual'!D1635</f>
        <v>0</v>
      </c>
      <c r="D3423" s="22">
        <f>'Filter by planned &amp; actual'!D3423</f>
        <v>0</v>
      </c>
      <c r="E3423" s="23">
        <v>44866</v>
      </c>
      <c r="F3423" s="19" t="s">
        <v>276</v>
      </c>
    </row>
    <row r="3424" spans="1:6">
      <c r="A3424" s="152">
        <v>145</v>
      </c>
      <c r="B3424" s="152" t="s">
        <v>2208</v>
      </c>
      <c r="C3424" s="24">
        <f>'Filter by planned &amp; actual'!D1636</f>
        <v>0</v>
      </c>
      <c r="D3424" s="22">
        <f>'Filter by planned &amp; actual'!D3424</f>
        <v>0</v>
      </c>
      <c r="E3424" s="23">
        <v>44866</v>
      </c>
      <c r="F3424" s="19" t="s">
        <v>276</v>
      </c>
    </row>
    <row r="3425" spans="1:6">
      <c r="A3425" s="152">
        <v>146</v>
      </c>
      <c r="B3425" s="152" t="s">
        <v>2211</v>
      </c>
      <c r="C3425" s="24">
        <f>'Filter by planned &amp; actual'!D1637</f>
        <v>0</v>
      </c>
      <c r="D3425" s="22">
        <f>'Filter by planned &amp; actual'!D3425</f>
        <v>0</v>
      </c>
      <c r="E3425" s="23">
        <v>44866</v>
      </c>
      <c r="F3425" s="19" t="s">
        <v>276</v>
      </c>
    </row>
    <row r="3426" spans="1:6">
      <c r="A3426" s="152">
        <v>147</v>
      </c>
      <c r="B3426" s="152" t="s">
        <v>2212</v>
      </c>
      <c r="C3426" s="24">
        <f>'Filter by planned &amp; actual'!D1638</f>
        <v>0</v>
      </c>
      <c r="D3426" s="22">
        <f>'Filter by planned &amp; actual'!D3426</f>
        <v>0</v>
      </c>
      <c r="E3426" s="23">
        <v>44866</v>
      </c>
      <c r="F3426" s="19" t="s">
        <v>276</v>
      </c>
    </row>
    <row r="3427" spans="1:6">
      <c r="A3427" s="152">
        <v>148</v>
      </c>
      <c r="B3427" s="152" t="s">
        <v>2213</v>
      </c>
      <c r="C3427" s="24">
        <f>'Filter by planned &amp; actual'!D1639</f>
        <v>0</v>
      </c>
      <c r="D3427" s="22">
        <f>'Filter by planned &amp; actual'!D3427</f>
        <v>0</v>
      </c>
      <c r="E3427" s="23">
        <v>44866</v>
      </c>
      <c r="F3427" s="19" t="s">
        <v>276</v>
      </c>
    </row>
    <row r="3428" spans="1:6">
      <c r="A3428" s="19">
        <v>0</v>
      </c>
      <c r="B3428" s="111" t="s">
        <v>1985</v>
      </c>
      <c r="C3428" s="24">
        <f>'Filter by planned &amp; actual'!D1640</f>
        <v>0</v>
      </c>
      <c r="D3428" s="22">
        <f>'Filter by planned &amp; actual'!D3428</f>
        <v>0</v>
      </c>
      <c r="E3428" s="23">
        <v>44866</v>
      </c>
      <c r="F3428" s="19" t="s">
        <v>276</v>
      </c>
    </row>
    <row r="3429" spans="1:6" hidden="1">
      <c r="A3429" s="19">
        <v>1</v>
      </c>
      <c r="B3429" s="19" t="s">
        <v>7</v>
      </c>
      <c r="C3429" s="24">
        <f>'Filter by planned &amp; actual'!D1641</f>
        <v>0</v>
      </c>
      <c r="D3429" s="24">
        <f>'Filter by planned &amp; actual'!D3429</f>
        <v>0</v>
      </c>
      <c r="E3429" s="23">
        <v>44896</v>
      </c>
      <c r="F3429" s="19" t="s">
        <v>276</v>
      </c>
    </row>
    <row r="3430" spans="1:6" hidden="1">
      <c r="A3430" s="19">
        <v>2</v>
      </c>
      <c r="B3430" s="19" t="s">
        <v>8</v>
      </c>
      <c r="C3430" s="24">
        <f>'Filter by planned &amp; actual'!D1642</f>
        <v>0</v>
      </c>
      <c r="D3430" s="24">
        <f>'Filter by planned &amp; actual'!D3430</f>
        <v>0</v>
      </c>
      <c r="E3430" s="23">
        <v>44896</v>
      </c>
      <c r="F3430" s="19" t="s">
        <v>276</v>
      </c>
    </row>
    <row r="3431" spans="1:6" hidden="1">
      <c r="A3431" s="19">
        <v>3</v>
      </c>
      <c r="B3431" s="19" t="s">
        <v>9</v>
      </c>
      <c r="C3431" s="24">
        <f>'Filter by planned &amp; actual'!D1643</f>
        <v>0</v>
      </c>
      <c r="D3431" s="24">
        <f>'Filter by planned &amp; actual'!D3431</f>
        <v>0</v>
      </c>
      <c r="E3431" s="23">
        <v>44896</v>
      </c>
      <c r="F3431" s="19" t="s">
        <v>276</v>
      </c>
    </row>
    <row r="3432" spans="1:6" hidden="1">
      <c r="A3432" s="19">
        <v>4</v>
      </c>
      <c r="B3432" s="19" t="s">
        <v>10</v>
      </c>
      <c r="C3432" s="24">
        <f>'Filter by planned &amp; actual'!D1644</f>
        <v>0</v>
      </c>
      <c r="D3432" s="24">
        <f>'Filter by planned &amp; actual'!D3432</f>
        <v>0</v>
      </c>
      <c r="E3432" s="23">
        <v>44896</v>
      </c>
      <c r="F3432" s="19" t="s">
        <v>276</v>
      </c>
    </row>
    <row r="3433" spans="1:6" hidden="1">
      <c r="A3433" s="19">
        <v>5</v>
      </c>
      <c r="B3433" s="19" t="s">
        <v>11</v>
      </c>
      <c r="C3433" s="24">
        <f>'Filter by planned &amp; actual'!D1645</f>
        <v>0</v>
      </c>
      <c r="D3433" s="24">
        <f>'Filter by planned &amp; actual'!D3433</f>
        <v>0</v>
      </c>
      <c r="E3433" s="23">
        <v>44896</v>
      </c>
      <c r="F3433" s="19" t="s">
        <v>276</v>
      </c>
    </row>
    <row r="3434" spans="1:6" hidden="1">
      <c r="A3434" s="19">
        <v>6</v>
      </c>
      <c r="B3434" s="19" t="s">
        <v>12</v>
      </c>
      <c r="C3434" s="24">
        <f>'Filter by planned &amp; actual'!D1646</f>
        <v>42209836.676129632</v>
      </c>
      <c r="D3434" s="24">
        <f>'Filter by planned &amp; actual'!D3434</f>
        <v>0</v>
      </c>
      <c r="E3434" s="23">
        <v>44896</v>
      </c>
      <c r="F3434" s="19" t="s">
        <v>276</v>
      </c>
    </row>
    <row r="3435" spans="1:6" hidden="1">
      <c r="A3435" s="19">
        <v>7</v>
      </c>
      <c r="B3435" s="19" t="s">
        <v>13</v>
      </c>
      <c r="C3435" s="24">
        <f>'Filter by planned &amp; actual'!D1647</f>
        <v>0</v>
      </c>
      <c r="D3435" s="24">
        <f>'Filter by planned &amp; actual'!D3435</f>
        <v>0</v>
      </c>
      <c r="E3435" s="23">
        <v>44896</v>
      </c>
      <c r="F3435" s="19" t="s">
        <v>276</v>
      </c>
    </row>
    <row r="3436" spans="1:6" hidden="1">
      <c r="A3436" s="19">
        <v>8</v>
      </c>
      <c r="B3436" s="8" t="s">
        <v>2004</v>
      </c>
      <c r="C3436" s="24">
        <f>'Filter by planned &amp; actual'!D1648</f>
        <v>0</v>
      </c>
      <c r="D3436" s="24">
        <f>'Filter by planned &amp; actual'!D3436</f>
        <v>0</v>
      </c>
      <c r="E3436" s="23">
        <v>44896</v>
      </c>
      <c r="F3436" s="19" t="s">
        <v>276</v>
      </c>
    </row>
    <row r="3437" spans="1:6" hidden="1">
      <c r="A3437" s="19">
        <v>9</v>
      </c>
      <c r="B3437" s="19" t="s">
        <v>15</v>
      </c>
      <c r="C3437" s="24">
        <f>'Filter by planned &amp; actual'!D1649</f>
        <v>0</v>
      </c>
      <c r="D3437" s="24">
        <f>'Filter by planned &amp; actual'!D3437</f>
        <v>0</v>
      </c>
      <c r="E3437" s="23">
        <v>44896</v>
      </c>
      <c r="F3437" s="19" t="s">
        <v>276</v>
      </c>
    </row>
    <row r="3438" spans="1:6" hidden="1">
      <c r="A3438" s="19">
        <v>10</v>
      </c>
      <c r="B3438" s="19" t="s">
        <v>16</v>
      </c>
      <c r="C3438" s="24">
        <f>'Filter by planned &amp; actual'!D1650</f>
        <v>0</v>
      </c>
      <c r="D3438" s="24">
        <f>'Filter by planned &amp; actual'!D3438</f>
        <v>0</v>
      </c>
      <c r="E3438" s="23">
        <v>44896</v>
      </c>
      <c r="F3438" s="19" t="s">
        <v>276</v>
      </c>
    </row>
    <row r="3439" spans="1:6" hidden="1">
      <c r="A3439" s="19">
        <v>11</v>
      </c>
      <c r="B3439" s="19" t="s">
        <v>17</v>
      </c>
      <c r="C3439" s="24">
        <f>'Filter by planned &amp; actual'!D1651</f>
        <v>0</v>
      </c>
      <c r="D3439" s="24">
        <f>'Filter by planned &amp; actual'!D3439</f>
        <v>0</v>
      </c>
      <c r="E3439" s="23">
        <v>44896</v>
      </c>
      <c r="F3439" s="19" t="s">
        <v>276</v>
      </c>
    </row>
    <row r="3440" spans="1:6" hidden="1">
      <c r="A3440" s="19">
        <v>12</v>
      </c>
      <c r="B3440" s="19" t="s">
        <v>18</v>
      </c>
      <c r="C3440" s="24">
        <f>'Filter by planned &amp; actual'!D1652</f>
        <v>0</v>
      </c>
      <c r="D3440" s="24">
        <f>'Filter by planned &amp; actual'!D3440</f>
        <v>0</v>
      </c>
      <c r="E3440" s="23">
        <v>44896</v>
      </c>
      <c r="F3440" s="19" t="s">
        <v>276</v>
      </c>
    </row>
    <row r="3441" spans="1:6" hidden="1">
      <c r="A3441" s="19">
        <v>13</v>
      </c>
      <c r="B3441" s="19" t="s">
        <v>19</v>
      </c>
      <c r="C3441" s="24">
        <f>'Filter by planned &amp; actual'!D1653</f>
        <v>0</v>
      </c>
      <c r="D3441" s="24">
        <f>'Filter by planned &amp; actual'!D3441</f>
        <v>0</v>
      </c>
      <c r="E3441" s="23">
        <v>44896</v>
      </c>
      <c r="F3441" s="19" t="s">
        <v>276</v>
      </c>
    </row>
    <row r="3442" spans="1:6" hidden="1">
      <c r="A3442" s="19">
        <v>14</v>
      </c>
      <c r="B3442" s="19" t="s">
        <v>20</v>
      </c>
      <c r="C3442" s="24">
        <f>'Filter by planned &amp; actual'!D1654</f>
        <v>0</v>
      </c>
      <c r="D3442" s="24">
        <f>'Filter by planned &amp; actual'!D3442</f>
        <v>0</v>
      </c>
      <c r="E3442" s="23">
        <v>44896</v>
      </c>
      <c r="F3442" s="19" t="s">
        <v>276</v>
      </c>
    </row>
    <row r="3443" spans="1:6" hidden="1">
      <c r="A3443" s="19">
        <v>15</v>
      </c>
      <c r="B3443" s="19" t="s">
        <v>21</v>
      </c>
      <c r="C3443" s="24">
        <f>'Filter by planned &amp; actual'!D1655</f>
        <v>0</v>
      </c>
      <c r="D3443" s="24">
        <f>'Filter by planned &amp; actual'!D3443</f>
        <v>0</v>
      </c>
      <c r="E3443" s="23">
        <v>44896</v>
      </c>
      <c r="F3443" s="19" t="s">
        <v>276</v>
      </c>
    </row>
    <row r="3444" spans="1:6" hidden="1">
      <c r="A3444" s="19">
        <v>16</v>
      </c>
      <c r="B3444" s="19" t="s">
        <v>22</v>
      </c>
      <c r="C3444" s="24">
        <f>'Filter by planned &amp; actual'!D1656</f>
        <v>0</v>
      </c>
      <c r="D3444" s="24">
        <f>'Filter by planned &amp; actual'!D3444</f>
        <v>0</v>
      </c>
      <c r="E3444" s="23">
        <v>44896</v>
      </c>
      <c r="F3444" s="19" t="s">
        <v>276</v>
      </c>
    </row>
    <row r="3445" spans="1:6" hidden="1">
      <c r="A3445" s="19">
        <v>17</v>
      </c>
      <c r="B3445" s="19" t="s">
        <v>23</v>
      </c>
      <c r="C3445" s="24">
        <f>'Filter by planned &amp; actual'!D1657</f>
        <v>0</v>
      </c>
      <c r="D3445" s="24">
        <f>'Filter by planned &amp; actual'!D3445</f>
        <v>0</v>
      </c>
      <c r="E3445" s="23">
        <v>44896</v>
      </c>
      <c r="F3445" s="19" t="s">
        <v>276</v>
      </c>
    </row>
    <row r="3446" spans="1:6" hidden="1">
      <c r="A3446" s="19">
        <v>18</v>
      </c>
      <c r="B3446" s="19" t="s">
        <v>24</v>
      </c>
      <c r="C3446" s="24">
        <f>'Filter by planned &amp; actual'!D1658</f>
        <v>0</v>
      </c>
      <c r="D3446" s="24">
        <f>'Filter by planned &amp; actual'!D3446</f>
        <v>0</v>
      </c>
      <c r="E3446" s="23">
        <v>44896</v>
      </c>
      <c r="F3446" s="19" t="s">
        <v>276</v>
      </c>
    </row>
    <row r="3447" spans="1:6" hidden="1">
      <c r="A3447" s="19">
        <v>19</v>
      </c>
      <c r="B3447" s="19" t="s">
        <v>25</v>
      </c>
      <c r="C3447" s="24">
        <f>'Filter by planned &amp; actual'!D1659</f>
        <v>0</v>
      </c>
      <c r="D3447" s="24">
        <f>'Filter by planned &amp; actual'!D3447</f>
        <v>0</v>
      </c>
      <c r="E3447" s="23">
        <v>44896</v>
      </c>
      <c r="F3447" s="19" t="s">
        <v>276</v>
      </c>
    </row>
    <row r="3448" spans="1:6" hidden="1">
      <c r="A3448" s="19">
        <v>20</v>
      </c>
      <c r="B3448" s="19" t="s">
        <v>26</v>
      </c>
      <c r="C3448" s="24">
        <f>'Filter by planned &amp; actual'!D1660</f>
        <v>0</v>
      </c>
      <c r="D3448" s="24">
        <f>'Filter by planned &amp; actual'!D3448</f>
        <v>0</v>
      </c>
      <c r="E3448" s="23">
        <v>44896</v>
      </c>
      <c r="F3448" s="19" t="s">
        <v>276</v>
      </c>
    </row>
    <row r="3449" spans="1:6" hidden="1">
      <c r="A3449" s="19">
        <v>21</v>
      </c>
      <c r="B3449" s="19" t="s">
        <v>27</v>
      </c>
      <c r="C3449" s="24">
        <f>'Filter by planned &amp; actual'!D1661</f>
        <v>36303739</v>
      </c>
      <c r="D3449" s="24">
        <f>'Filter by planned &amp; actual'!D3449</f>
        <v>0</v>
      </c>
      <c r="E3449" s="23">
        <v>44896</v>
      </c>
      <c r="F3449" s="19" t="s">
        <v>276</v>
      </c>
    </row>
    <row r="3450" spans="1:6" hidden="1">
      <c r="A3450" s="19">
        <v>22</v>
      </c>
      <c r="B3450" s="19" t="s">
        <v>29</v>
      </c>
      <c r="C3450" s="24">
        <f>'Filter by planned &amp; actual'!D1662</f>
        <v>60420293</v>
      </c>
      <c r="D3450" s="24">
        <f>'Filter by planned &amp; actual'!D3450</f>
        <v>0</v>
      </c>
      <c r="E3450" s="23">
        <v>44896</v>
      </c>
      <c r="F3450" s="19" t="s">
        <v>276</v>
      </c>
    </row>
    <row r="3451" spans="1:6" hidden="1">
      <c r="A3451" s="19">
        <v>23</v>
      </c>
      <c r="B3451" s="19" t="s">
        <v>30</v>
      </c>
      <c r="C3451" s="24">
        <f>'Filter by planned &amp; actual'!D1663</f>
        <v>8294660</v>
      </c>
      <c r="D3451" s="24">
        <f>'Filter by planned &amp; actual'!D3451</f>
        <v>0</v>
      </c>
      <c r="E3451" s="23">
        <v>44896</v>
      </c>
      <c r="F3451" s="19" t="s">
        <v>276</v>
      </c>
    </row>
    <row r="3452" spans="1:6" hidden="1">
      <c r="A3452" s="19">
        <v>24</v>
      </c>
      <c r="B3452" s="19" t="s">
        <v>31</v>
      </c>
      <c r="C3452" s="24">
        <f>'Filter by planned &amp; actual'!D1664</f>
        <v>0</v>
      </c>
      <c r="D3452" s="24">
        <f>'Filter by planned &amp; actual'!D3452</f>
        <v>0</v>
      </c>
      <c r="E3452" s="23">
        <v>44896</v>
      </c>
      <c r="F3452" s="19" t="s">
        <v>276</v>
      </c>
    </row>
    <row r="3453" spans="1:6" hidden="1">
      <c r="A3453" s="19">
        <v>25</v>
      </c>
      <c r="B3453" s="19" t="s">
        <v>32</v>
      </c>
      <c r="C3453" s="24">
        <f>'Filter by planned &amp; actual'!D1665</f>
        <v>0</v>
      </c>
      <c r="D3453" s="24">
        <f>'Filter by planned &amp; actual'!D3453</f>
        <v>0</v>
      </c>
      <c r="E3453" s="23">
        <v>44896</v>
      </c>
      <c r="F3453" s="19" t="s">
        <v>276</v>
      </c>
    </row>
    <row r="3454" spans="1:6" hidden="1">
      <c r="A3454" s="19">
        <v>26</v>
      </c>
      <c r="B3454" s="19" t="s">
        <v>34</v>
      </c>
      <c r="C3454" s="24">
        <f>'Filter by planned &amp; actual'!D1666</f>
        <v>0</v>
      </c>
      <c r="D3454" s="24">
        <f>'Filter by planned &amp; actual'!D3454</f>
        <v>0</v>
      </c>
      <c r="E3454" s="23">
        <v>44896</v>
      </c>
      <c r="F3454" s="19" t="s">
        <v>276</v>
      </c>
    </row>
    <row r="3455" spans="1:6" hidden="1">
      <c r="A3455" s="19">
        <v>27</v>
      </c>
      <c r="B3455" s="19" t="s">
        <v>35</v>
      </c>
      <c r="C3455" s="24">
        <f>'Filter by planned &amp; actual'!D1667</f>
        <v>0</v>
      </c>
      <c r="D3455" s="24">
        <f>'Filter by planned &amp; actual'!D3455</f>
        <v>0</v>
      </c>
      <c r="E3455" s="23">
        <v>44896</v>
      </c>
      <c r="F3455" s="19" t="s">
        <v>276</v>
      </c>
    </row>
    <row r="3456" spans="1:6" hidden="1">
      <c r="A3456" s="19">
        <v>28</v>
      </c>
      <c r="B3456" s="19" t="s">
        <v>36</v>
      </c>
      <c r="C3456" s="24">
        <f>'Filter by planned &amp; actual'!D1668</f>
        <v>0</v>
      </c>
      <c r="D3456" s="24">
        <f>'Filter by planned &amp; actual'!D3456</f>
        <v>0</v>
      </c>
      <c r="E3456" s="23">
        <v>44896</v>
      </c>
      <c r="F3456" s="19" t="s">
        <v>276</v>
      </c>
    </row>
    <row r="3457" spans="1:6" hidden="1">
      <c r="A3457" s="19">
        <v>29</v>
      </c>
      <c r="B3457" s="19" t="s">
        <v>37</v>
      </c>
      <c r="C3457" s="24">
        <f>'Filter by planned &amp; actual'!D1669</f>
        <v>0</v>
      </c>
      <c r="D3457" s="24">
        <f>'Filter by planned &amp; actual'!D3457</f>
        <v>0</v>
      </c>
      <c r="E3457" s="23">
        <v>44896</v>
      </c>
      <c r="F3457" s="19" t="s">
        <v>276</v>
      </c>
    </row>
    <row r="3458" spans="1:6" hidden="1">
      <c r="A3458" s="19">
        <v>30</v>
      </c>
      <c r="B3458" s="19" t="s">
        <v>38</v>
      </c>
      <c r="C3458" s="24">
        <f>'Filter by planned &amp; actual'!D1670</f>
        <v>0</v>
      </c>
      <c r="D3458" s="24">
        <f>'Filter by planned &amp; actual'!D3458</f>
        <v>0</v>
      </c>
      <c r="E3458" s="23">
        <v>44896</v>
      </c>
      <c r="F3458" s="19" t="s">
        <v>276</v>
      </c>
    </row>
    <row r="3459" spans="1:6" hidden="1">
      <c r="A3459" s="19">
        <v>31</v>
      </c>
      <c r="B3459" s="19" t="s">
        <v>39</v>
      </c>
      <c r="C3459" s="24">
        <f>'Filter by planned &amp; actual'!D1671</f>
        <v>0</v>
      </c>
      <c r="D3459" s="24">
        <f>'Filter by planned &amp; actual'!D3459</f>
        <v>0</v>
      </c>
      <c r="E3459" s="23">
        <v>44896</v>
      </c>
      <c r="F3459" s="19" t="s">
        <v>276</v>
      </c>
    </row>
    <row r="3460" spans="1:6" hidden="1">
      <c r="A3460" s="19">
        <v>32</v>
      </c>
      <c r="B3460" s="19" t="s">
        <v>40</v>
      </c>
      <c r="C3460" s="24">
        <f>'Filter by planned &amp; actual'!D1672</f>
        <v>0</v>
      </c>
      <c r="D3460" s="24">
        <f>'Filter by planned &amp; actual'!D3460</f>
        <v>0</v>
      </c>
      <c r="E3460" s="23">
        <v>44896</v>
      </c>
      <c r="F3460" s="19" t="s">
        <v>276</v>
      </c>
    </row>
    <row r="3461" spans="1:6" hidden="1">
      <c r="A3461" s="19">
        <v>33</v>
      </c>
      <c r="B3461" s="19" t="s">
        <v>41</v>
      </c>
      <c r="C3461" s="24">
        <f>'Filter by planned &amp; actual'!D1673</f>
        <v>0</v>
      </c>
      <c r="D3461" s="24">
        <f>'Filter by planned &amp; actual'!D3461</f>
        <v>0</v>
      </c>
      <c r="E3461" s="23">
        <v>44896</v>
      </c>
      <c r="F3461" s="19" t="s">
        <v>276</v>
      </c>
    </row>
    <row r="3462" spans="1:6" hidden="1">
      <c r="A3462" s="19">
        <v>34</v>
      </c>
      <c r="B3462" s="19" t="s">
        <v>42</v>
      </c>
      <c r="C3462" s="24">
        <f>'Filter by planned &amp; actual'!D1674</f>
        <v>0</v>
      </c>
      <c r="D3462" s="24">
        <f>'Filter by planned &amp; actual'!D3462</f>
        <v>0</v>
      </c>
      <c r="E3462" s="23">
        <v>44896</v>
      </c>
      <c r="F3462" s="19" t="s">
        <v>276</v>
      </c>
    </row>
    <row r="3463" spans="1:6" hidden="1">
      <c r="A3463" s="19">
        <v>35</v>
      </c>
      <c r="B3463" s="19" t="s">
        <v>43</v>
      </c>
      <c r="C3463" s="24">
        <f>'Filter by planned &amp; actual'!D1675</f>
        <v>0</v>
      </c>
      <c r="D3463" s="24">
        <f>'Filter by planned &amp; actual'!D3463</f>
        <v>0</v>
      </c>
      <c r="E3463" s="23">
        <v>44896</v>
      </c>
      <c r="F3463" s="19" t="s">
        <v>276</v>
      </c>
    </row>
    <row r="3464" spans="1:6" hidden="1">
      <c r="A3464" s="19">
        <v>36</v>
      </c>
      <c r="B3464" s="19" t="s">
        <v>44</v>
      </c>
      <c r="C3464" s="24">
        <f>'Filter by planned &amp; actual'!D1676</f>
        <v>0</v>
      </c>
      <c r="D3464" s="24">
        <f>'Filter by planned &amp; actual'!D3464</f>
        <v>0</v>
      </c>
      <c r="E3464" s="23">
        <v>44896</v>
      </c>
      <c r="F3464" s="19" t="s">
        <v>276</v>
      </c>
    </row>
    <row r="3465" spans="1:6" hidden="1">
      <c r="A3465">
        <v>37</v>
      </c>
      <c r="B3465" t="s">
        <v>1980</v>
      </c>
      <c r="C3465" s="24">
        <f>'Filter by planned &amp; actual'!D1677</f>
        <v>0</v>
      </c>
      <c r="D3465" s="24">
        <f>'Filter by planned &amp; actual'!D3465</f>
        <v>0</v>
      </c>
      <c r="E3465" s="23">
        <v>44896</v>
      </c>
      <c r="F3465" s="19" t="s">
        <v>276</v>
      </c>
    </row>
    <row r="3466" spans="1:6" hidden="1">
      <c r="A3466">
        <v>38</v>
      </c>
      <c r="B3466" t="s">
        <v>1982</v>
      </c>
      <c r="C3466" s="24">
        <f>'Filter by planned &amp; actual'!D1678</f>
        <v>0</v>
      </c>
      <c r="D3466" s="24">
        <f>'Filter by planned &amp; actual'!D3466</f>
        <v>0</v>
      </c>
      <c r="E3466" s="23">
        <v>44896</v>
      </c>
      <c r="F3466" s="19" t="s">
        <v>276</v>
      </c>
    </row>
    <row r="3467" spans="1:6" hidden="1">
      <c r="A3467">
        <v>39</v>
      </c>
      <c r="B3467" t="s">
        <v>1984</v>
      </c>
      <c r="C3467" s="24">
        <f>'Filter by planned &amp; actual'!D1679</f>
        <v>0</v>
      </c>
      <c r="D3467" s="24">
        <f>'Filter by planned &amp; actual'!D3467</f>
        <v>0</v>
      </c>
      <c r="E3467" s="23">
        <v>44896</v>
      </c>
      <c r="F3467" s="19" t="s">
        <v>276</v>
      </c>
    </row>
    <row r="3468" spans="1:6" hidden="1">
      <c r="A3468">
        <v>40</v>
      </c>
      <c r="B3468" t="s">
        <v>2001</v>
      </c>
      <c r="C3468" s="24">
        <f>'Filter by planned &amp; actual'!D1680</f>
        <v>0</v>
      </c>
      <c r="D3468" s="24">
        <f>'Filter by planned &amp; actual'!D3468</f>
        <v>0</v>
      </c>
      <c r="E3468" s="23">
        <v>44896</v>
      </c>
      <c r="F3468" s="19" t="s">
        <v>276</v>
      </c>
    </row>
    <row r="3469" spans="1:6" hidden="1">
      <c r="A3469">
        <v>41</v>
      </c>
      <c r="B3469" t="s">
        <v>2002</v>
      </c>
      <c r="C3469" s="24">
        <f>'Filter by planned &amp; actual'!D1681</f>
        <v>0</v>
      </c>
      <c r="D3469" s="24">
        <f>'Filter by planned &amp; actual'!D3469</f>
        <v>0</v>
      </c>
      <c r="E3469" s="23">
        <v>44896</v>
      </c>
      <c r="F3469" s="19" t="s">
        <v>276</v>
      </c>
    </row>
    <row r="3470" spans="1:6" hidden="1">
      <c r="A3470">
        <v>42</v>
      </c>
      <c r="B3470" t="s">
        <v>2003</v>
      </c>
      <c r="C3470" s="24">
        <f>'Filter by planned &amp; actual'!D1682</f>
        <v>0</v>
      </c>
      <c r="D3470" s="24">
        <f>'Filter by planned &amp; actual'!D3470</f>
        <v>0</v>
      </c>
      <c r="E3470" s="23">
        <v>44896</v>
      </c>
      <c r="F3470" s="19" t="s">
        <v>276</v>
      </c>
    </row>
    <row r="3471" spans="1:6" hidden="1">
      <c r="A3471">
        <v>43</v>
      </c>
      <c r="B3471" t="s">
        <v>2064</v>
      </c>
      <c r="C3471" s="24">
        <f>'Filter by planned &amp; actual'!D1683</f>
        <v>0</v>
      </c>
      <c r="D3471" s="24">
        <f>'Filter by planned &amp; actual'!D3471</f>
        <v>0</v>
      </c>
      <c r="E3471" s="23">
        <v>44896</v>
      </c>
      <c r="F3471" s="19" t="s">
        <v>276</v>
      </c>
    </row>
    <row r="3472" spans="1:6" hidden="1">
      <c r="A3472">
        <v>44</v>
      </c>
      <c r="B3472" t="s">
        <v>2062</v>
      </c>
      <c r="C3472" s="24">
        <f>'Filter by planned &amp; actual'!D1684</f>
        <v>0</v>
      </c>
      <c r="D3472" s="24">
        <f>'Filter by planned &amp; actual'!D3472</f>
        <v>0</v>
      </c>
      <c r="E3472" s="23">
        <v>44896</v>
      </c>
      <c r="F3472" s="19" t="s">
        <v>276</v>
      </c>
    </row>
    <row r="3473" spans="1:6" hidden="1">
      <c r="A3473">
        <v>45</v>
      </c>
      <c r="B3473" t="s">
        <v>2063</v>
      </c>
      <c r="C3473" s="24">
        <f>'Filter by planned &amp; actual'!D1685</f>
        <v>0</v>
      </c>
      <c r="D3473" s="24">
        <f>'Filter by planned &amp; actual'!D3473</f>
        <v>0</v>
      </c>
      <c r="E3473" s="23">
        <v>44896</v>
      </c>
      <c r="F3473" s="19" t="s">
        <v>276</v>
      </c>
    </row>
    <row r="3474" spans="1:6" hidden="1">
      <c r="A3474">
        <v>46</v>
      </c>
      <c r="B3474" s="12" t="s">
        <v>2065</v>
      </c>
      <c r="C3474" s="24">
        <f>'Filter by planned &amp; actual'!D1686</f>
        <v>0</v>
      </c>
      <c r="D3474" s="24">
        <f>'Filter by planned &amp; actual'!D3474</f>
        <v>0</v>
      </c>
      <c r="E3474" s="23">
        <v>44896</v>
      </c>
      <c r="F3474" s="19" t="s">
        <v>276</v>
      </c>
    </row>
    <row r="3475" spans="1:6" hidden="1">
      <c r="A3475">
        <v>47</v>
      </c>
      <c r="B3475" s="12" t="s">
        <v>2066</v>
      </c>
      <c r="C3475" s="24">
        <f>'Filter by planned &amp; actual'!D1687</f>
        <v>26669209</v>
      </c>
      <c r="D3475" s="24">
        <f>'Filter by planned &amp; actual'!D3475</f>
        <v>0</v>
      </c>
      <c r="E3475" s="23">
        <v>44896</v>
      </c>
      <c r="F3475" s="19" t="s">
        <v>276</v>
      </c>
    </row>
    <row r="3476" spans="1:6" hidden="1">
      <c r="A3476">
        <v>48</v>
      </c>
      <c r="B3476" t="s">
        <v>2068</v>
      </c>
      <c r="C3476" s="24">
        <f>'Filter by planned &amp; actual'!D1688</f>
        <v>0</v>
      </c>
      <c r="D3476" s="24">
        <f>'Filter by planned &amp; actual'!D3476</f>
        <v>0</v>
      </c>
      <c r="E3476" s="23">
        <v>44896</v>
      </c>
      <c r="F3476" s="19" t="s">
        <v>276</v>
      </c>
    </row>
    <row r="3477" spans="1:6" hidden="1">
      <c r="A3477">
        <v>49</v>
      </c>
      <c r="B3477" t="s">
        <v>2069</v>
      </c>
      <c r="C3477" s="24">
        <f>'Filter by planned &amp; actual'!D1689</f>
        <v>0</v>
      </c>
      <c r="D3477" s="24">
        <f>'Filter by planned &amp; actual'!D3477</f>
        <v>0</v>
      </c>
      <c r="E3477" s="23">
        <v>44896</v>
      </c>
      <c r="F3477" s="19" t="s">
        <v>276</v>
      </c>
    </row>
    <row r="3478" spans="1:6" hidden="1">
      <c r="A3478">
        <v>50</v>
      </c>
      <c r="B3478" t="s">
        <v>66</v>
      </c>
      <c r="C3478" s="24">
        <f>'Filter by planned &amp; actual'!D1690</f>
        <v>0</v>
      </c>
      <c r="D3478" s="24">
        <f>'Filter by planned &amp; actual'!D3478</f>
        <v>0</v>
      </c>
      <c r="E3478" s="23">
        <v>44896</v>
      </c>
      <c r="F3478" s="19" t="s">
        <v>276</v>
      </c>
    </row>
    <row r="3479" spans="1:6" hidden="1">
      <c r="A3479">
        <v>51</v>
      </c>
      <c r="B3479" t="s">
        <v>67</v>
      </c>
      <c r="C3479" s="24">
        <f>'Filter by planned &amp; actual'!D1691</f>
        <v>0</v>
      </c>
      <c r="D3479" s="24">
        <f>'Filter by planned &amp; actual'!D3479</f>
        <v>0</v>
      </c>
      <c r="E3479" s="23">
        <v>44896</v>
      </c>
      <c r="F3479" s="19" t="s">
        <v>276</v>
      </c>
    </row>
    <row r="3480" spans="1:6" hidden="1">
      <c r="A3480">
        <v>52</v>
      </c>
      <c r="B3480" t="s">
        <v>68</v>
      </c>
      <c r="C3480" s="24">
        <f>'Filter by planned &amp; actual'!D1692</f>
        <v>0</v>
      </c>
      <c r="D3480" s="24">
        <f>'Filter by planned &amp; actual'!D3480</f>
        <v>0</v>
      </c>
      <c r="E3480" s="23">
        <v>44896</v>
      </c>
      <c r="F3480" s="19" t="s">
        <v>276</v>
      </c>
    </row>
    <row r="3481" spans="1:6" hidden="1">
      <c r="A3481">
        <v>53</v>
      </c>
      <c r="B3481" t="s">
        <v>69</v>
      </c>
      <c r="C3481" s="24">
        <f>'Filter by planned &amp; actual'!D1693</f>
        <v>0</v>
      </c>
      <c r="D3481" s="24">
        <f>'Filter by planned &amp; actual'!D3481</f>
        <v>0</v>
      </c>
      <c r="E3481" s="23">
        <v>44896</v>
      </c>
      <c r="F3481" s="19" t="s">
        <v>276</v>
      </c>
    </row>
    <row r="3482" spans="1:6" hidden="1">
      <c r="A3482">
        <v>54</v>
      </c>
      <c r="B3482" t="s">
        <v>70</v>
      </c>
      <c r="C3482" s="24">
        <f>'Filter by planned &amp; actual'!D1694</f>
        <v>0</v>
      </c>
      <c r="D3482" s="24">
        <f>'Filter by planned &amp; actual'!D3482</f>
        <v>0</v>
      </c>
      <c r="E3482" s="23">
        <v>44896</v>
      </c>
      <c r="F3482" s="19" t="s">
        <v>276</v>
      </c>
    </row>
    <row r="3483" spans="1:6" hidden="1">
      <c r="A3483">
        <v>55</v>
      </c>
      <c r="B3483" t="s">
        <v>71</v>
      </c>
      <c r="C3483" s="24">
        <f>'Filter by planned &amp; actual'!D1695</f>
        <v>0</v>
      </c>
      <c r="D3483" s="24">
        <f>'Filter by planned &amp; actual'!D3483</f>
        <v>0</v>
      </c>
      <c r="E3483" s="23">
        <v>44896</v>
      </c>
      <c r="F3483" s="19" t="s">
        <v>276</v>
      </c>
    </row>
    <row r="3484" spans="1:6" hidden="1">
      <c r="A3484">
        <v>56</v>
      </c>
      <c r="B3484" t="s">
        <v>72</v>
      </c>
      <c r="C3484" s="24">
        <f>'Filter by planned &amp; actual'!D1696</f>
        <v>0</v>
      </c>
      <c r="D3484" s="24">
        <f>'Filter by planned &amp; actual'!D3484</f>
        <v>0</v>
      </c>
      <c r="E3484" s="23">
        <v>44896</v>
      </c>
      <c r="F3484" s="19" t="s">
        <v>276</v>
      </c>
    </row>
    <row r="3485" spans="1:6" hidden="1">
      <c r="A3485">
        <v>57</v>
      </c>
      <c r="B3485" t="s">
        <v>73</v>
      </c>
      <c r="C3485" s="24">
        <f>'Filter by planned &amp; actual'!D1697</f>
        <v>0</v>
      </c>
      <c r="D3485" s="24">
        <f>'Filter by planned &amp; actual'!D3485</f>
        <v>0</v>
      </c>
      <c r="E3485" s="23">
        <v>44896</v>
      </c>
      <c r="F3485" s="19" t="s">
        <v>276</v>
      </c>
    </row>
    <row r="3486" spans="1:6" hidden="1">
      <c r="A3486">
        <v>58</v>
      </c>
      <c r="B3486" t="s">
        <v>74</v>
      </c>
      <c r="C3486" s="24">
        <f>'Filter by planned &amp; actual'!D1698</f>
        <v>0</v>
      </c>
      <c r="D3486" s="24">
        <f>'Filter by planned &amp; actual'!D3486</f>
        <v>0</v>
      </c>
      <c r="E3486" s="23">
        <v>44896</v>
      </c>
      <c r="F3486" s="19" t="s">
        <v>276</v>
      </c>
    </row>
    <row r="3487" spans="1:6" hidden="1">
      <c r="A3487">
        <v>59</v>
      </c>
      <c r="B3487" t="s">
        <v>75</v>
      </c>
      <c r="C3487" s="24">
        <f>'Filter by planned &amp; actual'!D1699</f>
        <v>0</v>
      </c>
      <c r="D3487" s="24">
        <f>'Filter by planned &amp; actual'!D3487</f>
        <v>0</v>
      </c>
      <c r="E3487" s="23">
        <v>44896</v>
      </c>
      <c r="F3487" s="19" t="s">
        <v>276</v>
      </c>
    </row>
    <row r="3488" spans="1:6" hidden="1">
      <c r="A3488">
        <v>60</v>
      </c>
      <c r="B3488" t="s">
        <v>76</v>
      </c>
      <c r="C3488" s="24">
        <f>'Filter by planned &amp; actual'!D1700</f>
        <v>0</v>
      </c>
      <c r="D3488" s="24">
        <f>'Filter by planned &amp; actual'!D3488</f>
        <v>0</v>
      </c>
      <c r="E3488" s="23">
        <v>44896</v>
      </c>
      <c r="F3488" s="19" t="s">
        <v>276</v>
      </c>
    </row>
    <row r="3489" spans="1:6" hidden="1">
      <c r="A3489">
        <v>61</v>
      </c>
      <c r="B3489" t="s">
        <v>77</v>
      </c>
      <c r="C3489" s="24">
        <f>'Filter by planned &amp; actual'!D1701</f>
        <v>0</v>
      </c>
      <c r="D3489" s="24">
        <f>'Filter by planned &amp; actual'!D3489</f>
        <v>0</v>
      </c>
      <c r="E3489" s="23">
        <v>44896</v>
      </c>
      <c r="F3489" s="19" t="s">
        <v>276</v>
      </c>
    </row>
    <row r="3490" spans="1:6" hidden="1">
      <c r="A3490">
        <v>62</v>
      </c>
      <c r="B3490" t="s">
        <v>87</v>
      </c>
      <c r="C3490" s="24">
        <f>'Filter by planned &amp; actual'!D1702</f>
        <v>0</v>
      </c>
      <c r="D3490" s="24">
        <f>'Filter by planned &amp; actual'!D3490</f>
        <v>0</v>
      </c>
      <c r="E3490" s="23">
        <v>44896</v>
      </c>
      <c r="F3490" s="19" t="s">
        <v>276</v>
      </c>
    </row>
    <row r="3491" spans="1:6" hidden="1">
      <c r="A3491">
        <v>63</v>
      </c>
      <c r="B3491" t="s">
        <v>93</v>
      </c>
      <c r="C3491" s="24">
        <f>'Filter by planned &amp; actual'!D1703</f>
        <v>0</v>
      </c>
      <c r="D3491" s="24">
        <f>'Filter by planned &amp; actual'!D3491</f>
        <v>0</v>
      </c>
      <c r="E3491" s="23">
        <v>44896</v>
      </c>
      <c r="F3491" s="19" t="s">
        <v>276</v>
      </c>
    </row>
    <row r="3492" spans="1:6" hidden="1">
      <c r="A3492">
        <v>64</v>
      </c>
      <c r="B3492" t="s">
        <v>94</v>
      </c>
      <c r="C3492" s="24">
        <f>'Filter by planned &amp; actual'!D1704</f>
        <v>0</v>
      </c>
      <c r="D3492" s="24">
        <f>'Filter by planned &amp; actual'!D3492</f>
        <v>0</v>
      </c>
      <c r="E3492" s="23">
        <v>44896</v>
      </c>
      <c r="F3492" s="19" t="s">
        <v>276</v>
      </c>
    </row>
    <row r="3493" spans="1:6" hidden="1">
      <c r="A3493">
        <v>65</v>
      </c>
      <c r="B3493" t="s">
        <v>95</v>
      </c>
      <c r="C3493" s="24">
        <f>'Filter by planned &amp; actual'!D1705</f>
        <v>0</v>
      </c>
      <c r="D3493" s="24">
        <f>'Filter by planned &amp; actual'!D3493</f>
        <v>0</v>
      </c>
      <c r="E3493" s="23">
        <v>44896</v>
      </c>
      <c r="F3493" s="19" t="s">
        <v>276</v>
      </c>
    </row>
    <row r="3494" spans="1:6" hidden="1">
      <c r="A3494">
        <v>66</v>
      </c>
      <c r="B3494" t="s">
        <v>96</v>
      </c>
      <c r="C3494" s="24">
        <f>'Filter by planned &amp; actual'!D1706</f>
        <v>0</v>
      </c>
      <c r="D3494" s="24">
        <f>'Filter by planned &amp; actual'!D3494</f>
        <v>0</v>
      </c>
      <c r="E3494" s="23">
        <v>44896</v>
      </c>
      <c r="F3494" s="19" t="s">
        <v>276</v>
      </c>
    </row>
    <row r="3495" spans="1:6" hidden="1">
      <c r="A3495">
        <v>67</v>
      </c>
      <c r="B3495" t="s">
        <v>97</v>
      </c>
      <c r="C3495" s="24">
        <f>'Filter by planned &amp; actual'!D1707</f>
        <v>0</v>
      </c>
      <c r="D3495" s="24">
        <f>'Filter by planned &amp; actual'!D3495</f>
        <v>0</v>
      </c>
      <c r="E3495" s="23">
        <v>44896</v>
      </c>
      <c r="F3495" s="19" t="s">
        <v>276</v>
      </c>
    </row>
    <row r="3496" spans="1:6" hidden="1">
      <c r="A3496">
        <v>68</v>
      </c>
      <c r="B3496" t="s">
        <v>98</v>
      </c>
      <c r="C3496" s="24">
        <f>'Filter by planned &amp; actual'!D1708</f>
        <v>0</v>
      </c>
      <c r="D3496" s="24">
        <f>'Filter by planned &amp; actual'!D3496</f>
        <v>0</v>
      </c>
      <c r="E3496" s="23">
        <v>44896</v>
      </c>
      <c r="F3496" s="19" t="s">
        <v>276</v>
      </c>
    </row>
    <row r="3497" spans="1:6" hidden="1">
      <c r="A3497">
        <v>69</v>
      </c>
      <c r="B3497" t="s">
        <v>99</v>
      </c>
      <c r="C3497" s="24">
        <f>'Filter by planned &amp; actual'!D1709</f>
        <v>0</v>
      </c>
      <c r="D3497" s="24">
        <f>'Filter by planned &amp; actual'!D3497</f>
        <v>0</v>
      </c>
      <c r="E3497" s="23">
        <v>44896</v>
      </c>
      <c r="F3497" s="19" t="s">
        <v>276</v>
      </c>
    </row>
    <row r="3498" spans="1:6" hidden="1">
      <c r="A3498">
        <v>70</v>
      </c>
      <c r="B3498" t="s">
        <v>100</v>
      </c>
      <c r="C3498" s="24">
        <f>'Filter by planned &amp; actual'!D1710</f>
        <v>0</v>
      </c>
      <c r="D3498" s="24">
        <f>'Filter by planned &amp; actual'!D3498</f>
        <v>0</v>
      </c>
      <c r="E3498" s="23">
        <v>44896</v>
      </c>
      <c r="F3498" s="19" t="s">
        <v>276</v>
      </c>
    </row>
    <row r="3499" spans="1:6" hidden="1">
      <c r="A3499">
        <v>71</v>
      </c>
      <c r="B3499" t="s">
        <v>101</v>
      </c>
      <c r="C3499" s="24">
        <f>'Filter by planned &amp; actual'!D1711</f>
        <v>0</v>
      </c>
      <c r="D3499" s="24">
        <f>'Filter by planned &amp; actual'!D3499</f>
        <v>0</v>
      </c>
      <c r="E3499" s="23">
        <v>44896</v>
      </c>
      <c r="F3499" s="19" t="s">
        <v>276</v>
      </c>
    </row>
    <row r="3500" spans="1:6" hidden="1">
      <c r="A3500">
        <v>72</v>
      </c>
      <c r="B3500" t="s">
        <v>102</v>
      </c>
      <c r="C3500" s="24">
        <f>'Filter by planned &amp; actual'!D1712</f>
        <v>0</v>
      </c>
      <c r="D3500" s="24">
        <f>'Filter by planned &amp; actual'!D3500</f>
        <v>0</v>
      </c>
      <c r="E3500" s="23">
        <v>44896</v>
      </c>
      <c r="F3500" s="19" t="s">
        <v>276</v>
      </c>
    </row>
    <row r="3501" spans="1:6" hidden="1">
      <c r="A3501">
        <v>73</v>
      </c>
      <c r="B3501" t="s">
        <v>103</v>
      </c>
      <c r="C3501" s="24">
        <f>'Filter by planned &amp; actual'!D1713</f>
        <v>0</v>
      </c>
      <c r="D3501" s="24">
        <f>'Filter by planned &amp; actual'!D3501</f>
        <v>0</v>
      </c>
      <c r="E3501" s="23">
        <v>44896</v>
      </c>
      <c r="F3501" s="19" t="s">
        <v>276</v>
      </c>
    </row>
    <row r="3502" spans="1:6" hidden="1">
      <c r="A3502">
        <v>74</v>
      </c>
      <c r="B3502" t="s">
        <v>104</v>
      </c>
      <c r="C3502" s="24">
        <f>'Filter by planned &amp; actual'!D1714</f>
        <v>0</v>
      </c>
      <c r="D3502" s="24">
        <f>'Filter by planned &amp; actual'!D3502</f>
        <v>0</v>
      </c>
      <c r="E3502" s="23">
        <v>44896</v>
      </c>
      <c r="F3502" s="19" t="s">
        <v>276</v>
      </c>
    </row>
    <row r="3503" spans="1:6" hidden="1">
      <c r="A3503">
        <v>75</v>
      </c>
      <c r="B3503" t="s">
        <v>105</v>
      </c>
      <c r="C3503" s="24">
        <f>'Filter by planned &amp; actual'!D1715</f>
        <v>0</v>
      </c>
      <c r="D3503" s="24">
        <f>'Filter by planned &amp; actual'!D3503</f>
        <v>0</v>
      </c>
      <c r="E3503" s="23">
        <v>44896</v>
      </c>
      <c r="F3503" s="19" t="s">
        <v>276</v>
      </c>
    </row>
    <row r="3504" spans="1:6" hidden="1">
      <c r="A3504">
        <v>76</v>
      </c>
      <c r="B3504" t="s">
        <v>111</v>
      </c>
      <c r="C3504" s="24">
        <f>'Filter by planned &amp; actual'!D1716</f>
        <v>0</v>
      </c>
      <c r="D3504" s="24">
        <f>'Filter by planned &amp; actual'!D3504</f>
        <v>0</v>
      </c>
      <c r="E3504" s="23">
        <v>44896</v>
      </c>
      <c r="F3504" s="19" t="s">
        <v>276</v>
      </c>
    </row>
    <row r="3505" spans="1:6" hidden="1">
      <c r="A3505">
        <v>77</v>
      </c>
      <c r="B3505" t="s">
        <v>112</v>
      </c>
      <c r="C3505" s="24">
        <f>'Filter by planned &amp; actual'!D1717</f>
        <v>0</v>
      </c>
      <c r="D3505" s="24">
        <f>'Filter by planned &amp; actual'!D3505</f>
        <v>0</v>
      </c>
      <c r="E3505" s="23">
        <v>44896</v>
      </c>
      <c r="F3505" s="19" t="s">
        <v>276</v>
      </c>
    </row>
    <row r="3506" spans="1:6" hidden="1">
      <c r="A3506">
        <v>78</v>
      </c>
      <c r="B3506" t="s">
        <v>113</v>
      </c>
      <c r="C3506" s="24">
        <f>'Filter by planned &amp; actual'!D1718</f>
        <v>0</v>
      </c>
      <c r="D3506" s="24">
        <f>'Filter by planned &amp; actual'!D3506</f>
        <v>0</v>
      </c>
      <c r="E3506" s="23">
        <v>44896</v>
      </c>
      <c r="F3506" s="19" t="s">
        <v>276</v>
      </c>
    </row>
    <row r="3507" spans="1:6" hidden="1">
      <c r="A3507">
        <v>79</v>
      </c>
      <c r="B3507" t="s">
        <v>114</v>
      </c>
      <c r="C3507" s="24">
        <f>'Filter by planned &amp; actual'!D1719</f>
        <v>0</v>
      </c>
      <c r="D3507" s="24">
        <f>'Filter by planned &amp; actual'!D3507</f>
        <v>0</v>
      </c>
      <c r="E3507" s="23">
        <v>44896</v>
      </c>
      <c r="F3507" s="19" t="s">
        <v>276</v>
      </c>
    </row>
    <row r="3508" spans="1:6" hidden="1">
      <c r="A3508">
        <v>80</v>
      </c>
      <c r="B3508" t="s">
        <v>115</v>
      </c>
      <c r="C3508" s="24">
        <f>'Filter by planned &amp; actual'!D1720</f>
        <v>0</v>
      </c>
      <c r="D3508" s="24">
        <f>'Filter by planned &amp; actual'!D3508</f>
        <v>0</v>
      </c>
      <c r="E3508" s="23">
        <v>44896</v>
      </c>
      <c r="F3508" s="19" t="s">
        <v>276</v>
      </c>
    </row>
    <row r="3509" spans="1:6" hidden="1">
      <c r="A3509">
        <v>81</v>
      </c>
      <c r="B3509" t="s">
        <v>116</v>
      </c>
      <c r="C3509" s="24">
        <f>'Filter by planned &amp; actual'!D1721</f>
        <v>0</v>
      </c>
      <c r="D3509" s="24">
        <f>'Filter by planned &amp; actual'!D3509</f>
        <v>0</v>
      </c>
      <c r="E3509" s="23">
        <v>44896</v>
      </c>
      <c r="F3509" s="19" t="s">
        <v>276</v>
      </c>
    </row>
    <row r="3510" spans="1:6" hidden="1">
      <c r="A3510">
        <v>82</v>
      </c>
      <c r="B3510" t="s">
        <v>117</v>
      </c>
      <c r="C3510" s="24">
        <f>'Filter by planned &amp; actual'!D1722</f>
        <v>0</v>
      </c>
      <c r="D3510" s="24">
        <f>'Filter by planned &amp; actual'!D3510</f>
        <v>0</v>
      </c>
      <c r="E3510" s="23">
        <v>44896</v>
      </c>
      <c r="F3510" s="19" t="s">
        <v>276</v>
      </c>
    </row>
    <row r="3511" spans="1:6" hidden="1">
      <c r="A3511">
        <v>83</v>
      </c>
      <c r="B3511" t="s">
        <v>118</v>
      </c>
      <c r="C3511" s="24">
        <f>'Filter by planned &amp; actual'!D1723</f>
        <v>0</v>
      </c>
      <c r="D3511" s="24">
        <f>'Filter by planned &amp; actual'!D3511</f>
        <v>0</v>
      </c>
      <c r="E3511" s="23">
        <v>44896</v>
      </c>
      <c r="F3511" s="19" t="s">
        <v>276</v>
      </c>
    </row>
    <row r="3512" spans="1:6" hidden="1">
      <c r="A3512">
        <v>84</v>
      </c>
      <c r="B3512" t="s">
        <v>119</v>
      </c>
      <c r="C3512" s="24">
        <f>'Filter by planned &amp; actual'!D1724</f>
        <v>0</v>
      </c>
      <c r="D3512" s="24">
        <f>'Filter by planned &amp; actual'!D3512</f>
        <v>0</v>
      </c>
      <c r="E3512" s="23">
        <v>44896</v>
      </c>
      <c r="F3512" s="19" t="s">
        <v>276</v>
      </c>
    </row>
    <row r="3513" spans="1:6" hidden="1">
      <c r="A3513">
        <v>85</v>
      </c>
      <c r="B3513" t="s">
        <v>120</v>
      </c>
      <c r="C3513" s="24">
        <f>'Filter by planned &amp; actual'!D1725</f>
        <v>0</v>
      </c>
      <c r="D3513" s="24">
        <f>'Filter by planned &amp; actual'!D3513</f>
        <v>0</v>
      </c>
      <c r="E3513" s="23">
        <v>44896</v>
      </c>
      <c r="F3513" s="19" t="s">
        <v>276</v>
      </c>
    </row>
    <row r="3514" spans="1:6" hidden="1">
      <c r="A3514">
        <v>86</v>
      </c>
      <c r="B3514" t="s">
        <v>121</v>
      </c>
      <c r="C3514" s="24">
        <f>'Filter by planned &amp; actual'!D1726</f>
        <v>0</v>
      </c>
      <c r="D3514" s="24">
        <f>'Filter by planned &amp; actual'!D3514</f>
        <v>0</v>
      </c>
      <c r="E3514" s="23">
        <v>44896</v>
      </c>
      <c r="F3514" s="19" t="s">
        <v>276</v>
      </c>
    </row>
    <row r="3515" spans="1:6" hidden="1">
      <c r="A3515">
        <v>87</v>
      </c>
      <c r="B3515" t="s">
        <v>122</v>
      </c>
      <c r="C3515" s="24">
        <f>'Filter by planned &amp; actual'!D1727</f>
        <v>0</v>
      </c>
      <c r="D3515" s="24">
        <f>'Filter by planned &amp; actual'!D3515</f>
        <v>0</v>
      </c>
      <c r="E3515" s="23">
        <v>44896</v>
      </c>
      <c r="F3515" s="19" t="s">
        <v>276</v>
      </c>
    </row>
    <row r="3516" spans="1:6" hidden="1">
      <c r="A3516">
        <v>88</v>
      </c>
      <c r="B3516" t="s">
        <v>123</v>
      </c>
      <c r="C3516" s="24">
        <f>'Filter by planned &amp; actual'!D1728</f>
        <v>0</v>
      </c>
      <c r="D3516" s="24">
        <f>'Filter by planned &amp; actual'!D3516</f>
        <v>0</v>
      </c>
      <c r="E3516" s="23">
        <v>44896</v>
      </c>
      <c r="F3516" s="19" t="s">
        <v>276</v>
      </c>
    </row>
    <row r="3517" spans="1:6" hidden="1">
      <c r="A3517">
        <v>89</v>
      </c>
      <c r="B3517" t="s">
        <v>126</v>
      </c>
      <c r="C3517" s="24">
        <f>'Filter by planned &amp; actual'!D1729</f>
        <v>0</v>
      </c>
      <c r="D3517" s="24">
        <f>'Filter by planned &amp; actual'!D3517</f>
        <v>0</v>
      </c>
      <c r="E3517" s="23">
        <v>44896</v>
      </c>
      <c r="F3517" s="19" t="s">
        <v>276</v>
      </c>
    </row>
    <row r="3518" spans="1:6" hidden="1">
      <c r="A3518">
        <v>90</v>
      </c>
      <c r="B3518" t="s">
        <v>284</v>
      </c>
      <c r="C3518" s="24">
        <f>'Filter by planned &amp; actual'!D1730</f>
        <v>0</v>
      </c>
      <c r="D3518" s="24">
        <f>'Filter by planned &amp; actual'!D3518</f>
        <v>0</v>
      </c>
      <c r="E3518" s="23">
        <v>44896</v>
      </c>
      <c r="F3518" s="19" t="s">
        <v>276</v>
      </c>
    </row>
    <row r="3519" spans="1:6" hidden="1">
      <c r="A3519">
        <v>91</v>
      </c>
      <c r="B3519" s="19" t="s">
        <v>2006</v>
      </c>
      <c r="C3519" s="24">
        <f>'Filter by planned &amp; actual'!D1731</f>
        <v>0</v>
      </c>
      <c r="D3519" s="24">
        <f>'Filter by planned &amp; actual'!D3519</f>
        <v>0</v>
      </c>
      <c r="E3519" s="23">
        <v>44896</v>
      </c>
      <c r="F3519" s="19" t="s">
        <v>276</v>
      </c>
    </row>
    <row r="3520" spans="1:6" hidden="1">
      <c r="A3520">
        <v>92</v>
      </c>
      <c r="B3520" s="19" t="s">
        <v>283</v>
      </c>
      <c r="C3520" s="24">
        <f>'Filter by planned &amp; actual'!D1732</f>
        <v>0</v>
      </c>
      <c r="D3520" s="24">
        <f>'Filter by planned &amp; actual'!D3520</f>
        <v>0</v>
      </c>
      <c r="E3520" s="23">
        <v>44896</v>
      </c>
      <c r="F3520" s="19" t="s">
        <v>276</v>
      </c>
    </row>
    <row r="3521" spans="1:6" hidden="1">
      <c r="A3521">
        <v>93</v>
      </c>
      <c r="B3521" s="19" t="s">
        <v>2005</v>
      </c>
      <c r="C3521" s="24">
        <f>'Filter by planned &amp; actual'!D1733</f>
        <v>0</v>
      </c>
      <c r="D3521" s="24">
        <f>'Filter by planned &amp; actual'!D3521</f>
        <v>0</v>
      </c>
      <c r="E3521" s="23">
        <v>44896</v>
      </c>
      <c r="F3521" s="19" t="s">
        <v>276</v>
      </c>
    </row>
    <row r="3522" spans="1:6" hidden="1">
      <c r="A3522" s="19">
        <v>94</v>
      </c>
      <c r="B3522" s="19" t="s">
        <v>2075</v>
      </c>
      <c r="C3522" s="24">
        <f>'Filter by planned &amp; actual'!D1734</f>
        <v>0</v>
      </c>
      <c r="D3522" s="24">
        <f>'Filter by planned &amp; actual'!D3522</f>
        <v>0</v>
      </c>
      <c r="E3522" s="23">
        <v>44896</v>
      </c>
      <c r="F3522" s="19" t="s">
        <v>276</v>
      </c>
    </row>
    <row r="3523" spans="1:6" hidden="1">
      <c r="A3523" s="19">
        <v>95</v>
      </c>
      <c r="B3523" s="19" t="s">
        <v>2076</v>
      </c>
      <c r="C3523" s="24">
        <f>'Filter by planned &amp; actual'!D1735</f>
        <v>0</v>
      </c>
      <c r="D3523" s="22">
        <f>'Filter by planned &amp; actual'!D3523</f>
        <v>0</v>
      </c>
      <c r="E3523" s="23">
        <v>44896</v>
      </c>
      <c r="F3523" s="19" t="s">
        <v>276</v>
      </c>
    </row>
    <row r="3524" spans="1:6" hidden="1">
      <c r="A3524" s="19">
        <v>96</v>
      </c>
      <c r="B3524" s="19" t="s">
        <v>2077</v>
      </c>
      <c r="C3524" s="24">
        <f>'Filter by planned &amp; actual'!D1736</f>
        <v>0</v>
      </c>
      <c r="D3524" s="22">
        <f>'Filter by planned &amp; actual'!D3524</f>
        <v>0</v>
      </c>
      <c r="E3524" s="23">
        <v>44896</v>
      </c>
      <c r="F3524" s="19" t="s">
        <v>276</v>
      </c>
    </row>
    <row r="3525" spans="1:6" hidden="1">
      <c r="A3525" s="19">
        <v>97</v>
      </c>
      <c r="B3525" s="19" t="s">
        <v>2078</v>
      </c>
      <c r="C3525" s="24">
        <f>'Filter by planned &amp; actual'!D1737</f>
        <v>0</v>
      </c>
      <c r="D3525" s="22">
        <f>'Filter by planned &amp; actual'!D3525</f>
        <v>0</v>
      </c>
      <c r="E3525" s="23">
        <v>44896</v>
      </c>
      <c r="F3525" s="19" t="s">
        <v>276</v>
      </c>
    </row>
    <row r="3526" spans="1:6" hidden="1">
      <c r="A3526" s="19">
        <v>98</v>
      </c>
      <c r="B3526" s="19" t="s">
        <v>2079</v>
      </c>
      <c r="C3526" s="24">
        <f>'Filter by planned &amp; actual'!D1738</f>
        <v>1699561</v>
      </c>
      <c r="D3526" s="22">
        <f>'Filter by planned &amp; actual'!D3526</f>
        <v>0</v>
      </c>
      <c r="E3526" s="23">
        <v>44896</v>
      </c>
      <c r="F3526" s="19" t="s">
        <v>276</v>
      </c>
    </row>
    <row r="3527" spans="1:6" hidden="1">
      <c r="A3527" s="19">
        <v>99</v>
      </c>
      <c r="B3527" s="19" t="s">
        <v>2080</v>
      </c>
      <c r="C3527" s="24">
        <f>'Filter by planned &amp; actual'!D1739</f>
        <v>25959677</v>
      </c>
      <c r="D3527" s="22">
        <f>'Filter by planned &amp; actual'!D3527</f>
        <v>0</v>
      </c>
      <c r="E3527" s="23">
        <v>44896</v>
      </c>
      <c r="F3527" s="19" t="s">
        <v>276</v>
      </c>
    </row>
    <row r="3528" spans="1:6" hidden="1">
      <c r="A3528" s="19">
        <v>100</v>
      </c>
      <c r="B3528" s="19" t="s">
        <v>2081</v>
      </c>
      <c r="C3528" s="24">
        <f>'Filter by planned &amp; actual'!D1740</f>
        <v>0</v>
      </c>
      <c r="D3528" s="22">
        <f>'Filter by planned &amp; actual'!D3528</f>
        <v>0</v>
      </c>
      <c r="E3528" s="23">
        <v>44896</v>
      </c>
      <c r="F3528" s="19" t="s">
        <v>276</v>
      </c>
    </row>
    <row r="3529" spans="1:6" hidden="1">
      <c r="A3529" s="19">
        <v>101</v>
      </c>
      <c r="B3529" s="19" t="s">
        <v>2082</v>
      </c>
      <c r="C3529" s="24">
        <f>'Filter by planned &amp; actual'!D1741</f>
        <v>0</v>
      </c>
      <c r="D3529" s="22">
        <f>'Filter by planned &amp; actual'!D3529</f>
        <v>0</v>
      </c>
      <c r="E3529" s="23">
        <v>44896</v>
      </c>
      <c r="F3529" s="19" t="s">
        <v>276</v>
      </c>
    </row>
    <row r="3530" spans="1:6" hidden="1">
      <c r="A3530" s="19">
        <v>102</v>
      </c>
      <c r="B3530" s="19" t="s">
        <v>2083</v>
      </c>
      <c r="C3530" s="24">
        <f>'Filter by planned &amp; actual'!D1742</f>
        <v>3051319.3330000001</v>
      </c>
      <c r="D3530" s="22">
        <f>'Filter by planned &amp; actual'!D3530</f>
        <v>0</v>
      </c>
      <c r="E3530" s="23">
        <v>44896</v>
      </c>
      <c r="F3530" s="19" t="s">
        <v>276</v>
      </c>
    </row>
    <row r="3531" spans="1:6" hidden="1">
      <c r="A3531">
        <v>103</v>
      </c>
      <c r="B3531" t="s">
        <v>2085</v>
      </c>
      <c r="C3531" s="24">
        <f>'Filter by planned &amp; actual'!D1743</f>
        <v>0</v>
      </c>
      <c r="D3531" s="22">
        <f>'Filter by planned &amp; actual'!D3531</f>
        <v>0</v>
      </c>
      <c r="E3531" s="23">
        <v>44896</v>
      </c>
      <c r="F3531" s="19" t="s">
        <v>276</v>
      </c>
    </row>
    <row r="3532" spans="1:6" hidden="1">
      <c r="A3532">
        <v>104</v>
      </c>
      <c r="B3532" t="s">
        <v>2086</v>
      </c>
      <c r="C3532" s="24">
        <f>'Filter by planned &amp; actual'!D1744</f>
        <v>0</v>
      </c>
      <c r="D3532" s="22">
        <f>'Filter by planned &amp; actual'!D3532</f>
        <v>0</v>
      </c>
      <c r="E3532" s="23">
        <v>44896</v>
      </c>
      <c r="F3532" s="19" t="s">
        <v>276</v>
      </c>
    </row>
    <row r="3533" spans="1:6" hidden="1">
      <c r="A3533">
        <v>105</v>
      </c>
      <c r="B3533" t="s">
        <v>2087</v>
      </c>
      <c r="C3533" s="24">
        <f>'Filter by planned &amp; actual'!D1745</f>
        <v>0</v>
      </c>
      <c r="D3533" s="22">
        <f>'Filter by planned &amp; actual'!D3533</f>
        <v>0</v>
      </c>
      <c r="E3533" s="23">
        <v>44896</v>
      </c>
      <c r="F3533" s="19" t="s">
        <v>276</v>
      </c>
    </row>
    <row r="3534" spans="1:6" hidden="1">
      <c r="A3534">
        <v>106</v>
      </c>
      <c r="B3534" t="s">
        <v>2088</v>
      </c>
      <c r="C3534" s="24">
        <f>'Filter by planned &amp; actual'!D1746</f>
        <v>0</v>
      </c>
      <c r="D3534" s="22">
        <f>'Filter by planned &amp; actual'!D3534</f>
        <v>0</v>
      </c>
      <c r="E3534" s="23">
        <v>44896</v>
      </c>
      <c r="F3534" s="19" t="s">
        <v>276</v>
      </c>
    </row>
    <row r="3535" spans="1:6" hidden="1">
      <c r="A3535">
        <v>107</v>
      </c>
      <c r="B3535" t="s">
        <v>2089</v>
      </c>
      <c r="C3535" s="24">
        <f>'Filter by planned &amp; actual'!D1747</f>
        <v>0</v>
      </c>
      <c r="D3535" s="22">
        <f>'Filter by planned &amp; actual'!D3535</f>
        <v>0</v>
      </c>
      <c r="E3535" s="23">
        <v>44896</v>
      </c>
      <c r="F3535" s="19" t="s">
        <v>276</v>
      </c>
    </row>
    <row r="3536" spans="1:6" hidden="1">
      <c r="A3536">
        <v>108</v>
      </c>
      <c r="B3536" t="s">
        <v>2090</v>
      </c>
      <c r="C3536" s="24">
        <f>'Filter by planned &amp; actual'!D1748</f>
        <v>19266823.809999999</v>
      </c>
      <c r="D3536" s="22">
        <f>'Filter by planned &amp; actual'!D3536</f>
        <v>0</v>
      </c>
      <c r="E3536" s="23">
        <v>44896</v>
      </c>
      <c r="F3536" s="19" t="s">
        <v>276</v>
      </c>
    </row>
    <row r="3537" spans="1:6" hidden="1">
      <c r="A3537">
        <v>109</v>
      </c>
      <c r="B3537" t="s">
        <v>2091</v>
      </c>
      <c r="C3537" s="24">
        <f>'Filter by planned &amp; actual'!D1749</f>
        <v>0</v>
      </c>
      <c r="D3537" s="22">
        <f>'Filter by planned &amp; actual'!D3537</f>
        <v>0</v>
      </c>
      <c r="E3537" s="23">
        <v>44896</v>
      </c>
      <c r="F3537" s="19" t="s">
        <v>276</v>
      </c>
    </row>
    <row r="3538" spans="1:6" hidden="1">
      <c r="A3538" s="19">
        <v>110</v>
      </c>
      <c r="B3538" s="19" t="s">
        <v>2092</v>
      </c>
      <c r="C3538" s="24">
        <f>'Filter by planned &amp; actual'!D1750</f>
        <v>0</v>
      </c>
      <c r="D3538" s="22">
        <f>'Filter by planned &amp; actual'!D3538</f>
        <v>0</v>
      </c>
      <c r="E3538" s="23">
        <v>44896</v>
      </c>
      <c r="F3538" s="19" t="s">
        <v>276</v>
      </c>
    </row>
    <row r="3539" spans="1:6" hidden="1">
      <c r="A3539" s="19">
        <v>111</v>
      </c>
      <c r="B3539" s="19" t="s">
        <v>2104</v>
      </c>
      <c r="C3539" s="24">
        <f>'Filter by planned &amp; actual'!D1751</f>
        <v>0</v>
      </c>
      <c r="D3539" s="22">
        <f>'Filter by planned &amp; actual'!D3539</f>
        <v>0</v>
      </c>
      <c r="E3539" s="23">
        <v>44896</v>
      </c>
      <c r="F3539" s="19" t="s">
        <v>276</v>
      </c>
    </row>
    <row r="3540" spans="1:6" hidden="1">
      <c r="A3540" s="19">
        <v>112</v>
      </c>
      <c r="B3540" s="19" t="s">
        <v>2100</v>
      </c>
      <c r="C3540" s="24">
        <f>'Filter by planned &amp; actual'!D1752</f>
        <v>0</v>
      </c>
      <c r="D3540" s="22">
        <f>'Filter by planned &amp; actual'!D3540</f>
        <v>0</v>
      </c>
      <c r="E3540" s="23">
        <v>44896</v>
      </c>
      <c r="F3540" s="19" t="s">
        <v>276</v>
      </c>
    </row>
    <row r="3541" spans="1:6" hidden="1">
      <c r="A3541" s="19">
        <v>113</v>
      </c>
      <c r="B3541" s="19" t="s">
        <v>2101</v>
      </c>
      <c r="C3541" s="24">
        <f>'Filter by planned &amp; actual'!D1753</f>
        <v>35170580</v>
      </c>
      <c r="D3541" s="22">
        <f>'Filter by planned &amp; actual'!D3541</f>
        <v>0</v>
      </c>
      <c r="E3541" s="23">
        <v>44896</v>
      </c>
      <c r="F3541" s="19" t="s">
        <v>276</v>
      </c>
    </row>
    <row r="3542" spans="1:6" hidden="1">
      <c r="A3542" s="19">
        <v>114</v>
      </c>
      <c r="B3542" s="19" t="s">
        <v>2102</v>
      </c>
      <c r="C3542" s="24">
        <f>'Filter by planned &amp; actual'!D1754</f>
        <v>0</v>
      </c>
      <c r="D3542" s="22">
        <f>'Filter by planned &amp; actual'!D3542</f>
        <v>0</v>
      </c>
      <c r="E3542" s="23">
        <v>44896</v>
      </c>
      <c r="F3542" s="19" t="s">
        <v>276</v>
      </c>
    </row>
    <row r="3543" spans="1:6" hidden="1">
      <c r="A3543" s="20">
        <v>115</v>
      </c>
      <c r="B3543" s="20" t="s">
        <v>2103</v>
      </c>
      <c r="C3543" s="24">
        <f>'Filter by planned &amp; actual'!D1755</f>
        <v>0</v>
      </c>
      <c r="D3543" s="22">
        <f>'Filter by planned &amp; actual'!D3543</f>
        <v>0</v>
      </c>
      <c r="E3543" s="23">
        <v>44896</v>
      </c>
      <c r="F3543" s="19" t="s">
        <v>276</v>
      </c>
    </row>
    <row r="3544" spans="1:6" hidden="1">
      <c r="A3544" s="19">
        <v>116</v>
      </c>
      <c r="B3544" s="19" t="s">
        <v>2109</v>
      </c>
      <c r="C3544" s="24">
        <f>'Filter by planned &amp; actual'!D1756</f>
        <v>0</v>
      </c>
      <c r="D3544" s="22">
        <f>'Filter by planned &amp; actual'!D3544</f>
        <v>0</v>
      </c>
      <c r="E3544" s="23">
        <v>44896</v>
      </c>
      <c r="F3544" s="19" t="s">
        <v>276</v>
      </c>
    </row>
    <row r="3545" spans="1:6" hidden="1">
      <c r="A3545" s="19">
        <v>117</v>
      </c>
      <c r="B3545" s="19" t="s">
        <v>2110</v>
      </c>
      <c r="C3545" s="24">
        <f>'Filter by planned &amp; actual'!D1757</f>
        <v>0</v>
      </c>
      <c r="D3545" s="22">
        <f>'Filter by planned &amp; actual'!D3545</f>
        <v>0</v>
      </c>
      <c r="E3545" s="23">
        <v>44896</v>
      </c>
      <c r="F3545" s="19" t="s">
        <v>276</v>
      </c>
    </row>
    <row r="3546" spans="1:6" hidden="1">
      <c r="A3546">
        <v>118</v>
      </c>
      <c r="B3546" t="s">
        <v>2112</v>
      </c>
      <c r="C3546" s="24">
        <f>'Filter by planned &amp; actual'!D1758</f>
        <v>0</v>
      </c>
      <c r="D3546" s="22">
        <f>'Filter by planned &amp; actual'!D3546</f>
        <v>0</v>
      </c>
      <c r="E3546" s="23">
        <v>44896</v>
      </c>
      <c r="F3546" s="19" t="s">
        <v>276</v>
      </c>
    </row>
    <row r="3547" spans="1:6" hidden="1">
      <c r="A3547">
        <v>119</v>
      </c>
      <c r="B3547" t="s">
        <v>2113</v>
      </c>
      <c r="C3547" s="24">
        <f>'Filter by planned &amp; actual'!D1759</f>
        <v>0</v>
      </c>
      <c r="D3547" s="22">
        <f>'Filter by planned &amp; actual'!D3547</f>
        <v>0</v>
      </c>
      <c r="E3547" s="23">
        <v>44896</v>
      </c>
      <c r="F3547" s="19" t="s">
        <v>276</v>
      </c>
    </row>
    <row r="3548" spans="1:6" hidden="1">
      <c r="A3548">
        <v>120</v>
      </c>
      <c r="B3548" s="106" t="s">
        <v>2114</v>
      </c>
      <c r="C3548" s="24">
        <f>'Filter by planned &amp; actual'!D1760</f>
        <v>0</v>
      </c>
      <c r="D3548" s="22">
        <f>'Filter by planned &amp; actual'!D3548</f>
        <v>0</v>
      </c>
      <c r="E3548" s="23">
        <v>44896</v>
      </c>
      <c r="F3548" s="19" t="s">
        <v>276</v>
      </c>
    </row>
    <row r="3549" spans="1:6" hidden="1">
      <c r="A3549">
        <v>121</v>
      </c>
      <c r="B3549" s="12" t="s">
        <v>2157</v>
      </c>
      <c r="C3549" s="24">
        <f>'Filter by planned &amp; actual'!D1761</f>
        <v>0</v>
      </c>
      <c r="D3549" s="22">
        <f>'Filter by planned &amp; actual'!D3549</f>
        <v>0</v>
      </c>
      <c r="E3549" s="23">
        <v>44896</v>
      </c>
      <c r="F3549" s="19" t="s">
        <v>276</v>
      </c>
    </row>
    <row r="3550" spans="1:6" hidden="1">
      <c r="A3550">
        <v>122</v>
      </c>
      <c r="B3550" s="12" t="s">
        <v>2158</v>
      </c>
      <c r="C3550" s="24">
        <f>'Filter by planned &amp; actual'!D1762</f>
        <v>0</v>
      </c>
      <c r="D3550" s="22">
        <f>'Filter by planned &amp; actual'!D3550</f>
        <v>0</v>
      </c>
      <c r="E3550" s="23">
        <v>44896</v>
      </c>
      <c r="F3550" s="19" t="s">
        <v>276</v>
      </c>
    </row>
    <row r="3551" spans="1:6" hidden="1">
      <c r="A3551">
        <v>123</v>
      </c>
      <c r="B3551" s="12" t="s">
        <v>2159</v>
      </c>
      <c r="C3551" s="24">
        <f>'Filter by planned &amp; actual'!D1763</f>
        <v>0</v>
      </c>
      <c r="D3551" s="22">
        <f>'Filter by planned &amp; actual'!D3551</f>
        <v>0</v>
      </c>
      <c r="E3551" s="23">
        <v>44896</v>
      </c>
      <c r="F3551" s="19" t="s">
        <v>276</v>
      </c>
    </row>
    <row r="3552" spans="1:6" hidden="1">
      <c r="A3552">
        <v>124</v>
      </c>
      <c r="B3552" s="12" t="s">
        <v>2160</v>
      </c>
      <c r="C3552" s="24">
        <f>'Filter by planned &amp; actual'!D1764</f>
        <v>0</v>
      </c>
      <c r="D3552" s="22">
        <f>'Filter by planned &amp; actual'!D3552</f>
        <v>0</v>
      </c>
      <c r="E3552" s="23">
        <v>44896</v>
      </c>
      <c r="F3552" s="19" t="s">
        <v>276</v>
      </c>
    </row>
    <row r="3553" spans="1:6" hidden="1">
      <c r="A3553" s="19">
        <v>125</v>
      </c>
      <c r="B3553" s="19" t="s">
        <v>2162</v>
      </c>
      <c r="C3553" s="24">
        <f>'Filter by planned &amp; actual'!D1765</f>
        <v>0</v>
      </c>
      <c r="D3553" s="22">
        <f>'Filter by planned &amp; actual'!D3553</f>
        <v>0</v>
      </c>
      <c r="E3553" s="23">
        <v>44896</v>
      </c>
      <c r="F3553" s="19" t="s">
        <v>276</v>
      </c>
    </row>
    <row r="3554" spans="1:6" hidden="1">
      <c r="A3554" s="19">
        <v>126</v>
      </c>
      <c r="B3554" s="19" t="s">
        <v>2163</v>
      </c>
      <c r="C3554" s="24">
        <f>'Filter by planned &amp; actual'!D1766</f>
        <v>0</v>
      </c>
      <c r="D3554" s="22">
        <f>'Filter by planned &amp; actual'!D3554</f>
        <v>0</v>
      </c>
      <c r="E3554" s="23">
        <v>44896</v>
      </c>
      <c r="F3554" s="19" t="s">
        <v>276</v>
      </c>
    </row>
    <row r="3555" spans="1:6" hidden="1">
      <c r="A3555" s="19">
        <v>127</v>
      </c>
      <c r="B3555" s="19" t="s">
        <v>2164</v>
      </c>
      <c r="C3555" s="24">
        <f>'Filter by planned &amp; actual'!D1767</f>
        <v>0</v>
      </c>
      <c r="D3555" s="22">
        <f>'Filter by planned &amp; actual'!D3555</f>
        <v>0</v>
      </c>
      <c r="E3555" s="23">
        <v>44896</v>
      </c>
      <c r="F3555" s="19" t="s">
        <v>276</v>
      </c>
    </row>
    <row r="3556" spans="1:6" hidden="1">
      <c r="A3556" s="19">
        <v>128</v>
      </c>
      <c r="B3556" s="19" t="s">
        <v>2165</v>
      </c>
      <c r="C3556" s="24">
        <f>'Filter by planned &amp; actual'!D1768</f>
        <v>0</v>
      </c>
      <c r="D3556" s="22">
        <f>'Filter by planned &amp; actual'!D3556</f>
        <v>0</v>
      </c>
      <c r="E3556" s="23">
        <v>44896</v>
      </c>
      <c r="F3556" s="19" t="s">
        <v>276</v>
      </c>
    </row>
    <row r="3557" spans="1:6" hidden="1">
      <c r="A3557" s="113">
        <v>129</v>
      </c>
      <c r="B3557" t="s">
        <v>2167</v>
      </c>
      <c r="C3557" s="24">
        <f>'Filter by planned &amp; actual'!D1769</f>
        <v>0</v>
      </c>
      <c r="D3557" s="22">
        <f>'Filter by planned &amp; actual'!D3557</f>
        <v>0</v>
      </c>
      <c r="E3557" s="23">
        <v>44896</v>
      </c>
      <c r="F3557" s="19" t="s">
        <v>276</v>
      </c>
    </row>
    <row r="3558" spans="1:6" hidden="1">
      <c r="A3558" s="113">
        <v>130</v>
      </c>
      <c r="B3558" t="s">
        <v>2168</v>
      </c>
      <c r="C3558" s="24">
        <f>'Filter by planned &amp; actual'!D1770</f>
        <v>0</v>
      </c>
      <c r="D3558" s="22">
        <f>'Filter by planned &amp; actual'!D3558</f>
        <v>0</v>
      </c>
      <c r="E3558" s="23">
        <v>44896</v>
      </c>
      <c r="F3558" s="19" t="s">
        <v>276</v>
      </c>
    </row>
    <row r="3559" spans="1:6" hidden="1">
      <c r="A3559" s="113">
        <v>131</v>
      </c>
      <c r="B3559" s="113" t="s">
        <v>2169</v>
      </c>
      <c r="C3559" s="24">
        <f>'Filter by planned &amp; actual'!D1771</f>
        <v>0</v>
      </c>
      <c r="D3559" s="22">
        <f>'Filter by planned &amp; actual'!D3559</f>
        <v>0</v>
      </c>
      <c r="E3559" s="23">
        <v>44896</v>
      </c>
      <c r="F3559" s="19" t="s">
        <v>276</v>
      </c>
    </row>
    <row r="3560" spans="1:6" hidden="1">
      <c r="A3560" s="113">
        <v>132</v>
      </c>
      <c r="B3560" s="113" t="s">
        <v>2170</v>
      </c>
      <c r="C3560" s="24">
        <f>'Filter by planned &amp; actual'!D1772</f>
        <v>0</v>
      </c>
      <c r="D3560" s="22">
        <f>'Filter by planned &amp; actual'!D3560</f>
        <v>0</v>
      </c>
      <c r="E3560" s="23">
        <v>44896</v>
      </c>
      <c r="F3560" s="19" t="s">
        <v>276</v>
      </c>
    </row>
    <row r="3561" spans="1:6" hidden="1">
      <c r="A3561" s="113">
        <v>133</v>
      </c>
      <c r="B3561" s="113" t="s">
        <v>2171</v>
      </c>
      <c r="C3561" s="24">
        <f>'Filter by planned &amp; actual'!D1773</f>
        <v>0</v>
      </c>
      <c r="D3561" s="22">
        <f>'Filter by planned &amp; actual'!D3561</f>
        <v>0</v>
      </c>
      <c r="E3561" s="23">
        <v>44896</v>
      </c>
      <c r="F3561" s="19" t="s">
        <v>276</v>
      </c>
    </row>
    <row r="3562" spans="1:6" hidden="1">
      <c r="A3562" s="113">
        <v>134</v>
      </c>
      <c r="B3562" s="113" t="s">
        <v>2172</v>
      </c>
      <c r="C3562" s="24">
        <f>'Filter by planned &amp; actual'!D1774</f>
        <v>0</v>
      </c>
      <c r="D3562" s="22">
        <f>'Filter by planned &amp; actual'!D3562</f>
        <v>0</v>
      </c>
      <c r="E3562" s="23">
        <v>44896</v>
      </c>
      <c r="F3562" s="19" t="s">
        <v>276</v>
      </c>
    </row>
    <row r="3563" spans="1:6" hidden="1">
      <c r="A3563" s="113">
        <v>135</v>
      </c>
      <c r="B3563" s="113" t="s">
        <v>2173</v>
      </c>
      <c r="C3563" s="24">
        <f>'Filter by planned &amp; actual'!D1775</f>
        <v>27208528</v>
      </c>
      <c r="D3563" s="22">
        <f>'Filter by planned &amp; actual'!D3563</f>
        <v>0</v>
      </c>
      <c r="E3563" s="23">
        <v>44896</v>
      </c>
      <c r="F3563" s="19" t="s">
        <v>276</v>
      </c>
    </row>
    <row r="3564" spans="1:6" hidden="1">
      <c r="A3564" s="113">
        <v>136</v>
      </c>
      <c r="B3564" s="113" t="s">
        <v>2174</v>
      </c>
      <c r="C3564" s="24">
        <f>'Filter by planned &amp; actual'!D1776</f>
        <v>2235932.63</v>
      </c>
      <c r="D3564" s="22">
        <f>'Filter by planned &amp; actual'!D3564</f>
        <v>0</v>
      </c>
      <c r="E3564" s="23">
        <v>44896</v>
      </c>
      <c r="F3564" s="19" t="s">
        <v>276</v>
      </c>
    </row>
    <row r="3565" spans="1:6" hidden="1">
      <c r="A3565" s="113">
        <v>137</v>
      </c>
      <c r="B3565" s="113" t="s">
        <v>2175</v>
      </c>
      <c r="C3565" s="24">
        <f>'Filter by planned &amp; actual'!D1777</f>
        <v>0</v>
      </c>
      <c r="D3565" s="22">
        <f>'Filter by planned &amp; actual'!D3565</f>
        <v>0</v>
      </c>
      <c r="E3565" s="23">
        <v>44896</v>
      </c>
      <c r="F3565" s="19" t="s">
        <v>276</v>
      </c>
    </row>
    <row r="3566" spans="1:6" hidden="1">
      <c r="A3566" s="113">
        <v>138</v>
      </c>
      <c r="B3566" s="113" t="s">
        <v>2176</v>
      </c>
      <c r="C3566" s="24">
        <f>'Filter by planned &amp; actual'!D1778</f>
        <v>17000000</v>
      </c>
      <c r="D3566" s="22">
        <f>'Filter by planned &amp; actual'!D3566</f>
        <v>0</v>
      </c>
      <c r="E3566" s="23">
        <v>44896</v>
      </c>
      <c r="F3566" s="19" t="s">
        <v>276</v>
      </c>
    </row>
    <row r="3567" spans="1:6" hidden="1">
      <c r="A3567" s="113">
        <v>139</v>
      </c>
      <c r="B3567" s="113" t="s">
        <v>2189</v>
      </c>
      <c r="C3567" s="24">
        <f>'Filter by planned &amp; actual'!D1779</f>
        <v>1512800.1700000002</v>
      </c>
      <c r="D3567" s="22">
        <f>'Filter by planned &amp; actual'!D3567</f>
        <v>0</v>
      </c>
      <c r="E3567" s="23">
        <v>44896</v>
      </c>
      <c r="F3567" s="19" t="s">
        <v>276</v>
      </c>
    </row>
    <row r="3568" spans="1:6" hidden="1">
      <c r="A3568" s="113">
        <v>140</v>
      </c>
      <c r="B3568" s="113" t="s">
        <v>2190</v>
      </c>
      <c r="C3568" s="24">
        <f>'Filter by planned &amp; actual'!D1780</f>
        <v>0</v>
      </c>
      <c r="D3568" s="22">
        <f>'Filter by planned &amp; actual'!D3568</f>
        <v>0</v>
      </c>
      <c r="E3568" s="23">
        <v>44896</v>
      </c>
      <c r="F3568" s="19" t="s">
        <v>276</v>
      </c>
    </row>
    <row r="3569" spans="1:6" hidden="1">
      <c r="A3569" s="113">
        <v>141</v>
      </c>
      <c r="B3569" s="113" t="s">
        <v>2191</v>
      </c>
      <c r="C3569" s="24">
        <f>'Filter by planned &amp; actual'!D1781</f>
        <v>0</v>
      </c>
      <c r="D3569" s="22">
        <f>'Filter by planned &amp; actual'!D3569</f>
        <v>0</v>
      </c>
      <c r="E3569" s="23">
        <v>44896</v>
      </c>
      <c r="F3569" s="19" t="s">
        <v>276</v>
      </c>
    </row>
    <row r="3570" spans="1:6" hidden="1">
      <c r="A3570" s="113">
        <v>142</v>
      </c>
      <c r="B3570" s="113" t="s">
        <v>2192</v>
      </c>
      <c r="C3570" s="24">
        <f>'Filter by planned &amp; actual'!D1782</f>
        <v>0</v>
      </c>
      <c r="D3570" s="22">
        <f>'Filter by planned &amp; actual'!D3570</f>
        <v>0</v>
      </c>
      <c r="E3570" s="23">
        <v>44896</v>
      </c>
      <c r="F3570" s="19" t="s">
        <v>276</v>
      </c>
    </row>
    <row r="3571" spans="1:6" hidden="1">
      <c r="A3571" s="113">
        <v>143</v>
      </c>
      <c r="B3571" s="113" t="s">
        <v>2193</v>
      </c>
      <c r="C3571" s="24">
        <f>'Filter by planned &amp; actual'!D1783</f>
        <v>0</v>
      </c>
      <c r="D3571" s="22">
        <f>'Filter by planned &amp; actual'!D3571</f>
        <v>0</v>
      </c>
      <c r="E3571" s="23">
        <v>44896</v>
      </c>
      <c r="F3571" s="19" t="s">
        <v>276</v>
      </c>
    </row>
    <row r="3572" spans="1:6" hidden="1">
      <c r="A3572" s="152">
        <v>144</v>
      </c>
      <c r="B3572" s="152" t="s">
        <v>2207</v>
      </c>
      <c r="C3572" s="24">
        <f>'Filter by planned &amp; actual'!D1784</f>
        <v>0</v>
      </c>
      <c r="D3572" s="22">
        <f>'Filter by planned &amp; actual'!D3572</f>
        <v>0</v>
      </c>
      <c r="E3572" s="23">
        <v>44896</v>
      </c>
      <c r="F3572" s="19" t="s">
        <v>276</v>
      </c>
    </row>
    <row r="3573" spans="1:6">
      <c r="A3573" s="152">
        <v>145</v>
      </c>
      <c r="B3573" s="152" t="s">
        <v>2208</v>
      </c>
      <c r="C3573" s="24">
        <f>'Filter by planned &amp; actual'!D1785</f>
        <v>0</v>
      </c>
      <c r="D3573" s="22">
        <f>'Filter by planned &amp; actual'!D3573</f>
        <v>0</v>
      </c>
      <c r="E3573" s="23">
        <v>44896</v>
      </c>
      <c r="F3573" s="19" t="s">
        <v>276</v>
      </c>
    </row>
    <row r="3574" spans="1:6">
      <c r="A3574" s="152">
        <v>146</v>
      </c>
      <c r="B3574" s="152" t="s">
        <v>2211</v>
      </c>
      <c r="C3574" s="24">
        <f>'Filter by planned &amp; actual'!D1786</f>
        <v>0</v>
      </c>
      <c r="D3574" s="22">
        <f>'Filter by planned &amp; actual'!D3574</f>
        <v>0</v>
      </c>
      <c r="E3574" s="23">
        <v>44896</v>
      </c>
      <c r="F3574" s="19" t="s">
        <v>276</v>
      </c>
    </row>
    <row r="3575" spans="1:6">
      <c r="A3575" s="152">
        <v>147</v>
      </c>
      <c r="B3575" s="152" t="s">
        <v>2212</v>
      </c>
      <c r="C3575" s="24">
        <f>'Filter by planned &amp; actual'!D1787</f>
        <v>0</v>
      </c>
      <c r="D3575" s="22">
        <f>'Filter by planned &amp; actual'!D3575</f>
        <v>0</v>
      </c>
      <c r="E3575" s="23">
        <v>44896</v>
      </c>
      <c r="F3575" s="19" t="s">
        <v>276</v>
      </c>
    </row>
    <row r="3576" spans="1:6">
      <c r="A3576" s="152">
        <v>148</v>
      </c>
      <c r="B3576" s="152" t="s">
        <v>2213</v>
      </c>
      <c r="C3576" s="24">
        <f>'Filter by planned &amp; actual'!D1788</f>
        <v>0</v>
      </c>
      <c r="D3576" s="22">
        <f>'Filter by planned &amp; actual'!D3576</f>
        <v>0</v>
      </c>
      <c r="E3576" s="23">
        <v>44896</v>
      </c>
      <c r="F3576" s="19" t="s">
        <v>276</v>
      </c>
    </row>
    <row r="3577" spans="1:6">
      <c r="A3577">
        <v>0</v>
      </c>
      <c r="B3577" s="111" t="s">
        <v>1985</v>
      </c>
      <c r="C3577" s="24">
        <f>'Filter by planned &amp; actual'!D1789</f>
        <v>0</v>
      </c>
      <c r="D3577" s="22">
        <f>'Filter by planned &amp; actual'!D3577</f>
        <v>0</v>
      </c>
      <c r="E3577" s="23">
        <v>44896</v>
      </c>
      <c r="F3577" s="19" t="s">
        <v>276</v>
      </c>
    </row>
  </sheetData>
  <autoFilter ref="A1:F3577" xr:uid="{00000000-0009-0000-0000-000005000000}">
    <filterColumn colId="0">
      <filters>
        <filter val="0"/>
        <filter val="145"/>
      </filters>
    </filterColumn>
  </autoFilter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 filterMode="1"/>
  <dimension ref="A1:F3577"/>
  <sheetViews>
    <sheetView topLeftCell="A3126" zoomScale="80" zoomScaleNormal="80" workbookViewId="0">
      <selection activeCell="C3573" sqref="C3573:F3576"/>
    </sheetView>
  </sheetViews>
  <sheetFormatPr defaultRowHeight="14.4"/>
  <cols>
    <col min="2" max="2" width="29" bestFit="1" customWidth="1"/>
    <col min="3" max="3" width="13.6640625" customWidth="1"/>
    <col min="4" max="4" width="13.5546875" customWidth="1"/>
    <col min="6" max="6" width="16.88671875" customWidth="1"/>
  </cols>
  <sheetData>
    <row r="1" spans="1:6">
      <c r="A1" s="19" t="s">
        <v>1</v>
      </c>
      <c r="B1" s="19" t="s">
        <v>3</v>
      </c>
      <c r="C1" s="19" t="s">
        <v>271</v>
      </c>
      <c r="D1" s="19" t="s">
        <v>272</v>
      </c>
      <c r="E1" s="19" t="s">
        <v>280</v>
      </c>
      <c r="F1" s="19" t="s">
        <v>273</v>
      </c>
    </row>
    <row r="2" spans="1:6" hidden="1">
      <c r="A2" s="19">
        <v>1</v>
      </c>
      <c r="B2" s="19" t="s">
        <v>7</v>
      </c>
      <c r="C2" s="24">
        <f>'Filter by planned &amp; actual'!F2</f>
        <v>0</v>
      </c>
      <c r="D2" s="24">
        <f>'Filter by planned &amp; actual'!F1790</f>
        <v>25000000</v>
      </c>
      <c r="E2" s="19" t="s">
        <v>281</v>
      </c>
      <c r="F2" s="26">
        <v>44562</v>
      </c>
    </row>
    <row r="3" spans="1:6" hidden="1">
      <c r="A3" s="19">
        <v>2</v>
      </c>
      <c r="B3" s="19" t="s">
        <v>8</v>
      </c>
      <c r="C3" s="24">
        <f>'Filter by planned &amp; actual'!F3</f>
        <v>0</v>
      </c>
      <c r="D3" s="24">
        <f>'Filter by planned &amp; actual'!F1791</f>
        <v>0</v>
      </c>
      <c r="E3" s="19" t="s">
        <v>281</v>
      </c>
      <c r="F3" s="26">
        <v>44562</v>
      </c>
    </row>
    <row r="4" spans="1:6" hidden="1">
      <c r="A4" s="19">
        <v>3</v>
      </c>
      <c r="B4" s="19" t="s">
        <v>9</v>
      </c>
      <c r="C4" s="24">
        <f>'Filter by planned &amp; actual'!F4</f>
        <v>0</v>
      </c>
      <c r="D4" s="24">
        <f>'Filter by planned &amp; actual'!F1792</f>
        <v>0</v>
      </c>
      <c r="E4" s="19" t="s">
        <v>281</v>
      </c>
      <c r="F4" s="26">
        <v>44562</v>
      </c>
    </row>
    <row r="5" spans="1:6" hidden="1">
      <c r="A5" s="19">
        <v>4</v>
      </c>
      <c r="B5" s="19" t="s">
        <v>10</v>
      </c>
      <c r="C5" s="24">
        <f>'Filter by planned &amp; actual'!F5</f>
        <v>0</v>
      </c>
      <c r="D5" s="24">
        <f>'Filter by planned &amp; actual'!F1793</f>
        <v>0</v>
      </c>
      <c r="E5" s="19" t="s">
        <v>281</v>
      </c>
      <c r="F5" s="26">
        <v>44562</v>
      </c>
    </row>
    <row r="6" spans="1:6" hidden="1">
      <c r="A6" s="19">
        <v>5</v>
      </c>
      <c r="B6" s="19" t="s">
        <v>11</v>
      </c>
      <c r="C6" s="24">
        <f>'Filter by planned &amp; actual'!F6</f>
        <v>0</v>
      </c>
      <c r="D6" s="24">
        <f>'Filter by planned &amp; actual'!F1794</f>
        <v>1915741.26</v>
      </c>
      <c r="E6" s="19" t="s">
        <v>281</v>
      </c>
      <c r="F6" s="26">
        <v>44562</v>
      </c>
    </row>
    <row r="7" spans="1:6" hidden="1">
      <c r="A7" s="19">
        <v>6</v>
      </c>
      <c r="B7" s="19" t="s">
        <v>12</v>
      </c>
      <c r="C7" s="24">
        <f>'Filter by planned &amp; actual'!F7</f>
        <v>27874230</v>
      </c>
      <c r="D7" s="24">
        <f>'Filter by planned &amp; actual'!F1795</f>
        <v>34010573</v>
      </c>
      <c r="E7" s="19" t="s">
        <v>281</v>
      </c>
      <c r="F7" s="26">
        <v>44562</v>
      </c>
    </row>
    <row r="8" spans="1:6" hidden="1">
      <c r="A8" s="19">
        <v>7</v>
      </c>
      <c r="B8" s="19" t="s">
        <v>13</v>
      </c>
      <c r="C8" s="24">
        <f>'Filter by planned &amp; actual'!F8</f>
        <v>0</v>
      </c>
      <c r="D8" s="24">
        <f>'Filter by planned &amp; actual'!F1796</f>
        <v>0</v>
      </c>
      <c r="E8" s="19" t="s">
        <v>281</v>
      </c>
      <c r="F8" s="26">
        <v>44562</v>
      </c>
    </row>
    <row r="9" spans="1:6" hidden="1">
      <c r="A9" s="19">
        <v>8</v>
      </c>
      <c r="B9" s="19" t="s">
        <v>2004</v>
      </c>
      <c r="C9" s="24">
        <f>'Filter by planned &amp; actual'!F9</f>
        <v>0</v>
      </c>
      <c r="D9" s="24">
        <f>'Filter by planned &amp; actual'!F1797</f>
        <v>18785649.760000002</v>
      </c>
      <c r="E9" s="19" t="s">
        <v>281</v>
      </c>
      <c r="F9" s="26">
        <v>44562</v>
      </c>
    </row>
    <row r="10" spans="1:6" hidden="1">
      <c r="A10" s="19">
        <v>9</v>
      </c>
      <c r="B10" s="19" t="s">
        <v>15</v>
      </c>
      <c r="C10" s="24">
        <f>'Filter by planned &amp; actual'!F10</f>
        <v>0</v>
      </c>
      <c r="D10" s="24">
        <f>'Filter by planned &amp; actual'!F1798</f>
        <v>0</v>
      </c>
      <c r="E10" s="19" t="s">
        <v>281</v>
      </c>
      <c r="F10" s="26">
        <v>44562</v>
      </c>
    </row>
    <row r="11" spans="1:6" hidden="1">
      <c r="A11" s="19">
        <v>10</v>
      </c>
      <c r="B11" s="19" t="s">
        <v>16</v>
      </c>
      <c r="C11" s="24">
        <f>'Filter by planned &amp; actual'!F11</f>
        <v>0</v>
      </c>
      <c r="D11" s="24">
        <f>'Filter by planned &amp; actual'!F1799</f>
        <v>0</v>
      </c>
      <c r="E11" s="19" t="s">
        <v>281</v>
      </c>
      <c r="F11" s="26">
        <v>44562</v>
      </c>
    </row>
    <row r="12" spans="1:6" hidden="1">
      <c r="A12" s="19">
        <v>11</v>
      </c>
      <c r="B12" s="19" t="s">
        <v>17</v>
      </c>
      <c r="C12" s="24">
        <f>'Filter by planned &amp; actual'!F12</f>
        <v>0</v>
      </c>
      <c r="D12" s="24">
        <f>'Filter by planned &amp; actual'!F1800</f>
        <v>0</v>
      </c>
      <c r="E12" s="19" t="s">
        <v>281</v>
      </c>
      <c r="F12" s="26">
        <v>44562</v>
      </c>
    </row>
    <row r="13" spans="1:6" hidden="1">
      <c r="A13" s="19">
        <v>12</v>
      </c>
      <c r="B13" s="19" t="s">
        <v>18</v>
      </c>
      <c r="C13" s="24">
        <f>'Filter by planned &amp; actual'!F13</f>
        <v>0</v>
      </c>
      <c r="D13" s="24">
        <f>'Filter by planned &amp; actual'!F1801</f>
        <v>0</v>
      </c>
      <c r="E13" s="19" t="s">
        <v>281</v>
      </c>
      <c r="F13" s="26">
        <v>44562</v>
      </c>
    </row>
    <row r="14" spans="1:6" hidden="1">
      <c r="A14" s="19">
        <v>13</v>
      </c>
      <c r="B14" s="19" t="s">
        <v>19</v>
      </c>
      <c r="C14" s="24">
        <f>'Filter by planned &amp; actual'!F14</f>
        <v>0</v>
      </c>
      <c r="D14" s="24">
        <f>'Filter by planned &amp; actual'!F1802</f>
        <v>0</v>
      </c>
      <c r="E14" s="19" t="s">
        <v>281</v>
      </c>
      <c r="F14" s="26">
        <v>44562</v>
      </c>
    </row>
    <row r="15" spans="1:6" hidden="1">
      <c r="A15" s="19">
        <v>14</v>
      </c>
      <c r="B15" s="19" t="s">
        <v>20</v>
      </c>
      <c r="C15" s="24">
        <f>'Filter by planned &amp; actual'!F15</f>
        <v>0</v>
      </c>
      <c r="D15" s="24">
        <f>'Filter by planned &amp; actual'!F1803</f>
        <v>0</v>
      </c>
      <c r="E15" s="19" t="s">
        <v>281</v>
      </c>
      <c r="F15" s="26">
        <v>44562</v>
      </c>
    </row>
    <row r="16" spans="1:6" hidden="1">
      <c r="A16" s="19">
        <v>15</v>
      </c>
      <c r="B16" s="19" t="s">
        <v>21</v>
      </c>
      <c r="C16" s="24">
        <f>'Filter by planned &amp; actual'!F16</f>
        <v>0</v>
      </c>
      <c r="D16" s="24">
        <f>'Filter by planned &amp; actual'!F1804</f>
        <v>0</v>
      </c>
      <c r="E16" s="19" t="s">
        <v>281</v>
      </c>
      <c r="F16" s="26">
        <v>44562</v>
      </c>
    </row>
    <row r="17" spans="1:6" hidden="1">
      <c r="A17" s="19">
        <v>16</v>
      </c>
      <c r="B17" s="19" t="s">
        <v>22</v>
      </c>
      <c r="C17" s="24">
        <f>'Filter by planned &amp; actual'!F17</f>
        <v>0</v>
      </c>
      <c r="D17" s="24">
        <f>'Filter by planned &amp; actual'!F1805</f>
        <v>0</v>
      </c>
      <c r="E17" s="19" t="s">
        <v>281</v>
      </c>
      <c r="F17" s="26">
        <v>44562</v>
      </c>
    </row>
    <row r="18" spans="1:6" hidden="1">
      <c r="A18" s="19">
        <v>17</v>
      </c>
      <c r="B18" s="19" t="s">
        <v>23</v>
      </c>
      <c r="C18" s="24">
        <f>'Filter by planned &amp; actual'!F18</f>
        <v>0</v>
      </c>
      <c r="D18" s="24">
        <f>'Filter by planned &amp; actual'!F1806</f>
        <v>0</v>
      </c>
      <c r="E18" s="19" t="s">
        <v>281</v>
      </c>
      <c r="F18" s="26">
        <v>44562</v>
      </c>
    </row>
    <row r="19" spans="1:6" hidden="1">
      <c r="A19" s="19">
        <v>18</v>
      </c>
      <c r="B19" s="19" t="s">
        <v>24</v>
      </c>
      <c r="C19" s="24">
        <f>'Filter by planned &amp; actual'!F19</f>
        <v>40000000</v>
      </c>
      <c r="D19" s="24">
        <f>'Filter by planned &amp; actual'!F1807</f>
        <v>61744093.499999993</v>
      </c>
      <c r="E19" s="19" t="s">
        <v>281</v>
      </c>
      <c r="F19" s="26">
        <v>44562</v>
      </c>
    </row>
    <row r="20" spans="1:6" hidden="1">
      <c r="A20" s="19">
        <v>19</v>
      </c>
      <c r="B20" s="19" t="s">
        <v>25</v>
      </c>
      <c r="C20" s="24">
        <f>'Filter by planned &amp; actual'!F20</f>
        <v>0</v>
      </c>
      <c r="D20" s="24">
        <f>'Filter by planned &amp; actual'!F1808</f>
        <v>19651237.149999999</v>
      </c>
      <c r="E20" s="19" t="s">
        <v>281</v>
      </c>
      <c r="F20" s="26">
        <v>44562</v>
      </c>
    </row>
    <row r="21" spans="1:6" hidden="1">
      <c r="A21" s="19">
        <v>20</v>
      </c>
      <c r="B21" s="19" t="s">
        <v>26</v>
      </c>
      <c r="C21" s="24">
        <f>'Filter by planned &amp; actual'!F21</f>
        <v>0</v>
      </c>
      <c r="D21" s="24">
        <f>'Filter by planned &amp; actual'!F1809</f>
        <v>14688060</v>
      </c>
      <c r="E21" s="19" t="s">
        <v>281</v>
      </c>
      <c r="F21" s="26">
        <v>44562</v>
      </c>
    </row>
    <row r="22" spans="1:6" hidden="1">
      <c r="A22" s="19">
        <v>21</v>
      </c>
      <c r="B22" s="19" t="s">
        <v>27</v>
      </c>
      <c r="C22" s="24">
        <f>'Filter by planned &amp; actual'!F22</f>
        <v>21111609</v>
      </c>
      <c r="D22" s="24">
        <f>'Filter by planned &amp; actual'!F1810</f>
        <v>21122875.140000001</v>
      </c>
      <c r="E22" s="19" t="s">
        <v>281</v>
      </c>
      <c r="F22" s="26">
        <v>44562</v>
      </c>
    </row>
    <row r="23" spans="1:6" hidden="1">
      <c r="A23" s="19">
        <v>22</v>
      </c>
      <c r="B23" s="19" t="s">
        <v>29</v>
      </c>
      <c r="C23" s="24">
        <f>'Filter by planned &amp; actual'!F23</f>
        <v>5145440</v>
      </c>
      <c r="D23" s="24">
        <f>'Filter by planned &amp; actual'!F1811</f>
        <v>0</v>
      </c>
      <c r="E23" s="19" t="s">
        <v>281</v>
      </c>
      <c r="F23" s="26">
        <v>44562</v>
      </c>
    </row>
    <row r="24" spans="1:6" hidden="1">
      <c r="A24" s="19">
        <v>23</v>
      </c>
      <c r="B24" s="19" t="s">
        <v>30</v>
      </c>
      <c r="C24" s="24">
        <f>'Filter by planned &amp; actual'!F24</f>
        <v>29466446</v>
      </c>
      <c r="D24" s="24">
        <f>'Filter by planned &amp; actual'!F1812</f>
        <v>0</v>
      </c>
      <c r="E24" s="19" t="s">
        <v>281</v>
      </c>
      <c r="F24" s="26">
        <v>44562</v>
      </c>
    </row>
    <row r="25" spans="1:6" hidden="1">
      <c r="A25" s="19">
        <v>24</v>
      </c>
      <c r="B25" s="19" t="s">
        <v>31</v>
      </c>
      <c r="C25" s="24">
        <f>'Filter by planned &amp; actual'!F25</f>
        <v>0</v>
      </c>
      <c r="D25" s="24">
        <f>'Filter by planned &amp; actual'!F1813</f>
        <v>0</v>
      </c>
      <c r="E25" s="19" t="s">
        <v>281</v>
      </c>
      <c r="F25" s="26">
        <v>44562</v>
      </c>
    </row>
    <row r="26" spans="1:6" hidden="1">
      <c r="A26" s="19">
        <v>25</v>
      </c>
      <c r="B26" s="19" t="s">
        <v>32</v>
      </c>
      <c r="C26" s="24">
        <f>'Filter by planned &amp; actual'!F26</f>
        <v>0</v>
      </c>
      <c r="D26" s="24">
        <f>'Filter by planned &amp; actual'!F1814</f>
        <v>0</v>
      </c>
      <c r="E26" s="19" t="s">
        <v>281</v>
      </c>
      <c r="F26" s="26">
        <v>44562</v>
      </c>
    </row>
    <row r="27" spans="1:6" hidden="1">
      <c r="A27" s="19">
        <v>26</v>
      </c>
      <c r="B27" s="19" t="s">
        <v>34</v>
      </c>
      <c r="C27" s="24">
        <f>'Filter by planned &amp; actual'!F27</f>
        <v>5073047</v>
      </c>
      <c r="D27" s="24">
        <f>'Filter by planned &amp; actual'!F1815</f>
        <v>0</v>
      </c>
      <c r="E27" s="19" t="s">
        <v>281</v>
      </c>
      <c r="F27" s="26">
        <v>44562</v>
      </c>
    </row>
    <row r="28" spans="1:6" hidden="1">
      <c r="A28" s="19">
        <v>27</v>
      </c>
      <c r="B28" s="19" t="s">
        <v>35</v>
      </c>
      <c r="C28" s="24">
        <f>'Filter by planned &amp; actual'!F28</f>
        <v>0</v>
      </c>
      <c r="D28" s="24">
        <f>'Filter by planned &amp; actual'!F1816</f>
        <v>0</v>
      </c>
      <c r="E28" s="19" t="s">
        <v>281</v>
      </c>
      <c r="F28" s="26">
        <v>44562</v>
      </c>
    </row>
    <row r="29" spans="1:6" hidden="1">
      <c r="A29" s="19">
        <v>28</v>
      </c>
      <c r="B29" s="19" t="s">
        <v>36</v>
      </c>
      <c r="C29" s="24">
        <f>'Filter by planned &amp; actual'!F29</f>
        <v>0</v>
      </c>
      <c r="D29" s="24">
        <f>'Filter by planned &amp; actual'!F1817</f>
        <v>0</v>
      </c>
      <c r="E29" s="19" t="s">
        <v>281</v>
      </c>
      <c r="F29" s="26">
        <v>44562</v>
      </c>
    </row>
    <row r="30" spans="1:6" hidden="1">
      <c r="A30" s="19">
        <v>29</v>
      </c>
      <c r="B30" s="19" t="s">
        <v>37</v>
      </c>
      <c r="C30" s="24">
        <f>'Filter by planned &amp; actual'!F30</f>
        <v>0</v>
      </c>
      <c r="D30" s="24">
        <f>'Filter by planned &amp; actual'!F1818</f>
        <v>0</v>
      </c>
      <c r="E30" s="19" t="s">
        <v>281</v>
      </c>
      <c r="F30" s="26">
        <v>44562</v>
      </c>
    </row>
    <row r="31" spans="1:6" hidden="1">
      <c r="A31" s="19">
        <v>30</v>
      </c>
      <c r="B31" s="19" t="s">
        <v>38</v>
      </c>
      <c r="C31" s="24">
        <f>'Filter by planned &amp; actual'!F31</f>
        <v>0</v>
      </c>
      <c r="D31" s="24">
        <f>'Filter by planned &amp; actual'!F1819</f>
        <v>0</v>
      </c>
      <c r="E31" s="19" t="s">
        <v>281</v>
      </c>
      <c r="F31" s="26">
        <v>44562</v>
      </c>
    </row>
    <row r="32" spans="1:6" hidden="1">
      <c r="A32" s="19">
        <v>31</v>
      </c>
      <c r="B32" s="19" t="s">
        <v>39</v>
      </c>
      <c r="C32" s="24">
        <f>'Filter by planned &amp; actual'!F32</f>
        <v>0</v>
      </c>
      <c r="D32" s="24">
        <f>'Filter by planned &amp; actual'!F1820</f>
        <v>0</v>
      </c>
      <c r="E32" s="19" t="s">
        <v>281</v>
      </c>
      <c r="F32" s="26">
        <v>44562</v>
      </c>
    </row>
    <row r="33" spans="1:6" hidden="1">
      <c r="A33" s="19">
        <v>32</v>
      </c>
      <c r="B33" s="19" t="s">
        <v>40</v>
      </c>
      <c r="C33" s="24">
        <f>'Filter by planned &amp; actual'!F33</f>
        <v>0</v>
      </c>
      <c r="D33" s="24">
        <f>'Filter by planned &amp; actual'!F1821</f>
        <v>0</v>
      </c>
      <c r="E33" s="19" t="s">
        <v>281</v>
      </c>
      <c r="F33" s="26">
        <v>44562</v>
      </c>
    </row>
    <row r="34" spans="1:6" hidden="1">
      <c r="A34" s="19">
        <v>33</v>
      </c>
      <c r="B34" s="19" t="s">
        <v>41</v>
      </c>
      <c r="C34" s="24">
        <f>'Filter by planned &amp; actual'!F34</f>
        <v>0</v>
      </c>
      <c r="D34" s="24">
        <f>'Filter by planned &amp; actual'!F1822</f>
        <v>0</v>
      </c>
      <c r="E34" s="19" t="s">
        <v>281</v>
      </c>
      <c r="F34" s="26">
        <v>44562</v>
      </c>
    </row>
    <row r="35" spans="1:6" hidden="1">
      <c r="A35" s="19">
        <v>34</v>
      </c>
      <c r="B35" s="19" t="s">
        <v>42</v>
      </c>
      <c r="C35" s="24">
        <f>'Filter by planned &amp; actual'!F35</f>
        <v>0</v>
      </c>
      <c r="D35" s="24">
        <f>'Filter by planned &amp; actual'!F1823</f>
        <v>0</v>
      </c>
      <c r="E35" s="19" t="s">
        <v>281</v>
      </c>
      <c r="F35" s="26">
        <v>44562</v>
      </c>
    </row>
    <row r="36" spans="1:6" hidden="1">
      <c r="A36" s="19">
        <v>35</v>
      </c>
      <c r="B36" s="19" t="s">
        <v>43</v>
      </c>
      <c r="C36" s="24">
        <f>'Filter by planned &amp; actual'!F36</f>
        <v>0</v>
      </c>
      <c r="D36" s="24">
        <f>'Filter by planned &amp; actual'!F1824</f>
        <v>0</v>
      </c>
      <c r="E36" s="19" t="s">
        <v>281</v>
      </c>
      <c r="F36" s="26">
        <v>44562</v>
      </c>
    </row>
    <row r="37" spans="1:6" hidden="1">
      <c r="A37" s="19">
        <v>36</v>
      </c>
      <c r="B37" s="19" t="s">
        <v>44</v>
      </c>
      <c r="C37" s="24">
        <f>'Filter by planned &amp; actual'!F37</f>
        <v>0</v>
      </c>
      <c r="D37" s="24">
        <f>'Filter by planned &amp; actual'!F1825</f>
        <v>0</v>
      </c>
      <c r="E37" s="19" t="s">
        <v>281</v>
      </c>
      <c r="F37" s="26">
        <v>44562</v>
      </c>
    </row>
    <row r="38" spans="1:6" hidden="1">
      <c r="A38" s="19">
        <v>37</v>
      </c>
      <c r="B38" s="19" t="s">
        <v>1980</v>
      </c>
      <c r="C38" s="24">
        <f>'Filter by planned &amp; actual'!F38</f>
        <v>5672852</v>
      </c>
      <c r="D38" s="24">
        <f>'Filter by planned &amp; actual'!F1826</f>
        <v>0</v>
      </c>
      <c r="E38" s="19" t="s">
        <v>281</v>
      </c>
      <c r="F38" s="26">
        <v>44562</v>
      </c>
    </row>
    <row r="39" spans="1:6" hidden="1">
      <c r="A39" s="19">
        <v>38</v>
      </c>
      <c r="B39" s="19" t="s">
        <v>1982</v>
      </c>
      <c r="C39" s="24">
        <f>'Filter by planned &amp; actual'!F39</f>
        <v>17451859</v>
      </c>
      <c r="D39" s="24">
        <f>'Filter by planned &amp; actual'!F1827</f>
        <v>18546692</v>
      </c>
      <c r="E39" s="19" t="s">
        <v>281</v>
      </c>
      <c r="F39" s="26">
        <v>44562</v>
      </c>
    </row>
    <row r="40" spans="1:6" hidden="1">
      <c r="A40" s="19">
        <v>39</v>
      </c>
      <c r="B40" s="19" t="s">
        <v>1984</v>
      </c>
      <c r="C40" s="24">
        <f>'Filter by planned &amp; actual'!F40</f>
        <v>3982940</v>
      </c>
      <c r="D40" s="24">
        <f>'Filter by planned &amp; actual'!F1828</f>
        <v>12197351.199999999</v>
      </c>
      <c r="E40" s="19" t="s">
        <v>281</v>
      </c>
      <c r="F40" s="26">
        <v>44562</v>
      </c>
    </row>
    <row r="41" spans="1:6" hidden="1">
      <c r="A41" s="19">
        <v>40</v>
      </c>
      <c r="B41" s="19" t="s">
        <v>2001</v>
      </c>
      <c r="C41" s="24">
        <f>'Filter by planned &amp; actual'!F41</f>
        <v>30635490</v>
      </c>
      <c r="D41" s="24">
        <f>'Filter by planned &amp; actual'!F1829</f>
        <v>18615257.09</v>
      </c>
      <c r="E41" s="19" t="s">
        <v>281</v>
      </c>
      <c r="F41" s="26">
        <v>44562</v>
      </c>
    </row>
    <row r="42" spans="1:6" hidden="1">
      <c r="A42" s="19">
        <v>41</v>
      </c>
      <c r="B42" s="19" t="s">
        <v>2002</v>
      </c>
      <c r="C42" s="24">
        <f>'Filter by planned &amp; actual'!F42</f>
        <v>0</v>
      </c>
      <c r="D42" s="24">
        <f>'Filter by planned &amp; actual'!F1830</f>
        <v>0</v>
      </c>
      <c r="E42" s="19" t="s">
        <v>281</v>
      </c>
      <c r="F42" s="26">
        <v>44562</v>
      </c>
    </row>
    <row r="43" spans="1:6" hidden="1">
      <c r="A43" s="19">
        <v>42</v>
      </c>
      <c r="B43" s="19" t="s">
        <v>2003</v>
      </c>
      <c r="C43" s="24">
        <f>'Filter by planned &amp; actual'!F43</f>
        <v>0</v>
      </c>
      <c r="D43" s="24">
        <f>'Filter by planned &amp; actual'!F1831</f>
        <v>30508804.449999999</v>
      </c>
      <c r="E43" s="19" t="s">
        <v>281</v>
      </c>
      <c r="F43" s="26">
        <v>44562</v>
      </c>
    </row>
    <row r="44" spans="1:6" hidden="1">
      <c r="A44" s="19">
        <v>43</v>
      </c>
      <c r="B44" s="19" t="s">
        <v>2064</v>
      </c>
      <c r="C44" s="24">
        <f>'Filter by planned &amp; actual'!F44</f>
        <v>0</v>
      </c>
      <c r="D44" s="24">
        <f>'Filter by planned &amp; actual'!F1832</f>
        <v>0</v>
      </c>
      <c r="E44" s="19" t="s">
        <v>281</v>
      </c>
      <c r="F44" s="26">
        <v>44562</v>
      </c>
    </row>
    <row r="45" spans="1:6" hidden="1">
      <c r="A45" s="19">
        <v>44</v>
      </c>
      <c r="B45" s="19" t="s">
        <v>2062</v>
      </c>
      <c r="C45" s="24">
        <f>'Filter by planned &amp; actual'!F45</f>
        <v>0</v>
      </c>
      <c r="D45" s="24">
        <f>'Filter by planned &amp; actual'!F1833</f>
        <v>0</v>
      </c>
      <c r="E45" s="19" t="s">
        <v>281</v>
      </c>
      <c r="F45" s="26">
        <v>44562</v>
      </c>
    </row>
    <row r="46" spans="1:6" hidden="1">
      <c r="A46" s="19">
        <v>45</v>
      </c>
      <c r="B46" s="19" t="s">
        <v>2063</v>
      </c>
      <c r="C46" s="24">
        <f>'Filter by planned &amp; actual'!F46</f>
        <v>0</v>
      </c>
      <c r="D46" s="24">
        <f>'Filter by planned &amp; actual'!F1834</f>
        <v>0</v>
      </c>
      <c r="E46" s="19" t="s">
        <v>281</v>
      </c>
      <c r="F46" s="26">
        <v>44562</v>
      </c>
    </row>
    <row r="47" spans="1:6" hidden="1">
      <c r="A47" s="19">
        <v>46</v>
      </c>
      <c r="B47" s="12" t="s">
        <v>2065</v>
      </c>
      <c r="C47" s="24">
        <f>'Filter by planned &amp; actual'!F47</f>
        <v>0</v>
      </c>
      <c r="D47" s="24">
        <f>'Filter by planned &amp; actual'!F1835</f>
        <v>147066820</v>
      </c>
      <c r="E47" s="19" t="s">
        <v>281</v>
      </c>
      <c r="F47" s="26">
        <v>44562</v>
      </c>
    </row>
    <row r="48" spans="1:6" hidden="1">
      <c r="A48" s="19">
        <v>47</v>
      </c>
      <c r="B48" s="12" t="s">
        <v>2066</v>
      </c>
      <c r="C48" s="24">
        <f>'Filter by planned &amp; actual'!F48</f>
        <v>29614277</v>
      </c>
      <c r="D48" s="24">
        <f>'Filter by planned &amp; actual'!F1836</f>
        <v>53524973.939999998</v>
      </c>
      <c r="E48" s="19" t="s">
        <v>281</v>
      </c>
      <c r="F48" s="26">
        <v>44562</v>
      </c>
    </row>
    <row r="49" spans="1:6" hidden="1">
      <c r="A49" s="19">
        <v>48</v>
      </c>
      <c r="B49" s="19" t="s">
        <v>2068</v>
      </c>
      <c r="C49" s="24">
        <f>'Filter by planned &amp; actual'!F49</f>
        <v>0</v>
      </c>
      <c r="D49" s="24">
        <f>'Filter by planned &amp; actual'!F1837</f>
        <v>0</v>
      </c>
      <c r="E49" s="19" t="s">
        <v>281</v>
      </c>
      <c r="F49" s="26">
        <v>44562</v>
      </c>
    </row>
    <row r="50" spans="1:6" hidden="1">
      <c r="A50" s="19">
        <v>49</v>
      </c>
      <c r="B50" s="19" t="s">
        <v>2069</v>
      </c>
      <c r="C50" s="24">
        <f>'Filter by planned &amp; actual'!F50</f>
        <v>0</v>
      </c>
      <c r="D50" s="24">
        <f>'Filter by planned &amp; actual'!F1838</f>
        <v>0</v>
      </c>
      <c r="E50" s="19" t="s">
        <v>281</v>
      </c>
      <c r="F50" s="26">
        <v>44562</v>
      </c>
    </row>
    <row r="51" spans="1:6" hidden="1">
      <c r="A51" s="19">
        <v>50</v>
      </c>
      <c r="B51" s="19" t="s">
        <v>66</v>
      </c>
      <c r="C51" s="24">
        <f>'Filter by planned &amp; actual'!F51</f>
        <v>0</v>
      </c>
      <c r="D51" s="24">
        <f>'Filter by planned &amp; actual'!F1839</f>
        <v>0</v>
      </c>
      <c r="E51" s="19" t="s">
        <v>281</v>
      </c>
      <c r="F51" s="26">
        <v>44562</v>
      </c>
    </row>
    <row r="52" spans="1:6" hidden="1">
      <c r="A52" s="19">
        <v>51</v>
      </c>
      <c r="B52" s="19" t="s">
        <v>67</v>
      </c>
      <c r="C52" s="24">
        <f>'Filter by planned &amp; actual'!F52</f>
        <v>0</v>
      </c>
      <c r="D52" s="24">
        <f>'Filter by planned &amp; actual'!F1840</f>
        <v>0</v>
      </c>
      <c r="E52" s="19" t="s">
        <v>281</v>
      </c>
      <c r="F52" s="26">
        <v>44562</v>
      </c>
    </row>
    <row r="53" spans="1:6" hidden="1">
      <c r="A53" s="19">
        <v>52</v>
      </c>
      <c r="B53" s="19" t="s">
        <v>68</v>
      </c>
      <c r="C53" s="24">
        <f>'Filter by planned &amp; actual'!F53</f>
        <v>0</v>
      </c>
      <c r="D53" s="24">
        <f>'Filter by planned &amp; actual'!F1841</f>
        <v>0</v>
      </c>
      <c r="E53" s="19" t="s">
        <v>281</v>
      </c>
      <c r="F53" s="26">
        <v>44562</v>
      </c>
    </row>
    <row r="54" spans="1:6" hidden="1">
      <c r="A54" s="19">
        <v>53</v>
      </c>
      <c r="B54" s="19" t="s">
        <v>69</v>
      </c>
      <c r="C54" s="24">
        <f>'Filter by planned &amp; actual'!F54</f>
        <v>0</v>
      </c>
      <c r="D54" s="24">
        <f>'Filter by planned &amp; actual'!F1842</f>
        <v>0</v>
      </c>
      <c r="E54" s="19" t="s">
        <v>281</v>
      </c>
      <c r="F54" s="26">
        <v>44562</v>
      </c>
    </row>
    <row r="55" spans="1:6" hidden="1">
      <c r="A55" s="19">
        <v>54</v>
      </c>
      <c r="B55" s="19" t="s">
        <v>70</v>
      </c>
      <c r="C55" s="24">
        <f>'Filter by planned &amp; actual'!F55</f>
        <v>0</v>
      </c>
      <c r="D55" s="24">
        <f>'Filter by planned &amp; actual'!F1843</f>
        <v>0</v>
      </c>
      <c r="E55" s="19" t="s">
        <v>281</v>
      </c>
      <c r="F55" s="26">
        <v>44562</v>
      </c>
    </row>
    <row r="56" spans="1:6" hidden="1">
      <c r="A56" s="19">
        <v>55</v>
      </c>
      <c r="B56" s="19" t="s">
        <v>71</v>
      </c>
      <c r="C56" s="24">
        <f>'Filter by planned &amp; actual'!F56</f>
        <v>0</v>
      </c>
      <c r="D56" s="24">
        <f>'Filter by planned &amp; actual'!F1844</f>
        <v>0</v>
      </c>
      <c r="E56" s="19" t="s">
        <v>281</v>
      </c>
      <c r="F56" s="26">
        <v>44562</v>
      </c>
    </row>
    <row r="57" spans="1:6" hidden="1">
      <c r="A57" s="19">
        <v>56</v>
      </c>
      <c r="B57" s="19" t="s">
        <v>72</v>
      </c>
      <c r="C57" s="24">
        <f>'Filter by planned &amp; actual'!F57</f>
        <v>0</v>
      </c>
      <c r="D57" s="24">
        <f>'Filter by planned &amp; actual'!F1845</f>
        <v>0</v>
      </c>
      <c r="E57" s="19" t="s">
        <v>281</v>
      </c>
      <c r="F57" s="26">
        <v>44562</v>
      </c>
    </row>
    <row r="58" spans="1:6" hidden="1">
      <c r="A58" s="19">
        <v>57</v>
      </c>
      <c r="B58" s="19" t="s">
        <v>73</v>
      </c>
      <c r="C58" s="24">
        <f>'Filter by planned &amp; actual'!F58</f>
        <v>0</v>
      </c>
      <c r="D58" s="24">
        <f>'Filter by planned &amp; actual'!F1846</f>
        <v>0</v>
      </c>
      <c r="E58" s="19" t="s">
        <v>281</v>
      </c>
      <c r="F58" s="26">
        <v>44562</v>
      </c>
    </row>
    <row r="59" spans="1:6" hidden="1">
      <c r="A59" s="19">
        <v>58</v>
      </c>
      <c r="B59" s="19" t="s">
        <v>74</v>
      </c>
      <c r="C59" s="24">
        <f>'Filter by planned &amp; actual'!F59</f>
        <v>0</v>
      </c>
      <c r="D59" s="24">
        <f>'Filter by planned &amp; actual'!F1847</f>
        <v>0</v>
      </c>
      <c r="E59" s="19" t="s">
        <v>281</v>
      </c>
      <c r="F59" s="26">
        <v>44562</v>
      </c>
    </row>
    <row r="60" spans="1:6" hidden="1">
      <c r="A60" s="19">
        <v>59</v>
      </c>
      <c r="B60" s="19" t="s">
        <v>75</v>
      </c>
      <c r="C60" s="24">
        <f>'Filter by planned &amp; actual'!F60</f>
        <v>0</v>
      </c>
      <c r="D60" s="24">
        <f>'Filter by planned &amp; actual'!F1848</f>
        <v>0</v>
      </c>
      <c r="E60" s="19" t="s">
        <v>281</v>
      </c>
      <c r="F60" s="26">
        <v>44562</v>
      </c>
    </row>
    <row r="61" spans="1:6" hidden="1">
      <c r="A61" s="19">
        <v>60</v>
      </c>
      <c r="B61" s="19" t="s">
        <v>76</v>
      </c>
      <c r="C61" s="24">
        <f>'Filter by planned &amp; actual'!F61</f>
        <v>0</v>
      </c>
      <c r="D61" s="24">
        <f>'Filter by planned &amp; actual'!F1849</f>
        <v>0</v>
      </c>
      <c r="E61" s="19" t="s">
        <v>281</v>
      </c>
      <c r="F61" s="26">
        <v>44562</v>
      </c>
    </row>
    <row r="62" spans="1:6" hidden="1">
      <c r="A62" s="19">
        <v>61</v>
      </c>
      <c r="B62" s="19" t="s">
        <v>77</v>
      </c>
      <c r="C62" s="24">
        <f>'Filter by planned &amp; actual'!F62</f>
        <v>0</v>
      </c>
      <c r="D62" s="24">
        <f>'Filter by planned &amp; actual'!F1850</f>
        <v>0</v>
      </c>
      <c r="E62" s="19" t="s">
        <v>281</v>
      </c>
      <c r="F62" s="26">
        <v>44562</v>
      </c>
    </row>
    <row r="63" spans="1:6" hidden="1">
      <c r="A63" s="19">
        <v>62</v>
      </c>
      <c r="B63" s="19" t="s">
        <v>87</v>
      </c>
      <c r="C63" s="24">
        <f>'Filter by planned &amp; actual'!F63</f>
        <v>0</v>
      </c>
      <c r="D63" s="24">
        <f>'Filter by planned &amp; actual'!F1851</f>
        <v>0</v>
      </c>
      <c r="E63" s="19" t="s">
        <v>281</v>
      </c>
      <c r="F63" s="26">
        <v>44562</v>
      </c>
    </row>
    <row r="64" spans="1:6" hidden="1">
      <c r="A64" s="19">
        <v>63</v>
      </c>
      <c r="B64" s="19" t="s">
        <v>93</v>
      </c>
      <c r="C64" s="24">
        <f>'Filter by planned &amp; actual'!F64</f>
        <v>0</v>
      </c>
      <c r="D64" s="24">
        <f>'Filter by planned &amp; actual'!F1852</f>
        <v>0</v>
      </c>
      <c r="E64" s="19" t="s">
        <v>281</v>
      </c>
      <c r="F64" s="26">
        <v>44562</v>
      </c>
    </row>
    <row r="65" spans="1:6" hidden="1">
      <c r="A65" s="19">
        <v>64</v>
      </c>
      <c r="B65" s="19" t="s">
        <v>94</v>
      </c>
      <c r="C65" s="24">
        <f>'Filter by planned &amp; actual'!F65</f>
        <v>0</v>
      </c>
      <c r="D65" s="24">
        <f>'Filter by planned &amp; actual'!F1853</f>
        <v>0</v>
      </c>
      <c r="E65" s="19" t="s">
        <v>281</v>
      </c>
      <c r="F65" s="26">
        <v>44562</v>
      </c>
    </row>
    <row r="66" spans="1:6" hidden="1">
      <c r="A66" s="19">
        <v>65</v>
      </c>
      <c r="B66" s="19" t="s">
        <v>95</v>
      </c>
      <c r="C66" s="24">
        <f>'Filter by planned &amp; actual'!F66</f>
        <v>0</v>
      </c>
      <c r="D66" s="24">
        <f>'Filter by planned &amp; actual'!F1854</f>
        <v>0</v>
      </c>
      <c r="E66" s="19" t="s">
        <v>281</v>
      </c>
      <c r="F66" s="26">
        <v>44562</v>
      </c>
    </row>
    <row r="67" spans="1:6" hidden="1">
      <c r="A67" s="19">
        <v>66</v>
      </c>
      <c r="B67" s="19" t="s">
        <v>96</v>
      </c>
      <c r="C67" s="24">
        <f>'Filter by planned &amp; actual'!F67</f>
        <v>0</v>
      </c>
      <c r="D67" s="24">
        <f>'Filter by planned &amp; actual'!F1855</f>
        <v>0</v>
      </c>
      <c r="E67" s="19" t="s">
        <v>281</v>
      </c>
      <c r="F67" s="26">
        <v>44562</v>
      </c>
    </row>
    <row r="68" spans="1:6" hidden="1">
      <c r="A68" s="19">
        <v>67</v>
      </c>
      <c r="B68" s="19" t="s">
        <v>97</v>
      </c>
      <c r="C68" s="24">
        <f>'Filter by planned &amp; actual'!F68</f>
        <v>0</v>
      </c>
      <c r="D68" s="24">
        <f>'Filter by planned &amp; actual'!F1856</f>
        <v>0</v>
      </c>
      <c r="E68" s="19" t="s">
        <v>281</v>
      </c>
      <c r="F68" s="26">
        <v>44562</v>
      </c>
    </row>
    <row r="69" spans="1:6" hidden="1">
      <c r="A69" s="19">
        <v>68</v>
      </c>
      <c r="B69" s="19" t="s">
        <v>98</v>
      </c>
      <c r="C69" s="24">
        <f>'Filter by planned &amp; actual'!F69</f>
        <v>0</v>
      </c>
      <c r="D69" s="24">
        <f>'Filter by planned &amp; actual'!F1857</f>
        <v>0</v>
      </c>
      <c r="E69" s="19" t="s">
        <v>281</v>
      </c>
      <c r="F69" s="26">
        <v>44562</v>
      </c>
    </row>
    <row r="70" spans="1:6" hidden="1">
      <c r="A70" s="19">
        <v>69</v>
      </c>
      <c r="B70" s="19" t="s">
        <v>99</v>
      </c>
      <c r="C70" s="24">
        <f>'Filter by planned &amp; actual'!F70</f>
        <v>0</v>
      </c>
      <c r="D70" s="24">
        <f>'Filter by planned &amp; actual'!F1858</f>
        <v>0</v>
      </c>
      <c r="E70" s="19" t="s">
        <v>281</v>
      </c>
      <c r="F70" s="26">
        <v>44562</v>
      </c>
    </row>
    <row r="71" spans="1:6" hidden="1">
      <c r="A71" s="19">
        <v>70</v>
      </c>
      <c r="B71" s="19" t="s">
        <v>100</v>
      </c>
      <c r="C71" s="24">
        <f>'Filter by planned &amp; actual'!F71</f>
        <v>0</v>
      </c>
      <c r="D71" s="24">
        <f>'Filter by planned &amp; actual'!F1859</f>
        <v>0</v>
      </c>
      <c r="E71" s="19" t="s">
        <v>281</v>
      </c>
      <c r="F71" s="26">
        <v>44562</v>
      </c>
    </row>
    <row r="72" spans="1:6" hidden="1">
      <c r="A72" s="19">
        <v>71</v>
      </c>
      <c r="B72" s="19" t="s">
        <v>101</v>
      </c>
      <c r="C72" s="24">
        <f>'Filter by planned &amp; actual'!F72</f>
        <v>0</v>
      </c>
      <c r="D72" s="24">
        <f>'Filter by planned &amp; actual'!F1860</f>
        <v>0</v>
      </c>
      <c r="E72" s="19" t="s">
        <v>281</v>
      </c>
      <c r="F72" s="26">
        <v>44562</v>
      </c>
    </row>
    <row r="73" spans="1:6" hidden="1">
      <c r="A73" s="19">
        <v>72</v>
      </c>
      <c r="B73" s="19" t="s">
        <v>102</v>
      </c>
      <c r="C73" s="24">
        <f>'Filter by planned &amp; actual'!F73</f>
        <v>0</v>
      </c>
      <c r="D73" s="24">
        <f>'Filter by planned &amp; actual'!F1861</f>
        <v>0</v>
      </c>
      <c r="E73" s="19" t="s">
        <v>281</v>
      </c>
      <c r="F73" s="26">
        <v>44562</v>
      </c>
    </row>
    <row r="74" spans="1:6" hidden="1">
      <c r="A74" s="19">
        <v>73</v>
      </c>
      <c r="B74" s="19" t="s">
        <v>103</v>
      </c>
      <c r="C74" s="24">
        <f>'Filter by planned &amp; actual'!F74</f>
        <v>0</v>
      </c>
      <c r="D74" s="24">
        <f>'Filter by planned &amp; actual'!F1862</f>
        <v>0</v>
      </c>
      <c r="E74" s="19" t="s">
        <v>281</v>
      </c>
      <c r="F74" s="26">
        <v>44562</v>
      </c>
    </row>
    <row r="75" spans="1:6" hidden="1">
      <c r="A75" s="19">
        <v>74</v>
      </c>
      <c r="B75" s="19" t="s">
        <v>104</v>
      </c>
      <c r="C75" s="24">
        <f>'Filter by planned &amp; actual'!F75</f>
        <v>0</v>
      </c>
      <c r="D75" s="24">
        <f>'Filter by planned &amp; actual'!F1863</f>
        <v>0</v>
      </c>
      <c r="E75" s="19" t="s">
        <v>281</v>
      </c>
      <c r="F75" s="26">
        <v>44562</v>
      </c>
    </row>
    <row r="76" spans="1:6" hidden="1">
      <c r="A76" s="19">
        <v>75</v>
      </c>
      <c r="B76" s="19" t="s">
        <v>105</v>
      </c>
      <c r="C76" s="24">
        <f>'Filter by planned &amp; actual'!F76</f>
        <v>0</v>
      </c>
      <c r="D76" s="24">
        <f>'Filter by planned &amp; actual'!F1864</f>
        <v>0</v>
      </c>
      <c r="E76" s="19" t="s">
        <v>281</v>
      </c>
      <c r="F76" s="26">
        <v>44562</v>
      </c>
    </row>
    <row r="77" spans="1:6" hidden="1">
      <c r="A77" s="19">
        <v>76</v>
      </c>
      <c r="B77" s="19" t="s">
        <v>111</v>
      </c>
      <c r="C77" s="24">
        <f>'Filter by planned &amp; actual'!F77</f>
        <v>0</v>
      </c>
      <c r="D77" s="24">
        <f>'Filter by planned &amp; actual'!F1865</f>
        <v>0</v>
      </c>
      <c r="E77" s="19" t="s">
        <v>281</v>
      </c>
      <c r="F77" s="26">
        <v>44562</v>
      </c>
    </row>
    <row r="78" spans="1:6" hidden="1">
      <c r="A78" s="19">
        <v>77</v>
      </c>
      <c r="B78" s="19" t="s">
        <v>112</v>
      </c>
      <c r="C78" s="24">
        <f>'Filter by planned &amp; actual'!F78</f>
        <v>0</v>
      </c>
      <c r="D78" s="24">
        <f>'Filter by planned &amp; actual'!F1866</f>
        <v>0</v>
      </c>
      <c r="E78" s="19" t="s">
        <v>281</v>
      </c>
      <c r="F78" s="26">
        <v>44562</v>
      </c>
    </row>
    <row r="79" spans="1:6" hidden="1">
      <c r="A79" s="19">
        <v>78</v>
      </c>
      <c r="B79" s="19" t="s">
        <v>113</v>
      </c>
      <c r="C79" s="24">
        <f>'Filter by planned &amp; actual'!F79</f>
        <v>0</v>
      </c>
      <c r="D79" s="24">
        <f>'Filter by planned &amp; actual'!F1867</f>
        <v>0</v>
      </c>
      <c r="E79" s="19" t="s">
        <v>281</v>
      </c>
      <c r="F79" s="26">
        <v>44562</v>
      </c>
    </row>
    <row r="80" spans="1:6" hidden="1">
      <c r="A80" s="19">
        <v>79</v>
      </c>
      <c r="B80" s="19" t="s">
        <v>114</v>
      </c>
      <c r="C80" s="24">
        <f>'Filter by planned &amp; actual'!F80</f>
        <v>0</v>
      </c>
      <c r="D80" s="24">
        <f>'Filter by planned &amp; actual'!F1868</f>
        <v>0</v>
      </c>
      <c r="E80" s="19" t="s">
        <v>281</v>
      </c>
      <c r="F80" s="26">
        <v>44562</v>
      </c>
    </row>
    <row r="81" spans="1:6" hidden="1">
      <c r="A81" s="19">
        <v>80</v>
      </c>
      <c r="B81" s="19" t="s">
        <v>115</v>
      </c>
      <c r="C81" s="24">
        <f>'Filter by planned &amp; actual'!F81</f>
        <v>0</v>
      </c>
      <c r="D81" s="24">
        <f>'Filter by planned &amp; actual'!F1869</f>
        <v>0</v>
      </c>
      <c r="E81" s="19" t="s">
        <v>281</v>
      </c>
      <c r="F81" s="26">
        <v>44562</v>
      </c>
    </row>
    <row r="82" spans="1:6" hidden="1">
      <c r="A82" s="19">
        <v>81</v>
      </c>
      <c r="B82" s="19" t="s">
        <v>116</v>
      </c>
      <c r="C82" s="24">
        <f>'Filter by planned &amp; actual'!F82</f>
        <v>0</v>
      </c>
      <c r="D82" s="24">
        <f>'Filter by planned &amp; actual'!F1870</f>
        <v>0</v>
      </c>
      <c r="E82" s="19" t="s">
        <v>281</v>
      </c>
      <c r="F82" s="26">
        <v>44562</v>
      </c>
    </row>
    <row r="83" spans="1:6" hidden="1">
      <c r="A83" s="19">
        <v>82</v>
      </c>
      <c r="B83" s="19" t="s">
        <v>117</v>
      </c>
      <c r="C83" s="24">
        <f>'Filter by planned &amp; actual'!F83</f>
        <v>0</v>
      </c>
      <c r="D83" s="24">
        <f>'Filter by planned &amp; actual'!F1871</f>
        <v>0</v>
      </c>
      <c r="E83" s="19" t="s">
        <v>281</v>
      </c>
      <c r="F83" s="26">
        <v>44562</v>
      </c>
    </row>
    <row r="84" spans="1:6" hidden="1">
      <c r="A84" s="19">
        <v>83</v>
      </c>
      <c r="B84" s="19" t="s">
        <v>118</v>
      </c>
      <c r="C84" s="24">
        <f>'Filter by planned &amp; actual'!F84</f>
        <v>0</v>
      </c>
      <c r="D84" s="24">
        <f>'Filter by planned &amp; actual'!F1872</f>
        <v>0</v>
      </c>
      <c r="E84" s="19" t="s">
        <v>281</v>
      </c>
      <c r="F84" s="26">
        <v>44562</v>
      </c>
    </row>
    <row r="85" spans="1:6" hidden="1">
      <c r="A85" s="19">
        <v>84</v>
      </c>
      <c r="B85" s="19" t="s">
        <v>119</v>
      </c>
      <c r="C85" s="24">
        <f>'Filter by planned &amp; actual'!F85</f>
        <v>0</v>
      </c>
      <c r="D85" s="24">
        <f>'Filter by planned &amp; actual'!F1873</f>
        <v>0</v>
      </c>
      <c r="E85" s="19" t="s">
        <v>281</v>
      </c>
      <c r="F85" s="26">
        <v>44562</v>
      </c>
    </row>
    <row r="86" spans="1:6" hidden="1">
      <c r="A86" s="19">
        <v>85</v>
      </c>
      <c r="B86" s="19" t="s">
        <v>120</v>
      </c>
      <c r="C86" s="24">
        <f>'Filter by planned &amp; actual'!F86</f>
        <v>0</v>
      </c>
      <c r="D86" s="24">
        <f>'Filter by planned &amp; actual'!F1874</f>
        <v>0</v>
      </c>
      <c r="E86" s="19" t="s">
        <v>281</v>
      </c>
      <c r="F86" s="26">
        <v>44562</v>
      </c>
    </row>
    <row r="87" spans="1:6" hidden="1">
      <c r="A87" s="19">
        <v>86</v>
      </c>
      <c r="B87" s="19" t="s">
        <v>121</v>
      </c>
      <c r="C87" s="24">
        <f>'Filter by planned &amp; actual'!F87</f>
        <v>0</v>
      </c>
      <c r="D87" s="24">
        <f>'Filter by planned &amp; actual'!F1875</f>
        <v>0</v>
      </c>
      <c r="E87" s="19" t="s">
        <v>281</v>
      </c>
      <c r="F87" s="26">
        <v>44562</v>
      </c>
    </row>
    <row r="88" spans="1:6" hidden="1">
      <c r="A88" s="19">
        <v>87</v>
      </c>
      <c r="B88" s="19" t="s">
        <v>122</v>
      </c>
      <c r="C88" s="24">
        <f>'Filter by planned &amp; actual'!F88</f>
        <v>0</v>
      </c>
      <c r="D88" s="24">
        <f>'Filter by planned &amp; actual'!F1876</f>
        <v>0</v>
      </c>
      <c r="E88" s="19" t="s">
        <v>281</v>
      </c>
      <c r="F88" s="26">
        <v>44562</v>
      </c>
    </row>
    <row r="89" spans="1:6" hidden="1">
      <c r="A89" s="19">
        <v>88</v>
      </c>
      <c r="B89" s="19" t="s">
        <v>123</v>
      </c>
      <c r="C89" s="24">
        <f>'Filter by planned &amp; actual'!F89</f>
        <v>0</v>
      </c>
      <c r="D89" s="24">
        <f>'Filter by planned &amp; actual'!F1877</f>
        <v>0</v>
      </c>
      <c r="E89" s="19" t="s">
        <v>281</v>
      </c>
      <c r="F89" s="26">
        <v>44562</v>
      </c>
    </row>
    <row r="90" spans="1:6" hidden="1">
      <c r="A90" s="19">
        <v>89</v>
      </c>
      <c r="B90" s="19" t="s">
        <v>126</v>
      </c>
      <c r="C90" s="24">
        <f>'Filter by planned &amp; actual'!F90</f>
        <v>0</v>
      </c>
      <c r="D90" s="24">
        <f>'Filter by planned &amp; actual'!F1878</f>
        <v>0</v>
      </c>
      <c r="E90" s="19" t="s">
        <v>281</v>
      </c>
      <c r="F90" s="26">
        <v>44562</v>
      </c>
    </row>
    <row r="91" spans="1:6" hidden="1">
      <c r="A91" s="19">
        <v>90</v>
      </c>
      <c r="B91" s="19" t="s">
        <v>284</v>
      </c>
      <c r="C91" s="24">
        <f>'Filter by planned &amp; actual'!F91</f>
        <v>0</v>
      </c>
      <c r="D91" s="24">
        <f>'Filter by planned &amp; actual'!F1879</f>
        <v>0</v>
      </c>
      <c r="E91" s="19" t="s">
        <v>281</v>
      </c>
      <c r="F91" s="26">
        <v>44562</v>
      </c>
    </row>
    <row r="92" spans="1:6" hidden="1">
      <c r="A92" s="19">
        <v>91</v>
      </c>
      <c r="B92" s="19" t="s">
        <v>2006</v>
      </c>
      <c r="C92" s="24">
        <f>'Filter by planned &amp; actual'!F92</f>
        <v>0</v>
      </c>
      <c r="D92" s="24">
        <f>'Filter by planned &amp; actual'!F1880</f>
        <v>0</v>
      </c>
      <c r="E92" s="19" t="s">
        <v>281</v>
      </c>
      <c r="F92" s="26">
        <v>44562</v>
      </c>
    </row>
    <row r="93" spans="1:6" hidden="1">
      <c r="A93" s="19">
        <v>92</v>
      </c>
      <c r="B93" s="19" t="s">
        <v>283</v>
      </c>
      <c r="C93" s="24">
        <f>'Filter by planned &amp; actual'!F93</f>
        <v>0</v>
      </c>
      <c r="D93" s="24">
        <f>'Filter by planned &amp; actual'!F1881</f>
        <v>0</v>
      </c>
      <c r="E93" s="19" t="s">
        <v>281</v>
      </c>
      <c r="F93" s="26">
        <v>44562</v>
      </c>
    </row>
    <row r="94" spans="1:6" hidden="1">
      <c r="A94" s="19">
        <v>93</v>
      </c>
      <c r="B94" s="19" t="s">
        <v>2005</v>
      </c>
      <c r="C94" s="24">
        <f>'Filter by planned &amp; actual'!F94</f>
        <v>0</v>
      </c>
      <c r="D94" s="24">
        <f>'Filter by planned &amp; actual'!F1882</f>
        <v>0</v>
      </c>
      <c r="E94" s="19" t="s">
        <v>281</v>
      </c>
      <c r="F94" s="26">
        <v>44562</v>
      </c>
    </row>
    <row r="95" spans="1:6" hidden="1">
      <c r="A95" s="19">
        <v>94</v>
      </c>
      <c r="B95" s="19" t="s">
        <v>2075</v>
      </c>
      <c r="C95" s="24">
        <f>'Filter by planned &amp; actual'!F95</f>
        <v>0</v>
      </c>
      <c r="D95" s="24">
        <f>'Filter by planned &amp; actual'!F1883</f>
        <v>0</v>
      </c>
      <c r="E95" s="19" t="s">
        <v>281</v>
      </c>
      <c r="F95" s="26">
        <v>44562</v>
      </c>
    </row>
    <row r="96" spans="1:6" hidden="1">
      <c r="A96" s="19">
        <v>95</v>
      </c>
      <c r="B96" s="19" t="s">
        <v>2076</v>
      </c>
      <c r="C96" s="24">
        <f>'Filter by planned &amp; actual'!F96</f>
        <v>0</v>
      </c>
      <c r="D96" s="24">
        <f>'Filter by planned &amp; actual'!F1884</f>
        <v>0</v>
      </c>
      <c r="E96" s="19" t="s">
        <v>281</v>
      </c>
      <c r="F96" s="26">
        <v>44562</v>
      </c>
    </row>
    <row r="97" spans="1:6" hidden="1">
      <c r="A97" s="19">
        <v>96</v>
      </c>
      <c r="B97" s="19" t="s">
        <v>2077</v>
      </c>
      <c r="C97" s="24">
        <f>'Filter by planned &amp; actual'!F97</f>
        <v>0</v>
      </c>
      <c r="D97" s="24">
        <f>'Filter by planned &amp; actual'!F1885</f>
        <v>0</v>
      </c>
      <c r="E97" s="19" t="s">
        <v>281</v>
      </c>
      <c r="F97" s="26">
        <v>44562</v>
      </c>
    </row>
    <row r="98" spans="1:6" hidden="1">
      <c r="A98" s="19">
        <v>97</v>
      </c>
      <c r="B98" s="19" t="s">
        <v>2078</v>
      </c>
      <c r="C98" s="24">
        <f>'Filter by planned &amp; actual'!F98</f>
        <v>1800000</v>
      </c>
      <c r="D98" s="24">
        <f>'Filter by planned &amp; actual'!F1886</f>
        <v>0</v>
      </c>
      <c r="E98" s="19" t="s">
        <v>281</v>
      </c>
      <c r="F98" s="26">
        <v>44562</v>
      </c>
    </row>
    <row r="99" spans="1:6" hidden="1">
      <c r="A99" s="19">
        <v>98</v>
      </c>
      <c r="B99" s="19" t="s">
        <v>2079</v>
      </c>
      <c r="C99" s="24">
        <f>'Filter by planned &amp; actual'!F99</f>
        <v>2730628.8</v>
      </c>
      <c r="D99" s="24">
        <f>'Filter by planned &amp; actual'!F1887</f>
        <v>6384571</v>
      </c>
      <c r="E99" s="19" t="s">
        <v>281</v>
      </c>
      <c r="F99" s="26">
        <v>44562</v>
      </c>
    </row>
    <row r="100" spans="1:6" hidden="1">
      <c r="A100" s="19">
        <v>99</v>
      </c>
      <c r="B100" s="19" t="s">
        <v>2080</v>
      </c>
      <c r="C100" s="24">
        <f>'Filter by planned &amp; actual'!F100</f>
        <v>0</v>
      </c>
      <c r="D100" s="24">
        <f>'Filter by planned &amp; actual'!F1888</f>
        <v>0</v>
      </c>
      <c r="E100" s="19" t="s">
        <v>281</v>
      </c>
      <c r="F100" s="26">
        <v>44562</v>
      </c>
    </row>
    <row r="101" spans="1:6" hidden="1">
      <c r="A101" s="19">
        <v>100</v>
      </c>
      <c r="B101" s="19" t="s">
        <v>2081</v>
      </c>
      <c r="C101" s="24">
        <f>'Filter by planned &amp; actual'!F101</f>
        <v>0</v>
      </c>
      <c r="D101" s="24">
        <f>'Filter by planned &amp; actual'!F1889</f>
        <v>0</v>
      </c>
      <c r="E101" s="19" t="s">
        <v>281</v>
      </c>
      <c r="F101" s="26">
        <v>44562</v>
      </c>
    </row>
    <row r="102" spans="1:6" hidden="1">
      <c r="A102" s="19">
        <v>101</v>
      </c>
      <c r="B102" s="19" t="s">
        <v>2082</v>
      </c>
      <c r="C102" s="24">
        <f>'Filter by planned &amp; actual'!F102</f>
        <v>0</v>
      </c>
      <c r="D102" s="24">
        <f>'Filter by planned &amp; actual'!F1890</f>
        <v>0</v>
      </c>
      <c r="E102" s="19" t="s">
        <v>281</v>
      </c>
      <c r="F102" s="26">
        <v>44562</v>
      </c>
    </row>
    <row r="103" spans="1:6" hidden="1">
      <c r="A103" s="19">
        <v>102</v>
      </c>
      <c r="B103" s="19" t="s">
        <v>2083</v>
      </c>
      <c r="C103" s="24">
        <f>'Filter by planned &amp; actual'!F103</f>
        <v>11751553</v>
      </c>
      <c r="D103" s="24">
        <f>'Filter by planned &amp; actual'!F1891</f>
        <v>0</v>
      </c>
      <c r="E103" s="19" t="s">
        <v>281</v>
      </c>
      <c r="F103" s="26">
        <v>44562</v>
      </c>
    </row>
    <row r="104" spans="1:6" hidden="1">
      <c r="A104" s="19">
        <v>103</v>
      </c>
      <c r="B104" s="19" t="s">
        <v>2085</v>
      </c>
      <c r="C104" s="24">
        <f>'Filter by planned &amp; actual'!F104</f>
        <v>0</v>
      </c>
      <c r="D104" s="24">
        <f>'Filter by planned &amp; actual'!F1892</f>
        <v>0</v>
      </c>
      <c r="E104" s="19" t="s">
        <v>281</v>
      </c>
      <c r="F104" s="26">
        <v>44562</v>
      </c>
    </row>
    <row r="105" spans="1:6" hidden="1">
      <c r="A105" s="19">
        <v>104</v>
      </c>
      <c r="B105" s="19" t="s">
        <v>2086</v>
      </c>
      <c r="C105" s="24">
        <f>'Filter by planned &amp; actual'!F105</f>
        <v>0</v>
      </c>
      <c r="D105" s="24">
        <f>'Filter by planned &amp; actual'!F1893</f>
        <v>0</v>
      </c>
      <c r="E105" s="19" t="s">
        <v>281</v>
      </c>
      <c r="F105" s="26">
        <v>44562</v>
      </c>
    </row>
    <row r="106" spans="1:6" hidden="1">
      <c r="A106" s="19">
        <v>105</v>
      </c>
      <c r="B106" s="19" t="s">
        <v>2087</v>
      </c>
      <c r="C106" s="24">
        <f>'Filter by planned &amp; actual'!F106</f>
        <v>0</v>
      </c>
      <c r="D106" s="24">
        <f>'Filter by planned &amp; actual'!F1894</f>
        <v>0</v>
      </c>
      <c r="E106" s="19" t="s">
        <v>281</v>
      </c>
      <c r="F106" s="26">
        <v>44562</v>
      </c>
    </row>
    <row r="107" spans="1:6" hidden="1">
      <c r="A107" s="19">
        <v>106</v>
      </c>
      <c r="B107" s="19" t="s">
        <v>2088</v>
      </c>
      <c r="C107" s="24">
        <f>'Filter by planned &amp; actual'!F107</f>
        <v>0</v>
      </c>
      <c r="D107" s="24">
        <f>'Filter by planned &amp; actual'!F1895</f>
        <v>0</v>
      </c>
      <c r="E107" s="19" t="s">
        <v>281</v>
      </c>
      <c r="F107" s="26">
        <v>44562</v>
      </c>
    </row>
    <row r="108" spans="1:6" hidden="1">
      <c r="A108" s="19">
        <v>107</v>
      </c>
      <c r="B108" s="19" t="s">
        <v>2089</v>
      </c>
      <c r="C108" s="24">
        <f>'Filter by planned &amp; actual'!F108</f>
        <v>0</v>
      </c>
      <c r="D108" s="24">
        <f>'Filter by planned &amp; actual'!F1896</f>
        <v>0</v>
      </c>
      <c r="E108" s="19" t="s">
        <v>281</v>
      </c>
      <c r="F108" s="26">
        <v>44562</v>
      </c>
    </row>
    <row r="109" spans="1:6" hidden="1">
      <c r="A109" s="19">
        <v>108</v>
      </c>
      <c r="B109" s="19" t="s">
        <v>2090</v>
      </c>
      <c r="C109" s="24">
        <f>'Filter by planned &amp; actual'!F109</f>
        <v>0</v>
      </c>
      <c r="D109" s="24">
        <f>'Filter by planned &amp; actual'!F1897</f>
        <v>0</v>
      </c>
      <c r="E109" s="19" t="s">
        <v>281</v>
      </c>
      <c r="F109" s="26">
        <v>44562</v>
      </c>
    </row>
    <row r="110" spans="1:6" hidden="1">
      <c r="A110" s="19">
        <v>109</v>
      </c>
      <c r="B110" s="19" t="s">
        <v>2091</v>
      </c>
      <c r="C110" s="24">
        <f>'Filter by planned &amp; actual'!F110</f>
        <v>0</v>
      </c>
      <c r="D110" s="24">
        <f>'Filter by planned &amp; actual'!F1898</f>
        <v>0</v>
      </c>
      <c r="E110" s="19" t="s">
        <v>281</v>
      </c>
      <c r="F110" s="26">
        <v>44562</v>
      </c>
    </row>
    <row r="111" spans="1:6" hidden="1">
      <c r="A111" s="19">
        <v>110</v>
      </c>
      <c r="B111" s="19" t="s">
        <v>2092</v>
      </c>
      <c r="C111" s="24">
        <f>'Filter by planned &amp; actual'!F111</f>
        <v>23011532</v>
      </c>
      <c r="D111" s="24">
        <f>'Filter by planned &amp; actual'!F1899</f>
        <v>21023839</v>
      </c>
      <c r="E111" s="19" t="s">
        <v>281</v>
      </c>
      <c r="F111" s="26">
        <v>44562</v>
      </c>
    </row>
    <row r="112" spans="1:6" hidden="1">
      <c r="A112" s="19">
        <v>111</v>
      </c>
      <c r="B112" s="19" t="s">
        <v>2104</v>
      </c>
      <c r="C112" s="24">
        <f>'Filter by planned &amp; actual'!F112</f>
        <v>2700000</v>
      </c>
      <c r="D112" s="24">
        <f>'Filter by planned &amp; actual'!F1900</f>
        <v>4588552.22</v>
      </c>
      <c r="E112" s="19" t="s">
        <v>281</v>
      </c>
      <c r="F112" s="26">
        <v>44562</v>
      </c>
    </row>
    <row r="113" spans="1:6" hidden="1">
      <c r="A113" s="19">
        <v>112</v>
      </c>
      <c r="B113" s="19" t="s">
        <v>2100</v>
      </c>
      <c r="C113" s="24">
        <f>'Filter by planned &amp; actual'!F113</f>
        <v>14800000</v>
      </c>
      <c r="D113" s="24">
        <f>'Filter by planned &amp; actual'!F1901</f>
        <v>0</v>
      </c>
      <c r="E113" s="19" t="s">
        <v>281</v>
      </c>
      <c r="F113" s="26">
        <v>44562</v>
      </c>
    </row>
    <row r="114" spans="1:6" hidden="1">
      <c r="A114" s="19">
        <v>113</v>
      </c>
      <c r="B114" s="19" t="s">
        <v>2101</v>
      </c>
      <c r="C114" s="24">
        <f>'Filter by planned &amp; actual'!F114</f>
        <v>63462787</v>
      </c>
      <c r="D114" s="24">
        <f>'Filter by planned &amp; actual'!F1902</f>
        <v>62566272.799999997</v>
      </c>
      <c r="E114" s="19" t="s">
        <v>281</v>
      </c>
      <c r="F114" s="26">
        <v>44562</v>
      </c>
    </row>
    <row r="115" spans="1:6" hidden="1">
      <c r="A115" s="19">
        <v>114</v>
      </c>
      <c r="B115" s="19" t="s">
        <v>2102</v>
      </c>
      <c r="C115" s="24">
        <f>'Filter by planned &amp; actual'!F115</f>
        <v>19745414</v>
      </c>
      <c r="D115" s="24">
        <f>'Filter by planned &amp; actual'!F1903</f>
        <v>22255332.550000001</v>
      </c>
      <c r="E115" s="19" t="s">
        <v>281</v>
      </c>
      <c r="F115" s="26">
        <v>44562</v>
      </c>
    </row>
    <row r="116" spans="1:6" hidden="1">
      <c r="A116" s="20">
        <v>115</v>
      </c>
      <c r="B116" s="20" t="s">
        <v>2103</v>
      </c>
      <c r="C116" s="24">
        <f>'Filter by planned &amp; actual'!F116</f>
        <v>0</v>
      </c>
      <c r="D116" s="24">
        <f>'Filter by planned &amp; actual'!F1904</f>
        <v>5035428.4000000004</v>
      </c>
      <c r="E116" s="19" t="s">
        <v>281</v>
      </c>
      <c r="F116" s="26">
        <v>44562</v>
      </c>
    </row>
    <row r="117" spans="1:6" hidden="1">
      <c r="A117" s="19">
        <v>116</v>
      </c>
      <c r="B117" s="19" t="s">
        <v>2109</v>
      </c>
      <c r="C117" s="24">
        <f>'Filter by planned &amp; actual'!F117</f>
        <v>0</v>
      </c>
      <c r="D117" s="24">
        <f>'Filter by planned &amp; actual'!F1905</f>
        <v>0</v>
      </c>
      <c r="E117" s="19" t="s">
        <v>281</v>
      </c>
      <c r="F117" s="26">
        <v>44562</v>
      </c>
    </row>
    <row r="118" spans="1:6" hidden="1">
      <c r="A118" s="19">
        <v>117</v>
      </c>
      <c r="B118" s="19" t="s">
        <v>2110</v>
      </c>
      <c r="C118" s="24">
        <f>'Filter by planned &amp; actual'!F118</f>
        <v>5145973</v>
      </c>
      <c r="D118" s="24">
        <f>'Filter by planned &amp; actual'!F1906</f>
        <v>5455347</v>
      </c>
      <c r="E118" s="19" t="s">
        <v>281</v>
      </c>
      <c r="F118" s="26">
        <v>44562</v>
      </c>
    </row>
    <row r="119" spans="1:6" hidden="1">
      <c r="A119" s="19">
        <v>118</v>
      </c>
      <c r="B119" s="19" t="s">
        <v>2112</v>
      </c>
      <c r="C119" s="24">
        <f>'Filter by planned &amp; actual'!F119</f>
        <v>0</v>
      </c>
      <c r="D119" s="24">
        <f>'Filter by planned &amp; actual'!F1907</f>
        <v>10000000</v>
      </c>
      <c r="E119" s="19" t="s">
        <v>281</v>
      </c>
      <c r="F119" s="26">
        <v>44562</v>
      </c>
    </row>
    <row r="120" spans="1:6" hidden="1">
      <c r="A120" s="19">
        <v>119</v>
      </c>
      <c r="B120" s="19" t="s">
        <v>2113</v>
      </c>
      <c r="C120" s="24">
        <f>'Filter by planned &amp; actual'!F120</f>
        <v>0</v>
      </c>
      <c r="D120" s="24">
        <f>'Filter by planned &amp; actual'!F1908</f>
        <v>0</v>
      </c>
      <c r="E120" s="19" t="s">
        <v>281</v>
      </c>
      <c r="F120" s="26">
        <v>44562</v>
      </c>
    </row>
    <row r="121" spans="1:6" hidden="1">
      <c r="A121" s="19">
        <v>120</v>
      </c>
      <c r="B121" s="19" t="s">
        <v>2114</v>
      </c>
      <c r="C121" s="24">
        <f>'Filter by planned &amp; actual'!F121</f>
        <v>0</v>
      </c>
      <c r="D121" s="24">
        <f>'Filter by planned &amp; actual'!F1909</f>
        <v>0</v>
      </c>
      <c r="E121" s="19" t="s">
        <v>281</v>
      </c>
      <c r="F121" s="26">
        <v>44562</v>
      </c>
    </row>
    <row r="122" spans="1:6" hidden="1">
      <c r="A122" s="19">
        <v>121</v>
      </c>
      <c r="B122" s="19" t="s">
        <v>2157</v>
      </c>
      <c r="C122" s="24">
        <f>'Filter by planned &amp; actual'!F122</f>
        <v>0</v>
      </c>
      <c r="D122" s="24">
        <f>'Filter by planned &amp; actual'!F1910</f>
        <v>0</v>
      </c>
      <c r="E122" s="19" t="s">
        <v>281</v>
      </c>
      <c r="F122" s="26">
        <v>44562</v>
      </c>
    </row>
    <row r="123" spans="1:6" hidden="1">
      <c r="A123" s="19">
        <v>122</v>
      </c>
      <c r="B123" s="19" t="s">
        <v>2158</v>
      </c>
      <c r="C123" s="24">
        <f>'Filter by planned &amp; actual'!F123</f>
        <v>0</v>
      </c>
      <c r="D123" s="24">
        <f>'Filter by planned &amp; actual'!F1911</f>
        <v>0</v>
      </c>
      <c r="E123" s="19" t="s">
        <v>281</v>
      </c>
      <c r="F123" s="26">
        <v>44562</v>
      </c>
    </row>
    <row r="124" spans="1:6" hidden="1">
      <c r="A124" s="19">
        <v>123</v>
      </c>
      <c r="B124" s="19" t="s">
        <v>2159</v>
      </c>
      <c r="C124" s="24">
        <f>'Filter by planned &amp; actual'!F124</f>
        <v>0</v>
      </c>
      <c r="D124" s="24">
        <f>'Filter by planned &amp; actual'!F1912</f>
        <v>0</v>
      </c>
      <c r="E124" s="19" t="s">
        <v>281</v>
      </c>
      <c r="F124" s="26">
        <v>44562</v>
      </c>
    </row>
    <row r="125" spans="1:6" hidden="1">
      <c r="A125" s="19">
        <v>124</v>
      </c>
      <c r="B125" s="19" t="s">
        <v>2160</v>
      </c>
      <c r="C125" s="24">
        <f>'Filter by planned &amp; actual'!F125</f>
        <v>0</v>
      </c>
      <c r="D125" s="24">
        <f>'Filter by planned &amp; actual'!F1913</f>
        <v>0</v>
      </c>
      <c r="E125" s="19" t="s">
        <v>281</v>
      </c>
      <c r="F125" s="26">
        <v>44562</v>
      </c>
    </row>
    <row r="126" spans="1:6" hidden="1">
      <c r="A126" s="19">
        <v>125</v>
      </c>
      <c r="B126" s="19" t="s">
        <v>2162</v>
      </c>
      <c r="C126" s="24">
        <f>'Filter by planned &amp; actual'!F126</f>
        <v>0</v>
      </c>
      <c r="D126" s="24">
        <f>'Filter by planned &amp; actual'!F1914</f>
        <v>0</v>
      </c>
      <c r="E126" s="19" t="s">
        <v>281</v>
      </c>
      <c r="F126" s="26">
        <v>44562</v>
      </c>
    </row>
    <row r="127" spans="1:6" hidden="1">
      <c r="A127" s="19">
        <v>126</v>
      </c>
      <c r="B127" s="19" t="s">
        <v>2163</v>
      </c>
      <c r="C127" s="24">
        <f>'Filter by planned &amp; actual'!F127</f>
        <v>25530524</v>
      </c>
      <c r="D127" s="24">
        <f>'Filter by planned &amp; actual'!F1915</f>
        <v>0</v>
      </c>
      <c r="E127" s="19" t="s">
        <v>281</v>
      </c>
      <c r="F127" s="26">
        <v>44562</v>
      </c>
    </row>
    <row r="128" spans="1:6" hidden="1">
      <c r="A128" s="19">
        <v>127</v>
      </c>
      <c r="B128" s="19" t="s">
        <v>2164</v>
      </c>
      <c r="C128" s="24">
        <f>'Filter by planned &amp; actual'!F128</f>
        <v>21628612</v>
      </c>
      <c r="D128" s="24">
        <f>'Filter by planned &amp; actual'!F1916</f>
        <v>22327120.91</v>
      </c>
      <c r="E128" s="19" t="s">
        <v>281</v>
      </c>
      <c r="F128" s="26">
        <v>44562</v>
      </c>
    </row>
    <row r="129" spans="1:6" ht="19.2" hidden="1" customHeight="1">
      <c r="A129" s="19">
        <v>128</v>
      </c>
      <c r="B129" s="19" t="s">
        <v>2165</v>
      </c>
      <c r="C129" s="24">
        <f>'Filter by planned &amp; actual'!F129</f>
        <v>0</v>
      </c>
      <c r="D129" s="24">
        <f>'Filter by planned &amp; actual'!F1917</f>
        <v>0</v>
      </c>
      <c r="E129" s="19" t="s">
        <v>281</v>
      </c>
      <c r="F129" s="26">
        <v>44562</v>
      </c>
    </row>
    <row r="130" spans="1:6" ht="19.2" hidden="1" customHeight="1">
      <c r="A130" s="113">
        <v>129</v>
      </c>
      <c r="B130" s="113" t="s">
        <v>2167</v>
      </c>
      <c r="C130" s="24">
        <f>'Filter by planned &amp; actual'!F130</f>
        <v>0</v>
      </c>
      <c r="D130" s="24">
        <f>'Filter by planned &amp; actual'!F1918</f>
        <v>0</v>
      </c>
      <c r="E130" s="19" t="s">
        <v>281</v>
      </c>
      <c r="F130" s="26">
        <v>44562</v>
      </c>
    </row>
    <row r="131" spans="1:6" ht="19.2" hidden="1" customHeight="1">
      <c r="A131" s="113">
        <v>130</v>
      </c>
      <c r="B131" s="113" t="s">
        <v>2168</v>
      </c>
      <c r="C131" s="24">
        <f>'Filter by planned &amp; actual'!F131</f>
        <v>10160136</v>
      </c>
      <c r="D131" s="24">
        <f>'Filter by planned &amp; actual'!F1919</f>
        <v>0</v>
      </c>
      <c r="E131" s="19" t="s">
        <v>281</v>
      </c>
      <c r="F131" s="26">
        <v>44562</v>
      </c>
    </row>
    <row r="132" spans="1:6" ht="19.2" hidden="1" customHeight="1">
      <c r="A132" s="113">
        <v>131</v>
      </c>
      <c r="B132" s="113" t="s">
        <v>2169</v>
      </c>
      <c r="C132" s="24">
        <f>'Filter by planned &amp; actual'!F132</f>
        <v>0</v>
      </c>
      <c r="D132" s="24">
        <f>'Filter by planned &amp; actual'!F1920</f>
        <v>0</v>
      </c>
      <c r="E132" s="19" t="s">
        <v>281</v>
      </c>
      <c r="F132" s="26">
        <v>44562</v>
      </c>
    </row>
    <row r="133" spans="1:6" ht="19.2" hidden="1" customHeight="1">
      <c r="A133" s="113">
        <v>132</v>
      </c>
      <c r="B133" s="113" t="s">
        <v>2170</v>
      </c>
      <c r="C133" s="24">
        <f>'Filter by planned &amp; actual'!F133</f>
        <v>0</v>
      </c>
      <c r="D133" s="24">
        <f>'Filter by planned &amp; actual'!F1921</f>
        <v>0</v>
      </c>
      <c r="E133" s="19" t="s">
        <v>281</v>
      </c>
      <c r="F133" s="26">
        <v>44562</v>
      </c>
    </row>
    <row r="134" spans="1:6" ht="19.2" hidden="1" customHeight="1">
      <c r="A134" s="113">
        <v>133</v>
      </c>
      <c r="B134" s="113" t="s">
        <v>2171</v>
      </c>
      <c r="C134" s="24">
        <f>'Filter by planned &amp; actual'!F134</f>
        <v>0</v>
      </c>
      <c r="D134" s="24">
        <f>'Filter by planned &amp; actual'!F1922</f>
        <v>0</v>
      </c>
      <c r="E134" s="19" t="s">
        <v>281</v>
      </c>
      <c r="F134" s="26">
        <v>44562</v>
      </c>
    </row>
    <row r="135" spans="1:6" ht="19.2" hidden="1" customHeight="1">
      <c r="A135" s="113">
        <v>134</v>
      </c>
      <c r="B135" s="113" t="s">
        <v>2172</v>
      </c>
      <c r="C135" s="24">
        <f>'Filter by planned &amp; actual'!F135</f>
        <v>0</v>
      </c>
      <c r="D135" s="24">
        <f>'Filter by planned &amp; actual'!F1923</f>
        <v>0</v>
      </c>
      <c r="E135" s="19" t="s">
        <v>281</v>
      </c>
      <c r="F135" s="26">
        <v>44562</v>
      </c>
    </row>
    <row r="136" spans="1:6" ht="19.2" hidden="1" customHeight="1">
      <c r="A136" s="113">
        <v>135</v>
      </c>
      <c r="B136" s="113" t="s">
        <v>2173</v>
      </c>
      <c r="C136" s="24">
        <f>'Filter by planned &amp; actual'!F136</f>
        <v>0</v>
      </c>
      <c r="D136" s="24">
        <f>'Filter by planned &amp; actual'!F1924</f>
        <v>0</v>
      </c>
      <c r="E136" s="19" t="s">
        <v>281</v>
      </c>
      <c r="F136" s="26">
        <v>44562</v>
      </c>
    </row>
    <row r="137" spans="1:6" ht="19.2" hidden="1" customHeight="1">
      <c r="A137" s="113">
        <v>136</v>
      </c>
      <c r="B137" s="113" t="s">
        <v>2174</v>
      </c>
      <c r="C137" s="24">
        <f>'Filter by planned &amp; actual'!F137</f>
        <v>51595312.5</v>
      </c>
      <c r="D137" s="24">
        <f>'Filter by planned &amp; actual'!F1925</f>
        <v>0</v>
      </c>
      <c r="E137" s="19" t="s">
        <v>281</v>
      </c>
      <c r="F137" s="26">
        <v>44562</v>
      </c>
    </row>
    <row r="138" spans="1:6" ht="19.2" hidden="1" customHeight="1">
      <c r="A138" s="113">
        <v>137</v>
      </c>
      <c r="B138" s="113" t="s">
        <v>2175</v>
      </c>
      <c r="C138" s="24">
        <f>'Filter by planned &amp; actual'!F138</f>
        <v>0</v>
      </c>
      <c r="D138" s="24">
        <f>'Filter by planned &amp; actual'!F1926</f>
        <v>0</v>
      </c>
      <c r="E138" s="19" t="s">
        <v>281</v>
      </c>
      <c r="F138" s="26">
        <v>44562</v>
      </c>
    </row>
    <row r="139" spans="1:6" ht="19.2" hidden="1" customHeight="1">
      <c r="A139" s="113">
        <v>138</v>
      </c>
      <c r="B139" s="113" t="s">
        <v>2176</v>
      </c>
      <c r="C139" s="24">
        <f>'Filter by planned &amp; actual'!F139</f>
        <v>0</v>
      </c>
      <c r="D139" s="24">
        <f>'Filter by planned &amp; actual'!F1927</f>
        <v>0</v>
      </c>
      <c r="E139" s="19" t="s">
        <v>281</v>
      </c>
      <c r="F139" s="26">
        <v>44562</v>
      </c>
    </row>
    <row r="140" spans="1:6" ht="19.2" hidden="1" customHeight="1">
      <c r="A140" s="113">
        <v>139</v>
      </c>
      <c r="B140" s="113" t="s">
        <v>2189</v>
      </c>
      <c r="C140" s="24">
        <f>'Filter by planned &amp; actual'!F140</f>
        <v>0</v>
      </c>
      <c r="D140" s="24">
        <f>'Filter by planned &amp; actual'!F1928</f>
        <v>0</v>
      </c>
      <c r="E140" s="19" t="s">
        <v>281</v>
      </c>
      <c r="F140" s="26">
        <v>44562</v>
      </c>
    </row>
    <row r="141" spans="1:6" ht="19.2" hidden="1" customHeight="1">
      <c r="A141" s="113">
        <v>140</v>
      </c>
      <c r="B141" s="113" t="s">
        <v>2190</v>
      </c>
      <c r="C141" s="24">
        <f>'Filter by planned &amp; actual'!F141</f>
        <v>0</v>
      </c>
      <c r="D141" s="24">
        <f>'Filter by planned &amp; actual'!F1929</f>
        <v>0</v>
      </c>
      <c r="E141" s="19" t="s">
        <v>281</v>
      </c>
      <c r="F141" s="26">
        <v>44562</v>
      </c>
    </row>
    <row r="142" spans="1:6" ht="19.2" hidden="1" customHeight="1">
      <c r="A142" s="113">
        <v>141</v>
      </c>
      <c r="B142" s="113" t="s">
        <v>2191</v>
      </c>
      <c r="C142" s="24">
        <f>'Filter by planned &amp; actual'!F142</f>
        <v>0</v>
      </c>
      <c r="D142" s="24">
        <f>'Filter by planned &amp; actual'!F1930</f>
        <v>0</v>
      </c>
      <c r="E142" s="19" t="s">
        <v>281</v>
      </c>
      <c r="F142" s="26">
        <v>44562</v>
      </c>
    </row>
    <row r="143" spans="1:6" ht="19.2" hidden="1" customHeight="1">
      <c r="A143" s="113">
        <v>142</v>
      </c>
      <c r="B143" s="113" t="s">
        <v>2192</v>
      </c>
      <c r="C143" s="24">
        <f>'Filter by planned &amp; actual'!F143</f>
        <v>0</v>
      </c>
      <c r="D143" s="24">
        <f>'Filter by planned &amp; actual'!F1931</f>
        <v>0</v>
      </c>
      <c r="E143" s="19" t="s">
        <v>281</v>
      </c>
      <c r="F143" s="26">
        <v>44562</v>
      </c>
    </row>
    <row r="144" spans="1:6" ht="19.2" customHeight="1">
      <c r="A144" s="113">
        <v>143</v>
      </c>
      <c r="B144" s="113" t="s">
        <v>2193</v>
      </c>
      <c r="C144" s="24">
        <f>'Filter by planned &amp; actual'!F144</f>
        <v>0</v>
      </c>
      <c r="D144" s="24">
        <f>'Filter by planned &amp; actual'!F1932</f>
        <v>0</v>
      </c>
      <c r="E144" s="19" t="s">
        <v>281</v>
      </c>
      <c r="F144" s="26">
        <v>44562</v>
      </c>
    </row>
    <row r="145" spans="1:6" ht="19.2" customHeight="1">
      <c r="A145" s="152">
        <v>144</v>
      </c>
      <c r="B145" s="152" t="s">
        <v>2207</v>
      </c>
      <c r="C145" s="24">
        <f>'Filter by planned &amp; actual'!F145</f>
        <v>0</v>
      </c>
      <c r="D145" s="24">
        <f>'Filter by planned &amp; actual'!F1933</f>
        <v>0</v>
      </c>
      <c r="E145" s="19" t="s">
        <v>281</v>
      </c>
      <c r="F145" s="26">
        <v>44562</v>
      </c>
    </row>
    <row r="146" spans="1:6" ht="19.2" customHeight="1">
      <c r="A146" s="152">
        <v>145</v>
      </c>
      <c r="B146" s="152" t="s">
        <v>2208</v>
      </c>
      <c r="C146" s="24">
        <f>'Filter by planned &amp; actual'!F146</f>
        <v>0</v>
      </c>
      <c r="D146" s="24">
        <f>'Filter by planned &amp; actual'!F1934</f>
        <v>0</v>
      </c>
      <c r="E146" s="19" t="s">
        <v>281</v>
      </c>
      <c r="F146" s="26">
        <v>44562</v>
      </c>
    </row>
    <row r="147" spans="1:6" ht="19.2" customHeight="1">
      <c r="A147" s="152">
        <v>146</v>
      </c>
      <c r="B147" s="152" t="s">
        <v>2211</v>
      </c>
      <c r="C147" s="24">
        <f>'Filter by planned &amp; actual'!F147</f>
        <v>0</v>
      </c>
      <c r="D147" s="24">
        <f>'Filter by planned &amp; actual'!F1935</f>
        <v>0</v>
      </c>
      <c r="E147" s="19" t="s">
        <v>281</v>
      </c>
      <c r="F147" s="26">
        <v>44562</v>
      </c>
    </row>
    <row r="148" spans="1:6" ht="19.2" customHeight="1">
      <c r="A148" s="152">
        <v>147</v>
      </c>
      <c r="B148" s="152" t="s">
        <v>2212</v>
      </c>
      <c r="C148" s="24">
        <f>'Filter by planned &amp; actual'!F148</f>
        <v>0</v>
      </c>
      <c r="D148" s="24">
        <f>'Filter by planned &amp; actual'!F1936</f>
        <v>0</v>
      </c>
      <c r="E148" s="19" t="s">
        <v>281</v>
      </c>
      <c r="F148" s="26">
        <v>44562</v>
      </c>
    </row>
    <row r="149" spans="1:6" ht="19.2" customHeight="1">
      <c r="A149" s="152">
        <v>148</v>
      </c>
      <c r="B149" s="152" t="s">
        <v>2213</v>
      </c>
      <c r="C149" s="24">
        <f>'Filter by planned &amp; actual'!F149</f>
        <v>0</v>
      </c>
      <c r="D149" s="24">
        <f>'Filter by planned &amp; actual'!F1937</f>
        <v>0</v>
      </c>
      <c r="E149" s="19" t="s">
        <v>281</v>
      </c>
      <c r="F149" s="26">
        <v>44562</v>
      </c>
    </row>
    <row r="150" spans="1:6">
      <c r="A150" s="19">
        <v>0</v>
      </c>
      <c r="B150" s="20" t="s">
        <v>1985</v>
      </c>
      <c r="C150" s="24">
        <f>'Filter by planned &amp; actual'!F150</f>
        <v>0</v>
      </c>
      <c r="D150" s="24">
        <f>'Filter by planned &amp; actual'!F1938</f>
        <v>0</v>
      </c>
      <c r="E150" s="19" t="s">
        <v>281</v>
      </c>
      <c r="F150" s="26">
        <v>44562</v>
      </c>
    </row>
    <row r="151" spans="1:6" hidden="1">
      <c r="A151" s="19">
        <v>1</v>
      </c>
      <c r="B151" s="19" t="s">
        <v>7</v>
      </c>
      <c r="C151" s="24">
        <f>'Filter by planned &amp; actual'!F151</f>
        <v>20015585</v>
      </c>
      <c r="D151" s="24">
        <f>'Filter by planned &amp; actual'!F1939</f>
        <v>50000000</v>
      </c>
      <c r="E151" s="19" t="s">
        <v>281</v>
      </c>
      <c r="F151" s="26">
        <v>44593</v>
      </c>
    </row>
    <row r="152" spans="1:6" hidden="1">
      <c r="A152" s="19">
        <v>2</v>
      </c>
      <c r="B152" s="19" t="s">
        <v>8</v>
      </c>
      <c r="C152" s="24">
        <f>'Filter by planned &amp; actual'!F152</f>
        <v>0</v>
      </c>
      <c r="D152" s="24">
        <f>'Filter by planned &amp; actual'!F1940</f>
        <v>0</v>
      </c>
      <c r="E152" s="19" t="s">
        <v>281</v>
      </c>
      <c r="F152" s="26">
        <v>44593</v>
      </c>
    </row>
    <row r="153" spans="1:6" hidden="1">
      <c r="A153" s="19">
        <v>3</v>
      </c>
      <c r="B153" s="19" t="s">
        <v>9</v>
      </c>
      <c r="C153" s="24">
        <f>'Filter by planned &amp; actual'!F153</f>
        <v>0</v>
      </c>
      <c r="D153" s="24">
        <f>'Filter by planned &amp; actual'!F1941</f>
        <v>0</v>
      </c>
      <c r="E153" s="19" t="s">
        <v>281</v>
      </c>
      <c r="F153" s="26">
        <v>44593</v>
      </c>
    </row>
    <row r="154" spans="1:6" hidden="1">
      <c r="A154" s="19">
        <v>4</v>
      </c>
      <c r="B154" s="19" t="s">
        <v>10</v>
      </c>
      <c r="C154" s="24">
        <f>'Filter by planned &amp; actual'!F154</f>
        <v>0</v>
      </c>
      <c r="D154" s="24">
        <f>'Filter by planned &amp; actual'!F1942</f>
        <v>0</v>
      </c>
      <c r="E154" s="19" t="s">
        <v>281</v>
      </c>
      <c r="F154" s="26">
        <v>44593</v>
      </c>
    </row>
    <row r="155" spans="1:6" hidden="1">
      <c r="A155" s="19">
        <v>5</v>
      </c>
      <c r="B155" s="19" t="s">
        <v>11</v>
      </c>
      <c r="C155" s="24">
        <f>'Filter by planned &amp; actual'!F155</f>
        <v>0</v>
      </c>
      <c r="D155" s="24">
        <f>'Filter by planned &amp; actual'!F1943</f>
        <v>4987239.43</v>
      </c>
      <c r="E155" s="19" t="s">
        <v>281</v>
      </c>
      <c r="F155" s="26">
        <v>44593</v>
      </c>
    </row>
    <row r="156" spans="1:6" hidden="1">
      <c r="A156" s="19">
        <v>6</v>
      </c>
      <c r="B156" s="19" t="s">
        <v>12</v>
      </c>
      <c r="C156" s="24">
        <f>'Filter by planned &amp; actual'!F156</f>
        <v>29208041</v>
      </c>
      <c r="D156" s="24">
        <f>'Filter by planned &amp; actual'!F1944</f>
        <v>75191848.310000002</v>
      </c>
      <c r="E156" s="19" t="s">
        <v>281</v>
      </c>
      <c r="F156" s="26">
        <v>44593</v>
      </c>
    </row>
    <row r="157" spans="1:6" hidden="1">
      <c r="A157" s="19">
        <v>7</v>
      </c>
      <c r="B157" s="19" t="s">
        <v>13</v>
      </c>
      <c r="C157" s="24">
        <f>'Filter by planned &amp; actual'!F157</f>
        <v>0</v>
      </c>
      <c r="D157" s="24">
        <f>'Filter by planned &amp; actual'!F1945</f>
        <v>3229199.85</v>
      </c>
      <c r="E157" s="19" t="s">
        <v>281</v>
      </c>
      <c r="F157" s="26">
        <v>44593</v>
      </c>
    </row>
    <row r="158" spans="1:6" hidden="1">
      <c r="A158" s="19">
        <v>8</v>
      </c>
      <c r="B158" s="19" t="s">
        <v>2004</v>
      </c>
      <c r="C158" s="24">
        <f>'Filter by planned &amp; actual'!F158</f>
        <v>12508988</v>
      </c>
      <c r="D158" s="24">
        <f>'Filter by planned &amp; actual'!F1946</f>
        <v>0</v>
      </c>
      <c r="E158" s="19" t="s">
        <v>281</v>
      </c>
      <c r="F158" s="26">
        <v>44593</v>
      </c>
    </row>
    <row r="159" spans="1:6" hidden="1">
      <c r="A159" s="19">
        <v>9</v>
      </c>
      <c r="B159" s="19" t="s">
        <v>15</v>
      </c>
      <c r="C159" s="24">
        <f>'Filter by planned &amp; actual'!F159</f>
        <v>0</v>
      </c>
      <c r="D159" s="24">
        <f>'Filter by planned &amp; actual'!F1947</f>
        <v>0</v>
      </c>
      <c r="E159" s="19" t="s">
        <v>281</v>
      </c>
      <c r="F159" s="26">
        <v>44593</v>
      </c>
    </row>
    <row r="160" spans="1:6" hidden="1">
      <c r="A160" s="19">
        <v>10</v>
      </c>
      <c r="B160" s="19" t="s">
        <v>16</v>
      </c>
      <c r="C160" s="24">
        <f>'Filter by planned &amp; actual'!F160</f>
        <v>0</v>
      </c>
      <c r="D160" s="24">
        <f>'Filter by planned &amp; actual'!F1948</f>
        <v>0</v>
      </c>
      <c r="E160" s="19" t="s">
        <v>281</v>
      </c>
      <c r="F160" s="26">
        <v>44593</v>
      </c>
    </row>
    <row r="161" spans="1:6" hidden="1">
      <c r="A161" s="19">
        <v>11</v>
      </c>
      <c r="B161" s="19" t="s">
        <v>17</v>
      </c>
      <c r="C161" s="24">
        <f>'Filter by planned &amp; actual'!F161</f>
        <v>0</v>
      </c>
      <c r="D161" s="24">
        <f>'Filter by planned &amp; actual'!F1949</f>
        <v>0</v>
      </c>
      <c r="E161" s="19" t="s">
        <v>281</v>
      </c>
      <c r="F161" s="26">
        <v>44593</v>
      </c>
    </row>
    <row r="162" spans="1:6" hidden="1">
      <c r="A162" s="19">
        <v>12</v>
      </c>
      <c r="B162" s="19" t="s">
        <v>18</v>
      </c>
      <c r="C162" s="24">
        <f>'Filter by planned &amp; actual'!F162</f>
        <v>0</v>
      </c>
      <c r="D162" s="24">
        <f>'Filter by planned &amp; actual'!F1950</f>
        <v>0</v>
      </c>
      <c r="E162" s="19" t="s">
        <v>281</v>
      </c>
      <c r="F162" s="26">
        <v>44593</v>
      </c>
    </row>
    <row r="163" spans="1:6" hidden="1">
      <c r="A163" s="19">
        <v>13</v>
      </c>
      <c r="B163" s="19" t="s">
        <v>19</v>
      </c>
      <c r="C163" s="24">
        <f>'Filter by planned &amp; actual'!F163</f>
        <v>0</v>
      </c>
      <c r="D163" s="24">
        <f>'Filter by planned &amp; actual'!F1951</f>
        <v>0</v>
      </c>
      <c r="E163" s="19" t="s">
        <v>281</v>
      </c>
      <c r="F163" s="26">
        <v>44593</v>
      </c>
    </row>
    <row r="164" spans="1:6" hidden="1">
      <c r="A164" s="19">
        <v>14</v>
      </c>
      <c r="B164" s="19" t="s">
        <v>20</v>
      </c>
      <c r="C164" s="24">
        <f>'Filter by planned &amp; actual'!F164</f>
        <v>0</v>
      </c>
      <c r="D164" s="24">
        <f>'Filter by planned &amp; actual'!F1952</f>
        <v>0</v>
      </c>
      <c r="E164" s="19" t="s">
        <v>281</v>
      </c>
      <c r="F164" s="26">
        <v>44593</v>
      </c>
    </row>
    <row r="165" spans="1:6" hidden="1">
      <c r="A165" s="19">
        <v>15</v>
      </c>
      <c r="B165" s="19" t="s">
        <v>21</v>
      </c>
      <c r="C165" s="24">
        <f>'Filter by planned &amp; actual'!F165</f>
        <v>0</v>
      </c>
      <c r="D165" s="24">
        <f>'Filter by planned &amp; actual'!F1953</f>
        <v>0</v>
      </c>
      <c r="E165" s="19" t="s">
        <v>281</v>
      </c>
      <c r="F165" s="26">
        <v>44593</v>
      </c>
    </row>
    <row r="166" spans="1:6" hidden="1">
      <c r="A166" s="19">
        <v>16</v>
      </c>
      <c r="B166" s="19" t="s">
        <v>22</v>
      </c>
      <c r="C166" s="24">
        <f>'Filter by planned &amp; actual'!F166</f>
        <v>0</v>
      </c>
      <c r="D166" s="24">
        <f>'Filter by planned &amp; actual'!F1954</f>
        <v>0</v>
      </c>
      <c r="E166" s="19" t="s">
        <v>281</v>
      </c>
      <c r="F166" s="26">
        <v>44593</v>
      </c>
    </row>
    <row r="167" spans="1:6" hidden="1">
      <c r="A167" s="19">
        <v>17</v>
      </c>
      <c r="B167" s="19" t="s">
        <v>23</v>
      </c>
      <c r="C167" s="24">
        <f>'Filter by planned &amp; actual'!F167</f>
        <v>0</v>
      </c>
      <c r="D167" s="24">
        <f>'Filter by planned &amp; actual'!F1955</f>
        <v>0</v>
      </c>
      <c r="E167" s="19" t="s">
        <v>281</v>
      </c>
      <c r="F167" s="26">
        <v>44593</v>
      </c>
    </row>
    <row r="168" spans="1:6" hidden="1">
      <c r="A168" s="19">
        <v>18</v>
      </c>
      <c r="B168" s="19" t="s">
        <v>24</v>
      </c>
      <c r="C168" s="24">
        <f>'Filter by planned &amp; actual'!F168</f>
        <v>0</v>
      </c>
      <c r="D168" s="24">
        <f>'Filter by planned &amp; actual'!F1956</f>
        <v>0</v>
      </c>
      <c r="E168" s="19" t="s">
        <v>281</v>
      </c>
      <c r="F168" s="26">
        <v>44593</v>
      </c>
    </row>
    <row r="169" spans="1:6" hidden="1">
      <c r="A169" s="19">
        <v>19</v>
      </c>
      <c r="B169" s="19" t="s">
        <v>25</v>
      </c>
      <c r="C169" s="24">
        <f>'Filter by planned &amp; actual'!F169</f>
        <v>0</v>
      </c>
      <c r="D169" s="24">
        <f>'Filter by planned &amp; actual'!F1957</f>
        <v>9763026.0600000005</v>
      </c>
      <c r="E169" s="19" t="s">
        <v>281</v>
      </c>
      <c r="F169" s="26">
        <v>44593</v>
      </c>
    </row>
    <row r="170" spans="1:6" hidden="1">
      <c r="A170" s="19">
        <v>20</v>
      </c>
      <c r="B170" s="19" t="s">
        <v>26</v>
      </c>
      <c r="C170" s="24">
        <f>'Filter by planned &amp; actual'!F170</f>
        <v>0</v>
      </c>
      <c r="D170" s="24">
        <f>'Filter by planned &amp; actual'!F1958</f>
        <v>13939200</v>
      </c>
      <c r="E170" s="19" t="s">
        <v>281</v>
      </c>
      <c r="F170" s="26">
        <v>44593</v>
      </c>
    </row>
    <row r="171" spans="1:6" hidden="1">
      <c r="A171" s="19">
        <v>21</v>
      </c>
      <c r="B171" s="19" t="s">
        <v>27</v>
      </c>
      <c r="C171" s="24">
        <f>'Filter by planned &amp; actual'!F171</f>
        <v>12497777</v>
      </c>
      <c r="D171" s="24">
        <f>'Filter by planned &amp; actual'!F1959</f>
        <v>0</v>
      </c>
      <c r="E171" s="19" t="s">
        <v>281</v>
      </c>
      <c r="F171" s="26">
        <v>44593</v>
      </c>
    </row>
    <row r="172" spans="1:6" hidden="1">
      <c r="A172" s="19">
        <v>22</v>
      </c>
      <c r="B172" s="19" t="s">
        <v>29</v>
      </c>
      <c r="C172" s="24">
        <f>'Filter by planned &amp; actual'!F172</f>
        <v>8356000</v>
      </c>
      <c r="D172" s="24">
        <f>'Filter by planned &amp; actual'!F1960</f>
        <v>43323670.25</v>
      </c>
      <c r="E172" s="19" t="s">
        <v>281</v>
      </c>
      <c r="F172" s="26">
        <v>44593</v>
      </c>
    </row>
    <row r="173" spans="1:6" hidden="1">
      <c r="A173" s="19">
        <v>23</v>
      </c>
      <c r="B173" s="19" t="s">
        <v>30</v>
      </c>
      <c r="C173" s="24">
        <f>'Filter by planned &amp; actual'!F173</f>
        <v>16896000</v>
      </c>
      <c r="D173" s="24">
        <f>'Filter by planned &amp; actual'!F1961</f>
        <v>0</v>
      </c>
      <c r="E173" s="19" t="s">
        <v>281</v>
      </c>
      <c r="F173" s="26">
        <v>44593</v>
      </c>
    </row>
    <row r="174" spans="1:6" hidden="1">
      <c r="A174" s="19">
        <v>24</v>
      </c>
      <c r="B174" s="19" t="s">
        <v>31</v>
      </c>
      <c r="C174" s="24">
        <f>'Filter by planned &amp; actual'!F174</f>
        <v>0</v>
      </c>
      <c r="D174" s="24">
        <f>'Filter by planned &amp; actual'!F1962</f>
        <v>14892130</v>
      </c>
      <c r="E174" s="19" t="s">
        <v>281</v>
      </c>
      <c r="F174" s="26">
        <v>44593</v>
      </c>
    </row>
    <row r="175" spans="1:6" hidden="1">
      <c r="A175" s="19">
        <v>25</v>
      </c>
      <c r="B175" s="19" t="s">
        <v>32</v>
      </c>
      <c r="C175" s="24">
        <f>'Filter by planned &amp; actual'!F175</f>
        <v>0</v>
      </c>
      <c r="D175" s="24">
        <f>'Filter by planned &amp; actual'!F1963</f>
        <v>0</v>
      </c>
      <c r="E175" s="19" t="s">
        <v>281</v>
      </c>
      <c r="F175" s="26">
        <v>44593</v>
      </c>
    </row>
    <row r="176" spans="1:6" hidden="1">
      <c r="A176" s="19">
        <v>26</v>
      </c>
      <c r="B176" s="19" t="s">
        <v>34</v>
      </c>
      <c r="C176" s="24">
        <f>'Filter by planned &amp; actual'!F176</f>
        <v>0</v>
      </c>
      <c r="D176" s="24">
        <f>'Filter by planned &amp; actual'!F1964</f>
        <v>0</v>
      </c>
      <c r="E176" s="19" t="s">
        <v>281</v>
      </c>
      <c r="F176" s="26">
        <v>44593</v>
      </c>
    </row>
    <row r="177" spans="1:6" hidden="1">
      <c r="A177" s="19">
        <v>27</v>
      </c>
      <c r="B177" s="19" t="s">
        <v>35</v>
      </c>
      <c r="C177" s="24">
        <f>'Filter by planned &amp; actual'!F177</f>
        <v>5414412</v>
      </c>
      <c r="D177" s="24">
        <f>'Filter by planned &amp; actual'!F1965</f>
        <v>0</v>
      </c>
      <c r="E177" s="19" t="s">
        <v>281</v>
      </c>
      <c r="F177" s="26">
        <v>44593</v>
      </c>
    </row>
    <row r="178" spans="1:6" hidden="1">
      <c r="A178" s="19">
        <v>28</v>
      </c>
      <c r="B178" s="19" t="s">
        <v>36</v>
      </c>
      <c r="C178" s="24">
        <f>'Filter by planned &amp; actual'!F178</f>
        <v>0</v>
      </c>
      <c r="D178" s="24">
        <f>'Filter by planned &amp; actual'!F1966</f>
        <v>0</v>
      </c>
      <c r="E178" s="19" t="s">
        <v>281</v>
      </c>
      <c r="F178" s="26">
        <v>44593</v>
      </c>
    </row>
    <row r="179" spans="1:6" hidden="1">
      <c r="A179" s="19">
        <v>29</v>
      </c>
      <c r="B179" s="19" t="s">
        <v>37</v>
      </c>
      <c r="C179" s="24">
        <f>'Filter by planned &amp; actual'!F179</f>
        <v>0</v>
      </c>
      <c r="D179" s="24">
        <f>'Filter by planned &amp; actual'!F1967</f>
        <v>0</v>
      </c>
      <c r="E179" s="19" t="s">
        <v>281</v>
      </c>
      <c r="F179" s="26">
        <v>44593</v>
      </c>
    </row>
    <row r="180" spans="1:6" hidden="1">
      <c r="A180" s="19">
        <v>30</v>
      </c>
      <c r="B180" s="19" t="s">
        <v>38</v>
      </c>
      <c r="C180" s="24">
        <f>'Filter by planned &amp; actual'!F180</f>
        <v>0</v>
      </c>
      <c r="D180" s="24">
        <f>'Filter by planned &amp; actual'!F1968</f>
        <v>0</v>
      </c>
      <c r="E180" s="19" t="s">
        <v>281</v>
      </c>
      <c r="F180" s="26">
        <v>44593</v>
      </c>
    </row>
    <row r="181" spans="1:6" hidden="1">
      <c r="A181" s="19">
        <v>31</v>
      </c>
      <c r="B181" s="19" t="s">
        <v>39</v>
      </c>
      <c r="C181" s="24">
        <f>'Filter by planned &amp; actual'!F181</f>
        <v>0</v>
      </c>
      <c r="D181" s="24">
        <f>'Filter by planned &amp; actual'!F1969</f>
        <v>0</v>
      </c>
      <c r="E181" s="19" t="s">
        <v>281</v>
      </c>
      <c r="F181" s="26">
        <v>44593</v>
      </c>
    </row>
    <row r="182" spans="1:6" hidden="1">
      <c r="A182" s="19">
        <v>32</v>
      </c>
      <c r="B182" s="19" t="s">
        <v>40</v>
      </c>
      <c r="C182" s="24">
        <f>'Filter by planned &amp; actual'!F182</f>
        <v>0</v>
      </c>
      <c r="D182" s="24">
        <f>'Filter by planned &amp; actual'!F1970</f>
        <v>0</v>
      </c>
      <c r="E182" s="19" t="s">
        <v>281</v>
      </c>
      <c r="F182" s="26">
        <v>44593</v>
      </c>
    </row>
    <row r="183" spans="1:6" hidden="1">
      <c r="A183" s="19">
        <v>33</v>
      </c>
      <c r="B183" s="19" t="s">
        <v>41</v>
      </c>
      <c r="C183" s="24">
        <f>'Filter by planned &amp; actual'!F183</f>
        <v>0</v>
      </c>
      <c r="D183" s="24">
        <f>'Filter by planned &amp; actual'!F1971</f>
        <v>0</v>
      </c>
      <c r="E183" s="19" t="s">
        <v>281</v>
      </c>
      <c r="F183" s="26">
        <v>44593</v>
      </c>
    </row>
    <row r="184" spans="1:6" hidden="1">
      <c r="A184" s="19">
        <v>34</v>
      </c>
      <c r="B184" s="19" t="s">
        <v>42</v>
      </c>
      <c r="C184" s="24">
        <f>'Filter by planned &amp; actual'!F184</f>
        <v>0</v>
      </c>
      <c r="D184" s="24">
        <f>'Filter by planned &amp; actual'!F1972</f>
        <v>0</v>
      </c>
      <c r="E184" s="19" t="s">
        <v>281</v>
      </c>
      <c r="F184" s="26">
        <v>44593</v>
      </c>
    </row>
    <row r="185" spans="1:6" hidden="1">
      <c r="A185" s="19">
        <v>35</v>
      </c>
      <c r="B185" s="19" t="s">
        <v>43</v>
      </c>
      <c r="C185" s="24">
        <f>'Filter by planned &amp; actual'!F185</f>
        <v>0</v>
      </c>
      <c r="D185" s="24">
        <f>'Filter by planned &amp; actual'!F1973</f>
        <v>0</v>
      </c>
      <c r="E185" s="19" t="s">
        <v>281</v>
      </c>
      <c r="F185" s="26">
        <v>44593</v>
      </c>
    </row>
    <row r="186" spans="1:6" hidden="1">
      <c r="A186" s="19">
        <v>36</v>
      </c>
      <c r="B186" s="19" t="s">
        <v>44</v>
      </c>
      <c r="C186" s="24">
        <f>'Filter by planned &amp; actual'!F186</f>
        <v>0</v>
      </c>
      <c r="D186" s="24">
        <f>'Filter by planned &amp; actual'!F1974</f>
        <v>0</v>
      </c>
      <c r="E186" s="19" t="s">
        <v>281</v>
      </c>
      <c r="F186" s="26">
        <v>44593</v>
      </c>
    </row>
    <row r="187" spans="1:6" hidden="1">
      <c r="A187" s="19">
        <v>37</v>
      </c>
      <c r="B187" s="19" t="s">
        <v>1980</v>
      </c>
      <c r="C187" s="24">
        <f>'Filter by planned &amp; actual'!F187</f>
        <v>0</v>
      </c>
      <c r="D187" s="24">
        <f>'Filter by planned &amp; actual'!F1975</f>
        <v>0</v>
      </c>
      <c r="E187" s="19" t="s">
        <v>281</v>
      </c>
      <c r="F187" s="26">
        <v>44593</v>
      </c>
    </row>
    <row r="188" spans="1:6" hidden="1">
      <c r="A188" s="19">
        <v>38</v>
      </c>
      <c r="B188" s="19" t="s">
        <v>1982</v>
      </c>
      <c r="C188" s="24">
        <f>'Filter by planned &amp; actual'!F188</f>
        <v>43520426</v>
      </c>
      <c r="D188" s="24">
        <f>'Filter by planned &amp; actual'!F1976</f>
        <v>0</v>
      </c>
      <c r="E188" s="19" t="s">
        <v>281</v>
      </c>
      <c r="F188" s="26">
        <v>44593</v>
      </c>
    </row>
    <row r="189" spans="1:6" hidden="1">
      <c r="A189" s="19">
        <v>39</v>
      </c>
      <c r="B189" s="19" t="s">
        <v>1984</v>
      </c>
      <c r="C189" s="24">
        <f>'Filter by planned &amp; actual'!F189</f>
        <v>18900329</v>
      </c>
      <c r="D189" s="24">
        <f>'Filter by planned &amp; actual'!F1977</f>
        <v>15000000</v>
      </c>
      <c r="E189" s="19" t="s">
        <v>281</v>
      </c>
      <c r="F189" s="26">
        <v>44593</v>
      </c>
    </row>
    <row r="190" spans="1:6" hidden="1">
      <c r="A190" s="19">
        <v>40</v>
      </c>
      <c r="B190" s="19" t="s">
        <v>2001</v>
      </c>
      <c r="C190" s="24">
        <f>'Filter by planned &amp; actual'!F190</f>
        <v>30310141</v>
      </c>
      <c r="D190" s="24">
        <f>'Filter by planned &amp; actual'!F1978</f>
        <v>26918062.219999999</v>
      </c>
      <c r="E190" s="19" t="s">
        <v>281</v>
      </c>
      <c r="F190" s="26">
        <v>44593</v>
      </c>
    </row>
    <row r="191" spans="1:6" hidden="1">
      <c r="A191" s="19">
        <v>41</v>
      </c>
      <c r="B191" s="19" t="s">
        <v>2002</v>
      </c>
      <c r="C191" s="24">
        <f>'Filter by planned &amp; actual'!F191</f>
        <v>0</v>
      </c>
      <c r="D191" s="24">
        <f>'Filter by planned &amp; actual'!F1979</f>
        <v>0</v>
      </c>
      <c r="E191" s="19" t="s">
        <v>281</v>
      </c>
      <c r="F191" s="26">
        <v>44593</v>
      </c>
    </row>
    <row r="192" spans="1:6" hidden="1">
      <c r="A192" s="19">
        <v>42</v>
      </c>
      <c r="B192" s="19" t="s">
        <v>2003</v>
      </c>
      <c r="C192" s="24">
        <f>'Filter by planned &amp; actual'!F192</f>
        <v>77000000</v>
      </c>
      <c r="D192" s="24">
        <f>'Filter by planned &amp; actual'!F1980</f>
        <v>27461819.5</v>
      </c>
      <c r="E192" s="19" t="s">
        <v>281</v>
      </c>
      <c r="F192" s="26">
        <v>44593</v>
      </c>
    </row>
    <row r="193" spans="1:6" hidden="1">
      <c r="A193" s="19">
        <v>43</v>
      </c>
      <c r="B193" s="19" t="s">
        <v>2064</v>
      </c>
      <c r="C193" s="24">
        <f>'Filter by planned &amp; actual'!F193</f>
        <v>0</v>
      </c>
      <c r="D193" s="24">
        <f>'Filter by planned &amp; actual'!F1981</f>
        <v>0</v>
      </c>
      <c r="E193" s="19" t="s">
        <v>281</v>
      </c>
      <c r="F193" s="26">
        <v>44593</v>
      </c>
    </row>
    <row r="194" spans="1:6" hidden="1">
      <c r="A194" s="19">
        <v>44</v>
      </c>
      <c r="B194" s="19" t="s">
        <v>2062</v>
      </c>
      <c r="C194" s="24">
        <f>'Filter by planned &amp; actual'!F194</f>
        <v>0</v>
      </c>
      <c r="D194" s="24">
        <f>'Filter by planned &amp; actual'!F1982</f>
        <v>0</v>
      </c>
      <c r="E194" s="19" t="s">
        <v>281</v>
      </c>
      <c r="F194" s="26">
        <v>44593</v>
      </c>
    </row>
    <row r="195" spans="1:6" hidden="1">
      <c r="A195" s="19">
        <v>45</v>
      </c>
      <c r="B195" s="19" t="s">
        <v>2063</v>
      </c>
      <c r="C195" s="24">
        <f>'Filter by planned &amp; actual'!F195</f>
        <v>0</v>
      </c>
      <c r="D195" s="24">
        <f>'Filter by planned &amp; actual'!F1983</f>
        <v>0</v>
      </c>
      <c r="E195" s="19" t="s">
        <v>281</v>
      </c>
      <c r="F195" s="26">
        <v>44593</v>
      </c>
    </row>
    <row r="196" spans="1:6" hidden="1">
      <c r="A196" s="19">
        <v>46</v>
      </c>
      <c r="B196" s="12" t="s">
        <v>2065</v>
      </c>
      <c r="C196" s="24">
        <f>'Filter by planned &amp; actual'!F196</f>
        <v>0</v>
      </c>
      <c r="D196" s="24">
        <f>'Filter by planned &amp; actual'!F1984</f>
        <v>0</v>
      </c>
      <c r="E196" s="19" t="s">
        <v>281</v>
      </c>
      <c r="F196" s="26">
        <v>44593</v>
      </c>
    </row>
    <row r="197" spans="1:6" hidden="1">
      <c r="A197" s="19">
        <v>47</v>
      </c>
      <c r="B197" s="12" t="s">
        <v>2066</v>
      </c>
      <c r="C197" s="24">
        <f>'Filter by planned &amp; actual'!F197</f>
        <v>20241854</v>
      </c>
      <c r="D197" s="24">
        <f>'Filter by planned &amp; actual'!F1985</f>
        <v>0</v>
      </c>
      <c r="E197" s="19" t="s">
        <v>281</v>
      </c>
      <c r="F197" s="26">
        <v>44593</v>
      </c>
    </row>
    <row r="198" spans="1:6" hidden="1">
      <c r="A198" s="19">
        <v>48</v>
      </c>
      <c r="B198" s="19" t="s">
        <v>2068</v>
      </c>
      <c r="C198" s="24">
        <f>'Filter by planned &amp; actual'!F198</f>
        <v>58745423</v>
      </c>
      <c r="D198" s="24">
        <f>'Filter by planned &amp; actual'!F1986</f>
        <v>0</v>
      </c>
      <c r="E198" s="19" t="s">
        <v>281</v>
      </c>
      <c r="F198" s="26">
        <v>44593</v>
      </c>
    </row>
    <row r="199" spans="1:6" hidden="1">
      <c r="A199" s="19">
        <v>49</v>
      </c>
      <c r="B199" s="19" t="s">
        <v>2069</v>
      </c>
      <c r="C199" s="24">
        <f>'Filter by planned &amp; actual'!F199</f>
        <v>0</v>
      </c>
      <c r="D199" s="24">
        <f>'Filter by planned &amp; actual'!F1987</f>
        <v>0</v>
      </c>
      <c r="E199" s="19" t="s">
        <v>281</v>
      </c>
      <c r="F199" s="26">
        <v>44593</v>
      </c>
    </row>
    <row r="200" spans="1:6" hidden="1">
      <c r="A200" s="19">
        <v>50</v>
      </c>
      <c r="B200" s="19" t="s">
        <v>66</v>
      </c>
      <c r="C200" s="24">
        <f>'Filter by planned &amp; actual'!F200</f>
        <v>0</v>
      </c>
      <c r="D200" s="24">
        <f>'Filter by planned &amp; actual'!F1988</f>
        <v>0</v>
      </c>
      <c r="E200" s="19" t="s">
        <v>281</v>
      </c>
      <c r="F200" s="26">
        <v>44593</v>
      </c>
    </row>
    <row r="201" spans="1:6" hidden="1">
      <c r="A201" s="19">
        <v>51</v>
      </c>
      <c r="B201" s="19" t="s">
        <v>67</v>
      </c>
      <c r="C201" s="24">
        <f>'Filter by planned &amp; actual'!F201</f>
        <v>0</v>
      </c>
      <c r="D201" s="24">
        <f>'Filter by planned &amp; actual'!F1989</f>
        <v>0</v>
      </c>
      <c r="E201" s="19" t="s">
        <v>281</v>
      </c>
      <c r="F201" s="26">
        <v>44593</v>
      </c>
    </row>
    <row r="202" spans="1:6" hidden="1">
      <c r="A202" s="19">
        <v>52</v>
      </c>
      <c r="B202" s="19" t="s">
        <v>68</v>
      </c>
      <c r="C202" s="24">
        <f>'Filter by planned &amp; actual'!F202</f>
        <v>0</v>
      </c>
      <c r="D202" s="24">
        <f>'Filter by planned &amp; actual'!F1990</f>
        <v>0</v>
      </c>
      <c r="E202" s="19" t="s">
        <v>281</v>
      </c>
      <c r="F202" s="26">
        <v>44593</v>
      </c>
    </row>
    <row r="203" spans="1:6" hidden="1">
      <c r="A203" s="19">
        <v>53</v>
      </c>
      <c r="B203" s="19" t="s">
        <v>69</v>
      </c>
      <c r="C203" s="24">
        <f>'Filter by planned &amp; actual'!F203</f>
        <v>0</v>
      </c>
      <c r="D203" s="24">
        <f>'Filter by planned &amp; actual'!F1991</f>
        <v>0</v>
      </c>
      <c r="E203" s="19" t="s">
        <v>281</v>
      </c>
      <c r="F203" s="26">
        <v>44593</v>
      </c>
    </row>
    <row r="204" spans="1:6" hidden="1">
      <c r="A204" s="19">
        <v>54</v>
      </c>
      <c r="B204" s="19" t="s">
        <v>70</v>
      </c>
      <c r="C204" s="24">
        <f>'Filter by planned &amp; actual'!F204</f>
        <v>0</v>
      </c>
      <c r="D204" s="24">
        <f>'Filter by planned &amp; actual'!F1992</f>
        <v>0</v>
      </c>
      <c r="E204" s="19" t="s">
        <v>281</v>
      </c>
      <c r="F204" s="26">
        <v>44593</v>
      </c>
    </row>
    <row r="205" spans="1:6" hidden="1">
      <c r="A205" s="19">
        <v>55</v>
      </c>
      <c r="B205" s="19" t="s">
        <v>71</v>
      </c>
      <c r="C205" s="24">
        <f>'Filter by planned &amp; actual'!F205</f>
        <v>0</v>
      </c>
      <c r="D205" s="24">
        <f>'Filter by planned &amp; actual'!F1993</f>
        <v>0</v>
      </c>
      <c r="E205" s="19" t="s">
        <v>281</v>
      </c>
      <c r="F205" s="26">
        <v>44593</v>
      </c>
    </row>
    <row r="206" spans="1:6" hidden="1">
      <c r="A206" s="19">
        <v>56</v>
      </c>
      <c r="B206" s="19" t="s">
        <v>72</v>
      </c>
      <c r="C206" s="24">
        <f>'Filter by planned &amp; actual'!F206</f>
        <v>0</v>
      </c>
      <c r="D206" s="24">
        <f>'Filter by planned &amp; actual'!F1994</f>
        <v>0</v>
      </c>
      <c r="E206" s="19" t="s">
        <v>281</v>
      </c>
      <c r="F206" s="26">
        <v>44593</v>
      </c>
    </row>
    <row r="207" spans="1:6" hidden="1">
      <c r="A207" s="19">
        <v>57</v>
      </c>
      <c r="B207" s="19" t="s">
        <v>73</v>
      </c>
      <c r="C207" s="24">
        <f>'Filter by planned &amp; actual'!F207</f>
        <v>0</v>
      </c>
      <c r="D207" s="24">
        <f>'Filter by planned &amp; actual'!F1995</f>
        <v>0</v>
      </c>
      <c r="E207" s="19" t="s">
        <v>281</v>
      </c>
      <c r="F207" s="26">
        <v>44593</v>
      </c>
    </row>
    <row r="208" spans="1:6" hidden="1">
      <c r="A208" s="19">
        <v>58</v>
      </c>
      <c r="B208" s="19" t="s">
        <v>74</v>
      </c>
      <c r="C208" s="24">
        <f>'Filter by planned &amp; actual'!F208</f>
        <v>0</v>
      </c>
      <c r="D208" s="24">
        <f>'Filter by planned &amp; actual'!F1996</f>
        <v>0</v>
      </c>
      <c r="E208" s="19" t="s">
        <v>281</v>
      </c>
      <c r="F208" s="26">
        <v>44593</v>
      </c>
    </row>
    <row r="209" spans="1:6" hidden="1">
      <c r="A209" s="19">
        <v>59</v>
      </c>
      <c r="B209" s="19" t="s">
        <v>75</v>
      </c>
      <c r="C209" s="24">
        <f>'Filter by planned &amp; actual'!F209</f>
        <v>0</v>
      </c>
      <c r="D209" s="24">
        <f>'Filter by planned &amp; actual'!F1997</f>
        <v>0</v>
      </c>
      <c r="E209" s="19" t="s">
        <v>281</v>
      </c>
      <c r="F209" s="26">
        <v>44593</v>
      </c>
    </row>
    <row r="210" spans="1:6" hidden="1">
      <c r="A210" s="19">
        <v>60</v>
      </c>
      <c r="B210" s="19" t="s">
        <v>76</v>
      </c>
      <c r="C210" s="24">
        <f>'Filter by planned &amp; actual'!F210</f>
        <v>0</v>
      </c>
      <c r="D210" s="24">
        <f>'Filter by planned &amp; actual'!F1998</f>
        <v>0</v>
      </c>
      <c r="E210" s="19" t="s">
        <v>281</v>
      </c>
      <c r="F210" s="26">
        <v>44593</v>
      </c>
    </row>
    <row r="211" spans="1:6" hidden="1">
      <c r="A211" s="19">
        <v>61</v>
      </c>
      <c r="B211" s="19" t="s">
        <v>77</v>
      </c>
      <c r="C211" s="24">
        <f>'Filter by planned &amp; actual'!F211</f>
        <v>0</v>
      </c>
      <c r="D211" s="24">
        <f>'Filter by planned &amp; actual'!F1999</f>
        <v>0</v>
      </c>
      <c r="E211" s="19" t="s">
        <v>281</v>
      </c>
      <c r="F211" s="26">
        <v>44593</v>
      </c>
    </row>
    <row r="212" spans="1:6" hidden="1">
      <c r="A212" s="19">
        <v>62</v>
      </c>
      <c r="B212" s="19" t="s">
        <v>87</v>
      </c>
      <c r="C212" s="24">
        <f>'Filter by planned &amp; actual'!F212</f>
        <v>0</v>
      </c>
      <c r="D212" s="24">
        <f>'Filter by planned &amp; actual'!F2000</f>
        <v>0</v>
      </c>
      <c r="E212" s="19" t="s">
        <v>281</v>
      </c>
      <c r="F212" s="26">
        <v>44593</v>
      </c>
    </row>
    <row r="213" spans="1:6" hidden="1">
      <c r="A213" s="19">
        <v>63</v>
      </c>
      <c r="B213" s="19" t="s">
        <v>93</v>
      </c>
      <c r="C213" s="24">
        <f>'Filter by planned &amp; actual'!F213</f>
        <v>0</v>
      </c>
      <c r="D213" s="24">
        <f>'Filter by planned &amp; actual'!F2001</f>
        <v>0</v>
      </c>
      <c r="E213" s="19" t="s">
        <v>281</v>
      </c>
      <c r="F213" s="26">
        <v>44593</v>
      </c>
    </row>
    <row r="214" spans="1:6" hidden="1">
      <c r="A214" s="19">
        <v>64</v>
      </c>
      <c r="B214" s="19" t="s">
        <v>94</v>
      </c>
      <c r="C214" s="24">
        <f>'Filter by planned &amp; actual'!F214</f>
        <v>0</v>
      </c>
      <c r="D214" s="24">
        <f>'Filter by planned &amp; actual'!F2002</f>
        <v>0</v>
      </c>
      <c r="E214" s="19" t="s">
        <v>281</v>
      </c>
      <c r="F214" s="26">
        <v>44593</v>
      </c>
    </row>
    <row r="215" spans="1:6" hidden="1">
      <c r="A215" s="19">
        <v>65</v>
      </c>
      <c r="B215" s="19" t="s">
        <v>95</v>
      </c>
      <c r="C215" s="24">
        <f>'Filter by planned &amp; actual'!F215</f>
        <v>0</v>
      </c>
      <c r="D215" s="24">
        <f>'Filter by planned &amp; actual'!F2003</f>
        <v>0</v>
      </c>
      <c r="E215" s="19" t="s">
        <v>281</v>
      </c>
      <c r="F215" s="26">
        <v>44593</v>
      </c>
    </row>
    <row r="216" spans="1:6" hidden="1">
      <c r="A216" s="19">
        <v>66</v>
      </c>
      <c r="B216" s="19" t="s">
        <v>96</v>
      </c>
      <c r="C216" s="24">
        <f>'Filter by planned &amp; actual'!F216</f>
        <v>0</v>
      </c>
      <c r="D216" s="24">
        <f>'Filter by planned &amp; actual'!F2004</f>
        <v>0</v>
      </c>
      <c r="E216" s="19" t="s">
        <v>281</v>
      </c>
      <c r="F216" s="26">
        <v>44593</v>
      </c>
    </row>
    <row r="217" spans="1:6" hidden="1">
      <c r="A217" s="19">
        <v>67</v>
      </c>
      <c r="B217" s="19" t="s">
        <v>97</v>
      </c>
      <c r="C217" s="24">
        <f>'Filter by planned &amp; actual'!F217</f>
        <v>0</v>
      </c>
      <c r="D217" s="24">
        <f>'Filter by planned &amp; actual'!F2005</f>
        <v>0</v>
      </c>
      <c r="E217" s="19" t="s">
        <v>281</v>
      </c>
      <c r="F217" s="26">
        <v>44593</v>
      </c>
    </row>
    <row r="218" spans="1:6" hidden="1">
      <c r="A218" s="19">
        <v>68</v>
      </c>
      <c r="B218" s="19" t="s">
        <v>98</v>
      </c>
      <c r="C218" s="24">
        <f>'Filter by planned &amp; actual'!F218</f>
        <v>0</v>
      </c>
      <c r="D218" s="24">
        <f>'Filter by planned &amp; actual'!F2006</f>
        <v>0</v>
      </c>
      <c r="E218" s="19" t="s">
        <v>281</v>
      </c>
      <c r="F218" s="26">
        <v>44593</v>
      </c>
    </row>
    <row r="219" spans="1:6" hidden="1">
      <c r="A219" s="19">
        <v>69</v>
      </c>
      <c r="B219" s="19" t="s">
        <v>99</v>
      </c>
      <c r="C219" s="24">
        <f>'Filter by planned &amp; actual'!F219</f>
        <v>0</v>
      </c>
      <c r="D219" s="24">
        <f>'Filter by planned &amp; actual'!F2007</f>
        <v>0</v>
      </c>
      <c r="E219" s="19" t="s">
        <v>281</v>
      </c>
      <c r="F219" s="26">
        <v>44593</v>
      </c>
    </row>
    <row r="220" spans="1:6" hidden="1">
      <c r="A220" s="19">
        <v>70</v>
      </c>
      <c r="B220" s="19" t="s">
        <v>100</v>
      </c>
      <c r="C220" s="24">
        <f>'Filter by planned &amp; actual'!F220</f>
        <v>0</v>
      </c>
      <c r="D220" s="24">
        <f>'Filter by planned &amp; actual'!F2008</f>
        <v>0</v>
      </c>
      <c r="E220" s="19" t="s">
        <v>281</v>
      </c>
      <c r="F220" s="26">
        <v>44593</v>
      </c>
    </row>
    <row r="221" spans="1:6" hidden="1">
      <c r="A221" s="19">
        <v>71</v>
      </c>
      <c r="B221" s="19" t="s">
        <v>101</v>
      </c>
      <c r="C221" s="24">
        <f>'Filter by planned &amp; actual'!F221</f>
        <v>0</v>
      </c>
      <c r="D221" s="24">
        <f>'Filter by planned &amp; actual'!F2009</f>
        <v>0</v>
      </c>
      <c r="E221" s="19" t="s">
        <v>281</v>
      </c>
      <c r="F221" s="26">
        <v>44593</v>
      </c>
    </row>
    <row r="222" spans="1:6" hidden="1">
      <c r="A222" s="19">
        <v>72</v>
      </c>
      <c r="B222" s="19" t="s">
        <v>102</v>
      </c>
      <c r="C222" s="24">
        <f>'Filter by planned &amp; actual'!F222</f>
        <v>0</v>
      </c>
      <c r="D222" s="24">
        <f>'Filter by planned &amp; actual'!F2010</f>
        <v>0</v>
      </c>
      <c r="E222" s="19" t="s">
        <v>281</v>
      </c>
      <c r="F222" s="26">
        <v>44593</v>
      </c>
    </row>
    <row r="223" spans="1:6" hidden="1">
      <c r="A223" s="19">
        <v>73</v>
      </c>
      <c r="B223" s="19" t="s">
        <v>103</v>
      </c>
      <c r="C223" s="24">
        <f>'Filter by planned &amp; actual'!F223</f>
        <v>0</v>
      </c>
      <c r="D223" s="24">
        <f>'Filter by planned &amp; actual'!F2011</f>
        <v>0</v>
      </c>
      <c r="E223" s="19" t="s">
        <v>281</v>
      </c>
      <c r="F223" s="26">
        <v>44593</v>
      </c>
    </row>
    <row r="224" spans="1:6" hidden="1">
      <c r="A224" s="19">
        <v>74</v>
      </c>
      <c r="B224" s="19" t="s">
        <v>104</v>
      </c>
      <c r="C224" s="24">
        <f>'Filter by planned &amp; actual'!F224</f>
        <v>0</v>
      </c>
      <c r="D224" s="24">
        <f>'Filter by planned &amp; actual'!F2012</f>
        <v>0</v>
      </c>
      <c r="E224" s="19" t="s">
        <v>281</v>
      </c>
      <c r="F224" s="26">
        <v>44593</v>
      </c>
    </row>
    <row r="225" spans="1:6" hidden="1">
      <c r="A225" s="19">
        <v>75</v>
      </c>
      <c r="B225" s="19" t="s">
        <v>105</v>
      </c>
      <c r="C225" s="24">
        <f>'Filter by planned &amp; actual'!F225</f>
        <v>0</v>
      </c>
      <c r="D225" s="24">
        <f>'Filter by planned &amp; actual'!F2013</f>
        <v>0</v>
      </c>
      <c r="E225" s="19" t="s">
        <v>281</v>
      </c>
      <c r="F225" s="26">
        <v>44593</v>
      </c>
    </row>
    <row r="226" spans="1:6" hidden="1">
      <c r="A226" s="19">
        <v>76</v>
      </c>
      <c r="B226" s="19" t="s">
        <v>111</v>
      </c>
      <c r="C226" s="24">
        <f>'Filter by planned &amp; actual'!F226</f>
        <v>0</v>
      </c>
      <c r="D226" s="24">
        <f>'Filter by planned &amp; actual'!F2014</f>
        <v>0</v>
      </c>
      <c r="E226" s="19" t="s">
        <v>281</v>
      </c>
      <c r="F226" s="26">
        <v>44593</v>
      </c>
    </row>
    <row r="227" spans="1:6" hidden="1">
      <c r="A227" s="19">
        <v>77</v>
      </c>
      <c r="B227" s="19" t="s">
        <v>112</v>
      </c>
      <c r="C227" s="24">
        <f>'Filter by planned &amp; actual'!F227</f>
        <v>0</v>
      </c>
      <c r="D227" s="24">
        <f>'Filter by planned &amp; actual'!F2015</f>
        <v>0</v>
      </c>
      <c r="E227" s="19" t="s">
        <v>281</v>
      </c>
      <c r="F227" s="26">
        <v>44593</v>
      </c>
    </row>
    <row r="228" spans="1:6" hidden="1">
      <c r="A228" s="19">
        <v>78</v>
      </c>
      <c r="B228" s="19" t="s">
        <v>113</v>
      </c>
      <c r="C228" s="24">
        <f>'Filter by planned &amp; actual'!F228</f>
        <v>0</v>
      </c>
      <c r="D228" s="24">
        <f>'Filter by planned &amp; actual'!F2016</f>
        <v>0</v>
      </c>
      <c r="E228" s="19" t="s">
        <v>281</v>
      </c>
      <c r="F228" s="26">
        <v>44593</v>
      </c>
    </row>
    <row r="229" spans="1:6" hidden="1">
      <c r="A229" s="19">
        <v>79</v>
      </c>
      <c r="B229" s="19" t="s">
        <v>114</v>
      </c>
      <c r="C229" s="24">
        <f>'Filter by planned &amp; actual'!F229</f>
        <v>0</v>
      </c>
      <c r="D229" s="24">
        <f>'Filter by planned &amp; actual'!F2017</f>
        <v>0</v>
      </c>
      <c r="E229" s="19" t="s">
        <v>281</v>
      </c>
      <c r="F229" s="26">
        <v>44593</v>
      </c>
    </row>
    <row r="230" spans="1:6" hidden="1">
      <c r="A230" s="19">
        <v>80</v>
      </c>
      <c r="B230" s="19" t="s">
        <v>115</v>
      </c>
      <c r="C230" s="24">
        <f>'Filter by planned &amp; actual'!F230</f>
        <v>0</v>
      </c>
      <c r="D230" s="24">
        <f>'Filter by planned &amp; actual'!F2018</f>
        <v>0</v>
      </c>
      <c r="E230" s="19" t="s">
        <v>281</v>
      </c>
      <c r="F230" s="26">
        <v>44593</v>
      </c>
    </row>
    <row r="231" spans="1:6" hidden="1">
      <c r="A231" s="19">
        <v>81</v>
      </c>
      <c r="B231" s="19" t="s">
        <v>116</v>
      </c>
      <c r="C231" s="24">
        <f>'Filter by planned &amp; actual'!F231</f>
        <v>0</v>
      </c>
      <c r="D231" s="24">
        <f>'Filter by planned &amp; actual'!F2019</f>
        <v>0</v>
      </c>
      <c r="E231" s="19" t="s">
        <v>281</v>
      </c>
      <c r="F231" s="26">
        <v>44593</v>
      </c>
    </row>
    <row r="232" spans="1:6" hidden="1">
      <c r="A232" s="19">
        <v>82</v>
      </c>
      <c r="B232" s="19" t="s">
        <v>117</v>
      </c>
      <c r="C232" s="24">
        <f>'Filter by planned &amp; actual'!F232</f>
        <v>0</v>
      </c>
      <c r="D232" s="24">
        <f>'Filter by planned &amp; actual'!F2020</f>
        <v>0</v>
      </c>
      <c r="E232" s="19" t="s">
        <v>281</v>
      </c>
      <c r="F232" s="26">
        <v>44593</v>
      </c>
    </row>
    <row r="233" spans="1:6" hidden="1">
      <c r="A233" s="19">
        <v>83</v>
      </c>
      <c r="B233" s="19" t="s">
        <v>118</v>
      </c>
      <c r="C233" s="24">
        <f>'Filter by planned &amp; actual'!F233</f>
        <v>0</v>
      </c>
      <c r="D233" s="24">
        <f>'Filter by planned &amp; actual'!F2021</f>
        <v>0</v>
      </c>
      <c r="E233" s="19" t="s">
        <v>281</v>
      </c>
      <c r="F233" s="26">
        <v>44593</v>
      </c>
    </row>
    <row r="234" spans="1:6" hidden="1">
      <c r="A234" s="19">
        <v>84</v>
      </c>
      <c r="B234" s="19" t="s">
        <v>119</v>
      </c>
      <c r="C234" s="24">
        <f>'Filter by planned &amp; actual'!F234</f>
        <v>0</v>
      </c>
      <c r="D234" s="24">
        <f>'Filter by planned &amp; actual'!F2022</f>
        <v>0</v>
      </c>
      <c r="E234" s="19" t="s">
        <v>281</v>
      </c>
      <c r="F234" s="26">
        <v>44593</v>
      </c>
    </row>
    <row r="235" spans="1:6" hidden="1">
      <c r="A235" s="19">
        <v>85</v>
      </c>
      <c r="B235" s="19" t="s">
        <v>120</v>
      </c>
      <c r="C235" s="24">
        <f>'Filter by planned &amp; actual'!F235</f>
        <v>0</v>
      </c>
      <c r="D235" s="24">
        <f>'Filter by planned &amp; actual'!F2023</f>
        <v>0</v>
      </c>
      <c r="E235" s="19" t="s">
        <v>281</v>
      </c>
      <c r="F235" s="26">
        <v>44593</v>
      </c>
    </row>
    <row r="236" spans="1:6" hidden="1">
      <c r="A236" s="19">
        <v>86</v>
      </c>
      <c r="B236" s="19" t="s">
        <v>121</v>
      </c>
      <c r="C236" s="24">
        <f>'Filter by planned &amp; actual'!F236</f>
        <v>0</v>
      </c>
      <c r="D236" s="24">
        <f>'Filter by planned &amp; actual'!F2024</f>
        <v>0</v>
      </c>
      <c r="E236" s="19" t="s">
        <v>281</v>
      </c>
      <c r="F236" s="26">
        <v>44593</v>
      </c>
    </row>
    <row r="237" spans="1:6" hidden="1">
      <c r="A237" s="19">
        <v>87</v>
      </c>
      <c r="B237" s="19" t="s">
        <v>122</v>
      </c>
      <c r="C237" s="24">
        <f>'Filter by planned &amp; actual'!F237</f>
        <v>0</v>
      </c>
      <c r="D237" s="24">
        <f>'Filter by planned &amp; actual'!F2025</f>
        <v>0</v>
      </c>
      <c r="E237" s="19" t="s">
        <v>281</v>
      </c>
      <c r="F237" s="26">
        <v>44593</v>
      </c>
    </row>
    <row r="238" spans="1:6" hidden="1">
      <c r="A238" s="19">
        <v>88</v>
      </c>
      <c r="B238" s="19" t="s">
        <v>123</v>
      </c>
      <c r="C238" s="24">
        <f>'Filter by planned &amp; actual'!F238</f>
        <v>0</v>
      </c>
      <c r="D238" s="24">
        <f>'Filter by planned &amp; actual'!F2026</f>
        <v>0</v>
      </c>
      <c r="E238" s="19" t="s">
        <v>281</v>
      </c>
      <c r="F238" s="26">
        <v>44593</v>
      </c>
    </row>
    <row r="239" spans="1:6" hidden="1">
      <c r="A239" s="19">
        <v>89</v>
      </c>
      <c r="B239" s="19" t="s">
        <v>126</v>
      </c>
      <c r="C239" s="24">
        <f>'Filter by planned &amp; actual'!F239</f>
        <v>0</v>
      </c>
      <c r="D239" s="24">
        <f>'Filter by planned &amp; actual'!F2027</f>
        <v>0</v>
      </c>
      <c r="E239" s="19" t="s">
        <v>281</v>
      </c>
      <c r="F239" s="26">
        <v>44593</v>
      </c>
    </row>
    <row r="240" spans="1:6" hidden="1">
      <c r="A240" s="19">
        <v>90</v>
      </c>
      <c r="B240" s="19" t="s">
        <v>284</v>
      </c>
      <c r="C240" s="24">
        <f>'Filter by planned &amp; actual'!F240</f>
        <v>0</v>
      </c>
      <c r="D240" s="24">
        <f>'Filter by planned &amp; actual'!F2028</f>
        <v>0</v>
      </c>
      <c r="E240" s="19" t="s">
        <v>281</v>
      </c>
      <c r="F240" s="26">
        <v>44593</v>
      </c>
    </row>
    <row r="241" spans="1:6" hidden="1">
      <c r="A241" s="19">
        <v>91</v>
      </c>
      <c r="B241" s="19" t="s">
        <v>2006</v>
      </c>
      <c r="C241" s="24">
        <f>'Filter by planned &amp; actual'!F241</f>
        <v>0</v>
      </c>
      <c r="D241" s="24">
        <f>'Filter by planned &amp; actual'!F2029</f>
        <v>0</v>
      </c>
      <c r="E241" s="19" t="s">
        <v>281</v>
      </c>
      <c r="F241" s="26">
        <v>44593</v>
      </c>
    </row>
    <row r="242" spans="1:6" hidden="1">
      <c r="A242" s="19">
        <v>92</v>
      </c>
      <c r="B242" s="19" t="s">
        <v>283</v>
      </c>
      <c r="C242" s="24">
        <f>'Filter by planned &amp; actual'!F242</f>
        <v>0</v>
      </c>
      <c r="D242" s="24">
        <f>'Filter by planned &amp; actual'!F2030</f>
        <v>0</v>
      </c>
      <c r="E242" s="19" t="s">
        <v>281</v>
      </c>
      <c r="F242" s="26">
        <v>44593</v>
      </c>
    </row>
    <row r="243" spans="1:6" hidden="1">
      <c r="A243" s="19">
        <v>93</v>
      </c>
      <c r="B243" s="19" t="s">
        <v>2005</v>
      </c>
      <c r="C243" s="24">
        <f>'Filter by planned &amp; actual'!F243</f>
        <v>0</v>
      </c>
      <c r="D243" s="24">
        <f>'Filter by planned &amp; actual'!F2031</f>
        <v>0</v>
      </c>
      <c r="E243" s="19" t="s">
        <v>281</v>
      </c>
      <c r="F243" s="26">
        <v>44593</v>
      </c>
    </row>
    <row r="244" spans="1:6" hidden="1">
      <c r="A244" s="19">
        <v>94</v>
      </c>
      <c r="B244" s="19" t="s">
        <v>2075</v>
      </c>
      <c r="C244" s="24">
        <f>'Filter by planned &amp; actual'!F244</f>
        <v>0</v>
      </c>
      <c r="D244" s="24">
        <f>'Filter by planned &amp; actual'!F2032</f>
        <v>0</v>
      </c>
      <c r="E244" s="19" t="s">
        <v>281</v>
      </c>
      <c r="F244" s="26">
        <v>44593</v>
      </c>
    </row>
    <row r="245" spans="1:6" hidden="1">
      <c r="A245" s="19">
        <v>95</v>
      </c>
      <c r="B245" s="19" t="s">
        <v>2076</v>
      </c>
      <c r="C245" s="24">
        <f>'Filter by planned &amp; actual'!F245</f>
        <v>0</v>
      </c>
      <c r="D245" s="24">
        <f>'Filter by planned &amp; actual'!F2033</f>
        <v>0</v>
      </c>
      <c r="E245" s="19" t="s">
        <v>281</v>
      </c>
      <c r="F245" s="26">
        <v>44593</v>
      </c>
    </row>
    <row r="246" spans="1:6" hidden="1">
      <c r="A246" s="19">
        <v>96</v>
      </c>
      <c r="B246" s="19" t="s">
        <v>2077</v>
      </c>
      <c r="C246" s="24">
        <f>'Filter by planned &amp; actual'!F246</f>
        <v>0</v>
      </c>
      <c r="D246" s="24">
        <f>'Filter by planned &amp; actual'!F2034</f>
        <v>0</v>
      </c>
      <c r="E246" s="19" t="s">
        <v>281</v>
      </c>
      <c r="F246" s="26">
        <v>44593</v>
      </c>
    </row>
    <row r="247" spans="1:6" hidden="1">
      <c r="A247" s="19">
        <v>97</v>
      </c>
      <c r="B247" s="19" t="s">
        <v>2078</v>
      </c>
      <c r="C247" s="24">
        <f>'Filter by planned &amp; actual'!F247</f>
        <v>0</v>
      </c>
      <c r="D247" s="24">
        <f>'Filter by planned &amp; actual'!F2035</f>
        <v>14276720</v>
      </c>
      <c r="E247" s="19" t="s">
        <v>281</v>
      </c>
      <c r="F247" s="26">
        <v>44593</v>
      </c>
    </row>
    <row r="248" spans="1:6" hidden="1">
      <c r="A248" s="19">
        <v>98</v>
      </c>
      <c r="B248" s="19" t="s">
        <v>2079</v>
      </c>
      <c r="C248" s="24">
        <f>'Filter by planned &amp; actual'!F248</f>
        <v>39432474.590000004</v>
      </c>
      <c r="D248" s="24">
        <f>'Filter by planned &amp; actual'!F2036</f>
        <v>3852337</v>
      </c>
      <c r="E248" s="19" t="s">
        <v>281</v>
      </c>
      <c r="F248" s="26">
        <v>44593</v>
      </c>
    </row>
    <row r="249" spans="1:6" hidden="1">
      <c r="A249" s="19">
        <v>99</v>
      </c>
      <c r="B249" s="19" t="s">
        <v>2080</v>
      </c>
      <c r="C249" s="24">
        <f>'Filter by planned &amp; actual'!F249</f>
        <v>50000000</v>
      </c>
      <c r="D249" s="24">
        <f>'Filter by planned &amp; actual'!F2037</f>
        <v>103808480</v>
      </c>
      <c r="E249" s="19" t="s">
        <v>281</v>
      </c>
      <c r="F249" s="26">
        <v>44593</v>
      </c>
    </row>
    <row r="250" spans="1:6" hidden="1">
      <c r="A250" s="19">
        <v>100</v>
      </c>
      <c r="B250" s="19" t="s">
        <v>2081</v>
      </c>
      <c r="C250" s="24">
        <f>'Filter by planned &amp; actual'!F250</f>
        <v>0</v>
      </c>
      <c r="D250" s="24">
        <f>'Filter by planned &amp; actual'!F2038</f>
        <v>0</v>
      </c>
      <c r="E250" s="19" t="s">
        <v>281</v>
      </c>
      <c r="F250" s="26">
        <v>44593</v>
      </c>
    </row>
    <row r="251" spans="1:6" hidden="1">
      <c r="A251" s="19">
        <v>101</v>
      </c>
      <c r="B251" s="19" t="s">
        <v>2082</v>
      </c>
      <c r="C251" s="24">
        <f>'Filter by planned &amp; actual'!F251</f>
        <v>0</v>
      </c>
      <c r="D251" s="24">
        <f>'Filter by planned &amp; actual'!F2039</f>
        <v>0</v>
      </c>
      <c r="E251" s="19" t="s">
        <v>281</v>
      </c>
      <c r="F251" s="26">
        <v>44593</v>
      </c>
    </row>
    <row r="252" spans="1:6" hidden="1">
      <c r="A252" s="19">
        <v>102</v>
      </c>
      <c r="B252" s="19" t="s">
        <v>2083</v>
      </c>
      <c r="C252" s="24">
        <f>'Filter by planned &amp; actual'!F252</f>
        <v>11833303</v>
      </c>
      <c r="D252" s="24">
        <f>'Filter by planned &amp; actual'!F2040</f>
        <v>0</v>
      </c>
      <c r="E252" s="19" t="s">
        <v>281</v>
      </c>
      <c r="F252" s="26">
        <v>44593</v>
      </c>
    </row>
    <row r="253" spans="1:6" hidden="1">
      <c r="A253" s="19">
        <v>103</v>
      </c>
      <c r="B253" s="19" t="s">
        <v>2085</v>
      </c>
      <c r="C253" s="24">
        <f>'Filter by planned &amp; actual'!F253</f>
        <v>0</v>
      </c>
      <c r="D253" s="24">
        <f>'Filter by planned &amp; actual'!F2041</f>
        <v>0</v>
      </c>
      <c r="E253" s="19" t="s">
        <v>281</v>
      </c>
      <c r="F253" s="26">
        <v>44593</v>
      </c>
    </row>
    <row r="254" spans="1:6" hidden="1">
      <c r="A254" s="19">
        <v>104</v>
      </c>
      <c r="B254" s="19" t="s">
        <v>2086</v>
      </c>
      <c r="C254" s="24">
        <f>'Filter by planned &amp; actual'!F254</f>
        <v>0</v>
      </c>
      <c r="D254" s="24">
        <f>'Filter by planned &amp; actual'!F2042</f>
        <v>0</v>
      </c>
      <c r="E254" s="19" t="s">
        <v>281</v>
      </c>
      <c r="F254" s="26">
        <v>44593</v>
      </c>
    </row>
    <row r="255" spans="1:6" hidden="1">
      <c r="A255" s="19">
        <v>105</v>
      </c>
      <c r="B255" s="19" t="s">
        <v>2087</v>
      </c>
      <c r="C255" s="24">
        <f>'Filter by planned &amp; actual'!F255</f>
        <v>6242579</v>
      </c>
      <c r="D255" s="24">
        <f>'Filter by planned &amp; actual'!F2043</f>
        <v>0</v>
      </c>
      <c r="E255" s="19" t="s">
        <v>281</v>
      </c>
      <c r="F255" s="26">
        <v>44593</v>
      </c>
    </row>
    <row r="256" spans="1:6" hidden="1">
      <c r="A256" s="19">
        <v>106</v>
      </c>
      <c r="B256" s="19" t="s">
        <v>2088</v>
      </c>
      <c r="C256" s="24">
        <f>'Filter by planned &amp; actual'!F256</f>
        <v>0</v>
      </c>
      <c r="D256" s="24">
        <f>'Filter by planned &amp; actual'!F2044</f>
        <v>0</v>
      </c>
      <c r="E256" s="19" t="s">
        <v>281</v>
      </c>
      <c r="F256" s="26">
        <v>44593</v>
      </c>
    </row>
    <row r="257" spans="1:6" hidden="1">
      <c r="A257" s="19">
        <v>107</v>
      </c>
      <c r="B257" s="19" t="s">
        <v>2089</v>
      </c>
      <c r="C257" s="24">
        <f>'Filter by planned &amp; actual'!F257</f>
        <v>0</v>
      </c>
      <c r="D257" s="24">
        <f>'Filter by planned &amp; actual'!F2045</f>
        <v>5500000</v>
      </c>
      <c r="E257" s="19" t="s">
        <v>281</v>
      </c>
      <c r="F257" s="26">
        <v>44593</v>
      </c>
    </row>
    <row r="258" spans="1:6" hidden="1">
      <c r="A258" s="19">
        <v>108</v>
      </c>
      <c r="B258" s="19" t="s">
        <v>2090</v>
      </c>
      <c r="C258" s="24">
        <f>'Filter by planned &amp; actual'!F258</f>
        <v>0</v>
      </c>
      <c r="D258" s="24">
        <f>'Filter by planned &amp; actual'!F2046</f>
        <v>0</v>
      </c>
      <c r="E258" s="19" t="s">
        <v>281</v>
      </c>
      <c r="F258" s="26">
        <v>44593</v>
      </c>
    </row>
    <row r="259" spans="1:6" hidden="1">
      <c r="A259" s="19">
        <v>109</v>
      </c>
      <c r="B259" s="19" t="s">
        <v>2091</v>
      </c>
      <c r="C259" s="24">
        <f>'Filter by planned &amp; actual'!F259</f>
        <v>0</v>
      </c>
      <c r="D259" s="24">
        <f>'Filter by planned &amp; actual'!F2047</f>
        <v>0</v>
      </c>
      <c r="E259" s="19" t="s">
        <v>281</v>
      </c>
      <c r="F259" s="26">
        <v>44593</v>
      </c>
    </row>
    <row r="260" spans="1:6" hidden="1">
      <c r="A260" s="19">
        <v>110</v>
      </c>
      <c r="B260" s="19" t="s">
        <v>2092</v>
      </c>
      <c r="C260" s="24">
        <f>'Filter by planned &amp; actual'!F260</f>
        <v>41868778</v>
      </c>
      <c r="D260" s="24">
        <f>'Filter by planned &amp; actual'!F2048</f>
        <v>0</v>
      </c>
      <c r="E260" s="19" t="s">
        <v>281</v>
      </c>
      <c r="F260" s="26">
        <v>44593</v>
      </c>
    </row>
    <row r="261" spans="1:6" hidden="1">
      <c r="A261" s="19">
        <v>111</v>
      </c>
      <c r="B261" s="19" t="s">
        <v>2104</v>
      </c>
      <c r="C261" s="24">
        <f>'Filter by planned &amp; actual'!F261</f>
        <v>2700000</v>
      </c>
      <c r="D261" s="24">
        <f>'Filter by planned &amp; actual'!F2049</f>
        <v>0</v>
      </c>
      <c r="E261" s="19" t="s">
        <v>281</v>
      </c>
      <c r="F261" s="26">
        <v>44593</v>
      </c>
    </row>
    <row r="262" spans="1:6" hidden="1">
      <c r="A262" s="19">
        <v>112</v>
      </c>
      <c r="B262" s="19" t="s">
        <v>2100</v>
      </c>
      <c r="C262" s="24">
        <f>'Filter by planned &amp; actual'!F262</f>
        <v>18554285</v>
      </c>
      <c r="D262" s="24">
        <f>'Filter by planned &amp; actual'!F2050</f>
        <v>22286048.939999998</v>
      </c>
      <c r="E262" s="19" t="s">
        <v>281</v>
      </c>
      <c r="F262" s="26">
        <v>44593</v>
      </c>
    </row>
    <row r="263" spans="1:6" hidden="1">
      <c r="A263" s="19">
        <v>113</v>
      </c>
      <c r="B263" s="19" t="s">
        <v>2101</v>
      </c>
      <c r="C263" s="24">
        <f>'Filter by planned &amp; actual'!F263</f>
        <v>22189334</v>
      </c>
      <c r="D263" s="24">
        <f>'Filter by planned &amp; actual'!F2051</f>
        <v>37089198</v>
      </c>
      <c r="E263" s="19" t="s">
        <v>281</v>
      </c>
      <c r="F263" s="26">
        <v>44593</v>
      </c>
    </row>
    <row r="264" spans="1:6" hidden="1">
      <c r="A264" s="19">
        <v>114</v>
      </c>
      <c r="B264" s="19" t="s">
        <v>2102</v>
      </c>
      <c r="C264" s="24">
        <f>'Filter by planned &amp; actual'!F264</f>
        <v>0</v>
      </c>
      <c r="D264" s="24">
        <f>'Filter by planned &amp; actual'!F2052</f>
        <v>0</v>
      </c>
      <c r="E264" s="19" t="s">
        <v>281</v>
      </c>
      <c r="F264" s="26">
        <v>44593</v>
      </c>
    </row>
    <row r="265" spans="1:6" hidden="1">
      <c r="A265" s="20">
        <v>115</v>
      </c>
      <c r="B265" s="20" t="s">
        <v>2103</v>
      </c>
      <c r="C265" s="24">
        <f>'Filter by planned &amp; actual'!F265</f>
        <v>0</v>
      </c>
      <c r="D265" s="24">
        <f>'Filter by planned &amp; actual'!F2053</f>
        <v>2038310.81</v>
      </c>
      <c r="E265" s="19" t="s">
        <v>281</v>
      </c>
      <c r="F265" s="26">
        <v>44593</v>
      </c>
    </row>
    <row r="266" spans="1:6" hidden="1">
      <c r="A266" s="19">
        <v>116</v>
      </c>
      <c r="B266" s="19" t="s">
        <v>2109</v>
      </c>
      <c r="C266" s="24">
        <f>'Filter by planned &amp; actual'!F266</f>
        <v>0</v>
      </c>
      <c r="D266" s="24">
        <f>'Filter by planned &amp; actual'!F2054</f>
        <v>0</v>
      </c>
      <c r="E266" s="19" t="s">
        <v>281</v>
      </c>
      <c r="F266" s="26">
        <v>44593</v>
      </c>
    </row>
    <row r="267" spans="1:6" hidden="1">
      <c r="A267" s="19">
        <v>117</v>
      </c>
      <c r="B267" s="19" t="s">
        <v>2110</v>
      </c>
      <c r="C267" s="24">
        <f>'Filter by planned &amp; actual'!F267</f>
        <v>1462500</v>
      </c>
      <c r="D267" s="24">
        <f>'Filter by planned &amp; actual'!F2055</f>
        <v>0</v>
      </c>
      <c r="E267" s="19" t="s">
        <v>281</v>
      </c>
      <c r="F267" s="26">
        <v>44593</v>
      </c>
    </row>
    <row r="268" spans="1:6" hidden="1">
      <c r="A268" s="19">
        <v>118</v>
      </c>
      <c r="B268" s="19" t="s">
        <v>2112</v>
      </c>
      <c r="C268" s="24">
        <f>'Filter by planned &amp; actual'!F268</f>
        <v>10000000</v>
      </c>
      <c r="D268" s="24">
        <f>'Filter by planned &amp; actual'!F2056</f>
        <v>0</v>
      </c>
      <c r="E268" s="19" t="s">
        <v>281</v>
      </c>
      <c r="F268" s="26">
        <v>44593</v>
      </c>
    </row>
    <row r="269" spans="1:6" hidden="1">
      <c r="A269" s="19">
        <v>119</v>
      </c>
      <c r="B269" s="19" t="s">
        <v>2113</v>
      </c>
      <c r="C269" s="24">
        <f>'Filter by planned &amp; actual'!F269</f>
        <v>0</v>
      </c>
      <c r="D269" s="24">
        <f>'Filter by planned &amp; actual'!F2057</f>
        <v>0</v>
      </c>
      <c r="E269" s="19" t="s">
        <v>281</v>
      </c>
      <c r="F269" s="26">
        <v>44593</v>
      </c>
    </row>
    <row r="270" spans="1:6" hidden="1">
      <c r="A270" s="19">
        <v>120</v>
      </c>
      <c r="B270" s="19" t="s">
        <v>2114</v>
      </c>
      <c r="C270" s="24">
        <f>'Filter by planned &amp; actual'!F270</f>
        <v>0</v>
      </c>
      <c r="D270" s="24">
        <f>'Filter by planned &amp; actual'!F2058</f>
        <v>0</v>
      </c>
      <c r="E270" s="19" t="s">
        <v>281</v>
      </c>
      <c r="F270" s="26">
        <v>44593</v>
      </c>
    </row>
    <row r="271" spans="1:6" hidden="1">
      <c r="A271" s="19">
        <v>121</v>
      </c>
      <c r="B271" s="19" t="s">
        <v>2157</v>
      </c>
      <c r="C271" s="24">
        <f>'Filter by planned &amp; actual'!F271</f>
        <v>0</v>
      </c>
      <c r="D271" s="24">
        <f>'Filter by planned &amp; actual'!F2059</f>
        <v>0</v>
      </c>
      <c r="E271" s="19" t="s">
        <v>281</v>
      </c>
      <c r="F271" s="26">
        <v>44593</v>
      </c>
    </row>
    <row r="272" spans="1:6" hidden="1">
      <c r="A272" s="19">
        <v>122</v>
      </c>
      <c r="B272" s="19" t="s">
        <v>2158</v>
      </c>
      <c r="C272" s="24">
        <f>'Filter by planned &amp; actual'!F272</f>
        <v>0</v>
      </c>
      <c r="D272" s="24">
        <f>'Filter by planned &amp; actual'!F2060</f>
        <v>0</v>
      </c>
      <c r="E272" s="19" t="s">
        <v>281</v>
      </c>
      <c r="F272" s="26">
        <v>44593</v>
      </c>
    </row>
    <row r="273" spans="1:6" hidden="1">
      <c r="A273" s="19">
        <v>123</v>
      </c>
      <c r="B273" s="19" t="s">
        <v>2159</v>
      </c>
      <c r="C273" s="24">
        <f>'Filter by planned &amp; actual'!F273</f>
        <v>0</v>
      </c>
      <c r="D273" s="24">
        <f>'Filter by planned &amp; actual'!F2061</f>
        <v>0</v>
      </c>
      <c r="E273" s="19" t="s">
        <v>281</v>
      </c>
      <c r="F273" s="26">
        <v>44593</v>
      </c>
    </row>
    <row r="274" spans="1:6" hidden="1">
      <c r="A274" s="19">
        <v>124</v>
      </c>
      <c r="B274" s="19" t="s">
        <v>2160</v>
      </c>
      <c r="C274" s="24">
        <f>'Filter by planned &amp; actual'!F274</f>
        <v>0</v>
      </c>
      <c r="D274" s="24">
        <f>'Filter by planned &amp; actual'!F2062</f>
        <v>0</v>
      </c>
      <c r="E274" s="19" t="s">
        <v>281</v>
      </c>
      <c r="F274" s="26">
        <v>44593</v>
      </c>
    </row>
    <row r="275" spans="1:6" hidden="1">
      <c r="A275" s="19">
        <v>125</v>
      </c>
      <c r="B275" s="19" t="s">
        <v>2162</v>
      </c>
      <c r="C275" s="24">
        <f>'Filter by planned &amp; actual'!F275</f>
        <v>0</v>
      </c>
      <c r="D275" s="24">
        <f>'Filter by planned &amp; actual'!F2063</f>
        <v>0</v>
      </c>
      <c r="E275" s="19" t="s">
        <v>281</v>
      </c>
      <c r="F275" s="26">
        <v>44593</v>
      </c>
    </row>
    <row r="276" spans="1:6" hidden="1">
      <c r="A276" s="19">
        <v>126</v>
      </c>
      <c r="B276" s="19" t="s">
        <v>2163</v>
      </c>
      <c r="C276" s="24">
        <f>'Filter by planned &amp; actual'!F276</f>
        <v>19234311</v>
      </c>
      <c r="D276" s="24">
        <f>'Filter by planned &amp; actual'!F2064</f>
        <v>0</v>
      </c>
      <c r="E276" s="19" t="s">
        <v>281</v>
      </c>
      <c r="F276" s="26">
        <v>44593</v>
      </c>
    </row>
    <row r="277" spans="1:6" hidden="1">
      <c r="A277" s="19">
        <v>127</v>
      </c>
      <c r="B277" s="19" t="s">
        <v>2164</v>
      </c>
      <c r="C277" s="24">
        <f>'Filter by planned &amp; actual'!F277</f>
        <v>26714286</v>
      </c>
      <c r="D277" s="24">
        <f>'Filter by planned &amp; actual'!F2065</f>
        <v>0</v>
      </c>
      <c r="E277" s="19" t="s">
        <v>281</v>
      </c>
      <c r="F277" s="26">
        <v>44593</v>
      </c>
    </row>
    <row r="278" spans="1:6" hidden="1">
      <c r="A278" s="19">
        <v>128</v>
      </c>
      <c r="B278" s="19" t="s">
        <v>2165</v>
      </c>
      <c r="C278" s="24">
        <f>'Filter by planned &amp; actual'!F278</f>
        <v>3112790</v>
      </c>
      <c r="D278" s="24">
        <f>'Filter by planned &amp; actual'!F2066</f>
        <v>0</v>
      </c>
      <c r="E278" s="19" t="s">
        <v>281</v>
      </c>
      <c r="F278" s="26">
        <v>44593</v>
      </c>
    </row>
    <row r="279" spans="1:6" hidden="1">
      <c r="A279" s="113">
        <v>129</v>
      </c>
      <c r="B279" s="113" t="s">
        <v>2167</v>
      </c>
      <c r="C279" s="24">
        <f>'Filter by planned &amp; actual'!F279</f>
        <v>0</v>
      </c>
      <c r="D279" s="24">
        <f>'Filter by planned &amp; actual'!F2067</f>
        <v>0</v>
      </c>
      <c r="E279" s="19" t="s">
        <v>281</v>
      </c>
      <c r="F279" s="26">
        <v>44593</v>
      </c>
    </row>
    <row r="280" spans="1:6" hidden="1">
      <c r="A280" s="113">
        <v>130</v>
      </c>
      <c r="B280" s="113" t="s">
        <v>2168</v>
      </c>
      <c r="C280" s="24">
        <f>'Filter by planned &amp; actual'!F280</f>
        <v>8759390</v>
      </c>
      <c r="D280" s="24">
        <f>'Filter by planned &amp; actual'!F2068</f>
        <v>13338534.970000001</v>
      </c>
      <c r="E280" s="19" t="s">
        <v>281</v>
      </c>
      <c r="F280" s="26">
        <v>44593</v>
      </c>
    </row>
    <row r="281" spans="1:6" hidden="1">
      <c r="A281" s="113">
        <v>131</v>
      </c>
      <c r="B281" s="113" t="s">
        <v>2169</v>
      </c>
      <c r="C281" s="24">
        <f>'Filter by planned &amp; actual'!F281</f>
        <v>0</v>
      </c>
      <c r="D281" s="24">
        <f>'Filter by planned &amp; actual'!F2069</f>
        <v>0</v>
      </c>
      <c r="E281" s="19" t="s">
        <v>281</v>
      </c>
      <c r="F281" s="26">
        <v>44593</v>
      </c>
    </row>
    <row r="282" spans="1:6" hidden="1">
      <c r="A282" s="113">
        <v>132</v>
      </c>
      <c r="B282" s="113" t="s">
        <v>2170</v>
      </c>
      <c r="C282" s="24">
        <f>'Filter by planned &amp; actual'!F282</f>
        <v>0</v>
      </c>
      <c r="D282" s="24">
        <f>'Filter by planned &amp; actual'!F2070</f>
        <v>0</v>
      </c>
      <c r="E282" s="19" t="s">
        <v>281</v>
      </c>
      <c r="F282" s="26">
        <v>44593</v>
      </c>
    </row>
    <row r="283" spans="1:6" hidden="1">
      <c r="A283" s="113">
        <v>133</v>
      </c>
      <c r="B283" s="113" t="s">
        <v>2171</v>
      </c>
      <c r="C283" s="24">
        <f>'Filter by planned &amp; actual'!F283</f>
        <v>0</v>
      </c>
      <c r="D283" s="24">
        <f>'Filter by planned &amp; actual'!F2071</f>
        <v>0</v>
      </c>
      <c r="E283" s="19" t="s">
        <v>281</v>
      </c>
      <c r="F283" s="26">
        <v>44593</v>
      </c>
    </row>
    <row r="284" spans="1:6" hidden="1">
      <c r="A284" s="113">
        <v>134</v>
      </c>
      <c r="B284" s="113" t="s">
        <v>2172</v>
      </c>
      <c r="C284" s="24">
        <f>'Filter by planned &amp; actual'!F284</f>
        <v>1200000</v>
      </c>
      <c r="D284" s="24">
        <f>'Filter by planned &amp; actual'!F2072</f>
        <v>0</v>
      </c>
      <c r="E284" s="19" t="s">
        <v>281</v>
      </c>
      <c r="F284" s="26">
        <v>44593</v>
      </c>
    </row>
    <row r="285" spans="1:6" hidden="1">
      <c r="A285" s="113">
        <v>135</v>
      </c>
      <c r="B285" s="113" t="s">
        <v>2173</v>
      </c>
      <c r="C285" s="24">
        <f>'Filter by planned &amp; actual'!F285</f>
        <v>0</v>
      </c>
      <c r="D285" s="24">
        <f>'Filter by planned &amp; actual'!F2073</f>
        <v>0</v>
      </c>
      <c r="E285" s="19" t="s">
        <v>281</v>
      </c>
      <c r="F285" s="26">
        <v>44593</v>
      </c>
    </row>
    <row r="286" spans="1:6" hidden="1">
      <c r="A286" s="113">
        <v>136</v>
      </c>
      <c r="B286" s="113" t="s">
        <v>2174</v>
      </c>
      <c r="C286" s="24">
        <f>'Filter by planned &amp; actual'!F286</f>
        <v>0</v>
      </c>
      <c r="D286" s="24">
        <f>'Filter by planned &amp; actual'!F2074</f>
        <v>0</v>
      </c>
      <c r="E286" s="19" t="s">
        <v>281</v>
      </c>
      <c r="F286" s="26">
        <v>44593</v>
      </c>
    </row>
    <row r="287" spans="1:6" hidden="1">
      <c r="A287" s="113">
        <v>137</v>
      </c>
      <c r="B287" s="113" t="s">
        <v>2175</v>
      </c>
      <c r="C287" s="24">
        <f>'Filter by planned &amp; actual'!F287</f>
        <v>0</v>
      </c>
      <c r="D287" s="24">
        <f>'Filter by planned &amp; actual'!F2075</f>
        <v>0</v>
      </c>
      <c r="E287" s="19" t="s">
        <v>281</v>
      </c>
      <c r="F287" s="26">
        <v>44593</v>
      </c>
    </row>
    <row r="288" spans="1:6" hidden="1">
      <c r="A288" s="113">
        <v>138</v>
      </c>
      <c r="B288" s="113" t="s">
        <v>2176</v>
      </c>
      <c r="C288" s="24">
        <f>'Filter by planned &amp; actual'!F288</f>
        <v>0</v>
      </c>
      <c r="D288" s="24">
        <f>'Filter by planned &amp; actual'!F2076</f>
        <v>0</v>
      </c>
      <c r="E288" s="19" t="s">
        <v>281</v>
      </c>
      <c r="F288" s="26">
        <v>44593</v>
      </c>
    </row>
    <row r="289" spans="1:6" hidden="1">
      <c r="A289" s="113">
        <v>139</v>
      </c>
      <c r="B289" s="113" t="s">
        <v>2189</v>
      </c>
      <c r="C289" s="24">
        <f>'Filter by planned &amp; actual'!F289</f>
        <v>0</v>
      </c>
      <c r="D289" s="24">
        <f>'Filter by planned &amp; actual'!F2077</f>
        <v>8608452.25</v>
      </c>
      <c r="E289" s="19" t="s">
        <v>281</v>
      </c>
      <c r="F289" s="26">
        <v>44593</v>
      </c>
    </row>
    <row r="290" spans="1:6" hidden="1">
      <c r="A290" s="113">
        <v>140</v>
      </c>
      <c r="B290" s="113" t="s">
        <v>2190</v>
      </c>
      <c r="C290" s="24">
        <f>'Filter by planned &amp; actual'!F290</f>
        <v>0</v>
      </c>
      <c r="D290" s="24">
        <f>'Filter by planned &amp; actual'!F2078</f>
        <v>0</v>
      </c>
      <c r="E290" s="19" t="s">
        <v>281</v>
      </c>
      <c r="F290" s="26">
        <v>44593</v>
      </c>
    </row>
    <row r="291" spans="1:6" hidden="1">
      <c r="A291" s="113">
        <v>141</v>
      </c>
      <c r="B291" s="113" t="s">
        <v>2191</v>
      </c>
      <c r="C291" s="24">
        <f>'Filter by planned &amp; actual'!F291</f>
        <v>0</v>
      </c>
      <c r="D291" s="24">
        <f>'Filter by planned &amp; actual'!F2079</f>
        <v>0</v>
      </c>
      <c r="E291" s="19" t="s">
        <v>281</v>
      </c>
      <c r="F291" s="26">
        <v>44593</v>
      </c>
    </row>
    <row r="292" spans="1:6" hidden="1">
      <c r="A292" s="113">
        <v>142</v>
      </c>
      <c r="B292" s="113" t="s">
        <v>2192</v>
      </c>
      <c r="C292" s="24">
        <f>'Filter by planned &amp; actual'!F292</f>
        <v>11225948.7312</v>
      </c>
      <c r="D292" s="24">
        <f>'Filter by planned &amp; actual'!F2080</f>
        <v>0</v>
      </c>
      <c r="E292" s="19" t="s">
        <v>281</v>
      </c>
      <c r="F292" s="26">
        <v>44593</v>
      </c>
    </row>
    <row r="293" spans="1:6">
      <c r="A293" s="113">
        <v>143</v>
      </c>
      <c r="B293" s="113" t="s">
        <v>2193</v>
      </c>
      <c r="C293" s="24">
        <f>'Filter by planned &amp; actual'!F293</f>
        <v>0</v>
      </c>
      <c r="D293" s="24">
        <f>'Filter by planned &amp; actual'!F2081</f>
        <v>0</v>
      </c>
      <c r="E293" s="19" t="s">
        <v>281</v>
      </c>
      <c r="F293" s="26">
        <v>44593</v>
      </c>
    </row>
    <row r="294" spans="1:6">
      <c r="A294" s="152">
        <v>144</v>
      </c>
      <c r="B294" s="152" t="s">
        <v>2207</v>
      </c>
      <c r="C294" s="24">
        <f>'Filter by planned &amp; actual'!F294</f>
        <v>0</v>
      </c>
      <c r="D294" s="24">
        <f>'Filter by planned &amp; actual'!F2082</f>
        <v>0</v>
      </c>
      <c r="E294" s="19" t="s">
        <v>281</v>
      </c>
      <c r="F294" s="26">
        <v>44593</v>
      </c>
    </row>
    <row r="295" spans="1:6">
      <c r="A295" s="152">
        <v>145</v>
      </c>
      <c r="B295" s="152" t="s">
        <v>2208</v>
      </c>
      <c r="C295" s="24">
        <f>'Filter by planned &amp; actual'!F295</f>
        <v>0</v>
      </c>
      <c r="D295" s="24">
        <f>'Filter by planned &amp; actual'!F2083</f>
        <v>0</v>
      </c>
      <c r="E295" s="19" t="s">
        <v>281</v>
      </c>
      <c r="F295" s="26">
        <v>44593</v>
      </c>
    </row>
    <row r="296" spans="1:6">
      <c r="A296" s="152">
        <v>146</v>
      </c>
      <c r="B296" s="152" t="s">
        <v>2211</v>
      </c>
      <c r="C296" s="24">
        <f>'Filter by planned &amp; actual'!F296</f>
        <v>0</v>
      </c>
      <c r="D296" s="24">
        <f>'Filter by planned &amp; actual'!F2084</f>
        <v>0</v>
      </c>
      <c r="E296" s="19" t="s">
        <v>281</v>
      </c>
      <c r="F296" s="26">
        <v>44593</v>
      </c>
    </row>
    <row r="297" spans="1:6">
      <c r="A297" s="152">
        <v>147</v>
      </c>
      <c r="B297" s="152" t="s">
        <v>2212</v>
      </c>
      <c r="C297" s="24">
        <f>'Filter by planned &amp; actual'!F297</f>
        <v>0</v>
      </c>
      <c r="D297" s="24">
        <f>'Filter by planned &amp; actual'!F2085</f>
        <v>0</v>
      </c>
      <c r="E297" s="19" t="s">
        <v>281</v>
      </c>
      <c r="F297" s="26">
        <v>44593</v>
      </c>
    </row>
    <row r="298" spans="1:6">
      <c r="A298" s="152">
        <v>148</v>
      </c>
      <c r="B298" s="152" t="s">
        <v>2213</v>
      </c>
      <c r="C298" s="24">
        <f>'Filter by planned &amp; actual'!F298</f>
        <v>0</v>
      </c>
      <c r="D298" s="24">
        <f>'Filter by planned &amp; actual'!F2086</f>
        <v>0</v>
      </c>
      <c r="E298" s="19" t="s">
        <v>281</v>
      </c>
      <c r="F298" s="26">
        <v>44593</v>
      </c>
    </row>
    <row r="299" spans="1:6">
      <c r="A299" s="19">
        <v>0</v>
      </c>
      <c r="B299" s="20" t="s">
        <v>1985</v>
      </c>
      <c r="C299" s="24">
        <f>'Filter by planned &amp; actual'!F299</f>
        <v>0</v>
      </c>
      <c r="D299" s="24">
        <f>'Filter by planned &amp; actual'!F2087</f>
        <v>0</v>
      </c>
      <c r="E299" s="19" t="s">
        <v>281</v>
      </c>
      <c r="F299" s="26">
        <v>44593</v>
      </c>
    </row>
    <row r="300" spans="1:6" hidden="1">
      <c r="A300" s="19">
        <v>1</v>
      </c>
      <c r="B300" s="19" t="s">
        <v>7</v>
      </c>
      <c r="C300" s="24">
        <f>'Filter by planned &amp; actual'!F300</f>
        <v>51832579</v>
      </c>
      <c r="D300" s="24">
        <f>'Filter by planned &amp; actual'!F2088</f>
        <v>10772469.300000001</v>
      </c>
      <c r="E300" s="19" t="s">
        <v>281</v>
      </c>
      <c r="F300" s="26">
        <v>44621</v>
      </c>
    </row>
    <row r="301" spans="1:6" hidden="1">
      <c r="A301" s="19">
        <v>2</v>
      </c>
      <c r="B301" s="19" t="s">
        <v>8</v>
      </c>
      <c r="C301" s="24">
        <f>'Filter by planned &amp; actual'!F301</f>
        <v>0</v>
      </c>
      <c r="D301" s="24">
        <f>'Filter by planned &amp; actual'!F2089</f>
        <v>0</v>
      </c>
      <c r="E301" s="19" t="s">
        <v>281</v>
      </c>
      <c r="F301" s="26">
        <v>44621</v>
      </c>
    </row>
    <row r="302" spans="1:6" hidden="1">
      <c r="A302" s="19">
        <v>3</v>
      </c>
      <c r="B302" s="19" t="s">
        <v>9</v>
      </c>
      <c r="C302" s="24">
        <f>'Filter by planned &amp; actual'!F302</f>
        <v>0</v>
      </c>
      <c r="D302" s="24">
        <f>'Filter by planned &amp; actual'!F2090</f>
        <v>0</v>
      </c>
      <c r="E302" s="19" t="s">
        <v>281</v>
      </c>
      <c r="F302" s="26">
        <v>44621</v>
      </c>
    </row>
    <row r="303" spans="1:6" hidden="1">
      <c r="A303" s="19">
        <v>4</v>
      </c>
      <c r="B303" s="19" t="s">
        <v>10</v>
      </c>
      <c r="C303" s="24">
        <f>'Filter by planned &amp; actual'!F303</f>
        <v>0</v>
      </c>
      <c r="D303" s="24">
        <f>'Filter by planned &amp; actual'!F2091</f>
        <v>0</v>
      </c>
      <c r="E303" s="19" t="s">
        <v>281</v>
      </c>
      <c r="F303" s="26">
        <v>44621</v>
      </c>
    </row>
    <row r="304" spans="1:6" hidden="1">
      <c r="A304" s="19">
        <v>5</v>
      </c>
      <c r="B304" s="19" t="s">
        <v>11</v>
      </c>
      <c r="C304" s="24">
        <f>'Filter by planned &amp; actual'!F304</f>
        <v>2282673.6086486341</v>
      </c>
      <c r="D304" s="24">
        <f>'Filter by planned &amp; actual'!F2092</f>
        <v>0</v>
      </c>
      <c r="E304" s="19" t="s">
        <v>281</v>
      </c>
      <c r="F304" s="26">
        <v>44621</v>
      </c>
    </row>
    <row r="305" spans="1:6" hidden="1">
      <c r="A305" s="19">
        <v>6</v>
      </c>
      <c r="B305" s="19" t="s">
        <v>12</v>
      </c>
      <c r="C305" s="24">
        <f>'Filter by planned &amp; actual'!F305</f>
        <v>46358782</v>
      </c>
      <c r="D305" s="24">
        <f>'Filter by planned &amp; actual'!F2093</f>
        <v>44263221</v>
      </c>
      <c r="E305" s="19" t="s">
        <v>281</v>
      </c>
      <c r="F305" s="26">
        <v>44621</v>
      </c>
    </row>
    <row r="306" spans="1:6" hidden="1">
      <c r="A306" s="19">
        <v>7</v>
      </c>
      <c r="B306" s="19" t="s">
        <v>13</v>
      </c>
      <c r="C306" s="24">
        <f>'Filter by planned &amp; actual'!F306</f>
        <v>0</v>
      </c>
      <c r="D306" s="24">
        <f>'Filter by planned &amp; actual'!F2094</f>
        <v>0</v>
      </c>
      <c r="E306" s="19" t="s">
        <v>281</v>
      </c>
      <c r="F306" s="26">
        <v>44621</v>
      </c>
    </row>
    <row r="307" spans="1:6" hidden="1">
      <c r="A307" s="19">
        <v>8</v>
      </c>
      <c r="B307" s="19" t="s">
        <v>2004</v>
      </c>
      <c r="C307" s="24">
        <f>'Filter by planned &amp; actual'!F307</f>
        <v>12646663</v>
      </c>
      <c r="D307" s="24">
        <f>'Filter by planned &amp; actual'!F2095</f>
        <v>4198626.99</v>
      </c>
      <c r="E307" s="19" t="s">
        <v>281</v>
      </c>
      <c r="F307" s="26">
        <v>44621</v>
      </c>
    </row>
    <row r="308" spans="1:6" hidden="1">
      <c r="A308" s="19">
        <v>9</v>
      </c>
      <c r="B308" s="19" t="s">
        <v>15</v>
      </c>
      <c r="C308" s="24">
        <f>'Filter by planned &amp; actual'!F308</f>
        <v>0</v>
      </c>
      <c r="D308" s="24">
        <f>'Filter by planned &amp; actual'!F2096</f>
        <v>0</v>
      </c>
      <c r="E308" s="19" t="s">
        <v>281</v>
      </c>
      <c r="F308" s="26">
        <v>44621</v>
      </c>
    </row>
    <row r="309" spans="1:6" hidden="1">
      <c r="A309" s="19">
        <v>10</v>
      </c>
      <c r="B309" s="19" t="s">
        <v>16</v>
      </c>
      <c r="C309" s="24">
        <f>'Filter by planned &amp; actual'!F309</f>
        <v>0</v>
      </c>
      <c r="D309" s="24">
        <f>'Filter by planned &amp; actual'!F2097</f>
        <v>0</v>
      </c>
      <c r="E309" s="19" t="s">
        <v>281</v>
      </c>
      <c r="F309" s="26">
        <v>44621</v>
      </c>
    </row>
    <row r="310" spans="1:6" hidden="1">
      <c r="A310" s="19">
        <v>11</v>
      </c>
      <c r="B310" s="19" t="s">
        <v>17</v>
      </c>
      <c r="C310" s="24">
        <f>'Filter by planned &amp; actual'!F310</f>
        <v>0</v>
      </c>
      <c r="D310" s="24">
        <f>'Filter by planned &amp; actual'!F2098</f>
        <v>0</v>
      </c>
      <c r="E310" s="19" t="s">
        <v>281</v>
      </c>
      <c r="F310" s="26">
        <v>44621</v>
      </c>
    </row>
    <row r="311" spans="1:6" hidden="1">
      <c r="A311" s="19">
        <v>12</v>
      </c>
      <c r="B311" s="19" t="s">
        <v>18</v>
      </c>
      <c r="C311" s="24">
        <f>'Filter by planned &amp; actual'!F311</f>
        <v>0</v>
      </c>
      <c r="D311" s="24">
        <f>'Filter by planned &amp; actual'!F2099</f>
        <v>0</v>
      </c>
      <c r="E311" s="19" t="s">
        <v>281</v>
      </c>
      <c r="F311" s="26">
        <v>44621</v>
      </c>
    </row>
    <row r="312" spans="1:6" hidden="1">
      <c r="A312" s="19">
        <v>13</v>
      </c>
      <c r="B312" s="19" t="s">
        <v>19</v>
      </c>
      <c r="C312" s="24">
        <f>'Filter by planned &amp; actual'!F312</f>
        <v>0</v>
      </c>
      <c r="D312" s="24">
        <f>'Filter by planned &amp; actual'!F2100</f>
        <v>0</v>
      </c>
      <c r="E312" s="19" t="s">
        <v>281</v>
      </c>
      <c r="F312" s="26">
        <v>44621</v>
      </c>
    </row>
    <row r="313" spans="1:6" hidden="1">
      <c r="A313" s="19">
        <v>14</v>
      </c>
      <c r="B313" s="19" t="s">
        <v>20</v>
      </c>
      <c r="C313" s="24">
        <f>'Filter by planned &amp; actual'!F313</f>
        <v>0</v>
      </c>
      <c r="D313" s="24">
        <f>'Filter by planned &amp; actual'!F2101</f>
        <v>0</v>
      </c>
      <c r="E313" s="19" t="s">
        <v>281</v>
      </c>
      <c r="F313" s="26">
        <v>44621</v>
      </c>
    </row>
    <row r="314" spans="1:6" hidden="1">
      <c r="A314" s="19">
        <v>15</v>
      </c>
      <c r="B314" s="19" t="s">
        <v>21</v>
      </c>
      <c r="C314" s="24">
        <f>'Filter by planned &amp; actual'!F314</f>
        <v>0</v>
      </c>
      <c r="D314" s="24">
        <f>'Filter by planned &amp; actual'!F2102</f>
        <v>0</v>
      </c>
      <c r="E314" s="19" t="s">
        <v>281</v>
      </c>
      <c r="F314" s="26">
        <v>44621</v>
      </c>
    </row>
    <row r="315" spans="1:6" hidden="1">
      <c r="A315" s="19">
        <v>16</v>
      </c>
      <c r="B315" s="19" t="s">
        <v>22</v>
      </c>
      <c r="C315" s="24">
        <f>'Filter by planned &amp; actual'!F315</f>
        <v>0</v>
      </c>
      <c r="D315" s="24">
        <f>'Filter by planned &amp; actual'!F2103</f>
        <v>0</v>
      </c>
      <c r="E315" s="19" t="s">
        <v>281</v>
      </c>
      <c r="F315" s="26">
        <v>44621</v>
      </c>
    </row>
    <row r="316" spans="1:6" hidden="1">
      <c r="A316" s="19">
        <v>17</v>
      </c>
      <c r="B316" s="19" t="s">
        <v>23</v>
      </c>
      <c r="C316" s="24">
        <f>'Filter by planned &amp; actual'!F316</f>
        <v>0</v>
      </c>
      <c r="D316" s="24">
        <f>'Filter by planned &amp; actual'!F2104</f>
        <v>0</v>
      </c>
      <c r="E316" s="19" t="s">
        <v>281</v>
      </c>
      <c r="F316" s="26">
        <v>44621</v>
      </c>
    </row>
    <row r="317" spans="1:6" hidden="1">
      <c r="A317" s="19">
        <v>18</v>
      </c>
      <c r="B317" s="19" t="s">
        <v>24</v>
      </c>
      <c r="C317" s="24">
        <f>'Filter by planned &amp; actual'!F317</f>
        <v>30000000</v>
      </c>
      <c r="D317" s="24">
        <f>'Filter by planned &amp; actual'!F2105</f>
        <v>0</v>
      </c>
      <c r="E317" s="19" t="s">
        <v>281</v>
      </c>
      <c r="F317" s="26">
        <v>44621</v>
      </c>
    </row>
    <row r="318" spans="1:6" hidden="1">
      <c r="A318" s="19">
        <v>19</v>
      </c>
      <c r="B318" s="19" t="s">
        <v>25</v>
      </c>
      <c r="C318" s="24">
        <f>'Filter by planned &amp; actual'!F318</f>
        <v>32392509</v>
      </c>
      <c r="D318" s="24">
        <f>'Filter by planned &amp; actual'!F2106</f>
        <v>0</v>
      </c>
      <c r="E318" s="19" t="s">
        <v>281</v>
      </c>
      <c r="F318" s="26">
        <v>44621</v>
      </c>
    </row>
    <row r="319" spans="1:6" hidden="1">
      <c r="A319" s="19">
        <v>20</v>
      </c>
      <c r="B319" s="19" t="s">
        <v>26</v>
      </c>
      <c r="C319" s="24">
        <f>'Filter by planned &amp; actual'!F319</f>
        <v>20000000</v>
      </c>
      <c r="D319" s="24">
        <f>'Filter by planned &amp; actual'!F2107</f>
        <v>20394000</v>
      </c>
      <c r="E319" s="19" t="s">
        <v>281</v>
      </c>
      <c r="F319" s="26">
        <v>44621</v>
      </c>
    </row>
    <row r="320" spans="1:6" hidden="1">
      <c r="A320" s="19">
        <v>21</v>
      </c>
      <c r="B320" s="19" t="s">
        <v>27</v>
      </c>
      <c r="C320" s="24">
        <f>'Filter by planned &amp; actual'!F320</f>
        <v>22470040</v>
      </c>
      <c r="D320" s="24">
        <f>'Filter by planned &amp; actual'!F2108</f>
        <v>21817665.300000001</v>
      </c>
      <c r="E320" s="19" t="s">
        <v>281</v>
      </c>
      <c r="F320" s="26">
        <v>44621</v>
      </c>
    </row>
    <row r="321" spans="1:6" hidden="1">
      <c r="A321" s="19">
        <v>22</v>
      </c>
      <c r="B321" s="19" t="s">
        <v>29</v>
      </c>
      <c r="C321" s="24">
        <f>'Filter by planned &amp; actual'!F321</f>
        <v>14550000</v>
      </c>
      <c r="D321" s="24">
        <f>'Filter by planned &amp; actual'!F2109</f>
        <v>0</v>
      </c>
      <c r="E321" s="19" t="s">
        <v>281</v>
      </c>
      <c r="F321" s="26">
        <v>44621</v>
      </c>
    </row>
    <row r="322" spans="1:6" hidden="1">
      <c r="A322" s="19">
        <v>23</v>
      </c>
      <c r="B322" s="19" t="s">
        <v>30</v>
      </c>
      <c r="C322" s="24">
        <f>'Filter by planned &amp; actual'!F322</f>
        <v>52758029</v>
      </c>
      <c r="D322" s="24">
        <f>'Filter by planned &amp; actual'!F2110</f>
        <v>0</v>
      </c>
      <c r="E322" s="19" t="s">
        <v>281</v>
      </c>
      <c r="F322" s="26">
        <v>44621</v>
      </c>
    </row>
    <row r="323" spans="1:6" hidden="1">
      <c r="A323" s="19">
        <v>24</v>
      </c>
      <c r="B323" s="19" t="s">
        <v>31</v>
      </c>
      <c r="C323" s="24">
        <f>'Filter by planned &amp; actual'!F323</f>
        <v>0</v>
      </c>
      <c r="D323" s="24">
        <f>'Filter by planned &amp; actual'!F2111</f>
        <v>0</v>
      </c>
      <c r="E323" s="19" t="s">
        <v>281</v>
      </c>
      <c r="F323" s="26">
        <v>44621</v>
      </c>
    </row>
    <row r="324" spans="1:6" hidden="1">
      <c r="A324" s="19">
        <v>25</v>
      </c>
      <c r="B324" s="19" t="s">
        <v>32</v>
      </c>
      <c r="C324" s="24">
        <f>'Filter by planned &amp; actual'!F324</f>
        <v>0</v>
      </c>
      <c r="D324" s="24">
        <f>'Filter by planned &amp; actual'!F2112</f>
        <v>0</v>
      </c>
      <c r="E324" s="19" t="s">
        <v>281</v>
      </c>
      <c r="F324" s="26">
        <v>44621</v>
      </c>
    </row>
    <row r="325" spans="1:6" hidden="1">
      <c r="A325" s="19">
        <v>26</v>
      </c>
      <c r="B325" s="19" t="s">
        <v>34</v>
      </c>
      <c r="C325" s="24">
        <f>'Filter by planned &amp; actual'!F325</f>
        <v>15784854</v>
      </c>
      <c r="D325" s="24">
        <f>'Filter by planned &amp; actual'!F2113</f>
        <v>8252718.1999999993</v>
      </c>
      <c r="E325" s="19" t="s">
        <v>281</v>
      </c>
      <c r="F325" s="26">
        <v>44621</v>
      </c>
    </row>
    <row r="326" spans="1:6" hidden="1">
      <c r="A326" s="19">
        <v>27</v>
      </c>
      <c r="B326" s="19" t="s">
        <v>35</v>
      </c>
      <c r="C326" s="24">
        <f>'Filter by planned &amp; actual'!F326</f>
        <v>0</v>
      </c>
      <c r="D326" s="24">
        <f>'Filter by planned &amp; actual'!F2114</f>
        <v>0</v>
      </c>
      <c r="E326" s="19" t="s">
        <v>281</v>
      </c>
      <c r="F326" s="26">
        <v>44621</v>
      </c>
    </row>
    <row r="327" spans="1:6" hidden="1">
      <c r="A327" s="19">
        <v>28</v>
      </c>
      <c r="B327" s="19" t="s">
        <v>36</v>
      </c>
      <c r="C327" s="24">
        <f>'Filter by planned &amp; actual'!F327</f>
        <v>0</v>
      </c>
      <c r="D327" s="24">
        <f>'Filter by planned &amp; actual'!F2115</f>
        <v>0</v>
      </c>
      <c r="E327" s="19" t="s">
        <v>281</v>
      </c>
      <c r="F327" s="26">
        <v>44621</v>
      </c>
    </row>
    <row r="328" spans="1:6" hidden="1">
      <c r="A328" s="19">
        <v>29</v>
      </c>
      <c r="B328" s="19" t="s">
        <v>37</v>
      </c>
      <c r="C328" s="24">
        <f>'Filter by planned &amp; actual'!F328</f>
        <v>0</v>
      </c>
      <c r="D328" s="24">
        <f>'Filter by planned &amp; actual'!F2116</f>
        <v>0</v>
      </c>
      <c r="E328" s="19" t="s">
        <v>281</v>
      </c>
      <c r="F328" s="26">
        <v>44621</v>
      </c>
    </row>
    <row r="329" spans="1:6" hidden="1">
      <c r="A329" s="19">
        <v>30</v>
      </c>
      <c r="B329" s="19" t="s">
        <v>38</v>
      </c>
      <c r="C329" s="24">
        <f>'Filter by planned &amp; actual'!F329</f>
        <v>0</v>
      </c>
      <c r="D329" s="24">
        <f>'Filter by planned &amp; actual'!F2117</f>
        <v>0</v>
      </c>
      <c r="E329" s="19" t="s">
        <v>281</v>
      </c>
      <c r="F329" s="26">
        <v>44621</v>
      </c>
    </row>
    <row r="330" spans="1:6" hidden="1">
      <c r="A330" s="19">
        <v>31</v>
      </c>
      <c r="B330" s="19" t="s">
        <v>39</v>
      </c>
      <c r="C330" s="24">
        <f>'Filter by planned &amp; actual'!F330</f>
        <v>0</v>
      </c>
      <c r="D330" s="24">
        <f>'Filter by planned &amp; actual'!F2118</f>
        <v>0</v>
      </c>
      <c r="E330" s="19" t="s">
        <v>281</v>
      </c>
      <c r="F330" s="26">
        <v>44621</v>
      </c>
    </row>
    <row r="331" spans="1:6" hidden="1">
      <c r="A331" s="19">
        <v>32</v>
      </c>
      <c r="B331" s="19" t="s">
        <v>40</v>
      </c>
      <c r="C331" s="24">
        <f>'Filter by planned &amp; actual'!F331</f>
        <v>0</v>
      </c>
      <c r="D331" s="24">
        <f>'Filter by planned &amp; actual'!F2119</f>
        <v>0</v>
      </c>
      <c r="E331" s="19" t="s">
        <v>281</v>
      </c>
      <c r="F331" s="26">
        <v>44621</v>
      </c>
    </row>
    <row r="332" spans="1:6" hidden="1">
      <c r="A332" s="19">
        <v>33</v>
      </c>
      <c r="B332" s="19" t="s">
        <v>41</v>
      </c>
      <c r="C332" s="24">
        <f>'Filter by planned &amp; actual'!F332</f>
        <v>0</v>
      </c>
      <c r="D332" s="24">
        <f>'Filter by planned &amp; actual'!F2120</f>
        <v>0</v>
      </c>
      <c r="E332" s="19" t="s">
        <v>281</v>
      </c>
      <c r="F332" s="26">
        <v>44621</v>
      </c>
    </row>
    <row r="333" spans="1:6" hidden="1">
      <c r="A333" s="19">
        <v>34</v>
      </c>
      <c r="B333" s="19" t="s">
        <v>42</v>
      </c>
      <c r="C333" s="24">
        <f>'Filter by planned &amp; actual'!F333</f>
        <v>0</v>
      </c>
      <c r="D333" s="24">
        <f>'Filter by planned &amp; actual'!F2121</f>
        <v>43212470</v>
      </c>
      <c r="E333" s="19" t="s">
        <v>281</v>
      </c>
      <c r="F333" s="26">
        <v>44621</v>
      </c>
    </row>
    <row r="334" spans="1:6" hidden="1">
      <c r="A334" s="19">
        <v>35</v>
      </c>
      <c r="B334" s="19" t="s">
        <v>43</v>
      </c>
      <c r="C334" s="24">
        <f>'Filter by planned &amp; actual'!F334</f>
        <v>0</v>
      </c>
      <c r="D334" s="24">
        <f>'Filter by planned &amp; actual'!F2122</f>
        <v>0</v>
      </c>
      <c r="E334" s="19" t="s">
        <v>281</v>
      </c>
      <c r="F334" s="26">
        <v>44621</v>
      </c>
    </row>
    <row r="335" spans="1:6" hidden="1">
      <c r="A335" s="19">
        <v>36</v>
      </c>
      <c r="B335" s="19" t="s">
        <v>44</v>
      </c>
      <c r="C335" s="24">
        <f>'Filter by planned &amp; actual'!F335</f>
        <v>0</v>
      </c>
      <c r="D335" s="24">
        <f>'Filter by planned &amp; actual'!F2123</f>
        <v>0</v>
      </c>
      <c r="E335" s="19" t="s">
        <v>281</v>
      </c>
      <c r="F335" s="26">
        <v>44621</v>
      </c>
    </row>
    <row r="336" spans="1:6" hidden="1">
      <c r="A336" s="19">
        <v>37</v>
      </c>
      <c r="B336" s="19" t="s">
        <v>1980</v>
      </c>
      <c r="C336" s="24">
        <f>'Filter by planned &amp; actual'!F336</f>
        <v>0</v>
      </c>
      <c r="D336" s="24">
        <f>'Filter by planned &amp; actual'!F2124</f>
        <v>40145654.999999993</v>
      </c>
      <c r="E336" s="19" t="s">
        <v>281</v>
      </c>
      <c r="F336" s="26">
        <v>44621</v>
      </c>
    </row>
    <row r="337" spans="1:6" hidden="1">
      <c r="A337" s="19">
        <v>38</v>
      </c>
      <c r="B337" s="19" t="s">
        <v>1982</v>
      </c>
      <c r="C337" s="24">
        <f>'Filter by planned &amp; actual'!F337</f>
        <v>28686973</v>
      </c>
      <c r="D337" s="24">
        <f>'Filter by planned &amp; actual'!F2125</f>
        <v>4392450</v>
      </c>
      <c r="E337" s="19" t="s">
        <v>281</v>
      </c>
      <c r="F337" s="26">
        <v>44621</v>
      </c>
    </row>
    <row r="338" spans="1:6" hidden="1">
      <c r="A338" s="19">
        <v>39</v>
      </c>
      <c r="B338" s="19" t="s">
        <v>1984</v>
      </c>
      <c r="C338" s="24">
        <f>'Filter by planned &amp; actual'!F338</f>
        <v>19262330</v>
      </c>
      <c r="D338" s="24">
        <f>'Filter by planned &amp; actual'!F2126</f>
        <v>200000000</v>
      </c>
      <c r="E338" s="19" t="s">
        <v>281</v>
      </c>
      <c r="F338" s="26">
        <v>44621</v>
      </c>
    </row>
    <row r="339" spans="1:6" hidden="1">
      <c r="A339" s="19">
        <v>40</v>
      </c>
      <c r="B339" s="19" t="s">
        <v>2001</v>
      </c>
      <c r="C339" s="24">
        <f>'Filter by planned &amp; actual'!F339</f>
        <v>26226816</v>
      </c>
      <c r="D339" s="24">
        <f>'Filter by planned &amp; actual'!F2127</f>
        <v>56980342.43</v>
      </c>
      <c r="E339" s="19" t="s">
        <v>281</v>
      </c>
      <c r="F339" s="26">
        <v>44621</v>
      </c>
    </row>
    <row r="340" spans="1:6" hidden="1">
      <c r="A340" s="19">
        <v>41</v>
      </c>
      <c r="B340" s="19" t="s">
        <v>2002</v>
      </c>
      <c r="C340" s="24">
        <f>'Filter by planned &amp; actual'!F340</f>
        <v>0</v>
      </c>
      <c r="D340" s="24">
        <f>'Filter by planned &amp; actual'!F2128</f>
        <v>0</v>
      </c>
      <c r="E340" s="19" t="s">
        <v>281</v>
      </c>
      <c r="F340" s="26">
        <v>44621</v>
      </c>
    </row>
    <row r="341" spans="1:6" hidden="1">
      <c r="A341" s="19">
        <v>42</v>
      </c>
      <c r="B341" s="19" t="s">
        <v>2003</v>
      </c>
      <c r="C341" s="24">
        <f>'Filter by planned &amp; actual'!F341</f>
        <v>66000000</v>
      </c>
      <c r="D341" s="24">
        <f>'Filter by planned &amp; actual'!F2129</f>
        <v>121165684.75</v>
      </c>
      <c r="E341" s="19" t="s">
        <v>281</v>
      </c>
      <c r="F341" s="26">
        <v>44621</v>
      </c>
    </row>
    <row r="342" spans="1:6" hidden="1">
      <c r="A342" s="19">
        <v>43</v>
      </c>
      <c r="B342" s="19" t="s">
        <v>2064</v>
      </c>
      <c r="C342" s="24">
        <f>'Filter by planned &amp; actual'!F342</f>
        <v>0</v>
      </c>
      <c r="D342" s="24">
        <f>'Filter by planned &amp; actual'!F2130</f>
        <v>0</v>
      </c>
      <c r="E342" s="19" t="s">
        <v>281</v>
      </c>
      <c r="F342" s="26">
        <v>44621</v>
      </c>
    </row>
    <row r="343" spans="1:6" hidden="1">
      <c r="A343" s="19">
        <v>44</v>
      </c>
      <c r="B343" s="19" t="s">
        <v>2062</v>
      </c>
      <c r="C343" s="24">
        <f>'Filter by planned &amp; actual'!F343</f>
        <v>0</v>
      </c>
      <c r="D343" s="24">
        <f>'Filter by planned &amp; actual'!F2131</f>
        <v>0</v>
      </c>
      <c r="E343" s="19" t="s">
        <v>281</v>
      </c>
      <c r="F343" s="26">
        <v>44621</v>
      </c>
    </row>
    <row r="344" spans="1:6" hidden="1">
      <c r="A344" s="19">
        <v>45</v>
      </c>
      <c r="B344" s="19" t="s">
        <v>2063</v>
      </c>
      <c r="C344" s="24">
        <f>'Filter by planned &amp; actual'!F344</f>
        <v>0</v>
      </c>
      <c r="D344" s="24">
        <f>'Filter by planned &amp; actual'!F2132</f>
        <v>0</v>
      </c>
      <c r="E344" s="19" t="s">
        <v>281</v>
      </c>
      <c r="F344" s="26">
        <v>44621</v>
      </c>
    </row>
    <row r="345" spans="1:6" hidden="1">
      <c r="A345" s="19">
        <v>46</v>
      </c>
      <c r="B345" s="12" t="s">
        <v>2065</v>
      </c>
      <c r="C345" s="24">
        <f>'Filter by planned &amp; actual'!F345</f>
        <v>50000000</v>
      </c>
      <c r="D345" s="24">
        <f>'Filter by planned &amp; actual'!F2133</f>
        <v>0</v>
      </c>
      <c r="E345" s="19" t="s">
        <v>281</v>
      </c>
      <c r="F345" s="26">
        <v>44621</v>
      </c>
    </row>
    <row r="346" spans="1:6" hidden="1">
      <c r="A346" s="19">
        <v>47</v>
      </c>
      <c r="B346" s="12" t="s">
        <v>2066</v>
      </c>
      <c r="C346" s="24">
        <f>'Filter by planned &amp; actual'!F346</f>
        <v>24010794</v>
      </c>
      <c r="D346" s="24">
        <f>'Filter by planned &amp; actual'!F2134</f>
        <v>21242554.813999999</v>
      </c>
      <c r="E346" s="19" t="s">
        <v>281</v>
      </c>
      <c r="F346" s="26">
        <v>44621</v>
      </c>
    </row>
    <row r="347" spans="1:6" hidden="1">
      <c r="A347" s="19">
        <v>48</v>
      </c>
      <c r="B347" s="19" t="s">
        <v>2068</v>
      </c>
      <c r="C347" s="24">
        <f>'Filter by planned &amp; actual'!F347</f>
        <v>0</v>
      </c>
      <c r="D347" s="24">
        <f>'Filter by planned &amp; actual'!F2135</f>
        <v>501790.25</v>
      </c>
      <c r="E347" s="19" t="s">
        <v>281</v>
      </c>
      <c r="F347" s="26">
        <v>44621</v>
      </c>
    </row>
    <row r="348" spans="1:6" hidden="1">
      <c r="A348" s="19">
        <v>49</v>
      </c>
      <c r="B348" s="19" t="s">
        <v>2069</v>
      </c>
      <c r="C348" s="24">
        <f>'Filter by planned &amp; actual'!F348</f>
        <v>0</v>
      </c>
      <c r="D348" s="24">
        <f>'Filter by planned &amp; actual'!F2136</f>
        <v>0</v>
      </c>
      <c r="E348" s="19" t="s">
        <v>281</v>
      </c>
      <c r="F348" s="26">
        <v>44621</v>
      </c>
    </row>
    <row r="349" spans="1:6" hidden="1">
      <c r="A349" s="19">
        <v>50</v>
      </c>
      <c r="B349" s="19" t="s">
        <v>66</v>
      </c>
      <c r="C349" s="24">
        <f>'Filter by planned &amp; actual'!F349</f>
        <v>0</v>
      </c>
      <c r="D349" s="24">
        <f>'Filter by planned &amp; actual'!F2137</f>
        <v>0</v>
      </c>
      <c r="E349" s="19" t="s">
        <v>281</v>
      </c>
      <c r="F349" s="26">
        <v>44621</v>
      </c>
    </row>
    <row r="350" spans="1:6" hidden="1">
      <c r="A350" s="19">
        <v>51</v>
      </c>
      <c r="B350" s="19" t="s">
        <v>67</v>
      </c>
      <c r="C350" s="24">
        <f>'Filter by planned &amp; actual'!F350</f>
        <v>0</v>
      </c>
      <c r="D350" s="24">
        <f>'Filter by planned &amp; actual'!F2138</f>
        <v>0</v>
      </c>
      <c r="E350" s="19" t="s">
        <v>281</v>
      </c>
      <c r="F350" s="26">
        <v>44621</v>
      </c>
    </row>
    <row r="351" spans="1:6" hidden="1">
      <c r="A351" s="19">
        <v>52</v>
      </c>
      <c r="B351" s="19" t="s">
        <v>68</v>
      </c>
      <c r="C351" s="24">
        <f>'Filter by planned &amp; actual'!F351</f>
        <v>0</v>
      </c>
      <c r="D351" s="24">
        <f>'Filter by planned &amp; actual'!F2139</f>
        <v>0</v>
      </c>
      <c r="E351" s="19" t="s">
        <v>281</v>
      </c>
      <c r="F351" s="26">
        <v>44621</v>
      </c>
    </row>
    <row r="352" spans="1:6" hidden="1">
      <c r="A352" s="19">
        <v>53</v>
      </c>
      <c r="B352" s="19" t="s">
        <v>69</v>
      </c>
      <c r="C352" s="24">
        <f>'Filter by planned &amp; actual'!F352</f>
        <v>0</v>
      </c>
      <c r="D352" s="24">
        <f>'Filter by planned &amp; actual'!F2140</f>
        <v>0</v>
      </c>
      <c r="E352" s="19" t="s">
        <v>281</v>
      </c>
      <c r="F352" s="26">
        <v>44621</v>
      </c>
    </row>
    <row r="353" spans="1:6" hidden="1">
      <c r="A353" s="19">
        <v>54</v>
      </c>
      <c r="B353" s="19" t="s">
        <v>70</v>
      </c>
      <c r="C353" s="24">
        <f>'Filter by planned &amp; actual'!F353</f>
        <v>0</v>
      </c>
      <c r="D353" s="24">
        <f>'Filter by planned &amp; actual'!F2141</f>
        <v>0</v>
      </c>
      <c r="E353" s="19" t="s">
        <v>281</v>
      </c>
      <c r="F353" s="26">
        <v>44621</v>
      </c>
    </row>
    <row r="354" spans="1:6" hidden="1">
      <c r="A354" s="19">
        <v>55</v>
      </c>
      <c r="B354" s="19" t="s">
        <v>71</v>
      </c>
      <c r="C354" s="24">
        <f>'Filter by planned &amp; actual'!F354</f>
        <v>0</v>
      </c>
      <c r="D354" s="24">
        <f>'Filter by planned &amp; actual'!F2142</f>
        <v>0</v>
      </c>
      <c r="E354" s="19" t="s">
        <v>281</v>
      </c>
      <c r="F354" s="26">
        <v>44621</v>
      </c>
    </row>
    <row r="355" spans="1:6" hidden="1">
      <c r="A355" s="19">
        <v>56</v>
      </c>
      <c r="B355" s="19" t="s">
        <v>72</v>
      </c>
      <c r="C355" s="24">
        <f>'Filter by planned &amp; actual'!F355</f>
        <v>0</v>
      </c>
      <c r="D355" s="24">
        <f>'Filter by planned &amp; actual'!F2143</f>
        <v>0</v>
      </c>
      <c r="E355" s="19" t="s">
        <v>281</v>
      </c>
      <c r="F355" s="26">
        <v>44621</v>
      </c>
    </row>
    <row r="356" spans="1:6" hidden="1">
      <c r="A356" s="19">
        <v>57</v>
      </c>
      <c r="B356" s="19" t="s">
        <v>73</v>
      </c>
      <c r="C356" s="24">
        <f>'Filter by planned &amp; actual'!F356</f>
        <v>0</v>
      </c>
      <c r="D356" s="24">
        <f>'Filter by planned &amp; actual'!F2144</f>
        <v>0</v>
      </c>
      <c r="E356" s="19" t="s">
        <v>281</v>
      </c>
      <c r="F356" s="26">
        <v>44621</v>
      </c>
    </row>
    <row r="357" spans="1:6" hidden="1">
      <c r="A357" s="19">
        <v>58</v>
      </c>
      <c r="B357" s="19" t="s">
        <v>74</v>
      </c>
      <c r="C357" s="24">
        <f>'Filter by planned &amp; actual'!F357</f>
        <v>0</v>
      </c>
      <c r="D357" s="24">
        <f>'Filter by planned &amp; actual'!F2145</f>
        <v>0</v>
      </c>
      <c r="E357" s="19" t="s">
        <v>281</v>
      </c>
      <c r="F357" s="26">
        <v>44621</v>
      </c>
    </row>
    <row r="358" spans="1:6" hidden="1">
      <c r="A358" s="19">
        <v>59</v>
      </c>
      <c r="B358" s="19" t="s">
        <v>75</v>
      </c>
      <c r="C358" s="24">
        <f>'Filter by planned &amp; actual'!F358</f>
        <v>0</v>
      </c>
      <c r="D358" s="24">
        <f>'Filter by planned &amp; actual'!F2146</f>
        <v>0</v>
      </c>
      <c r="E358" s="19" t="s">
        <v>281</v>
      </c>
      <c r="F358" s="26">
        <v>44621</v>
      </c>
    </row>
    <row r="359" spans="1:6" hidden="1">
      <c r="A359" s="19">
        <v>60</v>
      </c>
      <c r="B359" s="19" t="s">
        <v>76</v>
      </c>
      <c r="C359" s="24">
        <f>'Filter by planned &amp; actual'!F359</f>
        <v>0</v>
      </c>
      <c r="D359" s="24">
        <f>'Filter by planned &amp; actual'!F2147</f>
        <v>0</v>
      </c>
      <c r="E359" s="19" t="s">
        <v>281</v>
      </c>
      <c r="F359" s="26">
        <v>44621</v>
      </c>
    </row>
    <row r="360" spans="1:6" hidden="1">
      <c r="A360" s="19">
        <v>61</v>
      </c>
      <c r="B360" s="19" t="s">
        <v>77</v>
      </c>
      <c r="C360" s="24">
        <f>'Filter by planned &amp; actual'!F360</f>
        <v>0</v>
      </c>
      <c r="D360" s="24">
        <f>'Filter by planned &amp; actual'!F2148</f>
        <v>0</v>
      </c>
      <c r="E360" s="19" t="s">
        <v>281</v>
      </c>
      <c r="F360" s="26">
        <v>44621</v>
      </c>
    </row>
    <row r="361" spans="1:6" hidden="1">
      <c r="A361" s="19">
        <v>62</v>
      </c>
      <c r="B361" s="19" t="s">
        <v>87</v>
      </c>
      <c r="C361" s="24">
        <f>'Filter by planned &amp; actual'!F361</f>
        <v>0</v>
      </c>
      <c r="D361" s="24">
        <f>'Filter by planned &amp; actual'!F2149</f>
        <v>0</v>
      </c>
      <c r="E361" s="19" t="s">
        <v>281</v>
      </c>
      <c r="F361" s="26">
        <v>44621</v>
      </c>
    </row>
    <row r="362" spans="1:6" hidden="1">
      <c r="A362" s="19">
        <v>63</v>
      </c>
      <c r="B362" s="19" t="s">
        <v>93</v>
      </c>
      <c r="C362" s="24">
        <f>'Filter by planned &amp; actual'!F362</f>
        <v>0</v>
      </c>
      <c r="D362" s="24">
        <f>'Filter by planned &amp; actual'!F2150</f>
        <v>0</v>
      </c>
      <c r="E362" s="19" t="s">
        <v>281</v>
      </c>
      <c r="F362" s="26">
        <v>44621</v>
      </c>
    </row>
    <row r="363" spans="1:6" hidden="1">
      <c r="A363" s="19">
        <v>64</v>
      </c>
      <c r="B363" s="19" t="s">
        <v>94</v>
      </c>
      <c r="C363" s="24">
        <f>'Filter by planned &amp; actual'!F363</f>
        <v>0</v>
      </c>
      <c r="D363" s="24">
        <f>'Filter by planned &amp; actual'!F2151</f>
        <v>0</v>
      </c>
      <c r="E363" s="19" t="s">
        <v>281</v>
      </c>
      <c r="F363" s="26">
        <v>44621</v>
      </c>
    </row>
    <row r="364" spans="1:6" hidden="1">
      <c r="A364" s="19">
        <v>65</v>
      </c>
      <c r="B364" s="19" t="s">
        <v>95</v>
      </c>
      <c r="C364" s="24">
        <f>'Filter by planned &amp; actual'!F364</f>
        <v>0</v>
      </c>
      <c r="D364" s="24">
        <f>'Filter by planned &amp; actual'!F2152</f>
        <v>0</v>
      </c>
      <c r="E364" s="19" t="s">
        <v>281</v>
      </c>
      <c r="F364" s="26">
        <v>44621</v>
      </c>
    </row>
    <row r="365" spans="1:6" hidden="1">
      <c r="A365" s="19">
        <v>66</v>
      </c>
      <c r="B365" s="19" t="s">
        <v>96</v>
      </c>
      <c r="C365" s="24">
        <f>'Filter by planned &amp; actual'!F365</f>
        <v>0</v>
      </c>
      <c r="D365" s="24">
        <f>'Filter by planned &amp; actual'!F2153</f>
        <v>0</v>
      </c>
      <c r="E365" s="19" t="s">
        <v>281</v>
      </c>
      <c r="F365" s="26">
        <v>44621</v>
      </c>
    </row>
    <row r="366" spans="1:6" hidden="1">
      <c r="A366" s="19">
        <v>67</v>
      </c>
      <c r="B366" s="19" t="s">
        <v>97</v>
      </c>
      <c r="C366" s="24">
        <f>'Filter by planned &amp; actual'!F366</f>
        <v>0</v>
      </c>
      <c r="D366" s="24">
        <f>'Filter by planned &amp; actual'!F2154</f>
        <v>0</v>
      </c>
      <c r="E366" s="19" t="s">
        <v>281</v>
      </c>
      <c r="F366" s="26">
        <v>44621</v>
      </c>
    </row>
    <row r="367" spans="1:6" hidden="1">
      <c r="A367" s="19">
        <v>68</v>
      </c>
      <c r="B367" s="19" t="s">
        <v>98</v>
      </c>
      <c r="C367" s="24">
        <f>'Filter by planned &amp; actual'!F367</f>
        <v>0</v>
      </c>
      <c r="D367" s="24">
        <f>'Filter by planned &amp; actual'!F2155</f>
        <v>0</v>
      </c>
      <c r="E367" s="19" t="s">
        <v>281</v>
      </c>
      <c r="F367" s="26">
        <v>44621</v>
      </c>
    </row>
    <row r="368" spans="1:6" hidden="1">
      <c r="A368" s="19">
        <v>69</v>
      </c>
      <c r="B368" s="19" t="s">
        <v>99</v>
      </c>
      <c r="C368" s="24">
        <f>'Filter by planned &amp; actual'!F368</f>
        <v>0</v>
      </c>
      <c r="D368" s="24">
        <f>'Filter by planned &amp; actual'!F2156</f>
        <v>0</v>
      </c>
      <c r="E368" s="19" t="s">
        <v>281</v>
      </c>
      <c r="F368" s="26">
        <v>44621</v>
      </c>
    </row>
    <row r="369" spans="1:6" hidden="1">
      <c r="A369" s="19">
        <v>70</v>
      </c>
      <c r="B369" s="19" t="s">
        <v>100</v>
      </c>
      <c r="C369" s="24">
        <f>'Filter by planned &amp; actual'!F369</f>
        <v>0</v>
      </c>
      <c r="D369" s="24">
        <f>'Filter by planned &amp; actual'!F2157</f>
        <v>0</v>
      </c>
      <c r="E369" s="19" t="s">
        <v>281</v>
      </c>
      <c r="F369" s="26">
        <v>44621</v>
      </c>
    </row>
    <row r="370" spans="1:6" hidden="1">
      <c r="A370" s="19">
        <v>71</v>
      </c>
      <c r="B370" s="19" t="s">
        <v>101</v>
      </c>
      <c r="C370" s="24">
        <f>'Filter by planned &amp; actual'!F370</f>
        <v>0</v>
      </c>
      <c r="D370" s="24">
        <f>'Filter by planned &amp; actual'!F2158</f>
        <v>0</v>
      </c>
      <c r="E370" s="19" t="s">
        <v>281</v>
      </c>
      <c r="F370" s="26">
        <v>44621</v>
      </c>
    </row>
    <row r="371" spans="1:6" hidden="1">
      <c r="A371" s="19">
        <v>72</v>
      </c>
      <c r="B371" s="19" t="s">
        <v>102</v>
      </c>
      <c r="C371" s="24">
        <f>'Filter by planned &amp; actual'!F371</f>
        <v>0</v>
      </c>
      <c r="D371" s="24">
        <f>'Filter by planned &amp; actual'!F2159</f>
        <v>0</v>
      </c>
      <c r="E371" s="19" t="s">
        <v>281</v>
      </c>
      <c r="F371" s="26">
        <v>44621</v>
      </c>
    </row>
    <row r="372" spans="1:6" hidden="1">
      <c r="A372" s="19">
        <v>73</v>
      </c>
      <c r="B372" s="19" t="s">
        <v>103</v>
      </c>
      <c r="C372" s="24">
        <f>'Filter by planned &amp; actual'!F372</f>
        <v>0</v>
      </c>
      <c r="D372" s="24">
        <f>'Filter by planned &amp; actual'!F2160</f>
        <v>0</v>
      </c>
      <c r="E372" s="19" t="s">
        <v>281</v>
      </c>
      <c r="F372" s="26">
        <v>44621</v>
      </c>
    </row>
    <row r="373" spans="1:6" hidden="1">
      <c r="A373" s="19">
        <v>74</v>
      </c>
      <c r="B373" s="19" t="s">
        <v>104</v>
      </c>
      <c r="C373" s="24">
        <f>'Filter by planned &amp; actual'!F373</f>
        <v>0</v>
      </c>
      <c r="D373" s="24">
        <f>'Filter by planned &amp; actual'!F2161</f>
        <v>0</v>
      </c>
      <c r="E373" s="19" t="s">
        <v>281</v>
      </c>
      <c r="F373" s="26">
        <v>44621</v>
      </c>
    </row>
    <row r="374" spans="1:6" hidden="1">
      <c r="A374" s="19">
        <v>75</v>
      </c>
      <c r="B374" s="19" t="s">
        <v>105</v>
      </c>
      <c r="C374" s="24">
        <f>'Filter by planned &amp; actual'!F374</f>
        <v>0</v>
      </c>
      <c r="D374" s="24">
        <f>'Filter by planned &amp; actual'!F2162</f>
        <v>0</v>
      </c>
      <c r="E374" s="19" t="s">
        <v>281</v>
      </c>
      <c r="F374" s="26">
        <v>44621</v>
      </c>
    </row>
    <row r="375" spans="1:6" hidden="1">
      <c r="A375" s="19">
        <v>76</v>
      </c>
      <c r="B375" s="19" t="s">
        <v>111</v>
      </c>
      <c r="C375" s="24">
        <f>'Filter by planned &amp; actual'!F375</f>
        <v>0</v>
      </c>
      <c r="D375" s="24">
        <f>'Filter by planned &amp; actual'!F2163</f>
        <v>0</v>
      </c>
      <c r="E375" s="19" t="s">
        <v>281</v>
      </c>
      <c r="F375" s="26">
        <v>44621</v>
      </c>
    </row>
    <row r="376" spans="1:6" hidden="1">
      <c r="A376" s="19">
        <v>77</v>
      </c>
      <c r="B376" s="19" t="s">
        <v>112</v>
      </c>
      <c r="C376" s="24">
        <f>'Filter by planned &amp; actual'!F376</f>
        <v>0</v>
      </c>
      <c r="D376" s="24">
        <f>'Filter by planned &amp; actual'!F2164</f>
        <v>0</v>
      </c>
      <c r="E376" s="19" t="s">
        <v>281</v>
      </c>
      <c r="F376" s="26">
        <v>44621</v>
      </c>
    </row>
    <row r="377" spans="1:6" hidden="1">
      <c r="A377" s="19">
        <v>78</v>
      </c>
      <c r="B377" s="19" t="s">
        <v>113</v>
      </c>
      <c r="C377" s="24">
        <f>'Filter by planned &amp; actual'!F377</f>
        <v>0</v>
      </c>
      <c r="D377" s="24">
        <f>'Filter by planned &amp; actual'!F2165</f>
        <v>0</v>
      </c>
      <c r="E377" s="19" t="s">
        <v>281</v>
      </c>
      <c r="F377" s="26">
        <v>44621</v>
      </c>
    </row>
    <row r="378" spans="1:6" hidden="1">
      <c r="A378" s="19">
        <v>79</v>
      </c>
      <c r="B378" s="19" t="s">
        <v>114</v>
      </c>
      <c r="C378" s="24">
        <f>'Filter by planned &amp; actual'!F378</f>
        <v>0</v>
      </c>
      <c r="D378" s="24">
        <f>'Filter by planned &amp; actual'!F2166</f>
        <v>0</v>
      </c>
      <c r="E378" s="19" t="s">
        <v>281</v>
      </c>
      <c r="F378" s="26">
        <v>44621</v>
      </c>
    </row>
    <row r="379" spans="1:6" hidden="1">
      <c r="A379" s="19">
        <v>80</v>
      </c>
      <c r="B379" s="19" t="s">
        <v>115</v>
      </c>
      <c r="C379" s="24">
        <f>'Filter by planned &amp; actual'!F379</f>
        <v>0</v>
      </c>
      <c r="D379" s="24">
        <f>'Filter by planned &amp; actual'!F2167</f>
        <v>0</v>
      </c>
      <c r="E379" s="19" t="s">
        <v>281</v>
      </c>
      <c r="F379" s="26">
        <v>44621</v>
      </c>
    </row>
    <row r="380" spans="1:6" hidden="1">
      <c r="A380" s="19">
        <v>81</v>
      </c>
      <c r="B380" s="19" t="s">
        <v>116</v>
      </c>
      <c r="C380" s="24">
        <f>'Filter by planned &amp; actual'!F380</f>
        <v>0</v>
      </c>
      <c r="D380" s="24">
        <f>'Filter by planned &amp; actual'!F2168</f>
        <v>0</v>
      </c>
      <c r="E380" s="19" t="s">
        <v>281</v>
      </c>
      <c r="F380" s="26">
        <v>44621</v>
      </c>
    </row>
    <row r="381" spans="1:6" hidden="1">
      <c r="A381" s="19">
        <v>82</v>
      </c>
      <c r="B381" s="19" t="s">
        <v>117</v>
      </c>
      <c r="C381" s="24">
        <f>'Filter by planned &amp; actual'!F381</f>
        <v>0</v>
      </c>
      <c r="D381" s="24">
        <f>'Filter by planned &amp; actual'!F2169</f>
        <v>0</v>
      </c>
      <c r="E381" s="19" t="s">
        <v>281</v>
      </c>
      <c r="F381" s="26">
        <v>44621</v>
      </c>
    </row>
    <row r="382" spans="1:6" hidden="1">
      <c r="A382" s="19">
        <v>83</v>
      </c>
      <c r="B382" s="19" t="s">
        <v>118</v>
      </c>
      <c r="C382" s="24">
        <f>'Filter by planned &amp; actual'!F382</f>
        <v>0</v>
      </c>
      <c r="D382" s="24">
        <f>'Filter by planned &amp; actual'!F2170</f>
        <v>0</v>
      </c>
      <c r="E382" s="19" t="s">
        <v>281</v>
      </c>
      <c r="F382" s="26">
        <v>44621</v>
      </c>
    </row>
    <row r="383" spans="1:6" hidden="1">
      <c r="A383" s="19">
        <v>84</v>
      </c>
      <c r="B383" s="19" t="s">
        <v>119</v>
      </c>
      <c r="C383" s="24">
        <f>'Filter by planned &amp; actual'!F383</f>
        <v>0</v>
      </c>
      <c r="D383" s="24">
        <f>'Filter by planned &amp; actual'!F2171</f>
        <v>0</v>
      </c>
      <c r="E383" s="19" t="s">
        <v>281</v>
      </c>
      <c r="F383" s="26">
        <v>44621</v>
      </c>
    </row>
    <row r="384" spans="1:6" hidden="1">
      <c r="A384" s="19">
        <v>85</v>
      </c>
      <c r="B384" s="19" t="s">
        <v>120</v>
      </c>
      <c r="C384" s="24">
        <f>'Filter by planned &amp; actual'!F384</f>
        <v>0</v>
      </c>
      <c r="D384" s="24">
        <f>'Filter by planned &amp; actual'!F2172</f>
        <v>0</v>
      </c>
      <c r="E384" s="19" t="s">
        <v>281</v>
      </c>
      <c r="F384" s="26">
        <v>44621</v>
      </c>
    </row>
    <row r="385" spans="1:6" hidden="1">
      <c r="A385" s="19">
        <v>86</v>
      </c>
      <c r="B385" s="19" t="s">
        <v>121</v>
      </c>
      <c r="C385" s="24">
        <f>'Filter by planned &amp; actual'!F385</f>
        <v>0</v>
      </c>
      <c r="D385" s="24">
        <f>'Filter by planned &amp; actual'!F2173</f>
        <v>0</v>
      </c>
      <c r="E385" s="19" t="s">
        <v>281</v>
      </c>
      <c r="F385" s="26">
        <v>44621</v>
      </c>
    </row>
    <row r="386" spans="1:6" hidden="1">
      <c r="A386" s="19">
        <v>87</v>
      </c>
      <c r="B386" s="19" t="s">
        <v>122</v>
      </c>
      <c r="C386" s="24">
        <f>'Filter by planned &amp; actual'!F386</f>
        <v>0</v>
      </c>
      <c r="D386" s="24">
        <f>'Filter by planned &amp; actual'!F2174</f>
        <v>0</v>
      </c>
      <c r="E386" s="19" t="s">
        <v>281</v>
      </c>
      <c r="F386" s="26">
        <v>44621</v>
      </c>
    </row>
    <row r="387" spans="1:6" hidden="1">
      <c r="A387" s="19">
        <v>88</v>
      </c>
      <c r="B387" s="19" t="s">
        <v>123</v>
      </c>
      <c r="C387" s="24">
        <f>'Filter by planned &amp; actual'!F387</f>
        <v>0</v>
      </c>
      <c r="D387" s="24">
        <f>'Filter by planned &amp; actual'!F2175</f>
        <v>0</v>
      </c>
      <c r="E387" s="19" t="s">
        <v>281</v>
      </c>
      <c r="F387" s="26">
        <v>44621</v>
      </c>
    </row>
    <row r="388" spans="1:6" hidden="1">
      <c r="A388" s="19">
        <v>89</v>
      </c>
      <c r="B388" s="19" t="s">
        <v>126</v>
      </c>
      <c r="C388" s="24">
        <f>'Filter by planned &amp; actual'!F388</f>
        <v>0</v>
      </c>
      <c r="D388" s="24">
        <f>'Filter by planned &amp; actual'!F2176</f>
        <v>0</v>
      </c>
      <c r="E388" s="19" t="s">
        <v>281</v>
      </c>
      <c r="F388" s="26">
        <v>44621</v>
      </c>
    </row>
    <row r="389" spans="1:6" hidden="1">
      <c r="A389" s="19">
        <v>90</v>
      </c>
      <c r="B389" s="19" t="s">
        <v>284</v>
      </c>
      <c r="C389" s="24">
        <f>'Filter by planned &amp; actual'!F389</f>
        <v>0</v>
      </c>
      <c r="D389" s="24">
        <f>'Filter by planned &amp; actual'!F2177</f>
        <v>0</v>
      </c>
      <c r="E389" s="19" t="s">
        <v>281</v>
      </c>
      <c r="F389" s="26">
        <v>44621</v>
      </c>
    </row>
    <row r="390" spans="1:6" hidden="1">
      <c r="A390" s="19">
        <v>91</v>
      </c>
      <c r="B390" s="19" t="s">
        <v>2006</v>
      </c>
      <c r="C390" s="24">
        <f>'Filter by planned &amp; actual'!F390</f>
        <v>0</v>
      </c>
      <c r="D390" s="24">
        <f>'Filter by planned &amp; actual'!F2178</f>
        <v>0</v>
      </c>
      <c r="E390" s="19" t="s">
        <v>281</v>
      </c>
      <c r="F390" s="26">
        <v>44621</v>
      </c>
    </row>
    <row r="391" spans="1:6" hidden="1">
      <c r="A391" s="19">
        <v>92</v>
      </c>
      <c r="B391" s="19" t="s">
        <v>283</v>
      </c>
      <c r="C391" s="24">
        <f>'Filter by planned &amp; actual'!F391</f>
        <v>0</v>
      </c>
      <c r="D391" s="24">
        <f>'Filter by planned &amp; actual'!F2179</f>
        <v>0</v>
      </c>
      <c r="E391" s="19" t="s">
        <v>281</v>
      </c>
      <c r="F391" s="26">
        <v>44621</v>
      </c>
    </row>
    <row r="392" spans="1:6" hidden="1">
      <c r="A392" s="19">
        <v>93</v>
      </c>
      <c r="B392" s="19" t="s">
        <v>2005</v>
      </c>
      <c r="C392" s="24">
        <f>'Filter by planned &amp; actual'!F392</f>
        <v>0</v>
      </c>
      <c r="D392" s="24">
        <f>'Filter by planned &amp; actual'!F2180</f>
        <v>0</v>
      </c>
      <c r="E392" s="19" t="s">
        <v>281</v>
      </c>
      <c r="F392" s="26">
        <v>44621</v>
      </c>
    </row>
    <row r="393" spans="1:6" hidden="1">
      <c r="A393" s="19">
        <v>94</v>
      </c>
      <c r="B393" s="19" t="s">
        <v>2075</v>
      </c>
      <c r="C393" s="24">
        <f>'Filter by planned &amp; actual'!F393</f>
        <v>0</v>
      </c>
      <c r="D393" s="24">
        <f>'Filter by planned &amp; actual'!F2181</f>
        <v>0</v>
      </c>
      <c r="E393" s="19" t="s">
        <v>281</v>
      </c>
      <c r="F393" s="26">
        <v>44621</v>
      </c>
    </row>
    <row r="394" spans="1:6" hidden="1">
      <c r="A394" s="19">
        <v>95</v>
      </c>
      <c r="B394" s="19" t="s">
        <v>2076</v>
      </c>
      <c r="C394" s="24">
        <f>'Filter by planned &amp; actual'!F394</f>
        <v>0</v>
      </c>
      <c r="D394" s="24">
        <f>'Filter by planned &amp; actual'!F2182</f>
        <v>0</v>
      </c>
      <c r="E394" s="19" t="s">
        <v>281</v>
      </c>
      <c r="F394" s="26">
        <v>44621</v>
      </c>
    </row>
    <row r="395" spans="1:6" hidden="1">
      <c r="A395" s="19">
        <v>96</v>
      </c>
      <c r="B395" s="19" t="s">
        <v>2077</v>
      </c>
      <c r="C395" s="24">
        <f>'Filter by planned &amp; actual'!F395</f>
        <v>0</v>
      </c>
      <c r="D395" s="24">
        <f>'Filter by planned &amp; actual'!F2183</f>
        <v>0</v>
      </c>
      <c r="E395" s="19" t="s">
        <v>281</v>
      </c>
      <c r="F395" s="26">
        <v>44621</v>
      </c>
    </row>
    <row r="396" spans="1:6" hidden="1">
      <c r="A396" s="19">
        <v>97</v>
      </c>
      <c r="B396" s="19" t="s">
        <v>2078</v>
      </c>
      <c r="C396" s="24">
        <f>'Filter by planned &amp; actual'!F396</f>
        <v>15000000</v>
      </c>
      <c r="D396" s="24">
        <f>'Filter by planned &amp; actual'!F2184</f>
        <v>18578050</v>
      </c>
      <c r="E396" s="19" t="s">
        <v>281</v>
      </c>
      <c r="F396" s="26">
        <v>44621</v>
      </c>
    </row>
    <row r="397" spans="1:6" hidden="1">
      <c r="A397" s="19">
        <v>98</v>
      </c>
      <c r="B397" s="19" t="s">
        <v>2079</v>
      </c>
      <c r="C397" s="24">
        <f>'Filter by planned &amp; actual'!F397</f>
        <v>37712342.789999999</v>
      </c>
      <c r="D397" s="24">
        <f>'Filter by planned &amp; actual'!F2185</f>
        <v>36909667</v>
      </c>
      <c r="E397" s="19" t="s">
        <v>281</v>
      </c>
      <c r="F397" s="26">
        <v>44621</v>
      </c>
    </row>
    <row r="398" spans="1:6" hidden="1">
      <c r="A398" s="19">
        <v>99</v>
      </c>
      <c r="B398" s="19" t="s">
        <v>2080</v>
      </c>
      <c r="C398" s="24">
        <f>'Filter by planned &amp; actual'!F398</f>
        <v>30000000</v>
      </c>
      <c r="D398" s="24">
        <f>'Filter by planned &amp; actual'!F2186</f>
        <v>0</v>
      </c>
      <c r="E398" s="19" t="s">
        <v>281</v>
      </c>
      <c r="F398" s="26">
        <v>44621</v>
      </c>
    </row>
    <row r="399" spans="1:6" hidden="1">
      <c r="A399" s="19">
        <v>100</v>
      </c>
      <c r="B399" s="19" t="s">
        <v>2081</v>
      </c>
      <c r="C399" s="24">
        <f>'Filter by planned &amp; actual'!F399</f>
        <v>0</v>
      </c>
      <c r="D399" s="24">
        <f>'Filter by planned &amp; actual'!F2187</f>
        <v>0</v>
      </c>
      <c r="E399" s="19" t="s">
        <v>281</v>
      </c>
      <c r="F399" s="26">
        <v>44621</v>
      </c>
    </row>
    <row r="400" spans="1:6" hidden="1">
      <c r="A400" s="19">
        <v>101</v>
      </c>
      <c r="B400" s="19" t="s">
        <v>2082</v>
      </c>
      <c r="C400" s="24">
        <f>'Filter by planned &amp; actual'!F400</f>
        <v>0</v>
      </c>
      <c r="D400" s="24">
        <f>'Filter by planned &amp; actual'!F2188</f>
        <v>0</v>
      </c>
      <c r="E400" s="19" t="s">
        <v>281</v>
      </c>
      <c r="F400" s="26">
        <v>44621</v>
      </c>
    </row>
    <row r="401" spans="1:6" hidden="1">
      <c r="A401" s="19">
        <v>102</v>
      </c>
      <c r="B401" s="19" t="s">
        <v>2083</v>
      </c>
      <c r="C401" s="24">
        <f>'Filter by planned &amp; actual'!F401</f>
        <v>0</v>
      </c>
      <c r="D401" s="24">
        <f>'Filter by planned &amp; actual'!F2189</f>
        <v>724954</v>
      </c>
      <c r="E401" s="19" t="s">
        <v>281</v>
      </c>
      <c r="F401" s="26">
        <v>44621</v>
      </c>
    </row>
    <row r="402" spans="1:6" hidden="1">
      <c r="A402" s="19">
        <v>103</v>
      </c>
      <c r="B402" s="19" t="s">
        <v>2085</v>
      </c>
      <c r="C402" s="24">
        <f>'Filter by planned &amp; actual'!F402</f>
        <v>0</v>
      </c>
      <c r="D402" s="24">
        <f>'Filter by planned &amp; actual'!F2190</f>
        <v>0</v>
      </c>
      <c r="E402" s="19" t="s">
        <v>281</v>
      </c>
      <c r="F402" s="26">
        <v>44621</v>
      </c>
    </row>
    <row r="403" spans="1:6" hidden="1">
      <c r="A403" s="19">
        <v>104</v>
      </c>
      <c r="B403" s="19" t="s">
        <v>2086</v>
      </c>
      <c r="C403" s="24">
        <f>'Filter by planned &amp; actual'!F403</f>
        <v>0</v>
      </c>
      <c r="D403" s="24">
        <f>'Filter by planned &amp; actual'!F2191</f>
        <v>0</v>
      </c>
      <c r="E403" s="19" t="s">
        <v>281</v>
      </c>
      <c r="F403" s="26">
        <v>44621</v>
      </c>
    </row>
    <row r="404" spans="1:6" hidden="1">
      <c r="A404" s="19">
        <v>105</v>
      </c>
      <c r="B404" s="19" t="s">
        <v>2087</v>
      </c>
      <c r="C404" s="24">
        <f>'Filter by planned &amp; actual'!F404</f>
        <v>6511696</v>
      </c>
      <c r="D404" s="24">
        <f>'Filter by planned &amp; actual'!F2192</f>
        <v>0</v>
      </c>
      <c r="E404" s="19" t="s">
        <v>281</v>
      </c>
      <c r="F404" s="26">
        <v>44621</v>
      </c>
    </row>
    <row r="405" spans="1:6" hidden="1">
      <c r="A405" s="19">
        <v>106</v>
      </c>
      <c r="B405" s="19" t="s">
        <v>2088</v>
      </c>
      <c r="C405" s="24">
        <f>'Filter by planned &amp; actual'!F405</f>
        <v>0</v>
      </c>
      <c r="D405" s="24">
        <f>'Filter by planned &amp; actual'!F2193</f>
        <v>0</v>
      </c>
      <c r="E405" s="19" t="s">
        <v>281</v>
      </c>
      <c r="F405" s="26">
        <v>44621</v>
      </c>
    </row>
    <row r="406" spans="1:6" hidden="1">
      <c r="A406" s="19">
        <v>107</v>
      </c>
      <c r="B406" s="19" t="s">
        <v>2089</v>
      </c>
      <c r="C406" s="24">
        <f>'Filter by planned &amp; actual'!F406</f>
        <v>0</v>
      </c>
      <c r="D406" s="24">
        <f>'Filter by planned &amp; actual'!F2194</f>
        <v>14904090</v>
      </c>
      <c r="E406" s="19" t="s">
        <v>281</v>
      </c>
      <c r="F406" s="26">
        <v>44621</v>
      </c>
    </row>
    <row r="407" spans="1:6" hidden="1">
      <c r="A407" s="19">
        <v>108</v>
      </c>
      <c r="B407" s="19" t="s">
        <v>2090</v>
      </c>
      <c r="C407" s="24">
        <f>'Filter by planned &amp; actual'!F407</f>
        <v>0</v>
      </c>
      <c r="D407" s="24">
        <f>'Filter by planned &amp; actual'!F2195</f>
        <v>15425224.75</v>
      </c>
      <c r="E407" s="19" t="s">
        <v>281</v>
      </c>
      <c r="F407" s="26">
        <v>44621</v>
      </c>
    </row>
    <row r="408" spans="1:6" hidden="1">
      <c r="A408" s="19">
        <v>109</v>
      </c>
      <c r="B408" s="19" t="s">
        <v>2091</v>
      </c>
      <c r="C408" s="24">
        <f>'Filter by planned &amp; actual'!F408</f>
        <v>32545646</v>
      </c>
      <c r="D408" s="24">
        <f>'Filter by planned &amp; actual'!F2196</f>
        <v>3290022.4</v>
      </c>
      <c r="E408" s="19" t="s">
        <v>281</v>
      </c>
      <c r="F408" s="26">
        <v>44621</v>
      </c>
    </row>
    <row r="409" spans="1:6" hidden="1">
      <c r="A409" s="19">
        <v>110</v>
      </c>
      <c r="B409" s="19" t="s">
        <v>2092</v>
      </c>
      <c r="C409" s="24">
        <f>'Filter by planned &amp; actual'!F409</f>
        <v>32309399</v>
      </c>
      <c r="D409" s="24">
        <f>'Filter by planned &amp; actual'!F2197</f>
        <v>17903308</v>
      </c>
      <c r="E409" s="19" t="s">
        <v>281</v>
      </c>
      <c r="F409" s="26">
        <v>44621</v>
      </c>
    </row>
    <row r="410" spans="1:6" hidden="1">
      <c r="A410" s="19">
        <v>111</v>
      </c>
      <c r="B410" s="19" t="s">
        <v>2104</v>
      </c>
      <c r="C410" s="24">
        <f>'Filter by planned &amp; actual'!F410</f>
        <v>3150000</v>
      </c>
      <c r="D410" s="24">
        <f>'Filter by planned &amp; actual'!F2198</f>
        <v>0</v>
      </c>
      <c r="E410" s="19" t="s">
        <v>281</v>
      </c>
      <c r="F410" s="26">
        <v>44621</v>
      </c>
    </row>
    <row r="411" spans="1:6" hidden="1">
      <c r="A411" s="19">
        <v>112</v>
      </c>
      <c r="B411" s="19" t="s">
        <v>2100</v>
      </c>
      <c r="C411" s="24">
        <f>'Filter by planned &amp; actual'!F411</f>
        <v>18554285</v>
      </c>
      <c r="D411" s="24">
        <f>'Filter by planned &amp; actual'!F2199</f>
        <v>0</v>
      </c>
      <c r="E411" s="19" t="s">
        <v>281</v>
      </c>
      <c r="F411" s="26">
        <v>44621</v>
      </c>
    </row>
    <row r="412" spans="1:6" hidden="1">
      <c r="A412" s="19">
        <v>113</v>
      </c>
      <c r="B412" s="19" t="s">
        <v>2101</v>
      </c>
      <c r="C412" s="24">
        <f>'Filter by planned &amp; actual'!F412</f>
        <v>32261310</v>
      </c>
      <c r="D412" s="24">
        <f>'Filter by planned &amp; actual'!F2200</f>
        <v>22123110.41</v>
      </c>
      <c r="E412" s="19" t="s">
        <v>281</v>
      </c>
      <c r="F412" s="26">
        <v>44621</v>
      </c>
    </row>
    <row r="413" spans="1:6" hidden="1">
      <c r="A413" s="19">
        <v>114</v>
      </c>
      <c r="B413" s="19" t="s">
        <v>2102</v>
      </c>
      <c r="C413" s="24">
        <f>'Filter by planned &amp; actual'!F413</f>
        <v>6541454</v>
      </c>
      <c r="D413" s="24">
        <f>'Filter by planned &amp; actual'!F2201</f>
        <v>0</v>
      </c>
      <c r="E413" s="19" t="s">
        <v>281</v>
      </c>
      <c r="F413" s="26">
        <v>44621</v>
      </c>
    </row>
    <row r="414" spans="1:6" hidden="1">
      <c r="A414" s="20">
        <v>115</v>
      </c>
      <c r="B414" s="20" t="s">
        <v>2103</v>
      </c>
      <c r="C414" s="24">
        <f>'Filter by planned &amp; actual'!F414</f>
        <v>0</v>
      </c>
      <c r="D414" s="24">
        <f>'Filter by planned &amp; actual'!F2202</f>
        <v>0</v>
      </c>
      <c r="E414" s="19" t="s">
        <v>281</v>
      </c>
      <c r="F414" s="26">
        <v>44621</v>
      </c>
    </row>
    <row r="415" spans="1:6" hidden="1">
      <c r="A415" s="19">
        <v>116</v>
      </c>
      <c r="B415" s="19" t="s">
        <v>2109</v>
      </c>
      <c r="C415" s="24">
        <f>'Filter by planned &amp; actual'!F415</f>
        <v>0</v>
      </c>
      <c r="D415" s="24">
        <f>'Filter by planned &amp; actual'!F2203</f>
        <v>0</v>
      </c>
      <c r="E415" s="19" t="s">
        <v>281</v>
      </c>
      <c r="F415" s="26">
        <v>44621</v>
      </c>
    </row>
    <row r="416" spans="1:6" hidden="1">
      <c r="A416" s="19">
        <v>117</v>
      </c>
      <c r="B416" s="19" t="s">
        <v>2110</v>
      </c>
      <c r="C416" s="24">
        <f>'Filter by planned &amp; actual'!F416</f>
        <v>850000</v>
      </c>
      <c r="D416" s="24">
        <f>'Filter by planned &amp; actual'!F2204</f>
        <v>2856009</v>
      </c>
      <c r="E416" s="19" t="s">
        <v>281</v>
      </c>
      <c r="F416" s="26">
        <v>44621</v>
      </c>
    </row>
    <row r="417" spans="1:6" hidden="1">
      <c r="A417" s="19">
        <v>118</v>
      </c>
      <c r="B417" s="19" t="s">
        <v>2112</v>
      </c>
      <c r="C417" s="24">
        <f>'Filter by planned &amp; actual'!F417</f>
        <v>3203316</v>
      </c>
      <c r="D417" s="24">
        <f>'Filter by planned &amp; actual'!F2205</f>
        <v>10000000</v>
      </c>
      <c r="E417" s="19" t="s">
        <v>281</v>
      </c>
      <c r="F417" s="26">
        <v>44621</v>
      </c>
    </row>
    <row r="418" spans="1:6" hidden="1">
      <c r="A418" s="19">
        <v>119</v>
      </c>
      <c r="B418" s="19" t="s">
        <v>2113</v>
      </c>
      <c r="C418" s="24">
        <f>'Filter by planned &amp; actual'!F418</f>
        <v>0</v>
      </c>
      <c r="D418" s="24">
        <f>'Filter by planned &amp; actual'!F2206</f>
        <v>0</v>
      </c>
      <c r="E418" s="19" t="s">
        <v>281</v>
      </c>
      <c r="F418" s="26">
        <v>44621</v>
      </c>
    </row>
    <row r="419" spans="1:6" hidden="1">
      <c r="A419" s="19">
        <v>120</v>
      </c>
      <c r="B419" s="19" t="s">
        <v>2114</v>
      </c>
      <c r="C419" s="24">
        <f>'Filter by planned &amp; actual'!F419</f>
        <v>0</v>
      </c>
      <c r="D419" s="24">
        <f>'Filter by planned &amp; actual'!F2207</f>
        <v>0</v>
      </c>
      <c r="E419" s="19" t="s">
        <v>281</v>
      </c>
      <c r="F419" s="26">
        <v>44621</v>
      </c>
    </row>
    <row r="420" spans="1:6" hidden="1">
      <c r="A420" s="19">
        <v>121</v>
      </c>
      <c r="B420" s="19" t="s">
        <v>2157</v>
      </c>
      <c r="C420" s="24">
        <f>'Filter by planned &amp; actual'!F420</f>
        <v>0</v>
      </c>
      <c r="D420" s="24">
        <f>'Filter by planned &amp; actual'!F2208</f>
        <v>0</v>
      </c>
      <c r="E420" s="19" t="s">
        <v>281</v>
      </c>
      <c r="F420" s="26">
        <v>44621</v>
      </c>
    </row>
    <row r="421" spans="1:6" hidden="1">
      <c r="A421" s="19">
        <v>122</v>
      </c>
      <c r="B421" s="19" t="s">
        <v>2158</v>
      </c>
      <c r="C421" s="24">
        <f>'Filter by planned &amp; actual'!F421</f>
        <v>0</v>
      </c>
      <c r="D421" s="24">
        <f>'Filter by planned &amp; actual'!F2209</f>
        <v>0</v>
      </c>
      <c r="E421" s="19" t="s">
        <v>281</v>
      </c>
      <c r="F421" s="26">
        <v>44621</v>
      </c>
    </row>
    <row r="422" spans="1:6" hidden="1">
      <c r="A422" s="19">
        <v>123</v>
      </c>
      <c r="B422" s="19" t="s">
        <v>2159</v>
      </c>
      <c r="C422" s="24">
        <f>'Filter by planned &amp; actual'!F422</f>
        <v>0</v>
      </c>
      <c r="D422" s="24">
        <f>'Filter by planned &amp; actual'!F2210</f>
        <v>0</v>
      </c>
      <c r="E422" s="19" t="s">
        <v>281</v>
      </c>
      <c r="F422" s="26">
        <v>44621</v>
      </c>
    </row>
    <row r="423" spans="1:6" hidden="1">
      <c r="A423" s="19">
        <v>124</v>
      </c>
      <c r="B423" s="19" t="s">
        <v>2160</v>
      </c>
      <c r="C423" s="24">
        <f>'Filter by planned &amp; actual'!F423</f>
        <v>0</v>
      </c>
      <c r="D423" s="24">
        <f>'Filter by planned &amp; actual'!F2211</f>
        <v>0</v>
      </c>
      <c r="E423" s="19" t="s">
        <v>281</v>
      </c>
      <c r="F423" s="26">
        <v>44621</v>
      </c>
    </row>
    <row r="424" spans="1:6" hidden="1">
      <c r="A424" s="19">
        <v>125</v>
      </c>
      <c r="B424" s="19" t="s">
        <v>2162</v>
      </c>
      <c r="C424" s="24">
        <f>'Filter by planned &amp; actual'!F424</f>
        <v>0</v>
      </c>
      <c r="D424" s="24">
        <f>'Filter by planned &amp; actual'!F2212</f>
        <v>0</v>
      </c>
      <c r="E424" s="19" t="s">
        <v>281</v>
      </c>
      <c r="F424" s="26">
        <v>44621</v>
      </c>
    </row>
    <row r="425" spans="1:6" hidden="1">
      <c r="A425" s="19">
        <v>126</v>
      </c>
      <c r="B425" s="19" t="s">
        <v>2163</v>
      </c>
      <c r="C425" s="24">
        <f>'Filter by planned &amp; actual'!F425</f>
        <v>26742277</v>
      </c>
      <c r="D425" s="24">
        <f>'Filter by planned &amp; actual'!F2213</f>
        <v>22733360.899999999</v>
      </c>
      <c r="E425" s="19" t="s">
        <v>281</v>
      </c>
      <c r="F425" s="26">
        <v>44621</v>
      </c>
    </row>
    <row r="426" spans="1:6" hidden="1">
      <c r="A426" s="19">
        <v>127</v>
      </c>
      <c r="B426" s="19" t="s">
        <v>2164</v>
      </c>
      <c r="C426" s="24">
        <f>'Filter by planned &amp; actual'!F426</f>
        <v>40614286</v>
      </c>
      <c r="D426" s="24">
        <f>'Filter by planned &amp; actual'!F2214</f>
        <v>38474799.510000005</v>
      </c>
      <c r="E426" s="19" t="s">
        <v>281</v>
      </c>
      <c r="F426" s="26">
        <v>44621</v>
      </c>
    </row>
    <row r="427" spans="1:6" hidden="1">
      <c r="A427" s="19">
        <v>128</v>
      </c>
      <c r="B427" s="19" t="s">
        <v>2165</v>
      </c>
      <c r="C427" s="24">
        <f>'Filter by planned &amp; actual'!F427</f>
        <v>5123410</v>
      </c>
      <c r="D427" s="24">
        <f>'Filter by planned &amp; actual'!F2215</f>
        <v>2167633.67</v>
      </c>
      <c r="E427" s="19" t="s">
        <v>281</v>
      </c>
      <c r="F427" s="26">
        <v>44621</v>
      </c>
    </row>
    <row r="428" spans="1:6" hidden="1">
      <c r="A428" s="113">
        <v>129</v>
      </c>
      <c r="B428" s="113" t="s">
        <v>2167</v>
      </c>
      <c r="C428" s="24">
        <f>'Filter by planned &amp; actual'!F428</f>
        <v>0</v>
      </c>
      <c r="D428" s="24">
        <f>'Filter by planned &amp; actual'!F2216</f>
        <v>0</v>
      </c>
      <c r="E428" s="19" t="s">
        <v>281</v>
      </c>
      <c r="F428" s="26">
        <v>44621</v>
      </c>
    </row>
    <row r="429" spans="1:6" hidden="1">
      <c r="A429" s="113">
        <v>130</v>
      </c>
      <c r="B429" s="113" t="s">
        <v>2168</v>
      </c>
      <c r="C429" s="24">
        <f>'Filter by planned &amp; actual'!F429</f>
        <v>8695543</v>
      </c>
      <c r="D429" s="24">
        <f>'Filter by planned &amp; actual'!F2217</f>
        <v>0</v>
      </c>
      <c r="E429" s="19" t="s">
        <v>281</v>
      </c>
      <c r="F429" s="26">
        <v>44621</v>
      </c>
    </row>
    <row r="430" spans="1:6" hidden="1">
      <c r="A430" s="113">
        <v>131</v>
      </c>
      <c r="B430" s="113" t="s">
        <v>2169</v>
      </c>
      <c r="C430" s="24">
        <f>'Filter by planned &amp; actual'!F430</f>
        <v>0</v>
      </c>
      <c r="D430" s="24">
        <f>'Filter by planned &amp; actual'!F2218</f>
        <v>0</v>
      </c>
      <c r="E430" s="19" t="s">
        <v>281</v>
      </c>
      <c r="F430" s="26">
        <v>44621</v>
      </c>
    </row>
    <row r="431" spans="1:6" hidden="1">
      <c r="A431" s="113">
        <v>132</v>
      </c>
      <c r="B431" s="113" t="s">
        <v>2170</v>
      </c>
      <c r="C431" s="24">
        <f>'Filter by planned &amp; actual'!F431</f>
        <v>0</v>
      </c>
      <c r="D431" s="24">
        <f>'Filter by planned &amp; actual'!F2219</f>
        <v>0</v>
      </c>
      <c r="E431" s="19" t="s">
        <v>281</v>
      </c>
      <c r="F431" s="26">
        <v>44621</v>
      </c>
    </row>
    <row r="432" spans="1:6" hidden="1">
      <c r="A432" s="113">
        <v>133</v>
      </c>
      <c r="B432" s="113" t="s">
        <v>2171</v>
      </c>
      <c r="C432" s="24">
        <f>'Filter by planned &amp; actual'!F432</f>
        <v>0</v>
      </c>
      <c r="D432" s="24">
        <f>'Filter by planned &amp; actual'!F2220</f>
        <v>0</v>
      </c>
      <c r="E432" s="19" t="s">
        <v>281</v>
      </c>
      <c r="F432" s="26">
        <v>44621</v>
      </c>
    </row>
    <row r="433" spans="1:6" hidden="1">
      <c r="A433" s="113">
        <v>134</v>
      </c>
      <c r="B433" s="113" t="s">
        <v>2172</v>
      </c>
      <c r="C433" s="24">
        <f>'Filter by planned &amp; actual'!F433</f>
        <v>688000</v>
      </c>
      <c r="D433" s="24">
        <f>'Filter by planned &amp; actual'!F2221</f>
        <v>0</v>
      </c>
      <c r="E433" s="19" t="s">
        <v>281</v>
      </c>
      <c r="F433" s="26">
        <v>44621</v>
      </c>
    </row>
    <row r="434" spans="1:6" hidden="1">
      <c r="A434" s="113">
        <v>135</v>
      </c>
      <c r="B434" s="113" t="s">
        <v>2173</v>
      </c>
      <c r="C434" s="24">
        <f>'Filter by planned &amp; actual'!F434</f>
        <v>20000000</v>
      </c>
      <c r="D434" s="24">
        <f>'Filter by planned &amp; actual'!F2222</f>
        <v>0</v>
      </c>
      <c r="E434" s="19" t="s">
        <v>281</v>
      </c>
      <c r="F434" s="26">
        <v>44621</v>
      </c>
    </row>
    <row r="435" spans="1:6" hidden="1">
      <c r="A435" s="113">
        <v>136</v>
      </c>
      <c r="B435" s="113" t="s">
        <v>2174</v>
      </c>
      <c r="C435" s="24">
        <f>'Filter by planned &amp; actual'!F435</f>
        <v>31872356.359999999</v>
      </c>
      <c r="D435" s="24">
        <f>'Filter by planned &amp; actual'!F2223</f>
        <v>85381367.719999999</v>
      </c>
      <c r="E435" s="19" t="s">
        <v>281</v>
      </c>
      <c r="F435" s="26">
        <v>44621</v>
      </c>
    </row>
    <row r="436" spans="1:6" hidden="1">
      <c r="A436" s="113">
        <v>137</v>
      </c>
      <c r="B436" s="113" t="s">
        <v>2175</v>
      </c>
      <c r="C436" s="24">
        <f>'Filter by planned &amp; actual'!F436</f>
        <v>0</v>
      </c>
      <c r="D436" s="24">
        <f>'Filter by planned &amp; actual'!F2224</f>
        <v>674665.8</v>
      </c>
      <c r="E436" s="19" t="s">
        <v>281</v>
      </c>
      <c r="F436" s="26">
        <v>44621</v>
      </c>
    </row>
    <row r="437" spans="1:6" hidden="1">
      <c r="A437" s="113">
        <v>138</v>
      </c>
      <c r="B437" s="113" t="s">
        <v>2176</v>
      </c>
      <c r="C437" s="24">
        <f>'Filter by planned &amp; actual'!F437</f>
        <v>3200000</v>
      </c>
      <c r="D437" s="24">
        <f>'Filter by planned &amp; actual'!F2225</f>
        <v>0</v>
      </c>
      <c r="E437" s="19" t="s">
        <v>281</v>
      </c>
      <c r="F437" s="26">
        <v>44621</v>
      </c>
    </row>
    <row r="438" spans="1:6" hidden="1">
      <c r="A438" s="113">
        <v>139</v>
      </c>
      <c r="B438" s="113" t="s">
        <v>2189</v>
      </c>
      <c r="C438" s="24">
        <f>'Filter by planned &amp; actual'!F438</f>
        <v>1296685.8600000001</v>
      </c>
      <c r="D438" s="24">
        <f>'Filter by planned &amp; actual'!F2226</f>
        <v>2814358.19</v>
      </c>
      <c r="E438" s="19" t="s">
        <v>281</v>
      </c>
      <c r="F438" s="26">
        <v>44621</v>
      </c>
    </row>
    <row r="439" spans="1:6" hidden="1">
      <c r="A439" s="113">
        <v>140</v>
      </c>
      <c r="B439" s="113" t="s">
        <v>2190</v>
      </c>
      <c r="C439" s="24">
        <f>'Filter by planned &amp; actual'!F439</f>
        <v>5120000</v>
      </c>
      <c r="D439" s="24">
        <f>'Filter by planned &amp; actual'!F2227</f>
        <v>15000000</v>
      </c>
      <c r="E439" s="19" t="s">
        <v>281</v>
      </c>
      <c r="F439" s="26">
        <v>44621</v>
      </c>
    </row>
    <row r="440" spans="1:6" hidden="1">
      <c r="A440" s="113">
        <v>141</v>
      </c>
      <c r="B440" s="113" t="s">
        <v>2191</v>
      </c>
      <c r="C440" s="24">
        <f>'Filter by planned &amp; actual'!F440</f>
        <v>0</v>
      </c>
      <c r="D440" s="24">
        <f>'Filter by planned &amp; actual'!F2228</f>
        <v>0</v>
      </c>
      <c r="E440" s="19" t="s">
        <v>281</v>
      </c>
      <c r="F440" s="26">
        <v>44621</v>
      </c>
    </row>
    <row r="441" spans="1:6" hidden="1">
      <c r="A441" s="113">
        <v>142</v>
      </c>
      <c r="B441" s="113" t="s">
        <v>2192</v>
      </c>
      <c r="C441" s="24">
        <f>'Filter by planned &amp; actual'!F441</f>
        <v>24697087.208639998</v>
      </c>
      <c r="D441" s="24">
        <f>'Filter by planned &amp; actual'!F2229</f>
        <v>0</v>
      </c>
      <c r="E441" s="19" t="s">
        <v>281</v>
      </c>
      <c r="F441" s="26">
        <v>44621</v>
      </c>
    </row>
    <row r="442" spans="1:6">
      <c r="A442" s="113">
        <v>143</v>
      </c>
      <c r="B442" s="113" t="s">
        <v>2193</v>
      </c>
      <c r="C442" s="24">
        <f>'Filter by planned &amp; actual'!F442</f>
        <v>0</v>
      </c>
      <c r="D442" s="24">
        <f>'Filter by planned &amp; actual'!F2230</f>
        <v>0</v>
      </c>
      <c r="E442" s="19" t="s">
        <v>281</v>
      </c>
      <c r="F442" s="26">
        <v>44621</v>
      </c>
    </row>
    <row r="443" spans="1:6">
      <c r="A443" s="152">
        <v>144</v>
      </c>
      <c r="B443" s="152" t="s">
        <v>2207</v>
      </c>
      <c r="C443" s="24">
        <f>'Filter by planned &amp; actual'!F443</f>
        <v>0</v>
      </c>
      <c r="D443" s="24">
        <f>'Filter by planned &amp; actual'!F2231</f>
        <v>0</v>
      </c>
      <c r="E443" s="19" t="s">
        <v>281</v>
      </c>
      <c r="F443" s="26">
        <v>44621</v>
      </c>
    </row>
    <row r="444" spans="1:6">
      <c r="A444" s="152">
        <v>145</v>
      </c>
      <c r="B444" s="152" t="s">
        <v>2208</v>
      </c>
      <c r="C444" s="24">
        <f>'Filter by planned &amp; actual'!F444</f>
        <v>0</v>
      </c>
      <c r="D444" s="24">
        <f>'Filter by planned &amp; actual'!F2232</f>
        <v>0</v>
      </c>
      <c r="E444" s="19" t="s">
        <v>281</v>
      </c>
      <c r="F444" s="26">
        <v>44621</v>
      </c>
    </row>
    <row r="445" spans="1:6">
      <c r="A445" s="152">
        <v>146</v>
      </c>
      <c r="B445" s="152" t="s">
        <v>2211</v>
      </c>
      <c r="C445" s="24">
        <f>'Filter by planned &amp; actual'!F445</f>
        <v>0</v>
      </c>
      <c r="D445" s="24">
        <f>'Filter by planned &amp; actual'!F2233</f>
        <v>0</v>
      </c>
      <c r="E445" s="19" t="s">
        <v>281</v>
      </c>
      <c r="F445" s="26">
        <v>44621</v>
      </c>
    </row>
    <row r="446" spans="1:6">
      <c r="A446" s="152">
        <v>147</v>
      </c>
      <c r="B446" s="152" t="s">
        <v>2212</v>
      </c>
      <c r="C446" s="24">
        <f>'Filter by planned &amp; actual'!F446</f>
        <v>0</v>
      </c>
      <c r="D446" s="24">
        <f>'Filter by planned &amp; actual'!F2234</f>
        <v>0</v>
      </c>
      <c r="E446" s="19" t="s">
        <v>281</v>
      </c>
      <c r="F446" s="26">
        <v>44621</v>
      </c>
    </row>
    <row r="447" spans="1:6">
      <c r="A447" s="152">
        <v>148</v>
      </c>
      <c r="B447" s="152" t="s">
        <v>2213</v>
      </c>
      <c r="C447" s="24">
        <f>'Filter by planned &amp; actual'!F447</f>
        <v>0</v>
      </c>
      <c r="D447" s="24">
        <f>'Filter by planned &amp; actual'!F2235</f>
        <v>0</v>
      </c>
      <c r="E447" s="19" t="s">
        <v>281</v>
      </c>
      <c r="F447" s="26">
        <v>44621</v>
      </c>
    </row>
    <row r="448" spans="1:6">
      <c r="A448" s="19">
        <v>0</v>
      </c>
      <c r="B448" s="20" t="s">
        <v>1985</v>
      </c>
      <c r="C448" s="24">
        <f>'Filter by planned &amp; actual'!F448</f>
        <v>0</v>
      </c>
      <c r="D448" s="24">
        <f>'Filter by planned &amp; actual'!F2236</f>
        <v>0</v>
      </c>
      <c r="E448" s="19" t="s">
        <v>281</v>
      </c>
      <c r="F448" s="26">
        <v>44621</v>
      </c>
    </row>
    <row r="449" spans="1:6" hidden="1">
      <c r="A449" s="19">
        <v>1</v>
      </c>
      <c r="B449" s="19" t="s">
        <v>7</v>
      </c>
      <c r="C449" s="24">
        <f>'Filter by planned &amp; actual'!F449</f>
        <v>70579821</v>
      </c>
      <c r="D449" s="24">
        <f>'Filter by planned &amp; actual'!F2237</f>
        <v>0</v>
      </c>
      <c r="E449" s="19" t="s">
        <v>281</v>
      </c>
      <c r="F449" s="26">
        <v>44652</v>
      </c>
    </row>
    <row r="450" spans="1:6" hidden="1">
      <c r="A450" s="19">
        <v>2</v>
      </c>
      <c r="B450" s="19" t="s">
        <v>8</v>
      </c>
      <c r="C450" s="24">
        <f>'Filter by planned &amp; actual'!F450</f>
        <v>80000000</v>
      </c>
      <c r="D450" s="24">
        <f>'Filter by planned &amp; actual'!F2238</f>
        <v>0</v>
      </c>
      <c r="E450" s="19" t="s">
        <v>281</v>
      </c>
      <c r="F450" s="26">
        <v>44652</v>
      </c>
    </row>
    <row r="451" spans="1:6" hidden="1">
      <c r="A451" s="19">
        <v>3</v>
      </c>
      <c r="B451" s="19" t="s">
        <v>9</v>
      </c>
      <c r="C451" s="24">
        <f>'Filter by planned &amp; actual'!F451</f>
        <v>0</v>
      </c>
      <c r="D451" s="24">
        <f>'Filter by planned &amp; actual'!F2239</f>
        <v>0</v>
      </c>
      <c r="E451" s="19" t="s">
        <v>281</v>
      </c>
      <c r="F451" s="26">
        <v>44652</v>
      </c>
    </row>
    <row r="452" spans="1:6" hidden="1">
      <c r="A452" s="19">
        <v>4</v>
      </c>
      <c r="B452" s="19" t="s">
        <v>10</v>
      </c>
      <c r="C452" s="24">
        <f>'Filter by planned &amp; actual'!F452</f>
        <v>0</v>
      </c>
      <c r="D452" s="24">
        <f>'Filter by planned &amp; actual'!F2240</f>
        <v>0</v>
      </c>
      <c r="E452" s="19" t="s">
        <v>281</v>
      </c>
      <c r="F452" s="26">
        <v>44652</v>
      </c>
    </row>
    <row r="453" spans="1:6" hidden="1">
      <c r="A453" s="19">
        <v>5</v>
      </c>
      <c r="B453" s="19" t="s">
        <v>11</v>
      </c>
      <c r="C453" s="24">
        <f>'Filter by planned &amp; actual'!F453</f>
        <v>0</v>
      </c>
      <c r="D453" s="24">
        <f>'Filter by planned &amp; actual'!F2241</f>
        <v>0</v>
      </c>
      <c r="E453" s="19" t="s">
        <v>281</v>
      </c>
      <c r="F453" s="26">
        <v>44652</v>
      </c>
    </row>
    <row r="454" spans="1:6" hidden="1">
      <c r="A454" s="19">
        <v>6</v>
      </c>
      <c r="B454" s="19" t="s">
        <v>12</v>
      </c>
      <c r="C454" s="24">
        <f>'Filter by planned &amp; actual'!F454</f>
        <v>60185514</v>
      </c>
      <c r="D454" s="24">
        <f>'Filter by planned &amp; actual'!F2242</f>
        <v>45000000</v>
      </c>
      <c r="E454" s="19" t="s">
        <v>281</v>
      </c>
      <c r="F454" s="26">
        <v>44652</v>
      </c>
    </row>
    <row r="455" spans="1:6" hidden="1">
      <c r="A455" s="19">
        <v>7</v>
      </c>
      <c r="B455" s="19" t="s">
        <v>13</v>
      </c>
      <c r="C455" s="24">
        <f>'Filter by planned &amp; actual'!F455</f>
        <v>0</v>
      </c>
      <c r="D455" s="24">
        <f>'Filter by planned &amp; actual'!F2243</f>
        <v>0</v>
      </c>
      <c r="E455" s="19" t="s">
        <v>281</v>
      </c>
      <c r="F455" s="26">
        <v>44652</v>
      </c>
    </row>
    <row r="456" spans="1:6" hidden="1">
      <c r="A456" s="19">
        <v>8</v>
      </c>
      <c r="B456" s="19" t="s">
        <v>2004</v>
      </c>
      <c r="C456" s="24">
        <f>'Filter by planned &amp; actual'!F456</f>
        <v>13673707</v>
      </c>
      <c r="D456" s="24">
        <f>'Filter by planned &amp; actual'!F2244</f>
        <v>14812371.73</v>
      </c>
      <c r="E456" s="19" t="s">
        <v>281</v>
      </c>
      <c r="F456" s="26">
        <v>44652</v>
      </c>
    </row>
    <row r="457" spans="1:6" hidden="1">
      <c r="A457" s="19">
        <v>9</v>
      </c>
      <c r="B457" s="19" t="s">
        <v>15</v>
      </c>
      <c r="C457" s="24">
        <f>'Filter by planned &amp; actual'!F457</f>
        <v>0</v>
      </c>
      <c r="D457" s="24">
        <f>'Filter by planned &amp; actual'!F2245</f>
        <v>0</v>
      </c>
      <c r="E457" s="19" t="s">
        <v>281</v>
      </c>
      <c r="F457" s="26">
        <v>44652</v>
      </c>
    </row>
    <row r="458" spans="1:6" hidden="1">
      <c r="A458" s="19">
        <v>10</v>
      </c>
      <c r="B458" s="19" t="s">
        <v>16</v>
      </c>
      <c r="C458" s="24">
        <f>'Filter by planned &amp; actual'!F458</f>
        <v>0</v>
      </c>
      <c r="D458" s="24">
        <f>'Filter by planned &amp; actual'!F2246</f>
        <v>0</v>
      </c>
      <c r="E458" s="19" t="s">
        <v>281</v>
      </c>
      <c r="F458" s="26">
        <v>44652</v>
      </c>
    </row>
    <row r="459" spans="1:6" hidden="1">
      <c r="A459" s="19">
        <v>11</v>
      </c>
      <c r="B459" s="19" t="s">
        <v>17</v>
      </c>
      <c r="C459" s="24">
        <f>'Filter by planned &amp; actual'!F459</f>
        <v>8000000</v>
      </c>
      <c r="D459" s="24">
        <f>'Filter by planned &amp; actual'!F2247</f>
        <v>0</v>
      </c>
      <c r="E459" s="19" t="s">
        <v>281</v>
      </c>
      <c r="F459" s="26">
        <v>44652</v>
      </c>
    </row>
    <row r="460" spans="1:6" hidden="1">
      <c r="A460" s="19">
        <v>12</v>
      </c>
      <c r="B460" s="19" t="s">
        <v>18</v>
      </c>
      <c r="C460" s="24">
        <f>'Filter by planned &amp; actual'!F460</f>
        <v>0</v>
      </c>
      <c r="D460" s="24">
        <f>'Filter by planned &amp; actual'!F2248</f>
        <v>0</v>
      </c>
      <c r="E460" s="19" t="s">
        <v>281</v>
      </c>
      <c r="F460" s="26">
        <v>44652</v>
      </c>
    </row>
    <row r="461" spans="1:6" hidden="1">
      <c r="A461" s="19">
        <v>13</v>
      </c>
      <c r="B461" s="19" t="s">
        <v>19</v>
      </c>
      <c r="C461" s="24">
        <f>'Filter by planned &amp; actual'!F461</f>
        <v>0</v>
      </c>
      <c r="D461" s="24">
        <f>'Filter by planned &amp; actual'!F2249</f>
        <v>0</v>
      </c>
      <c r="E461" s="19" t="s">
        <v>281</v>
      </c>
      <c r="F461" s="26">
        <v>44652</v>
      </c>
    </row>
    <row r="462" spans="1:6" hidden="1">
      <c r="A462" s="19">
        <v>14</v>
      </c>
      <c r="B462" s="19" t="s">
        <v>20</v>
      </c>
      <c r="C462" s="24">
        <f>'Filter by planned &amp; actual'!F462</f>
        <v>0</v>
      </c>
      <c r="D462" s="24">
        <f>'Filter by planned &amp; actual'!F2250</f>
        <v>0</v>
      </c>
      <c r="E462" s="19" t="s">
        <v>281</v>
      </c>
      <c r="F462" s="26">
        <v>44652</v>
      </c>
    </row>
    <row r="463" spans="1:6" hidden="1">
      <c r="A463" s="19">
        <v>15</v>
      </c>
      <c r="B463" s="19" t="s">
        <v>21</v>
      </c>
      <c r="C463" s="24">
        <f>'Filter by planned &amp; actual'!F463</f>
        <v>0</v>
      </c>
      <c r="D463" s="24">
        <f>'Filter by planned &amp; actual'!F2251</f>
        <v>0</v>
      </c>
      <c r="E463" s="19" t="s">
        <v>281</v>
      </c>
      <c r="F463" s="26">
        <v>44652</v>
      </c>
    </row>
    <row r="464" spans="1:6" hidden="1">
      <c r="A464" s="19">
        <v>16</v>
      </c>
      <c r="B464" s="19" t="s">
        <v>22</v>
      </c>
      <c r="C464" s="24">
        <f>'Filter by planned &amp; actual'!F464</f>
        <v>0</v>
      </c>
      <c r="D464" s="24">
        <f>'Filter by planned &amp; actual'!F2252</f>
        <v>0</v>
      </c>
      <c r="E464" s="19" t="s">
        <v>281</v>
      </c>
      <c r="F464" s="26">
        <v>44652</v>
      </c>
    </row>
    <row r="465" spans="1:6" hidden="1">
      <c r="A465" s="19">
        <v>17</v>
      </c>
      <c r="B465" s="19" t="s">
        <v>23</v>
      </c>
      <c r="C465" s="24">
        <f>'Filter by planned &amp; actual'!F465</f>
        <v>0</v>
      </c>
      <c r="D465" s="24">
        <f>'Filter by planned &amp; actual'!F2253</f>
        <v>0</v>
      </c>
      <c r="E465" s="19" t="s">
        <v>281</v>
      </c>
      <c r="F465" s="26">
        <v>44652</v>
      </c>
    </row>
    <row r="466" spans="1:6" hidden="1">
      <c r="A466" s="19">
        <v>18</v>
      </c>
      <c r="B466" s="19" t="s">
        <v>24</v>
      </c>
      <c r="C466" s="24">
        <f>'Filter by planned &amp; actual'!F466</f>
        <v>0</v>
      </c>
      <c r="D466" s="24">
        <f>'Filter by planned &amp; actual'!F2254</f>
        <v>0</v>
      </c>
      <c r="E466" s="19" t="s">
        <v>281</v>
      </c>
      <c r="F466" s="26">
        <v>44652</v>
      </c>
    </row>
    <row r="467" spans="1:6" hidden="1">
      <c r="A467" s="19">
        <v>19</v>
      </c>
      <c r="B467" s="19" t="s">
        <v>25</v>
      </c>
      <c r="C467" s="24">
        <f>'Filter by planned &amp; actual'!F467</f>
        <v>0</v>
      </c>
      <c r="D467" s="24">
        <f>'Filter by planned &amp; actual'!F2255</f>
        <v>140077310</v>
      </c>
      <c r="E467" s="19" t="s">
        <v>281</v>
      </c>
      <c r="F467" s="26">
        <v>44652</v>
      </c>
    </row>
    <row r="468" spans="1:6" hidden="1">
      <c r="A468" s="19">
        <v>20</v>
      </c>
      <c r="B468" s="19" t="s">
        <v>26</v>
      </c>
      <c r="C468" s="24">
        <f>'Filter by planned &amp; actual'!F468</f>
        <v>0</v>
      </c>
      <c r="D468" s="24">
        <f>'Filter by planned &amp; actual'!F2256</f>
        <v>23358750</v>
      </c>
      <c r="E468" s="19" t="s">
        <v>281</v>
      </c>
      <c r="F468" s="26">
        <v>44652</v>
      </c>
    </row>
    <row r="469" spans="1:6" hidden="1">
      <c r="A469" s="19">
        <v>21</v>
      </c>
      <c r="B469" s="19" t="s">
        <v>27</v>
      </c>
      <c r="C469" s="24">
        <f>'Filter by planned &amp; actual'!F469</f>
        <v>24594846</v>
      </c>
      <c r="D469" s="24">
        <f>'Filter by planned &amp; actual'!F2257</f>
        <v>13832012</v>
      </c>
      <c r="E469" s="19" t="s">
        <v>281</v>
      </c>
      <c r="F469" s="26">
        <v>44652</v>
      </c>
    </row>
    <row r="470" spans="1:6" hidden="1">
      <c r="A470" s="19">
        <v>22</v>
      </c>
      <c r="B470" s="19" t="s">
        <v>29</v>
      </c>
      <c r="C470" s="24">
        <f>'Filter by planned &amp; actual'!F470</f>
        <v>12700000</v>
      </c>
      <c r="D470" s="24">
        <f>'Filter by planned &amp; actual'!F2258</f>
        <v>9410120.9900000002</v>
      </c>
      <c r="E470" s="19" t="s">
        <v>281</v>
      </c>
      <c r="F470" s="26">
        <v>44652</v>
      </c>
    </row>
    <row r="471" spans="1:6" hidden="1">
      <c r="A471" s="19">
        <v>23</v>
      </c>
      <c r="B471" s="19" t="s">
        <v>30</v>
      </c>
      <c r="C471" s="24">
        <f>'Filter by planned &amp; actual'!F471</f>
        <v>31629808</v>
      </c>
      <c r="D471" s="24">
        <f>'Filter by planned &amp; actual'!F2259</f>
        <v>0</v>
      </c>
      <c r="E471" s="19" t="s">
        <v>281</v>
      </c>
      <c r="F471" s="26">
        <v>44652</v>
      </c>
    </row>
    <row r="472" spans="1:6" hidden="1">
      <c r="A472" s="19">
        <v>24</v>
      </c>
      <c r="B472" s="19" t="s">
        <v>31</v>
      </c>
      <c r="C472" s="24">
        <f>'Filter by planned &amp; actual'!F472</f>
        <v>0</v>
      </c>
      <c r="D472" s="24">
        <f>'Filter by planned &amp; actual'!F2260</f>
        <v>0</v>
      </c>
      <c r="E472" s="19" t="s">
        <v>281</v>
      </c>
      <c r="F472" s="26">
        <v>44652</v>
      </c>
    </row>
    <row r="473" spans="1:6" hidden="1">
      <c r="A473" s="19">
        <v>25</v>
      </c>
      <c r="B473" s="19" t="s">
        <v>32</v>
      </c>
      <c r="C473" s="24">
        <f>'Filter by planned &amp; actual'!F473</f>
        <v>0</v>
      </c>
      <c r="D473" s="24">
        <f>'Filter by planned &amp; actual'!F2261</f>
        <v>0</v>
      </c>
      <c r="E473" s="19" t="s">
        <v>281</v>
      </c>
      <c r="F473" s="26">
        <v>44652</v>
      </c>
    </row>
    <row r="474" spans="1:6" hidden="1">
      <c r="A474" s="19">
        <v>26</v>
      </c>
      <c r="B474" s="19" t="s">
        <v>34</v>
      </c>
      <c r="C474" s="24">
        <f>'Filter by planned &amp; actual'!F474</f>
        <v>0</v>
      </c>
      <c r="D474" s="24">
        <f>'Filter by planned &amp; actual'!F2262</f>
        <v>0</v>
      </c>
      <c r="E474" s="19" t="s">
        <v>281</v>
      </c>
      <c r="F474" s="26">
        <v>44652</v>
      </c>
    </row>
    <row r="475" spans="1:6" hidden="1">
      <c r="A475" s="19">
        <v>27</v>
      </c>
      <c r="B475" s="19" t="s">
        <v>35</v>
      </c>
      <c r="C475" s="24">
        <f>'Filter by planned &amp; actual'!F475</f>
        <v>0</v>
      </c>
      <c r="D475" s="24">
        <f>'Filter by planned &amp; actual'!F2263</f>
        <v>0</v>
      </c>
      <c r="E475" s="19" t="s">
        <v>281</v>
      </c>
      <c r="F475" s="26">
        <v>44652</v>
      </c>
    </row>
    <row r="476" spans="1:6" hidden="1">
      <c r="A476" s="19">
        <v>28</v>
      </c>
      <c r="B476" s="19" t="s">
        <v>36</v>
      </c>
      <c r="C476" s="24">
        <f>'Filter by planned &amp; actual'!F476</f>
        <v>0</v>
      </c>
      <c r="D476" s="24">
        <f>'Filter by planned &amp; actual'!F2264</f>
        <v>0</v>
      </c>
      <c r="E476" s="19" t="s">
        <v>281</v>
      </c>
      <c r="F476" s="26">
        <v>44652</v>
      </c>
    </row>
    <row r="477" spans="1:6" hidden="1">
      <c r="A477" s="19">
        <v>29</v>
      </c>
      <c r="B477" s="19" t="s">
        <v>37</v>
      </c>
      <c r="C477" s="24">
        <f>'Filter by planned &amp; actual'!F477</f>
        <v>0</v>
      </c>
      <c r="D477" s="24">
        <f>'Filter by planned &amp; actual'!F2265</f>
        <v>0</v>
      </c>
      <c r="E477" s="19" t="s">
        <v>281</v>
      </c>
      <c r="F477" s="26">
        <v>44652</v>
      </c>
    </row>
    <row r="478" spans="1:6" hidden="1">
      <c r="A478" s="19">
        <v>30</v>
      </c>
      <c r="B478" s="19" t="s">
        <v>38</v>
      </c>
      <c r="C478" s="24">
        <f>'Filter by planned &amp; actual'!F478</f>
        <v>0</v>
      </c>
      <c r="D478" s="24">
        <f>'Filter by planned &amp; actual'!F2266</f>
        <v>0</v>
      </c>
      <c r="E478" s="19" t="s">
        <v>281</v>
      </c>
      <c r="F478" s="26">
        <v>44652</v>
      </c>
    </row>
    <row r="479" spans="1:6" hidden="1">
      <c r="A479" s="19">
        <v>31</v>
      </c>
      <c r="B479" s="19" t="s">
        <v>39</v>
      </c>
      <c r="C479" s="24">
        <f>'Filter by planned &amp; actual'!F479</f>
        <v>0</v>
      </c>
      <c r="D479" s="24">
        <f>'Filter by planned &amp; actual'!F2267</f>
        <v>0</v>
      </c>
      <c r="E479" s="19" t="s">
        <v>281</v>
      </c>
      <c r="F479" s="26">
        <v>44652</v>
      </c>
    </row>
    <row r="480" spans="1:6" hidden="1">
      <c r="A480" s="19">
        <v>32</v>
      </c>
      <c r="B480" s="19" t="s">
        <v>40</v>
      </c>
      <c r="C480" s="24">
        <f>'Filter by planned &amp; actual'!F480</f>
        <v>0</v>
      </c>
      <c r="D480" s="24">
        <f>'Filter by planned &amp; actual'!F2268</f>
        <v>0</v>
      </c>
      <c r="E480" s="19" t="s">
        <v>281</v>
      </c>
      <c r="F480" s="26">
        <v>44652</v>
      </c>
    </row>
    <row r="481" spans="1:6" hidden="1">
      <c r="A481" s="19">
        <v>33</v>
      </c>
      <c r="B481" s="19" t="s">
        <v>41</v>
      </c>
      <c r="C481" s="24">
        <f>'Filter by planned &amp; actual'!F481</f>
        <v>0</v>
      </c>
      <c r="D481" s="24">
        <f>'Filter by planned &amp; actual'!F2269</f>
        <v>2521940</v>
      </c>
      <c r="E481" s="19" t="s">
        <v>281</v>
      </c>
      <c r="F481" s="26">
        <v>44652</v>
      </c>
    </row>
    <row r="482" spans="1:6" hidden="1">
      <c r="A482" s="19">
        <v>34</v>
      </c>
      <c r="B482" s="19" t="s">
        <v>42</v>
      </c>
      <c r="C482" s="24">
        <f>'Filter by planned &amp; actual'!F482</f>
        <v>45131276</v>
      </c>
      <c r="D482" s="24">
        <f>'Filter by planned &amp; actual'!F2270</f>
        <v>0</v>
      </c>
      <c r="E482" s="19" t="s">
        <v>281</v>
      </c>
      <c r="F482" s="26">
        <v>44652</v>
      </c>
    </row>
    <row r="483" spans="1:6" hidden="1">
      <c r="A483" s="19">
        <v>35</v>
      </c>
      <c r="B483" s="19" t="s">
        <v>43</v>
      </c>
      <c r="C483" s="24">
        <f>'Filter by planned &amp; actual'!F483</f>
        <v>0</v>
      </c>
      <c r="D483" s="24">
        <f>'Filter by planned &amp; actual'!F2271</f>
        <v>0</v>
      </c>
      <c r="E483" s="19" t="s">
        <v>281</v>
      </c>
      <c r="F483" s="26">
        <v>44652</v>
      </c>
    </row>
    <row r="484" spans="1:6" hidden="1">
      <c r="A484" s="19">
        <v>36</v>
      </c>
      <c r="B484" s="19" t="s">
        <v>44</v>
      </c>
      <c r="C484" s="24">
        <f>'Filter by planned &amp; actual'!F484</f>
        <v>0</v>
      </c>
      <c r="D484" s="24">
        <f>'Filter by planned &amp; actual'!F2272</f>
        <v>0</v>
      </c>
      <c r="E484" s="19" t="s">
        <v>281</v>
      </c>
      <c r="F484" s="26">
        <v>44652</v>
      </c>
    </row>
    <row r="485" spans="1:6" hidden="1">
      <c r="A485" s="19">
        <v>37</v>
      </c>
      <c r="B485" s="19" t="s">
        <v>1980</v>
      </c>
      <c r="C485" s="24">
        <f>'Filter by planned &amp; actual'!F485</f>
        <v>29547845</v>
      </c>
      <c r="D485" s="24">
        <f>'Filter by planned &amp; actual'!F2273</f>
        <v>0</v>
      </c>
      <c r="E485" s="19" t="s">
        <v>281</v>
      </c>
      <c r="F485" s="26">
        <v>44652</v>
      </c>
    </row>
    <row r="486" spans="1:6" hidden="1">
      <c r="A486" s="19">
        <v>38</v>
      </c>
      <c r="B486" s="19" t="s">
        <v>1982</v>
      </c>
      <c r="C486" s="24">
        <f>'Filter by planned &amp; actual'!F486</f>
        <v>22671873</v>
      </c>
      <c r="D486" s="24">
        <f>'Filter by planned &amp; actual'!F2274</f>
        <v>7875075</v>
      </c>
      <c r="E486" s="19" t="s">
        <v>281</v>
      </c>
      <c r="F486" s="26">
        <v>44652</v>
      </c>
    </row>
    <row r="487" spans="1:6" hidden="1">
      <c r="A487" s="19">
        <v>39</v>
      </c>
      <c r="B487" s="19" t="s">
        <v>1984</v>
      </c>
      <c r="C487" s="24">
        <f>'Filter by planned &amp; actual'!F487</f>
        <v>20740310</v>
      </c>
      <c r="D487" s="24">
        <f>'Filter by planned &amp; actual'!F2275</f>
        <v>0</v>
      </c>
      <c r="E487" s="19" t="s">
        <v>281</v>
      </c>
      <c r="F487" s="26">
        <v>44652</v>
      </c>
    </row>
    <row r="488" spans="1:6" hidden="1">
      <c r="A488" s="19">
        <v>40</v>
      </c>
      <c r="B488" s="19" t="s">
        <v>2001</v>
      </c>
      <c r="C488" s="24">
        <f>'Filter by planned &amp; actual'!F488</f>
        <v>25545385</v>
      </c>
      <c r="D488" s="24">
        <f>'Filter by planned &amp; actual'!F2276</f>
        <v>13956816.02</v>
      </c>
      <c r="E488" s="19" t="s">
        <v>281</v>
      </c>
      <c r="F488" s="26">
        <v>44652</v>
      </c>
    </row>
    <row r="489" spans="1:6" hidden="1">
      <c r="A489" s="19">
        <v>41</v>
      </c>
      <c r="B489" s="19" t="s">
        <v>2002</v>
      </c>
      <c r="C489" s="24">
        <f>'Filter by planned &amp; actual'!F489</f>
        <v>0</v>
      </c>
      <c r="D489" s="24">
        <f>'Filter by planned &amp; actual'!F2277</f>
        <v>0</v>
      </c>
      <c r="E489" s="19" t="s">
        <v>281</v>
      </c>
      <c r="F489" s="26">
        <v>44652</v>
      </c>
    </row>
    <row r="490" spans="1:6" hidden="1">
      <c r="A490" s="19">
        <v>42</v>
      </c>
      <c r="B490" s="19" t="s">
        <v>2003</v>
      </c>
      <c r="C490" s="24">
        <f>'Filter by planned &amp; actual'!F490</f>
        <v>72000000</v>
      </c>
      <c r="D490" s="24">
        <f>'Filter by planned &amp; actual'!F2278</f>
        <v>0</v>
      </c>
      <c r="E490" s="19" t="s">
        <v>281</v>
      </c>
      <c r="F490" s="26">
        <v>44652</v>
      </c>
    </row>
    <row r="491" spans="1:6" hidden="1">
      <c r="A491" s="19">
        <v>43</v>
      </c>
      <c r="B491" s="19" t="s">
        <v>2064</v>
      </c>
      <c r="C491" s="24">
        <f>'Filter by planned &amp; actual'!F491</f>
        <v>0</v>
      </c>
      <c r="D491" s="24">
        <f>'Filter by planned &amp; actual'!F2279</f>
        <v>0</v>
      </c>
      <c r="E491" s="19" t="s">
        <v>281</v>
      </c>
      <c r="F491" s="26">
        <v>44652</v>
      </c>
    </row>
    <row r="492" spans="1:6" hidden="1">
      <c r="A492" s="19">
        <v>44</v>
      </c>
      <c r="B492" s="19" t="s">
        <v>2062</v>
      </c>
      <c r="C492" s="24">
        <f>'Filter by planned &amp; actual'!F492</f>
        <v>0</v>
      </c>
      <c r="D492" s="24">
        <f>'Filter by planned &amp; actual'!F2280</f>
        <v>0</v>
      </c>
      <c r="E492" s="19" t="s">
        <v>281</v>
      </c>
      <c r="F492" s="26">
        <v>44652</v>
      </c>
    </row>
    <row r="493" spans="1:6" hidden="1">
      <c r="A493" s="19">
        <v>45</v>
      </c>
      <c r="B493" s="19" t="s">
        <v>2063</v>
      </c>
      <c r="C493" s="24">
        <f>'Filter by planned &amp; actual'!F493</f>
        <v>0</v>
      </c>
      <c r="D493" s="24">
        <f>'Filter by planned &amp; actual'!F2281</f>
        <v>0</v>
      </c>
      <c r="E493" s="19" t="s">
        <v>281</v>
      </c>
      <c r="F493" s="26">
        <v>44652</v>
      </c>
    </row>
    <row r="494" spans="1:6" hidden="1">
      <c r="A494" s="19">
        <v>46</v>
      </c>
      <c r="B494" s="12" t="s">
        <v>2065</v>
      </c>
      <c r="C494" s="24">
        <f>'Filter by planned &amp; actual'!F494</f>
        <v>0</v>
      </c>
      <c r="D494" s="24">
        <f>'Filter by planned &amp; actual'!F2282</f>
        <v>142024760</v>
      </c>
      <c r="E494" s="19" t="s">
        <v>281</v>
      </c>
      <c r="F494" s="26">
        <v>44652</v>
      </c>
    </row>
    <row r="495" spans="1:6" hidden="1">
      <c r="A495" s="19">
        <v>47</v>
      </c>
      <c r="B495" s="12" t="s">
        <v>2066</v>
      </c>
      <c r="C495" s="24">
        <f>'Filter by planned &amp; actual'!F495</f>
        <v>35701334</v>
      </c>
      <c r="D495" s="24">
        <f>'Filter by planned &amp; actual'!F2283</f>
        <v>0</v>
      </c>
      <c r="E495" s="19" t="s">
        <v>281</v>
      </c>
      <c r="F495" s="26">
        <v>44652</v>
      </c>
    </row>
    <row r="496" spans="1:6" hidden="1">
      <c r="A496" s="19">
        <v>48</v>
      </c>
      <c r="B496" s="19" t="s">
        <v>2068</v>
      </c>
      <c r="C496" s="24">
        <f>'Filter by planned &amp; actual'!F496</f>
        <v>49784845</v>
      </c>
      <c r="D496" s="24">
        <f>'Filter by planned &amp; actual'!F2284</f>
        <v>0</v>
      </c>
      <c r="E496" s="19" t="s">
        <v>281</v>
      </c>
      <c r="F496" s="26">
        <v>44652</v>
      </c>
    </row>
    <row r="497" spans="1:6" hidden="1">
      <c r="A497" s="19">
        <v>49</v>
      </c>
      <c r="B497" s="19" t="s">
        <v>2069</v>
      </c>
      <c r="C497" s="24">
        <f>'Filter by planned &amp; actual'!F497</f>
        <v>0</v>
      </c>
      <c r="D497" s="24">
        <f>'Filter by planned &amp; actual'!F2285</f>
        <v>0</v>
      </c>
      <c r="E497" s="19" t="s">
        <v>281</v>
      </c>
      <c r="F497" s="26">
        <v>44652</v>
      </c>
    </row>
    <row r="498" spans="1:6" hidden="1">
      <c r="A498" s="19">
        <v>50</v>
      </c>
      <c r="B498" s="19" t="s">
        <v>66</v>
      </c>
      <c r="C498" s="24">
        <f>'Filter by planned &amp; actual'!F498</f>
        <v>0</v>
      </c>
      <c r="D498" s="24">
        <f>'Filter by planned &amp; actual'!F2286</f>
        <v>0</v>
      </c>
      <c r="E498" s="19" t="s">
        <v>281</v>
      </c>
      <c r="F498" s="26">
        <v>44652</v>
      </c>
    </row>
    <row r="499" spans="1:6" hidden="1">
      <c r="A499" s="19">
        <v>51</v>
      </c>
      <c r="B499" s="19" t="s">
        <v>67</v>
      </c>
      <c r="C499" s="24">
        <f>'Filter by planned &amp; actual'!F499</f>
        <v>0</v>
      </c>
      <c r="D499" s="24">
        <f>'Filter by planned &amp; actual'!F2287</f>
        <v>0</v>
      </c>
      <c r="E499" s="19" t="s">
        <v>281</v>
      </c>
      <c r="F499" s="26">
        <v>44652</v>
      </c>
    </row>
    <row r="500" spans="1:6" hidden="1">
      <c r="A500" s="19">
        <v>52</v>
      </c>
      <c r="B500" s="19" t="s">
        <v>68</v>
      </c>
      <c r="C500" s="24">
        <f>'Filter by planned &amp; actual'!F500</f>
        <v>0</v>
      </c>
      <c r="D500" s="24">
        <f>'Filter by planned &amp; actual'!F2288</f>
        <v>0</v>
      </c>
      <c r="E500" s="19" t="s">
        <v>281</v>
      </c>
      <c r="F500" s="26">
        <v>44652</v>
      </c>
    </row>
    <row r="501" spans="1:6" hidden="1">
      <c r="A501" s="19">
        <v>53</v>
      </c>
      <c r="B501" s="19" t="s">
        <v>69</v>
      </c>
      <c r="C501" s="24">
        <f>'Filter by planned &amp; actual'!F501</f>
        <v>0</v>
      </c>
      <c r="D501" s="24">
        <f>'Filter by planned &amp; actual'!F2289</f>
        <v>0</v>
      </c>
      <c r="E501" s="19" t="s">
        <v>281</v>
      </c>
      <c r="F501" s="26">
        <v>44652</v>
      </c>
    </row>
    <row r="502" spans="1:6" hidden="1">
      <c r="A502" s="19">
        <v>54</v>
      </c>
      <c r="B502" s="19" t="s">
        <v>70</v>
      </c>
      <c r="C502" s="24">
        <f>'Filter by planned &amp; actual'!F502</f>
        <v>0</v>
      </c>
      <c r="D502" s="24">
        <f>'Filter by planned &amp; actual'!F2290</f>
        <v>0</v>
      </c>
      <c r="E502" s="19" t="s">
        <v>281</v>
      </c>
      <c r="F502" s="26">
        <v>44652</v>
      </c>
    </row>
    <row r="503" spans="1:6" hidden="1">
      <c r="A503" s="19">
        <v>55</v>
      </c>
      <c r="B503" s="19" t="s">
        <v>71</v>
      </c>
      <c r="C503" s="24">
        <f>'Filter by planned &amp; actual'!F503</f>
        <v>0</v>
      </c>
      <c r="D503" s="24">
        <f>'Filter by planned &amp; actual'!F2291</f>
        <v>0</v>
      </c>
      <c r="E503" s="19" t="s">
        <v>281</v>
      </c>
      <c r="F503" s="26">
        <v>44652</v>
      </c>
    </row>
    <row r="504" spans="1:6" hidden="1">
      <c r="A504" s="19">
        <v>56</v>
      </c>
      <c r="B504" s="19" t="s">
        <v>72</v>
      </c>
      <c r="C504" s="24">
        <f>'Filter by planned &amp; actual'!F504</f>
        <v>0</v>
      </c>
      <c r="D504" s="24">
        <f>'Filter by planned &amp; actual'!F2292</f>
        <v>0</v>
      </c>
      <c r="E504" s="19" t="s">
        <v>281</v>
      </c>
      <c r="F504" s="26">
        <v>44652</v>
      </c>
    </row>
    <row r="505" spans="1:6" hidden="1">
      <c r="A505" s="19">
        <v>57</v>
      </c>
      <c r="B505" s="19" t="s">
        <v>73</v>
      </c>
      <c r="C505" s="24">
        <f>'Filter by planned &amp; actual'!F505</f>
        <v>0</v>
      </c>
      <c r="D505" s="24">
        <f>'Filter by planned &amp; actual'!F2293</f>
        <v>0</v>
      </c>
      <c r="E505" s="19" t="s">
        <v>281</v>
      </c>
      <c r="F505" s="26">
        <v>44652</v>
      </c>
    </row>
    <row r="506" spans="1:6" hidden="1">
      <c r="A506" s="19">
        <v>58</v>
      </c>
      <c r="B506" s="19" t="s">
        <v>74</v>
      </c>
      <c r="C506" s="24">
        <f>'Filter by planned &amp; actual'!F506</f>
        <v>0</v>
      </c>
      <c r="D506" s="24">
        <f>'Filter by planned &amp; actual'!F2294</f>
        <v>0</v>
      </c>
      <c r="E506" s="19" t="s">
        <v>281</v>
      </c>
      <c r="F506" s="26">
        <v>44652</v>
      </c>
    </row>
    <row r="507" spans="1:6" hidden="1">
      <c r="A507" s="19">
        <v>59</v>
      </c>
      <c r="B507" s="19" t="s">
        <v>75</v>
      </c>
      <c r="C507" s="24">
        <f>'Filter by planned &amp; actual'!F507</f>
        <v>0</v>
      </c>
      <c r="D507" s="24">
        <f>'Filter by planned &amp; actual'!F2295</f>
        <v>0</v>
      </c>
      <c r="E507" s="19" t="s">
        <v>281</v>
      </c>
      <c r="F507" s="26">
        <v>44652</v>
      </c>
    </row>
    <row r="508" spans="1:6" hidden="1">
      <c r="A508" s="19">
        <v>60</v>
      </c>
      <c r="B508" s="19" t="s">
        <v>76</v>
      </c>
      <c r="C508" s="24">
        <f>'Filter by planned &amp; actual'!F508</f>
        <v>0</v>
      </c>
      <c r="D508" s="24">
        <f>'Filter by planned &amp; actual'!F2296</f>
        <v>0</v>
      </c>
      <c r="E508" s="19" t="s">
        <v>281</v>
      </c>
      <c r="F508" s="26">
        <v>44652</v>
      </c>
    </row>
    <row r="509" spans="1:6" hidden="1">
      <c r="A509" s="19">
        <v>61</v>
      </c>
      <c r="B509" s="19" t="s">
        <v>77</v>
      </c>
      <c r="C509" s="24">
        <f>'Filter by planned &amp; actual'!F509</f>
        <v>0</v>
      </c>
      <c r="D509" s="24">
        <f>'Filter by planned &amp; actual'!F2297</f>
        <v>0</v>
      </c>
      <c r="E509" s="19" t="s">
        <v>281</v>
      </c>
      <c r="F509" s="26">
        <v>44652</v>
      </c>
    </row>
    <row r="510" spans="1:6" hidden="1">
      <c r="A510" s="19">
        <v>62</v>
      </c>
      <c r="B510" s="19" t="s">
        <v>87</v>
      </c>
      <c r="C510" s="24">
        <f>'Filter by planned &amp; actual'!F510</f>
        <v>0</v>
      </c>
      <c r="D510" s="24">
        <f>'Filter by planned &amp; actual'!F2298</f>
        <v>0</v>
      </c>
      <c r="E510" s="19" t="s">
        <v>281</v>
      </c>
      <c r="F510" s="26">
        <v>44652</v>
      </c>
    </row>
    <row r="511" spans="1:6" hidden="1">
      <c r="A511" s="19">
        <v>63</v>
      </c>
      <c r="B511" s="19" t="s">
        <v>93</v>
      </c>
      <c r="C511" s="24">
        <f>'Filter by planned &amp; actual'!F511</f>
        <v>0</v>
      </c>
      <c r="D511" s="24">
        <f>'Filter by planned &amp; actual'!F2299</f>
        <v>0</v>
      </c>
      <c r="E511" s="19" t="s">
        <v>281</v>
      </c>
      <c r="F511" s="26">
        <v>44652</v>
      </c>
    </row>
    <row r="512" spans="1:6" hidden="1">
      <c r="A512" s="19">
        <v>64</v>
      </c>
      <c r="B512" s="19" t="s">
        <v>94</v>
      </c>
      <c r="C512" s="24">
        <f>'Filter by planned &amp; actual'!F512</f>
        <v>0</v>
      </c>
      <c r="D512" s="24">
        <f>'Filter by planned &amp; actual'!F2300</f>
        <v>0</v>
      </c>
      <c r="E512" s="19" t="s">
        <v>281</v>
      </c>
      <c r="F512" s="26">
        <v>44652</v>
      </c>
    </row>
    <row r="513" spans="1:6" hidden="1">
      <c r="A513" s="19">
        <v>65</v>
      </c>
      <c r="B513" s="19" t="s">
        <v>95</v>
      </c>
      <c r="C513" s="24">
        <f>'Filter by planned &amp; actual'!F513</f>
        <v>0</v>
      </c>
      <c r="D513" s="24">
        <f>'Filter by planned &amp; actual'!F2301</f>
        <v>0</v>
      </c>
      <c r="E513" s="19" t="s">
        <v>281</v>
      </c>
      <c r="F513" s="26">
        <v>44652</v>
      </c>
    </row>
    <row r="514" spans="1:6" hidden="1">
      <c r="A514" s="19">
        <v>66</v>
      </c>
      <c r="B514" s="19" t="s">
        <v>96</v>
      </c>
      <c r="C514" s="24">
        <f>'Filter by planned &amp; actual'!F514</f>
        <v>0</v>
      </c>
      <c r="D514" s="24">
        <f>'Filter by planned &amp; actual'!F2302</f>
        <v>0</v>
      </c>
      <c r="E514" s="19" t="s">
        <v>281</v>
      </c>
      <c r="F514" s="26">
        <v>44652</v>
      </c>
    </row>
    <row r="515" spans="1:6" hidden="1">
      <c r="A515" s="19">
        <v>67</v>
      </c>
      <c r="B515" s="19" t="s">
        <v>97</v>
      </c>
      <c r="C515" s="24">
        <f>'Filter by planned &amp; actual'!F515</f>
        <v>0</v>
      </c>
      <c r="D515" s="24">
        <f>'Filter by planned &amp; actual'!F2303</f>
        <v>0</v>
      </c>
      <c r="E515" s="19" t="s">
        <v>281</v>
      </c>
      <c r="F515" s="26">
        <v>44652</v>
      </c>
    </row>
    <row r="516" spans="1:6" hidden="1">
      <c r="A516" s="19">
        <v>68</v>
      </c>
      <c r="B516" s="19" t="s">
        <v>98</v>
      </c>
      <c r="C516" s="24">
        <f>'Filter by planned &amp; actual'!F516</f>
        <v>0</v>
      </c>
      <c r="D516" s="24">
        <f>'Filter by planned &amp; actual'!F2304</f>
        <v>0</v>
      </c>
      <c r="E516" s="19" t="s">
        <v>281</v>
      </c>
      <c r="F516" s="26">
        <v>44652</v>
      </c>
    </row>
    <row r="517" spans="1:6" hidden="1">
      <c r="A517" s="19">
        <v>69</v>
      </c>
      <c r="B517" s="19" t="s">
        <v>99</v>
      </c>
      <c r="C517" s="24">
        <f>'Filter by planned &amp; actual'!F517</f>
        <v>0</v>
      </c>
      <c r="D517" s="24">
        <f>'Filter by planned &amp; actual'!F2305</f>
        <v>0</v>
      </c>
      <c r="E517" s="19" t="s">
        <v>281</v>
      </c>
      <c r="F517" s="26">
        <v>44652</v>
      </c>
    </row>
    <row r="518" spans="1:6" hidden="1">
      <c r="A518" s="19">
        <v>70</v>
      </c>
      <c r="B518" s="19" t="s">
        <v>100</v>
      </c>
      <c r="C518" s="24">
        <f>'Filter by planned &amp; actual'!F518</f>
        <v>0</v>
      </c>
      <c r="D518" s="24">
        <f>'Filter by planned &amp; actual'!F2306</f>
        <v>0</v>
      </c>
      <c r="E518" s="19" t="s">
        <v>281</v>
      </c>
      <c r="F518" s="26">
        <v>44652</v>
      </c>
    </row>
    <row r="519" spans="1:6" hidden="1">
      <c r="A519" s="19">
        <v>71</v>
      </c>
      <c r="B519" s="19" t="s">
        <v>101</v>
      </c>
      <c r="C519" s="24">
        <f>'Filter by planned &amp; actual'!F519</f>
        <v>0</v>
      </c>
      <c r="D519" s="24">
        <f>'Filter by planned &amp; actual'!F2307</f>
        <v>0</v>
      </c>
      <c r="E519" s="19" t="s">
        <v>281</v>
      </c>
      <c r="F519" s="26">
        <v>44652</v>
      </c>
    </row>
    <row r="520" spans="1:6" hidden="1">
      <c r="A520" s="19">
        <v>72</v>
      </c>
      <c r="B520" s="19" t="s">
        <v>102</v>
      </c>
      <c r="C520" s="24">
        <f>'Filter by planned &amp; actual'!F520</f>
        <v>0</v>
      </c>
      <c r="D520" s="24">
        <f>'Filter by planned &amp; actual'!F2308</f>
        <v>0</v>
      </c>
      <c r="E520" s="19" t="s">
        <v>281</v>
      </c>
      <c r="F520" s="26">
        <v>44652</v>
      </c>
    </row>
    <row r="521" spans="1:6" hidden="1">
      <c r="A521" s="19">
        <v>73</v>
      </c>
      <c r="B521" s="19" t="s">
        <v>103</v>
      </c>
      <c r="C521" s="24">
        <f>'Filter by planned &amp; actual'!F521</f>
        <v>0</v>
      </c>
      <c r="D521" s="24">
        <f>'Filter by planned &amp; actual'!F2309</f>
        <v>0</v>
      </c>
      <c r="E521" s="19" t="s">
        <v>281</v>
      </c>
      <c r="F521" s="26">
        <v>44652</v>
      </c>
    </row>
    <row r="522" spans="1:6" hidden="1">
      <c r="A522" s="19">
        <v>74</v>
      </c>
      <c r="B522" s="19" t="s">
        <v>104</v>
      </c>
      <c r="C522" s="24">
        <f>'Filter by planned &amp; actual'!F522</f>
        <v>0</v>
      </c>
      <c r="D522" s="24">
        <f>'Filter by planned &amp; actual'!F2310</f>
        <v>0</v>
      </c>
      <c r="E522" s="19" t="s">
        <v>281</v>
      </c>
      <c r="F522" s="26">
        <v>44652</v>
      </c>
    </row>
    <row r="523" spans="1:6" hidden="1">
      <c r="A523" s="19">
        <v>75</v>
      </c>
      <c r="B523" s="19" t="s">
        <v>105</v>
      </c>
      <c r="C523" s="24">
        <f>'Filter by planned &amp; actual'!F523</f>
        <v>0</v>
      </c>
      <c r="D523" s="24">
        <f>'Filter by planned &amp; actual'!F2311</f>
        <v>0</v>
      </c>
      <c r="E523" s="19" t="s">
        <v>281</v>
      </c>
      <c r="F523" s="26">
        <v>44652</v>
      </c>
    </row>
    <row r="524" spans="1:6" hidden="1">
      <c r="A524" s="19">
        <v>76</v>
      </c>
      <c r="B524" s="19" t="s">
        <v>111</v>
      </c>
      <c r="C524" s="24">
        <f>'Filter by planned &amp; actual'!F524</f>
        <v>0</v>
      </c>
      <c r="D524" s="24">
        <f>'Filter by planned &amp; actual'!F2312</f>
        <v>0</v>
      </c>
      <c r="E524" s="19" t="s">
        <v>281</v>
      </c>
      <c r="F524" s="26">
        <v>44652</v>
      </c>
    </row>
    <row r="525" spans="1:6" hidden="1">
      <c r="A525" s="19">
        <v>77</v>
      </c>
      <c r="B525" s="19" t="s">
        <v>112</v>
      </c>
      <c r="C525" s="24">
        <f>'Filter by planned &amp; actual'!F525</f>
        <v>0</v>
      </c>
      <c r="D525" s="24">
        <f>'Filter by planned &amp; actual'!F2313</f>
        <v>0</v>
      </c>
      <c r="E525" s="19" t="s">
        <v>281</v>
      </c>
      <c r="F525" s="26">
        <v>44652</v>
      </c>
    </row>
    <row r="526" spans="1:6" hidden="1">
      <c r="A526" s="19">
        <v>78</v>
      </c>
      <c r="B526" s="19" t="s">
        <v>113</v>
      </c>
      <c r="C526" s="24">
        <f>'Filter by planned &amp; actual'!F526</f>
        <v>0</v>
      </c>
      <c r="D526" s="24">
        <f>'Filter by planned &amp; actual'!F2314</f>
        <v>0</v>
      </c>
      <c r="E526" s="19" t="s">
        <v>281</v>
      </c>
      <c r="F526" s="26">
        <v>44652</v>
      </c>
    </row>
    <row r="527" spans="1:6" hidden="1">
      <c r="A527" s="19">
        <v>79</v>
      </c>
      <c r="B527" s="19" t="s">
        <v>114</v>
      </c>
      <c r="C527" s="24">
        <f>'Filter by planned &amp; actual'!F527</f>
        <v>0</v>
      </c>
      <c r="D527" s="24">
        <f>'Filter by planned &amp; actual'!F2315</f>
        <v>0</v>
      </c>
      <c r="E527" s="19" t="s">
        <v>281</v>
      </c>
      <c r="F527" s="26">
        <v>44652</v>
      </c>
    </row>
    <row r="528" spans="1:6" hidden="1">
      <c r="A528" s="19">
        <v>80</v>
      </c>
      <c r="B528" s="19" t="s">
        <v>115</v>
      </c>
      <c r="C528" s="24">
        <f>'Filter by planned &amp; actual'!F528</f>
        <v>0</v>
      </c>
      <c r="D528" s="24">
        <f>'Filter by planned &amp; actual'!F2316</f>
        <v>0</v>
      </c>
      <c r="E528" s="19" t="s">
        <v>281</v>
      </c>
      <c r="F528" s="26">
        <v>44652</v>
      </c>
    </row>
    <row r="529" spans="1:6" hidden="1">
      <c r="A529" s="19">
        <v>81</v>
      </c>
      <c r="B529" s="19" t="s">
        <v>116</v>
      </c>
      <c r="C529" s="24">
        <f>'Filter by planned &amp; actual'!F529</f>
        <v>0</v>
      </c>
      <c r="D529" s="24">
        <f>'Filter by planned &amp; actual'!F2317</f>
        <v>0</v>
      </c>
      <c r="E529" s="19" t="s">
        <v>281</v>
      </c>
      <c r="F529" s="26">
        <v>44652</v>
      </c>
    </row>
    <row r="530" spans="1:6" hidden="1">
      <c r="A530" s="19">
        <v>82</v>
      </c>
      <c r="B530" s="19" t="s">
        <v>117</v>
      </c>
      <c r="C530" s="24">
        <f>'Filter by planned &amp; actual'!F530</f>
        <v>0</v>
      </c>
      <c r="D530" s="24">
        <f>'Filter by planned &amp; actual'!F2318</f>
        <v>0</v>
      </c>
      <c r="E530" s="19" t="s">
        <v>281</v>
      </c>
      <c r="F530" s="26">
        <v>44652</v>
      </c>
    </row>
    <row r="531" spans="1:6" hidden="1">
      <c r="A531" s="19">
        <v>83</v>
      </c>
      <c r="B531" s="19" t="s">
        <v>118</v>
      </c>
      <c r="C531" s="24">
        <f>'Filter by planned &amp; actual'!F531</f>
        <v>0</v>
      </c>
      <c r="D531" s="24">
        <f>'Filter by planned &amp; actual'!F2319</f>
        <v>0</v>
      </c>
      <c r="E531" s="19" t="s">
        <v>281</v>
      </c>
      <c r="F531" s="26">
        <v>44652</v>
      </c>
    </row>
    <row r="532" spans="1:6" hidden="1">
      <c r="A532" s="19">
        <v>84</v>
      </c>
      <c r="B532" s="19" t="s">
        <v>119</v>
      </c>
      <c r="C532" s="24">
        <f>'Filter by planned &amp; actual'!F532</f>
        <v>0</v>
      </c>
      <c r="D532" s="24">
        <f>'Filter by planned &amp; actual'!F2320</f>
        <v>0</v>
      </c>
      <c r="E532" s="19" t="s">
        <v>281</v>
      </c>
      <c r="F532" s="26">
        <v>44652</v>
      </c>
    </row>
    <row r="533" spans="1:6" hidden="1">
      <c r="A533" s="19">
        <v>85</v>
      </c>
      <c r="B533" s="19" t="s">
        <v>120</v>
      </c>
      <c r="C533" s="24">
        <f>'Filter by planned &amp; actual'!F533</f>
        <v>0</v>
      </c>
      <c r="D533" s="24">
        <f>'Filter by planned &amp; actual'!F2321</f>
        <v>0</v>
      </c>
      <c r="E533" s="19" t="s">
        <v>281</v>
      </c>
      <c r="F533" s="26">
        <v>44652</v>
      </c>
    </row>
    <row r="534" spans="1:6" hidden="1">
      <c r="A534" s="19">
        <v>86</v>
      </c>
      <c r="B534" s="19" t="s">
        <v>121</v>
      </c>
      <c r="C534" s="24">
        <f>'Filter by planned &amp; actual'!F534</f>
        <v>0</v>
      </c>
      <c r="D534" s="24">
        <f>'Filter by planned &amp; actual'!F2322</f>
        <v>0</v>
      </c>
      <c r="E534" s="19" t="s">
        <v>281</v>
      </c>
      <c r="F534" s="26">
        <v>44652</v>
      </c>
    </row>
    <row r="535" spans="1:6" hidden="1">
      <c r="A535" s="19">
        <v>87</v>
      </c>
      <c r="B535" s="19" t="s">
        <v>122</v>
      </c>
      <c r="C535" s="24">
        <f>'Filter by planned &amp; actual'!F535</f>
        <v>0</v>
      </c>
      <c r="D535" s="24">
        <f>'Filter by planned &amp; actual'!F2323</f>
        <v>0</v>
      </c>
      <c r="E535" s="19" t="s">
        <v>281</v>
      </c>
      <c r="F535" s="26">
        <v>44652</v>
      </c>
    </row>
    <row r="536" spans="1:6" hidden="1">
      <c r="A536" s="19">
        <v>88</v>
      </c>
      <c r="B536" s="19" t="s">
        <v>123</v>
      </c>
      <c r="C536" s="24">
        <f>'Filter by planned &amp; actual'!F536</f>
        <v>0</v>
      </c>
      <c r="D536" s="24">
        <f>'Filter by planned &amp; actual'!F2324</f>
        <v>0</v>
      </c>
      <c r="E536" s="19" t="s">
        <v>281</v>
      </c>
      <c r="F536" s="26">
        <v>44652</v>
      </c>
    </row>
    <row r="537" spans="1:6" hidden="1">
      <c r="A537" s="19">
        <v>89</v>
      </c>
      <c r="B537" s="19" t="s">
        <v>126</v>
      </c>
      <c r="C537" s="24">
        <f>'Filter by planned &amp; actual'!F537</f>
        <v>0</v>
      </c>
      <c r="D537" s="24">
        <f>'Filter by planned &amp; actual'!F2325</f>
        <v>0</v>
      </c>
      <c r="E537" s="19" t="s">
        <v>281</v>
      </c>
      <c r="F537" s="26">
        <v>44652</v>
      </c>
    </row>
    <row r="538" spans="1:6" hidden="1">
      <c r="A538" s="19">
        <v>90</v>
      </c>
      <c r="B538" s="19" t="s">
        <v>284</v>
      </c>
      <c r="C538" s="24">
        <f>'Filter by planned &amp; actual'!F538</f>
        <v>0</v>
      </c>
      <c r="D538" s="24">
        <f>'Filter by planned &amp; actual'!F2326</f>
        <v>0</v>
      </c>
      <c r="E538" s="19" t="s">
        <v>281</v>
      </c>
      <c r="F538" s="26">
        <v>44652</v>
      </c>
    </row>
    <row r="539" spans="1:6" hidden="1">
      <c r="A539" s="19">
        <v>91</v>
      </c>
      <c r="B539" s="19" t="s">
        <v>2006</v>
      </c>
      <c r="C539" s="24">
        <f>'Filter by planned &amp; actual'!F539</f>
        <v>0</v>
      </c>
      <c r="D539" s="24">
        <f>'Filter by planned &amp; actual'!F2327</f>
        <v>0</v>
      </c>
      <c r="E539" s="19" t="s">
        <v>281</v>
      </c>
      <c r="F539" s="26">
        <v>44652</v>
      </c>
    </row>
    <row r="540" spans="1:6" hidden="1">
      <c r="A540" s="19">
        <v>92</v>
      </c>
      <c r="B540" s="19" t="s">
        <v>283</v>
      </c>
      <c r="C540" s="24">
        <f>'Filter by planned &amp; actual'!F540</f>
        <v>0</v>
      </c>
      <c r="D540" s="24">
        <f>'Filter by planned &amp; actual'!F2328</f>
        <v>0</v>
      </c>
      <c r="E540" s="19" t="s">
        <v>281</v>
      </c>
      <c r="F540" s="26">
        <v>44652</v>
      </c>
    </row>
    <row r="541" spans="1:6" hidden="1">
      <c r="A541" s="19">
        <v>93</v>
      </c>
      <c r="B541" s="19" t="s">
        <v>2005</v>
      </c>
      <c r="C541" s="24">
        <f>'Filter by planned &amp; actual'!F541</f>
        <v>0</v>
      </c>
      <c r="D541" s="24">
        <f>'Filter by planned &amp; actual'!F2329</f>
        <v>0</v>
      </c>
      <c r="E541" s="19" t="s">
        <v>281</v>
      </c>
      <c r="F541" s="26">
        <v>44652</v>
      </c>
    </row>
    <row r="542" spans="1:6" hidden="1">
      <c r="A542" s="19">
        <v>94</v>
      </c>
      <c r="B542" s="19" t="s">
        <v>2075</v>
      </c>
      <c r="C542" s="24">
        <f>'Filter by planned &amp; actual'!F542</f>
        <v>0</v>
      </c>
      <c r="D542" s="24">
        <f>'Filter by planned &amp; actual'!F2330</f>
        <v>0</v>
      </c>
      <c r="E542" s="19" t="s">
        <v>281</v>
      </c>
      <c r="F542" s="26">
        <v>44652</v>
      </c>
    </row>
    <row r="543" spans="1:6" hidden="1">
      <c r="A543" s="19">
        <v>95</v>
      </c>
      <c r="B543" s="19" t="s">
        <v>2076</v>
      </c>
      <c r="C543" s="24">
        <f>'Filter by planned &amp; actual'!F543</f>
        <v>0</v>
      </c>
      <c r="D543" s="24">
        <f>'Filter by planned &amp; actual'!F2331</f>
        <v>0</v>
      </c>
      <c r="E543" s="19" t="s">
        <v>281</v>
      </c>
      <c r="F543" s="26">
        <v>44652</v>
      </c>
    </row>
    <row r="544" spans="1:6" hidden="1">
      <c r="A544" s="19">
        <v>96</v>
      </c>
      <c r="B544" s="19" t="s">
        <v>2077</v>
      </c>
      <c r="C544" s="24">
        <f>'Filter by planned &amp; actual'!F544</f>
        <v>0</v>
      </c>
      <c r="D544" s="24">
        <f>'Filter by planned &amp; actual'!F2332</f>
        <v>0</v>
      </c>
      <c r="E544" s="19" t="s">
        <v>281</v>
      </c>
      <c r="F544" s="26">
        <v>44652</v>
      </c>
    </row>
    <row r="545" spans="1:6" hidden="1">
      <c r="A545" s="19">
        <v>97</v>
      </c>
      <c r="B545" s="19" t="s">
        <v>2078</v>
      </c>
      <c r="C545" s="24">
        <f>'Filter by planned &amp; actual'!F545</f>
        <v>0</v>
      </c>
      <c r="D545" s="24">
        <f>'Filter by planned &amp; actual'!F2333</f>
        <v>0</v>
      </c>
      <c r="E545" s="19" t="s">
        <v>281</v>
      </c>
      <c r="F545" s="26">
        <v>44652</v>
      </c>
    </row>
    <row r="546" spans="1:6" hidden="1">
      <c r="A546" s="19">
        <v>98</v>
      </c>
      <c r="B546" s="19" t="s">
        <v>2079</v>
      </c>
      <c r="C546" s="24">
        <f>'Filter by planned &amp; actual'!F546</f>
        <v>69134168.939999998</v>
      </c>
      <c r="D546" s="24">
        <f>'Filter by planned &amp; actual'!F2334</f>
        <v>1115750.6099999999</v>
      </c>
      <c r="E546" s="19" t="s">
        <v>281</v>
      </c>
      <c r="F546" s="26">
        <v>44652</v>
      </c>
    </row>
    <row r="547" spans="1:6" hidden="1">
      <c r="A547" s="19">
        <v>99</v>
      </c>
      <c r="B547" s="19" t="s">
        <v>2080</v>
      </c>
      <c r="C547" s="24">
        <f>'Filter by planned &amp; actual'!F547</f>
        <v>0</v>
      </c>
      <c r="D547" s="24">
        <f>'Filter by planned &amp; actual'!F2335</f>
        <v>0</v>
      </c>
      <c r="E547" s="19" t="s">
        <v>281</v>
      </c>
      <c r="F547" s="26">
        <v>44652</v>
      </c>
    </row>
    <row r="548" spans="1:6" hidden="1">
      <c r="A548" s="19">
        <v>100</v>
      </c>
      <c r="B548" s="19" t="s">
        <v>2081</v>
      </c>
      <c r="C548" s="24">
        <f>'Filter by planned &amp; actual'!F548</f>
        <v>0</v>
      </c>
      <c r="D548" s="24">
        <f>'Filter by planned &amp; actual'!F2336</f>
        <v>0</v>
      </c>
      <c r="E548" s="19" t="s">
        <v>281</v>
      </c>
      <c r="F548" s="26">
        <v>44652</v>
      </c>
    </row>
    <row r="549" spans="1:6" hidden="1">
      <c r="A549" s="19">
        <v>101</v>
      </c>
      <c r="B549" s="19" t="s">
        <v>2082</v>
      </c>
      <c r="C549" s="24">
        <f>'Filter by planned &amp; actual'!F549</f>
        <v>0</v>
      </c>
      <c r="D549" s="24">
        <f>'Filter by planned &amp; actual'!F2337</f>
        <v>0</v>
      </c>
      <c r="E549" s="19" t="s">
        <v>281</v>
      </c>
      <c r="F549" s="26">
        <v>44652</v>
      </c>
    </row>
    <row r="550" spans="1:6" hidden="1">
      <c r="A550" s="19">
        <v>102</v>
      </c>
      <c r="B550" s="19" t="s">
        <v>2083</v>
      </c>
      <c r="C550" s="24">
        <f>'Filter by planned &amp; actual'!F550</f>
        <v>25488555</v>
      </c>
      <c r="D550" s="24">
        <f>'Filter by planned &amp; actual'!F2338</f>
        <v>0</v>
      </c>
      <c r="E550" s="19" t="s">
        <v>281</v>
      </c>
      <c r="F550" s="26">
        <v>44652</v>
      </c>
    </row>
    <row r="551" spans="1:6" hidden="1">
      <c r="A551" s="19">
        <v>103</v>
      </c>
      <c r="B551" s="19" t="s">
        <v>2085</v>
      </c>
      <c r="C551" s="24">
        <f>'Filter by planned &amp; actual'!F551</f>
        <v>0</v>
      </c>
      <c r="D551" s="24">
        <f>'Filter by planned &amp; actual'!F2339</f>
        <v>2256420</v>
      </c>
      <c r="E551" s="19" t="s">
        <v>281</v>
      </c>
      <c r="F551" s="26">
        <v>44652</v>
      </c>
    </row>
    <row r="552" spans="1:6" hidden="1">
      <c r="A552" s="19">
        <v>104</v>
      </c>
      <c r="B552" s="19" t="s">
        <v>2086</v>
      </c>
      <c r="C552" s="24">
        <f>'Filter by planned &amp; actual'!F552</f>
        <v>0</v>
      </c>
      <c r="D552" s="24">
        <f>'Filter by planned &amp; actual'!F2340</f>
        <v>0</v>
      </c>
      <c r="E552" s="19" t="s">
        <v>281</v>
      </c>
      <c r="F552" s="26">
        <v>44652</v>
      </c>
    </row>
    <row r="553" spans="1:6" hidden="1">
      <c r="A553" s="19">
        <v>105</v>
      </c>
      <c r="B553" s="19" t="s">
        <v>2087</v>
      </c>
      <c r="C553" s="24">
        <f>'Filter by planned &amp; actual'!F553</f>
        <v>4000000</v>
      </c>
      <c r="D553" s="24">
        <f>'Filter by planned &amp; actual'!F2341</f>
        <v>0</v>
      </c>
      <c r="E553" s="19" t="s">
        <v>281</v>
      </c>
      <c r="F553" s="26">
        <v>44652</v>
      </c>
    </row>
    <row r="554" spans="1:6" hidden="1">
      <c r="A554" s="19">
        <v>106</v>
      </c>
      <c r="B554" s="19" t="s">
        <v>2088</v>
      </c>
      <c r="C554" s="24">
        <f>'Filter by planned &amp; actual'!F554</f>
        <v>0</v>
      </c>
      <c r="D554" s="24">
        <f>'Filter by planned &amp; actual'!F2342</f>
        <v>0</v>
      </c>
      <c r="E554" s="19" t="s">
        <v>281</v>
      </c>
      <c r="F554" s="26">
        <v>44652</v>
      </c>
    </row>
    <row r="555" spans="1:6" hidden="1">
      <c r="A555" s="19">
        <v>107</v>
      </c>
      <c r="B555" s="19" t="s">
        <v>2089</v>
      </c>
      <c r="C555" s="24">
        <f>'Filter by planned &amp; actual'!F555</f>
        <v>0</v>
      </c>
      <c r="D555" s="24">
        <f>'Filter by planned &amp; actual'!F2343</f>
        <v>0</v>
      </c>
      <c r="E555" s="19" t="s">
        <v>281</v>
      </c>
      <c r="F555" s="26">
        <v>44652</v>
      </c>
    </row>
    <row r="556" spans="1:6" hidden="1">
      <c r="A556" s="19">
        <v>108</v>
      </c>
      <c r="B556" s="19" t="s">
        <v>2090</v>
      </c>
      <c r="C556" s="24">
        <f>'Filter by planned &amp; actual'!F556</f>
        <v>84541455</v>
      </c>
      <c r="D556" s="24">
        <f>'Filter by planned &amp; actual'!F2344</f>
        <v>0</v>
      </c>
      <c r="E556" s="19" t="s">
        <v>281</v>
      </c>
      <c r="F556" s="26">
        <v>44652</v>
      </c>
    </row>
    <row r="557" spans="1:6" hidden="1">
      <c r="A557" s="19">
        <v>109</v>
      </c>
      <c r="B557" s="19" t="s">
        <v>2091</v>
      </c>
      <c r="C557" s="24">
        <f>'Filter by planned &amp; actual'!F557</f>
        <v>0</v>
      </c>
      <c r="D557" s="24">
        <f>'Filter by planned &amp; actual'!F2345</f>
        <v>0</v>
      </c>
      <c r="E557" s="19" t="s">
        <v>281</v>
      </c>
      <c r="F557" s="26">
        <v>44652</v>
      </c>
    </row>
    <row r="558" spans="1:6" hidden="1">
      <c r="A558" s="19">
        <v>110</v>
      </c>
      <c r="B558" s="19" t="s">
        <v>2092</v>
      </c>
      <c r="C558" s="24">
        <f>'Filter by planned &amp; actual'!F558</f>
        <v>20472540</v>
      </c>
      <c r="D558" s="24">
        <f>'Filter by planned &amp; actual'!F2346</f>
        <v>19802301</v>
      </c>
      <c r="E558" s="19" t="s">
        <v>281</v>
      </c>
      <c r="F558" s="26">
        <v>44652</v>
      </c>
    </row>
    <row r="559" spans="1:6" hidden="1">
      <c r="A559" s="19">
        <v>111</v>
      </c>
      <c r="B559" s="19" t="s">
        <v>2104</v>
      </c>
      <c r="C559" s="24">
        <f>'Filter by planned &amp; actual'!F559</f>
        <v>3600000</v>
      </c>
      <c r="D559" s="24">
        <f>'Filter by planned &amp; actual'!F2347</f>
        <v>0</v>
      </c>
      <c r="E559" s="19" t="s">
        <v>281</v>
      </c>
      <c r="F559" s="26">
        <v>44652</v>
      </c>
    </row>
    <row r="560" spans="1:6" hidden="1">
      <c r="A560" s="19">
        <v>112</v>
      </c>
      <c r="B560" s="19" t="s">
        <v>2100</v>
      </c>
      <c r="C560" s="24">
        <f>'Filter by planned &amp; actual'!F560</f>
        <v>18554285</v>
      </c>
      <c r="D560" s="24">
        <f>'Filter by planned &amp; actual'!F2348</f>
        <v>0</v>
      </c>
      <c r="E560" s="19" t="s">
        <v>281</v>
      </c>
      <c r="F560" s="26">
        <v>44652</v>
      </c>
    </row>
    <row r="561" spans="1:6" hidden="1">
      <c r="A561" s="19">
        <v>113</v>
      </c>
      <c r="B561" s="19" t="s">
        <v>2101</v>
      </c>
      <c r="C561" s="24">
        <f>'Filter by planned &amp; actual'!F561</f>
        <v>26291957</v>
      </c>
      <c r="D561" s="24">
        <f>'Filter by planned &amp; actual'!F2349</f>
        <v>18794302.390000001</v>
      </c>
      <c r="E561" s="19" t="s">
        <v>281</v>
      </c>
      <c r="F561" s="26">
        <v>44652</v>
      </c>
    </row>
    <row r="562" spans="1:6" hidden="1">
      <c r="A562" s="19">
        <v>114</v>
      </c>
      <c r="B562" s="19" t="s">
        <v>2102</v>
      </c>
      <c r="C562" s="24">
        <f>'Filter by planned &amp; actual'!F562</f>
        <v>0</v>
      </c>
      <c r="D562" s="24">
        <f>'Filter by planned &amp; actual'!F2350</f>
        <v>0</v>
      </c>
      <c r="E562" s="19" t="s">
        <v>281</v>
      </c>
      <c r="F562" s="26">
        <v>44652</v>
      </c>
    </row>
    <row r="563" spans="1:6" hidden="1">
      <c r="A563" s="20">
        <v>115</v>
      </c>
      <c r="B563" s="20" t="s">
        <v>2103</v>
      </c>
      <c r="C563" s="24">
        <f>'Filter by planned &amp; actual'!F563</f>
        <v>0</v>
      </c>
      <c r="D563" s="24">
        <f>'Filter by planned &amp; actual'!F2351</f>
        <v>0</v>
      </c>
      <c r="E563" s="19" t="s">
        <v>281</v>
      </c>
      <c r="F563" s="26">
        <v>44652</v>
      </c>
    </row>
    <row r="564" spans="1:6" hidden="1">
      <c r="A564" s="19">
        <v>116</v>
      </c>
      <c r="B564" s="19" t="s">
        <v>2109</v>
      </c>
      <c r="C564" s="24">
        <f>'Filter by planned &amp; actual'!F564</f>
        <v>0</v>
      </c>
      <c r="D564" s="24">
        <f>'Filter by planned &amp; actual'!F2352</f>
        <v>0</v>
      </c>
      <c r="E564" s="19" t="s">
        <v>281</v>
      </c>
      <c r="F564" s="26">
        <v>44652</v>
      </c>
    </row>
    <row r="565" spans="1:6" hidden="1">
      <c r="A565" s="19">
        <v>117</v>
      </c>
      <c r="B565" s="19" t="s">
        <v>2110</v>
      </c>
      <c r="C565" s="24">
        <f>'Filter by planned &amp; actual'!F565</f>
        <v>3476101</v>
      </c>
      <c r="D565" s="24">
        <f>'Filter by planned &amp; actual'!F2353</f>
        <v>1337162.6000000001</v>
      </c>
      <c r="E565" s="19" t="s">
        <v>281</v>
      </c>
      <c r="F565" s="26">
        <v>44652</v>
      </c>
    </row>
    <row r="566" spans="1:6" hidden="1">
      <c r="A566" s="19">
        <v>118</v>
      </c>
      <c r="B566" s="19" t="s">
        <v>2112</v>
      </c>
      <c r="C566" s="24">
        <f>'Filter by planned &amp; actual'!F566</f>
        <v>2393746</v>
      </c>
      <c r="D566" s="24">
        <f>'Filter by planned &amp; actual'!F2354</f>
        <v>15000000</v>
      </c>
      <c r="E566" s="19" t="s">
        <v>281</v>
      </c>
      <c r="F566" s="26">
        <v>44652</v>
      </c>
    </row>
    <row r="567" spans="1:6" hidden="1">
      <c r="A567" s="19">
        <v>119</v>
      </c>
      <c r="B567" s="19" t="s">
        <v>2113</v>
      </c>
      <c r="C567" s="24">
        <f>'Filter by planned &amp; actual'!F567</f>
        <v>0</v>
      </c>
      <c r="D567" s="24">
        <f>'Filter by planned &amp; actual'!F2355</f>
        <v>0</v>
      </c>
      <c r="E567" s="19" t="s">
        <v>281</v>
      </c>
      <c r="F567" s="26">
        <v>44652</v>
      </c>
    </row>
    <row r="568" spans="1:6" hidden="1">
      <c r="A568" s="19">
        <v>120</v>
      </c>
      <c r="B568" s="19" t="s">
        <v>2114</v>
      </c>
      <c r="C568" s="24">
        <f>'Filter by planned &amp; actual'!F568</f>
        <v>0</v>
      </c>
      <c r="D568" s="24">
        <f>'Filter by planned &amp; actual'!F2356</f>
        <v>0</v>
      </c>
      <c r="E568" s="19" t="s">
        <v>281</v>
      </c>
      <c r="F568" s="26">
        <v>44652</v>
      </c>
    </row>
    <row r="569" spans="1:6" hidden="1">
      <c r="A569" s="19">
        <v>121</v>
      </c>
      <c r="B569" s="19" t="s">
        <v>2157</v>
      </c>
      <c r="C569" s="24">
        <f>'Filter by planned &amp; actual'!F569</f>
        <v>0</v>
      </c>
      <c r="D569" s="24">
        <f>'Filter by planned &amp; actual'!F2357</f>
        <v>0</v>
      </c>
      <c r="E569" s="19" t="s">
        <v>281</v>
      </c>
      <c r="F569" s="26">
        <v>44652</v>
      </c>
    </row>
    <row r="570" spans="1:6" hidden="1">
      <c r="A570" s="19">
        <v>122</v>
      </c>
      <c r="B570" s="19" t="s">
        <v>2158</v>
      </c>
      <c r="C570" s="24">
        <f>'Filter by planned &amp; actual'!F570</f>
        <v>0</v>
      </c>
      <c r="D570" s="24">
        <f>'Filter by planned &amp; actual'!F2358</f>
        <v>0</v>
      </c>
      <c r="E570" s="19" t="s">
        <v>281</v>
      </c>
      <c r="F570" s="26">
        <v>44652</v>
      </c>
    </row>
    <row r="571" spans="1:6" hidden="1">
      <c r="A571" s="19">
        <v>123</v>
      </c>
      <c r="B571" s="19" t="s">
        <v>2159</v>
      </c>
      <c r="C571" s="24">
        <f>'Filter by planned &amp; actual'!F571</f>
        <v>0</v>
      </c>
      <c r="D571" s="24">
        <f>'Filter by planned &amp; actual'!F2359</f>
        <v>0</v>
      </c>
      <c r="E571" s="19" t="s">
        <v>281</v>
      </c>
      <c r="F571" s="26">
        <v>44652</v>
      </c>
    </row>
    <row r="572" spans="1:6" hidden="1">
      <c r="A572" s="19">
        <v>124</v>
      </c>
      <c r="B572" s="19" t="s">
        <v>2160</v>
      </c>
      <c r="C572" s="24">
        <f>'Filter by planned &amp; actual'!F572</f>
        <v>0</v>
      </c>
      <c r="D572" s="24">
        <f>'Filter by planned &amp; actual'!F2360</f>
        <v>0</v>
      </c>
      <c r="E572" s="19" t="s">
        <v>281</v>
      </c>
      <c r="F572" s="26">
        <v>44652</v>
      </c>
    </row>
    <row r="573" spans="1:6" hidden="1">
      <c r="A573" s="19">
        <v>125</v>
      </c>
      <c r="B573" s="19" t="s">
        <v>2162</v>
      </c>
      <c r="C573" s="24">
        <f>'Filter by planned &amp; actual'!F573</f>
        <v>0</v>
      </c>
      <c r="D573" s="24">
        <f>'Filter by planned &amp; actual'!F2361</f>
        <v>0</v>
      </c>
      <c r="E573" s="19" t="s">
        <v>281</v>
      </c>
      <c r="F573" s="26">
        <v>44652</v>
      </c>
    </row>
    <row r="574" spans="1:6" hidden="1">
      <c r="A574" s="19">
        <v>126</v>
      </c>
      <c r="B574" s="19" t="s">
        <v>2163</v>
      </c>
      <c r="C574" s="24">
        <f>'Filter by planned &amp; actual'!F574</f>
        <v>15553912</v>
      </c>
      <c r="D574" s="24">
        <f>'Filter by planned &amp; actual'!F2362</f>
        <v>0</v>
      </c>
      <c r="E574" s="19" t="s">
        <v>281</v>
      </c>
      <c r="F574" s="26">
        <v>44652</v>
      </c>
    </row>
    <row r="575" spans="1:6" hidden="1">
      <c r="A575" s="19">
        <v>127</v>
      </c>
      <c r="B575" s="19" t="s">
        <v>2164</v>
      </c>
      <c r="C575" s="24">
        <f>'Filter by planned &amp; actual'!F575</f>
        <v>37714286</v>
      </c>
      <c r="D575" s="24">
        <f>'Filter by planned &amp; actual'!F2363</f>
        <v>24953771.092259727</v>
      </c>
      <c r="E575" s="19" t="s">
        <v>281</v>
      </c>
      <c r="F575" s="26">
        <v>44652</v>
      </c>
    </row>
    <row r="576" spans="1:6" hidden="1">
      <c r="A576" s="19">
        <v>128</v>
      </c>
      <c r="B576" s="19" t="s">
        <v>2165</v>
      </c>
      <c r="C576" s="24">
        <f>'Filter by planned &amp; actual'!F576</f>
        <v>13382074</v>
      </c>
      <c r="D576" s="24">
        <f>'Filter by planned &amp; actual'!F2364</f>
        <v>3494854.7800000003</v>
      </c>
      <c r="E576" s="19" t="s">
        <v>281</v>
      </c>
      <c r="F576" s="26">
        <v>44652</v>
      </c>
    </row>
    <row r="577" spans="1:6" hidden="1">
      <c r="A577" s="113">
        <v>129</v>
      </c>
      <c r="B577" s="113" t="s">
        <v>2167</v>
      </c>
      <c r="C577" s="24">
        <f>'Filter by planned &amp; actual'!F577</f>
        <v>0</v>
      </c>
      <c r="D577" s="24">
        <f>'Filter by planned &amp; actual'!F2365</f>
        <v>0</v>
      </c>
      <c r="E577" s="19" t="s">
        <v>281</v>
      </c>
      <c r="F577" s="26">
        <v>44652</v>
      </c>
    </row>
    <row r="578" spans="1:6" hidden="1">
      <c r="A578" s="113">
        <v>130</v>
      </c>
      <c r="B578" s="113" t="s">
        <v>2168</v>
      </c>
      <c r="C578" s="24">
        <f>'Filter by planned &amp; actual'!F578</f>
        <v>12421280</v>
      </c>
      <c r="D578" s="24">
        <f>'Filter by planned &amp; actual'!F2366</f>
        <v>0</v>
      </c>
      <c r="E578" s="19" t="s">
        <v>281</v>
      </c>
      <c r="F578" s="26">
        <v>44652</v>
      </c>
    </row>
    <row r="579" spans="1:6" hidden="1">
      <c r="A579" s="113">
        <v>131</v>
      </c>
      <c r="B579" s="113" t="s">
        <v>2169</v>
      </c>
      <c r="C579" s="24">
        <f>'Filter by planned &amp; actual'!F579</f>
        <v>0</v>
      </c>
      <c r="D579" s="24">
        <f>'Filter by planned &amp; actual'!F2367</f>
        <v>57750000</v>
      </c>
      <c r="E579" s="19" t="s">
        <v>281</v>
      </c>
      <c r="F579" s="26">
        <v>44652</v>
      </c>
    </row>
    <row r="580" spans="1:6" hidden="1">
      <c r="A580" s="113">
        <v>132</v>
      </c>
      <c r="B580" s="113" t="s">
        <v>2170</v>
      </c>
      <c r="C580" s="24">
        <f>'Filter by planned &amp; actual'!F580</f>
        <v>0</v>
      </c>
      <c r="D580" s="24">
        <f>'Filter by planned &amp; actual'!F2368</f>
        <v>0</v>
      </c>
      <c r="E580" s="19" t="s">
        <v>281</v>
      </c>
      <c r="F580" s="26">
        <v>44652</v>
      </c>
    </row>
    <row r="581" spans="1:6" hidden="1">
      <c r="A581" s="113">
        <v>133</v>
      </c>
      <c r="B581" s="113" t="s">
        <v>2171</v>
      </c>
      <c r="C581" s="24">
        <f>'Filter by planned &amp; actual'!F581</f>
        <v>0</v>
      </c>
      <c r="D581" s="24">
        <f>'Filter by planned &amp; actual'!F2369</f>
        <v>0</v>
      </c>
      <c r="E581" s="19" t="s">
        <v>281</v>
      </c>
      <c r="F581" s="26">
        <v>44652</v>
      </c>
    </row>
    <row r="582" spans="1:6" hidden="1">
      <c r="A582" s="113">
        <v>134</v>
      </c>
      <c r="B582" s="113" t="s">
        <v>2172</v>
      </c>
      <c r="C582" s="24">
        <f>'Filter by planned &amp; actual'!F582</f>
        <v>1040000</v>
      </c>
      <c r="D582" s="24">
        <f>'Filter by planned &amp; actual'!F2370</f>
        <v>0</v>
      </c>
      <c r="E582" s="19" t="s">
        <v>281</v>
      </c>
      <c r="F582" s="26">
        <v>44652</v>
      </c>
    </row>
    <row r="583" spans="1:6" hidden="1">
      <c r="A583" s="113">
        <v>135</v>
      </c>
      <c r="B583" s="113" t="s">
        <v>2173</v>
      </c>
      <c r="C583" s="24">
        <f>'Filter by planned &amp; actual'!F583</f>
        <v>0</v>
      </c>
      <c r="D583" s="24">
        <f>'Filter by planned &amp; actual'!F2371</f>
        <v>0</v>
      </c>
      <c r="E583" s="19" t="s">
        <v>281</v>
      </c>
      <c r="F583" s="26">
        <v>44652</v>
      </c>
    </row>
    <row r="584" spans="1:6" hidden="1">
      <c r="A584" s="113">
        <v>136</v>
      </c>
      <c r="B584" s="113" t="s">
        <v>2174</v>
      </c>
      <c r="C584" s="24">
        <f>'Filter by planned &amp; actual'!F584</f>
        <v>30372762.68</v>
      </c>
      <c r="D584" s="24">
        <f>'Filter by planned &amp; actual'!F2372</f>
        <v>19448762.449999999</v>
      </c>
      <c r="E584" s="19" t="s">
        <v>281</v>
      </c>
      <c r="F584" s="26">
        <v>44652</v>
      </c>
    </row>
    <row r="585" spans="1:6" hidden="1">
      <c r="A585" s="113">
        <v>137</v>
      </c>
      <c r="B585" s="113" t="s">
        <v>2175</v>
      </c>
      <c r="C585" s="24">
        <f>'Filter by planned &amp; actual'!F585</f>
        <v>0</v>
      </c>
      <c r="D585" s="24">
        <f>'Filter by planned &amp; actual'!F2373</f>
        <v>0</v>
      </c>
      <c r="E585" s="19" t="s">
        <v>281</v>
      </c>
      <c r="F585" s="26">
        <v>44652</v>
      </c>
    </row>
    <row r="586" spans="1:6" hidden="1">
      <c r="A586" s="113">
        <v>138</v>
      </c>
      <c r="B586" s="113" t="s">
        <v>2176</v>
      </c>
      <c r="C586" s="24">
        <f>'Filter by planned &amp; actual'!F586</f>
        <v>5600000</v>
      </c>
      <c r="D586" s="24">
        <f>'Filter by planned &amp; actual'!F2374</f>
        <v>5721710</v>
      </c>
      <c r="E586" s="19" t="s">
        <v>281</v>
      </c>
      <c r="F586" s="26">
        <v>44652</v>
      </c>
    </row>
    <row r="587" spans="1:6" hidden="1">
      <c r="A587" s="113">
        <v>139</v>
      </c>
      <c r="B587" s="113" t="s">
        <v>2189</v>
      </c>
      <c r="C587" s="24">
        <f>'Filter by planned &amp; actual'!F587</f>
        <v>1383131.584</v>
      </c>
      <c r="D587" s="24">
        <f>'Filter by planned &amp; actual'!F2375</f>
        <v>3101692.62</v>
      </c>
      <c r="E587" s="19" t="s">
        <v>281</v>
      </c>
      <c r="F587" s="26">
        <v>44652</v>
      </c>
    </row>
    <row r="588" spans="1:6" hidden="1">
      <c r="A588" s="113">
        <v>140</v>
      </c>
      <c r="B588" s="113" t="s">
        <v>2190</v>
      </c>
      <c r="C588" s="24">
        <f>'Filter by planned &amp; actual'!F588</f>
        <v>5760000</v>
      </c>
      <c r="D588" s="24">
        <f>'Filter by planned &amp; actual'!F2376</f>
        <v>0</v>
      </c>
      <c r="E588" s="19" t="s">
        <v>281</v>
      </c>
      <c r="F588" s="26">
        <v>44652</v>
      </c>
    </row>
    <row r="589" spans="1:6" hidden="1">
      <c r="A589" s="113">
        <v>141</v>
      </c>
      <c r="B589" s="113" t="s">
        <v>2191</v>
      </c>
      <c r="C589" s="24">
        <f>'Filter by planned &amp; actual'!F589</f>
        <v>0</v>
      </c>
      <c r="D589" s="24">
        <f>'Filter by planned &amp; actual'!F2377</f>
        <v>0</v>
      </c>
      <c r="E589" s="19" t="s">
        <v>281</v>
      </c>
      <c r="F589" s="26">
        <v>44652</v>
      </c>
    </row>
    <row r="590" spans="1:6" hidden="1">
      <c r="A590" s="113">
        <v>142</v>
      </c>
      <c r="B590" s="113" t="s">
        <v>2192</v>
      </c>
      <c r="C590" s="24">
        <f>'Filter by planned &amp; actual'!F590</f>
        <v>29187466.701119997</v>
      </c>
      <c r="D590" s="24">
        <f>'Filter by planned &amp; actual'!F2378</f>
        <v>0</v>
      </c>
      <c r="E590" s="19" t="s">
        <v>281</v>
      </c>
      <c r="F590" s="26">
        <v>44652</v>
      </c>
    </row>
    <row r="591" spans="1:6">
      <c r="A591" s="113">
        <v>143</v>
      </c>
      <c r="B591" s="113" t="s">
        <v>2193</v>
      </c>
      <c r="C591" s="24">
        <f>'Filter by planned &amp; actual'!F591</f>
        <v>2469888</v>
      </c>
      <c r="D591" s="24">
        <f>'Filter by planned &amp; actual'!F2379</f>
        <v>0</v>
      </c>
      <c r="E591" s="19" t="s">
        <v>281</v>
      </c>
      <c r="F591" s="26">
        <v>44652</v>
      </c>
    </row>
    <row r="592" spans="1:6">
      <c r="A592" s="152">
        <v>144</v>
      </c>
      <c r="B592" s="152" t="s">
        <v>2207</v>
      </c>
      <c r="C592" s="24">
        <f>'Filter by planned &amp; actual'!F592</f>
        <v>0</v>
      </c>
      <c r="D592" s="24">
        <f>'Filter by planned &amp; actual'!F2380</f>
        <v>0</v>
      </c>
      <c r="E592" s="19" t="s">
        <v>281</v>
      </c>
      <c r="F592" s="26">
        <v>44652</v>
      </c>
    </row>
    <row r="593" spans="1:6">
      <c r="A593" s="152">
        <v>145</v>
      </c>
      <c r="B593" s="152" t="s">
        <v>2208</v>
      </c>
      <c r="C593" s="24">
        <f>'Filter by planned &amp; actual'!F593</f>
        <v>0</v>
      </c>
      <c r="D593" s="24">
        <f>'Filter by planned &amp; actual'!F2381</f>
        <v>0</v>
      </c>
      <c r="E593" s="19" t="s">
        <v>281</v>
      </c>
      <c r="F593" s="26">
        <v>44652</v>
      </c>
    </row>
    <row r="594" spans="1:6">
      <c r="A594" s="152">
        <v>146</v>
      </c>
      <c r="B594" s="152" t="s">
        <v>2211</v>
      </c>
      <c r="C594" s="24">
        <f>'Filter by planned &amp; actual'!F594</f>
        <v>0</v>
      </c>
      <c r="D594" s="24">
        <f>'Filter by planned &amp; actual'!F2382</f>
        <v>0</v>
      </c>
      <c r="E594" s="19" t="s">
        <v>281</v>
      </c>
      <c r="F594" s="26">
        <v>44652</v>
      </c>
    </row>
    <row r="595" spans="1:6">
      <c r="A595" s="152">
        <v>147</v>
      </c>
      <c r="B595" s="152" t="s">
        <v>2212</v>
      </c>
      <c r="C595" s="24">
        <f>'Filter by planned &amp; actual'!F595</f>
        <v>0</v>
      </c>
      <c r="D595" s="24">
        <f>'Filter by planned &amp; actual'!F2383</f>
        <v>0</v>
      </c>
      <c r="E595" s="19" t="s">
        <v>281</v>
      </c>
      <c r="F595" s="26">
        <v>44652</v>
      </c>
    </row>
    <row r="596" spans="1:6">
      <c r="A596" s="152">
        <v>148</v>
      </c>
      <c r="B596" s="152" t="s">
        <v>2213</v>
      </c>
      <c r="C596" s="24">
        <f>'Filter by planned &amp; actual'!F596</f>
        <v>0</v>
      </c>
      <c r="D596" s="24">
        <f>'Filter by planned &amp; actual'!F2384</f>
        <v>0</v>
      </c>
      <c r="E596" s="19" t="s">
        <v>281</v>
      </c>
      <c r="F596" s="26">
        <v>44652</v>
      </c>
    </row>
    <row r="597" spans="1:6">
      <c r="A597" s="19">
        <v>0</v>
      </c>
      <c r="B597" s="20" t="s">
        <v>1985</v>
      </c>
      <c r="C597" s="24">
        <f>'Filter by planned &amp; actual'!F597</f>
        <v>0</v>
      </c>
      <c r="D597" s="24">
        <f>'Filter by planned &amp; actual'!F2385</f>
        <v>0</v>
      </c>
      <c r="E597" s="19" t="s">
        <v>281</v>
      </c>
      <c r="F597" s="26">
        <v>44652</v>
      </c>
    </row>
    <row r="598" spans="1:6" hidden="1">
      <c r="A598" s="19">
        <v>1</v>
      </c>
      <c r="B598" s="19" t="s">
        <v>7</v>
      </c>
      <c r="C598" s="24">
        <f>'Filter by planned &amp; actual'!F598</f>
        <v>79933711</v>
      </c>
      <c r="D598" s="24">
        <f>'Filter by planned &amp; actual'!F2386</f>
        <v>6648903.3899999997</v>
      </c>
      <c r="E598" s="19" t="s">
        <v>281</v>
      </c>
      <c r="F598" s="26">
        <v>44682</v>
      </c>
    </row>
    <row r="599" spans="1:6" hidden="1">
      <c r="A599" s="19">
        <v>2</v>
      </c>
      <c r="B599" s="19" t="s">
        <v>8</v>
      </c>
      <c r="C599" s="24">
        <f>'Filter by planned &amp; actual'!F599</f>
        <v>0</v>
      </c>
      <c r="D599" s="24">
        <f>'Filter by planned &amp; actual'!F2387</f>
        <v>0</v>
      </c>
      <c r="E599" s="19" t="s">
        <v>281</v>
      </c>
      <c r="F599" s="26">
        <v>44682</v>
      </c>
    </row>
    <row r="600" spans="1:6" hidden="1">
      <c r="A600" s="19">
        <v>3</v>
      </c>
      <c r="B600" s="19" t="s">
        <v>9</v>
      </c>
      <c r="C600" s="24">
        <f>'Filter by planned &amp; actual'!F600</f>
        <v>0</v>
      </c>
      <c r="D600" s="24">
        <f>'Filter by planned &amp; actual'!F2388</f>
        <v>0</v>
      </c>
      <c r="E600" s="19" t="s">
        <v>281</v>
      </c>
      <c r="F600" s="26">
        <v>44682</v>
      </c>
    </row>
    <row r="601" spans="1:6" hidden="1">
      <c r="A601" s="19">
        <v>4</v>
      </c>
      <c r="B601" s="19" t="s">
        <v>10</v>
      </c>
      <c r="C601" s="24">
        <f>'Filter by planned &amp; actual'!F601</f>
        <v>0</v>
      </c>
      <c r="D601" s="24">
        <f>'Filter by planned &amp; actual'!F2389</f>
        <v>0</v>
      </c>
      <c r="E601" s="19" t="s">
        <v>281</v>
      </c>
      <c r="F601" s="26">
        <v>44682</v>
      </c>
    </row>
    <row r="602" spans="1:6" hidden="1">
      <c r="A602" s="19">
        <v>5</v>
      </c>
      <c r="B602" s="19" t="s">
        <v>11</v>
      </c>
      <c r="C602" s="24">
        <f>'Filter by planned &amp; actual'!F602</f>
        <v>0</v>
      </c>
      <c r="D602" s="24">
        <f>'Filter by planned &amp; actual'!F2390</f>
        <v>0</v>
      </c>
      <c r="E602" s="19" t="s">
        <v>281</v>
      </c>
      <c r="F602" s="26">
        <v>44682</v>
      </c>
    </row>
    <row r="603" spans="1:6" hidden="1">
      <c r="A603" s="19">
        <v>6</v>
      </c>
      <c r="B603" s="19" t="s">
        <v>12</v>
      </c>
      <c r="C603" s="24">
        <f>'Filter by planned &amp; actual'!F603</f>
        <v>63314262</v>
      </c>
      <c r="D603" s="24">
        <f>'Filter by planned &amp; actual'!F2391</f>
        <v>109103383</v>
      </c>
      <c r="E603" s="19" t="s">
        <v>281</v>
      </c>
      <c r="F603" s="26">
        <v>44682</v>
      </c>
    </row>
    <row r="604" spans="1:6" hidden="1">
      <c r="A604" s="19">
        <v>7</v>
      </c>
      <c r="B604" s="19" t="s">
        <v>13</v>
      </c>
      <c r="C604" s="24">
        <f>'Filter by planned &amp; actual'!F604</f>
        <v>0</v>
      </c>
      <c r="D604" s="24">
        <f>'Filter by planned &amp; actual'!F2392</f>
        <v>0</v>
      </c>
      <c r="E604" s="19" t="s">
        <v>281</v>
      </c>
      <c r="F604" s="26">
        <v>44682</v>
      </c>
    </row>
    <row r="605" spans="1:6" hidden="1">
      <c r="A605" s="19">
        <v>8</v>
      </c>
      <c r="B605" s="19" t="s">
        <v>2004</v>
      </c>
      <c r="C605" s="24">
        <f>'Filter by planned &amp; actual'!F605</f>
        <v>20498850</v>
      </c>
      <c r="D605" s="24">
        <f>'Filter by planned &amp; actual'!F2393</f>
        <v>6182724.5</v>
      </c>
      <c r="E605" s="19" t="s">
        <v>281</v>
      </c>
      <c r="F605" s="26">
        <v>44682</v>
      </c>
    </row>
    <row r="606" spans="1:6" hidden="1">
      <c r="A606" s="19">
        <v>9</v>
      </c>
      <c r="B606" s="19" t="s">
        <v>15</v>
      </c>
      <c r="C606" s="24">
        <f>'Filter by planned &amp; actual'!F606</f>
        <v>0</v>
      </c>
      <c r="D606" s="24">
        <f>'Filter by planned &amp; actual'!F2394</f>
        <v>0</v>
      </c>
      <c r="E606" s="19" t="s">
        <v>281</v>
      </c>
      <c r="F606" s="26">
        <v>44682</v>
      </c>
    </row>
    <row r="607" spans="1:6" hidden="1">
      <c r="A607" s="19">
        <v>10</v>
      </c>
      <c r="B607" s="19" t="s">
        <v>16</v>
      </c>
      <c r="C607" s="24">
        <f>'Filter by planned &amp; actual'!F607</f>
        <v>0</v>
      </c>
      <c r="D607" s="24">
        <f>'Filter by planned &amp; actual'!F2395</f>
        <v>0</v>
      </c>
      <c r="E607" s="19" t="s">
        <v>281</v>
      </c>
      <c r="F607" s="26">
        <v>44682</v>
      </c>
    </row>
    <row r="608" spans="1:6" hidden="1">
      <c r="A608" s="19">
        <v>11</v>
      </c>
      <c r="B608" s="19" t="s">
        <v>17</v>
      </c>
      <c r="C608" s="24">
        <f>'Filter by planned &amp; actual'!F608</f>
        <v>0</v>
      </c>
      <c r="D608" s="24">
        <f>'Filter by planned &amp; actual'!F2396</f>
        <v>0</v>
      </c>
      <c r="E608" s="19" t="s">
        <v>281</v>
      </c>
      <c r="F608" s="26">
        <v>44682</v>
      </c>
    </row>
    <row r="609" spans="1:6" hidden="1">
      <c r="A609" s="19">
        <v>12</v>
      </c>
      <c r="B609" s="19" t="s">
        <v>18</v>
      </c>
      <c r="C609" s="24">
        <f>'Filter by planned &amp; actual'!F609</f>
        <v>0</v>
      </c>
      <c r="D609" s="24">
        <f>'Filter by planned &amp; actual'!F2397</f>
        <v>0</v>
      </c>
      <c r="E609" s="19" t="s">
        <v>281</v>
      </c>
      <c r="F609" s="26">
        <v>44682</v>
      </c>
    </row>
    <row r="610" spans="1:6" hidden="1">
      <c r="A610" s="19">
        <v>13</v>
      </c>
      <c r="B610" s="19" t="s">
        <v>19</v>
      </c>
      <c r="C610" s="24">
        <f>'Filter by planned &amp; actual'!F610</f>
        <v>0</v>
      </c>
      <c r="D610" s="24">
        <f>'Filter by planned &amp; actual'!F2398</f>
        <v>0</v>
      </c>
      <c r="E610" s="19" t="s">
        <v>281</v>
      </c>
      <c r="F610" s="26">
        <v>44682</v>
      </c>
    </row>
    <row r="611" spans="1:6" hidden="1">
      <c r="A611" s="19">
        <v>14</v>
      </c>
      <c r="B611" s="19" t="s">
        <v>20</v>
      </c>
      <c r="C611" s="24">
        <f>'Filter by planned &amp; actual'!F611</f>
        <v>0</v>
      </c>
      <c r="D611" s="24">
        <f>'Filter by planned &amp; actual'!F2399</f>
        <v>0</v>
      </c>
      <c r="E611" s="19" t="s">
        <v>281</v>
      </c>
      <c r="F611" s="26">
        <v>44682</v>
      </c>
    </row>
    <row r="612" spans="1:6" hidden="1">
      <c r="A612" s="19">
        <v>15</v>
      </c>
      <c r="B612" s="19" t="s">
        <v>21</v>
      </c>
      <c r="C612" s="24">
        <f>'Filter by planned &amp; actual'!F612</f>
        <v>0</v>
      </c>
      <c r="D612" s="24">
        <f>'Filter by planned &amp; actual'!F2400</f>
        <v>0</v>
      </c>
      <c r="E612" s="19" t="s">
        <v>281</v>
      </c>
      <c r="F612" s="26">
        <v>44682</v>
      </c>
    </row>
    <row r="613" spans="1:6" hidden="1">
      <c r="A613" s="19">
        <v>16</v>
      </c>
      <c r="B613" s="19" t="s">
        <v>22</v>
      </c>
      <c r="C613" s="24">
        <f>'Filter by planned &amp; actual'!F613</f>
        <v>0</v>
      </c>
      <c r="D613" s="24">
        <f>'Filter by planned &amp; actual'!F2401</f>
        <v>0</v>
      </c>
      <c r="E613" s="19" t="s">
        <v>281</v>
      </c>
      <c r="F613" s="26">
        <v>44682</v>
      </c>
    </row>
    <row r="614" spans="1:6" hidden="1">
      <c r="A614" s="19">
        <v>17</v>
      </c>
      <c r="B614" s="19" t="s">
        <v>23</v>
      </c>
      <c r="C614" s="24">
        <f>'Filter by planned &amp; actual'!F614</f>
        <v>0</v>
      </c>
      <c r="D614" s="24">
        <f>'Filter by planned &amp; actual'!F2402</f>
        <v>0</v>
      </c>
      <c r="E614" s="19" t="s">
        <v>281</v>
      </c>
      <c r="F614" s="26">
        <v>44682</v>
      </c>
    </row>
    <row r="615" spans="1:6" hidden="1">
      <c r="A615" s="19">
        <v>18</v>
      </c>
      <c r="B615" s="19" t="s">
        <v>24</v>
      </c>
      <c r="C615" s="24">
        <f>'Filter by planned &amp; actual'!F615</f>
        <v>30000000</v>
      </c>
      <c r="D615" s="24">
        <f>'Filter by planned &amp; actual'!F2403</f>
        <v>0</v>
      </c>
      <c r="E615" s="19" t="s">
        <v>281</v>
      </c>
      <c r="F615" s="26">
        <v>44682</v>
      </c>
    </row>
    <row r="616" spans="1:6" hidden="1">
      <c r="A616" s="19">
        <v>19</v>
      </c>
      <c r="B616" s="19" t="s">
        <v>25</v>
      </c>
      <c r="C616" s="24">
        <f>'Filter by planned &amp; actual'!F616</f>
        <v>33599393</v>
      </c>
      <c r="D616" s="24">
        <f>'Filter by planned &amp; actual'!F2404</f>
        <v>36213786.870000005</v>
      </c>
      <c r="E616" s="19" t="s">
        <v>281</v>
      </c>
      <c r="F616" s="26">
        <v>44682</v>
      </c>
    </row>
    <row r="617" spans="1:6" hidden="1">
      <c r="A617" s="19">
        <v>20</v>
      </c>
      <c r="B617" s="19" t="s">
        <v>26</v>
      </c>
      <c r="C617" s="24">
        <f>'Filter by planned &amp; actual'!F617</f>
        <v>0</v>
      </c>
      <c r="D617" s="24">
        <f>'Filter by planned &amp; actual'!F2405</f>
        <v>24401770</v>
      </c>
      <c r="E617" s="19" t="s">
        <v>281</v>
      </c>
      <c r="F617" s="26">
        <v>44682</v>
      </c>
    </row>
    <row r="618" spans="1:6" hidden="1">
      <c r="A618" s="19">
        <v>21</v>
      </c>
      <c r="B618" s="19" t="s">
        <v>27</v>
      </c>
      <c r="C618" s="24">
        <f>'Filter by planned &amp; actual'!F618</f>
        <v>29566661</v>
      </c>
      <c r="D618" s="24">
        <f>'Filter by planned &amp; actual'!F2406</f>
        <v>0</v>
      </c>
      <c r="E618" s="19" t="s">
        <v>281</v>
      </c>
      <c r="F618" s="26">
        <v>44682</v>
      </c>
    </row>
    <row r="619" spans="1:6" hidden="1">
      <c r="A619" s="19">
        <v>22</v>
      </c>
      <c r="B619" s="19" t="s">
        <v>29</v>
      </c>
      <c r="C619" s="24">
        <f>'Filter by planned &amp; actual'!F619</f>
        <v>10700000</v>
      </c>
      <c r="D619" s="24">
        <f>'Filter by planned &amp; actual'!F2407</f>
        <v>12295284.470000001</v>
      </c>
      <c r="E619" s="19" t="s">
        <v>281</v>
      </c>
      <c r="F619" s="26">
        <v>44682</v>
      </c>
    </row>
    <row r="620" spans="1:6" hidden="1">
      <c r="A620" s="19">
        <v>23</v>
      </c>
      <c r="B620" s="19" t="s">
        <v>30</v>
      </c>
      <c r="C620" s="24">
        <f>'Filter by planned &amp; actual'!F620</f>
        <v>28160000</v>
      </c>
      <c r="D620" s="24">
        <f>'Filter by planned &amp; actual'!F2408</f>
        <v>0</v>
      </c>
      <c r="E620" s="19" t="s">
        <v>281</v>
      </c>
      <c r="F620" s="26">
        <v>44682</v>
      </c>
    </row>
    <row r="621" spans="1:6" hidden="1">
      <c r="A621" s="19">
        <v>24</v>
      </c>
      <c r="B621" s="19" t="s">
        <v>31</v>
      </c>
      <c r="C621" s="24">
        <f>'Filter by planned &amp; actual'!F621</f>
        <v>0</v>
      </c>
      <c r="D621" s="24">
        <f>'Filter by planned &amp; actual'!F2409</f>
        <v>0</v>
      </c>
      <c r="E621" s="19" t="s">
        <v>281</v>
      </c>
      <c r="F621" s="26">
        <v>44682</v>
      </c>
    </row>
    <row r="622" spans="1:6" hidden="1">
      <c r="A622" s="19">
        <v>25</v>
      </c>
      <c r="B622" s="19" t="s">
        <v>32</v>
      </c>
      <c r="C622" s="24">
        <f>'Filter by planned &amp; actual'!F622</f>
        <v>0</v>
      </c>
      <c r="D622" s="24">
        <f>'Filter by planned &amp; actual'!F2410</f>
        <v>0</v>
      </c>
      <c r="E622" s="19" t="s">
        <v>281</v>
      </c>
      <c r="F622" s="26">
        <v>44682</v>
      </c>
    </row>
    <row r="623" spans="1:6" hidden="1">
      <c r="A623" s="19">
        <v>26</v>
      </c>
      <c r="B623" s="19" t="s">
        <v>34</v>
      </c>
      <c r="C623" s="24">
        <f>'Filter by planned &amp; actual'!F623</f>
        <v>0</v>
      </c>
      <c r="D623" s="24">
        <f>'Filter by planned &amp; actual'!F2411</f>
        <v>8461342.1500000004</v>
      </c>
      <c r="E623" s="19" t="s">
        <v>281</v>
      </c>
      <c r="F623" s="26">
        <v>44682</v>
      </c>
    </row>
    <row r="624" spans="1:6" hidden="1">
      <c r="A624" s="19">
        <v>27</v>
      </c>
      <c r="B624" s="19" t="s">
        <v>35</v>
      </c>
      <c r="C624" s="24">
        <f>'Filter by planned &amp; actual'!F624</f>
        <v>0</v>
      </c>
      <c r="D624" s="24">
        <f>'Filter by planned &amp; actual'!F2412</f>
        <v>0</v>
      </c>
      <c r="E624" s="19" t="s">
        <v>281</v>
      </c>
      <c r="F624" s="26">
        <v>44682</v>
      </c>
    </row>
    <row r="625" spans="1:6" hidden="1">
      <c r="A625" s="19">
        <v>28</v>
      </c>
      <c r="B625" s="19" t="s">
        <v>36</v>
      </c>
      <c r="C625" s="24">
        <f>'Filter by planned &amp; actual'!F625</f>
        <v>0</v>
      </c>
      <c r="D625" s="24">
        <f>'Filter by planned &amp; actual'!F2413</f>
        <v>0</v>
      </c>
      <c r="E625" s="19" t="s">
        <v>281</v>
      </c>
      <c r="F625" s="26">
        <v>44682</v>
      </c>
    </row>
    <row r="626" spans="1:6" hidden="1">
      <c r="A626" s="19">
        <v>29</v>
      </c>
      <c r="B626" s="19" t="s">
        <v>37</v>
      </c>
      <c r="C626" s="24">
        <f>'Filter by planned &amp; actual'!F626</f>
        <v>0</v>
      </c>
      <c r="D626" s="24">
        <f>'Filter by planned &amp; actual'!F2414</f>
        <v>0</v>
      </c>
      <c r="E626" s="19" t="s">
        <v>281</v>
      </c>
      <c r="F626" s="26">
        <v>44682</v>
      </c>
    </row>
    <row r="627" spans="1:6" hidden="1">
      <c r="A627" s="19">
        <v>30</v>
      </c>
      <c r="B627" s="19" t="s">
        <v>38</v>
      </c>
      <c r="C627" s="24">
        <f>'Filter by planned &amp; actual'!F627</f>
        <v>0</v>
      </c>
      <c r="D627" s="24">
        <f>'Filter by planned &amp; actual'!F2415</f>
        <v>0</v>
      </c>
      <c r="E627" s="19" t="s">
        <v>281</v>
      </c>
      <c r="F627" s="26">
        <v>44682</v>
      </c>
    </row>
    <row r="628" spans="1:6" hidden="1">
      <c r="A628" s="19">
        <v>31</v>
      </c>
      <c r="B628" s="19" t="s">
        <v>39</v>
      </c>
      <c r="C628" s="24">
        <f>'Filter by planned &amp; actual'!F628</f>
        <v>0</v>
      </c>
      <c r="D628" s="24">
        <f>'Filter by planned &amp; actual'!F2416</f>
        <v>0</v>
      </c>
      <c r="E628" s="19" t="s">
        <v>281</v>
      </c>
      <c r="F628" s="26">
        <v>44682</v>
      </c>
    </row>
    <row r="629" spans="1:6" hidden="1">
      <c r="A629" s="19">
        <v>32</v>
      </c>
      <c r="B629" s="19" t="s">
        <v>40</v>
      </c>
      <c r="C629" s="24">
        <f>'Filter by planned &amp; actual'!F629</f>
        <v>0</v>
      </c>
      <c r="D629" s="24">
        <f>'Filter by planned &amp; actual'!F2417</f>
        <v>0</v>
      </c>
      <c r="E629" s="19" t="s">
        <v>281</v>
      </c>
      <c r="F629" s="26">
        <v>44682</v>
      </c>
    </row>
    <row r="630" spans="1:6" hidden="1">
      <c r="A630" s="19">
        <v>33</v>
      </c>
      <c r="B630" s="19" t="s">
        <v>41</v>
      </c>
      <c r="C630" s="24">
        <f>'Filter by planned &amp; actual'!F630</f>
        <v>0</v>
      </c>
      <c r="D630" s="24">
        <f>'Filter by planned &amp; actual'!F2418</f>
        <v>0</v>
      </c>
      <c r="E630" s="19" t="s">
        <v>281</v>
      </c>
      <c r="F630" s="26">
        <v>44682</v>
      </c>
    </row>
    <row r="631" spans="1:6" hidden="1">
      <c r="A631" s="19">
        <v>34</v>
      </c>
      <c r="B631" s="19" t="s">
        <v>42</v>
      </c>
      <c r="C631" s="24">
        <f>'Filter by planned &amp; actual'!F631</f>
        <v>0</v>
      </c>
      <c r="D631" s="24">
        <f>'Filter by planned &amp; actual'!F2419</f>
        <v>0</v>
      </c>
      <c r="E631" s="19" t="s">
        <v>281</v>
      </c>
      <c r="F631" s="26">
        <v>44682</v>
      </c>
    </row>
    <row r="632" spans="1:6" hidden="1">
      <c r="A632" s="19">
        <v>35</v>
      </c>
      <c r="B632" s="19" t="s">
        <v>43</v>
      </c>
      <c r="C632" s="24">
        <f>'Filter by planned &amp; actual'!F632</f>
        <v>0</v>
      </c>
      <c r="D632" s="24">
        <f>'Filter by planned &amp; actual'!F2420</f>
        <v>0</v>
      </c>
      <c r="E632" s="19" t="s">
        <v>281</v>
      </c>
      <c r="F632" s="26">
        <v>44682</v>
      </c>
    </row>
    <row r="633" spans="1:6" hidden="1">
      <c r="A633" s="19">
        <v>36</v>
      </c>
      <c r="B633" s="19" t="s">
        <v>44</v>
      </c>
      <c r="C633" s="24">
        <f>'Filter by planned &amp; actual'!F633</f>
        <v>0</v>
      </c>
      <c r="D633" s="24">
        <f>'Filter by planned &amp; actual'!F2421</f>
        <v>0</v>
      </c>
      <c r="E633" s="19" t="s">
        <v>281</v>
      </c>
      <c r="F633" s="26">
        <v>44682</v>
      </c>
    </row>
    <row r="634" spans="1:6" hidden="1">
      <c r="A634" s="19">
        <v>37</v>
      </c>
      <c r="B634" s="19" t="s">
        <v>1980</v>
      </c>
      <c r="C634" s="24">
        <f>'Filter by planned &amp; actual'!F634</f>
        <v>0</v>
      </c>
      <c r="D634" s="24">
        <f>'Filter by planned &amp; actual'!F2422</f>
        <v>0</v>
      </c>
      <c r="E634" s="19" t="s">
        <v>281</v>
      </c>
      <c r="F634" s="26">
        <v>44682</v>
      </c>
    </row>
    <row r="635" spans="1:6" hidden="1">
      <c r="A635" s="19">
        <v>38</v>
      </c>
      <c r="B635" s="19" t="s">
        <v>1982</v>
      </c>
      <c r="C635" s="24">
        <f>'Filter by planned &amp; actual'!F635</f>
        <v>25752812</v>
      </c>
      <c r="D635" s="24">
        <f>'Filter by planned &amp; actual'!F2423</f>
        <v>5310845</v>
      </c>
      <c r="E635" s="19" t="s">
        <v>281</v>
      </c>
      <c r="F635" s="26">
        <v>44682</v>
      </c>
    </row>
    <row r="636" spans="1:6" hidden="1">
      <c r="A636" s="19">
        <v>39</v>
      </c>
      <c r="B636" s="19" t="s">
        <v>1984</v>
      </c>
      <c r="C636" s="24">
        <f>'Filter by planned &amp; actual'!F636</f>
        <v>22487693</v>
      </c>
      <c r="D636" s="24">
        <f>'Filter by planned &amp; actual'!F2424</f>
        <v>200000000</v>
      </c>
      <c r="E636" s="19" t="s">
        <v>281</v>
      </c>
      <c r="F636" s="26">
        <v>44682</v>
      </c>
    </row>
    <row r="637" spans="1:6" hidden="1">
      <c r="A637" s="19">
        <v>40</v>
      </c>
      <c r="B637" s="19" t="s">
        <v>2001</v>
      </c>
      <c r="C637" s="24">
        <f>'Filter by planned &amp; actual'!F637</f>
        <v>21438069</v>
      </c>
      <c r="D637" s="24">
        <f>'Filter by planned &amp; actual'!F2425</f>
        <v>13463455.460000001</v>
      </c>
      <c r="E637" s="19" t="s">
        <v>281</v>
      </c>
      <c r="F637" s="26">
        <v>44682</v>
      </c>
    </row>
    <row r="638" spans="1:6" hidden="1">
      <c r="A638" s="19">
        <v>41</v>
      </c>
      <c r="B638" s="19" t="s">
        <v>2002</v>
      </c>
      <c r="C638" s="24">
        <f>'Filter by planned &amp; actual'!F638</f>
        <v>0</v>
      </c>
      <c r="D638" s="24">
        <f>'Filter by planned &amp; actual'!F2426</f>
        <v>0</v>
      </c>
      <c r="E638" s="19" t="s">
        <v>281</v>
      </c>
      <c r="F638" s="26">
        <v>44682</v>
      </c>
    </row>
    <row r="639" spans="1:6" hidden="1">
      <c r="A639" s="19">
        <v>42</v>
      </c>
      <c r="B639" s="19" t="s">
        <v>2003</v>
      </c>
      <c r="C639" s="24">
        <f>'Filter by planned &amp; actual'!F639</f>
        <v>60000000</v>
      </c>
      <c r="D639" s="24">
        <f>'Filter by planned &amp; actual'!F2427</f>
        <v>0</v>
      </c>
      <c r="E639" s="19" t="s">
        <v>281</v>
      </c>
      <c r="F639" s="26">
        <v>44682</v>
      </c>
    </row>
    <row r="640" spans="1:6" hidden="1">
      <c r="A640" s="19">
        <v>43</v>
      </c>
      <c r="B640" s="19" t="s">
        <v>2064</v>
      </c>
      <c r="C640" s="24">
        <f>'Filter by planned &amp; actual'!F640</f>
        <v>0</v>
      </c>
      <c r="D640" s="24">
        <f>'Filter by planned &amp; actual'!F2428</f>
        <v>0</v>
      </c>
      <c r="E640" s="19" t="s">
        <v>281</v>
      </c>
      <c r="F640" s="26">
        <v>44682</v>
      </c>
    </row>
    <row r="641" spans="1:6" hidden="1">
      <c r="A641" s="19">
        <v>44</v>
      </c>
      <c r="B641" s="19" t="s">
        <v>2062</v>
      </c>
      <c r="C641" s="24">
        <f>'Filter by planned &amp; actual'!F641</f>
        <v>0</v>
      </c>
      <c r="D641" s="24">
        <f>'Filter by planned &amp; actual'!F2429</f>
        <v>0</v>
      </c>
      <c r="E641" s="19" t="s">
        <v>281</v>
      </c>
      <c r="F641" s="26">
        <v>44682</v>
      </c>
    </row>
    <row r="642" spans="1:6" hidden="1">
      <c r="A642" s="19">
        <v>45</v>
      </c>
      <c r="B642" s="19" t="s">
        <v>2063</v>
      </c>
      <c r="C642" s="24">
        <f>'Filter by planned &amp; actual'!F642</f>
        <v>0</v>
      </c>
      <c r="D642" s="24">
        <f>'Filter by planned &amp; actual'!F2430</f>
        <v>0</v>
      </c>
      <c r="E642" s="19" t="s">
        <v>281</v>
      </c>
      <c r="F642" s="26">
        <v>44682</v>
      </c>
    </row>
    <row r="643" spans="1:6" hidden="1">
      <c r="A643" s="19">
        <v>46</v>
      </c>
      <c r="B643" s="12" t="s">
        <v>2065</v>
      </c>
      <c r="C643" s="24">
        <f>'Filter by planned &amp; actual'!F643</f>
        <v>50000000</v>
      </c>
      <c r="D643" s="24">
        <f>'Filter by planned &amp; actual'!F2431</f>
        <v>0</v>
      </c>
      <c r="E643" s="19" t="s">
        <v>281</v>
      </c>
      <c r="F643" s="26">
        <v>44682</v>
      </c>
    </row>
    <row r="644" spans="1:6" hidden="1">
      <c r="A644" s="19">
        <v>47</v>
      </c>
      <c r="B644" s="12" t="s">
        <v>2066</v>
      </c>
      <c r="C644" s="24">
        <f>'Filter by planned &amp; actual'!F644</f>
        <v>33796247</v>
      </c>
      <c r="D644" s="24">
        <f>'Filter by planned &amp; actual'!F2432</f>
        <v>8988165.9520653188</v>
      </c>
      <c r="E644" s="19" t="s">
        <v>281</v>
      </c>
      <c r="F644" s="26">
        <v>44682</v>
      </c>
    </row>
    <row r="645" spans="1:6" hidden="1">
      <c r="A645" s="19">
        <v>48</v>
      </c>
      <c r="B645" s="19" t="s">
        <v>2068</v>
      </c>
      <c r="C645" s="24">
        <f>'Filter by planned &amp; actual'!F645</f>
        <v>0</v>
      </c>
      <c r="D645" s="24">
        <f>'Filter by planned &amp; actual'!F2433</f>
        <v>0</v>
      </c>
      <c r="E645" s="19" t="s">
        <v>281</v>
      </c>
      <c r="F645" s="26">
        <v>44682</v>
      </c>
    </row>
    <row r="646" spans="1:6" hidden="1">
      <c r="A646" s="19">
        <v>49</v>
      </c>
      <c r="B646" s="19" t="s">
        <v>2069</v>
      </c>
      <c r="C646" s="24">
        <f>'Filter by planned &amp; actual'!F646</f>
        <v>0</v>
      </c>
      <c r="D646" s="24">
        <f>'Filter by planned &amp; actual'!F2434</f>
        <v>750000</v>
      </c>
      <c r="E646" s="19" t="s">
        <v>281</v>
      </c>
      <c r="F646" s="26">
        <v>44682</v>
      </c>
    </row>
    <row r="647" spans="1:6" hidden="1">
      <c r="A647" s="19">
        <v>50</v>
      </c>
      <c r="B647" s="19" t="s">
        <v>66</v>
      </c>
      <c r="C647" s="24">
        <f>'Filter by planned &amp; actual'!F647</f>
        <v>0</v>
      </c>
      <c r="D647" s="24">
        <f>'Filter by planned &amp; actual'!F2435</f>
        <v>0</v>
      </c>
      <c r="E647" s="19" t="s">
        <v>281</v>
      </c>
      <c r="F647" s="26">
        <v>44682</v>
      </c>
    </row>
    <row r="648" spans="1:6" hidden="1">
      <c r="A648" s="19">
        <v>51</v>
      </c>
      <c r="B648" s="19" t="s">
        <v>67</v>
      </c>
      <c r="C648" s="24">
        <f>'Filter by planned &amp; actual'!F648</f>
        <v>0</v>
      </c>
      <c r="D648" s="24">
        <f>'Filter by planned &amp; actual'!F2436</f>
        <v>0</v>
      </c>
      <c r="E648" s="19" t="s">
        <v>281</v>
      </c>
      <c r="F648" s="26">
        <v>44682</v>
      </c>
    </row>
    <row r="649" spans="1:6" hidden="1">
      <c r="A649" s="19">
        <v>52</v>
      </c>
      <c r="B649" s="19" t="s">
        <v>68</v>
      </c>
      <c r="C649" s="24">
        <f>'Filter by planned &amp; actual'!F649</f>
        <v>0</v>
      </c>
      <c r="D649" s="24">
        <f>'Filter by planned &amp; actual'!F2437</f>
        <v>0</v>
      </c>
      <c r="E649" s="19" t="s">
        <v>281</v>
      </c>
      <c r="F649" s="26">
        <v>44682</v>
      </c>
    </row>
    <row r="650" spans="1:6" hidden="1">
      <c r="A650" s="19">
        <v>53</v>
      </c>
      <c r="B650" s="19" t="s">
        <v>69</v>
      </c>
      <c r="C650" s="24">
        <f>'Filter by planned &amp; actual'!F650</f>
        <v>0</v>
      </c>
      <c r="D650" s="24">
        <f>'Filter by planned &amp; actual'!F2438</f>
        <v>0</v>
      </c>
      <c r="E650" s="19" t="s">
        <v>281</v>
      </c>
      <c r="F650" s="26">
        <v>44682</v>
      </c>
    </row>
    <row r="651" spans="1:6" hidden="1">
      <c r="A651" s="19">
        <v>54</v>
      </c>
      <c r="B651" s="19" t="s">
        <v>70</v>
      </c>
      <c r="C651" s="24">
        <f>'Filter by planned &amp; actual'!F651</f>
        <v>0</v>
      </c>
      <c r="D651" s="24">
        <f>'Filter by planned &amp; actual'!F2439</f>
        <v>0</v>
      </c>
      <c r="E651" s="19" t="s">
        <v>281</v>
      </c>
      <c r="F651" s="26">
        <v>44682</v>
      </c>
    </row>
    <row r="652" spans="1:6" hidden="1">
      <c r="A652" s="19">
        <v>55</v>
      </c>
      <c r="B652" s="19" t="s">
        <v>71</v>
      </c>
      <c r="C652" s="24">
        <f>'Filter by planned &amp; actual'!F652</f>
        <v>0</v>
      </c>
      <c r="D652" s="24">
        <f>'Filter by planned &amp; actual'!F2440</f>
        <v>0</v>
      </c>
      <c r="E652" s="19" t="s">
        <v>281</v>
      </c>
      <c r="F652" s="26">
        <v>44682</v>
      </c>
    </row>
    <row r="653" spans="1:6" hidden="1">
      <c r="A653" s="19">
        <v>56</v>
      </c>
      <c r="B653" s="19" t="s">
        <v>72</v>
      </c>
      <c r="C653" s="24">
        <f>'Filter by planned &amp; actual'!F653</f>
        <v>0</v>
      </c>
      <c r="D653" s="24">
        <f>'Filter by planned &amp; actual'!F2441</f>
        <v>0</v>
      </c>
      <c r="E653" s="19" t="s">
        <v>281</v>
      </c>
      <c r="F653" s="26">
        <v>44682</v>
      </c>
    </row>
    <row r="654" spans="1:6" hidden="1">
      <c r="A654" s="19">
        <v>57</v>
      </c>
      <c r="B654" s="19" t="s">
        <v>73</v>
      </c>
      <c r="C654" s="24">
        <f>'Filter by planned &amp; actual'!F654</f>
        <v>0</v>
      </c>
      <c r="D654" s="24">
        <f>'Filter by planned &amp; actual'!F2442</f>
        <v>0</v>
      </c>
      <c r="E654" s="19" t="s">
        <v>281</v>
      </c>
      <c r="F654" s="26">
        <v>44682</v>
      </c>
    </row>
    <row r="655" spans="1:6" hidden="1">
      <c r="A655" s="19">
        <v>58</v>
      </c>
      <c r="B655" s="19" t="s">
        <v>74</v>
      </c>
      <c r="C655" s="24">
        <f>'Filter by planned &amp; actual'!F655</f>
        <v>0</v>
      </c>
      <c r="D655" s="24">
        <f>'Filter by planned &amp; actual'!F2443</f>
        <v>0</v>
      </c>
      <c r="E655" s="19" t="s">
        <v>281</v>
      </c>
      <c r="F655" s="26">
        <v>44682</v>
      </c>
    </row>
    <row r="656" spans="1:6" hidden="1">
      <c r="A656" s="19">
        <v>59</v>
      </c>
      <c r="B656" s="19" t="s">
        <v>75</v>
      </c>
      <c r="C656" s="24">
        <f>'Filter by planned &amp; actual'!F656</f>
        <v>0</v>
      </c>
      <c r="D656" s="24">
        <f>'Filter by planned &amp; actual'!F2444</f>
        <v>0</v>
      </c>
      <c r="E656" s="19" t="s">
        <v>281</v>
      </c>
      <c r="F656" s="26">
        <v>44682</v>
      </c>
    </row>
    <row r="657" spans="1:6" hidden="1">
      <c r="A657" s="19">
        <v>60</v>
      </c>
      <c r="B657" s="19" t="s">
        <v>76</v>
      </c>
      <c r="C657" s="24">
        <f>'Filter by planned &amp; actual'!F657</f>
        <v>0</v>
      </c>
      <c r="D657" s="24">
        <f>'Filter by planned &amp; actual'!F2445</f>
        <v>0</v>
      </c>
      <c r="E657" s="19" t="s">
        <v>281</v>
      </c>
      <c r="F657" s="26">
        <v>44682</v>
      </c>
    </row>
    <row r="658" spans="1:6" hidden="1">
      <c r="A658" s="19">
        <v>61</v>
      </c>
      <c r="B658" s="19" t="s">
        <v>77</v>
      </c>
      <c r="C658" s="24">
        <f>'Filter by planned &amp; actual'!F658</f>
        <v>0</v>
      </c>
      <c r="D658" s="24">
        <f>'Filter by planned &amp; actual'!F2446</f>
        <v>0</v>
      </c>
      <c r="E658" s="19" t="s">
        <v>281</v>
      </c>
      <c r="F658" s="26">
        <v>44682</v>
      </c>
    </row>
    <row r="659" spans="1:6" hidden="1">
      <c r="A659" s="19">
        <v>62</v>
      </c>
      <c r="B659" s="19" t="s">
        <v>87</v>
      </c>
      <c r="C659" s="24">
        <f>'Filter by planned &amp; actual'!F659</f>
        <v>0</v>
      </c>
      <c r="D659" s="24">
        <f>'Filter by planned &amp; actual'!F2447</f>
        <v>0</v>
      </c>
      <c r="E659" s="19" t="s">
        <v>281</v>
      </c>
      <c r="F659" s="26">
        <v>44682</v>
      </c>
    </row>
    <row r="660" spans="1:6" hidden="1">
      <c r="A660" s="19">
        <v>63</v>
      </c>
      <c r="B660" s="19" t="s">
        <v>93</v>
      </c>
      <c r="C660" s="24">
        <f>'Filter by planned &amp; actual'!F660</f>
        <v>0</v>
      </c>
      <c r="D660" s="24">
        <f>'Filter by planned &amp; actual'!F2448</f>
        <v>0</v>
      </c>
      <c r="E660" s="19" t="s">
        <v>281</v>
      </c>
      <c r="F660" s="26">
        <v>44682</v>
      </c>
    </row>
    <row r="661" spans="1:6" hidden="1">
      <c r="A661" s="19">
        <v>64</v>
      </c>
      <c r="B661" s="19" t="s">
        <v>94</v>
      </c>
      <c r="C661" s="24">
        <f>'Filter by planned &amp; actual'!F661</f>
        <v>0</v>
      </c>
      <c r="D661" s="24">
        <f>'Filter by planned &amp; actual'!F2449</f>
        <v>0</v>
      </c>
      <c r="E661" s="19" t="s">
        <v>281</v>
      </c>
      <c r="F661" s="26">
        <v>44682</v>
      </c>
    </row>
    <row r="662" spans="1:6" hidden="1">
      <c r="A662" s="19">
        <v>65</v>
      </c>
      <c r="B662" s="19" t="s">
        <v>95</v>
      </c>
      <c r="C662" s="24">
        <f>'Filter by planned &amp; actual'!F662</f>
        <v>0</v>
      </c>
      <c r="D662" s="24">
        <f>'Filter by planned &amp; actual'!F2450</f>
        <v>0</v>
      </c>
      <c r="E662" s="19" t="s">
        <v>281</v>
      </c>
      <c r="F662" s="26">
        <v>44682</v>
      </c>
    </row>
    <row r="663" spans="1:6" hidden="1">
      <c r="A663" s="19">
        <v>66</v>
      </c>
      <c r="B663" s="19" t="s">
        <v>96</v>
      </c>
      <c r="C663" s="24">
        <f>'Filter by planned &amp; actual'!F663</f>
        <v>0</v>
      </c>
      <c r="D663" s="24">
        <f>'Filter by planned &amp; actual'!F2451</f>
        <v>0</v>
      </c>
      <c r="E663" s="19" t="s">
        <v>281</v>
      </c>
      <c r="F663" s="26">
        <v>44682</v>
      </c>
    </row>
    <row r="664" spans="1:6" hidden="1">
      <c r="A664" s="19">
        <v>67</v>
      </c>
      <c r="B664" s="19" t="s">
        <v>97</v>
      </c>
      <c r="C664" s="24">
        <f>'Filter by planned &amp; actual'!F664</f>
        <v>0</v>
      </c>
      <c r="D664" s="24">
        <f>'Filter by planned &amp; actual'!F2452</f>
        <v>0</v>
      </c>
      <c r="E664" s="19" t="s">
        <v>281</v>
      </c>
      <c r="F664" s="26">
        <v>44682</v>
      </c>
    </row>
    <row r="665" spans="1:6" hidden="1">
      <c r="A665" s="19">
        <v>68</v>
      </c>
      <c r="B665" s="19" t="s">
        <v>98</v>
      </c>
      <c r="C665" s="24">
        <f>'Filter by planned &amp; actual'!F665</f>
        <v>0</v>
      </c>
      <c r="D665" s="24">
        <f>'Filter by planned &amp; actual'!F2453</f>
        <v>0</v>
      </c>
      <c r="E665" s="19" t="s">
        <v>281</v>
      </c>
      <c r="F665" s="26">
        <v>44682</v>
      </c>
    </row>
    <row r="666" spans="1:6" hidden="1">
      <c r="A666" s="19">
        <v>69</v>
      </c>
      <c r="B666" s="19" t="s">
        <v>99</v>
      </c>
      <c r="C666" s="24">
        <f>'Filter by planned &amp; actual'!F666</f>
        <v>0</v>
      </c>
      <c r="D666" s="24">
        <f>'Filter by planned &amp; actual'!F2454</f>
        <v>0</v>
      </c>
      <c r="E666" s="19" t="s">
        <v>281</v>
      </c>
      <c r="F666" s="26">
        <v>44682</v>
      </c>
    </row>
    <row r="667" spans="1:6" hidden="1">
      <c r="A667" s="19">
        <v>70</v>
      </c>
      <c r="B667" s="19" t="s">
        <v>100</v>
      </c>
      <c r="C667" s="24">
        <f>'Filter by planned &amp; actual'!F667</f>
        <v>0</v>
      </c>
      <c r="D667" s="24">
        <f>'Filter by planned &amp; actual'!F2455</f>
        <v>0</v>
      </c>
      <c r="E667" s="19" t="s">
        <v>281</v>
      </c>
      <c r="F667" s="26">
        <v>44682</v>
      </c>
    </row>
    <row r="668" spans="1:6" hidden="1">
      <c r="A668" s="19">
        <v>71</v>
      </c>
      <c r="B668" s="19" t="s">
        <v>101</v>
      </c>
      <c r="C668" s="24">
        <f>'Filter by planned &amp; actual'!F668</f>
        <v>0</v>
      </c>
      <c r="D668" s="24">
        <f>'Filter by planned &amp; actual'!F2456</f>
        <v>0</v>
      </c>
      <c r="E668" s="19" t="s">
        <v>281</v>
      </c>
      <c r="F668" s="26">
        <v>44682</v>
      </c>
    </row>
    <row r="669" spans="1:6" hidden="1">
      <c r="A669" s="19">
        <v>72</v>
      </c>
      <c r="B669" s="19" t="s">
        <v>102</v>
      </c>
      <c r="C669" s="24">
        <f>'Filter by planned &amp; actual'!F669</f>
        <v>0</v>
      </c>
      <c r="D669" s="24">
        <f>'Filter by planned &amp; actual'!F2457</f>
        <v>0</v>
      </c>
      <c r="E669" s="19" t="s">
        <v>281</v>
      </c>
      <c r="F669" s="26">
        <v>44682</v>
      </c>
    </row>
    <row r="670" spans="1:6" hidden="1">
      <c r="A670" s="19">
        <v>73</v>
      </c>
      <c r="B670" s="19" t="s">
        <v>103</v>
      </c>
      <c r="C670" s="24">
        <f>'Filter by planned &amp; actual'!F670</f>
        <v>0</v>
      </c>
      <c r="D670" s="24">
        <f>'Filter by planned &amp; actual'!F2458</f>
        <v>0</v>
      </c>
      <c r="E670" s="19" t="s">
        <v>281</v>
      </c>
      <c r="F670" s="26">
        <v>44682</v>
      </c>
    </row>
    <row r="671" spans="1:6" hidden="1">
      <c r="A671" s="19">
        <v>74</v>
      </c>
      <c r="B671" s="19" t="s">
        <v>104</v>
      </c>
      <c r="C671" s="24">
        <f>'Filter by planned &amp; actual'!F671</f>
        <v>0</v>
      </c>
      <c r="D671" s="24">
        <f>'Filter by planned &amp; actual'!F2459</f>
        <v>0</v>
      </c>
      <c r="E671" s="19" t="s">
        <v>281</v>
      </c>
      <c r="F671" s="26">
        <v>44682</v>
      </c>
    </row>
    <row r="672" spans="1:6" hidden="1">
      <c r="A672" s="19">
        <v>75</v>
      </c>
      <c r="B672" s="19" t="s">
        <v>105</v>
      </c>
      <c r="C672" s="24">
        <f>'Filter by planned &amp; actual'!F672</f>
        <v>0</v>
      </c>
      <c r="D672" s="24">
        <f>'Filter by planned &amp; actual'!F2460</f>
        <v>0</v>
      </c>
      <c r="E672" s="19" t="s">
        <v>281</v>
      </c>
      <c r="F672" s="26">
        <v>44682</v>
      </c>
    </row>
    <row r="673" spans="1:6" hidden="1">
      <c r="A673" s="19">
        <v>76</v>
      </c>
      <c r="B673" s="19" t="s">
        <v>111</v>
      </c>
      <c r="C673" s="24">
        <f>'Filter by planned &amp; actual'!F673</f>
        <v>0</v>
      </c>
      <c r="D673" s="24">
        <f>'Filter by planned &amp; actual'!F2461</f>
        <v>0</v>
      </c>
      <c r="E673" s="19" t="s">
        <v>281</v>
      </c>
      <c r="F673" s="26">
        <v>44682</v>
      </c>
    </row>
    <row r="674" spans="1:6" hidden="1">
      <c r="A674" s="19">
        <v>77</v>
      </c>
      <c r="B674" s="19" t="s">
        <v>112</v>
      </c>
      <c r="C674" s="24">
        <f>'Filter by planned &amp; actual'!F674</f>
        <v>0</v>
      </c>
      <c r="D674" s="24">
        <f>'Filter by planned &amp; actual'!F2462</f>
        <v>0</v>
      </c>
      <c r="E674" s="19" t="s">
        <v>281</v>
      </c>
      <c r="F674" s="26">
        <v>44682</v>
      </c>
    </row>
    <row r="675" spans="1:6" hidden="1">
      <c r="A675" s="19">
        <v>78</v>
      </c>
      <c r="B675" s="19" t="s">
        <v>113</v>
      </c>
      <c r="C675" s="24">
        <f>'Filter by planned &amp; actual'!F675</f>
        <v>0</v>
      </c>
      <c r="D675" s="24">
        <f>'Filter by planned &amp; actual'!F2463</f>
        <v>0</v>
      </c>
      <c r="E675" s="19" t="s">
        <v>281</v>
      </c>
      <c r="F675" s="26">
        <v>44682</v>
      </c>
    </row>
    <row r="676" spans="1:6" hidden="1">
      <c r="A676" s="19">
        <v>79</v>
      </c>
      <c r="B676" s="19" t="s">
        <v>114</v>
      </c>
      <c r="C676" s="24">
        <f>'Filter by planned &amp; actual'!F676</f>
        <v>0</v>
      </c>
      <c r="D676" s="24">
        <f>'Filter by planned &amp; actual'!F2464</f>
        <v>0</v>
      </c>
      <c r="E676" s="19" t="s">
        <v>281</v>
      </c>
      <c r="F676" s="26">
        <v>44682</v>
      </c>
    </row>
    <row r="677" spans="1:6" hidden="1">
      <c r="A677" s="19">
        <v>80</v>
      </c>
      <c r="B677" s="19" t="s">
        <v>115</v>
      </c>
      <c r="C677" s="24">
        <f>'Filter by planned &amp; actual'!F677</f>
        <v>0</v>
      </c>
      <c r="D677" s="24">
        <f>'Filter by planned &amp; actual'!F2465</f>
        <v>0</v>
      </c>
      <c r="E677" s="19" t="s">
        <v>281</v>
      </c>
      <c r="F677" s="26">
        <v>44682</v>
      </c>
    </row>
    <row r="678" spans="1:6" hidden="1">
      <c r="A678" s="19">
        <v>81</v>
      </c>
      <c r="B678" s="19" t="s">
        <v>116</v>
      </c>
      <c r="C678" s="24">
        <f>'Filter by planned &amp; actual'!F678</f>
        <v>0</v>
      </c>
      <c r="D678" s="24">
        <f>'Filter by planned &amp; actual'!F2466</f>
        <v>0</v>
      </c>
      <c r="E678" s="19" t="s">
        <v>281</v>
      </c>
      <c r="F678" s="26">
        <v>44682</v>
      </c>
    </row>
    <row r="679" spans="1:6" hidden="1">
      <c r="A679" s="19">
        <v>82</v>
      </c>
      <c r="B679" s="19" t="s">
        <v>117</v>
      </c>
      <c r="C679" s="24">
        <f>'Filter by planned &amp; actual'!F679</f>
        <v>0</v>
      </c>
      <c r="D679" s="24">
        <f>'Filter by planned &amp; actual'!F2467</f>
        <v>0</v>
      </c>
      <c r="E679" s="19" t="s">
        <v>281</v>
      </c>
      <c r="F679" s="26">
        <v>44682</v>
      </c>
    </row>
    <row r="680" spans="1:6" hidden="1">
      <c r="A680" s="19">
        <v>83</v>
      </c>
      <c r="B680" s="19" t="s">
        <v>118</v>
      </c>
      <c r="C680" s="24">
        <f>'Filter by planned &amp; actual'!F680</f>
        <v>0</v>
      </c>
      <c r="D680" s="24">
        <f>'Filter by planned &amp; actual'!F2468</f>
        <v>0</v>
      </c>
      <c r="E680" s="19" t="s">
        <v>281</v>
      </c>
      <c r="F680" s="26">
        <v>44682</v>
      </c>
    </row>
    <row r="681" spans="1:6" hidden="1">
      <c r="A681" s="19">
        <v>84</v>
      </c>
      <c r="B681" s="19" t="s">
        <v>119</v>
      </c>
      <c r="C681" s="24">
        <f>'Filter by planned &amp; actual'!F681</f>
        <v>0</v>
      </c>
      <c r="D681" s="24">
        <f>'Filter by planned &amp; actual'!F2469</f>
        <v>0</v>
      </c>
      <c r="E681" s="19" t="s">
        <v>281</v>
      </c>
      <c r="F681" s="26">
        <v>44682</v>
      </c>
    </row>
    <row r="682" spans="1:6" hidden="1">
      <c r="A682" s="19">
        <v>85</v>
      </c>
      <c r="B682" s="19" t="s">
        <v>120</v>
      </c>
      <c r="C682" s="24">
        <f>'Filter by planned &amp; actual'!F682</f>
        <v>0</v>
      </c>
      <c r="D682" s="24">
        <f>'Filter by planned &amp; actual'!F2470</f>
        <v>0</v>
      </c>
      <c r="E682" s="19" t="s">
        <v>281</v>
      </c>
      <c r="F682" s="26">
        <v>44682</v>
      </c>
    </row>
    <row r="683" spans="1:6" hidden="1">
      <c r="A683" s="19">
        <v>86</v>
      </c>
      <c r="B683" s="19" t="s">
        <v>121</v>
      </c>
      <c r="C683" s="24">
        <f>'Filter by planned &amp; actual'!F683</f>
        <v>0</v>
      </c>
      <c r="D683" s="24">
        <f>'Filter by planned &amp; actual'!F2471</f>
        <v>0</v>
      </c>
      <c r="E683" s="19" t="s">
        <v>281</v>
      </c>
      <c r="F683" s="26">
        <v>44682</v>
      </c>
    </row>
    <row r="684" spans="1:6" hidden="1">
      <c r="A684" s="19">
        <v>87</v>
      </c>
      <c r="B684" s="19" t="s">
        <v>122</v>
      </c>
      <c r="C684" s="24">
        <f>'Filter by planned &amp; actual'!F684</f>
        <v>0</v>
      </c>
      <c r="D684" s="24">
        <f>'Filter by planned &amp; actual'!F2472</f>
        <v>0</v>
      </c>
      <c r="E684" s="19" t="s">
        <v>281</v>
      </c>
      <c r="F684" s="26">
        <v>44682</v>
      </c>
    </row>
    <row r="685" spans="1:6" hidden="1">
      <c r="A685" s="19">
        <v>88</v>
      </c>
      <c r="B685" s="19" t="s">
        <v>123</v>
      </c>
      <c r="C685" s="24">
        <f>'Filter by planned &amp; actual'!F685</f>
        <v>0</v>
      </c>
      <c r="D685" s="24">
        <f>'Filter by planned &amp; actual'!F2473</f>
        <v>0</v>
      </c>
      <c r="E685" s="19" t="s">
        <v>281</v>
      </c>
      <c r="F685" s="26">
        <v>44682</v>
      </c>
    </row>
    <row r="686" spans="1:6" hidden="1">
      <c r="A686" s="19">
        <v>89</v>
      </c>
      <c r="B686" s="19" t="s">
        <v>126</v>
      </c>
      <c r="C686" s="24">
        <f>'Filter by planned &amp; actual'!F686</f>
        <v>0</v>
      </c>
      <c r="D686" s="24">
        <f>'Filter by planned &amp; actual'!F2474</f>
        <v>0</v>
      </c>
      <c r="E686" s="19" t="s">
        <v>281</v>
      </c>
      <c r="F686" s="26">
        <v>44682</v>
      </c>
    </row>
    <row r="687" spans="1:6" hidden="1">
      <c r="A687" s="19">
        <v>90</v>
      </c>
      <c r="B687" s="19" t="s">
        <v>284</v>
      </c>
      <c r="C687" s="24">
        <f>'Filter by planned &amp; actual'!F687</f>
        <v>0</v>
      </c>
      <c r="D687" s="24">
        <f>'Filter by planned &amp; actual'!F2475</f>
        <v>0</v>
      </c>
      <c r="E687" s="19" t="s">
        <v>281</v>
      </c>
      <c r="F687" s="26">
        <v>44682</v>
      </c>
    </row>
    <row r="688" spans="1:6" hidden="1">
      <c r="A688" s="19">
        <v>91</v>
      </c>
      <c r="B688" s="19" t="s">
        <v>2006</v>
      </c>
      <c r="C688" s="24">
        <f>'Filter by planned &amp; actual'!F688</f>
        <v>0</v>
      </c>
      <c r="D688" s="24">
        <f>'Filter by planned &amp; actual'!F2476</f>
        <v>0</v>
      </c>
      <c r="E688" s="19" t="s">
        <v>281</v>
      </c>
      <c r="F688" s="26">
        <v>44682</v>
      </c>
    </row>
    <row r="689" spans="1:6" hidden="1">
      <c r="A689" s="19">
        <v>92</v>
      </c>
      <c r="B689" s="19" t="s">
        <v>283</v>
      </c>
      <c r="C689" s="24">
        <f>'Filter by planned &amp; actual'!F689</f>
        <v>0</v>
      </c>
      <c r="D689" s="24">
        <f>'Filter by planned &amp; actual'!F2477</f>
        <v>0</v>
      </c>
      <c r="E689" s="19" t="s">
        <v>281</v>
      </c>
      <c r="F689" s="26">
        <v>44682</v>
      </c>
    </row>
    <row r="690" spans="1:6" hidden="1">
      <c r="A690" s="19">
        <v>93</v>
      </c>
      <c r="B690" s="19" t="s">
        <v>2005</v>
      </c>
      <c r="C690" s="24">
        <f>'Filter by planned &amp; actual'!F690</f>
        <v>0</v>
      </c>
      <c r="D690" s="24">
        <f>'Filter by planned &amp; actual'!F2478</f>
        <v>0</v>
      </c>
      <c r="E690" s="19" t="s">
        <v>281</v>
      </c>
      <c r="F690" s="26">
        <v>44682</v>
      </c>
    </row>
    <row r="691" spans="1:6" hidden="1">
      <c r="A691" s="19">
        <v>94</v>
      </c>
      <c r="B691" s="19" t="s">
        <v>2075</v>
      </c>
      <c r="C691" s="24">
        <f>'Filter by planned &amp; actual'!F691</f>
        <v>0</v>
      </c>
      <c r="D691" s="24">
        <f>'Filter by planned &amp; actual'!F2479</f>
        <v>0</v>
      </c>
      <c r="E691" s="19" t="s">
        <v>281</v>
      </c>
      <c r="F691" s="26">
        <v>44682</v>
      </c>
    </row>
    <row r="692" spans="1:6" hidden="1">
      <c r="A692" s="19">
        <v>95</v>
      </c>
      <c r="B692" s="19" t="s">
        <v>2076</v>
      </c>
      <c r="C692" s="24">
        <f>'Filter by planned &amp; actual'!F692</f>
        <v>0</v>
      </c>
      <c r="D692" s="24">
        <f>'Filter by planned &amp; actual'!F2480</f>
        <v>0</v>
      </c>
      <c r="E692" s="19" t="s">
        <v>281</v>
      </c>
      <c r="F692" s="26">
        <v>44682</v>
      </c>
    </row>
    <row r="693" spans="1:6" hidden="1">
      <c r="A693" s="19">
        <v>96</v>
      </c>
      <c r="B693" s="19" t="s">
        <v>2077</v>
      </c>
      <c r="C693" s="24">
        <f>'Filter by planned &amp; actual'!F693</f>
        <v>0</v>
      </c>
      <c r="D693" s="24">
        <f>'Filter by planned &amp; actual'!F2481</f>
        <v>0</v>
      </c>
      <c r="E693" s="19" t="s">
        <v>281</v>
      </c>
      <c r="F693" s="26">
        <v>44682</v>
      </c>
    </row>
    <row r="694" spans="1:6" hidden="1">
      <c r="A694" s="19">
        <v>97</v>
      </c>
      <c r="B694" s="19" t="s">
        <v>2078</v>
      </c>
      <c r="C694" s="24">
        <f>'Filter by planned &amp; actual'!F694</f>
        <v>15000000</v>
      </c>
      <c r="D694" s="24">
        <f>'Filter by planned &amp; actual'!F2482</f>
        <v>0</v>
      </c>
      <c r="E694" s="19" t="s">
        <v>281</v>
      </c>
      <c r="F694" s="26">
        <v>44682</v>
      </c>
    </row>
    <row r="695" spans="1:6" hidden="1">
      <c r="A695" s="19">
        <v>98</v>
      </c>
      <c r="B695" s="19" t="s">
        <v>2079</v>
      </c>
      <c r="C695" s="24">
        <f>'Filter by planned &amp; actual'!F695</f>
        <v>34171503.520000003</v>
      </c>
      <c r="D695" s="24">
        <f>'Filter by planned &amp; actual'!F2483</f>
        <v>2136487</v>
      </c>
      <c r="E695" s="19" t="s">
        <v>281</v>
      </c>
      <c r="F695" s="26">
        <v>44682</v>
      </c>
    </row>
    <row r="696" spans="1:6" hidden="1">
      <c r="A696" s="19">
        <v>99</v>
      </c>
      <c r="B696" s="19" t="s">
        <v>2080</v>
      </c>
      <c r="C696" s="24">
        <f>'Filter by planned &amp; actual'!F696</f>
        <v>0</v>
      </c>
      <c r="D696" s="24">
        <f>'Filter by planned &amp; actual'!F2484</f>
        <v>0</v>
      </c>
      <c r="E696" s="19" t="s">
        <v>281</v>
      </c>
      <c r="F696" s="26">
        <v>44682</v>
      </c>
    </row>
    <row r="697" spans="1:6" hidden="1">
      <c r="A697" s="19">
        <v>100</v>
      </c>
      <c r="B697" s="19" t="s">
        <v>2081</v>
      </c>
      <c r="C697" s="24">
        <f>'Filter by planned &amp; actual'!F697</f>
        <v>0</v>
      </c>
      <c r="D697" s="24">
        <f>'Filter by planned &amp; actual'!F2485</f>
        <v>0</v>
      </c>
      <c r="E697" s="19" t="s">
        <v>281</v>
      </c>
      <c r="F697" s="26">
        <v>44682</v>
      </c>
    </row>
    <row r="698" spans="1:6" hidden="1">
      <c r="A698" s="19">
        <v>101</v>
      </c>
      <c r="B698" s="19" t="s">
        <v>2082</v>
      </c>
      <c r="C698" s="24">
        <f>'Filter by planned &amp; actual'!F698</f>
        <v>0</v>
      </c>
      <c r="D698" s="24">
        <f>'Filter by planned &amp; actual'!F2486</f>
        <v>0</v>
      </c>
      <c r="E698" s="19" t="s">
        <v>281</v>
      </c>
      <c r="F698" s="26">
        <v>44682</v>
      </c>
    </row>
    <row r="699" spans="1:6" hidden="1">
      <c r="A699" s="19">
        <v>102</v>
      </c>
      <c r="B699" s="19" t="s">
        <v>2083</v>
      </c>
      <c r="C699" s="24">
        <f>'Filter by planned &amp; actual'!F699</f>
        <v>0</v>
      </c>
      <c r="D699" s="24">
        <f>'Filter by planned &amp; actual'!F2487</f>
        <v>0</v>
      </c>
      <c r="E699" s="19" t="s">
        <v>281</v>
      </c>
      <c r="F699" s="26">
        <v>44682</v>
      </c>
    </row>
    <row r="700" spans="1:6" hidden="1">
      <c r="A700" s="19">
        <v>103</v>
      </c>
      <c r="B700" s="19" t="s">
        <v>2085</v>
      </c>
      <c r="C700" s="24">
        <f>'Filter by planned &amp; actual'!F700</f>
        <v>0</v>
      </c>
      <c r="D700" s="24">
        <f>'Filter by planned &amp; actual'!F2488</f>
        <v>0</v>
      </c>
      <c r="E700" s="19" t="s">
        <v>281</v>
      </c>
      <c r="F700" s="26">
        <v>44682</v>
      </c>
    </row>
    <row r="701" spans="1:6" hidden="1">
      <c r="A701" s="19">
        <v>104</v>
      </c>
      <c r="B701" s="19" t="s">
        <v>2086</v>
      </c>
      <c r="C701" s="24">
        <f>'Filter by planned &amp; actual'!F701</f>
        <v>0</v>
      </c>
      <c r="D701" s="24">
        <f>'Filter by planned &amp; actual'!F2489</f>
        <v>0</v>
      </c>
      <c r="E701" s="19" t="s">
        <v>281</v>
      </c>
      <c r="F701" s="26">
        <v>44682</v>
      </c>
    </row>
    <row r="702" spans="1:6" hidden="1">
      <c r="A702" s="19">
        <v>105</v>
      </c>
      <c r="B702" s="19" t="s">
        <v>2087</v>
      </c>
      <c r="C702" s="24">
        <f>'Filter by planned &amp; actual'!F702</f>
        <v>0</v>
      </c>
      <c r="D702" s="24">
        <f>'Filter by planned &amp; actual'!F2490</f>
        <v>0</v>
      </c>
      <c r="E702" s="19" t="s">
        <v>281</v>
      </c>
      <c r="F702" s="26">
        <v>44682</v>
      </c>
    </row>
    <row r="703" spans="1:6" hidden="1">
      <c r="A703" s="19">
        <v>106</v>
      </c>
      <c r="B703" s="19" t="s">
        <v>2088</v>
      </c>
      <c r="C703" s="24">
        <f>'Filter by planned &amp; actual'!F703</f>
        <v>0</v>
      </c>
      <c r="D703" s="24">
        <f>'Filter by planned &amp; actual'!F2491</f>
        <v>0</v>
      </c>
      <c r="E703" s="19" t="s">
        <v>281</v>
      </c>
      <c r="F703" s="26">
        <v>44682</v>
      </c>
    </row>
    <row r="704" spans="1:6" hidden="1">
      <c r="A704" s="19">
        <v>107</v>
      </c>
      <c r="B704" s="19" t="s">
        <v>2089</v>
      </c>
      <c r="C704" s="24">
        <f>'Filter by planned &amp; actual'!F704</f>
        <v>0</v>
      </c>
      <c r="D704" s="24">
        <f>'Filter by planned &amp; actual'!F2492</f>
        <v>0</v>
      </c>
      <c r="E704" s="19" t="s">
        <v>281</v>
      </c>
      <c r="F704" s="26">
        <v>44682</v>
      </c>
    </row>
    <row r="705" spans="1:6" hidden="1">
      <c r="A705" s="19">
        <v>108</v>
      </c>
      <c r="B705" s="19" t="s">
        <v>2090</v>
      </c>
      <c r="C705" s="24">
        <f>'Filter by planned &amp; actual'!F705</f>
        <v>0</v>
      </c>
      <c r="D705" s="24">
        <f>'Filter by planned &amp; actual'!F2493</f>
        <v>3115862.55</v>
      </c>
      <c r="E705" s="19" t="s">
        <v>281</v>
      </c>
      <c r="F705" s="26">
        <v>44682</v>
      </c>
    </row>
    <row r="706" spans="1:6" hidden="1">
      <c r="A706" s="19">
        <v>109</v>
      </c>
      <c r="B706" s="19" t="s">
        <v>2091</v>
      </c>
      <c r="C706" s="24">
        <f>'Filter by planned &amp; actual'!F706</f>
        <v>0</v>
      </c>
      <c r="D706" s="24">
        <f>'Filter by planned &amp; actual'!F2494</f>
        <v>3492288.9</v>
      </c>
      <c r="E706" s="19" t="s">
        <v>281</v>
      </c>
      <c r="F706" s="26">
        <v>44682</v>
      </c>
    </row>
    <row r="707" spans="1:6" hidden="1">
      <c r="A707" s="19">
        <v>110</v>
      </c>
      <c r="B707" s="19" t="s">
        <v>2092</v>
      </c>
      <c r="C707" s="24">
        <f>'Filter by planned &amp; actual'!F707</f>
        <v>20764916</v>
      </c>
      <c r="D707" s="24">
        <f>'Filter by planned &amp; actual'!F2495</f>
        <v>0</v>
      </c>
      <c r="E707" s="19" t="s">
        <v>281</v>
      </c>
      <c r="F707" s="26">
        <v>44682</v>
      </c>
    </row>
    <row r="708" spans="1:6" hidden="1">
      <c r="A708" s="19">
        <v>111</v>
      </c>
      <c r="B708" s="19" t="s">
        <v>2104</v>
      </c>
      <c r="C708" s="24">
        <f>'Filter by planned &amp; actual'!F708</f>
        <v>2788273</v>
      </c>
      <c r="D708" s="24">
        <f>'Filter by planned &amp; actual'!F2496</f>
        <v>0</v>
      </c>
      <c r="E708" s="19" t="s">
        <v>281</v>
      </c>
      <c r="F708" s="26">
        <v>44682</v>
      </c>
    </row>
    <row r="709" spans="1:6" hidden="1">
      <c r="A709" s="19">
        <v>112</v>
      </c>
      <c r="B709" s="19" t="s">
        <v>2100</v>
      </c>
      <c r="C709" s="24">
        <f>'Filter by planned &amp; actual'!F709</f>
        <v>18554285</v>
      </c>
      <c r="D709" s="24">
        <f>'Filter by planned &amp; actual'!F2497</f>
        <v>0</v>
      </c>
      <c r="E709" s="19" t="s">
        <v>281</v>
      </c>
      <c r="F709" s="26">
        <v>44682</v>
      </c>
    </row>
    <row r="710" spans="1:6" hidden="1">
      <c r="A710" s="19">
        <v>113</v>
      </c>
      <c r="B710" s="19" t="s">
        <v>2101</v>
      </c>
      <c r="C710" s="24">
        <f>'Filter by planned &amp; actual'!F710</f>
        <v>25213240</v>
      </c>
      <c r="D710" s="24">
        <f>'Filter by planned &amp; actual'!F2498</f>
        <v>16890748.059999999</v>
      </c>
      <c r="E710" s="19" t="s">
        <v>281</v>
      </c>
      <c r="F710" s="26">
        <v>44682</v>
      </c>
    </row>
    <row r="711" spans="1:6" hidden="1">
      <c r="A711" s="19">
        <v>114</v>
      </c>
      <c r="B711" s="19" t="s">
        <v>2102</v>
      </c>
      <c r="C711" s="24">
        <f>'Filter by planned &amp; actual'!F711</f>
        <v>0</v>
      </c>
      <c r="D711" s="24">
        <f>'Filter by planned &amp; actual'!F2499</f>
        <v>433670.8</v>
      </c>
      <c r="E711" s="19" t="s">
        <v>281</v>
      </c>
      <c r="F711" s="26">
        <v>44682</v>
      </c>
    </row>
    <row r="712" spans="1:6" hidden="1">
      <c r="A712" s="20">
        <v>115</v>
      </c>
      <c r="B712" s="20" t="s">
        <v>2103</v>
      </c>
      <c r="C712" s="24">
        <f>'Filter by planned &amp; actual'!F712</f>
        <v>0</v>
      </c>
      <c r="D712" s="24">
        <f>'Filter by planned &amp; actual'!F2500</f>
        <v>0</v>
      </c>
      <c r="E712" s="19" t="s">
        <v>281</v>
      </c>
      <c r="F712" s="26">
        <v>44682</v>
      </c>
    </row>
    <row r="713" spans="1:6" hidden="1">
      <c r="A713" s="19">
        <v>116</v>
      </c>
      <c r="B713" s="19" t="s">
        <v>2109</v>
      </c>
      <c r="C713" s="24">
        <f>'Filter by planned &amp; actual'!F713</f>
        <v>0</v>
      </c>
      <c r="D713" s="24">
        <f>'Filter by planned &amp; actual'!F2501</f>
        <v>0</v>
      </c>
      <c r="E713" s="19" t="s">
        <v>281</v>
      </c>
      <c r="F713" s="26">
        <v>44682</v>
      </c>
    </row>
    <row r="714" spans="1:6" hidden="1">
      <c r="A714" s="19">
        <v>117</v>
      </c>
      <c r="B714" s="19" t="s">
        <v>2110</v>
      </c>
      <c r="C714" s="24">
        <f>'Filter by planned &amp; actual'!F714</f>
        <v>3714152</v>
      </c>
      <c r="D714" s="24">
        <f>'Filter by planned &amp; actual'!F2502</f>
        <v>0</v>
      </c>
      <c r="E714" s="19" t="s">
        <v>281</v>
      </c>
      <c r="F714" s="26">
        <v>44682</v>
      </c>
    </row>
    <row r="715" spans="1:6" hidden="1">
      <c r="A715" s="19">
        <v>118</v>
      </c>
      <c r="B715" s="19" t="s">
        <v>2112</v>
      </c>
      <c r="C715" s="24">
        <f>'Filter by planned &amp; actual'!F715</f>
        <v>0</v>
      </c>
      <c r="D715" s="24">
        <f>'Filter by planned &amp; actual'!F2503</f>
        <v>0</v>
      </c>
      <c r="E715" s="19" t="s">
        <v>281</v>
      </c>
      <c r="F715" s="26">
        <v>44682</v>
      </c>
    </row>
    <row r="716" spans="1:6" hidden="1">
      <c r="A716" s="19">
        <v>119</v>
      </c>
      <c r="B716" s="19" t="s">
        <v>2113</v>
      </c>
      <c r="C716" s="24">
        <f>'Filter by planned &amp; actual'!F716</f>
        <v>0</v>
      </c>
      <c r="D716" s="24">
        <f>'Filter by planned &amp; actual'!F2504</f>
        <v>4902130</v>
      </c>
      <c r="E716" s="19" t="s">
        <v>281</v>
      </c>
      <c r="F716" s="26">
        <v>44682</v>
      </c>
    </row>
    <row r="717" spans="1:6" hidden="1">
      <c r="A717" s="19">
        <v>120</v>
      </c>
      <c r="B717" s="19" t="s">
        <v>2114</v>
      </c>
      <c r="C717" s="24">
        <f>'Filter by planned &amp; actual'!F717</f>
        <v>0</v>
      </c>
      <c r="D717" s="24">
        <f>'Filter by planned &amp; actual'!F2505</f>
        <v>0</v>
      </c>
      <c r="E717" s="19" t="s">
        <v>281</v>
      </c>
      <c r="F717" s="26">
        <v>44682</v>
      </c>
    </row>
    <row r="718" spans="1:6" hidden="1">
      <c r="A718" s="19">
        <v>121</v>
      </c>
      <c r="B718" s="19" t="s">
        <v>2157</v>
      </c>
      <c r="C718" s="24">
        <f>'Filter by planned &amp; actual'!F718</f>
        <v>0</v>
      </c>
      <c r="D718" s="24">
        <f>'Filter by planned &amp; actual'!F2506</f>
        <v>0</v>
      </c>
      <c r="E718" s="19" t="s">
        <v>281</v>
      </c>
      <c r="F718" s="26">
        <v>44682</v>
      </c>
    </row>
    <row r="719" spans="1:6" hidden="1">
      <c r="A719" s="19">
        <v>122</v>
      </c>
      <c r="B719" s="19" t="s">
        <v>2158</v>
      </c>
      <c r="C719" s="24">
        <f>'Filter by planned &amp; actual'!F719</f>
        <v>0</v>
      </c>
      <c r="D719" s="24">
        <f>'Filter by planned &amp; actual'!F2507</f>
        <v>0</v>
      </c>
      <c r="E719" s="19" t="s">
        <v>281</v>
      </c>
      <c r="F719" s="26">
        <v>44682</v>
      </c>
    </row>
    <row r="720" spans="1:6" hidden="1">
      <c r="A720" s="19">
        <v>123</v>
      </c>
      <c r="B720" s="19" t="s">
        <v>2159</v>
      </c>
      <c r="C720" s="24">
        <f>'Filter by planned &amp; actual'!F720</f>
        <v>0</v>
      </c>
      <c r="D720" s="24">
        <f>'Filter by planned &amp; actual'!F2508</f>
        <v>0</v>
      </c>
      <c r="E720" s="19" t="s">
        <v>281</v>
      </c>
      <c r="F720" s="26">
        <v>44682</v>
      </c>
    </row>
    <row r="721" spans="1:6" hidden="1">
      <c r="A721" s="19">
        <v>124</v>
      </c>
      <c r="B721" s="19" t="s">
        <v>2160</v>
      </c>
      <c r="C721" s="24">
        <f>'Filter by planned &amp; actual'!F721</f>
        <v>0</v>
      </c>
      <c r="D721" s="24">
        <f>'Filter by planned &amp; actual'!F2509</f>
        <v>0</v>
      </c>
      <c r="E721" s="19" t="s">
        <v>281</v>
      </c>
      <c r="F721" s="26">
        <v>44682</v>
      </c>
    </row>
    <row r="722" spans="1:6" hidden="1">
      <c r="A722" s="19">
        <v>125</v>
      </c>
      <c r="B722" s="19" t="s">
        <v>2162</v>
      </c>
      <c r="C722" s="24">
        <f>'Filter by planned &amp; actual'!F722</f>
        <v>0</v>
      </c>
      <c r="D722" s="24">
        <f>'Filter by planned &amp; actual'!F2510</f>
        <v>0</v>
      </c>
      <c r="E722" s="19" t="s">
        <v>281</v>
      </c>
      <c r="F722" s="26">
        <v>44682</v>
      </c>
    </row>
    <row r="723" spans="1:6" hidden="1">
      <c r="A723" s="19">
        <v>126</v>
      </c>
      <c r="B723" s="19" t="s">
        <v>2163</v>
      </c>
      <c r="C723" s="24">
        <f>'Filter by planned &amp; actual'!F723</f>
        <v>13713944</v>
      </c>
      <c r="D723" s="24">
        <f>'Filter by planned &amp; actual'!F2511</f>
        <v>0</v>
      </c>
      <c r="E723" s="19" t="s">
        <v>281</v>
      </c>
      <c r="F723" s="26">
        <v>44682</v>
      </c>
    </row>
    <row r="724" spans="1:6" hidden="1">
      <c r="A724" s="19">
        <v>127</v>
      </c>
      <c r="B724" s="19" t="s">
        <v>2164</v>
      </c>
      <c r="C724" s="24">
        <f>'Filter by planned &amp; actual'!F724</f>
        <v>34914286</v>
      </c>
      <c r="D724" s="24">
        <f>'Filter by planned &amp; actual'!F2512</f>
        <v>14525353.17</v>
      </c>
      <c r="E724" s="19" t="s">
        <v>281</v>
      </c>
      <c r="F724" s="26">
        <v>44682</v>
      </c>
    </row>
    <row r="725" spans="1:6" hidden="1">
      <c r="A725" s="19">
        <v>128</v>
      </c>
      <c r="B725" s="19" t="s">
        <v>2165</v>
      </c>
      <c r="C725" s="24">
        <f>'Filter by planned &amp; actual'!F725</f>
        <v>16959620</v>
      </c>
      <c r="D725" s="24">
        <f>'Filter by planned &amp; actual'!F2513</f>
        <v>4074938.81</v>
      </c>
      <c r="E725" s="19" t="s">
        <v>281</v>
      </c>
      <c r="F725" s="26">
        <v>44682</v>
      </c>
    </row>
    <row r="726" spans="1:6" hidden="1">
      <c r="A726" s="113">
        <v>129</v>
      </c>
      <c r="B726" s="113" t="s">
        <v>2167</v>
      </c>
      <c r="C726" s="24">
        <f>'Filter by planned &amp; actual'!F726</f>
        <v>0</v>
      </c>
      <c r="D726" s="24">
        <f>'Filter by planned &amp; actual'!F2514</f>
        <v>0</v>
      </c>
      <c r="E726" s="19" t="s">
        <v>281</v>
      </c>
      <c r="F726" s="26">
        <v>44682</v>
      </c>
    </row>
    <row r="727" spans="1:6" hidden="1">
      <c r="A727" s="113">
        <v>130</v>
      </c>
      <c r="B727" s="113" t="s">
        <v>2168</v>
      </c>
      <c r="C727" s="24">
        <f>'Filter by planned &amp; actual'!F727</f>
        <v>22671486</v>
      </c>
      <c r="D727" s="24">
        <f>'Filter by planned &amp; actual'!F2515</f>
        <v>20378544</v>
      </c>
      <c r="E727" s="19" t="s">
        <v>281</v>
      </c>
      <c r="F727" s="26">
        <v>44682</v>
      </c>
    </row>
    <row r="728" spans="1:6" hidden="1">
      <c r="A728" s="113">
        <v>131</v>
      </c>
      <c r="B728" s="113" t="s">
        <v>2169</v>
      </c>
      <c r="C728" s="24">
        <f>'Filter by planned &amp; actual'!F728</f>
        <v>0</v>
      </c>
      <c r="D728" s="24">
        <f>'Filter by planned &amp; actual'!F2516</f>
        <v>0</v>
      </c>
      <c r="E728" s="19" t="s">
        <v>281</v>
      </c>
      <c r="F728" s="26">
        <v>44682</v>
      </c>
    </row>
    <row r="729" spans="1:6" hidden="1">
      <c r="A729" s="113">
        <v>132</v>
      </c>
      <c r="B729" s="113" t="s">
        <v>2170</v>
      </c>
      <c r="C729" s="24">
        <f>'Filter by planned &amp; actual'!F729</f>
        <v>32454655</v>
      </c>
      <c r="D729" s="24">
        <f>'Filter by planned &amp; actual'!F2517</f>
        <v>0</v>
      </c>
      <c r="E729" s="19" t="s">
        <v>281</v>
      </c>
      <c r="F729" s="26">
        <v>44682</v>
      </c>
    </row>
    <row r="730" spans="1:6" hidden="1">
      <c r="A730" s="113">
        <v>133</v>
      </c>
      <c r="B730" s="113" t="s">
        <v>2171</v>
      </c>
      <c r="C730" s="24">
        <f>'Filter by planned &amp; actual'!F730</f>
        <v>0</v>
      </c>
      <c r="D730" s="24">
        <f>'Filter by planned &amp; actual'!F2518</f>
        <v>0</v>
      </c>
      <c r="E730" s="19" t="s">
        <v>281</v>
      </c>
      <c r="F730" s="26">
        <v>44682</v>
      </c>
    </row>
    <row r="731" spans="1:6" hidden="1">
      <c r="A731" s="113">
        <v>134</v>
      </c>
      <c r="B731" s="113" t="s">
        <v>2172</v>
      </c>
      <c r="C731" s="24">
        <f>'Filter by planned &amp; actual'!F731</f>
        <v>1440000</v>
      </c>
      <c r="D731" s="24">
        <f>'Filter by planned &amp; actual'!F2519</f>
        <v>0</v>
      </c>
      <c r="E731" s="19" t="s">
        <v>281</v>
      </c>
      <c r="F731" s="26">
        <v>44682</v>
      </c>
    </row>
    <row r="732" spans="1:6" hidden="1">
      <c r="A732" s="113">
        <v>135</v>
      </c>
      <c r="B732" s="113" t="s">
        <v>2173</v>
      </c>
      <c r="C732" s="24">
        <f>'Filter by planned &amp; actual'!F732</f>
        <v>2232927</v>
      </c>
      <c r="D732" s="24">
        <f>'Filter by planned &amp; actual'!F2520</f>
        <v>0</v>
      </c>
      <c r="E732" s="19" t="s">
        <v>281</v>
      </c>
      <c r="F732" s="26">
        <v>44682</v>
      </c>
    </row>
    <row r="733" spans="1:6" hidden="1">
      <c r="A733" s="113">
        <v>136</v>
      </c>
      <c r="B733" s="113" t="s">
        <v>2174</v>
      </c>
      <c r="C733" s="24">
        <f>'Filter by planned &amp; actual'!F733</f>
        <v>33416413.739999998</v>
      </c>
      <c r="D733" s="24">
        <f>'Filter by planned &amp; actual'!F2521</f>
        <v>28493360.539999999</v>
      </c>
      <c r="E733" s="19" t="s">
        <v>281</v>
      </c>
      <c r="F733" s="26">
        <v>44682</v>
      </c>
    </row>
    <row r="734" spans="1:6" hidden="1">
      <c r="A734" s="113">
        <v>137</v>
      </c>
      <c r="B734" s="113" t="s">
        <v>2175</v>
      </c>
      <c r="C734" s="24">
        <f>'Filter by planned &amp; actual'!F734</f>
        <v>0</v>
      </c>
      <c r="D734" s="24">
        <f>'Filter by planned &amp; actual'!F2522</f>
        <v>750000</v>
      </c>
      <c r="E734" s="19" t="s">
        <v>281</v>
      </c>
      <c r="F734" s="26">
        <v>44682</v>
      </c>
    </row>
    <row r="735" spans="1:6" hidden="1">
      <c r="A735" s="113">
        <v>138</v>
      </c>
      <c r="B735" s="113" t="s">
        <v>2176</v>
      </c>
      <c r="C735" s="24">
        <f>'Filter by planned &amp; actual'!F735</f>
        <v>16800000</v>
      </c>
      <c r="D735" s="24">
        <f>'Filter by planned &amp; actual'!F2523</f>
        <v>61592526.280000001</v>
      </c>
      <c r="E735" s="19" t="s">
        <v>281</v>
      </c>
      <c r="F735" s="26">
        <v>44682</v>
      </c>
    </row>
    <row r="736" spans="1:6" hidden="1">
      <c r="A736" s="113">
        <v>139</v>
      </c>
      <c r="B736" s="113" t="s">
        <v>2189</v>
      </c>
      <c r="C736" s="24">
        <f>'Filter by planned &amp; actual'!F736</f>
        <v>1383131.584</v>
      </c>
      <c r="D736" s="24">
        <f>'Filter by planned &amp; actual'!F2524</f>
        <v>6601183.1799999997</v>
      </c>
      <c r="E736" s="19" t="s">
        <v>281</v>
      </c>
      <c r="F736" s="26">
        <v>44682</v>
      </c>
    </row>
    <row r="737" spans="1:6" hidden="1">
      <c r="A737" s="113">
        <v>140</v>
      </c>
      <c r="B737" s="113" t="s">
        <v>2190</v>
      </c>
      <c r="C737" s="24">
        <f>'Filter by planned &amp; actual'!F737</f>
        <v>7040000</v>
      </c>
      <c r="D737" s="24">
        <f>'Filter by planned &amp; actual'!F2525</f>
        <v>0</v>
      </c>
      <c r="E737" s="19" t="s">
        <v>281</v>
      </c>
      <c r="F737" s="26">
        <v>44682</v>
      </c>
    </row>
    <row r="738" spans="1:6" hidden="1">
      <c r="A738" s="113">
        <v>141</v>
      </c>
      <c r="B738" s="113" t="s">
        <v>2191</v>
      </c>
      <c r="C738" s="24">
        <f>'Filter by planned &amp; actual'!F738</f>
        <v>0</v>
      </c>
      <c r="D738" s="24">
        <f>'Filter by planned &amp; actual'!F2526</f>
        <v>0</v>
      </c>
      <c r="E738" s="19" t="s">
        <v>281</v>
      </c>
      <c r="F738" s="26">
        <v>44682</v>
      </c>
    </row>
    <row r="739" spans="1:6" hidden="1">
      <c r="A739" s="113">
        <v>142</v>
      </c>
      <c r="B739" s="113" t="s">
        <v>2192</v>
      </c>
      <c r="C739" s="24">
        <f>'Filter by planned &amp; actual'!F739</f>
        <v>15716328.223679999</v>
      </c>
      <c r="D739" s="24">
        <f>'Filter by planned &amp; actual'!F2527</f>
        <v>0</v>
      </c>
      <c r="E739" s="19" t="s">
        <v>281</v>
      </c>
      <c r="F739" s="26">
        <v>44682</v>
      </c>
    </row>
    <row r="740" spans="1:6">
      <c r="A740" s="113">
        <v>143</v>
      </c>
      <c r="B740" s="113" t="s">
        <v>2193</v>
      </c>
      <c r="C740" s="24">
        <f>'Filter by planned &amp; actual'!F740</f>
        <v>3704831.9999999995</v>
      </c>
      <c r="D740" s="24">
        <f>'Filter by planned &amp; actual'!F2528</f>
        <v>0</v>
      </c>
      <c r="E740" s="19" t="s">
        <v>281</v>
      </c>
      <c r="F740" s="26">
        <v>44682</v>
      </c>
    </row>
    <row r="741" spans="1:6">
      <c r="A741" s="152">
        <v>144</v>
      </c>
      <c r="B741" s="152" t="s">
        <v>2207</v>
      </c>
      <c r="C741" s="24">
        <f>'Filter by planned &amp; actual'!F741</f>
        <v>0</v>
      </c>
      <c r="D741" s="24">
        <f>'Filter by planned &amp; actual'!F2529</f>
        <v>0</v>
      </c>
      <c r="E741" s="19" t="s">
        <v>281</v>
      </c>
      <c r="F741" s="26">
        <v>44682</v>
      </c>
    </row>
    <row r="742" spans="1:6">
      <c r="A742" s="152">
        <v>145</v>
      </c>
      <c r="B742" s="152" t="s">
        <v>2208</v>
      </c>
      <c r="C742" s="24">
        <f>'Filter by planned &amp; actual'!F742</f>
        <v>0</v>
      </c>
      <c r="D742" s="24">
        <f>'Filter by planned &amp; actual'!F2530</f>
        <v>0</v>
      </c>
      <c r="E742" s="19" t="s">
        <v>281</v>
      </c>
      <c r="F742" s="26">
        <v>44682</v>
      </c>
    </row>
    <row r="743" spans="1:6">
      <c r="A743" s="152">
        <v>146</v>
      </c>
      <c r="B743" s="152" t="s">
        <v>2211</v>
      </c>
      <c r="C743" s="24">
        <f>'Filter by planned &amp; actual'!F743</f>
        <v>0</v>
      </c>
      <c r="D743" s="24">
        <f>'Filter by planned &amp; actual'!F2531</f>
        <v>0</v>
      </c>
      <c r="E743" s="19" t="s">
        <v>281</v>
      </c>
      <c r="F743" s="26">
        <v>44682</v>
      </c>
    </row>
    <row r="744" spans="1:6">
      <c r="A744" s="152">
        <v>147</v>
      </c>
      <c r="B744" s="152" t="s">
        <v>2212</v>
      </c>
      <c r="C744" s="24">
        <f>'Filter by planned &amp; actual'!F744</f>
        <v>0</v>
      </c>
      <c r="D744" s="24">
        <f>'Filter by planned &amp; actual'!F2532</f>
        <v>0</v>
      </c>
      <c r="E744" s="19" t="s">
        <v>281</v>
      </c>
      <c r="F744" s="26">
        <v>44682</v>
      </c>
    </row>
    <row r="745" spans="1:6">
      <c r="A745" s="152">
        <v>148</v>
      </c>
      <c r="B745" s="152" t="s">
        <v>2213</v>
      </c>
      <c r="C745" s="24">
        <f>'Filter by planned &amp; actual'!F745</f>
        <v>0</v>
      </c>
      <c r="D745" s="24">
        <f>'Filter by planned &amp; actual'!F2533</f>
        <v>0</v>
      </c>
      <c r="E745" s="19" t="s">
        <v>281</v>
      </c>
      <c r="F745" s="26">
        <v>44682</v>
      </c>
    </row>
    <row r="746" spans="1:6">
      <c r="A746" s="19">
        <v>0</v>
      </c>
      <c r="B746" s="20" t="s">
        <v>1985</v>
      </c>
      <c r="C746" s="24">
        <f>'Filter by planned &amp; actual'!F746</f>
        <v>0</v>
      </c>
      <c r="D746" s="24">
        <f>'Filter by planned &amp; actual'!F2534</f>
        <v>0</v>
      </c>
      <c r="E746" s="19" t="s">
        <v>281</v>
      </c>
      <c r="F746" s="26">
        <v>44682</v>
      </c>
    </row>
    <row r="747" spans="1:6" hidden="1">
      <c r="A747" s="19">
        <v>1</v>
      </c>
      <c r="B747" s="19" t="s">
        <v>7</v>
      </c>
      <c r="C747" s="24">
        <f>'Filter by planned &amp; actual'!F747</f>
        <v>65151900</v>
      </c>
      <c r="D747" s="24">
        <f>'Filter by planned &amp; actual'!F2535</f>
        <v>6863669.1900000004</v>
      </c>
      <c r="E747" s="19" t="s">
        <v>281</v>
      </c>
      <c r="F747" s="26">
        <v>44713</v>
      </c>
    </row>
    <row r="748" spans="1:6" hidden="1">
      <c r="A748" s="19">
        <v>2</v>
      </c>
      <c r="B748" s="19" t="s">
        <v>8</v>
      </c>
      <c r="C748" s="24">
        <f>'Filter by planned &amp; actual'!F748</f>
        <v>0</v>
      </c>
      <c r="D748" s="24">
        <f>'Filter by planned &amp; actual'!F2536</f>
        <v>0</v>
      </c>
      <c r="E748" s="19" t="s">
        <v>281</v>
      </c>
      <c r="F748" s="26">
        <v>44713</v>
      </c>
    </row>
    <row r="749" spans="1:6" hidden="1">
      <c r="A749" s="19">
        <v>3</v>
      </c>
      <c r="B749" s="19" t="s">
        <v>9</v>
      </c>
      <c r="C749" s="24">
        <f>'Filter by planned &amp; actual'!F749</f>
        <v>0</v>
      </c>
      <c r="D749" s="24">
        <f>'Filter by planned &amp; actual'!F2537</f>
        <v>0</v>
      </c>
      <c r="E749" s="19" t="s">
        <v>281</v>
      </c>
      <c r="F749" s="26">
        <v>44713</v>
      </c>
    </row>
    <row r="750" spans="1:6" hidden="1">
      <c r="A750" s="19">
        <v>4</v>
      </c>
      <c r="B750" s="19" t="s">
        <v>10</v>
      </c>
      <c r="C750" s="24">
        <f>'Filter by planned &amp; actual'!F750</f>
        <v>0</v>
      </c>
      <c r="D750" s="24">
        <f>'Filter by planned &amp; actual'!F2538</f>
        <v>0</v>
      </c>
      <c r="E750" s="19" t="s">
        <v>281</v>
      </c>
      <c r="F750" s="26">
        <v>44713</v>
      </c>
    </row>
    <row r="751" spans="1:6" hidden="1">
      <c r="A751" s="19">
        <v>5</v>
      </c>
      <c r="B751" s="19" t="s">
        <v>11</v>
      </c>
      <c r="C751" s="24">
        <f>'Filter by planned &amp; actual'!F751</f>
        <v>0</v>
      </c>
      <c r="D751" s="24">
        <f>'Filter by planned &amp; actual'!F2539</f>
        <v>0</v>
      </c>
      <c r="E751" s="19" t="s">
        <v>281</v>
      </c>
      <c r="F751" s="26">
        <v>44713</v>
      </c>
    </row>
    <row r="752" spans="1:6" hidden="1">
      <c r="A752" s="19">
        <v>6</v>
      </c>
      <c r="B752" s="19" t="s">
        <v>12</v>
      </c>
      <c r="C752" s="24">
        <f>'Filter by planned &amp; actual'!F752</f>
        <v>64453738</v>
      </c>
      <c r="D752" s="24">
        <f>'Filter by planned &amp; actual'!F2540</f>
        <v>40904481</v>
      </c>
      <c r="E752" s="19" t="s">
        <v>281</v>
      </c>
      <c r="F752" s="26">
        <v>44713</v>
      </c>
    </row>
    <row r="753" spans="1:6" hidden="1">
      <c r="A753" s="19">
        <v>7</v>
      </c>
      <c r="B753" s="19" t="s">
        <v>13</v>
      </c>
      <c r="C753" s="24">
        <f>'Filter by planned &amp; actual'!F753</f>
        <v>0</v>
      </c>
      <c r="D753" s="24">
        <f>'Filter by planned &amp; actual'!F2541</f>
        <v>8212932</v>
      </c>
      <c r="E753" s="19" t="s">
        <v>281</v>
      </c>
      <c r="F753" s="26">
        <v>44713</v>
      </c>
    </row>
    <row r="754" spans="1:6" hidden="1">
      <c r="A754" s="19">
        <v>8</v>
      </c>
      <c r="B754" s="19" t="s">
        <v>2004</v>
      </c>
      <c r="C754" s="24">
        <f>'Filter by planned &amp; actual'!F754</f>
        <v>36599583</v>
      </c>
      <c r="D754" s="24">
        <f>'Filter by planned &amp; actual'!F2542</f>
        <v>32146252.549999997</v>
      </c>
      <c r="E754" s="19" t="s">
        <v>281</v>
      </c>
      <c r="F754" s="26">
        <v>44713</v>
      </c>
    </row>
    <row r="755" spans="1:6" hidden="1">
      <c r="A755" s="19">
        <v>9</v>
      </c>
      <c r="B755" s="19" t="s">
        <v>15</v>
      </c>
      <c r="C755" s="24">
        <f>'Filter by planned &amp; actual'!F755</f>
        <v>0</v>
      </c>
      <c r="D755" s="24">
        <f>'Filter by planned &amp; actual'!F2543</f>
        <v>0</v>
      </c>
      <c r="E755" s="19" t="s">
        <v>281</v>
      </c>
      <c r="F755" s="26">
        <v>44713</v>
      </c>
    </row>
    <row r="756" spans="1:6" hidden="1">
      <c r="A756" s="19">
        <v>10</v>
      </c>
      <c r="B756" s="19" t="s">
        <v>16</v>
      </c>
      <c r="C756" s="24">
        <f>'Filter by planned &amp; actual'!F756</f>
        <v>0</v>
      </c>
      <c r="D756" s="24">
        <f>'Filter by planned &amp; actual'!F2544</f>
        <v>0</v>
      </c>
      <c r="E756" s="19" t="s">
        <v>281</v>
      </c>
      <c r="F756" s="26">
        <v>44713</v>
      </c>
    </row>
    <row r="757" spans="1:6" hidden="1">
      <c r="A757" s="19">
        <v>11</v>
      </c>
      <c r="B757" s="19" t="s">
        <v>17</v>
      </c>
      <c r="C757" s="24">
        <f>'Filter by planned &amp; actual'!F757</f>
        <v>0</v>
      </c>
      <c r="D757" s="24">
        <f>'Filter by planned &amp; actual'!F2545</f>
        <v>0</v>
      </c>
      <c r="E757" s="19" t="s">
        <v>281</v>
      </c>
      <c r="F757" s="26">
        <v>44713</v>
      </c>
    </row>
    <row r="758" spans="1:6" hidden="1">
      <c r="A758" s="19">
        <v>12</v>
      </c>
      <c r="B758" s="19" t="s">
        <v>18</v>
      </c>
      <c r="C758" s="24">
        <f>'Filter by planned &amp; actual'!F758</f>
        <v>0</v>
      </c>
      <c r="D758" s="24">
        <f>'Filter by planned &amp; actual'!F2546</f>
        <v>0</v>
      </c>
      <c r="E758" s="19" t="s">
        <v>281</v>
      </c>
      <c r="F758" s="26">
        <v>44713</v>
      </c>
    </row>
    <row r="759" spans="1:6" hidden="1">
      <c r="A759" s="19">
        <v>13</v>
      </c>
      <c r="B759" s="19" t="s">
        <v>19</v>
      </c>
      <c r="C759" s="24">
        <f>'Filter by planned &amp; actual'!F759</f>
        <v>0</v>
      </c>
      <c r="D759" s="24">
        <f>'Filter by planned &amp; actual'!F2547</f>
        <v>0</v>
      </c>
      <c r="E759" s="19" t="s">
        <v>281</v>
      </c>
      <c r="F759" s="26">
        <v>44713</v>
      </c>
    </row>
    <row r="760" spans="1:6" hidden="1">
      <c r="A760" s="19">
        <v>14</v>
      </c>
      <c r="B760" s="19" t="s">
        <v>20</v>
      </c>
      <c r="C760" s="24">
        <f>'Filter by planned &amp; actual'!F760</f>
        <v>0</v>
      </c>
      <c r="D760" s="24">
        <f>'Filter by planned &amp; actual'!F2548</f>
        <v>0</v>
      </c>
      <c r="E760" s="19" t="s">
        <v>281</v>
      </c>
      <c r="F760" s="26">
        <v>44713</v>
      </c>
    </row>
    <row r="761" spans="1:6" hidden="1">
      <c r="A761" s="19">
        <v>15</v>
      </c>
      <c r="B761" s="19" t="s">
        <v>21</v>
      </c>
      <c r="C761" s="24">
        <f>'Filter by planned &amp; actual'!F761</f>
        <v>0</v>
      </c>
      <c r="D761" s="24">
        <f>'Filter by planned &amp; actual'!F2549</f>
        <v>0</v>
      </c>
      <c r="E761" s="19" t="s">
        <v>281</v>
      </c>
      <c r="F761" s="26">
        <v>44713</v>
      </c>
    </row>
    <row r="762" spans="1:6" hidden="1">
      <c r="A762" s="19">
        <v>16</v>
      </c>
      <c r="B762" s="19" t="s">
        <v>22</v>
      </c>
      <c r="C762" s="24">
        <f>'Filter by planned &amp; actual'!F762</f>
        <v>0</v>
      </c>
      <c r="D762" s="24">
        <f>'Filter by planned &amp; actual'!F2550</f>
        <v>0</v>
      </c>
      <c r="E762" s="19" t="s">
        <v>281</v>
      </c>
      <c r="F762" s="26">
        <v>44713</v>
      </c>
    </row>
    <row r="763" spans="1:6" hidden="1">
      <c r="A763" s="19">
        <v>17</v>
      </c>
      <c r="B763" s="19" t="s">
        <v>23</v>
      </c>
      <c r="C763" s="24">
        <f>'Filter by planned &amp; actual'!F763</f>
        <v>0</v>
      </c>
      <c r="D763" s="24">
        <f>'Filter by planned &amp; actual'!F2551</f>
        <v>0</v>
      </c>
      <c r="E763" s="19" t="s">
        <v>281</v>
      </c>
      <c r="F763" s="26">
        <v>44713</v>
      </c>
    </row>
    <row r="764" spans="1:6" hidden="1">
      <c r="A764" s="19">
        <v>18</v>
      </c>
      <c r="B764" s="19" t="s">
        <v>24</v>
      </c>
      <c r="C764" s="24">
        <f>'Filter by planned &amp; actual'!F764</f>
        <v>0</v>
      </c>
      <c r="D764" s="24">
        <f>'Filter by planned &amp; actual'!F2552</f>
        <v>0</v>
      </c>
      <c r="E764" s="19" t="s">
        <v>281</v>
      </c>
      <c r="F764" s="26">
        <v>44713</v>
      </c>
    </row>
    <row r="765" spans="1:6" hidden="1">
      <c r="A765" s="19">
        <v>19</v>
      </c>
      <c r="B765" s="19" t="s">
        <v>25</v>
      </c>
      <c r="C765" s="24">
        <f>'Filter by planned &amp; actual'!F765</f>
        <v>0</v>
      </c>
      <c r="D765" s="24">
        <f>'Filter by planned &amp; actual'!F2553</f>
        <v>0</v>
      </c>
      <c r="E765" s="19" t="s">
        <v>281</v>
      </c>
      <c r="F765" s="26">
        <v>44713</v>
      </c>
    </row>
    <row r="766" spans="1:6" hidden="1">
      <c r="A766" s="19">
        <v>20</v>
      </c>
      <c r="B766" s="19" t="s">
        <v>26</v>
      </c>
      <c r="C766" s="24">
        <f>'Filter by planned &amp; actual'!F766</f>
        <v>25000000</v>
      </c>
      <c r="D766" s="24">
        <f>'Filter by planned &amp; actual'!F2554</f>
        <v>2820470</v>
      </c>
      <c r="E766" s="19" t="s">
        <v>281</v>
      </c>
      <c r="F766" s="26">
        <v>44713</v>
      </c>
    </row>
    <row r="767" spans="1:6" hidden="1">
      <c r="A767" s="19">
        <v>21</v>
      </c>
      <c r="B767" s="19" t="s">
        <v>27</v>
      </c>
      <c r="C767" s="24">
        <f>'Filter by planned &amp; actual'!F767</f>
        <v>23783017</v>
      </c>
      <c r="D767" s="24">
        <f>'Filter by planned &amp; actual'!F2555</f>
        <v>13613599.24</v>
      </c>
      <c r="E767" s="19" t="s">
        <v>281</v>
      </c>
      <c r="F767" s="26">
        <v>44713</v>
      </c>
    </row>
    <row r="768" spans="1:6" hidden="1">
      <c r="A768" s="19">
        <v>22</v>
      </c>
      <c r="B768" s="19" t="s">
        <v>29</v>
      </c>
      <c r="C768" s="24">
        <f>'Filter by planned &amp; actual'!F768</f>
        <v>12131113</v>
      </c>
      <c r="D768" s="24">
        <f>'Filter by planned &amp; actual'!F2556</f>
        <v>10000000</v>
      </c>
      <c r="E768" s="19" t="s">
        <v>281</v>
      </c>
      <c r="F768" s="26">
        <v>44713</v>
      </c>
    </row>
    <row r="769" spans="1:6" hidden="1">
      <c r="A769" s="19">
        <v>23</v>
      </c>
      <c r="B769" s="19" t="s">
        <v>30</v>
      </c>
      <c r="C769" s="24">
        <f>'Filter by planned &amp; actual'!F769</f>
        <v>31023522</v>
      </c>
      <c r="D769" s="24">
        <f>'Filter by planned &amp; actual'!F2557</f>
        <v>52227046</v>
      </c>
      <c r="E769" s="19" t="s">
        <v>281</v>
      </c>
      <c r="F769" s="26">
        <v>44713</v>
      </c>
    </row>
    <row r="770" spans="1:6" hidden="1">
      <c r="A770" s="19">
        <v>24</v>
      </c>
      <c r="B770" s="19" t="s">
        <v>31</v>
      </c>
      <c r="C770" s="24">
        <f>'Filter by planned &amp; actual'!F770</f>
        <v>0</v>
      </c>
      <c r="D770" s="24">
        <f>'Filter by planned &amp; actual'!F2558</f>
        <v>0</v>
      </c>
      <c r="E770" s="19" t="s">
        <v>281</v>
      </c>
      <c r="F770" s="26">
        <v>44713</v>
      </c>
    </row>
    <row r="771" spans="1:6" hidden="1">
      <c r="A771" s="19">
        <v>25</v>
      </c>
      <c r="B771" s="19" t="s">
        <v>32</v>
      </c>
      <c r="C771" s="24">
        <f>'Filter by planned &amp; actual'!F771</f>
        <v>0</v>
      </c>
      <c r="D771" s="24">
        <f>'Filter by planned &amp; actual'!F2559</f>
        <v>0</v>
      </c>
      <c r="E771" s="19" t="s">
        <v>281</v>
      </c>
      <c r="F771" s="26">
        <v>44713</v>
      </c>
    </row>
    <row r="772" spans="1:6" hidden="1">
      <c r="A772" s="19">
        <v>26</v>
      </c>
      <c r="B772" s="19" t="s">
        <v>34</v>
      </c>
      <c r="C772" s="24">
        <f>'Filter by planned &amp; actual'!F772</f>
        <v>12784845</v>
      </c>
      <c r="D772" s="24">
        <f>'Filter by planned &amp; actual'!F2560</f>
        <v>28609603.350000001</v>
      </c>
      <c r="E772" s="19" t="s">
        <v>281</v>
      </c>
      <c r="F772" s="26">
        <v>44713</v>
      </c>
    </row>
    <row r="773" spans="1:6" hidden="1">
      <c r="A773" s="19">
        <v>27</v>
      </c>
      <c r="B773" s="19" t="s">
        <v>35</v>
      </c>
      <c r="C773" s="24">
        <f>'Filter by planned &amp; actual'!F773</f>
        <v>0</v>
      </c>
      <c r="D773" s="24">
        <f>'Filter by planned &amp; actual'!F2561</f>
        <v>0</v>
      </c>
      <c r="E773" s="19" t="s">
        <v>281</v>
      </c>
      <c r="F773" s="26">
        <v>44713</v>
      </c>
    </row>
    <row r="774" spans="1:6" hidden="1">
      <c r="A774" s="19">
        <v>28</v>
      </c>
      <c r="B774" s="19" t="s">
        <v>36</v>
      </c>
      <c r="C774" s="24">
        <f>'Filter by planned &amp; actual'!F774</f>
        <v>0</v>
      </c>
      <c r="D774" s="24">
        <f>'Filter by planned &amp; actual'!F2562</f>
        <v>0</v>
      </c>
      <c r="E774" s="19" t="s">
        <v>281</v>
      </c>
      <c r="F774" s="26">
        <v>44713</v>
      </c>
    </row>
    <row r="775" spans="1:6" hidden="1">
      <c r="A775" s="19">
        <v>29</v>
      </c>
      <c r="B775" s="19" t="s">
        <v>37</v>
      </c>
      <c r="C775" s="24">
        <f>'Filter by planned &amp; actual'!F775</f>
        <v>0</v>
      </c>
      <c r="D775" s="24">
        <f>'Filter by planned &amp; actual'!F2563</f>
        <v>0</v>
      </c>
      <c r="E775" s="19" t="s">
        <v>281</v>
      </c>
      <c r="F775" s="26">
        <v>44713</v>
      </c>
    </row>
    <row r="776" spans="1:6" hidden="1">
      <c r="A776" s="19">
        <v>30</v>
      </c>
      <c r="B776" s="19" t="s">
        <v>38</v>
      </c>
      <c r="C776" s="24">
        <f>'Filter by planned &amp; actual'!F776</f>
        <v>0</v>
      </c>
      <c r="D776" s="24">
        <f>'Filter by planned &amp; actual'!F2564</f>
        <v>0</v>
      </c>
      <c r="E776" s="19" t="s">
        <v>281</v>
      </c>
      <c r="F776" s="26">
        <v>44713</v>
      </c>
    </row>
    <row r="777" spans="1:6" hidden="1">
      <c r="A777" s="19">
        <v>31</v>
      </c>
      <c r="B777" s="19" t="s">
        <v>39</v>
      </c>
      <c r="C777" s="24">
        <f>'Filter by planned &amp; actual'!F777</f>
        <v>0</v>
      </c>
      <c r="D777" s="24">
        <f>'Filter by planned &amp; actual'!F2565</f>
        <v>0</v>
      </c>
      <c r="E777" s="19" t="s">
        <v>281</v>
      </c>
      <c r="F777" s="26">
        <v>44713</v>
      </c>
    </row>
    <row r="778" spans="1:6" hidden="1">
      <c r="A778" s="19">
        <v>32</v>
      </c>
      <c r="B778" s="19" t="s">
        <v>40</v>
      </c>
      <c r="C778" s="24">
        <f>'Filter by planned &amp; actual'!F778</f>
        <v>0</v>
      </c>
      <c r="D778" s="24">
        <f>'Filter by planned &amp; actual'!F2566</f>
        <v>0</v>
      </c>
      <c r="E778" s="19" t="s">
        <v>281</v>
      </c>
      <c r="F778" s="26">
        <v>44713</v>
      </c>
    </row>
    <row r="779" spans="1:6" hidden="1">
      <c r="A779" s="19">
        <v>33</v>
      </c>
      <c r="B779" s="19" t="s">
        <v>41</v>
      </c>
      <c r="C779" s="24">
        <f>'Filter by planned &amp; actual'!F779</f>
        <v>20557875</v>
      </c>
      <c r="D779" s="24">
        <f>'Filter by planned &amp; actual'!F2567</f>
        <v>0</v>
      </c>
      <c r="E779" s="19" t="s">
        <v>281</v>
      </c>
      <c r="F779" s="26">
        <v>44713</v>
      </c>
    </row>
    <row r="780" spans="1:6" hidden="1">
      <c r="A780" s="19">
        <v>34</v>
      </c>
      <c r="B780" s="19" t="s">
        <v>42</v>
      </c>
      <c r="C780" s="24">
        <f>'Filter by planned &amp; actual'!F780</f>
        <v>0</v>
      </c>
      <c r="D780" s="24">
        <f>'Filter by planned &amp; actual'!F2568</f>
        <v>0</v>
      </c>
      <c r="E780" s="19" t="s">
        <v>281</v>
      </c>
      <c r="F780" s="26">
        <v>44713</v>
      </c>
    </row>
    <row r="781" spans="1:6" hidden="1">
      <c r="A781" s="19">
        <v>35</v>
      </c>
      <c r="B781" s="19" t="s">
        <v>43</v>
      </c>
      <c r="C781" s="24">
        <f>'Filter by planned &amp; actual'!F781</f>
        <v>0</v>
      </c>
      <c r="D781" s="24">
        <f>'Filter by planned &amp; actual'!F2569</f>
        <v>0</v>
      </c>
      <c r="E781" s="19" t="s">
        <v>281</v>
      </c>
      <c r="F781" s="26">
        <v>44713</v>
      </c>
    </row>
    <row r="782" spans="1:6" hidden="1">
      <c r="A782" s="19">
        <v>36</v>
      </c>
      <c r="B782" s="19" t="s">
        <v>44</v>
      </c>
      <c r="C782" s="24">
        <f>'Filter by planned &amp; actual'!F782</f>
        <v>0</v>
      </c>
      <c r="D782" s="24">
        <f>'Filter by planned &amp; actual'!F2570</f>
        <v>0</v>
      </c>
      <c r="E782" s="19" t="s">
        <v>281</v>
      </c>
      <c r="F782" s="26">
        <v>44713</v>
      </c>
    </row>
    <row r="783" spans="1:6" hidden="1">
      <c r="A783" s="19">
        <v>37</v>
      </c>
      <c r="B783" s="19" t="s">
        <v>1980</v>
      </c>
      <c r="C783" s="24">
        <f>'Filter by planned &amp; actual'!F783</f>
        <v>19457455</v>
      </c>
      <c r="D783" s="24">
        <f>'Filter by planned &amp; actual'!F2571</f>
        <v>9285333.3499999996</v>
      </c>
      <c r="E783" s="19" t="s">
        <v>281</v>
      </c>
      <c r="F783" s="26">
        <v>44713</v>
      </c>
    </row>
    <row r="784" spans="1:6" hidden="1">
      <c r="A784" s="19">
        <v>38</v>
      </c>
      <c r="B784" s="19" t="s">
        <v>1982</v>
      </c>
      <c r="C784" s="24">
        <f>'Filter by planned &amp; actual'!F784</f>
        <v>28781063</v>
      </c>
      <c r="D784" s="24">
        <f>'Filter by planned &amp; actual'!F2572</f>
        <v>7246439</v>
      </c>
      <c r="E784" s="19" t="s">
        <v>281</v>
      </c>
      <c r="F784" s="26">
        <v>44713</v>
      </c>
    </row>
    <row r="785" spans="1:6" hidden="1">
      <c r="A785" s="19">
        <v>39</v>
      </c>
      <c r="B785" s="19" t="s">
        <v>1984</v>
      </c>
      <c r="C785" s="24">
        <f>'Filter by planned &amp; actual'!F785</f>
        <v>16017504</v>
      </c>
      <c r="D785" s="24">
        <f>'Filter by planned &amp; actual'!F2573</f>
        <v>23690590.75</v>
      </c>
      <c r="E785" s="19" t="s">
        <v>281</v>
      </c>
      <c r="F785" s="26">
        <v>44713</v>
      </c>
    </row>
    <row r="786" spans="1:6" hidden="1">
      <c r="A786" s="19">
        <v>40</v>
      </c>
      <c r="B786" s="19" t="s">
        <v>2001</v>
      </c>
      <c r="C786" s="24">
        <f>'Filter by planned &amp; actual'!F786</f>
        <v>6908238</v>
      </c>
      <c r="D786" s="24">
        <f>'Filter by planned &amp; actual'!F2574</f>
        <v>21442366.939999998</v>
      </c>
      <c r="E786" s="19" t="s">
        <v>281</v>
      </c>
      <c r="F786" s="26">
        <v>44713</v>
      </c>
    </row>
    <row r="787" spans="1:6" hidden="1">
      <c r="A787" s="19">
        <v>41</v>
      </c>
      <c r="B787" s="19" t="s">
        <v>2002</v>
      </c>
      <c r="C787" s="24">
        <f>'Filter by planned &amp; actual'!F787</f>
        <v>0</v>
      </c>
      <c r="D787" s="24">
        <f>'Filter by planned &amp; actual'!F2575</f>
        <v>0</v>
      </c>
      <c r="E787" s="19" t="s">
        <v>281</v>
      </c>
      <c r="F787" s="26">
        <v>44713</v>
      </c>
    </row>
    <row r="788" spans="1:6" hidden="1">
      <c r="A788" s="19">
        <v>42</v>
      </c>
      <c r="B788" s="19" t="s">
        <v>2003</v>
      </c>
      <c r="C788" s="24">
        <f>'Filter by planned &amp; actual'!F788</f>
        <v>55000000</v>
      </c>
      <c r="D788" s="24">
        <f>'Filter by planned &amp; actual'!F2576</f>
        <v>0</v>
      </c>
      <c r="E788" s="19" t="s">
        <v>281</v>
      </c>
      <c r="F788" s="26">
        <v>44713</v>
      </c>
    </row>
    <row r="789" spans="1:6" hidden="1">
      <c r="A789" s="19">
        <v>43</v>
      </c>
      <c r="B789" s="19" t="s">
        <v>2064</v>
      </c>
      <c r="C789" s="24">
        <f>'Filter by planned &amp; actual'!F789</f>
        <v>0</v>
      </c>
      <c r="D789" s="24">
        <f>'Filter by planned &amp; actual'!F2577</f>
        <v>0</v>
      </c>
      <c r="E789" s="19" t="s">
        <v>281</v>
      </c>
      <c r="F789" s="26">
        <v>44713</v>
      </c>
    </row>
    <row r="790" spans="1:6" hidden="1">
      <c r="A790" s="19">
        <v>44</v>
      </c>
      <c r="B790" s="19" t="s">
        <v>2062</v>
      </c>
      <c r="C790" s="24">
        <f>'Filter by planned &amp; actual'!F790</f>
        <v>0</v>
      </c>
      <c r="D790" s="24">
        <f>'Filter by planned &amp; actual'!F2578</f>
        <v>0</v>
      </c>
      <c r="E790" s="19" t="s">
        <v>281</v>
      </c>
      <c r="F790" s="26">
        <v>44713</v>
      </c>
    </row>
    <row r="791" spans="1:6" hidden="1">
      <c r="A791" s="19">
        <v>45</v>
      </c>
      <c r="B791" s="19" t="s">
        <v>2063</v>
      </c>
      <c r="C791" s="24">
        <f>'Filter by planned &amp; actual'!F791</f>
        <v>0</v>
      </c>
      <c r="D791" s="24">
        <f>'Filter by planned &amp; actual'!F2579</f>
        <v>0</v>
      </c>
      <c r="E791" s="19" t="s">
        <v>281</v>
      </c>
      <c r="F791" s="26">
        <v>44713</v>
      </c>
    </row>
    <row r="792" spans="1:6" hidden="1">
      <c r="A792" s="19">
        <v>46</v>
      </c>
      <c r="B792" s="12" t="s">
        <v>2065</v>
      </c>
      <c r="C792" s="24">
        <f>'Filter by planned &amp; actual'!F792</f>
        <v>0</v>
      </c>
      <c r="D792" s="24">
        <f>'Filter by planned &amp; actual'!F2580</f>
        <v>139383110</v>
      </c>
      <c r="E792" s="19" t="s">
        <v>281</v>
      </c>
      <c r="F792" s="26">
        <v>44713</v>
      </c>
    </row>
    <row r="793" spans="1:6" hidden="1">
      <c r="A793" s="19">
        <v>47</v>
      </c>
      <c r="B793" s="12" t="s">
        <v>2066</v>
      </c>
      <c r="C793" s="24">
        <f>'Filter by planned &amp; actual'!F793</f>
        <v>55431984</v>
      </c>
      <c r="D793" s="24">
        <f>'Filter by planned &amp; actual'!F2581</f>
        <v>20144379.859999999</v>
      </c>
      <c r="E793" s="19" t="s">
        <v>281</v>
      </c>
      <c r="F793" s="26">
        <v>44713</v>
      </c>
    </row>
    <row r="794" spans="1:6" hidden="1">
      <c r="A794" s="19">
        <v>48</v>
      </c>
      <c r="B794" s="19" t="s">
        <v>2068</v>
      </c>
      <c r="C794" s="24">
        <f>'Filter by planned &amp; actual'!F794</f>
        <v>35478445</v>
      </c>
      <c r="D794" s="24">
        <f>'Filter by planned &amp; actual'!F2582</f>
        <v>8759315.9000000004</v>
      </c>
      <c r="E794" s="19" t="s">
        <v>281</v>
      </c>
      <c r="F794" s="26">
        <v>44713</v>
      </c>
    </row>
    <row r="795" spans="1:6" hidden="1">
      <c r="A795" s="19">
        <v>49</v>
      </c>
      <c r="B795" s="19" t="s">
        <v>2069</v>
      </c>
      <c r="C795" s="24">
        <f>'Filter by planned &amp; actual'!F795</f>
        <v>0</v>
      </c>
      <c r="D795" s="24">
        <f>'Filter by planned &amp; actual'!F2583</f>
        <v>0</v>
      </c>
      <c r="E795" s="19" t="s">
        <v>281</v>
      </c>
      <c r="F795" s="26">
        <v>44713</v>
      </c>
    </row>
    <row r="796" spans="1:6" hidden="1">
      <c r="A796" s="19">
        <v>50</v>
      </c>
      <c r="B796" s="19" t="s">
        <v>66</v>
      </c>
      <c r="C796" s="24">
        <f>'Filter by planned &amp; actual'!F796</f>
        <v>0</v>
      </c>
      <c r="D796" s="24">
        <f>'Filter by planned &amp; actual'!F2584</f>
        <v>0</v>
      </c>
      <c r="E796" s="19" t="s">
        <v>281</v>
      </c>
      <c r="F796" s="26">
        <v>44713</v>
      </c>
    </row>
    <row r="797" spans="1:6" hidden="1">
      <c r="A797" s="19">
        <v>51</v>
      </c>
      <c r="B797" s="19" t="s">
        <v>67</v>
      </c>
      <c r="C797" s="24">
        <f>'Filter by planned &amp; actual'!F797</f>
        <v>0</v>
      </c>
      <c r="D797" s="24">
        <f>'Filter by planned &amp; actual'!F2585</f>
        <v>0</v>
      </c>
      <c r="E797" s="19" t="s">
        <v>281</v>
      </c>
      <c r="F797" s="26">
        <v>44713</v>
      </c>
    </row>
    <row r="798" spans="1:6" hidden="1">
      <c r="A798" s="19">
        <v>52</v>
      </c>
      <c r="B798" s="19" t="s">
        <v>68</v>
      </c>
      <c r="C798" s="24">
        <f>'Filter by planned &amp; actual'!F798</f>
        <v>0</v>
      </c>
      <c r="D798" s="24">
        <f>'Filter by planned &amp; actual'!F2586</f>
        <v>0</v>
      </c>
      <c r="E798" s="19" t="s">
        <v>281</v>
      </c>
      <c r="F798" s="26">
        <v>44713</v>
      </c>
    </row>
    <row r="799" spans="1:6" hidden="1">
      <c r="A799" s="19">
        <v>53</v>
      </c>
      <c r="B799" s="19" t="s">
        <v>69</v>
      </c>
      <c r="C799" s="24">
        <f>'Filter by planned &amp; actual'!F799</f>
        <v>0</v>
      </c>
      <c r="D799" s="24">
        <f>'Filter by planned &amp; actual'!F2587</f>
        <v>0</v>
      </c>
      <c r="E799" s="19" t="s">
        <v>281</v>
      </c>
      <c r="F799" s="26">
        <v>44713</v>
      </c>
    </row>
    <row r="800" spans="1:6" hidden="1">
      <c r="A800" s="19">
        <v>54</v>
      </c>
      <c r="B800" s="19" t="s">
        <v>70</v>
      </c>
      <c r="C800" s="24">
        <f>'Filter by planned &amp; actual'!F800</f>
        <v>0</v>
      </c>
      <c r="D800" s="24">
        <f>'Filter by planned &amp; actual'!F2588</f>
        <v>0</v>
      </c>
      <c r="E800" s="19" t="s">
        <v>281</v>
      </c>
      <c r="F800" s="26">
        <v>44713</v>
      </c>
    </row>
    <row r="801" spans="1:6" hidden="1">
      <c r="A801" s="19">
        <v>55</v>
      </c>
      <c r="B801" s="19" t="s">
        <v>71</v>
      </c>
      <c r="C801" s="24">
        <f>'Filter by planned &amp; actual'!F801</f>
        <v>0</v>
      </c>
      <c r="D801" s="24">
        <f>'Filter by planned &amp; actual'!F2589</f>
        <v>0</v>
      </c>
      <c r="E801" s="19" t="s">
        <v>281</v>
      </c>
      <c r="F801" s="26">
        <v>44713</v>
      </c>
    </row>
    <row r="802" spans="1:6" hidden="1">
      <c r="A802" s="19">
        <v>56</v>
      </c>
      <c r="B802" s="19" t="s">
        <v>72</v>
      </c>
      <c r="C802" s="24">
        <f>'Filter by planned &amp; actual'!F802</f>
        <v>0</v>
      </c>
      <c r="D802" s="24">
        <f>'Filter by planned &amp; actual'!F2590</f>
        <v>0</v>
      </c>
      <c r="E802" s="19" t="s">
        <v>281</v>
      </c>
      <c r="F802" s="26">
        <v>44713</v>
      </c>
    </row>
    <row r="803" spans="1:6" hidden="1">
      <c r="A803" s="19">
        <v>57</v>
      </c>
      <c r="B803" s="19" t="s">
        <v>73</v>
      </c>
      <c r="C803" s="24">
        <f>'Filter by planned &amp; actual'!F803</f>
        <v>0</v>
      </c>
      <c r="D803" s="24">
        <f>'Filter by planned &amp; actual'!F2591</f>
        <v>0</v>
      </c>
      <c r="E803" s="19" t="s">
        <v>281</v>
      </c>
      <c r="F803" s="26">
        <v>44713</v>
      </c>
    </row>
    <row r="804" spans="1:6" hidden="1">
      <c r="A804" s="19">
        <v>58</v>
      </c>
      <c r="B804" s="19" t="s">
        <v>74</v>
      </c>
      <c r="C804" s="24">
        <f>'Filter by planned &amp; actual'!F804</f>
        <v>0</v>
      </c>
      <c r="D804" s="24">
        <f>'Filter by planned &amp; actual'!F2592</f>
        <v>0</v>
      </c>
      <c r="E804" s="19" t="s">
        <v>281</v>
      </c>
      <c r="F804" s="26">
        <v>44713</v>
      </c>
    </row>
    <row r="805" spans="1:6" hidden="1">
      <c r="A805" s="19">
        <v>59</v>
      </c>
      <c r="B805" s="19" t="s">
        <v>75</v>
      </c>
      <c r="C805" s="24">
        <f>'Filter by planned &amp; actual'!F805</f>
        <v>0</v>
      </c>
      <c r="D805" s="24">
        <f>'Filter by planned &amp; actual'!F2593</f>
        <v>0</v>
      </c>
      <c r="E805" s="19" t="s">
        <v>281</v>
      </c>
      <c r="F805" s="26">
        <v>44713</v>
      </c>
    </row>
    <row r="806" spans="1:6" hidden="1">
      <c r="A806" s="19">
        <v>60</v>
      </c>
      <c r="B806" s="19" t="s">
        <v>76</v>
      </c>
      <c r="C806" s="24">
        <f>'Filter by planned &amp; actual'!F806</f>
        <v>0</v>
      </c>
      <c r="D806" s="24">
        <f>'Filter by planned &amp; actual'!F2594</f>
        <v>0</v>
      </c>
      <c r="E806" s="19" t="s">
        <v>281</v>
      </c>
      <c r="F806" s="26">
        <v>44713</v>
      </c>
    </row>
    <row r="807" spans="1:6" hidden="1">
      <c r="A807" s="19">
        <v>61</v>
      </c>
      <c r="B807" s="19" t="s">
        <v>77</v>
      </c>
      <c r="C807" s="24">
        <f>'Filter by planned &amp; actual'!F807</f>
        <v>0</v>
      </c>
      <c r="D807" s="24">
        <f>'Filter by planned &amp; actual'!F2595</f>
        <v>0</v>
      </c>
      <c r="E807" s="19" t="s">
        <v>281</v>
      </c>
      <c r="F807" s="26">
        <v>44713</v>
      </c>
    </row>
    <row r="808" spans="1:6" hidden="1">
      <c r="A808" s="19">
        <v>62</v>
      </c>
      <c r="B808" s="19" t="s">
        <v>87</v>
      </c>
      <c r="C808" s="24">
        <f>'Filter by planned &amp; actual'!F808</f>
        <v>0</v>
      </c>
      <c r="D808" s="24">
        <f>'Filter by planned &amp; actual'!F2596</f>
        <v>0</v>
      </c>
      <c r="E808" s="19" t="s">
        <v>281</v>
      </c>
      <c r="F808" s="26">
        <v>44713</v>
      </c>
    </row>
    <row r="809" spans="1:6" hidden="1">
      <c r="A809" s="19">
        <v>63</v>
      </c>
      <c r="B809" s="19" t="s">
        <v>93</v>
      </c>
      <c r="C809" s="24">
        <f>'Filter by planned &amp; actual'!F809</f>
        <v>0</v>
      </c>
      <c r="D809" s="24">
        <f>'Filter by planned &amp; actual'!F2597</f>
        <v>0</v>
      </c>
      <c r="E809" s="19" t="s">
        <v>281</v>
      </c>
      <c r="F809" s="26">
        <v>44713</v>
      </c>
    </row>
    <row r="810" spans="1:6" hidden="1">
      <c r="A810" s="19">
        <v>64</v>
      </c>
      <c r="B810" s="19" t="s">
        <v>94</v>
      </c>
      <c r="C810" s="24">
        <f>'Filter by planned &amp; actual'!F810</f>
        <v>0</v>
      </c>
      <c r="D810" s="24">
        <f>'Filter by planned &amp; actual'!F2598</f>
        <v>0</v>
      </c>
      <c r="E810" s="19" t="s">
        <v>281</v>
      </c>
      <c r="F810" s="26">
        <v>44713</v>
      </c>
    </row>
    <row r="811" spans="1:6" hidden="1">
      <c r="A811" s="19">
        <v>65</v>
      </c>
      <c r="B811" s="19" t="s">
        <v>95</v>
      </c>
      <c r="C811" s="24">
        <f>'Filter by planned &amp; actual'!F811</f>
        <v>0</v>
      </c>
      <c r="D811" s="24">
        <f>'Filter by planned &amp; actual'!F2599</f>
        <v>0</v>
      </c>
      <c r="E811" s="19" t="s">
        <v>281</v>
      </c>
      <c r="F811" s="26">
        <v>44713</v>
      </c>
    </row>
    <row r="812" spans="1:6" hidden="1">
      <c r="A812" s="19">
        <v>66</v>
      </c>
      <c r="B812" s="19" t="s">
        <v>96</v>
      </c>
      <c r="C812" s="24">
        <f>'Filter by planned &amp; actual'!F812</f>
        <v>0</v>
      </c>
      <c r="D812" s="24">
        <f>'Filter by planned &amp; actual'!F2600</f>
        <v>0</v>
      </c>
      <c r="E812" s="19" t="s">
        <v>281</v>
      </c>
      <c r="F812" s="26">
        <v>44713</v>
      </c>
    </row>
    <row r="813" spans="1:6" hidden="1">
      <c r="A813" s="19">
        <v>67</v>
      </c>
      <c r="B813" s="19" t="s">
        <v>97</v>
      </c>
      <c r="C813" s="24">
        <f>'Filter by planned &amp; actual'!F813</f>
        <v>0</v>
      </c>
      <c r="D813" s="24">
        <f>'Filter by planned &amp; actual'!F2601</f>
        <v>0</v>
      </c>
      <c r="E813" s="19" t="s">
        <v>281</v>
      </c>
      <c r="F813" s="26">
        <v>44713</v>
      </c>
    </row>
    <row r="814" spans="1:6" hidden="1">
      <c r="A814" s="19">
        <v>68</v>
      </c>
      <c r="B814" s="19" t="s">
        <v>98</v>
      </c>
      <c r="C814" s="24">
        <f>'Filter by planned &amp; actual'!F814</f>
        <v>0</v>
      </c>
      <c r="D814" s="24">
        <f>'Filter by planned &amp; actual'!F2602</f>
        <v>0</v>
      </c>
      <c r="E814" s="19" t="s">
        <v>281</v>
      </c>
      <c r="F814" s="26">
        <v>44713</v>
      </c>
    </row>
    <row r="815" spans="1:6" hidden="1">
      <c r="A815" s="19">
        <v>69</v>
      </c>
      <c r="B815" s="19" t="s">
        <v>99</v>
      </c>
      <c r="C815" s="24">
        <f>'Filter by planned &amp; actual'!F815</f>
        <v>0</v>
      </c>
      <c r="D815" s="24">
        <f>'Filter by planned &amp; actual'!F2603</f>
        <v>0</v>
      </c>
      <c r="E815" s="19" t="s">
        <v>281</v>
      </c>
      <c r="F815" s="26">
        <v>44713</v>
      </c>
    </row>
    <row r="816" spans="1:6" hidden="1">
      <c r="A816" s="19">
        <v>70</v>
      </c>
      <c r="B816" s="19" t="s">
        <v>100</v>
      </c>
      <c r="C816" s="24">
        <f>'Filter by planned &amp; actual'!F816</f>
        <v>0</v>
      </c>
      <c r="D816" s="24">
        <f>'Filter by planned &amp; actual'!F2604</f>
        <v>0</v>
      </c>
      <c r="E816" s="19" t="s">
        <v>281</v>
      </c>
      <c r="F816" s="26">
        <v>44713</v>
      </c>
    </row>
    <row r="817" spans="1:6" hidden="1">
      <c r="A817" s="19">
        <v>71</v>
      </c>
      <c r="B817" s="19" t="s">
        <v>101</v>
      </c>
      <c r="C817" s="24">
        <f>'Filter by planned &amp; actual'!F817</f>
        <v>0</v>
      </c>
      <c r="D817" s="24">
        <f>'Filter by planned &amp; actual'!F2605</f>
        <v>0</v>
      </c>
      <c r="E817" s="19" t="s">
        <v>281</v>
      </c>
      <c r="F817" s="26">
        <v>44713</v>
      </c>
    </row>
    <row r="818" spans="1:6" hidden="1">
      <c r="A818" s="19">
        <v>72</v>
      </c>
      <c r="B818" s="19" t="s">
        <v>102</v>
      </c>
      <c r="C818" s="24">
        <f>'Filter by planned &amp; actual'!F818</f>
        <v>0</v>
      </c>
      <c r="D818" s="24">
        <f>'Filter by planned &amp; actual'!F2606</f>
        <v>0</v>
      </c>
      <c r="E818" s="19" t="s">
        <v>281</v>
      </c>
      <c r="F818" s="26">
        <v>44713</v>
      </c>
    </row>
    <row r="819" spans="1:6" hidden="1">
      <c r="A819" s="19">
        <v>73</v>
      </c>
      <c r="B819" s="19" t="s">
        <v>103</v>
      </c>
      <c r="C819" s="24">
        <f>'Filter by planned &amp; actual'!F819</f>
        <v>0</v>
      </c>
      <c r="D819" s="24">
        <f>'Filter by planned &amp; actual'!F2607</f>
        <v>0</v>
      </c>
      <c r="E819" s="19" t="s">
        <v>281</v>
      </c>
      <c r="F819" s="26">
        <v>44713</v>
      </c>
    </row>
    <row r="820" spans="1:6" hidden="1">
      <c r="A820" s="19">
        <v>74</v>
      </c>
      <c r="B820" s="19" t="s">
        <v>104</v>
      </c>
      <c r="C820" s="24">
        <f>'Filter by planned &amp; actual'!F820</f>
        <v>0</v>
      </c>
      <c r="D820" s="24">
        <f>'Filter by planned &amp; actual'!F2608</f>
        <v>0</v>
      </c>
      <c r="E820" s="19" t="s">
        <v>281</v>
      </c>
      <c r="F820" s="26">
        <v>44713</v>
      </c>
    </row>
    <row r="821" spans="1:6" hidden="1">
      <c r="A821" s="19">
        <v>75</v>
      </c>
      <c r="B821" s="19" t="s">
        <v>105</v>
      </c>
      <c r="C821" s="24">
        <f>'Filter by planned &amp; actual'!F821</f>
        <v>0</v>
      </c>
      <c r="D821" s="24">
        <f>'Filter by planned &amp; actual'!F2609</f>
        <v>0</v>
      </c>
      <c r="E821" s="19" t="s">
        <v>281</v>
      </c>
      <c r="F821" s="26">
        <v>44713</v>
      </c>
    </row>
    <row r="822" spans="1:6" hidden="1">
      <c r="A822" s="19">
        <v>76</v>
      </c>
      <c r="B822" s="19" t="s">
        <v>111</v>
      </c>
      <c r="C822" s="24">
        <f>'Filter by planned &amp; actual'!F822</f>
        <v>0</v>
      </c>
      <c r="D822" s="24">
        <f>'Filter by planned &amp; actual'!F2610</f>
        <v>0</v>
      </c>
      <c r="E822" s="19" t="s">
        <v>281</v>
      </c>
      <c r="F822" s="26">
        <v>44713</v>
      </c>
    </row>
    <row r="823" spans="1:6" hidden="1">
      <c r="A823" s="19">
        <v>77</v>
      </c>
      <c r="B823" s="19" t="s">
        <v>112</v>
      </c>
      <c r="C823" s="24">
        <f>'Filter by planned &amp; actual'!F823</f>
        <v>0</v>
      </c>
      <c r="D823" s="24">
        <f>'Filter by planned &amp; actual'!F2611</f>
        <v>0</v>
      </c>
      <c r="E823" s="19" t="s">
        <v>281</v>
      </c>
      <c r="F823" s="26">
        <v>44713</v>
      </c>
    </row>
    <row r="824" spans="1:6" hidden="1">
      <c r="A824" s="19">
        <v>78</v>
      </c>
      <c r="B824" s="19" t="s">
        <v>113</v>
      </c>
      <c r="C824" s="24">
        <f>'Filter by planned &amp; actual'!F824</f>
        <v>0</v>
      </c>
      <c r="D824" s="24">
        <f>'Filter by planned &amp; actual'!F2612</f>
        <v>0</v>
      </c>
      <c r="E824" s="19" t="s">
        <v>281</v>
      </c>
      <c r="F824" s="26">
        <v>44713</v>
      </c>
    </row>
    <row r="825" spans="1:6" hidden="1">
      <c r="A825" s="19">
        <v>79</v>
      </c>
      <c r="B825" s="19" t="s">
        <v>114</v>
      </c>
      <c r="C825" s="24">
        <f>'Filter by planned &amp; actual'!F825</f>
        <v>0</v>
      </c>
      <c r="D825" s="24">
        <f>'Filter by planned &amp; actual'!F2613</f>
        <v>0</v>
      </c>
      <c r="E825" s="19" t="s">
        <v>281</v>
      </c>
      <c r="F825" s="26">
        <v>44713</v>
      </c>
    </row>
    <row r="826" spans="1:6" hidden="1">
      <c r="A826" s="19">
        <v>80</v>
      </c>
      <c r="B826" s="19" t="s">
        <v>115</v>
      </c>
      <c r="C826" s="24">
        <f>'Filter by planned &amp; actual'!F826</f>
        <v>0</v>
      </c>
      <c r="D826" s="24">
        <f>'Filter by planned &amp; actual'!F2614</f>
        <v>0</v>
      </c>
      <c r="E826" s="19" t="s">
        <v>281</v>
      </c>
      <c r="F826" s="26">
        <v>44713</v>
      </c>
    </row>
    <row r="827" spans="1:6" hidden="1">
      <c r="A827" s="19">
        <v>81</v>
      </c>
      <c r="B827" s="19" t="s">
        <v>116</v>
      </c>
      <c r="C827" s="24">
        <f>'Filter by planned &amp; actual'!F827</f>
        <v>0</v>
      </c>
      <c r="D827" s="24">
        <f>'Filter by planned &amp; actual'!F2615</f>
        <v>0</v>
      </c>
      <c r="E827" s="19" t="s">
        <v>281</v>
      </c>
      <c r="F827" s="26">
        <v>44713</v>
      </c>
    </row>
    <row r="828" spans="1:6" hidden="1">
      <c r="A828" s="19">
        <v>82</v>
      </c>
      <c r="B828" s="19" t="s">
        <v>117</v>
      </c>
      <c r="C828" s="24">
        <f>'Filter by planned &amp; actual'!F828</f>
        <v>0</v>
      </c>
      <c r="D828" s="24">
        <f>'Filter by planned &amp; actual'!F2616</f>
        <v>0</v>
      </c>
      <c r="E828" s="19" t="s">
        <v>281</v>
      </c>
      <c r="F828" s="26">
        <v>44713</v>
      </c>
    </row>
    <row r="829" spans="1:6" hidden="1">
      <c r="A829" s="19">
        <v>83</v>
      </c>
      <c r="B829" s="19" t="s">
        <v>118</v>
      </c>
      <c r="C829" s="24">
        <f>'Filter by planned &amp; actual'!F829</f>
        <v>0</v>
      </c>
      <c r="D829" s="24">
        <f>'Filter by planned &amp; actual'!F2617</f>
        <v>0</v>
      </c>
      <c r="E829" s="19" t="s">
        <v>281</v>
      </c>
      <c r="F829" s="26">
        <v>44713</v>
      </c>
    </row>
    <row r="830" spans="1:6" hidden="1">
      <c r="A830" s="19">
        <v>84</v>
      </c>
      <c r="B830" s="19" t="s">
        <v>119</v>
      </c>
      <c r="C830" s="24">
        <f>'Filter by planned &amp; actual'!F830</f>
        <v>0</v>
      </c>
      <c r="D830" s="24">
        <f>'Filter by planned &amp; actual'!F2618</f>
        <v>0</v>
      </c>
      <c r="E830" s="19" t="s">
        <v>281</v>
      </c>
      <c r="F830" s="26">
        <v>44713</v>
      </c>
    </row>
    <row r="831" spans="1:6" hidden="1">
      <c r="A831" s="19">
        <v>85</v>
      </c>
      <c r="B831" s="19" t="s">
        <v>120</v>
      </c>
      <c r="C831" s="24">
        <f>'Filter by planned &amp; actual'!F831</f>
        <v>0</v>
      </c>
      <c r="D831" s="24">
        <f>'Filter by planned &amp; actual'!F2619</f>
        <v>0</v>
      </c>
      <c r="E831" s="19" t="s">
        <v>281</v>
      </c>
      <c r="F831" s="26">
        <v>44713</v>
      </c>
    </row>
    <row r="832" spans="1:6" hidden="1">
      <c r="A832" s="19">
        <v>86</v>
      </c>
      <c r="B832" s="19" t="s">
        <v>121</v>
      </c>
      <c r="C832" s="24">
        <f>'Filter by planned &amp; actual'!F832</f>
        <v>0</v>
      </c>
      <c r="D832" s="24">
        <f>'Filter by planned &amp; actual'!F2620</f>
        <v>0</v>
      </c>
      <c r="E832" s="19" t="s">
        <v>281</v>
      </c>
      <c r="F832" s="26">
        <v>44713</v>
      </c>
    </row>
    <row r="833" spans="1:6" hidden="1">
      <c r="A833" s="19">
        <v>87</v>
      </c>
      <c r="B833" s="19" t="s">
        <v>122</v>
      </c>
      <c r="C833" s="24">
        <f>'Filter by planned &amp; actual'!F833</f>
        <v>0</v>
      </c>
      <c r="D833" s="24">
        <f>'Filter by planned &amp; actual'!F2621</f>
        <v>0</v>
      </c>
      <c r="E833" s="19" t="s">
        <v>281</v>
      </c>
      <c r="F833" s="26">
        <v>44713</v>
      </c>
    </row>
    <row r="834" spans="1:6" hidden="1">
      <c r="A834" s="19">
        <v>88</v>
      </c>
      <c r="B834" s="19" t="s">
        <v>123</v>
      </c>
      <c r="C834" s="24">
        <f>'Filter by planned &amp; actual'!F834</f>
        <v>0</v>
      </c>
      <c r="D834" s="24">
        <f>'Filter by planned &amp; actual'!F2622</f>
        <v>0</v>
      </c>
      <c r="E834" s="19" t="s">
        <v>281</v>
      </c>
      <c r="F834" s="26">
        <v>44713</v>
      </c>
    </row>
    <row r="835" spans="1:6" hidden="1">
      <c r="A835" s="19">
        <v>89</v>
      </c>
      <c r="B835" s="19" t="s">
        <v>126</v>
      </c>
      <c r="C835" s="24">
        <f>'Filter by planned &amp; actual'!F835</f>
        <v>0</v>
      </c>
      <c r="D835" s="24">
        <f>'Filter by planned &amp; actual'!F2623</f>
        <v>0</v>
      </c>
      <c r="E835" s="19" t="s">
        <v>281</v>
      </c>
      <c r="F835" s="26">
        <v>44713</v>
      </c>
    </row>
    <row r="836" spans="1:6" hidden="1">
      <c r="A836" s="19">
        <v>90</v>
      </c>
      <c r="B836" s="19" t="s">
        <v>284</v>
      </c>
      <c r="C836" s="24">
        <f>'Filter by planned &amp; actual'!F836</f>
        <v>0</v>
      </c>
      <c r="D836" s="24">
        <f>'Filter by planned &amp; actual'!F2624</f>
        <v>0</v>
      </c>
      <c r="E836" s="19" t="s">
        <v>281</v>
      </c>
      <c r="F836" s="26">
        <v>44713</v>
      </c>
    </row>
    <row r="837" spans="1:6" hidden="1">
      <c r="A837" s="19">
        <v>91</v>
      </c>
      <c r="B837" s="19" t="s">
        <v>2006</v>
      </c>
      <c r="C837" s="24">
        <f>'Filter by planned &amp; actual'!F837</f>
        <v>0</v>
      </c>
      <c r="D837" s="24">
        <f>'Filter by planned &amp; actual'!F2625</f>
        <v>0</v>
      </c>
      <c r="E837" s="19" t="s">
        <v>281</v>
      </c>
      <c r="F837" s="26">
        <v>44713</v>
      </c>
    </row>
    <row r="838" spans="1:6" hidden="1">
      <c r="A838" s="19">
        <v>92</v>
      </c>
      <c r="B838" s="19" t="s">
        <v>283</v>
      </c>
      <c r="C838" s="24">
        <f>'Filter by planned &amp; actual'!F838</f>
        <v>0</v>
      </c>
      <c r="D838" s="24">
        <f>'Filter by planned &amp; actual'!F2626</f>
        <v>0</v>
      </c>
      <c r="E838" s="19" t="s">
        <v>281</v>
      </c>
      <c r="F838" s="26">
        <v>44713</v>
      </c>
    </row>
    <row r="839" spans="1:6" hidden="1">
      <c r="A839" s="19">
        <v>93</v>
      </c>
      <c r="B839" s="19" t="s">
        <v>2005</v>
      </c>
      <c r="C839" s="24">
        <f>'Filter by planned &amp; actual'!F839</f>
        <v>0</v>
      </c>
      <c r="D839" s="24">
        <f>'Filter by planned &amp; actual'!F2627</f>
        <v>0</v>
      </c>
      <c r="E839" s="19" t="s">
        <v>281</v>
      </c>
      <c r="F839" s="26">
        <v>44713</v>
      </c>
    </row>
    <row r="840" spans="1:6" hidden="1">
      <c r="A840" s="19">
        <v>94</v>
      </c>
      <c r="B840" s="19" t="s">
        <v>2075</v>
      </c>
      <c r="C840" s="24">
        <f>'Filter by planned &amp; actual'!F840</f>
        <v>0</v>
      </c>
      <c r="D840" s="24">
        <f>'Filter by planned &amp; actual'!F2628</f>
        <v>0</v>
      </c>
      <c r="E840" s="19" t="s">
        <v>281</v>
      </c>
      <c r="F840" s="26">
        <v>44713</v>
      </c>
    </row>
    <row r="841" spans="1:6" hidden="1">
      <c r="A841" s="19">
        <v>95</v>
      </c>
      <c r="B841" s="19" t="s">
        <v>2076</v>
      </c>
      <c r="C841" s="24">
        <f>'Filter by planned &amp; actual'!F841</f>
        <v>0</v>
      </c>
      <c r="D841" s="24">
        <f>'Filter by planned &amp; actual'!F2629</f>
        <v>0</v>
      </c>
      <c r="E841" s="19" t="s">
        <v>281</v>
      </c>
      <c r="F841" s="26">
        <v>44713</v>
      </c>
    </row>
    <row r="842" spans="1:6" hidden="1">
      <c r="A842" s="19">
        <v>96</v>
      </c>
      <c r="B842" s="19" t="s">
        <v>2077</v>
      </c>
      <c r="C842" s="24">
        <f>'Filter by planned &amp; actual'!F842</f>
        <v>0</v>
      </c>
      <c r="D842" s="24">
        <f>'Filter by planned &amp; actual'!F2630</f>
        <v>0</v>
      </c>
      <c r="E842" s="19" t="s">
        <v>281</v>
      </c>
      <c r="F842" s="26">
        <v>44713</v>
      </c>
    </row>
    <row r="843" spans="1:6" hidden="1">
      <c r="A843" s="19">
        <v>97</v>
      </c>
      <c r="B843" s="19" t="s">
        <v>2078</v>
      </c>
      <c r="C843" s="24">
        <f>'Filter by planned &amp; actual'!F843</f>
        <v>0</v>
      </c>
      <c r="D843" s="24">
        <f>'Filter by planned &amp; actual'!F2631</f>
        <v>0</v>
      </c>
      <c r="E843" s="19" t="s">
        <v>281</v>
      </c>
      <c r="F843" s="26">
        <v>44713</v>
      </c>
    </row>
    <row r="844" spans="1:6" hidden="1">
      <c r="A844" s="19">
        <v>98</v>
      </c>
      <c r="B844" s="19" t="s">
        <v>2079</v>
      </c>
      <c r="C844" s="24">
        <f>'Filter by planned &amp; actual'!F844</f>
        <v>30032955</v>
      </c>
      <c r="D844" s="24">
        <f>'Filter by planned &amp; actual'!F2632</f>
        <v>7663669</v>
      </c>
      <c r="E844" s="19" t="s">
        <v>281</v>
      </c>
      <c r="F844" s="26">
        <v>44713</v>
      </c>
    </row>
    <row r="845" spans="1:6" hidden="1">
      <c r="A845" s="19">
        <v>99</v>
      </c>
      <c r="B845" s="19" t="s">
        <v>2080</v>
      </c>
      <c r="C845" s="24">
        <f>'Filter by planned &amp; actual'!F845</f>
        <v>50000000</v>
      </c>
      <c r="D845" s="24">
        <f>'Filter by planned &amp; actual'!F2633</f>
        <v>0</v>
      </c>
      <c r="E845" s="19" t="s">
        <v>281</v>
      </c>
      <c r="F845" s="26">
        <v>44713</v>
      </c>
    </row>
    <row r="846" spans="1:6" hidden="1">
      <c r="A846" s="19">
        <v>100</v>
      </c>
      <c r="B846" s="19" t="s">
        <v>2081</v>
      </c>
      <c r="C846" s="24">
        <f>'Filter by planned &amp; actual'!F846</f>
        <v>0</v>
      </c>
      <c r="D846" s="24">
        <f>'Filter by planned &amp; actual'!F2634</f>
        <v>0</v>
      </c>
      <c r="E846" s="19" t="s">
        <v>281</v>
      </c>
      <c r="F846" s="26">
        <v>44713</v>
      </c>
    </row>
    <row r="847" spans="1:6" hidden="1">
      <c r="A847" s="19">
        <v>101</v>
      </c>
      <c r="B847" s="19" t="s">
        <v>2082</v>
      </c>
      <c r="C847" s="24">
        <f>'Filter by planned &amp; actual'!F847</f>
        <v>0</v>
      </c>
      <c r="D847" s="24">
        <f>'Filter by planned &amp; actual'!F2635</f>
        <v>0</v>
      </c>
      <c r="E847" s="19" t="s">
        <v>281</v>
      </c>
      <c r="F847" s="26">
        <v>44713</v>
      </c>
    </row>
    <row r="848" spans="1:6" hidden="1">
      <c r="A848" s="19">
        <v>102</v>
      </c>
      <c r="B848" s="19" t="s">
        <v>2083</v>
      </c>
      <c r="C848" s="24">
        <f>'Filter by planned &amp; actual'!F848</f>
        <v>35785454</v>
      </c>
      <c r="D848" s="24">
        <f>'Filter by planned &amp; actual'!F2636</f>
        <v>0</v>
      </c>
      <c r="E848" s="19" t="s">
        <v>281</v>
      </c>
      <c r="F848" s="26">
        <v>44713</v>
      </c>
    </row>
    <row r="849" spans="1:6" hidden="1">
      <c r="A849" s="19">
        <v>103</v>
      </c>
      <c r="B849" s="19" t="s">
        <v>2085</v>
      </c>
      <c r="C849" s="24">
        <f>'Filter by planned &amp; actual'!F849</f>
        <v>0</v>
      </c>
      <c r="D849" s="24">
        <f>'Filter by planned &amp; actual'!F2637</f>
        <v>0</v>
      </c>
      <c r="E849" s="19" t="s">
        <v>281</v>
      </c>
      <c r="F849" s="26">
        <v>44713</v>
      </c>
    </row>
    <row r="850" spans="1:6" hidden="1">
      <c r="A850" s="19">
        <v>104</v>
      </c>
      <c r="B850" s="19" t="s">
        <v>2086</v>
      </c>
      <c r="C850" s="24">
        <f>'Filter by planned &amp; actual'!F850</f>
        <v>0</v>
      </c>
      <c r="D850" s="24">
        <f>'Filter by planned &amp; actual'!F2638</f>
        <v>0</v>
      </c>
      <c r="E850" s="19" t="s">
        <v>281</v>
      </c>
      <c r="F850" s="26">
        <v>44713</v>
      </c>
    </row>
    <row r="851" spans="1:6" hidden="1">
      <c r="A851" s="19">
        <v>105</v>
      </c>
      <c r="B851" s="19" t="s">
        <v>2087</v>
      </c>
      <c r="C851" s="24">
        <f>'Filter by planned &amp; actual'!F851</f>
        <v>0</v>
      </c>
      <c r="D851" s="24">
        <f>'Filter by planned &amp; actual'!F2639</f>
        <v>0</v>
      </c>
      <c r="E851" s="19" t="s">
        <v>281</v>
      </c>
      <c r="F851" s="26">
        <v>44713</v>
      </c>
    </row>
    <row r="852" spans="1:6" hidden="1">
      <c r="A852" s="19">
        <v>106</v>
      </c>
      <c r="B852" s="19" t="s">
        <v>2088</v>
      </c>
      <c r="C852" s="24">
        <f>'Filter by planned &amp; actual'!F852</f>
        <v>0</v>
      </c>
      <c r="D852" s="24">
        <f>'Filter by planned &amp; actual'!F2640</f>
        <v>0</v>
      </c>
      <c r="E852" s="19" t="s">
        <v>281</v>
      </c>
      <c r="F852" s="26">
        <v>44713</v>
      </c>
    </row>
    <row r="853" spans="1:6" hidden="1">
      <c r="A853" s="19">
        <v>107</v>
      </c>
      <c r="B853" s="19" t="s">
        <v>2089</v>
      </c>
      <c r="C853" s="24">
        <f>'Filter by planned &amp; actual'!F853</f>
        <v>0</v>
      </c>
      <c r="D853" s="24">
        <f>'Filter by planned &amp; actual'!F2641</f>
        <v>0</v>
      </c>
      <c r="E853" s="19" t="s">
        <v>281</v>
      </c>
      <c r="F853" s="26">
        <v>44713</v>
      </c>
    </row>
    <row r="854" spans="1:6" hidden="1">
      <c r="A854" s="19">
        <v>108</v>
      </c>
      <c r="B854" s="19" t="s">
        <v>2090</v>
      </c>
      <c r="C854" s="24">
        <f>'Filter by planned &amp; actual'!F854</f>
        <v>21454143</v>
      </c>
      <c r="D854" s="24">
        <f>'Filter by planned &amp; actual'!F2642</f>
        <v>0</v>
      </c>
      <c r="E854" s="19" t="s">
        <v>281</v>
      </c>
      <c r="F854" s="26">
        <v>44713</v>
      </c>
    </row>
    <row r="855" spans="1:6" hidden="1">
      <c r="A855" s="19">
        <v>109</v>
      </c>
      <c r="B855" s="19" t="s">
        <v>2091</v>
      </c>
      <c r="C855" s="24">
        <f>'Filter by planned &amp; actual'!F855</f>
        <v>33845466</v>
      </c>
      <c r="D855" s="24">
        <f>'Filter by planned &amp; actual'!F2643</f>
        <v>6250171.5</v>
      </c>
      <c r="E855" s="19" t="s">
        <v>281</v>
      </c>
      <c r="F855" s="26">
        <v>44713</v>
      </c>
    </row>
    <row r="856" spans="1:6" hidden="1">
      <c r="A856" s="19">
        <v>110</v>
      </c>
      <c r="B856" s="19" t="s">
        <v>2092</v>
      </c>
      <c r="C856" s="24">
        <f>'Filter by planned &amp; actual'!F856</f>
        <v>23314832</v>
      </c>
      <c r="D856" s="24">
        <f>'Filter by planned &amp; actual'!F2644</f>
        <v>7643976</v>
      </c>
      <c r="E856" s="19" t="s">
        <v>281</v>
      </c>
      <c r="F856" s="26">
        <v>44713</v>
      </c>
    </row>
    <row r="857" spans="1:6" hidden="1">
      <c r="A857" s="19">
        <v>111</v>
      </c>
      <c r="B857" s="19" t="s">
        <v>2104</v>
      </c>
      <c r="C857" s="24">
        <f>'Filter by planned &amp; actual'!F857</f>
        <v>0</v>
      </c>
      <c r="D857" s="24">
        <f>'Filter by planned &amp; actual'!F2645</f>
        <v>0</v>
      </c>
      <c r="E857" s="19" t="s">
        <v>281</v>
      </c>
      <c r="F857" s="26">
        <v>44713</v>
      </c>
    </row>
    <row r="858" spans="1:6" hidden="1">
      <c r="A858" s="19">
        <v>112</v>
      </c>
      <c r="B858" s="19" t="s">
        <v>2100</v>
      </c>
      <c r="C858" s="24">
        <f>'Filter by planned &amp; actual'!F858</f>
        <v>18554285</v>
      </c>
      <c r="D858" s="24">
        <f>'Filter by planned &amp; actual'!F2646</f>
        <v>0</v>
      </c>
      <c r="E858" s="19" t="s">
        <v>281</v>
      </c>
      <c r="F858" s="26">
        <v>44713</v>
      </c>
    </row>
    <row r="859" spans="1:6" hidden="1">
      <c r="A859" s="19">
        <v>113</v>
      </c>
      <c r="B859" s="19" t="s">
        <v>2101</v>
      </c>
      <c r="C859" s="24">
        <f>'Filter by planned &amp; actual'!F859</f>
        <v>21593255</v>
      </c>
      <c r="D859" s="24">
        <f>'Filter by planned &amp; actual'!F2647</f>
        <v>50032149.109999999</v>
      </c>
      <c r="E859" s="19" t="s">
        <v>281</v>
      </c>
      <c r="F859" s="26">
        <v>44713</v>
      </c>
    </row>
    <row r="860" spans="1:6" hidden="1">
      <c r="A860" s="19">
        <v>114</v>
      </c>
      <c r="B860" s="19" t="s">
        <v>2102</v>
      </c>
      <c r="C860" s="24">
        <f>'Filter by planned &amp; actual'!F860</f>
        <v>0</v>
      </c>
      <c r="D860" s="24">
        <f>'Filter by planned &amp; actual'!F2648</f>
        <v>0</v>
      </c>
      <c r="E860" s="19" t="s">
        <v>281</v>
      </c>
      <c r="F860" s="26">
        <v>44713</v>
      </c>
    </row>
    <row r="861" spans="1:6" hidden="1">
      <c r="A861" s="20">
        <v>115</v>
      </c>
      <c r="B861" s="20" t="s">
        <v>2103</v>
      </c>
      <c r="C861" s="24">
        <f>'Filter by planned &amp; actual'!F861</f>
        <v>0</v>
      </c>
      <c r="D861" s="24">
        <f>'Filter by planned &amp; actual'!F2649</f>
        <v>0</v>
      </c>
      <c r="E861" s="19" t="s">
        <v>281</v>
      </c>
      <c r="F861" s="26">
        <v>44713</v>
      </c>
    </row>
    <row r="862" spans="1:6" hidden="1">
      <c r="A862" s="19">
        <v>116</v>
      </c>
      <c r="B862" s="19" t="s">
        <v>2109</v>
      </c>
      <c r="C862" s="24">
        <f>'Filter by planned &amp; actual'!F862</f>
        <v>0</v>
      </c>
      <c r="D862" s="24">
        <f>'Filter by planned &amp; actual'!F2650</f>
        <v>0</v>
      </c>
      <c r="E862" s="19" t="s">
        <v>281</v>
      </c>
      <c r="F862" s="26">
        <v>44713</v>
      </c>
    </row>
    <row r="863" spans="1:6" hidden="1">
      <c r="A863" s="19">
        <v>117</v>
      </c>
      <c r="B863" s="19" t="s">
        <v>2110</v>
      </c>
      <c r="C863" s="24">
        <f>'Filter by planned &amp; actual'!F863</f>
        <v>13380506</v>
      </c>
      <c r="D863" s="24">
        <f>'Filter by planned &amp; actual'!F2651</f>
        <v>0</v>
      </c>
      <c r="E863" s="19" t="s">
        <v>281</v>
      </c>
      <c r="F863" s="26">
        <v>44713</v>
      </c>
    </row>
    <row r="864" spans="1:6" hidden="1">
      <c r="A864" s="19">
        <v>118</v>
      </c>
      <c r="B864" s="19" t="s">
        <v>2112</v>
      </c>
      <c r="C864" s="24">
        <f>'Filter by planned &amp; actual'!F864</f>
        <v>0</v>
      </c>
      <c r="D864" s="24">
        <f>'Filter by planned &amp; actual'!F2652</f>
        <v>10000000</v>
      </c>
      <c r="E864" s="19" t="s">
        <v>281</v>
      </c>
      <c r="F864" s="26">
        <v>44713</v>
      </c>
    </row>
    <row r="865" spans="1:6" hidden="1">
      <c r="A865" s="19">
        <v>119</v>
      </c>
      <c r="B865" s="19" t="s">
        <v>2113</v>
      </c>
      <c r="C865" s="24">
        <f>'Filter by planned &amp; actual'!F865</f>
        <v>7298915</v>
      </c>
      <c r="D865" s="24">
        <f>'Filter by planned &amp; actual'!F2653</f>
        <v>0</v>
      </c>
      <c r="E865" s="19" t="s">
        <v>281</v>
      </c>
      <c r="F865" s="26">
        <v>44713</v>
      </c>
    </row>
    <row r="866" spans="1:6" hidden="1">
      <c r="A866" s="19">
        <v>120</v>
      </c>
      <c r="B866" s="19" t="s">
        <v>2114</v>
      </c>
      <c r="C866" s="24">
        <f>'Filter by planned &amp; actual'!F866</f>
        <v>0</v>
      </c>
      <c r="D866" s="24">
        <f>'Filter by planned &amp; actual'!F2654</f>
        <v>0</v>
      </c>
      <c r="E866" s="19" t="s">
        <v>281</v>
      </c>
      <c r="F866" s="26">
        <v>44713</v>
      </c>
    </row>
    <row r="867" spans="1:6" hidden="1">
      <c r="A867" s="19">
        <v>121</v>
      </c>
      <c r="B867" s="19" t="s">
        <v>2157</v>
      </c>
      <c r="C867" s="24">
        <f>'Filter by planned &amp; actual'!F867</f>
        <v>0</v>
      </c>
      <c r="D867" s="24">
        <f>'Filter by planned &amp; actual'!F2655</f>
        <v>0</v>
      </c>
      <c r="E867" s="19" t="s">
        <v>281</v>
      </c>
      <c r="F867" s="26">
        <v>44713</v>
      </c>
    </row>
    <row r="868" spans="1:6" hidden="1">
      <c r="A868" s="19">
        <v>122</v>
      </c>
      <c r="B868" s="19" t="s">
        <v>2158</v>
      </c>
      <c r="C868" s="24">
        <f>'Filter by planned &amp; actual'!F868</f>
        <v>0</v>
      </c>
      <c r="D868" s="24">
        <f>'Filter by planned &amp; actual'!F2656</f>
        <v>0</v>
      </c>
      <c r="E868" s="19" t="s">
        <v>281</v>
      </c>
      <c r="F868" s="26">
        <v>44713</v>
      </c>
    </row>
    <row r="869" spans="1:6" hidden="1">
      <c r="A869" s="19">
        <v>123</v>
      </c>
      <c r="B869" s="19" t="s">
        <v>2159</v>
      </c>
      <c r="C869" s="24">
        <f>'Filter by planned &amp; actual'!F869</f>
        <v>0</v>
      </c>
      <c r="D869" s="24">
        <f>'Filter by planned &amp; actual'!F2657</f>
        <v>0</v>
      </c>
      <c r="E869" s="19" t="s">
        <v>281</v>
      </c>
      <c r="F869" s="26">
        <v>44713</v>
      </c>
    </row>
    <row r="870" spans="1:6" hidden="1">
      <c r="A870" s="19">
        <v>124</v>
      </c>
      <c r="B870" s="19" t="s">
        <v>2160</v>
      </c>
      <c r="C870" s="24">
        <f>'Filter by planned &amp; actual'!F870</f>
        <v>0</v>
      </c>
      <c r="D870" s="24">
        <f>'Filter by planned &amp; actual'!F2658</f>
        <v>0</v>
      </c>
      <c r="E870" s="19" t="s">
        <v>281</v>
      </c>
      <c r="F870" s="26">
        <v>44713</v>
      </c>
    </row>
    <row r="871" spans="1:6" hidden="1">
      <c r="A871" s="19">
        <v>125</v>
      </c>
      <c r="B871" s="19" t="s">
        <v>2162</v>
      </c>
      <c r="C871" s="24">
        <f>'Filter by planned &amp; actual'!F871</f>
        <v>0</v>
      </c>
      <c r="D871" s="24">
        <f>'Filter by planned &amp; actual'!F2659</f>
        <v>0</v>
      </c>
      <c r="E871" s="19" t="s">
        <v>281</v>
      </c>
      <c r="F871" s="26">
        <v>44713</v>
      </c>
    </row>
    <row r="872" spans="1:6" hidden="1">
      <c r="A872" s="19">
        <v>126</v>
      </c>
      <c r="B872" s="19" t="s">
        <v>2163</v>
      </c>
      <c r="C872" s="24">
        <f>'Filter by planned &amp; actual'!F872</f>
        <v>13051858</v>
      </c>
      <c r="D872" s="24">
        <f>'Filter by planned &amp; actual'!F2660</f>
        <v>14018583.050000001</v>
      </c>
      <c r="E872" s="19" t="s">
        <v>281</v>
      </c>
      <c r="F872" s="26">
        <v>44713</v>
      </c>
    </row>
    <row r="873" spans="1:6" hidden="1">
      <c r="A873" s="19">
        <v>127</v>
      </c>
      <c r="B873" s="19" t="s">
        <v>2164</v>
      </c>
      <c r="C873" s="24">
        <f>'Filter by planned &amp; actual'!F873</f>
        <v>34714286</v>
      </c>
      <c r="D873" s="24">
        <f>'Filter by planned &amp; actual'!F2661</f>
        <v>0</v>
      </c>
      <c r="E873" s="19" t="s">
        <v>281</v>
      </c>
      <c r="F873" s="26">
        <v>44713</v>
      </c>
    </row>
    <row r="874" spans="1:6" hidden="1">
      <c r="A874" s="19">
        <v>128</v>
      </c>
      <c r="B874" s="19" t="s">
        <v>2165</v>
      </c>
      <c r="C874" s="24">
        <f>'Filter by planned &amp; actual'!F874</f>
        <v>14020955</v>
      </c>
      <c r="D874" s="24">
        <f>'Filter by planned &amp; actual'!F2662</f>
        <v>2726488.3</v>
      </c>
      <c r="E874" s="19" t="s">
        <v>281</v>
      </c>
      <c r="F874" s="26">
        <v>44713</v>
      </c>
    </row>
    <row r="875" spans="1:6" hidden="1">
      <c r="A875" s="113">
        <v>129</v>
      </c>
      <c r="B875" s="113" t="s">
        <v>2167</v>
      </c>
      <c r="C875" s="24">
        <f>'Filter by planned &amp; actual'!F875</f>
        <v>0</v>
      </c>
      <c r="D875" s="24">
        <f>'Filter by planned &amp; actual'!F2663</f>
        <v>0</v>
      </c>
      <c r="E875" s="19" t="s">
        <v>281</v>
      </c>
      <c r="F875" s="26">
        <v>44713</v>
      </c>
    </row>
    <row r="876" spans="1:6" hidden="1">
      <c r="A876" s="113">
        <v>130</v>
      </c>
      <c r="B876" s="113" t="s">
        <v>2168</v>
      </c>
      <c r="C876" s="24">
        <f>'Filter by planned &amp; actual'!F876</f>
        <v>28393138</v>
      </c>
      <c r="D876" s="24">
        <f>'Filter by planned &amp; actual'!F2664</f>
        <v>5949568.7400000002</v>
      </c>
      <c r="E876" s="19" t="s">
        <v>281</v>
      </c>
      <c r="F876" s="26">
        <v>44713</v>
      </c>
    </row>
    <row r="877" spans="1:6" hidden="1">
      <c r="A877" s="113">
        <v>131</v>
      </c>
      <c r="B877" s="113" t="s">
        <v>2169</v>
      </c>
      <c r="C877" s="24">
        <f>'Filter by planned &amp; actual'!F877</f>
        <v>0</v>
      </c>
      <c r="D877" s="24">
        <f>'Filter by planned &amp; actual'!F2665</f>
        <v>10729515</v>
      </c>
      <c r="E877" s="19" t="s">
        <v>281</v>
      </c>
      <c r="F877" s="26">
        <v>44713</v>
      </c>
    </row>
    <row r="878" spans="1:6" hidden="1">
      <c r="A878" s="113">
        <v>132</v>
      </c>
      <c r="B878" s="113" t="s">
        <v>2170</v>
      </c>
      <c r="C878" s="24">
        <f>'Filter by planned &amp; actual'!F878</f>
        <v>0</v>
      </c>
      <c r="D878" s="24">
        <f>'Filter by planned &amp; actual'!F2666</f>
        <v>0</v>
      </c>
      <c r="E878" s="19" t="s">
        <v>281</v>
      </c>
      <c r="F878" s="26">
        <v>44713</v>
      </c>
    </row>
    <row r="879" spans="1:6" hidden="1">
      <c r="A879" s="113">
        <v>133</v>
      </c>
      <c r="B879" s="113" t="s">
        <v>2171</v>
      </c>
      <c r="C879" s="24">
        <f>'Filter by planned &amp; actual'!F879</f>
        <v>29774745</v>
      </c>
      <c r="D879" s="24">
        <f>'Filter by planned &amp; actual'!F2667</f>
        <v>0</v>
      </c>
      <c r="E879" s="19" t="s">
        <v>281</v>
      </c>
      <c r="F879" s="26">
        <v>44713</v>
      </c>
    </row>
    <row r="880" spans="1:6" hidden="1">
      <c r="A880" s="113">
        <v>134</v>
      </c>
      <c r="B880" s="113" t="s">
        <v>2172</v>
      </c>
      <c r="C880" s="24">
        <f>'Filter by planned &amp; actual'!F880</f>
        <v>1680000</v>
      </c>
      <c r="D880" s="24">
        <f>'Filter by planned &amp; actual'!F2668</f>
        <v>0</v>
      </c>
      <c r="E880" s="19" t="s">
        <v>281</v>
      </c>
      <c r="F880" s="26">
        <v>44713</v>
      </c>
    </row>
    <row r="881" spans="1:6" hidden="1">
      <c r="A881" s="113">
        <v>135</v>
      </c>
      <c r="B881" s="113" t="s">
        <v>2173</v>
      </c>
      <c r="C881" s="24">
        <f>'Filter by planned &amp; actual'!F881</f>
        <v>7205558</v>
      </c>
      <c r="D881" s="24">
        <f>'Filter by planned &amp; actual'!F2669</f>
        <v>0</v>
      </c>
      <c r="E881" s="19" t="s">
        <v>281</v>
      </c>
      <c r="F881" s="26">
        <v>44713</v>
      </c>
    </row>
    <row r="882" spans="1:6" hidden="1">
      <c r="A882" s="113">
        <v>136</v>
      </c>
      <c r="B882" s="113" t="s">
        <v>2174</v>
      </c>
      <c r="C882" s="24">
        <f>'Filter by planned &amp; actual'!F882</f>
        <v>28774755.719999999</v>
      </c>
      <c r="D882" s="24">
        <f>'Filter by planned &amp; actual'!F2670</f>
        <v>67099524.789999999</v>
      </c>
      <c r="E882" s="19" t="s">
        <v>281</v>
      </c>
      <c r="F882" s="26">
        <v>44713</v>
      </c>
    </row>
    <row r="883" spans="1:6" hidden="1">
      <c r="A883" s="113">
        <v>137</v>
      </c>
      <c r="B883" s="113" t="s">
        <v>2175</v>
      </c>
      <c r="C883" s="24">
        <f>'Filter by planned &amp; actual'!F883</f>
        <v>0</v>
      </c>
      <c r="D883" s="24">
        <f>'Filter by planned &amp; actual'!F2671</f>
        <v>0</v>
      </c>
      <c r="E883" s="19" t="s">
        <v>281</v>
      </c>
      <c r="F883" s="26">
        <v>44713</v>
      </c>
    </row>
    <row r="884" spans="1:6" hidden="1">
      <c r="A884" s="113">
        <v>138</v>
      </c>
      <c r="B884" s="113" t="s">
        <v>2176</v>
      </c>
      <c r="C884" s="24">
        <f>'Filter by planned &amp; actual'!F884</f>
        <v>13600000</v>
      </c>
      <c r="D884" s="24">
        <f>'Filter by planned &amp; actual'!F2672</f>
        <v>0</v>
      </c>
      <c r="E884" s="19" t="s">
        <v>281</v>
      </c>
      <c r="F884" s="26">
        <v>44713</v>
      </c>
    </row>
    <row r="885" spans="1:6" hidden="1">
      <c r="A885" s="113">
        <v>139</v>
      </c>
      <c r="B885" s="113" t="s">
        <v>2189</v>
      </c>
      <c r="C885" s="24">
        <f>'Filter by planned &amp; actual'!F885</f>
        <v>1469577.3080000002</v>
      </c>
      <c r="D885" s="24">
        <f>'Filter by planned &amp; actual'!F2673</f>
        <v>1402420.19</v>
      </c>
      <c r="E885" s="19" t="s">
        <v>281</v>
      </c>
      <c r="F885" s="26">
        <v>44713</v>
      </c>
    </row>
    <row r="886" spans="1:6" hidden="1">
      <c r="A886" s="113">
        <v>140</v>
      </c>
      <c r="B886" s="113" t="s">
        <v>2190</v>
      </c>
      <c r="C886" s="24">
        <f>'Filter by planned &amp; actual'!F886</f>
        <v>7360000</v>
      </c>
      <c r="D886" s="24">
        <f>'Filter by planned &amp; actual'!F2674</f>
        <v>26309409.25</v>
      </c>
      <c r="E886" s="19" t="s">
        <v>281</v>
      </c>
      <c r="F886" s="26">
        <v>44713</v>
      </c>
    </row>
    <row r="887" spans="1:6" hidden="1">
      <c r="A887" s="113">
        <v>141</v>
      </c>
      <c r="B887" s="113" t="s">
        <v>2191</v>
      </c>
      <c r="C887" s="24">
        <f>'Filter by planned &amp; actual'!F887</f>
        <v>0</v>
      </c>
      <c r="D887" s="24">
        <f>'Filter by planned &amp; actual'!F2675</f>
        <v>0</v>
      </c>
      <c r="E887" s="19" t="s">
        <v>281</v>
      </c>
      <c r="F887" s="26">
        <v>44713</v>
      </c>
    </row>
    <row r="888" spans="1:6" hidden="1">
      <c r="A888" s="113">
        <v>142</v>
      </c>
      <c r="B888" s="113" t="s">
        <v>2192</v>
      </c>
      <c r="C888" s="24">
        <f>'Filter by planned &amp; actual'!F888</f>
        <v>24697087.208639998</v>
      </c>
      <c r="D888" s="24">
        <f>'Filter by planned &amp; actual'!F2676</f>
        <v>0</v>
      </c>
      <c r="E888" s="19" t="s">
        <v>281</v>
      </c>
      <c r="F888" s="26">
        <v>44713</v>
      </c>
    </row>
    <row r="889" spans="1:6">
      <c r="A889" s="113">
        <v>143</v>
      </c>
      <c r="B889" s="113" t="s">
        <v>2193</v>
      </c>
      <c r="C889" s="24">
        <f>'Filter by planned &amp; actual'!F889</f>
        <v>0</v>
      </c>
      <c r="D889" s="24">
        <f>'Filter by planned &amp; actual'!F2677</f>
        <v>0</v>
      </c>
      <c r="E889" s="19" t="s">
        <v>281</v>
      </c>
      <c r="F889" s="26">
        <v>44713</v>
      </c>
    </row>
    <row r="890" spans="1:6">
      <c r="A890" s="152">
        <v>144</v>
      </c>
      <c r="B890" s="152" t="s">
        <v>2207</v>
      </c>
      <c r="C890" s="24">
        <f>'Filter by planned &amp; actual'!F890</f>
        <v>0</v>
      </c>
      <c r="D890" s="24">
        <f>'Filter by planned &amp; actual'!F2678</f>
        <v>0</v>
      </c>
      <c r="E890" s="19" t="s">
        <v>281</v>
      </c>
      <c r="F890" s="26">
        <v>44713</v>
      </c>
    </row>
    <row r="891" spans="1:6">
      <c r="A891" s="152">
        <v>145</v>
      </c>
      <c r="B891" s="152" t="s">
        <v>2208</v>
      </c>
      <c r="C891" s="24">
        <f>'Filter by planned &amp; actual'!F891</f>
        <v>0</v>
      </c>
      <c r="D891" s="24">
        <f>'Filter by planned &amp; actual'!F2679</f>
        <v>0</v>
      </c>
      <c r="E891" s="19" t="s">
        <v>281</v>
      </c>
      <c r="F891" s="26">
        <v>44713</v>
      </c>
    </row>
    <row r="892" spans="1:6">
      <c r="A892" s="152">
        <v>146</v>
      </c>
      <c r="B892" s="152" t="s">
        <v>2211</v>
      </c>
      <c r="C892" s="24">
        <f>'Filter by planned &amp; actual'!F892</f>
        <v>0</v>
      </c>
      <c r="D892" s="24">
        <f>'Filter by planned &amp; actual'!F2680</f>
        <v>0</v>
      </c>
      <c r="E892" s="19" t="s">
        <v>281</v>
      </c>
      <c r="F892" s="26">
        <v>44713</v>
      </c>
    </row>
    <row r="893" spans="1:6">
      <c r="A893" s="152">
        <v>147</v>
      </c>
      <c r="B893" s="152" t="s">
        <v>2212</v>
      </c>
      <c r="C893" s="24">
        <f>'Filter by planned &amp; actual'!F893</f>
        <v>0</v>
      </c>
      <c r="D893" s="24">
        <f>'Filter by planned &amp; actual'!F2681</f>
        <v>0</v>
      </c>
      <c r="E893" s="19" t="s">
        <v>281</v>
      </c>
      <c r="F893" s="26">
        <v>44713</v>
      </c>
    </row>
    <row r="894" spans="1:6">
      <c r="A894" s="152">
        <v>148</v>
      </c>
      <c r="B894" s="152" t="s">
        <v>2213</v>
      </c>
      <c r="C894" s="24">
        <f>'Filter by planned &amp; actual'!F894</f>
        <v>0</v>
      </c>
      <c r="D894" s="24">
        <f>'Filter by planned &amp; actual'!F2682</f>
        <v>0</v>
      </c>
      <c r="E894" s="19" t="s">
        <v>281</v>
      </c>
      <c r="F894" s="26">
        <v>44713</v>
      </c>
    </row>
    <row r="895" spans="1:6">
      <c r="A895" s="19">
        <v>0</v>
      </c>
      <c r="B895" s="20" t="s">
        <v>1985</v>
      </c>
      <c r="C895" s="24">
        <f>'Filter by planned &amp; actual'!F895</f>
        <v>0</v>
      </c>
      <c r="D895" s="24">
        <f>'Filter by planned &amp; actual'!F2683</f>
        <v>0</v>
      </c>
      <c r="E895" s="19" t="s">
        <v>281</v>
      </c>
      <c r="F895" s="26">
        <v>44713</v>
      </c>
    </row>
    <row r="896" spans="1:6" hidden="1">
      <c r="A896" s="19">
        <v>1</v>
      </c>
      <c r="B896" s="19" t="s">
        <v>7</v>
      </c>
      <c r="C896" s="24">
        <f>'Filter by planned &amp; actual'!F896</f>
        <v>58255909</v>
      </c>
      <c r="D896" s="24">
        <f>'Filter by planned &amp; actual'!F2684</f>
        <v>9837711.4400000013</v>
      </c>
      <c r="E896" s="19" t="s">
        <v>281</v>
      </c>
      <c r="F896" s="26">
        <v>44743</v>
      </c>
    </row>
    <row r="897" spans="1:6" hidden="1">
      <c r="A897" s="19">
        <v>2</v>
      </c>
      <c r="B897" s="19" t="s">
        <v>8</v>
      </c>
      <c r="C897" s="24">
        <f>'Filter by planned &amp; actual'!F897</f>
        <v>0</v>
      </c>
      <c r="D897" s="24">
        <f>'Filter by planned &amp; actual'!F2685</f>
        <v>0</v>
      </c>
      <c r="E897" s="19" t="s">
        <v>281</v>
      </c>
      <c r="F897" s="26">
        <v>44743</v>
      </c>
    </row>
    <row r="898" spans="1:6" hidden="1">
      <c r="A898" s="19">
        <v>3</v>
      </c>
      <c r="B898" s="19" t="s">
        <v>9</v>
      </c>
      <c r="C898" s="24">
        <f>'Filter by planned &amp; actual'!F898</f>
        <v>0</v>
      </c>
      <c r="D898" s="24">
        <f>'Filter by planned &amp; actual'!F2686</f>
        <v>0</v>
      </c>
      <c r="E898" s="19" t="s">
        <v>281</v>
      </c>
      <c r="F898" s="26">
        <v>44743</v>
      </c>
    </row>
    <row r="899" spans="1:6" hidden="1">
      <c r="A899" s="19">
        <v>4</v>
      </c>
      <c r="B899" s="19" t="s">
        <v>10</v>
      </c>
      <c r="C899" s="24">
        <f>'Filter by planned &amp; actual'!F899</f>
        <v>0</v>
      </c>
      <c r="D899" s="24">
        <f>'Filter by planned &amp; actual'!F2687</f>
        <v>0</v>
      </c>
      <c r="E899" s="19" t="s">
        <v>281</v>
      </c>
      <c r="F899" s="26">
        <v>44743</v>
      </c>
    </row>
    <row r="900" spans="1:6" hidden="1">
      <c r="A900" s="19">
        <v>5</v>
      </c>
      <c r="B900" s="19" t="s">
        <v>11</v>
      </c>
      <c r="C900" s="24">
        <f>'Filter by planned &amp; actual'!F900</f>
        <v>0</v>
      </c>
      <c r="D900" s="24">
        <f>'Filter by planned &amp; actual'!F2688</f>
        <v>0</v>
      </c>
      <c r="E900" s="19" t="s">
        <v>281</v>
      </c>
      <c r="F900" s="26">
        <v>44743</v>
      </c>
    </row>
    <row r="901" spans="1:6" hidden="1">
      <c r="A901" s="19">
        <v>6</v>
      </c>
      <c r="B901" s="19" t="s">
        <v>12</v>
      </c>
      <c r="C901" s="24">
        <f>'Filter by planned &amp; actual'!F901</f>
        <v>65397351</v>
      </c>
      <c r="D901" s="24">
        <f>'Filter by planned &amp; actual'!F2689</f>
        <v>43084120</v>
      </c>
      <c r="E901" s="19" t="s">
        <v>281</v>
      </c>
      <c r="F901" s="26">
        <v>44743</v>
      </c>
    </row>
    <row r="902" spans="1:6" hidden="1">
      <c r="A902" s="19">
        <v>7</v>
      </c>
      <c r="B902" s="19" t="s">
        <v>13</v>
      </c>
      <c r="C902" s="24">
        <f>'Filter by planned &amp; actual'!F902</f>
        <v>0</v>
      </c>
      <c r="D902" s="24">
        <f>'Filter by planned &amp; actual'!F2690</f>
        <v>0</v>
      </c>
      <c r="E902" s="19" t="s">
        <v>281</v>
      </c>
      <c r="F902" s="26">
        <v>44743</v>
      </c>
    </row>
    <row r="903" spans="1:6" hidden="1">
      <c r="A903" s="19">
        <v>8</v>
      </c>
      <c r="B903" s="19" t="s">
        <v>2004</v>
      </c>
      <c r="C903" s="24">
        <f>'Filter by planned &amp; actual'!F903</f>
        <v>34097867</v>
      </c>
      <c r="D903" s="24">
        <f>'Filter by planned &amp; actual'!F2691</f>
        <v>3494531.98</v>
      </c>
      <c r="E903" s="19" t="s">
        <v>281</v>
      </c>
      <c r="F903" s="26">
        <v>44743</v>
      </c>
    </row>
    <row r="904" spans="1:6" hidden="1">
      <c r="A904" s="19">
        <v>9</v>
      </c>
      <c r="B904" s="19" t="s">
        <v>15</v>
      </c>
      <c r="C904" s="24">
        <f>'Filter by planned &amp; actual'!F904</f>
        <v>0</v>
      </c>
      <c r="D904" s="24">
        <f>'Filter by planned &amp; actual'!F2692</f>
        <v>0</v>
      </c>
      <c r="E904" s="19" t="s">
        <v>281</v>
      </c>
      <c r="F904" s="26">
        <v>44743</v>
      </c>
    </row>
    <row r="905" spans="1:6" hidden="1">
      <c r="A905" s="19">
        <v>10</v>
      </c>
      <c r="B905" s="19" t="s">
        <v>16</v>
      </c>
      <c r="C905" s="24">
        <f>'Filter by planned &amp; actual'!F905</f>
        <v>0</v>
      </c>
      <c r="D905" s="24">
        <f>'Filter by planned &amp; actual'!F2693</f>
        <v>0</v>
      </c>
      <c r="E905" s="19" t="s">
        <v>281</v>
      </c>
      <c r="F905" s="26">
        <v>44743</v>
      </c>
    </row>
    <row r="906" spans="1:6" hidden="1">
      <c r="A906" s="19">
        <v>11</v>
      </c>
      <c r="B906" s="19" t="s">
        <v>17</v>
      </c>
      <c r="C906" s="24">
        <f>'Filter by planned &amp; actual'!F906</f>
        <v>13219101.844059659</v>
      </c>
      <c r="D906" s="24">
        <f>'Filter by planned &amp; actual'!F2694</f>
        <v>16000000</v>
      </c>
      <c r="E906" s="19" t="s">
        <v>281</v>
      </c>
      <c r="F906" s="26">
        <v>44743</v>
      </c>
    </row>
    <row r="907" spans="1:6" hidden="1">
      <c r="A907" s="19">
        <v>12</v>
      </c>
      <c r="B907" s="19" t="s">
        <v>18</v>
      </c>
      <c r="C907" s="24">
        <f>'Filter by planned &amp; actual'!F907</f>
        <v>0</v>
      </c>
      <c r="D907" s="24">
        <f>'Filter by planned &amp; actual'!F2695</f>
        <v>0</v>
      </c>
      <c r="E907" s="19" t="s">
        <v>281</v>
      </c>
      <c r="F907" s="26">
        <v>44743</v>
      </c>
    </row>
    <row r="908" spans="1:6" hidden="1">
      <c r="A908" s="19">
        <v>13</v>
      </c>
      <c r="B908" s="19" t="s">
        <v>19</v>
      </c>
      <c r="C908" s="24">
        <f>'Filter by planned &amp; actual'!F908</f>
        <v>0</v>
      </c>
      <c r="D908" s="24">
        <f>'Filter by planned &amp; actual'!F2696</f>
        <v>0</v>
      </c>
      <c r="E908" s="19" t="s">
        <v>281</v>
      </c>
      <c r="F908" s="26">
        <v>44743</v>
      </c>
    </row>
    <row r="909" spans="1:6" hidden="1">
      <c r="A909" s="19">
        <v>14</v>
      </c>
      <c r="B909" s="19" t="s">
        <v>20</v>
      </c>
      <c r="C909" s="24">
        <f>'Filter by planned &amp; actual'!F909</f>
        <v>0</v>
      </c>
      <c r="D909" s="24">
        <f>'Filter by planned &amp; actual'!F2697</f>
        <v>0</v>
      </c>
      <c r="E909" s="19" t="s">
        <v>281</v>
      </c>
      <c r="F909" s="26">
        <v>44743</v>
      </c>
    </row>
    <row r="910" spans="1:6" hidden="1">
      <c r="A910" s="19">
        <v>15</v>
      </c>
      <c r="B910" s="19" t="s">
        <v>21</v>
      </c>
      <c r="C910" s="24">
        <f>'Filter by planned &amp; actual'!F910</f>
        <v>0</v>
      </c>
      <c r="D910" s="24">
        <f>'Filter by planned &amp; actual'!F2698</f>
        <v>0</v>
      </c>
      <c r="E910" s="19" t="s">
        <v>281</v>
      </c>
      <c r="F910" s="26">
        <v>44743</v>
      </c>
    </row>
    <row r="911" spans="1:6" hidden="1">
      <c r="A911" s="19">
        <v>16</v>
      </c>
      <c r="B911" s="19" t="s">
        <v>22</v>
      </c>
      <c r="C911" s="24">
        <f>'Filter by planned &amp; actual'!F911</f>
        <v>0</v>
      </c>
      <c r="D911" s="24">
        <f>'Filter by planned &amp; actual'!F2699</f>
        <v>0</v>
      </c>
      <c r="E911" s="19" t="s">
        <v>281</v>
      </c>
      <c r="F911" s="26">
        <v>44743</v>
      </c>
    </row>
    <row r="912" spans="1:6" hidden="1">
      <c r="A912" s="19">
        <v>17</v>
      </c>
      <c r="B912" s="19" t="s">
        <v>23</v>
      </c>
      <c r="C912" s="24">
        <f>'Filter by planned &amp; actual'!F912</f>
        <v>0</v>
      </c>
      <c r="D912" s="24">
        <f>'Filter by planned &amp; actual'!F2700</f>
        <v>0</v>
      </c>
      <c r="E912" s="19" t="s">
        <v>281</v>
      </c>
      <c r="F912" s="26">
        <v>44743</v>
      </c>
    </row>
    <row r="913" spans="1:6" hidden="1">
      <c r="A913" s="19">
        <v>18</v>
      </c>
      <c r="B913" s="19" t="s">
        <v>24</v>
      </c>
      <c r="C913" s="24">
        <f>'Filter by planned &amp; actual'!F913</f>
        <v>0</v>
      </c>
      <c r="D913" s="24">
        <f>'Filter by planned &amp; actual'!F2701</f>
        <v>0</v>
      </c>
      <c r="E913" s="19" t="s">
        <v>281</v>
      </c>
      <c r="F913" s="26">
        <v>44743</v>
      </c>
    </row>
    <row r="914" spans="1:6" hidden="1">
      <c r="A914" s="19">
        <v>19</v>
      </c>
      <c r="B914" s="19" t="s">
        <v>25</v>
      </c>
      <c r="C914" s="24">
        <f>'Filter by planned &amp; actual'!F914</f>
        <v>0</v>
      </c>
      <c r="D914" s="24">
        <f>'Filter by planned &amp; actual'!F2702</f>
        <v>11863620</v>
      </c>
      <c r="E914" s="19" t="s">
        <v>281</v>
      </c>
      <c r="F914" s="26">
        <v>44743</v>
      </c>
    </row>
    <row r="915" spans="1:6" hidden="1">
      <c r="A915" s="19">
        <v>20</v>
      </c>
      <c r="B915" s="19" t="s">
        <v>26</v>
      </c>
      <c r="C915" s="24">
        <f>'Filter by planned &amp; actual'!F915</f>
        <v>0</v>
      </c>
      <c r="D915" s="24">
        <f>'Filter by planned &amp; actual'!F2703</f>
        <v>1187200</v>
      </c>
      <c r="E915" s="19" t="s">
        <v>281</v>
      </c>
      <c r="F915" s="26">
        <v>44743</v>
      </c>
    </row>
    <row r="916" spans="1:6" hidden="1">
      <c r="A916" s="19">
        <v>21</v>
      </c>
      <c r="B916" s="19" t="s">
        <v>27</v>
      </c>
      <c r="C916" s="24">
        <f>'Filter by planned &amp; actual'!F916</f>
        <v>24413785</v>
      </c>
      <c r="D916" s="24">
        <f>'Filter by planned &amp; actual'!F2704</f>
        <v>0</v>
      </c>
      <c r="E916" s="19" t="s">
        <v>281</v>
      </c>
      <c r="F916" s="26">
        <v>44743</v>
      </c>
    </row>
    <row r="917" spans="1:6" hidden="1">
      <c r="A917" s="19">
        <v>22</v>
      </c>
      <c r="B917" s="19" t="s">
        <v>29</v>
      </c>
      <c r="C917" s="24">
        <f>'Filter by planned &amp; actual'!F917</f>
        <v>14742396</v>
      </c>
      <c r="D917" s="24">
        <f>'Filter by planned &amp; actual'!F2705</f>
        <v>0</v>
      </c>
      <c r="E917" s="19" t="s">
        <v>281</v>
      </c>
      <c r="F917" s="26">
        <v>44743</v>
      </c>
    </row>
    <row r="918" spans="1:6" hidden="1">
      <c r="A918" s="19">
        <v>23</v>
      </c>
      <c r="B918" s="19" t="s">
        <v>30</v>
      </c>
      <c r="C918" s="24">
        <f>'Filter by planned &amp; actual'!F918</f>
        <v>32094295</v>
      </c>
      <c r="D918" s="24">
        <f>'Filter by planned &amp; actual'!F2706</f>
        <v>0</v>
      </c>
      <c r="E918" s="19" t="s">
        <v>281</v>
      </c>
      <c r="F918" s="26">
        <v>44743</v>
      </c>
    </row>
    <row r="919" spans="1:6" hidden="1">
      <c r="A919" s="19">
        <v>24</v>
      </c>
      <c r="B919" s="19" t="s">
        <v>31</v>
      </c>
      <c r="C919" s="24">
        <f>'Filter by planned &amp; actual'!F919</f>
        <v>0</v>
      </c>
      <c r="D919" s="24">
        <f>'Filter by planned &amp; actual'!F2707</f>
        <v>0</v>
      </c>
      <c r="E919" s="19" t="s">
        <v>281</v>
      </c>
      <c r="F919" s="26">
        <v>44743</v>
      </c>
    </row>
    <row r="920" spans="1:6" hidden="1">
      <c r="A920" s="19">
        <v>25</v>
      </c>
      <c r="B920" s="19" t="s">
        <v>32</v>
      </c>
      <c r="C920" s="24">
        <f>'Filter by planned &amp; actual'!F920</f>
        <v>0</v>
      </c>
      <c r="D920" s="24">
        <f>'Filter by planned &amp; actual'!F2708</f>
        <v>4960000</v>
      </c>
      <c r="E920" s="19" t="s">
        <v>281</v>
      </c>
      <c r="F920" s="26">
        <v>44743</v>
      </c>
    </row>
    <row r="921" spans="1:6" hidden="1">
      <c r="A921" s="19">
        <v>26</v>
      </c>
      <c r="B921" s="19" t="s">
        <v>34</v>
      </c>
      <c r="C921" s="24">
        <f>'Filter by planned &amp; actual'!F921</f>
        <v>0</v>
      </c>
      <c r="D921" s="24">
        <f>'Filter by planned &amp; actual'!F2709</f>
        <v>0</v>
      </c>
      <c r="E921" s="19" t="s">
        <v>281</v>
      </c>
      <c r="F921" s="26">
        <v>44743</v>
      </c>
    </row>
    <row r="922" spans="1:6" hidden="1">
      <c r="A922" s="19">
        <v>27</v>
      </c>
      <c r="B922" s="19" t="s">
        <v>35</v>
      </c>
      <c r="C922" s="24">
        <f>'Filter by planned &amp; actual'!F922</f>
        <v>0</v>
      </c>
      <c r="D922" s="24">
        <f>'Filter by planned &amp; actual'!F2710</f>
        <v>0</v>
      </c>
      <c r="E922" s="19" t="s">
        <v>281</v>
      </c>
      <c r="F922" s="26">
        <v>44743</v>
      </c>
    </row>
    <row r="923" spans="1:6" hidden="1">
      <c r="A923" s="19">
        <v>28</v>
      </c>
      <c r="B923" s="19" t="s">
        <v>36</v>
      </c>
      <c r="C923" s="24">
        <f>'Filter by planned &amp; actual'!F923</f>
        <v>0</v>
      </c>
      <c r="D923" s="24">
        <f>'Filter by planned &amp; actual'!F2711</f>
        <v>0</v>
      </c>
      <c r="E923" s="19" t="s">
        <v>281</v>
      </c>
      <c r="F923" s="26">
        <v>44743</v>
      </c>
    </row>
    <row r="924" spans="1:6" hidden="1">
      <c r="A924" s="19">
        <v>29</v>
      </c>
      <c r="B924" s="19" t="s">
        <v>37</v>
      </c>
      <c r="C924" s="24">
        <f>'Filter by planned &amp; actual'!F924</f>
        <v>0</v>
      </c>
      <c r="D924" s="24">
        <f>'Filter by planned &amp; actual'!F2712</f>
        <v>0</v>
      </c>
      <c r="E924" s="19" t="s">
        <v>281</v>
      </c>
      <c r="F924" s="26">
        <v>44743</v>
      </c>
    </row>
    <row r="925" spans="1:6" hidden="1">
      <c r="A925" s="19">
        <v>30</v>
      </c>
      <c r="B925" s="19" t="s">
        <v>38</v>
      </c>
      <c r="C925" s="24">
        <f>'Filter by planned &amp; actual'!F925</f>
        <v>0</v>
      </c>
      <c r="D925" s="24">
        <f>'Filter by planned &amp; actual'!F2713</f>
        <v>0</v>
      </c>
      <c r="E925" s="19" t="s">
        <v>281</v>
      </c>
      <c r="F925" s="26">
        <v>44743</v>
      </c>
    </row>
    <row r="926" spans="1:6" hidden="1">
      <c r="A926" s="19">
        <v>31</v>
      </c>
      <c r="B926" s="19" t="s">
        <v>39</v>
      </c>
      <c r="C926" s="24">
        <f>'Filter by planned &amp; actual'!F926</f>
        <v>0</v>
      </c>
      <c r="D926" s="24">
        <f>'Filter by planned &amp; actual'!F2714</f>
        <v>0</v>
      </c>
      <c r="E926" s="19" t="s">
        <v>281</v>
      </c>
      <c r="F926" s="26">
        <v>44743</v>
      </c>
    </row>
    <row r="927" spans="1:6" hidden="1">
      <c r="A927" s="19">
        <v>32</v>
      </c>
      <c r="B927" s="19" t="s">
        <v>40</v>
      </c>
      <c r="C927" s="24">
        <f>'Filter by planned &amp; actual'!F927</f>
        <v>0</v>
      </c>
      <c r="D927" s="24">
        <f>'Filter by planned &amp; actual'!F2715</f>
        <v>0</v>
      </c>
      <c r="E927" s="19" t="s">
        <v>281</v>
      </c>
      <c r="F927" s="26">
        <v>44743</v>
      </c>
    </row>
    <row r="928" spans="1:6" hidden="1">
      <c r="A928" s="19">
        <v>33</v>
      </c>
      <c r="B928" s="19" t="s">
        <v>41</v>
      </c>
      <c r="C928" s="24">
        <f>'Filter by planned &amp; actual'!F928</f>
        <v>0</v>
      </c>
      <c r="D928" s="24">
        <f>'Filter by planned &amp; actual'!F2716</f>
        <v>0</v>
      </c>
      <c r="E928" s="19" t="s">
        <v>281</v>
      </c>
      <c r="F928" s="26">
        <v>44743</v>
      </c>
    </row>
    <row r="929" spans="1:6" hidden="1">
      <c r="A929" s="19">
        <v>34</v>
      </c>
      <c r="B929" s="19" t="s">
        <v>42</v>
      </c>
      <c r="C929" s="24">
        <f>'Filter by planned &amp; actual'!F929</f>
        <v>0</v>
      </c>
      <c r="D929" s="24">
        <f>'Filter by planned &amp; actual'!F2717</f>
        <v>0</v>
      </c>
      <c r="E929" s="19" t="s">
        <v>281</v>
      </c>
      <c r="F929" s="26">
        <v>44743</v>
      </c>
    </row>
    <row r="930" spans="1:6" hidden="1">
      <c r="A930" s="19">
        <v>35</v>
      </c>
      <c r="B930" s="19" t="s">
        <v>43</v>
      </c>
      <c r="C930" s="24">
        <f>'Filter by planned &amp; actual'!F930</f>
        <v>0</v>
      </c>
      <c r="D930" s="24">
        <f>'Filter by planned &amp; actual'!F2718</f>
        <v>0</v>
      </c>
      <c r="E930" s="19" t="s">
        <v>281</v>
      </c>
      <c r="F930" s="26">
        <v>44743</v>
      </c>
    </row>
    <row r="931" spans="1:6" hidden="1">
      <c r="A931" s="19">
        <v>36</v>
      </c>
      <c r="B931" s="19" t="s">
        <v>44</v>
      </c>
      <c r="C931" s="24">
        <f>'Filter by planned &amp; actual'!F931</f>
        <v>0</v>
      </c>
      <c r="D931" s="24">
        <f>'Filter by planned &amp; actual'!F2719</f>
        <v>0</v>
      </c>
      <c r="E931" s="19" t="s">
        <v>281</v>
      </c>
      <c r="F931" s="26">
        <v>44743</v>
      </c>
    </row>
    <row r="932" spans="1:6" hidden="1">
      <c r="A932" s="19">
        <v>37</v>
      </c>
      <c r="B932" s="19" t="s">
        <v>1980</v>
      </c>
      <c r="C932" s="24">
        <f>'Filter by planned &amp; actual'!F932</f>
        <v>0</v>
      </c>
      <c r="D932" s="24">
        <f>'Filter by planned &amp; actual'!F2720</f>
        <v>0</v>
      </c>
      <c r="E932" s="19" t="s">
        <v>281</v>
      </c>
      <c r="F932" s="26">
        <v>44743</v>
      </c>
    </row>
    <row r="933" spans="1:6" hidden="1">
      <c r="A933" s="19">
        <v>38</v>
      </c>
      <c r="B933" s="19" t="s">
        <v>1982</v>
      </c>
      <c r="C933" s="24">
        <f>'Filter by planned &amp; actual'!F933</f>
        <v>30883124</v>
      </c>
      <c r="D933" s="24">
        <f>'Filter by planned &amp; actual'!F2721</f>
        <v>38016323</v>
      </c>
      <c r="E933" s="19" t="s">
        <v>281</v>
      </c>
      <c r="F933" s="26">
        <v>44743</v>
      </c>
    </row>
    <row r="934" spans="1:6" hidden="1">
      <c r="A934" s="19">
        <v>39</v>
      </c>
      <c r="B934" s="19" t="s">
        <v>1984</v>
      </c>
      <c r="C934" s="24">
        <f>'Filter by planned &amp; actual'!F934</f>
        <v>16017504</v>
      </c>
      <c r="D934" s="24">
        <f>'Filter by planned &amp; actual'!F2722</f>
        <v>101570903.44</v>
      </c>
      <c r="E934" s="19" t="s">
        <v>281</v>
      </c>
      <c r="F934" s="26">
        <v>44743</v>
      </c>
    </row>
    <row r="935" spans="1:6" hidden="1">
      <c r="A935" s="19">
        <v>40</v>
      </c>
      <c r="B935" s="19" t="s">
        <v>2001</v>
      </c>
      <c r="C935" s="24">
        <f>'Filter by planned &amp; actual'!F935</f>
        <v>0</v>
      </c>
      <c r="D935" s="24">
        <f>'Filter by planned &amp; actual'!F2723</f>
        <v>66131907.880000003</v>
      </c>
      <c r="E935" s="19" t="s">
        <v>281</v>
      </c>
      <c r="F935" s="26">
        <v>44743</v>
      </c>
    </row>
    <row r="936" spans="1:6" hidden="1">
      <c r="A936" s="19">
        <v>41</v>
      </c>
      <c r="B936" s="19" t="s">
        <v>2002</v>
      </c>
      <c r="C936" s="24">
        <f>'Filter by planned &amp; actual'!F936</f>
        <v>0</v>
      </c>
      <c r="D936" s="24">
        <f>'Filter by planned &amp; actual'!F2724</f>
        <v>0</v>
      </c>
      <c r="E936" s="19" t="s">
        <v>281</v>
      </c>
      <c r="F936" s="26">
        <v>44743</v>
      </c>
    </row>
    <row r="937" spans="1:6" hidden="1">
      <c r="A937" s="19">
        <v>42</v>
      </c>
      <c r="B937" s="19" t="s">
        <v>2003</v>
      </c>
      <c r="C937" s="24">
        <f>'Filter by planned &amp; actual'!F937</f>
        <v>35000000</v>
      </c>
      <c r="D937" s="24">
        <f>'Filter by planned &amp; actual'!F2725</f>
        <v>7195570.7999999998</v>
      </c>
      <c r="E937" s="19" t="s">
        <v>281</v>
      </c>
      <c r="F937" s="26">
        <v>44743</v>
      </c>
    </row>
    <row r="938" spans="1:6" hidden="1">
      <c r="A938" s="19">
        <v>43</v>
      </c>
      <c r="B938" s="19" t="s">
        <v>2064</v>
      </c>
      <c r="C938" s="24">
        <f>'Filter by planned &amp; actual'!F938</f>
        <v>0</v>
      </c>
      <c r="D938" s="24">
        <f>'Filter by planned &amp; actual'!F2726</f>
        <v>0</v>
      </c>
      <c r="E938" s="19" t="s">
        <v>281</v>
      </c>
      <c r="F938" s="26">
        <v>44743</v>
      </c>
    </row>
    <row r="939" spans="1:6" hidden="1">
      <c r="A939" s="19">
        <v>44</v>
      </c>
      <c r="B939" s="19" t="s">
        <v>2062</v>
      </c>
      <c r="C939" s="24">
        <f>'Filter by planned &amp; actual'!F939</f>
        <v>0</v>
      </c>
      <c r="D939" s="24">
        <f>'Filter by planned &amp; actual'!F2727</f>
        <v>0</v>
      </c>
      <c r="E939" s="19" t="s">
        <v>281</v>
      </c>
      <c r="F939" s="26">
        <v>44743</v>
      </c>
    </row>
    <row r="940" spans="1:6" hidden="1">
      <c r="A940" s="19">
        <v>45</v>
      </c>
      <c r="B940" s="19" t="s">
        <v>2063</v>
      </c>
      <c r="C940" s="24">
        <f>'Filter by planned &amp; actual'!F940</f>
        <v>0</v>
      </c>
      <c r="D940" s="24">
        <f>'Filter by planned &amp; actual'!F2728</f>
        <v>0</v>
      </c>
      <c r="E940" s="19" t="s">
        <v>281</v>
      </c>
      <c r="F940" s="26">
        <v>44743</v>
      </c>
    </row>
    <row r="941" spans="1:6" hidden="1">
      <c r="A941" s="19">
        <v>46</v>
      </c>
      <c r="B941" s="12" t="s">
        <v>2065</v>
      </c>
      <c r="C941" s="24">
        <f>'Filter by planned &amp; actual'!F941</f>
        <v>25000000</v>
      </c>
      <c r="D941" s="24">
        <f>'Filter by planned &amp; actual'!F2729</f>
        <v>82088450</v>
      </c>
      <c r="E941" s="19" t="s">
        <v>281</v>
      </c>
      <c r="F941" s="26">
        <v>44743</v>
      </c>
    </row>
    <row r="942" spans="1:6" hidden="1">
      <c r="A942" s="19">
        <v>47</v>
      </c>
      <c r="B942" s="12" t="s">
        <v>2066</v>
      </c>
      <c r="C942" s="24">
        <f>'Filter by planned &amp; actual'!F942</f>
        <v>67091426</v>
      </c>
      <c r="D942" s="24">
        <f>'Filter by planned &amp; actual'!F2730</f>
        <v>3038540.29</v>
      </c>
      <c r="E942" s="19" t="s">
        <v>281</v>
      </c>
      <c r="F942" s="26">
        <v>44743</v>
      </c>
    </row>
    <row r="943" spans="1:6" hidden="1">
      <c r="A943" s="19">
        <v>48</v>
      </c>
      <c r="B943" s="19" t="s">
        <v>2068</v>
      </c>
      <c r="C943" s="24">
        <f>'Filter by planned &amp; actual'!F943</f>
        <v>8454546</v>
      </c>
      <c r="D943" s="24">
        <f>'Filter by planned &amp; actual'!F2731</f>
        <v>0</v>
      </c>
      <c r="E943" s="19" t="s">
        <v>281</v>
      </c>
      <c r="F943" s="26">
        <v>44743</v>
      </c>
    </row>
    <row r="944" spans="1:6" hidden="1">
      <c r="A944" s="19">
        <v>49</v>
      </c>
      <c r="B944" s="19" t="s">
        <v>2069</v>
      </c>
      <c r="C944" s="24">
        <f>'Filter by planned &amp; actual'!F944</f>
        <v>0</v>
      </c>
      <c r="D944" s="24">
        <f>'Filter by planned &amp; actual'!F2732</f>
        <v>0</v>
      </c>
      <c r="E944" s="19" t="s">
        <v>281</v>
      </c>
      <c r="F944" s="26">
        <v>44743</v>
      </c>
    </row>
    <row r="945" spans="1:6" hidden="1">
      <c r="A945" s="19">
        <v>50</v>
      </c>
      <c r="B945" s="19" t="s">
        <v>66</v>
      </c>
      <c r="C945" s="24">
        <f>'Filter by planned &amp; actual'!F945</f>
        <v>0</v>
      </c>
      <c r="D945" s="24">
        <f>'Filter by planned &amp; actual'!F2733</f>
        <v>0</v>
      </c>
      <c r="E945" s="19" t="s">
        <v>281</v>
      </c>
      <c r="F945" s="26">
        <v>44743</v>
      </c>
    </row>
    <row r="946" spans="1:6" hidden="1">
      <c r="A946" s="19">
        <v>51</v>
      </c>
      <c r="B946" s="19" t="s">
        <v>67</v>
      </c>
      <c r="C946" s="24">
        <f>'Filter by planned &amp; actual'!F946</f>
        <v>0</v>
      </c>
      <c r="D946" s="24">
        <f>'Filter by planned &amp; actual'!F2734</f>
        <v>0</v>
      </c>
      <c r="E946" s="19" t="s">
        <v>281</v>
      </c>
      <c r="F946" s="26">
        <v>44743</v>
      </c>
    </row>
    <row r="947" spans="1:6" hidden="1">
      <c r="A947" s="19">
        <v>52</v>
      </c>
      <c r="B947" s="19" t="s">
        <v>68</v>
      </c>
      <c r="C947" s="24">
        <f>'Filter by planned &amp; actual'!F947</f>
        <v>0</v>
      </c>
      <c r="D947" s="24">
        <f>'Filter by planned &amp; actual'!F2735</f>
        <v>0</v>
      </c>
      <c r="E947" s="19" t="s">
        <v>281</v>
      </c>
      <c r="F947" s="26">
        <v>44743</v>
      </c>
    </row>
    <row r="948" spans="1:6" hidden="1">
      <c r="A948" s="19">
        <v>53</v>
      </c>
      <c r="B948" s="19" t="s">
        <v>69</v>
      </c>
      <c r="C948" s="24">
        <f>'Filter by planned &amp; actual'!F948</f>
        <v>0</v>
      </c>
      <c r="D948" s="24">
        <f>'Filter by planned &amp; actual'!F2736</f>
        <v>0</v>
      </c>
      <c r="E948" s="19" t="s">
        <v>281</v>
      </c>
      <c r="F948" s="26">
        <v>44743</v>
      </c>
    </row>
    <row r="949" spans="1:6" hidden="1">
      <c r="A949" s="19">
        <v>54</v>
      </c>
      <c r="B949" s="19" t="s">
        <v>70</v>
      </c>
      <c r="C949" s="24">
        <f>'Filter by planned &amp; actual'!F949</f>
        <v>0</v>
      </c>
      <c r="D949" s="24">
        <f>'Filter by planned &amp; actual'!F2737</f>
        <v>0</v>
      </c>
      <c r="E949" s="19" t="s">
        <v>281</v>
      </c>
      <c r="F949" s="26">
        <v>44743</v>
      </c>
    </row>
    <row r="950" spans="1:6" hidden="1">
      <c r="A950" s="19">
        <v>55</v>
      </c>
      <c r="B950" s="19" t="s">
        <v>71</v>
      </c>
      <c r="C950" s="24">
        <f>'Filter by planned &amp; actual'!F950</f>
        <v>0</v>
      </c>
      <c r="D950" s="24">
        <f>'Filter by planned &amp; actual'!F2738</f>
        <v>0</v>
      </c>
      <c r="E950" s="19" t="s">
        <v>281</v>
      </c>
      <c r="F950" s="26">
        <v>44743</v>
      </c>
    </row>
    <row r="951" spans="1:6" hidden="1">
      <c r="A951" s="19">
        <v>56</v>
      </c>
      <c r="B951" s="19" t="s">
        <v>72</v>
      </c>
      <c r="C951" s="24">
        <f>'Filter by planned &amp; actual'!F951</f>
        <v>0</v>
      </c>
      <c r="D951" s="24">
        <f>'Filter by planned &amp; actual'!F2739</f>
        <v>0</v>
      </c>
      <c r="E951" s="19" t="s">
        <v>281</v>
      </c>
      <c r="F951" s="26">
        <v>44743</v>
      </c>
    </row>
    <row r="952" spans="1:6" hidden="1">
      <c r="A952" s="19">
        <v>57</v>
      </c>
      <c r="B952" s="19" t="s">
        <v>73</v>
      </c>
      <c r="C952" s="24">
        <f>'Filter by planned &amp; actual'!F952</f>
        <v>0</v>
      </c>
      <c r="D952" s="24">
        <f>'Filter by planned &amp; actual'!F2740</f>
        <v>0</v>
      </c>
      <c r="E952" s="19" t="s">
        <v>281</v>
      </c>
      <c r="F952" s="26">
        <v>44743</v>
      </c>
    </row>
    <row r="953" spans="1:6" hidden="1">
      <c r="A953" s="19">
        <v>58</v>
      </c>
      <c r="B953" s="19" t="s">
        <v>74</v>
      </c>
      <c r="C953" s="24">
        <f>'Filter by planned &amp; actual'!F953</f>
        <v>0</v>
      </c>
      <c r="D953" s="24">
        <f>'Filter by planned &amp; actual'!F2741</f>
        <v>0</v>
      </c>
      <c r="E953" s="19" t="s">
        <v>281</v>
      </c>
      <c r="F953" s="26">
        <v>44743</v>
      </c>
    </row>
    <row r="954" spans="1:6" hidden="1">
      <c r="A954" s="19">
        <v>59</v>
      </c>
      <c r="B954" s="19" t="s">
        <v>75</v>
      </c>
      <c r="C954" s="24">
        <f>'Filter by planned &amp; actual'!F954</f>
        <v>0</v>
      </c>
      <c r="D954" s="24">
        <f>'Filter by planned &amp; actual'!F2742</f>
        <v>0</v>
      </c>
      <c r="E954" s="19" t="s">
        <v>281</v>
      </c>
      <c r="F954" s="26">
        <v>44743</v>
      </c>
    </row>
    <row r="955" spans="1:6" hidden="1">
      <c r="A955" s="19">
        <v>60</v>
      </c>
      <c r="B955" s="19" t="s">
        <v>76</v>
      </c>
      <c r="C955" s="24">
        <f>'Filter by planned &amp; actual'!F955</f>
        <v>0</v>
      </c>
      <c r="D955" s="24">
        <f>'Filter by planned &amp; actual'!F2743</f>
        <v>0</v>
      </c>
      <c r="E955" s="19" t="s">
        <v>281</v>
      </c>
      <c r="F955" s="26">
        <v>44743</v>
      </c>
    </row>
    <row r="956" spans="1:6" hidden="1">
      <c r="A956" s="19">
        <v>61</v>
      </c>
      <c r="B956" s="19" t="s">
        <v>77</v>
      </c>
      <c r="C956" s="24">
        <f>'Filter by planned &amp; actual'!F956</f>
        <v>0</v>
      </c>
      <c r="D956" s="24">
        <f>'Filter by planned &amp; actual'!F2744</f>
        <v>0</v>
      </c>
      <c r="E956" s="19" t="s">
        <v>281</v>
      </c>
      <c r="F956" s="26">
        <v>44743</v>
      </c>
    </row>
    <row r="957" spans="1:6" hidden="1">
      <c r="A957" s="19">
        <v>62</v>
      </c>
      <c r="B957" s="19" t="s">
        <v>87</v>
      </c>
      <c r="C957" s="24">
        <f>'Filter by planned &amp; actual'!F957</f>
        <v>0</v>
      </c>
      <c r="D957" s="24">
        <f>'Filter by planned &amp; actual'!F2745</f>
        <v>0</v>
      </c>
      <c r="E957" s="19" t="s">
        <v>281</v>
      </c>
      <c r="F957" s="26">
        <v>44743</v>
      </c>
    </row>
    <row r="958" spans="1:6" hidden="1">
      <c r="A958" s="19">
        <v>63</v>
      </c>
      <c r="B958" s="19" t="s">
        <v>93</v>
      </c>
      <c r="C958" s="24">
        <f>'Filter by planned &amp; actual'!F958</f>
        <v>0</v>
      </c>
      <c r="D958" s="24">
        <f>'Filter by planned &amp; actual'!F2746</f>
        <v>0</v>
      </c>
      <c r="E958" s="19" t="s">
        <v>281</v>
      </c>
      <c r="F958" s="26">
        <v>44743</v>
      </c>
    </row>
    <row r="959" spans="1:6" hidden="1">
      <c r="A959" s="19">
        <v>64</v>
      </c>
      <c r="B959" s="19" t="s">
        <v>94</v>
      </c>
      <c r="C959" s="24">
        <f>'Filter by planned &amp; actual'!F959</f>
        <v>0</v>
      </c>
      <c r="D959" s="24">
        <f>'Filter by planned &amp; actual'!F2747</f>
        <v>0</v>
      </c>
      <c r="E959" s="19" t="s">
        <v>281</v>
      </c>
      <c r="F959" s="26">
        <v>44743</v>
      </c>
    </row>
    <row r="960" spans="1:6" hidden="1">
      <c r="A960" s="19">
        <v>65</v>
      </c>
      <c r="B960" s="19" t="s">
        <v>95</v>
      </c>
      <c r="C960" s="24">
        <f>'Filter by planned &amp; actual'!F960</f>
        <v>0</v>
      </c>
      <c r="D960" s="24">
        <f>'Filter by planned &amp; actual'!F2748</f>
        <v>0</v>
      </c>
      <c r="E960" s="19" t="s">
        <v>281</v>
      </c>
      <c r="F960" s="26">
        <v>44743</v>
      </c>
    </row>
    <row r="961" spans="1:6" hidden="1">
      <c r="A961" s="19">
        <v>66</v>
      </c>
      <c r="B961" s="19" t="s">
        <v>96</v>
      </c>
      <c r="C961" s="24">
        <f>'Filter by planned &amp; actual'!F961</f>
        <v>0</v>
      </c>
      <c r="D961" s="24">
        <f>'Filter by planned &amp; actual'!F2749</f>
        <v>0</v>
      </c>
      <c r="E961" s="19" t="s">
        <v>281</v>
      </c>
      <c r="F961" s="26">
        <v>44743</v>
      </c>
    </row>
    <row r="962" spans="1:6" hidden="1">
      <c r="A962" s="19">
        <v>67</v>
      </c>
      <c r="B962" s="19" t="s">
        <v>97</v>
      </c>
      <c r="C962" s="24">
        <f>'Filter by planned &amp; actual'!F962</f>
        <v>0</v>
      </c>
      <c r="D962" s="24">
        <f>'Filter by planned &amp; actual'!F2750</f>
        <v>0</v>
      </c>
      <c r="E962" s="19" t="s">
        <v>281</v>
      </c>
      <c r="F962" s="26">
        <v>44743</v>
      </c>
    </row>
    <row r="963" spans="1:6" hidden="1">
      <c r="A963" s="19">
        <v>68</v>
      </c>
      <c r="B963" s="19" t="s">
        <v>98</v>
      </c>
      <c r="C963" s="24">
        <f>'Filter by planned &amp; actual'!F963</f>
        <v>0</v>
      </c>
      <c r="D963" s="24">
        <f>'Filter by planned &amp; actual'!F2751</f>
        <v>0</v>
      </c>
      <c r="E963" s="19" t="s">
        <v>281</v>
      </c>
      <c r="F963" s="26">
        <v>44743</v>
      </c>
    </row>
    <row r="964" spans="1:6" hidden="1">
      <c r="A964" s="19">
        <v>69</v>
      </c>
      <c r="B964" s="19" t="s">
        <v>99</v>
      </c>
      <c r="C964" s="24">
        <f>'Filter by planned &amp; actual'!F964</f>
        <v>0</v>
      </c>
      <c r="D964" s="24">
        <f>'Filter by planned &amp; actual'!F2752</f>
        <v>0</v>
      </c>
      <c r="E964" s="19" t="s">
        <v>281</v>
      </c>
      <c r="F964" s="26">
        <v>44743</v>
      </c>
    </row>
    <row r="965" spans="1:6" hidden="1">
      <c r="A965" s="19">
        <v>70</v>
      </c>
      <c r="B965" s="19" t="s">
        <v>100</v>
      </c>
      <c r="C965" s="24">
        <f>'Filter by planned &amp; actual'!F965</f>
        <v>0</v>
      </c>
      <c r="D965" s="24">
        <f>'Filter by planned &amp; actual'!F2753</f>
        <v>0</v>
      </c>
      <c r="E965" s="19" t="s">
        <v>281</v>
      </c>
      <c r="F965" s="26">
        <v>44743</v>
      </c>
    </row>
    <row r="966" spans="1:6" hidden="1">
      <c r="A966" s="19">
        <v>71</v>
      </c>
      <c r="B966" s="19" t="s">
        <v>101</v>
      </c>
      <c r="C966" s="24">
        <f>'Filter by planned &amp; actual'!F966</f>
        <v>0</v>
      </c>
      <c r="D966" s="24">
        <f>'Filter by planned &amp; actual'!F2754</f>
        <v>0</v>
      </c>
      <c r="E966" s="19" t="s">
        <v>281</v>
      </c>
      <c r="F966" s="26">
        <v>44743</v>
      </c>
    </row>
    <row r="967" spans="1:6" hidden="1">
      <c r="A967" s="19">
        <v>72</v>
      </c>
      <c r="B967" s="19" t="s">
        <v>102</v>
      </c>
      <c r="C967" s="24">
        <f>'Filter by planned &amp; actual'!F967</f>
        <v>0</v>
      </c>
      <c r="D967" s="24">
        <f>'Filter by planned &amp; actual'!F2755</f>
        <v>0</v>
      </c>
      <c r="E967" s="19" t="s">
        <v>281</v>
      </c>
      <c r="F967" s="26">
        <v>44743</v>
      </c>
    </row>
    <row r="968" spans="1:6" hidden="1">
      <c r="A968" s="19">
        <v>73</v>
      </c>
      <c r="B968" s="19" t="s">
        <v>103</v>
      </c>
      <c r="C968" s="24">
        <f>'Filter by planned &amp; actual'!F968</f>
        <v>0</v>
      </c>
      <c r="D968" s="24">
        <f>'Filter by planned &amp; actual'!F2756</f>
        <v>0</v>
      </c>
      <c r="E968" s="19" t="s">
        <v>281</v>
      </c>
      <c r="F968" s="26">
        <v>44743</v>
      </c>
    </row>
    <row r="969" spans="1:6" hidden="1">
      <c r="A969" s="19">
        <v>74</v>
      </c>
      <c r="B969" s="19" t="s">
        <v>104</v>
      </c>
      <c r="C969" s="24">
        <f>'Filter by planned &amp; actual'!F969</f>
        <v>0</v>
      </c>
      <c r="D969" s="24">
        <f>'Filter by planned &amp; actual'!F2757</f>
        <v>0</v>
      </c>
      <c r="E969" s="19" t="s">
        <v>281</v>
      </c>
      <c r="F969" s="26">
        <v>44743</v>
      </c>
    </row>
    <row r="970" spans="1:6" hidden="1">
      <c r="A970" s="19">
        <v>75</v>
      </c>
      <c r="B970" s="19" t="s">
        <v>105</v>
      </c>
      <c r="C970" s="24">
        <f>'Filter by planned &amp; actual'!F970</f>
        <v>0</v>
      </c>
      <c r="D970" s="24">
        <f>'Filter by planned &amp; actual'!F2758</f>
        <v>0</v>
      </c>
      <c r="E970" s="19" t="s">
        <v>281</v>
      </c>
      <c r="F970" s="26">
        <v>44743</v>
      </c>
    </row>
    <row r="971" spans="1:6" hidden="1">
      <c r="A971" s="19">
        <v>76</v>
      </c>
      <c r="B971" s="19" t="s">
        <v>111</v>
      </c>
      <c r="C971" s="24">
        <f>'Filter by planned &amp; actual'!F971</f>
        <v>0</v>
      </c>
      <c r="D971" s="24">
        <f>'Filter by planned &amp; actual'!F2759</f>
        <v>0</v>
      </c>
      <c r="E971" s="19" t="s">
        <v>281</v>
      </c>
      <c r="F971" s="26">
        <v>44743</v>
      </c>
    </row>
    <row r="972" spans="1:6" hidden="1">
      <c r="A972" s="19">
        <v>77</v>
      </c>
      <c r="B972" s="19" t="s">
        <v>112</v>
      </c>
      <c r="C972" s="24">
        <f>'Filter by planned &amp; actual'!F972</f>
        <v>0</v>
      </c>
      <c r="D972" s="24">
        <f>'Filter by planned &amp; actual'!F2760</f>
        <v>0</v>
      </c>
      <c r="E972" s="19" t="s">
        <v>281</v>
      </c>
      <c r="F972" s="26">
        <v>44743</v>
      </c>
    </row>
    <row r="973" spans="1:6" hidden="1">
      <c r="A973" s="19">
        <v>78</v>
      </c>
      <c r="B973" s="19" t="s">
        <v>113</v>
      </c>
      <c r="C973" s="24">
        <f>'Filter by planned &amp; actual'!F973</f>
        <v>0</v>
      </c>
      <c r="D973" s="24">
        <f>'Filter by planned &amp; actual'!F2761</f>
        <v>0</v>
      </c>
      <c r="E973" s="19" t="s">
        <v>281</v>
      </c>
      <c r="F973" s="26">
        <v>44743</v>
      </c>
    </row>
    <row r="974" spans="1:6" hidden="1">
      <c r="A974" s="19">
        <v>79</v>
      </c>
      <c r="B974" s="19" t="s">
        <v>114</v>
      </c>
      <c r="C974" s="24">
        <f>'Filter by planned &amp; actual'!F974</f>
        <v>0</v>
      </c>
      <c r="D974" s="24">
        <f>'Filter by planned &amp; actual'!F2762</f>
        <v>0</v>
      </c>
      <c r="E974" s="19" t="s">
        <v>281</v>
      </c>
      <c r="F974" s="26">
        <v>44743</v>
      </c>
    </row>
    <row r="975" spans="1:6" hidden="1">
      <c r="A975" s="19">
        <v>80</v>
      </c>
      <c r="B975" s="19" t="s">
        <v>115</v>
      </c>
      <c r="C975" s="24">
        <f>'Filter by planned &amp; actual'!F975</f>
        <v>0</v>
      </c>
      <c r="D975" s="24">
        <f>'Filter by planned &amp; actual'!F2763</f>
        <v>0</v>
      </c>
      <c r="E975" s="19" t="s">
        <v>281</v>
      </c>
      <c r="F975" s="26">
        <v>44743</v>
      </c>
    </row>
    <row r="976" spans="1:6" hidden="1">
      <c r="A976" s="19">
        <v>81</v>
      </c>
      <c r="B976" s="19" t="s">
        <v>116</v>
      </c>
      <c r="C976" s="24">
        <f>'Filter by planned &amp; actual'!F976</f>
        <v>0</v>
      </c>
      <c r="D976" s="24">
        <f>'Filter by planned &amp; actual'!F2764</f>
        <v>0</v>
      </c>
      <c r="E976" s="19" t="s">
        <v>281</v>
      </c>
      <c r="F976" s="26">
        <v>44743</v>
      </c>
    </row>
    <row r="977" spans="1:6" hidden="1">
      <c r="A977" s="19">
        <v>82</v>
      </c>
      <c r="B977" s="19" t="s">
        <v>117</v>
      </c>
      <c r="C977" s="24">
        <f>'Filter by planned &amp; actual'!F977</f>
        <v>0</v>
      </c>
      <c r="D977" s="24">
        <f>'Filter by planned &amp; actual'!F2765</f>
        <v>0</v>
      </c>
      <c r="E977" s="19" t="s">
        <v>281</v>
      </c>
      <c r="F977" s="26">
        <v>44743</v>
      </c>
    </row>
    <row r="978" spans="1:6" hidden="1">
      <c r="A978" s="19">
        <v>83</v>
      </c>
      <c r="B978" s="19" t="s">
        <v>118</v>
      </c>
      <c r="C978" s="24">
        <f>'Filter by planned &amp; actual'!F978</f>
        <v>0</v>
      </c>
      <c r="D978" s="24">
        <f>'Filter by planned &amp; actual'!F2766</f>
        <v>0</v>
      </c>
      <c r="E978" s="19" t="s">
        <v>281</v>
      </c>
      <c r="F978" s="26">
        <v>44743</v>
      </c>
    </row>
    <row r="979" spans="1:6" hidden="1">
      <c r="A979" s="19">
        <v>84</v>
      </c>
      <c r="B979" s="19" t="s">
        <v>119</v>
      </c>
      <c r="C979" s="24">
        <f>'Filter by planned &amp; actual'!F979</f>
        <v>0</v>
      </c>
      <c r="D979" s="24">
        <f>'Filter by planned &amp; actual'!F2767</f>
        <v>0</v>
      </c>
      <c r="E979" s="19" t="s">
        <v>281</v>
      </c>
      <c r="F979" s="26">
        <v>44743</v>
      </c>
    </row>
    <row r="980" spans="1:6" hidden="1">
      <c r="A980" s="19">
        <v>85</v>
      </c>
      <c r="B980" s="19" t="s">
        <v>120</v>
      </c>
      <c r="C980" s="24">
        <f>'Filter by planned &amp; actual'!F980</f>
        <v>0</v>
      </c>
      <c r="D980" s="24">
        <f>'Filter by planned &amp; actual'!F2768</f>
        <v>0</v>
      </c>
      <c r="E980" s="19" t="s">
        <v>281</v>
      </c>
      <c r="F980" s="26">
        <v>44743</v>
      </c>
    </row>
    <row r="981" spans="1:6" hidden="1">
      <c r="A981" s="19">
        <v>86</v>
      </c>
      <c r="B981" s="19" t="s">
        <v>121</v>
      </c>
      <c r="C981" s="24">
        <f>'Filter by planned &amp; actual'!F981</f>
        <v>0</v>
      </c>
      <c r="D981" s="24">
        <f>'Filter by planned &amp; actual'!F2769</f>
        <v>0</v>
      </c>
      <c r="E981" s="19" t="s">
        <v>281</v>
      </c>
      <c r="F981" s="26">
        <v>44743</v>
      </c>
    </row>
    <row r="982" spans="1:6" hidden="1">
      <c r="A982" s="19">
        <v>87</v>
      </c>
      <c r="B982" s="19" t="s">
        <v>122</v>
      </c>
      <c r="C982" s="24">
        <f>'Filter by planned &amp; actual'!F982</f>
        <v>0</v>
      </c>
      <c r="D982" s="24">
        <f>'Filter by planned &amp; actual'!F2770</f>
        <v>0</v>
      </c>
      <c r="E982" s="19" t="s">
        <v>281</v>
      </c>
      <c r="F982" s="26">
        <v>44743</v>
      </c>
    </row>
    <row r="983" spans="1:6" hidden="1">
      <c r="A983" s="19">
        <v>88</v>
      </c>
      <c r="B983" s="19" t="s">
        <v>123</v>
      </c>
      <c r="C983" s="24">
        <f>'Filter by planned &amp; actual'!F983</f>
        <v>0</v>
      </c>
      <c r="D983" s="24">
        <f>'Filter by planned &amp; actual'!F2771</f>
        <v>0</v>
      </c>
      <c r="E983" s="19" t="s">
        <v>281</v>
      </c>
      <c r="F983" s="26">
        <v>44743</v>
      </c>
    </row>
    <row r="984" spans="1:6" hidden="1">
      <c r="A984" s="19">
        <v>89</v>
      </c>
      <c r="B984" s="19" t="s">
        <v>126</v>
      </c>
      <c r="C984" s="24">
        <f>'Filter by planned &amp; actual'!F984</f>
        <v>0</v>
      </c>
      <c r="D984" s="24">
        <f>'Filter by planned &amp; actual'!F2772</f>
        <v>0</v>
      </c>
      <c r="E984" s="19" t="s">
        <v>281</v>
      </c>
      <c r="F984" s="26">
        <v>44743</v>
      </c>
    </row>
    <row r="985" spans="1:6" hidden="1">
      <c r="A985" s="19">
        <v>90</v>
      </c>
      <c r="B985" s="19" t="s">
        <v>284</v>
      </c>
      <c r="C985" s="24">
        <f>'Filter by planned &amp; actual'!F985</f>
        <v>0</v>
      </c>
      <c r="D985" s="24">
        <f>'Filter by planned &amp; actual'!F2773</f>
        <v>0</v>
      </c>
      <c r="E985" s="19" t="s">
        <v>281</v>
      </c>
      <c r="F985" s="26">
        <v>44743</v>
      </c>
    </row>
    <row r="986" spans="1:6" hidden="1">
      <c r="A986" s="19">
        <v>91</v>
      </c>
      <c r="B986" s="19" t="s">
        <v>2006</v>
      </c>
      <c r="C986" s="24">
        <f>'Filter by planned &amp; actual'!F986</f>
        <v>0</v>
      </c>
      <c r="D986" s="24">
        <f>'Filter by planned &amp; actual'!F2774</f>
        <v>0</v>
      </c>
      <c r="E986" s="19" t="s">
        <v>281</v>
      </c>
      <c r="F986" s="26">
        <v>44743</v>
      </c>
    </row>
    <row r="987" spans="1:6" hidden="1">
      <c r="A987" s="19">
        <v>92</v>
      </c>
      <c r="B987" s="19" t="s">
        <v>283</v>
      </c>
      <c r="C987" s="24">
        <f>'Filter by planned &amp; actual'!F987</f>
        <v>0</v>
      </c>
      <c r="D987" s="24">
        <f>'Filter by planned &amp; actual'!F2775</f>
        <v>0</v>
      </c>
      <c r="E987" s="19" t="s">
        <v>281</v>
      </c>
      <c r="F987" s="26">
        <v>44743</v>
      </c>
    </row>
    <row r="988" spans="1:6" hidden="1">
      <c r="A988" s="19">
        <v>93</v>
      </c>
      <c r="B988" s="19" t="s">
        <v>2005</v>
      </c>
      <c r="C988" s="24">
        <f>'Filter by planned &amp; actual'!F988</f>
        <v>0</v>
      </c>
      <c r="D988" s="24">
        <f>'Filter by planned &amp; actual'!F2776</f>
        <v>0</v>
      </c>
      <c r="E988" s="19" t="s">
        <v>281</v>
      </c>
      <c r="F988" s="26">
        <v>44743</v>
      </c>
    </row>
    <row r="989" spans="1:6" hidden="1">
      <c r="A989" s="19">
        <v>94</v>
      </c>
      <c r="B989" s="19" t="s">
        <v>2075</v>
      </c>
      <c r="C989" s="24">
        <f>'Filter by planned &amp; actual'!F989</f>
        <v>0</v>
      </c>
      <c r="D989" s="24">
        <f>'Filter by planned &amp; actual'!F2777</f>
        <v>0</v>
      </c>
      <c r="E989" s="19" t="s">
        <v>281</v>
      </c>
      <c r="F989" s="26">
        <v>44743</v>
      </c>
    </row>
    <row r="990" spans="1:6" hidden="1">
      <c r="A990" s="19">
        <v>95</v>
      </c>
      <c r="B990" s="19" t="s">
        <v>2076</v>
      </c>
      <c r="C990" s="24">
        <f>'Filter by planned &amp; actual'!F990</f>
        <v>0</v>
      </c>
      <c r="D990" s="24">
        <f>'Filter by planned &amp; actual'!F2778</f>
        <v>0</v>
      </c>
      <c r="E990" s="19" t="s">
        <v>281</v>
      </c>
      <c r="F990" s="26">
        <v>44743</v>
      </c>
    </row>
    <row r="991" spans="1:6" hidden="1">
      <c r="A991" s="19">
        <v>96</v>
      </c>
      <c r="B991" s="19" t="s">
        <v>2077</v>
      </c>
      <c r="C991" s="24">
        <f>'Filter by planned &amp; actual'!F991</f>
        <v>0</v>
      </c>
      <c r="D991" s="24">
        <f>'Filter by planned &amp; actual'!F2779</f>
        <v>0</v>
      </c>
      <c r="E991" s="19" t="s">
        <v>281</v>
      </c>
      <c r="F991" s="26">
        <v>44743</v>
      </c>
    </row>
    <row r="992" spans="1:6" hidden="1">
      <c r="A992" s="19">
        <v>97</v>
      </c>
      <c r="B992" s="19" t="s">
        <v>2078</v>
      </c>
      <c r="C992" s="24">
        <f>'Filter by planned &amp; actual'!F992</f>
        <v>15000000</v>
      </c>
      <c r="D992" s="24">
        <f>'Filter by planned &amp; actual'!F2780</f>
        <v>0</v>
      </c>
      <c r="E992" s="19" t="s">
        <v>281</v>
      </c>
      <c r="F992" s="26">
        <v>44743</v>
      </c>
    </row>
    <row r="993" spans="1:6" hidden="1">
      <c r="A993" s="19">
        <v>98</v>
      </c>
      <c r="B993" s="19" t="s">
        <v>2079</v>
      </c>
      <c r="C993" s="24">
        <f>'Filter by planned &amp; actual'!F993</f>
        <v>38998423.649999999</v>
      </c>
      <c r="D993" s="24">
        <f>'Filter by planned &amp; actual'!F2781</f>
        <v>9993520</v>
      </c>
      <c r="E993" s="19" t="s">
        <v>281</v>
      </c>
      <c r="F993" s="26">
        <v>44743</v>
      </c>
    </row>
    <row r="994" spans="1:6" hidden="1">
      <c r="A994" s="19">
        <v>99</v>
      </c>
      <c r="B994" s="19" t="s">
        <v>2080</v>
      </c>
      <c r="C994" s="24">
        <f>'Filter by planned &amp; actual'!F994</f>
        <v>0</v>
      </c>
      <c r="D994" s="24">
        <f>'Filter by planned &amp; actual'!F2782</f>
        <v>0</v>
      </c>
      <c r="E994" s="19" t="s">
        <v>281</v>
      </c>
      <c r="F994" s="26">
        <v>44743</v>
      </c>
    </row>
    <row r="995" spans="1:6" hidden="1">
      <c r="A995" s="19">
        <v>100</v>
      </c>
      <c r="B995" s="19" t="s">
        <v>2081</v>
      </c>
      <c r="C995" s="24">
        <f>'Filter by planned &amp; actual'!F995</f>
        <v>0</v>
      </c>
      <c r="D995" s="24">
        <f>'Filter by planned &amp; actual'!F2783</f>
        <v>0</v>
      </c>
      <c r="E995" s="19" t="s">
        <v>281</v>
      </c>
      <c r="F995" s="26">
        <v>44743</v>
      </c>
    </row>
    <row r="996" spans="1:6" hidden="1">
      <c r="A996" s="19">
        <v>101</v>
      </c>
      <c r="B996" s="19" t="s">
        <v>2082</v>
      </c>
      <c r="C996" s="24">
        <f>'Filter by planned &amp; actual'!F996</f>
        <v>0</v>
      </c>
      <c r="D996" s="24">
        <f>'Filter by planned &amp; actual'!F2784</f>
        <v>0</v>
      </c>
      <c r="E996" s="19" t="s">
        <v>281</v>
      </c>
      <c r="F996" s="26">
        <v>44743</v>
      </c>
    </row>
    <row r="997" spans="1:6" hidden="1">
      <c r="A997" s="19">
        <v>102</v>
      </c>
      <c r="B997" s="19" t="s">
        <v>2083</v>
      </c>
      <c r="C997" s="24">
        <f>'Filter by planned &amp; actual'!F997</f>
        <v>0</v>
      </c>
      <c r="D997" s="24">
        <f>'Filter by planned &amp; actual'!F2785</f>
        <v>0</v>
      </c>
      <c r="E997" s="19" t="s">
        <v>281</v>
      </c>
      <c r="F997" s="26">
        <v>44743</v>
      </c>
    </row>
    <row r="998" spans="1:6" hidden="1">
      <c r="A998" s="19">
        <v>103</v>
      </c>
      <c r="B998" s="19" t="s">
        <v>2085</v>
      </c>
      <c r="C998" s="24">
        <f>'Filter by planned &amp; actual'!F998</f>
        <v>0</v>
      </c>
      <c r="D998" s="24">
        <f>'Filter by planned &amp; actual'!F2786</f>
        <v>0</v>
      </c>
      <c r="E998" s="19" t="s">
        <v>281</v>
      </c>
      <c r="F998" s="26">
        <v>44743</v>
      </c>
    </row>
    <row r="999" spans="1:6" hidden="1">
      <c r="A999" s="19">
        <v>104</v>
      </c>
      <c r="B999" s="19" t="s">
        <v>2086</v>
      </c>
      <c r="C999" s="24">
        <f>'Filter by planned &amp; actual'!F999</f>
        <v>0</v>
      </c>
      <c r="D999" s="24">
        <f>'Filter by planned &amp; actual'!F2787</f>
        <v>0</v>
      </c>
      <c r="E999" s="19" t="s">
        <v>281</v>
      </c>
      <c r="F999" s="26">
        <v>44743</v>
      </c>
    </row>
    <row r="1000" spans="1:6" hidden="1">
      <c r="A1000" s="19">
        <v>105</v>
      </c>
      <c r="B1000" s="19" t="s">
        <v>2087</v>
      </c>
      <c r="C1000" s="24">
        <f>'Filter by planned &amp; actual'!F1000</f>
        <v>0</v>
      </c>
      <c r="D1000" s="24">
        <f>'Filter by planned &amp; actual'!F2788</f>
        <v>0</v>
      </c>
      <c r="E1000" s="19" t="s">
        <v>281</v>
      </c>
      <c r="F1000" s="26">
        <v>44743</v>
      </c>
    </row>
    <row r="1001" spans="1:6" hidden="1">
      <c r="A1001" s="19">
        <v>106</v>
      </c>
      <c r="B1001" s="19" t="s">
        <v>2088</v>
      </c>
      <c r="C1001" s="24">
        <f>'Filter by planned &amp; actual'!F1001</f>
        <v>0</v>
      </c>
      <c r="D1001" s="24">
        <f>'Filter by planned &amp; actual'!F2789</f>
        <v>0</v>
      </c>
      <c r="E1001" s="19" t="s">
        <v>281</v>
      </c>
      <c r="F1001" s="26">
        <v>44743</v>
      </c>
    </row>
    <row r="1002" spans="1:6" hidden="1">
      <c r="A1002" s="19">
        <v>107</v>
      </c>
      <c r="B1002" s="19" t="s">
        <v>2089</v>
      </c>
      <c r="C1002" s="24">
        <f>'Filter by planned &amp; actual'!F1002</f>
        <v>0</v>
      </c>
      <c r="D1002" s="24">
        <f>'Filter by planned &amp; actual'!F2790</f>
        <v>2832840</v>
      </c>
      <c r="E1002" s="19" t="s">
        <v>281</v>
      </c>
      <c r="F1002" s="26">
        <v>44743</v>
      </c>
    </row>
    <row r="1003" spans="1:6" hidden="1">
      <c r="A1003" s="19">
        <v>108</v>
      </c>
      <c r="B1003" s="19" t="s">
        <v>2090</v>
      </c>
      <c r="C1003" s="24">
        <f>'Filter by planned &amp; actual'!F1003</f>
        <v>0</v>
      </c>
      <c r="D1003" s="24">
        <f>'Filter by planned &amp; actual'!F2791</f>
        <v>0</v>
      </c>
      <c r="E1003" s="19" t="s">
        <v>281</v>
      </c>
      <c r="F1003" s="26">
        <v>44743</v>
      </c>
    </row>
    <row r="1004" spans="1:6" hidden="1">
      <c r="A1004" s="19">
        <v>109</v>
      </c>
      <c r="B1004" s="19" t="s">
        <v>2091</v>
      </c>
      <c r="C1004" s="24">
        <f>'Filter by planned &amp; actual'!F1004</f>
        <v>0</v>
      </c>
      <c r="D1004" s="24">
        <f>'Filter by planned &amp; actual'!F2792</f>
        <v>0</v>
      </c>
      <c r="E1004" s="19" t="s">
        <v>281</v>
      </c>
      <c r="F1004" s="26">
        <v>44743</v>
      </c>
    </row>
    <row r="1005" spans="1:6" hidden="1">
      <c r="A1005" s="19">
        <v>110</v>
      </c>
      <c r="B1005" s="19" t="s">
        <v>2092</v>
      </c>
      <c r="C1005" s="24">
        <f>'Filter by planned &amp; actual'!F1005</f>
        <v>30911136</v>
      </c>
      <c r="D1005" s="24">
        <f>'Filter by planned &amp; actual'!F2793</f>
        <v>0</v>
      </c>
      <c r="E1005" s="19" t="s">
        <v>281</v>
      </c>
      <c r="F1005" s="26">
        <v>44743</v>
      </c>
    </row>
    <row r="1006" spans="1:6" hidden="1">
      <c r="A1006" s="19">
        <v>111</v>
      </c>
      <c r="B1006" s="19" t="s">
        <v>2104</v>
      </c>
      <c r="C1006" s="24">
        <f>'Filter by planned &amp; actual'!F1006</f>
        <v>0</v>
      </c>
      <c r="D1006" s="24">
        <f>'Filter by planned &amp; actual'!F2794</f>
        <v>0</v>
      </c>
      <c r="E1006" s="19" t="s">
        <v>281</v>
      </c>
      <c r="F1006" s="26">
        <v>44743</v>
      </c>
    </row>
    <row r="1007" spans="1:6" hidden="1">
      <c r="A1007" s="19">
        <v>112</v>
      </c>
      <c r="B1007" s="19" t="s">
        <v>2100</v>
      </c>
      <c r="C1007" s="24">
        <f>'Filter by planned &amp; actual'!F1007</f>
        <v>18554285</v>
      </c>
      <c r="D1007" s="24">
        <f>'Filter by planned &amp; actual'!F2795</f>
        <v>0</v>
      </c>
      <c r="E1007" s="19" t="s">
        <v>281</v>
      </c>
      <c r="F1007" s="26">
        <v>44743</v>
      </c>
    </row>
    <row r="1008" spans="1:6" hidden="1">
      <c r="A1008" s="19">
        <v>113</v>
      </c>
      <c r="B1008" s="19" t="s">
        <v>2101</v>
      </c>
      <c r="C1008" s="24">
        <f>'Filter by planned &amp; actual'!F1008</f>
        <v>27823450</v>
      </c>
      <c r="D1008" s="24">
        <f>'Filter by planned &amp; actual'!F2796</f>
        <v>22045664.399999999</v>
      </c>
      <c r="E1008" s="19" t="s">
        <v>281</v>
      </c>
      <c r="F1008" s="26">
        <v>44743</v>
      </c>
    </row>
    <row r="1009" spans="1:6" hidden="1">
      <c r="A1009" s="19">
        <v>114</v>
      </c>
      <c r="B1009" s="19" t="s">
        <v>2102</v>
      </c>
      <c r="C1009" s="24">
        <f>'Filter by planned &amp; actual'!F1009</f>
        <v>0</v>
      </c>
      <c r="D1009" s="24">
        <f>'Filter by planned &amp; actual'!F2797</f>
        <v>0</v>
      </c>
      <c r="E1009" s="19" t="s">
        <v>281</v>
      </c>
      <c r="F1009" s="26">
        <v>44743</v>
      </c>
    </row>
    <row r="1010" spans="1:6" hidden="1">
      <c r="A1010" s="20">
        <v>115</v>
      </c>
      <c r="B1010" s="20" t="s">
        <v>2103</v>
      </c>
      <c r="C1010" s="24">
        <f>'Filter by planned &amp; actual'!F1010</f>
        <v>0</v>
      </c>
      <c r="D1010" s="24">
        <f>'Filter by planned &amp; actual'!F2798</f>
        <v>0</v>
      </c>
      <c r="E1010" s="19" t="s">
        <v>281</v>
      </c>
      <c r="F1010" s="26">
        <v>44743</v>
      </c>
    </row>
    <row r="1011" spans="1:6" hidden="1">
      <c r="A1011" s="19">
        <v>116</v>
      </c>
      <c r="B1011" s="19" t="s">
        <v>2109</v>
      </c>
      <c r="C1011" s="24">
        <f>'Filter by planned &amp; actual'!F1011</f>
        <v>7832192</v>
      </c>
      <c r="D1011" s="24">
        <f>'Filter by planned &amp; actual'!F2799</f>
        <v>0</v>
      </c>
      <c r="E1011" s="19" t="s">
        <v>281</v>
      </c>
      <c r="F1011" s="26">
        <v>44743</v>
      </c>
    </row>
    <row r="1012" spans="1:6" hidden="1">
      <c r="A1012" s="19">
        <v>117</v>
      </c>
      <c r="B1012" s="19" t="s">
        <v>2110</v>
      </c>
      <c r="C1012" s="24">
        <f>'Filter by planned &amp; actual'!F1012</f>
        <v>7190253</v>
      </c>
      <c r="D1012" s="24">
        <f>'Filter by planned &amp; actual'!F2800</f>
        <v>0</v>
      </c>
      <c r="E1012" s="19" t="s">
        <v>281</v>
      </c>
      <c r="F1012" s="26">
        <v>44743</v>
      </c>
    </row>
    <row r="1013" spans="1:6" hidden="1">
      <c r="A1013" s="19">
        <v>118</v>
      </c>
      <c r="B1013" s="19" t="s">
        <v>2112</v>
      </c>
      <c r="C1013" s="24">
        <f>'Filter by planned &amp; actual'!F1013</f>
        <v>0</v>
      </c>
      <c r="D1013" s="24">
        <f>'Filter by planned &amp; actual'!F2801</f>
        <v>15000000</v>
      </c>
      <c r="E1013" s="19" t="s">
        <v>281</v>
      </c>
      <c r="F1013" s="26">
        <v>44743</v>
      </c>
    </row>
    <row r="1014" spans="1:6" hidden="1">
      <c r="A1014" s="19">
        <v>119</v>
      </c>
      <c r="B1014" s="19" t="s">
        <v>2113</v>
      </c>
      <c r="C1014" s="24">
        <f>'Filter by planned &amp; actual'!F1014</f>
        <v>0</v>
      </c>
      <c r="D1014" s="24">
        <f>'Filter by planned &amp; actual'!F2802</f>
        <v>0</v>
      </c>
      <c r="E1014" s="19" t="s">
        <v>281</v>
      </c>
      <c r="F1014" s="26">
        <v>44743</v>
      </c>
    </row>
    <row r="1015" spans="1:6" hidden="1">
      <c r="A1015" s="19">
        <v>120</v>
      </c>
      <c r="B1015" s="19" t="s">
        <v>2114</v>
      </c>
      <c r="C1015" s="24">
        <f>'Filter by planned &amp; actual'!F1015</f>
        <v>0</v>
      </c>
      <c r="D1015" s="24">
        <f>'Filter by planned &amp; actual'!F2803</f>
        <v>0</v>
      </c>
      <c r="E1015" s="19" t="s">
        <v>281</v>
      </c>
      <c r="F1015" s="26">
        <v>44743</v>
      </c>
    </row>
    <row r="1016" spans="1:6" hidden="1">
      <c r="A1016" s="19">
        <v>121</v>
      </c>
      <c r="B1016" s="19" t="s">
        <v>2157</v>
      </c>
      <c r="C1016" s="24">
        <f>'Filter by planned &amp; actual'!F1016</f>
        <v>0</v>
      </c>
      <c r="D1016" s="24">
        <f>'Filter by planned &amp; actual'!F2804</f>
        <v>0</v>
      </c>
      <c r="E1016" s="19" t="s">
        <v>281</v>
      </c>
      <c r="F1016" s="26">
        <v>44743</v>
      </c>
    </row>
    <row r="1017" spans="1:6" hidden="1">
      <c r="A1017" s="19">
        <v>122</v>
      </c>
      <c r="B1017" s="19" t="s">
        <v>2158</v>
      </c>
      <c r="C1017" s="24">
        <f>'Filter by planned &amp; actual'!F1017</f>
        <v>0</v>
      </c>
      <c r="D1017" s="24">
        <f>'Filter by planned &amp; actual'!F2805</f>
        <v>0</v>
      </c>
      <c r="E1017" s="19" t="s">
        <v>281</v>
      </c>
      <c r="F1017" s="26">
        <v>44743</v>
      </c>
    </row>
    <row r="1018" spans="1:6" hidden="1">
      <c r="A1018" s="19">
        <v>123</v>
      </c>
      <c r="B1018" s="19" t="s">
        <v>2159</v>
      </c>
      <c r="C1018" s="24">
        <f>'Filter by planned &amp; actual'!F1018</f>
        <v>0</v>
      </c>
      <c r="D1018" s="24">
        <f>'Filter by planned &amp; actual'!F2806</f>
        <v>0</v>
      </c>
      <c r="E1018" s="19" t="s">
        <v>281</v>
      </c>
      <c r="F1018" s="26">
        <v>44743</v>
      </c>
    </row>
    <row r="1019" spans="1:6" hidden="1">
      <c r="A1019" s="19">
        <v>124</v>
      </c>
      <c r="B1019" s="19" t="s">
        <v>2160</v>
      </c>
      <c r="C1019" s="24">
        <f>'Filter by planned &amp; actual'!F1019</f>
        <v>0</v>
      </c>
      <c r="D1019" s="24">
        <f>'Filter by planned &amp; actual'!F2807</f>
        <v>0</v>
      </c>
      <c r="E1019" s="19" t="s">
        <v>281</v>
      </c>
      <c r="F1019" s="26">
        <v>44743</v>
      </c>
    </row>
    <row r="1020" spans="1:6" hidden="1">
      <c r="A1020" s="19">
        <v>125</v>
      </c>
      <c r="B1020" s="19" t="s">
        <v>2162</v>
      </c>
      <c r="C1020" s="24">
        <f>'Filter by planned &amp; actual'!F1020</f>
        <v>0</v>
      </c>
      <c r="D1020" s="24">
        <f>'Filter by planned &amp; actual'!F2808</f>
        <v>0</v>
      </c>
      <c r="E1020" s="19" t="s">
        <v>281</v>
      </c>
      <c r="F1020" s="26">
        <v>44743</v>
      </c>
    </row>
    <row r="1021" spans="1:6" hidden="1">
      <c r="A1021" s="19">
        <v>126</v>
      </c>
      <c r="B1021" s="19" t="s">
        <v>2163</v>
      </c>
      <c r="C1021" s="24">
        <f>'Filter by planned &amp; actual'!F1021</f>
        <v>10052024</v>
      </c>
      <c r="D1021" s="24">
        <f>'Filter by planned &amp; actual'!F2809</f>
        <v>0</v>
      </c>
      <c r="E1021" s="19" t="s">
        <v>281</v>
      </c>
      <c r="F1021" s="26">
        <v>44743</v>
      </c>
    </row>
    <row r="1022" spans="1:6" hidden="1">
      <c r="A1022" s="19">
        <v>127</v>
      </c>
      <c r="B1022" s="19" t="s">
        <v>2164</v>
      </c>
      <c r="C1022" s="24">
        <f>'Filter by planned &amp; actual'!F1022</f>
        <v>29714286</v>
      </c>
      <c r="D1022" s="24">
        <f>'Filter by planned &amp; actual'!F2810</f>
        <v>0</v>
      </c>
      <c r="E1022" s="19" t="s">
        <v>281</v>
      </c>
      <c r="F1022" s="26">
        <v>44743</v>
      </c>
    </row>
    <row r="1023" spans="1:6" hidden="1">
      <c r="A1023" s="19">
        <v>128</v>
      </c>
      <c r="B1023" s="19" t="s">
        <v>2165</v>
      </c>
      <c r="C1023" s="24">
        <f>'Filter by planned &amp; actual'!F1023</f>
        <v>10356467</v>
      </c>
      <c r="D1023" s="24">
        <f>'Filter by planned &amp; actual'!F2811</f>
        <v>3120690.89</v>
      </c>
      <c r="E1023" s="19" t="s">
        <v>281</v>
      </c>
      <c r="F1023" s="26">
        <v>44743</v>
      </c>
    </row>
    <row r="1024" spans="1:6" hidden="1">
      <c r="A1024" s="113">
        <v>129</v>
      </c>
      <c r="B1024" s="113" t="s">
        <v>2167</v>
      </c>
      <c r="C1024" s="24">
        <f>'Filter by planned &amp; actual'!F1024</f>
        <v>0</v>
      </c>
      <c r="D1024" s="24">
        <f>'Filter by planned &amp; actual'!F2812</f>
        <v>0</v>
      </c>
      <c r="E1024" s="19" t="s">
        <v>281</v>
      </c>
      <c r="F1024" s="26">
        <v>44743</v>
      </c>
    </row>
    <row r="1025" spans="1:6" hidden="1">
      <c r="A1025" s="113">
        <v>130</v>
      </c>
      <c r="B1025" s="113" t="s">
        <v>2168</v>
      </c>
      <c r="C1025" s="24">
        <f>'Filter by planned &amp; actual'!F1025</f>
        <v>18936399</v>
      </c>
      <c r="D1025" s="24">
        <f>'Filter by planned &amp; actual'!F2813</f>
        <v>6395645.7300000004</v>
      </c>
      <c r="E1025" s="19" t="s">
        <v>281</v>
      </c>
      <c r="F1025" s="26">
        <v>44743</v>
      </c>
    </row>
    <row r="1026" spans="1:6" hidden="1">
      <c r="A1026" s="113">
        <v>131</v>
      </c>
      <c r="B1026" s="113" t="s">
        <v>2169</v>
      </c>
      <c r="C1026" s="24">
        <f>'Filter by planned &amp; actual'!F1026</f>
        <v>0</v>
      </c>
      <c r="D1026" s="24">
        <f>'Filter by planned &amp; actual'!F2814</f>
        <v>3863139</v>
      </c>
      <c r="E1026" s="19" t="s">
        <v>281</v>
      </c>
      <c r="F1026" s="26">
        <v>44743</v>
      </c>
    </row>
    <row r="1027" spans="1:6" hidden="1">
      <c r="A1027" s="113">
        <v>132</v>
      </c>
      <c r="B1027" s="113" t="s">
        <v>2170</v>
      </c>
      <c r="C1027" s="24">
        <f>'Filter by planned &amp; actual'!F1027</f>
        <v>0</v>
      </c>
      <c r="D1027" s="24">
        <f>'Filter by planned &amp; actual'!F2815</f>
        <v>0</v>
      </c>
      <c r="E1027" s="19" t="s">
        <v>281</v>
      </c>
      <c r="F1027" s="26">
        <v>44743</v>
      </c>
    </row>
    <row r="1028" spans="1:6" hidden="1">
      <c r="A1028" s="113">
        <v>133</v>
      </c>
      <c r="B1028" s="113" t="s">
        <v>2171</v>
      </c>
      <c r="C1028" s="24">
        <f>'Filter by planned &amp; actual'!F1028</f>
        <v>0</v>
      </c>
      <c r="D1028" s="24">
        <f>'Filter by planned &amp; actual'!F2816</f>
        <v>0</v>
      </c>
      <c r="E1028" s="19" t="s">
        <v>281</v>
      </c>
      <c r="F1028" s="26">
        <v>44743</v>
      </c>
    </row>
    <row r="1029" spans="1:6" hidden="1">
      <c r="A1029" s="113">
        <v>134</v>
      </c>
      <c r="B1029" s="113" t="s">
        <v>2172</v>
      </c>
      <c r="C1029" s="24">
        <f>'Filter by planned &amp; actual'!F1029</f>
        <v>943866.4</v>
      </c>
      <c r="D1029" s="24">
        <f>'Filter by planned &amp; actual'!F2817</f>
        <v>0</v>
      </c>
      <c r="E1029" s="19" t="s">
        <v>281</v>
      </c>
      <c r="F1029" s="26">
        <v>44743</v>
      </c>
    </row>
    <row r="1030" spans="1:6" hidden="1">
      <c r="A1030" s="113">
        <v>135</v>
      </c>
      <c r="B1030" s="113" t="s">
        <v>2173</v>
      </c>
      <c r="C1030" s="24">
        <f>'Filter by planned &amp; actual'!F1030</f>
        <v>11671412</v>
      </c>
      <c r="D1030" s="24">
        <f>'Filter by planned &amp; actual'!F2818</f>
        <v>0</v>
      </c>
      <c r="E1030" s="19" t="s">
        <v>281</v>
      </c>
      <c r="F1030" s="26">
        <v>44743</v>
      </c>
    </row>
    <row r="1031" spans="1:6" hidden="1">
      <c r="A1031" s="113">
        <v>136</v>
      </c>
      <c r="B1031" s="113" t="s">
        <v>2174</v>
      </c>
      <c r="C1031" s="24">
        <f>'Filter by planned &amp; actual'!F1031</f>
        <v>37979942.140000001</v>
      </c>
      <c r="D1031" s="24">
        <f>'Filter by planned &amp; actual'!F2819</f>
        <v>30104833.539999999</v>
      </c>
      <c r="E1031" s="19" t="s">
        <v>281</v>
      </c>
      <c r="F1031" s="26">
        <v>44743</v>
      </c>
    </row>
    <row r="1032" spans="1:6" hidden="1">
      <c r="A1032" s="113">
        <v>137</v>
      </c>
      <c r="B1032" s="113" t="s">
        <v>2175</v>
      </c>
      <c r="C1032" s="24">
        <f>'Filter by planned &amp; actual'!F1032</f>
        <v>0</v>
      </c>
      <c r="D1032" s="24">
        <f>'Filter by planned &amp; actual'!F2820</f>
        <v>429372.81</v>
      </c>
      <c r="E1032" s="19" t="s">
        <v>281</v>
      </c>
      <c r="F1032" s="26">
        <v>44743</v>
      </c>
    </row>
    <row r="1033" spans="1:6" hidden="1">
      <c r="A1033" s="113">
        <v>138</v>
      </c>
      <c r="B1033" s="113" t="s">
        <v>2176</v>
      </c>
      <c r="C1033" s="24">
        <f>'Filter by planned &amp; actual'!F1033</f>
        <v>15200000</v>
      </c>
      <c r="D1033" s="24">
        <f>'Filter by planned &amp; actual'!F2821</f>
        <v>0</v>
      </c>
      <c r="E1033" s="19" t="s">
        <v>281</v>
      </c>
      <c r="F1033" s="26">
        <v>44743</v>
      </c>
    </row>
    <row r="1034" spans="1:6" hidden="1">
      <c r="A1034" s="113">
        <v>139</v>
      </c>
      <c r="B1034" s="113" t="s">
        <v>2189</v>
      </c>
      <c r="C1034" s="24">
        <f>'Filter by planned &amp; actual'!F1034</f>
        <v>1556023.0320000001</v>
      </c>
      <c r="D1034" s="24">
        <f>'Filter by planned &amp; actual'!F2822</f>
        <v>0</v>
      </c>
      <c r="E1034" s="19" t="s">
        <v>281</v>
      </c>
      <c r="F1034" s="26">
        <v>44743</v>
      </c>
    </row>
    <row r="1035" spans="1:6" hidden="1">
      <c r="A1035" s="113">
        <v>140</v>
      </c>
      <c r="B1035" s="113" t="s">
        <v>2190</v>
      </c>
      <c r="C1035" s="24">
        <f>'Filter by planned &amp; actual'!F1035</f>
        <v>8000000</v>
      </c>
      <c r="D1035" s="24">
        <f>'Filter by planned &amp; actual'!F2823</f>
        <v>0</v>
      </c>
      <c r="E1035" s="19" t="s">
        <v>281</v>
      </c>
      <c r="F1035" s="26">
        <v>44743</v>
      </c>
    </row>
    <row r="1036" spans="1:6" hidden="1">
      <c r="A1036" s="113">
        <v>141</v>
      </c>
      <c r="B1036" s="113" t="s">
        <v>2191</v>
      </c>
      <c r="C1036" s="24">
        <f>'Filter by planned &amp; actual'!F1036</f>
        <v>0</v>
      </c>
      <c r="D1036" s="24">
        <f>'Filter by planned &amp; actual'!F2824</f>
        <v>0</v>
      </c>
      <c r="E1036" s="19" t="s">
        <v>281</v>
      </c>
      <c r="F1036" s="26">
        <v>44743</v>
      </c>
    </row>
    <row r="1037" spans="1:6" hidden="1">
      <c r="A1037" s="113">
        <v>142</v>
      </c>
      <c r="B1037" s="113" t="s">
        <v>2192</v>
      </c>
      <c r="C1037" s="24">
        <f>'Filter by planned &amp; actual'!F1037</f>
        <v>26942276.954879999</v>
      </c>
      <c r="D1037" s="24">
        <f>'Filter by planned &amp; actual'!F2825</f>
        <v>0</v>
      </c>
      <c r="E1037" s="19" t="s">
        <v>281</v>
      </c>
      <c r="F1037" s="26">
        <v>44743</v>
      </c>
    </row>
    <row r="1038" spans="1:6">
      <c r="A1038" s="113">
        <v>143</v>
      </c>
      <c r="B1038" s="113" t="s">
        <v>2193</v>
      </c>
      <c r="C1038" s="24">
        <f>'Filter by planned &amp; actual'!F1038</f>
        <v>0</v>
      </c>
      <c r="D1038" s="24">
        <f>'Filter by planned &amp; actual'!F2826</f>
        <v>0</v>
      </c>
      <c r="E1038" s="19" t="s">
        <v>281</v>
      </c>
      <c r="F1038" s="26">
        <v>44743</v>
      </c>
    </row>
    <row r="1039" spans="1:6">
      <c r="A1039" s="152">
        <v>144</v>
      </c>
      <c r="B1039" s="152" t="s">
        <v>2207</v>
      </c>
      <c r="C1039" s="24">
        <f>'Filter by planned &amp; actual'!F1039</f>
        <v>0</v>
      </c>
      <c r="D1039" s="24">
        <f>'Filter by planned &amp; actual'!F2827</f>
        <v>8894097.5</v>
      </c>
      <c r="E1039" s="19" t="s">
        <v>281</v>
      </c>
      <c r="F1039" s="26">
        <v>44743</v>
      </c>
    </row>
    <row r="1040" spans="1:6">
      <c r="A1040" s="152">
        <v>145</v>
      </c>
      <c r="B1040" s="152" t="s">
        <v>2208</v>
      </c>
      <c r="C1040" s="24">
        <f>'Filter by planned &amp; actual'!F1040</f>
        <v>0</v>
      </c>
      <c r="D1040" s="24">
        <f>'Filter by planned &amp; actual'!F2828</f>
        <v>0</v>
      </c>
      <c r="E1040" s="19" t="s">
        <v>281</v>
      </c>
      <c r="F1040" s="26">
        <v>44743</v>
      </c>
    </row>
    <row r="1041" spans="1:6">
      <c r="A1041" s="152">
        <v>146</v>
      </c>
      <c r="B1041" s="152" t="s">
        <v>2211</v>
      </c>
      <c r="C1041" s="24">
        <f>'Filter by planned &amp; actual'!F1041</f>
        <v>0</v>
      </c>
      <c r="D1041" s="24">
        <f>'Filter by planned &amp; actual'!F2829</f>
        <v>0</v>
      </c>
      <c r="E1041" s="19" t="s">
        <v>281</v>
      </c>
      <c r="F1041" s="26">
        <v>44743</v>
      </c>
    </row>
    <row r="1042" spans="1:6">
      <c r="A1042" s="152">
        <v>147</v>
      </c>
      <c r="B1042" s="152" t="s">
        <v>2212</v>
      </c>
      <c r="C1042" s="24">
        <f>'Filter by planned &amp; actual'!F1042</f>
        <v>0</v>
      </c>
      <c r="D1042" s="24">
        <f>'Filter by planned &amp; actual'!F2830</f>
        <v>0</v>
      </c>
      <c r="E1042" s="19" t="s">
        <v>281</v>
      </c>
      <c r="F1042" s="26">
        <v>44743</v>
      </c>
    </row>
    <row r="1043" spans="1:6">
      <c r="A1043" s="152">
        <v>148</v>
      </c>
      <c r="B1043" s="152" t="s">
        <v>2213</v>
      </c>
      <c r="C1043" s="24">
        <f>'Filter by planned &amp; actual'!F1043</f>
        <v>0</v>
      </c>
      <c r="D1043" s="24">
        <f>'Filter by planned &amp; actual'!F2831</f>
        <v>0</v>
      </c>
      <c r="E1043" s="19" t="s">
        <v>281</v>
      </c>
      <c r="F1043" s="26">
        <v>44743</v>
      </c>
    </row>
    <row r="1044" spans="1:6">
      <c r="A1044" s="19">
        <v>0</v>
      </c>
      <c r="B1044" s="20" t="s">
        <v>1985</v>
      </c>
      <c r="C1044" s="24">
        <f>'Filter by planned &amp; actual'!F1044</f>
        <v>0</v>
      </c>
      <c r="D1044" s="24">
        <f>'Filter by planned &amp; actual'!F2832</f>
        <v>0</v>
      </c>
      <c r="E1044" s="19" t="s">
        <v>281</v>
      </c>
      <c r="F1044" s="26">
        <v>44743</v>
      </c>
    </row>
    <row r="1045" spans="1:6" hidden="1">
      <c r="A1045" s="19">
        <v>1</v>
      </c>
      <c r="B1045" s="19" t="s">
        <v>7</v>
      </c>
      <c r="C1045" s="24">
        <f>'Filter by planned &amp; actual'!F1045</f>
        <v>0</v>
      </c>
      <c r="D1045" s="24">
        <f>'Filter by planned &amp; actual'!F2833</f>
        <v>9105384.6999999993</v>
      </c>
      <c r="E1045" s="19" t="s">
        <v>281</v>
      </c>
      <c r="F1045" s="26">
        <v>44774</v>
      </c>
    </row>
    <row r="1046" spans="1:6" hidden="1">
      <c r="A1046" s="19">
        <v>2</v>
      </c>
      <c r="B1046" s="19" t="s">
        <v>8</v>
      </c>
      <c r="C1046" s="24">
        <f>'Filter by planned &amp; actual'!F1046</f>
        <v>0</v>
      </c>
      <c r="D1046" s="24">
        <f>'Filter by planned &amp; actual'!F2834</f>
        <v>0</v>
      </c>
      <c r="E1046" s="19" t="s">
        <v>281</v>
      </c>
      <c r="F1046" s="26">
        <v>44774</v>
      </c>
    </row>
    <row r="1047" spans="1:6" hidden="1">
      <c r="A1047" s="19">
        <v>3</v>
      </c>
      <c r="B1047" s="19" t="s">
        <v>9</v>
      </c>
      <c r="C1047" s="24">
        <f>'Filter by planned &amp; actual'!F1047</f>
        <v>0</v>
      </c>
      <c r="D1047" s="24">
        <f>'Filter by planned &amp; actual'!F2835</f>
        <v>2231188</v>
      </c>
      <c r="E1047" s="19" t="s">
        <v>281</v>
      </c>
      <c r="F1047" s="26">
        <v>44774</v>
      </c>
    </row>
    <row r="1048" spans="1:6" hidden="1">
      <c r="A1048" s="19">
        <v>4</v>
      </c>
      <c r="B1048" s="19" t="s">
        <v>10</v>
      </c>
      <c r="C1048" s="24">
        <f>'Filter by planned &amp; actual'!F1048</f>
        <v>0</v>
      </c>
      <c r="D1048" s="24">
        <f>'Filter by planned &amp; actual'!F2836</f>
        <v>0</v>
      </c>
      <c r="E1048" s="19" t="s">
        <v>281</v>
      </c>
      <c r="F1048" s="26">
        <v>44774</v>
      </c>
    </row>
    <row r="1049" spans="1:6" hidden="1">
      <c r="A1049" s="19">
        <v>5</v>
      </c>
      <c r="B1049" s="19" t="s">
        <v>11</v>
      </c>
      <c r="C1049" s="24">
        <f>'Filter by planned &amp; actual'!F1049</f>
        <v>0</v>
      </c>
      <c r="D1049" s="24">
        <f>'Filter by planned &amp; actual'!F2837</f>
        <v>0</v>
      </c>
      <c r="E1049" s="19" t="s">
        <v>281</v>
      </c>
      <c r="F1049" s="26">
        <v>44774</v>
      </c>
    </row>
    <row r="1050" spans="1:6" hidden="1">
      <c r="A1050" s="19">
        <v>6</v>
      </c>
      <c r="B1050" s="19" t="s">
        <v>12</v>
      </c>
      <c r="C1050" s="24">
        <f>'Filter by planned &amp; actual'!F1050</f>
        <v>67878744</v>
      </c>
      <c r="D1050" s="24">
        <f>'Filter by planned &amp; actual'!F2838</f>
        <v>37106226</v>
      </c>
      <c r="E1050" s="19" t="s">
        <v>281</v>
      </c>
      <c r="F1050" s="26">
        <v>44774</v>
      </c>
    </row>
    <row r="1051" spans="1:6" hidden="1">
      <c r="A1051" s="19">
        <v>7</v>
      </c>
      <c r="B1051" s="19" t="s">
        <v>13</v>
      </c>
      <c r="C1051" s="24">
        <f>'Filter by planned &amp; actual'!F1051</f>
        <v>0</v>
      </c>
      <c r="D1051" s="24">
        <f>'Filter by planned &amp; actual'!F2839</f>
        <v>0</v>
      </c>
      <c r="E1051" s="19" t="s">
        <v>281</v>
      </c>
      <c r="F1051" s="26">
        <v>44774</v>
      </c>
    </row>
    <row r="1052" spans="1:6" hidden="1">
      <c r="A1052" s="19">
        <v>8</v>
      </c>
      <c r="B1052" s="19" t="s">
        <v>2004</v>
      </c>
      <c r="C1052" s="24">
        <f>'Filter by planned &amp; actual'!F1052</f>
        <v>21648822</v>
      </c>
      <c r="D1052" s="24">
        <f>'Filter by planned &amp; actual'!F2840</f>
        <v>4273126.4000000004</v>
      </c>
      <c r="E1052" s="19" t="s">
        <v>281</v>
      </c>
      <c r="F1052" s="26">
        <v>44774</v>
      </c>
    </row>
    <row r="1053" spans="1:6" hidden="1">
      <c r="A1053" s="19">
        <v>9</v>
      </c>
      <c r="B1053" s="19" t="s">
        <v>15</v>
      </c>
      <c r="C1053" s="24">
        <f>'Filter by planned &amp; actual'!F1053</f>
        <v>0</v>
      </c>
      <c r="D1053" s="24">
        <f>'Filter by planned &amp; actual'!F2841</f>
        <v>0</v>
      </c>
      <c r="E1053" s="19" t="s">
        <v>281</v>
      </c>
      <c r="F1053" s="26">
        <v>44774</v>
      </c>
    </row>
    <row r="1054" spans="1:6" hidden="1">
      <c r="A1054" s="19">
        <v>10</v>
      </c>
      <c r="B1054" s="19" t="s">
        <v>16</v>
      </c>
      <c r="C1054" s="24">
        <f>'Filter by planned &amp; actual'!F1054</f>
        <v>0</v>
      </c>
      <c r="D1054" s="24">
        <f>'Filter by planned &amp; actual'!F2842</f>
        <v>0</v>
      </c>
      <c r="E1054" s="19" t="s">
        <v>281</v>
      </c>
      <c r="F1054" s="26">
        <v>44774</v>
      </c>
    </row>
    <row r="1055" spans="1:6" hidden="1">
      <c r="A1055" s="19">
        <v>11</v>
      </c>
      <c r="B1055" s="19" t="s">
        <v>17</v>
      </c>
      <c r="C1055" s="24">
        <f>'Filter by planned &amp; actual'!F1055</f>
        <v>0</v>
      </c>
      <c r="D1055" s="24">
        <f>'Filter by planned &amp; actual'!F2843</f>
        <v>0</v>
      </c>
      <c r="E1055" s="19" t="s">
        <v>281</v>
      </c>
      <c r="F1055" s="26">
        <v>44774</v>
      </c>
    </row>
    <row r="1056" spans="1:6" hidden="1">
      <c r="A1056" s="19">
        <v>12</v>
      </c>
      <c r="B1056" s="19" t="s">
        <v>18</v>
      </c>
      <c r="C1056" s="24">
        <f>'Filter by planned &amp; actual'!F1056</f>
        <v>0</v>
      </c>
      <c r="D1056" s="24">
        <f>'Filter by planned &amp; actual'!F2844</f>
        <v>0</v>
      </c>
      <c r="E1056" s="19" t="s">
        <v>281</v>
      </c>
      <c r="F1056" s="26">
        <v>44774</v>
      </c>
    </row>
    <row r="1057" spans="1:6" hidden="1">
      <c r="A1057" s="19">
        <v>13</v>
      </c>
      <c r="B1057" s="19" t="s">
        <v>19</v>
      </c>
      <c r="C1057" s="24">
        <f>'Filter by planned &amp; actual'!F1057</f>
        <v>0</v>
      </c>
      <c r="D1057" s="24">
        <f>'Filter by planned &amp; actual'!F2845</f>
        <v>0</v>
      </c>
      <c r="E1057" s="19" t="s">
        <v>281</v>
      </c>
      <c r="F1057" s="26">
        <v>44774</v>
      </c>
    </row>
    <row r="1058" spans="1:6" hidden="1">
      <c r="A1058" s="19">
        <v>14</v>
      </c>
      <c r="B1058" s="19" t="s">
        <v>20</v>
      </c>
      <c r="C1058" s="24">
        <f>'Filter by planned &amp; actual'!F1058</f>
        <v>0</v>
      </c>
      <c r="D1058" s="24">
        <f>'Filter by planned &amp; actual'!F2846</f>
        <v>0</v>
      </c>
      <c r="E1058" s="19" t="s">
        <v>281</v>
      </c>
      <c r="F1058" s="26">
        <v>44774</v>
      </c>
    </row>
    <row r="1059" spans="1:6" hidden="1">
      <c r="A1059" s="19">
        <v>15</v>
      </c>
      <c r="B1059" s="19" t="s">
        <v>21</v>
      </c>
      <c r="C1059" s="24">
        <f>'Filter by planned &amp; actual'!F1059</f>
        <v>0</v>
      </c>
      <c r="D1059" s="24">
        <f>'Filter by planned &amp; actual'!F2847</f>
        <v>0</v>
      </c>
      <c r="E1059" s="19" t="s">
        <v>281</v>
      </c>
      <c r="F1059" s="26">
        <v>44774</v>
      </c>
    </row>
    <row r="1060" spans="1:6" hidden="1">
      <c r="A1060" s="19">
        <v>16</v>
      </c>
      <c r="B1060" s="19" t="s">
        <v>22</v>
      </c>
      <c r="C1060" s="24">
        <f>'Filter by planned &amp; actual'!F1060</f>
        <v>0</v>
      </c>
      <c r="D1060" s="24">
        <f>'Filter by planned &amp; actual'!F2848</f>
        <v>0</v>
      </c>
      <c r="E1060" s="19" t="s">
        <v>281</v>
      </c>
      <c r="F1060" s="26">
        <v>44774</v>
      </c>
    </row>
    <row r="1061" spans="1:6" hidden="1">
      <c r="A1061" s="19">
        <v>17</v>
      </c>
      <c r="B1061" s="19" t="s">
        <v>23</v>
      </c>
      <c r="C1061" s="24">
        <f>'Filter by planned &amp; actual'!F1061</f>
        <v>0</v>
      </c>
      <c r="D1061" s="24">
        <f>'Filter by planned &amp; actual'!F2849</f>
        <v>0</v>
      </c>
      <c r="E1061" s="19" t="s">
        <v>281</v>
      </c>
      <c r="F1061" s="26">
        <v>44774</v>
      </c>
    </row>
    <row r="1062" spans="1:6" hidden="1">
      <c r="A1062" s="19">
        <v>18</v>
      </c>
      <c r="B1062" s="19" t="s">
        <v>24</v>
      </c>
      <c r="C1062" s="24">
        <f>'Filter by planned &amp; actual'!F1062</f>
        <v>0</v>
      </c>
      <c r="D1062" s="24">
        <f>'Filter by planned &amp; actual'!F2850</f>
        <v>108837496.70999999</v>
      </c>
      <c r="E1062" s="19" t="s">
        <v>281</v>
      </c>
      <c r="F1062" s="26">
        <v>44774</v>
      </c>
    </row>
    <row r="1063" spans="1:6" hidden="1">
      <c r="A1063" s="19">
        <v>19</v>
      </c>
      <c r="B1063" s="19" t="s">
        <v>25</v>
      </c>
      <c r="C1063" s="24">
        <f>'Filter by planned &amp; actual'!F1063</f>
        <v>10471979</v>
      </c>
      <c r="D1063" s="24">
        <f>'Filter by planned &amp; actual'!F2851</f>
        <v>0</v>
      </c>
      <c r="E1063" s="19" t="s">
        <v>281</v>
      </c>
      <c r="F1063" s="26">
        <v>44774</v>
      </c>
    </row>
    <row r="1064" spans="1:6" hidden="1">
      <c r="A1064" s="19">
        <v>20</v>
      </c>
      <c r="B1064" s="19" t="s">
        <v>26</v>
      </c>
      <c r="C1064" s="24">
        <f>'Filter by planned &amp; actual'!F1064</f>
        <v>0</v>
      </c>
      <c r="D1064" s="24">
        <f>'Filter by planned &amp; actual'!F2852</f>
        <v>15140330</v>
      </c>
      <c r="E1064" s="19" t="s">
        <v>281</v>
      </c>
      <c r="F1064" s="26">
        <v>44774</v>
      </c>
    </row>
    <row r="1065" spans="1:6" hidden="1">
      <c r="A1065" s="19">
        <v>21</v>
      </c>
      <c r="B1065" s="19" t="s">
        <v>27</v>
      </c>
      <c r="C1065" s="24">
        <f>'Filter by planned &amp; actual'!F1065</f>
        <v>28430246</v>
      </c>
      <c r="D1065" s="24">
        <f>'Filter by planned &amp; actual'!F2853</f>
        <v>16765526.800000001</v>
      </c>
      <c r="E1065" s="19" t="s">
        <v>281</v>
      </c>
      <c r="F1065" s="26">
        <v>44774</v>
      </c>
    </row>
    <row r="1066" spans="1:6" hidden="1">
      <c r="A1066" s="19">
        <v>22</v>
      </c>
      <c r="B1066" s="19" t="s">
        <v>29</v>
      </c>
      <c r="C1066" s="24">
        <f>'Filter by planned &amp; actual'!F1066</f>
        <v>15709505</v>
      </c>
      <c r="D1066" s="24">
        <f>'Filter by planned &amp; actual'!F2854</f>
        <v>2081681.46</v>
      </c>
      <c r="E1066" s="19" t="s">
        <v>281</v>
      </c>
      <c r="F1066" s="26">
        <v>44774</v>
      </c>
    </row>
    <row r="1067" spans="1:6" hidden="1">
      <c r="A1067" s="19">
        <v>23</v>
      </c>
      <c r="B1067" s="19" t="s">
        <v>30</v>
      </c>
      <c r="C1067" s="24">
        <f>'Filter by planned &amp; actual'!F1067</f>
        <v>25995960</v>
      </c>
      <c r="D1067" s="24">
        <f>'Filter by planned &amp; actual'!F2855</f>
        <v>29336443.07</v>
      </c>
      <c r="E1067" s="19" t="s">
        <v>281</v>
      </c>
      <c r="F1067" s="26">
        <v>44774</v>
      </c>
    </row>
    <row r="1068" spans="1:6" hidden="1">
      <c r="A1068" s="19">
        <v>24</v>
      </c>
      <c r="B1068" s="19" t="s">
        <v>31</v>
      </c>
      <c r="C1068" s="24">
        <f>'Filter by planned &amp; actual'!F1068</f>
        <v>0</v>
      </c>
      <c r="D1068" s="24">
        <f>'Filter by planned &amp; actual'!F2856</f>
        <v>0</v>
      </c>
      <c r="E1068" s="19" t="s">
        <v>281</v>
      </c>
      <c r="F1068" s="26">
        <v>44774</v>
      </c>
    </row>
    <row r="1069" spans="1:6" hidden="1">
      <c r="A1069" s="19">
        <v>25</v>
      </c>
      <c r="B1069" s="19" t="s">
        <v>32</v>
      </c>
      <c r="C1069" s="24">
        <f>'Filter by planned &amp; actual'!F1069</f>
        <v>0</v>
      </c>
      <c r="D1069" s="24">
        <f>'Filter by planned &amp; actual'!F2857</f>
        <v>0</v>
      </c>
      <c r="E1069" s="19" t="s">
        <v>281</v>
      </c>
      <c r="F1069" s="26">
        <v>44774</v>
      </c>
    </row>
    <row r="1070" spans="1:6" hidden="1">
      <c r="A1070" s="19">
        <v>26</v>
      </c>
      <c r="B1070" s="19" t="s">
        <v>34</v>
      </c>
      <c r="C1070" s="24">
        <f>'Filter by planned &amp; actual'!F1070</f>
        <v>28464566</v>
      </c>
      <c r="D1070" s="24">
        <f>'Filter by planned &amp; actual'!F2858</f>
        <v>0</v>
      </c>
      <c r="E1070" s="19" t="s">
        <v>281</v>
      </c>
      <c r="F1070" s="26">
        <v>44774</v>
      </c>
    </row>
    <row r="1071" spans="1:6" hidden="1">
      <c r="A1071" s="19">
        <v>27</v>
      </c>
      <c r="B1071" s="19" t="s">
        <v>35</v>
      </c>
      <c r="C1071" s="24">
        <f>'Filter by planned &amp; actual'!F1071</f>
        <v>0</v>
      </c>
      <c r="D1071" s="24">
        <f>'Filter by planned &amp; actual'!F2859</f>
        <v>0</v>
      </c>
      <c r="E1071" s="19" t="s">
        <v>281</v>
      </c>
      <c r="F1071" s="26">
        <v>44774</v>
      </c>
    </row>
    <row r="1072" spans="1:6" hidden="1">
      <c r="A1072" s="19">
        <v>28</v>
      </c>
      <c r="B1072" s="19" t="s">
        <v>36</v>
      </c>
      <c r="C1072" s="24">
        <f>'Filter by planned &amp; actual'!F1072</f>
        <v>0</v>
      </c>
      <c r="D1072" s="24">
        <f>'Filter by planned &amp; actual'!F2860</f>
        <v>0</v>
      </c>
      <c r="E1072" s="19" t="s">
        <v>281</v>
      </c>
      <c r="F1072" s="26">
        <v>44774</v>
      </c>
    </row>
    <row r="1073" spans="1:6" hidden="1">
      <c r="A1073" s="19">
        <v>29</v>
      </c>
      <c r="B1073" s="19" t="s">
        <v>37</v>
      </c>
      <c r="C1073" s="24">
        <f>'Filter by planned &amp; actual'!F1073</f>
        <v>0</v>
      </c>
      <c r="D1073" s="24">
        <f>'Filter by planned &amp; actual'!F2861</f>
        <v>0</v>
      </c>
      <c r="E1073" s="19" t="s">
        <v>281</v>
      </c>
      <c r="F1073" s="26">
        <v>44774</v>
      </c>
    </row>
    <row r="1074" spans="1:6" hidden="1">
      <c r="A1074" s="19">
        <v>30</v>
      </c>
      <c r="B1074" s="19" t="s">
        <v>38</v>
      </c>
      <c r="C1074" s="24">
        <f>'Filter by planned &amp; actual'!F1074</f>
        <v>0</v>
      </c>
      <c r="D1074" s="24">
        <f>'Filter by planned &amp; actual'!F2862</f>
        <v>0</v>
      </c>
      <c r="E1074" s="19" t="s">
        <v>281</v>
      </c>
      <c r="F1074" s="26">
        <v>44774</v>
      </c>
    </row>
    <row r="1075" spans="1:6" hidden="1">
      <c r="A1075" s="19">
        <v>31</v>
      </c>
      <c r="B1075" s="19" t="s">
        <v>39</v>
      </c>
      <c r="C1075" s="24">
        <f>'Filter by planned &amp; actual'!F1075</f>
        <v>0</v>
      </c>
      <c r="D1075" s="24">
        <f>'Filter by planned &amp; actual'!F2863</f>
        <v>0</v>
      </c>
      <c r="E1075" s="19" t="s">
        <v>281</v>
      </c>
      <c r="F1075" s="26">
        <v>44774</v>
      </c>
    </row>
    <row r="1076" spans="1:6" hidden="1">
      <c r="A1076" s="19">
        <v>32</v>
      </c>
      <c r="B1076" s="19" t="s">
        <v>40</v>
      </c>
      <c r="C1076" s="24">
        <f>'Filter by planned &amp; actual'!F1076</f>
        <v>0</v>
      </c>
      <c r="D1076" s="24">
        <f>'Filter by planned &amp; actual'!F2864</f>
        <v>0</v>
      </c>
      <c r="E1076" s="19" t="s">
        <v>281</v>
      </c>
      <c r="F1076" s="26">
        <v>44774</v>
      </c>
    </row>
    <row r="1077" spans="1:6" hidden="1">
      <c r="A1077" s="19">
        <v>33</v>
      </c>
      <c r="B1077" s="19" t="s">
        <v>41</v>
      </c>
      <c r="C1077" s="24">
        <f>'Filter by planned &amp; actual'!F1077</f>
        <v>0</v>
      </c>
      <c r="D1077" s="24">
        <f>'Filter by planned &amp; actual'!F2865</f>
        <v>0</v>
      </c>
      <c r="E1077" s="19" t="s">
        <v>281</v>
      </c>
      <c r="F1077" s="26">
        <v>44774</v>
      </c>
    </row>
    <row r="1078" spans="1:6" hidden="1">
      <c r="A1078" s="19">
        <v>34</v>
      </c>
      <c r="B1078" s="19" t="s">
        <v>42</v>
      </c>
      <c r="C1078" s="24">
        <f>'Filter by planned &amp; actual'!F1078</f>
        <v>45131276</v>
      </c>
      <c r="D1078" s="24">
        <f>'Filter by planned &amp; actual'!F2866</f>
        <v>2967850</v>
      </c>
      <c r="E1078" s="19" t="s">
        <v>281</v>
      </c>
      <c r="F1078" s="26">
        <v>44774</v>
      </c>
    </row>
    <row r="1079" spans="1:6" hidden="1">
      <c r="A1079" s="19">
        <v>35</v>
      </c>
      <c r="B1079" s="19" t="s">
        <v>43</v>
      </c>
      <c r="C1079" s="24">
        <f>'Filter by planned &amp; actual'!F1079</f>
        <v>0</v>
      </c>
      <c r="D1079" s="24">
        <f>'Filter by planned &amp; actual'!F2867</f>
        <v>0</v>
      </c>
      <c r="E1079" s="19" t="s">
        <v>281</v>
      </c>
      <c r="F1079" s="26">
        <v>44774</v>
      </c>
    </row>
    <row r="1080" spans="1:6" hidden="1">
      <c r="A1080" s="19">
        <v>36</v>
      </c>
      <c r="B1080" s="19" t="s">
        <v>44</v>
      </c>
      <c r="C1080" s="24">
        <f>'Filter by planned &amp; actual'!F1080</f>
        <v>0</v>
      </c>
      <c r="D1080" s="24">
        <f>'Filter by planned &amp; actual'!F2868</f>
        <v>0</v>
      </c>
      <c r="E1080" s="19" t="s">
        <v>281</v>
      </c>
      <c r="F1080" s="26">
        <v>44774</v>
      </c>
    </row>
    <row r="1081" spans="1:6" hidden="1">
      <c r="A1081" s="19">
        <v>37</v>
      </c>
      <c r="B1081" s="19" t="s">
        <v>1980</v>
      </c>
      <c r="C1081" s="24">
        <f>'Filter by planned &amp; actual'!F1081</f>
        <v>0</v>
      </c>
      <c r="D1081" s="24">
        <f>'Filter by planned &amp; actual'!F2869</f>
        <v>0</v>
      </c>
      <c r="E1081" s="19" t="s">
        <v>281</v>
      </c>
      <c r="F1081" s="26">
        <v>44774</v>
      </c>
    </row>
    <row r="1082" spans="1:6" hidden="1">
      <c r="A1082" s="19">
        <v>38</v>
      </c>
      <c r="B1082" s="19" t="s">
        <v>1982</v>
      </c>
      <c r="C1082" s="24">
        <f>'Filter by planned &amp; actual'!F1082</f>
        <v>32515300</v>
      </c>
      <c r="D1082" s="24">
        <f>'Filter by planned &amp; actual'!F2870</f>
        <v>13597012</v>
      </c>
      <c r="E1082" s="19" t="s">
        <v>281</v>
      </c>
      <c r="F1082" s="26">
        <v>44774</v>
      </c>
    </row>
    <row r="1083" spans="1:6" hidden="1">
      <c r="A1083" s="19">
        <v>39</v>
      </c>
      <c r="B1083" s="19" t="s">
        <v>1984</v>
      </c>
      <c r="C1083" s="24">
        <f>'Filter by planned &amp; actual'!F1083</f>
        <v>16017504</v>
      </c>
      <c r="D1083" s="24">
        <f>'Filter by planned &amp; actual'!F2871</f>
        <v>100000000</v>
      </c>
      <c r="E1083" s="19" t="s">
        <v>281</v>
      </c>
      <c r="F1083" s="26">
        <v>44774</v>
      </c>
    </row>
    <row r="1084" spans="1:6" hidden="1">
      <c r="A1084" s="19">
        <v>40</v>
      </c>
      <c r="B1084" s="19" t="s">
        <v>2001</v>
      </c>
      <c r="C1084" s="24">
        <f>'Filter by planned &amp; actual'!F1084</f>
        <v>0</v>
      </c>
      <c r="D1084" s="24">
        <f>'Filter by planned &amp; actual'!F2872</f>
        <v>12223234.799999999</v>
      </c>
      <c r="E1084" s="19" t="s">
        <v>281</v>
      </c>
      <c r="F1084" s="26">
        <v>44774</v>
      </c>
    </row>
    <row r="1085" spans="1:6" hidden="1">
      <c r="A1085" s="19">
        <v>41</v>
      </c>
      <c r="B1085" s="19" t="s">
        <v>2002</v>
      </c>
      <c r="C1085" s="24">
        <f>'Filter by planned &amp; actual'!F1085</f>
        <v>0</v>
      </c>
      <c r="D1085" s="24">
        <f>'Filter by planned &amp; actual'!F2873</f>
        <v>0</v>
      </c>
      <c r="E1085" s="19" t="s">
        <v>281</v>
      </c>
      <c r="F1085" s="26">
        <v>44774</v>
      </c>
    </row>
    <row r="1086" spans="1:6" hidden="1">
      <c r="A1086" s="19">
        <v>42</v>
      </c>
      <c r="B1086" s="19" t="s">
        <v>2003</v>
      </c>
      <c r="C1086" s="24">
        <f>'Filter by planned &amp; actual'!F1086</f>
        <v>35000000</v>
      </c>
      <c r="D1086" s="24">
        <f>'Filter by planned &amp; actual'!F2874</f>
        <v>20947176.649999999</v>
      </c>
      <c r="E1086" s="19" t="s">
        <v>281</v>
      </c>
      <c r="F1086" s="26">
        <v>44774</v>
      </c>
    </row>
    <row r="1087" spans="1:6" hidden="1">
      <c r="A1087" s="19">
        <v>43</v>
      </c>
      <c r="B1087" s="19" t="s">
        <v>2064</v>
      </c>
      <c r="C1087" s="24">
        <f>'Filter by planned &amp; actual'!F1087</f>
        <v>0</v>
      </c>
      <c r="D1087" s="24">
        <f>'Filter by planned &amp; actual'!F2875</f>
        <v>0</v>
      </c>
      <c r="E1087" s="19" t="s">
        <v>281</v>
      </c>
      <c r="F1087" s="26">
        <v>44774</v>
      </c>
    </row>
    <row r="1088" spans="1:6" hidden="1">
      <c r="A1088" s="19">
        <v>44</v>
      </c>
      <c r="B1088" s="19" t="s">
        <v>2062</v>
      </c>
      <c r="C1088" s="24">
        <f>'Filter by planned &amp; actual'!F1088</f>
        <v>0</v>
      </c>
      <c r="D1088" s="24">
        <f>'Filter by planned &amp; actual'!F2876</f>
        <v>0</v>
      </c>
      <c r="E1088" s="19" t="s">
        <v>281</v>
      </c>
      <c r="F1088" s="26">
        <v>44774</v>
      </c>
    </row>
    <row r="1089" spans="1:6" hidden="1">
      <c r="A1089" s="19">
        <v>45</v>
      </c>
      <c r="B1089" s="19" t="s">
        <v>2063</v>
      </c>
      <c r="C1089" s="24">
        <f>'Filter by planned &amp; actual'!F1089</f>
        <v>0</v>
      </c>
      <c r="D1089" s="24">
        <f>'Filter by planned &amp; actual'!F2877</f>
        <v>0</v>
      </c>
      <c r="E1089" s="19" t="s">
        <v>281</v>
      </c>
      <c r="F1089" s="26">
        <v>44774</v>
      </c>
    </row>
    <row r="1090" spans="1:6" hidden="1">
      <c r="A1090" s="19">
        <v>46</v>
      </c>
      <c r="B1090" s="12" t="s">
        <v>2065</v>
      </c>
      <c r="C1090" s="24">
        <f>'Filter by planned &amp; actual'!F1090</f>
        <v>0</v>
      </c>
      <c r="D1090" s="24">
        <f>'Filter by planned &amp; actual'!F2878</f>
        <v>10550900</v>
      </c>
      <c r="E1090" s="19" t="s">
        <v>281</v>
      </c>
      <c r="F1090" s="26">
        <v>44774</v>
      </c>
    </row>
    <row r="1091" spans="1:6" hidden="1">
      <c r="A1091" s="19">
        <v>47</v>
      </c>
      <c r="B1091" s="12" t="s">
        <v>2066</v>
      </c>
      <c r="C1091" s="24">
        <f>'Filter by planned &amp; actual'!F1091</f>
        <v>72738046</v>
      </c>
      <c r="D1091" s="24">
        <f>'Filter by planned &amp; actual'!F2879</f>
        <v>4532159.6500000004</v>
      </c>
      <c r="E1091" s="19" t="s">
        <v>281</v>
      </c>
      <c r="F1091" s="26">
        <v>44774</v>
      </c>
    </row>
    <row r="1092" spans="1:6" hidden="1">
      <c r="A1092" s="19">
        <v>48</v>
      </c>
      <c r="B1092" s="19" t="s">
        <v>2068</v>
      </c>
      <c r="C1092" s="24">
        <f>'Filter by planned &amp; actual'!F1092</f>
        <v>0</v>
      </c>
      <c r="D1092" s="24">
        <f>'Filter by planned &amp; actual'!F2880</f>
        <v>0</v>
      </c>
      <c r="E1092" s="19" t="s">
        <v>281</v>
      </c>
      <c r="F1092" s="26">
        <v>44774</v>
      </c>
    </row>
    <row r="1093" spans="1:6" hidden="1">
      <c r="A1093" s="19">
        <v>49</v>
      </c>
      <c r="B1093" s="19" t="s">
        <v>2069</v>
      </c>
      <c r="C1093" s="24">
        <f>'Filter by planned &amp; actual'!F1093</f>
        <v>0</v>
      </c>
      <c r="D1093" s="24">
        <f>'Filter by planned &amp; actual'!F2881</f>
        <v>0</v>
      </c>
      <c r="E1093" s="19" t="s">
        <v>281</v>
      </c>
      <c r="F1093" s="26">
        <v>44774</v>
      </c>
    </row>
    <row r="1094" spans="1:6" hidden="1">
      <c r="A1094" s="19">
        <v>50</v>
      </c>
      <c r="B1094" s="19" t="s">
        <v>66</v>
      </c>
      <c r="C1094" s="24">
        <f>'Filter by planned &amp; actual'!F1094</f>
        <v>0</v>
      </c>
      <c r="D1094" s="24">
        <f>'Filter by planned &amp; actual'!F2882</f>
        <v>0</v>
      </c>
      <c r="E1094" s="19" t="s">
        <v>281</v>
      </c>
      <c r="F1094" s="26">
        <v>44774</v>
      </c>
    </row>
    <row r="1095" spans="1:6" hidden="1">
      <c r="A1095" s="19">
        <v>51</v>
      </c>
      <c r="B1095" s="19" t="s">
        <v>67</v>
      </c>
      <c r="C1095" s="24">
        <f>'Filter by planned &amp; actual'!F1095</f>
        <v>0</v>
      </c>
      <c r="D1095" s="24">
        <f>'Filter by planned &amp; actual'!F2883</f>
        <v>0</v>
      </c>
      <c r="E1095" s="19" t="s">
        <v>281</v>
      </c>
      <c r="F1095" s="26">
        <v>44774</v>
      </c>
    </row>
    <row r="1096" spans="1:6" hidden="1">
      <c r="A1096" s="19">
        <v>52</v>
      </c>
      <c r="B1096" s="19" t="s">
        <v>68</v>
      </c>
      <c r="C1096" s="24">
        <f>'Filter by planned &amp; actual'!F1096</f>
        <v>0</v>
      </c>
      <c r="D1096" s="24">
        <f>'Filter by planned &amp; actual'!F2884</f>
        <v>0</v>
      </c>
      <c r="E1096" s="19" t="s">
        <v>281</v>
      </c>
      <c r="F1096" s="26">
        <v>44774</v>
      </c>
    </row>
    <row r="1097" spans="1:6" hidden="1">
      <c r="A1097" s="19">
        <v>53</v>
      </c>
      <c r="B1097" s="19" t="s">
        <v>69</v>
      </c>
      <c r="C1097" s="24">
        <f>'Filter by planned &amp; actual'!F1097</f>
        <v>0</v>
      </c>
      <c r="D1097" s="24">
        <f>'Filter by planned &amp; actual'!F2885</f>
        <v>0</v>
      </c>
      <c r="E1097" s="19" t="s">
        <v>281</v>
      </c>
      <c r="F1097" s="26">
        <v>44774</v>
      </c>
    </row>
    <row r="1098" spans="1:6" hidden="1">
      <c r="A1098" s="19">
        <v>54</v>
      </c>
      <c r="B1098" s="19" t="s">
        <v>70</v>
      </c>
      <c r="C1098" s="24">
        <f>'Filter by planned &amp; actual'!F1098</f>
        <v>0</v>
      </c>
      <c r="D1098" s="24">
        <f>'Filter by planned &amp; actual'!F2886</f>
        <v>0</v>
      </c>
      <c r="E1098" s="19" t="s">
        <v>281</v>
      </c>
      <c r="F1098" s="26">
        <v>44774</v>
      </c>
    </row>
    <row r="1099" spans="1:6" hidden="1">
      <c r="A1099" s="19">
        <v>55</v>
      </c>
      <c r="B1099" s="19" t="s">
        <v>71</v>
      </c>
      <c r="C1099" s="24">
        <f>'Filter by planned &amp; actual'!F1099</f>
        <v>0</v>
      </c>
      <c r="D1099" s="24">
        <f>'Filter by planned &amp; actual'!F2887</f>
        <v>0</v>
      </c>
      <c r="E1099" s="19" t="s">
        <v>281</v>
      </c>
      <c r="F1099" s="26">
        <v>44774</v>
      </c>
    </row>
    <row r="1100" spans="1:6" hidden="1">
      <c r="A1100" s="19">
        <v>56</v>
      </c>
      <c r="B1100" s="19" t="s">
        <v>72</v>
      </c>
      <c r="C1100" s="24">
        <f>'Filter by planned &amp; actual'!F1100</f>
        <v>0</v>
      </c>
      <c r="D1100" s="24">
        <f>'Filter by planned &amp; actual'!F2888</f>
        <v>0</v>
      </c>
      <c r="E1100" s="19" t="s">
        <v>281</v>
      </c>
      <c r="F1100" s="26">
        <v>44774</v>
      </c>
    </row>
    <row r="1101" spans="1:6" hidden="1">
      <c r="A1101" s="19">
        <v>57</v>
      </c>
      <c r="B1101" s="19" t="s">
        <v>73</v>
      </c>
      <c r="C1101" s="24">
        <f>'Filter by planned &amp; actual'!F1101</f>
        <v>0</v>
      </c>
      <c r="D1101" s="24">
        <f>'Filter by planned &amp; actual'!F2889</f>
        <v>0</v>
      </c>
      <c r="E1101" s="19" t="s">
        <v>281</v>
      </c>
      <c r="F1101" s="26">
        <v>44774</v>
      </c>
    </row>
    <row r="1102" spans="1:6" hidden="1">
      <c r="A1102" s="19">
        <v>58</v>
      </c>
      <c r="B1102" s="19" t="s">
        <v>74</v>
      </c>
      <c r="C1102" s="24">
        <f>'Filter by planned &amp; actual'!F1102</f>
        <v>0</v>
      </c>
      <c r="D1102" s="24">
        <f>'Filter by planned &amp; actual'!F2890</f>
        <v>0</v>
      </c>
      <c r="E1102" s="19" t="s">
        <v>281</v>
      </c>
      <c r="F1102" s="26">
        <v>44774</v>
      </c>
    </row>
    <row r="1103" spans="1:6" hidden="1">
      <c r="A1103" s="19">
        <v>59</v>
      </c>
      <c r="B1103" s="19" t="s">
        <v>75</v>
      </c>
      <c r="C1103" s="24">
        <f>'Filter by planned &amp; actual'!F1103</f>
        <v>0</v>
      </c>
      <c r="D1103" s="24">
        <f>'Filter by planned &amp; actual'!F2891</f>
        <v>0</v>
      </c>
      <c r="E1103" s="19" t="s">
        <v>281</v>
      </c>
      <c r="F1103" s="26">
        <v>44774</v>
      </c>
    </row>
    <row r="1104" spans="1:6" hidden="1">
      <c r="A1104" s="19">
        <v>60</v>
      </c>
      <c r="B1104" s="19" t="s">
        <v>76</v>
      </c>
      <c r="C1104" s="24">
        <f>'Filter by planned &amp; actual'!F1104</f>
        <v>0</v>
      </c>
      <c r="D1104" s="24">
        <f>'Filter by planned &amp; actual'!F2892</f>
        <v>0</v>
      </c>
      <c r="E1104" s="19" t="s">
        <v>281</v>
      </c>
      <c r="F1104" s="26">
        <v>44774</v>
      </c>
    </row>
    <row r="1105" spans="1:6" hidden="1">
      <c r="A1105" s="19">
        <v>61</v>
      </c>
      <c r="B1105" s="19" t="s">
        <v>77</v>
      </c>
      <c r="C1105" s="24">
        <f>'Filter by planned &amp; actual'!F1105</f>
        <v>0</v>
      </c>
      <c r="D1105" s="24">
        <f>'Filter by planned &amp; actual'!F2893</f>
        <v>0</v>
      </c>
      <c r="E1105" s="19" t="s">
        <v>281</v>
      </c>
      <c r="F1105" s="26">
        <v>44774</v>
      </c>
    </row>
    <row r="1106" spans="1:6" hidden="1">
      <c r="A1106" s="19">
        <v>62</v>
      </c>
      <c r="B1106" s="19" t="s">
        <v>87</v>
      </c>
      <c r="C1106" s="24">
        <f>'Filter by planned &amp; actual'!F1106</f>
        <v>0</v>
      </c>
      <c r="D1106" s="24">
        <f>'Filter by planned &amp; actual'!F2894</f>
        <v>0</v>
      </c>
      <c r="E1106" s="19" t="s">
        <v>281</v>
      </c>
      <c r="F1106" s="26">
        <v>44774</v>
      </c>
    </row>
    <row r="1107" spans="1:6" hidden="1">
      <c r="A1107" s="19">
        <v>63</v>
      </c>
      <c r="B1107" s="19" t="s">
        <v>93</v>
      </c>
      <c r="C1107" s="24">
        <f>'Filter by planned &amp; actual'!F1107</f>
        <v>0</v>
      </c>
      <c r="D1107" s="24">
        <f>'Filter by planned &amp; actual'!F2895</f>
        <v>0</v>
      </c>
      <c r="E1107" s="19" t="s">
        <v>281</v>
      </c>
      <c r="F1107" s="26">
        <v>44774</v>
      </c>
    </row>
    <row r="1108" spans="1:6" hidden="1">
      <c r="A1108" s="19">
        <v>64</v>
      </c>
      <c r="B1108" s="19" t="s">
        <v>94</v>
      </c>
      <c r="C1108" s="24">
        <f>'Filter by planned &amp; actual'!F1108</f>
        <v>0</v>
      </c>
      <c r="D1108" s="24">
        <f>'Filter by planned &amp; actual'!F2896</f>
        <v>0</v>
      </c>
      <c r="E1108" s="19" t="s">
        <v>281</v>
      </c>
      <c r="F1108" s="26">
        <v>44774</v>
      </c>
    </row>
    <row r="1109" spans="1:6" hidden="1">
      <c r="A1109" s="19">
        <v>65</v>
      </c>
      <c r="B1109" s="19" t="s">
        <v>95</v>
      </c>
      <c r="C1109" s="24">
        <f>'Filter by planned &amp; actual'!F1109</f>
        <v>0</v>
      </c>
      <c r="D1109" s="24">
        <f>'Filter by planned &amp; actual'!F2897</f>
        <v>0</v>
      </c>
      <c r="E1109" s="19" t="s">
        <v>281</v>
      </c>
      <c r="F1109" s="26">
        <v>44774</v>
      </c>
    </row>
    <row r="1110" spans="1:6" hidden="1">
      <c r="A1110" s="19">
        <v>66</v>
      </c>
      <c r="B1110" s="19" t="s">
        <v>96</v>
      </c>
      <c r="C1110" s="24">
        <f>'Filter by planned &amp; actual'!F1110</f>
        <v>0</v>
      </c>
      <c r="D1110" s="24">
        <f>'Filter by planned &amp; actual'!F2898</f>
        <v>0</v>
      </c>
      <c r="E1110" s="19" t="s">
        <v>281</v>
      </c>
      <c r="F1110" s="26">
        <v>44774</v>
      </c>
    </row>
    <row r="1111" spans="1:6" hidden="1">
      <c r="A1111" s="19">
        <v>67</v>
      </c>
      <c r="B1111" s="19" t="s">
        <v>97</v>
      </c>
      <c r="C1111" s="24">
        <f>'Filter by planned &amp; actual'!F1111</f>
        <v>0</v>
      </c>
      <c r="D1111" s="24">
        <f>'Filter by planned &amp; actual'!F2899</f>
        <v>0</v>
      </c>
      <c r="E1111" s="19" t="s">
        <v>281</v>
      </c>
      <c r="F1111" s="26">
        <v>44774</v>
      </c>
    </row>
    <row r="1112" spans="1:6" hidden="1">
      <c r="A1112" s="19">
        <v>68</v>
      </c>
      <c r="B1112" s="19" t="s">
        <v>98</v>
      </c>
      <c r="C1112" s="24">
        <f>'Filter by planned &amp; actual'!F1112</f>
        <v>0</v>
      </c>
      <c r="D1112" s="24">
        <f>'Filter by planned &amp; actual'!F2900</f>
        <v>0</v>
      </c>
      <c r="E1112" s="19" t="s">
        <v>281</v>
      </c>
      <c r="F1112" s="26">
        <v>44774</v>
      </c>
    </row>
    <row r="1113" spans="1:6" hidden="1">
      <c r="A1113" s="19">
        <v>69</v>
      </c>
      <c r="B1113" s="19" t="s">
        <v>99</v>
      </c>
      <c r="C1113" s="24">
        <f>'Filter by planned &amp; actual'!F1113</f>
        <v>0</v>
      </c>
      <c r="D1113" s="24">
        <f>'Filter by planned &amp; actual'!F2901</f>
        <v>0</v>
      </c>
      <c r="E1113" s="19" t="s">
        <v>281</v>
      </c>
      <c r="F1113" s="26">
        <v>44774</v>
      </c>
    </row>
    <row r="1114" spans="1:6" hidden="1">
      <c r="A1114" s="19">
        <v>70</v>
      </c>
      <c r="B1114" s="19" t="s">
        <v>100</v>
      </c>
      <c r="C1114" s="24">
        <f>'Filter by planned &amp; actual'!F1114</f>
        <v>0</v>
      </c>
      <c r="D1114" s="24">
        <f>'Filter by planned &amp; actual'!F2902</f>
        <v>0</v>
      </c>
      <c r="E1114" s="19" t="s">
        <v>281</v>
      </c>
      <c r="F1114" s="26">
        <v>44774</v>
      </c>
    </row>
    <row r="1115" spans="1:6" hidden="1">
      <c r="A1115" s="19">
        <v>71</v>
      </c>
      <c r="B1115" s="19" t="s">
        <v>101</v>
      </c>
      <c r="C1115" s="24">
        <f>'Filter by planned &amp; actual'!F1115</f>
        <v>0</v>
      </c>
      <c r="D1115" s="24">
        <f>'Filter by planned &amp; actual'!F2903</f>
        <v>0</v>
      </c>
      <c r="E1115" s="19" t="s">
        <v>281</v>
      </c>
      <c r="F1115" s="26">
        <v>44774</v>
      </c>
    </row>
    <row r="1116" spans="1:6" hidden="1">
      <c r="A1116" s="19">
        <v>72</v>
      </c>
      <c r="B1116" s="19" t="s">
        <v>102</v>
      </c>
      <c r="C1116" s="24">
        <f>'Filter by planned &amp; actual'!F1116</f>
        <v>0</v>
      </c>
      <c r="D1116" s="24">
        <f>'Filter by planned &amp; actual'!F2904</f>
        <v>0</v>
      </c>
      <c r="E1116" s="19" t="s">
        <v>281</v>
      </c>
      <c r="F1116" s="26">
        <v>44774</v>
      </c>
    </row>
    <row r="1117" spans="1:6" hidden="1">
      <c r="A1117" s="19">
        <v>73</v>
      </c>
      <c r="B1117" s="19" t="s">
        <v>103</v>
      </c>
      <c r="C1117" s="24">
        <f>'Filter by planned &amp; actual'!F1117</f>
        <v>0</v>
      </c>
      <c r="D1117" s="24">
        <f>'Filter by planned &amp; actual'!F2905</f>
        <v>0</v>
      </c>
      <c r="E1117" s="19" t="s">
        <v>281</v>
      </c>
      <c r="F1117" s="26">
        <v>44774</v>
      </c>
    </row>
    <row r="1118" spans="1:6" hidden="1">
      <c r="A1118" s="19">
        <v>74</v>
      </c>
      <c r="B1118" s="19" t="s">
        <v>104</v>
      </c>
      <c r="C1118" s="24">
        <f>'Filter by planned &amp; actual'!F1118</f>
        <v>0</v>
      </c>
      <c r="D1118" s="24">
        <f>'Filter by planned &amp; actual'!F2906</f>
        <v>0</v>
      </c>
      <c r="E1118" s="19" t="s">
        <v>281</v>
      </c>
      <c r="F1118" s="26">
        <v>44774</v>
      </c>
    </row>
    <row r="1119" spans="1:6" hidden="1">
      <c r="A1119" s="19">
        <v>75</v>
      </c>
      <c r="B1119" s="19" t="s">
        <v>105</v>
      </c>
      <c r="C1119" s="24">
        <f>'Filter by planned &amp; actual'!F1119</f>
        <v>0</v>
      </c>
      <c r="D1119" s="24">
        <f>'Filter by planned &amp; actual'!F2907</f>
        <v>0</v>
      </c>
      <c r="E1119" s="19" t="s">
        <v>281</v>
      </c>
      <c r="F1119" s="26">
        <v>44774</v>
      </c>
    </row>
    <row r="1120" spans="1:6" hidden="1">
      <c r="A1120" s="19">
        <v>76</v>
      </c>
      <c r="B1120" s="19" t="s">
        <v>111</v>
      </c>
      <c r="C1120" s="24">
        <f>'Filter by planned &amp; actual'!F1120</f>
        <v>0</v>
      </c>
      <c r="D1120" s="24">
        <f>'Filter by planned &amp; actual'!F2908</f>
        <v>0</v>
      </c>
      <c r="E1120" s="19" t="s">
        <v>281</v>
      </c>
      <c r="F1120" s="26">
        <v>44774</v>
      </c>
    </row>
    <row r="1121" spans="1:6" hidden="1">
      <c r="A1121" s="19">
        <v>77</v>
      </c>
      <c r="B1121" s="19" t="s">
        <v>112</v>
      </c>
      <c r="C1121" s="24">
        <f>'Filter by planned &amp; actual'!F1121</f>
        <v>0</v>
      </c>
      <c r="D1121" s="24">
        <f>'Filter by planned &amp; actual'!F2909</f>
        <v>0</v>
      </c>
      <c r="E1121" s="19" t="s">
        <v>281</v>
      </c>
      <c r="F1121" s="26">
        <v>44774</v>
      </c>
    </row>
    <row r="1122" spans="1:6" hidden="1">
      <c r="A1122" s="19">
        <v>78</v>
      </c>
      <c r="B1122" s="19" t="s">
        <v>113</v>
      </c>
      <c r="C1122" s="24">
        <f>'Filter by planned &amp; actual'!F1122</f>
        <v>0</v>
      </c>
      <c r="D1122" s="24">
        <f>'Filter by planned &amp; actual'!F2910</f>
        <v>0</v>
      </c>
      <c r="E1122" s="19" t="s">
        <v>281</v>
      </c>
      <c r="F1122" s="26">
        <v>44774</v>
      </c>
    </row>
    <row r="1123" spans="1:6" hidden="1">
      <c r="A1123" s="19">
        <v>79</v>
      </c>
      <c r="B1123" s="19" t="s">
        <v>114</v>
      </c>
      <c r="C1123" s="24">
        <f>'Filter by planned &amp; actual'!F1123</f>
        <v>0</v>
      </c>
      <c r="D1123" s="24">
        <f>'Filter by planned &amp; actual'!F2911</f>
        <v>0</v>
      </c>
      <c r="E1123" s="19" t="s">
        <v>281</v>
      </c>
      <c r="F1123" s="26">
        <v>44774</v>
      </c>
    </row>
    <row r="1124" spans="1:6" hidden="1">
      <c r="A1124" s="19">
        <v>80</v>
      </c>
      <c r="B1124" s="19" t="s">
        <v>115</v>
      </c>
      <c r="C1124" s="24">
        <f>'Filter by planned &amp; actual'!F1124</f>
        <v>0</v>
      </c>
      <c r="D1124" s="24">
        <f>'Filter by planned &amp; actual'!F2912</f>
        <v>0</v>
      </c>
      <c r="E1124" s="19" t="s">
        <v>281</v>
      </c>
      <c r="F1124" s="26">
        <v>44774</v>
      </c>
    </row>
    <row r="1125" spans="1:6" hidden="1">
      <c r="A1125" s="19">
        <v>81</v>
      </c>
      <c r="B1125" s="19" t="s">
        <v>116</v>
      </c>
      <c r="C1125" s="24">
        <f>'Filter by planned &amp; actual'!F1125</f>
        <v>0</v>
      </c>
      <c r="D1125" s="24">
        <f>'Filter by planned &amp; actual'!F2913</f>
        <v>0</v>
      </c>
      <c r="E1125" s="19" t="s">
        <v>281</v>
      </c>
      <c r="F1125" s="26">
        <v>44774</v>
      </c>
    </row>
    <row r="1126" spans="1:6" hidden="1">
      <c r="A1126" s="19">
        <v>82</v>
      </c>
      <c r="B1126" s="19" t="s">
        <v>117</v>
      </c>
      <c r="C1126" s="24">
        <f>'Filter by planned &amp; actual'!F1126</f>
        <v>0</v>
      </c>
      <c r="D1126" s="24">
        <f>'Filter by planned &amp; actual'!F2914</f>
        <v>0</v>
      </c>
      <c r="E1126" s="19" t="s">
        <v>281</v>
      </c>
      <c r="F1126" s="26">
        <v>44774</v>
      </c>
    </row>
    <row r="1127" spans="1:6" hidden="1">
      <c r="A1127" s="19">
        <v>83</v>
      </c>
      <c r="B1127" s="19" t="s">
        <v>118</v>
      </c>
      <c r="C1127" s="24">
        <f>'Filter by planned &amp; actual'!F1127</f>
        <v>0</v>
      </c>
      <c r="D1127" s="24">
        <f>'Filter by planned &amp; actual'!F2915</f>
        <v>0</v>
      </c>
      <c r="E1127" s="19" t="s">
        <v>281</v>
      </c>
      <c r="F1127" s="26">
        <v>44774</v>
      </c>
    </row>
    <row r="1128" spans="1:6" hidden="1">
      <c r="A1128" s="19">
        <v>84</v>
      </c>
      <c r="B1128" s="19" t="s">
        <v>119</v>
      </c>
      <c r="C1128" s="24">
        <f>'Filter by planned &amp; actual'!F1128</f>
        <v>0</v>
      </c>
      <c r="D1128" s="24">
        <f>'Filter by planned &amp; actual'!F2916</f>
        <v>0</v>
      </c>
      <c r="E1128" s="19" t="s">
        <v>281</v>
      </c>
      <c r="F1128" s="26">
        <v>44774</v>
      </c>
    </row>
    <row r="1129" spans="1:6" hidden="1">
      <c r="A1129" s="19">
        <v>85</v>
      </c>
      <c r="B1129" s="19" t="s">
        <v>120</v>
      </c>
      <c r="C1129" s="24">
        <f>'Filter by planned &amp; actual'!F1129</f>
        <v>0</v>
      </c>
      <c r="D1129" s="24">
        <f>'Filter by planned &amp; actual'!F2917</f>
        <v>0</v>
      </c>
      <c r="E1129" s="19" t="s">
        <v>281</v>
      </c>
      <c r="F1129" s="26">
        <v>44774</v>
      </c>
    </row>
    <row r="1130" spans="1:6" hidden="1">
      <c r="A1130" s="19">
        <v>86</v>
      </c>
      <c r="B1130" s="19" t="s">
        <v>121</v>
      </c>
      <c r="C1130" s="24">
        <f>'Filter by planned &amp; actual'!F1130</f>
        <v>0</v>
      </c>
      <c r="D1130" s="24">
        <f>'Filter by planned &amp; actual'!F2918</f>
        <v>0</v>
      </c>
      <c r="E1130" s="19" t="s">
        <v>281</v>
      </c>
      <c r="F1130" s="26">
        <v>44774</v>
      </c>
    </row>
    <row r="1131" spans="1:6" hidden="1">
      <c r="A1131" s="19">
        <v>87</v>
      </c>
      <c r="B1131" s="19" t="s">
        <v>122</v>
      </c>
      <c r="C1131" s="24">
        <f>'Filter by planned &amp; actual'!F1131</f>
        <v>0</v>
      </c>
      <c r="D1131" s="24">
        <f>'Filter by planned &amp; actual'!F2919</f>
        <v>0</v>
      </c>
      <c r="E1131" s="19" t="s">
        <v>281</v>
      </c>
      <c r="F1131" s="26">
        <v>44774</v>
      </c>
    </row>
    <row r="1132" spans="1:6" hidden="1">
      <c r="A1132" s="19">
        <v>88</v>
      </c>
      <c r="B1132" s="19" t="s">
        <v>123</v>
      </c>
      <c r="C1132" s="24">
        <f>'Filter by planned &amp; actual'!F1132</f>
        <v>0</v>
      </c>
      <c r="D1132" s="24">
        <f>'Filter by planned &amp; actual'!F2920</f>
        <v>0</v>
      </c>
      <c r="E1132" s="19" t="s">
        <v>281</v>
      </c>
      <c r="F1132" s="26">
        <v>44774</v>
      </c>
    </row>
    <row r="1133" spans="1:6" hidden="1">
      <c r="A1133" s="19">
        <v>89</v>
      </c>
      <c r="B1133" s="19" t="s">
        <v>126</v>
      </c>
      <c r="C1133" s="24">
        <f>'Filter by planned &amp; actual'!F1133</f>
        <v>0</v>
      </c>
      <c r="D1133" s="24">
        <f>'Filter by planned &amp; actual'!F2921</f>
        <v>0</v>
      </c>
      <c r="E1133" s="19" t="s">
        <v>281</v>
      </c>
      <c r="F1133" s="26">
        <v>44774</v>
      </c>
    </row>
    <row r="1134" spans="1:6" hidden="1">
      <c r="A1134" s="19">
        <v>90</v>
      </c>
      <c r="B1134" s="19" t="s">
        <v>284</v>
      </c>
      <c r="C1134" s="24">
        <f>'Filter by planned &amp; actual'!F1134</f>
        <v>0</v>
      </c>
      <c r="D1134" s="24">
        <f>'Filter by planned &amp; actual'!F2922</f>
        <v>0</v>
      </c>
      <c r="E1134" s="19" t="s">
        <v>281</v>
      </c>
      <c r="F1134" s="26">
        <v>44774</v>
      </c>
    </row>
    <row r="1135" spans="1:6" hidden="1">
      <c r="A1135" s="19">
        <v>91</v>
      </c>
      <c r="B1135" s="19" t="s">
        <v>2006</v>
      </c>
      <c r="C1135" s="24">
        <f>'Filter by planned &amp; actual'!F1135</f>
        <v>0</v>
      </c>
      <c r="D1135" s="24">
        <f>'Filter by planned &amp; actual'!F2923</f>
        <v>0</v>
      </c>
      <c r="E1135" s="19" t="s">
        <v>281</v>
      </c>
      <c r="F1135" s="26">
        <v>44774</v>
      </c>
    </row>
    <row r="1136" spans="1:6" hidden="1">
      <c r="A1136" s="19">
        <v>92</v>
      </c>
      <c r="B1136" s="19" t="s">
        <v>283</v>
      </c>
      <c r="C1136" s="24">
        <f>'Filter by planned &amp; actual'!F1136</f>
        <v>0</v>
      </c>
      <c r="D1136" s="24">
        <f>'Filter by planned &amp; actual'!F2924</f>
        <v>0</v>
      </c>
      <c r="E1136" s="19" t="s">
        <v>281</v>
      </c>
      <c r="F1136" s="26">
        <v>44774</v>
      </c>
    </row>
    <row r="1137" spans="1:6" hidden="1">
      <c r="A1137" s="19">
        <v>93</v>
      </c>
      <c r="B1137" s="19" t="s">
        <v>2005</v>
      </c>
      <c r="C1137" s="24">
        <f>'Filter by planned &amp; actual'!F1137</f>
        <v>0</v>
      </c>
      <c r="D1137" s="24">
        <f>'Filter by planned &amp; actual'!F2925</f>
        <v>0</v>
      </c>
      <c r="E1137" s="19" t="s">
        <v>281</v>
      </c>
      <c r="F1137" s="26">
        <v>44774</v>
      </c>
    </row>
    <row r="1138" spans="1:6" hidden="1">
      <c r="A1138" s="19">
        <v>94</v>
      </c>
      <c r="B1138" s="19" t="s">
        <v>2075</v>
      </c>
      <c r="C1138" s="24">
        <f>'Filter by planned &amp; actual'!F1138</f>
        <v>0</v>
      </c>
      <c r="D1138" s="24">
        <f>'Filter by planned &amp; actual'!F2926</f>
        <v>0</v>
      </c>
      <c r="E1138" s="19" t="s">
        <v>281</v>
      </c>
      <c r="F1138" s="26">
        <v>44774</v>
      </c>
    </row>
    <row r="1139" spans="1:6" hidden="1">
      <c r="A1139" s="19">
        <v>95</v>
      </c>
      <c r="B1139" s="19" t="s">
        <v>2076</v>
      </c>
      <c r="C1139" s="24">
        <f>'Filter by planned &amp; actual'!F1139</f>
        <v>0</v>
      </c>
      <c r="D1139" s="24">
        <f>'Filter by planned &amp; actual'!F2927</f>
        <v>0</v>
      </c>
      <c r="E1139" s="19" t="s">
        <v>281</v>
      </c>
      <c r="F1139" s="26">
        <v>44774</v>
      </c>
    </row>
    <row r="1140" spans="1:6" hidden="1">
      <c r="A1140" s="19">
        <v>96</v>
      </c>
      <c r="B1140" s="19" t="s">
        <v>2077</v>
      </c>
      <c r="C1140" s="24">
        <f>'Filter by planned &amp; actual'!F1140</f>
        <v>0</v>
      </c>
      <c r="D1140" s="24">
        <f>'Filter by planned &amp; actual'!F2928</f>
        <v>0</v>
      </c>
      <c r="E1140" s="19" t="s">
        <v>281</v>
      </c>
      <c r="F1140" s="26">
        <v>44774</v>
      </c>
    </row>
    <row r="1141" spans="1:6" hidden="1">
      <c r="A1141" s="19">
        <v>97</v>
      </c>
      <c r="B1141" s="19" t="s">
        <v>2078</v>
      </c>
      <c r="C1141" s="24">
        <f>'Filter by planned &amp; actual'!F1141</f>
        <v>0</v>
      </c>
      <c r="D1141" s="24">
        <f>'Filter by planned &amp; actual'!F2929</f>
        <v>0</v>
      </c>
      <c r="E1141" s="19" t="s">
        <v>281</v>
      </c>
      <c r="F1141" s="26">
        <v>44774</v>
      </c>
    </row>
    <row r="1142" spans="1:6" hidden="1">
      <c r="A1142" s="19">
        <v>98</v>
      </c>
      <c r="B1142" s="19" t="s">
        <v>2079</v>
      </c>
      <c r="C1142" s="24">
        <f>'Filter by planned &amp; actual'!F1142</f>
        <v>20482926.16</v>
      </c>
      <c r="D1142" s="24">
        <f>'Filter by planned &amp; actual'!F2930</f>
        <v>20738977</v>
      </c>
      <c r="E1142" s="19" t="s">
        <v>281</v>
      </c>
      <c r="F1142" s="26">
        <v>44774</v>
      </c>
    </row>
    <row r="1143" spans="1:6" hidden="1">
      <c r="A1143" s="19">
        <v>99</v>
      </c>
      <c r="B1143" s="19" t="s">
        <v>2080</v>
      </c>
      <c r="C1143" s="24">
        <f>'Filter by planned &amp; actual'!F1143</f>
        <v>0</v>
      </c>
      <c r="D1143" s="24">
        <f>'Filter by planned &amp; actual'!F2931</f>
        <v>0</v>
      </c>
      <c r="E1143" s="19" t="s">
        <v>281</v>
      </c>
      <c r="F1143" s="26">
        <v>44774</v>
      </c>
    </row>
    <row r="1144" spans="1:6" hidden="1">
      <c r="A1144" s="19">
        <v>100</v>
      </c>
      <c r="B1144" s="19" t="s">
        <v>2081</v>
      </c>
      <c r="C1144" s="24">
        <f>'Filter by planned &amp; actual'!F1144</f>
        <v>0</v>
      </c>
      <c r="D1144" s="24">
        <f>'Filter by planned &amp; actual'!F2932</f>
        <v>0</v>
      </c>
      <c r="E1144" s="19" t="s">
        <v>281</v>
      </c>
      <c r="F1144" s="26">
        <v>44774</v>
      </c>
    </row>
    <row r="1145" spans="1:6" hidden="1">
      <c r="A1145" s="19">
        <v>101</v>
      </c>
      <c r="B1145" s="19" t="s">
        <v>2082</v>
      </c>
      <c r="C1145" s="24">
        <f>'Filter by planned &amp; actual'!F1145</f>
        <v>0</v>
      </c>
      <c r="D1145" s="24">
        <f>'Filter by planned &amp; actual'!F2933</f>
        <v>0</v>
      </c>
      <c r="E1145" s="19" t="s">
        <v>281</v>
      </c>
      <c r="F1145" s="26">
        <v>44774</v>
      </c>
    </row>
    <row r="1146" spans="1:6" hidden="1">
      <c r="A1146" s="19">
        <v>102</v>
      </c>
      <c r="B1146" s="19" t="s">
        <v>2083</v>
      </c>
      <c r="C1146" s="24">
        <f>'Filter by planned &amp; actual'!F1146</f>
        <v>0</v>
      </c>
      <c r="D1146" s="24">
        <f>'Filter by planned &amp; actual'!F2934</f>
        <v>0</v>
      </c>
      <c r="E1146" s="19" t="s">
        <v>281</v>
      </c>
      <c r="F1146" s="26">
        <v>44774</v>
      </c>
    </row>
    <row r="1147" spans="1:6" hidden="1">
      <c r="A1147" s="19">
        <v>103</v>
      </c>
      <c r="B1147" s="19" t="s">
        <v>2085</v>
      </c>
      <c r="C1147" s="24">
        <f>'Filter by planned &amp; actual'!F1147</f>
        <v>0</v>
      </c>
      <c r="D1147" s="24">
        <f>'Filter by planned &amp; actual'!F2935</f>
        <v>0</v>
      </c>
      <c r="E1147" s="19" t="s">
        <v>281</v>
      </c>
      <c r="F1147" s="26">
        <v>44774</v>
      </c>
    </row>
    <row r="1148" spans="1:6" hidden="1">
      <c r="A1148" s="19">
        <v>104</v>
      </c>
      <c r="B1148" s="19" t="s">
        <v>2086</v>
      </c>
      <c r="C1148" s="24">
        <f>'Filter by planned &amp; actual'!F1148</f>
        <v>0</v>
      </c>
      <c r="D1148" s="24">
        <f>'Filter by planned &amp; actual'!F2936</f>
        <v>0</v>
      </c>
      <c r="E1148" s="19" t="s">
        <v>281</v>
      </c>
      <c r="F1148" s="26">
        <v>44774</v>
      </c>
    </row>
    <row r="1149" spans="1:6" hidden="1">
      <c r="A1149" s="19">
        <v>105</v>
      </c>
      <c r="B1149" s="19" t="s">
        <v>2087</v>
      </c>
      <c r="C1149" s="24">
        <f>'Filter by planned &amp; actual'!F1149</f>
        <v>0</v>
      </c>
      <c r="D1149" s="24">
        <f>'Filter by planned &amp; actual'!F2937</f>
        <v>3409611.34</v>
      </c>
      <c r="E1149" s="19" t="s">
        <v>281</v>
      </c>
      <c r="F1149" s="26">
        <v>44774</v>
      </c>
    </row>
    <row r="1150" spans="1:6" hidden="1">
      <c r="A1150" s="19">
        <v>106</v>
      </c>
      <c r="B1150" s="19" t="s">
        <v>2088</v>
      </c>
      <c r="C1150" s="24">
        <f>'Filter by planned &amp; actual'!F1150</f>
        <v>0</v>
      </c>
      <c r="D1150" s="24">
        <f>'Filter by planned &amp; actual'!F2938</f>
        <v>0</v>
      </c>
      <c r="E1150" s="19" t="s">
        <v>281</v>
      </c>
      <c r="F1150" s="26">
        <v>44774</v>
      </c>
    </row>
    <row r="1151" spans="1:6" hidden="1">
      <c r="A1151" s="19">
        <v>107</v>
      </c>
      <c r="B1151" s="19" t="s">
        <v>2089</v>
      </c>
      <c r="C1151" s="24">
        <f>'Filter by planned &amp; actual'!F1151</f>
        <v>0</v>
      </c>
      <c r="D1151" s="24">
        <f>'Filter by planned &amp; actual'!F2939</f>
        <v>0</v>
      </c>
      <c r="E1151" s="19" t="s">
        <v>281</v>
      </c>
      <c r="F1151" s="26">
        <v>44774</v>
      </c>
    </row>
    <row r="1152" spans="1:6" hidden="1">
      <c r="A1152" s="19">
        <v>108</v>
      </c>
      <c r="B1152" s="19" t="s">
        <v>2090</v>
      </c>
      <c r="C1152" s="24">
        <f>'Filter by planned &amp; actual'!F1152</f>
        <v>0</v>
      </c>
      <c r="D1152" s="24">
        <f>'Filter by planned &amp; actual'!F2940</f>
        <v>7741398.9500000002</v>
      </c>
      <c r="E1152" s="19" t="s">
        <v>281</v>
      </c>
      <c r="F1152" s="26">
        <v>44774</v>
      </c>
    </row>
    <row r="1153" spans="1:6" hidden="1">
      <c r="A1153" s="19">
        <v>109</v>
      </c>
      <c r="B1153" s="19" t="s">
        <v>2091</v>
      </c>
      <c r="C1153" s="24">
        <f>'Filter by planned &amp; actual'!F1153</f>
        <v>0</v>
      </c>
      <c r="D1153" s="24">
        <f>'Filter by planned &amp; actual'!F2941</f>
        <v>0</v>
      </c>
      <c r="E1153" s="19" t="s">
        <v>281</v>
      </c>
      <c r="F1153" s="26">
        <v>44774</v>
      </c>
    </row>
    <row r="1154" spans="1:6" hidden="1">
      <c r="A1154" s="19">
        <v>110</v>
      </c>
      <c r="B1154" s="19" t="s">
        <v>2092</v>
      </c>
      <c r="C1154" s="24">
        <f>'Filter by planned &amp; actual'!F1154</f>
        <v>25676523</v>
      </c>
      <c r="D1154" s="24">
        <f>'Filter by planned &amp; actual'!F2942</f>
        <v>14511461</v>
      </c>
      <c r="E1154" s="19" t="s">
        <v>281</v>
      </c>
      <c r="F1154" s="26">
        <v>44774</v>
      </c>
    </row>
    <row r="1155" spans="1:6" hidden="1">
      <c r="A1155" s="19">
        <v>111</v>
      </c>
      <c r="B1155" s="19" t="s">
        <v>2104</v>
      </c>
      <c r="C1155" s="24">
        <f>'Filter by planned &amp; actual'!F1155</f>
        <v>0</v>
      </c>
      <c r="D1155" s="24">
        <f>'Filter by planned &amp; actual'!F2943</f>
        <v>0</v>
      </c>
      <c r="E1155" s="19" t="s">
        <v>281</v>
      </c>
      <c r="F1155" s="26">
        <v>44774</v>
      </c>
    </row>
    <row r="1156" spans="1:6" hidden="1">
      <c r="A1156" s="19">
        <v>112</v>
      </c>
      <c r="B1156" s="19" t="s">
        <v>2100</v>
      </c>
      <c r="C1156" s="24">
        <f>'Filter by planned &amp; actual'!F1156</f>
        <v>18554285</v>
      </c>
      <c r="D1156" s="24">
        <f>'Filter by planned &amp; actual'!F2944</f>
        <v>0</v>
      </c>
      <c r="E1156" s="19" t="s">
        <v>281</v>
      </c>
      <c r="F1156" s="26">
        <v>44774</v>
      </c>
    </row>
    <row r="1157" spans="1:6" hidden="1">
      <c r="A1157" s="19">
        <v>113</v>
      </c>
      <c r="B1157" s="19" t="s">
        <v>2101</v>
      </c>
      <c r="C1157" s="24">
        <f>'Filter by planned &amp; actual'!F1157</f>
        <v>52025226</v>
      </c>
      <c r="D1157" s="24">
        <f>'Filter by planned &amp; actual'!F2945</f>
        <v>20013901.02</v>
      </c>
      <c r="E1157" s="19" t="s">
        <v>281</v>
      </c>
      <c r="F1157" s="26">
        <v>44774</v>
      </c>
    </row>
    <row r="1158" spans="1:6" hidden="1">
      <c r="A1158" s="19">
        <v>114</v>
      </c>
      <c r="B1158" s="19" t="s">
        <v>2102</v>
      </c>
      <c r="C1158" s="24">
        <f>'Filter by planned &amp; actual'!F1158</f>
        <v>0</v>
      </c>
      <c r="D1158" s="24">
        <f>'Filter by planned &amp; actual'!F2946</f>
        <v>0</v>
      </c>
      <c r="E1158" s="19" t="s">
        <v>281</v>
      </c>
      <c r="F1158" s="26">
        <v>44774</v>
      </c>
    </row>
    <row r="1159" spans="1:6" hidden="1">
      <c r="A1159" s="20">
        <v>115</v>
      </c>
      <c r="B1159" s="20" t="s">
        <v>2103</v>
      </c>
      <c r="C1159" s="24">
        <f>'Filter by planned &amp; actual'!F1159</f>
        <v>0</v>
      </c>
      <c r="D1159" s="24">
        <f>'Filter by planned &amp; actual'!F2947</f>
        <v>0</v>
      </c>
      <c r="E1159" s="19" t="s">
        <v>281</v>
      </c>
      <c r="F1159" s="26">
        <v>44774</v>
      </c>
    </row>
    <row r="1160" spans="1:6" hidden="1">
      <c r="A1160" s="19">
        <v>116</v>
      </c>
      <c r="B1160" s="19" t="s">
        <v>2109</v>
      </c>
      <c r="C1160" s="24">
        <f>'Filter by planned &amp; actual'!F1160</f>
        <v>0</v>
      </c>
      <c r="D1160" s="24">
        <f>'Filter by planned &amp; actual'!F2948</f>
        <v>0</v>
      </c>
      <c r="E1160" s="19" t="s">
        <v>281</v>
      </c>
      <c r="F1160" s="26">
        <v>44774</v>
      </c>
    </row>
    <row r="1161" spans="1:6" hidden="1">
      <c r="A1161" s="19">
        <v>117</v>
      </c>
      <c r="B1161" s="19" t="s">
        <v>2110</v>
      </c>
      <c r="C1161" s="24">
        <f>'Filter by planned &amp; actual'!F1161</f>
        <v>3178706</v>
      </c>
      <c r="D1161" s="24">
        <f>'Filter by planned &amp; actual'!F2949</f>
        <v>0</v>
      </c>
      <c r="E1161" s="19" t="s">
        <v>281</v>
      </c>
      <c r="F1161" s="26">
        <v>44774</v>
      </c>
    </row>
    <row r="1162" spans="1:6" hidden="1">
      <c r="A1162" s="19">
        <v>118</v>
      </c>
      <c r="B1162" s="19" t="s">
        <v>2112</v>
      </c>
      <c r="C1162" s="24">
        <f>'Filter by planned &amp; actual'!F1162</f>
        <v>0</v>
      </c>
      <c r="D1162" s="24">
        <f>'Filter by planned &amp; actual'!F2950</f>
        <v>58479500</v>
      </c>
      <c r="E1162" s="19" t="s">
        <v>281</v>
      </c>
      <c r="F1162" s="26">
        <v>44774</v>
      </c>
    </row>
    <row r="1163" spans="1:6" hidden="1">
      <c r="A1163" s="19">
        <v>119</v>
      </c>
      <c r="B1163" s="19" t="s">
        <v>2113</v>
      </c>
      <c r="C1163" s="24">
        <f>'Filter by planned &amp; actual'!F1163</f>
        <v>0</v>
      </c>
      <c r="D1163" s="24">
        <f>'Filter by planned &amp; actual'!F2951</f>
        <v>0</v>
      </c>
      <c r="E1163" s="19" t="s">
        <v>281</v>
      </c>
      <c r="F1163" s="26">
        <v>44774</v>
      </c>
    </row>
    <row r="1164" spans="1:6" hidden="1">
      <c r="A1164" s="19">
        <v>120</v>
      </c>
      <c r="B1164" s="19" t="s">
        <v>2114</v>
      </c>
      <c r="C1164" s="24">
        <f>'Filter by planned &amp; actual'!F1164</f>
        <v>5687737</v>
      </c>
      <c r="D1164" s="24">
        <f>'Filter by planned &amp; actual'!F2952</f>
        <v>0</v>
      </c>
      <c r="E1164" s="19" t="s">
        <v>281</v>
      </c>
      <c r="F1164" s="26">
        <v>44774</v>
      </c>
    </row>
    <row r="1165" spans="1:6" hidden="1">
      <c r="A1165" s="19">
        <v>121</v>
      </c>
      <c r="B1165" s="19" t="s">
        <v>2157</v>
      </c>
      <c r="C1165" s="24">
        <f>'Filter by planned &amp; actual'!F1165</f>
        <v>0</v>
      </c>
      <c r="D1165" s="24">
        <f>'Filter by planned &amp; actual'!F2953</f>
        <v>0</v>
      </c>
      <c r="E1165" s="19" t="s">
        <v>281</v>
      </c>
      <c r="F1165" s="26">
        <v>44774</v>
      </c>
    </row>
    <row r="1166" spans="1:6" hidden="1">
      <c r="A1166" s="19">
        <v>122</v>
      </c>
      <c r="B1166" s="19" t="s">
        <v>2158</v>
      </c>
      <c r="C1166" s="24">
        <f>'Filter by planned &amp; actual'!F1166</f>
        <v>0</v>
      </c>
      <c r="D1166" s="24">
        <f>'Filter by planned &amp; actual'!F2954</f>
        <v>0</v>
      </c>
      <c r="E1166" s="19" t="s">
        <v>281</v>
      </c>
      <c r="F1166" s="26">
        <v>44774</v>
      </c>
    </row>
    <row r="1167" spans="1:6" hidden="1">
      <c r="A1167" s="19">
        <v>123</v>
      </c>
      <c r="B1167" s="19" t="s">
        <v>2159</v>
      </c>
      <c r="C1167" s="24">
        <f>'Filter by planned &amp; actual'!F1167</f>
        <v>0</v>
      </c>
      <c r="D1167" s="24">
        <f>'Filter by planned &amp; actual'!F2955</f>
        <v>0</v>
      </c>
      <c r="E1167" s="19" t="s">
        <v>281</v>
      </c>
      <c r="F1167" s="26">
        <v>44774</v>
      </c>
    </row>
    <row r="1168" spans="1:6" hidden="1">
      <c r="A1168" s="19">
        <v>124</v>
      </c>
      <c r="B1168" s="19" t="s">
        <v>2160</v>
      </c>
      <c r="C1168" s="24">
        <f>'Filter by planned &amp; actual'!F1168</f>
        <v>0</v>
      </c>
      <c r="D1168" s="24">
        <f>'Filter by planned &amp; actual'!F2956</f>
        <v>0</v>
      </c>
      <c r="E1168" s="19" t="s">
        <v>281</v>
      </c>
      <c r="F1168" s="26">
        <v>44774</v>
      </c>
    </row>
    <row r="1169" spans="1:6" hidden="1">
      <c r="A1169" s="19">
        <v>125</v>
      </c>
      <c r="B1169" s="19" t="s">
        <v>2162</v>
      </c>
      <c r="C1169" s="24">
        <f>'Filter by planned &amp; actual'!F1169</f>
        <v>0</v>
      </c>
      <c r="D1169" s="24">
        <f>'Filter by planned &amp; actual'!F2957</f>
        <v>0</v>
      </c>
      <c r="E1169" s="19" t="s">
        <v>281</v>
      </c>
      <c r="F1169" s="26">
        <v>44774</v>
      </c>
    </row>
    <row r="1170" spans="1:6" hidden="1">
      <c r="A1170" s="19">
        <v>126</v>
      </c>
      <c r="B1170" s="19" t="s">
        <v>2163</v>
      </c>
      <c r="C1170" s="24">
        <f>'Filter by planned &amp; actual'!F1170</f>
        <v>2267366</v>
      </c>
      <c r="D1170" s="24">
        <f>'Filter by planned &amp; actual'!F2958</f>
        <v>0</v>
      </c>
      <c r="E1170" s="19" t="s">
        <v>281</v>
      </c>
      <c r="F1170" s="26">
        <v>44774</v>
      </c>
    </row>
    <row r="1171" spans="1:6" hidden="1">
      <c r="A1171" s="19">
        <v>127</v>
      </c>
      <c r="B1171" s="19" t="s">
        <v>2164</v>
      </c>
      <c r="C1171" s="24">
        <f>'Filter by planned &amp; actual'!F1171</f>
        <v>19714286</v>
      </c>
      <c r="D1171" s="24">
        <f>'Filter by planned &amp; actual'!F2959</f>
        <v>0</v>
      </c>
      <c r="E1171" s="19" t="s">
        <v>281</v>
      </c>
      <c r="F1171" s="26">
        <v>44774</v>
      </c>
    </row>
    <row r="1172" spans="1:6" hidden="1">
      <c r="A1172" s="19">
        <v>128</v>
      </c>
      <c r="B1172" s="19" t="s">
        <v>2165</v>
      </c>
      <c r="C1172" s="24">
        <f>'Filter by planned &amp; actual'!F1172</f>
        <v>12165833</v>
      </c>
      <c r="D1172" s="24">
        <f>'Filter by planned &amp; actual'!F2960</f>
        <v>0</v>
      </c>
      <c r="E1172" s="19" t="s">
        <v>281</v>
      </c>
      <c r="F1172" s="26">
        <v>44774</v>
      </c>
    </row>
    <row r="1173" spans="1:6" hidden="1">
      <c r="A1173" s="113">
        <v>129</v>
      </c>
      <c r="B1173" s="113" t="s">
        <v>2167</v>
      </c>
      <c r="C1173" s="24">
        <f>'Filter by planned &amp; actual'!F1173</f>
        <v>0</v>
      </c>
      <c r="D1173" s="24">
        <f>'Filter by planned &amp; actual'!F2961</f>
        <v>0</v>
      </c>
      <c r="E1173" s="19" t="s">
        <v>281</v>
      </c>
      <c r="F1173" s="26">
        <v>44774</v>
      </c>
    </row>
    <row r="1174" spans="1:6" hidden="1">
      <c r="A1174" s="113">
        <v>130</v>
      </c>
      <c r="B1174" s="113" t="s">
        <v>2168</v>
      </c>
      <c r="C1174" s="24">
        <f>'Filter by planned &amp; actual'!F1174</f>
        <v>32130898</v>
      </c>
      <c r="D1174" s="24">
        <f>'Filter by planned &amp; actual'!F2962</f>
        <v>139967361.34</v>
      </c>
      <c r="E1174" s="19" t="s">
        <v>281</v>
      </c>
      <c r="F1174" s="26">
        <v>44774</v>
      </c>
    </row>
    <row r="1175" spans="1:6" hidden="1">
      <c r="A1175" s="113">
        <v>131</v>
      </c>
      <c r="B1175" s="113" t="s">
        <v>2169</v>
      </c>
      <c r="C1175" s="24">
        <f>'Filter by planned &amp; actual'!F1175</f>
        <v>74541214</v>
      </c>
      <c r="D1175" s="24">
        <f>'Filter by planned &amp; actual'!F2963</f>
        <v>21808950</v>
      </c>
      <c r="E1175" s="19" t="s">
        <v>281</v>
      </c>
      <c r="F1175" s="26">
        <v>44774</v>
      </c>
    </row>
    <row r="1176" spans="1:6" hidden="1">
      <c r="A1176" s="113">
        <v>132</v>
      </c>
      <c r="B1176" s="113" t="s">
        <v>2170</v>
      </c>
      <c r="C1176" s="24">
        <f>'Filter by planned &amp; actual'!F1176</f>
        <v>8561112</v>
      </c>
      <c r="D1176" s="24">
        <f>'Filter by planned &amp; actual'!F2964</f>
        <v>0</v>
      </c>
      <c r="E1176" s="19" t="s">
        <v>281</v>
      </c>
      <c r="F1176" s="26">
        <v>44774</v>
      </c>
    </row>
    <row r="1177" spans="1:6" hidden="1">
      <c r="A1177" s="113">
        <v>133</v>
      </c>
      <c r="B1177" s="113" t="s">
        <v>2171</v>
      </c>
      <c r="C1177" s="24">
        <f>'Filter by planned &amp; actual'!F1177</f>
        <v>0</v>
      </c>
      <c r="D1177" s="24">
        <f>'Filter by planned &amp; actual'!F2965</f>
        <v>0</v>
      </c>
      <c r="E1177" s="19" t="s">
        <v>281</v>
      </c>
      <c r="F1177" s="26">
        <v>44774</v>
      </c>
    </row>
    <row r="1178" spans="1:6" hidden="1">
      <c r="A1178" s="113">
        <v>134</v>
      </c>
      <c r="B1178" s="113" t="s">
        <v>2172</v>
      </c>
      <c r="C1178" s="24">
        <f>'Filter by planned &amp; actual'!F1178</f>
        <v>0</v>
      </c>
      <c r="D1178" s="24">
        <f>'Filter by planned &amp; actual'!F2966</f>
        <v>0</v>
      </c>
      <c r="E1178" s="19" t="s">
        <v>281</v>
      </c>
      <c r="F1178" s="26">
        <v>44774</v>
      </c>
    </row>
    <row r="1179" spans="1:6" hidden="1">
      <c r="A1179" s="113">
        <v>135</v>
      </c>
      <c r="B1179" s="113" t="s">
        <v>2173</v>
      </c>
      <c r="C1179" s="24">
        <f>'Filter by planned &amp; actual'!F1179</f>
        <v>16137266</v>
      </c>
      <c r="D1179" s="24">
        <f>'Filter by planned &amp; actual'!F2967</f>
        <v>0</v>
      </c>
      <c r="E1179" s="19" t="s">
        <v>281</v>
      </c>
      <c r="F1179" s="26">
        <v>44774</v>
      </c>
    </row>
    <row r="1180" spans="1:6" hidden="1">
      <c r="A1180" s="113">
        <v>136</v>
      </c>
      <c r="B1180" s="113" t="s">
        <v>2174</v>
      </c>
      <c r="C1180" s="24">
        <f>'Filter by planned &amp; actual'!F1180</f>
        <v>37979942.140000001</v>
      </c>
      <c r="D1180" s="24">
        <f>'Filter by planned &amp; actual'!F2968</f>
        <v>23809772.84</v>
      </c>
      <c r="E1180" s="19" t="s">
        <v>281</v>
      </c>
      <c r="F1180" s="26">
        <v>44774</v>
      </c>
    </row>
    <row r="1181" spans="1:6" hidden="1">
      <c r="A1181" s="113">
        <v>137</v>
      </c>
      <c r="B1181" s="113" t="s">
        <v>2175</v>
      </c>
      <c r="C1181" s="24">
        <f>'Filter by planned &amp; actual'!F1181</f>
        <v>0</v>
      </c>
      <c r="D1181" s="24">
        <f>'Filter by planned &amp; actual'!F2969</f>
        <v>0</v>
      </c>
      <c r="E1181" s="19" t="s">
        <v>281</v>
      </c>
      <c r="F1181" s="26">
        <v>44774</v>
      </c>
    </row>
    <row r="1182" spans="1:6" hidden="1">
      <c r="A1182" s="113">
        <v>138</v>
      </c>
      <c r="B1182" s="113" t="s">
        <v>2176</v>
      </c>
      <c r="C1182" s="24">
        <f>'Filter by planned &amp; actual'!F1182</f>
        <v>18400000</v>
      </c>
      <c r="D1182" s="24">
        <f>'Filter by planned &amp; actual'!F2970</f>
        <v>0</v>
      </c>
      <c r="E1182" s="19" t="s">
        <v>281</v>
      </c>
      <c r="F1182" s="26">
        <v>44774</v>
      </c>
    </row>
    <row r="1183" spans="1:6" hidden="1">
      <c r="A1183" s="113">
        <v>139</v>
      </c>
      <c r="B1183" s="113" t="s">
        <v>2189</v>
      </c>
      <c r="C1183" s="24">
        <f>'Filter by planned &amp; actual'!F1183</f>
        <v>1642468.7560000001</v>
      </c>
      <c r="D1183" s="24">
        <f>'Filter by planned &amp; actual'!F2971</f>
        <v>1248201.56</v>
      </c>
      <c r="E1183" s="19" t="s">
        <v>281</v>
      </c>
      <c r="F1183" s="26">
        <v>44774</v>
      </c>
    </row>
    <row r="1184" spans="1:6" hidden="1">
      <c r="A1184" s="113">
        <v>140</v>
      </c>
      <c r="B1184" s="113" t="s">
        <v>2190</v>
      </c>
      <c r="C1184" s="24">
        <f>'Filter by planned &amp; actual'!F1184</f>
        <v>8320000</v>
      </c>
      <c r="D1184" s="24">
        <f>'Filter by planned &amp; actual'!F2972</f>
        <v>0</v>
      </c>
      <c r="E1184" s="19" t="s">
        <v>281</v>
      </c>
      <c r="F1184" s="26">
        <v>44774</v>
      </c>
    </row>
    <row r="1185" spans="1:6" hidden="1">
      <c r="A1185" s="113">
        <v>141</v>
      </c>
      <c r="B1185" s="113" t="s">
        <v>2191</v>
      </c>
      <c r="C1185" s="24">
        <f>'Filter by planned &amp; actual'!F1185</f>
        <v>0</v>
      </c>
      <c r="D1185" s="24">
        <f>'Filter by planned &amp; actual'!F2973</f>
        <v>0</v>
      </c>
      <c r="E1185" s="19" t="s">
        <v>281</v>
      </c>
      <c r="F1185" s="26">
        <v>44774</v>
      </c>
    </row>
    <row r="1186" spans="1:6" hidden="1">
      <c r="A1186" s="113">
        <v>142</v>
      </c>
      <c r="B1186" s="113" t="s">
        <v>2192</v>
      </c>
      <c r="C1186" s="24">
        <f>'Filter by planned &amp; actual'!F1186</f>
        <v>56129743.655999996</v>
      </c>
      <c r="D1186" s="24">
        <f>'Filter by planned &amp; actual'!F2974</f>
        <v>0</v>
      </c>
      <c r="E1186" s="19" t="s">
        <v>281</v>
      </c>
      <c r="F1186" s="26">
        <v>44774</v>
      </c>
    </row>
    <row r="1187" spans="1:6">
      <c r="A1187" s="113">
        <v>143</v>
      </c>
      <c r="B1187" s="113" t="s">
        <v>2193</v>
      </c>
      <c r="C1187" s="24">
        <f>'Filter by planned &amp; actual'!F1187</f>
        <v>0</v>
      </c>
      <c r="D1187" s="24">
        <f>'Filter by planned &amp; actual'!F2975</f>
        <v>0</v>
      </c>
      <c r="E1187" s="19" t="s">
        <v>281</v>
      </c>
      <c r="F1187" s="26">
        <v>44774</v>
      </c>
    </row>
    <row r="1188" spans="1:6">
      <c r="A1188" s="152">
        <v>144</v>
      </c>
      <c r="B1188" s="152" t="s">
        <v>2207</v>
      </c>
      <c r="C1188" s="24">
        <f>'Filter by planned &amp; actual'!F1188</f>
        <v>0</v>
      </c>
      <c r="D1188" s="24">
        <f>'Filter by planned &amp; actual'!F2976</f>
        <v>14914132</v>
      </c>
      <c r="E1188" s="19" t="s">
        <v>281</v>
      </c>
      <c r="F1188" s="26">
        <v>44774</v>
      </c>
    </row>
    <row r="1189" spans="1:6">
      <c r="A1189" s="152">
        <v>145</v>
      </c>
      <c r="B1189" s="152" t="s">
        <v>2208</v>
      </c>
      <c r="C1189" s="24">
        <f>'Filter by planned &amp; actual'!F1189</f>
        <v>0</v>
      </c>
      <c r="D1189" s="24">
        <f>'Filter by planned &amp; actual'!F2977</f>
        <v>0</v>
      </c>
      <c r="E1189" s="19" t="s">
        <v>281</v>
      </c>
      <c r="F1189" s="26">
        <v>44774</v>
      </c>
    </row>
    <row r="1190" spans="1:6">
      <c r="A1190" s="152">
        <v>146</v>
      </c>
      <c r="B1190" s="152" t="s">
        <v>2211</v>
      </c>
      <c r="C1190" s="24">
        <f>'Filter by planned &amp; actual'!F1190</f>
        <v>0</v>
      </c>
      <c r="D1190" s="24">
        <f>'Filter by planned &amp; actual'!F2978</f>
        <v>0</v>
      </c>
      <c r="E1190" s="19" t="s">
        <v>281</v>
      </c>
      <c r="F1190" s="26">
        <v>44774</v>
      </c>
    </row>
    <row r="1191" spans="1:6">
      <c r="A1191" s="152">
        <v>147</v>
      </c>
      <c r="B1191" s="152" t="s">
        <v>2212</v>
      </c>
      <c r="C1191" s="24">
        <f>'Filter by planned &amp; actual'!F1191</f>
        <v>0</v>
      </c>
      <c r="D1191" s="24">
        <f>'Filter by planned &amp; actual'!F2979</f>
        <v>0</v>
      </c>
      <c r="E1191" s="19" t="s">
        <v>281</v>
      </c>
      <c r="F1191" s="26">
        <v>44774</v>
      </c>
    </row>
    <row r="1192" spans="1:6">
      <c r="A1192" s="152">
        <v>148</v>
      </c>
      <c r="B1192" s="152" t="s">
        <v>2213</v>
      </c>
      <c r="C1192" s="24">
        <f>'Filter by planned &amp; actual'!F1192</f>
        <v>0</v>
      </c>
      <c r="D1192" s="24">
        <f>'Filter by planned &amp; actual'!F2980</f>
        <v>0</v>
      </c>
      <c r="E1192" s="19" t="s">
        <v>281</v>
      </c>
      <c r="F1192" s="26">
        <v>44774</v>
      </c>
    </row>
    <row r="1193" spans="1:6">
      <c r="A1193" s="19">
        <v>0</v>
      </c>
      <c r="B1193" s="20" t="s">
        <v>1985</v>
      </c>
      <c r="C1193" s="24">
        <f>'Filter by planned &amp; actual'!F1193</f>
        <v>0</v>
      </c>
      <c r="D1193" s="24">
        <f>'Filter by planned &amp; actual'!F2981</f>
        <v>0</v>
      </c>
      <c r="E1193" s="19" t="s">
        <v>281</v>
      </c>
      <c r="F1193" s="26">
        <v>44774</v>
      </c>
    </row>
    <row r="1194" spans="1:6" hidden="1">
      <c r="A1194" s="19">
        <v>1</v>
      </c>
      <c r="B1194" s="19" t="s">
        <v>7</v>
      </c>
      <c r="C1194" s="24">
        <f>'Filter by planned &amp; actual'!F1194</f>
        <v>0</v>
      </c>
      <c r="D1194" s="24">
        <f>'Filter by planned &amp; actual'!F2982</f>
        <v>0</v>
      </c>
      <c r="E1194" s="19" t="s">
        <v>281</v>
      </c>
      <c r="F1194" s="26">
        <v>44805</v>
      </c>
    </row>
    <row r="1195" spans="1:6" hidden="1">
      <c r="A1195" s="19">
        <v>2</v>
      </c>
      <c r="B1195" s="19" t="s">
        <v>8</v>
      </c>
      <c r="C1195" s="24">
        <f>'Filter by planned &amp; actual'!F1195</f>
        <v>0</v>
      </c>
      <c r="D1195" s="24">
        <f>'Filter by planned &amp; actual'!F2983</f>
        <v>0</v>
      </c>
      <c r="E1195" s="19" t="s">
        <v>281</v>
      </c>
      <c r="F1195" s="26">
        <v>44805</v>
      </c>
    </row>
    <row r="1196" spans="1:6" hidden="1">
      <c r="A1196" s="19">
        <v>3</v>
      </c>
      <c r="B1196" s="19" t="s">
        <v>9</v>
      </c>
      <c r="C1196" s="24">
        <f>'Filter by planned &amp; actual'!F1196</f>
        <v>3717520.4180253693</v>
      </c>
      <c r="D1196" s="24">
        <f>'Filter by planned &amp; actual'!F2984</f>
        <v>0</v>
      </c>
      <c r="E1196" s="19" t="s">
        <v>281</v>
      </c>
      <c r="F1196" s="26">
        <v>44805</v>
      </c>
    </row>
    <row r="1197" spans="1:6" hidden="1">
      <c r="A1197" s="19">
        <v>4</v>
      </c>
      <c r="B1197" s="19" t="s">
        <v>10</v>
      </c>
      <c r="C1197" s="24">
        <f>'Filter by planned &amp; actual'!F1197</f>
        <v>1017911.8288024378</v>
      </c>
      <c r="D1197" s="24">
        <f>'Filter by planned &amp; actual'!F2985</f>
        <v>0</v>
      </c>
      <c r="E1197" s="19" t="s">
        <v>281</v>
      </c>
      <c r="F1197" s="26">
        <v>44805</v>
      </c>
    </row>
    <row r="1198" spans="1:6" hidden="1">
      <c r="A1198" s="19">
        <v>5</v>
      </c>
      <c r="B1198" s="19" t="s">
        <v>11</v>
      </c>
      <c r="C1198" s="24">
        <f>'Filter by planned &amp; actual'!F1198</f>
        <v>0</v>
      </c>
      <c r="D1198" s="24">
        <f>'Filter by planned &amp; actual'!F2986</f>
        <v>0</v>
      </c>
      <c r="E1198" s="19" t="s">
        <v>281</v>
      </c>
      <c r="F1198" s="26">
        <v>44805</v>
      </c>
    </row>
    <row r="1199" spans="1:6" hidden="1">
      <c r="A1199" s="19">
        <v>6</v>
      </c>
      <c r="B1199" s="19" t="s">
        <v>12</v>
      </c>
      <c r="C1199" s="24">
        <f>'Filter by planned &amp; actual'!F1199</f>
        <v>70442136</v>
      </c>
      <c r="D1199" s="24">
        <f>'Filter by planned &amp; actual'!F2987</f>
        <v>0</v>
      </c>
      <c r="E1199" s="19" t="s">
        <v>281</v>
      </c>
      <c r="F1199" s="26">
        <v>44805</v>
      </c>
    </row>
    <row r="1200" spans="1:6" hidden="1">
      <c r="A1200" s="19">
        <v>7</v>
      </c>
      <c r="B1200" s="19" t="s">
        <v>13</v>
      </c>
      <c r="C1200" s="24">
        <f>'Filter by planned &amp; actual'!F1200</f>
        <v>0</v>
      </c>
      <c r="D1200" s="24">
        <f>'Filter by planned &amp; actual'!F2988</f>
        <v>0</v>
      </c>
      <c r="E1200" s="19" t="s">
        <v>281</v>
      </c>
      <c r="F1200" s="26">
        <v>44805</v>
      </c>
    </row>
    <row r="1201" spans="1:6" hidden="1">
      <c r="A1201" s="19">
        <v>8</v>
      </c>
      <c r="B1201" s="19" t="s">
        <v>2004</v>
      </c>
      <c r="C1201" s="24">
        <f>'Filter by planned &amp; actual'!F1201</f>
        <v>3615411</v>
      </c>
      <c r="D1201" s="24">
        <f>'Filter by planned &amp; actual'!F2989</f>
        <v>0</v>
      </c>
      <c r="E1201" s="19" t="s">
        <v>281</v>
      </c>
      <c r="F1201" s="26">
        <v>44805</v>
      </c>
    </row>
    <row r="1202" spans="1:6" hidden="1">
      <c r="A1202" s="19">
        <v>9</v>
      </c>
      <c r="B1202" s="19" t="s">
        <v>15</v>
      </c>
      <c r="C1202" s="24">
        <f>'Filter by planned &amp; actual'!F1202</f>
        <v>0</v>
      </c>
      <c r="D1202" s="24">
        <f>'Filter by planned &amp; actual'!F2990</f>
        <v>0</v>
      </c>
      <c r="E1202" s="19" t="s">
        <v>281</v>
      </c>
      <c r="F1202" s="26">
        <v>44805</v>
      </c>
    </row>
    <row r="1203" spans="1:6" hidden="1">
      <c r="A1203" s="19">
        <v>10</v>
      </c>
      <c r="B1203" s="19" t="s">
        <v>16</v>
      </c>
      <c r="C1203" s="24">
        <f>'Filter by planned &amp; actual'!F1203</f>
        <v>0</v>
      </c>
      <c r="D1203" s="24">
        <f>'Filter by planned &amp; actual'!F2991</f>
        <v>0</v>
      </c>
      <c r="E1203" s="19" t="s">
        <v>281</v>
      </c>
      <c r="F1203" s="26">
        <v>44805</v>
      </c>
    </row>
    <row r="1204" spans="1:6" hidden="1">
      <c r="A1204" s="19">
        <v>11</v>
      </c>
      <c r="B1204" s="19" t="s">
        <v>17</v>
      </c>
      <c r="C1204" s="24">
        <f>'Filter by planned &amp; actual'!F1204</f>
        <v>0</v>
      </c>
      <c r="D1204" s="24">
        <f>'Filter by planned &amp; actual'!F2992</f>
        <v>0</v>
      </c>
      <c r="E1204" s="19" t="s">
        <v>281</v>
      </c>
      <c r="F1204" s="26">
        <v>44805</v>
      </c>
    </row>
    <row r="1205" spans="1:6" hidden="1">
      <c r="A1205" s="19">
        <v>12</v>
      </c>
      <c r="B1205" s="19" t="s">
        <v>18</v>
      </c>
      <c r="C1205" s="24">
        <f>'Filter by planned &amp; actual'!F1205</f>
        <v>0</v>
      </c>
      <c r="D1205" s="24">
        <f>'Filter by planned &amp; actual'!F2993</f>
        <v>0</v>
      </c>
      <c r="E1205" s="19" t="s">
        <v>281</v>
      </c>
      <c r="F1205" s="26">
        <v>44805</v>
      </c>
    </row>
    <row r="1206" spans="1:6" hidden="1">
      <c r="A1206" s="19">
        <v>13</v>
      </c>
      <c r="B1206" s="19" t="s">
        <v>19</v>
      </c>
      <c r="C1206" s="24">
        <f>'Filter by planned &amp; actual'!F1206</f>
        <v>0</v>
      </c>
      <c r="D1206" s="24">
        <f>'Filter by planned &amp; actual'!F2994</f>
        <v>0</v>
      </c>
      <c r="E1206" s="19" t="s">
        <v>281</v>
      </c>
      <c r="F1206" s="26">
        <v>44805</v>
      </c>
    </row>
    <row r="1207" spans="1:6" hidden="1">
      <c r="A1207" s="19">
        <v>14</v>
      </c>
      <c r="B1207" s="19" t="s">
        <v>20</v>
      </c>
      <c r="C1207" s="24">
        <f>'Filter by planned &amp; actual'!F1207</f>
        <v>0</v>
      </c>
      <c r="D1207" s="24">
        <f>'Filter by planned &amp; actual'!F2995</f>
        <v>0</v>
      </c>
      <c r="E1207" s="19" t="s">
        <v>281</v>
      </c>
      <c r="F1207" s="26">
        <v>44805</v>
      </c>
    </row>
    <row r="1208" spans="1:6" hidden="1">
      <c r="A1208" s="19">
        <v>15</v>
      </c>
      <c r="B1208" s="19" t="s">
        <v>21</v>
      </c>
      <c r="C1208" s="24">
        <f>'Filter by planned &amp; actual'!F1208</f>
        <v>0</v>
      </c>
      <c r="D1208" s="24">
        <f>'Filter by planned &amp; actual'!F2996</f>
        <v>0</v>
      </c>
      <c r="E1208" s="19" t="s">
        <v>281</v>
      </c>
      <c r="F1208" s="26">
        <v>44805</v>
      </c>
    </row>
    <row r="1209" spans="1:6" hidden="1">
      <c r="A1209" s="19">
        <v>16</v>
      </c>
      <c r="B1209" s="19" t="s">
        <v>22</v>
      </c>
      <c r="C1209" s="24">
        <f>'Filter by planned &amp; actual'!F1209</f>
        <v>0</v>
      </c>
      <c r="D1209" s="24">
        <f>'Filter by planned &amp; actual'!F2997</f>
        <v>0</v>
      </c>
      <c r="E1209" s="19" t="s">
        <v>281</v>
      </c>
      <c r="F1209" s="26">
        <v>44805</v>
      </c>
    </row>
    <row r="1210" spans="1:6" hidden="1">
      <c r="A1210" s="19">
        <v>17</v>
      </c>
      <c r="B1210" s="19" t="s">
        <v>23</v>
      </c>
      <c r="C1210" s="24">
        <f>'Filter by planned &amp; actual'!F1210</f>
        <v>0</v>
      </c>
      <c r="D1210" s="24">
        <f>'Filter by planned &amp; actual'!F2998</f>
        <v>0</v>
      </c>
      <c r="E1210" s="19" t="s">
        <v>281</v>
      </c>
      <c r="F1210" s="26">
        <v>44805</v>
      </c>
    </row>
    <row r="1211" spans="1:6" hidden="1">
      <c r="A1211" s="19">
        <v>18</v>
      </c>
      <c r="B1211" s="19" t="s">
        <v>24</v>
      </c>
      <c r="C1211" s="24">
        <f>'Filter by planned &amp; actual'!F1211</f>
        <v>0</v>
      </c>
      <c r="D1211" s="24">
        <f>'Filter by planned &amp; actual'!F2999</f>
        <v>0</v>
      </c>
      <c r="E1211" s="19" t="s">
        <v>281</v>
      </c>
      <c r="F1211" s="26">
        <v>44805</v>
      </c>
    </row>
    <row r="1212" spans="1:6" hidden="1">
      <c r="A1212" s="19">
        <v>19</v>
      </c>
      <c r="B1212" s="19" t="s">
        <v>25</v>
      </c>
      <c r="C1212" s="24">
        <f>'Filter by planned &amp; actual'!F1212</f>
        <v>0</v>
      </c>
      <c r="D1212" s="24">
        <f>'Filter by planned &amp; actual'!F3000</f>
        <v>0</v>
      </c>
      <c r="E1212" s="19" t="s">
        <v>281</v>
      </c>
      <c r="F1212" s="26">
        <v>44805</v>
      </c>
    </row>
    <row r="1213" spans="1:6" hidden="1">
      <c r="A1213" s="19">
        <v>20</v>
      </c>
      <c r="B1213" s="19" t="s">
        <v>26</v>
      </c>
      <c r="C1213" s="24">
        <f>'Filter by planned &amp; actual'!F1213</f>
        <v>0</v>
      </c>
      <c r="D1213" s="24">
        <f>'Filter by planned &amp; actual'!F3001</f>
        <v>0</v>
      </c>
      <c r="E1213" s="19" t="s">
        <v>281</v>
      </c>
      <c r="F1213" s="26">
        <v>44805</v>
      </c>
    </row>
    <row r="1214" spans="1:6" hidden="1">
      <c r="A1214" s="19">
        <v>21</v>
      </c>
      <c r="B1214" s="19" t="s">
        <v>27</v>
      </c>
      <c r="C1214" s="24">
        <f>'Filter by planned &amp; actual'!F1214</f>
        <v>25280080</v>
      </c>
      <c r="D1214" s="24">
        <f>'Filter by planned &amp; actual'!F3002</f>
        <v>0</v>
      </c>
      <c r="E1214" s="19" t="s">
        <v>281</v>
      </c>
      <c r="F1214" s="26">
        <v>44805</v>
      </c>
    </row>
    <row r="1215" spans="1:6" hidden="1">
      <c r="A1215" s="19">
        <v>22</v>
      </c>
      <c r="B1215" s="19" t="s">
        <v>29</v>
      </c>
      <c r="C1215" s="24">
        <f>'Filter by planned &amp; actual'!F1215</f>
        <v>22357202</v>
      </c>
      <c r="D1215" s="24">
        <f>'Filter by planned &amp; actual'!F3003</f>
        <v>0</v>
      </c>
      <c r="E1215" s="19" t="s">
        <v>281</v>
      </c>
      <c r="F1215" s="26">
        <v>44805</v>
      </c>
    </row>
    <row r="1216" spans="1:6" hidden="1">
      <c r="A1216" s="19">
        <v>23</v>
      </c>
      <c r="B1216" s="19" t="s">
        <v>30</v>
      </c>
      <c r="C1216" s="24">
        <f>'Filter by planned &amp; actual'!F1216</f>
        <v>22938941</v>
      </c>
      <c r="D1216" s="24">
        <f>'Filter by planned &amp; actual'!F3004</f>
        <v>0</v>
      </c>
      <c r="E1216" s="19" t="s">
        <v>281</v>
      </c>
      <c r="F1216" s="26">
        <v>44805</v>
      </c>
    </row>
    <row r="1217" spans="1:6" hidden="1">
      <c r="A1217" s="19">
        <v>24</v>
      </c>
      <c r="B1217" s="19" t="s">
        <v>31</v>
      </c>
      <c r="C1217" s="24">
        <f>'Filter by planned &amp; actual'!F1217</f>
        <v>1187112.4048633461</v>
      </c>
      <c r="D1217" s="24">
        <f>'Filter by planned &amp; actual'!F3005</f>
        <v>0</v>
      </c>
      <c r="E1217" s="19" t="s">
        <v>281</v>
      </c>
      <c r="F1217" s="26">
        <v>44805</v>
      </c>
    </row>
    <row r="1218" spans="1:6" hidden="1">
      <c r="A1218" s="19">
        <v>25</v>
      </c>
      <c r="B1218" s="19" t="s">
        <v>32</v>
      </c>
      <c r="C1218" s="24">
        <f>'Filter by planned &amp; actual'!F1218</f>
        <v>0</v>
      </c>
      <c r="D1218" s="24">
        <f>'Filter by planned &amp; actual'!F3006</f>
        <v>0</v>
      </c>
      <c r="E1218" s="19" t="s">
        <v>281</v>
      </c>
      <c r="F1218" s="26">
        <v>44805</v>
      </c>
    </row>
    <row r="1219" spans="1:6" hidden="1">
      <c r="A1219" s="19">
        <v>26</v>
      </c>
      <c r="B1219" s="19" t="s">
        <v>34</v>
      </c>
      <c r="C1219" s="24">
        <f>'Filter by planned &amp; actual'!F1219</f>
        <v>0</v>
      </c>
      <c r="D1219" s="24">
        <f>'Filter by planned &amp; actual'!F3007</f>
        <v>0</v>
      </c>
      <c r="E1219" s="19" t="s">
        <v>281</v>
      </c>
      <c r="F1219" s="26">
        <v>44805</v>
      </c>
    </row>
    <row r="1220" spans="1:6" hidden="1">
      <c r="A1220" s="19">
        <v>27</v>
      </c>
      <c r="B1220" s="19" t="s">
        <v>35</v>
      </c>
      <c r="C1220" s="24">
        <f>'Filter by planned &amp; actual'!F1220</f>
        <v>0</v>
      </c>
      <c r="D1220" s="24">
        <f>'Filter by planned &amp; actual'!F3008</f>
        <v>0</v>
      </c>
      <c r="E1220" s="19" t="s">
        <v>281</v>
      </c>
      <c r="F1220" s="26">
        <v>44805</v>
      </c>
    </row>
    <row r="1221" spans="1:6" hidden="1">
      <c r="A1221" s="19">
        <v>28</v>
      </c>
      <c r="B1221" s="19" t="s">
        <v>36</v>
      </c>
      <c r="C1221" s="24">
        <f>'Filter by planned &amp; actual'!F1221</f>
        <v>0</v>
      </c>
      <c r="D1221" s="24">
        <f>'Filter by planned &amp; actual'!F3009</f>
        <v>0</v>
      </c>
      <c r="E1221" s="19" t="s">
        <v>281</v>
      </c>
      <c r="F1221" s="26">
        <v>44805</v>
      </c>
    </row>
    <row r="1222" spans="1:6" hidden="1">
      <c r="A1222" s="19">
        <v>29</v>
      </c>
      <c r="B1222" s="19" t="s">
        <v>37</v>
      </c>
      <c r="C1222" s="24">
        <f>'Filter by planned &amp; actual'!F1222</f>
        <v>0</v>
      </c>
      <c r="D1222" s="24">
        <f>'Filter by planned &amp; actual'!F3010</f>
        <v>0</v>
      </c>
      <c r="E1222" s="19" t="s">
        <v>281</v>
      </c>
      <c r="F1222" s="26">
        <v>44805</v>
      </c>
    </row>
    <row r="1223" spans="1:6" hidden="1">
      <c r="A1223" s="19">
        <v>30</v>
      </c>
      <c r="B1223" s="19" t="s">
        <v>38</v>
      </c>
      <c r="C1223" s="24">
        <f>'Filter by planned &amp; actual'!F1223</f>
        <v>0</v>
      </c>
      <c r="D1223" s="24">
        <f>'Filter by planned &amp; actual'!F3011</f>
        <v>0</v>
      </c>
      <c r="E1223" s="19" t="s">
        <v>281</v>
      </c>
      <c r="F1223" s="26">
        <v>44805</v>
      </c>
    </row>
    <row r="1224" spans="1:6" hidden="1">
      <c r="A1224" s="19">
        <v>31</v>
      </c>
      <c r="B1224" s="19" t="s">
        <v>39</v>
      </c>
      <c r="C1224" s="24">
        <f>'Filter by planned &amp; actual'!F1224</f>
        <v>0</v>
      </c>
      <c r="D1224" s="24">
        <f>'Filter by planned &amp; actual'!F3012</f>
        <v>0</v>
      </c>
      <c r="E1224" s="19" t="s">
        <v>281</v>
      </c>
      <c r="F1224" s="26">
        <v>44805</v>
      </c>
    </row>
    <row r="1225" spans="1:6" hidden="1">
      <c r="A1225" s="19">
        <v>32</v>
      </c>
      <c r="B1225" s="19" t="s">
        <v>40</v>
      </c>
      <c r="C1225" s="24">
        <f>'Filter by planned &amp; actual'!F1225</f>
        <v>0</v>
      </c>
      <c r="D1225" s="24">
        <f>'Filter by planned &amp; actual'!F3013</f>
        <v>0</v>
      </c>
      <c r="E1225" s="19" t="s">
        <v>281</v>
      </c>
      <c r="F1225" s="26">
        <v>44805</v>
      </c>
    </row>
    <row r="1226" spans="1:6" hidden="1">
      <c r="A1226" s="19">
        <v>33</v>
      </c>
      <c r="B1226" s="19" t="s">
        <v>41</v>
      </c>
      <c r="C1226" s="24">
        <f>'Filter by planned &amp; actual'!F1226</f>
        <v>0</v>
      </c>
      <c r="D1226" s="24">
        <f>'Filter by planned &amp; actual'!F3014</f>
        <v>0</v>
      </c>
      <c r="E1226" s="19" t="s">
        <v>281</v>
      </c>
      <c r="F1226" s="26">
        <v>44805</v>
      </c>
    </row>
    <row r="1227" spans="1:6" hidden="1">
      <c r="A1227" s="19">
        <v>34</v>
      </c>
      <c r="B1227" s="19" t="s">
        <v>42</v>
      </c>
      <c r="C1227" s="24">
        <f>'Filter by planned &amp; actual'!F1227</f>
        <v>0</v>
      </c>
      <c r="D1227" s="24">
        <f>'Filter by planned &amp; actual'!F3015</f>
        <v>0</v>
      </c>
      <c r="E1227" s="19" t="s">
        <v>281</v>
      </c>
      <c r="F1227" s="26">
        <v>44805</v>
      </c>
    </row>
    <row r="1228" spans="1:6" hidden="1">
      <c r="A1228" s="19">
        <v>35</v>
      </c>
      <c r="B1228" s="19" t="s">
        <v>43</v>
      </c>
      <c r="C1228" s="24">
        <f>'Filter by planned &amp; actual'!F1228</f>
        <v>0</v>
      </c>
      <c r="D1228" s="24">
        <f>'Filter by planned &amp; actual'!F3016</f>
        <v>0</v>
      </c>
      <c r="E1228" s="19" t="s">
        <v>281</v>
      </c>
      <c r="F1228" s="26">
        <v>44805</v>
      </c>
    </row>
    <row r="1229" spans="1:6" hidden="1">
      <c r="A1229" s="19">
        <v>36</v>
      </c>
      <c r="B1229" s="19" t="s">
        <v>44</v>
      </c>
      <c r="C1229" s="24">
        <f>'Filter by planned &amp; actual'!F1229</f>
        <v>0</v>
      </c>
      <c r="D1229" s="24">
        <f>'Filter by planned &amp; actual'!F3017</f>
        <v>0</v>
      </c>
      <c r="E1229" s="19" t="s">
        <v>281</v>
      </c>
      <c r="F1229" s="26">
        <v>44805</v>
      </c>
    </row>
    <row r="1230" spans="1:6" hidden="1">
      <c r="A1230" s="19">
        <v>37</v>
      </c>
      <c r="B1230" s="19" t="s">
        <v>1980</v>
      </c>
      <c r="C1230" s="24">
        <f>'Filter by planned &amp; actual'!F1230</f>
        <v>0</v>
      </c>
      <c r="D1230" s="24">
        <f>'Filter by planned &amp; actual'!F3018</f>
        <v>0</v>
      </c>
      <c r="E1230" s="19" t="s">
        <v>281</v>
      </c>
      <c r="F1230" s="26">
        <v>44805</v>
      </c>
    </row>
    <row r="1231" spans="1:6" hidden="1">
      <c r="A1231" s="19">
        <v>38</v>
      </c>
      <c r="B1231" s="19" t="s">
        <v>1982</v>
      </c>
      <c r="C1231" s="24">
        <f>'Filter by planned &amp; actual'!F1231</f>
        <v>26739861</v>
      </c>
      <c r="D1231" s="24">
        <f>'Filter by planned &amp; actual'!F3019</f>
        <v>0</v>
      </c>
      <c r="E1231" s="19" t="s">
        <v>281</v>
      </c>
      <c r="F1231" s="26">
        <v>44805</v>
      </c>
    </row>
    <row r="1232" spans="1:6" hidden="1">
      <c r="A1232" s="19">
        <v>39</v>
      </c>
      <c r="B1232" s="19" t="s">
        <v>1984</v>
      </c>
      <c r="C1232" s="24">
        <f>'Filter by planned &amp; actual'!F1232</f>
        <v>0</v>
      </c>
      <c r="D1232" s="24">
        <f>'Filter by planned &amp; actual'!F3020</f>
        <v>0</v>
      </c>
      <c r="E1232" s="19" t="s">
        <v>281</v>
      </c>
      <c r="F1232" s="26">
        <v>44805</v>
      </c>
    </row>
    <row r="1233" spans="1:6" hidden="1">
      <c r="A1233" s="19">
        <v>40</v>
      </c>
      <c r="B1233" s="19" t="s">
        <v>2001</v>
      </c>
      <c r="C1233" s="24">
        <f>'Filter by planned &amp; actual'!F1233</f>
        <v>0</v>
      </c>
      <c r="D1233" s="24">
        <f>'Filter by planned &amp; actual'!F3021</f>
        <v>0</v>
      </c>
      <c r="E1233" s="19" t="s">
        <v>281</v>
      </c>
      <c r="F1233" s="26">
        <v>44805</v>
      </c>
    </row>
    <row r="1234" spans="1:6" hidden="1">
      <c r="A1234" s="19">
        <v>41</v>
      </c>
      <c r="B1234" s="19" t="s">
        <v>2002</v>
      </c>
      <c r="C1234" s="24">
        <f>'Filter by planned &amp; actual'!F1234</f>
        <v>0</v>
      </c>
      <c r="D1234" s="24">
        <f>'Filter by planned &amp; actual'!F3022</f>
        <v>0</v>
      </c>
      <c r="E1234" s="19" t="s">
        <v>281</v>
      </c>
      <c r="F1234" s="26">
        <v>44805</v>
      </c>
    </row>
    <row r="1235" spans="1:6" hidden="1">
      <c r="A1235" s="19">
        <v>42</v>
      </c>
      <c r="B1235" s="19" t="s">
        <v>2003</v>
      </c>
      <c r="C1235" s="24">
        <f>'Filter by planned &amp; actual'!F1235</f>
        <v>0</v>
      </c>
      <c r="D1235" s="24">
        <f>'Filter by planned &amp; actual'!F3023</f>
        <v>0</v>
      </c>
      <c r="E1235" s="19" t="s">
        <v>281</v>
      </c>
      <c r="F1235" s="26">
        <v>44805</v>
      </c>
    </row>
    <row r="1236" spans="1:6" hidden="1">
      <c r="A1236" s="19">
        <v>43</v>
      </c>
      <c r="B1236" s="19" t="s">
        <v>2064</v>
      </c>
      <c r="C1236" s="24">
        <f>'Filter by planned &amp; actual'!F1236</f>
        <v>0</v>
      </c>
      <c r="D1236" s="24">
        <f>'Filter by planned &amp; actual'!F3024</f>
        <v>0</v>
      </c>
      <c r="E1236" s="19" t="s">
        <v>281</v>
      </c>
      <c r="F1236" s="26">
        <v>44805</v>
      </c>
    </row>
    <row r="1237" spans="1:6" hidden="1">
      <c r="A1237" s="19">
        <v>44</v>
      </c>
      <c r="B1237" s="19" t="s">
        <v>2062</v>
      </c>
      <c r="C1237" s="24">
        <f>'Filter by planned &amp; actual'!F1237</f>
        <v>0</v>
      </c>
      <c r="D1237" s="24">
        <f>'Filter by planned &amp; actual'!F3025</f>
        <v>0</v>
      </c>
      <c r="E1237" s="19" t="s">
        <v>281</v>
      </c>
      <c r="F1237" s="26">
        <v>44805</v>
      </c>
    </row>
    <row r="1238" spans="1:6" hidden="1">
      <c r="A1238" s="19">
        <v>45</v>
      </c>
      <c r="B1238" s="19" t="s">
        <v>2063</v>
      </c>
      <c r="C1238" s="24">
        <f>'Filter by planned &amp; actual'!F1238</f>
        <v>0</v>
      </c>
      <c r="D1238" s="24">
        <f>'Filter by planned &amp; actual'!F3026</f>
        <v>0</v>
      </c>
      <c r="E1238" s="19" t="s">
        <v>281</v>
      </c>
      <c r="F1238" s="26">
        <v>44805</v>
      </c>
    </row>
    <row r="1239" spans="1:6" hidden="1">
      <c r="A1239" s="19">
        <v>46</v>
      </c>
      <c r="B1239" s="12" t="s">
        <v>2065</v>
      </c>
      <c r="C1239" s="24">
        <f>'Filter by planned &amp; actual'!F1239</f>
        <v>50000000</v>
      </c>
      <c r="D1239" s="24">
        <f>'Filter by planned &amp; actual'!F3027</f>
        <v>0</v>
      </c>
      <c r="E1239" s="19" t="s">
        <v>281</v>
      </c>
      <c r="F1239" s="26">
        <v>44805</v>
      </c>
    </row>
    <row r="1240" spans="1:6" hidden="1">
      <c r="A1240" s="19">
        <v>47</v>
      </c>
      <c r="B1240" s="12" t="s">
        <v>2066</v>
      </c>
      <c r="C1240" s="24">
        <f>'Filter by planned &amp; actual'!F1240</f>
        <v>75405929</v>
      </c>
      <c r="D1240" s="24">
        <f>'Filter by planned &amp; actual'!F3028</f>
        <v>0</v>
      </c>
      <c r="E1240" s="19" t="s">
        <v>281</v>
      </c>
      <c r="F1240" s="26">
        <v>44805</v>
      </c>
    </row>
    <row r="1241" spans="1:6" hidden="1">
      <c r="A1241" s="19">
        <v>48</v>
      </c>
      <c r="B1241" s="19" t="s">
        <v>2068</v>
      </c>
      <c r="C1241" s="24">
        <f>'Filter by planned &amp; actual'!F1241</f>
        <v>0</v>
      </c>
      <c r="D1241" s="24">
        <f>'Filter by planned &amp; actual'!F3029</f>
        <v>0</v>
      </c>
      <c r="E1241" s="19" t="s">
        <v>281</v>
      </c>
      <c r="F1241" s="26">
        <v>44805</v>
      </c>
    </row>
    <row r="1242" spans="1:6" hidden="1">
      <c r="A1242" s="19">
        <v>49</v>
      </c>
      <c r="B1242" s="19" t="s">
        <v>2069</v>
      </c>
      <c r="C1242" s="24">
        <f>'Filter by planned &amp; actual'!F1242</f>
        <v>0</v>
      </c>
      <c r="D1242" s="24">
        <f>'Filter by planned &amp; actual'!F3030</f>
        <v>0</v>
      </c>
      <c r="E1242" s="19" t="s">
        <v>281</v>
      </c>
      <c r="F1242" s="26">
        <v>44805</v>
      </c>
    </row>
    <row r="1243" spans="1:6" hidden="1">
      <c r="A1243" s="19">
        <v>50</v>
      </c>
      <c r="B1243" s="19" t="s">
        <v>66</v>
      </c>
      <c r="C1243" s="24">
        <f>'Filter by planned &amp; actual'!F1243</f>
        <v>0</v>
      </c>
      <c r="D1243" s="24">
        <f>'Filter by planned &amp; actual'!F3031</f>
        <v>0</v>
      </c>
      <c r="E1243" s="19" t="s">
        <v>281</v>
      </c>
      <c r="F1243" s="26">
        <v>44805</v>
      </c>
    </row>
    <row r="1244" spans="1:6" hidden="1">
      <c r="A1244" s="19">
        <v>51</v>
      </c>
      <c r="B1244" s="19" t="s">
        <v>67</v>
      </c>
      <c r="C1244" s="24">
        <f>'Filter by planned &amp; actual'!F1244</f>
        <v>0</v>
      </c>
      <c r="D1244" s="24">
        <f>'Filter by planned &amp; actual'!F3032</f>
        <v>0</v>
      </c>
      <c r="E1244" s="19" t="s">
        <v>281</v>
      </c>
      <c r="F1244" s="26">
        <v>44805</v>
      </c>
    </row>
    <row r="1245" spans="1:6" hidden="1">
      <c r="A1245" s="19">
        <v>52</v>
      </c>
      <c r="B1245" s="19" t="s">
        <v>68</v>
      </c>
      <c r="C1245" s="24">
        <f>'Filter by planned &amp; actual'!F1245</f>
        <v>0</v>
      </c>
      <c r="D1245" s="24">
        <f>'Filter by planned &amp; actual'!F3033</f>
        <v>0</v>
      </c>
      <c r="E1245" s="19" t="s">
        <v>281</v>
      </c>
      <c r="F1245" s="26">
        <v>44805</v>
      </c>
    </row>
    <row r="1246" spans="1:6" hidden="1">
      <c r="A1246" s="19">
        <v>53</v>
      </c>
      <c r="B1246" s="19" t="s">
        <v>69</v>
      </c>
      <c r="C1246" s="24">
        <f>'Filter by planned &amp; actual'!F1246</f>
        <v>0</v>
      </c>
      <c r="D1246" s="24">
        <f>'Filter by planned &amp; actual'!F3034</f>
        <v>0</v>
      </c>
      <c r="E1246" s="19" t="s">
        <v>281</v>
      </c>
      <c r="F1246" s="26">
        <v>44805</v>
      </c>
    </row>
    <row r="1247" spans="1:6" hidden="1">
      <c r="A1247" s="19">
        <v>54</v>
      </c>
      <c r="B1247" s="19" t="s">
        <v>70</v>
      </c>
      <c r="C1247" s="24">
        <f>'Filter by planned &amp; actual'!F1247</f>
        <v>0</v>
      </c>
      <c r="D1247" s="24">
        <f>'Filter by planned &amp; actual'!F3035</f>
        <v>0</v>
      </c>
      <c r="E1247" s="19" t="s">
        <v>281</v>
      </c>
      <c r="F1247" s="26">
        <v>44805</v>
      </c>
    </row>
    <row r="1248" spans="1:6" hidden="1">
      <c r="A1248" s="19">
        <v>55</v>
      </c>
      <c r="B1248" s="19" t="s">
        <v>71</v>
      </c>
      <c r="C1248" s="24">
        <f>'Filter by planned &amp; actual'!F1248</f>
        <v>0</v>
      </c>
      <c r="D1248" s="24">
        <f>'Filter by planned &amp; actual'!F3036</f>
        <v>0</v>
      </c>
      <c r="E1248" s="19" t="s">
        <v>281</v>
      </c>
      <c r="F1248" s="26">
        <v>44805</v>
      </c>
    </row>
    <row r="1249" spans="1:6" hidden="1">
      <c r="A1249" s="19">
        <v>56</v>
      </c>
      <c r="B1249" s="19" t="s">
        <v>72</v>
      </c>
      <c r="C1249" s="24">
        <f>'Filter by planned &amp; actual'!F1249</f>
        <v>0</v>
      </c>
      <c r="D1249" s="24">
        <f>'Filter by planned &amp; actual'!F3037</f>
        <v>0</v>
      </c>
      <c r="E1249" s="19" t="s">
        <v>281</v>
      </c>
      <c r="F1249" s="26">
        <v>44805</v>
      </c>
    </row>
    <row r="1250" spans="1:6" hidden="1">
      <c r="A1250" s="19">
        <v>57</v>
      </c>
      <c r="B1250" s="19" t="s">
        <v>73</v>
      </c>
      <c r="C1250" s="24">
        <f>'Filter by planned &amp; actual'!F1250</f>
        <v>0</v>
      </c>
      <c r="D1250" s="24">
        <f>'Filter by planned &amp; actual'!F3038</f>
        <v>0</v>
      </c>
      <c r="E1250" s="19" t="s">
        <v>281</v>
      </c>
      <c r="F1250" s="26">
        <v>44805</v>
      </c>
    </row>
    <row r="1251" spans="1:6" hidden="1">
      <c r="A1251" s="19">
        <v>58</v>
      </c>
      <c r="B1251" s="19" t="s">
        <v>74</v>
      </c>
      <c r="C1251" s="24">
        <f>'Filter by planned &amp; actual'!F1251</f>
        <v>0</v>
      </c>
      <c r="D1251" s="24">
        <f>'Filter by planned &amp; actual'!F3039</f>
        <v>0</v>
      </c>
      <c r="E1251" s="19" t="s">
        <v>281</v>
      </c>
      <c r="F1251" s="26">
        <v>44805</v>
      </c>
    </row>
    <row r="1252" spans="1:6" hidden="1">
      <c r="A1252" s="19">
        <v>59</v>
      </c>
      <c r="B1252" s="19" t="s">
        <v>75</v>
      </c>
      <c r="C1252" s="24">
        <f>'Filter by planned &amp; actual'!F1252</f>
        <v>0</v>
      </c>
      <c r="D1252" s="24">
        <f>'Filter by planned &amp; actual'!F3040</f>
        <v>0</v>
      </c>
      <c r="E1252" s="19" t="s">
        <v>281</v>
      </c>
      <c r="F1252" s="26">
        <v>44805</v>
      </c>
    </row>
    <row r="1253" spans="1:6" hidden="1">
      <c r="A1253" s="19">
        <v>60</v>
      </c>
      <c r="B1253" s="19" t="s">
        <v>76</v>
      </c>
      <c r="C1253" s="24">
        <f>'Filter by planned &amp; actual'!F1253</f>
        <v>0</v>
      </c>
      <c r="D1253" s="24">
        <f>'Filter by planned &amp; actual'!F3041</f>
        <v>0</v>
      </c>
      <c r="E1253" s="19" t="s">
        <v>281</v>
      </c>
      <c r="F1253" s="26">
        <v>44805</v>
      </c>
    </row>
    <row r="1254" spans="1:6" hidden="1">
      <c r="A1254" s="19">
        <v>61</v>
      </c>
      <c r="B1254" s="19" t="s">
        <v>77</v>
      </c>
      <c r="C1254" s="24">
        <f>'Filter by planned &amp; actual'!F1254</f>
        <v>0</v>
      </c>
      <c r="D1254" s="24">
        <f>'Filter by planned &amp; actual'!F3042</f>
        <v>0</v>
      </c>
      <c r="E1254" s="19" t="s">
        <v>281</v>
      </c>
      <c r="F1254" s="26">
        <v>44805</v>
      </c>
    </row>
    <row r="1255" spans="1:6" hidden="1">
      <c r="A1255" s="19">
        <v>62</v>
      </c>
      <c r="B1255" s="19" t="s">
        <v>87</v>
      </c>
      <c r="C1255" s="24">
        <f>'Filter by planned &amp; actual'!F1255</f>
        <v>0</v>
      </c>
      <c r="D1255" s="24">
        <f>'Filter by planned &amp; actual'!F3043</f>
        <v>0</v>
      </c>
      <c r="E1255" s="19" t="s">
        <v>281</v>
      </c>
      <c r="F1255" s="26">
        <v>44805</v>
      </c>
    </row>
    <row r="1256" spans="1:6" hidden="1">
      <c r="A1256" s="19">
        <v>63</v>
      </c>
      <c r="B1256" s="19" t="s">
        <v>93</v>
      </c>
      <c r="C1256" s="24">
        <f>'Filter by planned &amp; actual'!F1256</f>
        <v>0</v>
      </c>
      <c r="D1256" s="24">
        <f>'Filter by planned &amp; actual'!F3044</f>
        <v>0</v>
      </c>
      <c r="E1256" s="19" t="s">
        <v>281</v>
      </c>
      <c r="F1256" s="26">
        <v>44805</v>
      </c>
    </row>
    <row r="1257" spans="1:6" hidden="1">
      <c r="A1257" s="19">
        <v>64</v>
      </c>
      <c r="B1257" s="19" t="s">
        <v>94</v>
      </c>
      <c r="C1257" s="24">
        <f>'Filter by planned &amp; actual'!F1257</f>
        <v>0</v>
      </c>
      <c r="D1257" s="24">
        <f>'Filter by planned &amp; actual'!F3045</f>
        <v>0</v>
      </c>
      <c r="E1257" s="19" t="s">
        <v>281</v>
      </c>
      <c r="F1257" s="26">
        <v>44805</v>
      </c>
    </row>
    <row r="1258" spans="1:6" hidden="1">
      <c r="A1258" s="19">
        <v>65</v>
      </c>
      <c r="B1258" s="19" t="s">
        <v>95</v>
      </c>
      <c r="C1258" s="24">
        <f>'Filter by planned &amp; actual'!F1258</f>
        <v>0</v>
      </c>
      <c r="D1258" s="24">
        <f>'Filter by planned &amp; actual'!F3046</f>
        <v>0</v>
      </c>
      <c r="E1258" s="19" t="s">
        <v>281</v>
      </c>
      <c r="F1258" s="26">
        <v>44805</v>
      </c>
    </row>
    <row r="1259" spans="1:6" hidden="1">
      <c r="A1259" s="19">
        <v>66</v>
      </c>
      <c r="B1259" s="19" t="s">
        <v>96</v>
      </c>
      <c r="C1259" s="24">
        <f>'Filter by planned &amp; actual'!F1259</f>
        <v>0</v>
      </c>
      <c r="D1259" s="24">
        <f>'Filter by planned &amp; actual'!F3047</f>
        <v>0</v>
      </c>
      <c r="E1259" s="19" t="s">
        <v>281</v>
      </c>
      <c r="F1259" s="26">
        <v>44805</v>
      </c>
    </row>
    <row r="1260" spans="1:6" hidden="1">
      <c r="A1260" s="19">
        <v>67</v>
      </c>
      <c r="B1260" s="19" t="s">
        <v>97</v>
      </c>
      <c r="C1260" s="24">
        <f>'Filter by planned &amp; actual'!F1260</f>
        <v>0</v>
      </c>
      <c r="D1260" s="24">
        <f>'Filter by planned &amp; actual'!F3048</f>
        <v>0</v>
      </c>
      <c r="E1260" s="19" t="s">
        <v>281</v>
      </c>
      <c r="F1260" s="26">
        <v>44805</v>
      </c>
    </row>
    <row r="1261" spans="1:6" hidden="1">
      <c r="A1261" s="19">
        <v>68</v>
      </c>
      <c r="B1261" s="19" t="s">
        <v>98</v>
      </c>
      <c r="C1261" s="24">
        <f>'Filter by planned &amp; actual'!F1261</f>
        <v>0</v>
      </c>
      <c r="D1261" s="24">
        <f>'Filter by planned &amp; actual'!F3049</f>
        <v>0</v>
      </c>
      <c r="E1261" s="19" t="s">
        <v>281</v>
      </c>
      <c r="F1261" s="26">
        <v>44805</v>
      </c>
    </row>
    <row r="1262" spans="1:6" hidden="1">
      <c r="A1262" s="19">
        <v>69</v>
      </c>
      <c r="B1262" s="19" t="s">
        <v>99</v>
      </c>
      <c r="C1262" s="24">
        <f>'Filter by planned &amp; actual'!F1262</f>
        <v>0</v>
      </c>
      <c r="D1262" s="24">
        <f>'Filter by planned &amp; actual'!F3050</f>
        <v>0</v>
      </c>
      <c r="E1262" s="19" t="s">
        <v>281</v>
      </c>
      <c r="F1262" s="26">
        <v>44805</v>
      </c>
    </row>
    <row r="1263" spans="1:6" hidden="1">
      <c r="A1263" s="19">
        <v>70</v>
      </c>
      <c r="B1263" s="19" t="s">
        <v>100</v>
      </c>
      <c r="C1263" s="24">
        <f>'Filter by planned &amp; actual'!F1263</f>
        <v>0</v>
      </c>
      <c r="D1263" s="24">
        <f>'Filter by planned &amp; actual'!F3051</f>
        <v>0</v>
      </c>
      <c r="E1263" s="19" t="s">
        <v>281</v>
      </c>
      <c r="F1263" s="26">
        <v>44805</v>
      </c>
    </row>
    <row r="1264" spans="1:6" hidden="1">
      <c r="A1264" s="19">
        <v>71</v>
      </c>
      <c r="B1264" s="19" t="s">
        <v>101</v>
      </c>
      <c r="C1264" s="24">
        <f>'Filter by planned &amp; actual'!F1264</f>
        <v>0</v>
      </c>
      <c r="D1264" s="24">
        <f>'Filter by planned &amp; actual'!F3052</f>
        <v>0</v>
      </c>
      <c r="E1264" s="19" t="s">
        <v>281</v>
      </c>
      <c r="F1264" s="26">
        <v>44805</v>
      </c>
    </row>
    <row r="1265" spans="1:6" hidden="1">
      <c r="A1265" s="19">
        <v>72</v>
      </c>
      <c r="B1265" s="19" t="s">
        <v>102</v>
      </c>
      <c r="C1265" s="24">
        <f>'Filter by planned &amp; actual'!F1265</f>
        <v>0</v>
      </c>
      <c r="D1265" s="24">
        <f>'Filter by planned &amp; actual'!F3053</f>
        <v>0</v>
      </c>
      <c r="E1265" s="19" t="s">
        <v>281</v>
      </c>
      <c r="F1265" s="26">
        <v>44805</v>
      </c>
    </row>
    <row r="1266" spans="1:6" hidden="1">
      <c r="A1266" s="19">
        <v>73</v>
      </c>
      <c r="B1266" s="19" t="s">
        <v>103</v>
      </c>
      <c r="C1266" s="24">
        <f>'Filter by planned &amp; actual'!F1266</f>
        <v>0</v>
      </c>
      <c r="D1266" s="24">
        <f>'Filter by planned &amp; actual'!F3054</f>
        <v>0</v>
      </c>
      <c r="E1266" s="19" t="s">
        <v>281</v>
      </c>
      <c r="F1266" s="26">
        <v>44805</v>
      </c>
    </row>
    <row r="1267" spans="1:6" hidden="1">
      <c r="A1267" s="19">
        <v>74</v>
      </c>
      <c r="B1267" s="19" t="s">
        <v>104</v>
      </c>
      <c r="C1267" s="24">
        <f>'Filter by planned &amp; actual'!F1267</f>
        <v>0</v>
      </c>
      <c r="D1267" s="24">
        <f>'Filter by planned &amp; actual'!F3055</f>
        <v>0</v>
      </c>
      <c r="E1267" s="19" t="s">
        <v>281</v>
      </c>
      <c r="F1267" s="26">
        <v>44805</v>
      </c>
    </row>
    <row r="1268" spans="1:6" hidden="1">
      <c r="A1268" s="19">
        <v>75</v>
      </c>
      <c r="B1268" s="19" t="s">
        <v>105</v>
      </c>
      <c r="C1268" s="24">
        <f>'Filter by planned &amp; actual'!F1268</f>
        <v>0</v>
      </c>
      <c r="D1268" s="24">
        <f>'Filter by planned &amp; actual'!F3056</f>
        <v>0</v>
      </c>
      <c r="E1268" s="19" t="s">
        <v>281</v>
      </c>
      <c r="F1268" s="26">
        <v>44805</v>
      </c>
    </row>
    <row r="1269" spans="1:6" hidden="1">
      <c r="A1269" s="19">
        <v>76</v>
      </c>
      <c r="B1269" s="19" t="s">
        <v>111</v>
      </c>
      <c r="C1269" s="24">
        <f>'Filter by planned &amp; actual'!F1269</f>
        <v>0</v>
      </c>
      <c r="D1269" s="24">
        <f>'Filter by planned &amp; actual'!F3057</f>
        <v>0</v>
      </c>
      <c r="E1269" s="19" t="s">
        <v>281</v>
      </c>
      <c r="F1269" s="26">
        <v>44805</v>
      </c>
    </row>
    <row r="1270" spans="1:6" hidden="1">
      <c r="A1270" s="19">
        <v>77</v>
      </c>
      <c r="B1270" s="19" t="s">
        <v>112</v>
      </c>
      <c r="C1270" s="24">
        <f>'Filter by planned &amp; actual'!F1270</f>
        <v>0</v>
      </c>
      <c r="D1270" s="24">
        <f>'Filter by planned &amp; actual'!F3058</f>
        <v>0</v>
      </c>
      <c r="E1270" s="19" t="s">
        <v>281</v>
      </c>
      <c r="F1270" s="26">
        <v>44805</v>
      </c>
    </row>
    <row r="1271" spans="1:6" hidden="1">
      <c r="A1271" s="19">
        <v>78</v>
      </c>
      <c r="B1271" s="19" t="s">
        <v>113</v>
      </c>
      <c r="C1271" s="24">
        <f>'Filter by planned &amp; actual'!F1271</f>
        <v>0</v>
      </c>
      <c r="D1271" s="24">
        <f>'Filter by planned &amp; actual'!F3059</f>
        <v>0</v>
      </c>
      <c r="E1271" s="19" t="s">
        <v>281</v>
      </c>
      <c r="F1271" s="26">
        <v>44805</v>
      </c>
    </row>
    <row r="1272" spans="1:6" hidden="1">
      <c r="A1272" s="19">
        <v>79</v>
      </c>
      <c r="B1272" s="19" t="s">
        <v>114</v>
      </c>
      <c r="C1272" s="24">
        <f>'Filter by planned &amp; actual'!F1272</f>
        <v>0</v>
      </c>
      <c r="D1272" s="24">
        <f>'Filter by planned &amp; actual'!F3060</f>
        <v>0</v>
      </c>
      <c r="E1272" s="19" t="s">
        <v>281</v>
      </c>
      <c r="F1272" s="26">
        <v>44805</v>
      </c>
    </row>
    <row r="1273" spans="1:6" hidden="1">
      <c r="A1273" s="19">
        <v>80</v>
      </c>
      <c r="B1273" s="19" t="s">
        <v>115</v>
      </c>
      <c r="C1273" s="24">
        <f>'Filter by planned &amp; actual'!F1273</f>
        <v>0</v>
      </c>
      <c r="D1273" s="24">
        <f>'Filter by planned &amp; actual'!F3061</f>
        <v>0</v>
      </c>
      <c r="E1273" s="19" t="s">
        <v>281</v>
      </c>
      <c r="F1273" s="26">
        <v>44805</v>
      </c>
    </row>
    <row r="1274" spans="1:6" hidden="1">
      <c r="A1274" s="19">
        <v>81</v>
      </c>
      <c r="B1274" s="19" t="s">
        <v>116</v>
      </c>
      <c r="C1274" s="24">
        <f>'Filter by planned &amp; actual'!F1274</f>
        <v>0</v>
      </c>
      <c r="D1274" s="24">
        <f>'Filter by planned &amp; actual'!F3062</f>
        <v>0</v>
      </c>
      <c r="E1274" s="19" t="s">
        <v>281</v>
      </c>
      <c r="F1274" s="26">
        <v>44805</v>
      </c>
    </row>
    <row r="1275" spans="1:6" hidden="1">
      <c r="A1275" s="19">
        <v>82</v>
      </c>
      <c r="B1275" s="19" t="s">
        <v>117</v>
      </c>
      <c r="C1275" s="24">
        <f>'Filter by planned &amp; actual'!F1275</f>
        <v>0</v>
      </c>
      <c r="D1275" s="24">
        <f>'Filter by planned &amp; actual'!F3063</f>
        <v>0</v>
      </c>
      <c r="E1275" s="19" t="s">
        <v>281</v>
      </c>
      <c r="F1275" s="26">
        <v>44805</v>
      </c>
    </row>
    <row r="1276" spans="1:6" hidden="1">
      <c r="A1276" s="19">
        <v>83</v>
      </c>
      <c r="B1276" s="19" t="s">
        <v>118</v>
      </c>
      <c r="C1276" s="24">
        <f>'Filter by planned &amp; actual'!F1276</f>
        <v>0</v>
      </c>
      <c r="D1276" s="24">
        <f>'Filter by planned &amp; actual'!F3064</f>
        <v>0</v>
      </c>
      <c r="E1276" s="19" t="s">
        <v>281</v>
      </c>
      <c r="F1276" s="26">
        <v>44805</v>
      </c>
    </row>
    <row r="1277" spans="1:6" hidden="1">
      <c r="A1277" s="19">
        <v>84</v>
      </c>
      <c r="B1277" s="19" t="s">
        <v>119</v>
      </c>
      <c r="C1277" s="24">
        <f>'Filter by planned &amp; actual'!F1277</f>
        <v>0</v>
      </c>
      <c r="D1277" s="24">
        <f>'Filter by planned &amp; actual'!F3065</f>
        <v>0</v>
      </c>
      <c r="E1277" s="19" t="s">
        <v>281</v>
      </c>
      <c r="F1277" s="26">
        <v>44805</v>
      </c>
    </row>
    <row r="1278" spans="1:6" hidden="1">
      <c r="A1278" s="19">
        <v>85</v>
      </c>
      <c r="B1278" s="19" t="s">
        <v>120</v>
      </c>
      <c r="C1278" s="24">
        <f>'Filter by planned &amp; actual'!F1278</f>
        <v>0</v>
      </c>
      <c r="D1278" s="24">
        <f>'Filter by planned &amp; actual'!F3066</f>
        <v>0</v>
      </c>
      <c r="E1278" s="19" t="s">
        <v>281</v>
      </c>
      <c r="F1278" s="26">
        <v>44805</v>
      </c>
    </row>
    <row r="1279" spans="1:6" hidden="1">
      <c r="A1279" s="19">
        <v>86</v>
      </c>
      <c r="B1279" s="19" t="s">
        <v>121</v>
      </c>
      <c r="C1279" s="24">
        <f>'Filter by planned &amp; actual'!F1279</f>
        <v>0</v>
      </c>
      <c r="D1279" s="24">
        <f>'Filter by planned &amp; actual'!F3067</f>
        <v>0</v>
      </c>
      <c r="E1279" s="19" t="s">
        <v>281</v>
      </c>
      <c r="F1279" s="26">
        <v>44805</v>
      </c>
    </row>
    <row r="1280" spans="1:6" hidden="1">
      <c r="A1280" s="19">
        <v>87</v>
      </c>
      <c r="B1280" s="19" t="s">
        <v>122</v>
      </c>
      <c r="C1280" s="24">
        <f>'Filter by planned &amp; actual'!F1280</f>
        <v>0</v>
      </c>
      <c r="D1280" s="24">
        <f>'Filter by planned &amp; actual'!F3068</f>
        <v>0</v>
      </c>
      <c r="E1280" s="19" t="s">
        <v>281</v>
      </c>
      <c r="F1280" s="26">
        <v>44805</v>
      </c>
    </row>
    <row r="1281" spans="1:6" hidden="1">
      <c r="A1281" s="19">
        <v>88</v>
      </c>
      <c r="B1281" s="19" t="s">
        <v>123</v>
      </c>
      <c r="C1281" s="24">
        <f>'Filter by planned &amp; actual'!F1281</f>
        <v>0</v>
      </c>
      <c r="D1281" s="24">
        <f>'Filter by planned &amp; actual'!F3069</f>
        <v>0</v>
      </c>
      <c r="E1281" s="19" t="s">
        <v>281</v>
      </c>
      <c r="F1281" s="26">
        <v>44805</v>
      </c>
    </row>
    <row r="1282" spans="1:6" hidden="1">
      <c r="A1282" s="19">
        <v>89</v>
      </c>
      <c r="B1282" s="19" t="s">
        <v>126</v>
      </c>
      <c r="C1282" s="24">
        <f>'Filter by planned &amp; actual'!F1282</f>
        <v>0</v>
      </c>
      <c r="D1282" s="24">
        <f>'Filter by planned &amp; actual'!F3070</f>
        <v>0</v>
      </c>
      <c r="E1282" s="19" t="s">
        <v>281</v>
      </c>
      <c r="F1282" s="26">
        <v>44805</v>
      </c>
    </row>
    <row r="1283" spans="1:6" hidden="1">
      <c r="A1283" s="19">
        <v>90</v>
      </c>
      <c r="B1283" s="19" t="s">
        <v>284</v>
      </c>
      <c r="C1283" s="24">
        <f>'Filter by planned &amp; actual'!F1283</f>
        <v>0</v>
      </c>
      <c r="D1283" s="24">
        <f>'Filter by planned &amp; actual'!F3071</f>
        <v>0</v>
      </c>
      <c r="E1283" s="19" t="s">
        <v>281</v>
      </c>
      <c r="F1283" s="26">
        <v>44805</v>
      </c>
    </row>
    <row r="1284" spans="1:6" hidden="1">
      <c r="A1284" s="19">
        <v>91</v>
      </c>
      <c r="B1284" s="19" t="s">
        <v>2006</v>
      </c>
      <c r="C1284" s="24">
        <f>'Filter by planned &amp; actual'!F1284</f>
        <v>0</v>
      </c>
      <c r="D1284" s="24">
        <f>'Filter by planned &amp; actual'!F3072</f>
        <v>0</v>
      </c>
      <c r="E1284" s="19" t="s">
        <v>281</v>
      </c>
      <c r="F1284" s="26">
        <v>44805</v>
      </c>
    </row>
    <row r="1285" spans="1:6" hidden="1">
      <c r="A1285" s="19">
        <v>92</v>
      </c>
      <c r="B1285" s="19" t="s">
        <v>283</v>
      </c>
      <c r="C1285" s="24">
        <f>'Filter by planned &amp; actual'!F1285</f>
        <v>0</v>
      </c>
      <c r="D1285" s="24">
        <f>'Filter by planned &amp; actual'!F3073</f>
        <v>0</v>
      </c>
      <c r="E1285" s="19" t="s">
        <v>281</v>
      </c>
      <c r="F1285" s="26">
        <v>44805</v>
      </c>
    </row>
    <row r="1286" spans="1:6" hidden="1">
      <c r="A1286" s="19">
        <v>93</v>
      </c>
      <c r="B1286" s="19" t="s">
        <v>2005</v>
      </c>
      <c r="C1286" s="24">
        <f>'Filter by planned &amp; actual'!F1286</f>
        <v>0</v>
      </c>
      <c r="D1286" s="24">
        <f>'Filter by planned &amp; actual'!F3074</f>
        <v>0</v>
      </c>
      <c r="E1286" s="19" t="s">
        <v>281</v>
      </c>
      <c r="F1286" s="26">
        <v>44805</v>
      </c>
    </row>
    <row r="1287" spans="1:6" hidden="1">
      <c r="A1287" s="19">
        <v>94</v>
      </c>
      <c r="B1287" s="19" t="s">
        <v>2075</v>
      </c>
      <c r="C1287" s="24">
        <f>'Filter by planned &amp; actual'!F1287</f>
        <v>0</v>
      </c>
      <c r="D1287" s="24">
        <f>'Filter by planned &amp; actual'!F3075</f>
        <v>0</v>
      </c>
      <c r="E1287" s="19" t="s">
        <v>281</v>
      </c>
      <c r="F1287" s="26">
        <v>44805</v>
      </c>
    </row>
    <row r="1288" spans="1:6" hidden="1">
      <c r="A1288" s="19">
        <v>95</v>
      </c>
      <c r="B1288" s="19" t="s">
        <v>2076</v>
      </c>
      <c r="C1288" s="24">
        <f>'Filter by planned &amp; actual'!F1288</f>
        <v>0</v>
      </c>
      <c r="D1288" s="24">
        <f>'Filter by planned &amp; actual'!F3076</f>
        <v>0</v>
      </c>
      <c r="E1288" s="19" t="s">
        <v>281</v>
      </c>
      <c r="F1288" s="26">
        <v>44805</v>
      </c>
    </row>
    <row r="1289" spans="1:6" hidden="1">
      <c r="A1289" s="19">
        <v>96</v>
      </c>
      <c r="B1289" s="19" t="s">
        <v>2077</v>
      </c>
      <c r="C1289" s="24">
        <f>'Filter by planned &amp; actual'!F1289</f>
        <v>0</v>
      </c>
      <c r="D1289" s="24">
        <f>'Filter by planned &amp; actual'!F3077</f>
        <v>0</v>
      </c>
      <c r="E1289" s="19" t="s">
        <v>281</v>
      </c>
      <c r="F1289" s="26">
        <v>44805</v>
      </c>
    </row>
    <row r="1290" spans="1:6" hidden="1">
      <c r="A1290" s="19">
        <v>97</v>
      </c>
      <c r="B1290" s="19" t="s">
        <v>2078</v>
      </c>
      <c r="C1290" s="24">
        <f>'Filter by planned &amp; actual'!F1290</f>
        <v>15000000</v>
      </c>
      <c r="D1290" s="24">
        <f>'Filter by planned &amp; actual'!F3078</f>
        <v>0</v>
      </c>
      <c r="E1290" s="19" t="s">
        <v>281</v>
      </c>
      <c r="F1290" s="26">
        <v>44805</v>
      </c>
    </row>
    <row r="1291" spans="1:6" hidden="1">
      <c r="A1291" s="19">
        <v>98</v>
      </c>
      <c r="B1291" s="19" t="s">
        <v>2079</v>
      </c>
      <c r="C1291" s="24">
        <f>'Filter by planned &amp; actual'!F1291</f>
        <v>14871301.800000001</v>
      </c>
      <c r="D1291" s="24">
        <f>'Filter by planned &amp; actual'!F3079</f>
        <v>0</v>
      </c>
      <c r="E1291" s="19" t="s">
        <v>281</v>
      </c>
      <c r="F1291" s="26">
        <v>44805</v>
      </c>
    </row>
    <row r="1292" spans="1:6" hidden="1">
      <c r="A1292" s="19">
        <v>99</v>
      </c>
      <c r="B1292" s="19" t="s">
        <v>2080</v>
      </c>
      <c r="C1292" s="24">
        <f>'Filter by planned &amp; actual'!F1292</f>
        <v>50000000</v>
      </c>
      <c r="D1292" s="24">
        <f>'Filter by planned &amp; actual'!F3080</f>
        <v>0</v>
      </c>
      <c r="E1292" s="19" t="s">
        <v>281</v>
      </c>
      <c r="F1292" s="26">
        <v>44805</v>
      </c>
    </row>
    <row r="1293" spans="1:6" hidden="1">
      <c r="A1293" s="19">
        <v>100</v>
      </c>
      <c r="B1293" s="19" t="s">
        <v>2081</v>
      </c>
      <c r="C1293" s="24">
        <f>'Filter by planned &amp; actual'!F1293</f>
        <v>0</v>
      </c>
      <c r="D1293" s="24">
        <f>'Filter by planned &amp; actual'!F3081</f>
        <v>0</v>
      </c>
      <c r="E1293" s="19" t="s">
        <v>281</v>
      </c>
      <c r="F1293" s="26">
        <v>44805</v>
      </c>
    </row>
    <row r="1294" spans="1:6" hidden="1">
      <c r="A1294" s="19">
        <v>101</v>
      </c>
      <c r="B1294" s="19" t="s">
        <v>2082</v>
      </c>
      <c r="C1294" s="24">
        <f>'Filter by planned &amp; actual'!F1294</f>
        <v>0</v>
      </c>
      <c r="D1294" s="24">
        <f>'Filter by planned &amp; actual'!F3082</f>
        <v>0</v>
      </c>
      <c r="E1294" s="19" t="s">
        <v>281</v>
      </c>
      <c r="F1294" s="26">
        <v>44805</v>
      </c>
    </row>
    <row r="1295" spans="1:6" hidden="1">
      <c r="A1295" s="19">
        <v>102</v>
      </c>
      <c r="B1295" s="19" t="s">
        <v>2083</v>
      </c>
      <c r="C1295" s="24">
        <f>'Filter by planned &amp; actual'!F1295</f>
        <v>24124545</v>
      </c>
      <c r="D1295" s="24">
        <f>'Filter by planned &amp; actual'!F3083</f>
        <v>0</v>
      </c>
      <c r="E1295" s="19" t="s">
        <v>281</v>
      </c>
      <c r="F1295" s="26">
        <v>44805</v>
      </c>
    </row>
    <row r="1296" spans="1:6" hidden="1">
      <c r="A1296" s="19">
        <v>103</v>
      </c>
      <c r="B1296" s="19" t="s">
        <v>2085</v>
      </c>
      <c r="C1296" s="24">
        <f>'Filter by planned &amp; actual'!F1296</f>
        <v>0</v>
      </c>
      <c r="D1296" s="24">
        <f>'Filter by planned &amp; actual'!F3084</f>
        <v>0</v>
      </c>
      <c r="E1296" s="19" t="s">
        <v>281</v>
      </c>
      <c r="F1296" s="26">
        <v>44805</v>
      </c>
    </row>
    <row r="1297" spans="1:6" hidden="1">
      <c r="A1297" s="19">
        <v>104</v>
      </c>
      <c r="B1297" s="19" t="s">
        <v>2086</v>
      </c>
      <c r="C1297" s="24">
        <f>'Filter by planned &amp; actual'!F1297</f>
        <v>0</v>
      </c>
      <c r="D1297" s="24">
        <f>'Filter by planned &amp; actual'!F3085</f>
        <v>0</v>
      </c>
      <c r="E1297" s="19" t="s">
        <v>281</v>
      </c>
      <c r="F1297" s="26">
        <v>44805</v>
      </c>
    </row>
    <row r="1298" spans="1:6" hidden="1">
      <c r="A1298" s="19">
        <v>105</v>
      </c>
      <c r="B1298" s="19" t="s">
        <v>2087</v>
      </c>
      <c r="C1298" s="24">
        <f>'Filter by planned &amp; actual'!F1298</f>
        <v>0</v>
      </c>
      <c r="D1298" s="24">
        <f>'Filter by planned &amp; actual'!F3086</f>
        <v>0</v>
      </c>
      <c r="E1298" s="19" t="s">
        <v>281</v>
      </c>
      <c r="F1298" s="26">
        <v>44805</v>
      </c>
    </row>
    <row r="1299" spans="1:6" hidden="1">
      <c r="A1299" s="19">
        <v>106</v>
      </c>
      <c r="B1299" s="19" t="s">
        <v>2088</v>
      </c>
      <c r="C1299" s="24">
        <f>'Filter by planned &amp; actual'!F1299</f>
        <v>0</v>
      </c>
      <c r="D1299" s="24">
        <f>'Filter by planned &amp; actual'!F3087</f>
        <v>0</v>
      </c>
      <c r="E1299" s="19" t="s">
        <v>281</v>
      </c>
      <c r="F1299" s="26">
        <v>44805</v>
      </c>
    </row>
    <row r="1300" spans="1:6" hidden="1">
      <c r="A1300" s="19">
        <v>107</v>
      </c>
      <c r="B1300" s="19" t="s">
        <v>2089</v>
      </c>
      <c r="C1300" s="24">
        <f>'Filter by planned &amp; actual'!F1300</f>
        <v>0</v>
      </c>
      <c r="D1300" s="24">
        <f>'Filter by planned &amp; actual'!F3088</f>
        <v>0</v>
      </c>
      <c r="E1300" s="19" t="s">
        <v>281</v>
      </c>
      <c r="F1300" s="26">
        <v>44805</v>
      </c>
    </row>
    <row r="1301" spans="1:6" hidden="1">
      <c r="A1301" s="19">
        <v>108</v>
      </c>
      <c r="B1301" s="19" t="s">
        <v>2090</v>
      </c>
      <c r="C1301" s="24">
        <f>'Filter by planned &amp; actual'!F1301</f>
        <v>35458898</v>
      </c>
      <c r="D1301" s="24">
        <f>'Filter by planned &amp; actual'!F3089</f>
        <v>0</v>
      </c>
      <c r="E1301" s="19" t="s">
        <v>281</v>
      </c>
      <c r="F1301" s="26">
        <v>44805</v>
      </c>
    </row>
    <row r="1302" spans="1:6" hidden="1">
      <c r="A1302" s="19">
        <v>109</v>
      </c>
      <c r="B1302" s="19" t="s">
        <v>2091</v>
      </c>
      <c r="C1302" s="24">
        <f>'Filter by planned &amp; actual'!F1302</f>
        <v>0</v>
      </c>
      <c r="D1302" s="24">
        <f>'Filter by planned &amp; actual'!F3090</f>
        <v>0</v>
      </c>
      <c r="E1302" s="19" t="s">
        <v>281</v>
      </c>
      <c r="F1302" s="26">
        <v>44805</v>
      </c>
    </row>
    <row r="1303" spans="1:6" hidden="1">
      <c r="A1303" s="19">
        <v>110</v>
      </c>
      <c r="B1303" s="19" t="s">
        <v>2092</v>
      </c>
      <c r="C1303" s="24">
        <f>'Filter by planned &amp; actual'!F1303</f>
        <v>14531763</v>
      </c>
      <c r="D1303" s="24">
        <f>'Filter by planned &amp; actual'!F3091</f>
        <v>0</v>
      </c>
      <c r="E1303" s="19" t="s">
        <v>281</v>
      </c>
      <c r="F1303" s="26">
        <v>44805</v>
      </c>
    </row>
    <row r="1304" spans="1:6" hidden="1">
      <c r="A1304" s="19">
        <v>111</v>
      </c>
      <c r="B1304" s="19" t="s">
        <v>2104</v>
      </c>
      <c r="C1304" s="24">
        <f>'Filter by planned &amp; actual'!F1304</f>
        <v>0</v>
      </c>
      <c r="D1304" s="24">
        <f>'Filter by planned &amp; actual'!F3092</f>
        <v>0</v>
      </c>
      <c r="E1304" s="19" t="s">
        <v>281</v>
      </c>
      <c r="F1304" s="26">
        <v>44805</v>
      </c>
    </row>
    <row r="1305" spans="1:6" hidden="1">
      <c r="A1305" s="19">
        <v>112</v>
      </c>
      <c r="B1305" s="19" t="s">
        <v>2100</v>
      </c>
      <c r="C1305" s="24">
        <f>'Filter by planned &amp; actual'!F1305</f>
        <v>10387913</v>
      </c>
      <c r="D1305" s="24">
        <f>'Filter by planned &amp; actual'!F3093</f>
        <v>0</v>
      </c>
      <c r="E1305" s="19" t="s">
        <v>281</v>
      </c>
      <c r="F1305" s="26">
        <v>44805</v>
      </c>
    </row>
    <row r="1306" spans="1:6" hidden="1">
      <c r="A1306" s="19">
        <v>113</v>
      </c>
      <c r="B1306" s="19" t="s">
        <v>2101</v>
      </c>
      <c r="C1306" s="24">
        <f>'Filter by planned &amp; actual'!F1306</f>
        <v>54534403</v>
      </c>
      <c r="D1306" s="24">
        <f>'Filter by planned &amp; actual'!F3094</f>
        <v>0</v>
      </c>
      <c r="E1306" s="19" t="s">
        <v>281</v>
      </c>
      <c r="F1306" s="26">
        <v>44805</v>
      </c>
    </row>
    <row r="1307" spans="1:6" hidden="1">
      <c r="A1307" s="19">
        <v>114</v>
      </c>
      <c r="B1307" s="19" t="s">
        <v>2102</v>
      </c>
      <c r="C1307" s="24">
        <f>'Filter by planned &amp; actual'!F1307</f>
        <v>0</v>
      </c>
      <c r="D1307" s="24">
        <f>'Filter by planned &amp; actual'!F3095</f>
        <v>0</v>
      </c>
      <c r="E1307" s="19" t="s">
        <v>281</v>
      </c>
      <c r="F1307" s="26">
        <v>44805</v>
      </c>
    </row>
    <row r="1308" spans="1:6" hidden="1">
      <c r="A1308" s="20">
        <v>115</v>
      </c>
      <c r="B1308" s="20" t="s">
        <v>2103</v>
      </c>
      <c r="C1308" s="24">
        <f>'Filter by planned &amp; actual'!F1308</f>
        <v>0</v>
      </c>
      <c r="D1308" s="24">
        <f>'Filter by planned &amp; actual'!F3096</f>
        <v>0</v>
      </c>
      <c r="E1308" s="19" t="s">
        <v>281</v>
      </c>
      <c r="F1308" s="26">
        <v>44805</v>
      </c>
    </row>
    <row r="1309" spans="1:6" hidden="1">
      <c r="A1309" s="19">
        <v>116</v>
      </c>
      <c r="B1309" s="19" t="s">
        <v>2109</v>
      </c>
      <c r="C1309" s="24">
        <f>'Filter by planned &amp; actual'!F1309</f>
        <v>0</v>
      </c>
      <c r="D1309" s="24">
        <f>'Filter by planned &amp; actual'!F3097</f>
        <v>0</v>
      </c>
      <c r="E1309" s="19" t="s">
        <v>281</v>
      </c>
      <c r="F1309" s="26">
        <v>44805</v>
      </c>
    </row>
    <row r="1310" spans="1:6" hidden="1">
      <c r="A1310" s="19">
        <v>117</v>
      </c>
      <c r="B1310" s="19" t="s">
        <v>2110</v>
      </c>
      <c r="C1310" s="24">
        <f>'Filter by planned &amp; actual'!F1310</f>
        <v>0</v>
      </c>
      <c r="D1310" s="24">
        <f>'Filter by planned &amp; actual'!F3098</f>
        <v>0</v>
      </c>
      <c r="E1310" s="19" t="s">
        <v>281</v>
      </c>
      <c r="F1310" s="26">
        <v>44805</v>
      </c>
    </row>
    <row r="1311" spans="1:6" hidden="1">
      <c r="A1311" s="19">
        <v>118</v>
      </c>
      <c r="B1311" s="19" t="s">
        <v>2112</v>
      </c>
      <c r="C1311" s="24">
        <f>'Filter by planned &amp; actual'!F1311</f>
        <v>0</v>
      </c>
      <c r="D1311" s="24">
        <f>'Filter by planned &amp; actual'!F3099</f>
        <v>0</v>
      </c>
      <c r="E1311" s="19" t="s">
        <v>281</v>
      </c>
      <c r="F1311" s="26">
        <v>44805</v>
      </c>
    </row>
    <row r="1312" spans="1:6" hidden="1">
      <c r="A1312" s="19">
        <v>119</v>
      </c>
      <c r="B1312" s="19" t="s">
        <v>2113</v>
      </c>
      <c r="C1312" s="24">
        <f>'Filter by planned &amp; actual'!F1312</f>
        <v>4379349</v>
      </c>
      <c r="D1312" s="24">
        <f>'Filter by planned &amp; actual'!F3100</f>
        <v>0</v>
      </c>
      <c r="E1312" s="19" t="s">
        <v>281</v>
      </c>
      <c r="F1312" s="26">
        <v>44805</v>
      </c>
    </row>
    <row r="1313" spans="1:6" hidden="1">
      <c r="A1313" s="19">
        <v>120</v>
      </c>
      <c r="B1313" s="19" t="s">
        <v>2114</v>
      </c>
      <c r="C1313" s="24">
        <f>'Filter by planned &amp; actual'!F1313</f>
        <v>0</v>
      </c>
      <c r="D1313" s="24">
        <f>'Filter by planned &amp; actual'!F3101</f>
        <v>0</v>
      </c>
      <c r="E1313" s="19" t="s">
        <v>281</v>
      </c>
      <c r="F1313" s="26">
        <v>44805</v>
      </c>
    </row>
    <row r="1314" spans="1:6" hidden="1">
      <c r="A1314" s="19">
        <v>121</v>
      </c>
      <c r="B1314" s="19" t="s">
        <v>2157</v>
      </c>
      <c r="C1314" s="24">
        <f>'Filter by planned &amp; actual'!F1314</f>
        <v>0</v>
      </c>
      <c r="D1314" s="24">
        <f>'Filter by planned &amp; actual'!F3102</f>
        <v>0</v>
      </c>
      <c r="E1314" s="19" t="s">
        <v>281</v>
      </c>
      <c r="F1314" s="26">
        <v>44805</v>
      </c>
    </row>
    <row r="1315" spans="1:6" hidden="1">
      <c r="A1315" s="19">
        <v>122</v>
      </c>
      <c r="B1315" s="19" t="s">
        <v>2158</v>
      </c>
      <c r="C1315" s="24">
        <f>'Filter by planned &amp; actual'!F1315</f>
        <v>0</v>
      </c>
      <c r="D1315" s="24">
        <f>'Filter by planned &amp; actual'!F3103</f>
        <v>0</v>
      </c>
      <c r="E1315" s="19" t="s">
        <v>281</v>
      </c>
      <c r="F1315" s="26">
        <v>44805</v>
      </c>
    </row>
    <row r="1316" spans="1:6" hidden="1">
      <c r="A1316" s="19">
        <v>123</v>
      </c>
      <c r="B1316" s="19" t="s">
        <v>2159</v>
      </c>
      <c r="C1316" s="24">
        <f>'Filter by planned &amp; actual'!F1316</f>
        <v>0</v>
      </c>
      <c r="D1316" s="24">
        <f>'Filter by planned &amp; actual'!F3104</f>
        <v>0</v>
      </c>
      <c r="E1316" s="19" t="s">
        <v>281</v>
      </c>
      <c r="F1316" s="26">
        <v>44805</v>
      </c>
    </row>
    <row r="1317" spans="1:6" hidden="1">
      <c r="A1317" s="19">
        <v>124</v>
      </c>
      <c r="B1317" s="19" t="s">
        <v>2160</v>
      </c>
      <c r="C1317" s="24">
        <f>'Filter by planned &amp; actual'!F1317</f>
        <v>0</v>
      </c>
      <c r="D1317" s="24">
        <f>'Filter by planned &amp; actual'!F3105</f>
        <v>0</v>
      </c>
      <c r="E1317" s="19" t="s">
        <v>281</v>
      </c>
      <c r="F1317" s="26">
        <v>44805</v>
      </c>
    </row>
    <row r="1318" spans="1:6" hidden="1">
      <c r="A1318" s="19">
        <v>125</v>
      </c>
      <c r="B1318" s="19" t="s">
        <v>2162</v>
      </c>
      <c r="C1318" s="24">
        <f>'Filter by planned &amp; actual'!F1318</f>
        <v>0</v>
      </c>
      <c r="D1318" s="24">
        <f>'Filter by planned &amp; actual'!F3106</f>
        <v>0</v>
      </c>
      <c r="E1318" s="19" t="s">
        <v>281</v>
      </c>
      <c r="F1318" s="26">
        <v>44805</v>
      </c>
    </row>
    <row r="1319" spans="1:6" hidden="1">
      <c r="A1319" s="19">
        <v>126</v>
      </c>
      <c r="B1319" s="19" t="s">
        <v>2163</v>
      </c>
      <c r="C1319" s="24">
        <f>'Filter by planned &amp; actual'!F1319</f>
        <v>284497</v>
      </c>
      <c r="D1319" s="24">
        <f>'Filter by planned &amp; actual'!F3107</f>
        <v>0</v>
      </c>
      <c r="E1319" s="19" t="s">
        <v>281</v>
      </c>
      <c r="F1319" s="26">
        <v>44805</v>
      </c>
    </row>
    <row r="1320" spans="1:6" hidden="1">
      <c r="A1320" s="19">
        <v>127</v>
      </c>
      <c r="B1320" s="19" t="s">
        <v>2164</v>
      </c>
      <c r="C1320" s="24">
        <f>'Filter by planned &amp; actual'!F1320</f>
        <v>0</v>
      </c>
      <c r="D1320" s="24">
        <f>'Filter by planned &amp; actual'!F3108</f>
        <v>0</v>
      </c>
      <c r="E1320" s="19" t="s">
        <v>281</v>
      </c>
      <c r="F1320" s="26">
        <v>44805</v>
      </c>
    </row>
    <row r="1321" spans="1:6" hidden="1">
      <c r="A1321" s="19">
        <v>128</v>
      </c>
      <c r="B1321" s="19" t="s">
        <v>2165</v>
      </c>
      <c r="C1321" s="24">
        <f>'Filter by planned &amp; actual'!F1321</f>
        <v>6157862</v>
      </c>
      <c r="D1321" s="24">
        <f>'Filter by planned &amp; actual'!F3109</f>
        <v>0</v>
      </c>
      <c r="E1321" s="19" t="s">
        <v>281</v>
      </c>
      <c r="F1321" s="26">
        <v>44805</v>
      </c>
    </row>
    <row r="1322" spans="1:6" hidden="1">
      <c r="A1322" s="113">
        <v>129</v>
      </c>
      <c r="B1322" s="113" t="s">
        <v>2167</v>
      </c>
      <c r="C1322" s="24">
        <f>'Filter by planned &amp; actual'!F1322</f>
        <v>0</v>
      </c>
      <c r="D1322" s="24">
        <f>'Filter by planned &amp; actual'!F3110</f>
        <v>0</v>
      </c>
      <c r="E1322" s="19" t="s">
        <v>281</v>
      </c>
      <c r="F1322" s="26">
        <v>44805</v>
      </c>
    </row>
    <row r="1323" spans="1:6" hidden="1">
      <c r="A1323" s="113">
        <v>130</v>
      </c>
      <c r="B1323" s="113" t="s">
        <v>2168</v>
      </c>
      <c r="C1323" s="24">
        <f>'Filter by planned &amp; actual'!F1323</f>
        <v>67769325</v>
      </c>
      <c r="D1323" s="24">
        <f>'Filter by planned &amp; actual'!F3111</f>
        <v>0</v>
      </c>
      <c r="E1323" s="19" t="s">
        <v>281</v>
      </c>
      <c r="F1323" s="26">
        <v>44805</v>
      </c>
    </row>
    <row r="1324" spans="1:6" hidden="1">
      <c r="A1324" s="113">
        <v>131</v>
      </c>
      <c r="B1324" s="113" t="s">
        <v>2169</v>
      </c>
      <c r="C1324" s="24">
        <f>'Filter by planned &amp; actual'!F1324</f>
        <v>0</v>
      </c>
      <c r="D1324" s="24">
        <f>'Filter by planned &amp; actual'!F3112</f>
        <v>0</v>
      </c>
      <c r="E1324" s="19" t="s">
        <v>281</v>
      </c>
      <c r="F1324" s="26">
        <v>44805</v>
      </c>
    </row>
    <row r="1325" spans="1:6" hidden="1">
      <c r="A1325" s="113">
        <v>132</v>
      </c>
      <c r="B1325" s="113" t="s">
        <v>2170</v>
      </c>
      <c r="C1325" s="24">
        <f>'Filter by planned &amp; actual'!F1325</f>
        <v>0</v>
      </c>
      <c r="D1325" s="24">
        <f>'Filter by planned &amp; actual'!F3113</f>
        <v>0</v>
      </c>
      <c r="E1325" s="19" t="s">
        <v>281</v>
      </c>
      <c r="F1325" s="26">
        <v>44805</v>
      </c>
    </row>
    <row r="1326" spans="1:6" hidden="1">
      <c r="A1326" s="113">
        <v>133</v>
      </c>
      <c r="B1326" s="113" t="s">
        <v>2171</v>
      </c>
      <c r="C1326" s="24">
        <f>'Filter by planned &amp; actual'!F1326</f>
        <v>32846567</v>
      </c>
      <c r="D1326" s="24">
        <f>'Filter by planned &amp; actual'!F3114</f>
        <v>0</v>
      </c>
      <c r="E1326" s="19" t="s">
        <v>281</v>
      </c>
      <c r="F1326" s="26">
        <v>44805</v>
      </c>
    </row>
    <row r="1327" spans="1:6" hidden="1">
      <c r="A1327" s="113">
        <v>134</v>
      </c>
      <c r="B1327" s="113" t="s">
        <v>2172</v>
      </c>
      <c r="C1327" s="24">
        <f>'Filter by planned &amp; actual'!F1327</f>
        <v>0</v>
      </c>
      <c r="D1327" s="24">
        <f>'Filter by planned &amp; actual'!F3115</f>
        <v>0</v>
      </c>
      <c r="E1327" s="19" t="s">
        <v>281</v>
      </c>
      <c r="F1327" s="26">
        <v>44805</v>
      </c>
    </row>
    <row r="1328" spans="1:6" hidden="1">
      <c r="A1328" s="113">
        <v>135</v>
      </c>
      <c r="B1328" s="113" t="s">
        <v>2173</v>
      </c>
      <c r="C1328" s="24">
        <f>'Filter by planned &amp; actual'!F1328</f>
        <v>20603119</v>
      </c>
      <c r="D1328" s="24">
        <f>'Filter by planned &amp; actual'!F3116</f>
        <v>0</v>
      </c>
      <c r="E1328" s="19" t="s">
        <v>281</v>
      </c>
      <c r="F1328" s="26">
        <v>44805</v>
      </c>
    </row>
    <row r="1329" spans="1:6" hidden="1">
      <c r="A1329" s="113">
        <v>136</v>
      </c>
      <c r="B1329" s="113" t="s">
        <v>2174</v>
      </c>
      <c r="C1329" s="24">
        <f>'Filter by planned &amp; actual'!F1329</f>
        <v>22339225.98</v>
      </c>
      <c r="D1329" s="24">
        <f>'Filter by planned &amp; actual'!F3117</f>
        <v>0</v>
      </c>
      <c r="E1329" s="19" t="s">
        <v>281</v>
      </c>
      <c r="F1329" s="26">
        <v>44805</v>
      </c>
    </row>
    <row r="1330" spans="1:6" hidden="1">
      <c r="A1330" s="113">
        <v>137</v>
      </c>
      <c r="B1330" s="113" t="s">
        <v>2175</v>
      </c>
      <c r="C1330" s="24">
        <f>'Filter by planned &amp; actual'!F1330</f>
        <v>0</v>
      </c>
      <c r="D1330" s="24">
        <f>'Filter by planned &amp; actual'!F3118</f>
        <v>0</v>
      </c>
      <c r="E1330" s="19" t="s">
        <v>281</v>
      </c>
      <c r="F1330" s="26">
        <v>44805</v>
      </c>
    </row>
    <row r="1331" spans="1:6" hidden="1">
      <c r="A1331" s="113">
        <v>138</v>
      </c>
      <c r="B1331" s="113" t="s">
        <v>2176</v>
      </c>
      <c r="C1331" s="24">
        <f>'Filter by planned &amp; actual'!F1331</f>
        <v>14400000</v>
      </c>
      <c r="D1331" s="24">
        <f>'Filter by planned &amp; actual'!F3119</f>
        <v>0</v>
      </c>
      <c r="E1331" s="19" t="s">
        <v>281</v>
      </c>
      <c r="F1331" s="26">
        <v>44805</v>
      </c>
    </row>
    <row r="1332" spans="1:6" hidden="1">
      <c r="A1332" s="113">
        <v>139</v>
      </c>
      <c r="B1332" s="113" t="s">
        <v>2189</v>
      </c>
      <c r="C1332" s="24">
        <f>'Filter by planned &amp; actual'!F1332</f>
        <v>1728914.4800000002</v>
      </c>
      <c r="D1332" s="24">
        <f>'Filter by planned &amp; actual'!F3120</f>
        <v>0</v>
      </c>
      <c r="E1332" s="19" t="s">
        <v>281</v>
      </c>
      <c r="F1332" s="26">
        <v>44805</v>
      </c>
    </row>
    <row r="1333" spans="1:6" hidden="1">
      <c r="A1333" s="113">
        <v>140</v>
      </c>
      <c r="B1333" s="113" t="s">
        <v>2190</v>
      </c>
      <c r="C1333" s="24">
        <f>'Filter by planned &amp; actual'!F1333</f>
        <v>7680000</v>
      </c>
      <c r="D1333" s="24">
        <f>'Filter by planned &amp; actual'!F3121</f>
        <v>0</v>
      </c>
      <c r="E1333" s="19" t="s">
        <v>281</v>
      </c>
      <c r="F1333" s="26">
        <v>44805</v>
      </c>
    </row>
    <row r="1334" spans="1:6" hidden="1">
      <c r="A1334" s="113">
        <v>141</v>
      </c>
      <c r="B1334" s="113" t="s">
        <v>2191</v>
      </c>
      <c r="C1334" s="24">
        <f>'Filter by planned &amp; actual'!F1334</f>
        <v>0</v>
      </c>
      <c r="D1334" s="24">
        <f>'Filter by planned &amp; actual'!F3122</f>
        <v>0</v>
      </c>
      <c r="E1334" s="19" t="s">
        <v>281</v>
      </c>
      <c r="F1334" s="26">
        <v>44805</v>
      </c>
    </row>
    <row r="1335" spans="1:6" hidden="1">
      <c r="A1335" s="113">
        <v>142</v>
      </c>
      <c r="B1335" s="113" t="s">
        <v>2192</v>
      </c>
      <c r="C1335" s="24">
        <f>'Filter by planned &amp; actual'!F1335</f>
        <v>31432656.447359998</v>
      </c>
      <c r="D1335" s="24">
        <f>'Filter by planned &amp; actual'!F3123</f>
        <v>0</v>
      </c>
      <c r="E1335" s="19" t="s">
        <v>281</v>
      </c>
      <c r="F1335" s="26">
        <v>44805</v>
      </c>
    </row>
    <row r="1336" spans="1:6">
      <c r="A1336" s="113">
        <v>143</v>
      </c>
      <c r="B1336" s="113" t="s">
        <v>2193</v>
      </c>
      <c r="C1336" s="24">
        <f>'Filter by planned &amp; actual'!F1336</f>
        <v>0</v>
      </c>
      <c r="D1336" s="24">
        <f>'Filter by planned &amp; actual'!F3124</f>
        <v>0</v>
      </c>
      <c r="E1336" s="19" t="s">
        <v>281</v>
      </c>
      <c r="F1336" s="26">
        <v>44805</v>
      </c>
    </row>
    <row r="1337" spans="1:6">
      <c r="A1337" s="152">
        <v>144</v>
      </c>
      <c r="B1337" s="152" t="s">
        <v>2207</v>
      </c>
      <c r="C1337" s="24">
        <f>'Filter by planned &amp; actual'!F1337</f>
        <v>0</v>
      </c>
      <c r="D1337" s="24">
        <f>'Filter by planned &amp; actual'!F3125</f>
        <v>0</v>
      </c>
      <c r="E1337" s="19" t="s">
        <v>281</v>
      </c>
      <c r="F1337" s="26">
        <v>44805</v>
      </c>
    </row>
    <row r="1338" spans="1:6">
      <c r="A1338" s="152">
        <v>145</v>
      </c>
      <c r="B1338" s="152" t="s">
        <v>2208</v>
      </c>
      <c r="C1338" s="24">
        <f>'Filter by planned &amp; actual'!F1338</f>
        <v>0</v>
      </c>
      <c r="D1338" s="24">
        <f>'Filter by planned &amp; actual'!F3126</f>
        <v>0</v>
      </c>
      <c r="E1338" s="19" t="s">
        <v>281</v>
      </c>
      <c r="F1338" s="26">
        <v>44805</v>
      </c>
    </row>
    <row r="1339" spans="1:6">
      <c r="A1339" s="152">
        <v>146</v>
      </c>
      <c r="B1339" s="152" t="s">
        <v>2211</v>
      </c>
      <c r="C1339" s="24">
        <f>'Filter by planned &amp; actual'!F1339</f>
        <v>0</v>
      </c>
      <c r="D1339" s="24">
        <f>'Filter by planned &amp; actual'!F3127</f>
        <v>0</v>
      </c>
      <c r="E1339" s="19" t="s">
        <v>281</v>
      </c>
      <c r="F1339" s="26">
        <v>44805</v>
      </c>
    </row>
    <row r="1340" spans="1:6">
      <c r="A1340" s="152">
        <v>147</v>
      </c>
      <c r="B1340" s="152" t="s">
        <v>2212</v>
      </c>
      <c r="C1340" s="24">
        <f>'Filter by planned &amp; actual'!F1340</f>
        <v>0</v>
      </c>
      <c r="D1340" s="24">
        <f>'Filter by planned &amp; actual'!F3128</f>
        <v>0</v>
      </c>
      <c r="E1340" s="19" t="s">
        <v>281</v>
      </c>
      <c r="F1340" s="26">
        <v>44805</v>
      </c>
    </row>
    <row r="1341" spans="1:6">
      <c r="A1341" s="152">
        <v>148</v>
      </c>
      <c r="B1341" s="152" t="s">
        <v>2213</v>
      </c>
      <c r="C1341" s="24">
        <f>'Filter by planned &amp; actual'!F1341</f>
        <v>0</v>
      </c>
      <c r="D1341" s="24">
        <f>'Filter by planned &amp; actual'!F3129</f>
        <v>0</v>
      </c>
      <c r="E1341" s="19" t="s">
        <v>281</v>
      </c>
      <c r="F1341" s="26">
        <v>44805</v>
      </c>
    </row>
    <row r="1342" spans="1:6">
      <c r="A1342" s="19">
        <v>0</v>
      </c>
      <c r="B1342" s="20" t="s">
        <v>1985</v>
      </c>
      <c r="C1342" s="24">
        <f>'Filter by planned &amp; actual'!F1342</f>
        <v>0</v>
      </c>
      <c r="D1342" s="24">
        <f>'Filter by planned &amp; actual'!F3130</f>
        <v>0</v>
      </c>
      <c r="E1342" s="19" t="s">
        <v>281</v>
      </c>
      <c r="F1342" s="26">
        <v>44805</v>
      </c>
    </row>
    <row r="1343" spans="1:6" hidden="1">
      <c r="A1343" s="19">
        <v>1</v>
      </c>
      <c r="B1343" s="19" t="s">
        <v>7</v>
      </c>
      <c r="C1343" s="24">
        <f>'Filter by planned &amp; actual'!F1343</f>
        <v>0</v>
      </c>
      <c r="D1343" s="24">
        <f>'Filter by planned &amp; actual'!F3131</f>
        <v>0</v>
      </c>
      <c r="E1343" s="19" t="s">
        <v>281</v>
      </c>
      <c r="F1343" s="26">
        <v>44835</v>
      </c>
    </row>
    <row r="1344" spans="1:6" hidden="1">
      <c r="A1344" s="19">
        <v>2</v>
      </c>
      <c r="B1344" s="19" t="s">
        <v>8</v>
      </c>
      <c r="C1344" s="24">
        <f>'Filter by planned &amp; actual'!F1344</f>
        <v>0</v>
      </c>
      <c r="D1344" s="24">
        <f>'Filter by planned &amp; actual'!F3132</f>
        <v>0</v>
      </c>
      <c r="E1344" s="19" t="s">
        <v>281</v>
      </c>
      <c r="F1344" s="26">
        <v>44835</v>
      </c>
    </row>
    <row r="1345" spans="1:6" hidden="1">
      <c r="A1345" s="19">
        <v>3</v>
      </c>
      <c r="B1345" s="19" t="s">
        <v>9</v>
      </c>
      <c r="C1345" s="24">
        <f>'Filter by planned &amp; actual'!F1345</f>
        <v>4956693.890700493</v>
      </c>
      <c r="D1345" s="24">
        <f>'Filter by planned &amp; actual'!F3133</f>
        <v>0</v>
      </c>
      <c r="E1345" s="19" t="s">
        <v>281</v>
      </c>
      <c r="F1345" s="26">
        <v>44835</v>
      </c>
    </row>
    <row r="1346" spans="1:6" hidden="1">
      <c r="A1346" s="19">
        <v>4</v>
      </c>
      <c r="B1346" s="19" t="s">
        <v>10</v>
      </c>
      <c r="C1346" s="24">
        <f>'Filter by planned &amp; actual'!F1346</f>
        <v>1560798.1374970714</v>
      </c>
      <c r="D1346" s="24">
        <f>'Filter by planned &amp; actual'!F3134</f>
        <v>0</v>
      </c>
      <c r="E1346" s="19" t="s">
        <v>281</v>
      </c>
      <c r="F1346" s="26">
        <v>44835</v>
      </c>
    </row>
    <row r="1347" spans="1:6" hidden="1">
      <c r="A1347" s="19">
        <v>5</v>
      </c>
      <c r="B1347" s="19" t="s">
        <v>11</v>
      </c>
      <c r="C1347" s="24">
        <f>'Filter by planned &amp; actual'!F1347</f>
        <v>0</v>
      </c>
      <c r="D1347" s="24">
        <f>'Filter by planned &amp; actual'!F3135</f>
        <v>0</v>
      </c>
      <c r="E1347" s="19" t="s">
        <v>281</v>
      </c>
      <c r="F1347" s="26">
        <v>44835</v>
      </c>
    </row>
    <row r="1348" spans="1:6" hidden="1">
      <c r="A1348" s="19">
        <v>6</v>
      </c>
      <c r="B1348" s="19" t="s">
        <v>12</v>
      </c>
      <c r="C1348" s="24">
        <f>'Filter by planned &amp; actual'!F1348</f>
        <v>65751118</v>
      </c>
      <c r="D1348" s="24">
        <f>'Filter by planned &amp; actual'!F3136</f>
        <v>0</v>
      </c>
      <c r="E1348" s="19" t="s">
        <v>281</v>
      </c>
      <c r="F1348" s="26">
        <v>44835</v>
      </c>
    </row>
    <row r="1349" spans="1:6" hidden="1">
      <c r="A1349" s="19">
        <v>7</v>
      </c>
      <c r="B1349" s="19" t="s">
        <v>13</v>
      </c>
      <c r="C1349" s="24">
        <f>'Filter by planned &amp; actual'!F1349</f>
        <v>0</v>
      </c>
      <c r="D1349" s="24">
        <f>'Filter by planned &amp; actual'!F3137</f>
        <v>0</v>
      </c>
      <c r="E1349" s="19" t="s">
        <v>281</v>
      </c>
      <c r="F1349" s="26">
        <v>44835</v>
      </c>
    </row>
    <row r="1350" spans="1:6" hidden="1">
      <c r="A1350" s="19">
        <v>8</v>
      </c>
      <c r="B1350" s="19" t="s">
        <v>2004</v>
      </c>
      <c r="C1350" s="24">
        <f>'Filter by planned &amp; actual'!F1350</f>
        <v>1246000</v>
      </c>
      <c r="D1350" s="24">
        <f>'Filter by planned &amp; actual'!F3138</f>
        <v>0</v>
      </c>
      <c r="E1350" s="19" t="s">
        <v>281</v>
      </c>
      <c r="F1350" s="26">
        <v>44835</v>
      </c>
    </row>
    <row r="1351" spans="1:6" hidden="1">
      <c r="A1351" s="19">
        <v>9</v>
      </c>
      <c r="B1351" s="19" t="s">
        <v>15</v>
      </c>
      <c r="C1351" s="24">
        <f>'Filter by planned &amp; actual'!F1351</f>
        <v>0</v>
      </c>
      <c r="D1351" s="24">
        <f>'Filter by planned &amp; actual'!F3139</f>
        <v>0</v>
      </c>
      <c r="E1351" s="19" t="s">
        <v>281</v>
      </c>
      <c r="F1351" s="26">
        <v>44835</v>
      </c>
    </row>
    <row r="1352" spans="1:6" hidden="1">
      <c r="A1352" s="19">
        <v>10</v>
      </c>
      <c r="B1352" s="19" t="s">
        <v>16</v>
      </c>
      <c r="C1352" s="24">
        <f>'Filter by planned &amp; actual'!F1352</f>
        <v>0</v>
      </c>
      <c r="D1352" s="24">
        <f>'Filter by planned &amp; actual'!F3140</f>
        <v>0</v>
      </c>
      <c r="E1352" s="19" t="s">
        <v>281</v>
      </c>
      <c r="F1352" s="26">
        <v>44835</v>
      </c>
    </row>
    <row r="1353" spans="1:6" hidden="1">
      <c r="A1353" s="19">
        <v>11</v>
      </c>
      <c r="B1353" s="19" t="s">
        <v>17</v>
      </c>
      <c r="C1353" s="24">
        <f>'Filter by planned &amp; actual'!F1353</f>
        <v>0</v>
      </c>
      <c r="D1353" s="24">
        <f>'Filter by planned &amp; actual'!F3141</f>
        <v>0</v>
      </c>
      <c r="E1353" s="19" t="s">
        <v>281</v>
      </c>
      <c r="F1353" s="26">
        <v>44835</v>
      </c>
    </row>
    <row r="1354" spans="1:6" hidden="1">
      <c r="A1354" s="19">
        <v>12</v>
      </c>
      <c r="B1354" s="19" t="s">
        <v>18</v>
      </c>
      <c r="C1354" s="24">
        <f>'Filter by planned &amp; actual'!F1354</f>
        <v>0</v>
      </c>
      <c r="D1354" s="24">
        <f>'Filter by planned &amp; actual'!F3142</f>
        <v>0</v>
      </c>
      <c r="E1354" s="19" t="s">
        <v>281</v>
      </c>
      <c r="F1354" s="26">
        <v>44835</v>
      </c>
    </row>
    <row r="1355" spans="1:6" hidden="1">
      <c r="A1355" s="19">
        <v>13</v>
      </c>
      <c r="B1355" s="19" t="s">
        <v>19</v>
      </c>
      <c r="C1355" s="24">
        <f>'Filter by planned &amp; actual'!F1355</f>
        <v>0</v>
      </c>
      <c r="D1355" s="24">
        <f>'Filter by planned &amp; actual'!F3143</f>
        <v>0</v>
      </c>
      <c r="E1355" s="19" t="s">
        <v>281</v>
      </c>
      <c r="F1355" s="26">
        <v>44835</v>
      </c>
    </row>
    <row r="1356" spans="1:6" hidden="1">
      <c r="A1356" s="19">
        <v>14</v>
      </c>
      <c r="B1356" s="19" t="s">
        <v>20</v>
      </c>
      <c r="C1356" s="24">
        <f>'Filter by planned &amp; actual'!F1356</f>
        <v>0</v>
      </c>
      <c r="D1356" s="24">
        <f>'Filter by planned &amp; actual'!F3144</f>
        <v>0</v>
      </c>
      <c r="E1356" s="19" t="s">
        <v>281</v>
      </c>
      <c r="F1356" s="26">
        <v>44835</v>
      </c>
    </row>
    <row r="1357" spans="1:6" hidden="1">
      <c r="A1357" s="19">
        <v>15</v>
      </c>
      <c r="B1357" s="19" t="s">
        <v>21</v>
      </c>
      <c r="C1357" s="24">
        <f>'Filter by planned &amp; actual'!F1357</f>
        <v>0</v>
      </c>
      <c r="D1357" s="24">
        <f>'Filter by planned &amp; actual'!F3145</f>
        <v>0</v>
      </c>
      <c r="E1357" s="19" t="s">
        <v>281</v>
      </c>
      <c r="F1357" s="26">
        <v>44835</v>
      </c>
    </row>
    <row r="1358" spans="1:6" hidden="1">
      <c r="A1358" s="19">
        <v>16</v>
      </c>
      <c r="B1358" s="19" t="s">
        <v>22</v>
      </c>
      <c r="C1358" s="24">
        <f>'Filter by planned &amp; actual'!F1358</f>
        <v>0</v>
      </c>
      <c r="D1358" s="24">
        <f>'Filter by planned &amp; actual'!F3146</f>
        <v>0</v>
      </c>
      <c r="E1358" s="19" t="s">
        <v>281</v>
      </c>
      <c r="F1358" s="26">
        <v>44835</v>
      </c>
    </row>
    <row r="1359" spans="1:6" hidden="1">
      <c r="A1359" s="19">
        <v>17</v>
      </c>
      <c r="B1359" s="19" t="s">
        <v>23</v>
      </c>
      <c r="C1359" s="24">
        <f>'Filter by planned &amp; actual'!F1359</f>
        <v>0</v>
      </c>
      <c r="D1359" s="24">
        <f>'Filter by planned &amp; actual'!F3147</f>
        <v>0</v>
      </c>
      <c r="E1359" s="19" t="s">
        <v>281</v>
      </c>
      <c r="F1359" s="26">
        <v>44835</v>
      </c>
    </row>
    <row r="1360" spans="1:6" hidden="1">
      <c r="A1360" s="19">
        <v>18</v>
      </c>
      <c r="B1360" s="19" t="s">
        <v>24</v>
      </c>
      <c r="C1360" s="24">
        <f>'Filter by planned &amp; actual'!F1360</f>
        <v>0</v>
      </c>
      <c r="D1360" s="24">
        <f>'Filter by planned &amp; actual'!F3148</f>
        <v>0</v>
      </c>
      <c r="E1360" s="19" t="s">
        <v>281</v>
      </c>
      <c r="F1360" s="26">
        <v>44835</v>
      </c>
    </row>
    <row r="1361" spans="1:6" hidden="1">
      <c r="A1361" s="19">
        <v>19</v>
      </c>
      <c r="B1361" s="19" t="s">
        <v>25</v>
      </c>
      <c r="C1361" s="24">
        <f>'Filter by planned &amp; actual'!F1361</f>
        <v>0</v>
      </c>
      <c r="D1361" s="24">
        <f>'Filter by planned &amp; actual'!F3149</f>
        <v>0</v>
      </c>
      <c r="E1361" s="19" t="s">
        <v>281</v>
      </c>
      <c r="F1361" s="26">
        <v>44835</v>
      </c>
    </row>
    <row r="1362" spans="1:6" hidden="1">
      <c r="A1362" s="19">
        <v>20</v>
      </c>
      <c r="B1362" s="19" t="s">
        <v>26</v>
      </c>
      <c r="C1362" s="24">
        <f>'Filter by planned &amp; actual'!F1362</f>
        <v>0</v>
      </c>
      <c r="D1362" s="24">
        <f>'Filter by planned &amp; actual'!F3150</f>
        <v>0</v>
      </c>
      <c r="E1362" s="19" t="s">
        <v>281</v>
      </c>
      <c r="F1362" s="26">
        <v>44835</v>
      </c>
    </row>
    <row r="1363" spans="1:6" hidden="1">
      <c r="A1363" s="19">
        <v>21</v>
      </c>
      <c r="B1363" s="19" t="s">
        <v>27</v>
      </c>
      <c r="C1363" s="24">
        <f>'Filter by planned &amp; actual'!F1363</f>
        <v>25910113</v>
      </c>
      <c r="D1363" s="24">
        <f>'Filter by planned &amp; actual'!F3151</f>
        <v>0</v>
      </c>
      <c r="E1363" s="19" t="s">
        <v>281</v>
      </c>
      <c r="F1363" s="26">
        <v>44835</v>
      </c>
    </row>
    <row r="1364" spans="1:6" hidden="1">
      <c r="A1364" s="19">
        <v>22</v>
      </c>
      <c r="B1364" s="19" t="s">
        <v>29</v>
      </c>
      <c r="C1364" s="24">
        <f>'Filter by planned &amp; actual'!F1364</f>
        <v>34107315</v>
      </c>
      <c r="D1364" s="24">
        <f>'Filter by planned &amp; actual'!F3152</f>
        <v>0</v>
      </c>
      <c r="E1364" s="19" t="s">
        <v>281</v>
      </c>
      <c r="F1364" s="26">
        <v>44835</v>
      </c>
    </row>
    <row r="1365" spans="1:6" hidden="1">
      <c r="A1365" s="19">
        <v>23</v>
      </c>
      <c r="B1365" s="19" t="s">
        <v>30</v>
      </c>
      <c r="C1365" s="24">
        <f>'Filter by planned &amp; actual'!F1365</f>
        <v>22185915</v>
      </c>
      <c r="D1365" s="24">
        <f>'Filter by planned &amp; actual'!F3153</f>
        <v>0</v>
      </c>
      <c r="E1365" s="19" t="s">
        <v>281</v>
      </c>
      <c r="F1365" s="26">
        <v>44835</v>
      </c>
    </row>
    <row r="1366" spans="1:6" hidden="1">
      <c r="A1366" s="19">
        <v>24</v>
      </c>
      <c r="B1366" s="19" t="s">
        <v>31</v>
      </c>
      <c r="C1366" s="24">
        <f>'Filter by planned &amp; actual'!F1366</f>
        <v>1384964.4723405705</v>
      </c>
      <c r="D1366" s="24">
        <f>'Filter by planned &amp; actual'!F3154</f>
        <v>0</v>
      </c>
      <c r="E1366" s="19" t="s">
        <v>281</v>
      </c>
      <c r="F1366" s="26">
        <v>44835</v>
      </c>
    </row>
    <row r="1367" spans="1:6" hidden="1">
      <c r="A1367" s="19">
        <v>25</v>
      </c>
      <c r="B1367" s="19" t="s">
        <v>32</v>
      </c>
      <c r="C1367" s="24">
        <f>'Filter by planned &amp; actual'!F1367</f>
        <v>0</v>
      </c>
      <c r="D1367" s="24">
        <f>'Filter by planned &amp; actual'!F3155</f>
        <v>0</v>
      </c>
      <c r="E1367" s="19" t="s">
        <v>281</v>
      </c>
      <c r="F1367" s="26">
        <v>44835</v>
      </c>
    </row>
    <row r="1368" spans="1:6" hidden="1">
      <c r="A1368" s="19">
        <v>26</v>
      </c>
      <c r="B1368" s="19" t="s">
        <v>34</v>
      </c>
      <c r="C1368" s="24">
        <f>'Filter by planned &amp; actual'!F1368</f>
        <v>24789484</v>
      </c>
      <c r="D1368" s="24">
        <f>'Filter by planned &amp; actual'!F3156</f>
        <v>0</v>
      </c>
      <c r="E1368" s="19" t="s">
        <v>281</v>
      </c>
      <c r="F1368" s="26">
        <v>44835</v>
      </c>
    </row>
    <row r="1369" spans="1:6" hidden="1">
      <c r="A1369" s="19">
        <v>27</v>
      </c>
      <c r="B1369" s="19" t="s">
        <v>35</v>
      </c>
      <c r="C1369" s="24">
        <f>'Filter by planned &amp; actual'!F1369</f>
        <v>0</v>
      </c>
      <c r="D1369" s="24">
        <f>'Filter by planned &amp; actual'!F3157</f>
        <v>0</v>
      </c>
      <c r="E1369" s="19" t="s">
        <v>281</v>
      </c>
      <c r="F1369" s="26">
        <v>44835</v>
      </c>
    </row>
    <row r="1370" spans="1:6" hidden="1">
      <c r="A1370" s="19">
        <v>28</v>
      </c>
      <c r="B1370" s="19" t="s">
        <v>36</v>
      </c>
      <c r="C1370" s="24">
        <f>'Filter by planned &amp; actual'!F1370</f>
        <v>0</v>
      </c>
      <c r="D1370" s="24">
        <f>'Filter by planned &amp; actual'!F3158</f>
        <v>0</v>
      </c>
      <c r="E1370" s="19" t="s">
        <v>281</v>
      </c>
      <c r="F1370" s="26">
        <v>44835</v>
      </c>
    </row>
    <row r="1371" spans="1:6" hidden="1">
      <c r="A1371" s="19">
        <v>29</v>
      </c>
      <c r="B1371" s="19" t="s">
        <v>37</v>
      </c>
      <c r="C1371" s="24">
        <f>'Filter by planned &amp; actual'!F1371</f>
        <v>0</v>
      </c>
      <c r="D1371" s="24">
        <f>'Filter by planned &amp; actual'!F3159</f>
        <v>0</v>
      </c>
      <c r="E1371" s="19" t="s">
        <v>281</v>
      </c>
      <c r="F1371" s="26">
        <v>44835</v>
      </c>
    </row>
    <row r="1372" spans="1:6" hidden="1">
      <c r="A1372" s="19">
        <v>30</v>
      </c>
      <c r="B1372" s="19" t="s">
        <v>38</v>
      </c>
      <c r="C1372" s="24">
        <f>'Filter by planned &amp; actual'!F1372</f>
        <v>0</v>
      </c>
      <c r="D1372" s="24">
        <f>'Filter by planned &amp; actual'!F3160</f>
        <v>0</v>
      </c>
      <c r="E1372" s="19" t="s">
        <v>281</v>
      </c>
      <c r="F1372" s="26">
        <v>44835</v>
      </c>
    </row>
    <row r="1373" spans="1:6" hidden="1">
      <c r="A1373" s="19">
        <v>31</v>
      </c>
      <c r="B1373" s="19" t="s">
        <v>39</v>
      </c>
      <c r="C1373" s="24">
        <f>'Filter by planned &amp; actual'!F1373</f>
        <v>0</v>
      </c>
      <c r="D1373" s="24">
        <f>'Filter by planned &amp; actual'!F3161</f>
        <v>0</v>
      </c>
      <c r="E1373" s="19" t="s">
        <v>281</v>
      </c>
      <c r="F1373" s="26">
        <v>44835</v>
      </c>
    </row>
    <row r="1374" spans="1:6" hidden="1">
      <c r="A1374" s="19">
        <v>32</v>
      </c>
      <c r="B1374" s="19" t="s">
        <v>40</v>
      </c>
      <c r="C1374" s="24">
        <f>'Filter by planned &amp; actual'!F1374</f>
        <v>0</v>
      </c>
      <c r="D1374" s="24">
        <f>'Filter by planned &amp; actual'!F3162</f>
        <v>0</v>
      </c>
      <c r="E1374" s="19" t="s">
        <v>281</v>
      </c>
      <c r="F1374" s="26">
        <v>44835</v>
      </c>
    </row>
    <row r="1375" spans="1:6" hidden="1">
      <c r="A1375" s="19">
        <v>33</v>
      </c>
      <c r="B1375" s="19" t="s">
        <v>41</v>
      </c>
      <c r="C1375" s="24">
        <f>'Filter by planned &amp; actual'!F1375</f>
        <v>27984884</v>
      </c>
      <c r="D1375" s="24">
        <f>'Filter by planned &amp; actual'!F3163</f>
        <v>0</v>
      </c>
      <c r="E1375" s="19" t="s">
        <v>281</v>
      </c>
      <c r="F1375" s="26">
        <v>44835</v>
      </c>
    </row>
    <row r="1376" spans="1:6" hidden="1">
      <c r="A1376" s="19">
        <v>34</v>
      </c>
      <c r="B1376" s="19" t="s">
        <v>42</v>
      </c>
      <c r="C1376" s="24">
        <f>'Filter by planned &amp; actual'!F1376</f>
        <v>0</v>
      </c>
      <c r="D1376" s="24">
        <f>'Filter by planned &amp; actual'!F3164</f>
        <v>0</v>
      </c>
      <c r="E1376" s="19" t="s">
        <v>281</v>
      </c>
      <c r="F1376" s="26">
        <v>44835</v>
      </c>
    </row>
    <row r="1377" spans="1:6" hidden="1">
      <c r="A1377" s="19">
        <v>35</v>
      </c>
      <c r="B1377" s="19" t="s">
        <v>43</v>
      </c>
      <c r="C1377" s="24">
        <f>'Filter by planned &amp; actual'!F1377</f>
        <v>0</v>
      </c>
      <c r="D1377" s="24">
        <f>'Filter by planned &amp; actual'!F3165</f>
        <v>0</v>
      </c>
      <c r="E1377" s="19" t="s">
        <v>281</v>
      </c>
      <c r="F1377" s="26">
        <v>44835</v>
      </c>
    </row>
    <row r="1378" spans="1:6" hidden="1">
      <c r="A1378" s="19">
        <v>36</v>
      </c>
      <c r="B1378" s="19" t="s">
        <v>44</v>
      </c>
      <c r="C1378" s="24">
        <f>'Filter by planned &amp; actual'!F1378</f>
        <v>0</v>
      </c>
      <c r="D1378" s="24">
        <f>'Filter by planned &amp; actual'!F3166</f>
        <v>0</v>
      </c>
      <c r="E1378" s="19" t="s">
        <v>281</v>
      </c>
      <c r="F1378" s="26">
        <v>44835</v>
      </c>
    </row>
    <row r="1379" spans="1:6" hidden="1">
      <c r="A1379" s="19">
        <v>37</v>
      </c>
      <c r="B1379" s="19" t="s">
        <v>1980</v>
      </c>
      <c r="C1379" s="24">
        <f>'Filter by planned &amp; actual'!F1379</f>
        <v>0</v>
      </c>
      <c r="D1379" s="24">
        <f>'Filter by planned &amp; actual'!F3167</f>
        <v>0</v>
      </c>
      <c r="E1379" s="19" t="s">
        <v>281</v>
      </c>
      <c r="F1379" s="26">
        <v>44835</v>
      </c>
    </row>
    <row r="1380" spans="1:6" hidden="1">
      <c r="A1380" s="19">
        <v>38</v>
      </c>
      <c r="B1380" s="19" t="s">
        <v>1982</v>
      </c>
      <c r="C1380" s="24">
        <f>'Filter by planned &amp; actual'!F1380</f>
        <v>16238503</v>
      </c>
      <c r="D1380" s="24">
        <f>'Filter by planned &amp; actual'!F3168</f>
        <v>0</v>
      </c>
      <c r="E1380" s="19" t="s">
        <v>281</v>
      </c>
      <c r="F1380" s="26">
        <v>44835</v>
      </c>
    </row>
    <row r="1381" spans="1:6" hidden="1">
      <c r="A1381" s="19">
        <v>39</v>
      </c>
      <c r="B1381" s="19" t="s">
        <v>1984</v>
      </c>
      <c r="C1381" s="24">
        <f>'Filter by planned &amp; actual'!F1381</f>
        <v>0</v>
      </c>
      <c r="D1381" s="24">
        <f>'Filter by planned &amp; actual'!F3169</f>
        <v>0</v>
      </c>
      <c r="E1381" s="19" t="s">
        <v>281</v>
      </c>
      <c r="F1381" s="26">
        <v>44835</v>
      </c>
    </row>
    <row r="1382" spans="1:6" hidden="1">
      <c r="A1382" s="19">
        <v>40</v>
      </c>
      <c r="B1382" s="19" t="s">
        <v>2001</v>
      </c>
      <c r="C1382" s="24">
        <f>'Filter by planned &amp; actual'!F1382</f>
        <v>0</v>
      </c>
      <c r="D1382" s="24">
        <f>'Filter by planned &amp; actual'!F3170</f>
        <v>0</v>
      </c>
      <c r="E1382" s="19" t="s">
        <v>281</v>
      </c>
      <c r="F1382" s="26">
        <v>44835</v>
      </c>
    </row>
    <row r="1383" spans="1:6" hidden="1">
      <c r="A1383" s="19">
        <v>41</v>
      </c>
      <c r="B1383" s="19" t="s">
        <v>2002</v>
      </c>
      <c r="C1383" s="24">
        <f>'Filter by planned &amp; actual'!F1383</f>
        <v>0</v>
      </c>
      <c r="D1383" s="24">
        <f>'Filter by planned &amp; actual'!F3171</f>
        <v>0</v>
      </c>
      <c r="E1383" s="19" t="s">
        <v>281</v>
      </c>
      <c r="F1383" s="26">
        <v>44835</v>
      </c>
    </row>
    <row r="1384" spans="1:6" hidden="1">
      <c r="A1384" s="19">
        <v>42</v>
      </c>
      <c r="B1384" s="19" t="s">
        <v>2003</v>
      </c>
      <c r="C1384" s="24">
        <f>'Filter by planned &amp; actual'!F1384</f>
        <v>0</v>
      </c>
      <c r="D1384" s="24">
        <f>'Filter by planned &amp; actual'!F3172</f>
        <v>0</v>
      </c>
      <c r="E1384" s="19" t="s">
        <v>281</v>
      </c>
      <c r="F1384" s="26">
        <v>44835</v>
      </c>
    </row>
    <row r="1385" spans="1:6" hidden="1">
      <c r="A1385" s="19">
        <v>43</v>
      </c>
      <c r="B1385" s="19" t="s">
        <v>2064</v>
      </c>
      <c r="C1385" s="24">
        <f>'Filter by planned &amp; actual'!F1385</f>
        <v>0</v>
      </c>
      <c r="D1385" s="24">
        <f>'Filter by planned &amp; actual'!F3173</f>
        <v>0</v>
      </c>
      <c r="E1385" s="19" t="s">
        <v>281</v>
      </c>
      <c r="F1385" s="26">
        <v>44835</v>
      </c>
    </row>
    <row r="1386" spans="1:6" hidden="1">
      <c r="A1386" s="19">
        <v>44</v>
      </c>
      <c r="B1386" s="19" t="s">
        <v>2062</v>
      </c>
      <c r="C1386" s="24">
        <f>'Filter by planned &amp; actual'!F1386</f>
        <v>0</v>
      </c>
      <c r="D1386" s="24">
        <f>'Filter by planned &amp; actual'!F3174</f>
        <v>0</v>
      </c>
      <c r="E1386" s="19" t="s">
        <v>281</v>
      </c>
      <c r="F1386" s="26">
        <v>44835</v>
      </c>
    </row>
    <row r="1387" spans="1:6" hidden="1">
      <c r="A1387" s="19">
        <v>45</v>
      </c>
      <c r="B1387" s="19" t="s">
        <v>2063</v>
      </c>
      <c r="C1387" s="24">
        <f>'Filter by planned &amp; actual'!F1387</f>
        <v>0</v>
      </c>
      <c r="D1387" s="24">
        <f>'Filter by planned &amp; actual'!F3175</f>
        <v>0</v>
      </c>
      <c r="E1387" s="19" t="s">
        <v>281</v>
      </c>
      <c r="F1387" s="26">
        <v>44835</v>
      </c>
    </row>
    <row r="1388" spans="1:6" hidden="1">
      <c r="A1388" s="19">
        <v>46</v>
      </c>
      <c r="B1388" s="12" t="s">
        <v>2065</v>
      </c>
      <c r="C1388" s="24">
        <f>'Filter by planned &amp; actual'!F1388</f>
        <v>0</v>
      </c>
      <c r="D1388" s="24">
        <f>'Filter by planned &amp; actual'!F3176</f>
        <v>0</v>
      </c>
      <c r="E1388" s="19" t="s">
        <v>281</v>
      </c>
      <c r="F1388" s="26">
        <v>44835</v>
      </c>
    </row>
    <row r="1389" spans="1:6" hidden="1">
      <c r="A1389" s="19">
        <v>47</v>
      </c>
      <c r="B1389" s="12" t="s">
        <v>2066</v>
      </c>
      <c r="C1389" s="24">
        <f>'Filter by planned &amp; actual'!F1389</f>
        <v>40912218</v>
      </c>
      <c r="D1389" s="24">
        <f>'Filter by planned &amp; actual'!F3177</f>
        <v>0</v>
      </c>
      <c r="E1389" s="19" t="s">
        <v>281</v>
      </c>
      <c r="F1389" s="26">
        <v>44835</v>
      </c>
    </row>
    <row r="1390" spans="1:6" hidden="1">
      <c r="A1390" s="19">
        <v>48</v>
      </c>
      <c r="B1390" s="19" t="s">
        <v>2068</v>
      </c>
      <c r="C1390" s="24">
        <f>'Filter by planned &amp; actual'!F1390</f>
        <v>0</v>
      </c>
      <c r="D1390" s="24">
        <f>'Filter by planned &amp; actual'!F3178</f>
        <v>0</v>
      </c>
      <c r="E1390" s="19" t="s">
        <v>281</v>
      </c>
      <c r="F1390" s="26">
        <v>44835</v>
      </c>
    </row>
    <row r="1391" spans="1:6" hidden="1">
      <c r="A1391" s="19">
        <v>49</v>
      </c>
      <c r="B1391" s="19" t="s">
        <v>2069</v>
      </c>
      <c r="C1391" s="24">
        <f>'Filter by planned &amp; actual'!F1391</f>
        <v>0</v>
      </c>
      <c r="D1391" s="24">
        <f>'Filter by planned &amp; actual'!F3179</f>
        <v>0</v>
      </c>
      <c r="E1391" s="19" t="s">
        <v>281</v>
      </c>
      <c r="F1391" s="26">
        <v>44835</v>
      </c>
    </row>
    <row r="1392" spans="1:6" hidden="1">
      <c r="A1392" s="19">
        <v>50</v>
      </c>
      <c r="B1392" s="19" t="s">
        <v>66</v>
      </c>
      <c r="C1392" s="24">
        <f>'Filter by planned &amp; actual'!F1392</f>
        <v>0</v>
      </c>
      <c r="D1392" s="24">
        <f>'Filter by planned &amp; actual'!F3180</f>
        <v>0</v>
      </c>
      <c r="E1392" s="19" t="s">
        <v>281</v>
      </c>
      <c r="F1392" s="26">
        <v>44835</v>
      </c>
    </row>
    <row r="1393" spans="1:6" hidden="1">
      <c r="A1393" s="19">
        <v>51</v>
      </c>
      <c r="B1393" s="19" t="s">
        <v>67</v>
      </c>
      <c r="C1393" s="24">
        <f>'Filter by planned &amp; actual'!F1393</f>
        <v>0</v>
      </c>
      <c r="D1393" s="24">
        <f>'Filter by planned &amp; actual'!F3181</f>
        <v>0</v>
      </c>
      <c r="E1393" s="19" t="s">
        <v>281</v>
      </c>
      <c r="F1393" s="26">
        <v>44835</v>
      </c>
    </row>
    <row r="1394" spans="1:6" hidden="1">
      <c r="A1394" s="19">
        <v>52</v>
      </c>
      <c r="B1394" s="19" t="s">
        <v>68</v>
      </c>
      <c r="C1394" s="24">
        <f>'Filter by planned &amp; actual'!F1394</f>
        <v>0</v>
      </c>
      <c r="D1394" s="24">
        <f>'Filter by planned &amp; actual'!F3182</f>
        <v>0</v>
      </c>
      <c r="E1394" s="19" t="s">
        <v>281</v>
      </c>
      <c r="F1394" s="26">
        <v>44835</v>
      </c>
    </row>
    <row r="1395" spans="1:6" hidden="1">
      <c r="A1395" s="19">
        <v>53</v>
      </c>
      <c r="B1395" s="19" t="s">
        <v>69</v>
      </c>
      <c r="C1395" s="24">
        <f>'Filter by planned &amp; actual'!F1395</f>
        <v>0</v>
      </c>
      <c r="D1395" s="24">
        <f>'Filter by planned &amp; actual'!F3183</f>
        <v>0</v>
      </c>
      <c r="E1395" s="19" t="s">
        <v>281</v>
      </c>
      <c r="F1395" s="26">
        <v>44835</v>
      </c>
    </row>
    <row r="1396" spans="1:6" hidden="1">
      <c r="A1396" s="19">
        <v>54</v>
      </c>
      <c r="B1396" s="19" t="s">
        <v>70</v>
      </c>
      <c r="C1396" s="24">
        <f>'Filter by planned &amp; actual'!F1396</f>
        <v>0</v>
      </c>
      <c r="D1396" s="24">
        <f>'Filter by planned &amp; actual'!F3184</f>
        <v>0</v>
      </c>
      <c r="E1396" s="19" t="s">
        <v>281</v>
      </c>
      <c r="F1396" s="26">
        <v>44835</v>
      </c>
    </row>
    <row r="1397" spans="1:6" hidden="1">
      <c r="A1397" s="19">
        <v>55</v>
      </c>
      <c r="B1397" s="19" t="s">
        <v>71</v>
      </c>
      <c r="C1397" s="24">
        <f>'Filter by planned &amp; actual'!F1397</f>
        <v>0</v>
      </c>
      <c r="D1397" s="24">
        <f>'Filter by planned &amp; actual'!F3185</f>
        <v>0</v>
      </c>
      <c r="E1397" s="19" t="s">
        <v>281</v>
      </c>
      <c r="F1397" s="26">
        <v>44835</v>
      </c>
    </row>
    <row r="1398" spans="1:6" hidden="1">
      <c r="A1398" s="19">
        <v>56</v>
      </c>
      <c r="B1398" s="19" t="s">
        <v>72</v>
      </c>
      <c r="C1398" s="24">
        <f>'Filter by planned &amp; actual'!F1398</f>
        <v>0</v>
      </c>
      <c r="D1398" s="24">
        <f>'Filter by planned &amp; actual'!F3186</f>
        <v>0</v>
      </c>
      <c r="E1398" s="19" t="s">
        <v>281</v>
      </c>
      <c r="F1398" s="26">
        <v>44835</v>
      </c>
    </row>
    <row r="1399" spans="1:6" hidden="1">
      <c r="A1399" s="19">
        <v>57</v>
      </c>
      <c r="B1399" s="19" t="s">
        <v>73</v>
      </c>
      <c r="C1399" s="24">
        <f>'Filter by planned &amp; actual'!F1399</f>
        <v>0</v>
      </c>
      <c r="D1399" s="24">
        <f>'Filter by planned &amp; actual'!F3187</f>
        <v>0</v>
      </c>
      <c r="E1399" s="19" t="s">
        <v>281</v>
      </c>
      <c r="F1399" s="26">
        <v>44835</v>
      </c>
    </row>
    <row r="1400" spans="1:6" hidden="1">
      <c r="A1400" s="19">
        <v>58</v>
      </c>
      <c r="B1400" s="19" t="s">
        <v>74</v>
      </c>
      <c r="C1400" s="24">
        <f>'Filter by planned &amp; actual'!F1400</f>
        <v>0</v>
      </c>
      <c r="D1400" s="24">
        <f>'Filter by planned &amp; actual'!F3188</f>
        <v>0</v>
      </c>
      <c r="E1400" s="19" t="s">
        <v>281</v>
      </c>
      <c r="F1400" s="26">
        <v>44835</v>
      </c>
    </row>
    <row r="1401" spans="1:6" hidden="1">
      <c r="A1401" s="19">
        <v>59</v>
      </c>
      <c r="B1401" s="19" t="s">
        <v>75</v>
      </c>
      <c r="C1401" s="24">
        <f>'Filter by planned &amp; actual'!F1401</f>
        <v>0</v>
      </c>
      <c r="D1401" s="24">
        <f>'Filter by planned &amp; actual'!F3189</f>
        <v>0</v>
      </c>
      <c r="E1401" s="19" t="s">
        <v>281</v>
      </c>
      <c r="F1401" s="26">
        <v>44835</v>
      </c>
    </row>
    <row r="1402" spans="1:6" hidden="1">
      <c r="A1402" s="19">
        <v>60</v>
      </c>
      <c r="B1402" s="19" t="s">
        <v>76</v>
      </c>
      <c r="C1402" s="24">
        <f>'Filter by planned &amp; actual'!F1402</f>
        <v>0</v>
      </c>
      <c r="D1402" s="24">
        <f>'Filter by planned &amp; actual'!F3190</f>
        <v>0</v>
      </c>
      <c r="E1402" s="19" t="s">
        <v>281</v>
      </c>
      <c r="F1402" s="26">
        <v>44835</v>
      </c>
    </row>
    <row r="1403" spans="1:6" hidden="1">
      <c r="A1403" s="19">
        <v>61</v>
      </c>
      <c r="B1403" s="19" t="s">
        <v>77</v>
      </c>
      <c r="C1403" s="24">
        <f>'Filter by planned &amp; actual'!F1403</f>
        <v>0</v>
      </c>
      <c r="D1403" s="24">
        <f>'Filter by planned &amp; actual'!F3191</f>
        <v>0</v>
      </c>
      <c r="E1403" s="19" t="s">
        <v>281</v>
      </c>
      <c r="F1403" s="26">
        <v>44835</v>
      </c>
    </row>
    <row r="1404" spans="1:6" hidden="1">
      <c r="A1404" s="19">
        <v>62</v>
      </c>
      <c r="B1404" s="19" t="s">
        <v>87</v>
      </c>
      <c r="C1404" s="24">
        <f>'Filter by planned &amp; actual'!F1404</f>
        <v>0</v>
      </c>
      <c r="D1404" s="24">
        <f>'Filter by planned &amp; actual'!F3192</f>
        <v>0</v>
      </c>
      <c r="E1404" s="19" t="s">
        <v>281</v>
      </c>
      <c r="F1404" s="26">
        <v>44835</v>
      </c>
    </row>
    <row r="1405" spans="1:6" hidden="1">
      <c r="A1405" s="19">
        <v>63</v>
      </c>
      <c r="B1405" s="19" t="s">
        <v>93</v>
      </c>
      <c r="C1405" s="24">
        <f>'Filter by planned &amp; actual'!F1405</f>
        <v>0</v>
      </c>
      <c r="D1405" s="24">
        <f>'Filter by planned &amp; actual'!F3193</f>
        <v>0</v>
      </c>
      <c r="E1405" s="19" t="s">
        <v>281</v>
      </c>
      <c r="F1405" s="26">
        <v>44835</v>
      </c>
    </row>
    <row r="1406" spans="1:6" hidden="1">
      <c r="A1406" s="19">
        <v>64</v>
      </c>
      <c r="B1406" s="19" t="s">
        <v>94</v>
      </c>
      <c r="C1406" s="24">
        <f>'Filter by planned &amp; actual'!F1406</f>
        <v>0</v>
      </c>
      <c r="D1406" s="24">
        <f>'Filter by planned &amp; actual'!F3194</f>
        <v>0</v>
      </c>
      <c r="E1406" s="19" t="s">
        <v>281</v>
      </c>
      <c r="F1406" s="26">
        <v>44835</v>
      </c>
    </row>
    <row r="1407" spans="1:6" hidden="1">
      <c r="A1407" s="19">
        <v>65</v>
      </c>
      <c r="B1407" s="19" t="s">
        <v>95</v>
      </c>
      <c r="C1407" s="24">
        <f>'Filter by planned &amp; actual'!F1407</f>
        <v>0</v>
      </c>
      <c r="D1407" s="24">
        <f>'Filter by planned &amp; actual'!F3195</f>
        <v>0</v>
      </c>
      <c r="E1407" s="19" t="s">
        <v>281</v>
      </c>
      <c r="F1407" s="26">
        <v>44835</v>
      </c>
    </row>
    <row r="1408" spans="1:6" hidden="1">
      <c r="A1408" s="19">
        <v>66</v>
      </c>
      <c r="B1408" s="19" t="s">
        <v>96</v>
      </c>
      <c r="C1408" s="24">
        <f>'Filter by planned &amp; actual'!F1408</f>
        <v>0</v>
      </c>
      <c r="D1408" s="24">
        <f>'Filter by planned &amp; actual'!F3196</f>
        <v>0</v>
      </c>
      <c r="E1408" s="19" t="s">
        <v>281</v>
      </c>
      <c r="F1408" s="26">
        <v>44835</v>
      </c>
    </row>
    <row r="1409" spans="1:6" hidden="1">
      <c r="A1409" s="19">
        <v>67</v>
      </c>
      <c r="B1409" s="19" t="s">
        <v>97</v>
      </c>
      <c r="C1409" s="24">
        <f>'Filter by planned &amp; actual'!F1409</f>
        <v>0</v>
      </c>
      <c r="D1409" s="24">
        <f>'Filter by planned &amp; actual'!F3197</f>
        <v>0</v>
      </c>
      <c r="E1409" s="19" t="s">
        <v>281</v>
      </c>
      <c r="F1409" s="26">
        <v>44835</v>
      </c>
    </row>
    <row r="1410" spans="1:6" hidden="1">
      <c r="A1410" s="19">
        <v>68</v>
      </c>
      <c r="B1410" s="19" t="s">
        <v>98</v>
      </c>
      <c r="C1410" s="24">
        <f>'Filter by planned &amp; actual'!F1410</f>
        <v>0</v>
      </c>
      <c r="D1410" s="24">
        <f>'Filter by planned &amp; actual'!F3198</f>
        <v>0</v>
      </c>
      <c r="E1410" s="19" t="s">
        <v>281</v>
      </c>
      <c r="F1410" s="26">
        <v>44835</v>
      </c>
    </row>
    <row r="1411" spans="1:6" hidden="1">
      <c r="A1411" s="19">
        <v>69</v>
      </c>
      <c r="B1411" s="19" t="s">
        <v>99</v>
      </c>
      <c r="C1411" s="24">
        <f>'Filter by planned &amp; actual'!F1411</f>
        <v>0</v>
      </c>
      <c r="D1411" s="24">
        <f>'Filter by planned &amp; actual'!F3199</f>
        <v>0</v>
      </c>
      <c r="E1411" s="19" t="s">
        <v>281</v>
      </c>
      <c r="F1411" s="26">
        <v>44835</v>
      </c>
    </row>
    <row r="1412" spans="1:6" hidden="1">
      <c r="A1412" s="19">
        <v>70</v>
      </c>
      <c r="B1412" s="19" t="s">
        <v>100</v>
      </c>
      <c r="C1412" s="24">
        <f>'Filter by planned &amp; actual'!F1412</f>
        <v>0</v>
      </c>
      <c r="D1412" s="24">
        <f>'Filter by planned &amp; actual'!F3200</f>
        <v>0</v>
      </c>
      <c r="E1412" s="19" t="s">
        <v>281</v>
      </c>
      <c r="F1412" s="26">
        <v>44835</v>
      </c>
    </row>
    <row r="1413" spans="1:6" hidden="1">
      <c r="A1413" s="19">
        <v>71</v>
      </c>
      <c r="B1413" s="19" t="s">
        <v>101</v>
      </c>
      <c r="C1413" s="24">
        <f>'Filter by planned &amp; actual'!F1413</f>
        <v>0</v>
      </c>
      <c r="D1413" s="24">
        <f>'Filter by planned &amp; actual'!F3201</f>
        <v>0</v>
      </c>
      <c r="E1413" s="19" t="s">
        <v>281</v>
      </c>
      <c r="F1413" s="26">
        <v>44835</v>
      </c>
    </row>
    <row r="1414" spans="1:6" hidden="1">
      <c r="A1414" s="19">
        <v>72</v>
      </c>
      <c r="B1414" s="19" t="s">
        <v>102</v>
      </c>
      <c r="C1414" s="24">
        <f>'Filter by planned &amp; actual'!F1414</f>
        <v>0</v>
      </c>
      <c r="D1414" s="24">
        <f>'Filter by planned &amp; actual'!F3202</f>
        <v>0</v>
      </c>
      <c r="E1414" s="19" t="s">
        <v>281</v>
      </c>
      <c r="F1414" s="26">
        <v>44835</v>
      </c>
    </row>
    <row r="1415" spans="1:6" hidden="1">
      <c r="A1415" s="19">
        <v>73</v>
      </c>
      <c r="B1415" s="19" t="s">
        <v>103</v>
      </c>
      <c r="C1415" s="24">
        <f>'Filter by planned &amp; actual'!F1415</f>
        <v>0</v>
      </c>
      <c r="D1415" s="24">
        <f>'Filter by planned &amp; actual'!F3203</f>
        <v>0</v>
      </c>
      <c r="E1415" s="19" t="s">
        <v>281</v>
      </c>
      <c r="F1415" s="26">
        <v>44835</v>
      </c>
    </row>
    <row r="1416" spans="1:6" hidden="1">
      <c r="A1416" s="19">
        <v>74</v>
      </c>
      <c r="B1416" s="19" t="s">
        <v>104</v>
      </c>
      <c r="C1416" s="24">
        <f>'Filter by planned &amp; actual'!F1416</f>
        <v>0</v>
      </c>
      <c r="D1416" s="24">
        <f>'Filter by planned &amp; actual'!F3204</f>
        <v>0</v>
      </c>
      <c r="E1416" s="19" t="s">
        <v>281</v>
      </c>
      <c r="F1416" s="26">
        <v>44835</v>
      </c>
    </row>
    <row r="1417" spans="1:6" hidden="1">
      <c r="A1417" s="19">
        <v>75</v>
      </c>
      <c r="B1417" s="19" t="s">
        <v>105</v>
      </c>
      <c r="C1417" s="24">
        <f>'Filter by planned &amp; actual'!F1417</f>
        <v>0</v>
      </c>
      <c r="D1417" s="24">
        <f>'Filter by planned &amp; actual'!F3205</f>
        <v>0</v>
      </c>
      <c r="E1417" s="19" t="s">
        <v>281</v>
      </c>
      <c r="F1417" s="26">
        <v>44835</v>
      </c>
    </row>
    <row r="1418" spans="1:6" hidden="1">
      <c r="A1418" s="19">
        <v>76</v>
      </c>
      <c r="B1418" s="19" t="s">
        <v>111</v>
      </c>
      <c r="C1418" s="24">
        <f>'Filter by planned &amp; actual'!F1418</f>
        <v>0</v>
      </c>
      <c r="D1418" s="24">
        <f>'Filter by planned &amp; actual'!F3206</f>
        <v>0</v>
      </c>
      <c r="E1418" s="19" t="s">
        <v>281</v>
      </c>
      <c r="F1418" s="26">
        <v>44835</v>
      </c>
    </row>
    <row r="1419" spans="1:6" hidden="1">
      <c r="A1419" s="19">
        <v>77</v>
      </c>
      <c r="B1419" s="19" t="s">
        <v>112</v>
      </c>
      <c r="C1419" s="24">
        <f>'Filter by planned &amp; actual'!F1419</f>
        <v>0</v>
      </c>
      <c r="D1419" s="24">
        <f>'Filter by planned &amp; actual'!F3207</f>
        <v>0</v>
      </c>
      <c r="E1419" s="19" t="s">
        <v>281</v>
      </c>
      <c r="F1419" s="26">
        <v>44835</v>
      </c>
    </row>
    <row r="1420" spans="1:6" hidden="1">
      <c r="A1420" s="19">
        <v>78</v>
      </c>
      <c r="B1420" s="19" t="s">
        <v>113</v>
      </c>
      <c r="C1420" s="24">
        <f>'Filter by planned &amp; actual'!F1420</f>
        <v>0</v>
      </c>
      <c r="D1420" s="24">
        <f>'Filter by planned &amp; actual'!F3208</f>
        <v>0</v>
      </c>
      <c r="E1420" s="19" t="s">
        <v>281</v>
      </c>
      <c r="F1420" s="26">
        <v>44835</v>
      </c>
    </row>
    <row r="1421" spans="1:6" hidden="1">
      <c r="A1421" s="19">
        <v>79</v>
      </c>
      <c r="B1421" s="19" t="s">
        <v>114</v>
      </c>
      <c r="C1421" s="24">
        <f>'Filter by planned &amp; actual'!F1421</f>
        <v>0</v>
      </c>
      <c r="D1421" s="24">
        <f>'Filter by planned &amp; actual'!F3209</f>
        <v>0</v>
      </c>
      <c r="E1421" s="19" t="s">
        <v>281</v>
      </c>
      <c r="F1421" s="26">
        <v>44835</v>
      </c>
    </row>
    <row r="1422" spans="1:6" hidden="1">
      <c r="A1422" s="19">
        <v>80</v>
      </c>
      <c r="B1422" s="19" t="s">
        <v>115</v>
      </c>
      <c r="C1422" s="24">
        <f>'Filter by planned &amp; actual'!F1422</f>
        <v>0</v>
      </c>
      <c r="D1422" s="24">
        <f>'Filter by planned &amp; actual'!F3210</f>
        <v>0</v>
      </c>
      <c r="E1422" s="19" t="s">
        <v>281</v>
      </c>
      <c r="F1422" s="26">
        <v>44835</v>
      </c>
    </row>
    <row r="1423" spans="1:6" hidden="1">
      <c r="A1423" s="19">
        <v>81</v>
      </c>
      <c r="B1423" s="19" t="s">
        <v>116</v>
      </c>
      <c r="C1423" s="24">
        <f>'Filter by planned &amp; actual'!F1423</f>
        <v>0</v>
      </c>
      <c r="D1423" s="24">
        <f>'Filter by planned &amp; actual'!F3211</f>
        <v>0</v>
      </c>
      <c r="E1423" s="19" t="s">
        <v>281</v>
      </c>
      <c r="F1423" s="26">
        <v>44835</v>
      </c>
    </row>
    <row r="1424" spans="1:6" hidden="1">
      <c r="A1424" s="19">
        <v>82</v>
      </c>
      <c r="B1424" s="19" t="s">
        <v>117</v>
      </c>
      <c r="C1424" s="24">
        <f>'Filter by planned &amp; actual'!F1424</f>
        <v>0</v>
      </c>
      <c r="D1424" s="24">
        <f>'Filter by planned &amp; actual'!F3212</f>
        <v>0</v>
      </c>
      <c r="E1424" s="19" t="s">
        <v>281</v>
      </c>
      <c r="F1424" s="26">
        <v>44835</v>
      </c>
    </row>
    <row r="1425" spans="1:6" hidden="1">
      <c r="A1425" s="19">
        <v>83</v>
      </c>
      <c r="B1425" s="19" t="s">
        <v>118</v>
      </c>
      <c r="C1425" s="24">
        <f>'Filter by planned &amp; actual'!F1425</f>
        <v>0</v>
      </c>
      <c r="D1425" s="24">
        <f>'Filter by planned &amp; actual'!F3213</f>
        <v>0</v>
      </c>
      <c r="E1425" s="19" t="s">
        <v>281</v>
      </c>
      <c r="F1425" s="26">
        <v>44835</v>
      </c>
    </row>
    <row r="1426" spans="1:6" hidden="1">
      <c r="A1426" s="19">
        <v>84</v>
      </c>
      <c r="B1426" s="19" t="s">
        <v>119</v>
      </c>
      <c r="C1426" s="24">
        <f>'Filter by planned &amp; actual'!F1426</f>
        <v>0</v>
      </c>
      <c r="D1426" s="24">
        <f>'Filter by planned &amp; actual'!F3214</f>
        <v>0</v>
      </c>
      <c r="E1426" s="19" t="s">
        <v>281</v>
      </c>
      <c r="F1426" s="26">
        <v>44835</v>
      </c>
    </row>
    <row r="1427" spans="1:6" hidden="1">
      <c r="A1427" s="19">
        <v>85</v>
      </c>
      <c r="B1427" s="19" t="s">
        <v>120</v>
      </c>
      <c r="C1427" s="24">
        <f>'Filter by planned &amp; actual'!F1427</f>
        <v>0</v>
      </c>
      <c r="D1427" s="24">
        <f>'Filter by planned &amp; actual'!F3215</f>
        <v>0</v>
      </c>
      <c r="E1427" s="19" t="s">
        <v>281</v>
      </c>
      <c r="F1427" s="26">
        <v>44835</v>
      </c>
    </row>
    <row r="1428" spans="1:6" hidden="1">
      <c r="A1428" s="19">
        <v>86</v>
      </c>
      <c r="B1428" s="19" t="s">
        <v>121</v>
      </c>
      <c r="C1428" s="24">
        <f>'Filter by planned &amp; actual'!F1428</f>
        <v>0</v>
      </c>
      <c r="D1428" s="24">
        <f>'Filter by planned &amp; actual'!F3216</f>
        <v>0</v>
      </c>
      <c r="E1428" s="19" t="s">
        <v>281</v>
      </c>
      <c r="F1428" s="26">
        <v>44835</v>
      </c>
    </row>
    <row r="1429" spans="1:6" hidden="1">
      <c r="A1429" s="19">
        <v>87</v>
      </c>
      <c r="B1429" s="19" t="s">
        <v>122</v>
      </c>
      <c r="C1429" s="24">
        <f>'Filter by planned &amp; actual'!F1429</f>
        <v>0</v>
      </c>
      <c r="D1429" s="24">
        <f>'Filter by planned &amp; actual'!F3217</f>
        <v>0</v>
      </c>
      <c r="E1429" s="19" t="s">
        <v>281</v>
      </c>
      <c r="F1429" s="26">
        <v>44835</v>
      </c>
    </row>
    <row r="1430" spans="1:6" hidden="1">
      <c r="A1430" s="19">
        <v>88</v>
      </c>
      <c r="B1430" s="19" t="s">
        <v>123</v>
      </c>
      <c r="C1430" s="24">
        <f>'Filter by planned &amp; actual'!F1430</f>
        <v>0</v>
      </c>
      <c r="D1430" s="24">
        <f>'Filter by planned &amp; actual'!F3218</f>
        <v>0</v>
      </c>
      <c r="E1430" s="19" t="s">
        <v>281</v>
      </c>
      <c r="F1430" s="26">
        <v>44835</v>
      </c>
    </row>
    <row r="1431" spans="1:6" hidden="1">
      <c r="A1431" s="19">
        <v>89</v>
      </c>
      <c r="B1431" s="19" t="s">
        <v>126</v>
      </c>
      <c r="C1431" s="24">
        <f>'Filter by planned &amp; actual'!F1431</f>
        <v>0</v>
      </c>
      <c r="D1431" s="24">
        <f>'Filter by planned &amp; actual'!F3219</f>
        <v>0</v>
      </c>
      <c r="E1431" s="19" t="s">
        <v>281</v>
      </c>
      <c r="F1431" s="26">
        <v>44835</v>
      </c>
    </row>
    <row r="1432" spans="1:6" hidden="1">
      <c r="A1432" s="19">
        <v>90</v>
      </c>
      <c r="B1432" s="19" t="s">
        <v>284</v>
      </c>
      <c r="C1432" s="24">
        <f>'Filter by planned &amp; actual'!F1432</f>
        <v>0</v>
      </c>
      <c r="D1432" s="24">
        <f>'Filter by planned &amp; actual'!F3220</f>
        <v>0</v>
      </c>
      <c r="E1432" s="19" t="s">
        <v>281</v>
      </c>
      <c r="F1432" s="26">
        <v>44835</v>
      </c>
    </row>
    <row r="1433" spans="1:6" hidden="1">
      <c r="A1433" s="19">
        <v>91</v>
      </c>
      <c r="B1433" s="19" t="s">
        <v>2006</v>
      </c>
      <c r="C1433" s="24">
        <f>'Filter by planned &amp; actual'!F1433</f>
        <v>0</v>
      </c>
      <c r="D1433" s="24">
        <f>'Filter by planned &amp; actual'!F3221</f>
        <v>0</v>
      </c>
      <c r="E1433" s="19" t="s">
        <v>281</v>
      </c>
      <c r="F1433" s="26">
        <v>44835</v>
      </c>
    </row>
    <row r="1434" spans="1:6" hidden="1">
      <c r="A1434" s="19">
        <v>92</v>
      </c>
      <c r="B1434" s="19" t="s">
        <v>283</v>
      </c>
      <c r="C1434" s="24">
        <f>'Filter by planned &amp; actual'!F1434</f>
        <v>0</v>
      </c>
      <c r="D1434" s="24">
        <f>'Filter by planned &amp; actual'!F3222</f>
        <v>0</v>
      </c>
      <c r="E1434" s="19" t="s">
        <v>281</v>
      </c>
      <c r="F1434" s="26">
        <v>44835</v>
      </c>
    </row>
    <row r="1435" spans="1:6" hidden="1">
      <c r="A1435" s="19">
        <v>93</v>
      </c>
      <c r="B1435" s="19" t="s">
        <v>2005</v>
      </c>
      <c r="C1435" s="24">
        <f>'Filter by planned &amp; actual'!F1435</f>
        <v>0</v>
      </c>
      <c r="D1435" s="24">
        <f>'Filter by planned &amp; actual'!F3223</f>
        <v>0</v>
      </c>
      <c r="E1435" s="19" t="s">
        <v>281</v>
      </c>
      <c r="F1435" s="26">
        <v>44835</v>
      </c>
    </row>
    <row r="1436" spans="1:6" hidden="1">
      <c r="A1436" s="19">
        <v>94</v>
      </c>
      <c r="B1436" s="19" t="s">
        <v>2075</v>
      </c>
      <c r="C1436" s="24">
        <f>'Filter by planned &amp; actual'!F1436</f>
        <v>0</v>
      </c>
      <c r="D1436" s="24">
        <f>'Filter by planned &amp; actual'!F3224</f>
        <v>0</v>
      </c>
      <c r="E1436" s="19" t="s">
        <v>281</v>
      </c>
      <c r="F1436" s="26">
        <v>44835</v>
      </c>
    </row>
    <row r="1437" spans="1:6" hidden="1">
      <c r="A1437" s="19">
        <v>95</v>
      </c>
      <c r="B1437" s="19" t="s">
        <v>2076</v>
      </c>
      <c r="C1437" s="24">
        <f>'Filter by planned &amp; actual'!F1437</f>
        <v>0</v>
      </c>
      <c r="D1437" s="24">
        <f>'Filter by planned &amp; actual'!F3225</f>
        <v>0</v>
      </c>
      <c r="E1437" s="19" t="s">
        <v>281</v>
      </c>
      <c r="F1437" s="26">
        <v>44835</v>
      </c>
    </row>
    <row r="1438" spans="1:6" hidden="1">
      <c r="A1438" s="19">
        <v>96</v>
      </c>
      <c r="B1438" s="19" t="s">
        <v>2077</v>
      </c>
      <c r="C1438" s="24">
        <f>'Filter by planned &amp; actual'!F1438</f>
        <v>0</v>
      </c>
      <c r="D1438" s="24">
        <f>'Filter by planned &amp; actual'!F3226</f>
        <v>0</v>
      </c>
      <c r="E1438" s="19" t="s">
        <v>281</v>
      </c>
      <c r="F1438" s="26">
        <v>44835</v>
      </c>
    </row>
    <row r="1439" spans="1:6" hidden="1">
      <c r="A1439" s="19">
        <v>97</v>
      </c>
      <c r="B1439" s="19" t="s">
        <v>2078</v>
      </c>
      <c r="C1439" s="24">
        <f>'Filter by planned &amp; actual'!F1439</f>
        <v>0</v>
      </c>
      <c r="D1439" s="24">
        <f>'Filter by planned &amp; actual'!F3227</f>
        <v>0</v>
      </c>
      <c r="E1439" s="19" t="s">
        <v>281</v>
      </c>
      <c r="F1439" s="26">
        <v>44835</v>
      </c>
    </row>
    <row r="1440" spans="1:6" hidden="1">
      <c r="A1440" s="19">
        <v>98</v>
      </c>
      <c r="B1440" s="19" t="s">
        <v>2079</v>
      </c>
      <c r="C1440" s="24">
        <f>'Filter by planned &amp; actual'!F1440</f>
        <v>5962886.8899999997</v>
      </c>
      <c r="D1440" s="24">
        <f>'Filter by planned &amp; actual'!F3228</f>
        <v>0</v>
      </c>
      <c r="E1440" s="19" t="s">
        <v>281</v>
      </c>
      <c r="F1440" s="26">
        <v>44835</v>
      </c>
    </row>
    <row r="1441" spans="1:6" hidden="1">
      <c r="A1441" s="19">
        <v>99</v>
      </c>
      <c r="B1441" s="19" t="s">
        <v>2080</v>
      </c>
      <c r="C1441" s="24">
        <f>'Filter by planned &amp; actual'!F1441</f>
        <v>0</v>
      </c>
      <c r="D1441" s="24">
        <f>'Filter by planned &amp; actual'!F3229</f>
        <v>0</v>
      </c>
      <c r="E1441" s="19" t="s">
        <v>281</v>
      </c>
      <c r="F1441" s="26">
        <v>44835</v>
      </c>
    </row>
    <row r="1442" spans="1:6" hidden="1">
      <c r="A1442" s="19">
        <v>100</v>
      </c>
      <c r="B1442" s="19" t="s">
        <v>2081</v>
      </c>
      <c r="C1442" s="24">
        <f>'Filter by planned &amp; actual'!F1442</f>
        <v>0</v>
      </c>
      <c r="D1442" s="24">
        <f>'Filter by planned &amp; actual'!F3230</f>
        <v>0</v>
      </c>
      <c r="E1442" s="19" t="s">
        <v>281</v>
      </c>
      <c r="F1442" s="26">
        <v>44835</v>
      </c>
    </row>
    <row r="1443" spans="1:6" hidden="1">
      <c r="A1443" s="19">
        <v>101</v>
      </c>
      <c r="B1443" s="19" t="s">
        <v>2082</v>
      </c>
      <c r="C1443" s="24">
        <f>'Filter by planned &amp; actual'!F1443</f>
        <v>0</v>
      </c>
      <c r="D1443" s="24">
        <f>'Filter by planned &amp; actual'!F3231</f>
        <v>0</v>
      </c>
      <c r="E1443" s="19" t="s">
        <v>281</v>
      </c>
      <c r="F1443" s="26">
        <v>44835</v>
      </c>
    </row>
    <row r="1444" spans="1:6" hidden="1">
      <c r="A1444" s="19">
        <v>102</v>
      </c>
      <c r="B1444" s="19" t="s">
        <v>2083</v>
      </c>
      <c r="C1444" s="24">
        <f>'Filter by planned &amp; actual'!F1444</f>
        <v>0</v>
      </c>
      <c r="D1444" s="24">
        <f>'Filter by planned &amp; actual'!F3232</f>
        <v>0</v>
      </c>
      <c r="E1444" s="19" t="s">
        <v>281</v>
      </c>
      <c r="F1444" s="26">
        <v>44835</v>
      </c>
    </row>
    <row r="1445" spans="1:6" hidden="1">
      <c r="A1445" s="19">
        <v>103</v>
      </c>
      <c r="B1445" s="19" t="s">
        <v>2085</v>
      </c>
      <c r="C1445" s="24">
        <f>'Filter by planned &amp; actual'!F1445</f>
        <v>0</v>
      </c>
      <c r="D1445" s="24">
        <f>'Filter by planned &amp; actual'!F3233</f>
        <v>0</v>
      </c>
      <c r="E1445" s="19" t="s">
        <v>281</v>
      </c>
      <c r="F1445" s="26">
        <v>44835</v>
      </c>
    </row>
    <row r="1446" spans="1:6" hidden="1">
      <c r="A1446" s="19">
        <v>104</v>
      </c>
      <c r="B1446" s="19" t="s">
        <v>2086</v>
      </c>
      <c r="C1446" s="24">
        <f>'Filter by planned &amp; actual'!F1446</f>
        <v>0</v>
      </c>
      <c r="D1446" s="24">
        <f>'Filter by planned &amp; actual'!F3234</f>
        <v>0</v>
      </c>
      <c r="E1446" s="19" t="s">
        <v>281</v>
      </c>
      <c r="F1446" s="26">
        <v>44835</v>
      </c>
    </row>
    <row r="1447" spans="1:6" hidden="1">
      <c r="A1447" s="19">
        <v>105</v>
      </c>
      <c r="B1447" s="19" t="s">
        <v>2087</v>
      </c>
      <c r="C1447" s="24">
        <f>'Filter by planned &amp; actual'!F1447</f>
        <v>0</v>
      </c>
      <c r="D1447" s="24">
        <f>'Filter by planned &amp; actual'!F3235</f>
        <v>0</v>
      </c>
      <c r="E1447" s="19" t="s">
        <v>281</v>
      </c>
      <c r="F1447" s="26">
        <v>44835</v>
      </c>
    </row>
    <row r="1448" spans="1:6" hidden="1">
      <c r="A1448" s="19">
        <v>106</v>
      </c>
      <c r="B1448" s="19" t="s">
        <v>2088</v>
      </c>
      <c r="C1448" s="24">
        <f>'Filter by planned &amp; actual'!F1448</f>
        <v>0</v>
      </c>
      <c r="D1448" s="24">
        <f>'Filter by planned &amp; actual'!F3236</f>
        <v>0</v>
      </c>
      <c r="E1448" s="19" t="s">
        <v>281</v>
      </c>
      <c r="F1448" s="26">
        <v>44835</v>
      </c>
    </row>
    <row r="1449" spans="1:6" hidden="1">
      <c r="A1449" s="19">
        <v>107</v>
      </c>
      <c r="B1449" s="19" t="s">
        <v>2089</v>
      </c>
      <c r="C1449" s="24">
        <f>'Filter by planned &amp; actual'!F1449</f>
        <v>0</v>
      </c>
      <c r="D1449" s="24">
        <f>'Filter by planned &amp; actual'!F3237</f>
        <v>0</v>
      </c>
      <c r="E1449" s="19" t="s">
        <v>281</v>
      </c>
      <c r="F1449" s="26">
        <v>44835</v>
      </c>
    </row>
    <row r="1450" spans="1:6" hidden="1">
      <c r="A1450" s="19">
        <v>108</v>
      </c>
      <c r="B1450" s="19" t="s">
        <v>2090</v>
      </c>
      <c r="C1450" s="24">
        <f>'Filter by planned &amp; actual'!F1450</f>
        <v>0</v>
      </c>
      <c r="D1450" s="24">
        <f>'Filter by planned &amp; actual'!F3238</f>
        <v>0</v>
      </c>
      <c r="E1450" s="19" t="s">
        <v>281</v>
      </c>
      <c r="F1450" s="26">
        <v>44835</v>
      </c>
    </row>
    <row r="1451" spans="1:6" hidden="1">
      <c r="A1451" s="19">
        <v>109</v>
      </c>
      <c r="B1451" s="19" t="s">
        <v>2091</v>
      </c>
      <c r="C1451" s="24">
        <f>'Filter by planned &amp; actual'!F1451</f>
        <v>28455656</v>
      </c>
      <c r="D1451" s="24">
        <f>'Filter by planned &amp; actual'!F3239</f>
        <v>0</v>
      </c>
      <c r="E1451" s="19" t="s">
        <v>281</v>
      </c>
      <c r="F1451" s="26">
        <v>44835</v>
      </c>
    </row>
    <row r="1452" spans="1:6" hidden="1">
      <c r="A1452" s="19">
        <v>110</v>
      </c>
      <c r="B1452" s="19" t="s">
        <v>2092</v>
      </c>
      <c r="C1452" s="24">
        <f>'Filter by planned &amp; actual'!F1452</f>
        <v>0</v>
      </c>
      <c r="D1452" s="24">
        <f>'Filter by planned &amp; actual'!F3240</f>
        <v>0</v>
      </c>
      <c r="E1452" s="19" t="s">
        <v>281</v>
      </c>
      <c r="F1452" s="26">
        <v>44835</v>
      </c>
    </row>
    <row r="1453" spans="1:6" hidden="1">
      <c r="A1453" s="19">
        <v>111</v>
      </c>
      <c r="B1453" s="19" t="s">
        <v>2104</v>
      </c>
      <c r="C1453" s="24">
        <f>'Filter by planned &amp; actual'!F1453</f>
        <v>0</v>
      </c>
      <c r="D1453" s="24">
        <f>'Filter by planned &amp; actual'!F3241</f>
        <v>0</v>
      </c>
      <c r="E1453" s="19" t="s">
        <v>281</v>
      </c>
      <c r="F1453" s="26">
        <v>44835</v>
      </c>
    </row>
    <row r="1454" spans="1:6" hidden="1">
      <c r="A1454" s="19">
        <v>112</v>
      </c>
      <c r="B1454" s="19" t="s">
        <v>2100</v>
      </c>
      <c r="C1454" s="24">
        <f>'Filter by planned &amp; actual'!F1454</f>
        <v>10387913</v>
      </c>
      <c r="D1454" s="24">
        <f>'Filter by planned &amp; actual'!F3242</f>
        <v>0</v>
      </c>
      <c r="E1454" s="19" t="s">
        <v>281</v>
      </c>
      <c r="F1454" s="26">
        <v>44835</v>
      </c>
    </row>
    <row r="1455" spans="1:6" hidden="1">
      <c r="A1455" s="19">
        <v>113</v>
      </c>
      <c r="B1455" s="19" t="s">
        <v>2101</v>
      </c>
      <c r="C1455" s="24">
        <f>'Filter by planned &amp; actual'!F1455</f>
        <v>53523554</v>
      </c>
      <c r="D1455" s="24">
        <f>'Filter by planned &amp; actual'!F3243</f>
        <v>0</v>
      </c>
      <c r="E1455" s="19" t="s">
        <v>281</v>
      </c>
      <c r="F1455" s="26">
        <v>44835</v>
      </c>
    </row>
    <row r="1456" spans="1:6" hidden="1">
      <c r="A1456" s="19">
        <v>114</v>
      </c>
      <c r="B1456" s="19" t="s">
        <v>2102</v>
      </c>
      <c r="C1456" s="24">
        <f>'Filter by planned &amp; actual'!F1456</f>
        <v>0</v>
      </c>
      <c r="D1456" s="24">
        <f>'Filter by planned &amp; actual'!F3244</f>
        <v>0</v>
      </c>
      <c r="E1456" s="19" t="s">
        <v>281</v>
      </c>
      <c r="F1456" s="26">
        <v>44835</v>
      </c>
    </row>
    <row r="1457" spans="1:6" hidden="1">
      <c r="A1457" s="20">
        <v>115</v>
      </c>
      <c r="B1457" s="20" t="s">
        <v>2103</v>
      </c>
      <c r="C1457" s="24">
        <f>'Filter by planned &amp; actual'!F1457</f>
        <v>0</v>
      </c>
      <c r="D1457" s="24">
        <f>'Filter by planned &amp; actual'!F3245</f>
        <v>0</v>
      </c>
      <c r="E1457" s="19" t="s">
        <v>281</v>
      </c>
      <c r="F1457" s="26">
        <v>44835</v>
      </c>
    </row>
    <row r="1458" spans="1:6" hidden="1">
      <c r="A1458" s="19">
        <v>116</v>
      </c>
      <c r="B1458" s="19" t="s">
        <v>2109</v>
      </c>
      <c r="C1458" s="24">
        <f>'Filter by planned &amp; actual'!F1458</f>
        <v>5874144</v>
      </c>
      <c r="D1458" s="24">
        <f>'Filter by planned &amp; actual'!F3246</f>
        <v>0</v>
      </c>
      <c r="E1458" s="19" t="s">
        <v>281</v>
      </c>
      <c r="F1458" s="26">
        <v>44835</v>
      </c>
    </row>
    <row r="1459" spans="1:6" hidden="1">
      <c r="A1459" s="19">
        <v>117</v>
      </c>
      <c r="B1459" s="19" t="s">
        <v>2110</v>
      </c>
      <c r="C1459" s="24">
        <f>'Filter by planned &amp; actual'!F1459</f>
        <v>0</v>
      </c>
      <c r="D1459" s="24">
        <f>'Filter by planned &amp; actual'!F3247</f>
        <v>0</v>
      </c>
      <c r="E1459" s="19" t="s">
        <v>281</v>
      </c>
      <c r="F1459" s="26">
        <v>44835</v>
      </c>
    </row>
    <row r="1460" spans="1:6" hidden="1">
      <c r="A1460" s="19">
        <v>118</v>
      </c>
      <c r="B1460" s="19" t="s">
        <v>2112</v>
      </c>
      <c r="C1460" s="24">
        <f>'Filter by planned &amp; actual'!F1460</f>
        <v>0</v>
      </c>
      <c r="D1460" s="24">
        <f>'Filter by planned &amp; actual'!F3248</f>
        <v>0</v>
      </c>
      <c r="E1460" s="19" t="s">
        <v>281</v>
      </c>
      <c r="F1460" s="26">
        <v>44835</v>
      </c>
    </row>
    <row r="1461" spans="1:6" hidden="1">
      <c r="A1461" s="19">
        <v>119</v>
      </c>
      <c r="B1461" s="19" t="s">
        <v>2113</v>
      </c>
      <c r="C1461" s="24">
        <f>'Filter by planned &amp; actual'!F1461</f>
        <v>0</v>
      </c>
      <c r="D1461" s="24">
        <f>'Filter by planned &amp; actual'!F3249</f>
        <v>0</v>
      </c>
      <c r="E1461" s="19" t="s">
        <v>281</v>
      </c>
      <c r="F1461" s="26">
        <v>44835</v>
      </c>
    </row>
    <row r="1462" spans="1:6" hidden="1">
      <c r="A1462" s="19">
        <v>120</v>
      </c>
      <c r="B1462" s="19" t="s">
        <v>2114</v>
      </c>
      <c r="C1462" s="24">
        <f>'Filter by planned &amp; actual'!F1462</f>
        <v>0</v>
      </c>
      <c r="D1462" s="24">
        <f>'Filter by planned &amp; actual'!F3250</f>
        <v>0</v>
      </c>
      <c r="E1462" s="19" t="s">
        <v>281</v>
      </c>
      <c r="F1462" s="26">
        <v>44835</v>
      </c>
    </row>
    <row r="1463" spans="1:6" hidden="1">
      <c r="A1463" s="19">
        <v>121</v>
      </c>
      <c r="B1463" s="19" t="s">
        <v>2157</v>
      </c>
      <c r="C1463" s="24">
        <f>'Filter by planned &amp; actual'!F1463</f>
        <v>0</v>
      </c>
      <c r="D1463" s="24">
        <f>'Filter by planned &amp; actual'!F3251</f>
        <v>0</v>
      </c>
      <c r="E1463" s="19" t="s">
        <v>281</v>
      </c>
      <c r="F1463" s="26">
        <v>44835</v>
      </c>
    </row>
    <row r="1464" spans="1:6" hidden="1">
      <c r="A1464" s="19">
        <v>122</v>
      </c>
      <c r="B1464" s="19" t="s">
        <v>2158</v>
      </c>
      <c r="C1464" s="24">
        <f>'Filter by planned &amp; actual'!F1464</f>
        <v>0</v>
      </c>
      <c r="D1464" s="24">
        <f>'Filter by planned &amp; actual'!F3252</f>
        <v>0</v>
      </c>
      <c r="E1464" s="19" t="s">
        <v>281</v>
      </c>
      <c r="F1464" s="26">
        <v>44835</v>
      </c>
    </row>
    <row r="1465" spans="1:6" hidden="1">
      <c r="A1465" s="19">
        <v>123</v>
      </c>
      <c r="B1465" s="19" t="s">
        <v>2159</v>
      </c>
      <c r="C1465" s="24">
        <f>'Filter by planned &amp; actual'!F1465</f>
        <v>0</v>
      </c>
      <c r="D1465" s="24">
        <f>'Filter by planned &amp; actual'!F3253</f>
        <v>0</v>
      </c>
      <c r="E1465" s="19" t="s">
        <v>281</v>
      </c>
      <c r="F1465" s="26">
        <v>44835</v>
      </c>
    </row>
    <row r="1466" spans="1:6" hidden="1">
      <c r="A1466" s="19">
        <v>124</v>
      </c>
      <c r="B1466" s="19" t="s">
        <v>2160</v>
      </c>
      <c r="C1466" s="24">
        <f>'Filter by planned &amp; actual'!F1466</f>
        <v>0</v>
      </c>
      <c r="D1466" s="24">
        <f>'Filter by planned &amp; actual'!F3254</f>
        <v>0</v>
      </c>
      <c r="E1466" s="19" t="s">
        <v>281</v>
      </c>
      <c r="F1466" s="26">
        <v>44835</v>
      </c>
    </row>
    <row r="1467" spans="1:6" hidden="1">
      <c r="A1467" s="19">
        <v>125</v>
      </c>
      <c r="B1467" s="19" t="s">
        <v>2162</v>
      </c>
      <c r="C1467" s="24">
        <f>'Filter by planned &amp; actual'!F1467</f>
        <v>0</v>
      </c>
      <c r="D1467" s="24">
        <f>'Filter by planned &amp; actual'!F3255</f>
        <v>0</v>
      </c>
      <c r="E1467" s="19" t="s">
        <v>281</v>
      </c>
      <c r="F1467" s="26">
        <v>44835</v>
      </c>
    </row>
    <row r="1468" spans="1:6" hidden="1">
      <c r="A1468" s="19">
        <v>126</v>
      </c>
      <c r="B1468" s="19" t="s">
        <v>2163</v>
      </c>
      <c r="C1468" s="24">
        <f>'Filter by planned &amp; actual'!F1468</f>
        <v>7500000</v>
      </c>
      <c r="D1468" s="24">
        <f>'Filter by planned &amp; actual'!F3256</f>
        <v>0</v>
      </c>
      <c r="E1468" s="19" t="s">
        <v>281</v>
      </c>
      <c r="F1468" s="26">
        <v>44835</v>
      </c>
    </row>
    <row r="1469" spans="1:6" hidden="1">
      <c r="A1469" s="19">
        <v>127</v>
      </c>
      <c r="B1469" s="19" t="s">
        <v>2164</v>
      </c>
      <c r="C1469" s="24">
        <f>'Filter by planned &amp; actual'!F1469</f>
        <v>0</v>
      </c>
      <c r="D1469" s="24">
        <f>'Filter by planned &amp; actual'!F3257</f>
        <v>0</v>
      </c>
      <c r="E1469" s="19" t="s">
        <v>281</v>
      </c>
      <c r="F1469" s="26">
        <v>44835</v>
      </c>
    </row>
    <row r="1470" spans="1:6" hidden="1">
      <c r="A1470" s="19">
        <v>128</v>
      </c>
      <c r="B1470" s="19" t="s">
        <v>2165</v>
      </c>
      <c r="C1470" s="24">
        <f>'Filter by planned &amp; actual'!F1470</f>
        <v>4051170</v>
      </c>
      <c r="D1470" s="24">
        <f>'Filter by planned &amp; actual'!F3258</f>
        <v>0</v>
      </c>
      <c r="E1470" s="19" t="s">
        <v>281</v>
      </c>
      <c r="F1470" s="26">
        <v>44835</v>
      </c>
    </row>
    <row r="1471" spans="1:6" hidden="1">
      <c r="A1471" s="113">
        <v>129</v>
      </c>
      <c r="B1471" s="113" t="s">
        <v>2167</v>
      </c>
      <c r="C1471" s="24">
        <f>'Filter by planned &amp; actual'!F1471</f>
        <v>0</v>
      </c>
      <c r="D1471" s="24">
        <f>'Filter by planned &amp; actual'!F3259</f>
        <v>0</v>
      </c>
      <c r="E1471" s="19" t="s">
        <v>281</v>
      </c>
      <c r="F1471" s="26">
        <v>44835</v>
      </c>
    </row>
    <row r="1472" spans="1:6" hidden="1">
      <c r="A1472" s="113">
        <v>130</v>
      </c>
      <c r="B1472" s="113" t="s">
        <v>2168</v>
      </c>
      <c r="C1472" s="24">
        <f>'Filter by planned &amp; actual'!F1472</f>
        <v>69758299</v>
      </c>
      <c r="D1472" s="24">
        <f>'Filter by planned &amp; actual'!F3260</f>
        <v>0</v>
      </c>
      <c r="E1472" s="19" t="s">
        <v>281</v>
      </c>
      <c r="F1472" s="26">
        <v>44835</v>
      </c>
    </row>
    <row r="1473" spans="1:6" hidden="1">
      <c r="A1473" s="113">
        <v>131</v>
      </c>
      <c r="B1473" s="113" t="s">
        <v>2169</v>
      </c>
      <c r="C1473" s="24">
        <f>'Filter by planned &amp; actual'!F1473</f>
        <v>0</v>
      </c>
      <c r="D1473" s="24">
        <f>'Filter by planned &amp; actual'!F3261</f>
        <v>0</v>
      </c>
      <c r="E1473" s="19" t="s">
        <v>281</v>
      </c>
      <c r="F1473" s="26">
        <v>44835</v>
      </c>
    </row>
    <row r="1474" spans="1:6" hidden="1">
      <c r="A1474" s="113">
        <v>132</v>
      </c>
      <c r="B1474" s="113" t="s">
        <v>2170</v>
      </c>
      <c r="C1474" s="24">
        <f>'Filter by planned &amp; actual'!F1474</f>
        <v>22541454</v>
      </c>
      <c r="D1474" s="24">
        <f>'Filter by planned &amp; actual'!F3262</f>
        <v>0</v>
      </c>
      <c r="E1474" s="19" t="s">
        <v>281</v>
      </c>
      <c r="F1474" s="26">
        <v>44835</v>
      </c>
    </row>
    <row r="1475" spans="1:6" hidden="1">
      <c r="A1475" s="113">
        <v>133</v>
      </c>
      <c r="B1475" s="113" t="s">
        <v>2171</v>
      </c>
      <c r="C1475" s="24">
        <f>'Filter by planned &amp; actual'!F1475</f>
        <v>0</v>
      </c>
      <c r="D1475" s="24">
        <f>'Filter by planned &amp; actual'!F3263</f>
        <v>0</v>
      </c>
      <c r="E1475" s="19" t="s">
        <v>281</v>
      </c>
      <c r="F1475" s="26">
        <v>44835</v>
      </c>
    </row>
    <row r="1476" spans="1:6" hidden="1">
      <c r="A1476" s="113">
        <v>134</v>
      </c>
      <c r="B1476" s="113" t="s">
        <v>2172</v>
      </c>
      <c r="C1476" s="24">
        <f>'Filter by planned &amp; actual'!F1476</f>
        <v>0</v>
      </c>
      <c r="D1476" s="24">
        <f>'Filter by planned &amp; actual'!F3264</f>
        <v>0</v>
      </c>
      <c r="E1476" s="19" t="s">
        <v>281</v>
      </c>
      <c r="F1476" s="26">
        <v>44835</v>
      </c>
    </row>
    <row r="1477" spans="1:6" hidden="1">
      <c r="A1477" s="113">
        <v>135</v>
      </c>
      <c r="B1477" s="113" t="s">
        <v>2173</v>
      </c>
      <c r="C1477" s="24">
        <f>'Filter by planned &amp; actual'!F1477</f>
        <v>25068973</v>
      </c>
      <c r="D1477" s="24">
        <f>'Filter by planned &amp; actual'!F3265</f>
        <v>0</v>
      </c>
      <c r="E1477" s="19" t="s">
        <v>281</v>
      </c>
      <c r="F1477" s="26">
        <v>44835</v>
      </c>
    </row>
    <row r="1478" spans="1:6" hidden="1">
      <c r="A1478" s="113">
        <v>136</v>
      </c>
      <c r="B1478" s="113" t="s">
        <v>2174</v>
      </c>
      <c r="C1478" s="24">
        <f>'Filter by planned &amp; actual'!F1478</f>
        <v>13867635.84</v>
      </c>
      <c r="D1478" s="24">
        <f>'Filter by planned &amp; actual'!F3266</f>
        <v>0</v>
      </c>
      <c r="E1478" s="19" t="s">
        <v>281</v>
      </c>
      <c r="F1478" s="26">
        <v>44835</v>
      </c>
    </row>
    <row r="1479" spans="1:6" hidden="1">
      <c r="A1479" s="113">
        <v>137</v>
      </c>
      <c r="B1479" s="113" t="s">
        <v>2175</v>
      </c>
      <c r="C1479" s="24">
        <f>'Filter by planned &amp; actual'!F1479</f>
        <v>204476.84416841148</v>
      </c>
      <c r="D1479" s="24">
        <f>'Filter by planned &amp; actual'!F3267</f>
        <v>0</v>
      </c>
      <c r="E1479" s="19" t="s">
        <v>281</v>
      </c>
      <c r="F1479" s="26">
        <v>44835</v>
      </c>
    </row>
    <row r="1480" spans="1:6" hidden="1">
      <c r="A1480" s="113">
        <v>138</v>
      </c>
      <c r="B1480" s="113" t="s">
        <v>2176</v>
      </c>
      <c r="C1480" s="24">
        <f>'Filter by planned &amp; actual'!F1480</f>
        <v>17600000</v>
      </c>
      <c r="D1480" s="24">
        <f>'Filter by planned &amp; actual'!F3268</f>
        <v>0</v>
      </c>
      <c r="E1480" s="19" t="s">
        <v>281</v>
      </c>
      <c r="F1480" s="26">
        <v>44835</v>
      </c>
    </row>
    <row r="1481" spans="1:6" hidden="1">
      <c r="A1481" s="113">
        <v>139</v>
      </c>
      <c r="B1481" s="113" t="s">
        <v>2189</v>
      </c>
      <c r="C1481" s="24">
        <f>'Filter by planned &amp; actual'!F1481</f>
        <v>2074697.3759999999</v>
      </c>
      <c r="D1481" s="24">
        <f>'Filter by planned &amp; actual'!F3269</f>
        <v>0</v>
      </c>
      <c r="E1481" s="19" t="s">
        <v>281</v>
      </c>
      <c r="F1481" s="26">
        <v>44835</v>
      </c>
    </row>
    <row r="1482" spans="1:6" hidden="1">
      <c r="A1482" s="113">
        <v>140</v>
      </c>
      <c r="B1482" s="113" t="s">
        <v>2190</v>
      </c>
      <c r="C1482" s="24">
        <f>'Filter by planned &amp; actual'!F1482</f>
        <v>7040000</v>
      </c>
      <c r="D1482" s="24">
        <f>'Filter by planned &amp; actual'!F3270</f>
        <v>0</v>
      </c>
      <c r="E1482" s="19" t="s">
        <v>281</v>
      </c>
      <c r="F1482" s="26">
        <v>44835</v>
      </c>
    </row>
    <row r="1483" spans="1:6" hidden="1">
      <c r="A1483" s="113">
        <v>141</v>
      </c>
      <c r="B1483" s="113" t="s">
        <v>2191</v>
      </c>
      <c r="C1483" s="24">
        <f>'Filter by planned &amp; actual'!F1483</f>
        <v>0</v>
      </c>
      <c r="D1483" s="24">
        <f>'Filter by planned &amp; actual'!F3271</f>
        <v>0</v>
      </c>
      <c r="E1483" s="19" t="s">
        <v>281</v>
      </c>
      <c r="F1483" s="26">
        <v>44835</v>
      </c>
    </row>
    <row r="1484" spans="1:6" hidden="1">
      <c r="A1484" s="113">
        <v>142</v>
      </c>
      <c r="B1484" s="113" t="s">
        <v>2192</v>
      </c>
      <c r="C1484" s="24">
        <f>'Filter by planned &amp; actual'!F1484</f>
        <v>4490379.4924799772</v>
      </c>
      <c r="D1484" s="24">
        <f>'Filter by planned &amp; actual'!F3272</f>
        <v>0</v>
      </c>
      <c r="E1484" s="19" t="s">
        <v>281</v>
      </c>
      <c r="F1484" s="26">
        <v>44835</v>
      </c>
    </row>
    <row r="1485" spans="1:6">
      <c r="A1485" s="113">
        <v>143</v>
      </c>
      <c r="B1485" s="113" t="s">
        <v>2193</v>
      </c>
      <c r="C1485" s="24">
        <f>'Filter by planned &amp; actual'!F1485</f>
        <v>0</v>
      </c>
      <c r="D1485" s="24">
        <f>'Filter by planned &amp; actual'!F3273</f>
        <v>0</v>
      </c>
      <c r="E1485" s="19" t="s">
        <v>281</v>
      </c>
      <c r="F1485" s="26">
        <v>44835</v>
      </c>
    </row>
    <row r="1486" spans="1:6">
      <c r="A1486" s="152">
        <v>144</v>
      </c>
      <c r="B1486" s="152" t="s">
        <v>2207</v>
      </c>
      <c r="C1486" s="24">
        <f>'Filter by planned &amp; actual'!F1486</f>
        <v>0</v>
      </c>
      <c r="D1486" s="24">
        <f>'Filter by planned &amp; actual'!F3274</f>
        <v>0</v>
      </c>
      <c r="E1486" s="19" t="s">
        <v>281</v>
      </c>
      <c r="F1486" s="26">
        <v>44835</v>
      </c>
    </row>
    <row r="1487" spans="1:6">
      <c r="A1487" s="152">
        <v>145</v>
      </c>
      <c r="B1487" s="152" t="s">
        <v>2208</v>
      </c>
      <c r="C1487" s="24">
        <f>'Filter by planned &amp; actual'!F1487</f>
        <v>0</v>
      </c>
      <c r="D1487" s="24">
        <f>'Filter by planned &amp; actual'!F3275</f>
        <v>0</v>
      </c>
      <c r="E1487" s="19" t="s">
        <v>281</v>
      </c>
      <c r="F1487" s="26">
        <v>44835</v>
      </c>
    </row>
    <row r="1488" spans="1:6">
      <c r="A1488" s="152">
        <v>146</v>
      </c>
      <c r="B1488" s="152" t="s">
        <v>2211</v>
      </c>
      <c r="C1488" s="24">
        <f>'Filter by planned &amp; actual'!F1488</f>
        <v>0</v>
      </c>
      <c r="D1488" s="24">
        <f>'Filter by planned &amp; actual'!F3276</f>
        <v>0</v>
      </c>
      <c r="E1488" s="19" t="s">
        <v>281</v>
      </c>
      <c r="F1488" s="26">
        <v>44835</v>
      </c>
    </row>
    <row r="1489" spans="1:6">
      <c r="A1489" s="152">
        <v>147</v>
      </c>
      <c r="B1489" s="152" t="s">
        <v>2212</v>
      </c>
      <c r="C1489" s="24">
        <f>'Filter by planned &amp; actual'!F1489</f>
        <v>0</v>
      </c>
      <c r="D1489" s="24">
        <f>'Filter by planned &amp; actual'!F3277</f>
        <v>0</v>
      </c>
      <c r="E1489" s="19" t="s">
        <v>281</v>
      </c>
      <c r="F1489" s="26">
        <v>44835</v>
      </c>
    </row>
    <row r="1490" spans="1:6">
      <c r="A1490" s="152">
        <v>148</v>
      </c>
      <c r="B1490" s="152" t="s">
        <v>2213</v>
      </c>
      <c r="C1490" s="24">
        <f>'Filter by planned &amp; actual'!F1490</f>
        <v>0</v>
      </c>
      <c r="D1490" s="24">
        <f>'Filter by planned &amp; actual'!F3278</f>
        <v>0</v>
      </c>
      <c r="E1490" s="19" t="s">
        <v>281</v>
      </c>
      <c r="F1490" s="26">
        <v>44835</v>
      </c>
    </row>
    <row r="1491" spans="1:6">
      <c r="A1491" s="19">
        <v>0</v>
      </c>
      <c r="B1491" s="20" t="s">
        <v>1985</v>
      </c>
      <c r="C1491" s="24">
        <f>'Filter by planned &amp; actual'!F1491</f>
        <v>0</v>
      </c>
      <c r="D1491" s="24">
        <f>'Filter by planned &amp; actual'!F3279</f>
        <v>0</v>
      </c>
      <c r="E1491" s="19" t="s">
        <v>281</v>
      </c>
      <c r="F1491" s="26">
        <v>44835</v>
      </c>
    </row>
    <row r="1492" spans="1:6" hidden="1">
      <c r="A1492" s="19">
        <v>1</v>
      </c>
      <c r="B1492" s="19" t="s">
        <v>7</v>
      </c>
      <c r="C1492" s="24">
        <f>'Filter by planned &amp; actual'!F1492</f>
        <v>0</v>
      </c>
      <c r="D1492" s="24">
        <f>'Filter by planned &amp; actual'!F3280</f>
        <v>0</v>
      </c>
      <c r="E1492" s="19" t="s">
        <v>281</v>
      </c>
      <c r="F1492" s="26">
        <v>44866</v>
      </c>
    </row>
    <row r="1493" spans="1:6" hidden="1">
      <c r="A1493" s="19">
        <v>2</v>
      </c>
      <c r="B1493" s="19" t="s">
        <v>8</v>
      </c>
      <c r="C1493" s="24">
        <f>'Filter by planned &amp; actual'!F1493</f>
        <v>0</v>
      </c>
      <c r="D1493" s="24">
        <f>'Filter by planned &amp; actual'!F3281</f>
        <v>0</v>
      </c>
      <c r="E1493" s="19" t="s">
        <v>281</v>
      </c>
      <c r="F1493" s="26">
        <v>44866</v>
      </c>
    </row>
    <row r="1494" spans="1:6" hidden="1">
      <c r="A1494" s="19">
        <v>3</v>
      </c>
      <c r="B1494" s="19" t="s">
        <v>9</v>
      </c>
      <c r="C1494" s="24">
        <f>'Filter by planned &amp; actual'!F1494</f>
        <v>7435040.8360507386</v>
      </c>
      <c r="D1494" s="24">
        <f>'Filter by planned &amp; actual'!F3282</f>
        <v>0</v>
      </c>
      <c r="E1494" s="19" t="s">
        <v>281</v>
      </c>
      <c r="F1494" s="26">
        <v>44866</v>
      </c>
    </row>
    <row r="1495" spans="1:6" hidden="1">
      <c r="A1495" s="19">
        <v>4</v>
      </c>
      <c r="B1495" s="19" t="s">
        <v>10</v>
      </c>
      <c r="C1495" s="24">
        <f>'Filter by planned &amp; actual'!F1495</f>
        <v>1900102.0804312173</v>
      </c>
      <c r="D1495" s="24">
        <f>'Filter by planned &amp; actual'!F3283</f>
        <v>0</v>
      </c>
      <c r="E1495" s="19" t="s">
        <v>281</v>
      </c>
      <c r="F1495" s="26">
        <v>44866</v>
      </c>
    </row>
    <row r="1496" spans="1:6" hidden="1">
      <c r="A1496" s="19">
        <v>5</v>
      </c>
      <c r="B1496" s="19" t="s">
        <v>11</v>
      </c>
      <c r="C1496" s="24">
        <f>'Filter by planned &amp; actual'!F1496</f>
        <v>0</v>
      </c>
      <c r="D1496" s="24">
        <f>'Filter by planned &amp; actual'!F3284</f>
        <v>0</v>
      </c>
      <c r="E1496" s="19" t="s">
        <v>281</v>
      </c>
      <c r="F1496" s="26">
        <v>44866</v>
      </c>
    </row>
    <row r="1497" spans="1:6" hidden="1">
      <c r="A1497" s="19">
        <v>6</v>
      </c>
      <c r="B1497" s="19" t="s">
        <v>12</v>
      </c>
      <c r="C1497" s="24">
        <f>'Filter by planned &amp; actual'!F1497</f>
        <v>62139867</v>
      </c>
      <c r="D1497" s="24">
        <f>'Filter by planned &amp; actual'!F3285</f>
        <v>0</v>
      </c>
      <c r="E1497" s="19" t="s">
        <v>281</v>
      </c>
      <c r="F1497" s="26">
        <v>44866</v>
      </c>
    </row>
    <row r="1498" spans="1:6" hidden="1">
      <c r="A1498" s="19">
        <v>7</v>
      </c>
      <c r="B1498" s="19" t="s">
        <v>13</v>
      </c>
      <c r="C1498" s="24">
        <f>'Filter by planned &amp; actual'!F1498</f>
        <v>0</v>
      </c>
      <c r="D1498" s="24">
        <f>'Filter by planned &amp; actual'!F3286</f>
        <v>0</v>
      </c>
      <c r="E1498" s="19" t="s">
        <v>281</v>
      </c>
      <c r="F1498" s="26">
        <v>44866</v>
      </c>
    </row>
    <row r="1499" spans="1:6" hidden="1">
      <c r="A1499" s="19">
        <v>8</v>
      </c>
      <c r="B1499" s="19" t="s">
        <v>2004</v>
      </c>
      <c r="C1499" s="24">
        <f>'Filter by planned &amp; actual'!F1499</f>
        <v>2136000</v>
      </c>
      <c r="D1499" s="24">
        <f>'Filter by planned &amp; actual'!F3287</f>
        <v>0</v>
      </c>
      <c r="E1499" s="19" t="s">
        <v>281</v>
      </c>
      <c r="F1499" s="26">
        <v>44866</v>
      </c>
    </row>
    <row r="1500" spans="1:6" hidden="1">
      <c r="A1500" s="19">
        <v>9</v>
      </c>
      <c r="B1500" s="19" t="s">
        <v>15</v>
      </c>
      <c r="C1500" s="24">
        <f>'Filter by planned &amp; actual'!F1500</f>
        <v>0</v>
      </c>
      <c r="D1500" s="24">
        <f>'Filter by planned &amp; actual'!F3288</f>
        <v>0</v>
      </c>
      <c r="E1500" s="19" t="s">
        <v>281</v>
      </c>
      <c r="F1500" s="26">
        <v>44866</v>
      </c>
    </row>
    <row r="1501" spans="1:6" hidden="1">
      <c r="A1501" s="19">
        <v>10</v>
      </c>
      <c r="B1501" s="19" t="s">
        <v>16</v>
      </c>
      <c r="C1501" s="24">
        <f>'Filter by planned &amp; actual'!F1501</f>
        <v>0</v>
      </c>
      <c r="D1501" s="24">
        <f>'Filter by planned &amp; actual'!F3289</f>
        <v>0</v>
      </c>
      <c r="E1501" s="19" t="s">
        <v>281</v>
      </c>
      <c r="F1501" s="26">
        <v>44866</v>
      </c>
    </row>
    <row r="1502" spans="1:6" hidden="1">
      <c r="A1502" s="19">
        <v>11</v>
      </c>
      <c r="B1502" s="19" t="s">
        <v>17</v>
      </c>
      <c r="C1502" s="24">
        <f>'Filter by planned &amp; actual'!F1502</f>
        <v>0</v>
      </c>
      <c r="D1502" s="24">
        <f>'Filter by planned &amp; actual'!F3290</f>
        <v>0</v>
      </c>
      <c r="E1502" s="19" t="s">
        <v>281</v>
      </c>
      <c r="F1502" s="26">
        <v>44866</v>
      </c>
    </row>
    <row r="1503" spans="1:6" hidden="1">
      <c r="A1503" s="19">
        <v>12</v>
      </c>
      <c r="B1503" s="19" t="s">
        <v>18</v>
      </c>
      <c r="C1503" s="24">
        <f>'Filter by planned &amp; actual'!F1503</f>
        <v>0</v>
      </c>
      <c r="D1503" s="24">
        <f>'Filter by planned &amp; actual'!F3291</f>
        <v>0</v>
      </c>
      <c r="E1503" s="19" t="s">
        <v>281</v>
      </c>
      <c r="F1503" s="26">
        <v>44866</v>
      </c>
    </row>
    <row r="1504" spans="1:6" hidden="1">
      <c r="A1504" s="19">
        <v>13</v>
      </c>
      <c r="B1504" s="19" t="s">
        <v>19</v>
      </c>
      <c r="C1504" s="24">
        <f>'Filter by planned &amp; actual'!F1504</f>
        <v>0</v>
      </c>
      <c r="D1504" s="24">
        <f>'Filter by planned &amp; actual'!F3292</f>
        <v>0</v>
      </c>
      <c r="E1504" s="19" t="s">
        <v>281</v>
      </c>
      <c r="F1504" s="26">
        <v>44866</v>
      </c>
    </row>
    <row r="1505" spans="1:6" hidden="1">
      <c r="A1505" s="19">
        <v>14</v>
      </c>
      <c r="B1505" s="19" t="s">
        <v>20</v>
      </c>
      <c r="C1505" s="24">
        <f>'Filter by planned &amp; actual'!F1505</f>
        <v>0</v>
      </c>
      <c r="D1505" s="24">
        <f>'Filter by planned &amp; actual'!F3293</f>
        <v>0</v>
      </c>
      <c r="E1505" s="19" t="s">
        <v>281</v>
      </c>
      <c r="F1505" s="26">
        <v>44866</v>
      </c>
    </row>
    <row r="1506" spans="1:6" hidden="1">
      <c r="A1506" s="19">
        <v>15</v>
      </c>
      <c r="B1506" s="19" t="s">
        <v>21</v>
      </c>
      <c r="C1506" s="24">
        <f>'Filter by planned &amp; actual'!F1506</f>
        <v>0</v>
      </c>
      <c r="D1506" s="24">
        <f>'Filter by planned &amp; actual'!F3294</f>
        <v>0</v>
      </c>
      <c r="E1506" s="19" t="s">
        <v>281</v>
      </c>
      <c r="F1506" s="26">
        <v>44866</v>
      </c>
    </row>
    <row r="1507" spans="1:6" hidden="1">
      <c r="A1507" s="19">
        <v>16</v>
      </c>
      <c r="B1507" s="19" t="s">
        <v>22</v>
      </c>
      <c r="C1507" s="24">
        <f>'Filter by planned &amp; actual'!F1507</f>
        <v>0</v>
      </c>
      <c r="D1507" s="24">
        <f>'Filter by planned &amp; actual'!F3295</f>
        <v>0</v>
      </c>
      <c r="E1507" s="19" t="s">
        <v>281</v>
      </c>
      <c r="F1507" s="26">
        <v>44866</v>
      </c>
    </row>
    <row r="1508" spans="1:6" hidden="1">
      <c r="A1508" s="19">
        <v>17</v>
      </c>
      <c r="B1508" s="19" t="s">
        <v>23</v>
      </c>
      <c r="C1508" s="24">
        <f>'Filter by planned &amp; actual'!F1508</f>
        <v>0</v>
      </c>
      <c r="D1508" s="24">
        <f>'Filter by planned &amp; actual'!F3296</f>
        <v>0</v>
      </c>
      <c r="E1508" s="19" t="s">
        <v>281</v>
      </c>
      <c r="F1508" s="26">
        <v>44866</v>
      </c>
    </row>
    <row r="1509" spans="1:6" hidden="1">
      <c r="A1509" s="19">
        <v>18</v>
      </c>
      <c r="B1509" s="19" t="s">
        <v>24</v>
      </c>
      <c r="C1509" s="24">
        <f>'Filter by planned &amp; actual'!F1509</f>
        <v>0</v>
      </c>
      <c r="D1509" s="24">
        <f>'Filter by planned &amp; actual'!F3297</f>
        <v>0</v>
      </c>
      <c r="E1509" s="19" t="s">
        <v>281</v>
      </c>
      <c r="F1509" s="26">
        <v>44866</v>
      </c>
    </row>
    <row r="1510" spans="1:6" hidden="1">
      <c r="A1510" s="19">
        <v>19</v>
      </c>
      <c r="B1510" s="19" t="s">
        <v>25</v>
      </c>
      <c r="C1510" s="24">
        <f>'Filter by planned &amp; actual'!F1510</f>
        <v>0</v>
      </c>
      <c r="D1510" s="24">
        <f>'Filter by planned &amp; actual'!F3298</f>
        <v>0</v>
      </c>
      <c r="E1510" s="19" t="s">
        <v>281</v>
      </c>
      <c r="F1510" s="26">
        <v>44866</v>
      </c>
    </row>
    <row r="1511" spans="1:6" hidden="1">
      <c r="A1511" s="19">
        <v>20</v>
      </c>
      <c r="B1511" s="19" t="s">
        <v>26</v>
      </c>
      <c r="C1511" s="24">
        <f>'Filter by planned &amp; actual'!F1511</f>
        <v>0</v>
      </c>
      <c r="D1511" s="24">
        <f>'Filter by planned &amp; actual'!F3299</f>
        <v>0</v>
      </c>
      <c r="E1511" s="19" t="s">
        <v>281</v>
      </c>
      <c r="F1511" s="26">
        <v>44866</v>
      </c>
    </row>
    <row r="1512" spans="1:6" hidden="1">
      <c r="A1512" s="19">
        <v>21</v>
      </c>
      <c r="B1512" s="19" t="s">
        <v>27</v>
      </c>
      <c r="C1512" s="24">
        <f>'Filter by planned &amp; actual'!F1512</f>
        <v>28745263</v>
      </c>
      <c r="D1512" s="24">
        <f>'Filter by planned &amp; actual'!F3300</f>
        <v>0</v>
      </c>
      <c r="E1512" s="19" t="s">
        <v>281</v>
      </c>
      <c r="F1512" s="26">
        <v>44866</v>
      </c>
    </row>
    <row r="1513" spans="1:6" hidden="1">
      <c r="A1513" s="19">
        <v>22</v>
      </c>
      <c r="B1513" s="19" t="s">
        <v>29</v>
      </c>
      <c r="C1513" s="24">
        <f>'Filter by planned &amp; actual'!F1513</f>
        <v>46782001</v>
      </c>
      <c r="D1513" s="24">
        <f>'Filter by planned &amp; actual'!F3301</f>
        <v>0</v>
      </c>
      <c r="E1513" s="19" t="s">
        <v>281</v>
      </c>
      <c r="F1513" s="26">
        <v>44866</v>
      </c>
    </row>
    <row r="1514" spans="1:6" hidden="1">
      <c r="A1514" s="19">
        <v>23</v>
      </c>
      <c r="B1514" s="19" t="s">
        <v>30</v>
      </c>
      <c r="C1514" s="24">
        <f>'Filter by planned &amp; actual'!F1514</f>
        <v>21460480</v>
      </c>
      <c r="D1514" s="24">
        <f>'Filter by planned &amp; actual'!F3302</f>
        <v>0</v>
      </c>
      <c r="E1514" s="19" t="s">
        <v>281</v>
      </c>
      <c r="F1514" s="26">
        <v>44866</v>
      </c>
    </row>
    <row r="1515" spans="1:6" hidden="1">
      <c r="A1515" s="19">
        <v>24</v>
      </c>
      <c r="B1515" s="19" t="s">
        <v>31</v>
      </c>
      <c r="C1515" s="24">
        <f>'Filter by planned &amp; actual'!F1515</f>
        <v>1648767.2289768697</v>
      </c>
      <c r="D1515" s="24">
        <f>'Filter by planned &amp; actual'!F3303</f>
        <v>0</v>
      </c>
      <c r="E1515" s="19" t="s">
        <v>281</v>
      </c>
      <c r="F1515" s="26">
        <v>44866</v>
      </c>
    </row>
    <row r="1516" spans="1:6" hidden="1">
      <c r="A1516" s="19">
        <v>25</v>
      </c>
      <c r="B1516" s="19" t="s">
        <v>32</v>
      </c>
      <c r="C1516" s="24">
        <f>'Filter by planned &amp; actual'!F1516</f>
        <v>0</v>
      </c>
      <c r="D1516" s="24">
        <f>'Filter by planned &amp; actual'!F3304</f>
        <v>0</v>
      </c>
      <c r="E1516" s="19" t="s">
        <v>281</v>
      </c>
      <c r="F1516" s="26">
        <v>44866</v>
      </c>
    </row>
    <row r="1517" spans="1:6" hidden="1">
      <c r="A1517" s="19">
        <v>26</v>
      </c>
      <c r="B1517" s="19" t="s">
        <v>34</v>
      </c>
      <c r="C1517" s="24">
        <f>'Filter by planned &amp; actual'!F1517</f>
        <v>0</v>
      </c>
      <c r="D1517" s="24">
        <f>'Filter by planned &amp; actual'!F3305</f>
        <v>0</v>
      </c>
      <c r="E1517" s="19" t="s">
        <v>281</v>
      </c>
      <c r="F1517" s="26">
        <v>44866</v>
      </c>
    </row>
    <row r="1518" spans="1:6" hidden="1">
      <c r="A1518" s="19">
        <v>27</v>
      </c>
      <c r="B1518" s="19" t="s">
        <v>35</v>
      </c>
      <c r="C1518" s="24">
        <f>'Filter by planned &amp; actual'!F1518</f>
        <v>0</v>
      </c>
      <c r="D1518" s="24">
        <f>'Filter by planned &amp; actual'!F3306</f>
        <v>0</v>
      </c>
      <c r="E1518" s="19" t="s">
        <v>281</v>
      </c>
      <c r="F1518" s="26">
        <v>44866</v>
      </c>
    </row>
    <row r="1519" spans="1:6" hidden="1">
      <c r="A1519" s="19">
        <v>28</v>
      </c>
      <c r="B1519" s="19" t="s">
        <v>36</v>
      </c>
      <c r="C1519" s="24">
        <f>'Filter by planned &amp; actual'!F1519</f>
        <v>0</v>
      </c>
      <c r="D1519" s="24">
        <f>'Filter by planned &amp; actual'!F3307</f>
        <v>0</v>
      </c>
      <c r="E1519" s="19" t="s">
        <v>281</v>
      </c>
      <c r="F1519" s="26">
        <v>44866</v>
      </c>
    </row>
    <row r="1520" spans="1:6" hidden="1">
      <c r="A1520" s="19">
        <v>29</v>
      </c>
      <c r="B1520" s="19" t="s">
        <v>37</v>
      </c>
      <c r="C1520" s="24">
        <f>'Filter by planned &amp; actual'!F1520</f>
        <v>0</v>
      </c>
      <c r="D1520" s="24">
        <f>'Filter by planned &amp; actual'!F3308</f>
        <v>0</v>
      </c>
      <c r="E1520" s="19" t="s">
        <v>281</v>
      </c>
      <c r="F1520" s="26">
        <v>44866</v>
      </c>
    </row>
    <row r="1521" spans="1:6" hidden="1">
      <c r="A1521" s="19">
        <v>30</v>
      </c>
      <c r="B1521" s="19" t="s">
        <v>38</v>
      </c>
      <c r="C1521" s="24">
        <f>'Filter by planned &amp; actual'!F1521</f>
        <v>0</v>
      </c>
      <c r="D1521" s="24">
        <f>'Filter by planned &amp; actual'!F3309</f>
        <v>0</v>
      </c>
      <c r="E1521" s="19" t="s">
        <v>281</v>
      </c>
      <c r="F1521" s="26">
        <v>44866</v>
      </c>
    </row>
    <row r="1522" spans="1:6" hidden="1">
      <c r="A1522" s="19">
        <v>31</v>
      </c>
      <c r="B1522" s="19" t="s">
        <v>39</v>
      </c>
      <c r="C1522" s="24">
        <f>'Filter by planned &amp; actual'!F1522</f>
        <v>0</v>
      </c>
      <c r="D1522" s="24">
        <f>'Filter by planned &amp; actual'!F3310</f>
        <v>0</v>
      </c>
      <c r="E1522" s="19" t="s">
        <v>281</v>
      </c>
      <c r="F1522" s="26">
        <v>44866</v>
      </c>
    </row>
    <row r="1523" spans="1:6" hidden="1">
      <c r="A1523" s="19">
        <v>32</v>
      </c>
      <c r="B1523" s="19" t="s">
        <v>40</v>
      </c>
      <c r="C1523" s="24">
        <f>'Filter by planned &amp; actual'!F1523</f>
        <v>0</v>
      </c>
      <c r="D1523" s="24">
        <f>'Filter by planned &amp; actual'!F3311</f>
        <v>0</v>
      </c>
      <c r="E1523" s="19" t="s">
        <v>281</v>
      </c>
      <c r="F1523" s="26">
        <v>44866</v>
      </c>
    </row>
    <row r="1524" spans="1:6" hidden="1">
      <c r="A1524" s="19">
        <v>33</v>
      </c>
      <c r="B1524" s="19" t="s">
        <v>41</v>
      </c>
      <c r="C1524" s="24">
        <f>'Filter by planned &amp; actual'!F1524</f>
        <v>0</v>
      </c>
      <c r="D1524" s="24">
        <f>'Filter by planned &amp; actual'!F3312</f>
        <v>0</v>
      </c>
      <c r="E1524" s="19" t="s">
        <v>281</v>
      </c>
      <c r="F1524" s="26">
        <v>44866</v>
      </c>
    </row>
    <row r="1525" spans="1:6" hidden="1">
      <c r="A1525" s="19">
        <v>34</v>
      </c>
      <c r="B1525" s="19" t="s">
        <v>42</v>
      </c>
      <c r="C1525" s="24">
        <f>'Filter by planned &amp; actual'!F1525</f>
        <v>0</v>
      </c>
      <c r="D1525" s="24">
        <f>'Filter by planned &amp; actual'!F3313</f>
        <v>0</v>
      </c>
      <c r="E1525" s="19" t="s">
        <v>281</v>
      </c>
      <c r="F1525" s="26">
        <v>44866</v>
      </c>
    </row>
    <row r="1526" spans="1:6" hidden="1">
      <c r="A1526" s="19">
        <v>35</v>
      </c>
      <c r="B1526" s="19" t="s">
        <v>43</v>
      </c>
      <c r="C1526" s="24">
        <f>'Filter by planned &amp; actual'!F1526</f>
        <v>0</v>
      </c>
      <c r="D1526" s="24">
        <f>'Filter by planned &amp; actual'!F3314</f>
        <v>0</v>
      </c>
      <c r="E1526" s="19" t="s">
        <v>281</v>
      </c>
      <c r="F1526" s="26">
        <v>44866</v>
      </c>
    </row>
    <row r="1527" spans="1:6" hidden="1">
      <c r="A1527" s="19">
        <v>36</v>
      </c>
      <c r="B1527" s="19" t="s">
        <v>44</v>
      </c>
      <c r="C1527" s="24">
        <f>'Filter by planned &amp; actual'!F1527</f>
        <v>0</v>
      </c>
      <c r="D1527" s="24">
        <f>'Filter by planned &amp; actual'!F3315</f>
        <v>0</v>
      </c>
      <c r="E1527" s="19" t="s">
        <v>281</v>
      </c>
      <c r="F1527" s="26">
        <v>44866</v>
      </c>
    </row>
    <row r="1528" spans="1:6" hidden="1">
      <c r="A1528" s="19">
        <v>37</v>
      </c>
      <c r="B1528" s="19" t="s">
        <v>1980</v>
      </c>
      <c r="C1528" s="24">
        <f>'Filter by planned &amp; actual'!F1528</f>
        <v>0</v>
      </c>
      <c r="D1528" s="24">
        <f>'Filter by planned &amp; actual'!F3316</f>
        <v>0</v>
      </c>
      <c r="E1528" s="19" t="s">
        <v>281</v>
      </c>
      <c r="F1528" s="26">
        <v>44866</v>
      </c>
    </row>
    <row r="1529" spans="1:6" hidden="1">
      <c r="A1529" s="19">
        <v>38</v>
      </c>
      <c r="B1529" s="19" t="s">
        <v>1982</v>
      </c>
      <c r="C1529" s="24">
        <f>'Filter by planned &amp; actual'!F1529</f>
        <v>29599847</v>
      </c>
      <c r="D1529" s="24">
        <f>'Filter by planned &amp; actual'!F3317</f>
        <v>0</v>
      </c>
      <c r="E1529" s="19" t="s">
        <v>281</v>
      </c>
      <c r="F1529" s="26">
        <v>44866</v>
      </c>
    </row>
    <row r="1530" spans="1:6" hidden="1">
      <c r="A1530" s="19">
        <v>39</v>
      </c>
      <c r="B1530" s="19" t="s">
        <v>1984</v>
      </c>
      <c r="C1530" s="24">
        <f>'Filter by planned &amp; actual'!F1530</f>
        <v>0</v>
      </c>
      <c r="D1530" s="24">
        <f>'Filter by planned &amp; actual'!F3318</f>
        <v>0</v>
      </c>
      <c r="E1530" s="19" t="s">
        <v>281</v>
      </c>
      <c r="F1530" s="26">
        <v>44866</v>
      </c>
    </row>
    <row r="1531" spans="1:6" hidden="1">
      <c r="A1531" s="19">
        <v>40</v>
      </c>
      <c r="B1531" s="19" t="s">
        <v>2001</v>
      </c>
      <c r="C1531" s="24">
        <f>'Filter by planned &amp; actual'!F1531</f>
        <v>0</v>
      </c>
      <c r="D1531" s="24">
        <f>'Filter by planned &amp; actual'!F3319</f>
        <v>0</v>
      </c>
      <c r="E1531" s="19" t="s">
        <v>281</v>
      </c>
      <c r="F1531" s="26">
        <v>44866</v>
      </c>
    </row>
    <row r="1532" spans="1:6" hidden="1">
      <c r="A1532" s="19">
        <v>41</v>
      </c>
      <c r="B1532" s="19" t="s">
        <v>2002</v>
      </c>
      <c r="C1532" s="24">
        <f>'Filter by planned &amp; actual'!F1532</f>
        <v>0</v>
      </c>
      <c r="D1532" s="24">
        <f>'Filter by planned &amp; actual'!F3320</f>
        <v>0</v>
      </c>
      <c r="E1532" s="19" t="s">
        <v>281</v>
      </c>
      <c r="F1532" s="26">
        <v>44866</v>
      </c>
    </row>
    <row r="1533" spans="1:6" hidden="1">
      <c r="A1533" s="19">
        <v>42</v>
      </c>
      <c r="B1533" s="19" t="s">
        <v>2003</v>
      </c>
      <c r="C1533" s="24">
        <f>'Filter by planned &amp; actual'!F1533</f>
        <v>0</v>
      </c>
      <c r="D1533" s="24">
        <f>'Filter by planned &amp; actual'!F3321</f>
        <v>0</v>
      </c>
      <c r="E1533" s="19" t="s">
        <v>281</v>
      </c>
      <c r="F1533" s="26">
        <v>44866</v>
      </c>
    </row>
    <row r="1534" spans="1:6" hidden="1">
      <c r="A1534" s="19">
        <v>43</v>
      </c>
      <c r="B1534" s="19" t="s">
        <v>2064</v>
      </c>
      <c r="C1534" s="24">
        <f>'Filter by planned &amp; actual'!F1534</f>
        <v>0</v>
      </c>
      <c r="D1534" s="24">
        <f>'Filter by planned &amp; actual'!F3322</f>
        <v>0</v>
      </c>
      <c r="E1534" s="19" t="s">
        <v>281</v>
      </c>
      <c r="F1534" s="26">
        <v>44866</v>
      </c>
    </row>
    <row r="1535" spans="1:6" hidden="1">
      <c r="A1535" s="19">
        <v>44</v>
      </c>
      <c r="B1535" s="19" t="s">
        <v>2062</v>
      </c>
      <c r="C1535" s="24">
        <f>'Filter by planned &amp; actual'!F1535</f>
        <v>0</v>
      </c>
      <c r="D1535" s="24">
        <f>'Filter by planned &amp; actual'!F3323</f>
        <v>0</v>
      </c>
      <c r="E1535" s="19" t="s">
        <v>281</v>
      </c>
      <c r="F1535" s="26">
        <v>44866</v>
      </c>
    </row>
    <row r="1536" spans="1:6" hidden="1">
      <c r="A1536" s="19">
        <v>45</v>
      </c>
      <c r="B1536" s="19" t="s">
        <v>2063</v>
      </c>
      <c r="C1536" s="24">
        <f>'Filter by planned &amp; actual'!F1536</f>
        <v>0</v>
      </c>
      <c r="D1536" s="24">
        <f>'Filter by planned &amp; actual'!F3324</f>
        <v>0</v>
      </c>
      <c r="E1536" s="19" t="s">
        <v>281</v>
      </c>
      <c r="F1536" s="26">
        <v>44866</v>
      </c>
    </row>
    <row r="1537" spans="1:6" hidden="1">
      <c r="A1537" s="19">
        <v>46</v>
      </c>
      <c r="B1537" s="12" t="s">
        <v>2065</v>
      </c>
      <c r="C1537" s="24">
        <f>'Filter by planned &amp; actual'!F1537</f>
        <v>25000000</v>
      </c>
      <c r="D1537" s="24">
        <f>'Filter by planned &amp; actual'!F3325</f>
        <v>0</v>
      </c>
      <c r="E1537" s="19" t="s">
        <v>281</v>
      </c>
      <c r="F1537" s="26">
        <v>44866</v>
      </c>
    </row>
    <row r="1538" spans="1:6" hidden="1">
      <c r="A1538" s="19">
        <v>47</v>
      </c>
      <c r="B1538" s="12" t="s">
        <v>2066</v>
      </c>
      <c r="C1538" s="24">
        <f>'Filter by planned &amp; actual'!F1538</f>
        <v>36817010</v>
      </c>
      <c r="D1538" s="24">
        <f>'Filter by planned &amp; actual'!F3326</f>
        <v>0</v>
      </c>
      <c r="E1538" s="19" t="s">
        <v>281</v>
      </c>
      <c r="F1538" s="26">
        <v>44866</v>
      </c>
    </row>
    <row r="1539" spans="1:6" hidden="1">
      <c r="A1539" s="19">
        <v>48</v>
      </c>
      <c r="B1539" s="19" t="s">
        <v>2068</v>
      </c>
      <c r="C1539" s="24">
        <f>'Filter by planned &amp; actual'!F1539</f>
        <v>0</v>
      </c>
      <c r="D1539" s="24">
        <f>'Filter by planned &amp; actual'!F3327</f>
        <v>0</v>
      </c>
      <c r="E1539" s="19" t="s">
        <v>281</v>
      </c>
      <c r="F1539" s="26">
        <v>44866</v>
      </c>
    </row>
    <row r="1540" spans="1:6" hidden="1">
      <c r="A1540" s="19">
        <v>49</v>
      </c>
      <c r="B1540" s="19" t="s">
        <v>2069</v>
      </c>
      <c r="C1540" s="24">
        <f>'Filter by planned &amp; actual'!F1540</f>
        <v>0</v>
      </c>
      <c r="D1540" s="24">
        <f>'Filter by planned &amp; actual'!F3328</f>
        <v>0</v>
      </c>
      <c r="E1540" s="19" t="s">
        <v>281</v>
      </c>
      <c r="F1540" s="26">
        <v>44866</v>
      </c>
    </row>
    <row r="1541" spans="1:6" hidden="1">
      <c r="A1541" s="19">
        <v>50</v>
      </c>
      <c r="B1541" s="19" t="s">
        <v>66</v>
      </c>
      <c r="C1541" s="24">
        <f>'Filter by planned &amp; actual'!F1541</f>
        <v>0</v>
      </c>
      <c r="D1541" s="24">
        <f>'Filter by planned &amp; actual'!F3329</f>
        <v>0</v>
      </c>
      <c r="E1541" s="19" t="s">
        <v>281</v>
      </c>
      <c r="F1541" s="26">
        <v>44866</v>
      </c>
    </row>
    <row r="1542" spans="1:6" hidden="1">
      <c r="A1542" s="19">
        <v>51</v>
      </c>
      <c r="B1542" s="19" t="s">
        <v>67</v>
      </c>
      <c r="C1542" s="24">
        <f>'Filter by planned &amp; actual'!F1542</f>
        <v>0</v>
      </c>
      <c r="D1542" s="24">
        <f>'Filter by planned &amp; actual'!F3330</f>
        <v>0</v>
      </c>
      <c r="E1542" s="19" t="s">
        <v>281</v>
      </c>
      <c r="F1542" s="26">
        <v>44866</v>
      </c>
    </row>
    <row r="1543" spans="1:6" hidden="1">
      <c r="A1543" s="19">
        <v>52</v>
      </c>
      <c r="B1543" s="19" t="s">
        <v>68</v>
      </c>
      <c r="C1543" s="24">
        <f>'Filter by planned &amp; actual'!F1543</f>
        <v>0</v>
      </c>
      <c r="D1543" s="24">
        <f>'Filter by planned &amp; actual'!F3331</f>
        <v>0</v>
      </c>
      <c r="E1543" s="19" t="s">
        <v>281</v>
      </c>
      <c r="F1543" s="26">
        <v>44866</v>
      </c>
    </row>
    <row r="1544" spans="1:6" hidden="1">
      <c r="A1544" s="19">
        <v>53</v>
      </c>
      <c r="B1544" s="19" t="s">
        <v>69</v>
      </c>
      <c r="C1544" s="24">
        <f>'Filter by planned &amp; actual'!F1544</f>
        <v>0</v>
      </c>
      <c r="D1544" s="24">
        <f>'Filter by planned &amp; actual'!F3332</f>
        <v>0</v>
      </c>
      <c r="E1544" s="19" t="s">
        <v>281</v>
      </c>
      <c r="F1544" s="26">
        <v>44866</v>
      </c>
    </row>
    <row r="1545" spans="1:6" hidden="1">
      <c r="A1545" s="19">
        <v>54</v>
      </c>
      <c r="B1545" s="19" t="s">
        <v>70</v>
      </c>
      <c r="C1545" s="24">
        <f>'Filter by planned &amp; actual'!F1545</f>
        <v>0</v>
      </c>
      <c r="D1545" s="24">
        <f>'Filter by planned &amp; actual'!F3333</f>
        <v>0</v>
      </c>
      <c r="E1545" s="19" t="s">
        <v>281</v>
      </c>
      <c r="F1545" s="26">
        <v>44866</v>
      </c>
    </row>
    <row r="1546" spans="1:6" hidden="1">
      <c r="A1546" s="19">
        <v>55</v>
      </c>
      <c r="B1546" s="19" t="s">
        <v>71</v>
      </c>
      <c r="C1546" s="24">
        <f>'Filter by planned &amp; actual'!F1546</f>
        <v>0</v>
      </c>
      <c r="D1546" s="24">
        <f>'Filter by planned &amp; actual'!F3334</f>
        <v>0</v>
      </c>
      <c r="E1546" s="19" t="s">
        <v>281</v>
      </c>
      <c r="F1546" s="26">
        <v>44866</v>
      </c>
    </row>
    <row r="1547" spans="1:6" hidden="1">
      <c r="A1547" s="19">
        <v>56</v>
      </c>
      <c r="B1547" s="19" t="s">
        <v>72</v>
      </c>
      <c r="C1547" s="24">
        <f>'Filter by planned &amp; actual'!F1547</f>
        <v>0</v>
      </c>
      <c r="D1547" s="24">
        <f>'Filter by planned &amp; actual'!F3335</f>
        <v>0</v>
      </c>
      <c r="E1547" s="19" t="s">
        <v>281</v>
      </c>
      <c r="F1547" s="26">
        <v>44866</v>
      </c>
    </row>
    <row r="1548" spans="1:6" hidden="1">
      <c r="A1548" s="19">
        <v>57</v>
      </c>
      <c r="B1548" s="19" t="s">
        <v>73</v>
      </c>
      <c r="C1548" s="24">
        <f>'Filter by planned &amp; actual'!F1548</f>
        <v>0</v>
      </c>
      <c r="D1548" s="24">
        <f>'Filter by planned &amp; actual'!F3336</f>
        <v>0</v>
      </c>
      <c r="E1548" s="19" t="s">
        <v>281</v>
      </c>
      <c r="F1548" s="26">
        <v>44866</v>
      </c>
    </row>
    <row r="1549" spans="1:6" hidden="1">
      <c r="A1549" s="19">
        <v>58</v>
      </c>
      <c r="B1549" s="19" t="s">
        <v>74</v>
      </c>
      <c r="C1549" s="24">
        <f>'Filter by planned &amp; actual'!F1549</f>
        <v>0</v>
      </c>
      <c r="D1549" s="24">
        <f>'Filter by planned &amp; actual'!F3337</f>
        <v>0</v>
      </c>
      <c r="E1549" s="19" t="s">
        <v>281</v>
      </c>
      <c r="F1549" s="26">
        <v>44866</v>
      </c>
    </row>
    <row r="1550" spans="1:6" hidden="1">
      <c r="A1550" s="19">
        <v>59</v>
      </c>
      <c r="B1550" s="19" t="s">
        <v>75</v>
      </c>
      <c r="C1550" s="24">
        <f>'Filter by planned &amp; actual'!F1550</f>
        <v>0</v>
      </c>
      <c r="D1550" s="24">
        <f>'Filter by planned &amp; actual'!F3338</f>
        <v>0</v>
      </c>
      <c r="E1550" s="19" t="s">
        <v>281</v>
      </c>
      <c r="F1550" s="26">
        <v>44866</v>
      </c>
    </row>
    <row r="1551" spans="1:6" hidden="1">
      <c r="A1551" s="19">
        <v>60</v>
      </c>
      <c r="B1551" s="19" t="s">
        <v>76</v>
      </c>
      <c r="C1551" s="24">
        <f>'Filter by planned &amp; actual'!F1551</f>
        <v>0</v>
      </c>
      <c r="D1551" s="24">
        <f>'Filter by planned &amp; actual'!F3339</f>
        <v>0</v>
      </c>
      <c r="E1551" s="19" t="s">
        <v>281</v>
      </c>
      <c r="F1551" s="26">
        <v>44866</v>
      </c>
    </row>
    <row r="1552" spans="1:6" hidden="1">
      <c r="A1552" s="19">
        <v>61</v>
      </c>
      <c r="B1552" s="19" t="s">
        <v>77</v>
      </c>
      <c r="C1552" s="24">
        <f>'Filter by planned &amp; actual'!F1552</f>
        <v>0</v>
      </c>
      <c r="D1552" s="24">
        <f>'Filter by planned &amp; actual'!F3340</f>
        <v>0</v>
      </c>
      <c r="E1552" s="19" t="s">
        <v>281</v>
      </c>
      <c r="F1552" s="26">
        <v>44866</v>
      </c>
    </row>
    <row r="1553" spans="1:6" hidden="1">
      <c r="A1553" s="19">
        <v>62</v>
      </c>
      <c r="B1553" s="19" t="s">
        <v>87</v>
      </c>
      <c r="C1553" s="24">
        <f>'Filter by planned &amp; actual'!F1553</f>
        <v>0</v>
      </c>
      <c r="D1553" s="24">
        <f>'Filter by planned &amp; actual'!F3341</f>
        <v>0</v>
      </c>
      <c r="E1553" s="19" t="s">
        <v>281</v>
      </c>
      <c r="F1553" s="26">
        <v>44866</v>
      </c>
    </row>
    <row r="1554" spans="1:6" hidden="1">
      <c r="A1554" s="19">
        <v>63</v>
      </c>
      <c r="B1554" s="19" t="s">
        <v>93</v>
      </c>
      <c r="C1554" s="24">
        <f>'Filter by planned &amp; actual'!F1554</f>
        <v>0</v>
      </c>
      <c r="D1554" s="24">
        <f>'Filter by planned &amp; actual'!F3342</f>
        <v>0</v>
      </c>
      <c r="E1554" s="19" t="s">
        <v>281</v>
      </c>
      <c r="F1554" s="26">
        <v>44866</v>
      </c>
    </row>
    <row r="1555" spans="1:6" hidden="1">
      <c r="A1555" s="19">
        <v>64</v>
      </c>
      <c r="B1555" s="19" t="s">
        <v>94</v>
      </c>
      <c r="C1555" s="24">
        <f>'Filter by planned &amp; actual'!F1555</f>
        <v>0</v>
      </c>
      <c r="D1555" s="24">
        <f>'Filter by planned &amp; actual'!F3343</f>
        <v>0</v>
      </c>
      <c r="E1555" s="19" t="s">
        <v>281</v>
      </c>
      <c r="F1555" s="26">
        <v>44866</v>
      </c>
    </row>
    <row r="1556" spans="1:6" hidden="1">
      <c r="A1556" s="19">
        <v>65</v>
      </c>
      <c r="B1556" s="19" t="s">
        <v>95</v>
      </c>
      <c r="C1556" s="24">
        <f>'Filter by planned &amp; actual'!F1556</f>
        <v>0</v>
      </c>
      <c r="D1556" s="24">
        <f>'Filter by planned &amp; actual'!F3344</f>
        <v>0</v>
      </c>
      <c r="E1556" s="19" t="s">
        <v>281</v>
      </c>
      <c r="F1556" s="26">
        <v>44866</v>
      </c>
    </row>
    <row r="1557" spans="1:6" hidden="1">
      <c r="A1557" s="19">
        <v>66</v>
      </c>
      <c r="B1557" s="19" t="s">
        <v>96</v>
      </c>
      <c r="C1557" s="24">
        <f>'Filter by planned &amp; actual'!F1557</f>
        <v>0</v>
      </c>
      <c r="D1557" s="24">
        <f>'Filter by planned &amp; actual'!F3345</f>
        <v>0</v>
      </c>
      <c r="E1557" s="19" t="s">
        <v>281</v>
      </c>
      <c r="F1557" s="26">
        <v>44866</v>
      </c>
    </row>
    <row r="1558" spans="1:6" hidden="1">
      <c r="A1558" s="19">
        <v>67</v>
      </c>
      <c r="B1558" s="19" t="s">
        <v>97</v>
      </c>
      <c r="C1558" s="24">
        <f>'Filter by planned &amp; actual'!F1558</f>
        <v>0</v>
      </c>
      <c r="D1558" s="24">
        <f>'Filter by planned &amp; actual'!F3346</f>
        <v>0</v>
      </c>
      <c r="E1558" s="19" t="s">
        <v>281</v>
      </c>
      <c r="F1558" s="26">
        <v>44866</v>
      </c>
    </row>
    <row r="1559" spans="1:6" hidden="1">
      <c r="A1559" s="19">
        <v>68</v>
      </c>
      <c r="B1559" s="19" t="s">
        <v>98</v>
      </c>
      <c r="C1559" s="24">
        <f>'Filter by planned &amp; actual'!F1559</f>
        <v>0</v>
      </c>
      <c r="D1559" s="24">
        <f>'Filter by planned &amp; actual'!F3347</f>
        <v>0</v>
      </c>
      <c r="E1559" s="19" t="s">
        <v>281</v>
      </c>
      <c r="F1559" s="26">
        <v>44866</v>
      </c>
    </row>
    <row r="1560" spans="1:6" hidden="1">
      <c r="A1560" s="19">
        <v>69</v>
      </c>
      <c r="B1560" s="19" t="s">
        <v>99</v>
      </c>
      <c r="C1560" s="24">
        <f>'Filter by planned &amp; actual'!F1560</f>
        <v>0</v>
      </c>
      <c r="D1560" s="24">
        <f>'Filter by planned &amp; actual'!F3348</f>
        <v>0</v>
      </c>
      <c r="E1560" s="19" t="s">
        <v>281</v>
      </c>
      <c r="F1560" s="26">
        <v>44866</v>
      </c>
    </row>
    <row r="1561" spans="1:6" hidden="1">
      <c r="A1561" s="19">
        <v>70</v>
      </c>
      <c r="B1561" s="19" t="s">
        <v>100</v>
      </c>
      <c r="C1561" s="24">
        <f>'Filter by planned &amp; actual'!F1561</f>
        <v>0</v>
      </c>
      <c r="D1561" s="24">
        <f>'Filter by planned &amp; actual'!F3349</f>
        <v>0</v>
      </c>
      <c r="E1561" s="19" t="s">
        <v>281</v>
      </c>
      <c r="F1561" s="26">
        <v>44866</v>
      </c>
    </row>
    <row r="1562" spans="1:6" hidden="1">
      <c r="A1562" s="19">
        <v>71</v>
      </c>
      <c r="B1562" s="19" t="s">
        <v>101</v>
      </c>
      <c r="C1562" s="24">
        <f>'Filter by planned &amp; actual'!F1562</f>
        <v>0</v>
      </c>
      <c r="D1562" s="24">
        <f>'Filter by planned &amp; actual'!F3350</f>
        <v>0</v>
      </c>
      <c r="E1562" s="19" t="s">
        <v>281</v>
      </c>
      <c r="F1562" s="26">
        <v>44866</v>
      </c>
    </row>
    <row r="1563" spans="1:6" hidden="1">
      <c r="A1563" s="19">
        <v>72</v>
      </c>
      <c r="B1563" s="19" t="s">
        <v>102</v>
      </c>
      <c r="C1563" s="24">
        <f>'Filter by planned &amp; actual'!F1563</f>
        <v>0</v>
      </c>
      <c r="D1563" s="24">
        <f>'Filter by planned &amp; actual'!F3351</f>
        <v>0</v>
      </c>
      <c r="E1563" s="19" t="s">
        <v>281</v>
      </c>
      <c r="F1563" s="26">
        <v>44866</v>
      </c>
    </row>
    <row r="1564" spans="1:6" hidden="1">
      <c r="A1564" s="19">
        <v>73</v>
      </c>
      <c r="B1564" s="19" t="s">
        <v>103</v>
      </c>
      <c r="C1564" s="24">
        <f>'Filter by planned &amp; actual'!F1564</f>
        <v>0</v>
      </c>
      <c r="D1564" s="24">
        <f>'Filter by planned &amp; actual'!F3352</f>
        <v>0</v>
      </c>
      <c r="E1564" s="19" t="s">
        <v>281</v>
      </c>
      <c r="F1564" s="26">
        <v>44866</v>
      </c>
    </row>
    <row r="1565" spans="1:6" hidden="1">
      <c r="A1565" s="19">
        <v>74</v>
      </c>
      <c r="B1565" s="19" t="s">
        <v>104</v>
      </c>
      <c r="C1565" s="24">
        <f>'Filter by planned &amp; actual'!F1565</f>
        <v>0</v>
      </c>
      <c r="D1565" s="24">
        <f>'Filter by planned &amp; actual'!F3353</f>
        <v>0</v>
      </c>
      <c r="E1565" s="19" t="s">
        <v>281</v>
      </c>
      <c r="F1565" s="26">
        <v>44866</v>
      </c>
    </row>
    <row r="1566" spans="1:6" hidden="1">
      <c r="A1566" s="19">
        <v>75</v>
      </c>
      <c r="B1566" s="19" t="s">
        <v>105</v>
      </c>
      <c r="C1566" s="24">
        <f>'Filter by planned &amp; actual'!F1566</f>
        <v>0</v>
      </c>
      <c r="D1566" s="24">
        <f>'Filter by planned &amp; actual'!F3354</f>
        <v>0</v>
      </c>
      <c r="E1566" s="19" t="s">
        <v>281</v>
      </c>
      <c r="F1566" s="26">
        <v>44866</v>
      </c>
    </row>
    <row r="1567" spans="1:6" hidden="1">
      <c r="A1567" s="19">
        <v>76</v>
      </c>
      <c r="B1567" s="19" t="s">
        <v>111</v>
      </c>
      <c r="C1567" s="24">
        <f>'Filter by planned &amp; actual'!F1567</f>
        <v>0</v>
      </c>
      <c r="D1567" s="24">
        <f>'Filter by planned &amp; actual'!F3355</f>
        <v>0</v>
      </c>
      <c r="E1567" s="19" t="s">
        <v>281</v>
      </c>
      <c r="F1567" s="26">
        <v>44866</v>
      </c>
    </row>
    <row r="1568" spans="1:6" hidden="1">
      <c r="A1568" s="19">
        <v>77</v>
      </c>
      <c r="B1568" s="19" t="s">
        <v>112</v>
      </c>
      <c r="C1568" s="24">
        <f>'Filter by planned &amp; actual'!F1568</f>
        <v>0</v>
      </c>
      <c r="D1568" s="24">
        <f>'Filter by planned &amp; actual'!F3356</f>
        <v>0</v>
      </c>
      <c r="E1568" s="19" t="s">
        <v>281</v>
      </c>
      <c r="F1568" s="26">
        <v>44866</v>
      </c>
    </row>
    <row r="1569" spans="1:6" hidden="1">
      <c r="A1569" s="19">
        <v>78</v>
      </c>
      <c r="B1569" s="19" t="s">
        <v>113</v>
      </c>
      <c r="C1569" s="24">
        <f>'Filter by planned &amp; actual'!F1569</f>
        <v>0</v>
      </c>
      <c r="D1569" s="24">
        <f>'Filter by planned &amp; actual'!F3357</f>
        <v>0</v>
      </c>
      <c r="E1569" s="19" t="s">
        <v>281</v>
      </c>
      <c r="F1569" s="26">
        <v>44866</v>
      </c>
    </row>
    <row r="1570" spans="1:6" hidden="1">
      <c r="A1570" s="19">
        <v>79</v>
      </c>
      <c r="B1570" s="19" t="s">
        <v>114</v>
      </c>
      <c r="C1570" s="24">
        <f>'Filter by planned &amp; actual'!F1570</f>
        <v>0</v>
      </c>
      <c r="D1570" s="24">
        <f>'Filter by planned &amp; actual'!F3358</f>
        <v>0</v>
      </c>
      <c r="E1570" s="19" t="s">
        <v>281</v>
      </c>
      <c r="F1570" s="26">
        <v>44866</v>
      </c>
    </row>
    <row r="1571" spans="1:6" hidden="1">
      <c r="A1571" s="19">
        <v>80</v>
      </c>
      <c r="B1571" s="19" t="s">
        <v>115</v>
      </c>
      <c r="C1571" s="24">
        <f>'Filter by planned &amp; actual'!F1571</f>
        <v>0</v>
      </c>
      <c r="D1571" s="24">
        <f>'Filter by planned &amp; actual'!F3359</f>
        <v>0</v>
      </c>
      <c r="E1571" s="19" t="s">
        <v>281</v>
      </c>
      <c r="F1571" s="26">
        <v>44866</v>
      </c>
    </row>
    <row r="1572" spans="1:6" hidden="1">
      <c r="A1572" s="19">
        <v>81</v>
      </c>
      <c r="B1572" s="19" t="s">
        <v>116</v>
      </c>
      <c r="C1572" s="24">
        <f>'Filter by planned &amp; actual'!F1572</f>
        <v>0</v>
      </c>
      <c r="D1572" s="24">
        <f>'Filter by planned &amp; actual'!F3360</f>
        <v>0</v>
      </c>
      <c r="E1572" s="19" t="s">
        <v>281</v>
      </c>
      <c r="F1572" s="26">
        <v>44866</v>
      </c>
    </row>
    <row r="1573" spans="1:6" hidden="1">
      <c r="A1573" s="19">
        <v>82</v>
      </c>
      <c r="B1573" s="19" t="s">
        <v>117</v>
      </c>
      <c r="C1573" s="24">
        <f>'Filter by planned &amp; actual'!F1573</f>
        <v>0</v>
      </c>
      <c r="D1573" s="24">
        <f>'Filter by planned &amp; actual'!F3361</f>
        <v>0</v>
      </c>
      <c r="E1573" s="19" t="s">
        <v>281</v>
      </c>
      <c r="F1573" s="26">
        <v>44866</v>
      </c>
    </row>
    <row r="1574" spans="1:6" hidden="1">
      <c r="A1574" s="19">
        <v>83</v>
      </c>
      <c r="B1574" s="19" t="s">
        <v>118</v>
      </c>
      <c r="C1574" s="24">
        <f>'Filter by planned &amp; actual'!F1574</f>
        <v>0</v>
      </c>
      <c r="D1574" s="24">
        <f>'Filter by planned &amp; actual'!F3362</f>
        <v>0</v>
      </c>
      <c r="E1574" s="19" t="s">
        <v>281</v>
      </c>
      <c r="F1574" s="26">
        <v>44866</v>
      </c>
    </row>
    <row r="1575" spans="1:6" hidden="1">
      <c r="A1575" s="19">
        <v>84</v>
      </c>
      <c r="B1575" s="19" t="s">
        <v>119</v>
      </c>
      <c r="C1575" s="24">
        <f>'Filter by planned &amp; actual'!F1575</f>
        <v>0</v>
      </c>
      <c r="D1575" s="24">
        <f>'Filter by planned &amp; actual'!F3363</f>
        <v>0</v>
      </c>
      <c r="E1575" s="19" t="s">
        <v>281</v>
      </c>
      <c r="F1575" s="26">
        <v>44866</v>
      </c>
    </row>
    <row r="1576" spans="1:6" hidden="1">
      <c r="A1576" s="19">
        <v>85</v>
      </c>
      <c r="B1576" s="19" t="s">
        <v>120</v>
      </c>
      <c r="C1576" s="24">
        <f>'Filter by planned &amp; actual'!F1576</f>
        <v>0</v>
      </c>
      <c r="D1576" s="24">
        <f>'Filter by planned &amp; actual'!F3364</f>
        <v>0</v>
      </c>
      <c r="E1576" s="19" t="s">
        <v>281</v>
      </c>
      <c r="F1576" s="26">
        <v>44866</v>
      </c>
    </row>
    <row r="1577" spans="1:6" hidden="1">
      <c r="A1577" s="19">
        <v>86</v>
      </c>
      <c r="B1577" s="19" t="s">
        <v>121</v>
      </c>
      <c r="C1577" s="24">
        <f>'Filter by planned &amp; actual'!F1577</f>
        <v>0</v>
      </c>
      <c r="D1577" s="24">
        <f>'Filter by planned &amp; actual'!F3365</f>
        <v>0</v>
      </c>
      <c r="E1577" s="19" t="s">
        <v>281</v>
      </c>
      <c r="F1577" s="26">
        <v>44866</v>
      </c>
    </row>
    <row r="1578" spans="1:6" hidden="1">
      <c r="A1578" s="19">
        <v>87</v>
      </c>
      <c r="B1578" s="19" t="s">
        <v>122</v>
      </c>
      <c r="C1578" s="24">
        <f>'Filter by planned &amp; actual'!F1578</f>
        <v>0</v>
      </c>
      <c r="D1578" s="24">
        <f>'Filter by planned &amp; actual'!F3366</f>
        <v>0</v>
      </c>
      <c r="E1578" s="19" t="s">
        <v>281</v>
      </c>
      <c r="F1578" s="26">
        <v>44866</v>
      </c>
    </row>
    <row r="1579" spans="1:6" hidden="1">
      <c r="A1579" s="19">
        <v>88</v>
      </c>
      <c r="B1579" s="19" t="s">
        <v>123</v>
      </c>
      <c r="C1579" s="24">
        <f>'Filter by planned &amp; actual'!F1579</f>
        <v>0</v>
      </c>
      <c r="D1579" s="24">
        <f>'Filter by planned &amp; actual'!F3367</f>
        <v>0</v>
      </c>
      <c r="E1579" s="19" t="s">
        <v>281</v>
      </c>
      <c r="F1579" s="26">
        <v>44866</v>
      </c>
    </row>
    <row r="1580" spans="1:6" hidden="1">
      <c r="A1580" s="19">
        <v>89</v>
      </c>
      <c r="B1580" s="19" t="s">
        <v>126</v>
      </c>
      <c r="C1580" s="24">
        <f>'Filter by planned &amp; actual'!F1580</f>
        <v>0</v>
      </c>
      <c r="D1580" s="24">
        <f>'Filter by planned &amp; actual'!F3368</f>
        <v>0</v>
      </c>
      <c r="E1580" s="19" t="s">
        <v>281</v>
      </c>
      <c r="F1580" s="26">
        <v>44866</v>
      </c>
    </row>
    <row r="1581" spans="1:6" hidden="1">
      <c r="A1581" s="19">
        <v>90</v>
      </c>
      <c r="B1581" s="19" t="s">
        <v>284</v>
      </c>
      <c r="C1581" s="24">
        <f>'Filter by planned &amp; actual'!F1581</f>
        <v>0</v>
      </c>
      <c r="D1581" s="24">
        <f>'Filter by planned &amp; actual'!F3369</f>
        <v>0</v>
      </c>
      <c r="E1581" s="19" t="s">
        <v>281</v>
      </c>
      <c r="F1581" s="26">
        <v>44866</v>
      </c>
    </row>
    <row r="1582" spans="1:6" hidden="1">
      <c r="A1582" s="19">
        <v>91</v>
      </c>
      <c r="B1582" s="19" t="s">
        <v>2006</v>
      </c>
      <c r="C1582" s="24">
        <f>'Filter by planned &amp; actual'!F1582</f>
        <v>0</v>
      </c>
      <c r="D1582" s="24">
        <f>'Filter by planned &amp; actual'!F3370</f>
        <v>0</v>
      </c>
      <c r="E1582" s="19" t="s">
        <v>281</v>
      </c>
      <c r="F1582" s="26">
        <v>44866</v>
      </c>
    </row>
    <row r="1583" spans="1:6" hidden="1">
      <c r="A1583" s="19">
        <v>92</v>
      </c>
      <c r="B1583" s="19" t="s">
        <v>283</v>
      </c>
      <c r="C1583" s="24">
        <f>'Filter by planned &amp; actual'!F1583</f>
        <v>0</v>
      </c>
      <c r="D1583" s="24">
        <f>'Filter by planned &amp; actual'!F3371</f>
        <v>0</v>
      </c>
      <c r="E1583" s="19" t="s">
        <v>281</v>
      </c>
      <c r="F1583" s="26">
        <v>44866</v>
      </c>
    </row>
    <row r="1584" spans="1:6" hidden="1">
      <c r="A1584" s="19">
        <v>93</v>
      </c>
      <c r="B1584" s="19" t="s">
        <v>2005</v>
      </c>
      <c r="C1584" s="24">
        <f>'Filter by planned &amp; actual'!F1584</f>
        <v>0</v>
      </c>
      <c r="D1584" s="24">
        <f>'Filter by planned &amp; actual'!F3372</f>
        <v>0</v>
      </c>
      <c r="E1584" s="19" t="s">
        <v>281</v>
      </c>
      <c r="F1584" s="26">
        <v>44866</v>
      </c>
    </row>
    <row r="1585" spans="1:6" hidden="1">
      <c r="A1585" s="19">
        <v>94</v>
      </c>
      <c r="B1585" s="19" t="s">
        <v>2075</v>
      </c>
      <c r="C1585" s="24">
        <f>'Filter by planned &amp; actual'!F1585</f>
        <v>0</v>
      </c>
      <c r="D1585" s="24">
        <f>'Filter by planned &amp; actual'!F3373</f>
        <v>0</v>
      </c>
      <c r="E1585" s="19" t="s">
        <v>281</v>
      </c>
      <c r="F1585" s="26">
        <v>44866</v>
      </c>
    </row>
    <row r="1586" spans="1:6" hidden="1">
      <c r="A1586" s="19">
        <v>95</v>
      </c>
      <c r="B1586" s="19" t="s">
        <v>2076</v>
      </c>
      <c r="C1586" s="24">
        <f>'Filter by planned &amp; actual'!F1586</f>
        <v>0</v>
      </c>
      <c r="D1586" s="24">
        <f>'Filter by planned &amp; actual'!F3374</f>
        <v>0</v>
      </c>
      <c r="E1586" s="19" t="s">
        <v>281</v>
      </c>
      <c r="F1586" s="26">
        <v>44866</v>
      </c>
    </row>
    <row r="1587" spans="1:6" hidden="1">
      <c r="A1587" s="19">
        <v>96</v>
      </c>
      <c r="B1587" s="19" t="s">
        <v>2077</v>
      </c>
      <c r="C1587" s="24">
        <f>'Filter by planned &amp; actual'!F1587</f>
        <v>0</v>
      </c>
      <c r="D1587" s="24">
        <f>'Filter by planned &amp; actual'!F3375</f>
        <v>0</v>
      </c>
      <c r="E1587" s="19" t="s">
        <v>281</v>
      </c>
      <c r="F1587" s="26">
        <v>44866</v>
      </c>
    </row>
    <row r="1588" spans="1:6" hidden="1">
      <c r="A1588" s="19">
        <v>97</v>
      </c>
      <c r="B1588" s="19" t="s">
        <v>2078</v>
      </c>
      <c r="C1588" s="24">
        <f>'Filter by planned &amp; actual'!F1588</f>
        <v>15000000</v>
      </c>
      <c r="D1588" s="24">
        <f>'Filter by planned &amp; actual'!F3376</f>
        <v>0</v>
      </c>
      <c r="E1588" s="19" t="s">
        <v>281</v>
      </c>
      <c r="F1588" s="26">
        <v>44866</v>
      </c>
    </row>
    <row r="1589" spans="1:6" hidden="1">
      <c r="A1589" s="19">
        <v>98</v>
      </c>
      <c r="B1589" s="19" t="s">
        <v>2079</v>
      </c>
      <c r="C1589" s="24">
        <f>'Filter by planned &amp; actual'!F1589</f>
        <v>2909341.53</v>
      </c>
      <c r="D1589" s="24">
        <f>'Filter by planned &amp; actual'!F3377</f>
        <v>0</v>
      </c>
      <c r="E1589" s="19" t="s">
        <v>281</v>
      </c>
      <c r="F1589" s="26">
        <v>44866</v>
      </c>
    </row>
    <row r="1590" spans="1:6" hidden="1">
      <c r="A1590" s="19">
        <v>99</v>
      </c>
      <c r="B1590" s="19" t="s">
        <v>2080</v>
      </c>
      <c r="C1590" s="24">
        <f>'Filter by planned &amp; actual'!F1590</f>
        <v>0</v>
      </c>
      <c r="D1590" s="24">
        <f>'Filter by planned &amp; actual'!F3378</f>
        <v>0</v>
      </c>
      <c r="E1590" s="19" t="s">
        <v>281</v>
      </c>
      <c r="F1590" s="26">
        <v>44866</v>
      </c>
    </row>
    <row r="1591" spans="1:6" hidden="1">
      <c r="A1591" s="19">
        <v>100</v>
      </c>
      <c r="B1591" s="19" t="s">
        <v>2081</v>
      </c>
      <c r="C1591" s="24">
        <f>'Filter by planned &amp; actual'!F1591</f>
        <v>0</v>
      </c>
      <c r="D1591" s="24">
        <f>'Filter by planned &amp; actual'!F3379</f>
        <v>0</v>
      </c>
      <c r="E1591" s="19" t="s">
        <v>281</v>
      </c>
      <c r="F1591" s="26">
        <v>44866</v>
      </c>
    </row>
    <row r="1592" spans="1:6" hidden="1">
      <c r="A1592" s="19">
        <v>101</v>
      </c>
      <c r="B1592" s="19" t="s">
        <v>2082</v>
      </c>
      <c r="C1592" s="24">
        <f>'Filter by planned &amp; actual'!F1592</f>
        <v>0</v>
      </c>
      <c r="D1592" s="24">
        <f>'Filter by planned &amp; actual'!F3380</f>
        <v>0</v>
      </c>
      <c r="E1592" s="19" t="s">
        <v>281</v>
      </c>
      <c r="F1592" s="26">
        <v>44866</v>
      </c>
    </row>
    <row r="1593" spans="1:6" hidden="1">
      <c r="A1593" s="19">
        <v>102</v>
      </c>
      <c r="B1593" s="19" t="s">
        <v>2083</v>
      </c>
      <c r="C1593" s="24">
        <f>'Filter by planned &amp; actual'!F1593</f>
        <v>0</v>
      </c>
      <c r="D1593" s="24">
        <f>'Filter by planned &amp; actual'!F3381</f>
        <v>0</v>
      </c>
      <c r="E1593" s="19" t="s">
        <v>281</v>
      </c>
      <c r="F1593" s="26">
        <v>44866</v>
      </c>
    </row>
    <row r="1594" spans="1:6" hidden="1">
      <c r="A1594" s="19">
        <v>103</v>
      </c>
      <c r="B1594" s="19" t="s">
        <v>2085</v>
      </c>
      <c r="C1594" s="24">
        <f>'Filter by planned &amp; actual'!F1594</f>
        <v>0</v>
      </c>
      <c r="D1594" s="24">
        <f>'Filter by planned &amp; actual'!F3382</f>
        <v>0</v>
      </c>
      <c r="E1594" s="19" t="s">
        <v>281</v>
      </c>
      <c r="F1594" s="26">
        <v>44866</v>
      </c>
    </row>
    <row r="1595" spans="1:6" hidden="1">
      <c r="A1595" s="19">
        <v>104</v>
      </c>
      <c r="B1595" s="19" t="s">
        <v>2086</v>
      </c>
      <c r="C1595" s="24">
        <f>'Filter by planned &amp; actual'!F1595</f>
        <v>0</v>
      </c>
      <c r="D1595" s="24">
        <f>'Filter by planned &amp; actual'!F3383</f>
        <v>0</v>
      </c>
      <c r="E1595" s="19" t="s">
        <v>281</v>
      </c>
      <c r="F1595" s="26">
        <v>44866</v>
      </c>
    </row>
    <row r="1596" spans="1:6" hidden="1">
      <c r="A1596" s="19">
        <v>105</v>
      </c>
      <c r="B1596" s="19" t="s">
        <v>2087</v>
      </c>
      <c r="C1596" s="24">
        <f>'Filter by planned &amp; actual'!F1596</f>
        <v>0</v>
      </c>
      <c r="D1596" s="24">
        <f>'Filter by planned &amp; actual'!F3384</f>
        <v>0</v>
      </c>
      <c r="E1596" s="19" t="s">
        <v>281</v>
      </c>
      <c r="F1596" s="26">
        <v>44866</v>
      </c>
    </row>
    <row r="1597" spans="1:6" hidden="1">
      <c r="A1597" s="19">
        <v>106</v>
      </c>
      <c r="B1597" s="19" t="s">
        <v>2088</v>
      </c>
      <c r="C1597" s="24">
        <f>'Filter by planned &amp; actual'!F1597</f>
        <v>0</v>
      </c>
      <c r="D1597" s="24">
        <f>'Filter by planned &amp; actual'!F3385</f>
        <v>0</v>
      </c>
      <c r="E1597" s="19" t="s">
        <v>281</v>
      </c>
      <c r="F1597" s="26">
        <v>44866</v>
      </c>
    </row>
    <row r="1598" spans="1:6" hidden="1">
      <c r="A1598" s="19">
        <v>107</v>
      </c>
      <c r="B1598" s="19" t="s">
        <v>2089</v>
      </c>
      <c r="C1598" s="24">
        <f>'Filter by planned &amp; actual'!F1598</f>
        <v>0</v>
      </c>
      <c r="D1598" s="24">
        <f>'Filter by planned &amp; actual'!F3386</f>
        <v>0</v>
      </c>
      <c r="E1598" s="19" t="s">
        <v>281</v>
      </c>
      <c r="F1598" s="26">
        <v>44866</v>
      </c>
    </row>
    <row r="1599" spans="1:6" hidden="1">
      <c r="A1599" s="19">
        <v>108</v>
      </c>
      <c r="B1599" s="19" t="s">
        <v>2090</v>
      </c>
      <c r="C1599" s="24">
        <f>'Filter by planned &amp; actual'!F1599</f>
        <v>0</v>
      </c>
      <c r="D1599" s="24">
        <f>'Filter by planned &amp; actual'!F3387</f>
        <v>0</v>
      </c>
      <c r="E1599" s="19" t="s">
        <v>281</v>
      </c>
      <c r="F1599" s="26">
        <v>44866</v>
      </c>
    </row>
    <row r="1600" spans="1:6" hidden="1">
      <c r="A1600" s="19">
        <v>109</v>
      </c>
      <c r="B1600" s="19" t="s">
        <v>2091</v>
      </c>
      <c r="C1600" s="24">
        <f>'Filter by planned &amp; actual'!F1600</f>
        <v>0</v>
      </c>
      <c r="D1600" s="24">
        <f>'Filter by planned &amp; actual'!F3388</f>
        <v>0</v>
      </c>
      <c r="E1600" s="19" t="s">
        <v>281</v>
      </c>
      <c r="F1600" s="26">
        <v>44866</v>
      </c>
    </row>
    <row r="1601" spans="1:6" hidden="1">
      <c r="A1601" s="19">
        <v>110</v>
      </c>
      <c r="B1601" s="19" t="s">
        <v>2092</v>
      </c>
      <c r="C1601" s="24">
        <f>'Filter by planned &amp; actual'!F1601</f>
        <v>0</v>
      </c>
      <c r="D1601" s="24">
        <f>'Filter by planned &amp; actual'!F3389</f>
        <v>0</v>
      </c>
      <c r="E1601" s="19" t="s">
        <v>281</v>
      </c>
      <c r="F1601" s="26">
        <v>44866</v>
      </c>
    </row>
    <row r="1602" spans="1:6" hidden="1">
      <c r="A1602" s="19">
        <v>111</v>
      </c>
      <c r="B1602" s="19" t="s">
        <v>2104</v>
      </c>
      <c r="C1602" s="24">
        <f>'Filter by planned &amp; actual'!F1602</f>
        <v>0</v>
      </c>
      <c r="D1602" s="24">
        <f>'Filter by planned &amp; actual'!F3390</f>
        <v>0</v>
      </c>
      <c r="E1602" s="19" t="s">
        <v>281</v>
      </c>
      <c r="F1602" s="26">
        <v>44866</v>
      </c>
    </row>
    <row r="1603" spans="1:6" hidden="1">
      <c r="A1603" s="19">
        <v>112</v>
      </c>
      <c r="B1603" s="19" t="s">
        <v>2100</v>
      </c>
      <c r="C1603" s="24">
        <f>'Filter by planned &amp; actual'!F1603</f>
        <v>10387913</v>
      </c>
      <c r="D1603" s="24">
        <f>'Filter by planned &amp; actual'!F3391</f>
        <v>0</v>
      </c>
      <c r="E1603" s="19" t="s">
        <v>281</v>
      </c>
      <c r="F1603" s="26">
        <v>44866</v>
      </c>
    </row>
    <row r="1604" spans="1:6" hidden="1">
      <c r="A1604" s="19">
        <v>113</v>
      </c>
      <c r="B1604" s="19" t="s">
        <v>2101</v>
      </c>
      <c r="C1604" s="24">
        <f>'Filter by planned &amp; actual'!F1604</f>
        <v>55379664</v>
      </c>
      <c r="D1604" s="24">
        <f>'Filter by planned &amp; actual'!F3392</f>
        <v>0</v>
      </c>
      <c r="E1604" s="19" t="s">
        <v>281</v>
      </c>
      <c r="F1604" s="26">
        <v>44866</v>
      </c>
    </row>
    <row r="1605" spans="1:6" hidden="1">
      <c r="A1605" s="19">
        <v>114</v>
      </c>
      <c r="B1605" s="19" t="s">
        <v>2102</v>
      </c>
      <c r="C1605" s="24">
        <f>'Filter by planned &amp; actual'!F1605</f>
        <v>0</v>
      </c>
      <c r="D1605" s="24">
        <f>'Filter by planned &amp; actual'!F3393</f>
        <v>0</v>
      </c>
      <c r="E1605" s="19" t="s">
        <v>281</v>
      </c>
      <c r="F1605" s="26">
        <v>44866</v>
      </c>
    </row>
    <row r="1606" spans="1:6" hidden="1">
      <c r="A1606" s="20">
        <v>115</v>
      </c>
      <c r="B1606" s="20" t="s">
        <v>2103</v>
      </c>
      <c r="C1606" s="24">
        <f>'Filter by planned &amp; actual'!F1606</f>
        <v>0</v>
      </c>
      <c r="D1606" s="24">
        <f>'Filter by planned &amp; actual'!F3394</f>
        <v>0</v>
      </c>
      <c r="E1606" s="19" t="s">
        <v>281</v>
      </c>
      <c r="F1606" s="26">
        <v>44866</v>
      </c>
    </row>
    <row r="1607" spans="1:6" hidden="1">
      <c r="A1607" s="19">
        <v>116</v>
      </c>
      <c r="B1607" s="19" t="s">
        <v>2109</v>
      </c>
      <c r="C1607" s="24">
        <f>'Filter by planned &amp; actual'!F1607</f>
        <v>0</v>
      </c>
      <c r="D1607" s="24">
        <f>'Filter by planned &amp; actual'!F3395</f>
        <v>0</v>
      </c>
      <c r="E1607" s="19" t="s">
        <v>281</v>
      </c>
      <c r="F1607" s="26">
        <v>44866</v>
      </c>
    </row>
    <row r="1608" spans="1:6" hidden="1">
      <c r="A1608" s="19">
        <v>117</v>
      </c>
      <c r="B1608" s="19" t="s">
        <v>2110</v>
      </c>
      <c r="C1608" s="24">
        <f>'Filter by planned &amp; actual'!F1608</f>
        <v>0</v>
      </c>
      <c r="D1608" s="24">
        <f>'Filter by planned &amp; actual'!F3396</f>
        <v>0</v>
      </c>
      <c r="E1608" s="19" t="s">
        <v>281</v>
      </c>
      <c r="F1608" s="26">
        <v>44866</v>
      </c>
    </row>
    <row r="1609" spans="1:6" hidden="1">
      <c r="A1609" s="19">
        <v>118</v>
      </c>
      <c r="B1609" s="19" t="s">
        <v>2112</v>
      </c>
      <c r="C1609" s="24">
        <f>'Filter by planned &amp; actual'!F1609</f>
        <v>0</v>
      </c>
      <c r="D1609" s="24">
        <f>'Filter by planned &amp; actual'!F3397</f>
        <v>0</v>
      </c>
      <c r="E1609" s="19" t="s">
        <v>281</v>
      </c>
      <c r="F1609" s="26">
        <v>44866</v>
      </c>
    </row>
    <row r="1610" spans="1:6" hidden="1">
      <c r="A1610" s="19">
        <v>119</v>
      </c>
      <c r="B1610" s="19" t="s">
        <v>2113</v>
      </c>
      <c r="C1610" s="24">
        <f>'Filter by planned &amp; actual'!F1610</f>
        <v>0</v>
      </c>
      <c r="D1610" s="24">
        <f>'Filter by planned &amp; actual'!F3398</f>
        <v>0</v>
      </c>
      <c r="E1610" s="19" t="s">
        <v>281</v>
      </c>
      <c r="F1610" s="26">
        <v>44866</v>
      </c>
    </row>
    <row r="1611" spans="1:6" hidden="1">
      <c r="A1611" s="19">
        <v>120</v>
      </c>
      <c r="B1611" s="19" t="s">
        <v>2114</v>
      </c>
      <c r="C1611" s="24">
        <f>'Filter by planned &amp; actual'!F1611</f>
        <v>0</v>
      </c>
      <c r="D1611" s="24">
        <f>'Filter by planned &amp; actual'!F3399</f>
        <v>0</v>
      </c>
      <c r="E1611" s="19" t="s">
        <v>281</v>
      </c>
      <c r="F1611" s="26">
        <v>44866</v>
      </c>
    </row>
    <row r="1612" spans="1:6" hidden="1">
      <c r="A1612" s="19">
        <v>121</v>
      </c>
      <c r="B1612" s="19" t="s">
        <v>2157</v>
      </c>
      <c r="C1612" s="24">
        <f>'Filter by planned &amp; actual'!F1612</f>
        <v>0</v>
      </c>
      <c r="D1612" s="24">
        <f>'Filter by planned &amp; actual'!F3400</f>
        <v>0</v>
      </c>
      <c r="E1612" s="19" t="s">
        <v>281</v>
      </c>
      <c r="F1612" s="26">
        <v>44866</v>
      </c>
    </row>
    <row r="1613" spans="1:6" hidden="1">
      <c r="A1613" s="19">
        <v>122</v>
      </c>
      <c r="B1613" s="19" t="s">
        <v>2158</v>
      </c>
      <c r="C1613" s="24">
        <f>'Filter by planned &amp; actual'!F1613</f>
        <v>0</v>
      </c>
      <c r="D1613" s="24">
        <f>'Filter by planned &amp; actual'!F3401</f>
        <v>0</v>
      </c>
      <c r="E1613" s="19" t="s">
        <v>281</v>
      </c>
      <c r="F1613" s="26">
        <v>44866</v>
      </c>
    </row>
    <row r="1614" spans="1:6" hidden="1">
      <c r="A1614" s="19">
        <v>123</v>
      </c>
      <c r="B1614" s="19" t="s">
        <v>2159</v>
      </c>
      <c r="C1614" s="24">
        <f>'Filter by planned &amp; actual'!F1614</f>
        <v>0</v>
      </c>
      <c r="D1614" s="24">
        <f>'Filter by planned &amp; actual'!F3402</f>
        <v>0</v>
      </c>
      <c r="E1614" s="19" t="s">
        <v>281</v>
      </c>
      <c r="F1614" s="26">
        <v>44866</v>
      </c>
    </row>
    <row r="1615" spans="1:6" hidden="1">
      <c r="A1615" s="19">
        <v>124</v>
      </c>
      <c r="B1615" s="19" t="s">
        <v>2160</v>
      </c>
      <c r="C1615" s="24">
        <f>'Filter by planned &amp; actual'!F1615</f>
        <v>0</v>
      </c>
      <c r="D1615" s="24">
        <f>'Filter by planned &amp; actual'!F3403</f>
        <v>0</v>
      </c>
      <c r="E1615" s="19" t="s">
        <v>281</v>
      </c>
      <c r="F1615" s="26">
        <v>44866</v>
      </c>
    </row>
    <row r="1616" spans="1:6" hidden="1">
      <c r="A1616" s="19">
        <v>125</v>
      </c>
      <c r="B1616" s="19" t="s">
        <v>2162</v>
      </c>
      <c r="C1616" s="24">
        <f>'Filter by planned &amp; actual'!F1616</f>
        <v>0</v>
      </c>
      <c r="D1616" s="24">
        <f>'Filter by planned &amp; actual'!F3404</f>
        <v>0</v>
      </c>
      <c r="E1616" s="19" t="s">
        <v>281</v>
      </c>
      <c r="F1616" s="26">
        <v>44866</v>
      </c>
    </row>
    <row r="1617" spans="1:6" hidden="1">
      <c r="A1617" s="19">
        <v>126</v>
      </c>
      <c r="B1617" s="19" t="s">
        <v>2163</v>
      </c>
      <c r="C1617" s="24">
        <f>'Filter by planned &amp; actual'!F1617</f>
        <v>0</v>
      </c>
      <c r="D1617" s="24">
        <f>'Filter by planned &amp; actual'!F3405</f>
        <v>0</v>
      </c>
      <c r="E1617" s="19" t="s">
        <v>281</v>
      </c>
      <c r="F1617" s="26">
        <v>44866</v>
      </c>
    </row>
    <row r="1618" spans="1:6" hidden="1">
      <c r="A1618" s="19">
        <v>127</v>
      </c>
      <c r="B1618" s="19" t="s">
        <v>2164</v>
      </c>
      <c r="C1618" s="24">
        <f>'Filter by planned &amp; actual'!F1618</f>
        <v>0</v>
      </c>
      <c r="D1618" s="24">
        <f>'Filter by planned &amp; actual'!F3406</f>
        <v>0</v>
      </c>
      <c r="E1618" s="19" t="s">
        <v>281</v>
      </c>
      <c r="F1618" s="26">
        <v>44866</v>
      </c>
    </row>
    <row r="1619" spans="1:6" hidden="1">
      <c r="A1619" s="19">
        <v>128</v>
      </c>
      <c r="B1619" s="19" t="s">
        <v>2165</v>
      </c>
      <c r="C1619" s="24">
        <f>'Filter by planned &amp; actual'!F1619</f>
        <v>2379466</v>
      </c>
      <c r="D1619" s="24">
        <f>'Filter by planned &amp; actual'!F3407</f>
        <v>0</v>
      </c>
      <c r="E1619" s="19" t="s">
        <v>281</v>
      </c>
      <c r="F1619" s="26">
        <v>44866</v>
      </c>
    </row>
    <row r="1620" spans="1:6" hidden="1">
      <c r="A1620" s="113">
        <v>129</v>
      </c>
      <c r="B1620" s="113" t="s">
        <v>2167</v>
      </c>
      <c r="C1620" s="24">
        <f>'Filter by planned &amp; actual'!F1620</f>
        <v>234111.33393258427</v>
      </c>
      <c r="D1620" s="24">
        <f>'Filter by planned &amp; actual'!F3408</f>
        <v>0</v>
      </c>
      <c r="E1620" s="19" t="s">
        <v>281</v>
      </c>
      <c r="F1620" s="26">
        <v>44866</v>
      </c>
    </row>
    <row r="1621" spans="1:6" hidden="1">
      <c r="A1621" s="113">
        <v>130</v>
      </c>
      <c r="B1621" s="113" t="s">
        <v>2168</v>
      </c>
      <c r="C1621" s="24">
        <f>'Filter by planned &amp; actual'!F1621</f>
        <v>38374884</v>
      </c>
      <c r="D1621" s="24">
        <f>'Filter by planned &amp; actual'!F3409</f>
        <v>0</v>
      </c>
      <c r="E1621" s="19" t="s">
        <v>281</v>
      </c>
      <c r="F1621" s="26">
        <v>44866</v>
      </c>
    </row>
    <row r="1622" spans="1:6" hidden="1">
      <c r="A1622" s="113">
        <v>131</v>
      </c>
      <c r="B1622" s="113" t="s">
        <v>2169</v>
      </c>
      <c r="C1622" s="24">
        <f>'Filter by planned &amp; actual'!F1622</f>
        <v>0</v>
      </c>
      <c r="D1622" s="24">
        <f>'Filter by planned &amp; actual'!F3410</f>
        <v>0</v>
      </c>
      <c r="E1622" s="19" t="s">
        <v>281</v>
      </c>
      <c r="F1622" s="26">
        <v>44866</v>
      </c>
    </row>
    <row r="1623" spans="1:6" hidden="1">
      <c r="A1623" s="113">
        <v>132</v>
      </c>
      <c r="B1623" s="113" t="s">
        <v>2170</v>
      </c>
      <c r="C1623" s="24">
        <f>'Filter by planned &amp; actual'!F1623</f>
        <v>0</v>
      </c>
      <c r="D1623" s="24">
        <f>'Filter by planned &amp; actual'!F3411</f>
        <v>0</v>
      </c>
      <c r="E1623" s="19" t="s">
        <v>281</v>
      </c>
      <c r="F1623" s="26">
        <v>44866</v>
      </c>
    </row>
    <row r="1624" spans="1:6" hidden="1">
      <c r="A1624" s="113">
        <v>133</v>
      </c>
      <c r="B1624" s="113" t="s">
        <v>2171</v>
      </c>
      <c r="C1624" s="24">
        <f>'Filter by planned &amp; actual'!F1624</f>
        <v>11541455</v>
      </c>
      <c r="D1624" s="24">
        <f>'Filter by planned &amp; actual'!F3412</f>
        <v>0</v>
      </c>
      <c r="E1624" s="19" t="s">
        <v>281</v>
      </c>
      <c r="F1624" s="26">
        <v>44866</v>
      </c>
    </row>
    <row r="1625" spans="1:6" hidden="1">
      <c r="A1625" s="113">
        <v>134</v>
      </c>
      <c r="B1625" s="113" t="s">
        <v>2172</v>
      </c>
      <c r="C1625" s="24">
        <f>'Filter by planned &amp; actual'!F1625</f>
        <v>0</v>
      </c>
      <c r="D1625" s="24">
        <f>'Filter by planned &amp; actual'!F3413</f>
        <v>0</v>
      </c>
      <c r="E1625" s="19" t="s">
        <v>281</v>
      </c>
      <c r="F1625" s="26">
        <v>44866</v>
      </c>
    </row>
    <row r="1626" spans="1:6" hidden="1">
      <c r="A1626" s="113">
        <v>135</v>
      </c>
      <c r="B1626" s="113" t="s">
        <v>2173</v>
      </c>
      <c r="C1626" s="24">
        <f>'Filter by planned &amp; actual'!F1626</f>
        <v>27808678</v>
      </c>
      <c r="D1626" s="24">
        <f>'Filter by planned &amp; actual'!F3414</f>
        <v>0</v>
      </c>
      <c r="E1626" s="19" t="s">
        <v>281</v>
      </c>
      <c r="F1626" s="26">
        <v>44866</v>
      </c>
    </row>
    <row r="1627" spans="1:6" hidden="1">
      <c r="A1627" s="113">
        <v>136</v>
      </c>
      <c r="B1627" s="113" t="s">
        <v>2174</v>
      </c>
      <c r="C1627" s="24">
        <f>'Filter by planned &amp; actual'!F1627</f>
        <v>13867635.84</v>
      </c>
      <c r="D1627" s="24">
        <f>'Filter by planned &amp; actual'!F3415</f>
        <v>0</v>
      </c>
      <c r="E1627" s="19" t="s">
        <v>281</v>
      </c>
      <c r="F1627" s="26">
        <v>44866</v>
      </c>
    </row>
    <row r="1628" spans="1:6" hidden="1">
      <c r="A1628" s="113">
        <v>137</v>
      </c>
      <c r="B1628" s="113" t="s">
        <v>2175</v>
      </c>
      <c r="C1628" s="24">
        <f>'Filter by planned &amp; actual'!F1628</f>
        <v>272635.7922245487</v>
      </c>
      <c r="D1628" s="24">
        <f>'Filter by planned &amp; actual'!F3416</f>
        <v>0</v>
      </c>
      <c r="E1628" s="19" t="s">
        <v>281</v>
      </c>
      <c r="F1628" s="26">
        <v>44866</v>
      </c>
    </row>
    <row r="1629" spans="1:6" hidden="1">
      <c r="A1629" s="113">
        <v>138</v>
      </c>
      <c r="B1629" s="113" t="s">
        <v>2176</v>
      </c>
      <c r="C1629" s="24">
        <f>'Filter by planned &amp; actual'!F1629</f>
        <v>15200000</v>
      </c>
      <c r="D1629" s="24">
        <f>'Filter by planned &amp; actual'!F3417</f>
        <v>0</v>
      </c>
      <c r="E1629" s="19" t="s">
        <v>281</v>
      </c>
      <c r="F1629" s="26">
        <v>44866</v>
      </c>
    </row>
    <row r="1630" spans="1:6" hidden="1">
      <c r="A1630" s="113">
        <v>139</v>
      </c>
      <c r="B1630" s="113" t="s">
        <v>2189</v>
      </c>
      <c r="C1630" s="24">
        <f>'Filter by planned &amp; actual'!F1630</f>
        <v>1988251.652</v>
      </c>
      <c r="D1630" s="24">
        <f>'Filter by planned &amp; actual'!F3418</f>
        <v>0</v>
      </c>
      <c r="E1630" s="19" t="s">
        <v>281</v>
      </c>
      <c r="F1630" s="26">
        <v>44866</v>
      </c>
    </row>
    <row r="1631" spans="1:6" hidden="1">
      <c r="A1631" s="113">
        <v>140</v>
      </c>
      <c r="B1631" s="113" t="s">
        <v>2190</v>
      </c>
      <c r="C1631" s="24">
        <f>'Filter by planned &amp; actual'!F1631</f>
        <v>7680000</v>
      </c>
      <c r="D1631" s="24">
        <f>'Filter by planned &amp; actual'!F3419</f>
        <v>0</v>
      </c>
      <c r="E1631" s="19" t="s">
        <v>281</v>
      </c>
      <c r="F1631" s="26">
        <v>44866</v>
      </c>
    </row>
    <row r="1632" spans="1:6" hidden="1">
      <c r="A1632" s="113">
        <v>141</v>
      </c>
      <c r="B1632" s="113" t="s">
        <v>2191</v>
      </c>
      <c r="C1632" s="24">
        <f>'Filter by planned &amp; actual'!F1632</f>
        <v>0</v>
      </c>
      <c r="D1632" s="24">
        <f>'Filter by planned &amp; actual'!F3420</f>
        <v>0</v>
      </c>
      <c r="E1632" s="19" t="s">
        <v>281</v>
      </c>
      <c r="F1632" s="26">
        <v>44866</v>
      </c>
    </row>
    <row r="1633" spans="1:6" hidden="1">
      <c r="A1633" s="113">
        <v>142</v>
      </c>
      <c r="B1633" s="113" t="s">
        <v>2192</v>
      </c>
      <c r="C1633" s="24">
        <f>'Filter by planned &amp; actual'!F1633</f>
        <v>0</v>
      </c>
      <c r="D1633" s="24">
        <f>'Filter by planned &amp; actual'!F3421</f>
        <v>0</v>
      </c>
      <c r="E1633" s="19" t="s">
        <v>281</v>
      </c>
      <c r="F1633" s="26">
        <v>44866</v>
      </c>
    </row>
    <row r="1634" spans="1:6">
      <c r="A1634" s="113">
        <v>143</v>
      </c>
      <c r="B1634" s="113" t="s">
        <v>2193</v>
      </c>
      <c r="C1634" s="24">
        <f>'Filter by planned &amp; actual'!F1634</f>
        <v>0</v>
      </c>
      <c r="D1634" s="24">
        <f>'Filter by planned &amp; actual'!F3422</f>
        <v>0</v>
      </c>
      <c r="E1634" s="19" t="s">
        <v>281</v>
      </c>
      <c r="F1634" s="26">
        <v>44866</v>
      </c>
    </row>
    <row r="1635" spans="1:6">
      <c r="A1635" s="152">
        <v>144</v>
      </c>
      <c r="B1635" s="152" t="s">
        <v>2207</v>
      </c>
      <c r="C1635" s="24">
        <f>'Filter by planned &amp; actual'!F1635</f>
        <v>0</v>
      </c>
      <c r="D1635" s="24">
        <f>'Filter by planned &amp; actual'!F3423</f>
        <v>0</v>
      </c>
      <c r="E1635" s="19" t="s">
        <v>281</v>
      </c>
      <c r="F1635" s="26">
        <v>44866</v>
      </c>
    </row>
    <row r="1636" spans="1:6">
      <c r="A1636" s="152">
        <v>145</v>
      </c>
      <c r="B1636" s="152" t="s">
        <v>2208</v>
      </c>
      <c r="C1636" s="24">
        <f>'Filter by planned &amp; actual'!F1636</f>
        <v>0</v>
      </c>
      <c r="D1636" s="24">
        <f>'Filter by planned &amp; actual'!F3424</f>
        <v>0</v>
      </c>
      <c r="E1636" s="19" t="s">
        <v>281</v>
      </c>
      <c r="F1636" s="26">
        <v>44866</v>
      </c>
    </row>
    <row r="1637" spans="1:6">
      <c r="A1637" s="152">
        <v>146</v>
      </c>
      <c r="B1637" s="152" t="s">
        <v>2211</v>
      </c>
      <c r="C1637" s="24">
        <f>'Filter by planned &amp; actual'!F1637</f>
        <v>0</v>
      </c>
      <c r="D1637" s="24">
        <f>'Filter by planned &amp; actual'!F3425</f>
        <v>0</v>
      </c>
      <c r="E1637" s="19" t="s">
        <v>281</v>
      </c>
      <c r="F1637" s="26">
        <v>44866</v>
      </c>
    </row>
    <row r="1638" spans="1:6">
      <c r="A1638" s="152">
        <v>147</v>
      </c>
      <c r="B1638" s="152" t="s">
        <v>2212</v>
      </c>
      <c r="C1638" s="24">
        <f>'Filter by planned &amp; actual'!F1638</f>
        <v>0</v>
      </c>
      <c r="D1638" s="24">
        <f>'Filter by planned &amp; actual'!F3426</f>
        <v>0</v>
      </c>
      <c r="E1638" s="19" t="s">
        <v>281</v>
      </c>
      <c r="F1638" s="26">
        <v>44866</v>
      </c>
    </row>
    <row r="1639" spans="1:6">
      <c r="A1639" s="152">
        <v>148</v>
      </c>
      <c r="B1639" s="152" t="s">
        <v>2213</v>
      </c>
      <c r="C1639" s="24">
        <f>'Filter by planned &amp; actual'!F1639</f>
        <v>0</v>
      </c>
      <c r="D1639" s="24">
        <f>'Filter by planned &amp; actual'!F3427</f>
        <v>0</v>
      </c>
      <c r="E1639" s="19" t="s">
        <v>281</v>
      </c>
      <c r="F1639" s="26">
        <v>44866</v>
      </c>
    </row>
    <row r="1640" spans="1:6">
      <c r="A1640" s="19">
        <v>0</v>
      </c>
      <c r="B1640" s="20" t="s">
        <v>1985</v>
      </c>
      <c r="C1640" s="24">
        <f>'Filter by planned &amp; actual'!F1640</f>
        <v>0</v>
      </c>
      <c r="D1640" s="24">
        <f>'Filter by planned &amp; actual'!F3428</f>
        <v>0</v>
      </c>
      <c r="E1640" s="19" t="s">
        <v>281</v>
      </c>
      <c r="F1640" s="26">
        <v>44866</v>
      </c>
    </row>
    <row r="1641" spans="1:6" hidden="1">
      <c r="A1641" s="19">
        <v>1</v>
      </c>
      <c r="B1641" s="19" t="s">
        <v>7</v>
      </c>
      <c r="C1641" s="24">
        <f>'Filter by planned &amp; actual'!F1641</f>
        <v>0</v>
      </c>
      <c r="D1641" s="24">
        <f>'Filter by planned &amp; actual'!F3429</f>
        <v>0</v>
      </c>
      <c r="E1641" s="19" t="s">
        <v>281</v>
      </c>
      <c r="F1641" s="26">
        <v>44896</v>
      </c>
    </row>
    <row r="1642" spans="1:6" hidden="1">
      <c r="A1642" s="19">
        <v>2</v>
      </c>
      <c r="B1642" s="19" t="s">
        <v>8</v>
      </c>
      <c r="C1642" s="24">
        <f>'Filter by planned &amp; actual'!F1642</f>
        <v>0</v>
      </c>
      <c r="D1642" s="24">
        <f>'Filter by planned &amp; actual'!F3430</f>
        <v>0</v>
      </c>
      <c r="E1642" s="19" t="s">
        <v>281</v>
      </c>
      <c r="F1642" s="26">
        <v>44896</v>
      </c>
    </row>
    <row r="1643" spans="1:6" hidden="1">
      <c r="A1643" s="19">
        <v>3</v>
      </c>
      <c r="B1643" s="19" t="s">
        <v>9</v>
      </c>
      <c r="C1643" s="24">
        <f>'Filter by planned &amp; actual'!F1643</f>
        <v>4956693.890700493</v>
      </c>
      <c r="D1643" s="24">
        <f>'Filter by planned &amp; actual'!F3431</f>
        <v>0</v>
      </c>
      <c r="E1643" s="19" t="s">
        <v>281</v>
      </c>
      <c r="F1643" s="26">
        <v>44896</v>
      </c>
    </row>
    <row r="1644" spans="1:6" hidden="1">
      <c r="A1644" s="19">
        <v>4</v>
      </c>
      <c r="B1644" s="19" t="s">
        <v>10</v>
      </c>
      <c r="C1644" s="24">
        <f>'Filter by planned &amp; actual'!F1644</f>
        <v>1221494.1945629253</v>
      </c>
      <c r="D1644" s="24">
        <f>'Filter by planned &amp; actual'!F3432</f>
        <v>0</v>
      </c>
      <c r="E1644" s="19" t="s">
        <v>281</v>
      </c>
      <c r="F1644" s="26">
        <v>44896</v>
      </c>
    </row>
    <row r="1645" spans="1:6" hidden="1">
      <c r="A1645" s="19">
        <v>5</v>
      </c>
      <c r="B1645" s="19" t="s">
        <v>11</v>
      </c>
      <c r="C1645" s="24">
        <f>'Filter by planned &amp; actual'!F1645</f>
        <v>0</v>
      </c>
      <c r="D1645" s="24">
        <f>'Filter by planned &amp; actual'!F3433</f>
        <v>0</v>
      </c>
      <c r="E1645" s="19" t="s">
        <v>281</v>
      </c>
      <c r="F1645" s="26">
        <v>44896</v>
      </c>
    </row>
    <row r="1646" spans="1:6" hidden="1">
      <c r="A1646" s="19">
        <v>6</v>
      </c>
      <c r="B1646" s="19" t="s">
        <v>12</v>
      </c>
      <c r="C1646" s="24">
        <f>'Filter by planned &amp; actual'!F1646</f>
        <v>59674872</v>
      </c>
      <c r="D1646" s="24">
        <f>'Filter by planned &amp; actual'!F3434</f>
        <v>0</v>
      </c>
      <c r="E1646" s="19" t="s">
        <v>281</v>
      </c>
      <c r="F1646" s="26">
        <v>44896</v>
      </c>
    </row>
    <row r="1647" spans="1:6" hidden="1">
      <c r="A1647" s="19">
        <v>7</v>
      </c>
      <c r="B1647" s="19" t="s">
        <v>13</v>
      </c>
      <c r="C1647" s="24">
        <f>'Filter by planned &amp; actual'!F1647</f>
        <v>0</v>
      </c>
      <c r="D1647" s="24">
        <f>'Filter by planned &amp; actual'!F3435</f>
        <v>0</v>
      </c>
      <c r="E1647" s="19" t="s">
        <v>281</v>
      </c>
      <c r="F1647" s="26">
        <v>44896</v>
      </c>
    </row>
    <row r="1648" spans="1:6" hidden="1">
      <c r="A1648" s="19">
        <v>8</v>
      </c>
      <c r="B1648" s="19" t="s">
        <v>2004</v>
      </c>
      <c r="C1648" s="24">
        <f>'Filter by planned &amp; actual'!F1648</f>
        <v>2136000</v>
      </c>
      <c r="D1648" s="24">
        <f>'Filter by planned &amp; actual'!F3436</f>
        <v>0</v>
      </c>
      <c r="E1648" s="19" t="s">
        <v>281</v>
      </c>
      <c r="F1648" s="26">
        <v>44896</v>
      </c>
    </row>
    <row r="1649" spans="1:6" hidden="1">
      <c r="A1649" s="19">
        <v>9</v>
      </c>
      <c r="B1649" s="19" t="s">
        <v>15</v>
      </c>
      <c r="C1649" s="24">
        <f>'Filter by planned &amp; actual'!F1649</f>
        <v>0</v>
      </c>
      <c r="D1649" s="24">
        <f>'Filter by planned &amp; actual'!F3437</f>
        <v>0</v>
      </c>
      <c r="E1649" s="19" t="s">
        <v>281</v>
      </c>
      <c r="F1649" s="26">
        <v>44896</v>
      </c>
    </row>
    <row r="1650" spans="1:6" hidden="1">
      <c r="A1650" s="19">
        <v>10</v>
      </c>
      <c r="B1650" s="19" t="s">
        <v>16</v>
      </c>
      <c r="C1650" s="24">
        <f>'Filter by planned &amp; actual'!F1650</f>
        <v>0</v>
      </c>
      <c r="D1650" s="24">
        <f>'Filter by planned &amp; actual'!F3438</f>
        <v>0</v>
      </c>
      <c r="E1650" s="19" t="s">
        <v>281</v>
      </c>
      <c r="F1650" s="26">
        <v>44896</v>
      </c>
    </row>
    <row r="1651" spans="1:6" hidden="1">
      <c r="A1651" s="19">
        <v>11</v>
      </c>
      <c r="B1651" s="19" t="s">
        <v>17</v>
      </c>
      <c r="C1651" s="24">
        <f>'Filter by planned &amp; actual'!F1651</f>
        <v>0</v>
      </c>
      <c r="D1651" s="24">
        <f>'Filter by planned &amp; actual'!F3439</f>
        <v>0</v>
      </c>
      <c r="E1651" s="19" t="s">
        <v>281</v>
      </c>
      <c r="F1651" s="26">
        <v>44896</v>
      </c>
    </row>
    <row r="1652" spans="1:6" hidden="1">
      <c r="A1652" s="19">
        <v>12</v>
      </c>
      <c r="B1652" s="19" t="s">
        <v>18</v>
      </c>
      <c r="C1652" s="24">
        <f>'Filter by planned &amp; actual'!F1652</f>
        <v>0</v>
      </c>
      <c r="D1652" s="24">
        <f>'Filter by planned &amp; actual'!F3440</f>
        <v>0</v>
      </c>
      <c r="E1652" s="19" t="s">
        <v>281</v>
      </c>
      <c r="F1652" s="26">
        <v>44896</v>
      </c>
    </row>
    <row r="1653" spans="1:6" hidden="1">
      <c r="A1653" s="19">
        <v>13</v>
      </c>
      <c r="B1653" s="19" t="s">
        <v>19</v>
      </c>
      <c r="C1653" s="24">
        <f>'Filter by planned &amp; actual'!F1653</f>
        <v>0</v>
      </c>
      <c r="D1653" s="24">
        <f>'Filter by planned &amp; actual'!F3441</f>
        <v>0</v>
      </c>
      <c r="E1653" s="19" t="s">
        <v>281</v>
      </c>
      <c r="F1653" s="26">
        <v>44896</v>
      </c>
    </row>
    <row r="1654" spans="1:6" hidden="1">
      <c r="A1654" s="19">
        <v>14</v>
      </c>
      <c r="B1654" s="19" t="s">
        <v>20</v>
      </c>
      <c r="C1654" s="24">
        <f>'Filter by planned &amp; actual'!F1654</f>
        <v>0</v>
      </c>
      <c r="D1654" s="24">
        <f>'Filter by planned &amp; actual'!F3442</f>
        <v>0</v>
      </c>
      <c r="E1654" s="19" t="s">
        <v>281</v>
      </c>
      <c r="F1654" s="26">
        <v>44896</v>
      </c>
    </row>
    <row r="1655" spans="1:6" hidden="1">
      <c r="A1655" s="19">
        <v>15</v>
      </c>
      <c r="B1655" s="19" t="s">
        <v>21</v>
      </c>
      <c r="C1655" s="24">
        <f>'Filter by planned &amp; actual'!F1655</f>
        <v>0</v>
      </c>
      <c r="D1655" s="24">
        <f>'Filter by planned &amp; actual'!F3443</f>
        <v>0</v>
      </c>
      <c r="E1655" s="19" t="s">
        <v>281</v>
      </c>
      <c r="F1655" s="26">
        <v>44896</v>
      </c>
    </row>
    <row r="1656" spans="1:6" hidden="1">
      <c r="A1656" s="19">
        <v>16</v>
      </c>
      <c r="B1656" s="19" t="s">
        <v>22</v>
      </c>
      <c r="C1656" s="24">
        <f>'Filter by planned &amp; actual'!F1656</f>
        <v>0</v>
      </c>
      <c r="D1656" s="24">
        <f>'Filter by planned &amp; actual'!F3444</f>
        <v>0</v>
      </c>
      <c r="E1656" s="19" t="s">
        <v>281</v>
      </c>
      <c r="F1656" s="26">
        <v>44896</v>
      </c>
    </row>
    <row r="1657" spans="1:6" hidden="1">
      <c r="A1657" s="19">
        <v>17</v>
      </c>
      <c r="B1657" s="19" t="s">
        <v>23</v>
      </c>
      <c r="C1657" s="24">
        <f>'Filter by planned &amp; actual'!F1657</f>
        <v>0</v>
      </c>
      <c r="D1657" s="24">
        <f>'Filter by planned &amp; actual'!F3445</f>
        <v>0</v>
      </c>
      <c r="E1657" s="19" t="s">
        <v>281</v>
      </c>
      <c r="F1657" s="26">
        <v>44896</v>
      </c>
    </row>
    <row r="1658" spans="1:6" hidden="1">
      <c r="A1658" s="19">
        <v>18</v>
      </c>
      <c r="B1658" s="19" t="s">
        <v>24</v>
      </c>
      <c r="C1658" s="24">
        <f>'Filter by planned &amp; actual'!F1658</f>
        <v>0</v>
      </c>
      <c r="D1658" s="24">
        <f>'Filter by planned &amp; actual'!F3446</f>
        <v>0</v>
      </c>
      <c r="E1658" s="19" t="s">
        <v>281</v>
      </c>
      <c r="F1658" s="26">
        <v>44896</v>
      </c>
    </row>
    <row r="1659" spans="1:6" hidden="1">
      <c r="A1659" s="19">
        <v>19</v>
      </c>
      <c r="B1659" s="19" t="s">
        <v>25</v>
      </c>
      <c r="C1659" s="24">
        <f>'Filter by planned &amp; actual'!F1659</f>
        <v>0</v>
      </c>
      <c r="D1659" s="24">
        <f>'Filter by planned &amp; actual'!F3447</f>
        <v>0</v>
      </c>
      <c r="E1659" s="19" t="s">
        <v>281</v>
      </c>
      <c r="F1659" s="26">
        <v>44896</v>
      </c>
    </row>
    <row r="1660" spans="1:6" hidden="1">
      <c r="A1660" s="19">
        <v>20</v>
      </c>
      <c r="B1660" s="19" t="s">
        <v>26</v>
      </c>
      <c r="C1660" s="24">
        <f>'Filter by planned &amp; actual'!F1660</f>
        <v>0</v>
      </c>
      <c r="D1660" s="24">
        <f>'Filter by planned &amp; actual'!F3448</f>
        <v>0</v>
      </c>
      <c r="E1660" s="19" t="s">
        <v>281</v>
      </c>
      <c r="F1660" s="26">
        <v>44896</v>
      </c>
    </row>
    <row r="1661" spans="1:6" hidden="1">
      <c r="A1661" s="19">
        <v>21</v>
      </c>
      <c r="B1661" s="19" t="s">
        <v>27</v>
      </c>
      <c r="C1661" s="24">
        <f>'Filter by planned &amp; actual'!F1661</f>
        <v>26028245</v>
      </c>
      <c r="D1661" s="24">
        <f>'Filter by planned &amp; actual'!F3449</f>
        <v>0</v>
      </c>
      <c r="E1661" s="19" t="s">
        <v>281</v>
      </c>
      <c r="F1661" s="26">
        <v>44896</v>
      </c>
    </row>
    <row r="1662" spans="1:6" hidden="1">
      <c r="A1662" s="19">
        <v>22</v>
      </c>
      <c r="B1662" s="19" t="s">
        <v>29</v>
      </c>
      <c r="C1662" s="24">
        <f>'Filter by planned &amp; actual'!F1662</f>
        <v>53644516</v>
      </c>
      <c r="D1662" s="24">
        <f>'Filter by planned &amp; actual'!F3450</f>
        <v>0</v>
      </c>
      <c r="E1662" s="19" t="s">
        <v>281</v>
      </c>
      <c r="F1662" s="26">
        <v>44896</v>
      </c>
    </row>
    <row r="1663" spans="1:6" hidden="1">
      <c r="A1663" s="19">
        <v>23</v>
      </c>
      <c r="B1663" s="19" t="s">
        <v>30</v>
      </c>
      <c r="C1663" s="24">
        <f>'Filter by planned &amp; actual'!F1663</f>
        <v>19544114</v>
      </c>
      <c r="D1663" s="24">
        <f>'Filter by planned &amp; actual'!F3451</f>
        <v>0</v>
      </c>
      <c r="E1663" s="19" t="s">
        <v>281</v>
      </c>
      <c r="F1663" s="26">
        <v>44896</v>
      </c>
    </row>
    <row r="1664" spans="1:6" hidden="1">
      <c r="A1664" s="19">
        <v>24</v>
      </c>
      <c r="B1664" s="19" t="s">
        <v>31</v>
      </c>
      <c r="C1664" s="24">
        <f>'Filter by planned &amp; actual'!F1664</f>
        <v>1319013.783181496</v>
      </c>
      <c r="D1664" s="24">
        <f>'Filter by planned &amp; actual'!F3452</f>
        <v>0</v>
      </c>
      <c r="E1664" s="19" t="s">
        <v>281</v>
      </c>
      <c r="F1664" s="26">
        <v>44896</v>
      </c>
    </row>
    <row r="1665" spans="1:6" hidden="1">
      <c r="A1665" s="19">
        <v>25</v>
      </c>
      <c r="B1665" s="19" t="s">
        <v>32</v>
      </c>
      <c r="C1665" s="24">
        <f>'Filter by planned &amp; actual'!F1665</f>
        <v>0</v>
      </c>
      <c r="D1665" s="24">
        <f>'Filter by planned &amp; actual'!F3453</f>
        <v>0</v>
      </c>
      <c r="E1665" s="19" t="s">
        <v>281</v>
      </c>
      <c r="F1665" s="26">
        <v>44896</v>
      </c>
    </row>
    <row r="1666" spans="1:6" hidden="1">
      <c r="A1666" s="19">
        <v>26</v>
      </c>
      <c r="B1666" s="19" t="s">
        <v>34</v>
      </c>
      <c r="C1666" s="24">
        <f>'Filter by planned &amp; actual'!F1666</f>
        <v>0</v>
      </c>
      <c r="D1666" s="24">
        <f>'Filter by planned &amp; actual'!F3454</f>
        <v>0</v>
      </c>
      <c r="E1666" s="19" t="s">
        <v>281</v>
      </c>
      <c r="F1666" s="26">
        <v>44896</v>
      </c>
    </row>
    <row r="1667" spans="1:6" hidden="1">
      <c r="A1667" s="19">
        <v>27</v>
      </c>
      <c r="B1667" s="19" t="s">
        <v>35</v>
      </c>
      <c r="C1667" s="24">
        <f>'Filter by planned &amp; actual'!F1667</f>
        <v>0</v>
      </c>
      <c r="D1667" s="24">
        <f>'Filter by planned &amp; actual'!F3455</f>
        <v>0</v>
      </c>
      <c r="E1667" s="19" t="s">
        <v>281</v>
      </c>
      <c r="F1667" s="26">
        <v>44896</v>
      </c>
    </row>
    <row r="1668" spans="1:6" hidden="1">
      <c r="A1668" s="19">
        <v>28</v>
      </c>
      <c r="B1668" s="19" t="s">
        <v>36</v>
      </c>
      <c r="C1668" s="24">
        <f>'Filter by planned &amp; actual'!F1668</f>
        <v>0</v>
      </c>
      <c r="D1668" s="24">
        <f>'Filter by planned &amp; actual'!F3456</f>
        <v>0</v>
      </c>
      <c r="E1668" s="19" t="s">
        <v>281</v>
      </c>
      <c r="F1668" s="26">
        <v>44896</v>
      </c>
    </row>
    <row r="1669" spans="1:6" hidden="1">
      <c r="A1669" s="19">
        <v>29</v>
      </c>
      <c r="B1669" s="19" t="s">
        <v>37</v>
      </c>
      <c r="C1669" s="24">
        <f>'Filter by planned &amp; actual'!F1669</f>
        <v>0</v>
      </c>
      <c r="D1669" s="24">
        <f>'Filter by planned &amp; actual'!F3457</f>
        <v>0</v>
      </c>
      <c r="E1669" s="19" t="s">
        <v>281</v>
      </c>
      <c r="F1669" s="26">
        <v>44896</v>
      </c>
    </row>
    <row r="1670" spans="1:6" hidden="1">
      <c r="A1670" s="19">
        <v>30</v>
      </c>
      <c r="B1670" s="19" t="s">
        <v>38</v>
      </c>
      <c r="C1670" s="24">
        <f>'Filter by planned &amp; actual'!F1670</f>
        <v>0</v>
      </c>
      <c r="D1670" s="24">
        <f>'Filter by planned &amp; actual'!F3458</f>
        <v>0</v>
      </c>
      <c r="E1670" s="19" t="s">
        <v>281</v>
      </c>
      <c r="F1670" s="26">
        <v>44896</v>
      </c>
    </row>
    <row r="1671" spans="1:6" hidden="1">
      <c r="A1671" s="19">
        <v>31</v>
      </c>
      <c r="B1671" s="19" t="s">
        <v>39</v>
      </c>
      <c r="C1671" s="24">
        <f>'Filter by planned &amp; actual'!F1671</f>
        <v>0</v>
      </c>
      <c r="D1671" s="24">
        <f>'Filter by planned &amp; actual'!F3459</f>
        <v>0</v>
      </c>
      <c r="E1671" s="19" t="s">
        <v>281</v>
      </c>
      <c r="F1671" s="26">
        <v>44896</v>
      </c>
    </row>
    <row r="1672" spans="1:6" hidden="1">
      <c r="A1672" s="19">
        <v>32</v>
      </c>
      <c r="B1672" s="19" t="s">
        <v>40</v>
      </c>
      <c r="C1672" s="24">
        <f>'Filter by planned &amp; actual'!F1672</f>
        <v>0</v>
      </c>
      <c r="D1672" s="24">
        <f>'Filter by planned &amp; actual'!F3460</f>
        <v>0</v>
      </c>
      <c r="E1672" s="19" t="s">
        <v>281</v>
      </c>
      <c r="F1672" s="26">
        <v>44896</v>
      </c>
    </row>
    <row r="1673" spans="1:6" hidden="1">
      <c r="A1673" s="19">
        <v>33</v>
      </c>
      <c r="B1673" s="19" t="s">
        <v>41</v>
      </c>
      <c r="C1673" s="24">
        <f>'Filter by planned &amp; actual'!F1673</f>
        <v>10000000</v>
      </c>
      <c r="D1673" s="24">
        <f>'Filter by planned &amp; actual'!F3461</f>
        <v>0</v>
      </c>
      <c r="E1673" s="19" t="s">
        <v>281</v>
      </c>
      <c r="F1673" s="26">
        <v>44896</v>
      </c>
    </row>
    <row r="1674" spans="1:6" hidden="1">
      <c r="A1674" s="19">
        <v>34</v>
      </c>
      <c r="B1674" s="19" t="s">
        <v>42</v>
      </c>
      <c r="C1674" s="24">
        <f>'Filter by planned &amp; actual'!F1674</f>
        <v>45131276</v>
      </c>
      <c r="D1674" s="24">
        <f>'Filter by planned &amp; actual'!F3462</f>
        <v>0</v>
      </c>
      <c r="E1674" s="19" t="s">
        <v>281</v>
      </c>
      <c r="F1674" s="26">
        <v>44896</v>
      </c>
    </row>
    <row r="1675" spans="1:6" hidden="1">
      <c r="A1675" s="19">
        <v>35</v>
      </c>
      <c r="B1675" s="19" t="s">
        <v>43</v>
      </c>
      <c r="C1675" s="24">
        <f>'Filter by planned &amp; actual'!F1675</f>
        <v>0</v>
      </c>
      <c r="D1675" s="24">
        <f>'Filter by planned &amp; actual'!F3463</f>
        <v>0</v>
      </c>
      <c r="E1675" s="19" t="s">
        <v>281</v>
      </c>
      <c r="F1675" s="26">
        <v>44896</v>
      </c>
    </row>
    <row r="1676" spans="1:6" hidden="1">
      <c r="A1676" s="19">
        <v>36</v>
      </c>
      <c r="B1676" s="19" t="s">
        <v>44</v>
      </c>
      <c r="C1676" s="24">
        <f>'Filter by planned &amp; actual'!F1676</f>
        <v>0</v>
      </c>
      <c r="D1676" s="24">
        <f>'Filter by planned &amp; actual'!F3464</f>
        <v>0</v>
      </c>
      <c r="E1676" s="19" t="s">
        <v>281</v>
      </c>
      <c r="F1676" s="26">
        <v>44896</v>
      </c>
    </row>
    <row r="1677" spans="1:6" hidden="1">
      <c r="A1677" s="19">
        <v>37</v>
      </c>
      <c r="B1677" s="19" t="s">
        <v>1980</v>
      </c>
      <c r="C1677" s="24">
        <f>'Filter by planned &amp; actual'!F1677</f>
        <v>0</v>
      </c>
      <c r="D1677" s="24">
        <f>'Filter by planned &amp; actual'!F3465</f>
        <v>0</v>
      </c>
      <c r="E1677" s="19" t="s">
        <v>281</v>
      </c>
      <c r="F1677" s="26">
        <v>44896</v>
      </c>
    </row>
    <row r="1678" spans="1:6" hidden="1">
      <c r="A1678" s="19">
        <v>38</v>
      </c>
      <c r="B1678" s="19" t="s">
        <v>1982</v>
      </c>
      <c r="C1678" s="24">
        <f>'Filter by planned &amp; actual'!F1678</f>
        <v>0</v>
      </c>
      <c r="D1678" s="24">
        <f>'Filter by planned &amp; actual'!F3466</f>
        <v>0</v>
      </c>
      <c r="E1678" s="19" t="s">
        <v>281</v>
      </c>
      <c r="F1678" s="26">
        <v>44896</v>
      </c>
    </row>
    <row r="1679" spans="1:6" hidden="1">
      <c r="A1679" s="19">
        <v>39</v>
      </c>
      <c r="B1679" s="19" t="s">
        <v>1984</v>
      </c>
      <c r="C1679" s="24">
        <f>'Filter by planned &amp; actual'!F1679</f>
        <v>0</v>
      </c>
      <c r="D1679" s="24">
        <f>'Filter by planned &amp; actual'!F3467</f>
        <v>0</v>
      </c>
      <c r="E1679" s="19" t="s">
        <v>281</v>
      </c>
      <c r="F1679" s="26">
        <v>44896</v>
      </c>
    </row>
    <row r="1680" spans="1:6" hidden="1">
      <c r="A1680" s="19">
        <v>40</v>
      </c>
      <c r="B1680" s="19" t="s">
        <v>2001</v>
      </c>
      <c r="C1680" s="24">
        <f>'Filter by planned &amp; actual'!F1680</f>
        <v>0</v>
      </c>
      <c r="D1680" s="24">
        <f>'Filter by planned &amp; actual'!F3468</f>
        <v>0</v>
      </c>
      <c r="E1680" s="19" t="s">
        <v>281</v>
      </c>
      <c r="F1680" s="26">
        <v>44896</v>
      </c>
    </row>
    <row r="1681" spans="1:6" hidden="1">
      <c r="A1681" s="19">
        <v>41</v>
      </c>
      <c r="B1681" s="19" t="s">
        <v>2002</v>
      </c>
      <c r="C1681" s="24">
        <f>'Filter by planned &amp; actual'!F1681</f>
        <v>0</v>
      </c>
      <c r="D1681" s="24">
        <f>'Filter by planned &amp; actual'!F3469</f>
        <v>0</v>
      </c>
      <c r="E1681" s="19" t="s">
        <v>281</v>
      </c>
      <c r="F1681" s="26">
        <v>44896</v>
      </c>
    </row>
    <row r="1682" spans="1:6" hidden="1">
      <c r="A1682" s="19">
        <v>42</v>
      </c>
      <c r="B1682" s="19" t="s">
        <v>2003</v>
      </c>
      <c r="C1682" s="24">
        <f>'Filter by planned &amp; actual'!F1682</f>
        <v>0</v>
      </c>
      <c r="D1682" s="24">
        <f>'Filter by planned &amp; actual'!F3470</f>
        <v>0</v>
      </c>
      <c r="E1682" s="19" t="s">
        <v>281</v>
      </c>
      <c r="F1682" s="26">
        <v>44896</v>
      </c>
    </row>
    <row r="1683" spans="1:6" hidden="1">
      <c r="A1683" s="19">
        <v>43</v>
      </c>
      <c r="B1683" s="19" t="s">
        <v>2064</v>
      </c>
      <c r="C1683" s="24">
        <f>'Filter by planned &amp; actual'!F1683</f>
        <v>0</v>
      </c>
      <c r="D1683" s="24">
        <f>'Filter by planned &amp; actual'!F3471</f>
        <v>0</v>
      </c>
      <c r="E1683" s="19" t="s">
        <v>281</v>
      </c>
      <c r="F1683" s="26">
        <v>44896</v>
      </c>
    </row>
    <row r="1684" spans="1:6" hidden="1">
      <c r="A1684" s="19">
        <v>44</v>
      </c>
      <c r="B1684" s="19" t="s">
        <v>2062</v>
      </c>
      <c r="C1684" s="24">
        <f>'Filter by planned &amp; actual'!F1684</f>
        <v>0</v>
      </c>
      <c r="D1684" s="24">
        <f>'Filter by planned &amp; actual'!F3472</f>
        <v>0</v>
      </c>
      <c r="E1684" s="19" t="s">
        <v>281</v>
      </c>
      <c r="F1684" s="26">
        <v>44896</v>
      </c>
    </row>
    <row r="1685" spans="1:6" hidden="1">
      <c r="A1685" s="19">
        <v>45</v>
      </c>
      <c r="B1685" s="19" t="s">
        <v>2063</v>
      </c>
      <c r="C1685" s="24">
        <f>'Filter by planned &amp; actual'!F1685</f>
        <v>0</v>
      </c>
      <c r="D1685" s="24">
        <f>'Filter by planned &amp; actual'!F3473</f>
        <v>0</v>
      </c>
      <c r="E1685" s="19" t="s">
        <v>281</v>
      </c>
      <c r="F1685" s="26">
        <v>44896</v>
      </c>
    </row>
    <row r="1686" spans="1:6" hidden="1">
      <c r="A1686" s="19">
        <v>46</v>
      </c>
      <c r="B1686" s="12" t="s">
        <v>2065</v>
      </c>
      <c r="C1686" s="24">
        <f>'Filter by planned &amp; actual'!F1686</f>
        <v>0</v>
      </c>
      <c r="D1686" s="24">
        <f>'Filter by planned &amp; actual'!F3474</f>
        <v>0</v>
      </c>
      <c r="E1686" s="19" t="s">
        <v>281</v>
      </c>
      <c r="F1686" s="26">
        <v>44896</v>
      </c>
    </row>
    <row r="1687" spans="1:6" hidden="1">
      <c r="A1687" s="19">
        <v>47</v>
      </c>
      <c r="B1687" s="12" t="s">
        <v>2066</v>
      </c>
      <c r="C1687" s="24">
        <f>'Filter by planned &amp; actual'!F1687</f>
        <v>30681507</v>
      </c>
      <c r="D1687" s="24">
        <f>'Filter by planned &amp; actual'!F3475</f>
        <v>0</v>
      </c>
      <c r="E1687" s="19" t="s">
        <v>281</v>
      </c>
      <c r="F1687" s="26">
        <v>44896</v>
      </c>
    </row>
    <row r="1688" spans="1:6" hidden="1">
      <c r="A1688" s="19">
        <v>48</v>
      </c>
      <c r="B1688" s="19" t="s">
        <v>2068</v>
      </c>
      <c r="C1688" s="24">
        <f>'Filter by planned &amp; actual'!F1688</f>
        <v>0</v>
      </c>
      <c r="D1688" s="24">
        <f>'Filter by planned &amp; actual'!F3476</f>
        <v>0</v>
      </c>
      <c r="E1688" s="19" t="s">
        <v>281</v>
      </c>
      <c r="F1688" s="26">
        <v>44896</v>
      </c>
    </row>
    <row r="1689" spans="1:6" hidden="1">
      <c r="A1689" s="19">
        <v>49</v>
      </c>
      <c r="B1689" s="19" t="s">
        <v>2069</v>
      </c>
      <c r="C1689" s="24">
        <f>'Filter by planned &amp; actual'!F1689</f>
        <v>0</v>
      </c>
      <c r="D1689" s="24">
        <f>'Filter by planned &amp; actual'!F3477</f>
        <v>0</v>
      </c>
      <c r="E1689" s="19" t="s">
        <v>281</v>
      </c>
      <c r="F1689" s="26">
        <v>44896</v>
      </c>
    </row>
    <row r="1690" spans="1:6" hidden="1">
      <c r="A1690" s="19">
        <v>50</v>
      </c>
      <c r="B1690" s="19" t="s">
        <v>66</v>
      </c>
      <c r="C1690" s="24">
        <f>'Filter by planned &amp; actual'!F1690</f>
        <v>0</v>
      </c>
      <c r="D1690" s="24">
        <f>'Filter by planned &amp; actual'!F3478</f>
        <v>0</v>
      </c>
      <c r="E1690" s="19" t="s">
        <v>281</v>
      </c>
      <c r="F1690" s="26">
        <v>44896</v>
      </c>
    </row>
    <row r="1691" spans="1:6" hidden="1">
      <c r="A1691" s="19">
        <v>51</v>
      </c>
      <c r="B1691" s="19" t="s">
        <v>67</v>
      </c>
      <c r="C1691" s="24">
        <f>'Filter by planned &amp; actual'!F1691</f>
        <v>0</v>
      </c>
      <c r="D1691" s="24">
        <f>'Filter by planned &amp; actual'!F3479</f>
        <v>0</v>
      </c>
      <c r="E1691" s="19" t="s">
        <v>281</v>
      </c>
      <c r="F1691" s="26">
        <v>44896</v>
      </c>
    </row>
    <row r="1692" spans="1:6" hidden="1">
      <c r="A1692" s="19">
        <v>52</v>
      </c>
      <c r="B1692" s="19" t="s">
        <v>68</v>
      </c>
      <c r="C1692" s="24">
        <f>'Filter by planned &amp; actual'!F1692</f>
        <v>0</v>
      </c>
      <c r="D1692" s="24">
        <f>'Filter by planned &amp; actual'!F3480</f>
        <v>0</v>
      </c>
      <c r="E1692" s="19" t="s">
        <v>281</v>
      </c>
      <c r="F1692" s="26">
        <v>44896</v>
      </c>
    </row>
    <row r="1693" spans="1:6" hidden="1">
      <c r="A1693" s="19">
        <v>53</v>
      </c>
      <c r="B1693" s="19" t="s">
        <v>69</v>
      </c>
      <c r="C1693" s="24">
        <f>'Filter by planned &amp; actual'!F1693</f>
        <v>0</v>
      </c>
      <c r="D1693" s="24">
        <f>'Filter by planned &amp; actual'!F3481</f>
        <v>0</v>
      </c>
      <c r="E1693" s="19" t="s">
        <v>281</v>
      </c>
      <c r="F1693" s="26">
        <v>44896</v>
      </c>
    </row>
    <row r="1694" spans="1:6" hidden="1">
      <c r="A1694" s="19">
        <v>54</v>
      </c>
      <c r="B1694" s="19" t="s">
        <v>70</v>
      </c>
      <c r="C1694" s="24">
        <f>'Filter by planned &amp; actual'!F1694</f>
        <v>0</v>
      </c>
      <c r="D1694" s="24">
        <f>'Filter by planned &amp; actual'!F3482</f>
        <v>0</v>
      </c>
      <c r="E1694" s="19" t="s">
        <v>281</v>
      </c>
      <c r="F1694" s="26">
        <v>44896</v>
      </c>
    </row>
    <row r="1695" spans="1:6" hidden="1">
      <c r="A1695" s="19">
        <v>55</v>
      </c>
      <c r="B1695" s="19" t="s">
        <v>71</v>
      </c>
      <c r="C1695" s="24">
        <f>'Filter by planned &amp; actual'!F1695</f>
        <v>0</v>
      </c>
      <c r="D1695" s="24">
        <f>'Filter by planned &amp; actual'!F3483</f>
        <v>0</v>
      </c>
      <c r="E1695" s="19" t="s">
        <v>281</v>
      </c>
      <c r="F1695" s="26">
        <v>44896</v>
      </c>
    </row>
    <row r="1696" spans="1:6" hidden="1">
      <c r="A1696" s="19">
        <v>56</v>
      </c>
      <c r="B1696" s="19" t="s">
        <v>72</v>
      </c>
      <c r="C1696" s="24">
        <f>'Filter by planned &amp; actual'!F1696</f>
        <v>0</v>
      </c>
      <c r="D1696" s="24">
        <f>'Filter by planned &amp; actual'!F3484</f>
        <v>0</v>
      </c>
      <c r="E1696" s="19" t="s">
        <v>281</v>
      </c>
      <c r="F1696" s="26">
        <v>44896</v>
      </c>
    </row>
    <row r="1697" spans="1:6" hidden="1">
      <c r="A1697" s="19">
        <v>57</v>
      </c>
      <c r="B1697" s="19" t="s">
        <v>73</v>
      </c>
      <c r="C1697" s="24">
        <f>'Filter by planned &amp; actual'!F1697</f>
        <v>0</v>
      </c>
      <c r="D1697" s="24">
        <f>'Filter by planned &amp; actual'!F3485</f>
        <v>0</v>
      </c>
      <c r="E1697" s="19" t="s">
        <v>281</v>
      </c>
      <c r="F1697" s="26">
        <v>44896</v>
      </c>
    </row>
    <row r="1698" spans="1:6" hidden="1">
      <c r="A1698" s="19">
        <v>58</v>
      </c>
      <c r="B1698" s="19" t="s">
        <v>74</v>
      </c>
      <c r="C1698" s="24">
        <f>'Filter by planned &amp; actual'!F1698</f>
        <v>0</v>
      </c>
      <c r="D1698" s="24">
        <f>'Filter by planned &amp; actual'!F3486</f>
        <v>0</v>
      </c>
      <c r="E1698" s="19" t="s">
        <v>281</v>
      </c>
      <c r="F1698" s="26">
        <v>44896</v>
      </c>
    </row>
    <row r="1699" spans="1:6" hidden="1">
      <c r="A1699" s="19">
        <v>59</v>
      </c>
      <c r="B1699" s="19" t="s">
        <v>75</v>
      </c>
      <c r="C1699" s="24">
        <f>'Filter by planned &amp; actual'!F1699</f>
        <v>0</v>
      </c>
      <c r="D1699" s="24">
        <f>'Filter by planned &amp; actual'!F3487</f>
        <v>0</v>
      </c>
      <c r="E1699" s="19" t="s">
        <v>281</v>
      </c>
      <c r="F1699" s="26">
        <v>44896</v>
      </c>
    </row>
    <row r="1700" spans="1:6" hidden="1">
      <c r="A1700" s="19">
        <v>60</v>
      </c>
      <c r="B1700" s="19" t="s">
        <v>76</v>
      </c>
      <c r="C1700" s="24">
        <f>'Filter by planned &amp; actual'!F1700</f>
        <v>0</v>
      </c>
      <c r="D1700" s="24">
        <f>'Filter by planned &amp; actual'!F3488</f>
        <v>0</v>
      </c>
      <c r="E1700" s="19" t="s">
        <v>281</v>
      </c>
      <c r="F1700" s="26">
        <v>44896</v>
      </c>
    </row>
    <row r="1701" spans="1:6" hidden="1">
      <c r="A1701" s="19">
        <v>61</v>
      </c>
      <c r="B1701" s="19" t="s">
        <v>77</v>
      </c>
      <c r="C1701" s="24">
        <f>'Filter by planned &amp; actual'!F1701</f>
        <v>0</v>
      </c>
      <c r="D1701" s="24">
        <f>'Filter by planned &amp; actual'!F3489</f>
        <v>0</v>
      </c>
      <c r="E1701" s="19" t="s">
        <v>281</v>
      </c>
      <c r="F1701" s="26">
        <v>44896</v>
      </c>
    </row>
    <row r="1702" spans="1:6" hidden="1">
      <c r="A1702" s="19">
        <v>62</v>
      </c>
      <c r="B1702" s="19" t="s">
        <v>87</v>
      </c>
      <c r="C1702" s="24">
        <f>'Filter by planned &amp; actual'!F1702</f>
        <v>0</v>
      </c>
      <c r="D1702" s="24">
        <f>'Filter by planned &amp; actual'!F3490</f>
        <v>0</v>
      </c>
      <c r="E1702" s="19" t="s">
        <v>281</v>
      </c>
      <c r="F1702" s="26">
        <v>44896</v>
      </c>
    </row>
    <row r="1703" spans="1:6" hidden="1">
      <c r="A1703" s="19">
        <v>63</v>
      </c>
      <c r="B1703" s="19" t="s">
        <v>93</v>
      </c>
      <c r="C1703" s="24">
        <f>'Filter by planned &amp; actual'!F1703</f>
        <v>0</v>
      </c>
      <c r="D1703" s="24">
        <f>'Filter by planned &amp; actual'!F3491</f>
        <v>0</v>
      </c>
      <c r="E1703" s="19" t="s">
        <v>281</v>
      </c>
      <c r="F1703" s="26">
        <v>44896</v>
      </c>
    </row>
    <row r="1704" spans="1:6" hidden="1">
      <c r="A1704" s="19">
        <v>64</v>
      </c>
      <c r="B1704" s="19" t="s">
        <v>94</v>
      </c>
      <c r="C1704" s="24">
        <f>'Filter by planned &amp; actual'!F1704</f>
        <v>0</v>
      </c>
      <c r="D1704" s="24">
        <f>'Filter by planned &amp; actual'!F3492</f>
        <v>0</v>
      </c>
      <c r="E1704" s="19" t="s">
        <v>281</v>
      </c>
      <c r="F1704" s="26">
        <v>44896</v>
      </c>
    </row>
    <row r="1705" spans="1:6" hidden="1">
      <c r="A1705" s="19">
        <v>65</v>
      </c>
      <c r="B1705" s="19" t="s">
        <v>95</v>
      </c>
      <c r="C1705" s="24">
        <f>'Filter by planned &amp; actual'!F1705</f>
        <v>0</v>
      </c>
      <c r="D1705" s="24">
        <f>'Filter by planned &amp; actual'!F3493</f>
        <v>0</v>
      </c>
      <c r="E1705" s="19" t="s">
        <v>281</v>
      </c>
      <c r="F1705" s="26">
        <v>44896</v>
      </c>
    </row>
    <row r="1706" spans="1:6" hidden="1">
      <c r="A1706" s="19">
        <v>66</v>
      </c>
      <c r="B1706" s="19" t="s">
        <v>96</v>
      </c>
      <c r="C1706" s="24">
        <f>'Filter by planned &amp; actual'!F1706</f>
        <v>0</v>
      </c>
      <c r="D1706" s="24">
        <f>'Filter by planned &amp; actual'!F3494</f>
        <v>0</v>
      </c>
      <c r="E1706" s="19" t="s">
        <v>281</v>
      </c>
      <c r="F1706" s="26">
        <v>44896</v>
      </c>
    </row>
    <row r="1707" spans="1:6" hidden="1">
      <c r="A1707" s="19">
        <v>67</v>
      </c>
      <c r="B1707" s="19" t="s">
        <v>97</v>
      </c>
      <c r="C1707" s="24">
        <f>'Filter by planned &amp; actual'!F1707</f>
        <v>0</v>
      </c>
      <c r="D1707" s="24">
        <f>'Filter by planned &amp; actual'!F3495</f>
        <v>0</v>
      </c>
      <c r="E1707" s="19" t="s">
        <v>281</v>
      </c>
      <c r="F1707" s="26">
        <v>44896</v>
      </c>
    </row>
    <row r="1708" spans="1:6" hidden="1">
      <c r="A1708" s="19">
        <v>68</v>
      </c>
      <c r="B1708" s="19" t="s">
        <v>98</v>
      </c>
      <c r="C1708" s="24">
        <f>'Filter by planned &amp; actual'!F1708</f>
        <v>0</v>
      </c>
      <c r="D1708" s="24">
        <f>'Filter by planned &amp; actual'!F3496</f>
        <v>0</v>
      </c>
      <c r="E1708" s="19" t="s">
        <v>281</v>
      </c>
      <c r="F1708" s="26">
        <v>44896</v>
      </c>
    </row>
    <row r="1709" spans="1:6" hidden="1">
      <c r="A1709" s="19">
        <v>69</v>
      </c>
      <c r="B1709" s="19" t="s">
        <v>99</v>
      </c>
      <c r="C1709" s="24">
        <f>'Filter by planned &amp; actual'!F1709</f>
        <v>0</v>
      </c>
      <c r="D1709" s="24">
        <f>'Filter by planned &amp; actual'!F3497</f>
        <v>0</v>
      </c>
      <c r="E1709" s="19" t="s">
        <v>281</v>
      </c>
      <c r="F1709" s="26">
        <v>44896</v>
      </c>
    </row>
    <row r="1710" spans="1:6" hidden="1">
      <c r="A1710" s="19">
        <v>70</v>
      </c>
      <c r="B1710" s="19" t="s">
        <v>100</v>
      </c>
      <c r="C1710" s="24">
        <f>'Filter by planned &amp; actual'!F1710</f>
        <v>0</v>
      </c>
      <c r="D1710" s="24">
        <f>'Filter by planned &amp; actual'!F3498</f>
        <v>0</v>
      </c>
      <c r="E1710" s="19" t="s">
        <v>281</v>
      </c>
      <c r="F1710" s="26">
        <v>44896</v>
      </c>
    </row>
    <row r="1711" spans="1:6" hidden="1">
      <c r="A1711" s="19">
        <v>71</v>
      </c>
      <c r="B1711" s="19" t="s">
        <v>101</v>
      </c>
      <c r="C1711" s="24">
        <f>'Filter by planned &amp; actual'!F1711</f>
        <v>0</v>
      </c>
      <c r="D1711" s="24">
        <f>'Filter by planned &amp; actual'!F3499</f>
        <v>0</v>
      </c>
      <c r="E1711" s="19" t="s">
        <v>281</v>
      </c>
      <c r="F1711" s="26">
        <v>44896</v>
      </c>
    </row>
    <row r="1712" spans="1:6" hidden="1">
      <c r="A1712" s="19">
        <v>72</v>
      </c>
      <c r="B1712" s="19" t="s">
        <v>102</v>
      </c>
      <c r="C1712" s="24">
        <f>'Filter by planned &amp; actual'!F1712</f>
        <v>0</v>
      </c>
      <c r="D1712" s="24">
        <f>'Filter by planned &amp; actual'!F3500</f>
        <v>0</v>
      </c>
      <c r="E1712" s="19" t="s">
        <v>281</v>
      </c>
      <c r="F1712" s="26">
        <v>44896</v>
      </c>
    </row>
    <row r="1713" spans="1:6" hidden="1">
      <c r="A1713" s="19">
        <v>73</v>
      </c>
      <c r="B1713" s="19" t="s">
        <v>103</v>
      </c>
      <c r="C1713" s="24">
        <f>'Filter by planned &amp; actual'!F1713</f>
        <v>0</v>
      </c>
      <c r="D1713" s="24">
        <f>'Filter by planned &amp; actual'!F3501</f>
        <v>0</v>
      </c>
      <c r="E1713" s="19" t="s">
        <v>281</v>
      </c>
      <c r="F1713" s="26">
        <v>44896</v>
      </c>
    </row>
    <row r="1714" spans="1:6" hidden="1">
      <c r="A1714" s="19">
        <v>74</v>
      </c>
      <c r="B1714" s="19" t="s">
        <v>104</v>
      </c>
      <c r="C1714" s="24">
        <f>'Filter by planned &amp; actual'!F1714</f>
        <v>0</v>
      </c>
      <c r="D1714" s="24">
        <f>'Filter by planned &amp; actual'!F3502</f>
        <v>0</v>
      </c>
      <c r="E1714" s="19" t="s">
        <v>281</v>
      </c>
      <c r="F1714" s="26">
        <v>44896</v>
      </c>
    </row>
    <row r="1715" spans="1:6" hidden="1">
      <c r="A1715" s="19">
        <v>75</v>
      </c>
      <c r="B1715" s="19" t="s">
        <v>105</v>
      </c>
      <c r="C1715" s="24">
        <f>'Filter by planned &amp; actual'!F1715</f>
        <v>0</v>
      </c>
      <c r="D1715" s="24">
        <f>'Filter by planned &amp; actual'!F3503</f>
        <v>0</v>
      </c>
      <c r="E1715" s="19" t="s">
        <v>281</v>
      </c>
      <c r="F1715" s="26">
        <v>44896</v>
      </c>
    </row>
    <row r="1716" spans="1:6" hidden="1">
      <c r="A1716" s="19">
        <v>76</v>
      </c>
      <c r="B1716" s="19" t="s">
        <v>111</v>
      </c>
      <c r="C1716" s="24">
        <f>'Filter by planned &amp; actual'!F1716</f>
        <v>0</v>
      </c>
      <c r="D1716" s="24">
        <f>'Filter by planned &amp; actual'!F3504</f>
        <v>0</v>
      </c>
      <c r="E1716" s="19" t="s">
        <v>281</v>
      </c>
      <c r="F1716" s="26">
        <v>44896</v>
      </c>
    </row>
    <row r="1717" spans="1:6" hidden="1">
      <c r="A1717" s="19">
        <v>77</v>
      </c>
      <c r="B1717" s="19" t="s">
        <v>112</v>
      </c>
      <c r="C1717" s="24">
        <f>'Filter by planned &amp; actual'!F1717</f>
        <v>0</v>
      </c>
      <c r="D1717" s="24">
        <f>'Filter by planned &amp; actual'!F3505</f>
        <v>0</v>
      </c>
      <c r="E1717" s="19" t="s">
        <v>281</v>
      </c>
      <c r="F1717" s="26">
        <v>44896</v>
      </c>
    </row>
    <row r="1718" spans="1:6" hidden="1">
      <c r="A1718" s="19">
        <v>78</v>
      </c>
      <c r="B1718" s="19" t="s">
        <v>113</v>
      </c>
      <c r="C1718" s="24">
        <f>'Filter by planned &amp; actual'!F1718</f>
        <v>0</v>
      </c>
      <c r="D1718" s="24">
        <f>'Filter by planned &amp; actual'!F3506</f>
        <v>0</v>
      </c>
      <c r="E1718" s="19" t="s">
        <v>281</v>
      </c>
      <c r="F1718" s="26">
        <v>44896</v>
      </c>
    </row>
    <row r="1719" spans="1:6" hidden="1">
      <c r="A1719" s="19">
        <v>79</v>
      </c>
      <c r="B1719" s="19" t="s">
        <v>114</v>
      </c>
      <c r="C1719" s="24">
        <f>'Filter by planned &amp; actual'!F1719</f>
        <v>0</v>
      </c>
      <c r="D1719" s="24">
        <f>'Filter by planned &amp; actual'!F3507</f>
        <v>0</v>
      </c>
      <c r="E1719" s="19" t="s">
        <v>281</v>
      </c>
      <c r="F1719" s="26">
        <v>44896</v>
      </c>
    </row>
    <row r="1720" spans="1:6" hidden="1">
      <c r="A1720" s="19">
        <v>80</v>
      </c>
      <c r="B1720" s="19" t="s">
        <v>115</v>
      </c>
      <c r="C1720" s="24">
        <f>'Filter by planned &amp; actual'!F1720</f>
        <v>0</v>
      </c>
      <c r="D1720" s="24">
        <f>'Filter by planned &amp; actual'!F3508</f>
        <v>0</v>
      </c>
      <c r="E1720" s="19" t="s">
        <v>281</v>
      </c>
      <c r="F1720" s="26">
        <v>44896</v>
      </c>
    </row>
    <row r="1721" spans="1:6" hidden="1">
      <c r="A1721" s="19">
        <v>81</v>
      </c>
      <c r="B1721" s="19" t="s">
        <v>116</v>
      </c>
      <c r="C1721" s="24">
        <f>'Filter by planned &amp; actual'!F1721</f>
        <v>0</v>
      </c>
      <c r="D1721" s="24">
        <f>'Filter by planned &amp; actual'!F3509</f>
        <v>0</v>
      </c>
      <c r="E1721" s="19" t="s">
        <v>281</v>
      </c>
      <c r="F1721" s="26">
        <v>44896</v>
      </c>
    </row>
    <row r="1722" spans="1:6" hidden="1">
      <c r="A1722" s="19">
        <v>82</v>
      </c>
      <c r="B1722" s="19" t="s">
        <v>117</v>
      </c>
      <c r="C1722" s="24">
        <f>'Filter by planned &amp; actual'!F1722</f>
        <v>0</v>
      </c>
      <c r="D1722" s="24">
        <f>'Filter by planned &amp; actual'!F3510</f>
        <v>0</v>
      </c>
      <c r="E1722" s="19" t="s">
        <v>281</v>
      </c>
      <c r="F1722" s="26">
        <v>44896</v>
      </c>
    </row>
    <row r="1723" spans="1:6" hidden="1">
      <c r="A1723" s="19">
        <v>83</v>
      </c>
      <c r="B1723" s="19" t="s">
        <v>118</v>
      </c>
      <c r="C1723" s="24">
        <f>'Filter by planned &amp; actual'!F1723</f>
        <v>0</v>
      </c>
      <c r="D1723" s="24">
        <f>'Filter by planned &amp; actual'!F3511</f>
        <v>0</v>
      </c>
      <c r="E1723" s="19" t="s">
        <v>281</v>
      </c>
      <c r="F1723" s="26">
        <v>44896</v>
      </c>
    </row>
    <row r="1724" spans="1:6" hidden="1">
      <c r="A1724" s="19">
        <v>84</v>
      </c>
      <c r="B1724" s="19" t="s">
        <v>119</v>
      </c>
      <c r="C1724" s="24">
        <f>'Filter by planned &amp; actual'!F1724</f>
        <v>0</v>
      </c>
      <c r="D1724" s="24">
        <f>'Filter by planned &amp; actual'!F3512</f>
        <v>0</v>
      </c>
      <c r="E1724" s="19" t="s">
        <v>281</v>
      </c>
      <c r="F1724" s="26">
        <v>44896</v>
      </c>
    </row>
    <row r="1725" spans="1:6" hidden="1">
      <c r="A1725" s="19">
        <v>85</v>
      </c>
      <c r="B1725" s="19" t="s">
        <v>120</v>
      </c>
      <c r="C1725" s="24">
        <f>'Filter by planned &amp; actual'!F1725</f>
        <v>0</v>
      </c>
      <c r="D1725" s="24">
        <f>'Filter by planned &amp; actual'!F3513</f>
        <v>0</v>
      </c>
      <c r="E1725" s="19" t="s">
        <v>281</v>
      </c>
      <c r="F1725" s="26">
        <v>44896</v>
      </c>
    </row>
    <row r="1726" spans="1:6" hidden="1">
      <c r="A1726" s="19">
        <v>86</v>
      </c>
      <c r="B1726" s="19" t="s">
        <v>121</v>
      </c>
      <c r="C1726" s="24">
        <f>'Filter by planned &amp; actual'!F1726</f>
        <v>0</v>
      </c>
      <c r="D1726" s="24">
        <f>'Filter by planned &amp; actual'!F3514</f>
        <v>0</v>
      </c>
      <c r="E1726" s="19" t="s">
        <v>281</v>
      </c>
      <c r="F1726" s="26">
        <v>44896</v>
      </c>
    </row>
    <row r="1727" spans="1:6" hidden="1">
      <c r="A1727" s="19">
        <v>87</v>
      </c>
      <c r="B1727" s="19" t="s">
        <v>122</v>
      </c>
      <c r="C1727" s="24">
        <f>'Filter by planned &amp; actual'!F1727</f>
        <v>0</v>
      </c>
      <c r="D1727" s="24">
        <f>'Filter by planned &amp; actual'!F3515</f>
        <v>0</v>
      </c>
      <c r="E1727" s="19" t="s">
        <v>281</v>
      </c>
      <c r="F1727" s="26">
        <v>44896</v>
      </c>
    </row>
    <row r="1728" spans="1:6" hidden="1">
      <c r="A1728" s="19">
        <v>88</v>
      </c>
      <c r="B1728" s="19" t="s">
        <v>123</v>
      </c>
      <c r="C1728" s="24">
        <f>'Filter by planned &amp; actual'!F1728</f>
        <v>0</v>
      </c>
      <c r="D1728" s="24">
        <f>'Filter by planned &amp; actual'!F3516</f>
        <v>0</v>
      </c>
      <c r="E1728" s="19" t="s">
        <v>281</v>
      </c>
      <c r="F1728" s="26">
        <v>44896</v>
      </c>
    </row>
    <row r="1729" spans="1:6" hidden="1">
      <c r="A1729" s="19">
        <v>89</v>
      </c>
      <c r="B1729" s="19" t="s">
        <v>126</v>
      </c>
      <c r="C1729" s="24">
        <f>'Filter by planned &amp; actual'!F1729</f>
        <v>0</v>
      </c>
      <c r="D1729" s="24">
        <f>'Filter by planned &amp; actual'!F3517</f>
        <v>0</v>
      </c>
      <c r="E1729" s="19" t="s">
        <v>281</v>
      </c>
      <c r="F1729" s="26">
        <v>44896</v>
      </c>
    </row>
    <row r="1730" spans="1:6" hidden="1">
      <c r="A1730" s="19">
        <v>90</v>
      </c>
      <c r="B1730" s="19" t="s">
        <v>284</v>
      </c>
      <c r="C1730" s="24">
        <f>'Filter by planned &amp; actual'!F1730</f>
        <v>0</v>
      </c>
      <c r="D1730" s="24">
        <f>'Filter by planned &amp; actual'!F3518</f>
        <v>0</v>
      </c>
      <c r="E1730" s="19" t="s">
        <v>281</v>
      </c>
      <c r="F1730" s="26">
        <v>44896</v>
      </c>
    </row>
    <row r="1731" spans="1:6" hidden="1">
      <c r="A1731" s="19">
        <v>91</v>
      </c>
      <c r="B1731" s="19" t="s">
        <v>2006</v>
      </c>
      <c r="C1731" s="24">
        <f>'Filter by planned &amp; actual'!F1731</f>
        <v>0</v>
      </c>
      <c r="D1731" s="24">
        <f>'Filter by planned &amp; actual'!F3519</f>
        <v>0</v>
      </c>
      <c r="E1731" s="19" t="s">
        <v>281</v>
      </c>
      <c r="F1731" s="26">
        <v>44896</v>
      </c>
    </row>
    <row r="1732" spans="1:6" hidden="1">
      <c r="A1732" s="19">
        <v>92</v>
      </c>
      <c r="B1732" s="19" t="s">
        <v>283</v>
      </c>
      <c r="C1732" s="24">
        <f>'Filter by planned &amp; actual'!F1732</f>
        <v>0</v>
      </c>
      <c r="D1732" s="24">
        <f>'Filter by planned &amp; actual'!F3520</f>
        <v>0</v>
      </c>
      <c r="E1732" s="19" t="s">
        <v>281</v>
      </c>
      <c r="F1732" s="26">
        <v>44896</v>
      </c>
    </row>
    <row r="1733" spans="1:6" hidden="1">
      <c r="A1733" s="19">
        <v>93</v>
      </c>
      <c r="B1733" s="19" t="s">
        <v>2005</v>
      </c>
      <c r="C1733" s="24">
        <f>'Filter by planned &amp; actual'!F1733</f>
        <v>0</v>
      </c>
      <c r="D1733" s="24">
        <f>'Filter by planned &amp; actual'!F3521</f>
        <v>0</v>
      </c>
      <c r="E1733" s="19" t="s">
        <v>281</v>
      </c>
      <c r="F1733" s="26">
        <v>44896</v>
      </c>
    </row>
    <row r="1734" spans="1:6" hidden="1">
      <c r="A1734" s="19">
        <v>94</v>
      </c>
      <c r="B1734" s="19" t="s">
        <v>2075</v>
      </c>
      <c r="C1734" s="24">
        <f>'Filter by planned &amp; actual'!F1734</f>
        <v>0</v>
      </c>
      <c r="D1734" s="24">
        <f>'Filter by planned &amp; actual'!F3522</f>
        <v>0</v>
      </c>
      <c r="E1734" s="19" t="s">
        <v>281</v>
      </c>
      <c r="F1734" s="26">
        <v>44896</v>
      </c>
    </row>
    <row r="1735" spans="1:6" hidden="1">
      <c r="A1735" s="19">
        <v>95</v>
      </c>
      <c r="B1735" s="19" t="s">
        <v>2076</v>
      </c>
      <c r="C1735" s="24">
        <f>'Filter by planned &amp; actual'!F1735</f>
        <v>0</v>
      </c>
      <c r="D1735" s="24">
        <f>'Filter by planned &amp; actual'!F3523</f>
        <v>0</v>
      </c>
      <c r="E1735" s="19" t="s">
        <v>281</v>
      </c>
      <c r="F1735" s="26">
        <v>44896</v>
      </c>
    </row>
    <row r="1736" spans="1:6" hidden="1">
      <c r="A1736" s="19">
        <v>96</v>
      </c>
      <c r="B1736" s="19" t="s">
        <v>2077</v>
      </c>
      <c r="C1736" s="24">
        <f>'Filter by planned &amp; actual'!F1736</f>
        <v>0</v>
      </c>
      <c r="D1736" s="24">
        <f>'Filter by planned &amp; actual'!F3524</f>
        <v>0</v>
      </c>
      <c r="E1736" s="19" t="s">
        <v>281</v>
      </c>
      <c r="F1736" s="26">
        <v>44896</v>
      </c>
    </row>
    <row r="1737" spans="1:6" hidden="1">
      <c r="A1737" s="19">
        <v>97</v>
      </c>
      <c r="B1737" s="19" t="s">
        <v>2078</v>
      </c>
      <c r="C1737" s="24">
        <f>'Filter by planned &amp; actual'!F1737</f>
        <v>0</v>
      </c>
      <c r="D1737" s="24">
        <f>'Filter by planned &amp; actual'!F3525</f>
        <v>0</v>
      </c>
      <c r="E1737" s="19" t="s">
        <v>281</v>
      </c>
      <c r="F1737" s="26">
        <v>44896</v>
      </c>
    </row>
    <row r="1738" spans="1:6" hidden="1">
      <c r="A1738" s="19">
        <v>98</v>
      </c>
      <c r="B1738" s="19" t="s">
        <v>2079</v>
      </c>
      <c r="C1738" s="24">
        <f>'Filter by planned &amp; actual'!F1738</f>
        <v>1529604.92</v>
      </c>
      <c r="D1738" s="24">
        <f>'Filter by planned &amp; actual'!F3526</f>
        <v>0</v>
      </c>
      <c r="E1738" s="19" t="s">
        <v>281</v>
      </c>
      <c r="F1738" s="26">
        <v>44896</v>
      </c>
    </row>
    <row r="1739" spans="1:6" hidden="1">
      <c r="A1739" s="19">
        <v>99</v>
      </c>
      <c r="B1739" s="19" t="s">
        <v>2080</v>
      </c>
      <c r="C1739" s="24">
        <f>'Filter by planned &amp; actual'!F1739</f>
        <v>50000000</v>
      </c>
      <c r="D1739" s="24">
        <f>'Filter by planned &amp; actual'!F3527</f>
        <v>0</v>
      </c>
      <c r="E1739" s="19" t="s">
        <v>281</v>
      </c>
      <c r="F1739" s="26">
        <v>44896</v>
      </c>
    </row>
    <row r="1740" spans="1:6" hidden="1">
      <c r="A1740" s="19">
        <v>100</v>
      </c>
      <c r="B1740" s="19" t="s">
        <v>2081</v>
      </c>
      <c r="C1740" s="24">
        <f>'Filter by planned &amp; actual'!F1740</f>
        <v>0</v>
      </c>
      <c r="D1740" s="24">
        <f>'Filter by planned &amp; actual'!F3528</f>
        <v>0</v>
      </c>
      <c r="E1740" s="19" t="s">
        <v>281</v>
      </c>
      <c r="F1740" s="26">
        <v>44896</v>
      </c>
    </row>
    <row r="1741" spans="1:6" hidden="1">
      <c r="A1741" s="19">
        <v>101</v>
      </c>
      <c r="B1741" s="19" t="s">
        <v>2082</v>
      </c>
      <c r="C1741" s="24">
        <f>'Filter by planned &amp; actual'!F1741</f>
        <v>0</v>
      </c>
      <c r="D1741" s="24">
        <f>'Filter by planned &amp; actual'!F3529</f>
        <v>0</v>
      </c>
      <c r="E1741" s="19" t="s">
        <v>281</v>
      </c>
      <c r="F1741" s="26">
        <v>44896</v>
      </c>
    </row>
    <row r="1742" spans="1:6" hidden="1">
      <c r="A1742" s="19">
        <v>102</v>
      </c>
      <c r="B1742" s="19" t="s">
        <v>2083</v>
      </c>
      <c r="C1742" s="24">
        <f>'Filter by planned &amp; actual'!F1742</f>
        <v>35845465</v>
      </c>
      <c r="D1742" s="24">
        <f>'Filter by planned &amp; actual'!F3530</f>
        <v>0</v>
      </c>
      <c r="E1742" s="19" t="s">
        <v>281</v>
      </c>
      <c r="F1742" s="26">
        <v>44896</v>
      </c>
    </row>
    <row r="1743" spans="1:6" hidden="1">
      <c r="A1743" s="19">
        <v>103</v>
      </c>
      <c r="B1743" s="19" t="s">
        <v>2085</v>
      </c>
      <c r="C1743" s="24">
        <f>'Filter by planned &amp; actual'!F1743</f>
        <v>0</v>
      </c>
      <c r="D1743" s="24">
        <f>'Filter by planned &amp; actual'!F3531</f>
        <v>0</v>
      </c>
      <c r="E1743" s="19" t="s">
        <v>281</v>
      </c>
      <c r="F1743" s="26">
        <v>44896</v>
      </c>
    </row>
    <row r="1744" spans="1:6" hidden="1">
      <c r="A1744" s="19">
        <v>104</v>
      </c>
      <c r="B1744" s="19" t="s">
        <v>2086</v>
      </c>
      <c r="C1744" s="24">
        <f>'Filter by planned &amp; actual'!F1744</f>
        <v>0</v>
      </c>
      <c r="D1744" s="24">
        <f>'Filter by planned &amp; actual'!F3532</f>
        <v>0</v>
      </c>
      <c r="E1744" s="19" t="s">
        <v>281</v>
      </c>
      <c r="F1744" s="26">
        <v>44896</v>
      </c>
    </row>
    <row r="1745" spans="1:6" hidden="1">
      <c r="A1745" s="19">
        <v>105</v>
      </c>
      <c r="B1745" s="19" t="s">
        <v>2087</v>
      </c>
      <c r="C1745" s="24">
        <f>'Filter by planned &amp; actual'!F1745</f>
        <v>0</v>
      </c>
      <c r="D1745" s="24">
        <f>'Filter by planned &amp; actual'!F3533</f>
        <v>0</v>
      </c>
      <c r="E1745" s="19" t="s">
        <v>281</v>
      </c>
      <c r="F1745" s="26">
        <v>44896</v>
      </c>
    </row>
    <row r="1746" spans="1:6" hidden="1">
      <c r="A1746" s="19">
        <v>106</v>
      </c>
      <c r="B1746" s="19" t="s">
        <v>2088</v>
      </c>
      <c r="C1746" s="24">
        <f>'Filter by planned &amp; actual'!F1746</f>
        <v>0</v>
      </c>
      <c r="D1746" s="24">
        <f>'Filter by planned &amp; actual'!F3534</f>
        <v>0</v>
      </c>
      <c r="E1746" s="19" t="s">
        <v>281</v>
      </c>
      <c r="F1746" s="26">
        <v>44896</v>
      </c>
    </row>
    <row r="1747" spans="1:6" hidden="1">
      <c r="A1747" s="19">
        <v>107</v>
      </c>
      <c r="B1747" s="19" t="s">
        <v>2089</v>
      </c>
      <c r="C1747" s="24">
        <f>'Filter by planned &amp; actual'!F1747</f>
        <v>0</v>
      </c>
      <c r="D1747" s="24">
        <f>'Filter by planned &amp; actual'!F3535</f>
        <v>0</v>
      </c>
      <c r="E1747" s="19" t="s">
        <v>281</v>
      </c>
      <c r="F1747" s="26">
        <v>44896</v>
      </c>
    </row>
    <row r="1748" spans="1:6" hidden="1">
      <c r="A1748" s="19">
        <v>108</v>
      </c>
      <c r="B1748" s="19" t="s">
        <v>2090</v>
      </c>
      <c r="C1748" s="24">
        <f>'Filter by planned &amp; actual'!F1748</f>
        <v>64784545</v>
      </c>
      <c r="D1748" s="24">
        <f>'Filter by planned &amp; actual'!F3536</f>
        <v>0</v>
      </c>
      <c r="E1748" s="19" t="s">
        <v>281</v>
      </c>
      <c r="F1748" s="26">
        <v>44896</v>
      </c>
    </row>
    <row r="1749" spans="1:6" hidden="1">
      <c r="A1749" s="19">
        <v>109</v>
      </c>
      <c r="B1749" s="19" t="s">
        <v>2091</v>
      </c>
      <c r="C1749" s="24">
        <f>'Filter by planned &amp; actual'!F1749</f>
        <v>0</v>
      </c>
      <c r="D1749" s="24">
        <f>'Filter by planned &amp; actual'!F3537</f>
        <v>0</v>
      </c>
      <c r="E1749" s="19" t="s">
        <v>281</v>
      </c>
      <c r="F1749" s="26">
        <v>44896</v>
      </c>
    </row>
    <row r="1750" spans="1:6" hidden="1">
      <c r="A1750" s="19">
        <v>110</v>
      </c>
      <c r="B1750" s="19" t="s">
        <v>2092</v>
      </c>
      <c r="C1750" s="24">
        <f>'Filter by planned &amp; actual'!F1750</f>
        <v>0</v>
      </c>
      <c r="D1750" s="24">
        <f>'Filter by planned &amp; actual'!F3538</f>
        <v>0</v>
      </c>
      <c r="E1750" s="19" t="s">
        <v>281</v>
      </c>
      <c r="F1750" s="26">
        <v>44896</v>
      </c>
    </row>
    <row r="1751" spans="1:6" hidden="1">
      <c r="A1751" s="19">
        <v>111</v>
      </c>
      <c r="B1751" s="19" t="s">
        <v>2104</v>
      </c>
      <c r="C1751" s="24">
        <f>'Filter by planned &amp; actual'!F1751</f>
        <v>0</v>
      </c>
      <c r="D1751" s="24">
        <f>'Filter by planned &amp; actual'!F3539</f>
        <v>0</v>
      </c>
      <c r="E1751" s="19" t="s">
        <v>281</v>
      </c>
      <c r="F1751" s="26">
        <v>44896</v>
      </c>
    </row>
    <row r="1752" spans="1:6" hidden="1">
      <c r="A1752" s="19">
        <v>112</v>
      </c>
      <c r="B1752" s="19" t="s">
        <v>2100</v>
      </c>
      <c r="C1752" s="24">
        <f>'Filter by planned &amp; actual'!F1752</f>
        <v>0</v>
      </c>
      <c r="D1752" s="24">
        <f>'Filter by planned &amp; actual'!F3540</f>
        <v>0</v>
      </c>
      <c r="E1752" s="19" t="s">
        <v>281</v>
      </c>
      <c r="F1752" s="26">
        <v>44896</v>
      </c>
    </row>
    <row r="1753" spans="1:6" hidden="1">
      <c r="A1753" s="19">
        <v>113</v>
      </c>
      <c r="B1753" s="19" t="s">
        <v>2101</v>
      </c>
      <c r="C1753" s="24">
        <f>'Filter by planned &amp; actual'!F1753</f>
        <v>68074442</v>
      </c>
      <c r="D1753" s="24">
        <f>'Filter by planned &amp; actual'!F3541</f>
        <v>0</v>
      </c>
      <c r="E1753" s="19" t="s">
        <v>281</v>
      </c>
      <c r="F1753" s="26">
        <v>44896</v>
      </c>
    </row>
    <row r="1754" spans="1:6" hidden="1">
      <c r="A1754" s="19">
        <v>114</v>
      </c>
      <c r="B1754" s="19" t="s">
        <v>2102</v>
      </c>
      <c r="C1754" s="24">
        <f>'Filter by planned &amp; actual'!F1754</f>
        <v>0</v>
      </c>
      <c r="D1754" s="24">
        <f>'Filter by planned &amp; actual'!F3542</f>
        <v>0</v>
      </c>
      <c r="E1754" s="19" t="s">
        <v>281</v>
      </c>
      <c r="F1754" s="26">
        <v>44896</v>
      </c>
    </row>
    <row r="1755" spans="1:6" hidden="1">
      <c r="A1755" s="20">
        <v>115</v>
      </c>
      <c r="B1755" s="20" t="s">
        <v>2103</v>
      </c>
      <c r="C1755" s="24">
        <f>'Filter by planned &amp; actual'!F1755</f>
        <v>0</v>
      </c>
      <c r="D1755" s="24">
        <f>'Filter by planned &amp; actual'!F3543</f>
        <v>0</v>
      </c>
      <c r="E1755" s="19" t="s">
        <v>281</v>
      </c>
      <c r="F1755" s="26">
        <v>44896</v>
      </c>
    </row>
    <row r="1756" spans="1:6" hidden="1">
      <c r="A1756" s="19">
        <v>116</v>
      </c>
      <c r="B1756" s="19" t="s">
        <v>2109</v>
      </c>
      <c r="C1756" s="24">
        <f>'Filter by planned &amp; actual'!F1756</f>
        <v>0</v>
      </c>
      <c r="D1756" s="24">
        <f>'Filter by planned &amp; actual'!F3544</f>
        <v>0</v>
      </c>
      <c r="E1756" s="19" t="s">
        <v>281</v>
      </c>
      <c r="F1756" s="26">
        <v>44896</v>
      </c>
    </row>
    <row r="1757" spans="1:6" hidden="1">
      <c r="A1757" s="19">
        <v>117</v>
      </c>
      <c r="B1757" s="19" t="s">
        <v>2110</v>
      </c>
      <c r="C1757" s="24">
        <f>'Filter by planned &amp; actual'!F1757</f>
        <v>0</v>
      </c>
      <c r="D1757" s="24">
        <f>'Filter by planned &amp; actual'!F3545</f>
        <v>0</v>
      </c>
      <c r="E1757" s="19" t="s">
        <v>281</v>
      </c>
      <c r="F1757" s="26">
        <v>44896</v>
      </c>
    </row>
    <row r="1758" spans="1:6" hidden="1">
      <c r="A1758" s="19">
        <v>118</v>
      </c>
      <c r="B1758" s="19" t="s">
        <v>2112</v>
      </c>
      <c r="C1758" s="24">
        <f>'Filter by planned &amp; actual'!F1758</f>
        <v>0</v>
      </c>
      <c r="D1758" s="24">
        <f>'Filter by planned &amp; actual'!F3546</f>
        <v>0</v>
      </c>
      <c r="E1758" s="19" t="s">
        <v>281</v>
      </c>
      <c r="F1758" s="26">
        <v>44896</v>
      </c>
    </row>
    <row r="1759" spans="1:6" hidden="1">
      <c r="A1759" s="19">
        <v>119</v>
      </c>
      <c r="B1759" s="19" t="s">
        <v>2113</v>
      </c>
      <c r="C1759" s="24">
        <f>'Filter by planned &amp; actual'!F1759</f>
        <v>0</v>
      </c>
      <c r="D1759" s="24">
        <f>'Filter by planned &amp; actual'!F3547</f>
        <v>0</v>
      </c>
      <c r="E1759" s="19" t="s">
        <v>281</v>
      </c>
      <c r="F1759" s="26">
        <v>44896</v>
      </c>
    </row>
    <row r="1760" spans="1:6" hidden="1">
      <c r="A1760" s="19">
        <v>120</v>
      </c>
      <c r="B1760" s="19" t="s">
        <v>2114</v>
      </c>
      <c r="C1760" s="24">
        <f>'Filter by planned &amp; actual'!F1760</f>
        <v>0</v>
      </c>
      <c r="D1760" s="24">
        <f>'Filter by planned &amp; actual'!F3548</f>
        <v>0</v>
      </c>
      <c r="E1760" s="19" t="s">
        <v>281</v>
      </c>
      <c r="F1760" s="26">
        <v>44896</v>
      </c>
    </row>
    <row r="1761" spans="1:6" hidden="1">
      <c r="A1761" s="19">
        <v>121</v>
      </c>
      <c r="B1761" s="19" t="s">
        <v>2157</v>
      </c>
      <c r="C1761" s="24">
        <f>'Filter by planned &amp; actual'!F1761</f>
        <v>0</v>
      </c>
      <c r="D1761" s="24">
        <f>'Filter by planned &amp; actual'!F3549</f>
        <v>0</v>
      </c>
      <c r="E1761" s="19" t="s">
        <v>281</v>
      </c>
      <c r="F1761" s="26">
        <v>44896</v>
      </c>
    </row>
    <row r="1762" spans="1:6" hidden="1">
      <c r="A1762" s="19">
        <v>122</v>
      </c>
      <c r="B1762" s="19" t="s">
        <v>2158</v>
      </c>
      <c r="C1762" s="24">
        <f>'Filter by planned &amp; actual'!F1762</f>
        <v>0</v>
      </c>
      <c r="D1762" s="24">
        <f>'Filter by planned &amp; actual'!F3550</f>
        <v>0</v>
      </c>
      <c r="E1762" s="19" t="s">
        <v>281</v>
      </c>
      <c r="F1762" s="26">
        <v>44896</v>
      </c>
    </row>
    <row r="1763" spans="1:6" hidden="1">
      <c r="A1763" s="19">
        <v>123</v>
      </c>
      <c r="B1763" s="19" t="s">
        <v>2159</v>
      </c>
      <c r="C1763" s="24">
        <f>'Filter by planned &amp; actual'!F1763</f>
        <v>0</v>
      </c>
      <c r="D1763" s="24">
        <f>'Filter by planned &amp; actual'!F3551</f>
        <v>0</v>
      </c>
      <c r="E1763" s="19" t="s">
        <v>281</v>
      </c>
      <c r="F1763" s="26">
        <v>44896</v>
      </c>
    </row>
    <row r="1764" spans="1:6" hidden="1">
      <c r="A1764" s="19">
        <v>124</v>
      </c>
      <c r="B1764" s="19" t="s">
        <v>2160</v>
      </c>
      <c r="C1764" s="24">
        <f>'Filter by planned &amp; actual'!F1764</f>
        <v>0</v>
      </c>
      <c r="D1764" s="24">
        <f>'Filter by planned &amp; actual'!F3552</f>
        <v>0</v>
      </c>
      <c r="E1764" s="19" t="s">
        <v>281</v>
      </c>
      <c r="F1764" s="26">
        <v>44896</v>
      </c>
    </row>
    <row r="1765" spans="1:6" hidden="1">
      <c r="A1765" s="19">
        <v>125</v>
      </c>
      <c r="B1765" s="19" t="s">
        <v>2162</v>
      </c>
      <c r="C1765" s="24">
        <f>'Filter by planned &amp; actual'!F1765</f>
        <v>0</v>
      </c>
      <c r="D1765" s="24">
        <f>'Filter by planned &amp; actual'!F3553</f>
        <v>0</v>
      </c>
      <c r="E1765" s="19" t="s">
        <v>281</v>
      </c>
      <c r="F1765" s="26">
        <v>44896</v>
      </c>
    </row>
    <row r="1766" spans="1:6" hidden="1">
      <c r="A1766" s="19">
        <v>126</v>
      </c>
      <c r="B1766" s="19" t="s">
        <v>2163</v>
      </c>
      <c r="C1766" s="24">
        <f>'Filter by planned &amp; actual'!F1766</f>
        <v>0</v>
      </c>
      <c r="D1766" s="24">
        <f>'Filter by planned &amp; actual'!F3554</f>
        <v>0</v>
      </c>
      <c r="E1766" s="19" t="s">
        <v>281</v>
      </c>
      <c r="F1766" s="26">
        <v>44896</v>
      </c>
    </row>
    <row r="1767" spans="1:6" hidden="1">
      <c r="A1767" s="19">
        <v>127</v>
      </c>
      <c r="B1767" s="19" t="s">
        <v>2164</v>
      </c>
      <c r="C1767" s="24">
        <f>'Filter by planned &amp; actual'!F1767</f>
        <v>0</v>
      </c>
      <c r="D1767" s="24">
        <f>'Filter by planned &amp; actual'!F3555</f>
        <v>0</v>
      </c>
      <c r="E1767" s="19" t="s">
        <v>281</v>
      </c>
      <c r="F1767" s="26">
        <v>44896</v>
      </c>
    </row>
    <row r="1768" spans="1:6" hidden="1">
      <c r="A1768" s="19">
        <v>128</v>
      </c>
      <c r="B1768" s="19" t="s">
        <v>2165</v>
      </c>
      <c r="C1768" s="24">
        <f>'Filter by planned &amp; actual'!F1768</f>
        <v>823145</v>
      </c>
      <c r="D1768" s="24">
        <f>'Filter by planned &amp; actual'!F3556</f>
        <v>0</v>
      </c>
      <c r="E1768" s="19" t="s">
        <v>281</v>
      </c>
      <c r="F1768" s="26">
        <v>44896</v>
      </c>
    </row>
    <row r="1769" spans="1:6" hidden="1">
      <c r="A1769" s="113">
        <v>129</v>
      </c>
      <c r="B1769" s="113" t="s">
        <v>2167</v>
      </c>
      <c r="C1769" s="24">
        <f>'Filter by planned &amp; actual'!F1769</f>
        <v>240000</v>
      </c>
      <c r="D1769" s="24">
        <f>'Filter by planned &amp; actual'!F3557</f>
        <v>0</v>
      </c>
      <c r="E1769" s="19" t="s">
        <v>281</v>
      </c>
      <c r="F1769" s="26">
        <v>44896</v>
      </c>
    </row>
    <row r="1770" spans="1:6" hidden="1">
      <c r="A1770" s="113">
        <v>130</v>
      </c>
      <c r="B1770" s="113" t="s">
        <v>2168</v>
      </c>
      <c r="C1770" s="24">
        <f>'Filter by planned &amp; actual'!F1770</f>
        <v>0</v>
      </c>
      <c r="D1770" s="24">
        <f>'Filter by planned &amp; actual'!F3558</f>
        <v>0</v>
      </c>
      <c r="E1770" s="19" t="s">
        <v>281</v>
      </c>
      <c r="F1770" s="26">
        <v>44896</v>
      </c>
    </row>
    <row r="1771" spans="1:6" hidden="1">
      <c r="A1771" s="113">
        <v>131</v>
      </c>
      <c r="B1771" s="113" t="s">
        <v>2169</v>
      </c>
      <c r="C1771" s="24">
        <f>'Filter by planned &amp; actual'!F1771</f>
        <v>24125454</v>
      </c>
      <c r="D1771" s="24">
        <f>'Filter by planned &amp; actual'!F3559</f>
        <v>0</v>
      </c>
      <c r="E1771" s="19" t="s">
        <v>281</v>
      </c>
      <c r="F1771" s="26">
        <v>44896</v>
      </c>
    </row>
    <row r="1772" spans="1:6" hidden="1">
      <c r="A1772" s="113">
        <v>132</v>
      </c>
      <c r="B1772" s="113" t="s">
        <v>2170</v>
      </c>
      <c r="C1772" s="24">
        <f>'Filter by planned &amp; actual'!F1772</f>
        <v>0</v>
      </c>
      <c r="D1772" s="24">
        <f>'Filter by planned &amp; actual'!F3560</f>
        <v>0</v>
      </c>
      <c r="E1772" s="19" t="s">
        <v>281</v>
      </c>
      <c r="F1772" s="26">
        <v>44896</v>
      </c>
    </row>
    <row r="1773" spans="1:6" hidden="1">
      <c r="A1773" s="113">
        <v>133</v>
      </c>
      <c r="B1773" s="113" t="s">
        <v>2171</v>
      </c>
      <c r="C1773" s="24">
        <f>'Filter by planned &amp; actual'!F1773</f>
        <v>0</v>
      </c>
      <c r="D1773" s="24">
        <f>'Filter by planned &amp; actual'!F3561</f>
        <v>0</v>
      </c>
      <c r="E1773" s="19" t="s">
        <v>281</v>
      </c>
      <c r="F1773" s="26">
        <v>44896</v>
      </c>
    </row>
    <row r="1774" spans="1:6" hidden="1">
      <c r="A1774" s="113">
        <v>134</v>
      </c>
      <c r="B1774" s="113" t="s">
        <v>2172</v>
      </c>
      <c r="C1774" s="24">
        <f>'Filter by planned &amp; actual'!F1774</f>
        <v>0</v>
      </c>
      <c r="D1774" s="24">
        <f>'Filter by planned &amp; actual'!F3562</f>
        <v>0</v>
      </c>
      <c r="E1774" s="19" t="s">
        <v>281</v>
      </c>
      <c r="F1774" s="26">
        <v>44896</v>
      </c>
    </row>
    <row r="1775" spans="1:6" hidden="1">
      <c r="A1775" s="113">
        <v>135</v>
      </c>
      <c r="B1775" s="113" t="s">
        <v>2173</v>
      </c>
      <c r="C1775" s="24">
        <f>'Filter by planned &amp; actual'!F1775</f>
        <v>28315456</v>
      </c>
      <c r="D1775" s="24">
        <f>'Filter by planned &amp; actual'!F3563</f>
        <v>0</v>
      </c>
      <c r="E1775" s="19" t="s">
        <v>281</v>
      </c>
      <c r="F1775" s="26">
        <v>44896</v>
      </c>
    </row>
    <row r="1776" spans="1:6" hidden="1">
      <c r="A1776" s="113">
        <v>136</v>
      </c>
      <c r="B1776" s="113" t="s">
        <v>2174</v>
      </c>
      <c r="C1776" s="24">
        <f>'Filter by planned &amp; actual'!F1776</f>
        <v>3323048.07</v>
      </c>
      <c r="D1776" s="24">
        <f>'Filter by planned &amp; actual'!F3564</f>
        <v>0</v>
      </c>
      <c r="E1776" s="19" t="s">
        <v>281</v>
      </c>
      <c r="F1776" s="26">
        <v>44896</v>
      </c>
    </row>
    <row r="1777" spans="1:6" hidden="1">
      <c r="A1777" s="113">
        <v>137</v>
      </c>
      <c r="B1777" s="113" t="s">
        <v>2175</v>
      </c>
      <c r="C1777" s="24">
        <f>'Filter by planned &amp; actual'!F1777</f>
        <v>477112.63639296015</v>
      </c>
      <c r="D1777" s="24">
        <f>'Filter by planned &amp; actual'!F3565</f>
        <v>0</v>
      </c>
      <c r="E1777" s="19" t="s">
        <v>281</v>
      </c>
      <c r="F1777" s="26">
        <v>44896</v>
      </c>
    </row>
    <row r="1778" spans="1:6" hidden="1">
      <c r="A1778" s="113">
        <v>138</v>
      </c>
      <c r="B1778" s="113" t="s">
        <v>2176</v>
      </c>
      <c r="C1778" s="24">
        <f>'Filter by planned &amp; actual'!F1778</f>
        <v>10400000</v>
      </c>
      <c r="D1778" s="24">
        <f>'Filter by planned &amp; actual'!F3566</f>
        <v>0</v>
      </c>
      <c r="E1778" s="19" t="s">
        <v>281</v>
      </c>
      <c r="F1778" s="26">
        <v>44896</v>
      </c>
    </row>
    <row r="1779" spans="1:6" hidden="1">
      <c r="A1779" s="113">
        <v>139</v>
      </c>
      <c r="B1779" s="113" t="s">
        <v>2189</v>
      </c>
      <c r="C1779" s="24">
        <f>'Filter by planned &amp; actual'!F1779</f>
        <v>1556023.0320000001</v>
      </c>
      <c r="D1779" s="24">
        <f>'Filter by planned &amp; actual'!F3567</f>
        <v>0</v>
      </c>
      <c r="E1779" s="19" t="s">
        <v>281</v>
      </c>
      <c r="F1779" s="26">
        <v>44896</v>
      </c>
    </row>
    <row r="1780" spans="1:6" hidden="1">
      <c r="A1780" s="113">
        <v>140</v>
      </c>
      <c r="B1780" s="113" t="s">
        <v>2190</v>
      </c>
      <c r="C1780" s="24">
        <f>'Filter by planned &amp; actual'!F1780</f>
        <v>0</v>
      </c>
      <c r="D1780" s="24">
        <f>'Filter by planned &amp; actual'!F3568</f>
        <v>0</v>
      </c>
      <c r="E1780" s="19" t="s">
        <v>281</v>
      </c>
      <c r="F1780" s="26">
        <v>44896</v>
      </c>
    </row>
    <row r="1781" spans="1:6" hidden="1">
      <c r="A1781" s="113">
        <v>141</v>
      </c>
      <c r="B1781" s="113" t="s">
        <v>2191</v>
      </c>
      <c r="C1781" s="24">
        <f>'Filter by planned &amp; actual'!F1781</f>
        <v>0</v>
      </c>
      <c r="D1781" s="24">
        <f>'Filter by planned &amp; actual'!F3569</f>
        <v>0</v>
      </c>
      <c r="E1781" s="19" t="s">
        <v>281</v>
      </c>
      <c r="F1781" s="26">
        <v>44896</v>
      </c>
    </row>
    <row r="1782" spans="1:6" hidden="1">
      <c r="A1782" s="113">
        <v>142</v>
      </c>
      <c r="B1782" s="113" t="s">
        <v>2192</v>
      </c>
      <c r="C1782" s="24">
        <f>'Filter by planned &amp; actual'!F1782</f>
        <v>0</v>
      </c>
      <c r="D1782" s="24">
        <f>'Filter by planned &amp; actual'!F3570</f>
        <v>0</v>
      </c>
      <c r="E1782" s="19" t="s">
        <v>281</v>
      </c>
      <c r="F1782" s="26">
        <v>44896</v>
      </c>
    </row>
    <row r="1783" spans="1:6">
      <c r="A1783" s="113">
        <v>143</v>
      </c>
      <c r="B1783" s="113" t="s">
        <v>2193</v>
      </c>
      <c r="C1783" s="24">
        <f>'Filter by planned &amp; actual'!F1783</f>
        <v>0</v>
      </c>
      <c r="D1783" s="24">
        <f>'Filter by planned &amp; actual'!F3571</f>
        <v>0</v>
      </c>
      <c r="E1783" s="19" t="s">
        <v>281</v>
      </c>
      <c r="F1783" s="26">
        <v>44896</v>
      </c>
    </row>
    <row r="1784" spans="1:6">
      <c r="A1784" s="152">
        <v>144</v>
      </c>
      <c r="B1784" s="152" t="s">
        <v>2207</v>
      </c>
      <c r="C1784" s="24">
        <f>'Filter by planned &amp; actual'!F1784</f>
        <v>0</v>
      </c>
      <c r="D1784" s="24">
        <f>'Filter by planned &amp; actual'!F3572</f>
        <v>0</v>
      </c>
      <c r="E1784" s="19" t="s">
        <v>281</v>
      </c>
      <c r="F1784" s="26">
        <v>44896</v>
      </c>
    </row>
    <row r="1785" spans="1:6">
      <c r="A1785" s="152">
        <v>145</v>
      </c>
      <c r="B1785" s="152" t="s">
        <v>2208</v>
      </c>
      <c r="C1785" s="24">
        <f>'Filter by planned &amp; actual'!F1785</f>
        <v>0</v>
      </c>
      <c r="D1785" s="24">
        <f>'Filter by planned &amp; actual'!F3573</f>
        <v>0</v>
      </c>
      <c r="E1785" s="19" t="s">
        <v>281</v>
      </c>
      <c r="F1785" s="26">
        <v>44896</v>
      </c>
    </row>
    <row r="1786" spans="1:6">
      <c r="A1786" s="152">
        <v>146</v>
      </c>
      <c r="B1786" s="152" t="s">
        <v>2211</v>
      </c>
      <c r="C1786" s="24">
        <f>'Filter by planned &amp; actual'!F1786</f>
        <v>0</v>
      </c>
      <c r="D1786" s="24">
        <f>'Filter by planned &amp; actual'!F3574</f>
        <v>0</v>
      </c>
      <c r="E1786" s="19" t="s">
        <v>281</v>
      </c>
      <c r="F1786" s="26">
        <v>44896</v>
      </c>
    </row>
    <row r="1787" spans="1:6">
      <c r="A1787" s="152">
        <v>147</v>
      </c>
      <c r="B1787" s="152" t="s">
        <v>2212</v>
      </c>
      <c r="C1787" s="24">
        <f>'Filter by planned &amp; actual'!F1787</f>
        <v>0</v>
      </c>
      <c r="D1787" s="24">
        <f>'Filter by planned &amp; actual'!F3575</f>
        <v>0</v>
      </c>
      <c r="E1787" s="19" t="s">
        <v>281</v>
      </c>
      <c r="F1787" s="26">
        <v>44896</v>
      </c>
    </row>
    <row r="1788" spans="1:6">
      <c r="A1788" s="152">
        <v>148</v>
      </c>
      <c r="B1788" s="152" t="s">
        <v>2213</v>
      </c>
      <c r="C1788" s="24">
        <f>'Filter by planned &amp; actual'!F1788</f>
        <v>0</v>
      </c>
      <c r="D1788" s="24">
        <f>'Filter by planned &amp; actual'!F3576</f>
        <v>0</v>
      </c>
      <c r="E1788" s="19" t="s">
        <v>281</v>
      </c>
      <c r="F1788" s="26">
        <v>44896</v>
      </c>
    </row>
    <row r="1789" spans="1:6">
      <c r="A1789" s="19">
        <v>0</v>
      </c>
      <c r="B1789" s="20" t="s">
        <v>1985</v>
      </c>
      <c r="C1789" s="24">
        <f>'Filter by planned &amp; actual'!F1789</f>
        <v>0</v>
      </c>
      <c r="D1789" s="24">
        <f>'Filter by planned &amp; actual'!F3577</f>
        <v>0</v>
      </c>
      <c r="E1789" s="19" t="s">
        <v>281</v>
      </c>
      <c r="F1789" s="26">
        <v>44896</v>
      </c>
    </row>
    <row r="1790" spans="1:6" hidden="1">
      <c r="A1790" s="19">
        <v>1</v>
      </c>
      <c r="B1790" s="19" t="s">
        <v>7</v>
      </c>
      <c r="C1790" s="24">
        <f>'Filter by planned &amp; actual'!G2</f>
        <v>45618273</v>
      </c>
      <c r="D1790" s="24">
        <f>'Filter by planned &amp; actual'!G1790</f>
        <v>26015858.529999997</v>
      </c>
      <c r="E1790" s="19" t="s">
        <v>282</v>
      </c>
      <c r="F1790" s="26">
        <v>44562</v>
      </c>
    </row>
    <row r="1791" spans="1:6" hidden="1">
      <c r="A1791" s="19">
        <v>2</v>
      </c>
      <c r="B1791" s="19" t="s">
        <v>8</v>
      </c>
      <c r="C1791" s="24">
        <f>'Filter by planned &amp; actual'!G3</f>
        <v>0</v>
      </c>
      <c r="D1791" s="24">
        <f>'Filter by planned &amp; actual'!G1791</f>
        <v>2332594.7400000002</v>
      </c>
      <c r="E1791" s="19" t="s">
        <v>282</v>
      </c>
      <c r="F1791" s="26">
        <v>44562</v>
      </c>
    </row>
    <row r="1792" spans="1:6" hidden="1">
      <c r="A1792" s="19">
        <v>3</v>
      </c>
      <c r="B1792" s="19" t="s">
        <v>9</v>
      </c>
      <c r="C1792" s="24">
        <f>'Filter by planned &amp; actual'!G4</f>
        <v>0</v>
      </c>
      <c r="D1792" s="24">
        <f>'Filter by planned &amp; actual'!G1792</f>
        <v>1132756</v>
      </c>
      <c r="E1792" s="19" t="s">
        <v>282</v>
      </c>
      <c r="F1792" s="26">
        <v>44562</v>
      </c>
    </row>
    <row r="1793" spans="1:6" hidden="1">
      <c r="A1793" s="19">
        <v>4</v>
      </c>
      <c r="B1793" s="19" t="s">
        <v>10</v>
      </c>
      <c r="C1793" s="24">
        <f>'Filter by planned &amp; actual'!G5</f>
        <v>0</v>
      </c>
      <c r="D1793" s="24">
        <f>'Filter by planned &amp; actual'!G1793</f>
        <v>179964.77000000002</v>
      </c>
      <c r="E1793" s="19" t="s">
        <v>282</v>
      </c>
      <c r="F1793" s="26">
        <v>44562</v>
      </c>
    </row>
    <row r="1794" spans="1:6" hidden="1">
      <c r="A1794" s="19">
        <v>5</v>
      </c>
      <c r="B1794" s="19" t="s">
        <v>11</v>
      </c>
      <c r="C1794" s="24">
        <f>'Filter by planned &amp; actual'!G6</f>
        <v>0</v>
      </c>
      <c r="D1794" s="24">
        <f>'Filter by planned &amp; actual'!G1794</f>
        <v>2915541.6300000004</v>
      </c>
      <c r="E1794" s="19" t="s">
        <v>282</v>
      </c>
      <c r="F1794" s="26">
        <v>44562</v>
      </c>
    </row>
    <row r="1795" spans="1:6" hidden="1">
      <c r="A1795" s="19">
        <v>6</v>
      </c>
      <c r="B1795" s="19" t="s">
        <v>12</v>
      </c>
      <c r="C1795" s="24">
        <f>'Filter by planned &amp; actual'!G7</f>
        <v>56451207</v>
      </c>
      <c r="D1795" s="24">
        <f>'Filter by planned &amp; actual'!G1795</f>
        <v>22031054.039999999</v>
      </c>
      <c r="E1795" s="19" t="s">
        <v>282</v>
      </c>
      <c r="F1795" s="26">
        <v>44562</v>
      </c>
    </row>
    <row r="1796" spans="1:6" hidden="1">
      <c r="A1796" s="19">
        <v>7</v>
      </c>
      <c r="B1796" s="19" t="s">
        <v>13</v>
      </c>
      <c r="C1796" s="24">
        <f>'Filter by planned &amp; actual'!G8</f>
        <v>0</v>
      </c>
      <c r="D1796" s="24">
        <f>'Filter by planned &amp; actual'!G1796</f>
        <v>375000</v>
      </c>
      <c r="E1796" s="19" t="s">
        <v>282</v>
      </c>
      <c r="F1796" s="26">
        <v>44562</v>
      </c>
    </row>
    <row r="1797" spans="1:6" hidden="1">
      <c r="A1797" s="19">
        <v>8</v>
      </c>
      <c r="B1797" s="19" t="s">
        <v>2004</v>
      </c>
      <c r="C1797" s="24">
        <f>'Filter by planned &amp; actual'!G9</f>
        <v>3591881</v>
      </c>
      <c r="D1797" s="24">
        <f>'Filter by planned &amp; actual'!G1797</f>
        <v>7801987.8600000003</v>
      </c>
      <c r="E1797" s="19" t="s">
        <v>282</v>
      </c>
      <c r="F1797" s="26">
        <v>44562</v>
      </c>
    </row>
    <row r="1798" spans="1:6" hidden="1">
      <c r="A1798" s="19">
        <v>9</v>
      </c>
      <c r="B1798" s="19" t="s">
        <v>15</v>
      </c>
      <c r="C1798" s="24">
        <f>'Filter by planned &amp; actual'!G10</f>
        <v>0</v>
      </c>
      <c r="D1798" s="24">
        <f>'Filter by planned &amp; actual'!G1798</f>
        <v>301703.52</v>
      </c>
      <c r="E1798" s="19" t="s">
        <v>282</v>
      </c>
      <c r="F1798" s="26">
        <v>44562</v>
      </c>
    </row>
    <row r="1799" spans="1:6" hidden="1">
      <c r="A1799" s="19">
        <v>10</v>
      </c>
      <c r="B1799" s="19" t="s">
        <v>16</v>
      </c>
      <c r="C1799" s="24">
        <f>'Filter by planned &amp; actual'!G11</f>
        <v>0</v>
      </c>
      <c r="D1799" s="24">
        <f>'Filter by planned &amp; actual'!G1799</f>
        <v>1026113.97</v>
      </c>
      <c r="E1799" s="19" t="s">
        <v>282</v>
      </c>
      <c r="F1799" s="26">
        <v>44562</v>
      </c>
    </row>
    <row r="1800" spans="1:6" hidden="1">
      <c r="A1800" s="19">
        <v>11</v>
      </c>
      <c r="B1800" s="19" t="s">
        <v>17</v>
      </c>
      <c r="C1800" s="24">
        <f>'Filter by planned &amp; actual'!G12</f>
        <v>0</v>
      </c>
      <c r="D1800" s="24">
        <f>'Filter by planned &amp; actual'!G1800</f>
        <v>580059.85000000009</v>
      </c>
      <c r="E1800" s="19" t="s">
        <v>282</v>
      </c>
      <c r="F1800" s="26">
        <v>44562</v>
      </c>
    </row>
    <row r="1801" spans="1:6" hidden="1">
      <c r="A1801" s="19">
        <v>12</v>
      </c>
      <c r="B1801" s="19" t="s">
        <v>18</v>
      </c>
      <c r="C1801" s="24">
        <f>'Filter by planned &amp; actual'!G13</f>
        <v>0</v>
      </c>
      <c r="D1801" s="24">
        <f>'Filter by planned &amp; actual'!G1801</f>
        <v>1685660.92</v>
      </c>
      <c r="E1801" s="19" t="s">
        <v>282</v>
      </c>
      <c r="F1801" s="26">
        <v>44562</v>
      </c>
    </row>
    <row r="1802" spans="1:6" hidden="1">
      <c r="A1802" s="19">
        <v>13</v>
      </c>
      <c r="B1802" s="19" t="s">
        <v>19</v>
      </c>
      <c r="C1802" s="24">
        <f>'Filter by planned &amp; actual'!G14</f>
        <v>0</v>
      </c>
      <c r="D1802" s="24">
        <f>'Filter by planned &amp; actual'!G1802</f>
        <v>30436.87</v>
      </c>
      <c r="E1802" s="19" t="s">
        <v>282</v>
      </c>
      <c r="F1802" s="26">
        <v>44562</v>
      </c>
    </row>
    <row r="1803" spans="1:6" hidden="1">
      <c r="A1803" s="19">
        <v>14</v>
      </c>
      <c r="B1803" s="19" t="s">
        <v>20</v>
      </c>
      <c r="C1803" s="24">
        <f>'Filter by planned &amp; actual'!G15</f>
        <v>0</v>
      </c>
      <c r="D1803" s="24">
        <f>'Filter by planned &amp; actual'!G1803</f>
        <v>0</v>
      </c>
      <c r="E1803" s="19" t="s">
        <v>282</v>
      </c>
      <c r="F1803" s="26">
        <v>44562</v>
      </c>
    </row>
    <row r="1804" spans="1:6" hidden="1">
      <c r="A1804" s="19">
        <v>15</v>
      </c>
      <c r="B1804" s="19" t="s">
        <v>21</v>
      </c>
      <c r="C1804" s="24">
        <f>'Filter by planned &amp; actual'!G16</f>
        <v>0</v>
      </c>
      <c r="D1804" s="24">
        <f>'Filter by planned &amp; actual'!G1804</f>
        <v>0</v>
      </c>
      <c r="E1804" s="19" t="s">
        <v>282</v>
      </c>
      <c r="F1804" s="26">
        <v>44562</v>
      </c>
    </row>
    <row r="1805" spans="1:6" hidden="1">
      <c r="A1805" s="19">
        <v>16</v>
      </c>
      <c r="B1805" s="19" t="s">
        <v>22</v>
      </c>
      <c r="C1805" s="24">
        <f>'Filter by planned &amp; actual'!G17</f>
        <v>0</v>
      </c>
      <c r="D1805" s="24">
        <f>'Filter by planned &amp; actual'!G1805</f>
        <v>0</v>
      </c>
      <c r="E1805" s="19" t="s">
        <v>282</v>
      </c>
      <c r="F1805" s="26">
        <v>44562</v>
      </c>
    </row>
    <row r="1806" spans="1:6" hidden="1">
      <c r="A1806" s="19">
        <v>17</v>
      </c>
      <c r="B1806" s="19" t="s">
        <v>23</v>
      </c>
      <c r="C1806" s="24">
        <f>'Filter by planned &amp; actual'!G18</f>
        <v>0</v>
      </c>
      <c r="D1806" s="24">
        <f>'Filter by planned &amp; actual'!G1806</f>
        <v>2363.9</v>
      </c>
      <c r="E1806" s="19" t="s">
        <v>282</v>
      </c>
      <c r="F1806" s="26">
        <v>44562</v>
      </c>
    </row>
    <row r="1807" spans="1:6" hidden="1">
      <c r="A1807" s="19">
        <v>18</v>
      </c>
      <c r="B1807" s="19" t="s">
        <v>24</v>
      </c>
      <c r="C1807" s="24">
        <f>'Filter by planned &amp; actual'!G19</f>
        <v>12626211</v>
      </c>
      <c r="D1807" s="24">
        <f>'Filter by planned &amp; actual'!G1807</f>
        <v>17678536.440000001</v>
      </c>
      <c r="E1807" s="19" t="s">
        <v>282</v>
      </c>
      <c r="F1807" s="26">
        <v>44562</v>
      </c>
    </row>
    <row r="1808" spans="1:6" hidden="1">
      <c r="A1808" s="19">
        <v>19</v>
      </c>
      <c r="B1808" s="19" t="s">
        <v>25</v>
      </c>
      <c r="C1808" s="24">
        <f>'Filter by planned &amp; actual'!G20</f>
        <v>20010528</v>
      </c>
      <c r="D1808" s="24">
        <f>'Filter by planned &amp; actual'!G1808</f>
        <v>3057917.8100000005</v>
      </c>
      <c r="E1808" s="19" t="s">
        <v>282</v>
      </c>
      <c r="F1808" s="26">
        <v>44562</v>
      </c>
    </row>
    <row r="1809" spans="1:6" hidden="1">
      <c r="A1809" s="19">
        <v>20</v>
      </c>
      <c r="B1809" s="19" t="s">
        <v>26</v>
      </c>
      <c r="C1809" s="24">
        <f>'Filter by planned &amp; actual'!G21</f>
        <v>19500000</v>
      </c>
      <c r="D1809" s="24">
        <f>'Filter by planned &amp; actual'!G1809</f>
        <v>6002422.5100000007</v>
      </c>
      <c r="E1809" s="19" t="s">
        <v>282</v>
      </c>
      <c r="F1809" s="26">
        <v>44562</v>
      </c>
    </row>
    <row r="1810" spans="1:6" hidden="1">
      <c r="A1810" s="19">
        <v>21</v>
      </c>
      <c r="B1810" s="19" t="s">
        <v>27</v>
      </c>
      <c r="C1810" s="24">
        <f>'Filter by planned &amp; actual'!G22</f>
        <v>35874827</v>
      </c>
      <c r="D1810" s="24">
        <f>'Filter by planned &amp; actual'!G1810</f>
        <v>17319594.369999994</v>
      </c>
      <c r="E1810" s="19" t="s">
        <v>282</v>
      </c>
      <c r="F1810" s="26">
        <v>44562</v>
      </c>
    </row>
    <row r="1811" spans="1:6" hidden="1">
      <c r="A1811" s="19">
        <v>22</v>
      </c>
      <c r="B1811" s="19" t="s">
        <v>29</v>
      </c>
      <c r="C1811" s="24">
        <f>'Filter by planned &amp; actual'!G23</f>
        <v>37891800</v>
      </c>
      <c r="D1811" s="24">
        <f>'Filter by planned &amp; actual'!G1811</f>
        <v>4563192.41</v>
      </c>
      <c r="E1811" s="19" t="s">
        <v>282</v>
      </c>
      <c r="F1811" s="26">
        <v>44562</v>
      </c>
    </row>
    <row r="1812" spans="1:6" hidden="1">
      <c r="A1812" s="19">
        <v>23</v>
      </c>
      <c r="B1812" s="19" t="s">
        <v>30</v>
      </c>
      <c r="C1812" s="24">
        <f>'Filter by planned &amp; actual'!G24</f>
        <v>14395681</v>
      </c>
      <c r="D1812" s="24">
        <f>'Filter by planned &amp; actual'!G1812</f>
        <v>6601777.0099999979</v>
      </c>
      <c r="E1812" s="19" t="s">
        <v>282</v>
      </c>
      <c r="F1812" s="26">
        <v>44562</v>
      </c>
    </row>
    <row r="1813" spans="1:6" hidden="1">
      <c r="A1813" s="19">
        <v>24</v>
      </c>
      <c r="B1813" s="19" t="s">
        <v>31</v>
      </c>
      <c r="C1813" s="24">
        <f>'Filter by planned &amp; actual'!G25</f>
        <v>0</v>
      </c>
      <c r="D1813" s="24">
        <f>'Filter by planned &amp; actual'!G1813</f>
        <v>503754.98</v>
      </c>
      <c r="E1813" s="19" t="s">
        <v>282</v>
      </c>
      <c r="F1813" s="26">
        <v>44562</v>
      </c>
    </row>
    <row r="1814" spans="1:6" hidden="1">
      <c r="A1814" s="19">
        <v>25</v>
      </c>
      <c r="B1814" s="19" t="s">
        <v>32</v>
      </c>
      <c r="C1814" s="24">
        <f>'Filter by planned &amp; actual'!G26</f>
        <v>0</v>
      </c>
      <c r="D1814" s="24">
        <f>'Filter by planned &amp; actual'!G1814</f>
        <v>1085</v>
      </c>
      <c r="E1814" s="19" t="s">
        <v>282</v>
      </c>
      <c r="F1814" s="26">
        <v>44562</v>
      </c>
    </row>
    <row r="1815" spans="1:6" hidden="1">
      <c r="A1815" s="19">
        <v>26</v>
      </c>
      <c r="B1815" s="19" t="s">
        <v>34</v>
      </c>
      <c r="C1815" s="24">
        <f>'Filter by planned &amp; actual'!G27</f>
        <v>21745414</v>
      </c>
      <c r="D1815" s="24">
        <f>'Filter by planned &amp; actual'!G1815</f>
        <v>4283725.8199999994</v>
      </c>
      <c r="E1815" s="19" t="s">
        <v>282</v>
      </c>
      <c r="F1815" s="26">
        <v>44562</v>
      </c>
    </row>
    <row r="1816" spans="1:6" hidden="1">
      <c r="A1816" s="19">
        <v>27</v>
      </c>
      <c r="B1816" s="19" t="s">
        <v>35</v>
      </c>
      <c r="C1816" s="24">
        <f>'Filter by planned &amp; actual'!G28</f>
        <v>121411</v>
      </c>
      <c r="D1816" s="24">
        <f>'Filter by planned &amp; actual'!G1816</f>
        <v>337479.68000000005</v>
      </c>
      <c r="E1816" s="19" t="s">
        <v>282</v>
      </c>
      <c r="F1816" s="26">
        <v>44562</v>
      </c>
    </row>
    <row r="1817" spans="1:6" hidden="1">
      <c r="A1817" s="19">
        <v>28</v>
      </c>
      <c r="B1817" s="19" t="s">
        <v>36</v>
      </c>
      <c r="C1817" s="24">
        <f>'Filter by planned &amp; actual'!G29</f>
        <v>0</v>
      </c>
      <c r="D1817" s="24">
        <f>'Filter by planned &amp; actual'!G1817</f>
        <v>656.52</v>
      </c>
      <c r="E1817" s="19" t="s">
        <v>282</v>
      </c>
      <c r="F1817" s="26">
        <v>44562</v>
      </c>
    </row>
    <row r="1818" spans="1:6" hidden="1">
      <c r="A1818" s="19">
        <v>29</v>
      </c>
      <c r="B1818" s="19" t="s">
        <v>37</v>
      </c>
      <c r="C1818" s="24">
        <f>'Filter by planned &amp; actual'!G30</f>
        <v>0</v>
      </c>
      <c r="D1818" s="24">
        <f>'Filter by planned &amp; actual'!G1818</f>
        <v>0</v>
      </c>
      <c r="E1818" s="19" t="s">
        <v>282</v>
      </c>
      <c r="F1818" s="26">
        <v>44562</v>
      </c>
    </row>
    <row r="1819" spans="1:6" hidden="1">
      <c r="A1819" s="19">
        <v>30</v>
      </c>
      <c r="B1819" s="19" t="s">
        <v>38</v>
      </c>
      <c r="C1819" s="24">
        <f>'Filter by planned &amp; actual'!G31</f>
        <v>0</v>
      </c>
      <c r="D1819" s="24">
        <f>'Filter by planned &amp; actual'!G1819</f>
        <v>0</v>
      </c>
      <c r="E1819" s="19" t="s">
        <v>282</v>
      </c>
      <c r="F1819" s="26">
        <v>44562</v>
      </c>
    </row>
    <row r="1820" spans="1:6" hidden="1">
      <c r="A1820" s="19">
        <v>31</v>
      </c>
      <c r="B1820" s="19" t="s">
        <v>39</v>
      </c>
      <c r="C1820" s="24">
        <f>'Filter by planned &amp; actual'!G32</f>
        <v>0</v>
      </c>
      <c r="D1820" s="24">
        <f>'Filter by planned &amp; actual'!G1820</f>
        <v>0</v>
      </c>
      <c r="E1820" s="19" t="s">
        <v>282</v>
      </c>
      <c r="F1820" s="26">
        <v>44562</v>
      </c>
    </row>
    <row r="1821" spans="1:6" hidden="1">
      <c r="A1821" s="19">
        <v>32</v>
      </c>
      <c r="B1821" s="19" t="s">
        <v>40</v>
      </c>
      <c r="C1821" s="24">
        <f>'Filter by planned &amp; actual'!G33</f>
        <v>0</v>
      </c>
      <c r="D1821" s="24">
        <f>'Filter by planned &amp; actual'!G1821</f>
        <v>1235</v>
      </c>
      <c r="E1821" s="19" t="s">
        <v>282</v>
      </c>
      <c r="F1821" s="26">
        <v>44562</v>
      </c>
    </row>
    <row r="1822" spans="1:6" hidden="1">
      <c r="A1822" s="19">
        <v>33</v>
      </c>
      <c r="B1822" s="19" t="s">
        <v>41</v>
      </c>
      <c r="C1822" s="24">
        <f>'Filter by planned &amp; actual'!G34</f>
        <v>0</v>
      </c>
      <c r="D1822" s="24">
        <f>'Filter by planned &amp; actual'!G1822</f>
        <v>306318.04000000004</v>
      </c>
      <c r="E1822" s="19" t="s">
        <v>282</v>
      </c>
      <c r="F1822" s="26">
        <v>44562</v>
      </c>
    </row>
    <row r="1823" spans="1:6" hidden="1">
      <c r="A1823" s="19">
        <v>34</v>
      </c>
      <c r="B1823" s="19" t="s">
        <v>42</v>
      </c>
      <c r="C1823" s="24">
        <f>'Filter by planned &amp; actual'!G35</f>
        <v>2833076</v>
      </c>
      <c r="D1823" s="24">
        <f>'Filter by planned &amp; actual'!G1823</f>
        <v>923377.77</v>
      </c>
      <c r="E1823" s="19" t="s">
        <v>282</v>
      </c>
      <c r="F1823" s="26">
        <v>44562</v>
      </c>
    </row>
    <row r="1824" spans="1:6" hidden="1">
      <c r="A1824" s="19">
        <v>35</v>
      </c>
      <c r="B1824" s="19" t="s">
        <v>43</v>
      </c>
      <c r="C1824" s="24">
        <f>'Filter by planned &amp; actual'!G36</f>
        <v>0</v>
      </c>
      <c r="D1824" s="24">
        <f>'Filter by planned &amp; actual'!G1824</f>
        <v>0</v>
      </c>
      <c r="E1824" s="19" t="s">
        <v>282</v>
      </c>
      <c r="F1824" s="26">
        <v>44562</v>
      </c>
    </row>
    <row r="1825" spans="1:6" hidden="1">
      <c r="A1825" s="19">
        <v>36</v>
      </c>
      <c r="B1825" s="19" t="s">
        <v>44</v>
      </c>
      <c r="C1825" s="24">
        <f>'Filter by planned &amp; actual'!G37</f>
        <v>0</v>
      </c>
      <c r="D1825" s="24">
        <f>'Filter by planned &amp; actual'!G1825</f>
        <v>0</v>
      </c>
      <c r="E1825" s="19" t="s">
        <v>282</v>
      </c>
      <c r="F1825" s="26">
        <v>44562</v>
      </c>
    </row>
    <row r="1826" spans="1:6" hidden="1">
      <c r="A1826" s="19">
        <v>37</v>
      </c>
      <c r="B1826" s="19" t="s">
        <v>1980</v>
      </c>
      <c r="C1826" s="24">
        <f>'Filter by planned &amp; actual'!G38</f>
        <v>12645885</v>
      </c>
      <c r="D1826" s="24">
        <f>'Filter by planned &amp; actual'!G1826</f>
        <v>1961875.79</v>
      </c>
      <c r="E1826" s="19" t="s">
        <v>282</v>
      </c>
      <c r="F1826" s="26">
        <v>44562</v>
      </c>
    </row>
    <row r="1827" spans="1:6" hidden="1">
      <c r="A1827" s="19">
        <v>38</v>
      </c>
      <c r="B1827" s="19" t="s">
        <v>1982</v>
      </c>
      <c r="C1827" s="24">
        <f>'Filter by planned &amp; actual'!G39</f>
        <v>5461071</v>
      </c>
      <c r="D1827" s="24">
        <f>'Filter by planned &amp; actual'!G1827</f>
        <v>12597522.789999995</v>
      </c>
      <c r="E1827" s="19" t="s">
        <v>282</v>
      </c>
      <c r="F1827" s="26">
        <v>44562</v>
      </c>
    </row>
    <row r="1828" spans="1:6" hidden="1">
      <c r="A1828" s="19">
        <v>39</v>
      </c>
      <c r="B1828" s="19" t="s">
        <v>1984</v>
      </c>
      <c r="C1828" s="24">
        <f>'Filter by planned &amp; actual'!G40</f>
        <v>17155249</v>
      </c>
      <c r="D1828" s="24">
        <f>'Filter by planned &amp; actual'!G1828</f>
        <v>19800302.329999991</v>
      </c>
      <c r="E1828" s="19" t="s">
        <v>282</v>
      </c>
      <c r="F1828" s="26">
        <v>44562</v>
      </c>
    </row>
    <row r="1829" spans="1:6" hidden="1">
      <c r="A1829" s="19">
        <v>40</v>
      </c>
      <c r="B1829" s="19" t="s">
        <v>2001</v>
      </c>
      <c r="C1829" s="24">
        <f>'Filter by planned &amp; actual'!G41</f>
        <v>18116941.260000002</v>
      </c>
      <c r="D1829" s="24">
        <f>'Filter by planned &amp; actual'!G1829</f>
        <v>14051457.76</v>
      </c>
      <c r="E1829" s="19" t="s">
        <v>282</v>
      </c>
      <c r="F1829" s="26">
        <v>44562</v>
      </c>
    </row>
    <row r="1830" spans="1:6" hidden="1">
      <c r="A1830" s="19">
        <v>41</v>
      </c>
      <c r="B1830" s="19" t="s">
        <v>2002</v>
      </c>
      <c r="C1830" s="24">
        <f>'Filter by planned &amp; actual'!G42</f>
        <v>1873043</v>
      </c>
      <c r="D1830" s="24">
        <f>'Filter by planned &amp; actual'!G1830</f>
        <v>2990143.89</v>
      </c>
      <c r="E1830" s="19" t="s">
        <v>282</v>
      </c>
      <c r="F1830" s="26">
        <v>44562</v>
      </c>
    </row>
    <row r="1831" spans="1:6" hidden="1">
      <c r="A1831" s="19">
        <v>42</v>
      </c>
      <c r="B1831" s="19" t="s">
        <v>2003</v>
      </c>
      <c r="C1831" s="24">
        <f>'Filter by planned &amp; actual'!G43</f>
        <v>48964106</v>
      </c>
      <c r="D1831" s="24">
        <f>'Filter by planned &amp; actual'!G1831</f>
        <v>23079842.510000005</v>
      </c>
      <c r="E1831" s="19" t="s">
        <v>282</v>
      </c>
      <c r="F1831" s="26">
        <v>44562</v>
      </c>
    </row>
    <row r="1832" spans="1:6" hidden="1">
      <c r="A1832" s="19">
        <v>43</v>
      </c>
      <c r="B1832" s="19" t="s">
        <v>2064</v>
      </c>
      <c r="C1832" s="24">
        <f>'Filter by planned &amp; actual'!G44</f>
        <v>0</v>
      </c>
      <c r="D1832" s="24">
        <f>'Filter by planned &amp; actual'!G1832</f>
        <v>0</v>
      </c>
      <c r="E1832" s="19" t="s">
        <v>282</v>
      </c>
      <c r="F1832" s="26">
        <v>44562</v>
      </c>
    </row>
    <row r="1833" spans="1:6" hidden="1">
      <c r="A1833" s="19">
        <v>44</v>
      </c>
      <c r="B1833" s="19" t="s">
        <v>2062</v>
      </c>
      <c r="C1833" s="24">
        <f>'Filter by planned &amp; actual'!G45</f>
        <v>0</v>
      </c>
      <c r="D1833" s="24">
        <f>'Filter by planned &amp; actual'!G1833</f>
        <v>0</v>
      </c>
      <c r="E1833" s="19" t="s">
        <v>282</v>
      </c>
      <c r="F1833" s="26">
        <v>44562</v>
      </c>
    </row>
    <row r="1834" spans="1:6" hidden="1">
      <c r="A1834" s="19">
        <v>45</v>
      </c>
      <c r="B1834" s="19" t="s">
        <v>2063</v>
      </c>
      <c r="C1834" s="24">
        <f>'Filter by planned &amp; actual'!G46</f>
        <v>0</v>
      </c>
      <c r="D1834" s="24">
        <f>'Filter by planned &amp; actual'!G1834</f>
        <v>281799.84999999998</v>
      </c>
      <c r="E1834" s="19" t="s">
        <v>282</v>
      </c>
      <c r="F1834" s="26">
        <v>44562</v>
      </c>
    </row>
    <row r="1835" spans="1:6" hidden="1">
      <c r="A1835" s="19">
        <v>46</v>
      </c>
      <c r="B1835" s="12" t="s">
        <v>2065</v>
      </c>
      <c r="C1835" s="24">
        <f>'Filter by planned &amp; actual'!G47</f>
        <v>37661097</v>
      </c>
      <c r="D1835" s="24">
        <f>'Filter by planned &amp; actual'!G1835</f>
        <v>49409339.280000016</v>
      </c>
      <c r="E1835" s="19" t="s">
        <v>282</v>
      </c>
      <c r="F1835" s="26">
        <v>44562</v>
      </c>
    </row>
    <row r="1836" spans="1:6" hidden="1">
      <c r="A1836" s="19">
        <v>47</v>
      </c>
      <c r="B1836" s="12" t="s">
        <v>2066</v>
      </c>
      <c r="C1836" s="24">
        <f>'Filter by planned &amp; actual'!G48</f>
        <v>25107462</v>
      </c>
      <c r="D1836" s="24">
        <f>'Filter by planned &amp; actual'!G1836</f>
        <v>9908276.2899999991</v>
      </c>
      <c r="E1836" s="19" t="s">
        <v>282</v>
      </c>
      <c r="F1836" s="26">
        <v>44562</v>
      </c>
    </row>
    <row r="1837" spans="1:6" hidden="1">
      <c r="A1837" s="19">
        <v>48</v>
      </c>
      <c r="B1837" s="19" t="s">
        <v>2068</v>
      </c>
      <c r="C1837" s="24">
        <f>'Filter by planned &amp; actual'!G49</f>
        <v>51454145</v>
      </c>
      <c r="D1837" s="24">
        <f>'Filter by planned &amp; actual'!G1837</f>
        <v>22824318.239999998</v>
      </c>
      <c r="E1837" s="19" t="s">
        <v>282</v>
      </c>
      <c r="F1837" s="26">
        <v>44562</v>
      </c>
    </row>
    <row r="1838" spans="1:6" hidden="1">
      <c r="A1838" s="19">
        <v>49</v>
      </c>
      <c r="B1838" s="19" t="s">
        <v>2069</v>
      </c>
      <c r="C1838" s="24">
        <f>'Filter by planned &amp; actual'!G50</f>
        <v>0</v>
      </c>
      <c r="D1838" s="24">
        <f>'Filter by planned &amp; actual'!G1838</f>
        <v>40341.81</v>
      </c>
      <c r="E1838" s="19" t="s">
        <v>282</v>
      </c>
      <c r="F1838" s="26">
        <v>44562</v>
      </c>
    </row>
    <row r="1839" spans="1:6" hidden="1">
      <c r="A1839" s="19">
        <v>50</v>
      </c>
      <c r="B1839" s="19" t="s">
        <v>66</v>
      </c>
      <c r="C1839" s="24">
        <f>'Filter by planned &amp; actual'!G51</f>
        <v>0</v>
      </c>
      <c r="D1839" s="24">
        <f>'Filter by planned &amp; actual'!G1839</f>
        <v>155564.69</v>
      </c>
      <c r="E1839" s="19" t="s">
        <v>282</v>
      </c>
      <c r="F1839" s="26">
        <v>44562</v>
      </c>
    </row>
    <row r="1840" spans="1:6" hidden="1">
      <c r="A1840" s="19">
        <v>51</v>
      </c>
      <c r="B1840" s="19" t="s">
        <v>67</v>
      </c>
      <c r="C1840" s="24">
        <f>'Filter by planned &amp; actual'!G52</f>
        <v>0</v>
      </c>
      <c r="D1840" s="24">
        <f>'Filter by planned &amp; actual'!G1840</f>
        <v>60419.49</v>
      </c>
      <c r="E1840" s="19" t="s">
        <v>282</v>
      </c>
      <c r="F1840" s="26">
        <v>44562</v>
      </c>
    </row>
    <row r="1841" spans="1:6" hidden="1">
      <c r="A1841" s="19">
        <v>52</v>
      </c>
      <c r="B1841" s="19" t="s">
        <v>68</v>
      </c>
      <c r="C1841" s="24">
        <f>'Filter by planned &amp; actual'!G53</f>
        <v>0</v>
      </c>
      <c r="D1841" s="24">
        <f>'Filter by planned &amp; actual'!G1841</f>
        <v>0</v>
      </c>
      <c r="E1841" s="19" t="s">
        <v>282</v>
      </c>
      <c r="F1841" s="26">
        <v>44562</v>
      </c>
    </row>
    <row r="1842" spans="1:6" hidden="1">
      <c r="A1842" s="19">
        <v>53</v>
      </c>
      <c r="B1842" s="19" t="s">
        <v>69</v>
      </c>
      <c r="C1842" s="24">
        <f>'Filter by planned &amp; actual'!G54</f>
        <v>0</v>
      </c>
      <c r="D1842" s="24">
        <f>'Filter by planned &amp; actual'!G1842</f>
        <v>74885.350000000006</v>
      </c>
      <c r="E1842" s="19" t="s">
        <v>282</v>
      </c>
      <c r="F1842" s="26">
        <v>44562</v>
      </c>
    </row>
    <row r="1843" spans="1:6" hidden="1">
      <c r="A1843" s="19">
        <v>54</v>
      </c>
      <c r="B1843" s="19" t="s">
        <v>70</v>
      </c>
      <c r="C1843" s="24">
        <f>'Filter by planned &amp; actual'!G55</f>
        <v>0</v>
      </c>
      <c r="D1843" s="24">
        <f>'Filter by planned &amp; actual'!G1843</f>
        <v>0</v>
      </c>
      <c r="E1843" s="19" t="s">
        <v>282</v>
      </c>
      <c r="F1843" s="26">
        <v>44562</v>
      </c>
    </row>
    <row r="1844" spans="1:6" hidden="1">
      <c r="A1844" s="19">
        <v>55</v>
      </c>
      <c r="B1844" s="19" t="s">
        <v>71</v>
      </c>
      <c r="C1844" s="24">
        <f>'Filter by planned &amp; actual'!G56</f>
        <v>0</v>
      </c>
      <c r="D1844" s="24">
        <f>'Filter by planned &amp; actual'!G1844</f>
        <v>0</v>
      </c>
      <c r="E1844" s="19" t="s">
        <v>282</v>
      </c>
      <c r="F1844" s="26">
        <v>44562</v>
      </c>
    </row>
    <row r="1845" spans="1:6" hidden="1">
      <c r="A1845" s="19">
        <v>56</v>
      </c>
      <c r="B1845" s="19" t="s">
        <v>72</v>
      </c>
      <c r="C1845" s="24">
        <f>'Filter by planned &amp; actual'!G57</f>
        <v>0</v>
      </c>
      <c r="D1845" s="24">
        <f>'Filter by planned &amp; actual'!G1845</f>
        <v>0</v>
      </c>
      <c r="E1845" s="19" t="s">
        <v>282</v>
      </c>
      <c r="F1845" s="26">
        <v>44562</v>
      </c>
    </row>
    <row r="1846" spans="1:6" hidden="1">
      <c r="A1846" s="19">
        <v>57</v>
      </c>
      <c r="B1846" s="19" t="s">
        <v>73</v>
      </c>
      <c r="C1846" s="24">
        <f>'Filter by planned &amp; actual'!G58</f>
        <v>0</v>
      </c>
      <c r="D1846" s="24">
        <f>'Filter by planned &amp; actual'!G1846</f>
        <v>20977.1</v>
      </c>
      <c r="E1846" s="19" t="s">
        <v>282</v>
      </c>
      <c r="F1846" s="26">
        <v>44562</v>
      </c>
    </row>
    <row r="1847" spans="1:6" hidden="1">
      <c r="A1847" s="19">
        <v>58</v>
      </c>
      <c r="B1847" s="19" t="s">
        <v>74</v>
      </c>
      <c r="C1847" s="24">
        <f>'Filter by planned &amp; actual'!G59</f>
        <v>0</v>
      </c>
      <c r="D1847" s="24">
        <f>'Filter by planned &amp; actual'!G1847</f>
        <v>0</v>
      </c>
      <c r="E1847" s="19" t="s">
        <v>282</v>
      </c>
      <c r="F1847" s="26">
        <v>44562</v>
      </c>
    </row>
    <row r="1848" spans="1:6" hidden="1">
      <c r="A1848" s="19">
        <v>59</v>
      </c>
      <c r="B1848" s="19" t="s">
        <v>75</v>
      </c>
      <c r="C1848" s="24">
        <f>'Filter by planned &amp; actual'!G60</f>
        <v>0</v>
      </c>
      <c r="D1848" s="24">
        <f>'Filter by planned &amp; actual'!G1848</f>
        <v>0</v>
      </c>
      <c r="E1848" s="19" t="s">
        <v>282</v>
      </c>
      <c r="F1848" s="26">
        <v>44562</v>
      </c>
    </row>
    <row r="1849" spans="1:6" hidden="1">
      <c r="A1849" s="19">
        <v>60</v>
      </c>
      <c r="B1849" s="19" t="s">
        <v>76</v>
      </c>
      <c r="C1849" s="24">
        <f>'Filter by planned &amp; actual'!G61</f>
        <v>0</v>
      </c>
      <c r="D1849" s="24">
        <f>'Filter by planned &amp; actual'!G1849</f>
        <v>0</v>
      </c>
      <c r="E1849" s="19" t="s">
        <v>282</v>
      </c>
      <c r="F1849" s="26">
        <v>44562</v>
      </c>
    </row>
    <row r="1850" spans="1:6" hidden="1">
      <c r="A1850" s="19">
        <v>61</v>
      </c>
      <c r="B1850" s="19" t="s">
        <v>77</v>
      </c>
      <c r="C1850" s="24">
        <f>'Filter by planned &amp; actual'!G62</f>
        <v>0</v>
      </c>
      <c r="D1850" s="24">
        <f>'Filter by planned &amp; actual'!G1850</f>
        <v>0</v>
      </c>
      <c r="E1850" s="19" t="s">
        <v>282</v>
      </c>
      <c r="F1850" s="26">
        <v>44562</v>
      </c>
    </row>
    <row r="1851" spans="1:6" hidden="1">
      <c r="A1851" s="19">
        <v>62</v>
      </c>
      <c r="B1851" s="19" t="s">
        <v>87</v>
      </c>
      <c r="C1851" s="24">
        <f>'Filter by planned &amp; actual'!G63</f>
        <v>0</v>
      </c>
      <c r="D1851" s="24">
        <f>'Filter by planned &amp; actual'!G1851</f>
        <v>0</v>
      </c>
      <c r="E1851" s="19" t="s">
        <v>282</v>
      </c>
      <c r="F1851" s="26">
        <v>44562</v>
      </c>
    </row>
    <row r="1852" spans="1:6" hidden="1">
      <c r="A1852" s="19">
        <v>63</v>
      </c>
      <c r="B1852" s="19" t="s">
        <v>93</v>
      </c>
      <c r="C1852" s="24">
        <f>'Filter by planned &amp; actual'!G64</f>
        <v>0</v>
      </c>
      <c r="D1852" s="24">
        <f>'Filter by planned &amp; actual'!G1852</f>
        <v>0</v>
      </c>
      <c r="E1852" s="19" t="s">
        <v>282</v>
      </c>
      <c r="F1852" s="26">
        <v>44562</v>
      </c>
    </row>
    <row r="1853" spans="1:6" hidden="1">
      <c r="A1853" s="19">
        <v>64</v>
      </c>
      <c r="B1853" s="19" t="s">
        <v>94</v>
      </c>
      <c r="C1853" s="24">
        <f>'Filter by planned &amp; actual'!G65</f>
        <v>0</v>
      </c>
      <c r="D1853" s="24">
        <f>'Filter by planned &amp; actual'!G1853</f>
        <v>14291</v>
      </c>
      <c r="E1853" s="19" t="s">
        <v>282</v>
      </c>
      <c r="F1853" s="26">
        <v>44562</v>
      </c>
    </row>
    <row r="1854" spans="1:6" hidden="1">
      <c r="A1854" s="19">
        <v>65</v>
      </c>
      <c r="B1854" s="19" t="s">
        <v>95</v>
      </c>
      <c r="C1854" s="24">
        <f>'Filter by planned &amp; actual'!G66</f>
        <v>0</v>
      </c>
      <c r="D1854" s="24">
        <f>'Filter by planned &amp; actual'!G1854</f>
        <v>131755</v>
      </c>
      <c r="E1854" s="19" t="s">
        <v>282</v>
      </c>
      <c r="F1854" s="26">
        <v>44562</v>
      </c>
    </row>
    <row r="1855" spans="1:6" hidden="1">
      <c r="A1855" s="19">
        <v>66</v>
      </c>
      <c r="B1855" s="19" t="s">
        <v>96</v>
      </c>
      <c r="C1855" s="24">
        <f>'Filter by planned &amp; actual'!G67</f>
        <v>0</v>
      </c>
      <c r="D1855" s="24">
        <f>'Filter by planned &amp; actual'!G1855</f>
        <v>0</v>
      </c>
      <c r="E1855" s="19" t="s">
        <v>282</v>
      </c>
      <c r="F1855" s="26">
        <v>44562</v>
      </c>
    </row>
    <row r="1856" spans="1:6" hidden="1">
      <c r="A1856" s="19">
        <v>67</v>
      </c>
      <c r="B1856" s="19" t="s">
        <v>97</v>
      </c>
      <c r="C1856" s="24">
        <f>'Filter by planned &amp; actual'!G68</f>
        <v>0</v>
      </c>
      <c r="D1856" s="24">
        <f>'Filter by planned &amp; actual'!G1856</f>
        <v>6327</v>
      </c>
      <c r="E1856" s="19" t="s">
        <v>282</v>
      </c>
      <c r="F1856" s="26">
        <v>44562</v>
      </c>
    </row>
    <row r="1857" spans="1:6" hidden="1">
      <c r="A1857" s="19">
        <v>68</v>
      </c>
      <c r="B1857" s="19" t="s">
        <v>98</v>
      </c>
      <c r="C1857" s="24">
        <f>'Filter by planned &amp; actual'!G69</f>
        <v>0</v>
      </c>
      <c r="D1857" s="24">
        <f>'Filter by planned &amp; actual'!G1857</f>
        <v>0</v>
      </c>
      <c r="E1857" s="19" t="s">
        <v>282</v>
      </c>
      <c r="F1857" s="26">
        <v>44562</v>
      </c>
    </row>
    <row r="1858" spans="1:6" hidden="1">
      <c r="A1858" s="19">
        <v>69</v>
      </c>
      <c r="B1858" s="19" t="s">
        <v>99</v>
      </c>
      <c r="C1858" s="24">
        <f>'Filter by planned &amp; actual'!G70</f>
        <v>0</v>
      </c>
      <c r="D1858" s="24">
        <f>'Filter by planned &amp; actual'!G1858</f>
        <v>0</v>
      </c>
      <c r="E1858" s="19" t="s">
        <v>282</v>
      </c>
      <c r="F1858" s="26">
        <v>44562</v>
      </c>
    </row>
    <row r="1859" spans="1:6" hidden="1">
      <c r="A1859" s="19">
        <v>70</v>
      </c>
      <c r="B1859" s="19" t="s">
        <v>100</v>
      </c>
      <c r="C1859" s="24">
        <f>'Filter by planned &amp; actual'!G71</f>
        <v>0</v>
      </c>
      <c r="D1859" s="24">
        <f>'Filter by planned &amp; actual'!G1859</f>
        <v>191914.74</v>
      </c>
      <c r="E1859" s="19" t="s">
        <v>282</v>
      </c>
      <c r="F1859" s="26">
        <v>44562</v>
      </c>
    </row>
    <row r="1860" spans="1:6" hidden="1">
      <c r="A1860" s="19">
        <v>71</v>
      </c>
      <c r="B1860" s="19" t="s">
        <v>101</v>
      </c>
      <c r="C1860" s="24">
        <f>'Filter by planned &amp; actual'!G72</f>
        <v>0</v>
      </c>
      <c r="D1860" s="24">
        <f>'Filter by planned &amp; actual'!G1860</f>
        <v>0</v>
      </c>
      <c r="E1860" s="19" t="s">
        <v>282</v>
      </c>
      <c r="F1860" s="26">
        <v>44562</v>
      </c>
    </row>
    <row r="1861" spans="1:6" hidden="1">
      <c r="A1861" s="19">
        <v>72</v>
      </c>
      <c r="B1861" s="19" t="s">
        <v>102</v>
      </c>
      <c r="C1861" s="24">
        <f>'Filter by planned &amp; actual'!G73</f>
        <v>0</v>
      </c>
      <c r="D1861" s="24">
        <f>'Filter by planned &amp; actual'!G1861</f>
        <v>0</v>
      </c>
      <c r="E1861" s="19" t="s">
        <v>282</v>
      </c>
      <c r="F1861" s="26">
        <v>44562</v>
      </c>
    </row>
    <row r="1862" spans="1:6" hidden="1">
      <c r="A1862" s="19">
        <v>73</v>
      </c>
      <c r="B1862" s="19" t="s">
        <v>103</v>
      </c>
      <c r="C1862" s="24">
        <f>'Filter by planned &amp; actual'!G74</f>
        <v>0</v>
      </c>
      <c r="D1862" s="24">
        <f>'Filter by planned &amp; actual'!G1862</f>
        <v>0</v>
      </c>
      <c r="E1862" s="19" t="s">
        <v>282</v>
      </c>
      <c r="F1862" s="26">
        <v>44562</v>
      </c>
    </row>
    <row r="1863" spans="1:6" hidden="1">
      <c r="A1863" s="19">
        <v>74</v>
      </c>
      <c r="B1863" s="19" t="s">
        <v>104</v>
      </c>
      <c r="C1863" s="24">
        <f>'Filter by planned &amp; actual'!G75</f>
        <v>0</v>
      </c>
      <c r="D1863" s="24">
        <f>'Filter by planned &amp; actual'!G1863</f>
        <v>0</v>
      </c>
      <c r="E1863" s="19" t="s">
        <v>282</v>
      </c>
      <c r="F1863" s="26">
        <v>44562</v>
      </c>
    </row>
    <row r="1864" spans="1:6" hidden="1">
      <c r="A1864" s="19">
        <v>75</v>
      </c>
      <c r="B1864" s="19" t="s">
        <v>105</v>
      </c>
      <c r="C1864" s="24">
        <f>'Filter by planned &amp; actual'!G76</f>
        <v>0</v>
      </c>
      <c r="D1864" s="24">
        <f>'Filter by planned &amp; actual'!G1864</f>
        <v>0</v>
      </c>
      <c r="E1864" s="19" t="s">
        <v>282</v>
      </c>
      <c r="F1864" s="26">
        <v>44562</v>
      </c>
    </row>
    <row r="1865" spans="1:6" hidden="1">
      <c r="A1865" s="19">
        <v>76</v>
      </c>
      <c r="B1865" s="19" t="s">
        <v>111</v>
      </c>
      <c r="C1865" s="24">
        <f>'Filter by planned &amp; actual'!G77</f>
        <v>0</v>
      </c>
      <c r="D1865" s="24">
        <f>'Filter by planned &amp; actual'!G1865</f>
        <v>0</v>
      </c>
      <c r="E1865" s="19" t="s">
        <v>282</v>
      </c>
      <c r="F1865" s="26">
        <v>44562</v>
      </c>
    </row>
    <row r="1866" spans="1:6" hidden="1">
      <c r="A1866" s="19">
        <v>77</v>
      </c>
      <c r="B1866" s="19" t="s">
        <v>112</v>
      </c>
      <c r="C1866" s="24">
        <f>'Filter by planned &amp; actual'!G78</f>
        <v>0</v>
      </c>
      <c r="D1866" s="24">
        <f>'Filter by planned &amp; actual'!G1866</f>
        <v>0</v>
      </c>
      <c r="E1866" s="19" t="s">
        <v>282</v>
      </c>
      <c r="F1866" s="26">
        <v>44562</v>
      </c>
    </row>
    <row r="1867" spans="1:6" hidden="1">
      <c r="A1867" s="19">
        <v>78</v>
      </c>
      <c r="B1867" s="19" t="s">
        <v>113</v>
      </c>
      <c r="C1867" s="24">
        <f>'Filter by planned &amp; actual'!G79</f>
        <v>0</v>
      </c>
      <c r="D1867" s="24">
        <f>'Filter by planned &amp; actual'!G1867</f>
        <v>0</v>
      </c>
      <c r="E1867" s="19" t="s">
        <v>282</v>
      </c>
      <c r="F1867" s="26">
        <v>44562</v>
      </c>
    </row>
    <row r="1868" spans="1:6" hidden="1">
      <c r="A1868" s="19">
        <v>79</v>
      </c>
      <c r="B1868" s="19" t="s">
        <v>114</v>
      </c>
      <c r="C1868" s="24">
        <f>'Filter by planned &amp; actual'!G80</f>
        <v>0</v>
      </c>
      <c r="D1868" s="24">
        <f>'Filter by planned &amp; actual'!G1868</f>
        <v>0</v>
      </c>
      <c r="E1868" s="19" t="s">
        <v>282</v>
      </c>
      <c r="F1868" s="26">
        <v>44562</v>
      </c>
    </row>
    <row r="1869" spans="1:6" hidden="1">
      <c r="A1869" s="19">
        <v>80</v>
      </c>
      <c r="B1869" s="19" t="s">
        <v>115</v>
      </c>
      <c r="C1869" s="24">
        <f>'Filter by planned &amp; actual'!G81</f>
        <v>0</v>
      </c>
      <c r="D1869" s="24">
        <f>'Filter by planned &amp; actual'!G1869</f>
        <v>0</v>
      </c>
      <c r="E1869" s="19" t="s">
        <v>282</v>
      </c>
      <c r="F1869" s="26">
        <v>44562</v>
      </c>
    </row>
    <row r="1870" spans="1:6" hidden="1">
      <c r="A1870" s="19">
        <v>81</v>
      </c>
      <c r="B1870" s="19" t="s">
        <v>116</v>
      </c>
      <c r="C1870" s="24">
        <f>'Filter by planned &amp; actual'!G82</f>
        <v>0</v>
      </c>
      <c r="D1870" s="24">
        <f>'Filter by planned &amp; actual'!G1870</f>
        <v>0</v>
      </c>
      <c r="E1870" s="19" t="s">
        <v>282</v>
      </c>
      <c r="F1870" s="26">
        <v>44562</v>
      </c>
    </row>
    <row r="1871" spans="1:6" hidden="1">
      <c r="A1871" s="19">
        <v>82</v>
      </c>
      <c r="B1871" s="19" t="s">
        <v>117</v>
      </c>
      <c r="C1871" s="24">
        <f>'Filter by planned &amp; actual'!G83</f>
        <v>0</v>
      </c>
      <c r="D1871" s="24">
        <f>'Filter by planned &amp; actual'!G1871</f>
        <v>0</v>
      </c>
      <c r="E1871" s="19" t="s">
        <v>282</v>
      </c>
      <c r="F1871" s="26">
        <v>44562</v>
      </c>
    </row>
    <row r="1872" spans="1:6" hidden="1">
      <c r="A1872" s="19">
        <v>83</v>
      </c>
      <c r="B1872" s="19" t="s">
        <v>118</v>
      </c>
      <c r="C1872" s="24">
        <f>'Filter by planned &amp; actual'!G84</f>
        <v>0</v>
      </c>
      <c r="D1872" s="24">
        <f>'Filter by planned &amp; actual'!G1872</f>
        <v>0</v>
      </c>
      <c r="E1872" s="19" t="s">
        <v>282</v>
      </c>
      <c r="F1872" s="26">
        <v>44562</v>
      </c>
    </row>
    <row r="1873" spans="1:6" hidden="1">
      <c r="A1873" s="19">
        <v>84</v>
      </c>
      <c r="B1873" s="19" t="s">
        <v>119</v>
      </c>
      <c r="C1873" s="24">
        <f>'Filter by planned &amp; actual'!G85</f>
        <v>0</v>
      </c>
      <c r="D1873" s="24">
        <f>'Filter by planned &amp; actual'!G1873</f>
        <v>0</v>
      </c>
      <c r="E1873" s="19" t="s">
        <v>282</v>
      </c>
      <c r="F1873" s="26">
        <v>44562</v>
      </c>
    </row>
    <row r="1874" spans="1:6" hidden="1">
      <c r="A1874" s="19">
        <v>85</v>
      </c>
      <c r="B1874" s="19" t="s">
        <v>120</v>
      </c>
      <c r="C1874" s="24">
        <f>'Filter by planned &amp; actual'!G86</f>
        <v>0</v>
      </c>
      <c r="D1874" s="24">
        <f>'Filter by planned &amp; actual'!G1874</f>
        <v>0</v>
      </c>
      <c r="E1874" s="19" t="s">
        <v>282</v>
      </c>
      <c r="F1874" s="26">
        <v>44562</v>
      </c>
    </row>
    <row r="1875" spans="1:6" hidden="1">
      <c r="A1875" s="19">
        <v>86</v>
      </c>
      <c r="B1875" s="19" t="s">
        <v>121</v>
      </c>
      <c r="C1875" s="24">
        <f>'Filter by planned &amp; actual'!G87</f>
        <v>0</v>
      </c>
      <c r="D1875" s="24">
        <f>'Filter by planned &amp; actual'!G1875</f>
        <v>0</v>
      </c>
      <c r="E1875" s="19" t="s">
        <v>282</v>
      </c>
      <c r="F1875" s="26">
        <v>44562</v>
      </c>
    </row>
    <row r="1876" spans="1:6" hidden="1">
      <c r="A1876" s="19">
        <v>87</v>
      </c>
      <c r="B1876" s="19" t="s">
        <v>122</v>
      </c>
      <c r="C1876" s="24">
        <f>'Filter by planned &amp; actual'!G88</f>
        <v>0</v>
      </c>
      <c r="D1876" s="24">
        <f>'Filter by planned &amp; actual'!G1876</f>
        <v>0</v>
      </c>
      <c r="E1876" s="19" t="s">
        <v>282</v>
      </c>
      <c r="F1876" s="26">
        <v>44562</v>
      </c>
    </row>
    <row r="1877" spans="1:6" hidden="1">
      <c r="A1877" s="19">
        <v>88</v>
      </c>
      <c r="B1877" s="19" t="s">
        <v>123</v>
      </c>
      <c r="C1877" s="24">
        <f>'Filter by planned &amp; actual'!G89</f>
        <v>0</v>
      </c>
      <c r="D1877" s="24">
        <f>'Filter by planned &amp; actual'!G1877</f>
        <v>0</v>
      </c>
      <c r="E1877" s="19" t="s">
        <v>282</v>
      </c>
      <c r="F1877" s="26">
        <v>44562</v>
      </c>
    </row>
    <row r="1878" spans="1:6" hidden="1">
      <c r="A1878" s="19">
        <v>89</v>
      </c>
      <c r="B1878" s="19" t="s">
        <v>126</v>
      </c>
      <c r="C1878" s="24">
        <f>'Filter by planned &amp; actual'!G90</f>
        <v>0</v>
      </c>
      <c r="D1878" s="24">
        <f>'Filter by planned &amp; actual'!G1878</f>
        <v>0</v>
      </c>
      <c r="E1878" s="19" t="s">
        <v>282</v>
      </c>
      <c r="F1878" s="26">
        <v>44562</v>
      </c>
    </row>
    <row r="1879" spans="1:6" hidden="1">
      <c r="A1879" s="19">
        <v>90</v>
      </c>
      <c r="B1879" s="19" t="s">
        <v>284</v>
      </c>
      <c r="C1879" s="24">
        <f>'Filter by planned &amp; actual'!G91</f>
        <v>0</v>
      </c>
      <c r="D1879" s="24">
        <f>'Filter by planned &amp; actual'!G1879</f>
        <v>0</v>
      </c>
      <c r="E1879" s="19" t="s">
        <v>282</v>
      </c>
      <c r="F1879" s="26">
        <v>44562</v>
      </c>
    </row>
    <row r="1880" spans="1:6" hidden="1">
      <c r="A1880" s="19">
        <v>91</v>
      </c>
      <c r="B1880" s="19" t="s">
        <v>2006</v>
      </c>
      <c r="C1880" s="24">
        <f>'Filter by planned &amp; actual'!G92</f>
        <v>0</v>
      </c>
      <c r="D1880" s="24">
        <f>'Filter by planned &amp; actual'!G1880</f>
        <v>0</v>
      </c>
      <c r="E1880" s="19" t="s">
        <v>282</v>
      </c>
      <c r="F1880" s="26">
        <v>44562</v>
      </c>
    </row>
    <row r="1881" spans="1:6" hidden="1">
      <c r="A1881" s="19">
        <v>92</v>
      </c>
      <c r="B1881" s="19" t="s">
        <v>283</v>
      </c>
      <c r="C1881" s="24">
        <f>'Filter by planned &amp; actual'!G93</f>
        <v>0</v>
      </c>
      <c r="D1881" s="24">
        <f>'Filter by planned &amp; actual'!G1881</f>
        <v>0</v>
      </c>
      <c r="E1881" s="19" t="s">
        <v>282</v>
      </c>
      <c r="F1881" s="26">
        <v>44562</v>
      </c>
    </row>
    <row r="1882" spans="1:6" hidden="1">
      <c r="A1882" s="19">
        <v>93</v>
      </c>
      <c r="B1882" s="19" t="s">
        <v>2005</v>
      </c>
      <c r="C1882" s="24">
        <f>'Filter by planned &amp; actual'!G94</f>
        <v>0</v>
      </c>
      <c r="D1882" s="24">
        <f>'Filter by planned &amp; actual'!G1882</f>
        <v>0</v>
      </c>
      <c r="E1882" s="19" t="s">
        <v>282</v>
      </c>
      <c r="F1882" s="26">
        <v>44562</v>
      </c>
    </row>
    <row r="1883" spans="1:6" hidden="1">
      <c r="A1883" s="19">
        <v>94</v>
      </c>
      <c r="B1883" s="19" t="s">
        <v>2075</v>
      </c>
      <c r="C1883" s="24">
        <f>'Filter by planned &amp; actual'!G95</f>
        <v>0</v>
      </c>
      <c r="D1883" s="24">
        <f>'Filter by planned &amp; actual'!G1883</f>
        <v>5762.7</v>
      </c>
      <c r="E1883" s="19" t="s">
        <v>282</v>
      </c>
      <c r="F1883" s="26">
        <v>44562</v>
      </c>
    </row>
    <row r="1884" spans="1:6" hidden="1">
      <c r="A1884" s="19">
        <v>95</v>
      </c>
      <c r="B1884" s="19" t="s">
        <v>2076</v>
      </c>
      <c r="C1884" s="24">
        <f>'Filter by planned &amp; actual'!G96</f>
        <v>0</v>
      </c>
      <c r="D1884" s="24">
        <f>'Filter by planned &amp; actual'!G1884</f>
        <v>50255</v>
      </c>
      <c r="E1884" s="19" t="s">
        <v>282</v>
      </c>
      <c r="F1884" s="26">
        <v>44562</v>
      </c>
    </row>
    <row r="1885" spans="1:6" hidden="1">
      <c r="A1885" s="19">
        <v>96</v>
      </c>
      <c r="B1885" s="19" t="s">
        <v>2077</v>
      </c>
      <c r="C1885" s="24">
        <f>'Filter by planned &amp; actual'!G97</f>
        <v>0</v>
      </c>
      <c r="D1885" s="24">
        <f>'Filter by planned &amp; actual'!G1885</f>
        <v>0</v>
      </c>
      <c r="E1885" s="19" t="s">
        <v>282</v>
      </c>
      <c r="F1885" s="26">
        <v>44562</v>
      </c>
    </row>
    <row r="1886" spans="1:6" hidden="1">
      <c r="A1886" s="19">
        <v>97</v>
      </c>
      <c r="B1886" s="19" t="s">
        <v>2078</v>
      </c>
      <c r="C1886" s="24">
        <f>'Filter by planned &amp; actual'!G98</f>
        <v>9093405</v>
      </c>
      <c r="D1886" s="24">
        <f>'Filter by planned &amp; actual'!G1886</f>
        <v>5144726.4800000004</v>
      </c>
      <c r="E1886" s="19" t="s">
        <v>282</v>
      </c>
      <c r="F1886" s="26">
        <v>44562</v>
      </c>
    </row>
    <row r="1887" spans="1:6" hidden="1">
      <c r="A1887" s="19">
        <v>98</v>
      </c>
      <c r="B1887" s="19" t="s">
        <v>2079</v>
      </c>
      <c r="C1887" s="24">
        <f>'Filter by planned &amp; actual'!G99</f>
        <v>16570249</v>
      </c>
      <c r="D1887" s="24">
        <f>'Filter by planned &amp; actual'!G1887</f>
        <v>7800748.8299999982</v>
      </c>
      <c r="E1887" s="19" t="s">
        <v>282</v>
      </c>
      <c r="F1887" s="26">
        <v>44562</v>
      </c>
    </row>
    <row r="1888" spans="1:6" hidden="1">
      <c r="A1888" s="19">
        <v>99</v>
      </c>
      <c r="B1888" s="19" t="s">
        <v>2080</v>
      </c>
      <c r="C1888" s="24">
        <f>'Filter by planned &amp; actual'!G100</f>
        <v>36710975</v>
      </c>
      <c r="D1888" s="24">
        <f>'Filter by planned &amp; actual'!G1888</f>
        <v>26230798.689999998</v>
      </c>
      <c r="E1888" s="19" t="s">
        <v>282</v>
      </c>
      <c r="F1888" s="26">
        <v>44562</v>
      </c>
    </row>
    <row r="1889" spans="1:6" hidden="1">
      <c r="A1889" s="19">
        <v>100</v>
      </c>
      <c r="B1889" s="19" t="s">
        <v>2081</v>
      </c>
      <c r="C1889" s="24">
        <f>'Filter by planned &amp; actual'!G101</f>
        <v>0</v>
      </c>
      <c r="D1889" s="24">
        <f>'Filter by planned &amp; actual'!G1889</f>
        <v>52462.979999999996</v>
      </c>
      <c r="E1889" s="19" t="s">
        <v>282</v>
      </c>
      <c r="F1889" s="26">
        <v>44562</v>
      </c>
    </row>
    <row r="1890" spans="1:6" hidden="1">
      <c r="A1890" s="19">
        <v>101</v>
      </c>
      <c r="B1890" s="19" t="s">
        <v>2082</v>
      </c>
      <c r="C1890" s="24">
        <f>'Filter by planned &amp; actual'!G102</f>
        <v>0</v>
      </c>
      <c r="D1890" s="24">
        <f>'Filter by planned &amp; actual'!G1890</f>
        <v>7677797.5599999987</v>
      </c>
      <c r="E1890" s="19" t="s">
        <v>282</v>
      </c>
      <c r="F1890" s="26">
        <v>44562</v>
      </c>
    </row>
    <row r="1891" spans="1:6" hidden="1">
      <c r="A1891" s="19">
        <v>102</v>
      </c>
      <c r="B1891" s="19" t="s">
        <v>2083</v>
      </c>
      <c r="C1891" s="24">
        <f>'Filter by planned &amp; actual'!G103</f>
        <v>18015911</v>
      </c>
      <c r="D1891" s="24">
        <f>'Filter by planned &amp; actual'!G1891</f>
        <v>9995146.0800000001</v>
      </c>
      <c r="E1891" s="19" t="s">
        <v>282</v>
      </c>
      <c r="F1891" s="26">
        <v>44562</v>
      </c>
    </row>
    <row r="1892" spans="1:6" hidden="1">
      <c r="A1892" s="19">
        <v>103</v>
      </c>
      <c r="B1892" s="19" t="s">
        <v>2085</v>
      </c>
      <c r="C1892" s="24">
        <f>'Filter by planned &amp; actual'!G104</f>
        <v>0</v>
      </c>
      <c r="D1892" s="24">
        <f>'Filter by planned &amp; actual'!G1892</f>
        <v>1700</v>
      </c>
      <c r="E1892" s="19" t="s">
        <v>282</v>
      </c>
      <c r="F1892" s="26">
        <v>44562</v>
      </c>
    </row>
    <row r="1893" spans="1:6" hidden="1">
      <c r="A1893" s="19">
        <v>104</v>
      </c>
      <c r="B1893" s="19" t="s">
        <v>2086</v>
      </c>
      <c r="C1893" s="24">
        <f>'Filter by planned &amp; actual'!G105</f>
        <v>0</v>
      </c>
      <c r="D1893" s="24">
        <f>'Filter by planned &amp; actual'!G1893</f>
        <v>0</v>
      </c>
      <c r="E1893" s="19" t="s">
        <v>282</v>
      </c>
      <c r="F1893" s="26">
        <v>44562</v>
      </c>
    </row>
    <row r="1894" spans="1:6" hidden="1">
      <c r="A1894" s="19">
        <v>105</v>
      </c>
      <c r="B1894" s="19" t="s">
        <v>2087</v>
      </c>
      <c r="C1894" s="24">
        <f>'Filter by planned &amp; actual'!G106</f>
        <v>14007653</v>
      </c>
      <c r="D1894" s="24">
        <f>'Filter by planned &amp; actual'!G1894</f>
        <v>9468885.1399999987</v>
      </c>
      <c r="E1894" s="19" t="s">
        <v>282</v>
      </c>
      <c r="F1894" s="26">
        <v>44562</v>
      </c>
    </row>
    <row r="1895" spans="1:6" hidden="1">
      <c r="A1895" s="19">
        <v>106</v>
      </c>
      <c r="B1895" s="19" t="s">
        <v>2088</v>
      </c>
      <c r="C1895" s="24">
        <f>'Filter by planned &amp; actual'!G107</f>
        <v>0</v>
      </c>
      <c r="D1895" s="24">
        <f>'Filter by planned &amp; actual'!G1895</f>
        <v>0</v>
      </c>
      <c r="E1895" s="19" t="s">
        <v>282</v>
      </c>
      <c r="F1895" s="26">
        <v>44562</v>
      </c>
    </row>
    <row r="1896" spans="1:6" hidden="1">
      <c r="A1896" s="19">
        <v>107</v>
      </c>
      <c r="B1896" s="19" t="s">
        <v>2089</v>
      </c>
      <c r="C1896" s="24">
        <f>'Filter by planned &amp; actual'!G108</f>
        <v>541474</v>
      </c>
      <c r="D1896" s="24">
        <f>'Filter by planned &amp; actual'!G1896</f>
        <v>2165300.61</v>
      </c>
      <c r="E1896" s="19" t="s">
        <v>282</v>
      </c>
      <c r="F1896" s="26">
        <v>44562</v>
      </c>
    </row>
    <row r="1897" spans="1:6" hidden="1">
      <c r="A1897" s="19">
        <v>108</v>
      </c>
      <c r="B1897" s="19" t="s">
        <v>2090</v>
      </c>
      <c r="C1897" s="24">
        <f>'Filter by planned &amp; actual'!G109</f>
        <v>29784541</v>
      </c>
      <c r="D1897" s="24">
        <f>'Filter by planned &amp; actual'!G1897</f>
        <v>11492201.580000002</v>
      </c>
      <c r="E1897" s="19" t="s">
        <v>282</v>
      </c>
      <c r="F1897" s="26">
        <v>44562</v>
      </c>
    </row>
    <row r="1898" spans="1:6" hidden="1">
      <c r="A1898" s="19">
        <v>109</v>
      </c>
      <c r="B1898" s="19" t="s">
        <v>2091</v>
      </c>
      <c r="C1898" s="24">
        <f>'Filter by planned &amp; actual'!G110</f>
        <v>18452154</v>
      </c>
      <c r="D1898" s="24">
        <f>'Filter by planned &amp; actual'!G1898</f>
        <v>2880388</v>
      </c>
      <c r="E1898" s="19" t="s">
        <v>282</v>
      </c>
      <c r="F1898" s="26">
        <v>44562</v>
      </c>
    </row>
    <row r="1899" spans="1:6" hidden="1">
      <c r="A1899" s="19">
        <v>110</v>
      </c>
      <c r="B1899" s="19" t="s">
        <v>2092</v>
      </c>
      <c r="C1899" s="24">
        <f>'Filter by planned &amp; actual'!G111</f>
        <v>20543819</v>
      </c>
      <c r="D1899" s="24">
        <f>'Filter by planned &amp; actual'!G1899</f>
        <v>25241407.800000001</v>
      </c>
      <c r="E1899" s="19" t="s">
        <v>282</v>
      </c>
      <c r="F1899" s="26">
        <v>44562</v>
      </c>
    </row>
    <row r="1900" spans="1:6" hidden="1">
      <c r="A1900" s="19">
        <v>111</v>
      </c>
      <c r="B1900" s="19" t="s">
        <v>2104</v>
      </c>
      <c r="C1900" s="24">
        <f>'Filter by planned &amp; actual'!G112</f>
        <v>750000</v>
      </c>
      <c r="D1900" s="24">
        <f>'Filter by planned &amp; actual'!G1900</f>
        <v>1261405.2</v>
      </c>
      <c r="E1900" s="19" t="s">
        <v>282</v>
      </c>
      <c r="F1900" s="26">
        <v>44562</v>
      </c>
    </row>
    <row r="1901" spans="1:6" hidden="1">
      <c r="A1901" s="19">
        <v>112</v>
      </c>
      <c r="B1901" s="19" t="s">
        <v>2100</v>
      </c>
      <c r="C1901" s="24">
        <f>'Filter by planned &amp; actual'!G113</f>
        <v>8870855</v>
      </c>
      <c r="D1901" s="24">
        <f>'Filter by planned &amp; actual'!G1901</f>
        <v>13058417.58</v>
      </c>
      <c r="E1901" s="19" t="s">
        <v>282</v>
      </c>
      <c r="F1901" s="26">
        <v>44562</v>
      </c>
    </row>
    <row r="1902" spans="1:6" hidden="1">
      <c r="A1902" s="19">
        <v>113</v>
      </c>
      <c r="B1902" s="19" t="s">
        <v>2101</v>
      </c>
      <c r="C1902" s="24">
        <f>'Filter by planned &amp; actual'!G114</f>
        <v>81580556</v>
      </c>
      <c r="D1902" s="24">
        <f>'Filter by planned &amp; actual'!G1902</f>
        <v>38809003.909999996</v>
      </c>
      <c r="E1902" s="19" t="s">
        <v>282</v>
      </c>
      <c r="F1902" s="26">
        <v>44562</v>
      </c>
    </row>
    <row r="1903" spans="1:6" hidden="1">
      <c r="A1903" s="19">
        <v>114</v>
      </c>
      <c r="B1903" s="19" t="s">
        <v>2102</v>
      </c>
      <c r="C1903" s="24">
        <f>'Filter by planned &amp; actual'!G115</f>
        <v>3646565</v>
      </c>
      <c r="D1903" s="24">
        <f>'Filter by planned &amp; actual'!G1903</f>
        <v>408660.31000000006</v>
      </c>
      <c r="E1903" s="19" t="s">
        <v>282</v>
      </c>
      <c r="F1903" s="26">
        <v>44562</v>
      </c>
    </row>
    <row r="1904" spans="1:6" hidden="1">
      <c r="A1904" s="20">
        <v>115</v>
      </c>
      <c r="B1904" s="20" t="s">
        <v>2103</v>
      </c>
      <c r="C1904" s="24">
        <f>'Filter by planned &amp; actual'!G116</f>
        <v>0</v>
      </c>
      <c r="D1904" s="24">
        <f>'Filter by planned &amp; actual'!G1904</f>
        <v>1109006.3900000001</v>
      </c>
      <c r="E1904" s="19" t="s">
        <v>282</v>
      </c>
      <c r="F1904" s="26">
        <v>44562</v>
      </c>
    </row>
    <row r="1905" spans="1:6" hidden="1">
      <c r="A1905" s="19">
        <v>116</v>
      </c>
      <c r="B1905" s="19" t="s">
        <v>2109</v>
      </c>
      <c r="C1905" s="24">
        <f>'Filter by planned &amp; actual'!G117</f>
        <v>74612</v>
      </c>
      <c r="D1905" s="24">
        <f>'Filter by planned &amp; actual'!G1905</f>
        <v>430943.69999999995</v>
      </c>
      <c r="E1905" s="19" t="s">
        <v>282</v>
      </c>
      <c r="F1905" s="26">
        <v>44562</v>
      </c>
    </row>
    <row r="1906" spans="1:6" hidden="1">
      <c r="A1906" s="19">
        <v>117</v>
      </c>
      <c r="B1906" s="19" t="s">
        <v>2110</v>
      </c>
      <c r="C1906" s="24">
        <f>'Filter by planned &amp; actual'!G118</f>
        <v>1239825</v>
      </c>
      <c r="D1906" s="24">
        <f>'Filter by planned &amp; actual'!G1906</f>
        <v>547960.15999999992</v>
      </c>
      <c r="E1906" s="19" t="s">
        <v>282</v>
      </c>
      <c r="F1906" s="26">
        <v>44562</v>
      </c>
    </row>
    <row r="1907" spans="1:6" hidden="1">
      <c r="A1907" s="19">
        <v>118</v>
      </c>
      <c r="B1907" s="19" t="s">
        <v>2112</v>
      </c>
      <c r="C1907" s="24">
        <f>'Filter by planned &amp; actual'!G119</f>
        <v>6136095</v>
      </c>
      <c r="D1907" s="24">
        <f>'Filter by planned &amp; actual'!G1907</f>
        <v>4531189.6999999993</v>
      </c>
      <c r="E1907" s="19" t="s">
        <v>282</v>
      </c>
      <c r="F1907" s="26">
        <v>44562</v>
      </c>
    </row>
    <row r="1908" spans="1:6" hidden="1">
      <c r="A1908" s="19">
        <v>119</v>
      </c>
      <c r="B1908" s="19" t="s">
        <v>2113</v>
      </c>
      <c r="C1908" s="24">
        <f>'Filter by planned &amp; actual'!G120</f>
        <v>12720</v>
      </c>
      <c r="D1908" s="24">
        <f>'Filter by planned &amp; actual'!G1908</f>
        <v>244050.72</v>
      </c>
      <c r="E1908" s="19" t="s">
        <v>282</v>
      </c>
      <c r="F1908" s="26">
        <v>44562</v>
      </c>
    </row>
    <row r="1909" spans="1:6" hidden="1">
      <c r="A1909" s="19">
        <v>120</v>
      </c>
      <c r="B1909" s="19" t="s">
        <v>2114</v>
      </c>
      <c r="C1909" s="24">
        <f>'Filter by planned &amp; actual'!G121</f>
        <v>517790</v>
      </c>
      <c r="D1909" s="24">
        <f>'Filter by planned &amp; actual'!G1909</f>
        <v>26387.309999999998</v>
      </c>
      <c r="E1909" s="19" t="s">
        <v>282</v>
      </c>
      <c r="F1909" s="26">
        <v>44562</v>
      </c>
    </row>
    <row r="1910" spans="1:6" hidden="1">
      <c r="A1910" s="19">
        <v>121</v>
      </c>
      <c r="B1910" s="19" t="s">
        <v>2157</v>
      </c>
      <c r="C1910" s="24">
        <f>'Filter by planned &amp; actual'!G122</f>
        <v>0</v>
      </c>
      <c r="D1910" s="24">
        <f>'Filter by planned &amp; actual'!G1910</f>
        <v>0</v>
      </c>
      <c r="E1910" s="19" t="s">
        <v>282</v>
      </c>
      <c r="F1910" s="26">
        <v>44562</v>
      </c>
    </row>
    <row r="1911" spans="1:6" hidden="1">
      <c r="A1911" s="19">
        <v>122</v>
      </c>
      <c r="B1911" s="19" t="s">
        <v>2158</v>
      </c>
      <c r="C1911" s="24">
        <f>'Filter by planned &amp; actual'!G123</f>
        <v>0</v>
      </c>
      <c r="D1911" s="24">
        <f>'Filter by planned &amp; actual'!G1911</f>
        <v>63347.5</v>
      </c>
      <c r="E1911" s="19" t="s">
        <v>282</v>
      </c>
      <c r="F1911" s="26">
        <v>44562</v>
      </c>
    </row>
    <row r="1912" spans="1:6" hidden="1">
      <c r="A1912" s="19">
        <v>123</v>
      </c>
      <c r="B1912" s="19" t="s">
        <v>2159</v>
      </c>
      <c r="C1912" s="24">
        <f>'Filter by planned &amp; actual'!G124</f>
        <v>0</v>
      </c>
      <c r="D1912" s="24">
        <f>'Filter by planned &amp; actual'!G1912</f>
        <v>0</v>
      </c>
      <c r="E1912" s="19" t="s">
        <v>282</v>
      </c>
      <c r="F1912" s="26">
        <v>44562</v>
      </c>
    </row>
    <row r="1913" spans="1:6" hidden="1">
      <c r="A1913" s="19">
        <v>124</v>
      </c>
      <c r="B1913" s="19" t="s">
        <v>2160</v>
      </c>
      <c r="C1913" s="24">
        <f>'Filter by planned &amp; actual'!G125</f>
        <v>0</v>
      </c>
      <c r="D1913" s="24">
        <f>'Filter by planned &amp; actual'!G1913</f>
        <v>16973.27</v>
      </c>
      <c r="E1913" s="19" t="s">
        <v>282</v>
      </c>
      <c r="F1913" s="26">
        <v>44562</v>
      </c>
    </row>
    <row r="1914" spans="1:6" hidden="1">
      <c r="A1914" s="19">
        <v>125</v>
      </c>
      <c r="B1914" s="19" t="s">
        <v>2162</v>
      </c>
      <c r="C1914" s="24">
        <f>'Filter by planned &amp; actual'!G126</f>
        <v>0</v>
      </c>
      <c r="D1914" s="24">
        <f>'Filter by planned &amp; actual'!G1914</f>
        <v>1140367.1800000002</v>
      </c>
      <c r="E1914" s="19" t="s">
        <v>282</v>
      </c>
      <c r="F1914" s="26">
        <v>44562</v>
      </c>
    </row>
    <row r="1915" spans="1:6" hidden="1">
      <c r="A1915" s="19">
        <v>126</v>
      </c>
      <c r="B1915" s="19" t="s">
        <v>2163</v>
      </c>
      <c r="C1915" s="24">
        <f>'Filter by planned &amp; actual'!G127</f>
        <v>10136650</v>
      </c>
      <c r="D1915" s="24">
        <f>'Filter by planned &amp; actual'!G1915</f>
        <v>2525166.5700000003</v>
      </c>
      <c r="E1915" s="19" t="s">
        <v>282</v>
      </c>
      <c r="F1915" s="26">
        <v>44562</v>
      </c>
    </row>
    <row r="1916" spans="1:6" hidden="1">
      <c r="A1916" s="19">
        <v>127</v>
      </c>
      <c r="B1916" s="19" t="s">
        <v>2164</v>
      </c>
      <c r="C1916" s="24">
        <f>'Filter by planned &amp; actual'!G128</f>
        <v>37612460</v>
      </c>
      <c r="D1916" s="24">
        <f>'Filter by planned &amp; actual'!G1916</f>
        <v>1653848.7800000003</v>
      </c>
      <c r="E1916" s="19" t="s">
        <v>282</v>
      </c>
      <c r="F1916" s="26">
        <v>44562</v>
      </c>
    </row>
    <row r="1917" spans="1:6" hidden="1">
      <c r="A1917" s="19">
        <v>128</v>
      </c>
      <c r="B1917" s="19" t="s">
        <v>2165</v>
      </c>
      <c r="C1917" s="24">
        <f>'Filter by planned &amp; actual'!G129</f>
        <v>10993739</v>
      </c>
      <c r="D1917" s="24">
        <f>'Filter by planned &amp; actual'!G1917</f>
        <v>2478786.4700000002</v>
      </c>
      <c r="E1917" s="19" t="s">
        <v>282</v>
      </c>
      <c r="F1917" s="26">
        <v>44562</v>
      </c>
    </row>
    <row r="1918" spans="1:6" hidden="1">
      <c r="A1918" s="113">
        <v>129</v>
      </c>
      <c r="B1918" s="113" t="s">
        <v>2167</v>
      </c>
      <c r="C1918" s="24">
        <f>'Filter by planned &amp; actual'!G130</f>
        <v>0</v>
      </c>
      <c r="D1918" s="24">
        <f>'Filter by planned &amp; actual'!G1918</f>
        <v>0</v>
      </c>
      <c r="E1918" s="19" t="s">
        <v>282</v>
      </c>
      <c r="F1918" s="26">
        <v>44562</v>
      </c>
    </row>
    <row r="1919" spans="1:6" hidden="1">
      <c r="A1919" s="113">
        <v>130</v>
      </c>
      <c r="B1919" s="113" t="s">
        <v>2168</v>
      </c>
      <c r="C1919" s="24">
        <f>'Filter by planned &amp; actual'!G131</f>
        <v>50046347</v>
      </c>
      <c r="D1919" s="24">
        <f>'Filter by planned &amp; actual'!G1919</f>
        <v>11404964.639999999</v>
      </c>
      <c r="E1919" s="19" t="s">
        <v>282</v>
      </c>
      <c r="F1919" s="26">
        <v>44562</v>
      </c>
    </row>
    <row r="1920" spans="1:6" hidden="1">
      <c r="A1920" s="113">
        <v>131</v>
      </c>
      <c r="B1920" s="113" t="s">
        <v>2169</v>
      </c>
      <c r="C1920" s="24">
        <f>'Filter by planned &amp; actual'!G132</f>
        <v>9036512</v>
      </c>
      <c r="D1920" s="24">
        <f>'Filter by planned &amp; actual'!G1920</f>
        <v>39155</v>
      </c>
      <c r="E1920" s="19" t="s">
        <v>282</v>
      </c>
      <c r="F1920" s="26">
        <v>44562</v>
      </c>
    </row>
    <row r="1921" spans="1:6" hidden="1">
      <c r="A1921" s="113">
        <v>132</v>
      </c>
      <c r="B1921" s="113" t="s">
        <v>2170</v>
      </c>
      <c r="C1921" s="24">
        <f>'Filter by planned &amp; actual'!G133</f>
        <v>5412454</v>
      </c>
      <c r="D1921" s="24">
        <f>'Filter by planned &amp; actual'!G1921</f>
        <v>2397905.79</v>
      </c>
      <c r="E1921" s="19" t="s">
        <v>282</v>
      </c>
      <c r="F1921" s="26">
        <v>44562</v>
      </c>
    </row>
    <row r="1922" spans="1:6" hidden="1">
      <c r="A1922" s="113">
        <v>133</v>
      </c>
      <c r="B1922" s="113" t="s">
        <v>2171</v>
      </c>
      <c r="C1922" s="24">
        <f>'Filter by planned &amp; actual'!G134</f>
        <v>12845445</v>
      </c>
      <c r="D1922" s="24">
        <f>'Filter by planned &amp; actual'!G1922</f>
        <v>0</v>
      </c>
      <c r="E1922" s="19" t="s">
        <v>282</v>
      </c>
      <c r="F1922" s="26">
        <v>44562</v>
      </c>
    </row>
    <row r="1923" spans="1:6" hidden="1">
      <c r="A1923" s="113">
        <v>134</v>
      </c>
      <c r="B1923" s="113" t="s">
        <v>2172</v>
      </c>
      <c r="C1923" s="24">
        <f>'Filter by planned &amp; actual'!G135</f>
        <v>900000</v>
      </c>
      <c r="D1923" s="24">
        <f>'Filter by planned &amp; actual'!G1923</f>
        <v>8670</v>
      </c>
      <c r="E1923" s="19" t="s">
        <v>282</v>
      </c>
      <c r="F1923" s="26">
        <v>44562</v>
      </c>
    </row>
    <row r="1924" spans="1:6" hidden="1">
      <c r="A1924" s="113">
        <v>135</v>
      </c>
      <c r="B1924" s="113" t="s">
        <v>2173</v>
      </c>
      <c r="C1924" s="24">
        <f>'Filter by planned &amp; actual'!G136</f>
        <v>0</v>
      </c>
      <c r="D1924" s="24">
        <f>'Filter by planned &amp; actual'!G1924</f>
        <v>0</v>
      </c>
      <c r="E1924" s="19" t="s">
        <v>282</v>
      </c>
      <c r="F1924" s="26">
        <v>44562</v>
      </c>
    </row>
    <row r="1925" spans="1:6" hidden="1">
      <c r="A1925" s="113">
        <v>136</v>
      </c>
      <c r="B1925" s="113" t="s">
        <v>2174</v>
      </c>
      <c r="C1925" s="24">
        <f>'Filter by planned &amp; actual'!G137</f>
        <v>36122003.880000003</v>
      </c>
      <c r="D1925" s="24">
        <f>'Filter by planned &amp; actual'!G1925</f>
        <v>6573518.5800000001</v>
      </c>
      <c r="E1925" s="19" t="s">
        <v>282</v>
      </c>
      <c r="F1925" s="26">
        <v>44562</v>
      </c>
    </row>
    <row r="1926" spans="1:6" hidden="1">
      <c r="A1926" s="113">
        <v>137</v>
      </c>
      <c r="B1926" s="113" t="s">
        <v>2175</v>
      </c>
      <c r="C1926" s="24">
        <f>'Filter by planned &amp; actual'!G138</f>
        <v>0</v>
      </c>
      <c r="D1926" s="24">
        <f>'Filter by planned &amp; actual'!G1926</f>
        <v>7966896.75</v>
      </c>
      <c r="E1926" s="19" t="s">
        <v>282</v>
      </c>
      <c r="F1926" s="26">
        <v>44562</v>
      </c>
    </row>
    <row r="1927" spans="1:6" hidden="1">
      <c r="A1927" s="113">
        <v>138</v>
      </c>
      <c r="B1927" s="113" t="s">
        <v>2176</v>
      </c>
      <c r="C1927" s="24">
        <f>'Filter by planned &amp; actual'!G139</f>
        <v>0</v>
      </c>
      <c r="D1927" s="24">
        <f>'Filter by planned &amp; actual'!G1927</f>
        <v>66460.05</v>
      </c>
      <c r="E1927" s="19" t="s">
        <v>282</v>
      </c>
      <c r="F1927" s="26">
        <v>44562</v>
      </c>
    </row>
    <row r="1928" spans="1:6" hidden="1">
      <c r="A1928" s="113">
        <v>139</v>
      </c>
      <c r="B1928" s="113" t="s">
        <v>2189</v>
      </c>
      <c r="C1928" s="24">
        <f>'Filter by planned &amp; actual'!G140</f>
        <v>0</v>
      </c>
      <c r="D1928" s="24">
        <f>'Filter by planned &amp; actual'!G1928</f>
        <v>296595</v>
      </c>
      <c r="E1928" s="19" t="s">
        <v>282</v>
      </c>
      <c r="F1928" s="26">
        <v>44562</v>
      </c>
    </row>
    <row r="1929" spans="1:6" hidden="1">
      <c r="A1929" s="113">
        <v>140</v>
      </c>
      <c r="B1929" s="113" t="s">
        <v>2190</v>
      </c>
      <c r="C1929" s="24">
        <f>'Filter by planned &amp; actual'!G141</f>
        <v>0</v>
      </c>
      <c r="D1929" s="24">
        <f>'Filter by planned &amp; actual'!G1929</f>
        <v>0</v>
      </c>
      <c r="E1929" s="19" t="s">
        <v>282</v>
      </c>
      <c r="F1929" s="26">
        <v>44562</v>
      </c>
    </row>
    <row r="1930" spans="1:6" hidden="1">
      <c r="A1930" s="113">
        <v>141</v>
      </c>
      <c r="B1930" s="113" t="s">
        <v>2191</v>
      </c>
      <c r="C1930" s="24">
        <f>'Filter by planned &amp; actual'!G142</f>
        <v>0</v>
      </c>
      <c r="D1930" s="24">
        <f>'Filter by planned &amp; actual'!G1930</f>
        <v>0</v>
      </c>
      <c r="E1930" s="19" t="s">
        <v>282</v>
      </c>
      <c r="F1930" s="26">
        <v>44562</v>
      </c>
    </row>
    <row r="1931" spans="1:6" hidden="1">
      <c r="A1931" s="113">
        <v>142</v>
      </c>
      <c r="B1931" s="113" t="s">
        <v>2192</v>
      </c>
      <c r="C1931" s="24">
        <f>'Filter by planned &amp; actual'!G143</f>
        <v>8419461.5483999997</v>
      </c>
      <c r="D1931" s="24">
        <f>'Filter by planned &amp; actual'!G1931</f>
        <v>0</v>
      </c>
      <c r="E1931" s="19" t="s">
        <v>282</v>
      </c>
      <c r="F1931" s="26">
        <v>44562</v>
      </c>
    </row>
    <row r="1932" spans="1:6">
      <c r="A1932" s="113">
        <v>143</v>
      </c>
      <c r="B1932" s="113" t="s">
        <v>2193</v>
      </c>
      <c r="C1932" s="24">
        <f>'Filter by planned &amp; actual'!G144</f>
        <v>0</v>
      </c>
      <c r="D1932" s="24">
        <f>'Filter by planned &amp; actual'!G1932</f>
        <v>0</v>
      </c>
      <c r="E1932" s="19" t="s">
        <v>282</v>
      </c>
      <c r="F1932" s="26">
        <v>44562</v>
      </c>
    </row>
    <row r="1933" spans="1:6">
      <c r="A1933" s="152">
        <v>144</v>
      </c>
      <c r="B1933" s="152" t="s">
        <v>2207</v>
      </c>
      <c r="C1933" s="24">
        <f>'Filter by planned &amp; actual'!G145</f>
        <v>0</v>
      </c>
      <c r="D1933" s="24">
        <f>'Filter by planned &amp; actual'!G1933</f>
        <v>0</v>
      </c>
      <c r="E1933" s="19" t="s">
        <v>282</v>
      </c>
      <c r="F1933" s="26">
        <v>44562</v>
      </c>
    </row>
    <row r="1934" spans="1:6">
      <c r="A1934" s="152">
        <v>145</v>
      </c>
      <c r="B1934" s="152" t="s">
        <v>2208</v>
      </c>
      <c r="C1934" s="24">
        <f>'Filter by planned &amp; actual'!G146</f>
        <v>0</v>
      </c>
      <c r="D1934" s="24">
        <f>'Filter by planned &amp; actual'!G1934</f>
        <v>0</v>
      </c>
      <c r="E1934" s="19" t="s">
        <v>282</v>
      </c>
      <c r="F1934" s="26">
        <v>44562</v>
      </c>
    </row>
    <row r="1935" spans="1:6">
      <c r="A1935" s="152">
        <v>146</v>
      </c>
      <c r="B1935" s="152" t="s">
        <v>2211</v>
      </c>
      <c r="C1935" s="24">
        <f>'Filter by planned &amp; actual'!G147</f>
        <v>0</v>
      </c>
      <c r="D1935" s="24">
        <f>'Filter by planned &amp; actual'!G1935</f>
        <v>0</v>
      </c>
      <c r="E1935" s="19" t="s">
        <v>282</v>
      </c>
      <c r="F1935" s="26">
        <v>44562</v>
      </c>
    </row>
    <row r="1936" spans="1:6">
      <c r="A1936" s="152">
        <v>147</v>
      </c>
      <c r="B1936" s="152" t="s">
        <v>2212</v>
      </c>
      <c r="C1936" s="24">
        <f>'Filter by planned &amp; actual'!G148</f>
        <v>0</v>
      </c>
      <c r="D1936" s="24">
        <f>'Filter by planned &amp; actual'!G1936</f>
        <v>0</v>
      </c>
      <c r="E1936" s="19" t="s">
        <v>282</v>
      </c>
      <c r="F1936" s="26">
        <v>44562</v>
      </c>
    </row>
    <row r="1937" spans="1:6">
      <c r="A1937" s="152">
        <v>148</v>
      </c>
      <c r="B1937" s="152" t="s">
        <v>2213</v>
      </c>
      <c r="C1937" s="24">
        <f>'Filter by planned &amp; actual'!G149</f>
        <v>0</v>
      </c>
      <c r="D1937" s="24">
        <f>'Filter by planned &amp; actual'!G1937</f>
        <v>0</v>
      </c>
      <c r="E1937" s="19" t="s">
        <v>282</v>
      </c>
      <c r="F1937" s="26">
        <v>44562</v>
      </c>
    </row>
    <row r="1938" spans="1:6">
      <c r="A1938" s="19">
        <v>0</v>
      </c>
      <c r="B1938" s="20" t="s">
        <v>1985</v>
      </c>
      <c r="C1938" s="24">
        <f>'Filter by planned &amp; actual'!G150</f>
        <v>0</v>
      </c>
      <c r="D1938" s="24">
        <f>'Filter by planned &amp; actual'!G1938</f>
        <v>0</v>
      </c>
      <c r="E1938" s="19" t="s">
        <v>282</v>
      </c>
      <c r="F1938" s="26">
        <v>44562</v>
      </c>
    </row>
    <row r="1939" spans="1:6" hidden="1">
      <c r="A1939" s="19">
        <v>1</v>
      </c>
      <c r="B1939" s="19" t="s">
        <v>7</v>
      </c>
      <c r="C1939" s="24">
        <f>'Filter by planned &amp; actual'!G151</f>
        <v>62358728</v>
      </c>
      <c r="D1939" s="24">
        <f>'Filter by planned &amp; actual'!G1939</f>
        <v>54449501.919999994</v>
      </c>
      <c r="E1939" s="19" t="s">
        <v>282</v>
      </c>
      <c r="F1939" s="26">
        <v>44593</v>
      </c>
    </row>
    <row r="1940" spans="1:6" hidden="1">
      <c r="A1940" s="19">
        <v>2</v>
      </c>
      <c r="B1940" s="19" t="s">
        <v>8</v>
      </c>
      <c r="C1940" s="24">
        <f>'Filter by planned &amp; actual'!G152</f>
        <v>0</v>
      </c>
      <c r="D1940" s="24">
        <f>'Filter by planned &amp; actual'!G1940</f>
        <v>1083630.9100000001</v>
      </c>
      <c r="E1940" s="19" t="s">
        <v>282</v>
      </c>
      <c r="F1940" s="26">
        <v>44593</v>
      </c>
    </row>
    <row r="1941" spans="1:6" hidden="1">
      <c r="A1941" s="19">
        <v>3</v>
      </c>
      <c r="B1941" s="19" t="s">
        <v>9</v>
      </c>
      <c r="C1941" s="24">
        <f>'Filter by planned &amp; actual'!G153</f>
        <v>0</v>
      </c>
      <c r="D1941" s="24">
        <f>'Filter by planned &amp; actual'!G1941</f>
        <v>5574874.0799999991</v>
      </c>
      <c r="E1941" s="19" t="s">
        <v>282</v>
      </c>
      <c r="F1941" s="26">
        <v>44593</v>
      </c>
    </row>
    <row r="1942" spans="1:6" hidden="1">
      <c r="A1942" s="19">
        <v>4</v>
      </c>
      <c r="B1942" s="19" t="s">
        <v>10</v>
      </c>
      <c r="C1942" s="24">
        <f>'Filter by planned &amp; actual'!G154</f>
        <v>0</v>
      </c>
      <c r="D1942" s="24">
        <f>'Filter by planned &amp; actual'!G1942</f>
        <v>84316.75</v>
      </c>
      <c r="E1942" s="19" t="s">
        <v>282</v>
      </c>
      <c r="F1942" s="26">
        <v>44593</v>
      </c>
    </row>
    <row r="1943" spans="1:6" hidden="1">
      <c r="A1943" s="19">
        <v>5</v>
      </c>
      <c r="B1943" s="19" t="s">
        <v>11</v>
      </c>
      <c r="C1943" s="24">
        <f>'Filter by planned &amp; actual'!G155</f>
        <v>1712005.2064864754</v>
      </c>
      <c r="D1943" s="24">
        <f>'Filter by planned &amp; actual'!G1943</f>
        <v>1569787.3099999998</v>
      </c>
      <c r="E1943" s="19" t="s">
        <v>282</v>
      </c>
      <c r="F1943" s="26">
        <v>44593</v>
      </c>
    </row>
    <row r="1944" spans="1:6" hidden="1">
      <c r="A1944" s="19">
        <v>6</v>
      </c>
      <c r="B1944" s="19" t="s">
        <v>12</v>
      </c>
      <c r="C1944" s="24">
        <f>'Filter by planned &amp; actual'!G156</f>
        <v>44552303</v>
      </c>
      <c r="D1944" s="24">
        <f>'Filter by planned &amp; actual'!G1944</f>
        <v>57085738.419999987</v>
      </c>
      <c r="E1944" s="19" t="s">
        <v>282</v>
      </c>
      <c r="F1944" s="26">
        <v>44593</v>
      </c>
    </row>
    <row r="1945" spans="1:6" hidden="1">
      <c r="A1945" s="19">
        <v>7</v>
      </c>
      <c r="B1945" s="19" t="s">
        <v>13</v>
      </c>
      <c r="C1945" s="24">
        <f>'Filter by planned &amp; actual'!G157</f>
        <v>0</v>
      </c>
      <c r="D1945" s="24">
        <f>'Filter by planned &amp; actual'!G1945</f>
        <v>83260.56</v>
      </c>
      <c r="E1945" s="19" t="s">
        <v>282</v>
      </c>
      <c r="F1945" s="26">
        <v>44593</v>
      </c>
    </row>
    <row r="1946" spans="1:6" hidden="1">
      <c r="A1946" s="19">
        <v>8</v>
      </c>
      <c r="B1946" s="19" t="s">
        <v>2004</v>
      </c>
      <c r="C1946" s="24">
        <f>'Filter by planned &amp; actual'!G158</f>
        <v>7183763</v>
      </c>
      <c r="D1946" s="24">
        <f>'Filter by planned &amp; actual'!G1946</f>
        <v>9220324.9999999963</v>
      </c>
      <c r="E1946" s="19" t="s">
        <v>282</v>
      </c>
      <c r="F1946" s="26">
        <v>44593</v>
      </c>
    </row>
    <row r="1947" spans="1:6" hidden="1">
      <c r="A1947" s="19">
        <v>9</v>
      </c>
      <c r="B1947" s="19" t="s">
        <v>15</v>
      </c>
      <c r="C1947" s="24">
        <f>'Filter by planned &amp; actual'!G159</f>
        <v>0</v>
      </c>
      <c r="D1947" s="24">
        <f>'Filter by planned &amp; actual'!G1947</f>
        <v>358756.16</v>
      </c>
      <c r="E1947" s="19" t="s">
        <v>282</v>
      </c>
      <c r="F1947" s="26">
        <v>44593</v>
      </c>
    </row>
    <row r="1948" spans="1:6" hidden="1">
      <c r="A1948" s="19">
        <v>10</v>
      </c>
      <c r="B1948" s="19" t="s">
        <v>16</v>
      </c>
      <c r="C1948" s="24">
        <f>'Filter by planned &amp; actual'!G160</f>
        <v>0</v>
      </c>
      <c r="D1948" s="24">
        <f>'Filter by planned &amp; actual'!G1948</f>
        <v>55000</v>
      </c>
      <c r="E1948" s="19" t="s">
        <v>282</v>
      </c>
      <c r="F1948" s="26">
        <v>44593</v>
      </c>
    </row>
    <row r="1949" spans="1:6" hidden="1">
      <c r="A1949" s="19">
        <v>11</v>
      </c>
      <c r="B1949" s="19" t="s">
        <v>17</v>
      </c>
      <c r="C1949" s="24">
        <f>'Filter by planned &amp; actual'!G161</f>
        <v>0</v>
      </c>
      <c r="D1949" s="24">
        <f>'Filter by planned &amp; actual'!G1949</f>
        <v>323073.43000000005</v>
      </c>
      <c r="E1949" s="19" t="s">
        <v>282</v>
      </c>
      <c r="F1949" s="26">
        <v>44593</v>
      </c>
    </row>
    <row r="1950" spans="1:6" hidden="1">
      <c r="A1950" s="19">
        <v>12</v>
      </c>
      <c r="B1950" s="19" t="s">
        <v>18</v>
      </c>
      <c r="C1950" s="24">
        <f>'Filter by planned &amp; actual'!G162</f>
        <v>0</v>
      </c>
      <c r="D1950" s="24">
        <f>'Filter by planned &amp; actual'!G1950</f>
        <v>2642034.09</v>
      </c>
      <c r="E1950" s="19" t="s">
        <v>282</v>
      </c>
      <c r="F1950" s="26">
        <v>44593</v>
      </c>
    </row>
    <row r="1951" spans="1:6" hidden="1">
      <c r="A1951" s="19">
        <v>13</v>
      </c>
      <c r="B1951" s="19" t="s">
        <v>19</v>
      </c>
      <c r="C1951" s="24">
        <f>'Filter by planned &amp; actual'!G163</f>
        <v>0</v>
      </c>
      <c r="D1951" s="24">
        <f>'Filter by planned &amp; actual'!G1951</f>
        <v>0</v>
      </c>
      <c r="E1951" s="19" t="s">
        <v>282</v>
      </c>
      <c r="F1951" s="26">
        <v>44593</v>
      </c>
    </row>
    <row r="1952" spans="1:6" hidden="1">
      <c r="A1952" s="19">
        <v>14</v>
      </c>
      <c r="B1952" s="19" t="s">
        <v>20</v>
      </c>
      <c r="C1952" s="24">
        <f>'Filter by planned &amp; actual'!G164</f>
        <v>0</v>
      </c>
      <c r="D1952" s="24">
        <f>'Filter by planned &amp; actual'!G1952</f>
        <v>0</v>
      </c>
      <c r="E1952" s="19" t="s">
        <v>282</v>
      </c>
      <c r="F1952" s="26">
        <v>44593</v>
      </c>
    </row>
    <row r="1953" spans="1:6" hidden="1">
      <c r="A1953" s="19">
        <v>15</v>
      </c>
      <c r="B1953" s="19" t="s">
        <v>21</v>
      </c>
      <c r="C1953" s="24">
        <f>'Filter by planned &amp; actual'!G165</f>
        <v>0</v>
      </c>
      <c r="D1953" s="24">
        <f>'Filter by planned &amp; actual'!G1953</f>
        <v>101583</v>
      </c>
      <c r="E1953" s="19" t="s">
        <v>282</v>
      </c>
      <c r="F1953" s="26">
        <v>44593</v>
      </c>
    </row>
    <row r="1954" spans="1:6" hidden="1">
      <c r="A1954" s="19">
        <v>16</v>
      </c>
      <c r="B1954" s="19" t="s">
        <v>22</v>
      </c>
      <c r="C1954" s="24">
        <f>'Filter by planned &amp; actual'!G166</f>
        <v>0</v>
      </c>
      <c r="D1954" s="24">
        <f>'Filter by planned &amp; actual'!G1954</f>
        <v>0</v>
      </c>
      <c r="E1954" s="19" t="s">
        <v>282</v>
      </c>
      <c r="F1954" s="26">
        <v>44593</v>
      </c>
    </row>
    <row r="1955" spans="1:6" hidden="1">
      <c r="A1955" s="19">
        <v>17</v>
      </c>
      <c r="B1955" s="19" t="s">
        <v>23</v>
      </c>
      <c r="C1955" s="24">
        <f>'Filter by planned &amp; actual'!G167</f>
        <v>0</v>
      </c>
      <c r="D1955" s="24">
        <f>'Filter by planned &amp; actual'!G1955</f>
        <v>81</v>
      </c>
      <c r="E1955" s="19" t="s">
        <v>282</v>
      </c>
      <c r="F1955" s="26">
        <v>44593</v>
      </c>
    </row>
    <row r="1956" spans="1:6" hidden="1">
      <c r="A1956" s="19">
        <v>18</v>
      </c>
      <c r="B1956" s="19" t="s">
        <v>24</v>
      </c>
      <c r="C1956" s="24">
        <f>'Filter by planned &amp; actual'!G168</f>
        <v>11400000</v>
      </c>
      <c r="D1956" s="24">
        <f>'Filter by planned &amp; actual'!G1956</f>
        <v>2939444.4499999997</v>
      </c>
      <c r="E1956" s="19" t="s">
        <v>282</v>
      </c>
      <c r="F1956" s="26">
        <v>44593</v>
      </c>
    </row>
    <row r="1957" spans="1:6" hidden="1">
      <c r="A1957" s="19">
        <v>19</v>
      </c>
      <c r="B1957" s="19" t="s">
        <v>25</v>
      </c>
      <c r="C1957" s="24">
        <f>'Filter by planned &amp; actual'!G169</f>
        <v>18718113</v>
      </c>
      <c r="D1957" s="24">
        <f>'Filter by planned &amp; actual'!G1957</f>
        <v>4846148.13</v>
      </c>
      <c r="E1957" s="19" t="s">
        <v>282</v>
      </c>
      <c r="F1957" s="26">
        <v>44593</v>
      </c>
    </row>
    <row r="1958" spans="1:6" hidden="1">
      <c r="A1958" s="19">
        <v>20</v>
      </c>
      <c r="B1958" s="19" t="s">
        <v>26</v>
      </c>
      <c r="C1958" s="24">
        <f>'Filter by planned &amp; actual'!G170</f>
        <v>20500000</v>
      </c>
      <c r="D1958" s="24">
        <f>'Filter by planned &amp; actual'!G1958</f>
        <v>13620228.369999999</v>
      </c>
      <c r="E1958" s="19" t="s">
        <v>282</v>
      </c>
      <c r="F1958" s="26">
        <v>44593</v>
      </c>
    </row>
    <row r="1959" spans="1:6" hidden="1">
      <c r="A1959" s="19">
        <v>21</v>
      </c>
      <c r="B1959" s="19" t="s">
        <v>27</v>
      </c>
      <c r="C1959" s="24">
        <f>'Filter by planned &amp; actual'!G171</f>
        <v>40747570</v>
      </c>
      <c r="D1959" s="24">
        <f>'Filter by planned &amp; actual'!G1959</f>
        <v>35516742.789999999</v>
      </c>
      <c r="E1959" s="19" t="s">
        <v>282</v>
      </c>
      <c r="F1959" s="26">
        <v>44593</v>
      </c>
    </row>
    <row r="1960" spans="1:6" hidden="1">
      <c r="A1960" s="19">
        <v>22</v>
      </c>
      <c r="B1960" s="19" t="s">
        <v>29</v>
      </c>
      <c r="C1960" s="24">
        <f>'Filter by planned &amp; actual'!G172</f>
        <v>9595557</v>
      </c>
      <c r="D1960" s="24">
        <f>'Filter by planned &amp; actual'!G1960</f>
        <v>1384852.31</v>
      </c>
      <c r="E1960" s="19" t="s">
        <v>282</v>
      </c>
      <c r="F1960" s="26">
        <v>44593</v>
      </c>
    </row>
    <row r="1961" spans="1:6" hidden="1">
      <c r="A1961" s="19">
        <v>23</v>
      </c>
      <c r="B1961" s="19" t="s">
        <v>30</v>
      </c>
      <c r="C1961" s="24">
        <f>'Filter by planned &amp; actual'!G173</f>
        <v>13148000</v>
      </c>
      <c r="D1961" s="24">
        <f>'Filter by planned &amp; actual'!G1961</f>
        <v>3534721.0799999996</v>
      </c>
      <c r="E1961" s="19" t="s">
        <v>282</v>
      </c>
      <c r="F1961" s="26">
        <v>44593</v>
      </c>
    </row>
    <row r="1962" spans="1:6" hidden="1">
      <c r="A1962" s="19">
        <v>24</v>
      </c>
      <c r="B1962" s="19" t="s">
        <v>31</v>
      </c>
      <c r="C1962" s="24">
        <f>'Filter by planned &amp; actual'!G174</f>
        <v>0</v>
      </c>
      <c r="D1962" s="24">
        <f>'Filter by planned &amp; actual'!G1962</f>
        <v>585122.75</v>
      </c>
      <c r="E1962" s="19" t="s">
        <v>282</v>
      </c>
      <c r="F1962" s="26">
        <v>44593</v>
      </c>
    </row>
    <row r="1963" spans="1:6" hidden="1">
      <c r="A1963" s="19">
        <v>25</v>
      </c>
      <c r="B1963" s="19" t="s">
        <v>32</v>
      </c>
      <c r="C1963" s="24">
        <f>'Filter by planned &amp; actual'!G175</f>
        <v>0</v>
      </c>
      <c r="D1963" s="24">
        <f>'Filter by planned &amp; actual'!G1963</f>
        <v>10140</v>
      </c>
      <c r="E1963" s="19" t="s">
        <v>282</v>
      </c>
      <c r="F1963" s="26">
        <v>44593</v>
      </c>
    </row>
    <row r="1964" spans="1:6" hidden="1">
      <c r="A1964" s="19">
        <v>26</v>
      </c>
      <c r="B1964" s="19" t="s">
        <v>34</v>
      </c>
      <c r="C1964" s="24">
        <f>'Filter by planned &amp; actual'!G176</f>
        <v>15745745</v>
      </c>
      <c r="D1964" s="24">
        <f>'Filter by planned &amp; actual'!G1964</f>
        <v>3310764.8300000005</v>
      </c>
      <c r="E1964" s="19" t="s">
        <v>282</v>
      </c>
      <c r="F1964" s="26">
        <v>44593</v>
      </c>
    </row>
    <row r="1965" spans="1:6" hidden="1">
      <c r="A1965" s="19">
        <v>27</v>
      </c>
      <c r="B1965" s="19" t="s">
        <v>35</v>
      </c>
      <c r="C1965" s="24">
        <f>'Filter by planned &amp; actual'!G177</f>
        <v>109987</v>
      </c>
      <c r="D1965" s="24">
        <f>'Filter by planned &amp; actual'!G1965</f>
        <v>823330.05999999994</v>
      </c>
      <c r="E1965" s="19" t="s">
        <v>282</v>
      </c>
      <c r="F1965" s="26">
        <v>44593</v>
      </c>
    </row>
    <row r="1966" spans="1:6" hidden="1">
      <c r="A1966" s="19">
        <v>28</v>
      </c>
      <c r="B1966" s="19" t="s">
        <v>36</v>
      </c>
      <c r="C1966" s="24">
        <f>'Filter by planned &amp; actual'!G178</f>
        <v>0</v>
      </c>
      <c r="D1966" s="24">
        <f>'Filter by planned &amp; actual'!G1966</f>
        <v>30574.61</v>
      </c>
      <c r="E1966" s="19" t="s">
        <v>282</v>
      </c>
      <c r="F1966" s="26">
        <v>44593</v>
      </c>
    </row>
    <row r="1967" spans="1:6" hidden="1">
      <c r="A1967" s="19">
        <v>29</v>
      </c>
      <c r="B1967" s="19" t="s">
        <v>37</v>
      </c>
      <c r="C1967" s="24">
        <f>'Filter by planned &amp; actual'!G179</f>
        <v>0</v>
      </c>
      <c r="D1967" s="24">
        <f>'Filter by planned &amp; actual'!G1967</f>
        <v>0</v>
      </c>
      <c r="E1967" s="19" t="s">
        <v>282</v>
      </c>
      <c r="F1967" s="26">
        <v>44593</v>
      </c>
    </row>
    <row r="1968" spans="1:6" hidden="1">
      <c r="A1968" s="19">
        <v>30</v>
      </c>
      <c r="B1968" s="19" t="s">
        <v>38</v>
      </c>
      <c r="C1968" s="24">
        <f>'Filter by planned &amp; actual'!G180</f>
        <v>0</v>
      </c>
      <c r="D1968" s="24">
        <f>'Filter by planned &amp; actual'!G1968</f>
        <v>495.92</v>
      </c>
      <c r="E1968" s="19" t="s">
        <v>282</v>
      </c>
      <c r="F1968" s="26">
        <v>44593</v>
      </c>
    </row>
    <row r="1969" spans="1:6" hidden="1">
      <c r="A1969" s="19">
        <v>31</v>
      </c>
      <c r="B1969" s="19" t="s">
        <v>39</v>
      </c>
      <c r="C1969" s="24">
        <f>'Filter by planned &amp; actual'!G181</f>
        <v>0</v>
      </c>
      <c r="D1969" s="24">
        <f>'Filter by planned &amp; actual'!G1969</f>
        <v>0</v>
      </c>
      <c r="E1969" s="19" t="s">
        <v>282</v>
      </c>
      <c r="F1969" s="26">
        <v>44593</v>
      </c>
    </row>
    <row r="1970" spans="1:6" hidden="1">
      <c r="A1970" s="19">
        <v>32</v>
      </c>
      <c r="B1970" s="19" t="s">
        <v>40</v>
      </c>
      <c r="C1970" s="24">
        <f>'Filter by planned &amp; actual'!G182</f>
        <v>0</v>
      </c>
      <c r="D1970" s="24">
        <f>'Filter by planned &amp; actual'!G1970</f>
        <v>81</v>
      </c>
      <c r="E1970" s="19" t="s">
        <v>282</v>
      </c>
      <c r="F1970" s="26">
        <v>44593</v>
      </c>
    </row>
    <row r="1971" spans="1:6" hidden="1">
      <c r="A1971" s="19">
        <v>33</v>
      </c>
      <c r="B1971" s="19" t="s">
        <v>41</v>
      </c>
      <c r="C1971" s="24">
        <f>'Filter by planned &amp; actual'!G183</f>
        <v>0</v>
      </c>
      <c r="D1971" s="24">
        <f>'Filter by planned &amp; actual'!G1971</f>
        <v>303942.46000000002</v>
      </c>
      <c r="E1971" s="19" t="s">
        <v>282</v>
      </c>
      <c r="F1971" s="26">
        <v>44593</v>
      </c>
    </row>
    <row r="1972" spans="1:6" hidden="1">
      <c r="A1972" s="19">
        <v>34</v>
      </c>
      <c r="B1972" s="19" t="s">
        <v>42</v>
      </c>
      <c r="C1972" s="24">
        <f>'Filter by planned &amp; actual'!G184</f>
        <v>1416538</v>
      </c>
      <c r="D1972" s="24">
        <f>'Filter by planned &amp; actual'!G1972</f>
        <v>1008001.66</v>
      </c>
      <c r="E1972" s="19" t="s">
        <v>282</v>
      </c>
      <c r="F1972" s="26">
        <v>44593</v>
      </c>
    </row>
    <row r="1973" spans="1:6" hidden="1">
      <c r="A1973" s="19">
        <v>35</v>
      </c>
      <c r="B1973" s="19" t="s">
        <v>43</v>
      </c>
      <c r="C1973" s="24">
        <f>'Filter by planned &amp; actual'!G185</f>
        <v>0</v>
      </c>
      <c r="D1973" s="24">
        <f>'Filter by planned &amp; actual'!G1973</f>
        <v>153037</v>
      </c>
      <c r="E1973" s="19" t="s">
        <v>282</v>
      </c>
      <c r="F1973" s="26">
        <v>44593</v>
      </c>
    </row>
    <row r="1974" spans="1:6" hidden="1">
      <c r="A1974" s="19">
        <v>36</v>
      </c>
      <c r="B1974" s="19" t="s">
        <v>44</v>
      </c>
      <c r="C1974" s="24">
        <f>'Filter by planned &amp; actual'!G186</f>
        <v>0</v>
      </c>
      <c r="D1974" s="24">
        <f>'Filter by planned &amp; actual'!G1974</f>
        <v>0</v>
      </c>
      <c r="E1974" s="19" t="s">
        <v>282</v>
      </c>
      <c r="F1974" s="26">
        <v>44593</v>
      </c>
    </row>
    <row r="1975" spans="1:6" hidden="1">
      <c r="A1975" s="19">
        <v>37</v>
      </c>
      <c r="B1975" s="19" t="s">
        <v>1980</v>
      </c>
      <c r="C1975" s="24">
        <f>'Filter by planned &amp; actual'!G187</f>
        <v>9248456</v>
      </c>
      <c r="D1975" s="24">
        <f>'Filter by planned &amp; actual'!G1975</f>
        <v>4108091.4200000004</v>
      </c>
      <c r="E1975" s="19" t="s">
        <v>282</v>
      </c>
      <c r="F1975" s="26">
        <v>44593</v>
      </c>
    </row>
    <row r="1976" spans="1:6" hidden="1">
      <c r="A1976" s="19">
        <v>38</v>
      </c>
      <c r="B1976" s="19" t="s">
        <v>1982</v>
      </c>
      <c r="C1976" s="24">
        <f>'Filter by planned &amp; actual'!G188</f>
        <v>30357512</v>
      </c>
      <c r="D1976" s="24">
        <f>'Filter by planned &amp; actual'!G1976</f>
        <v>2947863.61</v>
      </c>
      <c r="E1976" s="19" t="s">
        <v>282</v>
      </c>
      <c r="F1976" s="26">
        <v>44593</v>
      </c>
    </row>
    <row r="1977" spans="1:6" hidden="1">
      <c r="A1977" s="19">
        <v>39</v>
      </c>
      <c r="B1977" s="19" t="s">
        <v>1984</v>
      </c>
      <c r="C1977" s="24">
        <f>'Filter by planned &amp; actual'!G189</f>
        <v>17782544</v>
      </c>
      <c r="D1977" s="24">
        <f>'Filter by planned &amp; actual'!G1977</f>
        <v>16158924.660000002</v>
      </c>
      <c r="E1977" s="19" t="s">
        <v>282</v>
      </c>
      <c r="F1977" s="26">
        <v>44593</v>
      </c>
    </row>
    <row r="1978" spans="1:6" hidden="1">
      <c r="A1978" s="19">
        <v>40</v>
      </c>
      <c r="B1978" s="19" t="s">
        <v>2001</v>
      </c>
      <c r="C1978" s="24">
        <f>'Filter by planned &amp; actual'!G190</f>
        <v>14460056.810000001</v>
      </c>
      <c r="D1978" s="24">
        <f>'Filter by planned &amp; actual'!G1978</f>
        <v>18662429.75</v>
      </c>
      <c r="E1978" s="19" t="s">
        <v>282</v>
      </c>
      <c r="F1978" s="26">
        <v>44593</v>
      </c>
    </row>
    <row r="1979" spans="1:6" hidden="1">
      <c r="A1979" s="19">
        <v>41</v>
      </c>
      <c r="B1979" s="19" t="s">
        <v>2002</v>
      </c>
      <c r="C1979" s="24">
        <f>'Filter by planned &amp; actual'!G191</f>
        <v>484248</v>
      </c>
      <c r="D1979" s="24">
        <f>'Filter by planned &amp; actual'!G1979</f>
        <v>620287.34000000008</v>
      </c>
      <c r="E1979" s="19" t="s">
        <v>282</v>
      </c>
      <c r="F1979" s="26">
        <v>44593</v>
      </c>
    </row>
    <row r="1980" spans="1:6" hidden="1">
      <c r="A1980" s="19">
        <v>42</v>
      </c>
      <c r="B1980" s="19" t="s">
        <v>2003</v>
      </c>
      <c r="C1980" s="24">
        <f>'Filter by planned &amp; actual'!G192</f>
        <v>46858401</v>
      </c>
      <c r="D1980" s="24">
        <f>'Filter by planned &amp; actual'!G1980</f>
        <v>43426503.620000005</v>
      </c>
      <c r="E1980" s="19" t="s">
        <v>282</v>
      </c>
      <c r="F1980" s="26">
        <v>44593</v>
      </c>
    </row>
    <row r="1981" spans="1:6" hidden="1">
      <c r="A1981" s="19">
        <v>43</v>
      </c>
      <c r="B1981" s="19" t="s">
        <v>2064</v>
      </c>
      <c r="C1981" s="24">
        <f>'Filter by planned &amp; actual'!G193</f>
        <v>0</v>
      </c>
      <c r="D1981" s="24">
        <f>'Filter by planned &amp; actual'!G1981</f>
        <v>0</v>
      </c>
      <c r="E1981" s="19" t="s">
        <v>282</v>
      </c>
      <c r="F1981" s="26">
        <v>44593</v>
      </c>
    </row>
    <row r="1982" spans="1:6" hidden="1">
      <c r="A1982" s="19">
        <v>44</v>
      </c>
      <c r="B1982" s="19" t="s">
        <v>2062</v>
      </c>
      <c r="C1982" s="24">
        <f>'Filter by planned &amp; actual'!G194</f>
        <v>0</v>
      </c>
      <c r="D1982" s="24">
        <f>'Filter by planned &amp; actual'!G1982</f>
        <v>127185</v>
      </c>
      <c r="E1982" s="19" t="s">
        <v>282</v>
      </c>
      <c r="F1982" s="26">
        <v>44593</v>
      </c>
    </row>
    <row r="1983" spans="1:6" hidden="1">
      <c r="A1983" s="19">
        <v>45</v>
      </c>
      <c r="B1983" s="19" t="s">
        <v>2063</v>
      </c>
      <c r="C1983" s="24">
        <f>'Filter by planned &amp; actual'!G195</f>
        <v>0</v>
      </c>
      <c r="D1983" s="24">
        <f>'Filter by planned &amp; actual'!G1983</f>
        <v>0</v>
      </c>
      <c r="E1983" s="19" t="s">
        <v>282</v>
      </c>
      <c r="F1983" s="26">
        <v>44593</v>
      </c>
    </row>
    <row r="1984" spans="1:6" hidden="1">
      <c r="A1984" s="19">
        <v>46</v>
      </c>
      <c r="B1984" s="12" t="s">
        <v>2065</v>
      </c>
      <c r="C1984" s="24">
        <f>'Filter by planned &amp; actual'!G196</f>
        <v>38039097</v>
      </c>
      <c r="D1984" s="24">
        <f>'Filter by planned &amp; actual'!G1984</f>
        <v>42472159.780000038</v>
      </c>
      <c r="E1984" s="19" t="s">
        <v>282</v>
      </c>
      <c r="F1984" s="26">
        <v>44593</v>
      </c>
    </row>
    <row r="1985" spans="1:6" hidden="1">
      <c r="A1985" s="19">
        <v>47</v>
      </c>
      <c r="B1985" s="12" t="s">
        <v>2066</v>
      </c>
      <c r="C1985" s="24">
        <f>'Filter by planned &amp; actual'!G197</f>
        <v>26932702</v>
      </c>
      <c r="D1985" s="24">
        <f>'Filter by planned &amp; actual'!G1985</f>
        <v>3463398.65</v>
      </c>
      <c r="E1985" s="19" t="s">
        <v>282</v>
      </c>
      <c r="F1985" s="26">
        <v>44593</v>
      </c>
    </row>
    <row r="1986" spans="1:6" hidden="1">
      <c r="A1986" s="19">
        <v>48</v>
      </c>
      <c r="B1986" s="19" t="s">
        <v>2068</v>
      </c>
      <c r="C1986" s="24">
        <f>'Filter by planned &amp; actual'!G198</f>
        <v>25478456</v>
      </c>
      <c r="D1986" s="24">
        <f>'Filter by planned &amp; actual'!G1986</f>
        <v>15339981.699999997</v>
      </c>
      <c r="E1986" s="19" t="s">
        <v>282</v>
      </c>
      <c r="F1986" s="26">
        <v>44593</v>
      </c>
    </row>
    <row r="1987" spans="1:6" hidden="1">
      <c r="A1987" s="19">
        <v>49</v>
      </c>
      <c r="B1987" s="19" t="s">
        <v>2069</v>
      </c>
      <c r="C1987" s="24">
        <f>'Filter by planned &amp; actual'!G199</f>
        <v>0</v>
      </c>
      <c r="D1987" s="24">
        <f>'Filter by planned &amp; actual'!G1987</f>
        <v>56807.53</v>
      </c>
      <c r="E1987" s="19" t="s">
        <v>282</v>
      </c>
      <c r="F1987" s="26">
        <v>44593</v>
      </c>
    </row>
    <row r="1988" spans="1:6" hidden="1">
      <c r="A1988" s="19">
        <v>50</v>
      </c>
      <c r="B1988" s="19" t="s">
        <v>66</v>
      </c>
      <c r="C1988" s="24">
        <f>'Filter by planned &amp; actual'!G200</f>
        <v>0</v>
      </c>
      <c r="D1988" s="24">
        <f>'Filter by planned &amp; actual'!G1988</f>
        <v>0</v>
      </c>
      <c r="E1988" s="19" t="s">
        <v>282</v>
      </c>
      <c r="F1988" s="26">
        <v>44593</v>
      </c>
    </row>
    <row r="1989" spans="1:6" hidden="1">
      <c r="A1989" s="19">
        <v>51</v>
      </c>
      <c r="B1989" s="19" t="s">
        <v>67</v>
      </c>
      <c r="C1989" s="24">
        <f>'Filter by planned &amp; actual'!G201</f>
        <v>0</v>
      </c>
      <c r="D1989" s="24">
        <f>'Filter by planned &amp; actual'!G1989</f>
        <v>0.01</v>
      </c>
      <c r="E1989" s="19" t="s">
        <v>282</v>
      </c>
      <c r="F1989" s="26">
        <v>44593</v>
      </c>
    </row>
    <row r="1990" spans="1:6" hidden="1">
      <c r="A1990" s="19">
        <v>52</v>
      </c>
      <c r="B1990" s="19" t="s">
        <v>68</v>
      </c>
      <c r="C1990" s="24">
        <f>'Filter by planned &amp; actual'!G202</f>
        <v>0</v>
      </c>
      <c r="D1990" s="24">
        <f>'Filter by planned &amp; actual'!G1990</f>
        <v>0</v>
      </c>
      <c r="E1990" s="19" t="s">
        <v>282</v>
      </c>
      <c r="F1990" s="26">
        <v>44593</v>
      </c>
    </row>
    <row r="1991" spans="1:6" hidden="1">
      <c r="A1991" s="19">
        <v>53</v>
      </c>
      <c r="B1991" s="19" t="s">
        <v>69</v>
      </c>
      <c r="C1991" s="24">
        <f>'Filter by planned &amp; actual'!G203</f>
        <v>0</v>
      </c>
      <c r="D1991" s="24">
        <f>'Filter by planned &amp; actual'!G1991</f>
        <v>13834.53</v>
      </c>
      <c r="E1991" s="19" t="s">
        <v>282</v>
      </c>
      <c r="F1991" s="26">
        <v>44593</v>
      </c>
    </row>
    <row r="1992" spans="1:6" hidden="1">
      <c r="A1992" s="19">
        <v>54</v>
      </c>
      <c r="B1992" s="19" t="s">
        <v>70</v>
      </c>
      <c r="C1992" s="24">
        <f>'Filter by planned &amp; actual'!G204</f>
        <v>0</v>
      </c>
      <c r="D1992" s="24">
        <f>'Filter by planned &amp; actual'!G1992</f>
        <v>0</v>
      </c>
      <c r="E1992" s="19" t="s">
        <v>282</v>
      </c>
      <c r="F1992" s="26">
        <v>44593</v>
      </c>
    </row>
    <row r="1993" spans="1:6" hidden="1">
      <c r="A1993" s="19">
        <v>55</v>
      </c>
      <c r="B1993" s="19" t="s">
        <v>71</v>
      </c>
      <c r="C1993" s="24">
        <f>'Filter by planned &amp; actual'!G205</f>
        <v>0</v>
      </c>
      <c r="D1993" s="24">
        <f>'Filter by planned &amp; actual'!G1993</f>
        <v>0</v>
      </c>
      <c r="E1993" s="19" t="s">
        <v>282</v>
      </c>
      <c r="F1993" s="26">
        <v>44593</v>
      </c>
    </row>
    <row r="1994" spans="1:6" hidden="1">
      <c r="A1994" s="19">
        <v>56</v>
      </c>
      <c r="B1994" s="19" t="s">
        <v>72</v>
      </c>
      <c r="C1994" s="24">
        <f>'Filter by planned &amp; actual'!G206</f>
        <v>0</v>
      </c>
      <c r="D1994" s="24">
        <f>'Filter by planned &amp; actual'!G1994</f>
        <v>0</v>
      </c>
      <c r="E1994" s="19" t="s">
        <v>282</v>
      </c>
      <c r="F1994" s="26">
        <v>44593</v>
      </c>
    </row>
    <row r="1995" spans="1:6" hidden="1">
      <c r="A1995" s="19">
        <v>57</v>
      </c>
      <c r="B1995" s="19" t="s">
        <v>73</v>
      </c>
      <c r="C1995" s="24">
        <f>'Filter by planned &amp; actual'!G207</f>
        <v>0</v>
      </c>
      <c r="D1995" s="24">
        <f>'Filter by planned &amp; actual'!G1995</f>
        <v>0</v>
      </c>
      <c r="E1995" s="19" t="s">
        <v>282</v>
      </c>
      <c r="F1995" s="26">
        <v>44593</v>
      </c>
    </row>
    <row r="1996" spans="1:6" hidden="1">
      <c r="A1996" s="19">
        <v>58</v>
      </c>
      <c r="B1996" s="19" t="s">
        <v>74</v>
      </c>
      <c r="C1996" s="24">
        <f>'Filter by planned &amp; actual'!G208</f>
        <v>0</v>
      </c>
      <c r="D1996" s="24">
        <f>'Filter by planned &amp; actual'!G1996</f>
        <v>0</v>
      </c>
      <c r="E1996" s="19" t="s">
        <v>282</v>
      </c>
      <c r="F1996" s="26">
        <v>44593</v>
      </c>
    </row>
    <row r="1997" spans="1:6" hidden="1">
      <c r="A1997" s="19">
        <v>59</v>
      </c>
      <c r="B1997" s="19" t="s">
        <v>75</v>
      </c>
      <c r="C1997" s="24">
        <f>'Filter by planned &amp; actual'!G209</f>
        <v>0</v>
      </c>
      <c r="D1997" s="24">
        <f>'Filter by planned &amp; actual'!G1997</f>
        <v>0</v>
      </c>
      <c r="E1997" s="19" t="s">
        <v>282</v>
      </c>
      <c r="F1997" s="26">
        <v>44593</v>
      </c>
    </row>
    <row r="1998" spans="1:6" hidden="1">
      <c r="A1998" s="19">
        <v>60</v>
      </c>
      <c r="B1998" s="19" t="s">
        <v>76</v>
      </c>
      <c r="C1998" s="24">
        <f>'Filter by planned &amp; actual'!G210</f>
        <v>0</v>
      </c>
      <c r="D1998" s="24">
        <f>'Filter by planned &amp; actual'!G1998</f>
        <v>0</v>
      </c>
      <c r="E1998" s="19" t="s">
        <v>282</v>
      </c>
      <c r="F1998" s="26">
        <v>44593</v>
      </c>
    </row>
    <row r="1999" spans="1:6" hidden="1">
      <c r="A1999" s="19">
        <v>61</v>
      </c>
      <c r="B1999" s="19" t="s">
        <v>77</v>
      </c>
      <c r="C1999" s="24">
        <f>'Filter by planned &amp; actual'!G211</f>
        <v>0</v>
      </c>
      <c r="D1999" s="24">
        <f>'Filter by planned &amp; actual'!G1999</f>
        <v>0</v>
      </c>
      <c r="E1999" s="19" t="s">
        <v>282</v>
      </c>
      <c r="F1999" s="26">
        <v>44593</v>
      </c>
    </row>
    <row r="2000" spans="1:6" hidden="1">
      <c r="A2000" s="19">
        <v>62</v>
      </c>
      <c r="B2000" s="19" t="s">
        <v>87</v>
      </c>
      <c r="C2000" s="24">
        <f>'Filter by planned &amp; actual'!G212</f>
        <v>0</v>
      </c>
      <c r="D2000" s="24">
        <f>'Filter by planned &amp; actual'!G2000</f>
        <v>0</v>
      </c>
      <c r="E2000" s="19" t="s">
        <v>282</v>
      </c>
      <c r="F2000" s="26">
        <v>44593</v>
      </c>
    </row>
    <row r="2001" spans="1:6" hidden="1">
      <c r="A2001" s="19">
        <v>63</v>
      </c>
      <c r="B2001" s="19" t="s">
        <v>93</v>
      </c>
      <c r="C2001" s="24">
        <f>'Filter by planned &amp; actual'!G213</f>
        <v>0</v>
      </c>
      <c r="D2001" s="24">
        <f>'Filter by planned &amp; actual'!G2001</f>
        <v>1</v>
      </c>
      <c r="E2001" s="19" t="s">
        <v>282</v>
      </c>
      <c r="F2001" s="26">
        <v>44593</v>
      </c>
    </row>
    <row r="2002" spans="1:6" hidden="1">
      <c r="A2002" s="19">
        <v>64</v>
      </c>
      <c r="B2002" s="19" t="s">
        <v>94</v>
      </c>
      <c r="C2002" s="24">
        <f>'Filter by planned &amp; actual'!G214</f>
        <v>0</v>
      </c>
      <c r="D2002" s="24">
        <f>'Filter by planned &amp; actual'!G2002</f>
        <v>0</v>
      </c>
      <c r="E2002" s="19" t="s">
        <v>282</v>
      </c>
      <c r="F2002" s="26">
        <v>44593</v>
      </c>
    </row>
    <row r="2003" spans="1:6" hidden="1">
      <c r="A2003" s="19">
        <v>65</v>
      </c>
      <c r="B2003" s="19" t="s">
        <v>95</v>
      </c>
      <c r="C2003" s="24">
        <f>'Filter by planned &amp; actual'!G215</f>
        <v>0</v>
      </c>
      <c r="D2003" s="24">
        <f>'Filter by planned &amp; actual'!G2003</f>
        <v>0</v>
      </c>
      <c r="E2003" s="19" t="s">
        <v>282</v>
      </c>
      <c r="F2003" s="26">
        <v>44593</v>
      </c>
    </row>
    <row r="2004" spans="1:6" hidden="1">
      <c r="A2004" s="19">
        <v>66</v>
      </c>
      <c r="B2004" s="19" t="s">
        <v>96</v>
      </c>
      <c r="C2004" s="24">
        <f>'Filter by planned &amp; actual'!G216</f>
        <v>0</v>
      </c>
      <c r="D2004" s="24">
        <f>'Filter by planned &amp; actual'!G2004</f>
        <v>1848</v>
      </c>
      <c r="E2004" s="19" t="s">
        <v>282</v>
      </c>
      <c r="F2004" s="26">
        <v>44593</v>
      </c>
    </row>
    <row r="2005" spans="1:6" hidden="1">
      <c r="A2005" s="19">
        <v>67</v>
      </c>
      <c r="B2005" s="19" t="s">
        <v>97</v>
      </c>
      <c r="C2005" s="24">
        <f>'Filter by planned &amp; actual'!G217</f>
        <v>0</v>
      </c>
      <c r="D2005" s="24">
        <f>'Filter by planned &amp; actual'!G2005</f>
        <v>0</v>
      </c>
      <c r="E2005" s="19" t="s">
        <v>282</v>
      </c>
      <c r="F2005" s="26">
        <v>44593</v>
      </c>
    </row>
    <row r="2006" spans="1:6" hidden="1">
      <c r="A2006" s="19">
        <v>68</v>
      </c>
      <c r="B2006" s="19" t="s">
        <v>98</v>
      </c>
      <c r="C2006" s="24">
        <f>'Filter by planned &amp; actual'!G218</f>
        <v>0</v>
      </c>
      <c r="D2006" s="24">
        <f>'Filter by planned &amp; actual'!G2006</f>
        <v>0</v>
      </c>
      <c r="E2006" s="19" t="s">
        <v>282</v>
      </c>
      <c r="F2006" s="26">
        <v>44593</v>
      </c>
    </row>
    <row r="2007" spans="1:6" hidden="1">
      <c r="A2007" s="19">
        <v>69</v>
      </c>
      <c r="B2007" s="19" t="s">
        <v>99</v>
      </c>
      <c r="C2007" s="24">
        <f>'Filter by planned &amp; actual'!G219</f>
        <v>0</v>
      </c>
      <c r="D2007" s="24">
        <f>'Filter by planned &amp; actual'!G2007</f>
        <v>0</v>
      </c>
      <c r="E2007" s="19" t="s">
        <v>282</v>
      </c>
      <c r="F2007" s="26">
        <v>44593</v>
      </c>
    </row>
    <row r="2008" spans="1:6" hidden="1">
      <c r="A2008" s="19">
        <v>70</v>
      </c>
      <c r="B2008" s="19" t="s">
        <v>100</v>
      </c>
      <c r="C2008" s="24">
        <f>'Filter by planned &amp; actual'!G220</f>
        <v>0</v>
      </c>
      <c r="D2008" s="24">
        <f>'Filter by planned &amp; actual'!G2008</f>
        <v>166100.22</v>
      </c>
      <c r="E2008" s="19" t="s">
        <v>282</v>
      </c>
      <c r="F2008" s="26">
        <v>44593</v>
      </c>
    </row>
    <row r="2009" spans="1:6" hidden="1">
      <c r="A2009" s="19">
        <v>71</v>
      </c>
      <c r="B2009" s="19" t="s">
        <v>101</v>
      </c>
      <c r="C2009" s="24">
        <f>'Filter by planned &amp; actual'!G221</f>
        <v>0</v>
      </c>
      <c r="D2009" s="24">
        <f>'Filter by planned &amp; actual'!G2009</f>
        <v>0</v>
      </c>
      <c r="E2009" s="19" t="s">
        <v>282</v>
      </c>
      <c r="F2009" s="26">
        <v>44593</v>
      </c>
    </row>
    <row r="2010" spans="1:6" hidden="1">
      <c r="A2010" s="19">
        <v>72</v>
      </c>
      <c r="B2010" s="19" t="s">
        <v>102</v>
      </c>
      <c r="C2010" s="24">
        <f>'Filter by planned &amp; actual'!G222</f>
        <v>0</v>
      </c>
      <c r="D2010" s="24">
        <f>'Filter by planned &amp; actual'!G2010</f>
        <v>0</v>
      </c>
      <c r="E2010" s="19" t="s">
        <v>282</v>
      </c>
      <c r="F2010" s="26">
        <v>44593</v>
      </c>
    </row>
    <row r="2011" spans="1:6" hidden="1">
      <c r="A2011" s="19">
        <v>73</v>
      </c>
      <c r="B2011" s="19" t="s">
        <v>103</v>
      </c>
      <c r="C2011" s="24">
        <f>'Filter by planned &amp; actual'!G223</f>
        <v>0</v>
      </c>
      <c r="D2011" s="24">
        <f>'Filter by planned &amp; actual'!G2011</f>
        <v>0</v>
      </c>
      <c r="E2011" s="19" t="s">
        <v>282</v>
      </c>
      <c r="F2011" s="26">
        <v>44593</v>
      </c>
    </row>
    <row r="2012" spans="1:6" hidden="1">
      <c r="A2012" s="19">
        <v>74</v>
      </c>
      <c r="B2012" s="19" t="s">
        <v>104</v>
      </c>
      <c r="C2012" s="24">
        <f>'Filter by planned &amp; actual'!G224</f>
        <v>0</v>
      </c>
      <c r="D2012" s="24">
        <f>'Filter by planned &amp; actual'!G2012</f>
        <v>0</v>
      </c>
      <c r="E2012" s="19" t="s">
        <v>282</v>
      </c>
      <c r="F2012" s="26">
        <v>44593</v>
      </c>
    </row>
    <row r="2013" spans="1:6" hidden="1">
      <c r="A2013" s="19">
        <v>75</v>
      </c>
      <c r="B2013" s="19" t="s">
        <v>105</v>
      </c>
      <c r="C2013" s="24">
        <f>'Filter by planned &amp; actual'!G225</f>
        <v>0</v>
      </c>
      <c r="D2013" s="24">
        <f>'Filter by planned &amp; actual'!G2013</f>
        <v>0</v>
      </c>
      <c r="E2013" s="19" t="s">
        <v>282</v>
      </c>
      <c r="F2013" s="26">
        <v>44593</v>
      </c>
    </row>
    <row r="2014" spans="1:6" hidden="1">
      <c r="A2014" s="19">
        <v>76</v>
      </c>
      <c r="B2014" s="19" t="s">
        <v>111</v>
      </c>
      <c r="C2014" s="24">
        <f>'Filter by planned &amp; actual'!G226</f>
        <v>0</v>
      </c>
      <c r="D2014" s="24">
        <f>'Filter by planned &amp; actual'!G2014</f>
        <v>0</v>
      </c>
      <c r="E2014" s="19" t="s">
        <v>282</v>
      </c>
      <c r="F2014" s="26">
        <v>44593</v>
      </c>
    </row>
    <row r="2015" spans="1:6" hidden="1">
      <c r="A2015" s="19">
        <v>77</v>
      </c>
      <c r="B2015" s="19" t="s">
        <v>112</v>
      </c>
      <c r="C2015" s="24">
        <f>'Filter by planned &amp; actual'!G227</f>
        <v>0</v>
      </c>
      <c r="D2015" s="24">
        <f>'Filter by planned &amp; actual'!G2015</f>
        <v>0</v>
      </c>
      <c r="E2015" s="19" t="s">
        <v>282</v>
      </c>
      <c r="F2015" s="26">
        <v>44593</v>
      </c>
    </row>
    <row r="2016" spans="1:6" hidden="1">
      <c r="A2016" s="19">
        <v>78</v>
      </c>
      <c r="B2016" s="19" t="s">
        <v>113</v>
      </c>
      <c r="C2016" s="24">
        <f>'Filter by planned &amp; actual'!G228</f>
        <v>0</v>
      </c>
      <c r="D2016" s="24">
        <f>'Filter by planned &amp; actual'!G2016</f>
        <v>0</v>
      </c>
      <c r="E2016" s="19" t="s">
        <v>282</v>
      </c>
      <c r="F2016" s="26">
        <v>44593</v>
      </c>
    </row>
    <row r="2017" spans="1:6" hidden="1">
      <c r="A2017" s="19">
        <v>79</v>
      </c>
      <c r="B2017" s="19" t="s">
        <v>114</v>
      </c>
      <c r="C2017" s="24">
        <f>'Filter by planned &amp; actual'!G229</f>
        <v>0</v>
      </c>
      <c r="D2017" s="24">
        <f>'Filter by planned &amp; actual'!G2017</f>
        <v>125781.58</v>
      </c>
      <c r="E2017" s="19" t="s">
        <v>282</v>
      </c>
      <c r="F2017" s="26">
        <v>44593</v>
      </c>
    </row>
    <row r="2018" spans="1:6" hidden="1">
      <c r="A2018" s="19">
        <v>80</v>
      </c>
      <c r="B2018" s="19" t="s">
        <v>115</v>
      </c>
      <c r="C2018" s="24">
        <f>'Filter by planned &amp; actual'!G230</f>
        <v>0</v>
      </c>
      <c r="D2018" s="24">
        <f>'Filter by planned &amp; actual'!G2018</f>
        <v>0</v>
      </c>
      <c r="E2018" s="19" t="s">
        <v>282</v>
      </c>
      <c r="F2018" s="26">
        <v>44593</v>
      </c>
    </row>
    <row r="2019" spans="1:6" hidden="1">
      <c r="A2019" s="19">
        <v>81</v>
      </c>
      <c r="B2019" s="19" t="s">
        <v>116</v>
      </c>
      <c r="C2019" s="24">
        <f>'Filter by planned &amp; actual'!G231</f>
        <v>0</v>
      </c>
      <c r="D2019" s="24">
        <f>'Filter by planned &amp; actual'!G2019</f>
        <v>0</v>
      </c>
      <c r="E2019" s="19" t="s">
        <v>282</v>
      </c>
      <c r="F2019" s="26">
        <v>44593</v>
      </c>
    </row>
    <row r="2020" spans="1:6" hidden="1">
      <c r="A2020" s="19">
        <v>82</v>
      </c>
      <c r="B2020" s="19" t="s">
        <v>117</v>
      </c>
      <c r="C2020" s="24">
        <f>'Filter by planned &amp; actual'!G232</f>
        <v>0</v>
      </c>
      <c r="D2020" s="24">
        <f>'Filter by planned &amp; actual'!G2020</f>
        <v>0</v>
      </c>
      <c r="E2020" s="19" t="s">
        <v>282</v>
      </c>
      <c r="F2020" s="26">
        <v>44593</v>
      </c>
    </row>
    <row r="2021" spans="1:6" hidden="1">
      <c r="A2021" s="19">
        <v>83</v>
      </c>
      <c r="B2021" s="19" t="s">
        <v>118</v>
      </c>
      <c r="C2021" s="24">
        <f>'Filter by planned &amp; actual'!G233</f>
        <v>0</v>
      </c>
      <c r="D2021" s="24">
        <f>'Filter by planned &amp; actual'!G2021</f>
        <v>0</v>
      </c>
      <c r="E2021" s="19" t="s">
        <v>282</v>
      </c>
      <c r="F2021" s="26">
        <v>44593</v>
      </c>
    </row>
    <row r="2022" spans="1:6" hidden="1">
      <c r="A2022" s="19">
        <v>84</v>
      </c>
      <c r="B2022" s="19" t="s">
        <v>119</v>
      </c>
      <c r="C2022" s="24">
        <f>'Filter by planned &amp; actual'!G234</f>
        <v>0</v>
      </c>
      <c r="D2022" s="24">
        <f>'Filter by planned &amp; actual'!G2022</f>
        <v>0</v>
      </c>
      <c r="E2022" s="19" t="s">
        <v>282</v>
      </c>
      <c r="F2022" s="26">
        <v>44593</v>
      </c>
    </row>
    <row r="2023" spans="1:6" hidden="1">
      <c r="A2023" s="19">
        <v>85</v>
      </c>
      <c r="B2023" s="19" t="s">
        <v>120</v>
      </c>
      <c r="C2023" s="24">
        <f>'Filter by planned &amp; actual'!G235</f>
        <v>0</v>
      </c>
      <c r="D2023" s="24">
        <f>'Filter by planned &amp; actual'!G2023</f>
        <v>0</v>
      </c>
      <c r="E2023" s="19" t="s">
        <v>282</v>
      </c>
      <c r="F2023" s="26">
        <v>44593</v>
      </c>
    </row>
    <row r="2024" spans="1:6" hidden="1">
      <c r="A2024" s="19">
        <v>86</v>
      </c>
      <c r="B2024" s="19" t="s">
        <v>121</v>
      </c>
      <c r="C2024" s="24">
        <f>'Filter by planned &amp; actual'!G236</f>
        <v>0</v>
      </c>
      <c r="D2024" s="24">
        <f>'Filter by planned &amp; actual'!G2024</f>
        <v>0</v>
      </c>
      <c r="E2024" s="19" t="s">
        <v>282</v>
      </c>
      <c r="F2024" s="26">
        <v>44593</v>
      </c>
    </row>
    <row r="2025" spans="1:6" hidden="1">
      <c r="A2025" s="19">
        <v>87</v>
      </c>
      <c r="B2025" s="19" t="s">
        <v>122</v>
      </c>
      <c r="C2025" s="24">
        <f>'Filter by planned &amp; actual'!G237</f>
        <v>0</v>
      </c>
      <c r="D2025" s="24">
        <f>'Filter by planned &amp; actual'!G2025</f>
        <v>0</v>
      </c>
      <c r="E2025" s="19" t="s">
        <v>282</v>
      </c>
      <c r="F2025" s="26">
        <v>44593</v>
      </c>
    </row>
    <row r="2026" spans="1:6" hidden="1">
      <c r="A2026" s="19">
        <v>88</v>
      </c>
      <c r="B2026" s="19" t="s">
        <v>123</v>
      </c>
      <c r="C2026" s="24">
        <f>'Filter by planned &amp; actual'!G238</f>
        <v>0</v>
      </c>
      <c r="D2026" s="24">
        <f>'Filter by planned &amp; actual'!G2026</f>
        <v>45927</v>
      </c>
      <c r="E2026" s="19" t="s">
        <v>282</v>
      </c>
      <c r="F2026" s="26">
        <v>44593</v>
      </c>
    </row>
    <row r="2027" spans="1:6" hidden="1">
      <c r="A2027" s="19">
        <v>89</v>
      </c>
      <c r="B2027" s="19" t="s">
        <v>126</v>
      </c>
      <c r="C2027" s="24">
        <f>'Filter by planned &amp; actual'!G239</f>
        <v>0</v>
      </c>
      <c r="D2027" s="24">
        <f>'Filter by planned &amp; actual'!G2027</f>
        <v>0</v>
      </c>
      <c r="E2027" s="19" t="s">
        <v>282</v>
      </c>
      <c r="F2027" s="26">
        <v>44593</v>
      </c>
    </row>
    <row r="2028" spans="1:6" hidden="1">
      <c r="A2028" s="19">
        <v>90</v>
      </c>
      <c r="B2028" s="19" t="s">
        <v>284</v>
      </c>
      <c r="C2028" s="24">
        <f>'Filter by planned &amp; actual'!G240</f>
        <v>0</v>
      </c>
      <c r="D2028" s="24">
        <f>'Filter by planned &amp; actual'!G2028</f>
        <v>0</v>
      </c>
      <c r="E2028" s="19" t="s">
        <v>282</v>
      </c>
      <c r="F2028" s="26">
        <v>44593</v>
      </c>
    </row>
    <row r="2029" spans="1:6" hidden="1">
      <c r="A2029" s="19">
        <v>91</v>
      </c>
      <c r="B2029" s="19" t="s">
        <v>2006</v>
      </c>
      <c r="C2029" s="24">
        <f>'Filter by planned &amp; actual'!G241</f>
        <v>0</v>
      </c>
      <c r="D2029" s="24">
        <f>'Filter by planned &amp; actual'!G2029</f>
        <v>0</v>
      </c>
      <c r="E2029" s="19" t="s">
        <v>282</v>
      </c>
      <c r="F2029" s="26">
        <v>44593</v>
      </c>
    </row>
    <row r="2030" spans="1:6" hidden="1">
      <c r="A2030" s="19">
        <v>92</v>
      </c>
      <c r="B2030" s="19" t="s">
        <v>283</v>
      </c>
      <c r="C2030" s="24">
        <f>'Filter by planned &amp; actual'!G242</f>
        <v>0</v>
      </c>
      <c r="D2030" s="24">
        <f>'Filter by planned &amp; actual'!G2030</f>
        <v>0</v>
      </c>
      <c r="E2030" s="19" t="s">
        <v>282</v>
      </c>
      <c r="F2030" s="26">
        <v>44593</v>
      </c>
    </row>
    <row r="2031" spans="1:6" hidden="1">
      <c r="A2031" s="19">
        <v>93</v>
      </c>
      <c r="B2031" s="19" t="s">
        <v>2005</v>
      </c>
      <c r="C2031" s="24">
        <f>'Filter by planned &amp; actual'!G243</f>
        <v>0</v>
      </c>
      <c r="D2031" s="24">
        <f>'Filter by planned &amp; actual'!G2031</f>
        <v>0</v>
      </c>
      <c r="E2031" s="19" t="s">
        <v>282</v>
      </c>
      <c r="F2031" s="26">
        <v>44593</v>
      </c>
    </row>
    <row r="2032" spans="1:6" hidden="1">
      <c r="A2032" s="19">
        <v>94</v>
      </c>
      <c r="B2032" s="19" t="s">
        <v>2075</v>
      </c>
      <c r="C2032" s="24">
        <f>'Filter by planned &amp; actual'!G244</f>
        <v>0</v>
      </c>
      <c r="D2032" s="24">
        <f>'Filter by planned &amp; actual'!G2032</f>
        <v>0</v>
      </c>
      <c r="E2032" s="19" t="s">
        <v>282</v>
      </c>
      <c r="F2032" s="26">
        <v>44593</v>
      </c>
    </row>
    <row r="2033" spans="1:6" hidden="1">
      <c r="A2033" s="19">
        <v>95</v>
      </c>
      <c r="B2033" s="19" t="s">
        <v>2076</v>
      </c>
      <c r="C2033" s="24">
        <f>'Filter by planned &amp; actual'!G245</f>
        <v>0</v>
      </c>
      <c r="D2033" s="24">
        <f>'Filter by planned &amp; actual'!G2033</f>
        <v>472.31</v>
      </c>
      <c r="E2033" s="19" t="s">
        <v>282</v>
      </c>
      <c r="F2033" s="26">
        <v>44593</v>
      </c>
    </row>
    <row r="2034" spans="1:6" hidden="1">
      <c r="A2034" s="19">
        <v>96</v>
      </c>
      <c r="B2034" s="19" t="s">
        <v>2077</v>
      </c>
      <c r="C2034" s="24">
        <f>'Filter by planned &amp; actual'!G246</f>
        <v>0</v>
      </c>
      <c r="D2034" s="24">
        <f>'Filter by planned &amp; actual'!G2034</f>
        <v>1554.55</v>
      </c>
      <c r="E2034" s="19" t="s">
        <v>282</v>
      </c>
      <c r="F2034" s="26">
        <v>44593</v>
      </c>
    </row>
    <row r="2035" spans="1:6" hidden="1">
      <c r="A2035" s="19">
        <v>97</v>
      </c>
      <c r="B2035" s="19" t="s">
        <v>2078</v>
      </c>
      <c r="C2035" s="24">
        <f>'Filter by planned &amp; actual'!G247</f>
        <v>7349781</v>
      </c>
      <c r="D2035" s="24">
        <f>'Filter by planned &amp; actual'!G2035</f>
        <v>11129712.249999998</v>
      </c>
      <c r="E2035" s="19" t="s">
        <v>282</v>
      </c>
      <c r="F2035" s="26">
        <v>44593</v>
      </c>
    </row>
    <row r="2036" spans="1:6" hidden="1">
      <c r="A2036" s="19">
        <v>98</v>
      </c>
      <c r="B2036" s="19" t="s">
        <v>2079</v>
      </c>
      <c r="C2036" s="24">
        <f>'Filter by planned &amp; actual'!G248</f>
        <v>41169485</v>
      </c>
      <c r="D2036" s="24">
        <f>'Filter by planned &amp; actual'!G2036</f>
        <v>6174236.6399999987</v>
      </c>
      <c r="E2036" s="19" t="s">
        <v>282</v>
      </c>
      <c r="F2036" s="26">
        <v>44593</v>
      </c>
    </row>
    <row r="2037" spans="1:6" hidden="1">
      <c r="A2037" s="19">
        <v>99</v>
      </c>
      <c r="B2037" s="19" t="s">
        <v>2080</v>
      </c>
      <c r="C2037" s="24">
        <f>'Filter by planned &amp; actual'!G249</f>
        <v>30668064</v>
      </c>
      <c r="D2037" s="24">
        <f>'Filter by planned &amp; actual'!G2037</f>
        <v>26708381.990000006</v>
      </c>
      <c r="E2037" s="19" t="s">
        <v>282</v>
      </c>
      <c r="F2037" s="26">
        <v>44593</v>
      </c>
    </row>
    <row r="2038" spans="1:6" hidden="1">
      <c r="A2038" s="19">
        <v>100</v>
      </c>
      <c r="B2038" s="19" t="s">
        <v>2081</v>
      </c>
      <c r="C2038" s="24">
        <f>'Filter by planned &amp; actual'!G250</f>
        <v>0</v>
      </c>
      <c r="D2038" s="24">
        <f>'Filter by planned &amp; actual'!G2038</f>
        <v>0</v>
      </c>
      <c r="E2038" s="19" t="s">
        <v>282</v>
      </c>
      <c r="F2038" s="26">
        <v>44593</v>
      </c>
    </row>
    <row r="2039" spans="1:6" hidden="1">
      <c r="A2039" s="19">
        <v>101</v>
      </c>
      <c r="B2039" s="19" t="s">
        <v>2082</v>
      </c>
      <c r="C2039" s="24">
        <f>'Filter by planned &amp; actual'!G251</f>
        <v>0</v>
      </c>
      <c r="D2039" s="24">
        <f>'Filter by planned &amp; actual'!G2039</f>
        <v>4994449.22</v>
      </c>
      <c r="E2039" s="19" t="s">
        <v>282</v>
      </c>
      <c r="F2039" s="26">
        <v>44593</v>
      </c>
    </row>
    <row r="2040" spans="1:6" hidden="1">
      <c r="A2040" s="19">
        <v>102</v>
      </c>
      <c r="B2040" s="19" t="s">
        <v>2083</v>
      </c>
      <c r="C2040" s="24">
        <f>'Filter by planned &amp; actual'!G252</f>
        <v>20605273</v>
      </c>
      <c r="D2040" s="24">
        <f>'Filter by planned &amp; actual'!G2040</f>
        <v>5432397.5999999996</v>
      </c>
      <c r="E2040" s="19" t="s">
        <v>282</v>
      </c>
      <c r="F2040" s="26">
        <v>44593</v>
      </c>
    </row>
    <row r="2041" spans="1:6" hidden="1">
      <c r="A2041" s="19">
        <v>103</v>
      </c>
      <c r="B2041" s="19" t="s">
        <v>2085</v>
      </c>
      <c r="C2041" s="24">
        <f>'Filter by planned &amp; actual'!G253</f>
        <v>0</v>
      </c>
      <c r="D2041" s="24">
        <f>'Filter by planned &amp; actual'!G2041</f>
        <v>0</v>
      </c>
      <c r="E2041" s="19" t="s">
        <v>282</v>
      </c>
      <c r="F2041" s="26">
        <v>44593</v>
      </c>
    </row>
    <row r="2042" spans="1:6" hidden="1">
      <c r="A2042" s="19">
        <v>104</v>
      </c>
      <c r="B2042" s="19" t="s">
        <v>2086</v>
      </c>
      <c r="C2042" s="24">
        <f>'Filter by planned &amp; actual'!G254</f>
        <v>0</v>
      </c>
      <c r="D2042" s="24">
        <f>'Filter by planned &amp; actual'!G2042</f>
        <v>0</v>
      </c>
      <c r="E2042" s="19" t="s">
        <v>282</v>
      </c>
      <c r="F2042" s="26">
        <v>44593</v>
      </c>
    </row>
    <row r="2043" spans="1:6" hidden="1">
      <c r="A2043" s="19">
        <v>105</v>
      </c>
      <c r="B2043" s="19" t="s">
        <v>2087</v>
      </c>
      <c r="C2043" s="24">
        <f>'Filter by planned &amp; actual'!G255</f>
        <v>11661895</v>
      </c>
      <c r="D2043" s="24">
        <f>'Filter by planned &amp; actual'!G2043</f>
        <v>9851816.8500000015</v>
      </c>
      <c r="E2043" s="19" t="s">
        <v>282</v>
      </c>
      <c r="F2043" s="26">
        <v>44593</v>
      </c>
    </row>
    <row r="2044" spans="1:6" hidden="1">
      <c r="A2044" s="19">
        <v>106</v>
      </c>
      <c r="B2044" s="19" t="s">
        <v>2088</v>
      </c>
      <c r="C2044" s="24">
        <f>'Filter by planned &amp; actual'!G256</f>
        <v>0</v>
      </c>
      <c r="D2044" s="24">
        <f>'Filter by planned &amp; actual'!G2044</f>
        <v>0</v>
      </c>
      <c r="E2044" s="19" t="s">
        <v>282</v>
      </c>
      <c r="F2044" s="26">
        <v>44593</v>
      </c>
    </row>
    <row r="2045" spans="1:6" hidden="1">
      <c r="A2045" s="19">
        <v>107</v>
      </c>
      <c r="B2045" s="19" t="s">
        <v>2089</v>
      </c>
      <c r="C2045" s="24">
        <f>'Filter by planned &amp; actual'!G257</f>
        <v>214115</v>
      </c>
      <c r="D2045" s="24">
        <f>'Filter by planned &amp; actual'!G2045</f>
        <v>984059.87</v>
      </c>
      <c r="E2045" s="19" t="s">
        <v>282</v>
      </c>
      <c r="F2045" s="26">
        <v>44593</v>
      </c>
    </row>
    <row r="2046" spans="1:6" hidden="1">
      <c r="A2046" s="19">
        <v>108</v>
      </c>
      <c r="B2046" s="19" t="s">
        <v>2090</v>
      </c>
      <c r="C2046" s="24">
        <f>'Filter by planned &amp; actual'!G258</f>
        <v>35847546</v>
      </c>
      <c r="D2046" s="24">
        <f>'Filter by planned &amp; actual'!G2046</f>
        <v>6901446.9400000004</v>
      </c>
      <c r="E2046" s="19" t="s">
        <v>282</v>
      </c>
      <c r="F2046" s="26">
        <v>44593</v>
      </c>
    </row>
    <row r="2047" spans="1:6" hidden="1">
      <c r="A2047" s="19">
        <v>109</v>
      </c>
      <c r="B2047" s="19" t="s">
        <v>2091</v>
      </c>
      <c r="C2047" s="24">
        <f>'Filter by planned &amp; actual'!G259</f>
        <v>22848565</v>
      </c>
      <c r="D2047" s="24">
        <f>'Filter by planned &amp; actual'!G2047</f>
        <v>16392615.289999999</v>
      </c>
      <c r="E2047" s="19" t="s">
        <v>282</v>
      </c>
      <c r="F2047" s="26">
        <v>44593</v>
      </c>
    </row>
    <row r="2048" spans="1:6" hidden="1">
      <c r="A2048" s="19">
        <v>110</v>
      </c>
      <c r="B2048" s="19" t="s">
        <v>2092</v>
      </c>
      <c r="C2048" s="24">
        <f>'Filter by planned &amp; actual'!G260</f>
        <v>28679072</v>
      </c>
      <c r="D2048" s="24">
        <f>'Filter by planned &amp; actual'!G2048</f>
        <v>19238923.890000001</v>
      </c>
      <c r="E2048" s="19" t="s">
        <v>282</v>
      </c>
      <c r="F2048" s="26">
        <v>44593</v>
      </c>
    </row>
    <row r="2049" spans="1:6" hidden="1">
      <c r="A2049" s="19">
        <v>111</v>
      </c>
      <c r="B2049" s="19" t="s">
        <v>2104</v>
      </c>
      <c r="C2049" s="24">
        <f>'Filter by planned &amp; actual'!G261</f>
        <v>850000</v>
      </c>
      <c r="D2049" s="24">
        <f>'Filter by planned &amp; actual'!G2049</f>
        <v>1014184.1200000001</v>
      </c>
      <c r="E2049" s="19" t="s">
        <v>282</v>
      </c>
      <c r="F2049" s="26">
        <v>44593</v>
      </c>
    </row>
    <row r="2050" spans="1:6" hidden="1">
      <c r="A2050" s="19">
        <v>112</v>
      </c>
      <c r="B2050" s="19" t="s">
        <v>2100</v>
      </c>
      <c r="C2050" s="24">
        <f>'Filter by planned &amp; actual'!G262</f>
        <v>15017853</v>
      </c>
      <c r="D2050" s="24">
        <f>'Filter by planned &amp; actual'!G2050</f>
        <v>15219633.139999997</v>
      </c>
      <c r="E2050" s="19" t="s">
        <v>282</v>
      </c>
      <c r="F2050" s="26">
        <v>44593</v>
      </c>
    </row>
    <row r="2051" spans="1:6" hidden="1">
      <c r="A2051" s="19">
        <v>113</v>
      </c>
      <c r="B2051" s="19" t="s">
        <v>2101</v>
      </c>
      <c r="C2051" s="24">
        <f>'Filter by planned &amp; actual'!G263</f>
        <v>61186345</v>
      </c>
      <c r="D2051" s="24">
        <f>'Filter by planned &amp; actual'!G2051</f>
        <v>13846837.209999999</v>
      </c>
      <c r="E2051" s="19" t="s">
        <v>282</v>
      </c>
      <c r="F2051" s="26">
        <v>44593</v>
      </c>
    </row>
    <row r="2052" spans="1:6" hidden="1">
      <c r="A2052" s="19">
        <v>114</v>
      </c>
      <c r="B2052" s="19" t="s">
        <v>2102</v>
      </c>
      <c r="C2052" s="24">
        <f>'Filter by planned &amp; actual'!G264</f>
        <v>854545</v>
      </c>
      <c r="D2052" s="24">
        <f>'Filter by planned &amp; actual'!G2052</f>
        <v>146631.52000000002</v>
      </c>
      <c r="E2052" s="19" t="s">
        <v>282</v>
      </c>
      <c r="F2052" s="26">
        <v>44593</v>
      </c>
    </row>
    <row r="2053" spans="1:6" hidden="1">
      <c r="A2053" s="20">
        <v>115</v>
      </c>
      <c r="B2053" s="20" t="s">
        <v>2103</v>
      </c>
      <c r="C2053" s="24">
        <f>'Filter by planned &amp; actual'!G265</f>
        <v>0</v>
      </c>
      <c r="D2053" s="24">
        <f>'Filter by planned &amp; actual'!G2053</f>
        <v>2344630.9900000002</v>
      </c>
      <c r="E2053" s="19" t="s">
        <v>282</v>
      </c>
      <c r="F2053" s="26">
        <v>44593</v>
      </c>
    </row>
    <row r="2054" spans="1:6" hidden="1">
      <c r="A2054" s="19">
        <v>116</v>
      </c>
      <c r="B2054" s="19" t="s">
        <v>2109</v>
      </c>
      <c r="C2054" s="24">
        <f>'Filter by planned &amp; actual'!G266</f>
        <v>512164</v>
      </c>
      <c r="D2054" s="24">
        <f>'Filter by planned &amp; actual'!G2054</f>
        <v>425474.44</v>
      </c>
      <c r="E2054" s="19" t="s">
        <v>282</v>
      </c>
      <c r="F2054" s="26">
        <v>44593</v>
      </c>
    </row>
    <row r="2055" spans="1:6" hidden="1">
      <c r="A2055" s="19">
        <v>117</v>
      </c>
      <c r="B2055" s="19" t="s">
        <v>2110</v>
      </c>
      <c r="C2055" s="24">
        <f>'Filter by planned &amp; actual'!G267</f>
        <v>2229813</v>
      </c>
      <c r="D2055" s="24">
        <f>'Filter by planned &amp; actual'!G2055</f>
        <v>627711.09000000008</v>
      </c>
      <c r="E2055" s="19" t="s">
        <v>282</v>
      </c>
      <c r="F2055" s="26">
        <v>44593</v>
      </c>
    </row>
    <row r="2056" spans="1:6" hidden="1">
      <c r="A2056" s="19">
        <v>118</v>
      </c>
      <c r="B2056" s="19" t="s">
        <v>2112</v>
      </c>
      <c r="C2056" s="24">
        <f>'Filter by planned &amp; actual'!G268</f>
        <v>5488645</v>
      </c>
      <c r="D2056" s="24">
        <f>'Filter by planned &amp; actual'!G2056</f>
        <v>3386530.3400000003</v>
      </c>
      <c r="E2056" s="19" t="s">
        <v>282</v>
      </c>
      <c r="F2056" s="26">
        <v>44593</v>
      </c>
    </row>
    <row r="2057" spans="1:6" hidden="1">
      <c r="A2057" s="19">
        <v>119</v>
      </c>
      <c r="B2057" s="19" t="s">
        <v>2113</v>
      </c>
      <c r="C2057" s="24">
        <f>'Filter by planned &amp; actual'!G269</f>
        <v>717191</v>
      </c>
      <c r="D2057" s="24">
        <f>'Filter by planned &amp; actual'!G2057</f>
        <v>249337.5</v>
      </c>
      <c r="E2057" s="19" t="s">
        <v>282</v>
      </c>
      <c r="F2057" s="26">
        <v>44593</v>
      </c>
    </row>
    <row r="2058" spans="1:6" hidden="1">
      <c r="A2058" s="19">
        <v>120</v>
      </c>
      <c r="B2058" s="19" t="s">
        <v>2114</v>
      </c>
      <c r="C2058" s="24">
        <f>'Filter by planned &amp; actual'!G270</f>
        <v>517790</v>
      </c>
      <c r="D2058" s="24">
        <f>'Filter by planned &amp; actual'!G2058</f>
        <v>83727.179999999993</v>
      </c>
      <c r="E2058" s="19" t="s">
        <v>282</v>
      </c>
      <c r="F2058" s="26">
        <v>44593</v>
      </c>
    </row>
    <row r="2059" spans="1:6" hidden="1">
      <c r="A2059" s="19">
        <v>121</v>
      </c>
      <c r="B2059" s="19" t="s">
        <v>2157</v>
      </c>
      <c r="C2059" s="24">
        <f>'Filter by planned &amp; actual'!G271</f>
        <v>0</v>
      </c>
      <c r="D2059" s="24">
        <f>'Filter by planned &amp; actual'!G2059</f>
        <v>0</v>
      </c>
      <c r="E2059" s="19" t="s">
        <v>282</v>
      </c>
      <c r="F2059" s="26">
        <v>44593</v>
      </c>
    </row>
    <row r="2060" spans="1:6" hidden="1">
      <c r="A2060" s="19">
        <v>122</v>
      </c>
      <c r="B2060" s="19" t="s">
        <v>2158</v>
      </c>
      <c r="C2060" s="24">
        <f>'Filter by planned &amp; actual'!G272</f>
        <v>0</v>
      </c>
      <c r="D2060" s="24">
        <f>'Filter by planned &amp; actual'!G2060</f>
        <v>17419.71</v>
      </c>
      <c r="E2060" s="19" t="s">
        <v>282</v>
      </c>
      <c r="F2060" s="26">
        <v>44593</v>
      </c>
    </row>
    <row r="2061" spans="1:6" hidden="1">
      <c r="A2061" s="19">
        <v>123</v>
      </c>
      <c r="B2061" s="19" t="s">
        <v>2159</v>
      </c>
      <c r="C2061" s="24">
        <f>'Filter by planned &amp; actual'!G273</f>
        <v>0</v>
      </c>
      <c r="D2061" s="24">
        <f>'Filter by planned &amp; actual'!G2061</f>
        <v>0</v>
      </c>
      <c r="E2061" s="19" t="s">
        <v>282</v>
      </c>
      <c r="F2061" s="26">
        <v>44593</v>
      </c>
    </row>
    <row r="2062" spans="1:6" hidden="1">
      <c r="A2062" s="19">
        <v>124</v>
      </c>
      <c r="B2062" s="19" t="s">
        <v>2160</v>
      </c>
      <c r="C2062" s="24">
        <f>'Filter by planned &amp; actual'!G274</f>
        <v>0</v>
      </c>
      <c r="D2062" s="24">
        <f>'Filter by planned &amp; actual'!G2062</f>
        <v>304109.83</v>
      </c>
      <c r="E2062" s="19" t="s">
        <v>282</v>
      </c>
      <c r="F2062" s="26">
        <v>44593</v>
      </c>
    </row>
    <row r="2063" spans="1:6" hidden="1">
      <c r="A2063" s="19">
        <v>125</v>
      </c>
      <c r="B2063" s="19" t="s">
        <v>2162</v>
      </c>
      <c r="C2063" s="24">
        <f>'Filter by planned &amp; actual'!G275</f>
        <v>0</v>
      </c>
      <c r="D2063" s="24">
        <f>'Filter by planned &amp; actual'!G2063</f>
        <v>623621.97</v>
      </c>
      <c r="E2063" s="19" t="s">
        <v>282</v>
      </c>
      <c r="F2063" s="26">
        <v>44593</v>
      </c>
    </row>
    <row r="2064" spans="1:6" hidden="1">
      <c r="A2064" s="19">
        <v>126</v>
      </c>
      <c r="B2064" s="19" t="s">
        <v>2163</v>
      </c>
      <c r="C2064" s="24">
        <f>'Filter by planned &amp; actual'!G276</f>
        <v>13298669</v>
      </c>
      <c r="D2064" s="24">
        <f>'Filter by planned &amp; actual'!G2064</f>
        <v>1855946.9300000002</v>
      </c>
      <c r="E2064" s="19" t="s">
        <v>282</v>
      </c>
      <c r="F2064" s="26">
        <v>44593</v>
      </c>
    </row>
    <row r="2065" spans="1:6" hidden="1">
      <c r="A2065" s="19">
        <v>127</v>
      </c>
      <c r="B2065" s="19" t="s">
        <v>2164</v>
      </c>
      <c r="C2065" s="24">
        <f>'Filter by planned &amp; actual'!G277</f>
        <v>48214286</v>
      </c>
      <c r="D2065" s="24">
        <f>'Filter by planned &amp; actual'!G2065</f>
        <v>42843745.190000005</v>
      </c>
      <c r="E2065" s="19" t="s">
        <v>282</v>
      </c>
      <c r="F2065" s="26">
        <v>44593</v>
      </c>
    </row>
    <row r="2066" spans="1:6" hidden="1">
      <c r="A2066" s="19">
        <v>128</v>
      </c>
      <c r="B2066" s="19" t="s">
        <v>2165</v>
      </c>
      <c r="C2066" s="24">
        <f>'Filter by planned &amp; actual'!G278</f>
        <v>12276683</v>
      </c>
      <c r="D2066" s="24">
        <f>'Filter by planned &amp; actual'!G2066</f>
        <v>3594052.29</v>
      </c>
      <c r="E2066" s="19" t="s">
        <v>282</v>
      </c>
      <c r="F2066" s="26">
        <v>44593</v>
      </c>
    </row>
    <row r="2067" spans="1:6" hidden="1">
      <c r="A2067" s="113">
        <v>129</v>
      </c>
      <c r="B2067" s="113" t="s">
        <v>2167</v>
      </c>
      <c r="C2067" s="24">
        <f>'Filter by planned &amp; actual'!G279</f>
        <v>0</v>
      </c>
      <c r="D2067" s="24">
        <f>'Filter by planned &amp; actual'!G2067</f>
        <v>34477</v>
      </c>
      <c r="E2067" s="19" t="s">
        <v>282</v>
      </c>
      <c r="F2067" s="26">
        <v>44593</v>
      </c>
    </row>
    <row r="2068" spans="1:6" hidden="1">
      <c r="A2068" s="113">
        <v>130</v>
      </c>
      <c r="B2068" s="113" t="s">
        <v>2168</v>
      </c>
      <c r="C2068" s="24">
        <f>'Filter by planned &amp; actual'!G280</f>
        <v>24612661</v>
      </c>
      <c r="D2068" s="24">
        <f>'Filter by planned &amp; actual'!G2068</f>
        <v>2980730.38</v>
      </c>
      <c r="E2068" s="19" t="s">
        <v>282</v>
      </c>
      <c r="F2068" s="26">
        <v>44593</v>
      </c>
    </row>
    <row r="2069" spans="1:6" hidden="1">
      <c r="A2069" s="113">
        <v>131</v>
      </c>
      <c r="B2069" s="113" t="s">
        <v>2169</v>
      </c>
      <c r="C2069" s="24">
        <f>'Filter by planned &amp; actual'!G281</f>
        <v>13118327</v>
      </c>
      <c r="D2069" s="24">
        <f>'Filter by planned &amp; actual'!G2069</f>
        <v>219792.61</v>
      </c>
      <c r="E2069" s="19" t="s">
        <v>282</v>
      </c>
      <c r="F2069" s="26">
        <v>44593</v>
      </c>
    </row>
    <row r="2070" spans="1:6" hidden="1">
      <c r="A2070" s="113">
        <v>132</v>
      </c>
      <c r="B2070" s="113" t="s">
        <v>2170</v>
      </c>
      <c r="C2070" s="24">
        <f>'Filter by planned &amp; actual'!G282</f>
        <v>6512121</v>
      </c>
      <c r="D2070" s="24">
        <f>'Filter by planned &amp; actual'!G2070</f>
        <v>2209474.5099999998</v>
      </c>
      <c r="E2070" s="19" t="s">
        <v>282</v>
      </c>
      <c r="F2070" s="26">
        <v>44593</v>
      </c>
    </row>
    <row r="2071" spans="1:6" hidden="1">
      <c r="A2071" s="113">
        <v>133</v>
      </c>
      <c r="B2071" s="113" t="s">
        <v>2171</v>
      </c>
      <c r="C2071" s="24">
        <f>'Filter by planned &amp; actual'!G283</f>
        <v>15455656</v>
      </c>
      <c r="D2071" s="24">
        <f>'Filter by planned &amp; actual'!G2071</f>
        <v>0</v>
      </c>
      <c r="E2071" s="19" t="s">
        <v>282</v>
      </c>
      <c r="F2071" s="26">
        <v>44593</v>
      </c>
    </row>
    <row r="2072" spans="1:6" hidden="1">
      <c r="A2072" s="113">
        <v>134</v>
      </c>
      <c r="B2072" s="113" t="s">
        <v>2172</v>
      </c>
      <c r="C2072" s="24">
        <f>'Filter by planned &amp; actual'!G284</f>
        <v>516000</v>
      </c>
      <c r="D2072" s="24">
        <f>'Filter by planned &amp; actual'!G2072</f>
        <v>632</v>
      </c>
      <c r="E2072" s="19" t="s">
        <v>282</v>
      </c>
      <c r="F2072" s="26">
        <v>44593</v>
      </c>
    </row>
    <row r="2073" spans="1:6" hidden="1">
      <c r="A2073" s="113">
        <v>135</v>
      </c>
      <c r="B2073" s="113" t="s">
        <v>2173</v>
      </c>
      <c r="C2073" s="24">
        <f>'Filter by planned &amp; actual'!G285</f>
        <v>0</v>
      </c>
      <c r="D2073" s="24">
        <f>'Filter by planned &amp; actual'!G2073</f>
        <v>0</v>
      </c>
      <c r="E2073" s="19" t="s">
        <v>282</v>
      </c>
      <c r="F2073" s="26">
        <v>44593</v>
      </c>
    </row>
    <row r="2074" spans="1:6" hidden="1">
      <c r="A2074" s="113">
        <v>136</v>
      </c>
      <c r="B2074" s="113" t="s">
        <v>2174</v>
      </c>
      <c r="C2074" s="24">
        <f>'Filter by planned &amp; actual'!G286</f>
        <v>34422464.369999997</v>
      </c>
      <c r="D2074" s="24">
        <f>'Filter by planned &amp; actual'!G2074</f>
        <v>6973657.959999999</v>
      </c>
      <c r="E2074" s="19" t="s">
        <v>282</v>
      </c>
      <c r="F2074" s="26">
        <v>44593</v>
      </c>
    </row>
    <row r="2075" spans="1:6" hidden="1">
      <c r="A2075" s="113">
        <v>137</v>
      </c>
      <c r="B2075" s="113" t="s">
        <v>2175</v>
      </c>
      <c r="C2075" s="24">
        <f>'Filter by planned &amp; actual'!G287</f>
        <v>0</v>
      </c>
      <c r="D2075" s="24">
        <f>'Filter by planned &amp; actual'!G2075</f>
        <v>510622.86</v>
      </c>
      <c r="E2075" s="19" t="s">
        <v>282</v>
      </c>
      <c r="F2075" s="26">
        <v>44593</v>
      </c>
    </row>
    <row r="2076" spans="1:6" hidden="1">
      <c r="A2076" s="113">
        <v>138</v>
      </c>
      <c r="B2076" s="113" t="s">
        <v>2176</v>
      </c>
      <c r="C2076" s="24">
        <f>'Filter by planned &amp; actual'!G288</f>
        <v>2400000</v>
      </c>
      <c r="D2076" s="24">
        <f>'Filter by planned &amp; actual'!G2076</f>
        <v>388415</v>
      </c>
      <c r="E2076" s="19" t="s">
        <v>282</v>
      </c>
      <c r="F2076" s="26">
        <v>44593</v>
      </c>
    </row>
    <row r="2077" spans="1:6" hidden="1">
      <c r="A2077" s="113">
        <v>139</v>
      </c>
      <c r="B2077" s="113" t="s">
        <v>2189</v>
      </c>
      <c r="C2077" s="24">
        <f>'Filter by planned &amp; actual'!G289</f>
        <v>972514.3949999999</v>
      </c>
      <c r="D2077" s="24">
        <f>'Filter by planned &amp; actual'!G2077</f>
        <v>4593746.47</v>
      </c>
      <c r="E2077" s="19" t="s">
        <v>282</v>
      </c>
      <c r="F2077" s="26">
        <v>44593</v>
      </c>
    </row>
    <row r="2078" spans="1:6" hidden="1">
      <c r="A2078" s="113">
        <v>140</v>
      </c>
      <c r="B2078" s="113" t="s">
        <v>2190</v>
      </c>
      <c r="C2078" s="24">
        <f>'Filter by planned &amp; actual'!G290</f>
        <v>3840000</v>
      </c>
      <c r="D2078" s="24">
        <f>'Filter by planned &amp; actual'!G2078</f>
        <v>0</v>
      </c>
      <c r="E2078" s="19" t="s">
        <v>282</v>
      </c>
      <c r="F2078" s="26">
        <v>44593</v>
      </c>
    </row>
    <row r="2079" spans="1:6" hidden="1">
      <c r="A2079" s="113">
        <v>141</v>
      </c>
      <c r="B2079" s="113" t="s">
        <v>2191</v>
      </c>
      <c r="C2079" s="24">
        <f>'Filter by planned &amp; actual'!G291</f>
        <v>0</v>
      </c>
      <c r="D2079" s="24">
        <f>'Filter by planned &amp; actual'!G2079</f>
        <v>0</v>
      </c>
      <c r="E2079" s="19" t="s">
        <v>282</v>
      </c>
      <c r="F2079" s="26">
        <v>44593</v>
      </c>
    </row>
    <row r="2080" spans="1:6" hidden="1">
      <c r="A2080" s="113">
        <v>142</v>
      </c>
      <c r="B2080" s="113" t="s">
        <v>2192</v>
      </c>
      <c r="C2080" s="24">
        <f>'Filter by planned &amp; actual'!G292</f>
        <v>18522815.406479996</v>
      </c>
      <c r="D2080" s="24">
        <f>'Filter by planned &amp; actual'!G2080</f>
        <v>71160.56</v>
      </c>
      <c r="E2080" s="19" t="s">
        <v>282</v>
      </c>
      <c r="F2080" s="26">
        <v>44593</v>
      </c>
    </row>
    <row r="2081" spans="1:6">
      <c r="A2081" s="113">
        <v>143</v>
      </c>
      <c r="B2081" s="113" t="s">
        <v>2193</v>
      </c>
      <c r="C2081" s="24">
        <f>'Filter by planned &amp; actual'!G293</f>
        <v>0</v>
      </c>
      <c r="D2081" s="24">
        <f>'Filter by planned &amp; actual'!G2081</f>
        <v>0</v>
      </c>
      <c r="E2081" s="19" t="s">
        <v>282</v>
      </c>
      <c r="F2081" s="26">
        <v>44593</v>
      </c>
    </row>
    <row r="2082" spans="1:6">
      <c r="A2082" s="152">
        <v>144</v>
      </c>
      <c r="B2082" s="152" t="s">
        <v>2207</v>
      </c>
      <c r="C2082" s="24">
        <f>'Filter by planned &amp; actual'!G294</f>
        <v>0</v>
      </c>
      <c r="D2082" s="24">
        <f>'Filter by planned &amp; actual'!G2082</f>
        <v>0</v>
      </c>
      <c r="E2082" s="19" t="s">
        <v>282</v>
      </c>
      <c r="F2082" s="26">
        <v>44593</v>
      </c>
    </row>
    <row r="2083" spans="1:6">
      <c r="A2083" s="152">
        <v>145</v>
      </c>
      <c r="B2083" s="152" t="s">
        <v>2208</v>
      </c>
      <c r="C2083" s="24">
        <f>'Filter by planned &amp; actual'!G295</f>
        <v>0</v>
      </c>
      <c r="D2083" s="24">
        <f>'Filter by planned &amp; actual'!G2083</f>
        <v>0</v>
      </c>
      <c r="E2083" s="19" t="s">
        <v>282</v>
      </c>
      <c r="F2083" s="26">
        <v>44593</v>
      </c>
    </row>
    <row r="2084" spans="1:6">
      <c r="A2084" s="152">
        <v>146</v>
      </c>
      <c r="B2084" s="152" t="s">
        <v>2211</v>
      </c>
      <c r="C2084" s="24">
        <f>'Filter by planned &amp; actual'!G296</f>
        <v>0</v>
      </c>
      <c r="D2084" s="24">
        <f>'Filter by planned &amp; actual'!G2084</f>
        <v>0</v>
      </c>
      <c r="E2084" s="19" t="s">
        <v>282</v>
      </c>
      <c r="F2084" s="26">
        <v>44593</v>
      </c>
    </row>
    <row r="2085" spans="1:6">
      <c r="A2085" s="152">
        <v>147</v>
      </c>
      <c r="B2085" s="152" t="s">
        <v>2212</v>
      </c>
      <c r="C2085" s="24">
        <f>'Filter by planned &amp; actual'!G297</f>
        <v>0</v>
      </c>
      <c r="D2085" s="24">
        <f>'Filter by planned &amp; actual'!G2085</f>
        <v>0</v>
      </c>
      <c r="E2085" s="19" t="s">
        <v>282</v>
      </c>
      <c r="F2085" s="26">
        <v>44593</v>
      </c>
    </row>
    <row r="2086" spans="1:6">
      <c r="A2086" s="152">
        <v>148</v>
      </c>
      <c r="B2086" s="152" t="s">
        <v>2213</v>
      </c>
      <c r="C2086" s="24">
        <f>'Filter by planned &amp; actual'!G298</f>
        <v>0</v>
      </c>
      <c r="D2086" s="24">
        <f>'Filter by planned &amp; actual'!G2086</f>
        <v>0</v>
      </c>
      <c r="E2086" s="19" t="s">
        <v>282</v>
      </c>
      <c r="F2086" s="26">
        <v>44593</v>
      </c>
    </row>
    <row r="2087" spans="1:6">
      <c r="A2087" s="19">
        <v>0</v>
      </c>
      <c r="B2087" s="20" t="s">
        <v>1985</v>
      </c>
      <c r="C2087" s="24">
        <f>'Filter by planned &amp; actual'!G299</f>
        <v>0</v>
      </c>
      <c r="D2087" s="24">
        <f>'Filter by planned &amp; actual'!G2087</f>
        <v>0</v>
      </c>
      <c r="E2087" s="19" t="s">
        <v>282</v>
      </c>
      <c r="F2087" s="26">
        <v>44593</v>
      </c>
    </row>
    <row r="2088" spans="1:6" hidden="1">
      <c r="A2088" s="19">
        <v>1</v>
      </c>
      <c r="B2088" s="19" t="s">
        <v>7</v>
      </c>
      <c r="C2088" s="24">
        <f>'Filter by planned &amp; actual'!G300</f>
        <v>50406693</v>
      </c>
      <c r="D2088" s="24">
        <f>'Filter by planned &amp; actual'!G2088</f>
        <v>40802330.630000003</v>
      </c>
      <c r="E2088" s="19" t="s">
        <v>282</v>
      </c>
      <c r="F2088" s="26">
        <v>44621</v>
      </c>
    </row>
    <row r="2089" spans="1:6" hidden="1">
      <c r="A2089" s="19">
        <v>2</v>
      </c>
      <c r="B2089" s="19" t="s">
        <v>8</v>
      </c>
      <c r="C2089" s="24">
        <f>'Filter by planned &amp; actual'!G301</f>
        <v>0</v>
      </c>
      <c r="D2089" s="24">
        <f>'Filter by planned &amp; actual'!G2089</f>
        <v>2974708.57</v>
      </c>
      <c r="E2089" s="19" t="s">
        <v>282</v>
      </c>
      <c r="F2089" s="26">
        <v>44621</v>
      </c>
    </row>
    <row r="2090" spans="1:6" hidden="1">
      <c r="A2090" s="19">
        <v>3</v>
      </c>
      <c r="B2090" s="19" t="s">
        <v>9</v>
      </c>
      <c r="C2090" s="24">
        <f>'Filter by planned &amp; actual'!G302</f>
        <v>0</v>
      </c>
      <c r="D2090" s="24">
        <f>'Filter by planned &amp; actual'!G2090</f>
        <v>1712510.3399999999</v>
      </c>
      <c r="E2090" s="19" t="s">
        <v>282</v>
      </c>
      <c r="F2090" s="26">
        <v>44621</v>
      </c>
    </row>
    <row r="2091" spans="1:6" hidden="1">
      <c r="A2091" s="19">
        <v>4</v>
      </c>
      <c r="B2091" s="19" t="s">
        <v>10</v>
      </c>
      <c r="C2091" s="24">
        <f>'Filter by planned &amp; actual'!G303</f>
        <v>0</v>
      </c>
      <c r="D2091" s="24">
        <f>'Filter by planned &amp; actual'!G2091</f>
        <v>78279.320000000007</v>
      </c>
      <c r="E2091" s="19" t="s">
        <v>282</v>
      </c>
      <c r="F2091" s="26">
        <v>44621</v>
      </c>
    </row>
    <row r="2092" spans="1:6" hidden="1">
      <c r="A2092" s="19">
        <v>5</v>
      </c>
      <c r="B2092" s="19" t="s">
        <v>11</v>
      </c>
      <c r="C2092" s="24">
        <f>'Filter by planned &amp; actual'!G304</f>
        <v>0</v>
      </c>
      <c r="D2092" s="24">
        <f>'Filter by planned &amp; actual'!G2092</f>
        <v>5885755.9500000011</v>
      </c>
      <c r="E2092" s="19" t="s">
        <v>282</v>
      </c>
      <c r="F2092" s="26">
        <v>44621</v>
      </c>
    </row>
    <row r="2093" spans="1:6" hidden="1">
      <c r="A2093" s="19">
        <v>6</v>
      </c>
      <c r="B2093" s="19" t="s">
        <v>12</v>
      </c>
      <c r="C2093" s="24">
        <f>'Filter by planned &amp; actual'!G305</f>
        <v>55459213</v>
      </c>
      <c r="D2093" s="24">
        <f>'Filter by planned &amp; actual'!G2093</f>
        <v>37433656.390000001</v>
      </c>
      <c r="E2093" s="19" t="s">
        <v>282</v>
      </c>
      <c r="F2093" s="26">
        <v>44621</v>
      </c>
    </row>
    <row r="2094" spans="1:6" hidden="1">
      <c r="A2094" s="19">
        <v>7</v>
      </c>
      <c r="B2094" s="19" t="s">
        <v>13</v>
      </c>
      <c r="C2094" s="24">
        <f>'Filter by planned &amp; actual'!G306</f>
        <v>0</v>
      </c>
      <c r="D2094" s="24">
        <f>'Filter by planned &amp; actual'!G2094</f>
        <v>1804245.4000000004</v>
      </c>
      <c r="E2094" s="19" t="s">
        <v>282</v>
      </c>
      <c r="F2094" s="26">
        <v>44621</v>
      </c>
    </row>
    <row r="2095" spans="1:6" hidden="1">
      <c r="A2095" s="19">
        <v>8</v>
      </c>
      <c r="B2095" s="19" t="s">
        <v>2004</v>
      </c>
      <c r="C2095" s="24">
        <f>'Filter by planned &amp; actual'!G307</f>
        <v>14367526</v>
      </c>
      <c r="D2095" s="24">
        <f>'Filter by planned &amp; actual'!G2095</f>
        <v>18316658.939999998</v>
      </c>
      <c r="E2095" s="19" t="s">
        <v>282</v>
      </c>
      <c r="F2095" s="26">
        <v>44621</v>
      </c>
    </row>
    <row r="2096" spans="1:6" hidden="1">
      <c r="A2096" s="19">
        <v>9</v>
      </c>
      <c r="B2096" s="19" t="s">
        <v>15</v>
      </c>
      <c r="C2096" s="24">
        <f>'Filter by planned &amp; actual'!G308</f>
        <v>0</v>
      </c>
      <c r="D2096" s="24">
        <f>'Filter by planned &amp; actual'!G2096</f>
        <v>102964</v>
      </c>
      <c r="E2096" s="19" t="s">
        <v>282</v>
      </c>
      <c r="F2096" s="26">
        <v>44621</v>
      </c>
    </row>
    <row r="2097" spans="1:6" hidden="1">
      <c r="A2097" s="19">
        <v>10</v>
      </c>
      <c r="B2097" s="19" t="s">
        <v>16</v>
      </c>
      <c r="C2097" s="24">
        <f>'Filter by planned &amp; actual'!G309</f>
        <v>0</v>
      </c>
      <c r="D2097" s="24">
        <f>'Filter by planned &amp; actual'!G2097</f>
        <v>5884969.4199999999</v>
      </c>
      <c r="E2097" s="19" t="s">
        <v>282</v>
      </c>
      <c r="F2097" s="26">
        <v>44621</v>
      </c>
    </row>
    <row r="2098" spans="1:6" hidden="1">
      <c r="A2098" s="19">
        <v>11</v>
      </c>
      <c r="B2098" s="19" t="s">
        <v>17</v>
      </c>
      <c r="C2098" s="24">
        <f>'Filter by planned &amp; actual'!G310</f>
        <v>6000000</v>
      </c>
      <c r="D2098" s="24">
        <f>'Filter by planned &amp; actual'!G2098</f>
        <v>297485.7</v>
      </c>
      <c r="E2098" s="19" t="s">
        <v>282</v>
      </c>
      <c r="F2098" s="26">
        <v>44621</v>
      </c>
    </row>
    <row r="2099" spans="1:6" hidden="1">
      <c r="A2099" s="19">
        <v>12</v>
      </c>
      <c r="B2099" s="19" t="s">
        <v>18</v>
      </c>
      <c r="C2099" s="24">
        <f>'Filter by planned &amp; actual'!G311</f>
        <v>0</v>
      </c>
      <c r="D2099" s="24">
        <f>'Filter by planned &amp; actual'!G2099</f>
        <v>4671987.18</v>
      </c>
      <c r="E2099" s="19" t="s">
        <v>282</v>
      </c>
      <c r="F2099" s="26">
        <v>44621</v>
      </c>
    </row>
    <row r="2100" spans="1:6" hidden="1">
      <c r="A2100" s="19">
        <v>13</v>
      </c>
      <c r="B2100" s="19" t="s">
        <v>19</v>
      </c>
      <c r="C2100" s="24">
        <f>'Filter by planned &amp; actual'!G312</f>
        <v>0</v>
      </c>
      <c r="D2100" s="24">
        <f>'Filter by planned &amp; actual'!G2100</f>
        <v>0</v>
      </c>
      <c r="E2100" s="19" t="s">
        <v>282</v>
      </c>
      <c r="F2100" s="26">
        <v>44621</v>
      </c>
    </row>
    <row r="2101" spans="1:6" hidden="1">
      <c r="A2101" s="19">
        <v>14</v>
      </c>
      <c r="B2101" s="19" t="s">
        <v>20</v>
      </c>
      <c r="C2101" s="24">
        <f>'Filter by planned &amp; actual'!G313</f>
        <v>0</v>
      </c>
      <c r="D2101" s="24">
        <f>'Filter by planned &amp; actual'!G2101</f>
        <v>0</v>
      </c>
      <c r="E2101" s="19" t="s">
        <v>282</v>
      </c>
      <c r="F2101" s="26">
        <v>44621</v>
      </c>
    </row>
    <row r="2102" spans="1:6" hidden="1">
      <c r="A2102" s="19">
        <v>15</v>
      </c>
      <c r="B2102" s="19" t="s">
        <v>21</v>
      </c>
      <c r="C2102" s="24">
        <f>'Filter by planned &amp; actual'!G314</f>
        <v>0</v>
      </c>
      <c r="D2102" s="24">
        <f>'Filter by planned &amp; actual'!G2102</f>
        <v>0</v>
      </c>
      <c r="E2102" s="19" t="s">
        <v>282</v>
      </c>
      <c r="F2102" s="26">
        <v>44621</v>
      </c>
    </row>
    <row r="2103" spans="1:6" hidden="1">
      <c r="A2103" s="19">
        <v>16</v>
      </c>
      <c r="B2103" s="19" t="s">
        <v>22</v>
      </c>
      <c r="C2103" s="24">
        <f>'Filter by planned &amp; actual'!G315</f>
        <v>0</v>
      </c>
      <c r="D2103" s="24">
        <f>'Filter by planned &amp; actual'!G2103</f>
        <v>0</v>
      </c>
      <c r="E2103" s="19" t="s">
        <v>282</v>
      </c>
      <c r="F2103" s="26">
        <v>44621</v>
      </c>
    </row>
    <row r="2104" spans="1:6" hidden="1">
      <c r="A2104" s="19">
        <v>17</v>
      </c>
      <c r="B2104" s="19" t="s">
        <v>23</v>
      </c>
      <c r="C2104" s="24">
        <f>'Filter by planned &amp; actual'!G316</f>
        <v>0</v>
      </c>
      <c r="D2104" s="24">
        <f>'Filter by planned &amp; actual'!G2104</f>
        <v>914.42</v>
      </c>
      <c r="E2104" s="19" t="s">
        <v>282</v>
      </c>
      <c r="F2104" s="26">
        <v>44621</v>
      </c>
    </row>
    <row r="2105" spans="1:6" hidden="1">
      <c r="A2105" s="19">
        <v>18</v>
      </c>
      <c r="B2105" s="19" t="s">
        <v>24</v>
      </c>
      <c r="C2105" s="24">
        <f>'Filter by planned &amp; actual'!G317</f>
        <v>10350000</v>
      </c>
      <c r="D2105" s="24">
        <f>'Filter by planned &amp; actual'!G2105</f>
        <v>2319769.2699999996</v>
      </c>
      <c r="E2105" s="19" t="s">
        <v>282</v>
      </c>
      <c r="F2105" s="26">
        <v>44621</v>
      </c>
    </row>
    <row r="2106" spans="1:6" hidden="1">
      <c r="A2106" s="19">
        <v>19</v>
      </c>
      <c r="B2106" s="19" t="s">
        <v>25</v>
      </c>
      <c r="C2106" s="24">
        <f>'Filter by planned &amp; actual'!G318</f>
        <v>21079947</v>
      </c>
      <c r="D2106" s="24">
        <f>'Filter by planned &amp; actual'!G2106</f>
        <v>3954920.4900000007</v>
      </c>
      <c r="E2106" s="19" t="s">
        <v>282</v>
      </c>
      <c r="F2106" s="26">
        <v>44621</v>
      </c>
    </row>
    <row r="2107" spans="1:6" hidden="1">
      <c r="A2107" s="19">
        <v>20</v>
      </c>
      <c r="B2107" s="19" t="s">
        <v>26</v>
      </c>
      <c r="C2107" s="24">
        <f>'Filter by planned &amp; actual'!G319</f>
        <v>20000000</v>
      </c>
      <c r="D2107" s="24">
        <f>'Filter by planned &amp; actual'!G2107</f>
        <v>16096644.91</v>
      </c>
      <c r="E2107" s="19" t="s">
        <v>282</v>
      </c>
      <c r="F2107" s="26">
        <v>44621</v>
      </c>
    </row>
    <row r="2108" spans="1:6" hidden="1">
      <c r="A2108" s="19">
        <v>21</v>
      </c>
      <c r="B2108" s="19" t="s">
        <v>27</v>
      </c>
      <c r="C2108" s="24">
        <f>'Filter by planned &amp; actual'!G320</f>
        <v>34691546</v>
      </c>
      <c r="D2108" s="24">
        <f>'Filter by planned &amp; actual'!G2108</f>
        <v>16301069.469999997</v>
      </c>
      <c r="E2108" s="19" t="s">
        <v>282</v>
      </c>
      <c r="F2108" s="26">
        <v>44621</v>
      </c>
    </row>
    <row r="2109" spans="1:6" hidden="1">
      <c r="A2109" s="19">
        <v>22</v>
      </c>
      <c r="B2109" s="19" t="s">
        <v>29</v>
      </c>
      <c r="C2109" s="24">
        <f>'Filter by planned &amp; actual'!G321</f>
        <v>37510700</v>
      </c>
      <c r="D2109" s="24">
        <f>'Filter by planned &amp; actual'!G2109</f>
        <v>1348447.79</v>
      </c>
      <c r="E2109" s="19" t="s">
        <v>282</v>
      </c>
      <c r="F2109" s="26">
        <v>44621</v>
      </c>
    </row>
    <row r="2110" spans="1:6" hidden="1">
      <c r="A2110" s="19">
        <v>23</v>
      </c>
      <c r="B2110" s="19" t="s">
        <v>30</v>
      </c>
      <c r="C2110" s="24">
        <f>'Filter by planned &amp; actual'!G322</f>
        <v>31619014</v>
      </c>
      <c r="D2110" s="24">
        <f>'Filter by planned &amp; actual'!G2110</f>
        <v>6513076.3800000018</v>
      </c>
      <c r="E2110" s="19" t="s">
        <v>282</v>
      </c>
      <c r="F2110" s="26">
        <v>44621</v>
      </c>
    </row>
    <row r="2111" spans="1:6" hidden="1">
      <c r="A2111" s="19">
        <v>24</v>
      </c>
      <c r="B2111" s="19" t="s">
        <v>31</v>
      </c>
      <c r="C2111" s="24">
        <f>'Filter by planned &amp; actual'!G323</f>
        <v>0</v>
      </c>
      <c r="D2111" s="24">
        <f>'Filter by planned &amp; actual'!G2111</f>
        <v>247310.68</v>
      </c>
      <c r="E2111" s="19" t="s">
        <v>282</v>
      </c>
      <c r="F2111" s="26">
        <v>44621</v>
      </c>
    </row>
    <row r="2112" spans="1:6" hidden="1">
      <c r="A2112" s="19">
        <v>25</v>
      </c>
      <c r="B2112" s="19" t="s">
        <v>32</v>
      </c>
      <c r="C2112" s="24">
        <f>'Filter by planned &amp; actual'!G324</f>
        <v>0</v>
      </c>
      <c r="D2112" s="24">
        <f>'Filter by planned &amp; actual'!G2112</f>
        <v>126620</v>
      </c>
      <c r="E2112" s="19" t="s">
        <v>282</v>
      </c>
      <c r="F2112" s="26">
        <v>44621</v>
      </c>
    </row>
    <row r="2113" spans="1:6" hidden="1">
      <c r="A2113" s="19">
        <v>26</v>
      </c>
      <c r="B2113" s="19" t="s">
        <v>34</v>
      </c>
      <c r="C2113" s="24">
        <f>'Filter by planned &amp; actual'!G325</f>
        <v>3214547</v>
      </c>
      <c r="D2113" s="24">
        <f>'Filter by planned &amp; actual'!G2113</f>
        <v>2883866.22</v>
      </c>
      <c r="E2113" s="19" t="s">
        <v>282</v>
      </c>
      <c r="F2113" s="26">
        <v>44621</v>
      </c>
    </row>
    <row r="2114" spans="1:6" hidden="1">
      <c r="A2114" s="19">
        <v>27</v>
      </c>
      <c r="B2114" s="19" t="s">
        <v>35</v>
      </c>
      <c r="C2114" s="24">
        <f>'Filter by planned &amp; actual'!G326</f>
        <v>0</v>
      </c>
      <c r="D2114" s="24">
        <f>'Filter by planned &amp; actual'!G2114</f>
        <v>276131.63</v>
      </c>
      <c r="E2114" s="19" t="s">
        <v>282</v>
      </c>
      <c r="F2114" s="26">
        <v>44621</v>
      </c>
    </row>
    <row r="2115" spans="1:6" hidden="1">
      <c r="A2115" s="19">
        <v>28</v>
      </c>
      <c r="B2115" s="19" t="s">
        <v>36</v>
      </c>
      <c r="C2115" s="24">
        <f>'Filter by planned &amp; actual'!G327</f>
        <v>0</v>
      </c>
      <c r="D2115" s="24">
        <f>'Filter by planned &amp; actual'!G2115</f>
        <v>106963.75</v>
      </c>
      <c r="E2115" s="19" t="s">
        <v>282</v>
      </c>
      <c r="F2115" s="26">
        <v>44621</v>
      </c>
    </row>
    <row r="2116" spans="1:6" hidden="1">
      <c r="A2116" s="19">
        <v>29</v>
      </c>
      <c r="B2116" s="19" t="s">
        <v>37</v>
      </c>
      <c r="C2116" s="24">
        <f>'Filter by planned &amp; actual'!G328</f>
        <v>0</v>
      </c>
      <c r="D2116" s="24">
        <f>'Filter by planned &amp; actual'!G2116</f>
        <v>158094.99</v>
      </c>
      <c r="E2116" s="19" t="s">
        <v>282</v>
      </c>
      <c r="F2116" s="26">
        <v>44621</v>
      </c>
    </row>
    <row r="2117" spans="1:6" hidden="1">
      <c r="A2117" s="19">
        <v>30</v>
      </c>
      <c r="B2117" s="19" t="s">
        <v>38</v>
      </c>
      <c r="C2117" s="24">
        <f>'Filter by planned &amp; actual'!G329</f>
        <v>0</v>
      </c>
      <c r="D2117" s="24">
        <f>'Filter by planned &amp; actual'!G2117</f>
        <v>233235</v>
      </c>
      <c r="E2117" s="19" t="s">
        <v>282</v>
      </c>
      <c r="F2117" s="26">
        <v>44621</v>
      </c>
    </row>
    <row r="2118" spans="1:6" hidden="1">
      <c r="A2118" s="19">
        <v>31</v>
      </c>
      <c r="B2118" s="19" t="s">
        <v>39</v>
      </c>
      <c r="C2118" s="24">
        <f>'Filter by planned &amp; actual'!G330</f>
        <v>0</v>
      </c>
      <c r="D2118" s="24">
        <f>'Filter by planned &amp; actual'!G2118</f>
        <v>0</v>
      </c>
      <c r="E2118" s="19" t="s">
        <v>282</v>
      </c>
      <c r="F2118" s="26">
        <v>44621</v>
      </c>
    </row>
    <row r="2119" spans="1:6" hidden="1">
      <c r="A2119" s="19">
        <v>32</v>
      </c>
      <c r="B2119" s="19" t="s">
        <v>40</v>
      </c>
      <c r="C2119" s="24">
        <f>'Filter by planned &amp; actual'!G331</f>
        <v>0</v>
      </c>
      <c r="D2119" s="24">
        <f>'Filter by planned &amp; actual'!G2119</f>
        <v>293773</v>
      </c>
      <c r="E2119" s="19" t="s">
        <v>282</v>
      </c>
      <c r="F2119" s="26">
        <v>44621</v>
      </c>
    </row>
    <row r="2120" spans="1:6" hidden="1">
      <c r="A2120" s="19">
        <v>33</v>
      </c>
      <c r="B2120" s="19" t="s">
        <v>41</v>
      </c>
      <c r="C2120" s="24">
        <f>'Filter by planned &amp; actual'!G332</f>
        <v>0</v>
      </c>
      <c r="D2120" s="24">
        <f>'Filter by planned &amp; actual'!G2120</f>
        <v>646265.15999999992</v>
      </c>
      <c r="E2120" s="19" t="s">
        <v>282</v>
      </c>
      <c r="F2120" s="26">
        <v>44621</v>
      </c>
    </row>
    <row r="2121" spans="1:6" hidden="1">
      <c r="A2121" s="19">
        <v>34</v>
      </c>
      <c r="B2121" s="19" t="s">
        <v>42</v>
      </c>
      <c r="C2121" s="24">
        <f>'Filter by planned &amp; actual'!G333</f>
        <v>1416538</v>
      </c>
      <c r="D2121" s="24">
        <f>'Filter by planned &amp; actual'!G2121</f>
        <v>3833460.45</v>
      </c>
      <c r="E2121" s="19" t="s">
        <v>282</v>
      </c>
      <c r="F2121" s="26">
        <v>44621</v>
      </c>
    </row>
    <row r="2122" spans="1:6" hidden="1">
      <c r="A2122" s="19">
        <v>35</v>
      </c>
      <c r="B2122" s="19" t="s">
        <v>43</v>
      </c>
      <c r="C2122" s="24">
        <f>'Filter by planned &amp; actual'!G334</f>
        <v>0</v>
      </c>
      <c r="D2122" s="24">
        <f>'Filter by planned &amp; actual'!G2122</f>
        <v>0</v>
      </c>
      <c r="E2122" s="19" t="s">
        <v>282</v>
      </c>
      <c r="F2122" s="26">
        <v>44621</v>
      </c>
    </row>
    <row r="2123" spans="1:6" hidden="1">
      <c r="A2123" s="19">
        <v>36</v>
      </c>
      <c r="B2123" s="19" t="s">
        <v>44</v>
      </c>
      <c r="C2123" s="24">
        <f>'Filter by planned &amp; actual'!G335</f>
        <v>0</v>
      </c>
      <c r="D2123" s="24">
        <f>'Filter by planned &amp; actual'!G2123</f>
        <v>132289.43000000002</v>
      </c>
      <c r="E2123" s="19" t="s">
        <v>282</v>
      </c>
      <c r="F2123" s="26">
        <v>44621</v>
      </c>
    </row>
    <row r="2124" spans="1:6" hidden="1">
      <c r="A2124" s="19">
        <v>37</v>
      </c>
      <c r="B2124" s="19" t="s">
        <v>1980</v>
      </c>
      <c r="C2124" s="24">
        <f>'Filter by planned &amp; actual'!G336</f>
        <v>3845155</v>
      </c>
      <c r="D2124" s="24">
        <f>'Filter by planned &amp; actual'!G2124</f>
        <v>2623311.71</v>
      </c>
      <c r="E2124" s="19" t="s">
        <v>282</v>
      </c>
      <c r="F2124" s="26">
        <v>44621</v>
      </c>
    </row>
    <row r="2125" spans="1:6" hidden="1">
      <c r="A2125" s="19">
        <v>38</v>
      </c>
      <c r="B2125" s="19" t="s">
        <v>1982</v>
      </c>
      <c r="C2125" s="24">
        <f>'Filter by planned &amp; actual'!G337</f>
        <v>19038269</v>
      </c>
      <c r="D2125" s="24">
        <f>'Filter by planned &amp; actual'!G2125</f>
        <v>10481887.880000005</v>
      </c>
      <c r="E2125" s="19" t="s">
        <v>282</v>
      </c>
      <c r="F2125" s="26">
        <v>44621</v>
      </c>
    </row>
    <row r="2126" spans="1:6" hidden="1">
      <c r="A2126" s="19">
        <v>39</v>
      </c>
      <c r="B2126" s="19" t="s">
        <v>1984</v>
      </c>
      <c r="C2126" s="24">
        <f>'Filter by planned &amp; actual'!G338</f>
        <v>15782544</v>
      </c>
      <c r="D2126" s="24">
        <f>'Filter by planned &amp; actual'!G2126</f>
        <v>30963356.330000002</v>
      </c>
      <c r="E2126" s="19" t="s">
        <v>282</v>
      </c>
      <c r="F2126" s="26">
        <v>44621</v>
      </c>
    </row>
    <row r="2127" spans="1:6" hidden="1">
      <c r="A2127" s="19">
        <v>40</v>
      </c>
      <c r="B2127" s="19" t="s">
        <v>2001</v>
      </c>
      <c r="C2127" s="24">
        <f>'Filter by planned &amp; actual'!G339</f>
        <v>15091588.810000001</v>
      </c>
      <c r="D2127" s="24">
        <f>'Filter by planned &amp; actual'!G2127</f>
        <v>55180097.580000013</v>
      </c>
      <c r="E2127" s="19" t="s">
        <v>282</v>
      </c>
      <c r="F2127" s="26">
        <v>44621</v>
      </c>
    </row>
    <row r="2128" spans="1:6" hidden="1">
      <c r="A2128" s="19">
        <v>41</v>
      </c>
      <c r="B2128" s="19" t="s">
        <v>2002</v>
      </c>
      <c r="C2128" s="24">
        <f>'Filter by planned &amp; actual'!G340</f>
        <v>525247</v>
      </c>
      <c r="D2128" s="24">
        <f>'Filter by planned &amp; actual'!G2128</f>
        <v>734949.46</v>
      </c>
      <c r="E2128" s="19" t="s">
        <v>282</v>
      </c>
      <c r="F2128" s="26">
        <v>44621</v>
      </c>
    </row>
    <row r="2129" spans="1:6" hidden="1">
      <c r="A2129" s="19">
        <v>42</v>
      </c>
      <c r="B2129" s="19" t="s">
        <v>2003</v>
      </c>
      <c r="C2129" s="24">
        <f>'Filter by planned &amp; actual'!G341</f>
        <v>70836800</v>
      </c>
      <c r="D2129" s="24">
        <f>'Filter by planned &amp; actual'!G2129</f>
        <v>58048335.519999981</v>
      </c>
      <c r="E2129" s="19" t="s">
        <v>282</v>
      </c>
      <c r="F2129" s="26">
        <v>44621</v>
      </c>
    </row>
    <row r="2130" spans="1:6" hidden="1">
      <c r="A2130" s="19">
        <v>43</v>
      </c>
      <c r="B2130" s="19" t="s">
        <v>2064</v>
      </c>
      <c r="C2130" s="24">
        <f>'Filter by planned &amp; actual'!G342</f>
        <v>0</v>
      </c>
      <c r="D2130" s="24">
        <f>'Filter by planned &amp; actual'!G2130</f>
        <v>0</v>
      </c>
      <c r="E2130" s="19" t="s">
        <v>282</v>
      </c>
      <c r="F2130" s="26">
        <v>44621</v>
      </c>
    </row>
    <row r="2131" spans="1:6" hidden="1">
      <c r="A2131" s="19">
        <v>44</v>
      </c>
      <c r="B2131" s="19" t="s">
        <v>2062</v>
      </c>
      <c r="C2131" s="24">
        <f>'Filter by planned &amp; actual'!G343</f>
        <v>0</v>
      </c>
      <c r="D2131" s="24">
        <f>'Filter by planned &amp; actual'!G2131</f>
        <v>92505</v>
      </c>
      <c r="E2131" s="19" t="s">
        <v>282</v>
      </c>
      <c r="F2131" s="26">
        <v>44621</v>
      </c>
    </row>
    <row r="2132" spans="1:6" hidden="1">
      <c r="A2132" s="19">
        <v>45</v>
      </c>
      <c r="B2132" s="19" t="s">
        <v>2063</v>
      </c>
      <c r="C2132" s="24">
        <f>'Filter by planned &amp; actual'!G344</f>
        <v>0</v>
      </c>
      <c r="D2132" s="24">
        <f>'Filter by planned &amp; actual'!G2132</f>
        <v>0</v>
      </c>
      <c r="E2132" s="19" t="s">
        <v>282</v>
      </c>
      <c r="F2132" s="26">
        <v>44621</v>
      </c>
    </row>
    <row r="2133" spans="1:6" hidden="1">
      <c r="A2133" s="19">
        <v>46</v>
      </c>
      <c r="B2133" s="12" t="s">
        <v>2065</v>
      </c>
      <c r="C2133" s="24">
        <f>'Filter by planned &amp; actual'!G345</f>
        <v>37553899</v>
      </c>
      <c r="D2133" s="24">
        <f>'Filter by planned &amp; actual'!G2133</f>
        <v>53919239.969999991</v>
      </c>
      <c r="E2133" s="19" t="s">
        <v>282</v>
      </c>
      <c r="F2133" s="26">
        <v>44621</v>
      </c>
    </row>
    <row r="2134" spans="1:6" hidden="1">
      <c r="A2134" s="19">
        <v>47</v>
      </c>
      <c r="B2134" s="12" t="s">
        <v>2066</v>
      </c>
      <c r="C2134" s="24">
        <f>'Filter by planned &amp; actual'!G346</f>
        <v>30293674</v>
      </c>
      <c r="D2134" s="24">
        <f>'Filter by planned &amp; actual'!G2134</f>
        <v>8870327.4399999995</v>
      </c>
      <c r="E2134" s="19" t="s">
        <v>282</v>
      </c>
      <c r="F2134" s="26">
        <v>44621</v>
      </c>
    </row>
    <row r="2135" spans="1:6" hidden="1">
      <c r="A2135" s="19">
        <v>48</v>
      </c>
      <c r="B2135" s="19" t="s">
        <v>2068</v>
      </c>
      <c r="C2135" s="24">
        <f>'Filter by planned &amp; actual'!G347</f>
        <v>8454124</v>
      </c>
      <c r="D2135" s="24">
        <f>'Filter by planned &amp; actual'!G2135</f>
        <v>29604077.259999998</v>
      </c>
      <c r="E2135" s="19" t="s">
        <v>282</v>
      </c>
      <c r="F2135" s="26">
        <v>44621</v>
      </c>
    </row>
    <row r="2136" spans="1:6" hidden="1">
      <c r="A2136" s="19">
        <v>49</v>
      </c>
      <c r="B2136" s="19" t="s">
        <v>2069</v>
      </c>
      <c r="C2136" s="24">
        <f>'Filter by planned &amp; actual'!G348</f>
        <v>0</v>
      </c>
      <c r="D2136" s="24">
        <f>'Filter by planned &amp; actual'!G2136</f>
        <v>46803.439999999995</v>
      </c>
      <c r="E2136" s="19" t="s">
        <v>282</v>
      </c>
      <c r="F2136" s="26">
        <v>44621</v>
      </c>
    </row>
    <row r="2137" spans="1:6" hidden="1">
      <c r="A2137" s="19">
        <v>50</v>
      </c>
      <c r="B2137" s="19" t="s">
        <v>66</v>
      </c>
      <c r="C2137" s="24">
        <f>'Filter by planned &amp; actual'!G349</f>
        <v>0</v>
      </c>
      <c r="D2137" s="24">
        <f>'Filter by planned &amp; actual'!G2137</f>
        <v>0</v>
      </c>
      <c r="E2137" s="19" t="s">
        <v>282</v>
      </c>
      <c r="F2137" s="26">
        <v>44621</v>
      </c>
    </row>
    <row r="2138" spans="1:6" hidden="1">
      <c r="A2138" s="19">
        <v>51</v>
      </c>
      <c r="B2138" s="19" t="s">
        <v>67</v>
      </c>
      <c r="C2138" s="24">
        <f>'Filter by planned &amp; actual'!G350</f>
        <v>0</v>
      </c>
      <c r="D2138" s="24">
        <f>'Filter by planned &amp; actual'!G2138</f>
        <v>0</v>
      </c>
      <c r="E2138" s="19" t="s">
        <v>282</v>
      </c>
      <c r="F2138" s="26">
        <v>44621</v>
      </c>
    </row>
    <row r="2139" spans="1:6" hidden="1">
      <c r="A2139" s="19">
        <v>52</v>
      </c>
      <c r="B2139" s="19" t="s">
        <v>68</v>
      </c>
      <c r="C2139" s="24">
        <f>'Filter by planned &amp; actual'!G351</f>
        <v>0</v>
      </c>
      <c r="D2139" s="24">
        <f>'Filter by planned &amp; actual'!G2139</f>
        <v>0</v>
      </c>
      <c r="E2139" s="19" t="s">
        <v>282</v>
      </c>
      <c r="F2139" s="26">
        <v>44621</v>
      </c>
    </row>
    <row r="2140" spans="1:6" hidden="1">
      <c r="A2140" s="19">
        <v>53</v>
      </c>
      <c r="B2140" s="19" t="s">
        <v>69</v>
      </c>
      <c r="C2140" s="24">
        <f>'Filter by planned &amp; actual'!G352</f>
        <v>0</v>
      </c>
      <c r="D2140" s="24">
        <f>'Filter by planned &amp; actual'!G2140</f>
        <v>0</v>
      </c>
      <c r="E2140" s="19" t="s">
        <v>282</v>
      </c>
      <c r="F2140" s="26">
        <v>44621</v>
      </c>
    </row>
    <row r="2141" spans="1:6" hidden="1">
      <c r="A2141" s="19">
        <v>54</v>
      </c>
      <c r="B2141" s="19" t="s">
        <v>70</v>
      </c>
      <c r="C2141" s="24">
        <f>'Filter by planned &amp; actual'!G353</f>
        <v>0</v>
      </c>
      <c r="D2141" s="24">
        <f>'Filter by planned &amp; actual'!G2141</f>
        <v>0</v>
      </c>
      <c r="E2141" s="19" t="s">
        <v>282</v>
      </c>
      <c r="F2141" s="26">
        <v>44621</v>
      </c>
    </row>
    <row r="2142" spans="1:6" hidden="1">
      <c r="A2142" s="19">
        <v>55</v>
      </c>
      <c r="B2142" s="19" t="s">
        <v>71</v>
      </c>
      <c r="C2142" s="24">
        <f>'Filter by planned &amp; actual'!G354</f>
        <v>0</v>
      </c>
      <c r="D2142" s="24">
        <f>'Filter by planned &amp; actual'!G2142</f>
        <v>0</v>
      </c>
      <c r="E2142" s="19" t="s">
        <v>282</v>
      </c>
      <c r="F2142" s="26">
        <v>44621</v>
      </c>
    </row>
    <row r="2143" spans="1:6" hidden="1">
      <c r="A2143" s="19">
        <v>56</v>
      </c>
      <c r="B2143" s="19" t="s">
        <v>72</v>
      </c>
      <c r="C2143" s="24">
        <f>'Filter by planned &amp; actual'!G355</f>
        <v>0</v>
      </c>
      <c r="D2143" s="24">
        <f>'Filter by planned &amp; actual'!G2143</f>
        <v>0</v>
      </c>
      <c r="E2143" s="19" t="s">
        <v>282</v>
      </c>
      <c r="F2143" s="26">
        <v>44621</v>
      </c>
    </row>
    <row r="2144" spans="1:6" hidden="1">
      <c r="A2144" s="19">
        <v>57</v>
      </c>
      <c r="B2144" s="19" t="s">
        <v>73</v>
      </c>
      <c r="C2144" s="24">
        <f>'Filter by planned &amp; actual'!G356</f>
        <v>0</v>
      </c>
      <c r="D2144" s="24">
        <f>'Filter by planned &amp; actual'!G2144</f>
        <v>0</v>
      </c>
      <c r="E2144" s="19" t="s">
        <v>282</v>
      </c>
      <c r="F2144" s="26">
        <v>44621</v>
      </c>
    </row>
    <row r="2145" spans="1:6" hidden="1">
      <c r="A2145" s="19">
        <v>58</v>
      </c>
      <c r="B2145" s="19" t="s">
        <v>74</v>
      </c>
      <c r="C2145" s="24">
        <f>'Filter by planned &amp; actual'!G357</f>
        <v>0</v>
      </c>
      <c r="D2145" s="24">
        <f>'Filter by planned &amp; actual'!G2145</f>
        <v>0</v>
      </c>
      <c r="E2145" s="19" t="s">
        <v>282</v>
      </c>
      <c r="F2145" s="26">
        <v>44621</v>
      </c>
    </row>
    <row r="2146" spans="1:6" hidden="1">
      <c r="A2146" s="19">
        <v>59</v>
      </c>
      <c r="B2146" s="19" t="s">
        <v>75</v>
      </c>
      <c r="C2146" s="24">
        <f>'Filter by planned &amp; actual'!G358</f>
        <v>0</v>
      </c>
      <c r="D2146" s="24">
        <f>'Filter by planned &amp; actual'!G2146</f>
        <v>0</v>
      </c>
      <c r="E2146" s="19" t="s">
        <v>282</v>
      </c>
      <c r="F2146" s="26">
        <v>44621</v>
      </c>
    </row>
    <row r="2147" spans="1:6" hidden="1">
      <c r="A2147" s="19">
        <v>60</v>
      </c>
      <c r="B2147" s="19" t="s">
        <v>76</v>
      </c>
      <c r="C2147" s="24">
        <f>'Filter by planned &amp; actual'!G359</f>
        <v>0</v>
      </c>
      <c r="D2147" s="24">
        <f>'Filter by planned &amp; actual'!G2147</f>
        <v>0</v>
      </c>
      <c r="E2147" s="19" t="s">
        <v>282</v>
      </c>
      <c r="F2147" s="26">
        <v>44621</v>
      </c>
    </row>
    <row r="2148" spans="1:6" hidden="1">
      <c r="A2148" s="19">
        <v>61</v>
      </c>
      <c r="B2148" s="19" t="s">
        <v>77</v>
      </c>
      <c r="C2148" s="24">
        <f>'Filter by planned &amp; actual'!G360</f>
        <v>0</v>
      </c>
      <c r="D2148" s="24">
        <f>'Filter by planned &amp; actual'!G2148</f>
        <v>0</v>
      </c>
      <c r="E2148" s="19" t="s">
        <v>282</v>
      </c>
      <c r="F2148" s="26">
        <v>44621</v>
      </c>
    </row>
    <row r="2149" spans="1:6" hidden="1">
      <c r="A2149" s="19">
        <v>62</v>
      </c>
      <c r="B2149" s="19" t="s">
        <v>87</v>
      </c>
      <c r="C2149" s="24">
        <f>'Filter by planned &amp; actual'!G361</f>
        <v>0</v>
      </c>
      <c r="D2149" s="24">
        <f>'Filter by planned &amp; actual'!G2149</f>
        <v>0</v>
      </c>
      <c r="E2149" s="19" t="s">
        <v>282</v>
      </c>
      <c r="F2149" s="26">
        <v>44621</v>
      </c>
    </row>
    <row r="2150" spans="1:6" hidden="1">
      <c r="A2150" s="19">
        <v>63</v>
      </c>
      <c r="B2150" s="19" t="s">
        <v>93</v>
      </c>
      <c r="C2150" s="24">
        <f>'Filter by planned &amp; actual'!G362</f>
        <v>0</v>
      </c>
      <c r="D2150" s="24">
        <f>'Filter by planned &amp; actual'!G2150</f>
        <v>0</v>
      </c>
      <c r="E2150" s="19" t="s">
        <v>282</v>
      </c>
      <c r="F2150" s="26">
        <v>44621</v>
      </c>
    </row>
    <row r="2151" spans="1:6" hidden="1">
      <c r="A2151" s="19">
        <v>64</v>
      </c>
      <c r="B2151" s="19" t="s">
        <v>94</v>
      </c>
      <c r="C2151" s="24">
        <f>'Filter by planned &amp; actual'!G363</f>
        <v>0</v>
      </c>
      <c r="D2151" s="24">
        <f>'Filter by planned &amp; actual'!G2151</f>
        <v>7000</v>
      </c>
      <c r="E2151" s="19" t="s">
        <v>282</v>
      </c>
      <c r="F2151" s="26">
        <v>44621</v>
      </c>
    </row>
    <row r="2152" spans="1:6" hidden="1">
      <c r="A2152" s="19">
        <v>65</v>
      </c>
      <c r="B2152" s="19" t="s">
        <v>95</v>
      </c>
      <c r="C2152" s="24">
        <f>'Filter by planned &amp; actual'!G364</f>
        <v>0</v>
      </c>
      <c r="D2152" s="24">
        <f>'Filter by planned &amp; actual'!G2152</f>
        <v>0</v>
      </c>
      <c r="E2152" s="19" t="s">
        <v>282</v>
      </c>
      <c r="F2152" s="26">
        <v>44621</v>
      </c>
    </row>
    <row r="2153" spans="1:6" hidden="1">
      <c r="A2153" s="19">
        <v>66</v>
      </c>
      <c r="B2153" s="19" t="s">
        <v>96</v>
      </c>
      <c r="C2153" s="24">
        <f>'Filter by planned &amp; actual'!G365</f>
        <v>0</v>
      </c>
      <c r="D2153" s="24">
        <f>'Filter by planned &amp; actual'!G2153</f>
        <v>0</v>
      </c>
      <c r="E2153" s="19" t="s">
        <v>282</v>
      </c>
      <c r="F2153" s="26">
        <v>44621</v>
      </c>
    </row>
    <row r="2154" spans="1:6" hidden="1">
      <c r="A2154" s="19">
        <v>67</v>
      </c>
      <c r="B2154" s="19" t="s">
        <v>97</v>
      </c>
      <c r="C2154" s="24">
        <f>'Filter by planned &amp; actual'!G366</f>
        <v>0</v>
      </c>
      <c r="D2154" s="24">
        <f>'Filter by planned &amp; actual'!G2154</f>
        <v>1141.73</v>
      </c>
      <c r="E2154" s="19" t="s">
        <v>282</v>
      </c>
      <c r="F2154" s="26">
        <v>44621</v>
      </c>
    </row>
    <row r="2155" spans="1:6" hidden="1">
      <c r="A2155" s="19">
        <v>68</v>
      </c>
      <c r="B2155" s="19" t="s">
        <v>98</v>
      </c>
      <c r="C2155" s="24">
        <f>'Filter by planned &amp; actual'!G367</f>
        <v>0</v>
      </c>
      <c r="D2155" s="24">
        <f>'Filter by planned &amp; actual'!G2155</f>
        <v>0</v>
      </c>
      <c r="E2155" s="19" t="s">
        <v>282</v>
      </c>
      <c r="F2155" s="26">
        <v>44621</v>
      </c>
    </row>
    <row r="2156" spans="1:6" hidden="1">
      <c r="A2156" s="19">
        <v>69</v>
      </c>
      <c r="B2156" s="19" t="s">
        <v>99</v>
      </c>
      <c r="C2156" s="24">
        <f>'Filter by planned &amp; actual'!G368</f>
        <v>0</v>
      </c>
      <c r="D2156" s="24">
        <f>'Filter by planned &amp; actual'!G2156</f>
        <v>0</v>
      </c>
      <c r="E2156" s="19" t="s">
        <v>282</v>
      </c>
      <c r="F2156" s="26">
        <v>44621</v>
      </c>
    </row>
    <row r="2157" spans="1:6" hidden="1">
      <c r="A2157" s="19">
        <v>70</v>
      </c>
      <c r="B2157" s="19" t="s">
        <v>100</v>
      </c>
      <c r="C2157" s="24">
        <f>'Filter by planned &amp; actual'!G369</f>
        <v>0</v>
      </c>
      <c r="D2157" s="24">
        <f>'Filter by planned &amp; actual'!G2157</f>
        <v>121403.6</v>
      </c>
      <c r="E2157" s="19" t="s">
        <v>282</v>
      </c>
      <c r="F2157" s="26">
        <v>44621</v>
      </c>
    </row>
    <row r="2158" spans="1:6" hidden="1">
      <c r="A2158" s="19">
        <v>71</v>
      </c>
      <c r="B2158" s="19" t="s">
        <v>101</v>
      </c>
      <c r="C2158" s="24">
        <f>'Filter by planned &amp; actual'!G370</f>
        <v>0</v>
      </c>
      <c r="D2158" s="24">
        <f>'Filter by planned &amp; actual'!G2158</f>
        <v>0</v>
      </c>
      <c r="E2158" s="19" t="s">
        <v>282</v>
      </c>
      <c r="F2158" s="26">
        <v>44621</v>
      </c>
    </row>
    <row r="2159" spans="1:6" hidden="1">
      <c r="A2159" s="19">
        <v>72</v>
      </c>
      <c r="B2159" s="19" t="s">
        <v>102</v>
      </c>
      <c r="C2159" s="24">
        <f>'Filter by planned &amp; actual'!G371</f>
        <v>0</v>
      </c>
      <c r="D2159" s="24">
        <f>'Filter by planned &amp; actual'!G2159</f>
        <v>0</v>
      </c>
      <c r="E2159" s="19" t="s">
        <v>282</v>
      </c>
      <c r="F2159" s="26">
        <v>44621</v>
      </c>
    </row>
    <row r="2160" spans="1:6" hidden="1">
      <c r="A2160" s="19">
        <v>73</v>
      </c>
      <c r="B2160" s="19" t="s">
        <v>103</v>
      </c>
      <c r="C2160" s="24">
        <f>'Filter by planned &amp; actual'!G372</f>
        <v>0</v>
      </c>
      <c r="D2160" s="24">
        <f>'Filter by planned &amp; actual'!G2160</f>
        <v>0</v>
      </c>
      <c r="E2160" s="19" t="s">
        <v>282</v>
      </c>
      <c r="F2160" s="26">
        <v>44621</v>
      </c>
    </row>
    <row r="2161" spans="1:6" hidden="1">
      <c r="A2161" s="19">
        <v>74</v>
      </c>
      <c r="B2161" s="19" t="s">
        <v>104</v>
      </c>
      <c r="C2161" s="24">
        <f>'Filter by planned &amp; actual'!G373</f>
        <v>0</v>
      </c>
      <c r="D2161" s="24">
        <f>'Filter by planned &amp; actual'!G2161</f>
        <v>0</v>
      </c>
      <c r="E2161" s="19" t="s">
        <v>282</v>
      </c>
      <c r="F2161" s="26">
        <v>44621</v>
      </c>
    </row>
    <row r="2162" spans="1:6" hidden="1">
      <c r="A2162" s="19">
        <v>75</v>
      </c>
      <c r="B2162" s="19" t="s">
        <v>105</v>
      </c>
      <c r="C2162" s="24">
        <f>'Filter by planned &amp; actual'!G374</f>
        <v>0</v>
      </c>
      <c r="D2162" s="24">
        <f>'Filter by planned &amp; actual'!G2162</f>
        <v>0</v>
      </c>
      <c r="E2162" s="19" t="s">
        <v>282</v>
      </c>
      <c r="F2162" s="26">
        <v>44621</v>
      </c>
    </row>
    <row r="2163" spans="1:6" hidden="1">
      <c r="A2163" s="19">
        <v>76</v>
      </c>
      <c r="B2163" s="19" t="s">
        <v>111</v>
      </c>
      <c r="C2163" s="24">
        <f>'Filter by planned &amp; actual'!G375</f>
        <v>0</v>
      </c>
      <c r="D2163" s="24">
        <f>'Filter by planned &amp; actual'!G2163</f>
        <v>0</v>
      </c>
      <c r="E2163" s="19" t="s">
        <v>282</v>
      </c>
      <c r="F2163" s="26">
        <v>44621</v>
      </c>
    </row>
    <row r="2164" spans="1:6" hidden="1">
      <c r="A2164" s="19">
        <v>77</v>
      </c>
      <c r="B2164" s="19" t="s">
        <v>112</v>
      </c>
      <c r="C2164" s="24">
        <f>'Filter by planned &amp; actual'!G376</f>
        <v>0</v>
      </c>
      <c r="D2164" s="24">
        <f>'Filter by planned &amp; actual'!G2164</f>
        <v>0</v>
      </c>
      <c r="E2164" s="19" t="s">
        <v>282</v>
      </c>
      <c r="F2164" s="26">
        <v>44621</v>
      </c>
    </row>
    <row r="2165" spans="1:6" hidden="1">
      <c r="A2165" s="19">
        <v>78</v>
      </c>
      <c r="B2165" s="19" t="s">
        <v>113</v>
      </c>
      <c r="C2165" s="24">
        <f>'Filter by planned &amp; actual'!G377</f>
        <v>0</v>
      </c>
      <c r="D2165" s="24">
        <f>'Filter by planned &amp; actual'!G2165</f>
        <v>0</v>
      </c>
      <c r="E2165" s="19" t="s">
        <v>282</v>
      </c>
      <c r="F2165" s="26">
        <v>44621</v>
      </c>
    </row>
    <row r="2166" spans="1:6" hidden="1">
      <c r="A2166" s="19">
        <v>79</v>
      </c>
      <c r="B2166" s="19" t="s">
        <v>114</v>
      </c>
      <c r="C2166" s="24">
        <f>'Filter by planned &amp; actual'!G378</f>
        <v>0</v>
      </c>
      <c r="D2166" s="24">
        <f>'Filter by planned &amp; actual'!G2166</f>
        <v>0</v>
      </c>
      <c r="E2166" s="19" t="s">
        <v>282</v>
      </c>
      <c r="F2166" s="26">
        <v>44621</v>
      </c>
    </row>
    <row r="2167" spans="1:6" hidden="1">
      <c r="A2167" s="19">
        <v>80</v>
      </c>
      <c r="B2167" s="19" t="s">
        <v>115</v>
      </c>
      <c r="C2167" s="24">
        <f>'Filter by planned &amp; actual'!G379</f>
        <v>0</v>
      </c>
      <c r="D2167" s="24">
        <f>'Filter by planned &amp; actual'!G2167</f>
        <v>0</v>
      </c>
      <c r="E2167" s="19" t="s">
        <v>282</v>
      </c>
      <c r="F2167" s="26">
        <v>44621</v>
      </c>
    </row>
    <row r="2168" spans="1:6" hidden="1">
      <c r="A2168" s="19">
        <v>81</v>
      </c>
      <c r="B2168" s="19" t="s">
        <v>116</v>
      </c>
      <c r="C2168" s="24">
        <f>'Filter by planned &amp; actual'!G380</f>
        <v>0</v>
      </c>
      <c r="D2168" s="24">
        <f>'Filter by planned &amp; actual'!G2168</f>
        <v>0</v>
      </c>
      <c r="E2168" s="19" t="s">
        <v>282</v>
      </c>
      <c r="F2168" s="26">
        <v>44621</v>
      </c>
    </row>
    <row r="2169" spans="1:6" hidden="1">
      <c r="A2169" s="19">
        <v>82</v>
      </c>
      <c r="B2169" s="19" t="s">
        <v>117</v>
      </c>
      <c r="C2169" s="24">
        <f>'Filter by planned &amp; actual'!G381</f>
        <v>0</v>
      </c>
      <c r="D2169" s="24">
        <f>'Filter by planned &amp; actual'!G2169</f>
        <v>0</v>
      </c>
      <c r="E2169" s="19" t="s">
        <v>282</v>
      </c>
      <c r="F2169" s="26">
        <v>44621</v>
      </c>
    </row>
    <row r="2170" spans="1:6" hidden="1">
      <c r="A2170" s="19">
        <v>83</v>
      </c>
      <c r="B2170" s="19" t="s">
        <v>118</v>
      </c>
      <c r="C2170" s="24">
        <f>'Filter by planned &amp; actual'!G382</f>
        <v>0</v>
      </c>
      <c r="D2170" s="24">
        <f>'Filter by planned &amp; actual'!G2170</f>
        <v>0</v>
      </c>
      <c r="E2170" s="19" t="s">
        <v>282</v>
      </c>
      <c r="F2170" s="26">
        <v>44621</v>
      </c>
    </row>
    <row r="2171" spans="1:6" hidden="1">
      <c r="A2171" s="19">
        <v>84</v>
      </c>
      <c r="B2171" s="19" t="s">
        <v>119</v>
      </c>
      <c r="C2171" s="24">
        <f>'Filter by planned &amp; actual'!G383</f>
        <v>0</v>
      </c>
      <c r="D2171" s="24">
        <f>'Filter by planned &amp; actual'!G2171</f>
        <v>0</v>
      </c>
      <c r="E2171" s="19" t="s">
        <v>282</v>
      </c>
      <c r="F2171" s="26">
        <v>44621</v>
      </c>
    </row>
    <row r="2172" spans="1:6" hidden="1">
      <c r="A2172" s="19">
        <v>85</v>
      </c>
      <c r="B2172" s="19" t="s">
        <v>120</v>
      </c>
      <c r="C2172" s="24">
        <f>'Filter by planned &amp; actual'!G384</f>
        <v>0</v>
      </c>
      <c r="D2172" s="24">
        <f>'Filter by planned &amp; actual'!G2172</f>
        <v>0</v>
      </c>
      <c r="E2172" s="19" t="s">
        <v>282</v>
      </c>
      <c r="F2172" s="26">
        <v>44621</v>
      </c>
    </row>
    <row r="2173" spans="1:6" hidden="1">
      <c r="A2173" s="19">
        <v>86</v>
      </c>
      <c r="B2173" s="19" t="s">
        <v>121</v>
      </c>
      <c r="C2173" s="24">
        <f>'Filter by planned &amp; actual'!G385</f>
        <v>0</v>
      </c>
      <c r="D2173" s="24">
        <f>'Filter by planned &amp; actual'!G2173</f>
        <v>22695</v>
      </c>
      <c r="E2173" s="19" t="s">
        <v>282</v>
      </c>
      <c r="F2173" s="26">
        <v>44621</v>
      </c>
    </row>
    <row r="2174" spans="1:6" hidden="1">
      <c r="A2174" s="19">
        <v>87</v>
      </c>
      <c r="B2174" s="19" t="s">
        <v>122</v>
      </c>
      <c r="C2174" s="24">
        <f>'Filter by planned &amp; actual'!G386</f>
        <v>0</v>
      </c>
      <c r="D2174" s="24">
        <f>'Filter by planned &amp; actual'!G2174</f>
        <v>0</v>
      </c>
      <c r="E2174" s="19" t="s">
        <v>282</v>
      </c>
      <c r="F2174" s="26">
        <v>44621</v>
      </c>
    </row>
    <row r="2175" spans="1:6" hidden="1">
      <c r="A2175" s="19">
        <v>88</v>
      </c>
      <c r="B2175" s="19" t="s">
        <v>123</v>
      </c>
      <c r="C2175" s="24">
        <f>'Filter by planned &amp; actual'!G387</f>
        <v>0</v>
      </c>
      <c r="D2175" s="24">
        <f>'Filter by planned &amp; actual'!G2175</f>
        <v>222115.55</v>
      </c>
      <c r="E2175" s="19" t="s">
        <v>282</v>
      </c>
      <c r="F2175" s="26">
        <v>44621</v>
      </c>
    </row>
    <row r="2176" spans="1:6" hidden="1">
      <c r="A2176" s="19">
        <v>89</v>
      </c>
      <c r="B2176" s="19" t="s">
        <v>126</v>
      </c>
      <c r="C2176" s="24">
        <f>'Filter by planned &amp; actual'!G388</f>
        <v>0</v>
      </c>
      <c r="D2176" s="24">
        <f>'Filter by planned &amp; actual'!G2176</f>
        <v>0</v>
      </c>
      <c r="E2176" s="19" t="s">
        <v>282</v>
      </c>
      <c r="F2176" s="26">
        <v>44621</v>
      </c>
    </row>
    <row r="2177" spans="1:6" hidden="1">
      <c r="A2177" s="19">
        <v>90</v>
      </c>
      <c r="B2177" s="19" t="s">
        <v>284</v>
      </c>
      <c r="C2177" s="24">
        <f>'Filter by planned &amp; actual'!G389</f>
        <v>0</v>
      </c>
      <c r="D2177" s="24">
        <f>'Filter by planned &amp; actual'!G2177</f>
        <v>0</v>
      </c>
      <c r="E2177" s="19" t="s">
        <v>282</v>
      </c>
      <c r="F2177" s="26">
        <v>44621</v>
      </c>
    </row>
    <row r="2178" spans="1:6" hidden="1">
      <c r="A2178" s="19">
        <v>91</v>
      </c>
      <c r="B2178" s="19" t="s">
        <v>2006</v>
      </c>
      <c r="C2178" s="24">
        <f>'Filter by planned &amp; actual'!G390</f>
        <v>0</v>
      </c>
      <c r="D2178" s="24">
        <f>'Filter by planned &amp; actual'!G2178</f>
        <v>0</v>
      </c>
      <c r="E2178" s="19" t="s">
        <v>282</v>
      </c>
      <c r="F2178" s="26">
        <v>44621</v>
      </c>
    </row>
    <row r="2179" spans="1:6" hidden="1">
      <c r="A2179" s="19">
        <v>92</v>
      </c>
      <c r="B2179" s="19" t="s">
        <v>283</v>
      </c>
      <c r="C2179" s="24">
        <f>'Filter by planned &amp; actual'!G391</f>
        <v>0</v>
      </c>
      <c r="D2179" s="24">
        <f>'Filter by planned &amp; actual'!G2179</f>
        <v>0</v>
      </c>
      <c r="E2179" s="19" t="s">
        <v>282</v>
      </c>
      <c r="F2179" s="26">
        <v>44621</v>
      </c>
    </row>
    <row r="2180" spans="1:6" hidden="1">
      <c r="A2180" s="19">
        <v>93</v>
      </c>
      <c r="B2180" s="19" t="s">
        <v>2005</v>
      </c>
      <c r="C2180" s="24">
        <f>'Filter by planned &amp; actual'!G392</f>
        <v>0</v>
      </c>
      <c r="D2180" s="24">
        <f>'Filter by planned &amp; actual'!G2180</f>
        <v>0</v>
      </c>
      <c r="E2180" s="19" t="s">
        <v>282</v>
      </c>
      <c r="F2180" s="26">
        <v>44621</v>
      </c>
    </row>
    <row r="2181" spans="1:6" hidden="1">
      <c r="A2181" s="19">
        <v>94</v>
      </c>
      <c r="B2181" s="19" t="s">
        <v>2075</v>
      </c>
      <c r="C2181" s="24">
        <f>'Filter by planned &amp; actual'!G393</f>
        <v>0</v>
      </c>
      <c r="D2181" s="24">
        <f>'Filter by planned &amp; actual'!G2181</f>
        <v>858.03</v>
      </c>
      <c r="E2181" s="19" t="s">
        <v>282</v>
      </c>
      <c r="F2181" s="26">
        <v>44621</v>
      </c>
    </row>
    <row r="2182" spans="1:6" hidden="1">
      <c r="A2182" s="19">
        <v>95</v>
      </c>
      <c r="B2182" s="19" t="s">
        <v>2076</v>
      </c>
      <c r="C2182" s="24">
        <f>'Filter by planned &amp; actual'!G394</f>
        <v>0</v>
      </c>
      <c r="D2182" s="24">
        <f>'Filter by planned &amp; actual'!G2182</f>
        <v>33570</v>
      </c>
      <c r="E2182" s="19" t="s">
        <v>282</v>
      </c>
      <c r="F2182" s="26">
        <v>44621</v>
      </c>
    </row>
    <row r="2183" spans="1:6" hidden="1">
      <c r="A2183" s="19">
        <v>96</v>
      </c>
      <c r="B2183" s="19" t="s">
        <v>2077</v>
      </c>
      <c r="C2183" s="24">
        <f>'Filter by planned &amp; actual'!G395</f>
        <v>0</v>
      </c>
      <c r="D2183" s="24">
        <f>'Filter by planned &amp; actual'!G2183</f>
        <v>0</v>
      </c>
      <c r="E2183" s="19" t="s">
        <v>282</v>
      </c>
      <c r="F2183" s="26">
        <v>44621</v>
      </c>
    </row>
    <row r="2184" spans="1:6" hidden="1">
      <c r="A2184" s="19">
        <v>97</v>
      </c>
      <c r="B2184" s="19" t="s">
        <v>2078</v>
      </c>
      <c r="C2184" s="24">
        <f>'Filter by planned &amp; actual'!G396</f>
        <v>9982509</v>
      </c>
      <c r="D2184" s="24">
        <f>'Filter by planned &amp; actual'!G2184</f>
        <v>4366441.2200000007</v>
      </c>
      <c r="E2184" s="19" t="s">
        <v>282</v>
      </c>
      <c r="F2184" s="26">
        <v>44621</v>
      </c>
    </row>
    <row r="2185" spans="1:6" hidden="1">
      <c r="A2185" s="19">
        <v>98</v>
      </c>
      <c r="B2185" s="19" t="s">
        <v>2079</v>
      </c>
      <c r="C2185" s="24">
        <f>'Filter by planned &amp; actual'!G397</f>
        <v>39575833</v>
      </c>
      <c r="D2185" s="24">
        <f>'Filter by planned &amp; actual'!G2185</f>
        <v>11294897.049999999</v>
      </c>
      <c r="E2185" s="19" t="s">
        <v>282</v>
      </c>
      <c r="F2185" s="26">
        <v>44621</v>
      </c>
    </row>
    <row r="2186" spans="1:6" hidden="1">
      <c r="A2186" s="19">
        <v>99</v>
      </c>
      <c r="B2186" s="19" t="s">
        <v>2080</v>
      </c>
      <c r="C2186" s="24">
        <f>'Filter by planned &amp; actual'!G398</f>
        <v>30668064</v>
      </c>
      <c r="D2186" s="24">
        <f>'Filter by planned &amp; actual'!G2186</f>
        <v>7214045.5000000009</v>
      </c>
      <c r="E2186" s="19" t="s">
        <v>282</v>
      </c>
      <c r="F2186" s="26">
        <v>44621</v>
      </c>
    </row>
    <row r="2187" spans="1:6" hidden="1">
      <c r="A2187" s="19">
        <v>100</v>
      </c>
      <c r="B2187" s="19" t="s">
        <v>2081</v>
      </c>
      <c r="C2187" s="24">
        <f>'Filter by planned &amp; actual'!G399</f>
        <v>0</v>
      </c>
      <c r="D2187" s="24">
        <f>'Filter by planned &amp; actual'!G2187</f>
        <v>42313.5</v>
      </c>
      <c r="E2187" s="19" t="s">
        <v>282</v>
      </c>
      <c r="F2187" s="26">
        <v>44621</v>
      </c>
    </row>
    <row r="2188" spans="1:6" hidden="1">
      <c r="A2188" s="19">
        <v>101</v>
      </c>
      <c r="B2188" s="19" t="s">
        <v>2082</v>
      </c>
      <c r="C2188" s="24">
        <f>'Filter by planned &amp; actual'!G400</f>
        <v>0</v>
      </c>
      <c r="D2188" s="24">
        <f>'Filter by planned &amp; actual'!G2188</f>
        <v>1568606.94</v>
      </c>
      <c r="E2188" s="19" t="s">
        <v>282</v>
      </c>
      <c r="F2188" s="26">
        <v>44621</v>
      </c>
    </row>
    <row r="2189" spans="1:6" hidden="1">
      <c r="A2189" s="19">
        <v>102</v>
      </c>
      <c r="B2189" s="19" t="s">
        <v>2083</v>
      </c>
      <c r="C2189" s="24">
        <f>'Filter by planned &amp; actual'!G401</f>
        <v>19878544</v>
      </c>
      <c r="D2189" s="24">
        <f>'Filter by planned &amp; actual'!G2189</f>
        <v>9349138.4199999962</v>
      </c>
      <c r="E2189" s="19" t="s">
        <v>282</v>
      </c>
      <c r="F2189" s="26">
        <v>44621</v>
      </c>
    </row>
    <row r="2190" spans="1:6" hidden="1">
      <c r="A2190" s="19">
        <v>103</v>
      </c>
      <c r="B2190" s="19" t="s">
        <v>2085</v>
      </c>
      <c r="C2190" s="24">
        <f>'Filter by planned &amp; actual'!G402</f>
        <v>0</v>
      </c>
      <c r="D2190" s="24">
        <f>'Filter by planned &amp; actual'!G2190</f>
        <v>0</v>
      </c>
      <c r="E2190" s="19" t="s">
        <v>282</v>
      </c>
      <c r="F2190" s="26">
        <v>44621</v>
      </c>
    </row>
    <row r="2191" spans="1:6" hidden="1">
      <c r="A2191" s="19">
        <v>104</v>
      </c>
      <c r="B2191" s="19" t="s">
        <v>2086</v>
      </c>
      <c r="C2191" s="24">
        <f>'Filter by planned &amp; actual'!G403</f>
        <v>0</v>
      </c>
      <c r="D2191" s="24">
        <f>'Filter by planned &amp; actual'!G2191</f>
        <v>0</v>
      </c>
      <c r="E2191" s="19" t="s">
        <v>282</v>
      </c>
      <c r="F2191" s="26">
        <v>44621</v>
      </c>
    </row>
    <row r="2192" spans="1:6" hidden="1">
      <c r="A2192" s="19">
        <v>105</v>
      </c>
      <c r="B2192" s="19" t="s">
        <v>2087</v>
      </c>
      <c r="C2192" s="24">
        <f>'Filter by planned &amp; actual'!G404</f>
        <v>10078593</v>
      </c>
      <c r="D2192" s="24">
        <f>'Filter by planned &amp; actual'!G2192</f>
        <v>8270116.46</v>
      </c>
      <c r="E2192" s="19" t="s">
        <v>282</v>
      </c>
      <c r="F2192" s="26">
        <v>44621</v>
      </c>
    </row>
    <row r="2193" spans="1:6" hidden="1">
      <c r="A2193" s="19">
        <v>106</v>
      </c>
      <c r="B2193" s="19" t="s">
        <v>2088</v>
      </c>
      <c r="C2193" s="24">
        <f>'Filter by planned &amp; actual'!G405</f>
        <v>0</v>
      </c>
      <c r="D2193" s="24">
        <f>'Filter by planned &amp; actual'!G2193</f>
        <v>0</v>
      </c>
      <c r="E2193" s="19" t="s">
        <v>282</v>
      </c>
      <c r="F2193" s="26">
        <v>44621</v>
      </c>
    </row>
    <row r="2194" spans="1:6" hidden="1">
      <c r="A2194" s="19">
        <v>107</v>
      </c>
      <c r="B2194" s="19" t="s">
        <v>2089</v>
      </c>
      <c r="C2194" s="24">
        <f>'Filter by planned &amp; actual'!G406</f>
        <v>0</v>
      </c>
      <c r="D2194" s="24">
        <f>'Filter by planned &amp; actual'!G2194</f>
        <v>7384370.5499999998</v>
      </c>
      <c r="E2194" s="19" t="s">
        <v>282</v>
      </c>
      <c r="F2194" s="26">
        <v>44621</v>
      </c>
    </row>
    <row r="2195" spans="1:6" hidden="1">
      <c r="A2195" s="19">
        <v>108</v>
      </c>
      <c r="B2195" s="19" t="s">
        <v>2090</v>
      </c>
      <c r="C2195" s="24">
        <f>'Filter by planned &amp; actual'!G407</f>
        <v>28541144</v>
      </c>
      <c r="D2195" s="24">
        <f>'Filter by planned &amp; actual'!G2195</f>
        <v>8399601.2100000009</v>
      </c>
      <c r="E2195" s="19" t="s">
        <v>282</v>
      </c>
      <c r="F2195" s="26">
        <v>44621</v>
      </c>
    </row>
    <row r="2196" spans="1:6" hidden="1">
      <c r="A2196" s="19">
        <v>109</v>
      </c>
      <c r="B2196" s="19" t="s">
        <v>2091</v>
      </c>
      <c r="C2196" s="24">
        <f>'Filter by planned &amp; actual'!G408</f>
        <v>16485955</v>
      </c>
      <c r="D2196" s="24">
        <f>'Filter by planned &amp; actual'!G2196</f>
        <v>3634072.54</v>
      </c>
      <c r="E2196" s="19" t="s">
        <v>282</v>
      </c>
      <c r="F2196" s="26">
        <v>44621</v>
      </c>
    </row>
    <row r="2197" spans="1:6" hidden="1">
      <c r="A2197" s="19">
        <v>110</v>
      </c>
      <c r="B2197" s="19" t="s">
        <v>2092</v>
      </c>
      <c r="C2197" s="24">
        <f>'Filter by planned &amp; actual'!G409</f>
        <v>24676653</v>
      </c>
      <c r="D2197" s="24">
        <f>'Filter by planned &amp; actual'!G2197</f>
        <v>20285947.199999999</v>
      </c>
      <c r="E2197" s="19" t="s">
        <v>282</v>
      </c>
      <c r="F2197" s="26">
        <v>44621</v>
      </c>
    </row>
    <row r="2198" spans="1:6" hidden="1">
      <c r="A2198" s="19">
        <v>111</v>
      </c>
      <c r="B2198" s="19" t="s">
        <v>2104</v>
      </c>
      <c r="C2198" s="24">
        <f>'Filter by planned &amp; actual'!G410</f>
        <v>950000</v>
      </c>
      <c r="D2198" s="24">
        <f>'Filter by planned &amp; actual'!G2198</f>
        <v>698149.55</v>
      </c>
      <c r="E2198" s="19" t="s">
        <v>282</v>
      </c>
      <c r="F2198" s="26">
        <v>44621</v>
      </c>
    </row>
    <row r="2199" spans="1:6" hidden="1">
      <c r="A2199" s="19">
        <v>112</v>
      </c>
      <c r="B2199" s="19" t="s">
        <v>2100</v>
      </c>
      <c r="C2199" s="24">
        <f>'Filter by planned &amp; actual'!G411</f>
        <v>10767527</v>
      </c>
      <c r="D2199" s="24">
        <f>'Filter by planned &amp; actual'!G2199</f>
        <v>18638565.93</v>
      </c>
      <c r="E2199" s="19" t="s">
        <v>282</v>
      </c>
      <c r="F2199" s="26">
        <v>44621</v>
      </c>
    </row>
    <row r="2200" spans="1:6" hidden="1">
      <c r="A2200" s="19">
        <v>113</v>
      </c>
      <c r="B2200" s="19" t="s">
        <v>2101</v>
      </c>
      <c r="C2200" s="24">
        <f>'Filter by planned &amp; actual'!G412</f>
        <v>47646940</v>
      </c>
      <c r="D2200" s="24">
        <f>'Filter by planned &amp; actual'!G2200</f>
        <v>18472855.820000004</v>
      </c>
      <c r="E2200" s="19" t="s">
        <v>282</v>
      </c>
      <c r="F2200" s="26">
        <v>44621</v>
      </c>
    </row>
    <row r="2201" spans="1:6" hidden="1">
      <c r="A2201" s="19">
        <v>114</v>
      </c>
      <c r="B2201" s="19" t="s">
        <v>2102</v>
      </c>
      <c r="C2201" s="24">
        <f>'Filter by planned &amp; actual'!G413</f>
        <v>252154</v>
      </c>
      <c r="D2201" s="24">
        <f>'Filter by planned &amp; actual'!G2201</f>
        <v>410470.04000000004</v>
      </c>
      <c r="E2201" s="19" t="s">
        <v>282</v>
      </c>
      <c r="F2201" s="26">
        <v>44621</v>
      </c>
    </row>
    <row r="2202" spans="1:6" hidden="1">
      <c r="A2202" s="20">
        <v>115</v>
      </c>
      <c r="B2202" s="20" t="s">
        <v>2103</v>
      </c>
      <c r="C2202" s="24">
        <f>'Filter by planned &amp; actual'!G414</f>
        <v>0</v>
      </c>
      <c r="D2202" s="24">
        <f>'Filter by planned &amp; actual'!G2202</f>
        <v>50168.66</v>
      </c>
      <c r="E2202" s="19" t="s">
        <v>282</v>
      </c>
      <c r="F2202" s="26">
        <v>44621</v>
      </c>
    </row>
    <row r="2203" spans="1:6" hidden="1">
      <c r="A2203" s="19">
        <v>116</v>
      </c>
      <c r="B2203" s="19" t="s">
        <v>2109</v>
      </c>
      <c r="C2203" s="24">
        <f>'Filter by planned &amp; actual'!G415</f>
        <v>512164</v>
      </c>
      <c r="D2203" s="24">
        <f>'Filter by planned &amp; actual'!G2203</f>
        <v>349912.26</v>
      </c>
      <c r="E2203" s="19" t="s">
        <v>282</v>
      </c>
      <c r="F2203" s="26">
        <v>44621</v>
      </c>
    </row>
    <row r="2204" spans="1:6" hidden="1">
      <c r="A2204" s="19">
        <v>117</v>
      </c>
      <c r="B2204" s="19" t="s">
        <v>2110</v>
      </c>
      <c r="C2204" s="24">
        <f>'Filter by planned &amp; actual'!G416</f>
        <v>3957834</v>
      </c>
      <c r="D2204" s="24">
        <f>'Filter by planned &amp; actual'!G2204</f>
        <v>6178029.9500000002</v>
      </c>
      <c r="E2204" s="19" t="s">
        <v>282</v>
      </c>
      <c r="F2204" s="26">
        <v>44621</v>
      </c>
    </row>
    <row r="2205" spans="1:6" hidden="1">
      <c r="A2205" s="19">
        <v>118</v>
      </c>
      <c r="B2205" s="19" t="s">
        <v>2112</v>
      </c>
      <c r="C2205" s="24">
        <f>'Filter by planned &amp; actual'!G417</f>
        <v>2289602</v>
      </c>
      <c r="D2205" s="24">
        <f>'Filter by planned &amp; actual'!G2205</f>
        <v>7394593.9900000021</v>
      </c>
      <c r="E2205" s="19" t="s">
        <v>282</v>
      </c>
      <c r="F2205" s="26">
        <v>44621</v>
      </c>
    </row>
    <row r="2206" spans="1:6" hidden="1">
      <c r="A2206" s="19">
        <v>119</v>
      </c>
      <c r="B2206" s="19" t="s">
        <v>2113</v>
      </c>
      <c r="C2206" s="24">
        <f>'Filter by planned &amp; actual'!G418</f>
        <v>717191</v>
      </c>
      <c r="D2206" s="24">
        <f>'Filter by planned &amp; actual'!G2206</f>
        <v>141656.08000000002</v>
      </c>
      <c r="E2206" s="19" t="s">
        <v>282</v>
      </c>
      <c r="F2206" s="26">
        <v>44621</v>
      </c>
    </row>
    <row r="2207" spans="1:6" hidden="1">
      <c r="A2207" s="19">
        <v>120</v>
      </c>
      <c r="B2207" s="19" t="s">
        <v>2114</v>
      </c>
      <c r="C2207" s="24">
        <f>'Filter by planned &amp; actual'!G419</f>
        <v>517790</v>
      </c>
      <c r="D2207" s="24">
        <f>'Filter by planned &amp; actual'!G2207</f>
        <v>15666.779999999999</v>
      </c>
      <c r="E2207" s="19" t="s">
        <v>282</v>
      </c>
      <c r="F2207" s="26">
        <v>44621</v>
      </c>
    </row>
    <row r="2208" spans="1:6" hidden="1">
      <c r="A2208" s="19">
        <v>121</v>
      </c>
      <c r="B2208" s="19" t="s">
        <v>2157</v>
      </c>
      <c r="C2208" s="24">
        <f>'Filter by planned &amp; actual'!G420</f>
        <v>0</v>
      </c>
      <c r="D2208" s="24">
        <f>'Filter by planned &amp; actual'!G2208</f>
        <v>0</v>
      </c>
      <c r="E2208" s="19" t="s">
        <v>282</v>
      </c>
      <c r="F2208" s="26">
        <v>44621</v>
      </c>
    </row>
    <row r="2209" spans="1:6" hidden="1">
      <c r="A2209" s="19">
        <v>122</v>
      </c>
      <c r="B2209" s="19" t="s">
        <v>2158</v>
      </c>
      <c r="C2209" s="24">
        <f>'Filter by planned &amp; actual'!G421</f>
        <v>0</v>
      </c>
      <c r="D2209" s="24">
        <f>'Filter by planned &amp; actual'!G2209</f>
        <v>71317.399999999994</v>
      </c>
      <c r="E2209" s="19" t="s">
        <v>282</v>
      </c>
      <c r="F2209" s="26">
        <v>44621</v>
      </c>
    </row>
    <row r="2210" spans="1:6" hidden="1">
      <c r="A2210" s="19">
        <v>123</v>
      </c>
      <c r="B2210" s="19" t="s">
        <v>2159</v>
      </c>
      <c r="C2210" s="24">
        <f>'Filter by planned &amp; actual'!G422</f>
        <v>0</v>
      </c>
      <c r="D2210" s="24">
        <f>'Filter by planned &amp; actual'!G2210</f>
        <v>0</v>
      </c>
      <c r="E2210" s="19" t="s">
        <v>282</v>
      </c>
      <c r="F2210" s="26">
        <v>44621</v>
      </c>
    </row>
    <row r="2211" spans="1:6" hidden="1">
      <c r="A2211" s="19">
        <v>124</v>
      </c>
      <c r="B2211" s="19" t="s">
        <v>2160</v>
      </c>
      <c r="C2211" s="24">
        <f>'Filter by planned &amp; actual'!G423</f>
        <v>0</v>
      </c>
      <c r="D2211" s="24">
        <f>'Filter by planned &amp; actual'!G2211</f>
        <v>80909.739999999991</v>
      </c>
      <c r="E2211" s="19" t="s">
        <v>282</v>
      </c>
      <c r="F2211" s="26">
        <v>44621</v>
      </c>
    </row>
    <row r="2212" spans="1:6" hidden="1">
      <c r="A2212" s="19">
        <v>125</v>
      </c>
      <c r="B2212" s="19" t="s">
        <v>2162</v>
      </c>
      <c r="C2212" s="24">
        <f>'Filter by planned &amp; actual'!G424</f>
        <v>0</v>
      </c>
      <c r="D2212" s="24">
        <f>'Filter by planned &amp; actual'!G2212</f>
        <v>385762.73</v>
      </c>
      <c r="E2212" s="19" t="s">
        <v>282</v>
      </c>
      <c r="F2212" s="26">
        <v>44621</v>
      </c>
    </row>
    <row r="2213" spans="1:6" hidden="1">
      <c r="A2213" s="19">
        <v>126</v>
      </c>
      <c r="B2213" s="19" t="s">
        <v>2163</v>
      </c>
      <c r="C2213" s="24">
        <f>'Filter by planned &amp; actual'!G425</f>
        <v>17125143</v>
      </c>
      <c r="D2213" s="24">
        <f>'Filter by planned &amp; actual'!G2213</f>
        <v>9861243.7200000007</v>
      </c>
      <c r="E2213" s="19" t="s">
        <v>282</v>
      </c>
      <c r="F2213" s="26">
        <v>44621</v>
      </c>
    </row>
    <row r="2214" spans="1:6" hidden="1">
      <c r="A2214" s="19">
        <v>127</v>
      </c>
      <c r="B2214" s="19" t="s">
        <v>2164</v>
      </c>
      <c r="C2214" s="24">
        <f>'Filter by planned &amp; actual'!G426</f>
        <v>46319286</v>
      </c>
      <c r="D2214" s="24">
        <f>'Filter by planned &amp; actual'!G2214</f>
        <v>50053129.689999998</v>
      </c>
      <c r="E2214" s="19" t="s">
        <v>282</v>
      </c>
      <c r="F2214" s="26">
        <v>44621</v>
      </c>
    </row>
    <row r="2215" spans="1:6" hidden="1">
      <c r="A2215" s="19">
        <v>128</v>
      </c>
      <c r="B2215" s="19" t="s">
        <v>2165</v>
      </c>
      <c r="C2215" s="24">
        <f>'Filter by planned &amp; actual'!G427</f>
        <v>12921151</v>
      </c>
      <c r="D2215" s="24">
        <f>'Filter by planned &amp; actual'!G2215</f>
        <v>4747754.49</v>
      </c>
      <c r="E2215" s="19" t="s">
        <v>282</v>
      </c>
      <c r="F2215" s="26">
        <v>44621</v>
      </c>
    </row>
    <row r="2216" spans="1:6" hidden="1">
      <c r="A2216" s="113">
        <v>129</v>
      </c>
      <c r="B2216" s="113" t="s">
        <v>2167</v>
      </c>
      <c r="C2216" s="24">
        <f>'Filter by planned &amp; actual'!G428</f>
        <v>0</v>
      </c>
      <c r="D2216" s="24">
        <f>'Filter by planned &amp; actual'!G2216</f>
        <v>0</v>
      </c>
      <c r="E2216" s="19" t="s">
        <v>282</v>
      </c>
      <c r="F2216" s="26">
        <v>44621</v>
      </c>
    </row>
    <row r="2217" spans="1:6" hidden="1">
      <c r="A2217" s="113">
        <v>130</v>
      </c>
      <c r="B2217" s="113" t="s">
        <v>2168</v>
      </c>
      <c r="C2217" s="24">
        <f>'Filter by planned &amp; actual'!G429</f>
        <v>24660687</v>
      </c>
      <c r="D2217" s="24">
        <f>'Filter by planned &amp; actual'!G2217</f>
        <v>44059551.519999996</v>
      </c>
      <c r="E2217" s="19" t="s">
        <v>282</v>
      </c>
      <c r="F2217" s="26">
        <v>44621</v>
      </c>
    </row>
    <row r="2218" spans="1:6" hidden="1">
      <c r="A2218" s="113">
        <v>131</v>
      </c>
      <c r="B2218" s="113" t="s">
        <v>2169</v>
      </c>
      <c r="C2218" s="24">
        <f>'Filter by planned &amp; actual'!G430</f>
        <v>14102072</v>
      </c>
      <c r="D2218" s="24">
        <f>'Filter by planned &amp; actual'!G2218</f>
        <v>416164.39</v>
      </c>
      <c r="E2218" s="19" t="s">
        <v>282</v>
      </c>
      <c r="F2218" s="26">
        <v>44621</v>
      </c>
    </row>
    <row r="2219" spans="1:6" hidden="1">
      <c r="A2219" s="113">
        <v>132</v>
      </c>
      <c r="B2219" s="113" t="s">
        <v>2170</v>
      </c>
      <c r="C2219" s="24">
        <f>'Filter by planned &amp; actual'!G431</f>
        <v>6745756</v>
      </c>
      <c r="D2219" s="24">
        <f>'Filter by planned &amp; actual'!G2219</f>
        <v>476445.62</v>
      </c>
      <c r="E2219" s="19" t="s">
        <v>282</v>
      </c>
      <c r="F2219" s="26">
        <v>44621</v>
      </c>
    </row>
    <row r="2220" spans="1:6" hidden="1">
      <c r="A2220" s="113">
        <v>133</v>
      </c>
      <c r="B2220" s="113" t="s">
        <v>2171</v>
      </c>
      <c r="C2220" s="24">
        <f>'Filter by planned &amp; actual'!G432</f>
        <v>11875656</v>
      </c>
      <c r="D2220" s="24">
        <f>'Filter by planned &amp; actual'!G2220</f>
        <v>0</v>
      </c>
      <c r="E2220" s="19" t="s">
        <v>282</v>
      </c>
      <c r="F2220" s="26">
        <v>44621</v>
      </c>
    </row>
    <row r="2221" spans="1:6" hidden="1">
      <c r="A2221" s="113">
        <v>134</v>
      </c>
      <c r="B2221" s="113" t="s">
        <v>2172</v>
      </c>
      <c r="C2221" s="24">
        <f>'Filter by planned &amp; actual'!G433</f>
        <v>780000</v>
      </c>
      <c r="D2221" s="24">
        <f>'Filter by planned &amp; actual'!G2221</f>
        <v>0</v>
      </c>
      <c r="E2221" s="19" t="s">
        <v>282</v>
      </c>
      <c r="F2221" s="26">
        <v>44621</v>
      </c>
    </row>
    <row r="2222" spans="1:6" hidden="1">
      <c r="A2222" s="113">
        <v>135</v>
      </c>
      <c r="B2222" s="113" t="s">
        <v>2173</v>
      </c>
      <c r="C2222" s="24">
        <f>'Filter by planned &amp; actual'!G434</f>
        <v>5184380</v>
      </c>
      <c r="D2222" s="24">
        <f>'Filter by planned &amp; actual'!G2222</f>
        <v>6246809.0800000001</v>
      </c>
      <c r="E2222" s="19" t="s">
        <v>282</v>
      </c>
      <c r="F2222" s="26">
        <v>44621</v>
      </c>
    </row>
    <row r="2223" spans="1:6" hidden="1">
      <c r="A2223" s="113">
        <v>136</v>
      </c>
      <c r="B2223" s="113" t="s">
        <v>2174</v>
      </c>
      <c r="C2223" s="24">
        <f>'Filter by planned &amp; actual'!G435</f>
        <v>37871935.57</v>
      </c>
      <c r="D2223" s="24">
        <f>'Filter by planned &amp; actual'!G2223</f>
        <v>18598654.960000001</v>
      </c>
      <c r="E2223" s="19" t="s">
        <v>282</v>
      </c>
      <c r="F2223" s="26">
        <v>44621</v>
      </c>
    </row>
    <row r="2224" spans="1:6" hidden="1">
      <c r="A2224" s="113">
        <v>137</v>
      </c>
      <c r="B2224" s="113" t="s">
        <v>2175</v>
      </c>
      <c r="C2224" s="24">
        <f>'Filter by planned &amp; actual'!G436</f>
        <v>0</v>
      </c>
      <c r="D2224" s="24">
        <f>'Filter by planned &amp; actual'!G2224</f>
        <v>460351.98</v>
      </c>
      <c r="E2224" s="19" t="s">
        <v>282</v>
      </c>
      <c r="F2224" s="26">
        <v>44621</v>
      </c>
    </row>
    <row r="2225" spans="1:6" hidden="1">
      <c r="A2225" s="113">
        <v>138</v>
      </c>
      <c r="B2225" s="113" t="s">
        <v>2176</v>
      </c>
      <c r="C2225" s="24">
        <f>'Filter by planned &amp; actual'!G437</f>
        <v>4200000</v>
      </c>
      <c r="D2225" s="24">
        <f>'Filter by planned &amp; actual'!G2225</f>
        <v>921374.89</v>
      </c>
      <c r="E2225" s="19" t="s">
        <v>282</v>
      </c>
      <c r="F2225" s="26">
        <v>44621</v>
      </c>
    </row>
    <row r="2226" spans="1:6" hidden="1">
      <c r="A2226" s="113">
        <v>139</v>
      </c>
      <c r="B2226" s="113" t="s">
        <v>2189</v>
      </c>
      <c r="C2226" s="24">
        <f>'Filter by planned &amp; actual'!G438</f>
        <v>1037348.688</v>
      </c>
      <c r="D2226" s="24">
        <f>'Filter by planned &amp; actual'!G2226</f>
        <v>4187179.54</v>
      </c>
      <c r="E2226" s="19" t="s">
        <v>282</v>
      </c>
      <c r="F2226" s="26">
        <v>44621</v>
      </c>
    </row>
    <row r="2227" spans="1:6" hidden="1">
      <c r="A2227" s="113">
        <v>140</v>
      </c>
      <c r="B2227" s="113" t="s">
        <v>2190</v>
      </c>
      <c r="C2227" s="24">
        <f>'Filter by planned &amp; actual'!G439</f>
        <v>4320000</v>
      </c>
      <c r="D2227" s="24">
        <f>'Filter by planned &amp; actual'!G2227</f>
        <v>5500000</v>
      </c>
      <c r="E2227" s="19" t="s">
        <v>282</v>
      </c>
      <c r="F2227" s="26">
        <v>44621</v>
      </c>
    </row>
    <row r="2228" spans="1:6" hidden="1">
      <c r="A2228" s="113">
        <v>141</v>
      </c>
      <c r="B2228" s="113" t="s">
        <v>2191</v>
      </c>
      <c r="C2228" s="24">
        <f>'Filter by planned &amp; actual'!G440</f>
        <v>0</v>
      </c>
      <c r="D2228" s="24">
        <f>'Filter by planned &amp; actual'!G2228</f>
        <v>0</v>
      </c>
      <c r="E2228" s="19" t="s">
        <v>282</v>
      </c>
      <c r="F2228" s="26">
        <v>44621</v>
      </c>
    </row>
    <row r="2229" spans="1:6" hidden="1">
      <c r="A2229" s="113">
        <v>142</v>
      </c>
      <c r="B2229" s="113" t="s">
        <v>2192</v>
      </c>
      <c r="C2229" s="24">
        <f>'Filter by planned &amp; actual'!G441</f>
        <v>21890600.025839996</v>
      </c>
      <c r="D2229" s="24">
        <f>'Filter by planned &amp; actual'!G2229</f>
        <v>1619693.47</v>
      </c>
      <c r="E2229" s="19" t="s">
        <v>282</v>
      </c>
      <c r="F2229" s="26">
        <v>44621</v>
      </c>
    </row>
    <row r="2230" spans="1:6">
      <c r="A2230" s="113">
        <v>143</v>
      </c>
      <c r="B2230" s="113" t="s">
        <v>2193</v>
      </c>
      <c r="C2230" s="24">
        <f>'Filter by planned &amp; actual'!G442</f>
        <v>1852416</v>
      </c>
      <c r="D2230" s="24">
        <f>'Filter by planned &amp; actual'!G2230</f>
        <v>0</v>
      </c>
      <c r="E2230" s="19" t="s">
        <v>282</v>
      </c>
      <c r="F2230" s="26">
        <v>44621</v>
      </c>
    </row>
    <row r="2231" spans="1:6">
      <c r="A2231" s="152">
        <v>144</v>
      </c>
      <c r="B2231" s="152" t="s">
        <v>2207</v>
      </c>
      <c r="C2231" s="24">
        <f>'Filter by planned &amp; actual'!G443</f>
        <v>0</v>
      </c>
      <c r="D2231" s="24">
        <f>'Filter by planned &amp; actual'!G2231</f>
        <v>0</v>
      </c>
      <c r="E2231" s="19" t="s">
        <v>282</v>
      </c>
      <c r="F2231" s="26">
        <v>44621</v>
      </c>
    </row>
    <row r="2232" spans="1:6">
      <c r="A2232" s="152">
        <v>145</v>
      </c>
      <c r="B2232" s="152" t="s">
        <v>2208</v>
      </c>
      <c r="C2232" s="24">
        <f>'Filter by planned &amp; actual'!G444</f>
        <v>0</v>
      </c>
      <c r="D2232" s="24">
        <f>'Filter by planned &amp; actual'!G2232</f>
        <v>0</v>
      </c>
      <c r="E2232" s="19" t="s">
        <v>282</v>
      </c>
      <c r="F2232" s="26">
        <v>44621</v>
      </c>
    </row>
    <row r="2233" spans="1:6">
      <c r="A2233" s="152">
        <v>146</v>
      </c>
      <c r="B2233" s="152" t="s">
        <v>2211</v>
      </c>
      <c r="C2233" s="24">
        <f>'Filter by planned &amp; actual'!G445</f>
        <v>0</v>
      </c>
      <c r="D2233" s="24">
        <f>'Filter by planned &amp; actual'!G2233</f>
        <v>0</v>
      </c>
      <c r="E2233" s="19" t="s">
        <v>282</v>
      </c>
      <c r="F2233" s="26">
        <v>44621</v>
      </c>
    </row>
    <row r="2234" spans="1:6">
      <c r="A2234" s="152">
        <v>147</v>
      </c>
      <c r="B2234" s="152" t="s">
        <v>2212</v>
      </c>
      <c r="C2234" s="24">
        <f>'Filter by planned &amp; actual'!G446</f>
        <v>0</v>
      </c>
      <c r="D2234" s="24">
        <f>'Filter by planned &amp; actual'!G2234</f>
        <v>0</v>
      </c>
      <c r="E2234" s="19" t="s">
        <v>282</v>
      </c>
      <c r="F2234" s="26">
        <v>44621</v>
      </c>
    </row>
    <row r="2235" spans="1:6">
      <c r="A2235" s="152">
        <v>148</v>
      </c>
      <c r="B2235" s="152" t="s">
        <v>2213</v>
      </c>
      <c r="C2235" s="24">
        <f>'Filter by planned &amp; actual'!G447</f>
        <v>0</v>
      </c>
      <c r="D2235" s="24">
        <f>'Filter by planned &amp; actual'!G2235</f>
        <v>0</v>
      </c>
      <c r="E2235" s="19" t="s">
        <v>282</v>
      </c>
      <c r="F2235" s="26">
        <v>44621</v>
      </c>
    </row>
    <row r="2236" spans="1:6">
      <c r="A2236" s="19">
        <v>0</v>
      </c>
      <c r="B2236" s="20" t="s">
        <v>1985</v>
      </c>
      <c r="C2236" s="24">
        <f>'Filter by planned &amp; actual'!G448</f>
        <v>0</v>
      </c>
      <c r="D2236" s="24">
        <f>'Filter by planned &amp; actual'!G2236</f>
        <v>0</v>
      </c>
      <c r="E2236" s="19" t="s">
        <v>282</v>
      </c>
      <c r="F2236" s="26">
        <v>44621</v>
      </c>
    </row>
    <row r="2237" spans="1:6" hidden="1">
      <c r="A2237" s="19">
        <v>1</v>
      </c>
      <c r="B2237" s="19" t="s">
        <v>7</v>
      </c>
      <c r="C2237" s="24">
        <f>'Filter by planned &amp; actual'!G449</f>
        <v>35699328</v>
      </c>
      <c r="D2237" s="24">
        <f>'Filter by planned &amp; actual'!G2237</f>
        <v>15809069.619999994</v>
      </c>
      <c r="E2237" s="19" t="s">
        <v>282</v>
      </c>
      <c r="F2237" s="26">
        <v>44652</v>
      </c>
    </row>
    <row r="2238" spans="1:6" hidden="1">
      <c r="A2238" s="19">
        <v>2</v>
      </c>
      <c r="B2238" s="19" t="s">
        <v>8</v>
      </c>
      <c r="C2238" s="24">
        <f>'Filter by planned &amp; actual'!G450</f>
        <v>0</v>
      </c>
      <c r="D2238" s="24">
        <f>'Filter by planned &amp; actual'!G2238</f>
        <v>1840173.9199999997</v>
      </c>
      <c r="E2238" s="19" t="s">
        <v>282</v>
      </c>
      <c r="F2238" s="26">
        <v>44652</v>
      </c>
    </row>
    <row r="2239" spans="1:6" hidden="1">
      <c r="A2239" s="19">
        <v>3</v>
      </c>
      <c r="B2239" s="19" t="s">
        <v>9</v>
      </c>
      <c r="C2239" s="24">
        <f>'Filter by planned &amp; actual'!G451</f>
        <v>0</v>
      </c>
      <c r="D2239" s="24">
        <f>'Filter by planned &amp; actual'!G2239</f>
        <v>1288613.1800000002</v>
      </c>
      <c r="E2239" s="19" t="s">
        <v>282</v>
      </c>
      <c r="F2239" s="26">
        <v>44652</v>
      </c>
    </row>
    <row r="2240" spans="1:6" hidden="1">
      <c r="A2240" s="19">
        <v>4</v>
      </c>
      <c r="B2240" s="19" t="s">
        <v>10</v>
      </c>
      <c r="C2240" s="24">
        <f>'Filter by planned &amp; actual'!G452</f>
        <v>0</v>
      </c>
      <c r="D2240" s="24">
        <f>'Filter by planned &amp; actual'!G2240</f>
        <v>234228.74999999997</v>
      </c>
      <c r="E2240" s="19" t="s">
        <v>282</v>
      </c>
      <c r="F2240" s="26">
        <v>44652</v>
      </c>
    </row>
    <row r="2241" spans="1:6" hidden="1">
      <c r="A2241" s="19">
        <v>5</v>
      </c>
      <c r="B2241" s="19" t="s">
        <v>11</v>
      </c>
      <c r="C2241" s="24">
        <f>'Filter by planned &amp; actual'!G453</f>
        <v>0</v>
      </c>
      <c r="D2241" s="24">
        <f>'Filter by planned &amp; actual'!G2241</f>
        <v>3820087.53</v>
      </c>
      <c r="E2241" s="19" t="s">
        <v>282</v>
      </c>
      <c r="F2241" s="26">
        <v>44652</v>
      </c>
    </row>
    <row r="2242" spans="1:6" hidden="1">
      <c r="A2242" s="19">
        <v>6</v>
      </c>
      <c r="B2242" s="19" t="s">
        <v>12</v>
      </c>
      <c r="C2242" s="24">
        <f>'Filter by planned &amp; actual'!G454</f>
        <v>65158854</v>
      </c>
      <c r="D2242" s="24">
        <f>'Filter by planned &amp; actual'!G2242</f>
        <v>53968475.270000003</v>
      </c>
      <c r="E2242" s="19" t="s">
        <v>282</v>
      </c>
      <c r="F2242" s="26">
        <v>44652</v>
      </c>
    </row>
    <row r="2243" spans="1:6" hidden="1">
      <c r="A2243" s="19">
        <v>7</v>
      </c>
      <c r="B2243" s="19" t="s">
        <v>13</v>
      </c>
      <c r="C2243" s="24">
        <f>'Filter by planned &amp; actual'!G455</f>
        <v>0</v>
      </c>
      <c r="D2243" s="24">
        <f>'Filter by planned &amp; actual'!G2243</f>
        <v>303152.40000000002</v>
      </c>
      <c r="E2243" s="19" t="s">
        <v>282</v>
      </c>
      <c r="F2243" s="26">
        <v>44652</v>
      </c>
    </row>
    <row r="2244" spans="1:6" hidden="1">
      <c r="A2244" s="19">
        <v>8</v>
      </c>
      <c r="B2244" s="19" t="s">
        <v>2004</v>
      </c>
      <c r="C2244" s="24">
        <f>'Filter by planned &amp; actual'!G456</f>
        <v>19213893</v>
      </c>
      <c r="D2244" s="24">
        <f>'Filter by planned &amp; actual'!G2244</f>
        <v>8192250.2600000007</v>
      </c>
      <c r="E2244" s="19" t="s">
        <v>282</v>
      </c>
      <c r="F2244" s="26">
        <v>44652</v>
      </c>
    </row>
    <row r="2245" spans="1:6" hidden="1">
      <c r="A2245" s="19">
        <v>9</v>
      </c>
      <c r="B2245" s="19" t="s">
        <v>15</v>
      </c>
      <c r="C2245" s="24">
        <f>'Filter by planned &amp; actual'!G457</f>
        <v>0</v>
      </c>
      <c r="D2245" s="24">
        <f>'Filter by planned &amp; actual'!G2245</f>
        <v>336282.41000000003</v>
      </c>
      <c r="E2245" s="19" t="s">
        <v>282</v>
      </c>
      <c r="F2245" s="26">
        <v>44652</v>
      </c>
    </row>
    <row r="2246" spans="1:6" hidden="1">
      <c r="A2246" s="19">
        <v>10</v>
      </c>
      <c r="B2246" s="19" t="s">
        <v>16</v>
      </c>
      <c r="C2246" s="24">
        <f>'Filter by planned &amp; actual'!G458</f>
        <v>0</v>
      </c>
      <c r="D2246" s="24">
        <f>'Filter by planned &amp; actual'!G2246</f>
        <v>301020</v>
      </c>
      <c r="E2246" s="19" t="s">
        <v>282</v>
      </c>
      <c r="F2246" s="26">
        <v>44652</v>
      </c>
    </row>
    <row r="2247" spans="1:6" hidden="1">
      <c r="A2247" s="19">
        <v>11</v>
      </c>
      <c r="B2247" s="19" t="s">
        <v>17</v>
      </c>
      <c r="C2247" s="24">
        <f>'Filter by planned &amp; actual'!G459</f>
        <v>0</v>
      </c>
      <c r="D2247" s="24">
        <f>'Filter by planned &amp; actual'!G2247</f>
        <v>325520.79999999993</v>
      </c>
      <c r="E2247" s="19" t="s">
        <v>282</v>
      </c>
      <c r="F2247" s="26">
        <v>44652</v>
      </c>
    </row>
    <row r="2248" spans="1:6" hidden="1">
      <c r="A2248" s="19">
        <v>12</v>
      </c>
      <c r="B2248" s="19" t="s">
        <v>18</v>
      </c>
      <c r="C2248" s="24">
        <f>'Filter by planned &amp; actual'!G460</f>
        <v>0</v>
      </c>
      <c r="D2248" s="24">
        <f>'Filter by planned &amp; actual'!G2248</f>
        <v>206450</v>
      </c>
      <c r="E2248" s="19" t="s">
        <v>282</v>
      </c>
      <c r="F2248" s="26">
        <v>44652</v>
      </c>
    </row>
    <row r="2249" spans="1:6" hidden="1">
      <c r="A2249" s="19">
        <v>13</v>
      </c>
      <c r="B2249" s="19" t="s">
        <v>19</v>
      </c>
      <c r="C2249" s="24">
        <f>'Filter by planned &amp; actual'!G461</f>
        <v>0</v>
      </c>
      <c r="D2249" s="24">
        <f>'Filter by planned &amp; actual'!G2249</f>
        <v>0</v>
      </c>
      <c r="E2249" s="19" t="s">
        <v>282</v>
      </c>
      <c r="F2249" s="26">
        <v>44652</v>
      </c>
    </row>
    <row r="2250" spans="1:6" hidden="1">
      <c r="A2250" s="19">
        <v>14</v>
      </c>
      <c r="B2250" s="19" t="s">
        <v>20</v>
      </c>
      <c r="C2250" s="24">
        <f>'Filter by planned &amp; actual'!G462</f>
        <v>0</v>
      </c>
      <c r="D2250" s="24">
        <f>'Filter by planned &amp; actual'!G2250</f>
        <v>0</v>
      </c>
      <c r="E2250" s="19" t="s">
        <v>282</v>
      </c>
      <c r="F2250" s="26">
        <v>44652</v>
      </c>
    </row>
    <row r="2251" spans="1:6" hidden="1">
      <c r="A2251" s="19">
        <v>15</v>
      </c>
      <c r="B2251" s="19" t="s">
        <v>21</v>
      </c>
      <c r="C2251" s="24">
        <f>'Filter by planned &amp; actual'!G463</f>
        <v>0</v>
      </c>
      <c r="D2251" s="24">
        <f>'Filter by planned &amp; actual'!G2251</f>
        <v>241811.64</v>
      </c>
      <c r="E2251" s="19" t="s">
        <v>282</v>
      </c>
      <c r="F2251" s="26">
        <v>44652</v>
      </c>
    </row>
    <row r="2252" spans="1:6" hidden="1">
      <c r="A2252" s="19">
        <v>16</v>
      </c>
      <c r="B2252" s="19" t="s">
        <v>22</v>
      </c>
      <c r="C2252" s="24">
        <f>'Filter by planned &amp; actual'!G464</f>
        <v>0</v>
      </c>
      <c r="D2252" s="24">
        <f>'Filter by planned &amp; actual'!G2252</f>
        <v>0</v>
      </c>
      <c r="E2252" s="19" t="s">
        <v>282</v>
      </c>
      <c r="F2252" s="26">
        <v>44652</v>
      </c>
    </row>
    <row r="2253" spans="1:6" hidden="1">
      <c r="A2253" s="19">
        <v>17</v>
      </c>
      <c r="B2253" s="19" t="s">
        <v>23</v>
      </c>
      <c r="C2253" s="24">
        <f>'Filter by planned &amp; actual'!G465</f>
        <v>0</v>
      </c>
      <c r="D2253" s="24">
        <f>'Filter by planned &amp; actual'!G2253</f>
        <v>2363.9</v>
      </c>
      <c r="E2253" s="19" t="s">
        <v>282</v>
      </c>
      <c r="F2253" s="26">
        <v>44652</v>
      </c>
    </row>
    <row r="2254" spans="1:6" hidden="1">
      <c r="A2254" s="19">
        <v>18</v>
      </c>
      <c r="B2254" s="19" t="s">
        <v>24</v>
      </c>
      <c r="C2254" s="24">
        <f>'Filter by planned &amp; actual'!G466</f>
        <v>8000000</v>
      </c>
      <c r="D2254" s="24">
        <f>'Filter by planned &amp; actual'!G2254</f>
        <v>2048836.8499999999</v>
      </c>
      <c r="E2254" s="19" t="s">
        <v>282</v>
      </c>
      <c r="F2254" s="26">
        <v>44652</v>
      </c>
    </row>
    <row r="2255" spans="1:6" hidden="1">
      <c r="A2255" s="19">
        <v>19</v>
      </c>
      <c r="B2255" s="19" t="s">
        <v>25</v>
      </c>
      <c r="C2255" s="24">
        <f>'Filter by planned &amp; actual'!G467</f>
        <v>14207375</v>
      </c>
      <c r="D2255" s="24">
        <f>'Filter by planned &amp; actual'!G2255</f>
        <v>9542414.6399999987</v>
      </c>
      <c r="E2255" s="19" t="s">
        <v>282</v>
      </c>
      <c r="F2255" s="26">
        <v>44652</v>
      </c>
    </row>
    <row r="2256" spans="1:6" hidden="1">
      <c r="A2256" s="19">
        <v>20</v>
      </c>
      <c r="B2256" s="19" t="s">
        <v>26</v>
      </c>
      <c r="C2256" s="24">
        <f>'Filter by planned &amp; actual'!G468</f>
        <v>4500000</v>
      </c>
      <c r="D2256" s="24">
        <f>'Filter by planned &amp; actual'!G2256</f>
        <v>17971364.969999995</v>
      </c>
      <c r="E2256" s="19" t="s">
        <v>282</v>
      </c>
      <c r="F2256" s="26">
        <v>44652</v>
      </c>
    </row>
    <row r="2257" spans="1:6" hidden="1">
      <c r="A2257" s="19">
        <v>21</v>
      </c>
      <c r="B2257" s="19" t="s">
        <v>27</v>
      </c>
      <c r="C2257" s="24">
        <f>'Filter by planned &amp; actual'!G469</f>
        <v>35837461</v>
      </c>
      <c r="D2257" s="24">
        <f>'Filter by planned &amp; actual'!G2257</f>
        <v>21979032.47000001</v>
      </c>
      <c r="E2257" s="19" t="s">
        <v>282</v>
      </c>
      <c r="F2257" s="26">
        <v>44652</v>
      </c>
    </row>
    <row r="2258" spans="1:6" hidden="1">
      <c r="A2258" s="19">
        <v>22</v>
      </c>
      <c r="B2258" s="19" t="s">
        <v>29</v>
      </c>
      <c r="C2258" s="24">
        <f>'Filter by planned &amp; actual'!G470</f>
        <v>12560815</v>
      </c>
      <c r="D2258" s="24">
        <f>'Filter by planned &amp; actual'!G2258</f>
        <v>1871872.1300000001</v>
      </c>
      <c r="E2258" s="19" t="s">
        <v>282</v>
      </c>
      <c r="F2258" s="26">
        <v>44652</v>
      </c>
    </row>
    <row r="2259" spans="1:6" hidden="1">
      <c r="A2259" s="19">
        <v>23</v>
      </c>
      <c r="B2259" s="19" t="s">
        <v>30</v>
      </c>
      <c r="C2259" s="24">
        <f>'Filter by planned &amp; actual'!G471</f>
        <v>21145384</v>
      </c>
      <c r="D2259" s="24">
        <f>'Filter by planned &amp; actual'!G2259</f>
        <v>6462681.0699999994</v>
      </c>
      <c r="E2259" s="19" t="s">
        <v>282</v>
      </c>
      <c r="F2259" s="26">
        <v>44652</v>
      </c>
    </row>
    <row r="2260" spans="1:6" hidden="1">
      <c r="A2260" s="19">
        <v>24</v>
      </c>
      <c r="B2260" s="19" t="s">
        <v>31</v>
      </c>
      <c r="C2260" s="24">
        <f>'Filter by planned &amp; actual'!G472</f>
        <v>0</v>
      </c>
      <c r="D2260" s="24">
        <f>'Filter by planned &amp; actual'!G2260</f>
        <v>357101.98</v>
      </c>
      <c r="E2260" s="19" t="s">
        <v>282</v>
      </c>
      <c r="F2260" s="26">
        <v>44652</v>
      </c>
    </row>
    <row r="2261" spans="1:6" hidden="1">
      <c r="A2261" s="19">
        <v>25</v>
      </c>
      <c r="B2261" s="19" t="s">
        <v>32</v>
      </c>
      <c r="C2261" s="24">
        <f>'Filter by planned &amp; actual'!G473</f>
        <v>0</v>
      </c>
      <c r="D2261" s="24">
        <f>'Filter by planned &amp; actual'!G2261</f>
        <v>0</v>
      </c>
      <c r="E2261" s="19" t="s">
        <v>282</v>
      </c>
      <c r="F2261" s="26">
        <v>44652</v>
      </c>
    </row>
    <row r="2262" spans="1:6" hidden="1">
      <c r="A2262" s="19">
        <v>26</v>
      </c>
      <c r="B2262" s="19" t="s">
        <v>34</v>
      </c>
      <c r="C2262" s="24">
        <f>'Filter by planned &amp; actual'!G474</f>
        <v>1154145</v>
      </c>
      <c r="D2262" s="24">
        <f>'Filter by planned &amp; actual'!G2262</f>
        <v>2829874.5799999996</v>
      </c>
      <c r="E2262" s="19" t="s">
        <v>282</v>
      </c>
      <c r="F2262" s="26">
        <v>44652</v>
      </c>
    </row>
    <row r="2263" spans="1:6" hidden="1">
      <c r="A2263" s="19">
        <v>27</v>
      </c>
      <c r="B2263" s="19" t="s">
        <v>35</v>
      </c>
      <c r="C2263" s="24">
        <f>'Filter by planned &amp; actual'!G475</f>
        <v>0</v>
      </c>
      <c r="D2263" s="24">
        <f>'Filter by planned &amp; actual'!G2263</f>
        <v>394328.58999999991</v>
      </c>
      <c r="E2263" s="19" t="s">
        <v>282</v>
      </c>
      <c r="F2263" s="26">
        <v>44652</v>
      </c>
    </row>
    <row r="2264" spans="1:6" hidden="1">
      <c r="A2264" s="19">
        <v>28</v>
      </c>
      <c r="B2264" s="19" t="s">
        <v>36</v>
      </c>
      <c r="C2264" s="24">
        <f>'Filter by planned &amp; actual'!G476</f>
        <v>0</v>
      </c>
      <c r="D2264" s="24">
        <f>'Filter by planned &amp; actual'!G2264</f>
        <v>656.52</v>
      </c>
      <c r="E2264" s="19" t="s">
        <v>282</v>
      </c>
      <c r="F2264" s="26">
        <v>44652</v>
      </c>
    </row>
    <row r="2265" spans="1:6" hidden="1">
      <c r="A2265" s="19">
        <v>29</v>
      </c>
      <c r="B2265" s="19" t="s">
        <v>37</v>
      </c>
      <c r="C2265" s="24">
        <f>'Filter by planned &amp; actual'!G477</f>
        <v>0</v>
      </c>
      <c r="D2265" s="24">
        <f>'Filter by planned &amp; actual'!G2265</f>
        <v>0</v>
      </c>
      <c r="E2265" s="19" t="s">
        <v>282</v>
      </c>
      <c r="F2265" s="26">
        <v>44652</v>
      </c>
    </row>
    <row r="2266" spans="1:6" hidden="1">
      <c r="A2266" s="19">
        <v>30</v>
      </c>
      <c r="B2266" s="19" t="s">
        <v>38</v>
      </c>
      <c r="C2266" s="24">
        <f>'Filter by planned &amp; actual'!G478</f>
        <v>0</v>
      </c>
      <c r="D2266" s="24">
        <f>'Filter by planned &amp; actual'!G2266</f>
        <v>40</v>
      </c>
      <c r="E2266" s="19" t="s">
        <v>282</v>
      </c>
      <c r="F2266" s="26">
        <v>44652</v>
      </c>
    </row>
    <row r="2267" spans="1:6" hidden="1">
      <c r="A2267" s="19">
        <v>31</v>
      </c>
      <c r="B2267" s="19" t="s">
        <v>39</v>
      </c>
      <c r="C2267" s="24">
        <f>'Filter by planned &amp; actual'!G479</f>
        <v>0</v>
      </c>
      <c r="D2267" s="24">
        <f>'Filter by planned &amp; actual'!G2267</f>
        <v>0</v>
      </c>
      <c r="E2267" s="19" t="s">
        <v>282</v>
      </c>
      <c r="F2267" s="26">
        <v>44652</v>
      </c>
    </row>
    <row r="2268" spans="1:6" hidden="1">
      <c r="A2268" s="19">
        <v>32</v>
      </c>
      <c r="B2268" s="19" t="s">
        <v>40</v>
      </c>
      <c r="C2268" s="24">
        <f>'Filter by planned &amp; actual'!G480</f>
        <v>0</v>
      </c>
      <c r="D2268" s="24">
        <f>'Filter by planned &amp; actual'!G2268</f>
        <v>164879.6</v>
      </c>
      <c r="E2268" s="19" t="s">
        <v>282</v>
      </c>
      <c r="F2268" s="26">
        <v>44652</v>
      </c>
    </row>
    <row r="2269" spans="1:6" hidden="1">
      <c r="A2269" s="19">
        <v>33</v>
      </c>
      <c r="B2269" s="19" t="s">
        <v>41</v>
      </c>
      <c r="C2269" s="24">
        <f>'Filter by planned &amp; actual'!G481</f>
        <v>2256829.86</v>
      </c>
      <c r="D2269" s="24">
        <f>'Filter by planned &amp; actual'!G2269</f>
        <v>2389975.17</v>
      </c>
      <c r="E2269" s="19" t="s">
        <v>282</v>
      </c>
      <c r="F2269" s="26">
        <v>44652</v>
      </c>
    </row>
    <row r="2270" spans="1:6" hidden="1">
      <c r="A2270" s="19">
        <v>34</v>
      </c>
      <c r="B2270" s="19" t="s">
        <v>42</v>
      </c>
      <c r="C2270" s="24">
        <f>'Filter by planned &amp; actual'!G482</f>
        <v>1416538</v>
      </c>
      <c r="D2270" s="24">
        <f>'Filter by planned &amp; actual'!G2270</f>
        <v>3787022.5999999996</v>
      </c>
      <c r="E2270" s="19" t="s">
        <v>282</v>
      </c>
      <c r="F2270" s="26">
        <v>44652</v>
      </c>
    </row>
    <row r="2271" spans="1:6" hidden="1">
      <c r="A2271" s="19">
        <v>35</v>
      </c>
      <c r="B2271" s="19" t="s">
        <v>43</v>
      </c>
      <c r="C2271" s="24">
        <f>'Filter by planned &amp; actual'!G483</f>
        <v>0</v>
      </c>
      <c r="D2271" s="24">
        <f>'Filter by planned &amp; actual'!G2271</f>
        <v>186941.62</v>
      </c>
      <c r="E2271" s="19" t="s">
        <v>282</v>
      </c>
      <c r="F2271" s="26">
        <v>44652</v>
      </c>
    </row>
    <row r="2272" spans="1:6" hidden="1">
      <c r="A2272" s="19">
        <v>36</v>
      </c>
      <c r="B2272" s="19" t="s">
        <v>44</v>
      </c>
      <c r="C2272" s="24">
        <f>'Filter by planned &amp; actual'!G484</f>
        <v>0</v>
      </c>
      <c r="D2272" s="24">
        <f>'Filter by planned &amp; actual'!G2272</f>
        <v>0</v>
      </c>
      <c r="E2272" s="19" t="s">
        <v>282</v>
      </c>
      <c r="F2272" s="26">
        <v>44652</v>
      </c>
    </row>
    <row r="2273" spans="1:6" hidden="1">
      <c r="A2273" s="19">
        <v>37</v>
      </c>
      <c r="B2273" s="19" t="s">
        <v>1980</v>
      </c>
      <c r="C2273" s="24">
        <f>'Filter by planned &amp; actual'!G485</f>
        <v>2885414</v>
      </c>
      <c r="D2273" s="24">
        <f>'Filter by planned &amp; actual'!G2273</f>
        <v>3295591.86</v>
      </c>
      <c r="E2273" s="19" t="s">
        <v>282</v>
      </c>
      <c r="F2273" s="26">
        <v>44652</v>
      </c>
    </row>
    <row r="2274" spans="1:6" hidden="1">
      <c r="A2274" s="19">
        <v>38</v>
      </c>
      <c r="B2274" s="19" t="s">
        <v>1982</v>
      </c>
      <c r="C2274" s="24">
        <f>'Filter by planned &amp; actual'!G486</f>
        <v>16902982</v>
      </c>
      <c r="D2274" s="24">
        <f>'Filter by planned &amp; actual'!G2274</f>
        <v>41360700.839999989</v>
      </c>
      <c r="E2274" s="19" t="s">
        <v>282</v>
      </c>
      <c r="F2274" s="26">
        <v>44652</v>
      </c>
    </row>
    <row r="2275" spans="1:6" hidden="1">
      <c r="A2275" s="19">
        <v>39</v>
      </c>
      <c r="B2275" s="19" t="s">
        <v>1984</v>
      </c>
      <c r="C2275" s="24">
        <f>'Filter by planned &amp; actual'!G487</f>
        <v>15782544</v>
      </c>
      <c r="D2275" s="24">
        <f>'Filter by planned &amp; actual'!G2275</f>
        <v>14222969.57</v>
      </c>
      <c r="E2275" s="19" t="s">
        <v>282</v>
      </c>
      <c r="F2275" s="26">
        <v>44652</v>
      </c>
    </row>
    <row r="2276" spans="1:6" hidden="1">
      <c r="A2276" s="19">
        <v>40</v>
      </c>
      <c r="B2276" s="19" t="s">
        <v>2001</v>
      </c>
      <c r="C2276" s="24">
        <f>'Filter by planned &amp; actual'!G488</f>
        <v>15446409.529999999</v>
      </c>
      <c r="D2276" s="24">
        <f>'Filter by planned &amp; actual'!G2276</f>
        <v>14675094.359999998</v>
      </c>
      <c r="E2276" s="19" t="s">
        <v>282</v>
      </c>
      <c r="F2276" s="26">
        <v>44652</v>
      </c>
    </row>
    <row r="2277" spans="1:6" hidden="1">
      <c r="A2277" s="19">
        <v>41</v>
      </c>
      <c r="B2277" s="19" t="s">
        <v>2002</v>
      </c>
      <c r="C2277" s="24">
        <f>'Filter by planned &amp; actual'!G489</f>
        <v>307545</v>
      </c>
      <c r="D2277" s="24">
        <f>'Filter by planned &amp; actual'!G2277</f>
        <v>916495.46</v>
      </c>
      <c r="E2277" s="19" t="s">
        <v>282</v>
      </c>
      <c r="F2277" s="26">
        <v>44652</v>
      </c>
    </row>
    <row r="2278" spans="1:6" hidden="1">
      <c r="A2278" s="19">
        <v>42</v>
      </c>
      <c r="B2278" s="19" t="s">
        <v>2003</v>
      </c>
      <c r="C2278" s="24">
        <f>'Filter by planned &amp; actual'!G490</f>
        <v>70760000</v>
      </c>
      <c r="D2278" s="24">
        <f>'Filter by planned &amp; actual'!G2278</f>
        <v>15012639.560000002</v>
      </c>
      <c r="E2278" s="19" t="s">
        <v>282</v>
      </c>
      <c r="F2278" s="26">
        <v>44652</v>
      </c>
    </row>
    <row r="2279" spans="1:6" hidden="1">
      <c r="A2279" s="19">
        <v>43</v>
      </c>
      <c r="B2279" s="19" t="s">
        <v>2064</v>
      </c>
      <c r="C2279" s="24">
        <f>'Filter by planned &amp; actual'!G491</f>
        <v>0</v>
      </c>
      <c r="D2279" s="24">
        <f>'Filter by planned &amp; actual'!G2279</f>
        <v>0</v>
      </c>
      <c r="E2279" s="19" t="s">
        <v>282</v>
      </c>
      <c r="F2279" s="26">
        <v>44652</v>
      </c>
    </row>
    <row r="2280" spans="1:6" hidden="1">
      <c r="A2280" s="19">
        <v>44</v>
      </c>
      <c r="B2280" s="19" t="s">
        <v>2062</v>
      </c>
      <c r="C2280" s="24">
        <f>'Filter by planned &amp; actual'!G492</f>
        <v>0</v>
      </c>
      <c r="D2280" s="24">
        <f>'Filter by planned &amp; actual'!G2280</f>
        <v>0</v>
      </c>
      <c r="E2280" s="19" t="s">
        <v>282</v>
      </c>
      <c r="F2280" s="26">
        <v>44652</v>
      </c>
    </row>
    <row r="2281" spans="1:6" hidden="1">
      <c r="A2281" s="19">
        <v>45</v>
      </c>
      <c r="B2281" s="19" t="s">
        <v>2063</v>
      </c>
      <c r="C2281" s="24">
        <f>'Filter by planned &amp; actual'!G493</f>
        <v>0</v>
      </c>
      <c r="D2281" s="24">
        <f>'Filter by planned &amp; actual'!G2281</f>
        <v>0</v>
      </c>
      <c r="E2281" s="19" t="s">
        <v>282</v>
      </c>
      <c r="F2281" s="26">
        <v>44652</v>
      </c>
    </row>
    <row r="2282" spans="1:6" hidden="1">
      <c r="A2282" s="19">
        <v>46</v>
      </c>
      <c r="B2282" s="12" t="s">
        <v>2065</v>
      </c>
      <c r="C2282" s="24">
        <f>'Filter by planned &amp; actual'!G494</f>
        <v>37984092</v>
      </c>
      <c r="D2282" s="24">
        <f>'Filter by planned &amp; actual'!G2282</f>
        <v>41851048.399999954</v>
      </c>
      <c r="E2282" s="19" t="s">
        <v>282</v>
      </c>
      <c r="F2282" s="26">
        <v>44652</v>
      </c>
    </row>
    <row r="2283" spans="1:6" hidden="1">
      <c r="A2283" s="19">
        <v>47</v>
      </c>
      <c r="B2283" s="12" t="s">
        <v>2066</v>
      </c>
      <c r="C2283" s="24">
        <f>'Filter by planned &amp; actual'!G495</f>
        <v>41780993</v>
      </c>
      <c r="D2283" s="24">
        <f>'Filter by planned &amp; actual'!G2283</f>
        <v>2881632.79</v>
      </c>
      <c r="E2283" s="19" t="s">
        <v>282</v>
      </c>
      <c r="F2283" s="26">
        <v>44652</v>
      </c>
    </row>
    <row r="2284" spans="1:6" hidden="1">
      <c r="A2284" s="19">
        <v>48</v>
      </c>
      <c r="B2284" s="19" t="s">
        <v>2068</v>
      </c>
      <c r="C2284" s="24">
        <f>'Filter by planned &amp; actual'!G496</f>
        <v>7444512</v>
      </c>
      <c r="D2284" s="24">
        <f>'Filter by planned &amp; actual'!G2284</f>
        <v>12523615.270000003</v>
      </c>
      <c r="E2284" s="19" t="s">
        <v>282</v>
      </c>
      <c r="F2284" s="26">
        <v>44652</v>
      </c>
    </row>
    <row r="2285" spans="1:6" hidden="1">
      <c r="A2285" s="19">
        <v>49</v>
      </c>
      <c r="B2285" s="19" t="s">
        <v>2069</v>
      </c>
      <c r="C2285" s="24">
        <f>'Filter by planned &amp; actual'!G497</f>
        <v>0</v>
      </c>
      <c r="D2285" s="24">
        <f>'Filter by planned &amp; actual'!G2285</f>
        <v>16612.28</v>
      </c>
      <c r="E2285" s="19" t="s">
        <v>282</v>
      </c>
      <c r="F2285" s="26">
        <v>44652</v>
      </c>
    </row>
    <row r="2286" spans="1:6" hidden="1">
      <c r="A2286" s="19">
        <v>50</v>
      </c>
      <c r="B2286" s="19" t="s">
        <v>66</v>
      </c>
      <c r="C2286" s="24">
        <f>'Filter by planned &amp; actual'!G498</f>
        <v>0</v>
      </c>
      <c r="D2286" s="24">
        <f>'Filter by planned &amp; actual'!G2286</f>
        <v>0</v>
      </c>
      <c r="E2286" s="19" t="s">
        <v>282</v>
      </c>
      <c r="F2286" s="26">
        <v>44652</v>
      </c>
    </row>
    <row r="2287" spans="1:6" hidden="1">
      <c r="A2287" s="19">
        <v>51</v>
      </c>
      <c r="B2287" s="19" t="s">
        <v>67</v>
      </c>
      <c r="C2287" s="24">
        <f>'Filter by planned &amp; actual'!G499</f>
        <v>0</v>
      </c>
      <c r="D2287" s="24">
        <f>'Filter by planned &amp; actual'!G2287</f>
        <v>0</v>
      </c>
      <c r="E2287" s="19" t="s">
        <v>282</v>
      </c>
      <c r="F2287" s="26">
        <v>44652</v>
      </c>
    </row>
    <row r="2288" spans="1:6" hidden="1">
      <c r="A2288" s="19">
        <v>52</v>
      </c>
      <c r="B2288" s="19" t="s">
        <v>68</v>
      </c>
      <c r="C2288" s="24">
        <f>'Filter by planned &amp; actual'!G500</f>
        <v>0</v>
      </c>
      <c r="D2288" s="24">
        <f>'Filter by planned &amp; actual'!G2288</f>
        <v>-114028.83</v>
      </c>
      <c r="E2288" s="19" t="s">
        <v>282</v>
      </c>
      <c r="F2288" s="26">
        <v>44652</v>
      </c>
    </row>
    <row r="2289" spans="1:6" hidden="1">
      <c r="A2289" s="19">
        <v>53</v>
      </c>
      <c r="B2289" s="19" t="s">
        <v>69</v>
      </c>
      <c r="C2289" s="24">
        <f>'Filter by planned &amp; actual'!G501</f>
        <v>0</v>
      </c>
      <c r="D2289" s="24">
        <f>'Filter by planned &amp; actual'!G2289</f>
        <v>0</v>
      </c>
      <c r="E2289" s="19" t="s">
        <v>282</v>
      </c>
      <c r="F2289" s="26">
        <v>44652</v>
      </c>
    </row>
    <row r="2290" spans="1:6" hidden="1">
      <c r="A2290" s="19">
        <v>54</v>
      </c>
      <c r="B2290" s="19" t="s">
        <v>70</v>
      </c>
      <c r="C2290" s="24">
        <f>'Filter by planned &amp; actual'!G502</f>
        <v>0</v>
      </c>
      <c r="D2290" s="24">
        <f>'Filter by planned &amp; actual'!G2290</f>
        <v>140260.76</v>
      </c>
      <c r="E2290" s="19" t="s">
        <v>282</v>
      </c>
      <c r="F2290" s="26">
        <v>44652</v>
      </c>
    </row>
    <row r="2291" spans="1:6" hidden="1">
      <c r="A2291" s="19">
        <v>55</v>
      </c>
      <c r="B2291" s="19" t="s">
        <v>71</v>
      </c>
      <c r="C2291" s="24">
        <f>'Filter by planned &amp; actual'!G503</f>
        <v>0</v>
      </c>
      <c r="D2291" s="24">
        <f>'Filter by planned &amp; actual'!G2291</f>
        <v>0</v>
      </c>
      <c r="E2291" s="19" t="s">
        <v>282</v>
      </c>
      <c r="F2291" s="26">
        <v>44652</v>
      </c>
    </row>
    <row r="2292" spans="1:6" hidden="1">
      <c r="A2292" s="19">
        <v>56</v>
      </c>
      <c r="B2292" s="19" t="s">
        <v>72</v>
      </c>
      <c r="C2292" s="24">
        <f>'Filter by planned &amp; actual'!G504</f>
        <v>0</v>
      </c>
      <c r="D2292" s="24">
        <f>'Filter by planned &amp; actual'!G2292</f>
        <v>0</v>
      </c>
      <c r="E2292" s="19" t="s">
        <v>282</v>
      </c>
      <c r="F2292" s="26">
        <v>44652</v>
      </c>
    </row>
    <row r="2293" spans="1:6" hidden="1">
      <c r="A2293" s="19">
        <v>57</v>
      </c>
      <c r="B2293" s="19" t="s">
        <v>73</v>
      </c>
      <c r="C2293" s="24">
        <f>'Filter by planned &amp; actual'!G505</f>
        <v>0</v>
      </c>
      <c r="D2293" s="24">
        <f>'Filter by planned &amp; actual'!G2293</f>
        <v>0</v>
      </c>
      <c r="E2293" s="19" t="s">
        <v>282</v>
      </c>
      <c r="F2293" s="26">
        <v>44652</v>
      </c>
    </row>
    <row r="2294" spans="1:6" hidden="1">
      <c r="A2294" s="19">
        <v>58</v>
      </c>
      <c r="B2294" s="19" t="s">
        <v>74</v>
      </c>
      <c r="C2294" s="24">
        <f>'Filter by planned &amp; actual'!G506</f>
        <v>0</v>
      </c>
      <c r="D2294" s="24">
        <f>'Filter by planned &amp; actual'!G2294</f>
        <v>0</v>
      </c>
      <c r="E2294" s="19" t="s">
        <v>282</v>
      </c>
      <c r="F2294" s="26">
        <v>44652</v>
      </c>
    </row>
    <row r="2295" spans="1:6" hidden="1">
      <c r="A2295" s="19">
        <v>59</v>
      </c>
      <c r="B2295" s="19" t="s">
        <v>75</v>
      </c>
      <c r="C2295" s="24">
        <f>'Filter by planned &amp; actual'!G507</f>
        <v>0</v>
      </c>
      <c r="D2295" s="24">
        <f>'Filter by planned &amp; actual'!G2295</f>
        <v>0</v>
      </c>
      <c r="E2295" s="19" t="s">
        <v>282</v>
      </c>
      <c r="F2295" s="26">
        <v>44652</v>
      </c>
    </row>
    <row r="2296" spans="1:6" hidden="1">
      <c r="A2296" s="19">
        <v>60</v>
      </c>
      <c r="B2296" s="19" t="s">
        <v>76</v>
      </c>
      <c r="C2296" s="24">
        <f>'Filter by planned &amp; actual'!G508</f>
        <v>0</v>
      </c>
      <c r="D2296" s="24">
        <f>'Filter by planned &amp; actual'!G2296</f>
        <v>0</v>
      </c>
      <c r="E2296" s="19" t="s">
        <v>282</v>
      </c>
      <c r="F2296" s="26">
        <v>44652</v>
      </c>
    </row>
    <row r="2297" spans="1:6" hidden="1">
      <c r="A2297" s="19">
        <v>61</v>
      </c>
      <c r="B2297" s="19" t="s">
        <v>77</v>
      </c>
      <c r="C2297" s="24">
        <f>'Filter by planned &amp; actual'!G509</f>
        <v>0</v>
      </c>
      <c r="D2297" s="24">
        <f>'Filter by planned &amp; actual'!G2297</f>
        <v>0</v>
      </c>
      <c r="E2297" s="19" t="s">
        <v>282</v>
      </c>
      <c r="F2297" s="26">
        <v>44652</v>
      </c>
    </row>
    <row r="2298" spans="1:6" hidden="1">
      <c r="A2298" s="19">
        <v>62</v>
      </c>
      <c r="B2298" s="19" t="s">
        <v>87</v>
      </c>
      <c r="C2298" s="24">
        <f>'Filter by planned &amp; actual'!G510</f>
        <v>0</v>
      </c>
      <c r="D2298" s="24">
        <f>'Filter by planned &amp; actual'!G2298</f>
        <v>0</v>
      </c>
      <c r="E2298" s="19" t="s">
        <v>282</v>
      </c>
      <c r="F2298" s="26">
        <v>44652</v>
      </c>
    </row>
    <row r="2299" spans="1:6" hidden="1">
      <c r="A2299" s="19">
        <v>63</v>
      </c>
      <c r="B2299" s="19" t="s">
        <v>93</v>
      </c>
      <c r="C2299" s="24">
        <f>'Filter by planned &amp; actual'!G511</f>
        <v>0</v>
      </c>
      <c r="D2299" s="24">
        <f>'Filter by planned &amp; actual'!G2299</f>
        <v>60736.39</v>
      </c>
      <c r="E2299" s="19" t="s">
        <v>282</v>
      </c>
      <c r="F2299" s="26">
        <v>44652</v>
      </c>
    </row>
    <row r="2300" spans="1:6" hidden="1">
      <c r="A2300" s="19">
        <v>64</v>
      </c>
      <c r="B2300" s="19" t="s">
        <v>94</v>
      </c>
      <c r="C2300" s="24">
        <f>'Filter by planned &amp; actual'!G512</f>
        <v>0</v>
      </c>
      <c r="D2300" s="24">
        <f>'Filter by planned &amp; actual'!G2300</f>
        <v>0</v>
      </c>
      <c r="E2300" s="19" t="s">
        <v>282</v>
      </c>
      <c r="F2300" s="26">
        <v>44652</v>
      </c>
    </row>
    <row r="2301" spans="1:6" hidden="1">
      <c r="A2301" s="19">
        <v>65</v>
      </c>
      <c r="B2301" s="19" t="s">
        <v>95</v>
      </c>
      <c r="C2301" s="24">
        <f>'Filter by planned &amp; actual'!G513</f>
        <v>0</v>
      </c>
      <c r="D2301" s="24">
        <f>'Filter by planned &amp; actual'!G2301</f>
        <v>0</v>
      </c>
      <c r="E2301" s="19" t="s">
        <v>282</v>
      </c>
      <c r="F2301" s="26">
        <v>44652</v>
      </c>
    </row>
    <row r="2302" spans="1:6" hidden="1">
      <c r="A2302" s="19">
        <v>66</v>
      </c>
      <c r="B2302" s="19" t="s">
        <v>96</v>
      </c>
      <c r="C2302" s="24">
        <f>'Filter by planned &amp; actual'!G514</f>
        <v>0</v>
      </c>
      <c r="D2302" s="24">
        <f>'Filter by planned &amp; actual'!G2302</f>
        <v>100000</v>
      </c>
      <c r="E2302" s="19" t="s">
        <v>282</v>
      </c>
      <c r="F2302" s="26">
        <v>44652</v>
      </c>
    </row>
    <row r="2303" spans="1:6" hidden="1">
      <c r="A2303" s="19">
        <v>67</v>
      </c>
      <c r="B2303" s="19" t="s">
        <v>97</v>
      </c>
      <c r="C2303" s="24">
        <f>'Filter by planned &amp; actual'!G515</f>
        <v>0</v>
      </c>
      <c r="D2303" s="24">
        <f>'Filter by planned &amp; actual'!G2303</f>
        <v>0</v>
      </c>
      <c r="E2303" s="19" t="s">
        <v>282</v>
      </c>
      <c r="F2303" s="26">
        <v>44652</v>
      </c>
    </row>
    <row r="2304" spans="1:6" hidden="1">
      <c r="A2304" s="19">
        <v>68</v>
      </c>
      <c r="B2304" s="19" t="s">
        <v>98</v>
      </c>
      <c r="C2304" s="24">
        <f>'Filter by planned &amp; actual'!G516</f>
        <v>0</v>
      </c>
      <c r="D2304" s="24">
        <f>'Filter by planned &amp; actual'!G2304</f>
        <v>0</v>
      </c>
      <c r="E2304" s="19" t="s">
        <v>282</v>
      </c>
      <c r="F2304" s="26">
        <v>44652</v>
      </c>
    </row>
    <row r="2305" spans="1:6" hidden="1">
      <c r="A2305" s="19">
        <v>69</v>
      </c>
      <c r="B2305" s="19" t="s">
        <v>99</v>
      </c>
      <c r="C2305" s="24">
        <f>'Filter by planned &amp; actual'!G517</f>
        <v>0</v>
      </c>
      <c r="D2305" s="24">
        <f>'Filter by planned &amp; actual'!G2305</f>
        <v>0</v>
      </c>
      <c r="E2305" s="19" t="s">
        <v>282</v>
      </c>
      <c r="F2305" s="26">
        <v>44652</v>
      </c>
    </row>
    <row r="2306" spans="1:6" hidden="1">
      <c r="A2306" s="19">
        <v>70</v>
      </c>
      <c r="B2306" s="19" t="s">
        <v>100</v>
      </c>
      <c r="C2306" s="24">
        <f>'Filter by planned &amp; actual'!G518</f>
        <v>0</v>
      </c>
      <c r="D2306" s="24">
        <f>'Filter by planned &amp; actual'!G2306</f>
        <v>105393.16</v>
      </c>
      <c r="E2306" s="19" t="s">
        <v>282</v>
      </c>
      <c r="F2306" s="26">
        <v>44652</v>
      </c>
    </row>
    <row r="2307" spans="1:6" hidden="1">
      <c r="A2307" s="19">
        <v>71</v>
      </c>
      <c r="B2307" s="19" t="s">
        <v>101</v>
      </c>
      <c r="C2307" s="24">
        <f>'Filter by planned &amp; actual'!G519</f>
        <v>0</v>
      </c>
      <c r="D2307" s="24">
        <f>'Filter by planned &amp; actual'!G2307</f>
        <v>0</v>
      </c>
      <c r="E2307" s="19" t="s">
        <v>282</v>
      </c>
      <c r="F2307" s="26">
        <v>44652</v>
      </c>
    </row>
    <row r="2308" spans="1:6" hidden="1">
      <c r="A2308" s="19">
        <v>72</v>
      </c>
      <c r="B2308" s="19" t="s">
        <v>102</v>
      </c>
      <c r="C2308" s="24">
        <f>'Filter by planned &amp; actual'!G520</f>
        <v>0</v>
      </c>
      <c r="D2308" s="24">
        <f>'Filter by planned &amp; actual'!G2308</f>
        <v>0</v>
      </c>
      <c r="E2308" s="19" t="s">
        <v>282</v>
      </c>
      <c r="F2308" s="26">
        <v>44652</v>
      </c>
    </row>
    <row r="2309" spans="1:6" hidden="1">
      <c r="A2309" s="19">
        <v>73</v>
      </c>
      <c r="B2309" s="19" t="s">
        <v>103</v>
      </c>
      <c r="C2309" s="24">
        <f>'Filter by planned &amp; actual'!G521</f>
        <v>0</v>
      </c>
      <c r="D2309" s="24">
        <f>'Filter by planned &amp; actual'!G2309</f>
        <v>0</v>
      </c>
      <c r="E2309" s="19" t="s">
        <v>282</v>
      </c>
      <c r="F2309" s="26">
        <v>44652</v>
      </c>
    </row>
    <row r="2310" spans="1:6" hidden="1">
      <c r="A2310" s="19">
        <v>74</v>
      </c>
      <c r="B2310" s="19" t="s">
        <v>104</v>
      </c>
      <c r="C2310" s="24">
        <f>'Filter by planned &amp; actual'!G522</f>
        <v>0</v>
      </c>
      <c r="D2310" s="24">
        <f>'Filter by planned &amp; actual'!G2310</f>
        <v>0</v>
      </c>
      <c r="E2310" s="19" t="s">
        <v>282</v>
      </c>
      <c r="F2310" s="26">
        <v>44652</v>
      </c>
    </row>
    <row r="2311" spans="1:6" hidden="1">
      <c r="A2311" s="19">
        <v>75</v>
      </c>
      <c r="B2311" s="19" t="s">
        <v>105</v>
      </c>
      <c r="C2311" s="24">
        <f>'Filter by planned &amp; actual'!G523</f>
        <v>0</v>
      </c>
      <c r="D2311" s="24">
        <f>'Filter by planned &amp; actual'!G2311</f>
        <v>0</v>
      </c>
      <c r="E2311" s="19" t="s">
        <v>282</v>
      </c>
      <c r="F2311" s="26">
        <v>44652</v>
      </c>
    </row>
    <row r="2312" spans="1:6" hidden="1">
      <c r="A2312" s="19">
        <v>76</v>
      </c>
      <c r="B2312" s="19" t="s">
        <v>111</v>
      </c>
      <c r="C2312" s="24">
        <f>'Filter by planned &amp; actual'!G524</f>
        <v>0</v>
      </c>
      <c r="D2312" s="24">
        <f>'Filter by planned &amp; actual'!G2312</f>
        <v>0</v>
      </c>
      <c r="E2312" s="19" t="s">
        <v>282</v>
      </c>
      <c r="F2312" s="26">
        <v>44652</v>
      </c>
    </row>
    <row r="2313" spans="1:6" hidden="1">
      <c r="A2313" s="19">
        <v>77</v>
      </c>
      <c r="B2313" s="19" t="s">
        <v>112</v>
      </c>
      <c r="C2313" s="24">
        <f>'Filter by planned &amp; actual'!G525</f>
        <v>0</v>
      </c>
      <c r="D2313" s="24">
        <f>'Filter by planned &amp; actual'!G2313</f>
        <v>0</v>
      </c>
      <c r="E2313" s="19" t="s">
        <v>282</v>
      </c>
      <c r="F2313" s="26">
        <v>44652</v>
      </c>
    </row>
    <row r="2314" spans="1:6" hidden="1">
      <c r="A2314" s="19">
        <v>78</v>
      </c>
      <c r="B2314" s="19" t="s">
        <v>113</v>
      </c>
      <c r="C2314" s="24">
        <f>'Filter by planned &amp; actual'!G526</f>
        <v>0</v>
      </c>
      <c r="D2314" s="24">
        <f>'Filter by planned &amp; actual'!G2314</f>
        <v>0</v>
      </c>
      <c r="E2314" s="19" t="s">
        <v>282</v>
      </c>
      <c r="F2314" s="26">
        <v>44652</v>
      </c>
    </row>
    <row r="2315" spans="1:6" hidden="1">
      <c r="A2315" s="19">
        <v>79</v>
      </c>
      <c r="B2315" s="19" t="s">
        <v>114</v>
      </c>
      <c r="C2315" s="24">
        <f>'Filter by planned &amp; actual'!G527</f>
        <v>0</v>
      </c>
      <c r="D2315" s="24">
        <f>'Filter by planned &amp; actual'!G2315</f>
        <v>0</v>
      </c>
      <c r="E2315" s="19" t="s">
        <v>282</v>
      </c>
      <c r="F2315" s="26">
        <v>44652</v>
      </c>
    </row>
    <row r="2316" spans="1:6" hidden="1">
      <c r="A2316" s="19">
        <v>80</v>
      </c>
      <c r="B2316" s="19" t="s">
        <v>115</v>
      </c>
      <c r="C2316" s="24">
        <f>'Filter by planned &amp; actual'!G528</f>
        <v>0</v>
      </c>
      <c r="D2316" s="24">
        <f>'Filter by planned &amp; actual'!G2316</f>
        <v>0</v>
      </c>
      <c r="E2316" s="19" t="s">
        <v>282</v>
      </c>
      <c r="F2316" s="26">
        <v>44652</v>
      </c>
    </row>
    <row r="2317" spans="1:6" hidden="1">
      <c r="A2317" s="19">
        <v>81</v>
      </c>
      <c r="B2317" s="19" t="s">
        <v>116</v>
      </c>
      <c r="C2317" s="24">
        <f>'Filter by planned &amp; actual'!G529</f>
        <v>0</v>
      </c>
      <c r="D2317" s="24">
        <f>'Filter by planned &amp; actual'!G2317</f>
        <v>0</v>
      </c>
      <c r="E2317" s="19" t="s">
        <v>282</v>
      </c>
      <c r="F2317" s="26">
        <v>44652</v>
      </c>
    </row>
    <row r="2318" spans="1:6" hidden="1">
      <c r="A2318" s="19">
        <v>82</v>
      </c>
      <c r="B2318" s="19" t="s">
        <v>117</v>
      </c>
      <c r="C2318" s="24">
        <f>'Filter by planned &amp; actual'!G530</f>
        <v>0</v>
      </c>
      <c r="D2318" s="24">
        <f>'Filter by planned &amp; actual'!G2318</f>
        <v>0</v>
      </c>
      <c r="E2318" s="19" t="s">
        <v>282</v>
      </c>
      <c r="F2318" s="26">
        <v>44652</v>
      </c>
    </row>
    <row r="2319" spans="1:6" hidden="1">
      <c r="A2319" s="19">
        <v>83</v>
      </c>
      <c r="B2319" s="19" t="s">
        <v>118</v>
      </c>
      <c r="C2319" s="24">
        <f>'Filter by planned &amp; actual'!G531</f>
        <v>0</v>
      </c>
      <c r="D2319" s="24">
        <f>'Filter by planned &amp; actual'!G2319</f>
        <v>0</v>
      </c>
      <c r="E2319" s="19" t="s">
        <v>282</v>
      </c>
      <c r="F2319" s="26">
        <v>44652</v>
      </c>
    </row>
    <row r="2320" spans="1:6" hidden="1">
      <c r="A2320" s="19">
        <v>84</v>
      </c>
      <c r="B2320" s="19" t="s">
        <v>119</v>
      </c>
      <c r="C2320" s="24">
        <f>'Filter by planned &amp; actual'!G532</f>
        <v>0</v>
      </c>
      <c r="D2320" s="24">
        <f>'Filter by planned &amp; actual'!G2320</f>
        <v>0</v>
      </c>
      <c r="E2320" s="19" t="s">
        <v>282</v>
      </c>
      <c r="F2320" s="26">
        <v>44652</v>
      </c>
    </row>
    <row r="2321" spans="1:6" hidden="1">
      <c r="A2321" s="19">
        <v>85</v>
      </c>
      <c r="B2321" s="19" t="s">
        <v>120</v>
      </c>
      <c r="C2321" s="24">
        <f>'Filter by planned &amp; actual'!G533</f>
        <v>0</v>
      </c>
      <c r="D2321" s="24">
        <f>'Filter by planned &amp; actual'!G2321</f>
        <v>17974.88</v>
      </c>
      <c r="E2321" s="19" t="s">
        <v>282</v>
      </c>
      <c r="F2321" s="26">
        <v>44652</v>
      </c>
    </row>
    <row r="2322" spans="1:6" hidden="1">
      <c r="A2322" s="19">
        <v>86</v>
      </c>
      <c r="B2322" s="19" t="s">
        <v>121</v>
      </c>
      <c r="C2322" s="24">
        <f>'Filter by planned &amp; actual'!G534</f>
        <v>0</v>
      </c>
      <c r="D2322" s="24">
        <f>'Filter by planned &amp; actual'!G2322</f>
        <v>0</v>
      </c>
      <c r="E2322" s="19" t="s">
        <v>282</v>
      </c>
      <c r="F2322" s="26">
        <v>44652</v>
      </c>
    </row>
    <row r="2323" spans="1:6" hidden="1">
      <c r="A2323" s="19">
        <v>87</v>
      </c>
      <c r="B2323" s="19" t="s">
        <v>122</v>
      </c>
      <c r="C2323" s="24">
        <f>'Filter by planned &amp; actual'!G535</f>
        <v>0</v>
      </c>
      <c r="D2323" s="24">
        <f>'Filter by planned &amp; actual'!G2323</f>
        <v>0</v>
      </c>
      <c r="E2323" s="19" t="s">
        <v>282</v>
      </c>
      <c r="F2323" s="26">
        <v>44652</v>
      </c>
    </row>
    <row r="2324" spans="1:6" hidden="1">
      <c r="A2324" s="19">
        <v>88</v>
      </c>
      <c r="B2324" s="19" t="s">
        <v>123</v>
      </c>
      <c r="C2324" s="24">
        <f>'Filter by planned &amp; actual'!G536</f>
        <v>0</v>
      </c>
      <c r="D2324" s="24">
        <f>'Filter by planned &amp; actual'!G2324</f>
        <v>26486.12</v>
      </c>
      <c r="E2324" s="19" t="s">
        <v>282</v>
      </c>
      <c r="F2324" s="26">
        <v>44652</v>
      </c>
    </row>
    <row r="2325" spans="1:6" hidden="1">
      <c r="A2325" s="19">
        <v>89</v>
      </c>
      <c r="B2325" s="19" t="s">
        <v>126</v>
      </c>
      <c r="C2325" s="24">
        <f>'Filter by planned &amp; actual'!G537</f>
        <v>0</v>
      </c>
      <c r="D2325" s="24">
        <f>'Filter by planned &amp; actual'!G2325</f>
        <v>0</v>
      </c>
      <c r="E2325" s="19" t="s">
        <v>282</v>
      </c>
      <c r="F2325" s="26">
        <v>44652</v>
      </c>
    </row>
    <row r="2326" spans="1:6" hidden="1">
      <c r="A2326" s="19">
        <v>90</v>
      </c>
      <c r="B2326" s="19" t="s">
        <v>284</v>
      </c>
      <c r="C2326" s="24">
        <f>'Filter by planned &amp; actual'!G538</f>
        <v>0</v>
      </c>
      <c r="D2326" s="24">
        <f>'Filter by planned &amp; actual'!G2326</f>
        <v>0</v>
      </c>
      <c r="E2326" s="19" t="s">
        <v>282</v>
      </c>
      <c r="F2326" s="26">
        <v>44652</v>
      </c>
    </row>
    <row r="2327" spans="1:6" hidden="1">
      <c r="A2327" s="19">
        <v>91</v>
      </c>
      <c r="B2327" s="19" t="s">
        <v>2006</v>
      </c>
      <c r="C2327" s="24">
        <f>'Filter by planned &amp; actual'!G539</f>
        <v>0</v>
      </c>
      <c r="D2327" s="24">
        <f>'Filter by planned &amp; actual'!G2327</f>
        <v>0</v>
      </c>
      <c r="E2327" s="19" t="s">
        <v>282</v>
      </c>
      <c r="F2327" s="26">
        <v>44652</v>
      </c>
    </row>
    <row r="2328" spans="1:6" hidden="1">
      <c r="A2328" s="19">
        <v>92</v>
      </c>
      <c r="B2328" s="19" t="s">
        <v>283</v>
      </c>
      <c r="C2328" s="24">
        <f>'Filter by planned &amp; actual'!G540</f>
        <v>0</v>
      </c>
      <c r="D2328" s="24">
        <f>'Filter by planned &amp; actual'!G2328</f>
        <v>0</v>
      </c>
      <c r="E2328" s="19" t="s">
        <v>282</v>
      </c>
      <c r="F2328" s="26">
        <v>44652</v>
      </c>
    </row>
    <row r="2329" spans="1:6" hidden="1">
      <c r="A2329" s="19">
        <v>93</v>
      </c>
      <c r="B2329" s="19" t="s">
        <v>2005</v>
      </c>
      <c r="C2329" s="24">
        <f>'Filter by planned &amp; actual'!G541</f>
        <v>0</v>
      </c>
      <c r="D2329" s="24">
        <f>'Filter by planned &amp; actual'!G2329</f>
        <v>0</v>
      </c>
      <c r="E2329" s="19" t="s">
        <v>282</v>
      </c>
      <c r="F2329" s="26">
        <v>44652</v>
      </c>
    </row>
    <row r="2330" spans="1:6" hidden="1">
      <c r="A2330" s="19">
        <v>94</v>
      </c>
      <c r="B2330" s="19" t="s">
        <v>2075</v>
      </c>
      <c r="C2330" s="24">
        <f>'Filter by planned &amp; actual'!G542</f>
        <v>0</v>
      </c>
      <c r="D2330" s="24">
        <f>'Filter by planned &amp; actual'!G2330</f>
        <v>16057.3</v>
      </c>
      <c r="E2330" s="19" t="s">
        <v>282</v>
      </c>
      <c r="F2330" s="26">
        <v>44652</v>
      </c>
    </row>
    <row r="2331" spans="1:6" hidden="1">
      <c r="A2331" s="19">
        <v>95</v>
      </c>
      <c r="B2331" s="19" t="s">
        <v>2076</v>
      </c>
      <c r="C2331" s="24">
        <f>'Filter by planned &amp; actual'!G543</f>
        <v>0</v>
      </c>
      <c r="D2331" s="24">
        <f>'Filter by planned &amp; actual'!G2331</f>
        <v>0</v>
      </c>
      <c r="E2331" s="19" t="s">
        <v>282</v>
      </c>
      <c r="F2331" s="26">
        <v>44652</v>
      </c>
    </row>
    <row r="2332" spans="1:6" hidden="1">
      <c r="A2332" s="19">
        <v>96</v>
      </c>
      <c r="B2332" s="19" t="s">
        <v>2077</v>
      </c>
      <c r="C2332" s="24">
        <f>'Filter by planned &amp; actual'!G544</f>
        <v>0</v>
      </c>
      <c r="D2332" s="24">
        <f>'Filter by planned &amp; actual'!G2332</f>
        <v>0</v>
      </c>
      <c r="E2332" s="19" t="s">
        <v>282</v>
      </c>
      <c r="F2332" s="26">
        <v>44652</v>
      </c>
    </row>
    <row r="2333" spans="1:6" hidden="1">
      <c r="A2333" s="19">
        <v>97</v>
      </c>
      <c r="B2333" s="19" t="s">
        <v>2078</v>
      </c>
      <c r="C2333" s="24">
        <f>'Filter by planned &amp; actual'!G545</f>
        <v>7814041</v>
      </c>
      <c r="D2333" s="24">
        <f>'Filter by planned &amp; actual'!G2333</f>
        <v>7559436.620000002</v>
      </c>
      <c r="E2333" s="19" t="s">
        <v>282</v>
      </c>
      <c r="F2333" s="26">
        <v>44652</v>
      </c>
    </row>
    <row r="2334" spans="1:6" hidden="1">
      <c r="A2334" s="19">
        <v>98</v>
      </c>
      <c r="B2334" s="19" t="s">
        <v>2079</v>
      </c>
      <c r="C2334" s="24">
        <f>'Filter by planned &amp; actual'!G546</f>
        <v>50176349</v>
      </c>
      <c r="D2334" s="24">
        <f>'Filter by planned &amp; actual'!G2334</f>
        <v>5146959.9499999993</v>
      </c>
      <c r="E2334" s="19" t="s">
        <v>282</v>
      </c>
      <c r="F2334" s="26">
        <v>44652</v>
      </c>
    </row>
    <row r="2335" spans="1:6" hidden="1">
      <c r="A2335" s="19">
        <v>99</v>
      </c>
      <c r="B2335" s="19" t="s">
        <v>2080</v>
      </c>
      <c r="C2335" s="24">
        <f>'Filter by planned &amp; actual'!G547</f>
        <v>21396397</v>
      </c>
      <c r="D2335" s="24">
        <f>'Filter by planned &amp; actual'!G2335</f>
        <v>29064208.900000006</v>
      </c>
      <c r="E2335" s="19" t="s">
        <v>282</v>
      </c>
      <c r="F2335" s="26">
        <v>44652</v>
      </c>
    </row>
    <row r="2336" spans="1:6" hidden="1">
      <c r="A2336" s="19">
        <v>100</v>
      </c>
      <c r="B2336" s="19" t="s">
        <v>2081</v>
      </c>
      <c r="C2336" s="24">
        <f>'Filter by planned &amp; actual'!G548</f>
        <v>0</v>
      </c>
      <c r="D2336" s="24">
        <f>'Filter by planned &amp; actual'!G2336</f>
        <v>5287.75</v>
      </c>
      <c r="E2336" s="19" t="s">
        <v>282</v>
      </c>
      <c r="F2336" s="26">
        <v>44652</v>
      </c>
    </row>
    <row r="2337" spans="1:6" hidden="1">
      <c r="A2337" s="19">
        <v>101</v>
      </c>
      <c r="B2337" s="19" t="s">
        <v>2082</v>
      </c>
      <c r="C2337" s="24">
        <f>'Filter by planned &amp; actual'!G549</f>
        <v>0</v>
      </c>
      <c r="D2337" s="24">
        <f>'Filter by planned &amp; actual'!G2337</f>
        <v>2592257.8199999998</v>
      </c>
      <c r="E2337" s="19" t="s">
        <v>282</v>
      </c>
      <c r="F2337" s="26">
        <v>44652</v>
      </c>
    </row>
    <row r="2338" spans="1:6" hidden="1">
      <c r="A2338" s="19">
        <v>102</v>
      </c>
      <c r="B2338" s="19" t="s">
        <v>2083</v>
      </c>
      <c r="C2338" s="24">
        <f>'Filter by planned &amp; actual'!G550</f>
        <v>13721408</v>
      </c>
      <c r="D2338" s="24">
        <f>'Filter by planned &amp; actual'!G2338</f>
        <v>8275988.9799999986</v>
      </c>
      <c r="E2338" s="19" t="s">
        <v>282</v>
      </c>
      <c r="F2338" s="26">
        <v>44652</v>
      </c>
    </row>
    <row r="2339" spans="1:6" hidden="1">
      <c r="A2339" s="19">
        <v>103</v>
      </c>
      <c r="B2339" s="19" t="s">
        <v>2085</v>
      </c>
      <c r="C2339" s="24">
        <f>'Filter by planned &amp; actual'!G551</f>
        <v>0</v>
      </c>
      <c r="D2339" s="24">
        <f>'Filter by planned &amp; actual'!G2339</f>
        <v>0</v>
      </c>
      <c r="E2339" s="19" t="s">
        <v>282</v>
      </c>
      <c r="F2339" s="26">
        <v>44652</v>
      </c>
    </row>
    <row r="2340" spans="1:6" hidden="1">
      <c r="A2340" s="19">
        <v>104</v>
      </c>
      <c r="B2340" s="19" t="s">
        <v>2086</v>
      </c>
      <c r="C2340" s="24">
        <f>'Filter by planned &amp; actual'!G552</f>
        <v>0</v>
      </c>
      <c r="D2340" s="24">
        <f>'Filter by planned &amp; actual'!G2340</f>
        <v>0</v>
      </c>
      <c r="E2340" s="19" t="s">
        <v>282</v>
      </c>
      <c r="F2340" s="26">
        <v>44652</v>
      </c>
    </row>
    <row r="2341" spans="1:6" hidden="1">
      <c r="A2341" s="19">
        <v>105</v>
      </c>
      <c r="B2341" s="19" t="s">
        <v>2087</v>
      </c>
      <c r="C2341" s="24">
        <f>'Filter by planned &amp; actual'!G553</f>
        <v>7059192</v>
      </c>
      <c r="D2341" s="24">
        <f>'Filter by planned &amp; actual'!G2341</f>
        <v>8631229.2400000002</v>
      </c>
      <c r="E2341" s="19" t="s">
        <v>282</v>
      </c>
      <c r="F2341" s="26">
        <v>44652</v>
      </c>
    </row>
    <row r="2342" spans="1:6" hidden="1">
      <c r="A2342" s="19">
        <v>106</v>
      </c>
      <c r="B2342" s="19" t="s">
        <v>2088</v>
      </c>
      <c r="C2342" s="24">
        <f>'Filter by planned &amp; actual'!G554</f>
        <v>0</v>
      </c>
      <c r="D2342" s="24">
        <f>'Filter by planned &amp; actual'!G2342</f>
        <v>0</v>
      </c>
      <c r="E2342" s="19" t="s">
        <v>282</v>
      </c>
      <c r="F2342" s="26">
        <v>44652</v>
      </c>
    </row>
    <row r="2343" spans="1:6" hidden="1">
      <c r="A2343" s="19">
        <v>107</v>
      </c>
      <c r="B2343" s="19" t="s">
        <v>2089</v>
      </c>
      <c r="C2343" s="24">
        <f>'Filter by planned &amp; actual'!G555</f>
        <v>0</v>
      </c>
      <c r="D2343" s="24">
        <f>'Filter by planned &amp; actual'!G2343</f>
        <v>999680.25</v>
      </c>
      <c r="E2343" s="19" t="s">
        <v>282</v>
      </c>
      <c r="F2343" s="26">
        <v>44652</v>
      </c>
    </row>
    <row r="2344" spans="1:6" hidden="1">
      <c r="A2344" s="19">
        <v>108</v>
      </c>
      <c r="B2344" s="19" t="s">
        <v>2090</v>
      </c>
      <c r="C2344" s="24">
        <f>'Filter by planned &amp; actual'!G556</f>
        <v>29755645</v>
      </c>
      <c r="D2344" s="24">
        <f>'Filter by planned &amp; actual'!G2344</f>
        <v>7993085.5</v>
      </c>
      <c r="E2344" s="19" t="s">
        <v>282</v>
      </c>
      <c r="F2344" s="26">
        <v>44652</v>
      </c>
    </row>
    <row r="2345" spans="1:6" hidden="1">
      <c r="A2345" s="19">
        <v>109</v>
      </c>
      <c r="B2345" s="19" t="s">
        <v>2091</v>
      </c>
      <c r="C2345" s="24">
        <f>'Filter by planned &amp; actual'!G557</f>
        <v>2849565</v>
      </c>
      <c r="D2345" s="24">
        <f>'Filter by planned &amp; actual'!G2345</f>
        <v>2020104.86</v>
      </c>
      <c r="E2345" s="19" t="s">
        <v>282</v>
      </c>
      <c r="F2345" s="26">
        <v>44652</v>
      </c>
    </row>
    <row r="2346" spans="1:6" hidden="1">
      <c r="A2346" s="19">
        <v>110</v>
      </c>
      <c r="B2346" s="19" t="s">
        <v>2092</v>
      </c>
      <c r="C2346" s="24">
        <f>'Filter by planned &amp; actual'!G558</f>
        <v>36393320</v>
      </c>
      <c r="D2346" s="24">
        <f>'Filter by planned &amp; actual'!G2346</f>
        <v>25795320.780000001</v>
      </c>
      <c r="E2346" s="19" t="s">
        <v>282</v>
      </c>
      <c r="F2346" s="26">
        <v>44652</v>
      </c>
    </row>
    <row r="2347" spans="1:6" hidden="1">
      <c r="A2347" s="19">
        <v>111</v>
      </c>
      <c r="B2347" s="19" t="s">
        <v>2104</v>
      </c>
      <c r="C2347" s="24">
        <f>'Filter by planned &amp; actual'!G559</f>
        <v>750000</v>
      </c>
      <c r="D2347" s="24">
        <f>'Filter by planned &amp; actual'!G2347</f>
        <v>835370.83000000007</v>
      </c>
      <c r="E2347" s="19" t="s">
        <v>282</v>
      </c>
      <c r="F2347" s="26">
        <v>44652</v>
      </c>
    </row>
    <row r="2348" spans="1:6" hidden="1">
      <c r="A2348" s="19">
        <v>112</v>
      </c>
      <c r="B2348" s="19" t="s">
        <v>2100</v>
      </c>
      <c r="C2348" s="24">
        <f>'Filter by planned &amp; actual'!G560</f>
        <v>14945778</v>
      </c>
      <c r="D2348" s="24">
        <f>'Filter by planned &amp; actual'!G2348</f>
        <v>11909544.34</v>
      </c>
      <c r="E2348" s="19" t="s">
        <v>282</v>
      </c>
      <c r="F2348" s="26">
        <v>44652</v>
      </c>
    </row>
    <row r="2349" spans="1:6" hidden="1">
      <c r="A2349" s="19">
        <v>113</v>
      </c>
      <c r="B2349" s="19" t="s">
        <v>2101</v>
      </c>
      <c r="C2349" s="24">
        <f>'Filter by planned &amp; actual'!G561</f>
        <v>24110339</v>
      </c>
      <c r="D2349" s="24">
        <f>'Filter by planned &amp; actual'!G2349</f>
        <v>49242327.309999995</v>
      </c>
      <c r="E2349" s="19" t="s">
        <v>282</v>
      </c>
      <c r="F2349" s="26">
        <v>44652</v>
      </c>
    </row>
    <row r="2350" spans="1:6" hidden="1">
      <c r="A2350" s="19">
        <v>114</v>
      </c>
      <c r="B2350" s="19" t="s">
        <v>2102</v>
      </c>
      <c r="C2350" s="24">
        <f>'Filter by planned &amp; actual'!G562</f>
        <v>121411</v>
      </c>
      <c r="D2350" s="24">
        <f>'Filter by planned &amp; actual'!G2350</f>
        <v>117769</v>
      </c>
      <c r="E2350" s="19" t="s">
        <v>282</v>
      </c>
      <c r="F2350" s="26">
        <v>44652</v>
      </c>
    </row>
    <row r="2351" spans="1:6" ht="16.5" hidden="1" customHeight="1">
      <c r="A2351" s="20">
        <v>115</v>
      </c>
      <c r="B2351" s="20" t="s">
        <v>2103</v>
      </c>
      <c r="C2351" s="24">
        <f>'Filter by planned &amp; actual'!G563</f>
        <v>0</v>
      </c>
      <c r="D2351" s="24">
        <f>'Filter by planned &amp; actual'!G2351</f>
        <v>97756.68</v>
      </c>
      <c r="E2351" s="19" t="s">
        <v>282</v>
      </c>
      <c r="F2351" s="26">
        <v>44652</v>
      </c>
    </row>
    <row r="2352" spans="1:6" ht="16.5" hidden="1" customHeight="1">
      <c r="A2352" s="19">
        <v>116</v>
      </c>
      <c r="B2352" s="19" t="s">
        <v>2109</v>
      </c>
      <c r="C2352" s="24">
        <f>'Filter by planned &amp; actual'!G564</f>
        <v>586507</v>
      </c>
      <c r="D2352" s="24">
        <f>'Filter by planned &amp; actual'!G2352</f>
        <v>786320.87</v>
      </c>
      <c r="E2352" s="19" t="s">
        <v>282</v>
      </c>
      <c r="F2352" s="26">
        <v>44652</v>
      </c>
    </row>
    <row r="2353" spans="1:6" ht="16.5" hidden="1" customHeight="1">
      <c r="A2353" s="19">
        <v>117</v>
      </c>
      <c r="B2353" s="19" t="s">
        <v>2110</v>
      </c>
      <c r="C2353" s="24">
        <f>'Filter by planned &amp; actual'!G565</f>
        <v>6404382</v>
      </c>
      <c r="D2353" s="24">
        <f>'Filter by planned &amp; actual'!G2353</f>
        <v>697675.21000000008</v>
      </c>
      <c r="E2353" s="19" t="s">
        <v>282</v>
      </c>
      <c r="F2353" s="26">
        <v>44652</v>
      </c>
    </row>
    <row r="2354" spans="1:6" ht="16.5" hidden="1" customHeight="1">
      <c r="A2354" s="19">
        <v>118</v>
      </c>
      <c r="B2354" s="19" t="s">
        <v>2112</v>
      </c>
      <c r="C2354" s="24">
        <f>'Filter by planned &amp; actual'!G566</f>
        <v>0</v>
      </c>
      <c r="D2354" s="24">
        <f>'Filter by planned &amp; actual'!G2354</f>
        <v>5325637.1799999988</v>
      </c>
      <c r="E2354" s="19" t="s">
        <v>282</v>
      </c>
      <c r="F2354" s="26">
        <v>44652</v>
      </c>
    </row>
    <row r="2355" spans="1:6" ht="16.5" hidden="1" customHeight="1">
      <c r="A2355" s="19">
        <v>119</v>
      </c>
      <c r="B2355" s="19" t="s">
        <v>2113</v>
      </c>
      <c r="C2355" s="24">
        <f>'Filter by planned &amp; actual'!G567</f>
        <v>717191</v>
      </c>
      <c r="D2355" s="24">
        <f>'Filter by planned &amp; actual'!G2355</f>
        <v>139742.57</v>
      </c>
      <c r="E2355" s="19" t="s">
        <v>282</v>
      </c>
      <c r="F2355" s="26">
        <v>44652</v>
      </c>
    </row>
    <row r="2356" spans="1:6" ht="16.5" hidden="1" customHeight="1">
      <c r="A2356" s="19">
        <v>120</v>
      </c>
      <c r="B2356" s="19" t="s">
        <v>2114</v>
      </c>
      <c r="C2356" s="24">
        <f>'Filter by planned &amp; actual'!G568</f>
        <v>517790</v>
      </c>
      <c r="D2356" s="24">
        <f>'Filter by planned &amp; actual'!G2356</f>
        <v>3266.36</v>
      </c>
      <c r="E2356" s="19" t="s">
        <v>282</v>
      </c>
      <c r="F2356" s="26">
        <v>44652</v>
      </c>
    </row>
    <row r="2357" spans="1:6" ht="16.5" hidden="1" customHeight="1">
      <c r="A2357" s="19">
        <v>121</v>
      </c>
      <c r="B2357" s="19" t="s">
        <v>2157</v>
      </c>
      <c r="C2357" s="24">
        <f>'Filter by planned &amp; actual'!G569</f>
        <v>0</v>
      </c>
      <c r="D2357" s="24">
        <f>'Filter by planned &amp; actual'!G2357</f>
        <v>0</v>
      </c>
      <c r="E2357" s="19" t="s">
        <v>282</v>
      </c>
      <c r="F2357" s="26">
        <v>44652</v>
      </c>
    </row>
    <row r="2358" spans="1:6" ht="16.5" hidden="1" customHeight="1">
      <c r="A2358" s="19">
        <v>122</v>
      </c>
      <c r="B2358" s="19" t="s">
        <v>2158</v>
      </c>
      <c r="C2358" s="24">
        <f>'Filter by planned &amp; actual'!G570</f>
        <v>0</v>
      </c>
      <c r="D2358" s="24">
        <f>'Filter by planned &amp; actual'!G2358</f>
        <v>0</v>
      </c>
      <c r="E2358" s="19" t="s">
        <v>282</v>
      </c>
      <c r="F2358" s="26">
        <v>44652</v>
      </c>
    </row>
    <row r="2359" spans="1:6" ht="16.5" hidden="1" customHeight="1">
      <c r="A2359" s="19">
        <v>123</v>
      </c>
      <c r="B2359" s="19" t="s">
        <v>2159</v>
      </c>
      <c r="C2359" s="24">
        <f>'Filter by planned &amp; actual'!G571</f>
        <v>0</v>
      </c>
      <c r="D2359" s="24">
        <f>'Filter by planned &amp; actual'!G2359</f>
        <v>0</v>
      </c>
      <c r="E2359" s="19" t="s">
        <v>282</v>
      </c>
      <c r="F2359" s="26">
        <v>44652</v>
      </c>
    </row>
    <row r="2360" spans="1:6" ht="16.5" hidden="1" customHeight="1">
      <c r="A2360" s="19">
        <v>124</v>
      </c>
      <c r="B2360" s="19" t="s">
        <v>2160</v>
      </c>
      <c r="C2360" s="24">
        <f>'Filter by planned &amp; actual'!G572</f>
        <v>0</v>
      </c>
      <c r="D2360" s="24">
        <f>'Filter by planned &amp; actual'!G2360</f>
        <v>209188.55</v>
      </c>
      <c r="E2360" s="19" t="s">
        <v>282</v>
      </c>
      <c r="F2360" s="26">
        <v>44652</v>
      </c>
    </row>
    <row r="2361" spans="1:6" ht="16.5" hidden="1" customHeight="1">
      <c r="A2361" s="19">
        <v>125</v>
      </c>
      <c r="B2361" s="19" t="s">
        <v>2162</v>
      </c>
      <c r="C2361" s="24">
        <f>'Filter by planned &amp; actual'!G573</f>
        <v>0</v>
      </c>
      <c r="D2361" s="24">
        <f>'Filter by planned &amp; actual'!G2361</f>
        <v>433832.25</v>
      </c>
      <c r="E2361" s="19" t="s">
        <v>282</v>
      </c>
      <c r="F2361" s="26">
        <v>44652</v>
      </c>
    </row>
    <row r="2362" spans="1:6" ht="16.5" hidden="1" customHeight="1">
      <c r="A2362" s="19">
        <v>126</v>
      </c>
      <c r="B2362" s="19" t="s">
        <v>2163</v>
      </c>
      <c r="C2362" s="24">
        <f>'Filter by planned &amp; actual'!G574</f>
        <v>22468522</v>
      </c>
      <c r="D2362" s="24">
        <f>'Filter by planned &amp; actual'!G2362</f>
        <v>1767591.4100000001</v>
      </c>
      <c r="E2362" s="19" t="s">
        <v>282</v>
      </c>
      <c r="F2362" s="26">
        <v>44652</v>
      </c>
    </row>
    <row r="2363" spans="1:6" ht="16.5" hidden="1" customHeight="1">
      <c r="A2363" s="19">
        <v>127</v>
      </c>
      <c r="B2363" s="19" t="s">
        <v>2164</v>
      </c>
      <c r="C2363" s="24">
        <f>'Filter by planned &amp; actual'!G575</f>
        <v>51274287</v>
      </c>
      <c r="D2363" s="24">
        <f>'Filter by planned &amp; actual'!G2363</f>
        <v>1679735.71</v>
      </c>
      <c r="E2363" s="19" t="s">
        <v>282</v>
      </c>
      <c r="F2363" s="26">
        <v>44652</v>
      </c>
    </row>
    <row r="2364" spans="1:6" ht="16.5" hidden="1" customHeight="1">
      <c r="A2364" s="19">
        <v>128</v>
      </c>
      <c r="B2364" s="19" t="s">
        <v>2165</v>
      </c>
      <c r="C2364" s="24">
        <f>'Filter by planned &amp; actual'!G576</f>
        <v>13449852</v>
      </c>
      <c r="D2364" s="24">
        <f>'Filter by planned &amp; actual'!G2364</f>
        <v>499976.93</v>
      </c>
      <c r="E2364" s="19" t="s">
        <v>282</v>
      </c>
      <c r="F2364" s="26">
        <v>44652</v>
      </c>
    </row>
    <row r="2365" spans="1:6" ht="16.2" hidden="1" customHeight="1">
      <c r="A2365" s="113">
        <v>129</v>
      </c>
      <c r="B2365" s="113" t="s">
        <v>2167</v>
      </c>
      <c r="C2365" s="24">
        <f>'Filter by planned &amp; actual'!G577</f>
        <v>0</v>
      </c>
      <c r="D2365" s="24">
        <f>'Filter by planned &amp; actual'!G2365</f>
        <v>0</v>
      </c>
      <c r="E2365" s="19" t="s">
        <v>282</v>
      </c>
      <c r="F2365" s="26">
        <v>44652</v>
      </c>
    </row>
    <row r="2366" spans="1:6" ht="16.2" hidden="1" customHeight="1">
      <c r="A2366" s="113">
        <v>130</v>
      </c>
      <c r="B2366" s="113" t="s">
        <v>2168</v>
      </c>
      <c r="C2366" s="24">
        <f>'Filter by planned &amp; actual'!G578</f>
        <v>20432264</v>
      </c>
      <c r="D2366" s="24">
        <f>'Filter by planned &amp; actual'!G2366</f>
        <v>7120985.6999999983</v>
      </c>
      <c r="E2366" s="19" t="s">
        <v>282</v>
      </c>
      <c r="F2366" s="26">
        <v>44652</v>
      </c>
    </row>
    <row r="2367" spans="1:6" ht="16.2" hidden="1" customHeight="1">
      <c r="A2367" s="113">
        <v>131</v>
      </c>
      <c r="B2367" s="113" t="s">
        <v>2169</v>
      </c>
      <c r="C2367" s="24">
        <f>'Filter by planned &amp; actual'!G579</f>
        <v>15722088</v>
      </c>
      <c r="D2367" s="24">
        <f>'Filter by planned &amp; actual'!G2367</f>
        <v>0</v>
      </c>
      <c r="E2367" s="19" t="s">
        <v>282</v>
      </c>
      <c r="F2367" s="26">
        <v>44652</v>
      </c>
    </row>
    <row r="2368" spans="1:6" ht="16.2" hidden="1" customHeight="1">
      <c r="A2368" s="113">
        <v>132</v>
      </c>
      <c r="B2368" s="113" t="s">
        <v>2170</v>
      </c>
      <c r="C2368" s="24">
        <f>'Filter by planned &amp; actual'!G580</f>
        <v>8845555</v>
      </c>
      <c r="D2368" s="24">
        <f>'Filter by planned &amp; actual'!G2368</f>
        <v>557042.59</v>
      </c>
      <c r="E2368" s="19" t="s">
        <v>282</v>
      </c>
      <c r="F2368" s="26">
        <v>44652</v>
      </c>
    </row>
    <row r="2369" spans="1:6" ht="16.2" hidden="1" customHeight="1">
      <c r="A2369" s="113">
        <v>133</v>
      </c>
      <c r="B2369" s="113" t="s">
        <v>2171</v>
      </c>
      <c r="C2369" s="24">
        <f>'Filter by planned &amp; actual'!G581</f>
        <v>5545465</v>
      </c>
      <c r="D2369" s="24">
        <f>'Filter by planned &amp; actual'!G2369</f>
        <v>0</v>
      </c>
      <c r="E2369" s="19" t="s">
        <v>282</v>
      </c>
      <c r="F2369" s="26">
        <v>44652</v>
      </c>
    </row>
    <row r="2370" spans="1:6" ht="16.2" hidden="1" customHeight="1">
      <c r="A2370" s="113">
        <v>134</v>
      </c>
      <c r="B2370" s="113" t="s">
        <v>2172</v>
      </c>
      <c r="C2370" s="24">
        <f>'Filter by planned &amp; actual'!G582</f>
        <v>1080000</v>
      </c>
      <c r="D2370" s="24">
        <f>'Filter by planned &amp; actual'!G2370</f>
        <v>0</v>
      </c>
      <c r="E2370" s="19" t="s">
        <v>282</v>
      </c>
      <c r="F2370" s="26">
        <v>44652</v>
      </c>
    </row>
    <row r="2371" spans="1:6" ht="16.2" hidden="1" customHeight="1">
      <c r="A2371" s="113">
        <v>135</v>
      </c>
      <c r="B2371" s="113" t="s">
        <v>2173</v>
      </c>
      <c r="C2371" s="24">
        <f>'Filter by planned &amp; actual'!G583</f>
        <v>10556987</v>
      </c>
      <c r="D2371" s="24">
        <f>'Filter by planned &amp; actual'!G2371</f>
        <v>48344630.210000001</v>
      </c>
      <c r="E2371" s="19" t="s">
        <v>282</v>
      </c>
      <c r="F2371" s="26">
        <v>44652</v>
      </c>
    </row>
    <row r="2372" spans="1:6" ht="16.2" hidden="1" customHeight="1">
      <c r="A2372" s="113">
        <v>136</v>
      </c>
      <c r="B2372" s="113" t="s">
        <v>2174</v>
      </c>
      <c r="C2372" s="24">
        <f>'Filter by planned &amp; actual'!G584</f>
        <v>32611389.82</v>
      </c>
      <c r="D2372" s="24">
        <f>'Filter by planned &amp; actual'!G2372</f>
        <v>13022912.520000001</v>
      </c>
      <c r="E2372" s="19" t="s">
        <v>282</v>
      </c>
      <c r="F2372" s="26">
        <v>44652</v>
      </c>
    </row>
    <row r="2373" spans="1:6" ht="16.2" hidden="1" customHeight="1">
      <c r="A2373" s="113">
        <v>137</v>
      </c>
      <c r="B2373" s="113" t="s">
        <v>2175</v>
      </c>
      <c r="C2373" s="24">
        <f>'Filter by planned &amp; actual'!G585</f>
        <v>0</v>
      </c>
      <c r="D2373" s="24">
        <f>'Filter by planned &amp; actual'!G2373</f>
        <v>605556.40999999992</v>
      </c>
      <c r="E2373" s="19" t="s">
        <v>282</v>
      </c>
      <c r="F2373" s="26">
        <v>44652</v>
      </c>
    </row>
    <row r="2374" spans="1:6" ht="16.2" hidden="1" customHeight="1">
      <c r="A2374" s="113">
        <v>138</v>
      </c>
      <c r="B2374" s="113" t="s">
        <v>2176</v>
      </c>
      <c r="C2374" s="24">
        <f>'Filter by planned &amp; actual'!G586</f>
        <v>12600000</v>
      </c>
      <c r="D2374" s="24">
        <f>'Filter by planned &amp; actual'!G2374</f>
        <v>1570510.24</v>
      </c>
      <c r="E2374" s="19" t="s">
        <v>282</v>
      </c>
      <c r="F2374" s="26">
        <v>44652</v>
      </c>
    </row>
    <row r="2375" spans="1:6" ht="16.2" hidden="1" customHeight="1">
      <c r="A2375" s="113">
        <v>139</v>
      </c>
      <c r="B2375" s="113" t="s">
        <v>2189</v>
      </c>
      <c r="C2375" s="24">
        <f>'Filter by planned &amp; actual'!G587</f>
        <v>1037348.688</v>
      </c>
      <c r="D2375" s="24">
        <f>'Filter by planned &amp; actual'!G2375</f>
        <v>4089583.15</v>
      </c>
      <c r="E2375" s="19" t="s">
        <v>282</v>
      </c>
      <c r="F2375" s="26">
        <v>44652</v>
      </c>
    </row>
    <row r="2376" spans="1:6" ht="16.2" hidden="1" customHeight="1">
      <c r="A2376" s="113">
        <v>140</v>
      </c>
      <c r="B2376" s="113" t="s">
        <v>2190</v>
      </c>
      <c r="C2376" s="24">
        <f>'Filter by planned &amp; actual'!G588</f>
        <v>5280000</v>
      </c>
      <c r="D2376" s="24">
        <f>'Filter by planned &amp; actual'!G2376</f>
        <v>300000</v>
      </c>
      <c r="E2376" s="19" t="s">
        <v>282</v>
      </c>
      <c r="F2376" s="26">
        <v>44652</v>
      </c>
    </row>
    <row r="2377" spans="1:6" ht="16.2" hidden="1" customHeight="1">
      <c r="A2377" s="113">
        <v>141</v>
      </c>
      <c r="B2377" s="113" t="s">
        <v>2191</v>
      </c>
      <c r="C2377" s="24">
        <f>'Filter by planned &amp; actual'!G589</f>
        <v>0</v>
      </c>
      <c r="D2377" s="24">
        <f>'Filter by planned &amp; actual'!G2377</f>
        <v>0</v>
      </c>
      <c r="E2377" s="19" t="s">
        <v>282</v>
      </c>
      <c r="F2377" s="26">
        <v>44652</v>
      </c>
    </row>
    <row r="2378" spans="1:6" ht="16.2" hidden="1" customHeight="1">
      <c r="A2378" s="113">
        <v>142</v>
      </c>
      <c r="B2378" s="113" t="s">
        <v>2192</v>
      </c>
      <c r="C2378" s="24">
        <f>'Filter by planned &amp; actual'!G590</f>
        <v>11787246.167759998</v>
      </c>
      <c r="D2378" s="24">
        <f>'Filter by planned &amp; actual'!G2378</f>
        <v>277905.40000000002</v>
      </c>
      <c r="E2378" s="19" t="s">
        <v>282</v>
      </c>
      <c r="F2378" s="26">
        <v>44652</v>
      </c>
    </row>
    <row r="2379" spans="1:6" ht="16.2" customHeight="1">
      <c r="A2379" s="113">
        <v>143</v>
      </c>
      <c r="B2379" s="113" t="s">
        <v>2193</v>
      </c>
      <c r="C2379" s="24">
        <f>'Filter by planned &amp; actual'!G591</f>
        <v>2778623.9999999995</v>
      </c>
      <c r="D2379" s="24">
        <f>'Filter by planned &amp; actual'!G2379</f>
        <v>0</v>
      </c>
      <c r="E2379" s="19" t="s">
        <v>282</v>
      </c>
      <c r="F2379" s="26">
        <v>44652</v>
      </c>
    </row>
    <row r="2380" spans="1:6" ht="16.2" customHeight="1">
      <c r="A2380" s="152">
        <v>144</v>
      </c>
      <c r="B2380" s="152" t="s">
        <v>2207</v>
      </c>
      <c r="C2380" s="24">
        <f>'Filter by planned &amp; actual'!G592</f>
        <v>0</v>
      </c>
      <c r="D2380" s="24">
        <f>'Filter by planned &amp; actual'!G2380</f>
        <v>0</v>
      </c>
      <c r="E2380" s="19" t="s">
        <v>282</v>
      </c>
      <c r="F2380" s="26">
        <v>44652</v>
      </c>
    </row>
    <row r="2381" spans="1:6" ht="16.2" customHeight="1">
      <c r="A2381" s="152">
        <v>145</v>
      </c>
      <c r="B2381" s="152" t="s">
        <v>2208</v>
      </c>
      <c r="C2381" s="24">
        <f>'Filter by planned &amp; actual'!G593</f>
        <v>0</v>
      </c>
      <c r="D2381" s="24">
        <f>'Filter by planned &amp; actual'!G2381</f>
        <v>0</v>
      </c>
      <c r="E2381" s="19" t="s">
        <v>282</v>
      </c>
      <c r="F2381" s="26">
        <v>44652</v>
      </c>
    </row>
    <row r="2382" spans="1:6" ht="16.2" customHeight="1">
      <c r="A2382" s="152">
        <v>146</v>
      </c>
      <c r="B2382" s="152" t="s">
        <v>2211</v>
      </c>
      <c r="C2382" s="24">
        <f>'Filter by planned &amp; actual'!G594</f>
        <v>0</v>
      </c>
      <c r="D2382" s="24">
        <f>'Filter by planned &amp; actual'!G2382</f>
        <v>0</v>
      </c>
      <c r="E2382" s="19" t="s">
        <v>282</v>
      </c>
      <c r="F2382" s="26">
        <v>44652</v>
      </c>
    </row>
    <row r="2383" spans="1:6" ht="16.2" customHeight="1">
      <c r="A2383" s="152">
        <v>147</v>
      </c>
      <c r="B2383" s="152" t="s">
        <v>2212</v>
      </c>
      <c r="C2383" s="24">
        <f>'Filter by planned &amp; actual'!G595</f>
        <v>0</v>
      </c>
      <c r="D2383" s="24">
        <f>'Filter by planned &amp; actual'!G2383</f>
        <v>0</v>
      </c>
      <c r="E2383" s="19" t="s">
        <v>282</v>
      </c>
      <c r="F2383" s="26">
        <v>44652</v>
      </c>
    </row>
    <row r="2384" spans="1:6" ht="16.2" customHeight="1">
      <c r="A2384" s="152">
        <v>148</v>
      </c>
      <c r="B2384" s="152" t="s">
        <v>2213</v>
      </c>
      <c r="C2384" s="24">
        <f>'Filter by planned &amp; actual'!G596</f>
        <v>0</v>
      </c>
      <c r="D2384" s="24">
        <f>'Filter by planned &amp; actual'!G2384</f>
        <v>0</v>
      </c>
      <c r="E2384" s="19" t="s">
        <v>282</v>
      </c>
      <c r="F2384" s="26">
        <v>44652</v>
      </c>
    </row>
    <row r="2385" spans="1:6">
      <c r="A2385" s="19">
        <v>0</v>
      </c>
      <c r="B2385" s="20" t="s">
        <v>1985</v>
      </c>
      <c r="C2385" s="24">
        <f>'Filter by planned &amp; actual'!G597</f>
        <v>0</v>
      </c>
      <c r="D2385" s="24">
        <f>'Filter by planned &amp; actual'!G2385</f>
        <v>0</v>
      </c>
      <c r="E2385" s="19" t="s">
        <v>282</v>
      </c>
      <c r="F2385" s="26">
        <v>44652</v>
      </c>
    </row>
    <row r="2386" spans="1:6" hidden="1">
      <c r="A2386" s="19">
        <v>1</v>
      </c>
      <c r="B2386" s="19" t="s">
        <v>7</v>
      </c>
      <c r="C2386" s="24">
        <f>'Filter by planned &amp; actual'!G598</f>
        <v>31046838</v>
      </c>
      <c r="D2386" s="24">
        <f>'Filter by planned &amp; actual'!G2386</f>
        <v>24341305.660000004</v>
      </c>
      <c r="E2386" s="19" t="s">
        <v>282</v>
      </c>
      <c r="F2386" s="26">
        <v>44682</v>
      </c>
    </row>
    <row r="2387" spans="1:6" hidden="1">
      <c r="A2387" s="19">
        <v>2</v>
      </c>
      <c r="B2387" s="19" t="s">
        <v>8</v>
      </c>
      <c r="C2387" s="24">
        <f>'Filter by planned &amp; actual'!G599</f>
        <v>0</v>
      </c>
      <c r="D2387" s="24">
        <f>'Filter by planned &amp; actual'!G2387</f>
        <v>896820.53000000014</v>
      </c>
      <c r="E2387" s="19" t="s">
        <v>282</v>
      </c>
      <c r="F2387" s="26">
        <v>44682</v>
      </c>
    </row>
    <row r="2388" spans="1:6" hidden="1">
      <c r="A2388" s="19">
        <v>3</v>
      </c>
      <c r="B2388" s="19" t="s">
        <v>9</v>
      </c>
      <c r="C2388" s="24">
        <f>'Filter by planned &amp; actual'!G600</f>
        <v>0</v>
      </c>
      <c r="D2388" s="24">
        <f>'Filter by planned &amp; actual'!G2388</f>
        <v>386671.12000000005</v>
      </c>
      <c r="E2388" s="19" t="s">
        <v>282</v>
      </c>
      <c r="F2388" s="26">
        <v>44682</v>
      </c>
    </row>
    <row r="2389" spans="1:6" hidden="1">
      <c r="A2389" s="19">
        <v>4</v>
      </c>
      <c r="B2389" s="19" t="s">
        <v>10</v>
      </c>
      <c r="C2389" s="24">
        <f>'Filter by planned &amp; actual'!G601</f>
        <v>0</v>
      </c>
      <c r="D2389" s="24">
        <f>'Filter by planned &amp; actual'!G2389</f>
        <v>0</v>
      </c>
      <c r="E2389" s="19" t="s">
        <v>282</v>
      </c>
      <c r="F2389" s="26">
        <v>44682</v>
      </c>
    </row>
    <row r="2390" spans="1:6" hidden="1">
      <c r="A2390" s="19">
        <v>5</v>
      </c>
      <c r="B2390" s="19" t="s">
        <v>11</v>
      </c>
      <c r="C2390" s="24">
        <f>'Filter by planned &amp; actual'!G602</f>
        <v>0</v>
      </c>
      <c r="D2390" s="24">
        <f>'Filter by planned &amp; actual'!G2390</f>
        <v>336018.35000000003</v>
      </c>
      <c r="E2390" s="19" t="s">
        <v>282</v>
      </c>
      <c r="F2390" s="26">
        <v>44682</v>
      </c>
    </row>
    <row r="2391" spans="1:6" hidden="1">
      <c r="A2391" s="19">
        <v>6</v>
      </c>
      <c r="B2391" s="19" t="s">
        <v>12</v>
      </c>
      <c r="C2391" s="24">
        <f>'Filter by planned &amp; actual'!G603</f>
        <v>68266972</v>
      </c>
      <c r="D2391" s="24">
        <f>'Filter by planned &amp; actual'!G2391</f>
        <v>76836713.250000015</v>
      </c>
      <c r="E2391" s="19" t="s">
        <v>282</v>
      </c>
      <c r="F2391" s="26">
        <v>44682</v>
      </c>
    </row>
    <row r="2392" spans="1:6" hidden="1">
      <c r="A2392" s="19">
        <v>7</v>
      </c>
      <c r="B2392" s="19" t="s">
        <v>13</v>
      </c>
      <c r="C2392" s="24">
        <f>'Filter by planned &amp; actual'!G604</f>
        <v>0</v>
      </c>
      <c r="D2392" s="24">
        <f>'Filter by planned &amp; actual'!G2392</f>
        <v>40312.21</v>
      </c>
      <c r="E2392" s="19" t="s">
        <v>282</v>
      </c>
      <c r="F2392" s="26">
        <v>44682</v>
      </c>
    </row>
    <row r="2393" spans="1:6" hidden="1">
      <c r="A2393" s="19">
        <v>8</v>
      </c>
      <c r="B2393" s="19" t="s">
        <v>2004</v>
      </c>
      <c r="C2393" s="24">
        <f>'Filter by planned &amp; actual'!G605</f>
        <v>17959407</v>
      </c>
      <c r="D2393" s="24">
        <f>'Filter by planned &amp; actual'!G2393</f>
        <v>24282951.790000003</v>
      </c>
      <c r="E2393" s="19" t="s">
        <v>282</v>
      </c>
      <c r="F2393" s="26">
        <v>44682</v>
      </c>
    </row>
    <row r="2394" spans="1:6" hidden="1">
      <c r="A2394" s="19">
        <v>9</v>
      </c>
      <c r="B2394" s="19" t="s">
        <v>15</v>
      </c>
      <c r="C2394" s="24">
        <f>'Filter by planned &amp; actual'!G606</f>
        <v>0</v>
      </c>
      <c r="D2394" s="24">
        <f>'Filter by planned &amp; actual'!G2394</f>
        <v>1102125</v>
      </c>
      <c r="E2394" s="19" t="s">
        <v>282</v>
      </c>
      <c r="F2394" s="26">
        <v>44682</v>
      </c>
    </row>
    <row r="2395" spans="1:6" hidden="1">
      <c r="A2395" s="19">
        <v>10</v>
      </c>
      <c r="B2395" s="19" t="s">
        <v>16</v>
      </c>
      <c r="C2395" s="24">
        <f>'Filter by planned &amp; actual'!G607</f>
        <v>0</v>
      </c>
      <c r="D2395" s="24">
        <f>'Filter by planned &amp; actual'!G2395</f>
        <v>0</v>
      </c>
      <c r="E2395" s="19" t="s">
        <v>282</v>
      </c>
      <c r="F2395" s="26">
        <v>44682</v>
      </c>
    </row>
    <row r="2396" spans="1:6" hidden="1">
      <c r="A2396" s="19">
        <v>11</v>
      </c>
      <c r="B2396" s="19" t="s">
        <v>17</v>
      </c>
      <c r="C2396" s="24">
        <f>'Filter by planned &amp; actual'!G608</f>
        <v>0</v>
      </c>
      <c r="D2396" s="24">
        <f>'Filter by planned &amp; actual'!G2396</f>
        <v>529379.65999999992</v>
      </c>
      <c r="E2396" s="19" t="s">
        <v>282</v>
      </c>
      <c r="F2396" s="26">
        <v>44682</v>
      </c>
    </row>
    <row r="2397" spans="1:6" hidden="1">
      <c r="A2397" s="19">
        <v>12</v>
      </c>
      <c r="B2397" s="19" t="s">
        <v>18</v>
      </c>
      <c r="C2397" s="24">
        <f>'Filter by planned &amp; actual'!G609</f>
        <v>0</v>
      </c>
      <c r="D2397" s="24">
        <f>'Filter by planned &amp; actual'!G2397</f>
        <v>1088461.21</v>
      </c>
      <c r="E2397" s="19" t="s">
        <v>282</v>
      </c>
      <c r="F2397" s="26">
        <v>44682</v>
      </c>
    </row>
    <row r="2398" spans="1:6" hidden="1">
      <c r="A2398" s="19">
        <v>13</v>
      </c>
      <c r="B2398" s="19" t="s">
        <v>19</v>
      </c>
      <c r="C2398" s="24">
        <f>'Filter by planned &amp; actual'!G610</f>
        <v>0</v>
      </c>
      <c r="D2398" s="24">
        <f>'Filter by planned &amp; actual'!G2398</f>
        <v>0</v>
      </c>
      <c r="E2398" s="19" t="s">
        <v>282</v>
      </c>
      <c r="F2398" s="26">
        <v>44682</v>
      </c>
    </row>
    <row r="2399" spans="1:6" hidden="1">
      <c r="A2399" s="19">
        <v>14</v>
      </c>
      <c r="B2399" s="19" t="s">
        <v>20</v>
      </c>
      <c r="C2399" s="24">
        <f>'Filter by planned &amp; actual'!G611</f>
        <v>0</v>
      </c>
      <c r="D2399" s="24">
        <f>'Filter by planned &amp; actual'!G2399</f>
        <v>0</v>
      </c>
      <c r="E2399" s="19" t="s">
        <v>282</v>
      </c>
      <c r="F2399" s="26">
        <v>44682</v>
      </c>
    </row>
    <row r="2400" spans="1:6" hidden="1">
      <c r="A2400" s="19">
        <v>15</v>
      </c>
      <c r="B2400" s="19" t="s">
        <v>21</v>
      </c>
      <c r="C2400" s="24">
        <f>'Filter by planned &amp; actual'!G612</f>
        <v>0</v>
      </c>
      <c r="D2400" s="24">
        <f>'Filter by planned &amp; actual'!G2400</f>
        <v>0</v>
      </c>
      <c r="E2400" s="19" t="s">
        <v>282</v>
      </c>
      <c r="F2400" s="26">
        <v>44682</v>
      </c>
    </row>
    <row r="2401" spans="1:6" hidden="1">
      <c r="A2401" s="19">
        <v>16</v>
      </c>
      <c r="B2401" s="19" t="s">
        <v>22</v>
      </c>
      <c r="C2401" s="24">
        <f>'Filter by planned &amp; actual'!G613</f>
        <v>0</v>
      </c>
      <c r="D2401" s="24">
        <f>'Filter by planned &amp; actual'!G2401</f>
        <v>0</v>
      </c>
      <c r="E2401" s="19" t="s">
        <v>282</v>
      </c>
      <c r="F2401" s="26">
        <v>44682</v>
      </c>
    </row>
    <row r="2402" spans="1:6" hidden="1">
      <c r="A2402" s="19">
        <v>17</v>
      </c>
      <c r="B2402" s="19" t="s">
        <v>23</v>
      </c>
      <c r="C2402" s="24">
        <f>'Filter by planned &amp; actual'!G614</f>
        <v>0</v>
      </c>
      <c r="D2402" s="24">
        <f>'Filter by planned &amp; actual'!G2402</f>
        <v>914416.1</v>
      </c>
      <c r="E2402" s="19" t="s">
        <v>282</v>
      </c>
      <c r="F2402" s="26">
        <v>44682</v>
      </c>
    </row>
    <row r="2403" spans="1:6" hidden="1">
      <c r="A2403" s="19">
        <v>18</v>
      </c>
      <c r="B2403" s="19" t="s">
        <v>24</v>
      </c>
      <c r="C2403" s="24">
        <f>'Filter by planned &amp; actual'!G615</f>
        <v>6700000</v>
      </c>
      <c r="D2403" s="24">
        <f>'Filter by planned &amp; actual'!G2403</f>
        <v>5889328.2999999998</v>
      </c>
      <c r="E2403" s="19" t="s">
        <v>282</v>
      </c>
      <c r="F2403" s="26">
        <v>44682</v>
      </c>
    </row>
    <row r="2404" spans="1:6" hidden="1">
      <c r="A2404" s="19">
        <v>19</v>
      </c>
      <c r="B2404" s="19" t="s">
        <v>25</v>
      </c>
      <c r="C2404" s="24">
        <f>'Filter by planned &amp; actual'!G616</f>
        <v>7924621</v>
      </c>
      <c r="D2404" s="24">
        <f>'Filter by planned &amp; actual'!G2404</f>
        <v>6552354.9499999993</v>
      </c>
      <c r="E2404" s="19" t="s">
        <v>282</v>
      </c>
      <c r="F2404" s="26">
        <v>44682</v>
      </c>
    </row>
    <row r="2405" spans="1:6" hidden="1">
      <c r="A2405" s="19">
        <v>20</v>
      </c>
      <c r="B2405" s="19" t="s">
        <v>26</v>
      </c>
      <c r="C2405" s="24">
        <f>'Filter by planned &amp; actual'!G617</f>
        <v>4500000</v>
      </c>
      <c r="D2405" s="24">
        <f>'Filter by planned &amp; actual'!G2405</f>
        <v>9046408.2499999981</v>
      </c>
      <c r="E2405" s="19" t="s">
        <v>282</v>
      </c>
      <c r="F2405" s="26">
        <v>44682</v>
      </c>
    </row>
    <row r="2406" spans="1:6" hidden="1">
      <c r="A2406" s="19">
        <v>21</v>
      </c>
      <c r="B2406" s="19" t="s">
        <v>27</v>
      </c>
      <c r="C2406" s="24">
        <f>'Filter by planned &amp; actual'!G618</f>
        <v>36797089</v>
      </c>
      <c r="D2406" s="24">
        <f>'Filter by planned &amp; actual'!G2406</f>
        <v>14086932.52</v>
      </c>
      <c r="E2406" s="19" t="s">
        <v>282</v>
      </c>
      <c r="F2406" s="26">
        <v>44682</v>
      </c>
    </row>
    <row r="2407" spans="1:6" hidden="1">
      <c r="A2407" s="19">
        <v>22</v>
      </c>
      <c r="B2407" s="19" t="s">
        <v>29</v>
      </c>
      <c r="C2407" s="24">
        <f>'Filter by planned &amp; actual'!G619</f>
        <v>11705653</v>
      </c>
      <c r="D2407" s="24">
        <f>'Filter by planned &amp; actual'!G2407</f>
        <v>1419629.4500000002</v>
      </c>
      <c r="E2407" s="19" t="s">
        <v>282</v>
      </c>
      <c r="F2407" s="26">
        <v>44682</v>
      </c>
    </row>
    <row r="2408" spans="1:6" hidden="1">
      <c r="A2408" s="19">
        <v>23</v>
      </c>
      <c r="B2408" s="19" t="s">
        <v>30</v>
      </c>
      <c r="C2408" s="24">
        <f>'Filter by planned &amp; actual'!G620</f>
        <v>19456495</v>
      </c>
      <c r="D2408" s="24">
        <f>'Filter by planned &amp; actual'!G2408</f>
        <v>1966290.3399999999</v>
      </c>
      <c r="E2408" s="19" t="s">
        <v>282</v>
      </c>
      <c r="F2408" s="26">
        <v>44682</v>
      </c>
    </row>
    <row r="2409" spans="1:6" hidden="1">
      <c r="A2409" s="19">
        <v>24</v>
      </c>
      <c r="B2409" s="19" t="s">
        <v>31</v>
      </c>
      <c r="C2409" s="24">
        <f>'Filter by planned &amp; actual'!G621</f>
        <v>0</v>
      </c>
      <c r="D2409" s="24">
        <f>'Filter by planned &amp; actual'!G2409</f>
        <v>2874368.3099999996</v>
      </c>
      <c r="E2409" s="19" t="s">
        <v>282</v>
      </c>
      <c r="F2409" s="26">
        <v>44682</v>
      </c>
    </row>
    <row r="2410" spans="1:6" hidden="1">
      <c r="A2410" s="19">
        <v>25</v>
      </c>
      <c r="B2410" s="19" t="s">
        <v>32</v>
      </c>
      <c r="C2410" s="24">
        <f>'Filter by planned &amp; actual'!G622</f>
        <v>0</v>
      </c>
      <c r="D2410" s="24">
        <f>'Filter by planned &amp; actual'!G2410</f>
        <v>0</v>
      </c>
      <c r="E2410" s="19" t="s">
        <v>282</v>
      </c>
      <c r="F2410" s="26">
        <v>44682</v>
      </c>
    </row>
    <row r="2411" spans="1:6" hidden="1">
      <c r="A2411" s="19">
        <v>26</v>
      </c>
      <c r="B2411" s="19" t="s">
        <v>34</v>
      </c>
      <c r="C2411" s="24">
        <f>'Filter by planned &amp; actual'!G623</f>
        <v>874774</v>
      </c>
      <c r="D2411" s="24">
        <f>'Filter by planned &amp; actual'!G2411</f>
        <v>1383940.7000000002</v>
      </c>
      <c r="E2411" s="19" t="s">
        <v>282</v>
      </c>
      <c r="F2411" s="26">
        <v>44682</v>
      </c>
    </row>
    <row r="2412" spans="1:6" hidden="1">
      <c r="A2412" s="19">
        <v>27</v>
      </c>
      <c r="B2412" s="19" t="s">
        <v>35</v>
      </c>
      <c r="C2412" s="24">
        <f>'Filter by planned &amp; actual'!G624</f>
        <v>0</v>
      </c>
      <c r="D2412" s="24">
        <f>'Filter by planned &amp; actual'!G2412</f>
        <v>278991.69</v>
      </c>
      <c r="E2412" s="19" t="s">
        <v>282</v>
      </c>
      <c r="F2412" s="26">
        <v>44682</v>
      </c>
    </row>
    <row r="2413" spans="1:6" hidden="1">
      <c r="A2413" s="19">
        <v>28</v>
      </c>
      <c r="B2413" s="19" t="s">
        <v>36</v>
      </c>
      <c r="C2413" s="24">
        <f>'Filter by planned &amp; actual'!G625</f>
        <v>0</v>
      </c>
      <c r="D2413" s="24">
        <f>'Filter by planned &amp; actual'!G2413</f>
        <v>0</v>
      </c>
      <c r="E2413" s="19" t="s">
        <v>282</v>
      </c>
      <c r="F2413" s="26">
        <v>44682</v>
      </c>
    </row>
    <row r="2414" spans="1:6" hidden="1">
      <c r="A2414" s="19">
        <v>29</v>
      </c>
      <c r="B2414" s="19" t="s">
        <v>37</v>
      </c>
      <c r="C2414" s="24">
        <f>'Filter by planned &amp; actual'!G626</f>
        <v>0</v>
      </c>
      <c r="D2414" s="24">
        <f>'Filter by planned &amp; actual'!G2414</f>
        <v>0</v>
      </c>
      <c r="E2414" s="19" t="s">
        <v>282</v>
      </c>
      <c r="F2414" s="26">
        <v>44682</v>
      </c>
    </row>
    <row r="2415" spans="1:6" hidden="1">
      <c r="A2415" s="19">
        <v>30</v>
      </c>
      <c r="B2415" s="19" t="s">
        <v>38</v>
      </c>
      <c r="C2415" s="24">
        <f>'Filter by planned &amp; actual'!G627</f>
        <v>0</v>
      </c>
      <c r="D2415" s="24">
        <f>'Filter by planned &amp; actual'!G2415</f>
        <v>0</v>
      </c>
      <c r="E2415" s="19" t="s">
        <v>282</v>
      </c>
      <c r="F2415" s="26">
        <v>44682</v>
      </c>
    </row>
    <row r="2416" spans="1:6" hidden="1">
      <c r="A2416" s="19">
        <v>31</v>
      </c>
      <c r="B2416" s="19" t="s">
        <v>39</v>
      </c>
      <c r="C2416" s="24">
        <f>'Filter by planned &amp; actual'!G628</f>
        <v>0</v>
      </c>
      <c r="D2416" s="24">
        <f>'Filter by planned &amp; actual'!G2416</f>
        <v>0</v>
      </c>
      <c r="E2416" s="19" t="s">
        <v>282</v>
      </c>
      <c r="F2416" s="26">
        <v>44682</v>
      </c>
    </row>
    <row r="2417" spans="1:6" hidden="1">
      <c r="A2417" s="19">
        <v>32</v>
      </c>
      <c r="B2417" s="19" t="s">
        <v>40</v>
      </c>
      <c r="C2417" s="24">
        <f>'Filter by planned &amp; actual'!G629</f>
        <v>0</v>
      </c>
      <c r="D2417" s="24">
        <f>'Filter by planned &amp; actual'!G2417</f>
        <v>0</v>
      </c>
      <c r="E2417" s="19" t="s">
        <v>282</v>
      </c>
      <c r="F2417" s="26">
        <v>44682</v>
      </c>
    </row>
    <row r="2418" spans="1:6" hidden="1">
      <c r="A2418" s="19">
        <v>33</v>
      </c>
      <c r="B2418" s="19" t="s">
        <v>41</v>
      </c>
      <c r="C2418" s="24">
        <f>'Filter by planned &amp; actual'!G630</f>
        <v>5180546.6900000004</v>
      </c>
      <c r="D2418" s="24">
        <f>'Filter by planned &amp; actual'!G2418</f>
        <v>1452851.35</v>
      </c>
      <c r="E2418" s="19" t="s">
        <v>282</v>
      </c>
      <c r="F2418" s="26">
        <v>44682</v>
      </c>
    </row>
    <row r="2419" spans="1:6" hidden="1">
      <c r="A2419" s="19">
        <v>34</v>
      </c>
      <c r="B2419" s="19" t="s">
        <v>42</v>
      </c>
      <c r="C2419" s="24">
        <f>'Filter by planned &amp; actual'!G631</f>
        <v>5651414</v>
      </c>
      <c r="D2419" s="24">
        <f>'Filter by planned &amp; actual'!G2419</f>
        <v>2781593.9000000004</v>
      </c>
      <c r="E2419" s="19" t="s">
        <v>282</v>
      </c>
      <c r="F2419" s="26">
        <v>44682</v>
      </c>
    </row>
    <row r="2420" spans="1:6" hidden="1">
      <c r="A2420" s="19">
        <v>35</v>
      </c>
      <c r="B2420" s="19" t="s">
        <v>43</v>
      </c>
      <c r="C2420" s="24">
        <f>'Filter by planned &amp; actual'!G632</f>
        <v>0</v>
      </c>
      <c r="D2420" s="24">
        <f>'Filter by planned &amp; actual'!G2420</f>
        <v>277307.77</v>
      </c>
      <c r="E2420" s="19" t="s">
        <v>282</v>
      </c>
      <c r="F2420" s="26">
        <v>44682</v>
      </c>
    </row>
    <row r="2421" spans="1:6" hidden="1">
      <c r="A2421" s="19">
        <v>36</v>
      </c>
      <c r="B2421" s="19" t="s">
        <v>44</v>
      </c>
      <c r="C2421" s="24">
        <f>'Filter by planned &amp; actual'!G633</f>
        <v>0</v>
      </c>
      <c r="D2421" s="24">
        <f>'Filter by planned &amp; actual'!G2421</f>
        <v>0</v>
      </c>
      <c r="E2421" s="19" t="s">
        <v>282</v>
      </c>
      <c r="F2421" s="26">
        <v>44682</v>
      </c>
    </row>
    <row r="2422" spans="1:6" hidden="1">
      <c r="A2422" s="19">
        <v>37</v>
      </c>
      <c r="B2422" s="19" t="s">
        <v>1980</v>
      </c>
      <c r="C2422" s="24">
        <f>'Filter by planned &amp; actual'!G634</f>
        <v>415454</v>
      </c>
      <c r="D2422" s="24">
        <f>'Filter by planned &amp; actual'!G2422</f>
        <v>2638673.0299999993</v>
      </c>
      <c r="E2422" s="19" t="s">
        <v>282</v>
      </c>
      <c r="F2422" s="26">
        <v>44682</v>
      </c>
    </row>
    <row r="2423" spans="1:6" hidden="1">
      <c r="A2423" s="19">
        <v>38</v>
      </c>
      <c r="B2423" s="19" t="s">
        <v>1982</v>
      </c>
      <c r="C2423" s="24">
        <f>'Filter by planned &amp; actual'!G635</f>
        <v>17977317</v>
      </c>
      <c r="D2423" s="24">
        <f>'Filter by planned &amp; actual'!G2423</f>
        <v>7370689.7800000003</v>
      </c>
      <c r="E2423" s="19" t="s">
        <v>282</v>
      </c>
      <c r="F2423" s="26">
        <v>44682</v>
      </c>
    </row>
    <row r="2424" spans="1:6" hidden="1">
      <c r="A2424" s="19">
        <v>39</v>
      </c>
      <c r="B2424" s="19" t="s">
        <v>1984</v>
      </c>
      <c r="C2424" s="24">
        <f>'Filter by planned &amp; actual'!G636</f>
        <v>15782544</v>
      </c>
      <c r="D2424" s="24">
        <f>'Filter by planned &amp; actual'!G2424</f>
        <v>17657522.859999999</v>
      </c>
      <c r="E2424" s="19" t="s">
        <v>282</v>
      </c>
      <c r="F2424" s="26">
        <v>44682</v>
      </c>
    </row>
    <row r="2425" spans="1:6" hidden="1">
      <c r="A2425" s="19">
        <v>40</v>
      </c>
      <c r="B2425" s="60" t="s">
        <v>2001</v>
      </c>
      <c r="C2425" s="24">
        <f>'Filter by planned &amp; actual'!G637</f>
        <v>11519383.529999999</v>
      </c>
      <c r="D2425" s="24">
        <f>'Filter by planned &amp; actual'!G2425</f>
        <v>19041696.580000002</v>
      </c>
      <c r="E2425" s="19" t="s">
        <v>282</v>
      </c>
      <c r="F2425" s="26">
        <v>44682</v>
      </c>
    </row>
    <row r="2426" spans="1:6" hidden="1">
      <c r="A2426" s="19">
        <v>41</v>
      </c>
      <c r="B2426" s="60" t="s">
        <v>2002</v>
      </c>
      <c r="C2426" s="24">
        <f>'Filter by planned &amp; actual'!G638</f>
        <v>268483</v>
      </c>
      <c r="D2426" s="24">
        <f>'Filter by planned &amp; actual'!G2426</f>
        <v>1594369.71</v>
      </c>
      <c r="E2426" s="19" t="s">
        <v>282</v>
      </c>
      <c r="F2426" s="26">
        <v>44682</v>
      </c>
    </row>
    <row r="2427" spans="1:6" hidden="1">
      <c r="A2427" s="19">
        <v>42</v>
      </c>
      <c r="B2427" s="60" t="s">
        <v>2003</v>
      </c>
      <c r="C2427" s="24">
        <f>'Filter by planned &amp; actual'!G639</f>
        <v>80640000</v>
      </c>
      <c r="D2427" s="24">
        <f>'Filter by planned &amp; actual'!G2427</f>
        <v>15746769.380000005</v>
      </c>
      <c r="E2427" s="19" t="s">
        <v>282</v>
      </c>
      <c r="F2427" s="26">
        <v>44682</v>
      </c>
    </row>
    <row r="2428" spans="1:6" hidden="1">
      <c r="A2428" s="19">
        <v>43</v>
      </c>
      <c r="B2428" s="19" t="s">
        <v>2064</v>
      </c>
      <c r="C2428" s="24">
        <f>'Filter by planned &amp; actual'!G640</f>
        <v>0</v>
      </c>
      <c r="D2428" s="24">
        <f>'Filter by planned &amp; actual'!G2428</f>
        <v>0</v>
      </c>
      <c r="E2428" s="19" t="s">
        <v>282</v>
      </c>
      <c r="F2428" s="26">
        <v>44682</v>
      </c>
    </row>
    <row r="2429" spans="1:6" hidden="1">
      <c r="A2429" s="19">
        <v>44</v>
      </c>
      <c r="B2429" s="19" t="s">
        <v>2062</v>
      </c>
      <c r="C2429" s="24">
        <f>'Filter by planned &amp; actual'!G641</f>
        <v>0</v>
      </c>
      <c r="D2429" s="24">
        <f>'Filter by planned &amp; actual'!G2429</f>
        <v>0</v>
      </c>
      <c r="E2429" s="19" t="s">
        <v>282</v>
      </c>
      <c r="F2429" s="26">
        <v>44682</v>
      </c>
    </row>
    <row r="2430" spans="1:6" hidden="1">
      <c r="A2430" s="19">
        <v>45</v>
      </c>
      <c r="B2430" s="19" t="s">
        <v>2063</v>
      </c>
      <c r="C2430" s="24">
        <f>'Filter by planned &amp; actual'!G642</f>
        <v>0</v>
      </c>
      <c r="D2430" s="24">
        <f>'Filter by planned &amp; actual'!G2430</f>
        <v>0</v>
      </c>
      <c r="E2430" s="19" t="s">
        <v>282</v>
      </c>
      <c r="F2430" s="26">
        <v>44682</v>
      </c>
    </row>
    <row r="2431" spans="1:6" hidden="1">
      <c r="A2431" s="19">
        <v>46</v>
      </c>
      <c r="B2431" s="12" t="s">
        <v>2065</v>
      </c>
      <c r="C2431" s="24">
        <f>'Filter by planned &amp; actual'!G643</f>
        <v>33956049</v>
      </c>
      <c r="D2431" s="24">
        <f>'Filter by planned &amp; actual'!G2431</f>
        <v>123884858.74000002</v>
      </c>
      <c r="E2431" s="19" t="s">
        <v>282</v>
      </c>
      <c r="F2431" s="26">
        <v>44682</v>
      </c>
    </row>
    <row r="2432" spans="1:6" hidden="1">
      <c r="A2432" s="19">
        <v>47</v>
      </c>
      <c r="B2432" s="12" t="s">
        <v>2066</v>
      </c>
      <c r="C2432" s="24">
        <f>'Filter by planned &amp; actual'!G644</f>
        <v>39749349</v>
      </c>
      <c r="D2432" s="24">
        <f>'Filter by planned &amp; actual'!G2432</f>
        <v>6128119.3899999997</v>
      </c>
      <c r="E2432" s="19" t="s">
        <v>282</v>
      </c>
      <c r="F2432" s="26">
        <v>44682</v>
      </c>
    </row>
    <row r="2433" spans="1:6" hidden="1">
      <c r="A2433" s="19">
        <v>48</v>
      </c>
      <c r="B2433" s="19" t="s">
        <v>2068</v>
      </c>
      <c r="C2433" s="24">
        <f>'Filter by planned &amp; actual'!G645</f>
        <v>6745782</v>
      </c>
      <c r="D2433" s="24">
        <f>'Filter by planned &amp; actual'!G2433</f>
        <v>31378369.73</v>
      </c>
      <c r="E2433" s="19" t="s">
        <v>282</v>
      </c>
      <c r="F2433" s="26">
        <v>44682</v>
      </c>
    </row>
    <row r="2434" spans="1:6" hidden="1">
      <c r="A2434" s="19">
        <v>49</v>
      </c>
      <c r="B2434" s="19" t="s">
        <v>2069</v>
      </c>
      <c r="C2434" s="24">
        <f>'Filter by planned &amp; actual'!G646</f>
        <v>0</v>
      </c>
      <c r="D2434" s="24">
        <f>'Filter by planned &amp; actual'!G2434</f>
        <v>105215</v>
      </c>
      <c r="E2434" s="19" t="s">
        <v>282</v>
      </c>
      <c r="F2434" s="26">
        <v>44682</v>
      </c>
    </row>
    <row r="2435" spans="1:6" hidden="1">
      <c r="A2435" s="19">
        <v>50</v>
      </c>
      <c r="B2435" s="19" t="s">
        <v>66</v>
      </c>
      <c r="C2435" s="24">
        <f>'Filter by planned &amp; actual'!G647</f>
        <v>0</v>
      </c>
      <c r="D2435" s="24">
        <f>'Filter by planned &amp; actual'!G2435</f>
        <v>0</v>
      </c>
      <c r="E2435" s="19" t="s">
        <v>282</v>
      </c>
      <c r="F2435" s="26">
        <v>44682</v>
      </c>
    </row>
    <row r="2436" spans="1:6" hidden="1">
      <c r="A2436" s="19">
        <v>51</v>
      </c>
      <c r="B2436" s="19" t="s">
        <v>67</v>
      </c>
      <c r="C2436" s="24">
        <f>'Filter by planned &amp; actual'!G648</f>
        <v>0</v>
      </c>
      <c r="D2436" s="24">
        <f>'Filter by planned &amp; actual'!G2436</f>
        <v>68128.13</v>
      </c>
      <c r="E2436" s="19" t="s">
        <v>282</v>
      </c>
      <c r="F2436" s="26">
        <v>44682</v>
      </c>
    </row>
    <row r="2437" spans="1:6" hidden="1">
      <c r="A2437" s="19">
        <v>52</v>
      </c>
      <c r="B2437" s="19" t="s">
        <v>68</v>
      </c>
      <c r="C2437" s="24">
        <f>'Filter by planned &amp; actual'!G649</f>
        <v>0</v>
      </c>
      <c r="D2437" s="24">
        <f>'Filter by planned &amp; actual'!G2437</f>
        <v>50000</v>
      </c>
      <c r="E2437" s="19" t="s">
        <v>282</v>
      </c>
      <c r="F2437" s="26">
        <v>44682</v>
      </c>
    </row>
    <row r="2438" spans="1:6" hidden="1">
      <c r="A2438" s="19">
        <v>53</v>
      </c>
      <c r="B2438" s="19" t="s">
        <v>69</v>
      </c>
      <c r="C2438" s="24">
        <f>'Filter by planned &amp; actual'!G650</f>
        <v>0</v>
      </c>
      <c r="D2438" s="24">
        <f>'Filter by planned &amp; actual'!G2438</f>
        <v>0</v>
      </c>
      <c r="E2438" s="19" t="s">
        <v>282</v>
      </c>
      <c r="F2438" s="26">
        <v>44682</v>
      </c>
    </row>
    <row r="2439" spans="1:6" hidden="1">
      <c r="A2439" s="19">
        <v>54</v>
      </c>
      <c r="B2439" s="19" t="s">
        <v>70</v>
      </c>
      <c r="C2439" s="24">
        <f>'Filter by planned &amp; actual'!G651</f>
        <v>0</v>
      </c>
      <c r="D2439" s="24">
        <f>'Filter by planned &amp; actual'!G2439</f>
        <v>0</v>
      </c>
      <c r="E2439" s="19" t="s">
        <v>282</v>
      </c>
      <c r="F2439" s="26">
        <v>44682</v>
      </c>
    </row>
    <row r="2440" spans="1:6" hidden="1">
      <c r="A2440" s="19">
        <v>55</v>
      </c>
      <c r="B2440" s="19" t="s">
        <v>71</v>
      </c>
      <c r="C2440" s="24">
        <f>'Filter by planned &amp; actual'!G652</f>
        <v>0</v>
      </c>
      <c r="D2440" s="24">
        <f>'Filter by planned &amp; actual'!G2440</f>
        <v>0</v>
      </c>
      <c r="E2440" s="19" t="s">
        <v>282</v>
      </c>
      <c r="F2440" s="26">
        <v>44682</v>
      </c>
    </row>
    <row r="2441" spans="1:6" hidden="1">
      <c r="A2441" s="19">
        <v>56</v>
      </c>
      <c r="B2441" s="19" t="s">
        <v>72</v>
      </c>
      <c r="C2441" s="24">
        <f>'Filter by planned &amp; actual'!G653</f>
        <v>0</v>
      </c>
      <c r="D2441" s="24">
        <f>'Filter by planned &amp; actual'!G2441</f>
        <v>0</v>
      </c>
      <c r="E2441" s="19" t="s">
        <v>282</v>
      </c>
      <c r="F2441" s="26">
        <v>44682</v>
      </c>
    </row>
    <row r="2442" spans="1:6" hidden="1">
      <c r="A2442" s="19">
        <v>57</v>
      </c>
      <c r="B2442" s="19" t="s">
        <v>73</v>
      </c>
      <c r="C2442" s="24">
        <f>'Filter by planned &amp; actual'!G654</f>
        <v>0</v>
      </c>
      <c r="D2442" s="24">
        <f>'Filter by planned &amp; actual'!G2442</f>
        <v>0</v>
      </c>
      <c r="E2442" s="19" t="s">
        <v>282</v>
      </c>
      <c r="F2442" s="26">
        <v>44682</v>
      </c>
    </row>
    <row r="2443" spans="1:6" hidden="1">
      <c r="A2443" s="19">
        <v>58</v>
      </c>
      <c r="B2443" s="19" t="s">
        <v>74</v>
      </c>
      <c r="C2443" s="24">
        <f>'Filter by planned &amp; actual'!G655</f>
        <v>0</v>
      </c>
      <c r="D2443" s="24">
        <f>'Filter by planned &amp; actual'!G2443</f>
        <v>0</v>
      </c>
      <c r="E2443" s="19" t="s">
        <v>282</v>
      </c>
      <c r="F2443" s="26">
        <v>44682</v>
      </c>
    </row>
    <row r="2444" spans="1:6" hidden="1">
      <c r="A2444" s="19">
        <v>59</v>
      </c>
      <c r="B2444" s="19" t="s">
        <v>75</v>
      </c>
      <c r="C2444" s="24">
        <f>'Filter by planned &amp; actual'!G656</f>
        <v>0</v>
      </c>
      <c r="D2444" s="24">
        <f>'Filter by planned &amp; actual'!G2444</f>
        <v>0</v>
      </c>
      <c r="E2444" s="19" t="s">
        <v>282</v>
      </c>
      <c r="F2444" s="26">
        <v>44682</v>
      </c>
    </row>
    <row r="2445" spans="1:6" hidden="1">
      <c r="A2445" s="19">
        <v>60</v>
      </c>
      <c r="B2445" s="19" t="s">
        <v>76</v>
      </c>
      <c r="C2445" s="24">
        <f>'Filter by planned &amp; actual'!G657</f>
        <v>0</v>
      </c>
      <c r="D2445" s="24">
        <f>'Filter by planned &amp; actual'!G2445</f>
        <v>0</v>
      </c>
      <c r="E2445" s="19" t="s">
        <v>282</v>
      </c>
      <c r="F2445" s="26">
        <v>44682</v>
      </c>
    </row>
    <row r="2446" spans="1:6" hidden="1">
      <c r="A2446" s="19">
        <v>61</v>
      </c>
      <c r="B2446" s="19" t="s">
        <v>77</v>
      </c>
      <c r="C2446" s="24">
        <f>'Filter by planned &amp; actual'!G658</f>
        <v>0</v>
      </c>
      <c r="D2446" s="24">
        <f>'Filter by planned &amp; actual'!G2446</f>
        <v>0</v>
      </c>
      <c r="E2446" s="19" t="s">
        <v>282</v>
      </c>
      <c r="F2446" s="26">
        <v>44682</v>
      </c>
    </row>
    <row r="2447" spans="1:6" hidden="1">
      <c r="A2447" s="19">
        <v>62</v>
      </c>
      <c r="B2447" s="19" t="s">
        <v>87</v>
      </c>
      <c r="C2447" s="24">
        <f>'Filter by planned &amp; actual'!G659</f>
        <v>0</v>
      </c>
      <c r="D2447" s="24">
        <f>'Filter by planned &amp; actual'!G2447</f>
        <v>0</v>
      </c>
      <c r="E2447" s="19" t="s">
        <v>282</v>
      </c>
      <c r="F2447" s="26">
        <v>44682</v>
      </c>
    </row>
    <row r="2448" spans="1:6" hidden="1">
      <c r="A2448" s="19">
        <v>63</v>
      </c>
      <c r="B2448" s="19" t="s">
        <v>93</v>
      </c>
      <c r="C2448" s="24">
        <f>'Filter by planned &amp; actual'!G660</f>
        <v>0</v>
      </c>
      <c r="D2448" s="24">
        <f>'Filter by planned &amp; actual'!G2448</f>
        <v>83791</v>
      </c>
      <c r="E2448" s="19" t="s">
        <v>282</v>
      </c>
      <c r="F2448" s="26">
        <v>44682</v>
      </c>
    </row>
    <row r="2449" spans="1:6" hidden="1">
      <c r="A2449" s="19">
        <v>64</v>
      </c>
      <c r="B2449" s="19" t="s">
        <v>94</v>
      </c>
      <c r="C2449" s="24">
        <f>'Filter by planned &amp; actual'!G661</f>
        <v>0</v>
      </c>
      <c r="D2449" s="24">
        <f>'Filter by planned &amp; actual'!G2449</f>
        <v>20000</v>
      </c>
      <c r="E2449" s="19" t="s">
        <v>282</v>
      </c>
      <c r="F2449" s="26">
        <v>44682</v>
      </c>
    </row>
    <row r="2450" spans="1:6" hidden="1">
      <c r="A2450" s="19">
        <v>65</v>
      </c>
      <c r="B2450" s="19" t="s">
        <v>95</v>
      </c>
      <c r="C2450" s="24">
        <f>'Filter by planned &amp; actual'!G662</f>
        <v>0</v>
      </c>
      <c r="D2450" s="24">
        <f>'Filter by planned &amp; actual'!G2450</f>
        <v>0</v>
      </c>
      <c r="E2450" s="19" t="s">
        <v>282</v>
      </c>
      <c r="F2450" s="26">
        <v>44682</v>
      </c>
    </row>
    <row r="2451" spans="1:6" hidden="1">
      <c r="A2451" s="19">
        <v>66</v>
      </c>
      <c r="B2451" s="19" t="s">
        <v>96</v>
      </c>
      <c r="C2451" s="24">
        <f>'Filter by planned &amp; actual'!G663</f>
        <v>0</v>
      </c>
      <c r="D2451" s="24">
        <f>'Filter by planned &amp; actual'!G2451</f>
        <v>0</v>
      </c>
      <c r="E2451" s="19" t="s">
        <v>282</v>
      </c>
      <c r="F2451" s="26">
        <v>44682</v>
      </c>
    </row>
    <row r="2452" spans="1:6" hidden="1">
      <c r="A2452" s="19">
        <v>67</v>
      </c>
      <c r="B2452" s="19" t="s">
        <v>97</v>
      </c>
      <c r="C2452" s="24">
        <f>'Filter by planned &amp; actual'!G664</f>
        <v>0</v>
      </c>
      <c r="D2452" s="24">
        <f>'Filter by planned &amp; actual'!G2452</f>
        <v>0</v>
      </c>
      <c r="E2452" s="19" t="s">
        <v>282</v>
      </c>
      <c r="F2452" s="26">
        <v>44682</v>
      </c>
    </row>
    <row r="2453" spans="1:6" hidden="1">
      <c r="A2453" s="19">
        <v>68</v>
      </c>
      <c r="B2453" s="19" t="s">
        <v>98</v>
      </c>
      <c r="C2453" s="24">
        <f>'Filter by planned &amp; actual'!G665</f>
        <v>0</v>
      </c>
      <c r="D2453" s="24">
        <f>'Filter by planned &amp; actual'!G2453</f>
        <v>0</v>
      </c>
      <c r="E2453" s="19" t="s">
        <v>282</v>
      </c>
      <c r="F2453" s="26">
        <v>44682</v>
      </c>
    </row>
    <row r="2454" spans="1:6" hidden="1">
      <c r="A2454" s="19">
        <v>69</v>
      </c>
      <c r="B2454" s="19" t="s">
        <v>99</v>
      </c>
      <c r="C2454" s="24">
        <f>'Filter by planned &amp; actual'!G666</f>
        <v>0</v>
      </c>
      <c r="D2454" s="24">
        <f>'Filter by planned &amp; actual'!G2454</f>
        <v>0</v>
      </c>
      <c r="E2454" s="19" t="s">
        <v>282</v>
      </c>
      <c r="F2454" s="26">
        <v>44682</v>
      </c>
    </row>
    <row r="2455" spans="1:6" hidden="1">
      <c r="A2455" s="19">
        <v>70</v>
      </c>
      <c r="B2455" s="19" t="s">
        <v>100</v>
      </c>
      <c r="C2455" s="24">
        <f>'Filter by planned &amp; actual'!G667</f>
        <v>0</v>
      </c>
      <c r="D2455" s="24">
        <f>'Filter by planned &amp; actual'!G2455</f>
        <v>74813</v>
      </c>
      <c r="E2455" s="19" t="s">
        <v>282</v>
      </c>
      <c r="F2455" s="26">
        <v>44682</v>
      </c>
    </row>
    <row r="2456" spans="1:6" hidden="1">
      <c r="A2456" s="19">
        <v>71</v>
      </c>
      <c r="B2456" s="19" t="s">
        <v>101</v>
      </c>
      <c r="C2456" s="24">
        <f>'Filter by planned &amp; actual'!G668</f>
        <v>0</v>
      </c>
      <c r="D2456" s="24">
        <f>'Filter by planned &amp; actual'!G2456</f>
        <v>0</v>
      </c>
      <c r="E2456" s="19" t="s">
        <v>282</v>
      </c>
      <c r="F2456" s="26">
        <v>44682</v>
      </c>
    </row>
    <row r="2457" spans="1:6" hidden="1">
      <c r="A2457" s="19">
        <v>72</v>
      </c>
      <c r="B2457" s="19" t="s">
        <v>102</v>
      </c>
      <c r="C2457" s="24">
        <f>'Filter by planned &amp; actual'!G669</f>
        <v>0</v>
      </c>
      <c r="D2457" s="24">
        <f>'Filter by planned &amp; actual'!G2457</f>
        <v>0</v>
      </c>
      <c r="E2457" s="19" t="s">
        <v>282</v>
      </c>
      <c r="F2457" s="26">
        <v>44682</v>
      </c>
    </row>
    <row r="2458" spans="1:6" hidden="1">
      <c r="A2458" s="19">
        <v>73</v>
      </c>
      <c r="B2458" s="19" t="s">
        <v>103</v>
      </c>
      <c r="C2458" s="24">
        <f>'Filter by planned &amp; actual'!G670</f>
        <v>0</v>
      </c>
      <c r="D2458" s="24">
        <f>'Filter by planned &amp; actual'!G2458</f>
        <v>0</v>
      </c>
      <c r="E2458" s="19" t="s">
        <v>282</v>
      </c>
      <c r="F2458" s="26">
        <v>44682</v>
      </c>
    </row>
    <row r="2459" spans="1:6" hidden="1">
      <c r="A2459" s="19">
        <v>74</v>
      </c>
      <c r="B2459" s="19" t="s">
        <v>104</v>
      </c>
      <c r="C2459" s="24">
        <f>'Filter by planned &amp; actual'!G671</f>
        <v>0</v>
      </c>
      <c r="D2459" s="24">
        <f>'Filter by planned &amp; actual'!G2459</f>
        <v>0</v>
      </c>
      <c r="E2459" s="19" t="s">
        <v>282</v>
      </c>
      <c r="F2459" s="26">
        <v>44682</v>
      </c>
    </row>
    <row r="2460" spans="1:6" hidden="1">
      <c r="A2460" s="19">
        <v>75</v>
      </c>
      <c r="B2460" s="19" t="s">
        <v>105</v>
      </c>
      <c r="C2460" s="24">
        <f>'Filter by planned &amp; actual'!G672</f>
        <v>0</v>
      </c>
      <c r="D2460" s="24">
        <f>'Filter by planned &amp; actual'!G2460</f>
        <v>0</v>
      </c>
      <c r="E2460" s="19" t="s">
        <v>282</v>
      </c>
      <c r="F2460" s="26">
        <v>44682</v>
      </c>
    </row>
    <row r="2461" spans="1:6" hidden="1">
      <c r="A2461" s="19">
        <v>76</v>
      </c>
      <c r="B2461" s="19" t="s">
        <v>111</v>
      </c>
      <c r="C2461" s="24">
        <f>'Filter by planned &amp; actual'!G673</f>
        <v>0</v>
      </c>
      <c r="D2461" s="24">
        <f>'Filter by planned &amp; actual'!G2461</f>
        <v>0</v>
      </c>
      <c r="E2461" s="19" t="s">
        <v>282</v>
      </c>
      <c r="F2461" s="26">
        <v>44682</v>
      </c>
    </row>
    <row r="2462" spans="1:6" hidden="1">
      <c r="A2462" s="19">
        <v>77</v>
      </c>
      <c r="B2462" s="19" t="s">
        <v>112</v>
      </c>
      <c r="C2462" s="24">
        <f>'Filter by planned &amp; actual'!G674</f>
        <v>0</v>
      </c>
      <c r="D2462" s="24">
        <f>'Filter by planned &amp; actual'!G2462</f>
        <v>0</v>
      </c>
      <c r="E2462" s="19" t="s">
        <v>282</v>
      </c>
      <c r="F2462" s="26">
        <v>44682</v>
      </c>
    </row>
    <row r="2463" spans="1:6" hidden="1">
      <c r="A2463" s="19">
        <v>78</v>
      </c>
      <c r="B2463" s="19" t="s">
        <v>113</v>
      </c>
      <c r="C2463" s="24">
        <f>'Filter by planned &amp; actual'!G675</f>
        <v>0</v>
      </c>
      <c r="D2463" s="24">
        <f>'Filter by planned &amp; actual'!G2463</f>
        <v>0</v>
      </c>
      <c r="E2463" s="19" t="s">
        <v>282</v>
      </c>
      <c r="F2463" s="26">
        <v>44682</v>
      </c>
    </row>
    <row r="2464" spans="1:6" hidden="1">
      <c r="A2464" s="19">
        <v>79</v>
      </c>
      <c r="B2464" s="19" t="s">
        <v>114</v>
      </c>
      <c r="C2464" s="24">
        <f>'Filter by planned &amp; actual'!G676</f>
        <v>0</v>
      </c>
      <c r="D2464" s="24">
        <f>'Filter by planned &amp; actual'!G2464</f>
        <v>0</v>
      </c>
      <c r="E2464" s="19" t="s">
        <v>282</v>
      </c>
      <c r="F2464" s="26">
        <v>44682</v>
      </c>
    </row>
    <row r="2465" spans="1:6" hidden="1">
      <c r="A2465" s="19">
        <v>80</v>
      </c>
      <c r="B2465" s="19" t="s">
        <v>115</v>
      </c>
      <c r="C2465" s="24">
        <f>'Filter by planned &amp; actual'!G677</f>
        <v>0</v>
      </c>
      <c r="D2465" s="24">
        <f>'Filter by planned &amp; actual'!G2465</f>
        <v>0</v>
      </c>
      <c r="E2465" s="19" t="s">
        <v>282</v>
      </c>
      <c r="F2465" s="26">
        <v>44682</v>
      </c>
    </row>
    <row r="2466" spans="1:6" hidden="1">
      <c r="A2466" s="19">
        <v>81</v>
      </c>
      <c r="B2466" s="19" t="s">
        <v>116</v>
      </c>
      <c r="C2466" s="24">
        <f>'Filter by planned &amp; actual'!G678</f>
        <v>0</v>
      </c>
      <c r="D2466" s="24">
        <f>'Filter by planned &amp; actual'!G2466</f>
        <v>0</v>
      </c>
      <c r="E2466" s="19" t="s">
        <v>282</v>
      </c>
      <c r="F2466" s="26">
        <v>44682</v>
      </c>
    </row>
    <row r="2467" spans="1:6" hidden="1">
      <c r="A2467" s="19">
        <v>82</v>
      </c>
      <c r="B2467" s="19" t="s">
        <v>117</v>
      </c>
      <c r="C2467" s="24">
        <f>'Filter by planned &amp; actual'!G679</f>
        <v>0</v>
      </c>
      <c r="D2467" s="24">
        <f>'Filter by planned &amp; actual'!G2467</f>
        <v>0</v>
      </c>
      <c r="E2467" s="19" t="s">
        <v>282</v>
      </c>
      <c r="F2467" s="26">
        <v>44682</v>
      </c>
    </row>
    <row r="2468" spans="1:6" hidden="1">
      <c r="A2468" s="19">
        <v>83</v>
      </c>
      <c r="B2468" s="19" t="s">
        <v>118</v>
      </c>
      <c r="C2468" s="24">
        <f>'Filter by planned &amp; actual'!G680</f>
        <v>0</v>
      </c>
      <c r="D2468" s="24">
        <f>'Filter by planned &amp; actual'!G2468</f>
        <v>0</v>
      </c>
      <c r="E2468" s="19" t="s">
        <v>282</v>
      </c>
      <c r="F2468" s="26">
        <v>44682</v>
      </c>
    </row>
    <row r="2469" spans="1:6" hidden="1">
      <c r="A2469" s="19">
        <v>84</v>
      </c>
      <c r="B2469" s="19" t="s">
        <v>119</v>
      </c>
      <c r="C2469" s="24">
        <f>'Filter by planned &amp; actual'!G681</f>
        <v>0</v>
      </c>
      <c r="D2469" s="24">
        <f>'Filter by planned &amp; actual'!G2469</f>
        <v>0</v>
      </c>
      <c r="E2469" s="19" t="s">
        <v>282</v>
      </c>
      <c r="F2469" s="26">
        <v>44682</v>
      </c>
    </row>
    <row r="2470" spans="1:6" hidden="1">
      <c r="A2470" s="19">
        <v>85</v>
      </c>
      <c r="B2470" s="19" t="s">
        <v>120</v>
      </c>
      <c r="C2470" s="24">
        <f>'Filter by planned &amp; actual'!G682</f>
        <v>0</v>
      </c>
      <c r="D2470" s="24">
        <f>'Filter by planned &amp; actual'!G2470</f>
        <v>0</v>
      </c>
      <c r="E2470" s="19" t="s">
        <v>282</v>
      </c>
      <c r="F2470" s="26">
        <v>44682</v>
      </c>
    </row>
    <row r="2471" spans="1:6" hidden="1">
      <c r="A2471" s="19">
        <v>86</v>
      </c>
      <c r="B2471" s="19" t="s">
        <v>121</v>
      </c>
      <c r="C2471" s="24">
        <f>'Filter by planned &amp; actual'!G683</f>
        <v>0</v>
      </c>
      <c r="D2471" s="24">
        <f>'Filter by planned &amp; actual'!G2471</f>
        <v>0</v>
      </c>
      <c r="E2471" s="19" t="s">
        <v>282</v>
      </c>
      <c r="F2471" s="26">
        <v>44682</v>
      </c>
    </row>
    <row r="2472" spans="1:6" hidden="1">
      <c r="A2472" s="19">
        <v>87</v>
      </c>
      <c r="B2472" s="19" t="s">
        <v>122</v>
      </c>
      <c r="C2472" s="24">
        <f>'Filter by planned &amp; actual'!G684</f>
        <v>0</v>
      </c>
      <c r="D2472" s="24">
        <f>'Filter by planned &amp; actual'!G2472</f>
        <v>0</v>
      </c>
      <c r="E2472" s="19" t="s">
        <v>282</v>
      </c>
      <c r="F2472" s="26">
        <v>44682</v>
      </c>
    </row>
    <row r="2473" spans="1:6" hidden="1">
      <c r="A2473" s="19">
        <v>88</v>
      </c>
      <c r="B2473" s="19" t="s">
        <v>123</v>
      </c>
      <c r="C2473" s="24">
        <f>'Filter by planned &amp; actual'!G685</f>
        <v>0</v>
      </c>
      <c r="D2473" s="24">
        <f>'Filter by planned &amp; actual'!G2473</f>
        <v>0</v>
      </c>
      <c r="E2473" s="19" t="s">
        <v>282</v>
      </c>
      <c r="F2473" s="26">
        <v>44682</v>
      </c>
    </row>
    <row r="2474" spans="1:6" hidden="1">
      <c r="A2474" s="19">
        <v>89</v>
      </c>
      <c r="B2474" s="19" t="s">
        <v>126</v>
      </c>
      <c r="C2474" s="24">
        <f>'Filter by planned &amp; actual'!G686</f>
        <v>0</v>
      </c>
      <c r="D2474" s="24">
        <f>'Filter by planned &amp; actual'!G2474</f>
        <v>0</v>
      </c>
      <c r="E2474" s="19" t="s">
        <v>282</v>
      </c>
      <c r="F2474" s="26">
        <v>44682</v>
      </c>
    </row>
    <row r="2475" spans="1:6" hidden="1">
      <c r="A2475" s="19">
        <v>90</v>
      </c>
      <c r="B2475" s="19" t="s">
        <v>284</v>
      </c>
      <c r="C2475" s="24">
        <f>'Filter by planned &amp; actual'!G687</f>
        <v>0</v>
      </c>
      <c r="D2475" s="24">
        <f>'Filter by planned &amp; actual'!G2475</f>
        <v>0</v>
      </c>
      <c r="E2475" s="19" t="s">
        <v>282</v>
      </c>
      <c r="F2475" s="26">
        <v>44682</v>
      </c>
    </row>
    <row r="2476" spans="1:6" hidden="1">
      <c r="A2476" s="19">
        <v>91</v>
      </c>
      <c r="B2476" s="19" t="s">
        <v>2006</v>
      </c>
      <c r="C2476" s="24">
        <f>'Filter by planned &amp; actual'!G688</f>
        <v>0</v>
      </c>
      <c r="D2476" s="24">
        <f>'Filter by planned &amp; actual'!G2476</f>
        <v>0</v>
      </c>
      <c r="E2476" s="19" t="s">
        <v>282</v>
      </c>
      <c r="F2476" s="26">
        <v>44682</v>
      </c>
    </row>
    <row r="2477" spans="1:6" hidden="1">
      <c r="A2477" s="19">
        <v>92</v>
      </c>
      <c r="B2477" s="19" t="s">
        <v>283</v>
      </c>
      <c r="C2477" s="24">
        <f>'Filter by planned &amp; actual'!G689</f>
        <v>0</v>
      </c>
      <c r="D2477" s="24">
        <f>'Filter by planned &amp; actual'!G2477</f>
        <v>0</v>
      </c>
      <c r="E2477" s="19" t="s">
        <v>282</v>
      </c>
      <c r="F2477" s="26">
        <v>44682</v>
      </c>
    </row>
    <row r="2478" spans="1:6" hidden="1">
      <c r="A2478" s="19">
        <v>93</v>
      </c>
      <c r="B2478" s="19" t="s">
        <v>2005</v>
      </c>
      <c r="C2478" s="24">
        <f>'Filter by planned &amp; actual'!G690</f>
        <v>0</v>
      </c>
      <c r="D2478" s="24">
        <f>'Filter by planned &amp; actual'!G2478</f>
        <v>0</v>
      </c>
      <c r="E2478" s="19" t="s">
        <v>282</v>
      </c>
      <c r="F2478" s="26">
        <v>44682</v>
      </c>
    </row>
    <row r="2479" spans="1:6" hidden="1">
      <c r="A2479" s="19">
        <v>94</v>
      </c>
      <c r="B2479" s="19" t="s">
        <v>2075</v>
      </c>
      <c r="C2479" s="24">
        <f>'Filter by planned &amp; actual'!G691</f>
        <v>0</v>
      </c>
      <c r="D2479" s="24">
        <f>'Filter by planned &amp; actual'!G2479</f>
        <v>0</v>
      </c>
      <c r="E2479" s="19" t="s">
        <v>282</v>
      </c>
      <c r="F2479" s="26">
        <v>44682</v>
      </c>
    </row>
    <row r="2480" spans="1:6" hidden="1">
      <c r="A2480" s="19">
        <v>95</v>
      </c>
      <c r="B2480" s="19" t="s">
        <v>2076</v>
      </c>
      <c r="C2480" s="24">
        <f>'Filter by planned &amp; actual'!G692</f>
        <v>0</v>
      </c>
      <c r="D2480" s="24">
        <f>'Filter by planned &amp; actual'!G2480</f>
        <v>0</v>
      </c>
      <c r="E2480" s="19" t="s">
        <v>282</v>
      </c>
      <c r="F2480" s="26">
        <v>44682</v>
      </c>
    </row>
    <row r="2481" spans="1:6" hidden="1">
      <c r="A2481" s="19">
        <v>96</v>
      </c>
      <c r="B2481" s="19" t="s">
        <v>2077</v>
      </c>
      <c r="C2481" s="24">
        <f>'Filter by planned &amp; actual'!G693</f>
        <v>0</v>
      </c>
      <c r="D2481" s="24">
        <f>'Filter by planned &amp; actual'!G2481</f>
        <v>0</v>
      </c>
      <c r="E2481" s="19" t="s">
        <v>282</v>
      </c>
      <c r="F2481" s="26">
        <v>44682</v>
      </c>
    </row>
    <row r="2482" spans="1:6" hidden="1">
      <c r="A2482" s="19">
        <v>97</v>
      </c>
      <c r="B2482" s="19" t="s">
        <v>2078</v>
      </c>
      <c r="C2482" s="24">
        <f>'Filter by planned &amp; actual'!G694</f>
        <v>11038890</v>
      </c>
      <c r="D2482" s="24">
        <f>'Filter by planned &amp; actual'!G2482</f>
        <v>7943671.6999999974</v>
      </c>
      <c r="E2482" s="19" t="s">
        <v>282</v>
      </c>
      <c r="F2482" s="26">
        <v>44682</v>
      </c>
    </row>
    <row r="2483" spans="1:6" hidden="1">
      <c r="A2483" s="19">
        <v>98</v>
      </c>
      <c r="B2483" s="19" t="s">
        <v>2079</v>
      </c>
      <c r="C2483" s="24">
        <f>'Filter by planned &amp; actual'!G695</f>
        <v>36295350</v>
      </c>
      <c r="D2483" s="24">
        <f>'Filter by planned &amp; actual'!G2483</f>
        <v>23740828.210000001</v>
      </c>
      <c r="E2483" s="19" t="s">
        <v>282</v>
      </c>
      <c r="F2483" s="26">
        <v>44682</v>
      </c>
    </row>
    <row r="2484" spans="1:6" hidden="1">
      <c r="A2484" s="19">
        <v>99</v>
      </c>
      <c r="B2484" s="19" t="s">
        <v>2080</v>
      </c>
      <c r="C2484" s="24">
        <f>'Filter by planned &amp; actual'!G696</f>
        <v>21847808</v>
      </c>
      <c r="D2484" s="24">
        <f>'Filter by planned &amp; actual'!G2484</f>
        <v>2867385.4800000004</v>
      </c>
      <c r="E2484" s="19" t="s">
        <v>282</v>
      </c>
      <c r="F2484" s="26">
        <v>44682</v>
      </c>
    </row>
    <row r="2485" spans="1:6" hidden="1">
      <c r="A2485" s="19">
        <v>100</v>
      </c>
      <c r="B2485" s="19" t="s">
        <v>2081</v>
      </c>
      <c r="C2485" s="24">
        <f>'Filter by planned &amp; actual'!G697</f>
        <v>0</v>
      </c>
      <c r="D2485" s="24">
        <f>'Filter by planned &amp; actual'!G2485</f>
        <v>0</v>
      </c>
      <c r="E2485" s="19" t="s">
        <v>282</v>
      </c>
      <c r="F2485" s="26">
        <v>44682</v>
      </c>
    </row>
    <row r="2486" spans="1:6" hidden="1">
      <c r="A2486" s="19">
        <v>101</v>
      </c>
      <c r="B2486" s="19" t="s">
        <v>2082</v>
      </c>
      <c r="C2486" s="24">
        <f>'Filter by planned &amp; actual'!G698</f>
        <v>0</v>
      </c>
      <c r="D2486" s="24">
        <f>'Filter by planned &amp; actual'!G2486</f>
        <v>4542513.6800000006</v>
      </c>
      <c r="E2486" s="19" t="s">
        <v>282</v>
      </c>
      <c r="F2486" s="26">
        <v>44682</v>
      </c>
    </row>
    <row r="2487" spans="1:6" hidden="1">
      <c r="A2487" s="19">
        <v>102</v>
      </c>
      <c r="B2487" s="19" t="s">
        <v>2083</v>
      </c>
      <c r="C2487" s="24">
        <f>'Filter by planned &amp; actual'!G699</f>
        <v>12610684</v>
      </c>
      <c r="D2487" s="24">
        <f>'Filter by planned &amp; actual'!G2487</f>
        <v>2610878.9299999997</v>
      </c>
      <c r="E2487" s="19" t="s">
        <v>282</v>
      </c>
      <c r="F2487" s="26">
        <v>44682</v>
      </c>
    </row>
    <row r="2488" spans="1:6" hidden="1">
      <c r="A2488" s="19">
        <v>103</v>
      </c>
      <c r="B2488" s="19" t="s">
        <v>2085</v>
      </c>
      <c r="C2488" s="24">
        <f>'Filter by planned &amp; actual'!G700</f>
        <v>0</v>
      </c>
      <c r="D2488" s="24">
        <f>'Filter by planned &amp; actual'!G2488</f>
        <v>0</v>
      </c>
      <c r="E2488" s="19" t="s">
        <v>282</v>
      </c>
      <c r="F2488" s="26">
        <v>44682</v>
      </c>
    </row>
    <row r="2489" spans="1:6" hidden="1">
      <c r="A2489" s="19">
        <v>104</v>
      </c>
      <c r="B2489" s="19" t="s">
        <v>2086</v>
      </c>
      <c r="C2489" s="24">
        <f>'Filter by planned &amp; actual'!G701</f>
        <v>0</v>
      </c>
      <c r="D2489" s="24">
        <f>'Filter by planned &amp; actual'!G2489</f>
        <v>0</v>
      </c>
      <c r="E2489" s="19" t="s">
        <v>282</v>
      </c>
      <c r="F2489" s="26">
        <v>44682</v>
      </c>
    </row>
    <row r="2490" spans="1:6" hidden="1">
      <c r="A2490" s="19">
        <v>105</v>
      </c>
      <c r="B2490" s="19" t="s">
        <v>2087</v>
      </c>
      <c r="C2490" s="24">
        <f>'Filter by planned &amp; actual'!G702</f>
        <v>0</v>
      </c>
      <c r="D2490" s="24">
        <f>'Filter by planned &amp; actual'!G2490</f>
        <v>3223067.4400000004</v>
      </c>
      <c r="E2490" s="19" t="s">
        <v>282</v>
      </c>
      <c r="F2490" s="26">
        <v>44682</v>
      </c>
    </row>
    <row r="2491" spans="1:6" hidden="1">
      <c r="A2491" s="19">
        <v>106</v>
      </c>
      <c r="B2491" s="19" t="s">
        <v>2088</v>
      </c>
      <c r="C2491" s="24">
        <f>'Filter by planned &amp; actual'!G703</f>
        <v>0</v>
      </c>
      <c r="D2491" s="24">
        <f>'Filter by planned &amp; actual'!G2491</f>
        <v>0</v>
      </c>
      <c r="E2491" s="19" t="s">
        <v>282</v>
      </c>
      <c r="F2491" s="26">
        <v>44682</v>
      </c>
    </row>
    <row r="2492" spans="1:6" hidden="1">
      <c r="A2492" s="19">
        <v>107</v>
      </c>
      <c r="B2492" s="19" t="s">
        <v>2089</v>
      </c>
      <c r="C2492" s="24">
        <f>'Filter by planned &amp; actual'!G704</f>
        <v>0</v>
      </c>
      <c r="D2492" s="24">
        <f>'Filter by planned &amp; actual'!G2492</f>
        <v>536183.79</v>
      </c>
      <c r="E2492" s="19" t="s">
        <v>282</v>
      </c>
      <c r="F2492" s="26">
        <v>44682</v>
      </c>
    </row>
    <row r="2493" spans="1:6" hidden="1">
      <c r="A2493" s="19">
        <v>108</v>
      </c>
      <c r="B2493" s="19" t="s">
        <v>2090</v>
      </c>
      <c r="C2493" s="24">
        <f>'Filter by planned &amp; actual'!G705</f>
        <v>31755664</v>
      </c>
      <c r="D2493" s="24">
        <f>'Filter by planned &amp; actual'!G2493</f>
        <v>9490260.089999998</v>
      </c>
      <c r="E2493" s="19" t="s">
        <v>282</v>
      </c>
      <c r="F2493" s="26">
        <v>44682</v>
      </c>
    </row>
    <row r="2494" spans="1:6" hidden="1">
      <c r="A2494" s="19">
        <v>109</v>
      </c>
      <c r="B2494" s="19" t="s">
        <v>2091</v>
      </c>
      <c r="C2494" s="24">
        <f>'Filter by planned &amp; actual'!G706</f>
        <v>2446565</v>
      </c>
      <c r="D2494" s="24">
        <f>'Filter by planned &amp; actual'!G2494</f>
        <v>7079692.3699999982</v>
      </c>
      <c r="E2494" s="19" t="s">
        <v>282</v>
      </c>
      <c r="F2494" s="26">
        <v>44682</v>
      </c>
    </row>
    <row r="2495" spans="1:6" hidden="1">
      <c r="A2495" s="19">
        <v>110</v>
      </c>
      <c r="B2495" s="19" t="s">
        <v>2092</v>
      </c>
      <c r="C2495" s="24">
        <f>'Filter by planned &amp; actual'!G707</f>
        <v>26631701</v>
      </c>
      <c r="D2495" s="24">
        <f>'Filter by planned &amp; actual'!G2495</f>
        <v>9010497.7899999991</v>
      </c>
      <c r="E2495" s="19" t="s">
        <v>282</v>
      </c>
      <c r="F2495" s="26">
        <v>44682</v>
      </c>
    </row>
    <row r="2496" spans="1:6" hidden="1">
      <c r="A2496" s="19">
        <v>111</v>
      </c>
      <c r="B2496" s="19" t="s">
        <v>2104</v>
      </c>
      <c r="C2496" s="24">
        <f>'Filter by planned &amp; actual'!G708</f>
        <v>0</v>
      </c>
      <c r="D2496" s="24">
        <f>'Filter by planned &amp; actual'!G2496</f>
        <v>961259.71</v>
      </c>
      <c r="E2496" s="19" t="s">
        <v>282</v>
      </c>
      <c r="F2496" s="26">
        <v>44682</v>
      </c>
    </row>
    <row r="2497" spans="1:6" hidden="1">
      <c r="A2497" s="19">
        <v>112</v>
      </c>
      <c r="B2497" s="19" t="s">
        <v>2100</v>
      </c>
      <c r="C2497" s="24">
        <f>'Filter by planned &amp; actual'!G709</f>
        <v>17945778</v>
      </c>
      <c r="D2497" s="24">
        <f>'Filter by planned &amp; actual'!G2497</f>
        <v>21949256.439999994</v>
      </c>
      <c r="E2497" s="19" t="s">
        <v>282</v>
      </c>
      <c r="F2497" s="26">
        <v>44682</v>
      </c>
    </row>
    <row r="2498" spans="1:6" hidden="1">
      <c r="A2498" s="19">
        <v>113</v>
      </c>
      <c r="B2498" s="19" t="s">
        <v>2101</v>
      </c>
      <c r="C2498" s="24">
        <f>'Filter by planned &amp; actual'!G710</f>
        <v>25807991</v>
      </c>
      <c r="D2498" s="24">
        <f>'Filter by planned &amp; actual'!G2498</f>
        <v>52102149.940000005</v>
      </c>
      <c r="E2498" s="19" t="s">
        <v>282</v>
      </c>
      <c r="F2498" s="26">
        <v>44682</v>
      </c>
    </row>
    <row r="2499" spans="1:6" hidden="1">
      <c r="A2499" s="19">
        <v>114</v>
      </c>
      <c r="B2499" s="19" t="s">
        <v>2102</v>
      </c>
      <c r="C2499" s="24">
        <f>'Filter by planned &amp; actual'!G711</f>
        <v>0</v>
      </c>
      <c r="D2499" s="24">
        <f>'Filter by planned &amp; actual'!G2499</f>
        <v>454315.48</v>
      </c>
      <c r="E2499" s="19" t="s">
        <v>282</v>
      </c>
      <c r="F2499" s="26">
        <v>44682</v>
      </c>
    </row>
    <row r="2500" spans="1:6" hidden="1">
      <c r="A2500" s="20">
        <v>115</v>
      </c>
      <c r="B2500" s="20" t="s">
        <v>2103</v>
      </c>
      <c r="C2500" s="24">
        <f>'Filter by planned &amp; actual'!G712</f>
        <v>0</v>
      </c>
      <c r="D2500" s="24">
        <f>'Filter by planned &amp; actual'!G2500</f>
        <v>93549.43</v>
      </c>
      <c r="E2500" s="19" t="s">
        <v>282</v>
      </c>
      <c r="F2500" s="26">
        <v>44682</v>
      </c>
    </row>
    <row r="2501" spans="1:6" hidden="1">
      <c r="A2501" s="19">
        <v>116</v>
      </c>
      <c r="B2501" s="19" t="s">
        <v>2109</v>
      </c>
      <c r="C2501" s="24">
        <f>'Filter by planned &amp; actual'!G713</f>
        <v>586507</v>
      </c>
      <c r="D2501" s="24">
        <f>'Filter by planned &amp; actual'!G2501</f>
        <v>387920.95999999996</v>
      </c>
      <c r="E2501" s="19" t="s">
        <v>282</v>
      </c>
      <c r="F2501" s="26">
        <v>44682</v>
      </c>
    </row>
    <row r="2502" spans="1:6" hidden="1">
      <c r="A2502" s="19">
        <v>117</v>
      </c>
      <c r="B2502" s="19" t="s">
        <v>2110</v>
      </c>
      <c r="C2502" s="24">
        <f>'Filter by planned &amp; actual'!G714</f>
        <v>4436932</v>
      </c>
      <c r="D2502" s="24">
        <f>'Filter by planned &amp; actual'!G2502</f>
        <v>285820.02</v>
      </c>
      <c r="E2502" s="19" t="s">
        <v>282</v>
      </c>
      <c r="F2502" s="26">
        <v>44682</v>
      </c>
    </row>
    <row r="2503" spans="1:6" hidden="1">
      <c r="A2503" s="19">
        <v>118</v>
      </c>
      <c r="B2503" s="19" t="s">
        <v>2112</v>
      </c>
      <c r="C2503" s="24">
        <f>'Filter by planned &amp; actual'!G715</f>
        <v>0</v>
      </c>
      <c r="D2503" s="24">
        <f>'Filter by planned &amp; actual'!G2503</f>
        <v>4031775.8299999991</v>
      </c>
      <c r="E2503" s="19" t="s">
        <v>282</v>
      </c>
      <c r="F2503" s="26">
        <v>44682</v>
      </c>
    </row>
    <row r="2504" spans="1:6" hidden="1">
      <c r="A2504" s="19">
        <v>119</v>
      </c>
      <c r="B2504" s="19" t="s">
        <v>2113</v>
      </c>
      <c r="C2504" s="24">
        <f>'Filter by planned &amp; actual'!G716</f>
        <v>845868</v>
      </c>
      <c r="D2504" s="24">
        <f>'Filter by planned &amp; actual'!G2504</f>
        <v>204837.04</v>
      </c>
      <c r="E2504" s="19" t="s">
        <v>282</v>
      </c>
      <c r="F2504" s="26">
        <v>44682</v>
      </c>
    </row>
    <row r="2505" spans="1:6" hidden="1">
      <c r="A2505" s="19">
        <v>120</v>
      </c>
      <c r="B2505" s="19" t="s">
        <v>2114</v>
      </c>
      <c r="C2505" s="24">
        <f>'Filter by planned &amp; actual'!G717</f>
        <v>394808</v>
      </c>
      <c r="D2505" s="24">
        <f>'Filter by planned &amp; actual'!G2505</f>
        <v>18581.150000000001</v>
      </c>
      <c r="E2505" s="19" t="s">
        <v>282</v>
      </c>
      <c r="F2505" s="26">
        <v>44682</v>
      </c>
    </row>
    <row r="2506" spans="1:6" hidden="1">
      <c r="A2506" s="19">
        <v>121</v>
      </c>
      <c r="B2506" s="19" t="s">
        <v>2157</v>
      </c>
      <c r="C2506" s="24">
        <f>'Filter by planned &amp; actual'!G718</f>
        <v>0</v>
      </c>
      <c r="D2506" s="24">
        <f>'Filter by planned &amp; actual'!G2506</f>
        <v>0</v>
      </c>
      <c r="E2506" s="19" t="s">
        <v>282</v>
      </c>
      <c r="F2506" s="26">
        <v>44682</v>
      </c>
    </row>
    <row r="2507" spans="1:6" hidden="1">
      <c r="A2507" s="19">
        <v>122</v>
      </c>
      <c r="B2507" s="19" t="s">
        <v>2158</v>
      </c>
      <c r="C2507" s="24">
        <f>'Filter by planned &amp; actual'!G719</f>
        <v>0</v>
      </c>
      <c r="D2507" s="24">
        <f>'Filter by planned &amp; actual'!G2507</f>
        <v>0</v>
      </c>
      <c r="E2507" s="19" t="s">
        <v>282</v>
      </c>
      <c r="F2507" s="26">
        <v>44682</v>
      </c>
    </row>
    <row r="2508" spans="1:6" hidden="1">
      <c r="A2508" s="19">
        <v>123</v>
      </c>
      <c r="B2508" s="19" t="s">
        <v>2159</v>
      </c>
      <c r="C2508" s="24">
        <f>'Filter by planned &amp; actual'!G720</f>
        <v>0</v>
      </c>
      <c r="D2508" s="24">
        <f>'Filter by planned &amp; actual'!G2508</f>
        <v>0</v>
      </c>
      <c r="E2508" s="19" t="s">
        <v>282</v>
      </c>
      <c r="F2508" s="26">
        <v>44682</v>
      </c>
    </row>
    <row r="2509" spans="1:6" hidden="1">
      <c r="A2509" s="19">
        <v>124</v>
      </c>
      <c r="B2509" s="19" t="s">
        <v>2160</v>
      </c>
      <c r="C2509" s="24">
        <f>'Filter by planned &amp; actual'!G721</f>
        <v>0</v>
      </c>
      <c r="D2509" s="24">
        <f>'Filter by planned &amp; actual'!G2509</f>
        <v>5221596.76</v>
      </c>
      <c r="E2509" s="19" t="s">
        <v>282</v>
      </c>
      <c r="F2509" s="26">
        <v>44682</v>
      </c>
    </row>
    <row r="2510" spans="1:6" hidden="1">
      <c r="A2510" s="19">
        <v>125</v>
      </c>
      <c r="B2510" s="19" t="s">
        <v>2162</v>
      </c>
      <c r="C2510" s="24">
        <f>'Filter by planned &amp; actual'!G722</f>
        <v>0</v>
      </c>
      <c r="D2510" s="24">
        <f>'Filter by planned &amp; actual'!G2510</f>
        <v>154386.66999999998</v>
      </c>
      <c r="E2510" s="19" t="s">
        <v>282</v>
      </c>
      <c r="F2510" s="26">
        <v>44682</v>
      </c>
    </row>
    <row r="2511" spans="1:6" hidden="1">
      <c r="A2511" s="19">
        <v>126</v>
      </c>
      <c r="B2511" s="19" t="s">
        <v>2163</v>
      </c>
      <c r="C2511" s="24">
        <f>'Filter by planned &amp; actual'!G723</f>
        <v>7097080</v>
      </c>
      <c r="D2511" s="24">
        <f>'Filter by planned &amp; actual'!G2511</f>
        <v>290622.39</v>
      </c>
      <c r="E2511" s="19" t="s">
        <v>282</v>
      </c>
      <c r="F2511" s="26">
        <v>44682</v>
      </c>
    </row>
    <row r="2512" spans="1:6" hidden="1">
      <c r="A2512" s="19">
        <v>127</v>
      </c>
      <c r="B2512" s="19" t="s">
        <v>2164</v>
      </c>
      <c r="C2512" s="24">
        <f>'Filter by planned &amp; actual'!G724</f>
        <v>6914286</v>
      </c>
      <c r="D2512" s="24">
        <f>'Filter by planned &amp; actual'!G2512</f>
        <v>5399659.5299999993</v>
      </c>
      <c r="E2512" s="19" t="s">
        <v>282</v>
      </c>
      <c r="F2512" s="26">
        <v>44682</v>
      </c>
    </row>
    <row r="2513" spans="1:6" hidden="1">
      <c r="A2513" s="19">
        <v>128</v>
      </c>
      <c r="B2513" s="19" t="s">
        <v>2165</v>
      </c>
      <c r="C2513" s="24">
        <f>'Filter by planned &amp; actual'!G725</f>
        <v>15434701</v>
      </c>
      <c r="D2513" s="24">
        <f>'Filter by planned &amp; actual'!G2513</f>
        <v>2955559.5500000003</v>
      </c>
      <c r="E2513" s="19" t="s">
        <v>282</v>
      </c>
      <c r="F2513" s="26">
        <v>44682</v>
      </c>
    </row>
    <row r="2514" spans="1:6" hidden="1">
      <c r="A2514" s="113">
        <v>129</v>
      </c>
      <c r="B2514" s="113" t="s">
        <v>2167</v>
      </c>
      <c r="C2514" s="24">
        <f>'Filter by planned &amp; actual'!G726</f>
        <v>0</v>
      </c>
      <c r="D2514" s="24">
        <f>'Filter by planned &amp; actual'!G2514</f>
        <v>0</v>
      </c>
      <c r="E2514" s="19" t="s">
        <v>282</v>
      </c>
      <c r="F2514" s="26">
        <v>44682</v>
      </c>
    </row>
    <row r="2515" spans="1:6" hidden="1">
      <c r="A2515" s="113">
        <v>130</v>
      </c>
      <c r="B2515" s="113" t="s">
        <v>2168</v>
      </c>
      <c r="C2515" s="24">
        <f>'Filter by planned &amp; actual'!G727</f>
        <v>21919517</v>
      </c>
      <c r="D2515" s="24">
        <f>'Filter by planned &amp; actual'!G2515</f>
        <v>27373439.540000003</v>
      </c>
      <c r="E2515" s="19" t="s">
        <v>282</v>
      </c>
      <c r="F2515" s="26">
        <v>44682</v>
      </c>
    </row>
    <row r="2516" spans="1:6" hidden="1">
      <c r="A2516" s="113">
        <v>131</v>
      </c>
      <c r="B2516" s="113" t="s">
        <v>2169</v>
      </c>
      <c r="C2516" s="24">
        <f>'Filter by planned &amp; actual'!G728</f>
        <v>14985716</v>
      </c>
      <c r="D2516" s="24">
        <f>'Filter by planned &amp; actual'!G2516</f>
        <v>0</v>
      </c>
      <c r="E2516" s="19" t="s">
        <v>282</v>
      </c>
      <c r="F2516" s="26">
        <v>44682</v>
      </c>
    </row>
    <row r="2517" spans="1:6" hidden="1">
      <c r="A2517" s="113">
        <v>132</v>
      </c>
      <c r="B2517" s="113" t="s">
        <v>2170</v>
      </c>
      <c r="C2517" s="24">
        <f>'Filter by planned &amp; actual'!G729</f>
        <v>19585245</v>
      </c>
      <c r="D2517" s="24">
        <f>'Filter by planned &amp; actual'!G2517</f>
        <v>2117300.9299999997</v>
      </c>
      <c r="E2517" s="19" t="s">
        <v>282</v>
      </c>
      <c r="F2517" s="26">
        <v>44682</v>
      </c>
    </row>
    <row r="2518" spans="1:6" hidden="1">
      <c r="A2518" s="113">
        <v>133</v>
      </c>
      <c r="B2518" s="113" t="s">
        <v>2171</v>
      </c>
      <c r="C2518" s="24">
        <f>'Filter by planned &amp; actual'!G730</f>
        <v>4121245</v>
      </c>
      <c r="D2518" s="24">
        <f>'Filter by planned &amp; actual'!G2518</f>
        <v>0</v>
      </c>
      <c r="E2518" s="19" t="s">
        <v>282</v>
      </c>
      <c r="F2518" s="26">
        <v>44682</v>
      </c>
    </row>
    <row r="2519" spans="1:6" hidden="1">
      <c r="A2519" s="113">
        <v>134</v>
      </c>
      <c r="B2519" s="113" t="s">
        <v>2172</v>
      </c>
      <c r="C2519" s="24">
        <f>'Filter by planned &amp; actual'!G731</f>
        <v>1260000</v>
      </c>
      <c r="D2519" s="24">
        <f>'Filter by planned &amp; actual'!G2519</f>
        <v>0</v>
      </c>
      <c r="E2519" s="19" t="s">
        <v>282</v>
      </c>
      <c r="F2519" s="26">
        <v>44682</v>
      </c>
    </row>
    <row r="2520" spans="1:6" hidden="1">
      <c r="A2520" s="113">
        <v>135</v>
      </c>
      <c r="B2520" s="113" t="s">
        <v>2173</v>
      </c>
      <c r="C2520" s="24">
        <f>'Filter by planned &amp; actual'!G732</f>
        <v>2178630</v>
      </c>
      <c r="D2520" s="24">
        <f>'Filter by planned &amp; actual'!G2520</f>
        <v>8885913.8899999987</v>
      </c>
      <c r="E2520" s="19" t="s">
        <v>282</v>
      </c>
      <c r="F2520" s="26">
        <v>44682</v>
      </c>
    </row>
    <row r="2521" spans="1:6" hidden="1">
      <c r="A2521" s="113">
        <v>136</v>
      </c>
      <c r="B2521" s="113" t="s">
        <v>2174</v>
      </c>
      <c r="C2521" s="24">
        <f>'Filter by planned &amp; actual'!G733</f>
        <v>43043934.43</v>
      </c>
      <c r="D2521" s="24">
        <f>'Filter by planned &amp; actual'!G2521</f>
        <v>18299641.100000001</v>
      </c>
      <c r="E2521" s="19" t="s">
        <v>282</v>
      </c>
      <c r="F2521" s="26">
        <v>44682</v>
      </c>
    </row>
    <row r="2522" spans="1:6" hidden="1">
      <c r="A2522" s="113">
        <v>137</v>
      </c>
      <c r="B2522" s="113" t="s">
        <v>2175</v>
      </c>
      <c r="C2522" s="24">
        <f>'Filter by planned &amp; actual'!G734</f>
        <v>0</v>
      </c>
      <c r="D2522" s="24">
        <f>'Filter by planned &amp; actual'!G2522</f>
        <v>1213228.54</v>
      </c>
      <c r="E2522" s="19" t="s">
        <v>282</v>
      </c>
      <c r="F2522" s="26">
        <v>44682</v>
      </c>
    </row>
    <row r="2523" spans="1:6" hidden="1">
      <c r="A2523" s="113">
        <v>138</v>
      </c>
      <c r="B2523" s="113" t="s">
        <v>2176</v>
      </c>
      <c r="C2523" s="24">
        <f>'Filter by planned &amp; actual'!G735</f>
        <v>10200000</v>
      </c>
      <c r="D2523" s="24">
        <f>'Filter by planned &amp; actual'!G2523</f>
        <v>6594644.9099999992</v>
      </c>
      <c r="E2523" s="19" t="s">
        <v>282</v>
      </c>
      <c r="F2523" s="26">
        <v>44682</v>
      </c>
    </row>
    <row r="2524" spans="1:6" hidden="1">
      <c r="A2524" s="113">
        <v>139</v>
      </c>
      <c r="B2524" s="113" t="s">
        <v>2189</v>
      </c>
      <c r="C2524" s="24">
        <f>'Filter by planned &amp; actual'!G736</f>
        <v>1102182.9810000001</v>
      </c>
      <c r="D2524" s="24">
        <f>'Filter by planned &amp; actual'!G2524</f>
        <v>2442697.27</v>
      </c>
      <c r="E2524" s="19" t="s">
        <v>282</v>
      </c>
      <c r="F2524" s="26">
        <v>44682</v>
      </c>
    </row>
    <row r="2525" spans="1:6" hidden="1">
      <c r="A2525" s="113">
        <v>140</v>
      </c>
      <c r="B2525" s="113" t="s">
        <v>2190</v>
      </c>
      <c r="C2525" s="24">
        <f>'Filter by planned &amp; actual'!G737</f>
        <v>5520000</v>
      </c>
      <c r="D2525" s="24">
        <f>'Filter by planned &amp; actual'!G2525</f>
        <v>120000</v>
      </c>
      <c r="E2525" s="19" t="s">
        <v>282</v>
      </c>
      <c r="F2525" s="26">
        <v>44682</v>
      </c>
    </row>
    <row r="2526" spans="1:6" hidden="1">
      <c r="A2526" s="113">
        <v>141</v>
      </c>
      <c r="B2526" s="113" t="s">
        <v>2191</v>
      </c>
      <c r="C2526" s="24">
        <f>'Filter by planned &amp; actual'!G738</f>
        <v>0</v>
      </c>
      <c r="D2526" s="24">
        <f>'Filter by planned &amp; actual'!G2526</f>
        <v>0</v>
      </c>
      <c r="E2526" s="19" t="s">
        <v>282</v>
      </c>
      <c r="F2526" s="26">
        <v>44682</v>
      </c>
    </row>
    <row r="2527" spans="1:6" hidden="1">
      <c r="A2527" s="113">
        <v>142</v>
      </c>
      <c r="B2527" s="113" t="s">
        <v>2192</v>
      </c>
      <c r="C2527" s="24">
        <f>'Filter by planned &amp; actual'!G739</f>
        <v>18522815.406479996</v>
      </c>
      <c r="D2527" s="24">
        <f>'Filter by planned &amp; actual'!G2527</f>
        <v>6158045.3900000006</v>
      </c>
      <c r="E2527" s="19" t="s">
        <v>282</v>
      </c>
      <c r="F2527" s="26">
        <v>44682</v>
      </c>
    </row>
    <row r="2528" spans="1:6">
      <c r="A2528" s="113">
        <v>143</v>
      </c>
      <c r="B2528" s="113" t="s">
        <v>2193</v>
      </c>
      <c r="C2528" s="24">
        <f>'Filter by planned &amp; actual'!G740</f>
        <v>0</v>
      </c>
      <c r="D2528" s="24">
        <f>'Filter by planned &amp; actual'!G2528</f>
        <v>0</v>
      </c>
      <c r="E2528" s="19" t="s">
        <v>282</v>
      </c>
      <c r="F2528" s="26">
        <v>44682</v>
      </c>
    </row>
    <row r="2529" spans="1:6">
      <c r="A2529" s="152">
        <v>144</v>
      </c>
      <c r="B2529" s="152" t="s">
        <v>2207</v>
      </c>
      <c r="C2529" s="24">
        <f>'Filter by planned &amp; actual'!G741</f>
        <v>0</v>
      </c>
      <c r="D2529" s="24">
        <f>'Filter by planned &amp; actual'!G2529</f>
        <v>0</v>
      </c>
      <c r="E2529" s="19" t="s">
        <v>282</v>
      </c>
      <c r="F2529" s="26">
        <v>44682</v>
      </c>
    </row>
    <row r="2530" spans="1:6">
      <c r="A2530" s="152">
        <v>145</v>
      </c>
      <c r="B2530" s="152" t="s">
        <v>2208</v>
      </c>
      <c r="C2530" s="24">
        <f>'Filter by planned &amp; actual'!G742</f>
        <v>0</v>
      </c>
      <c r="D2530" s="24">
        <f>'Filter by planned &amp; actual'!G2530</f>
        <v>0</v>
      </c>
      <c r="E2530" s="19" t="s">
        <v>282</v>
      </c>
      <c r="F2530" s="26">
        <v>44682</v>
      </c>
    </row>
    <row r="2531" spans="1:6">
      <c r="A2531" s="152">
        <v>146</v>
      </c>
      <c r="B2531" s="152" t="s">
        <v>2211</v>
      </c>
      <c r="C2531" s="24">
        <f>'Filter by planned &amp; actual'!G743</f>
        <v>0</v>
      </c>
      <c r="D2531" s="24">
        <f>'Filter by planned &amp; actual'!G2531</f>
        <v>0</v>
      </c>
      <c r="E2531" s="19" t="s">
        <v>282</v>
      </c>
      <c r="F2531" s="26">
        <v>44682</v>
      </c>
    </row>
    <row r="2532" spans="1:6">
      <c r="A2532" s="152">
        <v>147</v>
      </c>
      <c r="B2532" s="152" t="s">
        <v>2212</v>
      </c>
      <c r="C2532" s="24">
        <f>'Filter by planned &amp; actual'!G744</f>
        <v>0</v>
      </c>
      <c r="D2532" s="24">
        <f>'Filter by planned &amp; actual'!G2532</f>
        <v>0</v>
      </c>
      <c r="E2532" s="19" t="s">
        <v>282</v>
      </c>
      <c r="F2532" s="26">
        <v>44682</v>
      </c>
    </row>
    <row r="2533" spans="1:6">
      <c r="A2533" s="152">
        <v>148</v>
      </c>
      <c r="B2533" s="152" t="s">
        <v>2213</v>
      </c>
      <c r="C2533" s="24">
        <f>'Filter by planned &amp; actual'!G745</f>
        <v>0</v>
      </c>
      <c r="D2533" s="24">
        <f>'Filter by planned &amp; actual'!G2533</f>
        <v>0</v>
      </c>
      <c r="E2533" s="19" t="s">
        <v>282</v>
      </c>
      <c r="F2533" s="26">
        <v>44682</v>
      </c>
    </row>
    <row r="2534" spans="1:6">
      <c r="A2534" s="19">
        <v>0</v>
      </c>
      <c r="B2534" s="20" t="s">
        <v>1985</v>
      </c>
      <c r="C2534" s="24">
        <f>'Filter by planned &amp; actual'!G746</f>
        <v>0</v>
      </c>
      <c r="D2534" s="24">
        <f>'Filter by planned &amp; actual'!G2534</f>
        <v>0</v>
      </c>
      <c r="E2534" s="19" t="s">
        <v>282</v>
      </c>
      <c r="F2534" s="26">
        <v>44682</v>
      </c>
    </row>
    <row r="2535" spans="1:6" hidden="1">
      <c r="A2535" s="19">
        <v>1</v>
      </c>
      <c r="B2535" s="19" t="s">
        <v>7</v>
      </c>
      <c r="C2535" s="24">
        <f>'Filter by planned &amp; actual'!G747</f>
        <v>27940259</v>
      </c>
      <c r="D2535" s="24">
        <f>'Filter by planned &amp; actual'!G2535</f>
        <v>21640835.419999998</v>
      </c>
      <c r="E2535" s="19" t="s">
        <v>282</v>
      </c>
      <c r="F2535" s="26">
        <v>44713</v>
      </c>
    </row>
    <row r="2536" spans="1:6" hidden="1">
      <c r="A2536" s="19">
        <v>2</v>
      </c>
      <c r="B2536" s="19" t="s">
        <v>8</v>
      </c>
      <c r="C2536" s="24">
        <f>'Filter by planned &amp; actual'!G748</f>
        <v>0</v>
      </c>
      <c r="D2536" s="24">
        <f>'Filter by planned &amp; actual'!G2536</f>
        <v>920335.0199999999</v>
      </c>
      <c r="E2536" s="19" t="s">
        <v>282</v>
      </c>
      <c r="F2536" s="26">
        <v>44713</v>
      </c>
    </row>
    <row r="2537" spans="1:6" hidden="1">
      <c r="A2537" s="19">
        <v>3</v>
      </c>
      <c r="B2537" s="19" t="s">
        <v>9</v>
      </c>
      <c r="C2537" s="24">
        <f>'Filter by planned &amp; actual'!G749</f>
        <v>0</v>
      </c>
      <c r="D2537" s="24">
        <f>'Filter by planned &amp; actual'!G2537</f>
        <v>3155028.99</v>
      </c>
      <c r="E2537" s="19" t="s">
        <v>282</v>
      </c>
      <c r="F2537" s="26">
        <v>44713</v>
      </c>
    </row>
    <row r="2538" spans="1:6" hidden="1">
      <c r="A2538" s="19">
        <v>4</v>
      </c>
      <c r="B2538" s="19" t="s">
        <v>10</v>
      </c>
      <c r="C2538" s="24">
        <f>'Filter by planned &amp; actual'!G750</f>
        <v>0</v>
      </c>
      <c r="D2538" s="24">
        <f>'Filter by planned &amp; actual'!G2538</f>
        <v>364280.12</v>
      </c>
      <c r="E2538" s="19" t="s">
        <v>282</v>
      </c>
      <c r="F2538" s="26">
        <v>44713</v>
      </c>
    </row>
    <row r="2539" spans="1:6" hidden="1">
      <c r="A2539" s="19">
        <v>5</v>
      </c>
      <c r="B2539" s="19" t="s">
        <v>11</v>
      </c>
      <c r="C2539" s="24">
        <f>'Filter by planned &amp; actual'!G751</f>
        <v>0</v>
      </c>
      <c r="D2539" s="24">
        <f>'Filter by planned &amp; actual'!G2539</f>
        <v>1797848.21</v>
      </c>
      <c r="E2539" s="19" t="s">
        <v>282</v>
      </c>
      <c r="F2539" s="26">
        <v>44713</v>
      </c>
    </row>
    <row r="2540" spans="1:6" hidden="1">
      <c r="A2540" s="19">
        <v>6</v>
      </c>
      <c r="B2540" s="19" t="s">
        <v>12</v>
      </c>
      <c r="C2540" s="24">
        <f>'Filter by planned &amp; actual'!G752</f>
        <v>67710514</v>
      </c>
      <c r="D2540" s="24">
        <f>'Filter by planned &amp; actual'!G2540</f>
        <v>26301214.090000004</v>
      </c>
      <c r="E2540" s="19" t="s">
        <v>282</v>
      </c>
      <c r="F2540" s="26">
        <v>44713</v>
      </c>
    </row>
    <row r="2541" spans="1:6" hidden="1">
      <c r="A2541" s="19">
        <v>7</v>
      </c>
      <c r="B2541" s="19" t="s">
        <v>13</v>
      </c>
      <c r="C2541" s="24">
        <f>'Filter by planned &amp; actual'!G753</f>
        <v>0</v>
      </c>
      <c r="D2541" s="24">
        <f>'Filter by planned &amp; actual'!G2541</f>
        <v>1475147.41</v>
      </c>
      <c r="E2541" s="19" t="s">
        <v>282</v>
      </c>
      <c r="F2541" s="26">
        <v>44713</v>
      </c>
    </row>
    <row r="2542" spans="1:6" hidden="1">
      <c r="A2542" s="19">
        <v>8</v>
      </c>
      <c r="B2542" s="19" t="s">
        <v>2004</v>
      </c>
      <c r="C2542" s="24">
        <f>'Filter by planned &amp; actual'!G754</f>
        <v>21052357</v>
      </c>
      <c r="D2542" s="24">
        <f>'Filter by planned &amp; actual'!G2542</f>
        <v>23126145.059999999</v>
      </c>
      <c r="E2542" s="19" t="s">
        <v>282</v>
      </c>
      <c r="F2542" s="26">
        <v>44713</v>
      </c>
    </row>
    <row r="2543" spans="1:6" hidden="1">
      <c r="A2543" s="19">
        <v>9</v>
      </c>
      <c r="B2543" s="19" t="s">
        <v>15</v>
      </c>
      <c r="C2543" s="24">
        <f>'Filter by planned &amp; actual'!G755</f>
        <v>0</v>
      </c>
      <c r="D2543" s="24">
        <f>'Filter by planned &amp; actual'!G2543</f>
        <v>0</v>
      </c>
      <c r="E2543" s="19" t="s">
        <v>282</v>
      </c>
      <c r="F2543" s="26">
        <v>44713</v>
      </c>
    </row>
    <row r="2544" spans="1:6" hidden="1">
      <c r="A2544" s="19">
        <v>10</v>
      </c>
      <c r="B2544" s="19" t="s">
        <v>16</v>
      </c>
      <c r="C2544" s="24">
        <f>'Filter by planned &amp; actual'!G756</f>
        <v>0</v>
      </c>
      <c r="D2544" s="24">
        <f>'Filter by planned &amp; actual'!G2544</f>
        <v>483445.17</v>
      </c>
      <c r="E2544" s="19" t="s">
        <v>282</v>
      </c>
      <c r="F2544" s="26">
        <v>44713</v>
      </c>
    </row>
    <row r="2545" spans="1:6" hidden="1">
      <c r="A2545" s="19">
        <v>11</v>
      </c>
      <c r="B2545" s="19" t="s">
        <v>17</v>
      </c>
      <c r="C2545" s="24">
        <f>'Filter by planned &amp; actual'!G757</f>
        <v>9914326.3830447439</v>
      </c>
      <c r="D2545" s="24">
        <f>'Filter by planned &amp; actual'!G2545</f>
        <v>606649.31999999995</v>
      </c>
      <c r="E2545" s="19" t="s">
        <v>282</v>
      </c>
      <c r="F2545" s="26">
        <v>44713</v>
      </c>
    </row>
    <row r="2546" spans="1:6" hidden="1">
      <c r="A2546" s="19">
        <v>12</v>
      </c>
      <c r="B2546" s="19" t="s">
        <v>18</v>
      </c>
      <c r="C2546" s="24">
        <f>'Filter by planned &amp; actual'!G758</f>
        <v>0</v>
      </c>
      <c r="D2546" s="24">
        <f>'Filter by planned &amp; actual'!G2546</f>
        <v>1404656.95</v>
      </c>
      <c r="E2546" s="19" t="s">
        <v>282</v>
      </c>
      <c r="F2546" s="26">
        <v>44713</v>
      </c>
    </row>
    <row r="2547" spans="1:6" hidden="1">
      <c r="A2547" s="19">
        <v>13</v>
      </c>
      <c r="B2547" s="19" t="s">
        <v>19</v>
      </c>
      <c r="C2547" s="24">
        <f>'Filter by planned &amp; actual'!G759</f>
        <v>0</v>
      </c>
      <c r="D2547" s="24">
        <f>'Filter by planned &amp; actual'!G2547</f>
        <v>0</v>
      </c>
      <c r="E2547" s="19" t="s">
        <v>282</v>
      </c>
      <c r="F2547" s="26">
        <v>44713</v>
      </c>
    </row>
    <row r="2548" spans="1:6" hidden="1">
      <c r="A2548" s="19">
        <v>14</v>
      </c>
      <c r="B2548" s="19" t="s">
        <v>20</v>
      </c>
      <c r="C2548" s="24">
        <f>'Filter by planned &amp; actual'!G760</f>
        <v>0</v>
      </c>
      <c r="D2548" s="24">
        <f>'Filter by planned &amp; actual'!G2548</f>
        <v>0</v>
      </c>
      <c r="E2548" s="19" t="s">
        <v>282</v>
      </c>
      <c r="F2548" s="26">
        <v>44713</v>
      </c>
    </row>
    <row r="2549" spans="1:6" hidden="1">
      <c r="A2549" s="19">
        <v>15</v>
      </c>
      <c r="B2549" s="19" t="s">
        <v>21</v>
      </c>
      <c r="C2549" s="24">
        <f>'Filter by planned &amp; actual'!G761</f>
        <v>0</v>
      </c>
      <c r="D2549" s="24">
        <f>'Filter by planned &amp; actual'!G2549</f>
        <v>0</v>
      </c>
      <c r="E2549" s="19" t="s">
        <v>282</v>
      </c>
      <c r="F2549" s="26">
        <v>44713</v>
      </c>
    </row>
    <row r="2550" spans="1:6" hidden="1">
      <c r="A2550" s="19">
        <v>16</v>
      </c>
      <c r="B2550" s="19" t="s">
        <v>22</v>
      </c>
      <c r="C2550" s="24">
        <f>'Filter by planned &amp; actual'!G762</f>
        <v>0</v>
      </c>
      <c r="D2550" s="24">
        <f>'Filter by planned &amp; actual'!G2550</f>
        <v>0</v>
      </c>
      <c r="E2550" s="19" t="s">
        <v>282</v>
      </c>
      <c r="F2550" s="26">
        <v>44713</v>
      </c>
    </row>
    <row r="2551" spans="1:6" hidden="1">
      <c r="A2551" s="19">
        <v>17</v>
      </c>
      <c r="B2551" s="19" t="s">
        <v>23</v>
      </c>
      <c r="C2551" s="24">
        <f>'Filter by planned &amp; actual'!G763</f>
        <v>0</v>
      </c>
      <c r="D2551" s="24">
        <f>'Filter by planned &amp; actual'!G2551</f>
        <v>914.42</v>
      </c>
      <c r="E2551" s="19" t="s">
        <v>282</v>
      </c>
      <c r="F2551" s="26">
        <v>44713</v>
      </c>
    </row>
    <row r="2552" spans="1:6" hidden="1">
      <c r="A2552" s="19">
        <v>18</v>
      </c>
      <c r="B2552" s="19" t="s">
        <v>24</v>
      </c>
      <c r="C2552" s="24">
        <f>'Filter by planned &amp; actual'!G764</f>
        <v>5800000</v>
      </c>
      <c r="D2552" s="24">
        <f>'Filter by planned &amp; actual'!G2552</f>
        <v>2267784.8499999996</v>
      </c>
      <c r="E2552" s="19" t="s">
        <v>282</v>
      </c>
      <c r="F2552" s="26">
        <v>44713</v>
      </c>
    </row>
    <row r="2553" spans="1:6" hidden="1">
      <c r="A2553" s="19">
        <v>19</v>
      </c>
      <c r="B2553" s="19" t="s">
        <v>25</v>
      </c>
      <c r="C2553" s="24">
        <f>'Filter by planned &amp; actual'!G765</f>
        <v>3347824</v>
      </c>
      <c r="D2553" s="24">
        <f>'Filter by planned &amp; actual'!G2553</f>
        <v>3009130.94</v>
      </c>
      <c r="E2553" s="19" t="s">
        <v>282</v>
      </c>
      <c r="F2553" s="26">
        <v>44713</v>
      </c>
    </row>
    <row r="2554" spans="1:6" hidden="1">
      <c r="A2554" s="19">
        <v>20</v>
      </c>
      <c r="B2554" s="19" t="s">
        <v>26</v>
      </c>
      <c r="C2554" s="24">
        <f>'Filter by planned &amp; actual'!G766</f>
        <v>4500000</v>
      </c>
      <c r="D2554" s="24">
        <f>'Filter by planned &amp; actual'!G2554</f>
        <v>6654536.3200000003</v>
      </c>
      <c r="E2554" s="19" t="s">
        <v>282</v>
      </c>
      <c r="F2554" s="26">
        <v>44713</v>
      </c>
    </row>
    <row r="2555" spans="1:6" hidden="1">
      <c r="A2555" s="19">
        <v>21</v>
      </c>
      <c r="B2555" s="19" t="s">
        <v>27</v>
      </c>
      <c r="C2555" s="24">
        <f>'Filter by planned &amp; actual'!G767</f>
        <v>33470807</v>
      </c>
      <c r="D2555" s="24">
        <f>'Filter by planned &amp; actual'!G2555</f>
        <v>16128695.389999999</v>
      </c>
      <c r="E2555" s="19" t="s">
        <v>282</v>
      </c>
      <c r="F2555" s="26">
        <v>44713</v>
      </c>
    </row>
    <row r="2556" spans="1:6" hidden="1">
      <c r="A2556" s="19">
        <v>22</v>
      </c>
      <c r="B2556" s="19" t="s">
        <v>29</v>
      </c>
      <c r="C2556" s="24">
        <f>'Filter by planned &amp; actual'!G768</f>
        <v>10520157</v>
      </c>
      <c r="D2556" s="24">
        <f>'Filter by planned &amp; actual'!G2556</f>
        <v>54859912.789999999</v>
      </c>
      <c r="E2556" s="19" t="s">
        <v>282</v>
      </c>
      <c r="F2556" s="26">
        <v>44713</v>
      </c>
    </row>
    <row r="2557" spans="1:6" hidden="1">
      <c r="A2557" s="19">
        <v>23</v>
      </c>
      <c r="B2557" s="19" t="s">
        <v>30</v>
      </c>
      <c r="C2557" s="24">
        <f>'Filter by planned &amp; actual'!G769</f>
        <v>20056665</v>
      </c>
      <c r="D2557" s="24">
        <f>'Filter by planned &amp; actual'!G2557</f>
        <v>4861831.8099999996</v>
      </c>
      <c r="E2557" s="19" t="s">
        <v>282</v>
      </c>
      <c r="F2557" s="26">
        <v>44713</v>
      </c>
    </row>
    <row r="2558" spans="1:6" hidden="1">
      <c r="A2558" s="19">
        <v>24</v>
      </c>
      <c r="B2558" s="19" t="s">
        <v>31</v>
      </c>
      <c r="C2558" s="24">
        <f>'Filter by planned &amp; actual'!G770</f>
        <v>0</v>
      </c>
      <c r="D2558" s="24">
        <f>'Filter by planned &amp; actual'!G2558</f>
        <v>493499.26</v>
      </c>
      <c r="E2558" s="19" t="s">
        <v>282</v>
      </c>
      <c r="F2558" s="26">
        <v>44713</v>
      </c>
    </row>
    <row r="2559" spans="1:6" hidden="1">
      <c r="A2559" s="19">
        <v>25</v>
      </c>
      <c r="B2559" s="19" t="s">
        <v>32</v>
      </c>
      <c r="C2559" s="24">
        <f>'Filter by planned &amp; actual'!G771</f>
        <v>0</v>
      </c>
      <c r="D2559" s="24">
        <f>'Filter by planned &amp; actual'!G2559</f>
        <v>0</v>
      </c>
      <c r="E2559" s="19" t="s">
        <v>282</v>
      </c>
      <c r="F2559" s="26">
        <v>44713</v>
      </c>
    </row>
    <row r="2560" spans="1:6" hidden="1">
      <c r="A2560" s="19">
        <v>26</v>
      </c>
      <c r="B2560" s="19" t="s">
        <v>34</v>
      </c>
      <c r="C2560" s="24">
        <f>'Filter by planned &amp; actual'!G772</f>
        <v>412141</v>
      </c>
      <c r="D2560" s="24">
        <f>'Filter by planned &amp; actual'!G2560</f>
        <v>1713420.7799999996</v>
      </c>
      <c r="E2560" s="19" t="s">
        <v>282</v>
      </c>
      <c r="F2560" s="26">
        <v>44713</v>
      </c>
    </row>
    <row r="2561" spans="1:6" hidden="1">
      <c r="A2561" s="19">
        <v>27</v>
      </c>
      <c r="B2561" s="19" t="s">
        <v>35</v>
      </c>
      <c r="C2561" s="24">
        <f>'Filter by planned &amp; actual'!G773</f>
        <v>0</v>
      </c>
      <c r="D2561" s="24">
        <f>'Filter by planned &amp; actual'!G2561</f>
        <v>476603.52999999997</v>
      </c>
      <c r="E2561" s="19" t="s">
        <v>282</v>
      </c>
      <c r="F2561" s="26">
        <v>44713</v>
      </c>
    </row>
    <row r="2562" spans="1:6" hidden="1">
      <c r="A2562" s="19">
        <v>28</v>
      </c>
      <c r="B2562" s="19" t="s">
        <v>36</v>
      </c>
      <c r="C2562" s="24">
        <f>'Filter by planned &amp; actual'!G774</f>
        <v>0</v>
      </c>
      <c r="D2562" s="24">
        <f>'Filter by planned &amp; actual'!G2562</f>
        <v>0</v>
      </c>
      <c r="E2562" s="19" t="s">
        <v>282</v>
      </c>
      <c r="F2562" s="26">
        <v>44713</v>
      </c>
    </row>
    <row r="2563" spans="1:6" hidden="1">
      <c r="A2563" s="19">
        <v>29</v>
      </c>
      <c r="B2563" s="19" t="s">
        <v>37</v>
      </c>
      <c r="C2563" s="24">
        <f>'Filter by planned &amp; actual'!G775</f>
        <v>0</v>
      </c>
      <c r="D2563" s="24">
        <f>'Filter by planned &amp; actual'!G2563</f>
        <v>0</v>
      </c>
      <c r="E2563" s="19" t="s">
        <v>282</v>
      </c>
      <c r="F2563" s="26">
        <v>44713</v>
      </c>
    </row>
    <row r="2564" spans="1:6" hidden="1">
      <c r="A2564" s="19">
        <v>30</v>
      </c>
      <c r="B2564" s="19" t="s">
        <v>38</v>
      </c>
      <c r="C2564" s="24">
        <f>'Filter by planned &amp; actual'!G776</f>
        <v>0</v>
      </c>
      <c r="D2564" s="24">
        <f>'Filter by planned &amp; actual'!G2564</f>
        <v>0</v>
      </c>
      <c r="E2564" s="19" t="s">
        <v>282</v>
      </c>
      <c r="F2564" s="26">
        <v>44713</v>
      </c>
    </row>
    <row r="2565" spans="1:6" hidden="1">
      <c r="A2565" s="19">
        <v>31</v>
      </c>
      <c r="B2565" s="19" t="s">
        <v>39</v>
      </c>
      <c r="C2565" s="24">
        <f>'Filter by planned &amp; actual'!G777</f>
        <v>0</v>
      </c>
      <c r="D2565" s="24">
        <f>'Filter by planned &amp; actual'!G2565</f>
        <v>0</v>
      </c>
      <c r="E2565" s="19" t="s">
        <v>282</v>
      </c>
      <c r="F2565" s="26">
        <v>44713</v>
      </c>
    </row>
    <row r="2566" spans="1:6" hidden="1">
      <c r="A2566" s="19">
        <v>32</v>
      </c>
      <c r="B2566" s="19" t="s">
        <v>40</v>
      </c>
      <c r="C2566" s="24">
        <f>'Filter by planned &amp; actual'!G778</f>
        <v>0</v>
      </c>
      <c r="D2566" s="24">
        <f>'Filter by planned &amp; actual'!G2566</f>
        <v>0</v>
      </c>
      <c r="E2566" s="19" t="s">
        <v>282</v>
      </c>
      <c r="F2566" s="26">
        <v>44713</v>
      </c>
    </row>
    <row r="2567" spans="1:6" hidden="1">
      <c r="A2567" s="19">
        <v>33</v>
      </c>
      <c r="B2567" s="19" t="s">
        <v>41</v>
      </c>
      <c r="C2567" s="24">
        <f>'Filter by planned &amp; actual'!G779</f>
        <v>5180546.6900000004</v>
      </c>
      <c r="D2567" s="24">
        <f>'Filter by planned &amp; actual'!G2567</f>
        <v>1597622.6300000001</v>
      </c>
      <c r="E2567" s="19" t="s">
        <v>282</v>
      </c>
      <c r="F2567" s="26">
        <v>44713</v>
      </c>
    </row>
    <row r="2568" spans="1:6" hidden="1">
      <c r="A2568" s="19">
        <v>34</v>
      </c>
      <c r="B2568" s="19" t="s">
        <v>42</v>
      </c>
      <c r="C2568" s="24">
        <f>'Filter by planned &amp; actual'!G780</f>
        <v>5651414</v>
      </c>
      <c r="D2568" s="24">
        <f>'Filter by planned &amp; actual'!G2568</f>
        <v>1758559.1</v>
      </c>
      <c r="E2568" s="19" t="s">
        <v>282</v>
      </c>
      <c r="F2568" s="26">
        <v>44713</v>
      </c>
    </row>
    <row r="2569" spans="1:6" hidden="1">
      <c r="A2569" s="19">
        <v>35</v>
      </c>
      <c r="B2569" s="19" t="s">
        <v>43</v>
      </c>
      <c r="C2569" s="24">
        <f>'Filter by planned &amp; actual'!G781</f>
        <v>0</v>
      </c>
      <c r="D2569" s="24">
        <f>'Filter by planned &amp; actual'!G2569</f>
        <v>0</v>
      </c>
      <c r="E2569" s="19" t="s">
        <v>282</v>
      </c>
      <c r="F2569" s="26">
        <v>44713</v>
      </c>
    </row>
    <row r="2570" spans="1:6" hidden="1">
      <c r="A2570" s="19">
        <v>36</v>
      </c>
      <c r="B2570" s="19" t="s">
        <v>44</v>
      </c>
      <c r="C2570" s="24">
        <f>'Filter by planned &amp; actual'!G782</f>
        <v>0</v>
      </c>
      <c r="D2570" s="24">
        <f>'Filter by planned &amp; actual'!G2570</f>
        <v>0</v>
      </c>
      <c r="E2570" s="19" t="s">
        <v>282</v>
      </c>
      <c r="F2570" s="26">
        <v>44713</v>
      </c>
    </row>
    <row r="2571" spans="1:6" hidden="1">
      <c r="A2571" s="19">
        <v>37</v>
      </c>
      <c r="B2571" s="19" t="s">
        <v>1980</v>
      </c>
      <c r="C2571" s="24">
        <f>'Filter by planned &amp; actual'!G783</f>
        <v>254556</v>
      </c>
      <c r="D2571" s="24">
        <f>'Filter by planned &amp; actual'!G2571</f>
        <v>2750092.88</v>
      </c>
      <c r="E2571" s="19" t="s">
        <v>282</v>
      </c>
      <c r="F2571" s="26">
        <v>44713</v>
      </c>
    </row>
    <row r="2572" spans="1:6" hidden="1">
      <c r="A2572" s="19">
        <v>38</v>
      </c>
      <c r="B2572" s="19" t="s">
        <v>1982</v>
      </c>
      <c r="C2572" s="24">
        <f>'Filter by planned &amp; actual'!G784</f>
        <v>20650647</v>
      </c>
      <c r="D2572" s="24">
        <f>'Filter by planned &amp; actual'!G2572</f>
        <v>11524731.580000002</v>
      </c>
      <c r="E2572" s="19" t="s">
        <v>282</v>
      </c>
      <c r="F2572" s="26">
        <v>44713</v>
      </c>
    </row>
    <row r="2573" spans="1:6" hidden="1">
      <c r="A2573" s="19">
        <v>39</v>
      </c>
      <c r="B2573" s="19" t="s">
        <v>1984</v>
      </c>
      <c r="C2573" s="24">
        <f>'Filter by planned &amp; actual'!G785</f>
        <v>11591283</v>
      </c>
      <c r="D2573" s="24">
        <f>'Filter by planned &amp; actual'!G2573</f>
        <v>27727939.440000005</v>
      </c>
      <c r="E2573" s="19" t="s">
        <v>282</v>
      </c>
      <c r="F2573" s="26">
        <v>44713</v>
      </c>
    </row>
    <row r="2574" spans="1:6" hidden="1">
      <c r="A2574" s="19">
        <v>40</v>
      </c>
      <c r="B2574" s="60" t="s">
        <v>2001</v>
      </c>
      <c r="C2574" s="24">
        <f>'Filter by planned &amp; actual'!G786</f>
        <v>4153264.93</v>
      </c>
      <c r="D2574" s="24">
        <f>'Filter by planned &amp; actual'!G2574</f>
        <v>17341606.25</v>
      </c>
      <c r="E2574" s="19" t="s">
        <v>282</v>
      </c>
      <c r="F2574" s="26">
        <v>44713</v>
      </c>
    </row>
    <row r="2575" spans="1:6" hidden="1">
      <c r="A2575" s="19">
        <v>41</v>
      </c>
      <c r="B2575" s="60" t="s">
        <v>2002</v>
      </c>
      <c r="C2575" s="24">
        <f>'Filter by planned &amp; actual'!G787</f>
        <v>94624</v>
      </c>
      <c r="D2575" s="24">
        <f>'Filter by planned &amp; actual'!G2575</f>
        <v>377210.26</v>
      </c>
      <c r="E2575" s="19" t="s">
        <v>282</v>
      </c>
      <c r="F2575" s="26">
        <v>44713</v>
      </c>
    </row>
    <row r="2576" spans="1:6" hidden="1">
      <c r="A2576" s="19">
        <v>42</v>
      </c>
      <c r="B2576" s="60" t="s">
        <v>2003</v>
      </c>
      <c r="C2576" s="24">
        <f>'Filter by planned &amp; actual'!G788</f>
        <v>60000000</v>
      </c>
      <c r="D2576" s="24">
        <f>'Filter by planned &amp; actual'!G2576</f>
        <v>6485178.2899999991</v>
      </c>
      <c r="E2576" s="19" t="s">
        <v>282</v>
      </c>
      <c r="F2576" s="26">
        <v>44713</v>
      </c>
    </row>
    <row r="2577" spans="1:6" hidden="1">
      <c r="A2577" s="19">
        <v>43</v>
      </c>
      <c r="B2577" s="19" t="s">
        <v>2064</v>
      </c>
      <c r="C2577" s="24">
        <f>'Filter by planned &amp; actual'!G789</f>
        <v>0</v>
      </c>
      <c r="D2577" s="24">
        <f>'Filter by planned &amp; actual'!G2577</f>
        <v>0</v>
      </c>
      <c r="E2577" s="19" t="s">
        <v>282</v>
      </c>
      <c r="F2577" s="26">
        <v>44713</v>
      </c>
    </row>
    <row r="2578" spans="1:6" hidden="1">
      <c r="A2578" s="19">
        <v>44</v>
      </c>
      <c r="B2578" s="19" t="s">
        <v>2062</v>
      </c>
      <c r="C2578" s="24">
        <f>'Filter by planned &amp; actual'!G790</f>
        <v>0</v>
      </c>
      <c r="D2578" s="24">
        <f>'Filter by planned &amp; actual'!G2578</f>
        <v>0</v>
      </c>
      <c r="E2578" s="19" t="s">
        <v>282</v>
      </c>
      <c r="F2578" s="26">
        <v>44713</v>
      </c>
    </row>
    <row r="2579" spans="1:6" hidden="1">
      <c r="A2579" s="19">
        <v>45</v>
      </c>
      <c r="B2579" s="19" t="s">
        <v>2063</v>
      </c>
      <c r="C2579" s="24">
        <f>'Filter by planned &amp; actual'!G791</f>
        <v>0</v>
      </c>
      <c r="D2579" s="24">
        <f>'Filter by planned &amp; actual'!G2579</f>
        <v>0</v>
      </c>
      <c r="E2579" s="19" t="s">
        <v>282</v>
      </c>
      <c r="F2579" s="26">
        <v>44713</v>
      </c>
    </row>
    <row r="2580" spans="1:6" hidden="1">
      <c r="A2580" s="19">
        <v>46</v>
      </c>
      <c r="B2580" s="12" t="s">
        <v>2065</v>
      </c>
      <c r="C2580" s="24">
        <f>'Filter by planned &amp; actual'!G792</f>
        <v>31166265</v>
      </c>
      <c r="D2580" s="24">
        <f>'Filter by planned &amp; actual'!G2580</f>
        <v>41281889.199999988</v>
      </c>
      <c r="E2580" s="19" t="s">
        <v>282</v>
      </c>
      <c r="F2580" s="26">
        <v>44713</v>
      </c>
    </row>
    <row r="2581" spans="1:6" hidden="1">
      <c r="A2581" s="19">
        <v>47</v>
      </c>
      <c r="B2581" s="12" t="s">
        <v>2066</v>
      </c>
      <c r="C2581" s="24">
        <f>'Filter by planned &amp; actual'!G793</f>
        <v>63439772</v>
      </c>
      <c r="D2581" s="24">
        <f>'Filter by planned &amp; actual'!G2581</f>
        <v>3233958.3</v>
      </c>
      <c r="E2581" s="19" t="s">
        <v>282</v>
      </c>
      <c r="F2581" s="26">
        <v>44713</v>
      </c>
    </row>
    <row r="2582" spans="1:6" hidden="1">
      <c r="A2582" s="19">
        <v>48</v>
      </c>
      <c r="B2582" s="19" t="s">
        <v>2068</v>
      </c>
      <c r="C2582" s="24">
        <f>'Filter by planned &amp; actual'!G794</f>
        <v>3784599</v>
      </c>
      <c r="D2582" s="24">
        <f>'Filter by planned &amp; actual'!G2582</f>
        <v>8171297.6799999997</v>
      </c>
      <c r="E2582" s="19" t="s">
        <v>282</v>
      </c>
      <c r="F2582" s="26">
        <v>44713</v>
      </c>
    </row>
    <row r="2583" spans="1:6" hidden="1">
      <c r="A2583" s="19">
        <v>49</v>
      </c>
      <c r="B2583" s="19" t="s">
        <v>2069</v>
      </c>
      <c r="C2583" s="24">
        <f>'Filter by planned &amp; actual'!G795</f>
        <v>0</v>
      </c>
      <c r="D2583" s="24">
        <f>'Filter by planned &amp; actual'!G2583</f>
        <v>38554.86</v>
      </c>
      <c r="E2583" s="19" t="s">
        <v>282</v>
      </c>
      <c r="F2583" s="26">
        <v>44713</v>
      </c>
    </row>
    <row r="2584" spans="1:6" hidden="1">
      <c r="A2584" s="19">
        <v>50</v>
      </c>
      <c r="B2584" s="19" t="s">
        <v>66</v>
      </c>
      <c r="C2584" s="24">
        <f>'Filter by planned &amp; actual'!G796</f>
        <v>0</v>
      </c>
      <c r="D2584" s="24">
        <f>'Filter by planned &amp; actual'!G2584</f>
        <v>0</v>
      </c>
      <c r="E2584" s="19" t="s">
        <v>282</v>
      </c>
      <c r="F2584" s="26">
        <v>44713</v>
      </c>
    </row>
    <row r="2585" spans="1:6" hidden="1">
      <c r="A2585" s="19">
        <v>51</v>
      </c>
      <c r="B2585" s="19" t="s">
        <v>67</v>
      </c>
      <c r="C2585" s="24">
        <f>'Filter by planned &amp; actual'!G797</f>
        <v>0</v>
      </c>
      <c r="D2585" s="24">
        <f>'Filter by planned &amp; actual'!G2585</f>
        <v>32705</v>
      </c>
      <c r="E2585" s="19" t="s">
        <v>282</v>
      </c>
      <c r="F2585" s="26">
        <v>44713</v>
      </c>
    </row>
    <row r="2586" spans="1:6" hidden="1">
      <c r="A2586" s="19">
        <v>52</v>
      </c>
      <c r="B2586" s="19" t="s">
        <v>68</v>
      </c>
      <c r="C2586" s="24">
        <f>'Filter by planned &amp; actual'!G798</f>
        <v>0</v>
      </c>
      <c r="D2586" s="24">
        <f>'Filter by planned &amp; actual'!G2586</f>
        <v>0</v>
      </c>
      <c r="E2586" s="19" t="s">
        <v>282</v>
      </c>
      <c r="F2586" s="26">
        <v>44713</v>
      </c>
    </row>
    <row r="2587" spans="1:6" hidden="1">
      <c r="A2587" s="19">
        <v>53</v>
      </c>
      <c r="B2587" s="19" t="s">
        <v>69</v>
      </c>
      <c r="C2587" s="24">
        <f>'Filter by planned &amp; actual'!G799</f>
        <v>0</v>
      </c>
      <c r="D2587" s="24">
        <f>'Filter by planned &amp; actual'!G2587</f>
        <v>1433</v>
      </c>
      <c r="E2587" s="19" t="s">
        <v>282</v>
      </c>
      <c r="F2587" s="26">
        <v>44713</v>
      </c>
    </row>
    <row r="2588" spans="1:6" hidden="1">
      <c r="A2588" s="19">
        <v>54</v>
      </c>
      <c r="B2588" s="19" t="s">
        <v>70</v>
      </c>
      <c r="C2588" s="24">
        <f>'Filter by planned &amp; actual'!G800</f>
        <v>0</v>
      </c>
      <c r="D2588" s="24">
        <f>'Filter by planned &amp; actual'!G2588</f>
        <v>0</v>
      </c>
      <c r="E2588" s="19" t="s">
        <v>282</v>
      </c>
      <c r="F2588" s="26">
        <v>44713</v>
      </c>
    </row>
    <row r="2589" spans="1:6" hidden="1">
      <c r="A2589" s="19">
        <v>55</v>
      </c>
      <c r="B2589" s="19" t="s">
        <v>71</v>
      </c>
      <c r="C2589" s="24">
        <f>'Filter by planned &amp; actual'!G801</f>
        <v>0</v>
      </c>
      <c r="D2589" s="24">
        <f>'Filter by planned &amp; actual'!G2589</f>
        <v>0</v>
      </c>
      <c r="E2589" s="19" t="s">
        <v>282</v>
      </c>
      <c r="F2589" s="26">
        <v>44713</v>
      </c>
    </row>
    <row r="2590" spans="1:6" hidden="1">
      <c r="A2590" s="19">
        <v>56</v>
      </c>
      <c r="B2590" s="19" t="s">
        <v>72</v>
      </c>
      <c r="C2590" s="24">
        <f>'Filter by planned &amp; actual'!G802</f>
        <v>0</v>
      </c>
      <c r="D2590" s="24">
        <f>'Filter by planned &amp; actual'!G2590</f>
        <v>0</v>
      </c>
      <c r="E2590" s="19" t="s">
        <v>282</v>
      </c>
      <c r="F2590" s="26">
        <v>44713</v>
      </c>
    </row>
    <row r="2591" spans="1:6" hidden="1">
      <c r="A2591" s="19">
        <v>57</v>
      </c>
      <c r="B2591" s="19" t="s">
        <v>73</v>
      </c>
      <c r="C2591" s="24">
        <f>'Filter by planned &amp; actual'!G803</f>
        <v>0</v>
      </c>
      <c r="D2591" s="24">
        <f>'Filter by planned &amp; actual'!G2591</f>
        <v>0</v>
      </c>
      <c r="E2591" s="19" t="s">
        <v>282</v>
      </c>
      <c r="F2591" s="26">
        <v>44713</v>
      </c>
    </row>
    <row r="2592" spans="1:6" hidden="1">
      <c r="A2592" s="19">
        <v>58</v>
      </c>
      <c r="B2592" s="19" t="s">
        <v>74</v>
      </c>
      <c r="C2592" s="24">
        <f>'Filter by planned &amp; actual'!G804</f>
        <v>0</v>
      </c>
      <c r="D2592" s="24">
        <f>'Filter by planned &amp; actual'!G2592</f>
        <v>0</v>
      </c>
      <c r="E2592" s="19" t="s">
        <v>282</v>
      </c>
      <c r="F2592" s="26">
        <v>44713</v>
      </c>
    </row>
    <row r="2593" spans="1:6" hidden="1">
      <c r="A2593" s="19">
        <v>59</v>
      </c>
      <c r="B2593" s="19" t="s">
        <v>75</v>
      </c>
      <c r="C2593" s="24">
        <f>'Filter by planned &amp; actual'!G805</f>
        <v>0</v>
      </c>
      <c r="D2593" s="24">
        <f>'Filter by planned &amp; actual'!G2593</f>
        <v>0</v>
      </c>
      <c r="E2593" s="19" t="s">
        <v>282</v>
      </c>
      <c r="F2593" s="26">
        <v>44713</v>
      </c>
    </row>
    <row r="2594" spans="1:6" hidden="1">
      <c r="A2594" s="19">
        <v>60</v>
      </c>
      <c r="B2594" s="19" t="s">
        <v>76</v>
      </c>
      <c r="C2594" s="24">
        <f>'Filter by planned &amp; actual'!G806</f>
        <v>0</v>
      </c>
      <c r="D2594" s="24">
        <f>'Filter by planned &amp; actual'!G2594</f>
        <v>0</v>
      </c>
      <c r="E2594" s="19" t="s">
        <v>282</v>
      </c>
      <c r="F2594" s="26">
        <v>44713</v>
      </c>
    </row>
    <row r="2595" spans="1:6" hidden="1">
      <c r="A2595" s="19">
        <v>61</v>
      </c>
      <c r="B2595" s="19" t="s">
        <v>77</v>
      </c>
      <c r="C2595" s="24">
        <f>'Filter by planned &amp; actual'!G807</f>
        <v>0</v>
      </c>
      <c r="D2595" s="24">
        <f>'Filter by planned &amp; actual'!G2595</f>
        <v>0</v>
      </c>
      <c r="E2595" s="19" t="s">
        <v>282</v>
      </c>
      <c r="F2595" s="26">
        <v>44713</v>
      </c>
    </row>
    <row r="2596" spans="1:6" hidden="1">
      <c r="A2596" s="19">
        <v>62</v>
      </c>
      <c r="B2596" s="19" t="s">
        <v>87</v>
      </c>
      <c r="C2596" s="24">
        <f>'Filter by planned &amp; actual'!G808</f>
        <v>0</v>
      </c>
      <c r="D2596" s="24">
        <f>'Filter by planned &amp; actual'!G2596</f>
        <v>0</v>
      </c>
      <c r="E2596" s="19" t="s">
        <v>282</v>
      </c>
      <c r="F2596" s="26">
        <v>44713</v>
      </c>
    </row>
    <row r="2597" spans="1:6" hidden="1">
      <c r="A2597" s="19">
        <v>63</v>
      </c>
      <c r="B2597" s="19" t="s">
        <v>93</v>
      </c>
      <c r="C2597" s="24">
        <f>'Filter by planned &amp; actual'!G809</f>
        <v>0</v>
      </c>
      <c r="D2597" s="24">
        <f>'Filter by planned &amp; actual'!G2597</f>
        <v>0</v>
      </c>
      <c r="E2597" s="19" t="s">
        <v>282</v>
      </c>
      <c r="F2597" s="26">
        <v>44713</v>
      </c>
    </row>
    <row r="2598" spans="1:6" hidden="1">
      <c r="A2598" s="19">
        <v>64</v>
      </c>
      <c r="B2598" s="19" t="s">
        <v>94</v>
      </c>
      <c r="C2598" s="24">
        <f>'Filter by planned &amp; actual'!G810</f>
        <v>0</v>
      </c>
      <c r="D2598" s="24">
        <f>'Filter by planned &amp; actual'!G2598</f>
        <v>0</v>
      </c>
      <c r="E2598" s="19" t="s">
        <v>282</v>
      </c>
      <c r="F2598" s="26">
        <v>44713</v>
      </c>
    </row>
    <row r="2599" spans="1:6" hidden="1">
      <c r="A2599" s="19">
        <v>65</v>
      </c>
      <c r="B2599" s="19" t="s">
        <v>95</v>
      </c>
      <c r="C2599" s="24">
        <f>'Filter by planned &amp; actual'!G811</f>
        <v>0</v>
      </c>
      <c r="D2599" s="24">
        <f>'Filter by planned &amp; actual'!G2599</f>
        <v>0</v>
      </c>
      <c r="E2599" s="19" t="s">
        <v>282</v>
      </c>
      <c r="F2599" s="26">
        <v>44713</v>
      </c>
    </row>
    <row r="2600" spans="1:6" hidden="1">
      <c r="A2600" s="19">
        <v>66</v>
      </c>
      <c r="B2600" s="19" t="s">
        <v>96</v>
      </c>
      <c r="C2600" s="24">
        <f>'Filter by planned &amp; actual'!G812</f>
        <v>0</v>
      </c>
      <c r="D2600" s="24">
        <f>'Filter by planned &amp; actual'!G2600</f>
        <v>0</v>
      </c>
      <c r="E2600" s="19" t="s">
        <v>282</v>
      </c>
      <c r="F2600" s="26">
        <v>44713</v>
      </c>
    </row>
    <row r="2601" spans="1:6" hidden="1">
      <c r="A2601" s="19">
        <v>67</v>
      </c>
      <c r="B2601" s="19" t="s">
        <v>97</v>
      </c>
      <c r="C2601" s="24">
        <f>'Filter by planned &amp; actual'!G813</f>
        <v>0</v>
      </c>
      <c r="D2601" s="24">
        <f>'Filter by planned &amp; actual'!G2601</f>
        <v>0</v>
      </c>
      <c r="E2601" s="19" t="s">
        <v>282</v>
      </c>
      <c r="F2601" s="26">
        <v>44713</v>
      </c>
    </row>
    <row r="2602" spans="1:6" hidden="1">
      <c r="A2602" s="19">
        <v>68</v>
      </c>
      <c r="B2602" s="19" t="s">
        <v>98</v>
      </c>
      <c r="C2602" s="24">
        <f>'Filter by planned &amp; actual'!G814</f>
        <v>0</v>
      </c>
      <c r="D2602" s="24">
        <f>'Filter by planned &amp; actual'!G2602</f>
        <v>0</v>
      </c>
      <c r="E2602" s="19" t="s">
        <v>282</v>
      </c>
      <c r="F2602" s="26">
        <v>44713</v>
      </c>
    </row>
    <row r="2603" spans="1:6" hidden="1">
      <c r="A2603" s="19">
        <v>69</v>
      </c>
      <c r="B2603" s="19" t="s">
        <v>99</v>
      </c>
      <c r="C2603" s="24">
        <f>'Filter by planned &amp; actual'!G815</f>
        <v>0</v>
      </c>
      <c r="D2603" s="24">
        <f>'Filter by planned &amp; actual'!G2603</f>
        <v>0</v>
      </c>
      <c r="E2603" s="19" t="s">
        <v>282</v>
      </c>
      <c r="F2603" s="26">
        <v>44713</v>
      </c>
    </row>
    <row r="2604" spans="1:6" hidden="1">
      <c r="A2604" s="19">
        <v>70</v>
      </c>
      <c r="B2604" s="19" t="s">
        <v>100</v>
      </c>
      <c r="C2604" s="24">
        <f>'Filter by planned &amp; actual'!G816</f>
        <v>0</v>
      </c>
      <c r="D2604" s="24">
        <f>'Filter by planned &amp; actual'!G2604</f>
        <v>185942.71</v>
      </c>
      <c r="E2604" s="19" t="s">
        <v>282</v>
      </c>
      <c r="F2604" s="26">
        <v>44713</v>
      </c>
    </row>
    <row r="2605" spans="1:6" hidden="1">
      <c r="A2605" s="19">
        <v>71</v>
      </c>
      <c r="B2605" s="19" t="s">
        <v>101</v>
      </c>
      <c r="C2605" s="24">
        <f>'Filter by planned &amp; actual'!G817</f>
        <v>0</v>
      </c>
      <c r="D2605" s="24">
        <f>'Filter by planned &amp; actual'!G2605</f>
        <v>0</v>
      </c>
      <c r="E2605" s="19" t="s">
        <v>282</v>
      </c>
      <c r="F2605" s="26">
        <v>44713</v>
      </c>
    </row>
    <row r="2606" spans="1:6" hidden="1">
      <c r="A2606" s="19">
        <v>72</v>
      </c>
      <c r="B2606" s="19" t="s">
        <v>102</v>
      </c>
      <c r="C2606" s="24">
        <f>'Filter by planned &amp; actual'!G818</f>
        <v>0</v>
      </c>
      <c r="D2606" s="24">
        <f>'Filter by planned &amp; actual'!G2606</f>
        <v>0</v>
      </c>
      <c r="E2606" s="19" t="s">
        <v>282</v>
      </c>
      <c r="F2606" s="26">
        <v>44713</v>
      </c>
    </row>
    <row r="2607" spans="1:6" hidden="1">
      <c r="A2607" s="19">
        <v>73</v>
      </c>
      <c r="B2607" s="19" t="s">
        <v>103</v>
      </c>
      <c r="C2607" s="24">
        <f>'Filter by planned &amp; actual'!G819</f>
        <v>0</v>
      </c>
      <c r="D2607" s="24">
        <f>'Filter by planned &amp; actual'!G2607</f>
        <v>0</v>
      </c>
      <c r="E2607" s="19" t="s">
        <v>282</v>
      </c>
      <c r="F2607" s="26">
        <v>44713</v>
      </c>
    </row>
    <row r="2608" spans="1:6" hidden="1">
      <c r="A2608" s="19">
        <v>74</v>
      </c>
      <c r="B2608" s="19" t="s">
        <v>104</v>
      </c>
      <c r="C2608" s="24">
        <f>'Filter by planned &amp; actual'!G820</f>
        <v>0</v>
      </c>
      <c r="D2608" s="24">
        <f>'Filter by planned &amp; actual'!G2608</f>
        <v>0</v>
      </c>
      <c r="E2608" s="19" t="s">
        <v>282</v>
      </c>
      <c r="F2608" s="26">
        <v>44713</v>
      </c>
    </row>
    <row r="2609" spans="1:6" hidden="1">
      <c r="A2609" s="19">
        <v>75</v>
      </c>
      <c r="B2609" s="19" t="s">
        <v>105</v>
      </c>
      <c r="C2609" s="24">
        <f>'Filter by planned &amp; actual'!G821</f>
        <v>0</v>
      </c>
      <c r="D2609" s="24">
        <f>'Filter by planned &amp; actual'!G2609</f>
        <v>0</v>
      </c>
      <c r="E2609" s="19" t="s">
        <v>282</v>
      </c>
      <c r="F2609" s="26">
        <v>44713</v>
      </c>
    </row>
    <row r="2610" spans="1:6" hidden="1">
      <c r="A2610" s="19">
        <v>76</v>
      </c>
      <c r="B2610" s="19" t="s">
        <v>111</v>
      </c>
      <c r="C2610" s="24">
        <f>'Filter by planned &amp; actual'!G822</f>
        <v>0</v>
      </c>
      <c r="D2610" s="24">
        <f>'Filter by planned &amp; actual'!G2610</f>
        <v>0</v>
      </c>
      <c r="E2610" s="19" t="s">
        <v>282</v>
      </c>
      <c r="F2610" s="26">
        <v>44713</v>
      </c>
    </row>
    <row r="2611" spans="1:6" hidden="1">
      <c r="A2611" s="19">
        <v>77</v>
      </c>
      <c r="B2611" s="19" t="s">
        <v>112</v>
      </c>
      <c r="C2611" s="24">
        <f>'Filter by planned &amp; actual'!G823</f>
        <v>0</v>
      </c>
      <c r="D2611" s="24">
        <f>'Filter by planned &amp; actual'!G2611</f>
        <v>0</v>
      </c>
      <c r="E2611" s="19" t="s">
        <v>282</v>
      </c>
      <c r="F2611" s="26">
        <v>44713</v>
      </c>
    </row>
    <row r="2612" spans="1:6" hidden="1">
      <c r="A2612" s="19">
        <v>78</v>
      </c>
      <c r="B2612" s="19" t="s">
        <v>113</v>
      </c>
      <c r="C2612" s="24">
        <f>'Filter by planned &amp; actual'!G824</f>
        <v>0</v>
      </c>
      <c r="D2612" s="24">
        <f>'Filter by planned &amp; actual'!G2612</f>
        <v>0</v>
      </c>
      <c r="E2612" s="19" t="s">
        <v>282</v>
      </c>
      <c r="F2612" s="26">
        <v>44713</v>
      </c>
    </row>
    <row r="2613" spans="1:6" hidden="1">
      <c r="A2613" s="19">
        <v>79</v>
      </c>
      <c r="B2613" s="19" t="s">
        <v>114</v>
      </c>
      <c r="C2613" s="24">
        <f>'Filter by planned &amp; actual'!G825</f>
        <v>0</v>
      </c>
      <c r="D2613" s="24">
        <f>'Filter by planned &amp; actual'!G2613</f>
        <v>0</v>
      </c>
      <c r="E2613" s="19" t="s">
        <v>282</v>
      </c>
      <c r="F2613" s="26">
        <v>44713</v>
      </c>
    </row>
    <row r="2614" spans="1:6" hidden="1">
      <c r="A2614" s="19">
        <v>80</v>
      </c>
      <c r="B2614" s="19" t="s">
        <v>115</v>
      </c>
      <c r="C2614" s="24">
        <f>'Filter by planned &amp; actual'!G826</f>
        <v>0</v>
      </c>
      <c r="D2614" s="24">
        <f>'Filter by planned &amp; actual'!G2614</f>
        <v>0</v>
      </c>
      <c r="E2614" s="19" t="s">
        <v>282</v>
      </c>
      <c r="F2614" s="26">
        <v>44713</v>
      </c>
    </row>
    <row r="2615" spans="1:6" hidden="1">
      <c r="A2615" s="19">
        <v>81</v>
      </c>
      <c r="B2615" s="19" t="s">
        <v>116</v>
      </c>
      <c r="C2615" s="24">
        <f>'Filter by planned &amp; actual'!G827</f>
        <v>0</v>
      </c>
      <c r="D2615" s="24">
        <f>'Filter by planned &amp; actual'!G2615</f>
        <v>0</v>
      </c>
      <c r="E2615" s="19" t="s">
        <v>282</v>
      </c>
      <c r="F2615" s="26">
        <v>44713</v>
      </c>
    </row>
    <row r="2616" spans="1:6" hidden="1">
      <c r="A2616" s="19">
        <v>82</v>
      </c>
      <c r="B2616" s="19" t="s">
        <v>117</v>
      </c>
      <c r="C2616" s="24">
        <f>'Filter by planned &amp; actual'!G828</f>
        <v>0</v>
      </c>
      <c r="D2616" s="24">
        <f>'Filter by planned &amp; actual'!G2616</f>
        <v>0</v>
      </c>
      <c r="E2616" s="19" t="s">
        <v>282</v>
      </c>
      <c r="F2616" s="26">
        <v>44713</v>
      </c>
    </row>
    <row r="2617" spans="1:6" hidden="1">
      <c r="A2617" s="19">
        <v>83</v>
      </c>
      <c r="B2617" s="19" t="s">
        <v>118</v>
      </c>
      <c r="C2617" s="24">
        <f>'Filter by planned &amp; actual'!G829</f>
        <v>0</v>
      </c>
      <c r="D2617" s="24">
        <f>'Filter by planned &amp; actual'!G2617</f>
        <v>0</v>
      </c>
      <c r="E2617" s="19" t="s">
        <v>282</v>
      </c>
      <c r="F2617" s="26">
        <v>44713</v>
      </c>
    </row>
    <row r="2618" spans="1:6" hidden="1">
      <c r="A2618" s="19">
        <v>84</v>
      </c>
      <c r="B2618" s="19" t="s">
        <v>119</v>
      </c>
      <c r="C2618" s="24">
        <f>'Filter by planned &amp; actual'!G830</f>
        <v>0</v>
      </c>
      <c r="D2618" s="24">
        <f>'Filter by planned &amp; actual'!G2618</f>
        <v>0</v>
      </c>
      <c r="E2618" s="19" t="s">
        <v>282</v>
      </c>
      <c r="F2618" s="26">
        <v>44713</v>
      </c>
    </row>
    <row r="2619" spans="1:6" hidden="1">
      <c r="A2619" s="19">
        <v>85</v>
      </c>
      <c r="B2619" s="19" t="s">
        <v>120</v>
      </c>
      <c r="C2619" s="24">
        <f>'Filter by planned &amp; actual'!G831</f>
        <v>0</v>
      </c>
      <c r="D2619" s="24">
        <f>'Filter by planned &amp; actual'!G2619</f>
        <v>0</v>
      </c>
      <c r="E2619" s="19" t="s">
        <v>282</v>
      </c>
      <c r="F2619" s="26">
        <v>44713</v>
      </c>
    </row>
    <row r="2620" spans="1:6" hidden="1">
      <c r="A2620" s="19">
        <v>86</v>
      </c>
      <c r="B2620" s="19" t="s">
        <v>121</v>
      </c>
      <c r="C2620" s="24">
        <f>'Filter by planned &amp; actual'!G832</f>
        <v>0</v>
      </c>
      <c r="D2620" s="24">
        <f>'Filter by planned &amp; actual'!G2620</f>
        <v>0</v>
      </c>
      <c r="E2620" s="19" t="s">
        <v>282</v>
      </c>
      <c r="F2620" s="26">
        <v>44713</v>
      </c>
    </row>
    <row r="2621" spans="1:6" hidden="1">
      <c r="A2621" s="19">
        <v>87</v>
      </c>
      <c r="B2621" s="19" t="s">
        <v>122</v>
      </c>
      <c r="C2621" s="24">
        <f>'Filter by planned &amp; actual'!G833</f>
        <v>0</v>
      </c>
      <c r="D2621" s="24">
        <f>'Filter by planned &amp; actual'!G2621</f>
        <v>0</v>
      </c>
      <c r="E2621" s="19" t="s">
        <v>282</v>
      </c>
      <c r="F2621" s="26">
        <v>44713</v>
      </c>
    </row>
    <row r="2622" spans="1:6" hidden="1">
      <c r="A2622" s="19">
        <v>88</v>
      </c>
      <c r="B2622" s="19" t="s">
        <v>123</v>
      </c>
      <c r="C2622" s="24">
        <f>'Filter by planned &amp; actual'!G834</f>
        <v>0</v>
      </c>
      <c r="D2622" s="24">
        <f>'Filter by planned &amp; actual'!G2622</f>
        <v>0</v>
      </c>
      <c r="E2622" s="19" t="s">
        <v>282</v>
      </c>
      <c r="F2622" s="26">
        <v>44713</v>
      </c>
    </row>
    <row r="2623" spans="1:6" hidden="1">
      <c r="A2623" s="19">
        <v>89</v>
      </c>
      <c r="B2623" s="19" t="s">
        <v>126</v>
      </c>
      <c r="C2623" s="24">
        <f>'Filter by planned &amp; actual'!G835</f>
        <v>0</v>
      </c>
      <c r="D2623" s="24">
        <f>'Filter by planned &amp; actual'!G2623</f>
        <v>0</v>
      </c>
      <c r="E2623" s="19" t="s">
        <v>282</v>
      </c>
      <c r="F2623" s="26">
        <v>44713</v>
      </c>
    </row>
    <row r="2624" spans="1:6" hidden="1">
      <c r="A2624" s="19">
        <v>90</v>
      </c>
      <c r="B2624" s="19" t="s">
        <v>284</v>
      </c>
      <c r="C2624" s="24">
        <f>'Filter by planned &amp; actual'!G836</f>
        <v>0</v>
      </c>
      <c r="D2624" s="24">
        <f>'Filter by planned &amp; actual'!G2624</f>
        <v>0</v>
      </c>
      <c r="E2624" s="19" t="s">
        <v>282</v>
      </c>
      <c r="F2624" s="26">
        <v>44713</v>
      </c>
    </row>
    <row r="2625" spans="1:6" hidden="1">
      <c r="A2625" s="19">
        <v>91</v>
      </c>
      <c r="B2625" s="19" t="s">
        <v>2006</v>
      </c>
      <c r="C2625" s="24">
        <f>'Filter by planned &amp; actual'!G837</f>
        <v>0</v>
      </c>
      <c r="D2625" s="24">
        <f>'Filter by planned &amp; actual'!G2625</f>
        <v>0</v>
      </c>
      <c r="E2625" s="19" t="s">
        <v>282</v>
      </c>
      <c r="F2625" s="26">
        <v>44713</v>
      </c>
    </row>
    <row r="2626" spans="1:6" hidden="1">
      <c r="A2626" s="19">
        <v>92</v>
      </c>
      <c r="B2626" s="19" t="s">
        <v>283</v>
      </c>
      <c r="C2626" s="24">
        <f>'Filter by planned &amp; actual'!G838</f>
        <v>0</v>
      </c>
      <c r="D2626" s="24">
        <f>'Filter by planned &amp; actual'!G2626</f>
        <v>0</v>
      </c>
      <c r="E2626" s="19" t="s">
        <v>282</v>
      </c>
      <c r="F2626" s="26">
        <v>44713</v>
      </c>
    </row>
    <row r="2627" spans="1:6" hidden="1">
      <c r="A2627" s="19">
        <v>93</v>
      </c>
      <c r="B2627" s="19" t="s">
        <v>2005</v>
      </c>
      <c r="C2627" s="24">
        <f>'Filter by planned &amp; actual'!G839</f>
        <v>0</v>
      </c>
      <c r="D2627" s="24">
        <f>'Filter by planned &amp; actual'!G2627</f>
        <v>0</v>
      </c>
      <c r="E2627" s="19" t="s">
        <v>282</v>
      </c>
      <c r="F2627" s="26">
        <v>44713</v>
      </c>
    </row>
    <row r="2628" spans="1:6" hidden="1">
      <c r="A2628" s="19">
        <v>94</v>
      </c>
      <c r="B2628" s="19" t="s">
        <v>2075</v>
      </c>
      <c r="C2628" s="24">
        <f>'Filter by planned &amp; actual'!G840</f>
        <v>0</v>
      </c>
      <c r="D2628" s="24">
        <f>'Filter by planned &amp; actual'!G2628</f>
        <v>0</v>
      </c>
      <c r="E2628" s="19" t="s">
        <v>282</v>
      </c>
      <c r="F2628" s="26">
        <v>44713</v>
      </c>
    </row>
    <row r="2629" spans="1:6" hidden="1">
      <c r="A2629" s="19">
        <v>95</v>
      </c>
      <c r="B2629" s="19" t="s">
        <v>2076</v>
      </c>
      <c r="C2629" s="24">
        <f>'Filter by planned &amp; actual'!G841</f>
        <v>0</v>
      </c>
      <c r="D2629" s="24">
        <f>'Filter by planned &amp; actual'!G2629</f>
        <v>0</v>
      </c>
      <c r="E2629" s="19" t="s">
        <v>282</v>
      </c>
      <c r="F2629" s="26">
        <v>44713</v>
      </c>
    </row>
    <row r="2630" spans="1:6" hidden="1">
      <c r="A2630" s="19">
        <v>96</v>
      </c>
      <c r="B2630" s="19" t="s">
        <v>2077</v>
      </c>
      <c r="C2630" s="24">
        <f>'Filter by planned &amp; actual'!G842</f>
        <v>0</v>
      </c>
      <c r="D2630" s="24">
        <f>'Filter by planned &amp; actual'!G2630</f>
        <v>0</v>
      </c>
      <c r="E2630" s="19" t="s">
        <v>282</v>
      </c>
      <c r="F2630" s="26">
        <v>44713</v>
      </c>
    </row>
    <row r="2631" spans="1:6" hidden="1">
      <c r="A2631" s="19">
        <v>97</v>
      </c>
      <c r="B2631" s="19" t="s">
        <v>2078</v>
      </c>
      <c r="C2631" s="24">
        <f>'Filter by planned &amp; actual'!G843</f>
        <v>8987183</v>
      </c>
      <c r="D2631" s="24">
        <f>'Filter by planned &amp; actual'!G2631</f>
        <v>1555707.2200000002</v>
      </c>
      <c r="E2631" s="19" t="s">
        <v>282</v>
      </c>
      <c r="F2631" s="26">
        <v>44713</v>
      </c>
    </row>
    <row r="2632" spans="1:6" hidden="1">
      <c r="A2632" s="19">
        <v>98</v>
      </c>
      <c r="B2632" s="19" t="s">
        <v>2079</v>
      </c>
      <c r="C2632" s="24">
        <f>'Filter by planned &amp; actual'!G844</f>
        <v>30915292</v>
      </c>
      <c r="D2632" s="24">
        <f>'Filter by planned &amp; actual'!G2632</f>
        <v>4870276.7299999995</v>
      </c>
      <c r="E2632" s="19" t="s">
        <v>282</v>
      </c>
      <c r="F2632" s="26">
        <v>44713</v>
      </c>
    </row>
    <row r="2633" spans="1:6" hidden="1">
      <c r="A2633" s="19">
        <v>99</v>
      </c>
      <c r="B2633" s="19" t="s">
        <v>2080</v>
      </c>
      <c r="C2633" s="24">
        <f>'Filter by planned &amp; actual'!G845</f>
        <v>21825202</v>
      </c>
      <c r="D2633" s="24">
        <f>'Filter by planned &amp; actual'!G2633</f>
        <v>3168538.3300000005</v>
      </c>
      <c r="E2633" s="19" t="s">
        <v>282</v>
      </c>
      <c r="F2633" s="26">
        <v>44713</v>
      </c>
    </row>
    <row r="2634" spans="1:6" hidden="1">
      <c r="A2634" s="19">
        <v>100</v>
      </c>
      <c r="B2634" s="19" t="s">
        <v>2081</v>
      </c>
      <c r="C2634" s="24">
        <f>'Filter by planned &amp; actual'!G846</f>
        <v>0</v>
      </c>
      <c r="D2634" s="24">
        <f>'Filter by planned &amp; actual'!G2634</f>
        <v>0</v>
      </c>
      <c r="E2634" s="19" t="s">
        <v>282</v>
      </c>
      <c r="F2634" s="26">
        <v>44713</v>
      </c>
    </row>
    <row r="2635" spans="1:6" hidden="1">
      <c r="A2635" s="19">
        <v>101</v>
      </c>
      <c r="B2635" s="19" t="s">
        <v>2082</v>
      </c>
      <c r="C2635" s="24">
        <f>'Filter by planned &amp; actual'!G847</f>
        <v>0</v>
      </c>
      <c r="D2635" s="24">
        <f>'Filter by planned &amp; actual'!G2635</f>
        <v>4358925.5600000005</v>
      </c>
      <c r="E2635" s="19" t="s">
        <v>282</v>
      </c>
      <c r="F2635" s="26">
        <v>44713</v>
      </c>
    </row>
    <row r="2636" spans="1:6" hidden="1">
      <c r="A2636" s="19">
        <v>102</v>
      </c>
      <c r="B2636" s="19" t="s">
        <v>2083</v>
      </c>
      <c r="C2636" s="24">
        <f>'Filter by planned &amp; actual'!G848</f>
        <v>17107369</v>
      </c>
      <c r="D2636" s="24">
        <f>'Filter by planned &amp; actual'!G2636</f>
        <v>3956211.52</v>
      </c>
      <c r="E2636" s="19" t="s">
        <v>282</v>
      </c>
      <c r="F2636" s="26">
        <v>44713</v>
      </c>
    </row>
    <row r="2637" spans="1:6" hidden="1">
      <c r="A2637" s="19">
        <v>103</v>
      </c>
      <c r="B2637" s="19" t="s">
        <v>2085</v>
      </c>
      <c r="C2637" s="24">
        <f>'Filter by planned &amp; actual'!G849</f>
        <v>0</v>
      </c>
      <c r="D2637" s="24">
        <f>'Filter by planned &amp; actual'!G2637</f>
        <v>0</v>
      </c>
      <c r="E2637" s="19" t="s">
        <v>282</v>
      </c>
      <c r="F2637" s="26">
        <v>44713</v>
      </c>
    </row>
    <row r="2638" spans="1:6" hidden="1">
      <c r="A2638" s="19">
        <v>104</v>
      </c>
      <c r="B2638" s="19" t="s">
        <v>2086</v>
      </c>
      <c r="C2638" s="24">
        <f>'Filter by planned &amp; actual'!G850</f>
        <v>0</v>
      </c>
      <c r="D2638" s="24">
        <f>'Filter by planned &amp; actual'!G2638</f>
        <v>0</v>
      </c>
      <c r="E2638" s="19" t="s">
        <v>282</v>
      </c>
      <c r="F2638" s="26">
        <v>44713</v>
      </c>
    </row>
    <row r="2639" spans="1:6" hidden="1">
      <c r="A2639" s="19">
        <v>105</v>
      </c>
      <c r="B2639" s="19" t="s">
        <v>2087</v>
      </c>
      <c r="C2639" s="24">
        <f>'Filter by planned &amp; actual'!G851</f>
        <v>0</v>
      </c>
      <c r="D2639" s="24">
        <f>'Filter by planned &amp; actual'!G2639</f>
        <v>2800986.5</v>
      </c>
      <c r="E2639" s="19" t="s">
        <v>282</v>
      </c>
      <c r="F2639" s="26">
        <v>44713</v>
      </c>
    </row>
    <row r="2640" spans="1:6" hidden="1">
      <c r="A2640" s="19">
        <v>106</v>
      </c>
      <c r="B2640" s="19" t="s">
        <v>2088</v>
      </c>
      <c r="C2640" s="24">
        <f>'Filter by planned &amp; actual'!G852</f>
        <v>0</v>
      </c>
      <c r="D2640" s="24">
        <f>'Filter by planned &amp; actual'!G2640</f>
        <v>0</v>
      </c>
      <c r="E2640" s="19" t="s">
        <v>282</v>
      </c>
      <c r="F2640" s="26">
        <v>44713</v>
      </c>
    </row>
    <row r="2641" spans="1:6" hidden="1">
      <c r="A2641" s="19">
        <v>107</v>
      </c>
      <c r="B2641" s="19" t="s">
        <v>2089</v>
      </c>
      <c r="C2641" s="24">
        <f>'Filter by planned &amp; actual'!G853</f>
        <v>0</v>
      </c>
      <c r="D2641" s="24">
        <f>'Filter by planned &amp; actual'!G2641</f>
        <v>217445.84</v>
      </c>
      <c r="E2641" s="19" t="s">
        <v>282</v>
      </c>
      <c r="F2641" s="26">
        <v>44713</v>
      </c>
    </row>
    <row r="2642" spans="1:6" hidden="1">
      <c r="A2642" s="19">
        <v>108</v>
      </c>
      <c r="B2642" s="19" t="s">
        <v>2090</v>
      </c>
      <c r="C2642" s="24">
        <f>'Filter by planned &amp; actual'!G854</f>
        <v>30846563</v>
      </c>
      <c r="D2642" s="24">
        <f>'Filter by planned &amp; actual'!G2642</f>
        <v>3379961.1199999996</v>
      </c>
      <c r="E2642" s="19" t="s">
        <v>282</v>
      </c>
      <c r="F2642" s="26">
        <v>44713</v>
      </c>
    </row>
    <row r="2643" spans="1:6" hidden="1">
      <c r="A2643" s="19">
        <v>109</v>
      </c>
      <c r="B2643" s="19" t="s">
        <v>2091</v>
      </c>
      <c r="C2643" s="24">
        <f>'Filter by planned &amp; actual'!G855</f>
        <v>2084565</v>
      </c>
      <c r="D2643" s="24">
        <f>'Filter by planned &amp; actual'!G2643</f>
        <v>3929240.2600000002</v>
      </c>
      <c r="E2643" s="19" t="s">
        <v>282</v>
      </c>
      <c r="F2643" s="26">
        <v>44713</v>
      </c>
    </row>
    <row r="2644" spans="1:6" hidden="1">
      <c r="A2644" s="19">
        <v>110</v>
      </c>
      <c r="B2644" s="19" t="s">
        <v>2092</v>
      </c>
      <c r="C2644" s="24">
        <f>'Filter by planned &amp; actual'!G856</f>
        <v>21407983</v>
      </c>
      <c r="D2644" s="24">
        <f>'Filter by planned &amp; actual'!G2644</f>
        <v>7610537.5999999996</v>
      </c>
      <c r="E2644" s="19" t="s">
        <v>282</v>
      </c>
      <c r="F2644" s="26">
        <v>44713</v>
      </c>
    </row>
    <row r="2645" spans="1:6" hidden="1">
      <c r="A2645" s="19">
        <v>111</v>
      </c>
      <c r="B2645" s="19" t="s">
        <v>2104</v>
      </c>
      <c r="C2645" s="24">
        <f>'Filter by planned &amp; actual'!G857</f>
        <v>0</v>
      </c>
      <c r="D2645" s="24">
        <f>'Filter by planned &amp; actual'!G2645</f>
        <v>658402.44000000006</v>
      </c>
      <c r="E2645" s="19" t="s">
        <v>282</v>
      </c>
      <c r="F2645" s="26">
        <v>44713</v>
      </c>
    </row>
    <row r="2646" spans="1:6" hidden="1">
      <c r="A2646" s="19">
        <v>112</v>
      </c>
      <c r="B2646" s="19" t="s">
        <v>2100</v>
      </c>
      <c r="C2646" s="24">
        <f>'Filter by planned &amp; actual'!G858</f>
        <v>16945778</v>
      </c>
      <c r="D2646" s="24">
        <f>'Filter by planned &amp; actual'!G2646</f>
        <v>22484585.709999997</v>
      </c>
      <c r="E2646" s="19" t="s">
        <v>282</v>
      </c>
      <c r="F2646" s="26">
        <v>44713</v>
      </c>
    </row>
    <row r="2647" spans="1:6" hidden="1">
      <c r="A2647" s="19">
        <v>113</v>
      </c>
      <c r="B2647" s="19" t="s">
        <v>2101</v>
      </c>
      <c r="C2647" s="24">
        <f>'Filter by planned &amp; actual'!G859</f>
        <v>40223977</v>
      </c>
      <c r="D2647" s="24">
        <f>'Filter by planned &amp; actual'!G2647</f>
        <v>10284472.309999999</v>
      </c>
      <c r="E2647" s="19" t="s">
        <v>282</v>
      </c>
      <c r="F2647" s="26">
        <v>44713</v>
      </c>
    </row>
    <row r="2648" spans="1:6" hidden="1">
      <c r="A2648" s="19">
        <v>114</v>
      </c>
      <c r="B2648" s="19" t="s">
        <v>2102</v>
      </c>
      <c r="C2648" s="24">
        <f>'Filter by planned &amp; actual'!G860</f>
        <v>0</v>
      </c>
      <c r="D2648" s="24">
        <f>'Filter by planned &amp; actual'!G2648</f>
        <v>77864.900000000009</v>
      </c>
      <c r="E2648" s="19" t="s">
        <v>282</v>
      </c>
      <c r="F2648" s="26">
        <v>44713</v>
      </c>
    </row>
    <row r="2649" spans="1:6" hidden="1">
      <c r="A2649" s="20">
        <v>115</v>
      </c>
      <c r="B2649" s="20" t="s">
        <v>2103</v>
      </c>
      <c r="C2649" s="24">
        <f>'Filter by planned &amp; actual'!G861</f>
        <v>0</v>
      </c>
      <c r="D2649" s="24">
        <f>'Filter by planned &amp; actual'!G2649</f>
        <v>897980.6</v>
      </c>
      <c r="E2649" s="19" t="s">
        <v>282</v>
      </c>
      <c r="F2649" s="26">
        <v>44713</v>
      </c>
    </row>
    <row r="2650" spans="1:6" hidden="1">
      <c r="A2650" s="19">
        <v>116</v>
      </c>
      <c r="B2650" s="19" t="s">
        <v>2109</v>
      </c>
      <c r="C2650" s="24">
        <f>'Filter by planned &amp; actual'!G862</f>
        <v>148955</v>
      </c>
      <c r="D2650" s="24">
        <f>'Filter by planned &amp; actual'!G2650</f>
        <v>474098.76</v>
      </c>
      <c r="E2650" s="19" t="s">
        <v>282</v>
      </c>
      <c r="F2650" s="26">
        <v>44713</v>
      </c>
    </row>
    <row r="2651" spans="1:6" hidden="1">
      <c r="A2651" s="19">
        <v>117</v>
      </c>
      <c r="B2651" s="19" t="s">
        <v>2110</v>
      </c>
      <c r="C2651" s="24">
        <f>'Filter by planned &amp; actual'!G863</f>
        <v>3075000</v>
      </c>
      <c r="D2651" s="24">
        <f>'Filter by planned &amp; actual'!G2651</f>
        <v>489613.37</v>
      </c>
      <c r="E2651" s="19" t="s">
        <v>282</v>
      </c>
      <c r="F2651" s="26">
        <v>44713</v>
      </c>
    </row>
    <row r="2652" spans="1:6" hidden="1">
      <c r="A2652" s="19">
        <v>118</v>
      </c>
      <c r="B2652" s="19" t="s">
        <v>2112</v>
      </c>
      <c r="C2652" s="24">
        <f>'Filter by planned &amp; actual'!G864</f>
        <v>0</v>
      </c>
      <c r="D2652" s="24">
        <f>'Filter by planned &amp; actual'!G2652</f>
        <v>8021421.0499999989</v>
      </c>
      <c r="E2652" s="19" t="s">
        <v>282</v>
      </c>
      <c r="F2652" s="26">
        <v>44713</v>
      </c>
    </row>
    <row r="2653" spans="1:6" hidden="1">
      <c r="A2653" s="19">
        <v>119</v>
      </c>
      <c r="B2653" s="19" t="s">
        <v>2113</v>
      </c>
      <c r="C2653" s="24">
        <f>'Filter by planned &amp; actual'!G865</f>
        <v>845868</v>
      </c>
      <c r="D2653" s="24">
        <f>'Filter by planned &amp; actual'!G2653</f>
        <v>136873.33000000002</v>
      </c>
      <c r="E2653" s="19" t="s">
        <v>282</v>
      </c>
      <c r="F2653" s="26">
        <v>44713</v>
      </c>
    </row>
    <row r="2654" spans="1:6" hidden="1">
      <c r="A2654" s="19">
        <v>120</v>
      </c>
      <c r="B2654" s="19" t="s">
        <v>2114</v>
      </c>
      <c r="C2654" s="24">
        <f>'Filter by planned &amp; actual'!G866</f>
        <v>0</v>
      </c>
      <c r="D2654" s="24">
        <f>'Filter by planned &amp; actual'!G2654</f>
        <v>0</v>
      </c>
      <c r="E2654" s="19" t="s">
        <v>282</v>
      </c>
      <c r="F2654" s="26">
        <v>44713</v>
      </c>
    </row>
    <row r="2655" spans="1:6" hidden="1">
      <c r="A2655" s="19">
        <v>121</v>
      </c>
      <c r="B2655" s="19" t="s">
        <v>2157</v>
      </c>
      <c r="C2655" s="24">
        <f>'Filter by planned &amp; actual'!G867</f>
        <v>0</v>
      </c>
      <c r="D2655" s="24">
        <f>'Filter by planned &amp; actual'!G2655</f>
        <v>0</v>
      </c>
      <c r="E2655" s="19" t="s">
        <v>282</v>
      </c>
      <c r="F2655" s="26">
        <v>44713</v>
      </c>
    </row>
    <row r="2656" spans="1:6" hidden="1">
      <c r="A2656" s="19">
        <v>122</v>
      </c>
      <c r="B2656" s="19" t="s">
        <v>2158</v>
      </c>
      <c r="C2656" s="24">
        <f>'Filter by planned &amp; actual'!G868</f>
        <v>0</v>
      </c>
      <c r="D2656" s="24">
        <f>'Filter by planned &amp; actual'!G2656</f>
        <v>0</v>
      </c>
      <c r="E2656" s="19" t="s">
        <v>282</v>
      </c>
      <c r="F2656" s="26">
        <v>44713</v>
      </c>
    </row>
    <row r="2657" spans="1:6" hidden="1">
      <c r="A2657" s="19">
        <v>123</v>
      </c>
      <c r="B2657" s="19" t="s">
        <v>2159</v>
      </c>
      <c r="C2657" s="24">
        <f>'Filter by planned &amp; actual'!G869</f>
        <v>0</v>
      </c>
      <c r="D2657" s="24">
        <f>'Filter by planned &amp; actual'!G2657</f>
        <v>0</v>
      </c>
      <c r="E2657" s="19" t="s">
        <v>282</v>
      </c>
      <c r="F2657" s="26">
        <v>44713</v>
      </c>
    </row>
    <row r="2658" spans="1:6" hidden="1">
      <c r="A2658" s="19">
        <v>124</v>
      </c>
      <c r="B2658" s="19" t="s">
        <v>2160</v>
      </c>
      <c r="C2658" s="24">
        <f>'Filter by planned &amp; actual'!G870</f>
        <v>0</v>
      </c>
      <c r="D2658" s="24">
        <f>'Filter by planned &amp; actual'!G2658</f>
        <v>2950712.0599999996</v>
      </c>
      <c r="E2658" s="19" t="s">
        <v>282</v>
      </c>
      <c r="F2658" s="26">
        <v>44713</v>
      </c>
    </row>
    <row r="2659" spans="1:6" hidden="1">
      <c r="A2659" s="19">
        <v>125</v>
      </c>
      <c r="B2659" s="19" t="s">
        <v>2162</v>
      </c>
      <c r="C2659" s="24">
        <f>'Filter by planned &amp; actual'!G871</f>
        <v>0</v>
      </c>
      <c r="D2659" s="24">
        <f>'Filter by planned &amp; actual'!G2659</f>
        <v>329321.22000000003</v>
      </c>
      <c r="E2659" s="19" t="s">
        <v>282</v>
      </c>
      <c r="F2659" s="26">
        <v>44713</v>
      </c>
    </row>
    <row r="2660" spans="1:6" hidden="1">
      <c r="A2660" s="19">
        <v>126</v>
      </c>
      <c r="B2660" s="19" t="s">
        <v>2163</v>
      </c>
      <c r="C2660" s="24">
        <f>'Filter by planned &amp; actual'!G872</f>
        <v>4443240</v>
      </c>
      <c r="D2660" s="24">
        <f>'Filter by planned &amp; actual'!G2660</f>
        <v>134675.12</v>
      </c>
      <c r="E2660" s="19" t="s">
        <v>282</v>
      </c>
      <c r="F2660" s="26">
        <v>44713</v>
      </c>
    </row>
    <row r="2661" spans="1:6" hidden="1">
      <c r="A2661" s="19">
        <v>127</v>
      </c>
      <c r="B2661" s="19" t="s">
        <v>2164</v>
      </c>
      <c r="C2661" s="24">
        <f>'Filter by planned &amp; actual'!G873</f>
        <v>0</v>
      </c>
      <c r="D2661" s="24">
        <f>'Filter by planned &amp; actual'!G2661</f>
        <v>27890107.599999998</v>
      </c>
      <c r="E2661" s="19" t="s">
        <v>282</v>
      </c>
      <c r="F2661" s="26">
        <v>44713</v>
      </c>
    </row>
    <row r="2662" spans="1:6" hidden="1">
      <c r="A2662" s="19">
        <v>128</v>
      </c>
      <c r="B2662" s="19" t="s">
        <v>2165</v>
      </c>
      <c r="C2662" s="24">
        <f>'Filter by planned &amp; actual'!G874</f>
        <v>9139109</v>
      </c>
      <c r="D2662" s="24">
        <f>'Filter by planned &amp; actual'!G2662</f>
        <v>656661.01</v>
      </c>
      <c r="E2662" s="19" t="s">
        <v>282</v>
      </c>
      <c r="F2662" s="26">
        <v>44713</v>
      </c>
    </row>
    <row r="2663" spans="1:6" hidden="1">
      <c r="A2663" s="113">
        <v>129</v>
      </c>
      <c r="B2663" s="113" t="s">
        <v>2167</v>
      </c>
      <c r="C2663" s="24">
        <f>'Filter by planned &amp; actual'!G875</f>
        <v>0</v>
      </c>
      <c r="D2663" s="24">
        <f>'Filter by planned &amp; actual'!G2663</f>
        <v>0</v>
      </c>
      <c r="E2663" s="19" t="s">
        <v>282</v>
      </c>
      <c r="F2663" s="26">
        <v>44713</v>
      </c>
    </row>
    <row r="2664" spans="1:6" hidden="1">
      <c r="A2664" s="113">
        <v>130</v>
      </c>
      <c r="B2664" s="113" t="s">
        <v>2168</v>
      </c>
      <c r="C2664" s="24">
        <f>'Filter by planned &amp; actual'!G876</f>
        <v>22060180</v>
      </c>
      <c r="D2664" s="24">
        <f>'Filter by planned &amp; actual'!G2664</f>
        <v>6019609</v>
      </c>
      <c r="E2664" s="19" t="s">
        <v>282</v>
      </c>
      <c r="F2664" s="26">
        <v>44713</v>
      </c>
    </row>
    <row r="2665" spans="1:6" hidden="1">
      <c r="A2665" s="113">
        <v>131</v>
      </c>
      <c r="B2665" s="113" t="s">
        <v>2169</v>
      </c>
      <c r="C2665" s="24">
        <f>'Filter by planned &amp; actual'!G877</f>
        <v>13049737</v>
      </c>
      <c r="D2665" s="24">
        <f>'Filter by planned &amp; actual'!G2665</f>
        <v>1911.37</v>
      </c>
      <c r="E2665" s="19" t="s">
        <v>282</v>
      </c>
      <c r="F2665" s="26">
        <v>44713</v>
      </c>
    </row>
    <row r="2666" spans="1:6" hidden="1">
      <c r="A2666" s="113">
        <v>132</v>
      </c>
      <c r="B2666" s="113" t="s">
        <v>2170</v>
      </c>
      <c r="C2666" s="24">
        <f>'Filter by planned &amp; actual'!G878</f>
        <v>8545665</v>
      </c>
      <c r="D2666" s="24">
        <f>'Filter by planned &amp; actual'!G2666</f>
        <v>2717333.57</v>
      </c>
      <c r="E2666" s="19" t="s">
        <v>282</v>
      </c>
      <c r="F2666" s="26">
        <v>44713</v>
      </c>
    </row>
    <row r="2667" spans="1:6" hidden="1">
      <c r="A2667" s="113">
        <v>133</v>
      </c>
      <c r="B2667" s="113" t="s">
        <v>2171</v>
      </c>
      <c r="C2667" s="24">
        <f>'Filter by planned &amp; actual'!G879</f>
        <v>1456564</v>
      </c>
      <c r="D2667" s="24">
        <f>'Filter by planned &amp; actual'!G2667</f>
        <v>0</v>
      </c>
      <c r="E2667" s="19" t="s">
        <v>282</v>
      </c>
      <c r="F2667" s="26">
        <v>44713</v>
      </c>
    </row>
    <row r="2668" spans="1:6" hidden="1">
      <c r="A2668" s="113">
        <v>134</v>
      </c>
      <c r="B2668" s="113" t="s">
        <v>2172</v>
      </c>
      <c r="C2668" s="24">
        <f>'Filter by planned &amp; actual'!G880</f>
        <v>707899.79999999993</v>
      </c>
      <c r="D2668" s="24">
        <f>'Filter by planned &amp; actual'!G2668</f>
        <v>0</v>
      </c>
      <c r="E2668" s="19" t="s">
        <v>282</v>
      </c>
      <c r="F2668" s="26">
        <v>44713</v>
      </c>
    </row>
    <row r="2669" spans="1:6" hidden="1">
      <c r="A2669" s="113">
        <v>135</v>
      </c>
      <c r="B2669" s="113" t="s">
        <v>2173</v>
      </c>
      <c r="C2669" s="24">
        <f>'Filter by planned &amp; actual'!G881</f>
        <v>4001599</v>
      </c>
      <c r="D2669" s="24">
        <f>'Filter by planned &amp; actual'!G2669</f>
        <v>7607875.2100000009</v>
      </c>
      <c r="E2669" s="19" t="s">
        <v>282</v>
      </c>
      <c r="F2669" s="26">
        <v>44713</v>
      </c>
    </row>
    <row r="2670" spans="1:6" hidden="1">
      <c r="A2670" s="113">
        <v>136</v>
      </c>
      <c r="B2670" s="113" t="s">
        <v>2174</v>
      </c>
      <c r="C2670" s="24">
        <f>'Filter by planned &amp; actual'!G882</f>
        <v>43043934.43</v>
      </c>
      <c r="D2670" s="24">
        <f>'Filter by planned &amp; actual'!G2670</f>
        <v>20232410.5</v>
      </c>
      <c r="E2670" s="19" t="s">
        <v>282</v>
      </c>
      <c r="F2670" s="26">
        <v>44713</v>
      </c>
    </row>
    <row r="2671" spans="1:6" hidden="1">
      <c r="A2671" s="113">
        <v>137</v>
      </c>
      <c r="B2671" s="113" t="s">
        <v>2175</v>
      </c>
      <c r="C2671" s="24">
        <f>'Filter by planned &amp; actual'!G883</f>
        <v>0</v>
      </c>
      <c r="D2671" s="24">
        <f>'Filter by planned &amp; actual'!G2671</f>
        <v>329206.09999999998</v>
      </c>
      <c r="E2671" s="19" t="s">
        <v>282</v>
      </c>
      <c r="F2671" s="26">
        <v>44713</v>
      </c>
    </row>
    <row r="2672" spans="1:6" hidden="1">
      <c r="A2672" s="113">
        <v>138</v>
      </c>
      <c r="B2672" s="113" t="s">
        <v>2176</v>
      </c>
      <c r="C2672" s="24">
        <f>'Filter by planned &amp; actual'!G884</f>
        <v>11400000</v>
      </c>
      <c r="D2672" s="24">
        <f>'Filter by planned &amp; actual'!G2672</f>
        <v>2145019.1100000003</v>
      </c>
      <c r="E2672" s="19" t="s">
        <v>282</v>
      </c>
      <c r="F2672" s="26">
        <v>44713</v>
      </c>
    </row>
    <row r="2673" spans="1:6" hidden="1">
      <c r="A2673" s="113">
        <v>139</v>
      </c>
      <c r="B2673" s="113" t="s">
        <v>2189</v>
      </c>
      <c r="C2673" s="24">
        <f>'Filter by planned &amp; actual'!G885</f>
        <v>1167017.274</v>
      </c>
      <c r="D2673" s="24">
        <f>'Filter by planned &amp; actual'!G2673</f>
        <v>2150105.0499999998</v>
      </c>
      <c r="E2673" s="19" t="s">
        <v>282</v>
      </c>
      <c r="F2673" s="26">
        <v>44713</v>
      </c>
    </row>
    <row r="2674" spans="1:6" hidden="1">
      <c r="A2674" s="113">
        <v>140</v>
      </c>
      <c r="B2674" s="113" t="s">
        <v>2190</v>
      </c>
      <c r="C2674" s="24">
        <f>'Filter by planned &amp; actual'!G886</f>
        <v>6000000</v>
      </c>
      <c r="D2674" s="24">
        <f>'Filter by planned &amp; actual'!G2674</f>
        <v>5235497.4800000004</v>
      </c>
      <c r="E2674" s="19" t="s">
        <v>282</v>
      </c>
      <c r="F2674" s="26">
        <v>44713</v>
      </c>
    </row>
    <row r="2675" spans="1:6" hidden="1">
      <c r="A2675" s="113">
        <v>141</v>
      </c>
      <c r="B2675" s="113" t="s">
        <v>2191</v>
      </c>
      <c r="C2675" s="24">
        <f>'Filter by planned &amp; actual'!G887</f>
        <v>0</v>
      </c>
      <c r="D2675" s="24">
        <f>'Filter by planned &amp; actual'!G2675</f>
        <v>0</v>
      </c>
      <c r="E2675" s="19" t="s">
        <v>282</v>
      </c>
      <c r="F2675" s="26">
        <v>44713</v>
      </c>
    </row>
    <row r="2676" spans="1:6" hidden="1">
      <c r="A2676" s="113">
        <v>142</v>
      </c>
      <c r="B2676" s="113" t="s">
        <v>2192</v>
      </c>
      <c r="C2676" s="24">
        <f>'Filter by planned &amp; actual'!G888</f>
        <v>20206707.716159999</v>
      </c>
      <c r="D2676" s="24">
        <f>'Filter by planned &amp; actual'!G2676</f>
        <v>1419097.2200000002</v>
      </c>
      <c r="E2676" s="19" t="s">
        <v>282</v>
      </c>
      <c r="F2676" s="26">
        <v>44713</v>
      </c>
    </row>
    <row r="2677" spans="1:6">
      <c r="A2677" s="113">
        <v>143</v>
      </c>
      <c r="B2677" s="113" t="s">
        <v>2193</v>
      </c>
      <c r="C2677" s="24">
        <f>'Filter by planned &amp; actual'!G889</f>
        <v>0</v>
      </c>
      <c r="D2677" s="24">
        <f>'Filter by planned &amp; actual'!G2677</f>
        <v>0</v>
      </c>
      <c r="E2677" s="19" t="s">
        <v>282</v>
      </c>
      <c r="F2677" s="26">
        <v>44713</v>
      </c>
    </row>
    <row r="2678" spans="1:6">
      <c r="A2678" s="152">
        <v>144</v>
      </c>
      <c r="B2678" s="152" t="s">
        <v>2207</v>
      </c>
      <c r="C2678" s="24">
        <f>'Filter by planned &amp; actual'!G890</f>
        <v>0</v>
      </c>
      <c r="D2678" s="24">
        <f>'Filter by planned &amp; actual'!G2678</f>
        <v>0</v>
      </c>
      <c r="E2678" s="19" t="s">
        <v>282</v>
      </c>
      <c r="F2678" s="26">
        <v>44713</v>
      </c>
    </row>
    <row r="2679" spans="1:6">
      <c r="A2679" s="152">
        <v>145</v>
      </c>
      <c r="B2679" s="152" t="s">
        <v>2208</v>
      </c>
      <c r="C2679" s="24">
        <f>'Filter by planned &amp; actual'!G891</f>
        <v>0</v>
      </c>
      <c r="D2679" s="24">
        <f>'Filter by planned &amp; actual'!G2679</f>
        <v>0</v>
      </c>
      <c r="E2679" s="19" t="s">
        <v>282</v>
      </c>
      <c r="F2679" s="26">
        <v>44713</v>
      </c>
    </row>
    <row r="2680" spans="1:6">
      <c r="A2680" s="152">
        <v>146</v>
      </c>
      <c r="B2680" s="152" t="s">
        <v>2211</v>
      </c>
      <c r="C2680" s="24">
        <f>'Filter by planned &amp; actual'!G892</f>
        <v>0</v>
      </c>
      <c r="D2680" s="24">
        <f>'Filter by planned &amp; actual'!G2680</f>
        <v>0</v>
      </c>
      <c r="E2680" s="19" t="s">
        <v>282</v>
      </c>
      <c r="F2680" s="26">
        <v>44713</v>
      </c>
    </row>
    <row r="2681" spans="1:6">
      <c r="A2681" s="152">
        <v>147</v>
      </c>
      <c r="B2681" s="152" t="s">
        <v>2212</v>
      </c>
      <c r="C2681" s="24">
        <f>'Filter by planned &amp; actual'!G893</f>
        <v>0</v>
      </c>
      <c r="D2681" s="24">
        <f>'Filter by planned &amp; actual'!G2681</f>
        <v>0</v>
      </c>
      <c r="E2681" s="19" t="s">
        <v>282</v>
      </c>
      <c r="F2681" s="26">
        <v>44713</v>
      </c>
    </row>
    <row r="2682" spans="1:6">
      <c r="A2682" s="152">
        <v>148</v>
      </c>
      <c r="B2682" s="152" t="s">
        <v>2213</v>
      </c>
      <c r="C2682" s="24">
        <f>'Filter by planned &amp; actual'!G894</f>
        <v>0</v>
      </c>
      <c r="D2682" s="24">
        <f>'Filter by planned &amp; actual'!G2682</f>
        <v>0</v>
      </c>
      <c r="E2682" s="19" t="s">
        <v>282</v>
      </c>
      <c r="F2682" s="26">
        <v>44713</v>
      </c>
    </row>
    <row r="2683" spans="1:6">
      <c r="A2683" s="19">
        <v>0</v>
      </c>
      <c r="B2683" s="20" t="s">
        <v>1985</v>
      </c>
      <c r="C2683" s="24">
        <f>'Filter by planned &amp; actual'!G895</f>
        <v>0</v>
      </c>
      <c r="D2683" s="24">
        <f>'Filter by planned &amp; actual'!G2683</f>
        <v>0</v>
      </c>
      <c r="E2683" s="19" t="s">
        <v>282</v>
      </c>
      <c r="F2683" s="26">
        <v>44713</v>
      </c>
    </row>
    <row r="2684" spans="1:6" hidden="1">
      <c r="A2684" s="19">
        <v>1</v>
      </c>
      <c r="B2684" s="19" t="s">
        <v>7</v>
      </c>
      <c r="C2684" s="24">
        <f>'Filter by planned &amp; actual'!G896</f>
        <v>23249519</v>
      </c>
      <c r="D2684" s="24">
        <f>'Filter by planned &amp; actual'!G2684</f>
        <v>19615429.280000001</v>
      </c>
      <c r="E2684" s="19" t="s">
        <v>282</v>
      </c>
      <c r="F2684" s="26">
        <v>44743</v>
      </c>
    </row>
    <row r="2685" spans="1:6" hidden="1">
      <c r="A2685" s="19">
        <v>2</v>
      </c>
      <c r="B2685" s="19" t="s">
        <v>8</v>
      </c>
      <c r="C2685" s="24">
        <f>'Filter by planned &amp; actual'!G897</f>
        <v>0</v>
      </c>
      <c r="D2685" s="24">
        <f>'Filter by planned &amp; actual'!G2685</f>
        <v>2159711.88</v>
      </c>
      <c r="E2685" s="19" t="s">
        <v>282</v>
      </c>
      <c r="F2685" s="26">
        <v>44743</v>
      </c>
    </row>
    <row r="2686" spans="1:6" hidden="1">
      <c r="A2686" s="19">
        <v>3</v>
      </c>
      <c r="B2686" s="19" t="s">
        <v>9</v>
      </c>
      <c r="C2686" s="24">
        <f>'Filter by planned &amp; actual'!G898</f>
        <v>0</v>
      </c>
      <c r="D2686" s="24">
        <f>'Filter by planned &amp; actual'!G2686</f>
        <v>123582.31</v>
      </c>
      <c r="E2686" s="19" t="s">
        <v>282</v>
      </c>
      <c r="F2686" s="26">
        <v>44743</v>
      </c>
    </row>
    <row r="2687" spans="1:6" hidden="1">
      <c r="A2687" s="19">
        <v>4</v>
      </c>
      <c r="B2687" s="19" t="s">
        <v>10</v>
      </c>
      <c r="C2687" s="24">
        <f>'Filter by planned &amp; actual'!G899</f>
        <v>0</v>
      </c>
      <c r="D2687" s="24">
        <f>'Filter by planned &amp; actual'!G2687</f>
        <v>1820</v>
      </c>
      <c r="E2687" s="19" t="s">
        <v>282</v>
      </c>
      <c r="F2687" s="26">
        <v>44743</v>
      </c>
    </row>
    <row r="2688" spans="1:6" hidden="1">
      <c r="A2688" s="19">
        <v>5</v>
      </c>
      <c r="B2688" s="19" t="s">
        <v>11</v>
      </c>
      <c r="C2688" s="24">
        <f>'Filter by planned &amp; actual'!G900</f>
        <v>0</v>
      </c>
      <c r="D2688" s="24">
        <f>'Filter by planned &amp; actual'!G2688</f>
        <v>135140.57999999999</v>
      </c>
      <c r="E2688" s="19" t="s">
        <v>282</v>
      </c>
      <c r="F2688" s="26">
        <v>44743</v>
      </c>
    </row>
    <row r="2689" spans="1:6" hidden="1">
      <c r="A2689" s="19">
        <v>6</v>
      </c>
      <c r="B2689" s="19" t="s">
        <v>12</v>
      </c>
      <c r="C2689" s="24">
        <f>'Filter by planned &amp; actual'!G901</f>
        <v>64890090</v>
      </c>
      <c r="D2689" s="24">
        <f>'Filter by planned &amp; actual'!G2689</f>
        <v>43956743.960000016</v>
      </c>
      <c r="E2689" s="19" t="s">
        <v>282</v>
      </c>
      <c r="F2689" s="26">
        <v>44743</v>
      </c>
    </row>
    <row r="2690" spans="1:6" hidden="1">
      <c r="A2690" s="19">
        <v>7</v>
      </c>
      <c r="B2690" s="19" t="s">
        <v>13</v>
      </c>
      <c r="C2690" s="24">
        <f>'Filter by planned &amp; actual'!G902</f>
        <v>0</v>
      </c>
      <c r="D2690" s="24">
        <f>'Filter by planned &amp; actual'!G2690</f>
        <v>0</v>
      </c>
      <c r="E2690" s="19" t="s">
        <v>282</v>
      </c>
      <c r="F2690" s="26">
        <v>44743</v>
      </c>
    </row>
    <row r="2691" spans="1:6" hidden="1">
      <c r="A2691" s="19">
        <v>8</v>
      </c>
      <c r="B2691" s="19" t="s">
        <v>2004</v>
      </c>
      <c r="C2691" s="24">
        <f>'Filter by planned &amp; actual'!G903</f>
        <v>8979703</v>
      </c>
      <c r="D2691" s="24">
        <f>'Filter by planned &amp; actual'!G2691</f>
        <v>6787391.8600000003</v>
      </c>
      <c r="E2691" s="19" t="s">
        <v>282</v>
      </c>
      <c r="F2691" s="26">
        <v>44743</v>
      </c>
    </row>
    <row r="2692" spans="1:6" hidden="1">
      <c r="A2692" s="19">
        <v>9</v>
      </c>
      <c r="B2692" s="19" t="s">
        <v>15</v>
      </c>
      <c r="C2692" s="24">
        <f>'Filter by planned &amp; actual'!G904</f>
        <v>0</v>
      </c>
      <c r="D2692" s="24">
        <f>'Filter by planned &amp; actual'!G2692</f>
        <v>3803876.59</v>
      </c>
      <c r="E2692" s="19" t="s">
        <v>282</v>
      </c>
      <c r="F2692" s="26">
        <v>44743</v>
      </c>
    </row>
    <row r="2693" spans="1:6" hidden="1">
      <c r="A2693" s="19">
        <v>10</v>
      </c>
      <c r="B2693" s="19" t="s">
        <v>16</v>
      </c>
      <c r="C2693" s="24">
        <f>'Filter by planned &amp; actual'!G905</f>
        <v>0</v>
      </c>
      <c r="D2693" s="24">
        <f>'Filter by planned &amp; actual'!G2693</f>
        <v>250000</v>
      </c>
      <c r="E2693" s="19" t="s">
        <v>282</v>
      </c>
      <c r="F2693" s="26">
        <v>44743</v>
      </c>
    </row>
    <row r="2694" spans="1:6" hidden="1">
      <c r="A2694" s="19">
        <v>11</v>
      </c>
      <c r="B2694" s="19" t="s">
        <v>17</v>
      </c>
      <c r="C2694" s="24">
        <f>'Filter by planned &amp; actual'!G906</f>
        <v>0</v>
      </c>
      <c r="D2694" s="24">
        <f>'Filter by planned &amp; actual'!G2694</f>
        <v>182631.74</v>
      </c>
      <c r="E2694" s="19" t="s">
        <v>282</v>
      </c>
      <c r="F2694" s="26">
        <v>44743</v>
      </c>
    </row>
    <row r="2695" spans="1:6" hidden="1">
      <c r="A2695" s="19">
        <v>12</v>
      </c>
      <c r="B2695" s="19" t="s">
        <v>18</v>
      </c>
      <c r="C2695" s="24">
        <f>'Filter by planned &amp; actual'!G907</f>
        <v>0</v>
      </c>
      <c r="D2695" s="24">
        <f>'Filter by planned &amp; actual'!G2695</f>
        <v>1132063.67</v>
      </c>
      <c r="E2695" s="19" t="s">
        <v>282</v>
      </c>
      <c r="F2695" s="26">
        <v>44743</v>
      </c>
    </row>
    <row r="2696" spans="1:6" hidden="1">
      <c r="A2696" s="19">
        <v>13</v>
      </c>
      <c r="B2696" s="19" t="s">
        <v>19</v>
      </c>
      <c r="C2696" s="24">
        <f>'Filter by planned &amp; actual'!G908</f>
        <v>0</v>
      </c>
      <c r="D2696" s="24">
        <f>'Filter by planned &amp; actual'!G2696</f>
        <v>0</v>
      </c>
      <c r="E2696" s="19" t="s">
        <v>282</v>
      </c>
      <c r="F2696" s="26">
        <v>44743</v>
      </c>
    </row>
    <row r="2697" spans="1:6" hidden="1">
      <c r="A2697" s="19">
        <v>14</v>
      </c>
      <c r="B2697" s="19" t="s">
        <v>20</v>
      </c>
      <c r="C2697" s="24">
        <f>'Filter by planned &amp; actual'!G909</f>
        <v>0</v>
      </c>
      <c r="D2697" s="24">
        <f>'Filter by planned &amp; actual'!G2697</f>
        <v>0</v>
      </c>
      <c r="E2697" s="19" t="s">
        <v>282</v>
      </c>
      <c r="F2697" s="26">
        <v>44743</v>
      </c>
    </row>
    <row r="2698" spans="1:6" hidden="1">
      <c r="A2698" s="19">
        <v>15</v>
      </c>
      <c r="B2698" s="19" t="s">
        <v>21</v>
      </c>
      <c r="C2698" s="24">
        <f>'Filter by planned &amp; actual'!G910</f>
        <v>0</v>
      </c>
      <c r="D2698" s="24">
        <f>'Filter by planned &amp; actual'!G2698</f>
        <v>0</v>
      </c>
      <c r="E2698" s="19" t="s">
        <v>282</v>
      </c>
      <c r="F2698" s="26">
        <v>44743</v>
      </c>
    </row>
    <row r="2699" spans="1:6" hidden="1">
      <c r="A2699" s="19">
        <v>16</v>
      </c>
      <c r="B2699" s="19" t="s">
        <v>22</v>
      </c>
      <c r="C2699" s="24">
        <f>'Filter by planned &amp; actual'!G911</f>
        <v>0</v>
      </c>
      <c r="D2699" s="24">
        <f>'Filter by planned &amp; actual'!G2699</f>
        <v>0</v>
      </c>
      <c r="E2699" s="19" t="s">
        <v>282</v>
      </c>
      <c r="F2699" s="26">
        <v>44743</v>
      </c>
    </row>
    <row r="2700" spans="1:6" hidden="1">
      <c r="A2700" s="19">
        <v>17</v>
      </c>
      <c r="B2700" s="19" t="s">
        <v>23</v>
      </c>
      <c r="C2700" s="24">
        <f>'Filter by planned &amp; actual'!G912</f>
        <v>0</v>
      </c>
      <c r="D2700" s="24">
        <f>'Filter by planned &amp; actual'!G2700</f>
        <v>2363.9</v>
      </c>
      <c r="E2700" s="19" t="s">
        <v>282</v>
      </c>
      <c r="F2700" s="26">
        <v>44743</v>
      </c>
    </row>
    <row r="2701" spans="1:6" hidden="1">
      <c r="A2701" s="19">
        <v>18</v>
      </c>
      <c r="B2701" s="19" t="s">
        <v>24</v>
      </c>
      <c r="C2701" s="24">
        <f>'Filter by planned &amp; actual'!G913</f>
        <v>0</v>
      </c>
      <c r="D2701" s="24">
        <f>'Filter by planned &amp; actual'!G2701</f>
        <v>625228.13</v>
      </c>
      <c r="E2701" s="19" t="s">
        <v>282</v>
      </c>
      <c r="F2701" s="26">
        <v>44743</v>
      </c>
    </row>
    <row r="2702" spans="1:6" hidden="1">
      <c r="A2702" s="19">
        <v>19</v>
      </c>
      <c r="B2702" s="19" t="s">
        <v>25</v>
      </c>
      <c r="C2702" s="24">
        <f>'Filter by planned &amp; actual'!G914</f>
        <v>2572883</v>
      </c>
      <c r="D2702" s="24">
        <f>'Filter by planned &amp; actual'!G2702</f>
        <v>1381936.3399999999</v>
      </c>
      <c r="E2702" s="19" t="s">
        <v>282</v>
      </c>
      <c r="F2702" s="26">
        <v>44743</v>
      </c>
    </row>
    <row r="2703" spans="1:6" hidden="1">
      <c r="A2703" s="19">
        <v>20</v>
      </c>
      <c r="B2703" s="19" t="s">
        <v>26</v>
      </c>
      <c r="C2703" s="24">
        <f>'Filter by planned &amp; actual'!G915</f>
        <v>4500000</v>
      </c>
      <c r="D2703" s="24">
        <f>'Filter by planned &amp; actual'!G2703</f>
        <v>5943513.2100000018</v>
      </c>
      <c r="E2703" s="19" t="s">
        <v>282</v>
      </c>
      <c r="F2703" s="26">
        <v>44743</v>
      </c>
    </row>
    <row r="2704" spans="1:6" hidden="1">
      <c r="A2704" s="19">
        <v>21</v>
      </c>
      <c r="B2704" s="19" t="s">
        <v>27</v>
      </c>
      <c r="C2704" s="24">
        <f>'Filter by planned &amp; actual'!G916</f>
        <v>41841418</v>
      </c>
      <c r="D2704" s="24">
        <f>'Filter by planned &amp; actual'!G2704</f>
        <v>31414026.589999992</v>
      </c>
      <c r="E2704" s="19" t="s">
        <v>282</v>
      </c>
      <c r="F2704" s="26">
        <v>44743</v>
      </c>
    </row>
    <row r="2705" spans="1:6" hidden="1">
      <c r="A2705" s="19">
        <v>22</v>
      </c>
      <c r="B2705" s="19" t="s">
        <v>29</v>
      </c>
      <c r="C2705" s="24">
        <f>'Filter by planned &amp; actual'!G917</f>
        <v>11488815</v>
      </c>
      <c r="D2705" s="24">
        <f>'Filter by planned &amp; actual'!G2705</f>
        <v>1392692.44</v>
      </c>
      <c r="E2705" s="19" t="s">
        <v>282</v>
      </c>
      <c r="F2705" s="26">
        <v>44743</v>
      </c>
    </row>
    <row r="2706" spans="1:6" hidden="1">
      <c r="A2706" s="19">
        <v>23</v>
      </c>
      <c r="B2706" s="19" t="s">
        <v>30</v>
      </c>
      <c r="C2706" s="24">
        <f>'Filter by planned &amp; actual'!G918</f>
        <v>19975185</v>
      </c>
      <c r="D2706" s="24">
        <f>'Filter by planned &amp; actual'!G2706</f>
        <v>8219260.6799999997</v>
      </c>
      <c r="E2706" s="19" t="s">
        <v>282</v>
      </c>
      <c r="F2706" s="26">
        <v>44743</v>
      </c>
    </row>
    <row r="2707" spans="1:6" hidden="1">
      <c r="A2707" s="19">
        <v>24</v>
      </c>
      <c r="B2707" s="19" t="s">
        <v>31</v>
      </c>
      <c r="C2707" s="24">
        <f>'Filter by planned &amp; actual'!G919</f>
        <v>0</v>
      </c>
      <c r="D2707" s="24">
        <f>'Filter by planned &amp; actual'!G2707</f>
        <v>283463.90999999997</v>
      </c>
      <c r="E2707" s="19" t="s">
        <v>282</v>
      </c>
      <c r="F2707" s="26">
        <v>44743</v>
      </c>
    </row>
    <row r="2708" spans="1:6" hidden="1">
      <c r="A2708" s="19">
        <v>25</v>
      </c>
      <c r="B2708" s="19" t="s">
        <v>32</v>
      </c>
      <c r="C2708" s="24">
        <f>'Filter by planned &amp; actual'!G920</f>
        <v>0</v>
      </c>
      <c r="D2708" s="24">
        <f>'Filter by planned &amp; actual'!G2708</f>
        <v>4960000</v>
      </c>
      <c r="E2708" s="19" t="s">
        <v>282</v>
      </c>
      <c r="F2708" s="26">
        <v>44743</v>
      </c>
    </row>
    <row r="2709" spans="1:6" hidden="1">
      <c r="A2709" s="19">
        <v>26</v>
      </c>
      <c r="B2709" s="19" t="s">
        <v>34</v>
      </c>
      <c r="C2709" s="24">
        <f>'Filter by planned &amp; actual'!G921</f>
        <v>0</v>
      </c>
      <c r="D2709" s="24">
        <f>'Filter by planned &amp; actual'!G2709</f>
        <v>856492.17999999993</v>
      </c>
      <c r="E2709" s="19" t="s">
        <v>282</v>
      </c>
      <c r="F2709" s="26">
        <v>44743</v>
      </c>
    </row>
    <row r="2710" spans="1:6" hidden="1">
      <c r="A2710" s="19">
        <v>27</v>
      </c>
      <c r="B2710" s="19" t="s">
        <v>35</v>
      </c>
      <c r="C2710" s="24">
        <f>'Filter by planned &amp; actual'!G922</f>
        <v>0</v>
      </c>
      <c r="D2710" s="24">
        <f>'Filter by planned &amp; actual'!G2710</f>
        <v>48938.78</v>
      </c>
      <c r="E2710" s="19" t="s">
        <v>282</v>
      </c>
      <c r="F2710" s="26">
        <v>44743</v>
      </c>
    </row>
    <row r="2711" spans="1:6" hidden="1">
      <c r="A2711" s="19">
        <v>28</v>
      </c>
      <c r="B2711" s="19" t="s">
        <v>36</v>
      </c>
      <c r="C2711" s="24">
        <f>'Filter by planned &amp; actual'!G923</f>
        <v>0</v>
      </c>
      <c r="D2711" s="24">
        <f>'Filter by planned &amp; actual'!G2711</f>
        <v>0</v>
      </c>
      <c r="E2711" s="19" t="s">
        <v>282</v>
      </c>
      <c r="F2711" s="26">
        <v>44743</v>
      </c>
    </row>
    <row r="2712" spans="1:6" hidden="1">
      <c r="A2712" s="19">
        <v>29</v>
      </c>
      <c r="B2712" s="19" t="s">
        <v>37</v>
      </c>
      <c r="C2712" s="24">
        <f>'Filter by planned &amp; actual'!G924</f>
        <v>0</v>
      </c>
      <c r="D2712" s="24">
        <f>'Filter by planned &amp; actual'!G2712</f>
        <v>0</v>
      </c>
      <c r="E2712" s="19" t="s">
        <v>282</v>
      </c>
      <c r="F2712" s="26">
        <v>44743</v>
      </c>
    </row>
    <row r="2713" spans="1:6" hidden="1">
      <c r="A2713" s="19">
        <v>30</v>
      </c>
      <c r="B2713" s="19" t="s">
        <v>38</v>
      </c>
      <c r="C2713" s="24">
        <f>'Filter by planned &amp; actual'!G925</f>
        <v>0</v>
      </c>
      <c r="D2713" s="24">
        <f>'Filter by planned &amp; actual'!G2713</f>
        <v>0</v>
      </c>
      <c r="E2713" s="19" t="s">
        <v>282</v>
      </c>
      <c r="F2713" s="26">
        <v>44743</v>
      </c>
    </row>
    <row r="2714" spans="1:6" hidden="1">
      <c r="A2714" s="19">
        <v>31</v>
      </c>
      <c r="B2714" s="19" t="s">
        <v>39</v>
      </c>
      <c r="C2714" s="24">
        <f>'Filter by planned &amp; actual'!G926</f>
        <v>0</v>
      </c>
      <c r="D2714" s="24">
        <f>'Filter by planned &amp; actual'!G2714</f>
        <v>0</v>
      </c>
      <c r="E2714" s="19" t="s">
        <v>282</v>
      </c>
      <c r="F2714" s="26">
        <v>44743</v>
      </c>
    </row>
    <row r="2715" spans="1:6" hidden="1">
      <c r="A2715" s="19">
        <v>32</v>
      </c>
      <c r="B2715" s="19" t="s">
        <v>40</v>
      </c>
      <c r="C2715" s="24">
        <f>'Filter by planned &amp; actual'!G927</f>
        <v>0</v>
      </c>
      <c r="D2715" s="24">
        <f>'Filter by planned &amp; actual'!G2715</f>
        <v>0</v>
      </c>
      <c r="E2715" s="19" t="s">
        <v>282</v>
      </c>
      <c r="F2715" s="26">
        <v>44743</v>
      </c>
    </row>
    <row r="2716" spans="1:6" hidden="1">
      <c r="A2716" s="19">
        <v>33</v>
      </c>
      <c r="B2716" s="19" t="s">
        <v>41</v>
      </c>
      <c r="C2716" s="24">
        <f>'Filter by planned &amp; actual'!G928</f>
        <v>4428270.07</v>
      </c>
      <c r="D2716" s="24">
        <f>'Filter by planned &amp; actual'!G2716</f>
        <v>173530.09</v>
      </c>
      <c r="E2716" s="19" t="s">
        <v>282</v>
      </c>
      <c r="F2716" s="26">
        <v>44743</v>
      </c>
    </row>
    <row r="2717" spans="1:6" hidden="1">
      <c r="A2717" s="19">
        <v>34</v>
      </c>
      <c r="B2717" s="19" t="s">
        <v>42</v>
      </c>
      <c r="C2717" s="24">
        <f>'Filter by planned &amp; actual'!G929</f>
        <v>5651414</v>
      </c>
      <c r="D2717" s="24">
        <f>'Filter by planned &amp; actual'!G2717</f>
        <v>0</v>
      </c>
      <c r="E2717" s="19" t="s">
        <v>282</v>
      </c>
      <c r="F2717" s="26">
        <v>44743</v>
      </c>
    </row>
    <row r="2718" spans="1:6" hidden="1">
      <c r="A2718" s="19">
        <v>35</v>
      </c>
      <c r="B2718" s="19" t="s">
        <v>43</v>
      </c>
      <c r="C2718" s="24">
        <f>'Filter by planned &amp; actual'!G930</f>
        <v>0</v>
      </c>
      <c r="D2718" s="24">
        <f>'Filter by planned &amp; actual'!G2718</f>
        <v>0</v>
      </c>
      <c r="E2718" s="19" t="s">
        <v>282</v>
      </c>
      <c r="F2718" s="26">
        <v>44743</v>
      </c>
    </row>
    <row r="2719" spans="1:6" hidden="1">
      <c r="A2719" s="19">
        <v>36</v>
      </c>
      <c r="B2719" s="19" t="s">
        <v>44</v>
      </c>
      <c r="C2719" s="24">
        <f>'Filter by planned &amp; actual'!G931</f>
        <v>0</v>
      </c>
      <c r="D2719" s="24">
        <f>'Filter by planned &amp; actual'!G2719</f>
        <v>0</v>
      </c>
      <c r="E2719" s="19" t="s">
        <v>282</v>
      </c>
      <c r="F2719" s="26">
        <v>44743</v>
      </c>
    </row>
    <row r="2720" spans="1:6" hidden="1">
      <c r="A2720" s="19">
        <v>37</v>
      </c>
      <c r="B2720" s="19" t="s">
        <v>1980</v>
      </c>
      <c r="C2720" s="24">
        <f>'Filter by planned &amp; actual'!G932</f>
        <v>202141</v>
      </c>
      <c r="D2720" s="24">
        <f>'Filter by planned &amp; actual'!G2720</f>
        <v>15499223.290000001</v>
      </c>
      <c r="E2720" s="19" t="s">
        <v>282</v>
      </c>
      <c r="F2720" s="26">
        <v>44743</v>
      </c>
    </row>
    <row r="2721" spans="1:6" hidden="1">
      <c r="A2721" s="19">
        <v>38</v>
      </c>
      <c r="B2721" s="19" t="s">
        <v>1982</v>
      </c>
      <c r="C2721" s="24">
        <f>'Filter by planned &amp; actual'!G933</f>
        <v>20275489</v>
      </c>
      <c r="D2721" s="24">
        <f>'Filter by planned &amp; actual'!G2721</f>
        <v>37572474.36999999</v>
      </c>
      <c r="E2721" s="19" t="s">
        <v>282</v>
      </c>
      <c r="F2721" s="26">
        <v>44743</v>
      </c>
    </row>
    <row r="2722" spans="1:6" hidden="1">
      <c r="A2722" s="19">
        <v>39</v>
      </c>
      <c r="B2722" s="19" t="s">
        <v>1984</v>
      </c>
      <c r="C2722" s="24">
        <f>'Filter by planned &amp; actual'!G934</f>
        <v>11591283</v>
      </c>
      <c r="D2722" s="24">
        <f>'Filter by planned &amp; actual'!G2722</f>
        <v>18363954.66</v>
      </c>
      <c r="E2722" s="19" t="s">
        <v>282</v>
      </c>
      <c r="F2722" s="26">
        <v>44743</v>
      </c>
    </row>
    <row r="2723" spans="1:6" hidden="1">
      <c r="A2723" s="19">
        <v>40</v>
      </c>
      <c r="B2723" s="60" t="s">
        <v>2001</v>
      </c>
      <c r="C2723" s="24">
        <f>'Filter by planned &amp; actual'!G935</f>
        <v>0</v>
      </c>
      <c r="D2723" s="24">
        <f>'Filter by planned &amp; actual'!G2723</f>
        <v>15234724.460000003</v>
      </c>
      <c r="E2723" s="19" t="s">
        <v>282</v>
      </c>
      <c r="F2723" s="26">
        <v>44743</v>
      </c>
    </row>
    <row r="2724" spans="1:6" hidden="1">
      <c r="A2724" s="19">
        <v>41</v>
      </c>
      <c r="B2724" s="60" t="s">
        <v>2002</v>
      </c>
      <c r="C2724" s="24">
        <f>'Filter by planned &amp; actual'!G936</f>
        <v>0</v>
      </c>
      <c r="D2724" s="24">
        <f>'Filter by planned &amp; actual'!G2724</f>
        <v>176513.79</v>
      </c>
      <c r="E2724" s="19" t="s">
        <v>282</v>
      </c>
      <c r="F2724" s="26">
        <v>44743</v>
      </c>
    </row>
    <row r="2725" spans="1:6" hidden="1">
      <c r="A2725" s="19">
        <v>42</v>
      </c>
      <c r="B2725" s="60" t="s">
        <v>2003</v>
      </c>
      <c r="C2725" s="24">
        <f>'Filter by planned &amp; actual'!G937</f>
        <v>51000000</v>
      </c>
      <c r="D2725" s="24">
        <f>'Filter by planned &amp; actual'!G2725</f>
        <v>22681502.279999994</v>
      </c>
      <c r="E2725" s="19" t="s">
        <v>282</v>
      </c>
      <c r="F2725" s="26">
        <v>44743</v>
      </c>
    </row>
    <row r="2726" spans="1:6" hidden="1">
      <c r="A2726" s="19">
        <v>43</v>
      </c>
      <c r="B2726" s="19" t="s">
        <v>2064</v>
      </c>
      <c r="C2726" s="24">
        <f>'Filter by planned &amp; actual'!G938</f>
        <v>0</v>
      </c>
      <c r="D2726" s="24">
        <f>'Filter by planned &amp; actual'!G2726</f>
        <v>0</v>
      </c>
      <c r="E2726" s="19" t="s">
        <v>282</v>
      </c>
      <c r="F2726" s="26">
        <v>44743</v>
      </c>
    </row>
    <row r="2727" spans="1:6" hidden="1">
      <c r="A2727" s="19">
        <v>44</v>
      </c>
      <c r="B2727" s="19" t="s">
        <v>2062</v>
      </c>
      <c r="C2727" s="24">
        <f>'Filter by planned &amp; actual'!G939</f>
        <v>0</v>
      </c>
      <c r="D2727" s="24">
        <f>'Filter by planned &amp; actual'!G2727</f>
        <v>0</v>
      </c>
      <c r="E2727" s="19" t="s">
        <v>282</v>
      </c>
      <c r="F2727" s="26">
        <v>44743</v>
      </c>
    </row>
    <row r="2728" spans="1:6" hidden="1">
      <c r="A2728" s="19">
        <v>45</v>
      </c>
      <c r="B2728" s="19" t="s">
        <v>2063</v>
      </c>
      <c r="C2728" s="24">
        <f>'Filter by planned &amp; actual'!G940</f>
        <v>0</v>
      </c>
      <c r="D2728" s="24">
        <f>'Filter by planned &amp; actual'!G2728</f>
        <v>0</v>
      </c>
      <c r="E2728" s="19" t="s">
        <v>282</v>
      </c>
      <c r="F2728" s="26">
        <v>44743</v>
      </c>
    </row>
    <row r="2729" spans="1:6" hidden="1">
      <c r="A2729" s="19">
        <v>46</v>
      </c>
      <c r="B2729" s="12" t="s">
        <v>2065</v>
      </c>
      <c r="C2729" s="24">
        <f>'Filter by planned &amp; actual'!G941</f>
        <v>28911255</v>
      </c>
      <c r="D2729" s="24">
        <f>'Filter by planned &amp; actual'!G2729</f>
        <v>62374680.919999965</v>
      </c>
      <c r="E2729" s="19" t="s">
        <v>282</v>
      </c>
      <c r="F2729" s="26">
        <v>44743</v>
      </c>
    </row>
    <row r="2730" spans="1:6" hidden="1">
      <c r="A2730" s="19">
        <v>47</v>
      </c>
      <c r="B2730" s="12" t="s">
        <v>2066</v>
      </c>
      <c r="C2730" s="24">
        <f>'Filter by planned &amp; actual'!G942</f>
        <v>75204403</v>
      </c>
      <c r="D2730" s="24">
        <f>'Filter by planned &amp; actual'!G2730</f>
        <v>4701740.3600000003</v>
      </c>
      <c r="E2730" s="19" t="s">
        <v>282</v>
      </c>
      <c r="F2730" s="26">
        <v>44743</v>
      </c>
    </row>
    <row r="2731" spans="1:6" hidden="1">
      <c r="A2731" s="19">
        <v>48</v>
      </c>
      <c r="B2731" s="19" t="s">
        <v>2068</v>
      </c>
      <c r="C2731" s="24">
        <f>'Filter by planned &amp; actual'!G943</f>
        <v>815875</v>
      </c>
      <c r="D2731" s="24">
        <f>'Filter by planned &amp; actual'!G2731</f>
        <v>8687986.8800000027</v>
      </c>
      <c r="E2731" s="19" t="s">
        <v>282</v>
      </c>
      <c r="F2731" s="26">
        <v>44743</v>
      </c>
    </row>
    <row r="2732" spans="1:6" hidden="1">
      <c r="A2732" s="19">
        <v>49</v>
      </c>
      <c r="B2732" s="19" t="s">
        <v>2069</v>
      </c>
      <c r="C2732" s="24">
        <f>'Filter by planned &amp; actual'!G944</f>
        <v>0</v>
      </c>
      <c r="D2732" s="24">
        <f>'Filter by planned &amp; actual'!G2732</f>
        <v>0</v>
      </c>
      <c r="E2732" s="19" t="s">
        <v>282</v>
      </c>
      <c r="F2732" s="26">
        <v>44743</v>
      </c>
    </row>
    <row r="2733" spans="1:6" hidden="1">
      <c r="A2733" s="19">
        <v>50</v>
      </c>
      <c r="B2733" s="19" t="s">
        <v>66</v>
      </c>
      <c r="C2733" s="24">
        <f>'Filter by planned &amp; actual'!G945</f>
        <v>0</v>
      </c>
      <c r="D2733" s="24">
        <f>'Filter by planned &amp; actual'!G2733</f>
        <v>0</v>
      </c>
      <c r="E2733" s="19" t="s">
        <v>282</v>
      </c>
      <c r="F2733" s="26">
        <v>44743</v>
      </c>
    </row>
    <row r="2734" spans="1:6" hidden="1">
      <c r="A2734" s="19">
        <v>51</v>
      </c>
      <c r="B2734" s="19" t="s">
        <v>67</v>
      </c>
      <c r="C2734" s="24">
        <f>'Filter by planned &amp; actual'!G946</f>
        <v>0</v>
      </c>
      <c r="D2734" s="24">
        <f>'Filter by planned &amp; actual'!G2734</f>
        <v>318267.98</v>
      </c>
      <c r="E2734" s="19" t="s">
        <v>282</v>
      </c>
      <c r="F2734" s="26">
        <v>44743</v>
      </c>
    </row>
    <row r="2735" spans="1:6" hidden="1">
      <c r="A2735" s="19">
        <v>52</v>
      </c>
      <c r="B2735" s="19" t="s">
        <v>68</v>
      </c>
      <c r="C2735" s="24">
        <f>'Filter by planned &amp; actual'!G947</f>
        <v>0</v>
      </c>
      <c r="D2735" s="24">
        <f>'Filter by planned &amp; actual'!G2735</f>
        <v>0</v>
      </c>
      <c r="E2735" s="19" t="s">
        <v>282</v>
      </c>
      <c r="F2735" s="26">
        <v>44743</v>
      </c>
    </row>
    <row r="2736" spans="1:6" hidden="1">
      <c r="A2736" s="19">
        <v>53</v>
      </c>
      <c r="B2736" s="19" t="s">
        <v>69</v>
      </c>
      <c r="C2736" s="24">
        <f>'Filter by planned &amp; actual'!G948</f>
        <v>0</v>
      </c>
      <c r="D2736" s="24">
        <f>'Filter by planned &amp; actual'!G2736</f>
        <v>80000</v>
      </c>
      <c r="E2736" s="19" t="s">
        <v>282</v>
      </c>
      <c r="F2736" s="26">
        <v>44743</v>
      </c>
    </row>
    <row r="2737" spans="1:6" hidden="1">
      <c r="A2737" s="19">
        <v>54</v>
      </c>
      <c r="B2737" s="19" t="s">
        <v>70</v>
      </c>
      <c r="C2737" s="24">
        <f>'Filter by planned &amp; actual'!G949</f>
        <v>0</v>
      </c>
      <c r="D2737" s="24">
        <f>'Filter by planned &amp; actual'!G2737</f>
        <v>8610</v>
      </c>
      <c r="E2737" s="19" t="s">
        <v>282</v>
      </c>
      <c r="F2737" s="26">
        <v>44743</v>
      </c>
    </row>
    <row r="2738" spans="1:6" hidden="1">
      <c r="A2738" s="19">
        <v>55</v>
      </c>
      <c r="B2738" s="19" t="s">
        <v>71</v>
      </c>
      <c r="C2738" s="24">
        <f>'Filter by planned &amp; actual'!G950</f>
        <v>0</v>
      </c>
      <c r="D2738" s="24">
        <f>'Filter by planned &amp; actual'!G2738</f>
        <v>0</v>
      </c>
      <c r="E2738" s="19" t="s">
        <v>282</v>
      </c>
      <c r="F2738" s="26">
        <v>44743</v>
      </c>
    </row>
    <row r="2739" spans="1:6" hidden="1">
      <c r="A2739" s="19">
        <v>56</v>
      </c>
      <c r="B2739" s="19" t="s">
        <v>72</v>
      </c>
      <c r="C2739" s="24">
        <f>'Filter by planned &amp; actual'!G951</f>
        <v>0</v>
      </c>
      <c r="D2739" s="24">
        <f>'Filter by planned &amp; actual'!G2739</f>
        <v>0</v>
      </c>
      <c r="E2739" s="19" t="s">
        <v>282</v>
      </c>
      <c r="F2739" s="26">
        <v>44743</v>
      </c>
    </row>
    <row r="2740" spans="1:6" hidden="1">
      <c r="A2740" s="19">
        <v>57</v>
      </c>
      <c r="B2740" s="19" t="s">
        <v>73</v>
      </c>
      <c r="C2740" s="24">
        <f>'Filter by planned &amp; actual'!G952</f>
        <v>0</v>
      </c>
      <c r="D2740" s="24">
        <f>'Filter by planned &amp; actual'!G2740</f>
        <v>0</v>
      </c>
      <c r="E2740" s="19" t="s">
        <v>282</v>
      </c>
      <c r="F2740" s="26">
        <v>44743</v>
      </c>
    </row>
    <row r="2741" spans="1:6" hidden="1">
      <c r="A2741" s="19">
        <v>58</v>
      </c>
      <c r="B2741" s="19" t="s">
        <v>74</v>
      </c>
      <c r="C2741" s="24">
        <f>'Filter by planned &amp; actual'!G953</f>
        <v>0</v>
      </c>
      <c r="D2741" s="24">
        <f>'Filter by planned &amp; actual'!G2741</f>
        <v>0</v>
      </c>
      <c r="E2741" s="19" t="s">
        <v>282</v>
      </c>
      <c r="F2741" s="26">
        <v>44743</v>
      </c>
    </row>
    <row r="2742" spans="1:6" hidden="1">
      <c r="A2742" s="19">
        <v>59</v>
      </c>
      <c r="B2742" s="19" t="s">
        <v>75</v>
      </c>
      <c r="C2742" s="24">
        <f>'Filter by planned &amp; actual'!G954</f>
        <v>0</v>
      </c>
      <c r="D2742" s="24">
        <f>'Filter by planned &amp; actual'!G2742</f>
        <v>0</v>
      </c>
      <c r="E2742" s="19" t="s">
        <v>282</v>
      </c>
      <c r="F2742" s="26">
        <v>44743</v>
      </c>
    </row>
    <row r="2743" spans="1:6" hidden="1">
      <c r="A2743" s="19">
        <v>60</v>
      </c>
      <c r="B2743" s="19" t="s">
        <v>76</v>
      </c>
      <c r="C2743" s="24">
        <f>'Filter by planned &amp; actual'!G955</f>
        <v>0</v>
      </c>
      <c r="D2743" s="24">
        <f>'Filter by planned &amp; actual'!G2743</f>
        <v>0</v>
      </c>
      <c r="E2743" s="19" t="s">
        <v>282</v>
      </c>
      <c r="F2743" s="26">
        <v>44743</v>
      </c>
    </row>
    <row r="2744" spans="1:6" hidden="1">
      <c r="A2744" s="19">
        <v>61</v>
      </c>
      <c r="B2744" s="19" t="s">
        <v>77</v>
      </c>
      <c r="C2744" s="24">
        <f>'Filter by planned &amp; actual'!G956</f>
        <v>0</v>
      </c>
      <c r="D2744" s="24">
        <f>'Filter by planned &amp; actual'!G2744</f>
        <v>0</v>
      </c>
      <c r="E2744" s="19" t="s">
        <v>282</v>
      </c>
      <c r="F2744" s="26">
        <v>44743</v>
      </c>
    </row>
    <row r="2745" spans="1:6" hidden="1">
      <c r="A2745" s="19">
        <v>62</v>
      </c>
      <c r="B2745" s="19" t="s">
        <v>87</v>
      </c>
      <c r="C2745" s="24">
        <f>'Filter by planned &amp; actual'!G957</f>
        <v>0</v>
      </c>
      <c r="D2745" s="24">
        <f>'Filter by planned &amp; actual'!G2745</f>
        <v>0</v>
      </c>
      <c r="E2745" s="19" t="s">
        <v>282</v>
      </c>
      <c r="F2745" s="26">
        <v>44743</v>
      </c>
    </row>
    <row r="2746" spans="1:6" hidden="1">
      <c r="A2746" s="19">
        <v>63</v>
      </c>
      <c r="B2746" s="19" t="s">
        <v>93</v>
      </c>
      <c r="C2746" s="24">
        <f>'Filter by planned &amp; actual'!G958</f>
        <v>0</v>
      </c>
      <c r="D2746" s="24">
        <f>'Filter by planned &amp; actual'!G2746</f>
        <v>0</v>
      </c>
      <c r="E2746" s="19" t="s">
        <v>282</v>
      </c>
      <c r="F2746" s="26">
        <v>44743</v>
      </c>
    </row>
    <row r="2747" spans="1:6" hidden="1">
      <c r="A2747" s="19">
        <v>64</v>
      </c>
      <c r="B2747" s="19" t="s">
        <v>94</v>
      </c>
      <c r="C2747" s="24">
        <f>'Filter by planned &amp; actual'!G959</f>
        <v>0</v>
      </c>
      <c r="D2747" s="24">
        <f>'Filter by planned &amp; actual'!G2747</f>
        <v>0</v>
      </c>
      <c r="E2747" s="19" t="s">
        <v>282</v>
      </c>
      <c r="F2747" s="26">
        <v>44743</v>
      </c>
    </row>
    <row r="2748" spans="1:6" hidden="1">
      <c r="A2748" s="19">
        <v>65</v>
      </c>
      <c r="B2748" s="19" t="s">
        <v>95</v>
      </c>
      <c r="C2748" s="24">
        <f>'Filter by planned &amp; actual'!G960</f>
        <v>0</v>
      </c>
      <c r="D2748" s="24">
        <f>'Filter by planned &amp; actual'!G2748</f>
        <v>0</v>
      </c>
      <c r="E2748" s="19" t="s">
        <v>282</v>
      </c>
      <c r="F2748" s="26">
        <v>44743</v>
      </c>
    </row>
    <row r="2749" spans="1:6" hidden="1">
      <c r="A2749" s="19">
        <v>66</v>
      </c>
      <c r="B2749" s="19" t="s">
        <v>96</v>
      </c>
      <c r="C2749" s="24">
        <f>'Filter by planned &amp; actual'!G961</f>
        <v>0</v>
      </c>
      <c r="D2749" s="24">
        <f>'Filter by planned &amp; actual'!G2749</f>
        <v>0</v>
      </c>
      <c r="E2749" s="19" t="s">
        <v>282</v>
      </c>
      <c r="F2749" s="26">
        <v>44743</v>
      </c>
    </row>
    <row r="2750" spans="1:6" hidden="1">
      <c r="A2750" s="19">
        <v>67</v>
      </c>
      <c r="B2750" s="19" t="s">
        <v>97</v>
      </c>
      <c r="C2750" s="24">
        <f>'Filter by planned &amp; actual'!G962</f>
        <v>0</v>
      </c>
      <c r="D2750" s="24">
        <f>'Filter by planned &amp; actual'!G2750</f>
        <v>0</v>
      </c>
      <c r="E2750" s="19" t="s">
        <v>282</v>
      </c>
      <c r="F2750" s="26">
        <v>44743</v>
      </c>
    </row>
    <row r="2751" spans="1:6" hidden="1">
      <c r="A2751" s="19">
        <v>68</v>
      </c>
      <c r="B2751" s="19" t="s">
        <v>98</v>
      </c>
      <c r="C2751" s="24">
        <f>'Filter by planned &amp; actual'!G963</f>
        <v>0</v>
      </c>
      <c r="D2751" s="24">
        <f>'Filter by planned &amp; actual'!G2751</f>
        <v>0</v>
      </c>
      <c r="E2751" s="19" t="s">
        <v>282</v>
      </c>
      <c r="F2751" s="26">
        <v>44743</v>
      </c>
    </row>
    <row r="2752" spans="1:6" hidden="1">
      <c r="A2752" s="19">
        <v>69</v>
      </c>
      <c r="B2752" s="19" t="s">
        <v>99</v>
      </c>
      <c r="C2752" s="24">
        <f>'Filter by planned &amp; actual'!G964</f>
        <v>0</v>
      </c>
      <c r="D2752" s="24">
        <f>'Filter by planned &amp; actual'!G2752</f>
        <v>0</v>
      </c>
      <c r="E2752" s="19" t="s">
        <v>282</v>
      </c>
      <c r="F2752" s="26">
        <v>44743</v>
      </c>
    </row>
    <row r="2753" spans="1:6" hidden="1">
      <c r="A2753" s="19">
        <v>70</v>
      </c>
      <c r="B2753" s="19" t="s">
        <v>100</v>
      </c>
      <c r="C2753" s="24">
        <f>'Filter by planned &amp; actual'!G965</f>
        <v>0</v>
      </c>
      <c r="D2753" s="24">
        <f>'Filter by planned &amp; actual'!G2753</f>
        <v>19380.599999999999</v>
      </c>
      <c r="E2753" s="19" t="s">
        <v>282</v>
      </c>
      <c r="F2753" s="26">
        <v>44743</v>
      </c>
    </row>
    <row r="2754" spans="1:6" hidden="1">
      <c r="A2754" s="19">
        <v>71</v>
      </c>
      <c r="B2754" s="19" t="s">
        <v>101</v>
      </c>
      <c r="C2754" s="24">
        <f>'Filter by planned &amp; actual'!G966</f>
        <v>0</v>
      </c>
      <c r="D2754" s="24">
        <f>'Filter by planned &amp; actual'!G2754</f>
        <v>0</v>
      </c>
      <c r="E2754" s="19" t="s">
        <v>282</v>
      </c>
      <c r="F2754" s="26">
        <v>44743</v>
      </c>
    </row>
    <row r="2755" spans="1:6" hidden="1">
      <c r="A2755" s="19">
        <v>72</v>
      </c>
      <c r="B2755" s="19" t="s">
        <v>102</v>
      </c>
      <c r="C2755" s="24">
        <f>'Filter by planned &amp; actual'!G967</f>
        <v>0</v>
      </c>
      <c r="D2755" s="24">
        <f>'Filter by planned &amp; actual'!G2755</f>
        <v>0</v>
      </c>
      <c r="E2755" s="19" t="s">
        <v>282</v>
      </c>
      <c r="F2755" s="26">
        <v>44743</v>
      </c>
    </row>
    <row r="2756" spans="1:6" hidden="1">
      <c r="A2756" s="19">
        <v>73</v>
      </c>
      <c r="B2756" s="19" t="s">
        <v>103</v>
      </c>
      <c r="C2756" s="24">
        <f>'Filter by planned &amp; actual'!G968</f>
        <v>0</v>
      </c>
      <c r="D2756" s="24">
        <f>'Filter by planned &amp; actual'!G2756</f>
        <v>0</v>
      </c>
      <c r="E2756" s="19" t="s">
        <v>282</v>
      </c>
      <c r="F2756" s="26">
        <v>44743</v>
      </c>
    </row>
    <row r="2757" spans="1:6" hidden="1">
      <c r="A2757" s="19">
        <v>74</v>
      </c>
      <c r="B2757" s="19" t="s">
        <v>104</v>
      </c>
      <c r="C2757" s="24">
        <f>'Filter by planned &amp; actual'!G969</f>
        <v>0</v>
      </c>
      <c r="D2757" s="24">
        <f>'Filter by planned &amp; actual'!G2757</f>
        <v>0</v>
      </c>
      <c r="E2757" s="19" t="s">
        <v>282</v>
      </c>
      <c r="F2757" s="26">
        <v>44743</v>
      </c>
    </row>
    <row r="2758" spans="1:6" hidden="1">
      <c r="A2758" s="19">
        <v>75</v>
      </c>
      <c r="B2758" s="19" t="s">
        <v>105</v>
      </c>
      <c r="C2758" s="24">
        <f>'Filter by planned &amp; actual'!G970</f>
        <v>0</v>
      </c>
      <c r="D2758" s="24">
        <f>'Filter by planned &amp; actual'!G2758</f>
        <v>0</v>
      </c>
      <c r="E2758" s="19" t="s">
        <v>282</v>
      </c>
      <c r="F2758" s="26">
        <v>44743</v>
      </c>
    </row>
    <row r="2759" spans="1:6" hidden="1">
      <c r="A2759" s="19">
        <v>76</v>
      </c>
      <c r="B2759" s="19" t="s">
        <v>111</v>
      </c>
      <c r="C2759" s="24">
        <f>'Filter by planned &amp; actual'!G971</f>
        <v>0</v>
      </c>
      <c r="D2759" s="24">
        <f>'Filter by planned &amp; actual'!G2759</f>
        <v>0</v>
      </c>
      <c r="E2759" s="19" t="s">
        <v>282</v>
      </c>
      <c r="F2759" s="26">
        <v>44743</v>
      </c>
    </row>
    <row r="2760" spans="1:6" hidden="1">
      <c r="A2760" s="19">
        <v>77</v>
      </c>
      <c r="B2760" s="19" t="s">
        <v>112</v>
      </c>
      <c r="C2760" s="24">
        <f>'Filter by planned &amp; actual'!G972</f>
        <v>0</v>
      </c>
      <c r="D2760" s="24">
        <f>'Filter by planned &amp; actual'!G2760</f>
        <v>0</v>
      </c>
      <c r="E2760" s="19" t="s">
        <v>282</v>
      </c>
      <c r="F2760" s="26">
        <v>44743</v>
      </c>
    </row>
    <row r="2761" spans="1:6" hidden="1">
      <c r="A2761" s="19">
        <v>78</v>
      </c>
      <c r="B2761" s="19" t="s">
        <v>113</v>
      </c>
      <c r="C2761" s="24">
        <f>'Filter by planned &amp; actual'!G973</f>
        <v>0</v>
      </c>
      <c r="D2761" s="24">
        <f>'Filter by planned &amp; actual'!G2761</f>
        <v>0</v>
      </c>
      <c r="E2761" s="19" t="s">
        <v>282</v>
      </c>
      <c r="F2761" s="26">
        <v>44743</v>
      </c>
    </row>
    <row r="2762" spans="1:6" hidden="1">
      <c r="A2762" s="19">
        <v>79</v>
      </c>
      <c r="B2762" s="19" t="s">
        <v>114</v>
      </c>
      <c r="C2762" s="24">
        <f>'Filter by planned &amp; actual'!G974</f>
        <v>0</v>
      </c>
      <c r="D2762" s="24">
        <f>'Filter by planned &amp; actual'!G2762</f>
        <v>0</v>
      </c>
      <c r="E2762" s="19" t="s">
        <v>282</v>
      </c>
      <c r="F2762" s="26">
        <v>44743</v>
      </c>
    </row>
    <row r="2763" spans="1:6" hidden="1">
      <c r="A2763" s="19">
        <v>80</v>
      </c>
      <c r="B2763" s="19" t="s">
        <v>115</v>
      </c>
      <c r="C2763" s="24">
        <f>'Filter by planned &amp; actual'!G975</f>
        <v>0</v>
      </c>
      <c r="D2763" s="24">
        <f>'Filter by planned &amp; actual'!G2763</f>
        <v>0</v>
      </c>
      <c r="E2763" s="19" t="s">
        <v>282</v>
      </c>
      <c r="F2763" s="26">
        <v>44743</v>
      </c>
    </row>
    <row r="2764" spans="1:6" hidden="1">
      <c r="A2764" s="19">
        <v>81</v>
      </c>
      <c r="B2764" s="19" t="s">
        <v>116</v>
      </c>
      <c r="C2764" s="24">
        <f>'Filter by planned &amp; actual'!G976</f>
        <v>0</v>
      </c>
      <c r="D2764" s="24">
        <f>'Filter by planned &amp; actual'!G2764</f>
        <v>0</v>
      </c>
      <c r="E2764" s="19" t="s">
        <v>282</v>
      </c>
      <c r="F2764" s="26">
        <v>44743</v>
      </c>
    </row>
    <row r="2765" spans="1:6" hidden="1">
      <c r="A2765" s="19">
        <v>82</v>
      </c>
      <c r="B2765" s="19" t="s">
        <v>117</v>
      </c>
      <c r="C2765" s="24">
        <f>'Filter by planned &amp; actual'!G977</f>
        <v>0</v>
      </c>
      <c r="D2765" s="24">
        <f>'Filter by planned &amp; actual'!G2765</f>
        <v>0</v>
      </c>
      <c r="E2765" s="19" t="s">
        <v>282</v>
      </c>
      <c r="F2765" s="26">
        <v>44743</v>
      </c>
    </row>
    <row r="2766" spans="1:6" hidden="1">
      <c r="A2766" s="19">
        <v>83</v>
      </c>
      <c r="B2766" s="19" t="s">
        <v>118</v>
      </c>
      <c r="C2766" s="24">
        <f>'Filter by planned &amp; actual'!G978</f>
        <v>0</v>
      </c>
      <c r="D2766" s="24">
        <f>'Filter by planned &amp; actual'!G2766</f>
        <v>0</v>
      </c>
      <c r="E2766" s="19" t="s">
        <v>282</v>
      </c>
      <c r="F2766" s="26">
        <v>44743</v>
      </c>
    </row>
    <row r="2767" spans="1:6" hidden="1">
      <c r="A2767" s="19">
        <v>84</v>
      </c>
      <c r="B2767" s="19" t="s">
        <v>119</v>
      </c>
      <c r="C2767" s="24">
        <f>'Filter by planned &amp; actual'!G979</f>
        <v>0</v>
      </c>
      <c r="D2767" s="24">
        <f>'Filter by planned &amp; actual'!G2767</f>
        <v>0</v>
      </c>
      <c r="E2767" s="19" t="s">
        <v>282</v>
      </c>
      <c r="F2767" s="26">
        <v>44743</v>
      </c>
    </row>
    <row r="2768" spans="1:6" hidden="1">
      <c r="A2768" s="19">
        <v>85</v>
      </c>
      <c r="B2768" s="19" t="s">
        <v>120</v>
      </c>
      <c r="C2768" s="24">
        <f>'Filter by planned &amp; actual'!G980</f>
        <v>0</v>
      </c>
      <c r="D2768" s="24">
        <f>'Filter by planned &amp; actual'!G2768</f>
        <v>0</v>
      </c>
      <c r="E2768" s="19" t="s">
        <v>282</v>
      </c>
      <c r="F2768" s="26">
        <v>44743</v>
      </c>
    </row>
    <row r="2769" spans="1:6" hidden="1">
      <c r="A2769" s="19">
        <v>86</v>
      </c>
      <c r="B2769" s="19" t="s">
        <v>121</v>
      </c>
      <c r="C2769" s="24">
        <f>'Filter by planned &amp; actual'!G981</f>
        <v>0</v>
      </c>
      <c r="D2769" s="24">
        <f>'Filter by planned &amp; actual'!G2769</f>
        <v>0</v>
      </c>
      <c r="E2769" s="19" t="s">
        <v>282</v>
      </c>
      <c r="F2769" s="26">
        <v>44743</v>
      </c>
    </row>
    <row r="2770" spans="1:6" hidden="1">
      <c r="A2770" s="19">
        <v>87</v>
      </c>
      <c r="B2770" s="19" t="s">
        <v>122</v>
      </c>
      <c r="C2770" s="24">
        <f>'Filter by planned &amp; actual'!G982</f>
        <v>0</v>
      </c>
      <c r="D2770" s="24">
        <f>'Filter by planned &amp; actual'!G2770</f>
        <v>0</v>
      </c>
      <c r="E2770" s="19" t="s">
        <v>282</v>
      </c>
      <c r="F2770" s="26">
        <v>44743</v>
      </c>
    </row>
    <row r="2771" spans="1:6" hidden="1">
      <c r="A2771" s="19">
        <v>88</v>
      </c>
      <c r="B2771" s="19" t="s">
        <v>123</v>
      </c>
      <c r="C2771" s="24">
        <f>'Filter by planned &amp; actual'!G983</f>
        <v>0</v>
      </c>
      <c r="D2771" s="24">
        <f>'Filter by planned &amp; actual'!G2771</f>
        <v>0</v>
      </c>
      <c r="E2771" s="19" t="s">
        <v>282</v>
      </c>
      <c r="F2771" s="26">
        <v>44743</v>
      </c>
    </row>
    <row r="2772" spans="1:6" hidden="1">
      <c r="A2772" s="19">
        <v>89</v>
      </c>
      <c r="B2772" s="19" t="s">
        <v>126</v>
      </c>
      <c r="C2772" s="24">
        <f>'Filter by planned &amp; actual'!G984</f>
        <v>0</v>
      </c>
      <c r="D2772" s="24">
        <f>'Filter by planned &amp; actual'!G2772</f>
        <v>0</v>
      </c>
      <c r="E2772" s="19" t="s">
        <v>282</v>
      </c>
      <c r="F2772" s="26">
        <v>44743</v>
      </c>
    </row>
    <row r="2773" spans="1:6" hidden="1">
      <c r="A2773" s="19">
        <v>90</v>
      </c>
      <c r="B2773" s="19" t="s">
        <v>284</v>
      </c>
      <c r="C2773" s="24">
        <f>'Filter by planned &amp; actual'!G985</f>
        <v>0</v>
      </c>
      <c r="D2773" s="24">
        <f>'Filter by planned &amp; actual'!G2773</f>
        <v>0</v>
      </c>
      <c r="E2773" s="19" t="s">
        <v>282</v>
      </c>
      <c r="F2773" s="26">
        <v>44743</v>
      </c>
    </row>
    <row r="2774" spans="1:6" hidden="1">
      <c r="A2774" s="19">
        <v>91</v>
      </c>
      <c r="B2774" s="19" t="s">
        <v>2006</v>
      </c>
      <c r="C2774" s="24">
        <f>'Filter by planned &amp; actual'!G986</f>
        <v>0</v>
      </c>
      <c r="D2774" s="24">
        <f>'Filter by planned &amp; actual'!G2774</f>
        <v>0</v>
      </c>
      <c r="E2774" s="19" t="s">
        <v>282</v>
      </c>
      <c r="F2774" s="26">
        <v>44743</v>
      </c>
    </row>
    <row r="2775" spans="1:6" hidden="1">
      <c r="A2775" s="19">
        <v>92</v>
      </c>
      <c r="B2775" s="19" t="s">
        <v>283</v>
      </c>
      <c r="C2775" s="24">
        <f>'Filter by planned &amp; actual'!G987</f>
        <v>0</v>
      </c>
      <c r="D2775" s="24">
        <f>'Filter by planned &amp; actual'!G2775</f>
        <v>0</v>
      </c>
      <c r="E2775" s="19" t="s">
        <v>282</v>
      </c>
      <c r="F2775" s="26">
        <v>44743</v>
      </c>
    </row>
    <row r="2776" spans="1:6" hidden="1">
      <c r="A2776" s="19">
        <v>93</v>
      </c>
      <c r="B2776" s="19" t="s">
        <v>2005</v>
      </c>
      <c r="C2776" s="24">
        <f>'Filter by planned &amp; actual'!G988</f>
        <v>0</v>
      </c>
      <c r="D2776" s="24">
        <f>'Filter by planned &amp; actual'!G2776</f>
        <v>0</v>
      </c>
      <c r="E2776" s="19" t="s">
        <v>282</v>
      </c>
      <c r="F2776" s="26">
        <v>44743</v>
      </c>
    </row>
    <row r="2777" spans="1:6" hidden="1">
      <c r="A2777" s="19">
        <v>94</v>
      </c>
      <c r="B2777" s="19" t="s">
        <v>2075</v>
      </c>
      <c r="C2777" s="24">
        <f>'Filter by planned &amp; actual'!G989</f>
        <v>0</v>
      </c>
      <c r="D2777" s="24">
        <f>'Filter by planned &amp; actual'!G2777</f>
        <v>0</v>
      </c>
      <c r="E2777" s="19" t="s">
        <v>282</v>
      </c>
      <c r="F2777" s="26">
        <v>44743</v>
      </c>
    </row>
    <row r="2778" spans="1:6" hidden="1">
      <c r="A2778" s="19">
        <v>95</v>
      </c>
      <c r="B2778" s="19" t="s">
        <v>2076</v>
      </c>
      <c r="C2778" s="24">
        <f>'Filter by planned &amp; actual'!G990</f>
        <v>0</v>
      </c>
      <c r="D2778" s="24">
        <f>'Filter by planned &amp; actual'!G2778</f>
        <v>0</v>
      </c>
      <c r="E2778" s="19" t="s">
        <v>282</v>
      </c>
      <c r="F2778" s="26">
        <v>44743</v>
      </c>
    </row>
    <row r="2779" spans="1:6" hidden="1">
      <c r="A2779" s="19">
        <v>96</v>
      </c>
      <c r="B2779" s="19" t="s">
        <v>2077</v>
      </c>
      <c r="C2779" s="24">
        <f>'Filter by planned &amp; actual'!G991</f>
        <v>0</v>
      </c>
      <c r="D2779" s="24">
        <f>'Filter by planned &amp; actual'!G2779</f>
        <v>0</v>
      </c>
      <c r="E2779" s="19" t="s">
        <v>282</v>
      </c>
      <c r="F2779" s="26">
        <v>44743</v>
      </c>
    </row>
    <row r="2780" spans="1:6" hidden="1">
      <c r="A2780" s="19">
        <v>97</v>
      </c>
      <c r="B2780" s="19" t="s">
        <v>2078</v>
      </c>
      <c r="C2780" s="24">
        <f>'Filter by planned &amp; actual'!G992</f>
        <v>10326108</v>
      </c>
      <c r="D2780" s="24">
        <f>'Filter by planned &amp; actual'!G2780</f>
        <v>2572303.52</v>
      </c>
      <c r="E2780" s="19" t="s">
        <v>282</v>
      </c>
      <c r="F2780" s="26">
        <v>44743</v>
      </c>
    </row>
    <row r="2781" spans="1:6" hidden="1">
      <c r="A2781" s="19">
        <v>98</v>
      </c>
      <c r="B2781" s="19" t="s">
        <v>2079</v>
      </c>
      <c r="C2781" s="24">
        <f>'Filter by planned &amp; actual'!G993</f>
        <v>47373428</v>
      </c>
      <c r="D2781" s="24">
        <f>'Filter by planned &amp; actual'!G2781</f>
        <v>15864748.290000001</v>
      </c>
      <c r="E2781" s="19" t="s">
        <v>282</v>
      </c>
      <c r="F2781" s="26">
        <v>44743</v>
      </c>
    </row>
    <row r="2782" spans="1:6" hidden="1">
      <c r="A2782" s="19">
        <v>99</v>
      </c>
      <c r="B2782" s="19" t="s">
        <v>2080</v>
      </c>
      <c r="C2782" s="24">
        <f>'Filter by planned &amp; actual'!G994</f>
        <v>18926553</v>
      </c>
      <c r="D2782" s="24">
        <f>'Filter by planned &amp; actual'!G2782</f>
        <v>3702589.1000000006</v>
      </c>
      <c r="E2782" s="19" t="s">
        <v>282</v>
      </c>
      <c r="F2782" s="26">
        <v>44743</v>
      </c>
    </row>
    <row r="2783" spans="1:6" hidden="1">
      <c r="A2783" s="19">
        <v>100</v>
      </c>
      <c r="B2783" s="19" t="s">
        <v>2081</v>
      </c>
      <c r="C2783" s="24">
        <f>'Filter by planned &amp; actual'!G995</f>
        <v>0</v>
      </c>
      <c r="D2783" s="24">
        <f>'Filter by planned &amp; actual'!G2783</f>
        <v>0</v>
      </c>
      <c r="E2783" s="19" t="s">
        <v>282</v>
      </c>
      <c r="F2783" s="26">
        <v>44743</v>
      </c>
    </row>
    <row r="2784" spans="1:6" hidden="1">
      <c r="A2784" s="19">
        <v>101</v>
      </c>
      <c r="B2784" s="19" t="s">
        <v>2082</v>
      </c>
      <c r="C2784" s="24">
        <f>'Filter by planned &amp; actual'!G996</f>
        <v>0</v>
      </c>
      <c r="D2784" s="24">
        <f>'Filter by planned &amp; actual'!G2784</f>
        <v>4569289.2300000004</v>
      </c>
      <c r="E2784" s="19" t="s">
        <v>282</v>
      </c>
      <c r="F2784" s="26">
        <v>44743</v>
      </c>
    </row>
    <row r="2785" spans="1:6" hidden="1">
      <c r="A2785" s="19">
        <v>102</v>
      </c>
      <c r="B2785" s="19" t="s">
        <v>2083</v>
      </c>
      <c r="C2785" s="24">
        <f>'Filter by planned &amp; actual'!G997</f>
        <v>19096197</v>
      </c>
      <c r="D2785" s="24">
        <f>'Filter by planned &amp; actual'!G2785</f>
        <v>5590071.8799999999</v>
      </c>
      <c r="E2785" s="19" t="s">
        <v>282</v>
      </c>
      <c r="F2785" s="26">
        <v>44743</v>
      </c>
    </row>
    <row r="2786" spans="1:6" hidden="1">
      <c r="A2786" s="19">
        <v>103</v>
      </c>
      <c r="B2786" s="19" t="s">
        <v>2085</v>
      </c>
      <c r="C2786" s="24">
        <f>'Filter by planned &amp; actual'!G998</f>
        <v>0</v>
      </c>
      <c r="D2786" s="24">
        <f>'Filter by planned &amp; actual'!G2786</f>
        <v>0</v>
      </c>
      <c r="E2786" s="19" t="s">
        <v>282</v>
      </c>
      <c r="F2786" s="26">
        <v>44743</v>
      </c>
    </row>
    <row r="2787" spans="1:6" hidden="1">
      <c r="A2787" s="19">
        <v>104</v>
      </c>
      <c r="B2787" s="19" t="s">
        <v>2086</v>
      </c>
      <c r="C2787" s="24">
        <f>'Filter by planned &amp; actual'!G999</f>
        <v>0</v>
      </c>
      <c r="D2787" s="24">
        <f>'Filter by planned &amp; actual'!G2787</f>
        <v>0</v>
      </c>
      <c r="E2787" s="19" t="s">
        <v>282</v>
      </c>
      <c r="F2787" s="26">
        <v>44743</v>
      </c>
    </row>
    <row r="2788" spans="1:6" hidden="1">
      <c r="A2788" s="19">
        <v>105</v>
      </c>
      <c r="B2788" s="19" t="s">
        <v>2087</v>
      </c>
      <c r="C2788" s="24">
        <f>'Filter by planned &amp; actual'!G1000</f>
        <v>0</v>
      </c>
      <c r="D2788" s="24">
        <f>'Filter by planned &amp; actual'!G2788</f>
        <v>3785521.33</v>
      </c>
      <c r="E2788" s="19" t="s">
        <v>282</v>
      </c>
      <c r="F2788" s="26">
        <v>44743</v>
      </c>
    </row>
    <row r="2789" spans="1:6" hidden="1">
      <c r="A2789" s="19">
        <v>106</v>
      </c>
      <c r="B2789" s="19" t="s">
        <v>2088</v>
      </c>
      <c r="C2789" s="24">
        <f>'Filter by planned &amp; actual'!G1001</f>
        <v>0</v>
      </c>
      <c r="D2789" s="24">
        <f>'Filter by planned &amp; actual'!G2789</f>
        <v>0</v>
      </c>
      <c r="E2789" s="19" t="s">
        <v>282</v>
      </c>
      <c r="F2789" s="26">
        <v>44743</v>
      </c>
    </row>
    <row r="2790" spans="1:6" hidden="1">
      <c r="A2790" s="19">
        <v>107</v>
      </c>
      <c r="B2790" s="19" t="s">
        <v>2089</v>
      </c>
      <c r="C2790" s="24">
        <f>'Filter by planned &amp; actual'!G1002</f>
        <v>0</v>
      </c>
      <c r="D2790" s="24">
        <f>'Filter by planned &amp; actual'!G2790</f>
        <v>31763.67</v>
      </c>
      <c r="E2790" s="19" t="s">
        <v>282</v>
      </c>
      <c r="F2790" s="26">
        <v>44743</v>
      </c>
    </row>
    <row r="2791" spans="1:6" hidden="1">
      <c r="A2791" s="19">
        <v>108</v>
      </c>
      <c r="B2791" s="19" t="s">
        <v>2090</v>
      </c>
      <c r="C2791" s="24">
        <f>'Filter by planned &amp; actual'!G1003</f>
        <v>28456465</v>
      </c>
      <c r="D2791" s="24">
        <f>'Filter by planned &amp; actual'!G2791</f>
        <v>20884879.129999999</v>
      </c>
      <c r="E2791" s="19" t="s">
        <v>282</v>
      </c>
      <c r="F2791" s="26">
        <v>44743</v>
      </c>
    </row>
    <row r="2792" spans="1:6" hidden="1">
      <c r="A2792" s="19">
        <v>109</v>
      </c>
      <c r="B2792" s="19" t="s">
        <v>2091</v>
      </c>
      <c r="C2792" s="24">
        <f>'Filter by planned &amp; actual'!G1004</f>
        <v>1540215</v>
      </c>
      <c r="D2792" s="24">
        <f>'Filter by planned &amp; actual'!G2792</f>
        <v>10590559.939999999</v>
      </c>
      <c r="E2792" s="19" t="s">
        <v>282</v>
      </c>
      <c r="F2792" s="26">
        <v>44743</v>
      </c>
    </row>
    <row r="2793" spans="1:6" hidden="1">
      <c r="A2793" s="19">
        <v>110</v>
      </c>
      <c r="B2793" s="19" t="s">
        <v>2092</v>
      </c>
      <c r="C2793" s="24">
        <f>'Filter by planned &amp; actual'!G1005</f>
        <v>18668701</v>
      </c>
      <c r="D2793" s="24">
        <f>'Filter by planned &amp; actual'!G2793</f>
        <v>15882222.149999999</v>
      </c>
      <c r="E2793" s="19" t="s">
        <v>282</v>
      </c>
      <c r="F2793" s="26">
        <v>44743</v>
      </c>
    </row>
    <row r="2794" spans="1:6" hidden="1">
      <c r="A2794" s="19">
        <v>111</v>
      </c>
      <c r="B2794" s="19" t="s">
        <v>2104</v>
      </c>
      <c r="C2794" s="24">
        <f>'Filter by planned &amp; actual'!G1006</f>
        <v>0</v>
      </c>
      <c r="D2794" s="24">
        <f>'Filter by planned &amp; actual'!G2794</f>
        <v>785068.27</v>
      </c>
      <c r="E2794" s="19" t="s">
        <v>282</v>
      </c>
      <c r="F2794" s="26">
        <v>44743</v>
      </c>
    </row>
    <row r="2795" spans="1:6" hidden="1">
      <c r="A2795" s="19">
        <v>112</v>
      </c>
      <c r="B2795" s="19" t="s">
        <v>2100</v>
      </c>
      <c r="C2795" s="24">
        <f>'Filter by planned &amp; actual'!G1007</f>
        <v>16945778</v>
      </c>
      <c r="D2795" s="24">
        <f>'Filter by planned &amp; actual'!G2795</f>
        <v>14209238.26</v>
      </c>
      <c r="E2795" s="19" t="s">
        <v>282</v>
      </c>
      <c r="F2795" s="26">
        <v>44743</v>
      </c>
    </row>
    <row r="2796" spans="1:6" hidden="1">
      <c r="A2796" s="19">
        <v>113</v>
      </c>
      <c r="B2796" s="19" t="s">
        <v>2101</v>
      </c>
      <c r="C2796" s="24">
        <f>'Filter by planned &amp; actual'!G1008</f>
        <v>52497829</v>
      </c>
      <c r="D2796" s="24">
        <f>'Filter by planned &amp; actual'!G2796</f>
        <v>18944812.48</v>
      </c>
      <c r="E2796" s="19" t="s">
        <v>282</v>
      </c>
      <c r="F2796" s="26">
        <v>44743</v>
      </c>
    </row>
    <row r="2797" spans="1:6" hidden="1">
      <c r="A2797" s="19">
        <v>114</v>
      </c>
      <c r="B2797" s="19" t="s">
        <v>2102</v>
      </c>
      <c r="C2797" s="24">
        <f>'Filter by planned &amp; actual'!G1009</f>
        <v>0</v>
      </c>
      <c r="D2797" s="24">
        <f>'Filter by planned &amp; actual'!G2797</f>
        <v>7545.04</v>
      </c>
      <c r="E2797" s="19" t="s">
        <v>282</v>
      </c>
      <c r="F2797" s="26">
        <v>44743</v>
      </c>
    </row>
    <row r="2798" spans="1:6" hidden="1">
      <c r="A2798" s="20">
        <v>115</v>
      </c>
      <c r="B2798" s="20" t="s">
        <v>2103</v>
      </c>
      <c r="C2798" s="24">
        <f>'Filter by planned &amp; actual'!G1010</f>
        <v>0</v>
      </c>
      <c r="D2798" s="24">
        <f>'Filter by planned &amp; actual'!G2798</f>
        <v>94489.82</v>
      </c>
      <c r="E2798" s="19" t="s">
        <v>282</v>
      </c>
      <c r="F2798" s="26">
        <v>44743</v>
      </c>
    </row>
    <row r="2799" spans="1:6" hidden="1">
      <c r="A2799" s="19">
        <v>116</v>
      </c>
      <c r="B2799" s="19" t="s">
        <v>2109</v>
      </c>
      <c r="C2799" s="24">
        <f>'Filter by planned &amp; actual'!G1011</f>
        <v>148955</v>
      </c>
      <c r="D2799" s="24">
        <f>'Filter by planned &amp; actual'!G2799</f>
        <v>300100.96999999997</v>
      </c>
      <c r="E2799" s="19" t="s">
        <v>282</v>
      </c>
      <c r="F2799" s="26">
        <v>44743</v>
      </c>
    </row>
    <row r="2800" spans="1:6" hidden="1">
      <c r="A2800" s="19">
        <v>117</v>
      </c>
      <c r="B2800" s="19" t="s">
        <v>2110</v>
      </c>
      <c r="C2800" s="24">
        <f>'Filter by planned &amp; actual'!G1012</f>
        <v>2750000</v>
      </c>
      <c r="D2800" s="24">
        <f>'Filter by planned &amp; actual'!G2800</f>
        <v>1230048.4599999997</v>
      </c>
      <c r="E2800" s="19" t="s">
        <v>282</v>
      </c>
      <c r="F2800" s="26">
        <v>44743</v>
      </c>
    </row>
    <row r="2801" spans="1:6" hidden="1">
      <c r="A2801" s="19">
        <v>118</v>
      </c>
      <c r="B2801" s="19" t="s">
        <v>2112</v>
      </c>
      <c r="C2801" s="24">
        <f>'Filter by planned &amp; actual'!G1013</f>
        <v>0</v>
      </c>
      <c r="D2801" s="24">
        <f>'Filter by planned &amp; actual'!G2801</f>
        <v>6077419.21</v>
      </c>
      <c r="E2801" s="19" t="s">
        <v>282</v>
      </c>
      <c r="F2801" s="26">
        <v>44743</v>
      </c>
    </row>
    <row r="2802" spans="1:6" hidden="1">
      <c r="A2802" s="19">
        <v>119</v>
      </c>
      <c r="B2802" s="19" t="s">
        <v>2113</v>
      </c>
      <c r="C2802" s="24">
        <f>'Filter by planned &amp; actual'!G1014</f>
        <v>845868</v>
      </c>
      <c r="D2802" s="24">
        <f>'Filter by planned &amp; actual'!G2802</f>
        <v>245837.09000000003</v>
      </c>
      <c r="E2802" s="19" t="s">
        <v>282</v>
      </c>
      <c r="F2802" s="26">
        <v>44743</v>
      </c>
    </row>
    <row r="2803" spans="1:6" hidden="1">
      <c r="A2803" s="19">
        <v>120</v>
      </c>
      <c r="B2803" s="19" t="s">
        <v>2114</v>
      </c>
      <c r="C2803" s="24">
        <f>'Filter by planned &amp; actual'!G1015</f>
        <v>0</v>
      </c>
      <c r="D2803" s="24">
        <f>'Filter by planned &amp; actual'!G2803</f>
        <v>400000</v>
      </c>
      <c r="E2803" s="19" t="s">
        <v>282</v>
      </c>
      <c r="F2803" s="26">
        <v>44743</v>
      </c>
    </row>
    <row r="2804" spans="1:6" hidden="1">
      <c r="A2804" s="19">
        <v>121</v>
      </c>
      <c r="B2804" s="19" t="s">
        <v>2157</v>
      </c>
      <c r="C2804" s="24">
        <f>'Filter by planned &amp; actual'!G1016</f>
        <v>0</v>
      </c>
      <c r="D2804" s="24">
        <f>'Filter by planned &amp; actual'!G2804</f>
        <v>0</v>
      </c>
      <c r="E2804" s="19" t="s">
        <v>282</v>
      </c>
      <c r="F2804" s="26">
        <v>44743</v>
      </c>
    </row>
    <row r="2805" spans="1:6" hidden="1">
      <c r="A2805" s="19">
        <v>122</v>
      </c>
      <c r="B2805" s="19" t="s">
        <v>2158</v>
      </c>
      <c r="C2805" s="24">
        <f>'Filter by planned &amp; actual'!G1017</f>
        <v>0</v>
      </c>
      <c r="D2805" s="24">
        <f>'Filter by planned &amp; actual'!G2805</f>
        <v>0</v>
      </c>
      <c r="E2805" s="19" t="s">
        <v>282</v>
      </c>
      <c r="F2805" s="26">
        <v>44743</v>
      </c>
    </row>
    <row r="2806" spans="1:6" hidden="1">
      <c r="A2806" s="19">
        <v>123</v>
      </c>
      <c r="B2806" s="19" t="s">
        <v>2159</v>
      </c>
      <c r="C2806" s="24">
        <f>'Filter by planned &amp; actual'!G1018</f>
        <v>0</v>
      </c>
      <c r="D2806" s="24">
        <f>'Filter by planned &amp; actual'!G2806</f>
        <v>0</v>
      </c>
      <c r="E2806" s="19" t="s">
        <v>282</v>
      </c>
      <c r="F2806" s="26">
        <v>44743</v>
      </c>
    </row>
    <row r="2807" spans="1:6" hidden="1">
      <c r="A2807" s="19">
        <v>124</v>
      </c>
      <c r="B2807" s="19" t="s">
        <v>2160</v>
      </c>
      <c r="C2807" s="24">
        <f>'Filter by planned &amp; actual'!G1019</f>
        <v>0</v>
      </c>
      <c r="D2807" s="24">
        <f>'Filter by planned &amp; actual'!G2807</f>
        <v>1016893.41</v>
      </c>
      <c r="E2807" s="19" t="s">
        <v>282</v>
      </c>
      <c r="F2807" s="26">
        <v>44743</v>
      </c>
    </row>
    <row r="2808" spans="1:6" hidden="1">
      <c r="A2808" s="19">
        <v>125</v>
      </c>
      <c r="B2808" s="19" t="s">
        <v>2162</v>
      </c>
      <c r="C2808" s="24">
        <f>'Filter by planned &amp; actual'!G1020</f>
        <v>0</v>
      </c>
      <c r="D2808" s="24">
        <f>'Filter by planned &amp; actual'!G2808</f>
        <v>0</v>
      </c>
      <c r="E2808" s="19" t="s">
        <v>282</v>
      </c>
      <c r="F2808" s="26">
        <v>44743</v>
      </c>
    </row>
    <row r="2809" spans="1:6" hidden="1">
      <c r="A2809" s="19">
        <v>126</v>
      </c>
      <c r="B2809" s="19" t="s">
        <v>2163</v>
      </c>
      <c r="C2809" s="24">
        <f>'Filter by planned &amp; actual'!G1021</f>
        <v>5344554</v>
      </c>
      <c r="D2809" s="24">
        <f>'Filter by planned &amp; actual'!G2809</f>
        <v>168689.93</v>
      </c>
      <c r="E2809" s="19" t="s">
        <v>282</v>
      </c>
      <c r="F2809" s="26">
        <v>44743</v>
      </c>
    </row>
    <row r="2810" spans="1:6" hidden="1">
      <c r="A2810" s="19">
        <v>127</v>
      </c>
      <c r="B2810" s="19" t="s">
        <v>2164</v>
      </c>
      <c r="C2810" s="24">
        <f>'Filter by planned &amp; actual'!G1022</f>
        <v>0</v>
      </c>
      <c r="D2810" s="24">
        <f>'Filter by planned &amp; actual'!G2810</f>
        <v>3519245.4400000004</v>
      </c>
      <c r="E2810" s="19" t="s">
        <v>282</v>
      </c>
      <c r="F2810" s="26">
        <v>44743</v>
      </c>
    </row>
    <row r="2811" spans="1:6" hidden="1">
      <c r="A2811" s="19">
        <v>128</v>
      </c>
      <c r="B2811" s="19" t="s">
        <v>2165</v>
      </c>
      <c r="C2811" s="24">
        <f>'Filter by planned &amp; actual'!G1023</f>
        <v>8532346</v>
      </c>
      <c r="D2811" s="24">
        <f>'Filter by planned &amp; actual'!G2811</f>
        <v>4073569.7300000004</v>
      </c>
      <c r="E2811" s="19" t="s">
        <v>282</v>
      </c>
      <c r="F2811" s="26">
        <v>44743</v>
      </c>
    </row>
    <row r="2812" spans="1:6" hidden="1">
      <c r="A2812" s="113">
        <v>129</v>
      </c>
      <c r="B2812" s="113" t="s">
        <v>2167</v>
      </c>
      <c r="C2812" s="24">
        <f>'Filter by planned &amp; actual'!G1024</f>
        <v>0</v>
      </c>
      <c r="D2812" s="24">
        <f>'Filter by planned &amp; actual'!G2812</f>
        <v>0</v>
      </c>
      <c r="E2812" s="19" t="s">
        <v>282</v>
      </c>
      <c r="F2812" s="26">
        <v>44743</v>
      </c>
    </row>
    <row r="2813" spans="1:6" hidden="1">
      <c r="A2813" s="113">
        <v>130</v>
      </c>
      <c r="B2813" s="113" t="s">
        <v>2168</v>
      </c>
      <c r="C2813" s="24">
        <f>'Filter by planned &amp; actual'!G1025</f>
        <v>34649290</v>
      </c>
      <c r="D2813" s="24">
        <f>'Filter by planned &amp; actual'!G2813</f>
        <v>43571838.62999998</v>
      </c>
      <c r="E2813" s="19" t="s">
        <v>282</v>
      </c>
      <c r="F2813" s="26">
        <v>44743</v>
      </c>
    </row>
    <row r="2814" spans="1:6" hidden="1">
      <c r="A2814" s="113">
        <v>131</v>
      </c>
      <c r="B2814" s="113" t="s">
        <v>2169</v>
      </c>
      <c r="C2814" s="24">
        <f>'Filter by planned &amp; actual'!G1026</f>
        <v>11971737</v>
      </c>
      <c r="D2814" s="24">
        <f>'Filter by planned &amp; actual'!G2814</f>
        <v>0</v>
      </c>
      <c r="E2814" s="19" t="s">
        <v>282</v>
      </c>
      <c r="F2814" s="26">
        <v>44743</v>
      </c>
    </row>
    <row r="2815" spans="1:6" hidden="1">
      <c r="A2815" s="113">
        <v>132</v>
      </c>
      <c r="B2815" s="113" t="s">
        <v>2170</v>
      </c>
      <c r="C2815" s="24">
        <f>'Filter by planned &amp; actual'!G1027</f>
        <v>2545445</v>
      </c>
      <c r="D2815" s="24">
        <f>'Filter by planned &amp; actual'!G2815</f>
        <v>794855.22000000009</v>
      </c>
      <c r="E2815" s="19" t="s">
        <v>282</v>
      </c>
      <c r="F2815" s="26">
        <v>44743</v>
      </c>
    </row>
    <row r="2816" spans="1:6" hidden="1">
      <c r="A2816" s="113">
        <v>133</v>
      </c>
      <c r="B2816" s="113" t="s">
        <v>2171</v>
      </c>
      <c r="C2816" s="24">
        <f>'Filter by planned &amp; actual'!G1028</f>
        <v>423546</v>
      </c>
      <c r="D2816" s="24">
        <f>'Filter by planned &amp; actual'!G2816</f>
        <v>0</v>
      </c>
      <c r="E2816" s="19" t="s">
        <v>282</v>
      </c>
      <c r="F2816" s="26">
        <v>44743</v>
      </c>
    </row>
    <row r="2817" spans="1:6" hidden="1">
      <c r="A2817" s="113">
        <v>134</v>
      </c>
      <c r="B2817" s="113" t="s">
        <v>2172</v>
      </c>
      <c r="C2817" s="24">
        <f>'Filter by planned &amp; actual'!G1029</f>
        <v>0</v>
      </c>
      <c r="D2817" s="24">
        <f>'Filter by planned &amp; actual'!G2817</f>
        <v>0</v>
      </c>
      <c r="E2817" s="19" t="s">
        <v>282</v>
      </c>
      <c r="F2817" s="26">
        <v>44743</v>
      </c>
    </row>
    <row r="2818" spans="1:6" hidden="1">
      <c r="A2818" s="113">
        <v>135</v>
      </c>
      <c r="B2818" s="113" t="s">
        <v>2173</v>
      </c>
      <c r="C2818" s="24">
        <f>'Filter by planned &amp; actual'!G1030</f>
        <v>8752275</v>
      </c>
      <c r="D2818" s="24">
        <f>'Filter by planned &amp; actual'!G2818</f>
        <v>8492707.6499999985</v>
      </c>
      <c r="E2818" s="19" t="s">
        <v>282</v>
      </c>
      <c r="F2818" s="26">
        <v>44743</v>
      </c>
    </row>
    <row r="2819" spans="1:6" hidden="1">
      <c r="A2819" s="113">
        <v>136</v>
      </c>
      <c r="B2819" s="113" t="s">
        <v>2174</v>
      </c>
      <c r="C2819" s="24">
        <f>'Filter by planned &amp; actual'!G1031</f>
        <v>25317789.449999999</v>
      </c>
      <c r="D2819" s="24">
        <f>'Filter by planned &amp; actual'!G2819</f>
        <v>22531935</v>
      </c>
      <c r="E2819" s="19" t="s">
        <v>282</v>
      </c>
      <c r="F2819" s="26">
        <v>44743</v>
      </c>
    </row>
    <row r="2820" spans="1:6" hidden="1">
      <c r="A2820" s="113">
        <v>137</v>
      </c>
      <c r="B2820" s="113" t="s">
        <v>2175</v>
      </c>
      <c r="C2820" s="24">
        <f>'Filter by planned &amp; actual'!G1032</f>
        <v>0</v>
      </c>
      <c r="D2820" s="24">
        <f>'Filter by planned &amp; actual'!G2820</f>
        <v>269476.27</v>
      </c>
      <c r="E2820" s="19" t="s">
        <v>282</v>
      </c>
      <c r="F2820" s="26">
        <v>44743</v>
      </c>
    </row>
    <row r="2821" spans="1:6" hidden="1">
      <c r="A2821" s="113">
        <v>138</v>
      </c>
      <c r="B2821" s="113" t="s">
        <v>2176</v>
      </c>
      <c r="C2821" s="24">
        <f>'Filter by planned &amp; actual'!G1033</f>
        <v>13800000</v>
      </c>
      <c r="D2821" s="24">
        <f>'Filter by planned &amp; actual'!G2821</f>
        <v>15685766.77</v>
      </c>
      <c r="E2821" s="19" t="s">
        <v>282</v>
      </c>
      <c r="F2821" s="26">
        <v>44743</v>
      </c>
    </row>
    <row r="2822" spans="1:6" hidden="1">
      <c r="A2822" s="113">
        <v>139</v>
      </c>
      <c r="B2822" s="113" t="s">
        <v>2189</v>
      </c>
      <c r="C2822" s="24">
        <f>'Filter by planned &amp; actual'!G1034</f>
        <v>1231851.567</v>
      </c>
      <c r="D2822" s="24">
        <f>'Filter by planned &amp; actual'!G2822</f>
        <v>1738248.9100000004</v>
      </c>
      <c r="E2822" s="19" t="s">
        <v>282</v>
      </c>
      <c r="F2822" s="26">
        <v>44743</v>
      </c>
    </row>
    <row r="2823" spans="1:6" hidden="1">
      <c r="A2823" s="113">
        <v>140</v>
      </c>
      <c r="B2823" s="113" t="s">
        <v>2190</v>
      </c>
      <c r="C2823" s="24">
        <f>'Filter by planned &amp; actual'!G1035</f>
        <v>6240000</v>
      </c>
      <c r="D2823" s="24">
        <f>'Filter by planned &amp; actual'!G2823</f>
        <v>1605061.1</v>
      </c>
      <c r="E2823" s="19" t="s">
        <v>282</v>
      </c>
      <c r="F2823" s="26">
        <v>44743</v>
      </c>
    </row>
    <row r="2824" spans="1:6" hidden="1">
      <c r="A2824" s="113">
        <v>141</v>
      </c>
      <c r="B2824" s="113" t="s">
        <v>2191</v>
      </c>
      <c r="C2824" s="24">
        <f>'Filter by planned &amp; actual'!G1036</f>
        <v>0</v>
      </c>
      <c r="D2824" s="24">
        <f>'Filter by planned &amp; actual'!G2824</f>
        <v>0</v>
      </c>
      <c r="E2824" s="19" t="s">
        <v>282</v>
      </c>
      <c r="F2824" s="26">
        <v>44743</v>
      </c>
    </row>
    <row r="2825" spans="1:6" hidden="1">
      <c r="A2825" s="113">
        <v>142</v>
      </c>
      <c r="B2825" s="113" t="s">
        <v>2192</v>
      </c>
      <c r="C2825" s="24">
        <f>'Filter by planned &amp; actual'!G1037</f>
        <v>42097307.741999991</v>
      </c>
      <c r="D2825" s="24">
        <f>'Filter by planned &amp; actual'!G2825</f>
        <v>337870</v>
      </c>
      <c r="E2825" s="19" t="s">
        <v>282</v>
      </c>
      <c r="F2825" s="26">
        <v>44743</v>
      </c>
    </row>
    <row r="2826" spans="1:6">
      <c r="A2826" s="113">
        <v>143</v>
      </c>
      <c r="B2826" s="113" t="s">
        <v>2193</v>
      </c>
      <c r="C2826" s="24">
        <f>'Filter by planned &amp; actual'!G1038</f>
        <v>0</v>
      </c>
      <c r="D2826" s="24">
        <f>'Filter by planned &amp; actual'!G2826</f>
        <v>0</v>
      </c>
      <c r="E2826" s="19" t="s">
        <v>282</v>
      </c>
      <c r="F2826" s="26">
        <v>44743</v>
      </c>
    </row>
    <row r="2827" spans="1:6">
      <c r="A2827" s="152">
        <v>144</v>
      </c>
      <c r="B2827" s="152" t="s">
        <v>2207</v>
      </c>
      <c r="C2827" s="24">
        <f>'Filter by planned &amp; actual'!G1039</f>
        <v>0</v>
      </c>
      <c r="D2827" s="24">
        <f>'Filter by planned &amp; actual'!G2827</f>
        <v>13299593.289999999</v>
      </c>
      <c r="E2827" s="19" t="s">
        <v>282</v>
      </c>
      <c r="F2827" s="26">
        <v>44743</v>
      </c>
    </row>
    <row r="2828" spans="1:6">
      <c r="A2828" s="152">
        <v>145</v>
      </c>
      <c r="B2828" s="152" t="s">
        <v>2208</v>
      </c>
      <c r="C2828" s="24">
        <f>'Filter by planned &amp; actual'!G1040</f>
        <v>0</v>
      </c>
      <c r="D2828" s="24">
        <f>'Filter by planned &amp; actual'!G2828</f>
        <v>0</v>
      </c>
      <c r="E2828" s="19" t="s">
        <v>282</v>
      </c>
      <c r="F2828" s="26">
        <v>44743</v>
      </c>
    </row>
    <row r="2829" spans="1:6">
      <c r="A2829" s="152">
        <v>146</v>
      </c>
      <c r="B2829" s="152" t="s">
        <v>2211</v>
      </c>
      <c r="C2829" s="24">
        <f>'Filter by planned &amp; actual'!G1041</f>
        <v>0</v>
      </c>
      <c r="D2829" s="24">
        <f>'Filter by planned &amp; actual'!G2829</f>
        <v>0</v>
      </c>
      <c r="E2829" s="19" t="s">
        <v>282</v>
      </c>
      <c r="F2829" s="26">
        <v>44743</v>
      </c>
    </row>
    <row r="2830" spans="1:6">
      <c r="A2830" s="152">
        <v>147</v>
      </c>
      <c r="B2830" s="152" t="s">
        <v>2212</v>
      </c>
      <c r="C2830" s="24">
        <f>'Filter by planned &amp; actual'!G1042</f>
        <v>0</v>
      </c>
      <c r="D2830" s="24">
        <f>'Filter by planned &amp; actual'!G2830</f>
        <v>0</v>
      </c>
      <c r="E2830" s="19" t="s">
        <v>282</v>
      </c>
      <c r="F2830" s="26">
        <v>44743</v>
      </c>
    </row>
    <row r="2831" spans="1:6">
      <c r="A2831" s="152">
        <v>148</v>
      </c>
      <c r="B2831" s="152" t="s">
        <v>2213</v>
      </c>
      <c r="C2831" s="24">
        <f>'Filter by planned &amp; actual'!G1043</f>
        <v>0</v>
      </c>
      <c r="D2831" s="24">
        <f>'Filter by planned &amp; actual'!G2831</f>
        <v>0</v>
      </c>
      <c r="E2831" s="19" t="s">
        <v>282</v>
      </c>
      <c r="F2831" s="26">
        <v>44743</v>
      </c>
    </row>
    <row r="2832" spans="1:6">
      <c r="A2832" s="19">
        <v>0</v>
      </c>
      <c r="B2832" s="20" t="s">
        <v>1985</v>
      </c>
      <c r="C2832" s="24">
        <f>'Filter by planned &amp; actual'!G1044</f>
        <v>0</v>
      </c>
      <c r="D2832" s="24">
        <f>'Filter by planned &amp; actual'!G2832</f>
        <v>0</v>
      </c>
      <c r="E2832" s="19" t="s">
        <v>282</v>
      </c>
      <c r="F2832" s="26">
        <v>44743</v>
      </c>
    </row>
    <row r="2833" spans="1:6" hidden="1">
      <c r="A2833" s="19">
        <v>1</v>
      </c>
      <c r="B2833" s="19" t="s">
        <v>7</v>
      </c>
      <c r="C2833" s="24">
        <f>'Filter by planned &amp; actual'!G1045</f>
        <v>0</v>
      </c>
      <c r="D2833" s="24">
        <f>'Filter by planned &amp; actual'!G2833</f>
        <v>31076803.969999984</v>
      </c>
      <c r="E2833" s="19" t="s">
        <v>282</v>
      </c>
      <c r="F2833" s="26">
        <v>44774</v>
      </c>
    </row>
    <row r="2834" spans="1:6" hidden="1">
      <c r="A2834" s="19">
        <v>2</v>
      </c>
      <c r="B2834" s="19" t="s">
        <v>8</v>
      </c>
      <c r="C2834" s="24">
        <f>'Filter by planned &amp; actual'!G1046</f>
        <v>0</v>
      </c>
      <c r="D2834" s="24">
        <f>'Filter by planned &amp; actual'!G2834</f>
        <v>2321882.8899999997</v>
      </c>
      <c r="E2834" s="19" t="s">
        <v>282</v>
      </c>
      <c r="F2834" s="26">
        <v>44774</v>
      </c>
    </row>
    <row r="2835" spans="1:6" hidden="1">
      <c r="A2835" s="19">
        <v>3</v>
      </c>
      <c r="B2835" s="19" t="s">
        <v>9</v>
      </c>
      <c r="C2835" s="24">
        <f>'Filter by planned &amp; actual'!G1047</f>
        <v>2788140.3135190266</v>
      </c>
      <c r="D2835" s="24">
        <f>'Filter by planned &amp; actual'!G2835</f>
        <v>387182.8</v>
      </c>
      <c r="E2835" s="19" t="s">
        <v>282</v>
      </c>
      <c r="F2835" s="26">
        <v>44774</v>
      </c>
    </row>
    <row r="2836" spans="1:6" hidden="1">
      <c r="A2836" s="19">
        <v>4</v>
      </c>
      <c r="B2836" s="19" t="s">
        <v>10</v>
      </c>
      <c r="C2836" s="24">
        <f>'Filter by planned &amp; actual'!G1048</f>
        <v>763433.87160182826</v>
      </c>
      <c r="D2836" s="24">
        <f>'Filter by planned &amp; actual'!G2836</f>
        <v>25.47</v>
      </c>
      <c r="E2836" s="19" t="s">
        <v>282</v>
      </c>
      <c r="F2836" s="26">
        <v>44774</v>
      </c>
    </row>
    <row r="2837" spans="1:6" hidden="1">
      <c r="A2837" s="19">
        <v>5</v>
      </c>
      <c r="B2837" s="19" t="s">
        <v>11</v>
      </c>
      <c r="C2837" s="24">
        <f>'Filter by planned &amp; actual'!G1049</f>
        <v>0</v>
      </c>
      <c r="D2837" s="24">
        <f>'Filter by planned &amp; actual'!G2837</f>
        <v>4090256.04</v>
      </c>
      <c r="E2837" s="19" t="s">
        <v>282</v>
      </c>
      <c r="F2837" s="26">
        <v>44774</v>
      </c>
    </row>
    <row r="2838" spans="1:6" hidden="1">
      <c r="A2838" s="19">
        <v>6</v>
      </c>
      <c r="B2838" s="19" t="s">
        <v>12</v>
      </c>
      <c r="C2838" s="24">
        <f>'Filter by planned &amp; actual'!G1050</f>
        <v>69266309</v>
      </c>
      <c r="D2838" s="24">
        <f>'Filter by planned &amp; actual'!G2838</f>
        <v>40674612.820000008</v>
      </c>
      <c r="E2838" s="19" t="s">
        <v>282</v>
      </c>
      <c r="F2838" s="26">
        <v>44774</v>
      </c>
    </row>
    <row r="2839" spans="1:6" hidden="1">
      <c r="A2839" s="19">
        <v>7</v>
      </c>
      <c r="B2839" s="19" t="s">
        <v>13</v>
      </c>
      <c r="C2839" s="24">
        <f>'Filter by planned &amp; actual'!G1051</f>
        <v>0</v>
      </c>
      <c r="D2839" s="24">
        <f>'Filter by planned &amp; actual'!G2839</f>
        <v>250937.17</v>
      </c>
      <c r="E2839" s="19" t="s">
        <v>282</v>
      </c>
      <c r="F2839" s="26">
        <v>44774</v>
      </c>
    </row>
    <row r="2840" spans="1:6" hidden="1">
      <c r="A2840" s="19">
        <v>8</v>
      </c>
      <c r="B2840" s="19" t="s">
        <v>2004</v>
      </c>
      <c r="C2840" s="24">
        <f>'Filter by planned &amp; actual'!G1052</f>
        <v>13601752</v>
      </c>
      <c r="D2840" s="24">
        <f>'Filter by planned &amp; actual'!G2840</f>
        <v>10390991.870000003</v>
      </c>
      <c r="E2840" s="19" t="s">
        <v>282</v>
      </c>
      <c r="F2840" s="26">
        <v>44774</v>
      </c>
    </row>
    <row r="2841" spans="1:6" hidden="1">
      <c r="A2841" s="19">
        <v>9</v>
      </c>
      <c r="B2841" s="19" t="s">
        <v>15</v>
      </c>
      <c r="C2841" s="24">
        <f>'Filter by planned &amp; actual'!G1053</f>
        <v>0</v>
      </c>
      <c r="D2841" s="24">
        <f>'Filter by planned &amp; actual'!G2841</f>
        <v>341164.61</v>
      </c>
      <c r="E2841" s="19" t="s">
        <v>282</v>
      </c>
      <c r="F2841" s="26">
        <v>44774</v>
      </c>
    </row>
    <row r="2842" spans="1:6" hidden="1">
      <c r="A2842" s="19">
        <v>10</v>
      </c>
      <c r="B2842" s="19" t="s">
        <v>16</v>
      </c>
      <c r="C2842" s="24">
        <f>'Filter by planned &amp; actual'!G1054</f>
        <v>0</v>
      </c>
      <c r="D2842" s="24">
        <f>'Filter by planned &amp; actual'!G2842</f>
        <v>602617.31999999995</v>
      </c>
      <c r="E2842" s="19" t="s">
        <v>282</v>
      </c>
      <c r="F2842" s="26">
        <v>44774</v>
      </c>
    </row>
    <row r="2843" spans="1:6" hidden="1">
      <c r="A2843" s="19">
        <v>11</v>
      </c>
      <c r="B2843" s="19" t="s">
        <v>17</v>
      </c>
      <c r="C2843" s="24">
        <f>'Filter by planned &amp; actual'!G1055</f>
        <v>0</v>
      </c>
      <c r="D2843" s="24">
        <f>'Filter by planned &amp; actual'!G2843</f>
        <v>7570149.5299999993</v>
      </c>
      <c r="E2843" s="19" t="s">
        <v>282</v>
      </c>
      <c r="F2843" s="26">
        <v>44774</v>
      </c>
    </row>
    <row r="2844" spans="1:6" hidden="1">
      <c r="A2844" s="19">
        <v>12</v>
      </c>
      <c r="B2844" s="19" t="s">
        <v>18</v>
      </c>
      <c r="C2844" s="24">
        <f>'Filter by planned &amp; actual'!G1056</f>
        <v>0</v>
      </c>
      <c r="D2844" s="24">
        <f>'Filter by planned &amp; actual'!G2844</f>
        <v>114221.41</v>
      </c>
      <c r="E2844" s="19" t="s">
        <v>282</v>
      </c>
      <c r="F2844" s="26">
        <v>44774</v>
      </c>
    </row>
    <row r="2845" spans="1:6" hidden="1">
      <c r="A2845" s="19">
        <v>13</v>
      </c>
      <c r="B2845" s="19" t="s">
        <v>19</v>
      </c>
      <c r="C2845" s="24">
        <f>'Filter by planned &amp; actual'!G1057</f>
        <v>0</v>
      </c>
      <c r="D2845" s="24">
        <f>'Filter by planned &amp; actual'!G2845</f>
        <v>0</v>
      </c>
      <c r="E2845" s="19" t="s">
        <v>282</v>
      </c>
      <c r="F2845" s="26">
        <v>44774</v>
      </c>
    </row>
    <row r="2846" spans="1:6" hidden="1">
      <c r="A2846" s="19">
        <v>14</v>
      </c>
      <c r="B2846" s="19" t="s">
        <v>20</v>
      </c>
      <c r="C2846" s="24">
        <f>'Filter by planned &amp; actual'!G1058</f>
        <v>0</v>
      </c>
      <c r="D2846" s="24">
        <f>'Filter by planned &amp; actual'!G2846</f>
        <v>0</v>
      </c>
      <c r="E2846" s="19" t="s">
        <v>282</v>
      </c>
      <c r="F2846" s="26">
        <v>44774</v>
      </c>
    </row>
    <row r="2847" spans="1:6" hidden="1">
      <c r="A2847" s="19">
        <v>15</v>
      </c>
      <c r="B2847" s="19" t="s">
        <v>21</v>
      </c>
      <c r="C2847" s="24">
        <f>'Filter by planned &amp; actual'!G1059</f>
        <v>0</v>
      </c>
      <c r="D2847" s="24">
        <f>'Filter by planned &amp; actual'!G2847</f>
        <v>0</v>
      </c>
      <c r="E2847" s="19" t="s">
        <v>282</v>
      </c>
      <c r="F2847" s="26">
        <v>44774</v>
      </c>
    </row>
    <row r="2848" spans="1:6" hidden="1">
      <c r="A2848" s="19">
        <v>16</v>
      </c>
      <c r="B2848" s="19" t="s">
        <v>22</v>
      </c>
      <c r="C2848" s="24">
        <f>'Filter by planned &amp; actual'!G1060</f>
        <v>0</v>
      </c>
      <c r="D2848" s="24">
        <f>'Filter by planned &amp; actual'!G2848</f>
        <v>0</v>
      </c>
      <c r="E2848" s="19" t="s">
        <v>282</v>
      </c>
      <c r="F2848" s="26">
        <v>44774</v>
      </c>
    </row>
    <row r="2849" spans="1:6" hidden="1">
      <c r="A2849" s="19">
        <v>17</v>
      </c>
      <c r="B2849" s="19" t="s">
        <v>23</v>
      </c>
      <c r="C2849" s="24">
        <f>'Filter by planned &amp; actual'!G1061</f>
        <v>0</v>
      </c>
      <c r="D2849" s="24">
        <f>'Filter by planned &amp; actual'!G2849</f>
        <v>0</v>
      </c>
      <c r="E2849" s="19" t="s">
        <v>282</v>
      </c>
      <c r="F2849" s="26">
        <v>44774</v>
      </c>
    </row>
    <row r="2850" spans="1:6" hidden="1">
      <c r="A2850" s="19">
        <v>18</v>
      </c>
      <c r="B2850" s="19" t="s">
        <v>24</v>
      </c>
      <c r="C2850" s="24">
        <f>'Filter by planned &amp; actual'!G1062</f>
        <v>0</v>
      </c>
      <c r="D2850" s="24">
        <f>'Filter by planned &amp; actual'!G2850</f>
        <v>37726225.159999989</v>
      </c>
      <c r="E2850" s="19" t="s">
        <v>282</v>
      </c>
      <c r="F2850" s="26">
        <v>44774</v>
      </c>
    </row>
    <row r="2851" spans="1:6" hidden="1">
      <c r="A2851" s="19">
        <v>19</v>
      </c>
      <c r="B2851" s="19" t="s">
        <v>25</v>
      </c>
      <c r="C2851" s="24">
        <f>'Filter by planned &amp; actual'!G1063</f>
        <v>2572883</v>
      </c>
      <c r="D2851" s="24">
        <f>'Filter by planned &amp; actual'!G2851</f>
        <v>3879878.4</v>
      </c>
      <c r="E2851" s="19" t="s">
        <v>282</v>
      </c>
      <c r="F2851" s="26">
        <v>44774</v>
      </c>
    </row>
    <row r="2852" spans="1:6" hidden="1">
      <c r="A2852" s="19">
        <v>20</v>
      </c>
      <c r="B2852" s="19" t="s">
        <v>26</v>
      </c>
      <c r="C2852" s="24">
        <f>'Filter by planned &amp; actual'!G1064</f>
        <v>4500000</v>
      </c>
      <c r="D2852" s="24">
        <f>'Filter by planned &amp; actual'!G2852</f>
        <v>8984114.3100000024</v>
      </c>
      <c r="E2852" s="19" t="s">
        <v>282</v>
      </c>
      <c r="F2852" s="26">
        <v>44774</v>
      </c>
    </row>
    <row r="2853" spans="1:6" hidden="1">
      <c r="A2853" s="19">
        <v>21</v>
      </c>
      <c r="B2853" s="19" t="s">
        <v>27</v>
      </c>
      <c r="C2853" s="24">
        <f>'Filter by planned &amp; actual'!G1065</f>
        <v>43189841</v>
      </c>
      <c r="D2853" s="24">
        <f>'Filter by planned &amp; actual'!G2853</f>
        <v>28001453.800000004</v>
      </c>
      <c r="E2853" s="19" t="s">
        <v>282</v>
      </c>
      <c r="F2853" s="26">
        <v>44774</v>
      </c>
    </row>
    <row r="2854" spans="1:6" hidden="1">
      <c r="A2854" s="19">
        <v>22</v>
      </c>
      <c r="B2854" s="19" t="s">
        <v>29</v>
      </c>
      <c r="C2854" s="24">
        <f>'Filter by planned &amp; actual'!G1066</f>
        <v>14695145</v>
      </c>
      <c r="D2854" s="24">
        <f>'Filter by planned &amp; actual'!G2854</f>
        <v>15146849.039999999</v>
      </c>
      <c r="E2854" s="19" t="s">
        <v>282</v>
      </c>
      <c r="F2854" s="26">
        <v>44774</v>
      </c>
    </row>
    <row r="2855" spans="1:6" hidden="1">
      <c r="A2855" s="19">
        <v>23</v>
      </c>
      <c r="B2855" s="19" t="s">
        <v>30</v>
      </c>
      <c r="C2855" s="24">
        <f>'Filter by planned &amp; actual'!G1067</f>
        <v>16823332</v>
      </c>
      <c r="D2855" s="24">
        <f>'Filter by planned &amp; actual'!G2855</f>
        <v>13554354.060000001</v>
      </c>
      <c r="E2855" s="19" t="s">
        <v>282</v>
      </c>
      <c r="F2855" s="26">
        <v>44774</v>
      </c>
    </row>
    <row r="2856" spans="1:6" hidden="1">
      <c r="A2856" s="19">
        <v>24</v>
      </c>
      <c r="B2856" s="19" t="s">
        <v>31</v>
      </c>
      <c r="C2856" s="24">
        <f>'Filter by planned &amp; actual'!G1068</f>
        <v>890334.30364750943</v>
      </c>
      <c r="D2856" s="24">
        <f>'Filter by planned &amp; actual'!G2856</f>
        <v>702702.59999999986</v>
      </c>
      <c r="E2856" s="19" t="s">
        <v>282</v>
      </c>
      <c r="F2856" s="26">
        <v>44774</v>
      </c>
    </row>
    <row r="2857" spans="1:6" hidden="1">
      <c r="A2857" s="19">
        <v>25</v>
      </c>
      <c r="B2857" s="19" t="s">
        <v>32</v>
      </c>
      <c r="C2857" s="24">
        <f>'Filter by planned &amp; actual'!G1069</f>
        <v>0</v>
      </c>
      <c r="D2857" s="24">
        <f>'Filter by planned &amp; actual'!G2857</f>
        <v>0</v>
      </c>
      <c r="E2857" s="19" t="s">
        <v>282</v>
      </c>
      <c r="F2857" s="26">
        <v>44774</v>
      </c>
    </row>
    <row r="2858" spans="1:6" hidden="1">
      <c r="A2858" s="19">
        <v>26</v>
      </c>
      <c r="B2858" s="19" t="s">
        <v>34</v>
      </c>
      <c r="C2858" s="24">
        <f>'Filter by planned &amp; actual'!G1070</f>
        <v>0</v>
      </c>
      <c r="D2858" s="24">
        <f>'Filter by planned &amp; actual'!G2858</f>
        <v>965769.6</v>
      </c>
      <c r="E2858" s="19" t="s">
        <v>282</v>
      </c>
      <c r="F2858" s="26">
        <v>44774</v>
      </c>
    </row>
    <row r="2859" spans="1:6" hidden="1">
      <c r="A2859" s="19">
        <v>27</v>
      </c>
      <c r="B2859" s="19" t="s">
        <v>35</v>
      </c>
      <c r="C2859" s="24">
        <f>'Filter by planned &amp; actual'!G1071</f>
        <v>0</v>
      </c>
      <c r="D2859" s="24">
        <f>'Filter by planned &amp; actual'!G2859</f>
        <v>136866.5</v>
      </c>
      <c r="E2859" s="19" t="s">
        <v>282</v>
      </c>
      <c r="F2859" s="26">
        <v>44774</v>
      </c>
    </row>
    <row r="2860" spans="1:6" hidden="1">
      <c r="A2860" s="19">
        <v>28</v>
      </c>
      <c r="B2860" s="19" t="s">
        <v>36</v>
      </c>
      <c r="C2860" s="24">
        <f>'Filter by planned &amp; actual'!G1072</f>
        <v>0</v>
      </c>
      <c r="D2860" s="24">
        <f>'Filter by planned &amp; actual'!G2860</f>
        <v>0</v>
      </c>
      <c r="E2860" s="19" t="s">
        <v>282</v>
      </c>
      <c r="F2860" s="26">
        <v>44774</v>
      </c>
    </row>
    <row r="2861" spans="1:6" hidden="1">
      <c r="A2861" s="19">
        <v>29</v>
      </c>
      <c r="B2861" s="19" t="s">
        <v>37</v>
      </c>
      <c r="C2861" s="24">
        <f>'Filter by planned &amp; actual'!G1073</f>
        <v>0</v>
      </c>
      <c r="D2861" s="24">
        <f>'Filter by planned &amp; actual'!G2861</f>
        <v>0</v>
      </c>
      <c r="E2861" s="19" t="s">
        <v>282</v>
      </c>
      <c r="F2861" s="26">
        <v>44774</v>
      </c>
    </row>
    <row r="2862" spans="1:6" hidden="1">
      <c r="A2862" s="19">
        <v>30</v>
      </c>
      <c r="B2862" s="19" t="s">
        <v>38</v>
      </c>
      <c r="C2862" s="24">
        <f>'Filter by planned &amp; actual'!G1074</f>
        <v>0</v>
      </c>
      <c r="D2862" s="24">
        <f>'Filter by planned &amp; actual'!G2862</f>
        <v>15030</v>
      </c>
      <c r="E2862" s="19" t="s">
        <v>282</v>
      </c>
      <c r="F2862" s="26">
        <v>44774</v>
      </c>
    </row>
    <row r="2863" spans="1:6" hidden="1">
      <c r="A2863" s="19">
        <v>31</v>
      </c>
      <c r="B2863" s="19" t="s">
        <v>39</v>
      </c>
      <c r="C2863" s="24">
        <f>'Filter by planned &amp; actual'!G1075</f>
        <v>0</v>
      </c>
      <c r="D2863" s="24">
        <f>'Filter by planned &amp; actual'!G2863</f>
        <v>0</v>
      </c>
      <c r="E2863" s="19" t="s">
        <v>282</v>
      </c>
      <c r="F2863" s="26">
        <v>44774</v>
      </c>
    </row>
    <row r="2864" spans="1:6" hidden="1">
      <c r="A2864" s="19">
        <v>32</v>
      </c>
      <c r="B2864" s="19" t="s">
        <v>40</v>
      </c>
      <c r="C2864" s="24">
        <f>'Filter by planned &amp; actual'!G1076</f>
        <v>0</v>
      </c>
      <c r="D2864" s="24">
        <f>'Filter by planned &amp; actual'!G2864</f>
        <v>0</v>
      </c>
      <c r="E2864" s="19" t="s">
        <v>282</v>
      </c>
      <c r="F2864" s="26">
        <v>44774</v>
      </c>
    </row>
    <row r="2865" spans="1:6" hidden="1">
      <c r="A2865" s="19">
        <v>33</v>
      </c>
      <c r="B2865" s="19" t="s">
        <v>41</v>
      </c>
      <c r="C2865" s="24">
        <f>'Filter by planned &amp; actual'!G1077</f>
        <v>5180546.6900000004</v>
      </c>
      <c r="D2865" s="24">
        <f>'Filter by planned &amp; actual'!G2865</f>
        <v>818929.9</v>
      </c>
      <c r="E2865" s="19" t="s">
        <v>282</v>
      </c>
      <c r="F2865" s="26">
        <v>44774</v>
      </c>
    </row>
    <row r="2866" spans="1:6" hidden="1">
      <c r="A2866" s="19">
        <v>34</v>
      </c>
      <c r="B2866" s="19" t="s">
        <v>42</v>
      </c>
      <c r="C2866" s="24">
        <f>'Filter by planned &amp; actual'!G1078</f>
        <v>5651414</v>
      </c>
      <c r="D2866" s="24">
        <f>'Filter by planned &amp; actual'!G2866</f>
        <v>509972.31</v>
      </c>
      <c r="E2866" s="19" t="s">
        <v>282</v>
      </c>
      <c r="F2866" s="26">
        <v>44774</v>
      </c>
    </row>
    <row r="2867" spans="1:6" hidden="1">
      <c r="A2867" s="19">
        <v>35</v>
      </c>
      <c r="B2867" s="19" t="s">
        <v>43</v>
      </c>
      <c r="C2867" s="24">
        <f>'Filter by planned &amp; actual'!G1079</f>
        <v>0</v>
      </c>
      <c r="D2867" s="24">
        <f>'Filter by planned &amp; actual'!G2867</f>
        <v>0</v>
      </c>
      <c r="E2867" s="19" t="s">
        <v>282</v>
      </c>
      <c r="F2867" s="26">
        <v>44774</v>
      </c>
    </row>
    <row r="2868" spans="1:6" hidden="1">
      <c r="A2868" s="19">
        <v>36</v>
      </c>
      <c r="B2868" s="19" t="s">
        <v>44</v>
      </c>
      <c r="C2868" s="24">
        <f>'Filter by planned &amp; actual'!G1080</f>
        <v>0</v>
      </c>
      <c r="D2868" s="24">
        <f>'Filter by planned &amp; actual'!G2868</f>
        <v>0</v>
      </c>
      <c r="E2868" s="19" t="s">
        <v>282</v>
      </c>
      <c r="F2868" s="26">
        <v>44774</v>
      </c>
    </row>
    <row r="2869" spans="1:6" hidden="1">
      <c r="A2869" s="19">
        <v>37</v>
      </c>
      <c r="B2869" s="19" t="s">
        <v>1980</v>
      </c>
      <c r="C2869" s="24">
        <f>'Filter by planned &amp; actual'!G1081</f>
        <v>103154</v>
      </c>
      <c r="D2869" s="24">
        <f>'Filter by planned &amp; actual'!G2869</f>
        <v>2965894.7800000003</v>
      </c>
      <c r="E2869" s="19" t="s">
        <v>282</v>
      </c>
      <c r="F2869" s="26">
        <v>44774</v>
      </c>
    </row>
    <row r="2870" spans="1:6" hidden="1">
      <c r="A2870" s="19">
        <v>38</v>
      </c>
      <c r="B2870" s="19" t="s">
        <v>1982</v>
      </c>
      <c r="C2870" s="24">
        <f>'Filter by planned &amp; actual'!G1082</f>
        <v>21462064</v>
      </c>
      <c r="D2870" s="24">
        <f>'Filter by planned &amp; actual'!G2870</f>
        <v>12604813.859999999</v>
      </c>
      <c r="E2870" s="19" t="s">
        <v>282</v>
      </c>
      <c r="F2870" s="26">
        <v>44774</v>
      </c>
    </row>
    <row r="2871" spans="1:6" hidden="1">
      <c r="A2871" s="19">
        <v>39</v>
      </c>
      <c r="B2871" s="19" t="s">
        <v>1984</v>
      </c>
      <c r="C2871" s="24">
        <f>'Filter by planned &amp; actual'!G1083</f>
        <v>0</v>
      </c>
      <c r="D2871" s="24">
        <f>'Filter by planned &amp; actual'!G2871</f>
        <v>28834546.95999999</v>
      </c>
      <c r="E2871" s="19" t="s">
        <v>282</v>
      </c>
      <c r="F2871" s="26">
        <v>44774</v>
      </c>
    </row>
    <row r="2872" spans="1:6" hidden="1">
      <c r="A2872" s="19">
        <v>40</v>
      </c>
      <c r="B2872" s="60" t="s">
        <v>2001</v>
      </c>
      <c r="C2872" s="24">
        <f>'Filter by planned &amp; actual'!G1084</f>
        <v>0</v>
      </c>
      <c r="D2872" s="24">
        <f>'Filter by planned &amp; actual'!G2872</f>
        <v>26840796.129999995</v>
      </c>
      <c r="E2872" s="19" t="s">
        <v>282</v>
      </c>
      <c r="F2872" s="26">
        <v>44774</v>
      </c>
    </row>
    <row r="2873" spans="1:6" hidden="1">
      <c r="A2873" s="19">
        <v>41</v>
      </c>
      <c r="B2873" s="60" t="s">
        <v>2002</v>
      </c>
      <c r="C2873" s="24">
        <f>'Filter by planned &amp; actual'!G1085</f>
        <v>0</v>
      </c>
      <c r="D2873" s="24">
        <f>'Filter by planned &amp; actual'!G2873</f>
        <v>899949.7</v>
      </c>
      <c r="E2873" s="19" t="s">
        <v>282</v>
      </c>
      <c r="F2873" s="26">
        <v>44774</v>
      </c>
    </row>
    <row r="2874" spans="1:6" hidden="1">
      <c r="A2874" s="19">
        <v>42</v>
      </c>
      <c r="B2874" s="60" t="s">
        <v>2003</v>
      </c>
      <c r="C2874" s="24">
        <f>'Filter by planned &amp; actual'!G1086</f>
        <v>30000000</v>
      </c>
      <c r="D2874" s="24">
        <f>'Filter by planned &amp; actual'!G2874</f>
        <v>19984095.800000001</v>
      </c>
      <c r="E2874" s="19" t="s">
        <v>282</v>
      </c>
      <c r="F2874" s="26">
        <v>44774</v>
      </c>
    </row>
    <row r="2875" spans="1:6" hidden="1">
      <c r="A2875" s="19">
        <v>43</v>
      </c>
      <c r="B2875" s="19" t="s">
        <v>2064</v>
      </c>
      <c r="C2875" s="24">
        <f>'Filter by planned &amp; actual'!G1087</f>
        <v>0</v>
      </c>
      <c r="D2875" s="24">
        <f>'Filter by planned &amp; actual'!G2875</f>
        <v>0</v>
      </c>
      <c r="E2875" s="19" t="s">
        <v>282</v>
      </c>
      <c r="F2875" s="26">
        <v>44774</v>
      </c>
    </row>
    <row r="2876" spans="1:6" hidden="1">
      <c r="A2876" s="19">
        <v>44</v>
      </c>
      <c r="B2876" s="19" t="s">
        <v>2062</v>
      </c>
      <c r="C2876" s="24">
        <f>'Filter by planned &amp; actual'!G1088</f>
        <v>0</v>
      </c>
      <c r="D2876" s="24">
        <f>'Filter by planned &amp; actual'!G2876</f>
        <v>0</v>
      </c>
      <c r="E2876" s="19" t="s">
        <v>282</v>
      </c>
      <c r="F2876" s="26">
        <v>44774</v>
      </c>
    </row>
    <row r="2877" spans="1:6" hidden="1">
      <c r="A2877" s="19">
        <v>45</v>
      </c>
      <c r="B2877" s="19" t="s">
        <v>2063</v>
      </c>
      <c r="C2877" s="24">
        <f>'Filter by planned &amp; actual'!G1089</f>
        <v>0</v>
      </c>
      <c r="D2877" s="24">
        <f>'Filter by planned &amp; actual'!G2877</f>
        <v>0</v>
      </c>
      <c r="E2877" s="19" t="s">
        <v>282</v>
      </c>
      <c r="F2877" s="26">
        <v>44774</v>
      </c>
    </row>
    <row r="2878" spans="1:6" hidden="1">
      <c r="A2878" s="19">
        <v>46</v>
      </c>
      <c r="B2878" s="12" t="s">
        <v>2065</v>
      </c>
      <c r="C2878" s="24">
        <f>'Filter by planned &amp; actual'!G1090</f>
        <v>27413727</v>
      </c>
      <c r="D2878" s="24">
        <f>'Filter by planned &amp; actual'!G2878</f>
        <v>44580867.630000003</v>
      </c>
      <c r="E2878" s="19" t="s">
        <v>282</v>
      </c>
      <c r="F2878" s="26">
        <v>44774</v>
      </c>
    </row>
    <row r="2879" spans="1:6" hidden="1">
      <c r="A2879" s="19">
        <v>47</v>
      </c>
      <c r="B2879" s="12" t="s">
        <v>2066</v>
      </c>
      <c r="C2879" s="24">
        <f>'Filter by planned &amp; actual'!G1091</f>
        <v>81544468</v>
      </c>
      <c r="D2879" s="24">
        <f>'Filter by planned &amp; actual'!G2879</f>
        <v>3948606.94</v>
      </c>
      <c r="E2879" s="19" t="s">
        <v>282</v>
      </c>
      <c r="F2879" s="26">
        <v>44774</v>
      </c>
    </row>
    <row r="2880" spans="1:6" hidden="1">
      <c r="A2880" s="19">
        <v>48</v>
      </c>
      <c r="B2880" s="19" t="s">
        <v>2068</v>
      </c>
      <c r="C2880" s="24">
        <f>'Filter by planned &amp; actual'!G1092</f>
        <v>214544</v>
      </c>
      <c r="D2880" s="24">
        <f>'Filter by planned &amp; actual'!G2880</f>
        <v>16707526.570000002</v>
      </c>
      <c r="E2880" s="19" t="s">
        <v>282</v>
      </c>
      <c r="F2880" s="26">
        <v>44774</v>
      </c>
    </row>
    <row r="2881" spans="1:6" hidden="1">
      <c r="A2881" s="19">
        <v>49</v>
      </c>
      <c r="B2881" s="19" t="s">
        <v>2069</v>
      </c>
      <c r="C2881" s="24">
        <f>'Filter by planned &amp; actual'!G1093</f>
        <v>0</v>
      </c>
      <c r="D2881" s="24">
        <f>'Filter by planned &amp; actual'!G2881</f>
        <v>8383.39</v>
      </c>
      <c r="E2881" s="19" t="s">
        <v>282</v>
      </c>
      <c r="F2881" s="26">
        <v>44774</v>
      </c>
    </row>
    <row r="2882" spans="1:6" hidden="1">
      <c r="A2882" s="19">
        <v>50</v>
      </c>
      <c r="B2882" s="19" t="s">
        <v>66</v>
      </c>
      <c r="C2882" s="24">
        <f>'Filter by planned &amp; actual'!G1094</f>
        <v>0</v>
      </c>
      <c r="D2882" s="24">
        <f>'Filter by planned &amp; actual'!G2882</f>
        <v>177284.53</v>
      </c>
      <c r="E2882" s="19" t="s">
        <v>282</v>
      </c>
      <c r="F2882" s="26">
        <v>44774</v>
      </c>
    </row>
    <row r="2883" spans="1:6" hidden="1">
      <c r="A2883" s="19">
        <v>51</v>
      </c>
      <c r="B2883" s="19" t="s">
        <v>67</v>
      </c>
      <c r="C2883" s="24">
        <f>'Filter by planned &amp; actual'!G1095</f>
        <v>0</v>
      </c>
      <c r="D2883" s="24">
        <f>'Filter by planned &amp; actual'!G2883</f>
        <v>610618</v>
      </c>
      <c r="E2883" s="19" t="s">
        <v>282</v>
      </c>
      <c r="F2883" s="26">
        <v>44774</v>
      </c>
    </row>
    <row r="2884" spans="1:6" hidden="1">
      <c r="A2884" s="19">
        <v>52</v>
      </c>
      <c r="B2884" s="19" t="s">
        <v>68</v>
      </c>
      <c r="C2884" s="24">
        <f>'Filter by planned &amp; actual'!G1096</f>
        <v>0</v>
      </c>
      <c r="D2884" s="24">
        <f>'Filter by planned &amp; actual'!G2884</f>
        <v>500000</v>
      </c>
      <c r="E2884" s="19" t="s">
        <v>282</v>
      </c>
      <c r="F2884" s="26">
        <v>44774</v>
      </c>
    </row>
    <row r="2885" spans="1:6" hidden="1">
      <c r="A2885" s="19">
        <v>53</v>
      </c>
      <c r="B2885" s="19" t="s">
        <v>69</v>
      </c>
      <c r="C2885" s="24">
        <f>'Filter by planned &amp; actual'!G1097</f>
        <v>0</v>
      </c>
      <c r="D2885" s="24">
        <f>'Filter by planned &amp; actual'!G2885</f>
        <v>0</v>
      </c>
      <c r="E2885" s="19" t="s">
        <v>282</v>
      </c>
      <c r="F2885" s="26">
        <v>44774</v>
      </c>
    </row>
    <row r="2886" spans="1:6" hidden="1">
      <c r="A2886" s="19">
        <v>54</v>
      </c>
      <c r="B2886" s="19" t="s">
        <v>70</v>
      </c>
      <c r="C2886" s="24">
        <f>'Filter by planned &amp; actual'!G1098</f>
        <v>0</v>
      </c>
      <c r="D2886" s="24">
        <f>'Filter by planned &amp; actual'!G2886</f>
        <v>0</v>
      </c>
      <c r="E2886" s="19" t="s">
        <v>282</v>
      </c>
      <c r="F2886" s="26">
        <v>44774</v>
      </c>
    </row>
    <row r="2887" spans="1:6" hidden="1">
      <c r="A2887" s="19">
        <v>55</v>
      </c>
      <c r="B2887" s="19" t="s">
        <v>71</v>
      </c>
      <c r="C2887" s="24">
        <f>'Filter by planned &amp; actual'!G1099</f>
        <v>0</v>
      </c>
      <c r="D2887" s="24">
        <f>'Filter by planned &amp; actual'!G2887</f>
        <v>0</v>
      </c>
      <c r="E2887" s="19" t="s">
        <v>282</v>
      </c>
      <c r="F2887" s="26">
        <v>44774</v>
      </c>
    </row>
    <row r="2888" spans="1:6" hidden="1">
      <c r="A2888" s="19">
        <v>56</v>
      </c>
      <c r="B2888" s="19" t="s">
        <v>72</v>
      </c>
      <c r="C2888" s="24">
        <f>'Filter by planned &amp; actual'!G1100</f>
        <v>0</v>
      </c>
      <c r="D2888" s="24">
        <f>'Filter by planned &amp; actual'!G2888</f>
        <v>0</v>
      </c>
      <c r="E2888" s="19" t="s">
        <v>282</v>
      </c>
      <c r="F2888" s="26">
        <v>44774</v>
      </c>
    </row>
    <row r="2889" spans="1:6" hidden="1">
      <c r="A2889" s="19">
        <v>57</v>
      </c>
      <c r="B2889" s="19" t="s">
        <v>73</v>
      </c>
      <c r="C2889" s="24">
        <f>'Filter by planned &amp; actual'!G1101</f>
        <v>0</v>
      </c>
      <c r="D2889" s="24">
        <f>'Filter by planned &amp; actual'!G2889</f>
        <v>0</v>
      </c>
      <c r="E2889" s="19" t="s">
        <v>282</v>
      </c>
      <c r="F2889" s="26">
        <v>44774</v>
      </c>
    </row>
    <row r="2890" spans="1:6" hidden="1">
      <c r="A2890" s="19">
        <v>58</v>
      </c>
      <c r="B2890" s="19" t="s">
        <v>74</v>
      </c>
      <c r="C2890" s="24">
        <f>'Filter by planned &amp; actual'!G1102</f>
        <v>0</v>
      </c>
      <c r="D2890" s="24">
        <f>'Filter by planned &amp; actual'!G2890</f>
        <v>0</v>
      </c>
      <c r="E2890" s="19" t="s">
        <v>282</v>
      </c>
      <c r="F2890" s="26">
        <v>44774</v>
      </c>
    </row>
    <row r="2891" spans="1:6" hidden="1">
      <c r="A2891" s="19">
        <v>59</v>
      </c>
      <c r="B2891" s="19" t="s">
        <v>75</v>
      </c>
      <c r="C2891" s="24">
        <f>'Filter by planned &amp; actual'!G1103</f>
        <v>0</v>
      </c>
      <c r="D2891" s="24">
        <f>'Filter by planned &amp; actual'!G2891</f>
        <v>0</v>
      </c>
      <c r="E2891" s="19" t="s">
        <v>282</v>
      </c>
      <c r="F2891" s="26">
        <v>44774</v>
      </c>
    </row>
    <row r="2892" spans="1:6" hidden="1">
      <c r="A2892" s="19">
        <v>60</v>
      </c>
      <c r="B2892" s="19" t="s">
        <v>76</v>
      </c>
      <c r="C2892" s="24">
        <f>'Filter by planned &amp; actual'!G1104</f>
        <v>0</v>
      </c>
      <c r="D2892" s="24">
        <f>'Filter by planned &amp; actual'!G2892</f>
        <v>0</v>
      </c>
      <c r="E2892" s="19" t="s">
        <v>282</v>
      </c>
      <c r="F2892" s="26">
        <v>44774</v>
      </c>
    </row>
    <row r="2893" spans="1:6" hidden="1">
      <c r="A2893" s="19">
        <v>61</v>
      </c>
      <c r="B2893" s="19" t="s">
        <v>77</v>
      </c>
      <c r="C2893" s="24">
        <f>'Filter by planned &amp; actual'!G1105</f>
        <v>0</v>
      </c>
      <c r="D2893" s="24">
        <f>'Filter by planned &amp; actual'!G2893</f>
        <v>0</v>
      </c>
      <c r="E2893" s="19" t="s">
        <v>282</v>
      </c>
      <c r="F2893" s="26">
        <v>44774</v>
      </c>
    </row>
    <row r="2894" spans="1:6" hidden="1">
      <c r="A2894" s="19">
        <v>62</v>
      </c>
      <c r="B2894" s="19" t="s">
        <v>87</v>
      </c>
      <c r="C2894" s="24">
        <f>'Filter by planned &amp; actual'!G1106</f>
        <v>0</v>
      </c>
      <c r="D2894" s="24">
        <f>'Filter by planned &amp; actual'!G2894</f>
        <v>0</v>
      </c>
      <c r="E2894" s="19" t="s">
        <v>282</v>
      </c>
      <c r="F2894" s="26">
        <v>44774</v>
      </c>
    </row>
    <row r="2895" spans="1:6" hidden="1">
      <c r="A2895" s="19">
        <v>63</v>
      </c>
      <c r="B2895" s="19" t="s">
        <v>93</v>
      </c>
      <c r="C2895" s="24">
        <f>'Filter by planned &amp; actual'!G1107</f>
        <v>0</v>
      </c>
      <c r="D2895" s="24">
        <f>'Filter by planned &amp; actual'!G2895</f>
        <v>0</v>
      </c>
      <c r="E2895" s="19" t="s">
        <v>282</v>
      </c>
      <c r="F2895" s="26">
        <v>44774</v>
      </c>
    </row>
    <row r="2896" spans="1:6" hidden="1">
      <c r="A2896" s="19">
        <v>64</v>
      </c>
      <c r="B2896" s="19" t="s">
        <v>94</v>
      </c>
      <c r="C2896" s="24">
        <f>'Filter by planned &amp; actual'!G1108</f>
        <v>0</v>
      </c>
      <c r="D2896" s="24">
        <f>'Filter by planned &amp; actual'!G2896</f>
        <v>0</v>
      </c>
      <c r="E2896" s="19" t="s">
        <v>282</v>
      </c>
      <c r="F2896" s="26">
        <v>44774</v>
      </c>
    </row>
    <row r="2897" spans="1:6" hidden="1">
      <c r="A2897" s="19">
        <v>65</v>
      </c>
      <c r="B2897" s="19" t="s">
        <v>95</v>
      </c>
      <c r="C2897" s="24">
        <f>'Filter by planned &amp; actual'!G1109</f>
        <v>0</v>
      </c>
      <c r="D2897" s="24">
        <f>'Filter by planned &amp; actual'!G2897</f>
        <v>0</v>
      </c>
      <c r="E2897" s="19" t="s">
        <v>282</v>
      </c>
      <c r="F2897" s="26">
        <v>44774</v>
      </c>
    </row>
    <row r="2898" spans="1:6" hidden="1">
      <c r="A2898" s="19">
        <v>66</v>
      </c>
      <c r="B2898" s="19" t="s">
        <v>96</v>
      </c>
      <c r="C2898" s="24">
        <f>'Filter by planned &amp; actual'!G1110</f>
        <v>0</v>
      </c>
      <c r="D2898" s="24">
        <f>'Filter by planned &amp; actual'!G2898</f>
        <v>0</v>
      </c>
      <c r="E2898" s="19" t="s">
        <v>282</v>
      </c>
      <c r="F2898" s="26">
        <v>44774</v>
      </c>
    </row>
    <row r="2899" spans="1:6" hidden="1">
      <c r="A2899" s="19">
        <v>67</v>
      </c>
      <c r="B2899" s="19" t="s">
        <v>97</v>
      </c>
      <c r="C2899" s="24">
        <f>'Filter by planned &amp; actual'!G1111</f>
        <v>0</v>
      </c>
      <c r="D2899" s="24">
        <f>'Filter by planned &amp; actual'!G2899</f>
        <v>0</v>
      </c>
      <c r="E2899" s="19" t="s">
        <v>282</v>
      </c>
      <c r="F2899" s="26">
        <v>44774</v>
      </c>
    </row>
    <row r="2900" spans="1:6" hidden="1">
      <c r="A2900" s="19">
        <v>68</v>
      </c>
      <c r="B2900" s="19" t="s">
        <v>98</v>
      </c>
      <c r="C2900" s="24">
        <f>'Filter by planned &amp; actual'!G1112</f>
        <v>0</v>
      </c>
      <c r="D2900" s="24">
        <f>'Filter by planned &amp; actual'!G2900</f>
        <v>0</v>
      </c>
      <c r="E2900" s="19" t="s">
        <v>282</v>
      </c>
      <c r="F2900" s="26">
        <v>44774</v>
      </c>
    </row>
    <row r="2901" spans="1:6" hidden="1">
      <c r="A2901" s="19">
        <v>69</v>
      </c>
      <c r="B2901" s="19" t="s">
        <v>99</v>
      </c>
      <c r="C2901" s="24">
        <f>'Filter by planned &amp; actual'!G1113</f>
        <v>0</v>
      </c>
      <c r="D2901" s="24">
        <f>'Filter by planned &amp; actual'!G2901</f>
        <v>0</v>
      </c>
      <c r="E2901" s="19" t="s">
        <v>282</v>
      </c>
      <c r="F2901" s="26">
        <v>44774</v>
      </c>
    </row>
    <row r="2902" spans="1:6" hidden="1">
      <c r="A2902" s="19">
        <v>70</v>
      </c>
      <c r="B2902" s="19" t="s">
        <v>100</v>
      </c>
      <c r="C2902" s="24">
        <f>'Filter by planned &amp; actual'!G1114</f>
        <v>0</v>
      </c>
      <c r="D2902" s="24">
        <f>'Filter by planned &amp; actual'!G2902</f>
        <v>270050.68</v>
      </c>
      <c r="E2902" s="19" t="s">
        <v>282</v>
      </c>
      <c r="F2902" s="26">
        <v>44774</v>
      </c>
    </row>
    <row r="2903" spans="1:6" hidden="1">
      <c r="A2903" s="19">
        <v>71</v>
      </c>
      <c r="B2903" s="19" t="s">
        <v>101</v>
      </c>
      <c r="C2903" s="24">
        <f>'Filter by planned &amp; actual'!G1115</f>
        <v>0</v>
      </c>
      <c r="D2903" s="24">
        <f>'Filter by planned &amp; actual'!G2903</f>
        <v>0</v>
      </c>
      <c r="E2903" s="19" t="s">
        <v>282</v>
      </c>
      <c r="F2903" s="26">
        <v>44774</v>
      </c>
    </row>
    <row r="2904" spans="1:6" hidden="1">
      <c r="A2904" s="19">
        <v>72</v>
      </c>
      <c r="B2904" s="19" t="s">
        <v>102</v>
      </c>
      <c r="C2904" s="24">
        <f>'Filter by planned &amp; actual'!G1116</f>
        <v>0</v>
      </c>
      <c r="D2904" s="24">
        <f>'Filter by planned &amp; actual'!G2904</f>
        <v>0</v>
      </c>
      <c r="E2904" s="19" t="s">
        <v>282</v>
      </c>
      <c r="F2904" s="26">
        <v>44774</v>
      </c>
    </row>
    <row r="2905" spans="1:6" hidden="1">
      <c r="A2905" s="19">
        <v>73</v>
      </c>
      <c r="B2905" s="19" t="s">
        <v>103</v>
      </c>
      <c r="C2905" s="24">
        <f>'Filter by planned &amp; actual'!G1117</f>
        <v>0</v>
      </c>
      <c r="D2905" s="24">
        <f>'Filter by planned &amp; actual'!G2905</f>
        <v>0</v>
      </c>
      <c r="E2905" s="19" t="s">
        <v>282</v>
      </c>
      <c r="F2905" s="26">
        <v>44774</v>
      </c>
    </row>
    <row r="2906" spans="1:6" hidden="1">
      <c r="A2906" s="19">
        <v>74</v>
      </c>
      <c r="B2906" s="19" t="s">
        <v>104</v>
      </c>
      <c r="C2906" s="24">
        <f>'Filter by planned &amp; actual'!G1118</f>
        <v>0</v>
      </c>
      <c r="D2906" s="24">
        <f>'Filter by planned &amp; actual'!G2906</f>
        <v>0</v>
      </c>
      <c r="E2906" s="19" t="s">
        <v>282</v>
      </c>
      <c r="F2906" s="26">
        <v>44774</v>
      </c>
    </row>
    <row r="2907" spans="1:6" hidden="1">
      <c r="A2907" s="19">
        <v>75</v>
      </c>
      <c r="B2907" s="19" t="s">
        <v>105</v>
      </c>
      <c r="C2907" s="24">
        <f>'Filter by planned &amp; actual'!G1119</f>
        <v>0</v>
      </c>
      <c r="D2907" s="24">
        <f>'Filter by planned &amp; actual'!G2907</f>
        <v>0</v>
      </c>
      <c r="E2907" s="19" t="s">
        <v>282</v>
      </c>
      <c r="F2907" s="26">
        <v>44774</v>
      </c>
    </row>
    <row r="2908" spans="1:6" hidden="1">
      <c r="A2908" s="19">
        <v>76</v>
      </c>
      <c r="B2908" s="19" t="s">
        <v>111</v>
      </c>
      <c r="C2908" s="24">
        <f>'Filter by planned &amp; actual'!G1120</f>
        <v>0</v>
      </c>
      <c r="D2908" s="24">
        <f>'Filter by planned &amp; actual'!G2908</f>
        <v>0</v>
      </c>
      <c r="E2908" s="19" t="s">
        <v>282</v>
      </c>
      <c r="F2908" s="26">
        <v>44774</v>
      </c>
    </row>
    <row r="2909" spans="1:6" hidden="1">
      <c r="A2909" s="19">
        <v>77</v>
      </c>
      <c r="B2909" s="19" t="s">
        <v>112</v>
      </c>
      <c r="C2909" s="24">
        <f>'Filter by planned &amp; actual'!G1121</f>
        <v>0</v>
      </c>
      <c r="D2909" s="24">
        <f>'Filter by planned &amp; actual'!G2909</f>
        <v>0</v>
      </c>
      <c r="E2909" s="19" t="s">
        <v>282</v>
      </c>
      <c r="F2909" s="26">
        <v>44774</v>
      </c>
    </row>
    <row r="2910" spans="1:6" hidden="1">
      <c r="A2910" s="19">
        <v>78</v>
      </c>
      <c r="B2910" s="19" t="s">
        <v>113</v>
      </c>
      <c r="C2910" s="24">
        <f>'Filter by planned &amp; actual'!G1122</f>
        <v>0</v>
      </c>
      <c r="D2910" s="24">
        <f>'Filter by planned &amp; actual'!G2910</f>
        <v>0</v>
      </c>
      <c r="E2910" s="19" t="s">
        <v>282</v>
      </c>
      <c r="F2910" s="26">
        <v>44774</v>
      </c>
    </row>
    <row r="2911" spans="1:6" hidden="1">
      <c r="A2911" s="19">
        <v>79</v>
      </c>
      <c r="B2911" s="19" t="s">
        <v>114</v>
      </c>
      <c r="C2911" s="24">
        <f>'Filter by planned &amp; actual'!G1123</f>
        <v>0</v>
      </c>
      <c r="D2911" s="24">
        <f>'Filter by planned &amp; actual'!G2911</f>
        <v>0</v>
      </c>
      <c r="E2911" s="19" t="s">
        <v>282</v>
      </c>
      <c r="F2911" s="26">
        <v>44774</v>
      </c>
    </row>
    <row r="2912" spans="1:6" hidden="1">
      <c r="A2912" s="19">
        <v>80</v>
      </c>
      <c r="B2912" s="19" t="s">
        <v>115</v>
      </c>
      <c r="C2912" s="24">
        <f>'Filter by planned &amp; actual'!G1124</f>
        <v>0</v>
      </c>
      <c r="D2912" s="24">
        <f>'Filter by planned &amp; actual'!G2912</f>
        <v>0</v>
      </c>
      <c r="E2912" s="19" t="s">
        <v>282</v>
      </c>
      <c r="F2912" s="26">
        <v>44774</v>
      </c>
    </row>
    <row r="2913" spans="1:6" hidden="1">
      <c r="A2913" s="19">
        <v>81</v>
      </c>
      <c r="B2913" s="19" t="s">
        <v>116</v>
      </c>
      <c r="C2913" s="24">
        <f>'Filter by planned &amp; actual'!G1125</f>
        <v>0</v>
      </c>
      <c r="D2913" s="24">
        <f>'Filter by planned &amp; actual'!G2913</f>
        <v>0</v>
      </c>
      <c r="E2913" s="19" t="s">
        <v>282</v>
      </c>
      <c r="F2913" s="26">
        <v>44774</v>
      </c>
    </row>
    <row r="2914" spans="1:6" hidden="1">
      <c r="A2914" s="19">
        <v>82</v>
      </c>
      <c r="B2914" s="19" t="s">
        <v>117</v>
      </c>
      <c r="C2914" s="24">
        <f>'Filter by planned &amp; actual'!G1126</f>
        <v>0</v>
      </c>
      <c r="D2914" s="24">
        <f>'Filter by planned &amp; actual'!G2914</f>
        <v>0</v>
      </c>
      <c r="E2914" s="19" t="s">
        <v>282</v>
      </c>
      <c r="F2914" s="26">
        <v>44774</v>
      </c>
    </row>
    <row r="2915" spans="1:6" hidden="1">
      <c r="A2915" s="19">
        <v>83</v>
      </c>
      <c r="B2915" s="19" t="s">
        <v>118</v>
      </c>
      <c r="C2915" s="24">
        <f>'Filter by planned &amp; actual'!G1127</f>
        <v>0</v>
      </c>
      <c r="D2915" s="24">
        <f>'Filter by planned &amp; actual'!G2915</f>
        <v>0</v>
      </c>
      <c r="E2915" s="19" t="s">
        <v>282</v>
      </c>
      <c r="F2915" s="26">
        <v>44774</v>
      </c>
    </row>
    <row r="2916" spans="1:6" hidden="1">
      <c r="A2916" s="19">
        <v>84</v>
      </c>
      <c r="B2916" s="19" t="s">
        <v>119</v>
      </c>
      <c r="C2916" s="24">
        <f>'Filter by planned &amp; actual'!G1128</f>
        <v>0</v>
      </c>
      <c r="D2916" s="24">
        <f>'Filter by planned &amp; actual'!G2916</f>
        <v>0</v>
      </c>
      <c r="E2916" s="19" t="s">
        <v>282</v>
      </c>
      <c r="F2916" s="26">
        <v>44774</v>
      </c>
    </row>
    <row r="2917" spans="1:6" hidden="1">
      <c r="A2917" s="19">
        <v>85</v>
      </c>
      <c r="B2917" s="19" t="s">
        <v>120</v>
      </c>
      <c r="C2917" s="24">
        <f>'Filter by planned &amp; actual'!G1129</f>
        <v>0</v>
      </c>
      <c r="D2917" s="24">
        <f>'Filter by planned &amp; actual'!G2917</f>
        <v>9226</v>
      </c>
      <c r="E2917" s="19" t="s">
        <v>282</v>
      </c>
      <c r="F2917" s="26">
        <v>44774</v>
      </c>
    </row>
    <row r="2918" spans="1:6" hidden="1">
      <c r="A2918" s="19">
        <v>86</v>
      </c>
      <c r="B2918" s="19" t="s">
        <v>121</v>
      </c>
      <c r="C2918" s="24">
        <f>'Filter by planned &amp; actual'!G1130</f>
        <v>0</v>
      </c>
      <c r="D2918" s="24">
        <f>'Filter by planned &amp; actual'!G2918</f>
        <v>0</v>
      </c>
      <c r="E2918" s="19" t="s">
        <v>282</v>
      </c>
      <c r="F2918" s="26">
        <v>44774</v>
      </c>
    </row>
    <row r="2919" spans="1:6" hidden="1">
      <c r="A2919" s="19">
        <v>87</v>
      </c>
      <c r="B2919" s="19" t="s">
        <v>122</v>
      </c>
      <c r="C2919" s="24">
        <f>'Filter by planned &amp; actual'!G1131</f>
        <v>0</v>
      </c>
      <c r="D2919" s="24">
        <f>'Filter by planned &amp; actual'!G2919</f>
        <v>0</v>
      </c>
      <c r="E2919" s="19" t="s">
        <v>282</v>
      </c>
      <c r="F2919" s="26">
        <v>44774</v>
      </c>
    </row>
    <row r="2920" spans="1:6" hidden="1">
      <c r="A2920" s="19">
        <v>88</v>
      </c>
      <c r="B2920" s="19" t="s">
        <v>123</v>
      </c>
      <c r="C2920" s="24">
        <f>'Filter by planned &amp; actual'!G1132</f>
        <v>0</v>
      </c>
      <c r="D2920" s="24">
        <f>'Filter by planned &amp; actual'!G2920</f>
        <v>34020</v>
      </c>
      <c r="E2920" s="19" t="s">
        <v>282</v>
      </c>
      <c r="F2920" s="26">
        <v>44774</v>
      </c>
    </row>
    <row r="2921" spans="1:6" hidden="1">
      <c r="A2921" s="19">
        <v>89</v>
      </c>
      <c r="B2921" s="19" t="s">
        <v>126</v>
      </c>
      <c r="C2921" s="24">
        <f>'Filter by planned &amp; actual'!G1133</f>
        <v>0</v>
      </c>
      <c r="D2921" s="24">
        <f>'Filter by planned &amp; actual'!G2921</f>
        <v>0</v>
      </c>
      <c r="E2921" s="19" t="s">
        <v>282</v>
      </c>
      <c r="F2921" s="26">
        <v>44774</v>
      </c>
    </row>
    <row r="2922" spans="1:6" hidden="1">
      <c r="A2922" s="19">
        <v>90</v>
      </c>
      <c r="B2922" s="19" t="s">
        <v>284</v>
      </c>
      <c r="C2922" s="24">
        <f>'Filter by planned &amp; actual'!G1134</f>
        <v>0</v>
      </c>
      <c r="D2922" s="24">
        <f>'Filter by planned &amp; actual'!G2922</f>
        <v>0</v>
      </c>
      <c r="E2922" s="19" t="s">
        <v>282</v>
      </c>
      <c r="F2922" s="26">
        <v>44774</v>
      </c>
    </row>
    <row r="2923" spans="1:6" hidden="1">
      <c r="A2923" s="19">
        <v>91</v>
      </c>
      <c r="B2923" s="19" t="s">
        <v>2006</v>
      </c>
      <c r="C2923" s="24">
        <f>'Filter by planned &amp; actual'!G1135</f>
        <v>0</v>
      </c>
      <c r="D2923" s="24">
        <f>'Filter by planned &amp; actual'!G2923</f>
        <v>0</v>
      </c>
      <c r="E2923" s="19" t="s">
        <v>282</v>
      </c>
      <c r="F2923" s="26">
        <v>44774</v>
      </c>
    </row>
    <row r="2924" spans="1:6" hidden="1">
      <c r="A2924" s="19">
        <v>92</v>
      </c>
      <c r="B2924" s="19" t="s">
        <v>283</v>
      </c>
      <c r="C2924" s="24">
        <f>'Filter by planned &amp; actual'!G1136</f>
        <v>0</v>
      </c>
      <c r="D2924" s="24">
        <f>'Filter by planned &amp; actual'!G2924</f>
        <v>0</v>
      </c>
      <c r="E2924" s="19" t="s">
        <v>282</v>
      </c>
      <c r="F2924" s="26">
        <v>44774</v>
      </c>
    </row>
    <row r="2925" spans="1:6" hidden="1">
      <c r="A2925" s="19">
        <v>93</v>
      </c>
      <c r="B2925" s="19" t="s">
        <v>2005</v>
      </c>
      <c r="C2925" s="24">
        <f>'Filter by planned &amp; actual'!G1137</f>
        <v>0</v>
      </c>
      <c r="D2925" s="24">
        <f>'Filter by planned &amp; actual'!G2925</f>
        <v>0</v>
      </c>
      <c r="E2925" s="19" t="s">
        <v>282</v>
      </c>
      <c r="F2925" s="26">
        <v>44774</v>
      </c>
    </row>
    <row r="2926" spans="1:6" hidden="1">
      <c r="A2926" s="19">
        <v>94</v>
      </c>
      <c r="B2926" s="19" t="s">
        <v>2075</v>
      </c>
      <c r="C2926" s="24">
        <f>'Filter by planned &amp; actual'!G1138</f>
        <v>0</v>
      </c>
      <c r="D2926" s="24">
        <f>'Filter by planned &amp; actual'!G2926</f>
        <v>0</v>
      </c>
      <c r="E2926" s="19" t="s">
        <v>282</v>
      </c>
      <c r="F2926" s="26">
        <v>44774</v>
      </c>
    </row>
    <row r="2927" spans="1:6" hidden="1">
      <c r="A2927" s="19">
        <v>95</v>
      </c>
      <c r="B2927" s="19" t="s">
        <v>2076</v>
      </c>
      <c r="C2927" s="24">
        <f>'Filter by planned &amp; actual'!G1139</f>
        <v>0</v>
      </c>
      <c r="D2927" s="24">
        <f>'Filter by planned &amp; actual'!G2927</f>
        <v>0</v>
      </c>
      <c r="E2927" s="19" t="s">
        <v>282</v>
      </c>
      <c r="F2927" s="26">
        <v>44774</v>
      </c>
    </row>
    <row r="2928" spans="1:6" hidden="1">
      <c r="A2928" s="19">
        <v>96</v>
      </c>
      <c r="B2928" s="19" t="s">
        <v>2077</v>
      </c>
      <c r="C2928" s="24">
        <f>'Filter by planned &amp; actual'!G1140</f>
        <v>0</v>
      </c>
      <c r="D2928" s="24">
        <f>'Filter by planned &amp; actual'!G2928</f>
        <v>0</v>
      </c>
      <c r="E2928" s="19" t="s">
        <v>282</v>
      </c>
      <c r="F2928" s="26">
        <v>44774</v>
      </c>
    </row>
    <row r="2929" spans="1:6" hidden="1">
      <c r="A2929" s="19">
        <v>97</v>
      </c>
      <c r="B2929" s="19" t="s">
        <v>2078</v>
      </c>
      <c r="C2929" s="24">
        <f>'Filter by planned &amp; actual'!G1141</f>
        <v>9769525</v>
      </c>
      <c r="D2929" s="24">
        <f>'Filter by planned &amp; actual'!G2929</f>
        <v>15744548.640000001</v>
      </c>
      <c r="E2929" s="19" t="s">
        <v>282</v>
      </c>
      <c r="F2929" s="26">
        <v>44774</v>
      </c>
    </row>
    <row r="2930" spans="1:6" hidden="1">
      <c r="A2930" s="19">
        <v>98</v>
      </c>
      <c r="B2930" s="19" t="s">
        <v>2079</v>
      </c>
      <c r="C2930" s="24">
        <f>'Filter by planned &amp; actual'!G1142</f>
        <v>27572132</v>
      </c>
      <c r="D2930" s="24">
        <f>'Filter by planned &amp; actual'!G2930</f>
        <v>20952285.219999999</v>
      </c>
      <c r="E2930" s="19" t="s">
        <v>282</v>
      </c>
      <c r="F2930" s="26">
        <v>44774</v>
      </c>
    </row>
    <row r="2931" spans="1:6" hidden="1">
      <c r="A2931" s="19">
        <v>99</v>
      </c>
      <c r="B2931" s="19" t="s">
        <v>2080</v>
      </c>
      <c r="C2931" s="24">
        <f>'Filter by planned &amp; actual'!G1143</f>
        <v>18926553</v>
      </c>
      <c r="D2931" s="24">
        <f>'Filter by planned &amp; actual'!G2931</f>
        <v>7465860.2199999979</v>
      </c>
      <c r="E2931" s="19" t="s">
        <v>282</v>
      </c>
      <c r="F2931" s="26">
        <v>44774</v>
      </c>
    </row>
    <row r="2932" spans="1:6" hidden="1">
      <c r="A2932" s="19">
        <v>100</v>
      </c>
      <c r="B2932" s="19" t="s">
        <v>2081</v>
      </c>
      <c r="C2932" s="24">
        <f>'Filter by planned &amp; actual'!G1144</f>
        <v>0</v>
      </c>
      <c r="D2932" s="24">
        <f>'Filter by planned &amp; actual'!G2932</f>
        <v>0</v>
      </c>
      <c r="E2932" s="19" t="s">
        <v>282</v>
      </c>
      <c r="F2932" s="26">
        <v>44774</v>
      </c>
    </row>
    <row r="2933" spans="1:6" hidden="1">
      <c r="A2933" s="19">
        <v>101</v>
      </c>
      <c r="B2933" s="19" t="s">
        <v>2082</v>
      </c>
      <c r="C2933" s="24">
        <f>'Filter by planned &amp; actual'!G1145</f>
        <v>0</v>
      </c>
      <c r="D2933" s="24">
        <f>'Filter by planned &amp; actual'!G2933</f>
        <v>2552678.9900000002</v>
      </c>
      <c r="E2933" s="19" t="s">
        <v>282</v>
      </c>
      <c r="F2933" s="26">
        <v>44774</v>
      </c>
    </row>
    <row r="2934" spans="1:6" hidden="1">
      <c r="A2934" s="19">
        <v>102</v>
      </c>
      <c r="B2934" s="19" t="s">
        <v>2083</v>
      </c>
      <c r="C2934" s="24">
        <f>'Filter by planned &amp; actual'!G1146</f>
        <v>17124003</v>
      </c>
      <c r="D2934" s="24">
        <f>'Filter by planned &amp; actual'!G2934</f>
        <v>24987736.810000002</v>
      </c>
      <c r="E2934" s="19" t="s">
        <v>282</v>
      </c>
      <c r="F2934" s="26">
        <v>44774</v>
      </c>
    </row>
    <row r="2935" spans="1:6" hidden="1">
      <c r="A2935" s="19">
        <v>103</v>
      </c>
      <c r="B2935" s="19" t="s">
        <v>2085</v>
      </c>
      <c r="C2935" s="24">
        <f>'Filter by planned &amp; actual'!G1147</f>
        <v>0</v>
      </c>
      <c r="D2935" s="24">
        <f>'Filter by planned &amp; actual'!G2935</f>
        <v>876.6</v>
      </c>
      <c r="E2935" s="19" t="s">
        <v>282</v>
      </c>
      <c r="F2935" s="26">
        <v>44774</v>
      </c>
    </row>
    <row r="2936" spans="1:6" hidden="1">
      <c r="A2936" s="19">
        <v>104</v>
      </c>
      <c r="B2936" s="19" t="s">
        <v>2086</v>
      </c>
      <c r="C2936" s="24">
        <f>'Filter by planned &amp; actual'!G1148</f>
        <v>0</v>
      </c>
      <c r="D2936" s="24">
        <f>'Filter by planned &amp; actual'!G2936</f>
        <v>0</v>
      </c>
      <c r="E2936" s="19" t="s">
        <v>282</v>
      </c>
      <c r="F2936" s="26">
        <v>44774</v>
      </c>
    </row>
    <row r="2937" spans="1:6" hidden="1">
      <c r="A2937" s="19">
        <v>105</v>
      </c>
      <c r="B2937" s="19" t="s">
        <v>2087</v>
      </c>
      <c r="C2937" s="24">
        <f>'Filter by planned &amp; actual'!G1149</f>
        <v>0</v>
      </c>
      <c r="D2937" s="24">
        <f>'Filter by planned &amp; actual'!G2937</f>
        <v>6473410.1900000004</v>
      </c>
      <c r="E2937" s="19" t="s">
        <v>282</v>
      </c>
      <c r="F2937" s="26">
        <v>44774</v>
      </c>
    </row>
    <row r="2938" spans="1:6" hidden="1">
      <c r="A2938" s="19">
        <v>106</v>
      </c>
      <c r="B2938" s="19" t="s">
        <v>2088</v>
      </c>
      <c r="C2938" s="24">
        <f>'Filter by planned &amp; actual'!G1150</f>
        <v>0</v>
      </c>
      <c r="D2938" s="24">
        <f>'Filter by planned &amp; actual'!G2938</f>
        <v>0</v>
      </c>
      <c r="E2938" s="19" t="s">
        <v>282</v>
      </c>
      <c r="F2938" s="26">
        <v>44774</v>
      </c>
    </row>
    <row r="2939" spans="1:6" hidden="1">
      <c r="A2939" s="19">
        <v>107</v>
      </c>
      <c r="B2939" s="19" t="s">
        <v>2089</v>
      </c>
      <c r="C2939" s="24">
        <f>'Filter by planned &amp; actual'!G1151</f>
        <v>0</v>
      </c>
      <c r="D2939" s="24">
        <f>'Filter by planned &amp; actual'!G2939</f>
        <v>90832.829999999987</v>
      </c>
      <c r="E2939" s="19" t="s">
        <v>282</v>
      </c>
      <c r="F2939" s="26">
        <v>44774</v>
      </c>
    </row>
    <row r="2940" spans="1:6" hidden="1">
      <c r="A2940" s="19">
        <v>108</v>
      </c>
      <c r="B2940" s="19" t="s">
        <v>2090</v>
      </c>
      <c r="C2940" s="24">
        <f>'Filter by planned &amp; actual'!G1152</f>
        <v>24656465</v>
      </c>
      <c r="D2940" s="24">
        <f>'Filter by planned &amp; actual'!G2940</f>
        <v>10197141.289999997</v>
      </c>
      <c r="E2940" s="19" t="s">
        <v>282</v>
      </c>
      <c r="F2940" s="26">
        <v>44774</v>
      </c>
    </row>
    <row r="2941" spans="1:6" hidden="1">
      <c r="A2941" s="19">
        <v>109</v>
      </c>
      <c r="B2941" s="19" t="s">
        <v>2091</v>
      </c>
      <c r="C2941" s="24">
        <f>'Filter by planned &amp; actual'!G1153</f>
        <v>321540</v>
      </c>
      <c r="D2941" s="24">
        <f>'Filter by planned &amp; actual'!G2941</f>
        <v>3413338.13</v>
      </c>
      <c r="E2941" s="19" t="s">
        <v>282</v>
      </c>
      <c r="F2941" s="26">
        <v>44774</v>
      </c>
    </row>
    <row r="2942" spans="1:6" hidden="1">
      <c r="A2942" s="19">
        <v>110</v>
      </c>
      <c r="B2942" s="19" t="s">
        <v>2092</v>
      </c>
      <c r="C2942" s="24">
        <f>'Filter by planned &amp; actual'!G1154</f>
        <v>28149464</v>
      </c>
      <c r="D2942" s="24">
        <f>'Filter by planned &amp; actual'!G2942</f>
        <v>26220688.949999999</v>
      </c>
      <c r="E2942" s="19" t="s">
        <v>282</v>
      </c>
      <c r="F2942" s="26">
        <v>44774</v>
      </c>
    </row>
    <row r="2943" spans="1:6" hidden="1">
      <c r="A2943" s="19">
        <v>111</v>
      </c>
      <c r="B2943" s="19" t="s">
        <v>2104</v>
      </c>
      <c r="C2943" s="24">
        <f>'Filter by planned &amp; actual'!G1155</f>
        <v>0</v>
      </c>
      <c r="D2943" s="24">
        <f>'Filter by planned &amp; actual'!G2943</f>
        <v>163322.76</v>
      </c>
      <c r="E2943" s="19" t="s">
        <v>282</v>
      </c>
      <c r="F2943" s="26">
        <v>44774</v>
      </c>
    </row>
    <row r="2944" spans="1:6" hidden="1">
      <c r="A2944" s="19">
        <v>112</v>
      </c>
      <c r="B2944" s="19" t="s">
        <v>2100</v>
      </c>
      <c r="C2944" s="24">
        <f>'Filter by planned &amp; actual'!G1156</f>
        <v>11945778</v>
      </c>
      <c r="D2944" s="24">
        <f>'Filter by planned &amp; actual'!G2944</f>
        <v>32093181.639999993</v>
      </c>
      <c r="E2944" s="19" t="s">
        <v>282</v>
      </c>
      <c r="F2944" s="26">
        <v>44774</v>
      </c>
    </row>
    <row r="2945" spans="1:6" hidden="1">
      <c r="A2945" s="19">
        <v>113</v>
      </c>
      <c r="B2945" s="19" t="s">
        <v>2101</v>
      </c>
      <c r="C2945" s="24">
        <f>'Filter by planned &amp; actual'!G1157</f>
        <v>53558612</v>
      </c>
      <c r="D2945" s="24">
        <f>'Filter by planned &amp; actual'!G2945</f>
        <v>26689735.379999999</v>
      </c>
      <c r="E2945" s="19" t="s">
        <v>282</v>
      </c>
      <c r="F2945" s="26">
        <v>44774</v>
      </c>
    </row>
    <row r="2946" spans="1:6" hidden="1">
      <c r="A2946" s="19">
        <v>114</v>
      </c>
      <c r="B2946" s="19" t="s">
        <v>2102</v>
      </c>
      <c r="C2946" s="24">
        <f>'Filter by planned &amp; actual'!G1158</f>
        <v>0</v>
      </c>
      <c r="D2946" s="24">
        <f>'Filter by planned &amp; actual'!G2946</f>
        <v>30522.22</v>
      </c>
      <c r="E2946" s="19" t="s">
        <v>282</v>
      </c>
      <c r="F2946" s="26">
        <v>44774</v>
      </c>
    </row>
    <row r="2947" spans="1:6" hidden="1">
      <c r="A2947" s="20">
        <v>115</v>
      </c>
      <c r="B2947" s="20" t="s">
        <v>2103</v>
      </c>
      <c r="C2947" s="24">
        <f>'Filter by planned &amp; actual'!G1159</f>
        <v>0</v>
      </c>
      <c r="D2947" s="24">
        <f>'Filter by planned &amp; actual'!G2947</f>
        <v>154268.75</v>
      </c>
      <c r="E2947" s="19" t="s">
        <v>282</v>
      </c>
      <c r="F2947" s="26">
        <v>44774</v>
      </c>
    </row>
    <row r="2948" spans="1:6" hidden="1">
      <c r="A2948" s="19">
        <v>116</v>
      </c>
      <c r="B2948" s="19" t="s">
        <v>2109</v>
      </c>
      <c r="C2948" s="24">
        <f>'Filter by planned &amp; actual'!G1160</f>
        <v>148955</v>
      </c>
      <c r="D2948" s="24">
        <f>'Filter by planned &amp; actual'!G2948</f>
        <v>573219.38</v>
      </c>
      <c r="E2948" s="19" t="s">
        <v>282</v>
      </c>
      <c r="F2948" s="26">
        <v>44774</v>
      </c>
    </row>
    <row r="2949" spans="1:6" hidden="1">
      <c r="A2949" s="19">
        <v>117</v>
      </c>
      <c r="B2949" s="19" t="s">
        <v>2110</v>
      </c>
      <c r="C2949" s="24">
        <f>'Filter by planned &amp; actual'!G1161</f>
        <v>2000000</v>
      </c>
      <c r="D2949" s="24">
        <f>'Filter by planned &amp; actual'!G2949</f>
        <v>938249.46999999986</v>
      </c>
      <c r="E2949" s="19" t="s">
        <v>282</v>
      </c>
      <c r="F2949" s="26">
        <v>44774</v>
      </c>
    </row>
    <row r="2950" spans="1:6" hidden="1">
      <c r="A2950" s="19">
        <v>118</v>
      </c>
      <c r="B2950" s="19" t="s">
        <v>2112</v>
      </c>
      <c r="C2950" s="24">
        <f>'Filter by planned &amp; actual'!G1162</f>
        <v>3000000</v>
      </c>
      <c r="D2950" s="24">
        <f>'Filter by planned &amp; actual'!G2950</f>
        <v>9075664.2400000021</v>
      </c>
      <c r="E2950" s="19" t="s">
        <v>282</v>
      </c>
      <c r="F2950" s="26">
        <v>44774</v>
      </c>
    </row>
    <row r="2951" spans="1:6" hidden="1">
      <c r="A2951" s="19">
        <v>119</v>
      </c>
      <c r="B2951" s="19" t="s">
        <v>2113</v>
      </c>
      <c r="C2951" s="24">
        <f>'Filter by planned &amp; actual'!G1163</f>
        <v>141398</v>
      </c>
      <c r="D2951" s="24">
        <f>'Filter by planned &amp; actual'!G2951</f>
        <v>281161.41000000003</v>
      </c>
      <c r="E2951" s="19" t="s">
        <v>282</v>
      </c>
      <c r="F2951" s="26">
        <v>44774</v>
      </c>
    </row>
    <row r="2952" spans="1:6" hidden="1">
      <c r="A2952" s="19">
        <v>120</v>
      </c>
      <c r="B2952" s="19" t="s">
        <v>2114</v>
      </c>
      <c r="C2952" s="24">
        <f>'Filter by planned &amp; actual'!G1164</f>
        <v>0</v>
      </c>
      <c r="D2952" s="24">
        <f>'Filter by planned &amp; actual'!G2952</f>
        <v>298</v>
      </c>
      <c r="E2952" s="19" t="s">
        <v>282</v>
      </c>
      <c r="F2952" s="26">
        <v>44774</v>
      </c>
    </row>
    <row r="2953" spans="1:6" hidden="1">
      <c r="A2953" s="19">
        <v>121</v>
      </c>
      <c r="B2953" s="19" t="s">
        <v>2157</v>
      </c>
      <c r="C2953" s="24">
        <f>'Filter by planned &amp; actual'!G1165</f>
        <v>0</v>
      </c>
      <c r="D2953" s="24">
        <f>'Filter by planned &amp; actual'!G2953</f>
        <v>0</v>
      </c>
      <c r="E2953" s="19" t="s">
        <v>282</v>
      </c>
      <c r="F2953" s="26">
        <v>44774</v>
      </c>
    </row>
    <row r="2954" spans="1:6" hidden="1">
      <c r="A2954" s="19">
        <v>122</v>
      </c>
      <c r="B2954" s="19" t="s">
        <v>2158</v>
      </c>
      <c r="C2954" s="24">
        <f>'Filter by planned &amp; actual'!G1166</f>
        <v>0</v>
      </c>
      <c r="D2954" s="24">
        <f>'Filter by planned &amp; actual'!G2954</f>
        <v>1372.4</v>
      </c>
      <c r="E2954" s="19" t="s">
        <v>282</v>
      </c>
      <c r="F2954" s="26">
        <v>44774</v>
      </c>
    </row>
    <row r="2955" spans="1:6" hidden="1">
      <c r="A2955" s="19">
        <v>123</v>
      </c>
      <c r="B2955" s="19" t="s">
        <v>2159</v>
      </c>
      <c r="C2955" s="24">
        <f>'Filter by planned &amp; actual'!G1167</f>
        <v>0</v>
      </c>
      <c r="D2955" s="24">
        <f>'Filter by planned &amp; actual'!G2955</f>
        <v>0</v>
      </c>
      <c r="E2955" s="19" t="s">
        <v>282</v>
      </c>
      <c r="F2955" s="26">
        <v>44774</v>
      </c>
    </row>
    <row r="2956" spans="1:6" hidden="1">
      <c r="A2956" s="19">
        <v>124</v>
      </c>
      <c r="B2956" s="19" t="s">
        <v>2160</v>
      </c>
      <c r="C2956" s="24">
        <f>'Filter by planned &amp; actual'!G1168</f>
        <v>0</v>
      </c>
      <c r="D2956" s="24">
        <f>'Filter by planned &amp; actual'!G2956</f>
        <v>770609.84</v>
      </c>
      <c r="E2956" s="19" t="s">
        <v>282</v>
      </c>
      <c r="F2956" s="26">
        <v>44774</v>
      </c>
    </row>
    <row r="2957" spans="1:6" hidden="1">
      <c r="A2957" s="19">
        <v>125</v>
      </c>
      <c r="B2957" s="19" t="s">
        <v>2162</v>
      </c>
      <c r="C2957" s="24">
        <f>'Filter by planned &amp; actual'!G1169</f>
        <v>0</v>
      </c>
      <c r="D2957" s="24">
        <f>'Filter by planned &amp; actual'!G2957</f>
        <v>340428.23</v>
      </c>
      <c r="E2957" s="19" t="s">
        <v>282</v>
      </c>
      <c r="F2957" s="26">
        <v>44774</v>
      </c>
    </row>
    <row r="2958" spans="1:6" hidden="1">
      <c r="A2958" s="19">
        <v>126</v>
      </c>
      <c r="B2958" s="19" t="s">
        <v>2163</v>
      </c>
      <c r="C2958" s="24">
        <f>'Filter by planned &amp; actual'!G1170</f>
        <v>2512334</v>
      </c>
      <c r="D2958" s="24">
        <f>'Filter by planned &amp; actual'!G2958</f>
        <v>469779.62999999995</v>
      </c>
      <c r="E2958" s="19" t="s">
        <v>282</v>
      </c>
      <c r="F2958" s="26">
        <v>44774</v>
      </c>
    </row>
    <row r="2959" spans="1:6" hidden="1">
      <c r="A2959" s="19">
        <v>127</v>
      </c>
      <c r="B2959" s="19" t="s">
        <v>2164</v>
      </c>
      <c r="C2959" s="24">
        <f>'Filter by planned &amp; actual'!G1171</f>
        <v>0</v>
      </c>
      <c r="D2959" s="24">
        <f>'Filter by planned &amp; actual'!G2959</f>
        <v>15209776.229999999</v>
      </c>
      <c r="E2959" s="19" t="s">
        <v>282</v>
      </c>
      <c r="F2959" s="26">
        <v>44774</v>
      </c>
    </row>
    <row r="2960" spans="1:6" hidden="1">
      <c r="A2960" s="19">
        <v>128</v>
      </c>
      <c r="B2960" s="19" t="s">
        <v>2165</v>
      </c>
      <c r="C2960" s="24">
        <f>'Filter by planned &amp; actual'!G1172</f>
        <v>5474640</v>
      </c>
      <c r="D2960" s="24">
        <f>'Filter by planned &amp; actual'!G2960</f>
        <v>4869726.5200000014</v>
      </c>
      <c r="E2960" s="19" t="s">
        <v>282</v>
      </c>
      <c r="F2960" s="26">
        <v>44774</v>
      </c>
    </row>
    <row r="2961" spans="1:6" hidden="1">
      <c r="A2961" s="113">
        <v>129</v>
      </c>
      <c r="B2961" s="113" t="s">
        <v>2167</v>
      </c>
      <c r="C2961" s="24">
        <f>'Filter by planned &amp; actual'!G1173</f>
        <v>0</v>
      </c>
      <c r="D2961" s="24">
        <f>'Filter by planned &amp; actual'!G2961</f>
        <v>88.81</v>
      </c>
      <c r="E2961" s="19" t="s">
        <v>282</v>
      </c>
      <c r="F2961" s="26">
        <v>44774</v>
      </c>
    </row>
    <row r="2962" spans="1:6" hidden="1">
      <c r="A2962" s="113">
        <v>130</v>
      </c>
      <c r="B2962" s="113" t="s">
        <v>2168</v>
      </c>
      <c r="C2962" s="24">
        <f>'Filter by planned &amp; actual'!G1174</f>
        <v>50349656</v>
      </c>
      <c r="D2962" s="24">
        <f>'Filter by planned &amp; actual'!G2962</f>
        <v>46723156.380000018</v>
      </c>
      <c r="E2962" s="19" t="s">
        <v>282</v>
      </c>
      <c r="F2962" s="26">
        <v>44774</v>
      </c>
    </row>
    <row r="2963" spans="1:6" hidden="1">
      <c r="A2963" s="113">
        <v>131</v>
      </c>
      <c r="B2963" s="113" t="s">
        <v>2169</v>
      </c>
      <c r="C2963" s="24">
        <f>'Filter by planned &amp; actual'!G1175</f>
        <v>11695718</v>
      </c>
      <c r="D2963" s="24">
        <f>'Filter by planned &amp; actual'!G2963</f>
        <v>5006.07</v>
      </c>
      <c r="E2963" s="19" t="s">
        <v>282</v>
      </c>
      <c r="F2963" s="26">
        <v>44774</v>
      </c>
    </row>
    <row r="2964" spans="1:6" hidden="1">
      <c r="A2964" s="113">
        <v>132</v>
      </c>
      <c r="B2964" s="113" t="s">
        <v>2170</v>
      </c>
      <c r="C2964" s="24">
        <f>'Filter by planned &amp; actual'!G1176</f>
        <v>744566</v>
      </c>
      <c r="D2964" s="24">
        <f>'Filter by planned &amp; actual'!G2964</f>
        <v>872254.36</v>
      </c>
      <c r="E2964" s="19" t="s">
        <v>282</v>
      </c>
      <c r="F2964" s="26">
        <v>44774</v>
      </c>
    </row>
    <row r="2965" spans="1:6" hidden="1">
      <c r="A2965" s="113">
        <v>133</v>
      </c>
      <c r="B2965" s="113" t="s">
        <v>2171</v>
      </c>
      <c r="C2965" s="24">
        <f>'Filter by planned &amp; actual'!G1177</f>
        <v>315456</v>
      </c>
      <c r="D2965" s="24">
        <f>'Filter by planned &amp; actual'!G2965</f>
        <v>0</v>
      </c>
      <c r="E2965" s="19" t="s">
        <v>282</v>
      </c>
      <c r="F2965" s="26">
        <v>44774</v>
      </c>
    </row>
    <row r="2966" spans="1:6" hidden="1">
      <c r="A2966" s="113">
        <v>134</v>
      </c>
      <c r="B2966" s="113" t="s">
        <v>2172</v>
      </c>
      <c r="C2966" s="24">
        <f>'Filter by planned &amp; actual'!G1178</f>
        <v>0</v>
      </c>
      <c r="D2966" s="24">
        <f>'Filter by planned &amp; actual'!G2966</f>
        <v>0</v>
      </c>
      <c r="E2966" s="19" t="s">
        <v>282</v>
      </c>
      <c r="F2966" s="26">
        <v>44774</v>
      </c>
    </row>
    <row r="2967" spans="1:6" hidden="1">
      <c r="A2967" s="113">
        <v>135</v>
      </c>
      <c r="B2967" s="113" t="s">
        <v>2173</v>
      </c>
      <c r="C2967" s="24">
        <f>'Filter by planned &amp; actual'!G1179</f>
        <v>13288438</v>
      </c>
      <c r="D2967" s="24">
        <f>'Filter by planned &amp; actual'!G2967</f>
        <v>12451311.009999998</v>
      </c>
      <c r="E2967" s="19" t="s">
        <v>282</v>
      </c>
      <c r="F2967" s="26">
        <v>44774</v>
      </c>
    </row>
    <row r="2968" spans="1:6" hidden="1">
      <c r="A2968" s="113">
        <v>136</v>
      </c>
      <c r="B2968" s="113" t="s">
        <v>2174</v>
      </c>
      <c r="C2968" s="24">
        <f>'Filter by planned &amp; actual'!G1180</f>
        <v>15716653.960000001</v>
      </c>
      <c r="D2968" s="24">
        <f>'Filter by planned &amp; actual'!G2968</f>
        <v>19437681.589999996</v>
      </c>
      <c r="E2968" s="19" t="s">
        <v>282</v>
      </c>
      <c r="F2968" s="26">
        <v>44774</v>
      </c>
    </row>
    <row r="2969" spans="1:6" hidden="1">
      <c r="A2969" s="113">
        <v>137</v>
      </c>
      <c r="B2969" s="113" t="s">
        <v>2175</v>
      </c>
      <c r="C2969" s="24">
        <f>'Filter by planned &amp; actual'!G1181</f>
        <v>0</v>
      </c>
      <c r="D2969" s="24">
        <f>'Filter by planned &amp; actual'!G2969</f>
        <v>28413.760000000002</v>
      </c>
      <c r="E2969" s="19" t="s">
        <v>282</v>
      </c>
      <c r="F2969" s="26">
        <v>44774</v>
      </c>
    </row>
    <row r="2970" spans="1:6" hidden="1">
      <c r="A2970" s="113">
        <v>138</v>
      </c>
      <c r="B2970" s="113" t="s">
        <v>2176</v>
      </c>
      <c r="C2970" s="24">
        <f>'Filter by planned &amp; actual'!G1182</f>
        <v>10800000</v>
      </c>
      <c r="D2970" s="24">
        <f>'Filter by planned &amp; actual'!G2970</f>
        <v>2703291.2700000005</v>
      </c>
      <c r="E2970" s="19" t="s">
        <v>282</v>
      </c>
      <c r="F2970" s="26">
        <v>44774</v>
      </c>
    </row>
    <row r="2971" spans="1:6" hidden="1">
      <c r="A2971" s="113">
        <v>139</v>
      </c>
      <c r="B2971" s="113" t="s">
        <v>2189</v>
      </c>
      <c r="C2971" s="24">
        <f>'Filter by planned &amp; actual'!G1183</f>
        <v>1296685.8600000001</v>
      </c>
      <c r="D2971" s="24">
        <f>'Filter by planned &amp; actual'!G2971</f>
        <v>710093.62000000011</v>
      </c>
      <c r="E2971" s="19" t="s">
        <v>282</v>
      </c>
      <c r="F2971" s="26">
        <v>44774</v>
      </c>
    </row>
    <row r="2972" spans="1:6" hidden="1">
      <c r="A2972" s="113">
        <v>140</v>
      </c>
      <c r="B2972" s="113" t="s">
        <v>2190</v>
      </c>
      <c r="C2972" s="24">
        <f>'Filter by planned &amp; actual'!G1184</f>
        <v>5760000</v>
      </c>
      <c r="D2972" s="24">
        <f>'Filter by planned &amp; actual'!G2972</f>
        <v>2381372.6799999997</v>
      </c>
      <c r="E2972" s="19" t="s">
        <v>282</v>
      </c>
      <c r="F2972" s="26">
        <v>44774</v>
      </c>
    </row>
    <row r="2973" spans="1:6" hidden="1">
      <c r="A2973" s="113">
        <v>141</v>
      </c>
      <c r="B2973" s="113" t="s">
        <v>2191</v>
      </c>
      <c r="C2973" s="24">
        <f>'Filter by planned &amp; actual'!G1185</f>
        <v>0</v>
      </c>
      <c r="D2973" s="24">
        <f>'Filter by planned &amp; actual'!G2973</f>
        <v>177201</v>
      </c>
      <c r="E2973" s="19" t="s">
        <v>282</v>
      </c>
      <c r="F2973" s="26">
        <v>44774</v>
      </c>
    </row>
    <row r="2974" spans="1:6" hidden="1">
      <c r="A2974" s="113">
        <v>142</v>
      </c>
      <c r="B2974" s="113" t="s">
        <v>2192</v>
      </c>
      <c r="C2974" s="24">
        <f>'Filter by planned &amp; actual'!G1186</f>
        <v>23574492.335519996</v>
      </c>
      <c r="D2974" s="24">
        <f>'Filter by planned &amp; actual'!G2974</f>
        <v>2188.44</v>
      </c>
      <c r="E2974" s="19" t="s">
        <v>282</v>
      </c>
      <c r="F2974" s="26">
        <v>44774</v>
      </c>
    </row>
    <row r="2975" spans="1:6">
      <c r="A2975" s="113">
        <v>143</v>
      </c>
      <c r="B2975" s="113" t="s">
        <v>2193</v>
      </c>
      <c r="C2975" s="24">
        <f>'Filter by planned &amp; actual'!G1187</f>
        <v>0</v>
      </c>
      <c r="D2975" s="24">
        <f>'Filter by planned &amp; actual'!G2975</f>
        <v>0</v>
      </c>
      <c r="E2975" s="19" t="s">
        <v>282</v>
      </c>
      <c r="F2975" s="26">
        <v>44774</v>
      </c>
    </row>
    <row r="2976" spans="1:6">
      <c r="A2976" s="152">
        <v>144</v>
      </c>
      <c r="B2976" s="152" t="s">
        <v>2207</v>
      </c>
      <c r="C2976" s="24">
        <f>'Filter by planned &amp; actual'!G1188</f>
        <v>0</v>
      </c>
      <c r="D2976" s="24">
        <f>'Filter by planned &amp; actual'!G2976</f>
        <v>10124817.969999999</v>
      </c>
      <c r="E2976" s="19" t="s">
        <v>282</v>
      </c>
      <c r="F2976" s="26">
        <v>44774</v>
      </c>
    </row>
    <row r="2977" spans="1:6">
      <c r="A2977" s="152">
        <v>145</v>
      </c>
      <c r="B2977" s="152" t="s">
        <v>2208</v>
      </c>
      <c r="C2977" s="24">
        <f>'Filter by planned &amp; actual'!G1189</f>
        <v>0</v>
      </c>
      <c r="D2977" s="24">
        <f>'Filter by planned &amp; actual'!G2977</f>
        <v>0</v>
      </c>
      <c r="E2977" s="19" t="s">
        <v>282</v>
      </c>
      <c r="F2977" s="26">
        <v>44774</v>
      </c>
    </row>
    <row r="2978" spans="1:6">
      <c r="A2978" s="152">
        <v>146</v>
      </c>
      <c r="B2978" s="152" t="s">
        <v>2211</v>
      </c>
      <c r="C2978" s="24">
        <f>'Filter by planned &amp; actual'!G1190</f>
        <v>0</v>
      </c>
      <c r="D2978" s="24">
        <f>'Filter by planned &amp; actual'!G2978</f>
        <v>291921</v>
      </c>
      <c r="E2978" s="19" t="s">
        <v>282</v>
      </c>
      <c r="F2978" s="26">
        <v>44774</v>
      </c>
    </row>
    <row r="2979" spans="1:6">
      <c r="A2979" s="152">
        <v>147</v>
      </c>
      <c r="B2979" s="152" t="s">
        <v>2212</v>
      </c>
      <c r="C2979" s="24">
        <f>'Filter by planned &amp; actual'!G1191</f>
        <v>0</v>
      </c>
      <c r="D2979" s="24">
        <f>'Filter by planned &amp; actual'!G2979</f>
        <v>220716.69999999998</v>
      </c>
      <c r="E2979" s="19" t="s">
        <v>282</v>
      </c>
      <c r="F2979" s="26">
        <v>44774</v>
      </c>
    </row>
    <row r="2980" spans="1:6">
      <c r="A2980" s="152">
        <v>148</v>
      </c>
      <c r="B2980" s="152" t="s">
        <v>2213</v>
      </c>
      <c r="C2980" s="24">
        <f>'Filter by planned &amp; actual'!G1192</f>
        <v>0</v>
      </c>
      <c r="D2980" s="24">
        <f>'Filter by planned &amp; actual'!G2980</f>
        <v>0</v>
      </c>
      <c r="E2980" s="19" t="s">
        <v>282</v>
      </c>
      <c r="F2980" s="26">
        <v>44774</v>
      </c>
    </row>
    <row r="2981" spans="1:6">
      <c r="A2981" s="19">
        <v>0</v>
      </c>
      <c r="B2981" s="20" t="s">
        <v>1985</v>
      </c>
      <c r="C2981" s="24">
        <f>'Filter by planned &amp; actual'!G1193</f>
        <v>0</v>
      </c>
      <c r="D2981" s="24">
        <f>'Filter by planned &amp; actual'!G2981</f>
        <v>0</v>
      </c>
      <c r="E2981" s="19" t="s">
        <v>282</v>
      </c>
      <c r="F2981" s="26">
        <v>44774</v>
      </c>
    </row>
    <row r="2982" spans="1:6" hidden="1">
      <c r="A2982" s="19">
        <v>1</v>
      </c>
      <c r="B2982" s="19" t="s">
        <v>7</v>
      </c>
      <c r="C2982" s="24">
        <f>'Filter by planned &amp; actual'!G1194</f>
        <v>0</v>
      </c>
      <c r="D2982" s="24">
        <f>'Filter by planned &amp; actual'!G2982</f>
        <v>0</v>
      </c>
      <c r="E2982" s="19" t="s">
        <v>282</v>
      </c>
      <c r="F2982" s="26">
        <v>44805</v>
      </c>
    </row>
    <row r="2983" spans="1:6" hidden="1">
      <c r="A2983" s="19">
        <v>2</v>
      </c>
      <c r="B2983" s="19" t="s">
        <v>8</v>
      </c>
      <c r="C2983" s="24">
        <f>'Filter by planned &amp; actual'!G1195</f>
        <v>0</v>
      </c>
      <c r="D2983" s="24">
        <f>'Filter by planned &amp; actual'!G2983</f>
        <v>0</v>
      </c>
      <c r="E2983" s="19" t="s">
        <v>282</v>
      </c>
      <c r="F2983" s="26">
        <v>44805</v>
      </c>
    </row>
    <row r="2984" spans="1:6" hidden="1">
      <c r="A2984" s="19">
        <v>3</v>
      </c>
      <c r="B2984" s="19" t="s">
        <v>9</v>
      </c>
      <c r="C2984" s="24">
        <f>'Filter by planned &amp; actual'!G1196</f>
        <v>3717520.4180253698</v>
      </c>
      <c r="D2984" s="24">
        <f>'Filter by planned &amp; actual'!G2984</f>
        <v>0</v>
      </c>
      <c r="E2984" s="19" t="s">
        <v>282</v>
      </c>
      <c r="F2984" s="26">
        <v>44805</v>
      </c>
    </row>
    <row r="2985" spans="1:6" hidden="1">
      <c r="A2985" s="19">
        <v>4</v>
      </c>
      <c r="B2985" s="19" t="s">
        <v>10</v>
      </c>
      <c r="C2985" s="24">
        <f>'Filter by planned &amp; actual'!G1197</f>
        <v>1170598.6031228034</v>
      </c>
      <c r="D2985" s="24">
        <f>'Filter by planned &amp; actual'!G2985</f>
        <v>0</v>
      </c>
      <c r="E2985" s="19" t="s">
        <v>282</v>
      </c>
      <c r="F2985" s="26">
        <v>44805</v>
      </c>
    </row>
    <row r="2986" spans="1:6" hidden="1">
      <c r="A2986" s="19">
        <v>5</v>
      </c>
      <c r="B2986" s="19" t="s">
        <v>11</v>
      </c>
      <c r="C2986" s="24">
        <f>'Filter by planned &amp; actual'!G1198</f>
        <v>0</v>
      </c>
      <c r="D2986" s="24">
        <f>'Filter by planned &amp; actual'!G2986</f>
        <v>0</v>
      </c>
      <c r="E2986" s="19" t="s">
        <v>282</v>
      </c>
      <c r="F2986" s="26">
        <v>44805</v>
      </c>
    </row>
    <row r="2987" spans="1:6" hidden="1">
      <c r="A2987" s="19">
        <v>6</v>
      </c>
      <c r="B2987" s="19" t="s">
        <v>12</v>
      </c>
      <c r="C2987" s="24">
        <f>'Filter by planned &amp; actual'!G1199</f>
        <v>68140226</v>
      </c>
      <c r="D2987" s="24">
        <f>'Filter by planned &amp; actual'!G2987</f>
        <v>0</v>
      </c>
      <c r="E2987" s="19" t="s">
        <v>282</v>
      </c>
      <c r="F2987" s="26">
        <v>44805</v>
      </c>
    </row>
    <row r="2988" spans="1:6" hidden="1">
      <c r="A2988" s="19">
        <v>7</v>
      </c>
      <c r="B2988" s="19" t="s">
        <v>13</v>
      </c>
      <c r="C2988" s="24">
        <f>'Filter by planned &amp; actual'!G1200</f>
        <v>0</v>
      </c>
      <c r="D2988" s="24">
        <f>'Filter by planned &amp; actual'!G2988</f>
        <v>0</v>
      </c>
      <c r="E2988" s="19" t="s">
        <v>282</v>
      </c>
      <c r="F2988" s="26">
        <v>44805</v>
      </c>
    </row>
    <row r="2989" spans="1:6" hidden="1">
      <c r="A2989" s="19">
        <v>8</v>
      </c>
      <c r="B2989" s="19" t="s">
        <v>2004</v>
      </c>
      <c r="C2989" s="24">
        <f>'Filter by planned &amp; actual'!G1201</f>
        <v>8979703</v>
      </c>
      <c r="D2989" s="24">
        <f>'Filter by planned &amp; actual'!G2989</f>
        <v>0</v>
      </c>
      <c r="E2989" s="19" t="s">
        <v>282</v>
      </c>
      <c r="F2989" s="26">
        <v>44805</v>
      </c>
    </row>
    <row r="2990" spans="1:6" hidden="1">
      <c r="A2990" s="19">
        <v>9</v>
      </c>
      <c r="B2990" s="19" t="s">
        <v>15</v>
      </c>
      <c r="C2990" s="24">
        <f>'Filter by planned &amp; actual'!G1202</f>
        <v>0</v>
      </c>
      <c r="D2990" s="24">
        <f>'Filter by planned &amp; actual'!G2990</f>
        <v>0</v>
      </c>
      <c r="E2990" s="19" t="s">
        <v>282</v>
      </c>
      <c r="F2990" s="26">
        <v>44805</v>
      </c>
    </row>
    <row r="2991" spans="1:6" hidden="1">
      <c r="A2991" s="19">
        <v>10</v>
      </c>
      <c r="B2991" s="19" t="s">
        <v>16</v>
      </c>
      <c r="C2991" s="24">
        <f>'Filter by planned &amp; actual'!G1203</f>
        <v>0</v>
      </c>
      <c r="D2991" s="24">
        <f>'Filter by planned &amp; actual'!G2991</f>
        <v>0</v>
      </c>
      <c r="E2991" s="19" t="s">
        <v>282</v>
      </c>
      <c r="F2991" s="26">
        <v>44805</v>
      </c>
    </row>
    <row r="2992" spans="1:6" hidden="1">
      <c r="A2992" s="19">
        <v>11</v>
      </c>
      <c r="B2992" s="19" t="s">
        <v>17</v>
      </c>
      <c r="C2992" s="24">
        <f>'Filter by planned &amp; actual'!G1204</f>
        <v>0</v>
      </c>
      <c r="D2992" s="24">
        <f>'Filter by planned &amp; actual'!G2992</f>
        <v>0</v>
      </c>
      <c r="E2992" s="19" t="s">
        <v>282</v>
      </c>
      <c r="F2992" s="26">
        <v>44805</v>
      </c>
    </row>
    <row r="2993" spans="1:6" hidden="1">
      <c r="A2993" s="19">
        <v>12</v>
      </c>
      <c r="B2993" s="19" t="s">
        <v>18</v>
      </c>
      <c r="C2993" s="24">
        <f>'Filter by planned &amp; actual'!G1205</f>
        <v>0</v>
      </c>
      <c r="D2993" s="24">
        <f>'Filter by planned &amp; actual'!G2993</f>
        <v>0</v>
      </c>
      <c r="E2993" s="19" t="s">
        <v>282</v>
      </c>
      <c r="F2993" s="26">
        <v>44805</v>
      </c>
    </row>
    <row r="2994" spans="1:6" hidden="1">
      <c r="A2994" s="19">
        <v>13</v>
      </c>
      <c r="B2994" s="19" t="s">
        <v>19</v>
      </c>
      <c r="C2994" s="24">
        <f>'Filter by planned &amp; actual'!G1206</f>
        <v>0</v>
      </c>
      <c r="D2994" s="24">
        <f>'Filter by planned &amp; actual'!G2994</f>
        <v>0</v>
      </c>
      <c r="E2994" s="19" t="s">
        <v>282</v>
      </c>
      <c r="F2994" s="26">
        <v>44805</v>
      </c>
    </row>
    <row r="2995" spans="1:6" hidden="1">
      <c r="A2995" s="19">
        <v>14</v>
      </c>
      <c r="B2995" s="19" t="s">
        <v>20</v>
      </c>
      <c r="C2995" s="24">
        <f>'Filter by planned &amp; actual'!G1207</f>
        <v>0</v>
      </c>
      <c r="D2995" s="24">
        <f>'Filter by planned &amp; actual'!G2995</f>
        <v>0</v>
      </c>
      <c r="E2995" s="19" t="s">
        <v>282</v>
      </c>
      <c r="F2995" s="26">
        <v>44805</v>
      </c>
    </row>
    <row r="2996" spans="1:6" hidden="1">
      <c r="A2996" s="19">
        <v>15</v>
      </c>
      <c r="B2996" s="19" t="s">
        <v>21</v>
      </c>
      <c r="C2996" s="24">
        <f>'Filter by planned &amp; actual'!G1208</f>
        <v>0</v>
      </c>
      <c r="D2996" s="24">
        <f>'Filter by planned &amp; actual'!G2996</f>
        <v>0</v>
      </c>
      <c r="E2996" s="19" t="s">
        <v>282</v>
      </c>
      <c r="F2996" s="26">
        <v>44805</v>
      </c>
    </row>
    <row r="2997" spans="1:6" hidden="1">
      <c r="A2997" s="19">
        <v>16</v>
      </c>
      <c r="B2997" s="19" t="s">
        <v>22</v>
      </c>
      <c r="C2997" s="24">
        <f>'Filter by planned &amp; actual'!G1209</f>
        <v>0</v>
      </c>
      <c r="D2997" s="24">
        <f>'Filter by planned &amp; actual'!G2997</f>
        <v>0</v>
      </c>
      <c r="E2997" s="19" t="s">
        <v>282</v>
      </c>
      <c r="F2997" s="26">
        <v>44805</v>
      </c>
    </row>
    <row r="2998" spans="1:6" hidden="1">
      <c r="A2998" s="19">
        <v>17</v>
      </c>
      <c r="B2998" s="19" t="s">
        <v>23</v>
      </c>
      <c r="C2998" s="24">
        <f>'Filter by planned &amp; actual'!G1210</f>
        <v>0</v>
      </c>
      <c r="D2998" s="24">
        <f>'Filter by planned &amp; actual'!G2998</f>
        <v>0</v>
      </c>
      <c r="E2998" s="19" t="s">
        <v>282</v>
      </c>
      <c r="F2998" s="26">
        <v>44805</v>
      </c>
    </row>
    <row r="2999" spans="1:6" hidden="1">
      <c r="A2999" s="19">
        <v>18</v>
      </c>
      <c r="B2999" s="19" t="s">
        <v>24</v>
      </c>
      <c r="C2999" s="24">
        <f>'Filter by planned &amp; actual'!G1211</f>
        <v>0</v>
      </c>
      <c r="D2999" s="24">
        <f>'Filter by planned &amp; actual'!G2999</f>
        <v>0</v>
      </c>
      <c r="E2999" s="19" t="s">
        <v>282</v>
      </c>
      <c r="F2999" s="26">
        <v>44805</v>
      </c>
    </row>
    <row r="3000" spans="1:6" hidden="1">
      <c r="A3000" s="19">
        <v>19</v>
      </c>
      <c r="B3000" s="19" t="s">
        <v>25</v>
      </c>
      <c r="C3000" s="24">
        <f>'Filter by planned &amp; actual'!G1212</f>
        <v>2572883</v>
      </c>
      <c r="D3000" s="24">
        <f>'Filter by planned &amp; actual'!G3000</f>
        <v>0</v>
      </c>
      <c r="E3000" s="19" t="s">
        <v>282</v>
      </c>
      <c r="F3000" s="26">
        <v>44805</v>
      </c>
    </row>
    <row r="3001" spans="1:6" hidden="1">
      <c r="A3001" s="19">
        <v>20</v>
      </c>
      <c r="B3001" s="19" t="s">
        <v>26</v>
      </c>
      <c r="C3001" s="24">
        <f>'Filter by planned &amp; actual'!G1213</f>
        <v>4500000</v>
      </c>
      <c r="D3001" s="24">
        <f>'Filter by planned &amp; actual'!G3001</f>
        <v>0</v>
      </c>
      <c r="E3001" s="19" t="s">
        <v>282</v>
      </c>
      <c r="F3001" s="26">
        <v>44805</v>
      </c>
    </row>
    <row r="3002" spans="1:6" hidden="1">
      <c r="A3002" s="19">
        <v>21</v>
      </c>
      <c r="B3002" s="19" t="s">
        <v>27</v>
      </c>
      <c r="C3002" s="24">
        <f>'Filter by planned &amp; actual'!G1214</f>
        <v>31903536</v>
      </c>
      <c r="D3002" s="24">
        <f>'Filter by planned &amp; actual'!G3002</f>
        <v>0</v>
      </c>
      <c r="E3002" s="19" t="s">
        <v>282</v>
      </c>
      <c r="F3002" s="26">
        <v>44805</v>
      </c>
    </row>
    <row r="3003" spans="1:6" hidden="1">
      <c r="A3003" s="19">
        <v>22</v>
      </c>
      <c r="B3003" s="19" t="s">
        <v>29</v>
      </c>
      <c r="C3003" s="24">
        <f>'Filter by planned &amp; actual'!G1215</f>
        <v>18789664</v>
      </c>
      <c r="D3003" s="24">
        <f>'Filter by planned &amp; actual'!G3003</f>
        <v>0</v>
      </c>
      <c r="E3003" s="19" t="s">
        <v>282</v>
      </c>
      <c r="F3003" s="26">
        <v>44805</v>
      </c>
    </row>
    <row r="3004" spans="1:6" hidden="1">
      <c r="A3004" s="19">
        <v>23</v>
      </c>
      <c r="B3004" s="19" t="s">
        <v>30</v>
      </c>
      <c r="C3004" s="24">
        <f>'Filter by planned &amp; actual'!G1216</f>
        <v>15195899</v>
      </c>
      <c r="D3004" s="24">
        <f>'Filter by planned &amp; actual'!G3004</f>
        <v>0</v>
      </c>
      <c r="E3004" s="19" t="s">
        <v>282</v>
      </c>
      <c r="F3004" s="26">
        <v>44805</v>
      </c>
    </row>
    <row r="3005" spans="1:6" hidden="1">
      <c r="A3005" s="19">
        <v>24</v>
      </c>
      <c r="B3005" s="19" t="s">
        <v>31</v>
      </c>
      <c r="C3005" s="24">
        <f>'Filter by planned &amp; actual'!G1217</f>
        <v>1038723.3542554277</v>
      </c>
      <c r="D3005" s="24">
        <f>'Filter by planned &amp; actual'!G3005</f>
        <v>0</v>
      </c>
      <c r="E3005" s="19" t="s">
        <v>282</v>
      </c>
      <c r="F3005" s="26">
        <v>44805</v>
      </c>
    </row>
    <row r="3006" spans="1:6" hidden="1">
      <c r="A3006" s="19">
        <v>25</v>
      </c>
      <c r="B3006" s="19" t="s">
        <v>32</v>
      </c>
      <c r="C3006" s="24">
        <f>'Filter by planned &amp; actual'!G1218</f>
        <v>0</v>
      </c>
      <c r="D3006" s="24">
        <f>'Filter by planned &amp; actual'!G3006</f>
        <v>0</v>
      </c>
      <c r="E3006" s="19" t="s">
        <v>282</v>
      </c>
      <c r="F3006" s="26">
        <v>44805</v>
      </c>
    </row>
    <row r="3007" spans="1:6" hidden="1">
      <c r="A3007" s="19">
        <v>26</v>
      </c>
      <c r="B3007" s="19" t="s">
        <v>34</v>
      </c>
      <c r="C3007" s="24">
        <f>'Filter by planned &amp; actual'!G1219</f>
        <v>0</v>
      </c>
      <c r="D3007" s="24">
        <f>'Filter by planned &amp; actual'!G3007</f>
        <v>0</v>
      </c>
      <c r="E3007" s="19" t="s">
        <v>282</v>
      </c>
      <c r="F3007" s="26">
        <v>44805</v>
      </c>
    </row>
    <row r="3008" spans="1:6" hidden="1">
      <c r="A3008" s="19">
        <v>27</v>
      </c>
      <c r="B3008" s="19" t="s">
        <v>35</v>
      </c>
      <c r="C3008" s="24">
        <f>'Filter by planned &amp; actual'!G1220</f>
        <v>0</v>
      </c>
      <c r="D3008" s="24">
        <f>'Filter by planned &amp; actual'!G3008</f>
        <v>0</v>
      </c>
      <c r="E3008" s="19" t="s">
        <v>282</v>
      </c>
      <c r="F3008" s="26">
        <v>44805</v>
      </c>
    </row>
    <row r="3009" spans="1:6" hidden="1">
      <c r="A3009" s="19">
        <v>28</v>
      </c>
      <c r="B3009" s="19" t="s">
        <v>36</v>
      </c>
      <c r="C3009" s="24">
        <f>'Filter by planned &amp; actual'!G1221</f>
        <v>0</v>
      </c>
      <c r="D3009" s="24">
        <f>'Filter by planned &amp; actual'!G3009</f>
        <v>0</v>
      </c>
      <c r="E3009" s="19" t="s">
        <v>282</v>
      </c>
      <c r="F3009" s="26">
        <v>44805</v>
      </c>
    </row>
    <row r="3010" spans="1:6" hidden="1">
      <c r="A3010" s="19">
        <v>29</v>
      </c>
      <c r="B3010" s="19" t="s">
        <v>37</v>
      </c>
      <c r="C3010" s="24">
        <f>'Filter by planned &amp; actual'!G1222</f>
        <v>0</v>
      </c>
      <c r="D3010" s="24">
        <f>'Filter by planned &amp; actual'!G3010</f>
        <v>0</v>
      </c>
      <c r="E3010" s="19" t="s">
        <v>282</v>
      </c>
      <c r="F3010" s="26">
        <v>44805</v>
      </c>
    </row>
    <row r="3011" spans="1:6" hidden="1">
      <c r="A3011" s="19">
        <v>30</v>
      </c>
      <c r="B3011" s="19" t="s">
        <v>38</v>
      </c>
      <c r="C3011" s="24">
        <f>'Filter by planned &amp; actual'!G1223</f>
        <v>0</v>
      </c>
      <c r="D3011" s="24">
        <f>'Filter by planned &amp; actual'!G3011</f>
        <v>0</v>
      </c>
      <c r="E3011" s="19" t="s">
        <v>282</v>
      </c>
      <c r="F3011" s="26">
        <v>44805</v>
      </c>
    </row>
    <row r="3012" spans="1:6" hidden="1">
      <c r="A3012" s="19">
        <v>31</v>
      </c>
      <c r="B3012" s="19" t="s">
        <v>39</v>
      </c>
      <c r="C3012" s="24">
        <f>'Filter by planned &amp; actual'!G1224</f>
        <v>0</v>
      </c>
      <c r="D3012" s="24">
        <f>'Filter by planned &amp; actual'!G3012</f>
        <v>0</v>
      </c>
      <c r="E3012" s="19" t="s">
        <v>282</v>
      </c>
      <c r="F3012" s="26">
        <v>44805</v>
      </c>
    </row>
    <row r="3013" spans="1:6" hidden="1">
      <c r="A3013" s="19">
        <v>32</v>
      </c>
      <c r="B3013" s="19" t="s">
        <v>40</v>
      </c>
      <c r="C3013" s="24">
        <f>'Filter by planned &amp; actual'!G1225</f>
        <v>0</v>
      </c>
      <c r="D3013" s="24">
        <f>'Filter by planned &amp; actual'!G3013</f>
        <v>0</v>
      </c>
      <c r="E3013" s="19" t="s">
        <v>282</v>
      </c>
      <c r="F3013" s="26">
        <v>44805</v>
      </c>
    </row>
    <row r="3014" spans="1:6" hidden="1">
      <c r="A3014" s="19">
        <v>33</v>
      </c>
      <c r="B3014" s="19" t="s">
        <v>41</v>
      </c>
      <c r="C3014" s="24">
        <f>'Filter by planned &amp; actual'!G1226</f>
        <v>2696130.86</v>
      </c>
      <c r="D3014" s="24">
        <f>'Filter by planned &amp; actual'!G3014</f>
        <v>0</v>
      </c>
      <c r="E3014" s="19" t="s">
        <v>282</v>
      </c>
      <c r="F3014" s="26">
        <v>44805</v>
      </c>
    </row>
    <row r="3015" spans="1:6" hidden="1">
      <c r="A3015" s="19">
        <v>34</v>
      </c>
      <c r="B3015" s="19" t="s">
        <v>42</v>
      </c>
      <c r="C3015" s="24">
        <f>'Filter by planned &amp; actual'!G1227</f>
        <v>5651414</v>
      </c>
      <c r="D3015" s="24">
        <f>'Filter by planned &amp; actual'!G3015</f>
        <v>0</v>
      </c>
      <c r="E3015" s="19" t="s">
        <v>282</v>
      </c>
      <c r="F3015" s="26">
        <v>44805</v>
      </c>
    </row>
    <row r="3016" spans="1:6" hidden="1">
      <c r="A3016" s="19">
        <v>35</v>
      </c>
      <c r="B3016" s="19" t="s">
        <v>43</v>
      </c>
      <c r="C3016" s="24">
        <f>'Filter by planned &amp; actual'!G1228</f>
        <v>0</v>
      </c>
      <c r="D3016" s="24">
        <f>'Filter by planned &amp; actual'!G3016</f>
        <v>0</v>
      </c>
      <c r="E3016" s="19" t="s">
        <v>282</v>
      </c>
      <c r="F3016" s="26">
        <v>44805</v>
      </c>
    </row>
    <row r="3017" spans="1:6" hidden="1">
      <c r="A3017" s="19">
        <v>36</v>
      </c>
      <c r="B3017" s="19" t="s">
        <v>44</v>
      </c>
      <c r="C3017" s="24">
        <f>'Filter by planned &amp; actual'!G1229</f>
        <v>0</v>
      </c>
      <c r="D3017" s="24">
        <f>'Filter by planned &amp; actual'!G3017</f>
        <v>0</v>
      </c>
      <c r="E3017" s="19" t="s">
        <v>282</v>
      </c>
      <c r="F3017" s="26">
        <v>44805</v>
      </c>
    </row>
    <row r="3018" spans="1:6" hidden="1">
      <c r="A3018" s="19">
        <v>37</v>
      </c>
      <c r="B3018" s="19" t="s">
        <v>1980</v>
      </c>
      <c r="C3018" s="24">
        <f>'Filter by planned &amp; actual'!G1230</f>
        <v>0</v>
      </c>
      <c r="D3018" s="24">
        <f>'Filter by planned &amp; actual'!G3018</f>
        <v>0</v>
      </c>
      <c r="E3018" s="19" t="s">
        <v>282</v>
      </c>
      <c r="F3018" s="26">
        <v>44805</v>
      </c>
    </row>
    <row r="3019" spans="1:6" hidden="1">
      <c r="A3019" s="19">
        <v>38</v>
      </c>
      <c r="B3019" s="19" t="s">
        <v>1982</v>
      </c>
      <c r="C3019" s="24">
        <f>'Filter by planned &amp; actual'!G1231</f>
        <v>17735304</v>
      </c>
      <c r="D3019" s="24">
        <f>'Filter by planned &amp; actual'!G3019</f>
        <v>0</v>
      </c>
      <c r="E3019" s="19" t="s">
        <v>282</v>
      </c>
      <c r="F3019" s="26">
        <v>44805</v>
      </c>
    </row>
    <row r="3020" spans="1:6" hidden="1">
      <c r="A3020" s="19">
        <v>39</v>
      </c>
      <c r="B3020" s="19" t="s">
        <v>1984</v>
      </c>
      <c r="C3020" s="24">
        <f>'Filter by planned &amp; actual'!G1232</f>
        <v>0</v>
      </c>
      <c r="D3020" s="24">
        <f>'Filter by planned &amp; actual'!G3020</f>
        <v>0</v>
      </c>
      <c r="E3020" s="19" t="s">
        <v>282</v>
      </c>
      <c r="F3020" s="26">
        <v>44805</v>
      </c>
    </row>
    <row r="3021" spans="1:6" hidden="1">
      <c r="A3021" s="19">
        <v>40</v>
      </c>
      <c r="B3021" s="60" t="s">
        <v>2001</v>
      </c>
      <c r="C3021" s="24">
        <f>'Filter by planned &amp; actual'!G1233</f>
        <v>0</v>
      </c>
      <c r="D3021" s="24">
        <f>'Filter by planned &amp; actual'!G3021</f>
        <v>0</v>
      </c>
      <c r="E3021" s="19" t="s">
        <v>282</v>
      </c>
      <c r="F3021" s="26">
        <v>44805</v>
      </c>
    </row>
    <row r="3022" spans="1:6" hidden="1">
      <c r="A3022" s="19">
        <v>41</v>
      </c>
      <c r="B3022" s="60" t="s">
        <v>2002</v>
      </c>
      <c r="C3022" s="24">
        <f>'Filter by planned &amp; actual'!G1234</f>
        <v>0</v>
      </c>
      <c r="D3022" s="24">
        <f>'Filter by planned &amp; actual'!G3022</f>
        <v>0</v>
      </c>
      <c r="E3022" s="19" t="s">
        <v>282</v>
      </c>
      <c r="F3022" s="26">
        <v>44805</v>
      </c>
    </row>
    <row r="3023" spans="1:6" hidden="1">
      <c r="A3023" s="19">
        <v>42</v>
      </c>
      <c r="B3023" s="60" t="s">
        <v>2003</v>
      </c>
      <c r="C3023" s="24">
        <f>'Filter by planned &amp; actual'!G1235</f>
        <v>0</v>
      </c>
      <c r="D3023" s="24">
        <f>'Filter by planned &amp; actual'!G3023</f>
        <v>0</v>
      </c>
      <c r="E3023" s="19" t="s">
        <v>282</v>
      </c>
      <c r="F3023" s="26">
        <v>44805</v>
      </c>
    </row>
    <row r="3024" spans="1:6" hidden="1">
      <c r="A3024" s="19">
        <v>43</v>
      </c>
      <c r="B3024" s="19" t="s">
        <v>2064</v>
      </c>
      <c r="C3024" s="24">
        <f>'Filter by planned &amp; actual'!G1236</f>
        <v>0</v>
      </c>
      <c r="D3024" s="24">
        <f>'Filter by planned &amp; actual'!G3024</f>
        <v>0</v>
      </c>
      <c r="E3024" s="19" t="s">
        <v>282</v>
      </c>
      <c r="F3024" s="26">
        <v>44805</v>
      </c>
    </row>
    <row r="3025" spans="1:6" hidden="1">
      <c r="A3025" s="19">
        <v>44</v>
      </c>
      <c r="B3025" s="19" t="s">
        <v>2062</v>
      </c>
      <c r="C3025" s="24">
        <f>'Filter by planned &amp; actual'!G1237</f>
        <v>0</v>
      </c>
      <c r="D3025" s="24">
        <f>'Filter by planned &amp; actual'!G3025</f>
        <v>0</v>
      </c>
      <c r="E3025" s="19" t="s">
        <v>282</v>
      </c>
      <c r="F3025" s="26">
        <v>44805</v>
      </c>
    </row>
    <row r="3026" spans="1:6" hidden="1">
      <c r="A3026" s="19">
        <v>45</v>
      </c>
      <c r="B3026" s="19" t="s">
        <v>2063</v>
      </c>
      <c r="C3026" s="24">
        <f>'Filter by planned &amp; actual'!G1238</f>
        <v>0</v>
      </c>
      <c r="D3026" s="24">
        <f>'Filter by planned &amp; actual'!G3026</f>
        <v>0</v>
      </c>
      <c r="E3026" s="19" t="s">
        <v>282</v>
      </c>
      <c r="F3026" s="26">
        <v>44805</v>
      </c>
    </row>
    <row r="3027" spans="1:6" hidden="1">
      <c r="A3027" s="19">
        <v>46</v>
      </c>
      <c r="B3027" s="12" t="s">
        <v>2065</v>
      </c>
      <c r="C3027" s="24">
        <f>'Filter by planned &amp; actual'!G1239</f>
        <v>13366979</v>
      </c>
      <c r="D3027" s="24">
        <f>'Filter by planned &amp; actual'!G3027</f>
        <v>0</v>
      </c>
      <c r="E3027" s="19" t="s">
        <v>282</v>
      </c>
      <c r="F3027" s="26">
        <v>44805</v>
      </c>
    </row>
    <row r="3028" spans="1:6" hidden="1">
      <c r="A3028" s="19">
        <v>47</v>
      </c>
      <c r="B3028" s="12" t="s">
        <v>2066</v>
      </c>
      <c r="C3028" s="24">
        <f>'Filter by planned &amp; actual'!G1240</f>
        <v>84529339</v>
      </c>
      <c r="D3028" s="24">
        <f>'Filter by planned &amp; actual'!G3028</f>
        <v>0</v>
      </c>
      <c r="E3028" s="19" t="s">
        <v>282</v>
      </c>
      <c r="F3028" s="26">
        <v>44805</v>
      </c>
    </row>
    <row r="3029" spans="1:6" hidden="1">
      <c r="A3029" s="19">
        <v>48</v>
      </c>
      <c r="B3029" s="19" t="s">
        <v>2068</v>
      </c>
      <c r="C3029" s="24">
        <f>'Filter by planned &amp; actual'!G1241</f>
        <v>194542</v>
      </c>
      <c r="D3029" s="24">
        <f>'Filter by planned &amp; actual'!G3029</f>
        <v>0</v>
      </c>
      <c r="E3029" s="19" t="s">
        <v>282</v>
      </c>
      <c r="F3029" s="26">
        <v>44805</v>
      </c>
    </row>
    <row r="3030" spans="1:6" hidden="1">
      <c r="A3030" s="19">
        <v>49</v>
      </c>
      <c r="B3030" s="19" t="s">
        <v>2069</v>
      </c>
      <c r="C3030" s="24">
        <f>'Filter by planned &amp; actual'!G1242</f>
        <v>0</v>
      </c>
      <c r="D3030" s="24">
        <f>'Filter by planned &amp; actual'!G3030</f>
        <v>0</v>
      </c>
      <c r="E3030" s="19" t="s">
        <v>282</v>
      </c>
      <c r="F3030" s="26">
        <v>44805</v>
      </c>
    </row>
    <row r="3031" spans="1:6" hidden="1">
      <c r="A3031" s="19">
        <v>50</v>
      </c>
      <c r="B3031" s="19" t="s">
        <v>66</v>
      </c>
      <c r="C3031" s="24">
        <f>'Filter by planned &amp; actual'!G1243</f>
        <v>0</v>
      </c>
      <c r="D3031" s="24">
        <f>'Filter by planned &amp; actual'!G3031</f>
        <v>0</v>
      </c>
      <c r="E3031" s="19" t="s">
        <v>282</v>
      </c>
      <c r="F3031" s="26">
        <v>44805</v>
      </c>
    </row>
    <row r="3032" spans="1:6" hidden="1">
      <c r="A3032" s="19">
        <v>51</v>
      </c>
      <c r="B3032" s="19" t="s">
        <v>67</v>
      </c>
      <c r="C3032" s="24">
        <f>'Filter by planned &amp; actual'!G1244</f>
        <v>0</v>
      </c>
      <c r="D3032" s="24">
        <f>'Filter by planned &amp; actual'!G3032</f>
        <v>0</v>
      </c>
      <c r="E3032" s="19" t="s">
        <v>282</v>
      </c>
      <c r="F3032" s="26">
        <v>44805</v>
      </c>
    </row>
    <row r="3033" spans="1:6" hidden="1">
      <c r="A3033" s="19">
        <v>52</v>
      </c>
      <c r="B3033" s="19" t="s">
        <v>68</v>
      </c>
      <c r="C3033" s="24">
        <f>'Filter by planned &amp; actual'!G1245</f>
        <v>0</v>
      </c>
      <c r="D3033" s="24">
        <f>'Filter by planned &amp; actual'!G3033</f>
        <v>0</v>
      </c>
      <c r="E3033" s="19" t="s">
        <v>282</v>
      </c>
      <c r="F3033" s="26">
        <v>44805</v>
      </c>
    </row>
    <row r="3034" spans="1:6" hidden="1">
      <c r="A3034" s="19">
        <v>53</v>
      </c>
      <c r="B3034" s="19" t="s">
        <v>69</v>
      </c>
      <c r="C3034" s="24">
        <f>'Filter by planned &amp; actual'!G1246</f>
        <v>0</v>
      </c>
      <c r="D3034" s="24">
        <f>'Filter by planned &amp; actual'!G3034</f>
        <v>0</v>
      </c>
      <c r="E3034" s="19" t="s">
        <v>282</v>
      </c>
      <c r="F3034" s="26">
        <v>44805</v>
      </c>
    </row>
    <row r="3035" spans="1:6" hidden="1">
      <c r="A3035" s="19">
        <v>54</v>
      </c>
      <c r="B3035" s="19" t="s">
        <v>70</v>
      </c>
      <c r="C3035" s="24">
        <f>'Filter by planned &amp; actual'!G1247</f>
        <v>0</v>
      </c>
      <c r="D3035" s="24">
        <f>'Filter by planned &amp; actual'!G3035</f>
        <v>0</v>
      </c>
      <c r="E3035" s="19" t="s">
        <v>282</v>
      </c>
      <c r="F3035" s="26">
        <v>44805</v>
      </c>
    </row>
    <row r="3036" spans="1:6" hidden="1">
      <c r="A3036" s="19">
        <v>55</v>
      </c>
      <c r="B3036" s="19" t="s">
        <v>71</v>
      </c>
      <c r="C3036" s="24">
        <f>'Filter by planned &amp; actual'!G1248</f>
        <v>0</v>
      </c>
      <c r="D3036" s="24">
        <f>'Filter by planned &amp; actual'!G3036</f>
        <v>0</v>
      </c>
      <c r="E3036" s="19" t="s">
        <v>282</v>
      </c>
      <c r="F3036" s="26">
        <v>44805</v>
      </c>
    </row>
    <row r="3037" spans="1:6" hidden="1">
      <c r="A3037" s="19">
        <v>56</v>
      </c>
      <c r="B3037" s="19" t="s">
        <v>72</v>
      </c>
      <c r="C3037" s="24">
        <f>'Filter by planned &amp; actual'!G1249</f>
        <v>0</v>
      </c>
      <c r="D3037" s="24">
        <f>'Filter by planned &amp; actual'!G3037</f>
        <v>0</v>
      </c>
      <c r="E3037" s="19" t="s">
        <v>282</v>
      </c>
      <c r="F3037" s="26">
        <v>44805</v>
      </c>
    </row>
    <row r="3038" spans="1:6" hidden="1">
      <c r="A3038" s="19">
        <v>57</v>
      </c>
      <c r="B3038" s="19" t="s">
        <v>73</v>
      </c>
      <c r="C3038" s="24">
        <f>'Filter by planned &amp; actual'!G1250</f>
        <v>0</v>
      </c>
      <c r="D3038" s="24">
        <f>'Filter by planned &amp; actual'!G3038</f>
        <v>0</v>
      </c>
      <c r="E3038" s="19" t="s">
        <v>282</v>
      </c>
      <c r="F3038" s="26">
        <v>44805</v>
      </c>
    </row>
    <row r="3039" spans="1:6" hidden="1">
      <c r="A3039" s="19">
        <v>58</v>
      </c>
      <c r="B3039" s="19" t="s">
        <v>74</v>
      </c>
      <c r="C3039" s="24">
        <f>'Filter by planned &amp; actual'!G1251</f>
        <v>0</v>
      </c>
      <c r="D3039" s="24">
        <f>'Filter by planned &amp; actual'!G3039</f>
        <v>0</v>
      </c>
      <c r="E3039" s="19" t="s">
        <v>282</v>
      </c>
      <c r="F3039" s="26">
        <v>44805</v>
      </c>
    </row>
    <row r="3040" spans="1:6" hidden="1">
      <c r="A3040" s="19">
        <v>59</v>
      </c>
      <c r="B3040" s="19" t="s">
        <v>75</v>
      </c>
      <c r="C3040" s="24">
        <f>'Filter by planned &amp; actual'!G1252</f>
        <v>0</v>
      </c>
      <c r="D3040" s="24">
        <f>'Filter by planned &amp; actual'!G3040</f>
        <v>0</v>
      </c>
      <c r="E3040" s="19" t="s">
        <v>282</v>
      </c>
      <c r="F3040" s="26">
        <v>44805</v>
      </c>
    </row>
    <row r="3041" spans="1:6" hidden="1">
      <c r="A3041" s="19">
        <v>60</v>
      </c>
      <c r="B3041" s="19" t="s">
        <v>76</v>
      </c>
      <c r="C3041" s="24">
        <f>'Filter by planned &amp; actual'!G1253</f>
        <v>0</v>
      </c>
      <c r="D3041" s="24">
        <f>'Filter by planned &amp; actual'!G3041</f>
        <v>0</v>
      </c>
      <c r="E3041" s="19" t="s">
        <v>282</v>
      </c>
      <c r="F3041" s="26">
        <v>44805</v>
      </c>
    </row>
    <row r="3042" spans="1:6" hidden="1">
      <c r="A3042" s="19">
        <v>61</v>
      </c>
      <c r="B3042" s="19" t="s">
        <v>77</v>
      </c>
      <c r="C3042" s="24">
        <f>'Filter by planned &amp; actual'!G1254</f>
        <v>0</v>
      </c>
      <c r="D3042" s="24">
        <f>'Filter by planned &amp; actual'!G3042</f>
        <v>0</v>
      </c>
      <c r="E3042" s="19" t="s">
        <v>282</v>
      </c>
      <c r="F3042" s="26">
        <v>44805</v>
      </c>
    </row>
    <row r="3043" spans="1:6" hidden="1">
      <c r="A3043" s="19">
        <v>62</v>
      </c>
      <c r="B3043" s="19" t="s">
        <v>87</v>
      </c>
      <c r="C3043" s="24">
        <f>'Filter by planned &amp; actual'!G1255</f>
        <v>0</v>
      </c>
      <c r="D3043" s="24">
        <f>'Filter by planned &amp; actual'!G3043</f>
        <v>0</v>
      </c>
      <c r="E3043" s="19" t="s">
        <v>282</v>
      </c>
      <c r="F3043" s="26">
        <v>44805</v>
      </c>
    </row>
    <row r="3044" spans="1:6" hidden="1">
      <c r="A3044" s="19">
        <v>63</v>
      </c>
      <c r="B3044" s="19" t="s">
        <v>93</v>
      </c>
      <c r="C3044" s="24">
        <f>'Filter by planned &amp; actual'!G1256</f>
        <v>0</v>
      </c>
      <c r="D3044" s="24">
        <f>'Filter by planned &amp; actual'!G3044</f>
        <v>0</v>
      </c>
      <c r="E3044" s="19" t="s">
        <v>282</v>
      </c>
      <c r="F3044" s="26">
        <v>44805</v>
      </c>
    </row>
    <row r="3045" spans="1:6" hidden="1">
      <c r="A3045" s="19">
        <v>64</v>
      </c>
      <c r="B3045" s="19" t="s">
        <v>94</v>
      </c>
      <c r="C3045" s="24">
        <f>'Filter by planned &amp; actual'!G1257</f>
        <v>0</v>
      </c>
      <c r="D3045" s="24">
        <f>'Filter by planned &amp; actual'!G3045</f>
        <v>0</v>
      </c>
      <c r="E3045" s="19" t="s">
        <v>282</v>
      </c>
      <c r="F3045" s="26">
        <v>44805</v>
      </c>
    </row>
    <row r="3046" spans="1:6" hidden="1">
      <c r="A3046" s="19">
        <v>65</v>
      </c>
      <c r="B3046" s="19" t="s">
        <v>95</v>
      </c>
      <c r="C3046" s="24">
        <f>'Filter by planned &amp; actual'!G1258</f>
        <v>0</v>
      </c>
      <c r="D3046" s="24">
        <f>'Filter by planned &amp; actual'!G3046</f>
        <v>0</v>
      </c>
      <c r="E3046" s="19" t="s">
        <v>282</v>
      </c>
      <c r="F3046" s="26">
        <v>44805</v>
      </c>
    </row>
    <row r="3047" spans="1:6" hidden="1">
      <c r="A3047" s="19">
        <v>66</v>
      </c>
      <c r="B3047" s="19" t="s">
        <v>96</v>
      </c>
      <c r="C3047" s="24">
        <f>'Filter by planned &amp; actual'!G1259</f>
        <v>0</v>
      </c>
      <c r="D3047" s="24">
        <f>'Filter by planned &amp; actual'!G3047</f>
        <v>0</v>
      </c>
      <c r="E3047" s="19" t="s">
        <v>282</v>
      </c>
      <c r="F3047" s="26">
        <v>44805</v>
      </c>
    </row>
    <row r="3048" spans="1:6" hidden="1">
      <c r="A3048" s="19">
        <v>67</v>
      </c>
      <c r="B3048" s="19" t="s">
        <v>97</v>
      </c>
      <c r="C3048" s="24">
        <f>'Filter by planned &amp; actual'!G1260</f>
        <v>0</v>
      </c>
      <c r="D3048" s="24">
        <f>'Filter by planned &amp; actual'!G3048</f>
        <v>0</v>
      </c>
      <c r="E3048" s="19" t="s">
        <v>282</v>
      </c>
      <c r="F3048" s="26">
        <v>44805</v>
      </c>
    </row>
    <row r="3049" spans="1:6" hidden="1">
      <c r="A3049" s="19">
        <v>68</v>
      </c>
      <c r="B3049" s="19" t="s">
        <v>98</v>
      </c>
      <c r="C3049" s="24">
        <f>'Filter by planned &amp; actual'!G1261</f>
        <v>0</v>
      </c>
      <c r="D3049" s="24">
        <f>'Filter by planned &amp; actual'!G3049</f>
        <v>0</v>
      </c>
      <c r="E3049" s="19" t="s">
        <v>282</v>
      </c>
      <c r="F3049" s="26">
        <v>44805</v>
      </c>
    </row>
    <row r="3050" spans="1:6" hidden="1">
      <c r="A3050" s="19">
        <v>69</v>
      </c>
      <c r="B3050" s="19" t="s">
        <v>99</v>
      </c>
      <c r="C3050" s="24">
        <f>'Filter by planned &amp; actual'!G1262</f>
        <v>0</v>
      </c>
      <c r="D3050" s="24">
        <f>'Filter by planned &amp; actual'!G3050</f>
        <v>0</v>
      </c>
      <c r="E3050" s="19" t="s">
        <v>282</v>
      </c>
      <c r="F3050" s="26">
        <v>44805</v>
      </c>
    </row>
    <row r="3051" spans="1:6" hidden="1">
      <c r="A3051" s="19">
        <v>70</v>
      </c>
      <c r="B3051" s="19" t="s">
        <v>100</v>
      </c>
      <c r="C3051" s="24">
        <f>'Filter by planned &amp; actual'!G1263</f>
        <v>0</v>
      </c>
      <c r="D3051" s="24">
        <f>'Filter by planned &amp; actual'!G3051</f>
        <v>0</v>
      </c>
      <c r="E3051" s="19" t="s">
        <v>282</v>
      </c>
      <c r="F3051" s="26">
        <v>44805</v>
      </c>
    </row>
    <row r="3052" spans="1:6" hidden="1">
      <c r="A3052" s="19">
        <v>71</v>
      </c>
      <c r="B3052" s="19" t="s">
        <v>101</v>
      </c>
      <c r="C3052" s="24">
        <f>'Filter by planned &amp; actual'!G1264</f>
        <v>0</v>
      </c>
      <c r="D3052" s="24">
        <f>'Filter by planned &amp; actual'!G3052</f>
        <v>0</v>
      </c>
      <c r="E3052" s="19" t="s">
        <v>282</v>
      </c>
      <c r="F3052" s="26">
        <v>44805</v>
      </c>
    </row>
    <row r="3053" spans="1:6" hidden="1">
      <c r="A3053" s="19">
        <v>72</v>
      </c>
      <c r="B3053" s="19" t="s">
        <v>102</v>
      </c>
      <c r="C3053" s="24">
        <f>'Filter by planned &amp; actual'!G1265</f>
        <v>0</v>
      </c>
      <c r="D3053" s="24">
        <f>'Filter by planned &amp; actual'!G3053</f>
        <v>0</v>
      </c>
      <c r="E3053" s="19" t="s">
        <v>282</v>
      </c>
      <c r="F3053" s="26">
        <v>44805</v>
      </c>
    </row>
    <row r="3054" spans="1:6" hidden="1">
      <c r="A3054" s="19">
        <v>73</v>
      </c>
      <c r="B3054" s="19" t="s">
        <v>103</v>
      </c>
      <c r="C3054" s="24">
        <f>'Filter by planned &amp; actual'!G1266</f>
        <v>0</v>
      </c>
      <c r="D3054" s="24">
        <f>'Filter by planned &amp; actual'!G3054</f>
        <v>0</v>
      </c>
      <c r="E3054" s="19" t="s">
        <v>282</v>
      </c>
      <c r="F3054" s="26">
        <v>44805</v>
      </c>
    </row>
    <row r="3055" spans="1:6" hidden="1">
      <c r="A3055" s="19">
        <v>74</v>
      </c>
      <c r="B3055" s="19" t="s">
        <v>104</v>
      </c>
      <c r="C3055" s="24">
        <f>'Filter by planned &amp; actual'!G1267</f>
        <v>0</v>
      </c>
      <c r="D3055" s="24">
        <f>'Filter by planned &amp; actual'!G3055</f>
        <v>0</v>
      </c>
      <c r="E3055" s="19" t="s">
        <v>282</v>
      </c>
      <c r="F3055" s="26">
        <v>44805</v>
      </c>
    </row>
    <row r="3056" spans="1:6" hidden="1">
      <c r="A3056" s="19">
        <v>75</v>
      </c>
      <c r="B3056" s="19" t="s">
        <v>105</v>
      </c>
      <c r="C3056" s="24">
        <f>'Filter by planned &amp; actual'!G1268</f>
        <v>0</v>
      </c>
      <c r="D3056" s="24">
        <f>'Filter by planned &amp; actual'!G3056</f>
        <v>0</v>
      </c>
      <c r="E3056" s="19" t="s">
        <v>282</v>
      </c>
      <c r="F3056" s="26">
        <v>44805</v>
      </c>
    </row>
    <row r="3057" spans="1:6" hidden="1">
      <c r="A3057" s="19">
        <v>76</v>
      </c>
      <c r="B3057" s="19" t="s">
        <v>111</v>
      </c>
      <c r="C3057" s="24">
        <f>'Filter by planned &amp; actual'!G1269</f>
        <v>0</v>
      </c>
      <c r="D3057" s="24">
        <f>'Filter by planned &amp; actual'!G3057</f>
        <v>0</v>
      </c>
      <c r="E3057" s="19" t="s">
        <v>282</v>
      </c>
      <c r="F3057" s="26">
        <v>44805</v>
      </c>
    </row>
    <row r="3058" spans="1:6" hidden="1">
      <c r="A3058" s="19">
        <v>77</v>
      </c>
      <c r="B3058" s="19" t="s">
        <v>112</v>
      </c>
      <c r="C3058" s="24">
        <f>'Filter by planned &amp; actual'!G1270</f>
        <v>0</v>
      </c>
      <c r="D3058" s="24">
        <f>'Filter by planned &amp; actual'!G3058</f>
        <v>0</v>
      </c>
      <c r="E3058" s="19" t="s">
        <v>282</v>
      </c>
      <c r="F3058" s="26">
        <v>44805</v>
      </c>
    </row>
    <row r="3059" spans="1:6" hidden="1">
      <c r="A3059" s="19">
        <v>78</v>
      </c>
      <c r="B3059" s="19" t="s">
        <v>113</v>
      </c>
      <c r="C3059" s="24">
        <f>'Filter by planned &amp; actual'!G1271</f>
        <v>0</v>
      </c>
      <c r="D3059" s="24">
        <f>'Filter by planned &amp; actual'!G3059</f>
        <v>0</v>
      </c>
      <c r="E3059" s="19" t="s">
        <v>282</v>
      </c>
      <c r="F3059" s="26">
        <v>44805</v>
      </c>
    </row>
    <row r="3060" spans="1:6" hidden="1">
      <c r="A3060" s="19">
        <v>79</v>
      </c>
      <c r="B3060" s="19" t="s">
        <v>114</v>
      </c>
      <c r="C3060" s="24">
        <f>'Filter by planned &amp; actual'!G1272</f>
        <v>0</v>
      </c>
      <c r="D3060" s="24">
        <f>'Filter by planned &amp; actual'!G3060</f>
        <v>0</v>
      </c>
      <c r="E3060" s="19" t="s">
        <v>282</v>
      </c>
      <c r="F3060" s="26">
        <v>44805</v>
      </c>
    </row>
    <row r="3061" spans="1:6" hidden="1">
      <c r="A3061" s="19">
        <v>80</v>
      </c>
      <c r="B3061" s="19" t="s">
        <v>115</v>
      </c>
      <c r="C3061" s="24">
        <f>'Filter by planned &amp; actual'!G1273</f>
        <v>0</v>
      </c>
      <c r="D3061" s="24">
        <f>'Filter by planned &amp; actual'!G3061</f>
        <v>0</v>
      </c>
      <c r="E3061" s="19" t="s">
        <v>282</v>
      </c>
      <c r="F3061" s="26">
        <v>44805</v>
      </c>
    </row>
    <row r="3062" spans="1:6" hidden="1">
      <c r="A3062" s="19">
        <v>81</v>
      </c>
      <c r="B3062" s="19" t="s">
        <v>116</v>
      </c>
      <c r="C3062" s="24">
        <f>'Filter by planned &amp; actual'!G1274</f>
        <v>0</v>
      </c>
      <c r="D3062" s="24">
        <f>'Filter by planned &amp; actual'!G3062</f>
        <v>0</v>
      </c>
      <c r="E3062" s="19" t="s">
        <v>282</v>
      </c>
      <c r="F3062" s="26">
        <v>44805</v>
      </c>
    </row>
    <row r="3063" spans="1:6" hidden="1">
      <c r="A3063" s="19">
        <v>82</v>
      </c>
      <c r="B3063" s="19" t="s">
        <v>117</v>
      </c>
      <c r="C3063" s="24">
        <f>'Filter by planned &amp; actual'!G1275</f>
        <v>0</v>
      </c>
      <c r="D3063" s="24">
        <f>'Filter by planned &amp; actual'!G3063</f>
        <v>0</v>
      </c>
      <c r="E3063" s="19" t="s">
        <v>282</v>
      </c>
      <c r="F3063" s="26">
        <v>44805</v>
      </c>
    </row>
    <row r="3064" spans="1:6" hidden="1">
      <c r="A3064" s="19">
        <v>83</v>
      </c>
      <c r="B3064" s="19" t="s">
        <v>118</v>
      </c>
      <c r="C3064" s="24">
        <f>'Filter by planned &amp; actual'!G1276</f>
        <v>0</v>
      </c>
      <c r="D3064" s="24">
        <f>'Filter by planned &amp; actual'!G3064</f>
        <v>0</v>
      </c>
      <c r="E3064" s="19" t="s">
        <v>282</v>
      </c>
      <c r="F3064" s="26">
        <v>44805</v>
      </c>
    </row>
    <row r="3065" spans="1:6" hidden="1">
      <c r="A3065" s="19">
        <v>84</v>
      </c>
      <c r="B3065" s="19" t="s">
        <v>119</v>
      </c>
      <c r="C3065" s="24">
        <f>'Filter by planned &amp; actual'!G1277</f>
        <v>0</v>
      </c>
      <c r="D3065" s="24">
        <f>'Filter by planned &amp; actual'!G3065</f>
        <v>0</v>
      </c>
      <c r="E3065" s="19" t="s">
        <v>282</v>
      </c>
      <c r="F3065" s="26">
        <v>44805</v>
      </c>
    </row>
    <row r="3066" spans="1:6" hidden="1">
      <c r="A3066" s="19">
        <v>85</v>
      </c>
      <c r="B3066" s="19" t="s">
        <v>120</v>
      </c>
      <c r="C3066" s="24">
        <f>'Filter by planned &amp; actual'!G1278</f>
        <v>0</v>
      </c>
      <c r="D3066" s="24">
        <f>'Filter by planned &amp; actual'!G3066</f>
        <v>0</v>
      </c>
      <c r="E3066" s="19" t="s">
        <v>282</v>
      </c>
      <c r="F3066" s="26">
        <v>44805</v>
      </c>
    </row>
    <row r="3067" spans="1:6" hidden="1">
      <c r="A3067" s="19">
        <v>86</v>
      </c>
      <c r="B3067" s="19" t="s">
        <v>121</v>
      </c>
      <c r="C3067" s="24">
        <f>'Filter by planned &amp; actual'!G1279</f>
        <v>0</v>
      </c>
      <c r="D3067" s="24">
        <f>'Filter by planned &amp; actual'!G3067</f>
        <v>0</v>
      </c>
      <c r="E3067" s="19" t="s">
        <v>282</v>
      </c>
      <c r="F3067" s="26">
        <v>44805</v>
      </c>
    </row>
    <row r="3068" spans="1:6" hidden="1">
      <c r="A3068" s="19">
        <v>87</v>
      </c>
      <c r="B3068" s="19" t="s">
        <v>122</v>
      </c>
      <c r="C3068" s="24">
        <f>'Filter by planned &amp; actual'!G1280</f>
        <v>0</v>
      </c>
      <c r="D3068" s="24">
        <f>'Filter by planned &amp; actual'!G3068</f>
        <v>0</v>
      </c>
      <c r="E3068" s="19" t="s">
        <v>282</v>
      </c>
      <c r="F3068" s="26">
        <v>44805</v>
      </c>
    </row>
    <row r="3069" spans="1:6" hidden="1">
      <c r="A3069" s="19">
        <v>88</v>
      </c>
      <c r="B3069" s="19" t="s">
        <v>123</v>
      </c>
      <c r="C3069" s="24">
        <f>'Filter by planned &amp; actual'!G1281</f>
        <v>0</v>
      </c>
      <c r="D3069" s="24">
        <f>'Filter by planned &amp; actual'!G3069</f>
        <v>0</v>
      </c>
      <c r="E3069" s="19" t="s">
        <v>282</v>
      </c>
      <c r="F3069" s="26">
        <v>44805</v>
      </c>
    </row>
    <row r="3070" spans="1:6" hidden="1">
      <c r="A3070" s="19">
        <v>89</v>
      </c>
      <c r="B3070" s="19" t="s">
        <v>126</v>
      </c>
      <c r="C3070" s="24">
        <f>'Filter by planned &amp; actual'!G1282</f>
        <v>0</v>
      </c>
      <c r="D3070" s="24">
        <f>'Filter by planned &amp; actual'!G3070</f>
        <v>0</v>
      </c>
      <c r="E3070" s="19" t="s">
        <v>282</v>
      </c>
      <c r="F3070" s="26">
        <v>44805</v>
      </c>
    </row>
    <row r="3071" spans="1:6" hidden="1">
      <c r="A3071" s="19">
        <v>90</v>
      </c>
      <c r="B3071" s="19" t="s">
        <v>284</v>
      </c>
      <c r="C3071" s="24">
        <f>'Filter by planned &amp; actual'!G1283</f>
        <v>0</v>
      </c>
      <c r="D3071" s="24">
        <f>'Filter by planned &amp; actual'!G3071</f>
        <v>0</v>
      </c>
      <c r="E3071" s="19" t="s">
        <v>282</v>
      </c>
      <c r="F3071" s="26">
        <v>44805</v>
      </c>
    </row>
    <row r="3072" spans="1:6" hidden="1">
      <c r="A3072" s="19">
        <v>91</v>
      </c>
      <c r="B3072" s="19" t="s">
        <v>2006</v>
      </c>
      <c r="C3072" s="24">
        <f>'Filter by planned &amp; actual'!G1284</f>
        <v>0</v>
      </c>
      <c r="D3072" s="24">
        <f>'Filter by planned &amp; actual'!G3072</f>
        <v>0</v>
      </c>
      <c r="E3072" s="19" t="s">
        <v>282</v>
      </c>
      <c r="F3072" s="26">
        <v>44805</v>
      </c>
    </row>
    <row r="3073" spans="1:6" hidden="1">
      <c r="A3073" s="19">
        <v>92</v>
      </c>
      <c r="B3073" s="19" t="s">
        <v>283</v>
      </c>
      <c r="C3073" s="24">
        <f>'Filter by planned &amp; actual'!G1285</f>
        <v>0</v>
      </c>
      <c r="D3073" s="24">
        <f>'Filter by planned &amp; actual'!G3073</f>
        <v>0</v>
      </c>
      <c r="E3073" s="19" t="s">
        <v>282</v>
      </c>
      <c r="F3073" s="26">
        <v>44805</v>
      </c>
    </row>
    <row r="3074" spans="1:6" hidden="1">
      <c r="A3074" s="19">
        <v>93</v>
      </c>
      <c r="B3074" s="19" t="s">
        <v>2005</v>
      </c>
      <c r="C3074" s="24">
        <f>'Filter by planned &amp; actual'!G1286</f>
        <v>0</v>
      </c>
      <c r="D3074" s="24">
        <f>'Filter by planned &amp; actual'!G3074</f>
        <v>0</v>
      </c>
      <c r="E3074" s="19" t="s">
        <v>282</v>
      </c>
      <c r="F3074" s="26">
        <v>44805</v>
      </c>
    </row>
    <row r="3075" spans="1:6" hidden="1">
      <c r="A3075" s="19">
        <v>94</v>
      </c>
      <c r="B3075" s="19" t="s">
        <v>2075</v>
      </c>
      <c r="C3075" s="24">
        <f>'Filter by planned &amp; actual'!G1287</f>
        <v>0</v>
      </c>
      <c r="D3075" s="24">
        <f>'Filter by planned &amp; actual'!G3075</f>
        <v>0</v>
      </c>
      <c r="E3075" s="19" t="s">
        <v>282</v>
      </c>
      <c r="F3075" s="26">
        <v>44805</v>
      </c>
    </row>
    <row r="3076" spans="1:6" hidden="1">
      <c r="A3076" s="19">
        <v>95</v>
      </c>
      <c r="B3076" s="19" t="s">
        <v>2076</v>
      </c>
      <c r="C3076" s="24">
        <f>'Filter by planned &amp; actual'!G1288</f>
        <v>0</v>
      </c>
      <c r="D3076" s="24">
        <f>'Filter by planned &amp; actual'!G3076</f>
        <v>0</v>
      </c>
      <c r="E3076" s="19" t="s">
        <v>282</v>
      </c>
      <c r="F3076" s="26">
        <v>44805</v>
      </c>
    </row>
    <row r="3077" spans="1:6" hidden="1">
      <c r="A3077" s="19">
        <v>96</v>
      </c>
      <c r="B3077" s="19" t="s">
        <v>2077</v>
      </c>
      <c r="C3077" s="24">
        <f>'Filter by planned &amp; actual'!G1289</f>
        <v>0</v>
      </c>
      <c r="D3077" s="24">
        <f>'Filter by planned &amp; actual'!G3077</f>
        <v>0</v>
      </c>
      <c r="E3077" s="19" t="s">
        <v>282</v>
      </c>
      <c r="F3077" s="26">
        <v>44805</v>
      </c>
    </row>
    <row r="3078" spans="1:6" hidden="1">
      <c r="A3078" s="19">
        <v>97</v>
      </c>
      <c r="B3078" s="19" t="s">
        <v>2078</v>
      </c>
      <c r="C3078" s="24">
        <f>'Filter by planned &amp; actual'!G1290</f>
        <v>10159345</v>
      </c>
      <c r="D3078" s="24">
        <f>'Filter by planned &amp; actual'!G3078</f>
        <v>0</v>
      </c>
      <c r="E3078" s="19" t="s">
        <v>282</v>
      </c>
      <c r="F3078" s="26">
        <v>44805</v>
      </c>
    </row>
    <row r="3079" spans="1:6" hidden="1">
      <c r="A3079" s="19">
        <v>98</v>
      </c>
      <c r="B3079" s="19" t="s">
        <v>2079</v>
      </c>
      <c r="C3079" s="24">
        <f>'Filter by planned &amp; actual'!G1291</f>
        <v>18383248</v>
      </c>
      <c r="D3079" s="24">
        <f>'Filter by planned &amp; actual'!G3079</f>
        <v>0</v>
      </c>
      <c r="E3079" s="19" t="s">
        <v>282</v>
      </c>
      <c r="F3079" s="26">
        <v>44805</v>
      </c>
    </row>
    <row r="3080" spans="1:6" hidden="1">
      <c r="A3080" s="19">
        <v>99</v>
      </c>
      <c r="B3080" s="19" t="s">
        <v>2080</v>
      </c>
      <c r="C3080" s="24">
        <f>'Filter by planned &amp; actual'!G1292</f>
        <v>18926553</v>
      </c>
      <c r="D3080" s="24">
        <f>'Filter by planned &amp; actual'!G3080</f>
        <v>0</v>
      </c>
      <c r="E3080" s="19" t="s">
        <v>282</v>
      </c>
      <c r="F3080" s="26">
        <v>44805</v>
      </c>
    </row>
    <row r="3081" spans="1:6" hidden="1">
      <c r="A3081" s="19">
        <v>100</v>
      </c>
      <c r="B3081" s="19" t="s">
        <v>2081</v>
      </c>
      <c r="C3081" s="24">
        <f>'Filter by planned &amp; actual'!G1293</f>
        <v>0</v>
      </c>
      <c r="D3081" s="24">
        <f>'Filter by planned &amp; actual'!G3081</f>
        <v>0</v>
      </c>
      <c r="E3081" s="19" t="s">
        <v>282</v>
      </c>
      <c r="F3081" s="26">
        <v>44805</v>
      </c>
    </row>
    <row r="3082" spans="1:6" hidden="1">
      <c r="A3082" s="19">
        <v>101</v>
      </c>
      <c r="B3082" s="19" t="s">
        <v>2082</v>
      </c>
      <c r="C3082" s="24">
        <f>'Filter by planned &amp; actual'!G1294</f>
        <v>0</v>
      </c>
      <c r="D3082" s="24">
        <f>'Filter by planned &amp; actual'!G3082</f>
        <v>0</v>
      </c>
      <c r="E3082" s="19" t="s">
        <v>282</v>
      </c>
      <c r="F3082" s="26">
        <v>44805</v>
      </c>
    </row>
    <row r="3083" spans="1:6" hidden="1">
      <c r="A3083" s="19">
        <v>102</v>
      </c>
      <c r="B3083" s="19" t="s">
        <v>2083</v>
      </c>
      <c r="C3083" s="24">
        <f>'Filter by planned &amp; actual'!G1295</f>
        <v>19088988</v>
      </c>
      <c r="D3083" s="24">
        <f>'Filter by planned &amp; actual'!G3083</f>
        <v>0</v>
      </c>
      <c r="E3083" s="19" t="s">
        <v>282</v>
      </c>
      <c r="F3083" s="26">
        <v>44805</v>
      </c>
    </row>
    <row r="3084" spans="1:6" hidden="1">
      <c r="A3084" s="19">
        <v>103</v>
      </c>
      <c r="B3084" s="19" t="s">
        <v>2085</v>
      </c>
      <c r="C3084" s="24">
        <f>'Filter by planned &amp; actual'!G1296</f>
        <v>0</v>
      </c>
      <c r="D3084" s="24">
        <f>'Filter by planned &amp; actual'!G3084</f>
        <v>0</v>
      </c>
      <c r="E3084" s="19" t="s">
        <v>282</v>
      </c>
      <c r="F3084" s="26">
        <v>44805</v>
      </c>
    </row>
    <row r="3085" spans="1:6" hidden="1">
      <c r="A3085" s="19">
        <v>104</v>
      </c>
      <c r="B3085" s="19" t="s">
        <v>2086</v>
      </c>
      <c r="C3085" s="24">
        <f>'Filter by planned &amp; actual'!G1297</f>
        <v>0</v>
      </c>
      <c r="D3085" s="24">
        <f>'Filter by planned &amp; actual'!G3085</f>
        <v>0</v>
      </c>
      <c r="E3085" s="19" t="s">
        <v>282</v>
      </c>
      <c r="F3085" s="26">
        <v>44805</v>
      </c>
    </row>
    <row r="3086" spans="1:6" hidden="1">
      <c r="A3086" s="19">
        <v>105</v>
      </c>
      <c r="B3086" s="19" t="s">
        <v>2087</v>
      </c>
      <c r="C3086" s="24">
        <f>'Filter by planned &amp; actual'!G1298</f>
        <v>0</v>
      </c>
      <c r="D3086" s="24">
        <f>'Filter by planned &amp; actual'!G3086</f>
        <v>0</v>
      </c>
      <c r="E3086" s="19" t="s">
        <v>282</v>
      </c>
      <c r="F3086" s="26">
        <v>44805</v>
      </c>
    </row>
    <row r="3087" spans="1:6" hidden="1">
      <c r="A3087" s="19">
        <v>106</v>
      </c>
      <c r="B3087" s="19" t="s">
        <v>2088</v>
      </c>
      <c r="C3087" s="24">
        <f>'Filter by planned &amp; actual'!G1299</f>
        <v>0</v>
      </c>
      <c r="D3087" s="24">
        <f>'Filter by planned &amp; actual'!G3087</f>
        <v>0</v>
      </c>
      <c r="E3087" s="19" t="s">
        <v>282</v>
      </c>
      <c r="F3087" s="26">
        <v>44805</v>
      </c>
    </row>
    <row r="3088" spans="1:6" hidden="1">
      <c r="A3088" s="19">
        <v>107</v>
      </c>
      <c r="B3088" s="19" t="s">
        <v>2089</v>
      </c>
      <c r="C3088" s="24">
        <f>'Filter by planned &amp; actual'!G1300</f>
        <v>0</v>
      </c>
      <c r="D3088" s="24">
        <f>'Filter by planned &amp; actual'!G3088</f>
        <v>0</v>
      </c>
      <c r="E3088" s="19" t="s">
        <v>282</v>
      </c>
      <c r="F3088" s="26">
        <v>44805</v>
      </c>
    </row>
    <row r="3089" spans="1:6" hidden="1">
      <c r="A3089" s="19">
        <v>108</v>
      </c>
      <c r="B3089" s="19" t="s">
        <v>2090</v>
      </c>
      <c r="C3089" s="24">
        <f>'Filter by planned &amp; actual'!G1301</f>
        <v>35879565</v>
      </c>
      <c r="D3089" s="24">
        <f>'Filter by planned &amp; actual'!G3089</f>
        <v>0</v>
      </c>
      <c r="E3089" s="19" t="s">
        <v>282</v>
      </c>
      <c r="F3089" s="26">
        <v>44805</v>
      </c>
    </row>
    <row r="3090" spans="1:6" hidden="1">
      <c r="A3090" s="19">
        <v>109</v>
      </c>
      <c r="B3090" s="19" t="s">
        <v>2091</v>
      </c>
      <c r="C3090" s="24">
        <f>'Filter by planned &amp; actual'!G1302</f>
        <v>285414</v>
      </c>
      <c r="D3090" s="24">
        <f>'Filter by planned &amp; actual'!G3090</f>
        <v>0</v>
      </c>
      <c r="E3090" s="19" t="s">
        <v>282</v>
      </c>
      <c r="F3090" s="26">
        <v>44805</v>
      </c>
    </row>
    <row r="3091" spans="1:6" hidden="1">
      <c r="A3091" s="19">
        <v>110</v>
      </c>
      <c r="B3091" s="19" t="s">
        <v>2092</v>
      </c>
      <c r="C3091" s="24">
        <f>'Filter by planned &amp; actual'!G1303</f>
        <v>23256962</v>
      </c>
      <c r="D3091" s="24">
        <f>'Filter by planned &amp; actual'!G3091</f>
        <v>0</v>
      </c>
      <c r="E3091" s="19" t="s">
        <v>282</v>
      </c>
      <c r="F3091" s="26">
        <v>44805</v>
      </c>
    </row>
    <row r="3092" spans="1:6" hidden="1">
      <c r="A3092" s="19">
        <v>111</v>
      </c>
      <c r="B3092" s="19" t="s">
        <v>2104</v>
      </c>
      <c r="C3092" s="24">
        <f>'Filter by planned &amp; actual'!G1304</f>
        <v>0</v>
      </c>
      <c r="D3092" s="24">
        <f>'Filter by planned &amp; actual'!G3092</f>
        <v>0</v>
      </c>
      <c r="E3092" s="19" t="s">
        <v>282</v>
      </c>
      <c r="F3092" s="26">
        <v>44805</v>
      </c>
    </row>
    <row r="3093" spans="1:6" hidden="1">
      <c r="A3093" s="19">
        <v>112</v>
      </c>
      <c r="B3093" s="19" t="s">
        <v>2100</v>
      </c>
      <c r="C3093" s="24">
        <f>'Filter by planned &amp; actual'!G1305</f>
        <v>9945778</v>
      </c>
      <c r="D3093" s="24">
        <f>'Filter by planned &amp; actual'!G3093</f>
        <v>0</v>
      </c>
      <c r="E3093" s="19" t="s">
        <v>282</v>
      </c>
      <c r="F3093" s="26">
        <v>44805</v>
      </c>
    </row>
    <row r="3094" spans="1:6" hidden="1">
      <c r="A3094" s="19">
        <v>113</v>
      </c>
      <c r="B3094" s="19" t="s">
        <v>2101</v>
      </c>
      <c r="C3094" s="24">
        <f>'Filter by planned &amp; actual'!G1306</f>
        <v>54682506</v>
      </c>
      <c r="D3094" s="24">
        <f>'Filter by planned &amp; actual'!G3094</f>
        <v>0</v>
      </c>
      <c r="E3094" s="19" t="s">
        <v>282</v>
      </c>
      <c r="F3094" s="26">
        <v>44805</v>
      </c>
    </row>
    <row r="3095" spans="1:6" hidden="1">
      <c r="A3095" s="19">
        <v>114</v>
      </c>
      <c r="B3095" s="19" t="s">
        <v>2102</v>
      </c>
      <c r="C3095" s="24">
        <f>'Filter by planned &amp; actual'!G1307</f>
        <v>0</v>
      </c>
      <c r="D3095" s="24">
        <f>'Filter by planned &amp; actual'!G3095</f>
        <v>0</v>
      </c>
      <c r="E3095" s="19" t="s">
        <v>282</v>
      </c>
      <c r="F3095" s="26">
        <v>44805</v>
      </c>
    </row>
    <row r="3096" spans="1:6" hidden="1">
      <c r="A3096" s="20">
        <v>115</v>
      </c>
      <c r="B3096" s="20" t="s">
        <v>2103</v>
      </c>
      <c r="C3096" s="24">
        <f>'Filter by planned &amp; actual'!G1308</f>
        <v>0</v>
      </c>
      <c r="D3096" s="24">
        <f>'Filter by planned &amp; actual'!G3096</f>
        <v>0</v>
      </c>
      <c r="E3096" s="19" t="s">
        <v>282</v>
      </c>
      <c r="F3096" s="26">
        <v>44805</v>
      </c>
    </row>
    <row r="3097" spans="1:6" hidden="1">
      <c r="A3097" s="19">
        <v>116</v>
      </c>
      <c r="B3097" s="19" t="s">
        <v>2109</v>
      </c>
      <c r="C3097" s="24">
        <f>'Filter by planned &amp; actual'!G1309</f>
        <v>148955</v>
      </c>
      <c r="D3097" s="24">
        <f>'Filter by planned &amp; actual'!G3097</f>
        <v>0</v>
      </c>
      <c r="E3097" s="19" t="s">
        <v>282</v>
      </c>
      <c r="F3097" s="26">
        <v>44805</v>
      </c>
    </row>
    <row r="3098" spans="1:6" hidden="1">
      <c r="A3098" s="19">
        <v>117</v>
      </c>
      <c r="B3098" s="19" t="s">
        <v>2110</v>
      </c>
      <c r="C3098" s="24">
        <f>'Filter by planned &amp; actual'!G1310</f>
        <v>1750000</v>
      </c>
      <c r="D3098" s="24">
        <f>'Filter by planned &amp; actual'!G3098</f>
        <v>0</v>
      </c>
      <c r="E3098" s="19" t="s">
        <v>282</v>
      </c>
      <c r="F3098" s="26">
        <v>44805</v>
      </c>
    </row>
    <row r="3099" spans="1:6" hidden="1">
      <c r="A3099" s="19">
        <v>118</v>
      </c>
      <c r="B3099" s="19" t="s">
        <v>2112</v>
      </c>
      <c r="C3099" s="24">
        <f>'Filter by planned &amp; actual'!G1311</f>
        <v>0</v>
      </c>
      <c r="D3099" s="24">
        <f>'Filter by planned &amp; actual'!G3099</f>
        <v>0</v>
      </c>
      <c r="E3099" s="19" t="s">
        <v>282</v>
      </c>
      <c r="F3099" s="26">
        <v>44805</v>
      </c>
    </row>
    <row r="3100" spans="1:6" hidden="1">
      <c r="A3100" s="19">
        <v>119</v>
      </c>
      <c r="B3100" s="19" t="s">
        <v>2113</v>
      </c>
      <c r="C3100" s="24">
        <f>'Filter by planned &amp; actual'!G1312</f>
        <v>141398</v>
      </c>
      <c r="D3100" s="24">
        <f>'Filter by planned &amp; actual'!G3100</f>
        <v>0</v>
      </c>
      <c r="E3100" s="19" t="s">
        <v>282</v>
      </c>
      <c r="F3100" s="26">
        <v>44805</v>
      </c>
    </row>
    <row r="3101" spans="1:6" hidden="1">
      <c r="A3101" s="19">
        <v>120</v>
      </c>
      <c r="B3101" s="19" t="s">
        <v>2114</v>
      </c>
      <c r="C3101" s="24">
        <f>'Filter by planned &amp; actual'!G1313</f>
        <v>0</v>
      </c>
      <c r="D3101" s="24">
        <f>'Filter by planned &amp; actual'!G3101</f>
        <v>0</v>
      </c>
      <c r="E3101" s="19" t="s">
        <v>282</v>
      </c>
      <c r="F3101" s="26">
        <v>44805</v>
      </c>
    </row>
    <row r="3102" spans="1:6" hidden="1">
      <c r="A3102" s="19">
        <v>121</v>
      </c>
      <c r="B3102" s="19" t="s">
        <v>2157</v>
      </c>
      <c r="C3102" s="24">
        <f>'Filter by planned &amp; actual'!G1314</f>
        <v>0</v>
      </c>
      <c r="D3102" s="24">
        <f>'Filter by planned &amp; actual'!G3102</f>
        <v>0</v>
      </c>
      <c r="E3102" s="19" t="s">
        <v>282</v>
      </c>
      <c r="F3102" s="26">
        <v>44805</v>
      </c>
    </row>
    <row r="3103" spans="1:6" hidden="1">
      <c r="A3103" s="19">
        <v>122</v>
      </c>
      <c r="B3103" s="19" t="s">
        <v>2158</v>
      </c>
      <c r="C3103" s="24">
        <f>'Filter by planned &amp; actual'!G1315</f>
        <v>0</v>
      </c>
      <c r="D3103" s="24">
        <f>'Filter by planned &amp; actual'!G3103</f>
        <v>0</v>
      </c>
      <c r="E3103" s="19" t="s">
        <v>282</v>
      </c>
      <c r="F3103" s="26">
        <v>44805</v>
      </c>
    </row>
    <row r="3104" spans="1:6" hidden="1">
      <c r="A3104" s="19">
        <v>123</v>
      </c>
      <c r="B3104" s="19" t="s">
        <v>2159</v>
      </c>
      <c r="C3104" s="24">
        <f>'Filter by planned &amp; actual'!G1316</f>
        <v>0</v>
      </c>
      <c r="D3104" s="24">
        <f>'Filter by planned &amp; actual'!G3104</f>
        <v>0</v>
      </c>
      <c r="E3104" s="19" t="s">
        <v>282</v>
      </c>
      <c r="F3104" s="26">
        <v>44805</v>
      </c>
    </row>
    <row r="3105" spans="1:6" hidden="1">
      <c r="A3105" s="19">
        <v>124</v>
      </c>
      <c r="B3105" s="19" t="s">
        <v>2160</v>
      </c>
      <c r="C3105" s="24">
        <f>'Filter by planned &amp; actual'!G1317</f>
        <v>0</v>
      </c>
      <c r="D3105" s="24">
        <f>'Filter by planned &amp; actual'!G3105</f>
        <v>0</v>
      </c>
      <c r="E3105" s="19" t="s">
        <v>282</v>
      </c>
      <c r="F3105" s="26">
        <v>44805</v>
      </c>
    </row>
    <row r="3106" spans="1:6" hidden="1">
      <c r="A3106" s="19">
        <v>125</v>
      </c>
      <c r="B3106" s="19" t="s">
        <v>2162</v>
      </c>
      <c r="C3106" s="24">
        <f>'Filter by planned &amp; actual'!G1318</f>
        <v>0</v>
      </c>
      <c r="D3106" s="24">
        <f>'Filter by planned &amp; actual'!G3106</f>
        <v>0</v>
      </c>
      <c r="E3106" s="19" t="s">
        <v>282</v>
      </c>
      <c r="F3106" s="26">
        <v>44805</v>
      </c>
    </row>
    <row r="3107" spans="1:6" hidden="1">
      <c r="A3107" s="19">
        <v>126</v>
      </c>
      <c r="B3107" s="19" t="s">
        <v>2163</v>
      </c>
      <c r="C3107" s="24">
        <f>'Filter by planned &amp; actual'!G1319</f>
        <v>1796220</v>
      </c>
      <c r="D3107" s="24">
        <f>'Filter by planned &amp; actual'!G3107</f>
        <v>0</v>
      </c>
      <c r="E3107" s="19" t="s">
        <v>282</v>
      </c>
      <c r="F3107" s="26">
        <v>44805</v>
      </c>
    </row>
    <row r="3108" spans="1:6" hidden="1">
      <c r="A3108" s="19">
        <v>127</v>
      </c>
      <c r="B3108" s="19" t="s">
        <v>2164</v>
      </c>
      <c r="C3108" s="24">
        <f>'Filter by planned &amp; actual'!G1320</f>
        <v>0</v>
      </c>
      <c r="D3108" s="24">
        <f>'Filter by planned &amp; actual'!G3108</f>
        <v>0</v>
      </c>
      <c r="E3108" s="19" t="s">
        <v>282</v>
      </c>
      <c r="F3108" s="26">
        <v>44805</v>
      </c>
    </row>
    <row r="3109" spans="1:6" hidden="1">
      <c r="A3109" s="19">
        <v>128</v>
      </c>
      <c r="B3109" s="19" t="s">
        <v>2165</v>
      </c>
      <c r="C3109" s="24">
        <f>'Filter by planned &amp; actual'!G1321</f>
        <v>3458577</v>
      </c>
      <c r="D3109" s="24">
        <f>'Filter by planned &amp; actual'!G3109</f>
        <v>0</v>
      </c>
      <c r="E3109" s="19" t="s">
        <v>282</v>
      </c>
      <c r="F3109" s="26">
        <v>44805</v>
      </c>
    </row>
    <row r="3110" spans="1:6" hidden="1">
      <c r="A3110" s="113">
        <v>129</v>
      </c>
      <c r="B3110" s="113" t="s">
        <v>2167</v>
      </c>
      <c r="C3110" s="24">
        <f>'Filter by planned &amp; actual'!G1322</f>
        <v>0</v>
      </c>
      <c r="D3110" s="24">
        <f>'Filter by planned &amp; actual'!G3110</f>
        <v>0</v>
      </c>
      <c r="E3110" s="19" t="s">
        <v>282</v>
      </c>
      <c r="F3110" s="26">
        <v>44805</v>
      </c>
    </row>
    <row r="3111" spans="1:6" hidden="1">
      <c r="A3111" s="113">
        <v>130</v>
      </c>
      <c r="B3111" s="113" t="s">
        <v>2168</v>
      </c>
      <c r="C3111" s="24">
        <f>'Filter by planned &amp; actual'!G1323</f>
        <v>51575873</v>
      </c>
      <c r="D3111" s="24">
        <f>'Filter by planned &amp; actual'!G3111</f>
        <v>0</v>
      </c>
      <c r="E3111" s="19" t="s">
        <v>282</v>
      </c>
      <c r="F3111" s="26">
        <v>44805</v>
      </c>
    </row>
    <row r="3112" spans="1:6" hidden="1">
      <c r="A3112" s="113">
        <v>131</v>
      </c>
      <c r="B3112" s="113" t="s">
        <v>2169</v>
      </c>
      <c r="C3112" s="24">
        <f>'Filter by planned &amp; actual'!G1324</f>
        <v>10521438</v>
      </c>
      <c r="D3112" s="24">
        <f>'Filter by planned &amp; actual'!G3112</f>
        <v>0</v>
      </c>
      <c r="E3112" s="19" t="s">
        <v>282</v>
      </c>
      <c r="F3112" s="26">
        <v>44805</v>
      </c>
    </row>
    <row r="3113" spans="1:6" hidden="1">
      <c r="A3113" s="113">
        <v>132</v>
      </c>
      <c r="B3113" s="113" t="s">
        <v>2170</v>
      </c>
      <c r="C3113" s="24">
        <f>'Filter by planned &amp; actual'!G1325</f>
        <v>684853</v>
      </c>
      <c r="D3113" s="24">
        <f>'Filter by planned &amp; actual'!G3113</f>
        <v>0</v>
      </c>
      <c r="E3113" s="19" t="s">
        <v>282</v>
      </c>
      <c r="F3113" s="26">
        <v>44805</v>
      </c>
    </row>
    <row r="3114" spans="1:6" hidden="1">
      <c r="A3114" s="113">
        <v>133</v>
      </c>
      <c r="B3114" s="113" t="s">
        <v>2171</v>
      </c>
      <c r="C3114" s="24">
        <f>'Filter by planned &amp; actual'!G1326</f>
        <v>294656</v>
      </c>
      <c r="D3114" s="24">
        <f>'Filter by planned &amp; actual'!G3114</f>
        <v>0</v>
      </c>
      <c r="E3114" s="19" t="s">
        <v>282</v>
      </c>
      <c r="F3114" s="26">
        <v>44805</v>
      </c>
    </row>
    <row r="3115" spans="1:6" hidden="1">
      <c r="A3115" s="113">
        <v>134</v>
      </c>
      <c r="B3115" s="113" t="s">
        <v>2172</v>
      </c>
      <c r="C3115" s="24">
        <f>'Filter by planned &amp; actual'!G1327</f>
        <v>0</v>
      </c>
      <c r="D3115" s="24">
        <f>'Filter by planned &amp; actual'!G3115</f>
        <v>0</v>
      </c>
      <c r="E3115" s="19" t="s">
        <v>282</v>
      </c>
      <c r="F3115" s="26">
        <v>44805</v>
      </c>
    </row>
    <row r="3116" spans="1:6" hidden="1">
      <c r="A3116" s="113">
        <v>135</v>
      </c>
      <c r="B3116" s="113" t="s">
        <v>2173</v>
      </c>
      <c r="C3116" s="24">
        <f>'Filter by planned &amp; actual'!G1328</f>
        <v>17682067</v>
      </c>
      <c r="D3116" s="24">
        <f>'Filter by planned &amp; actual'!G3116</f>
        <v>0</v>
      </c>
      <c r="E3116" s="19" t="s">
        <v>282</v>
      </c>
      <c r="F3116" s="26">
        <v>44805</v>
      </c>
    </row>
    <row r="3117" spans="1:6" hidden="1">
      <c r="A3117" s="113">
        <v>136</v>
      </c>
      <c r="B3117" s="113" t="s">
        <v>2174</v>
      </c>
      <c r="C3117" s="24">
        <f>'Filter by planned &amp; actual'!G1329</f>
        <v>15716653.960000001</v>
      </c>
      <c r="D3117" s="24">
        <f>'Filter by planned &amp; actual'!G3117</f>
        <v>0</v>
      </c>
      <c r="E3117" s="19" t="s">
        <v>282</v>
      </c>
      <c r="F3117" s="26">
        <v>44805</v>
      </c>
    </row>
    <row r="3118" spans="1:6" hidden="1">
      <c r="A3118" s="113">
        <v>137</v>
      </c>
      <c r="B3118" s="113" t="s">
        <v>2175</v>
      </c>
      <c r="C3118" s="24">
        <f>'Filter by planned &amp; actual'!G1330</f>
        <v>153357.63312630859</v>
      </c>
      <c r="D3118" s="24">
        <f>'Filter by planned &amp; actual'!G3118</f>
        <v>0</v>
      </c>
      <c r="E3118" s="19" t="s">
        <v>282</v>
      </c>
      <c r="F3118" s="26">
        <v>44805</v>
      </c>
    </row>
    <row r="3119" spans="1:6" hidden="1">
      <c r="A3119" s="113">
        <v>138</v>
      </c>
      <c r="B3119" s="113" t="s">
        <v>2176</v>
      </c>
      <c r="C3119" s="24">
        <f>'Filter by planned &amp; actual'!G1331</f>
        <v>13200000</v>
      </c>
      <c r="D3119" s="24">
        <f>'Filter by planned &amp; actual'!G3119</f>
        <v>0</v>
      </c>
      <c r="E3119" s="19" t="s">
        <v>282</v>
      </c>
      <c r="F3119" s="26">
        <v>44805</v>
      </c>
    </row>
    <row r="3120" spans="1:6" hidden="1">
      <c r="A3120" s="113">
        <v>139</v>
      </c>
      <c r="B3120" s="113" t="s">
        <v>2189</v>
      </c>
      <c r="C3120" s="24">
        <f>'Filter by planned &amp; actual'!G1332</f>
        <v>1556023.0319999999</v>
      </c>
      <c r="D3120" s="24">
        <f>'Filter by planned &amp; actual'!G3120</f>
        <v>0</v>
      </c>
      <c r="E3120" s="19" t="s">
        <v>282</v>
      </c>
      <c r="F3120" s="26">
        <v>44805</v>
      </c>
    </row>
    <row r="3121" spans="1:6" hidden="1">
      <c r="A3121" s="113">
        <v>140</v>
      </c>
      <c r="B3121" s="113" t="s">
        <v>2190</v>
      </c>
      <c r="C3121" s="24">
        <f>'Filter by planned &amp; actual'!G1333</f>
        <v>5280000</v>
      </c>
      <c r="D3121" s="24">
        <f>'Filter by planned &amp; actual'!G3121</f>
        <v>0</v>
      </c>
      <c r="E3121" s="19" t="s">
        <v>282</v>
      </c>
      <c r="F3121" s="26">
        <v>44805</v>
      </c>
    </row>
    <row r="3122" spans="1:6" hidden="1">
      <c r="A3122" s="113">
        <v>141</v>
      </c>
      <c r="B3122" s="113" t="s">
        <v>2191</v>
      </c>
      <c r="C3122" s="24">
        <f>'Filter by planned &amp; actual'!G1334</f>
        <v>0</v>
      </c>
      <c r="D3122" s="24">
        <f>'Filter by planned &amp; actual'!G3122</f>
        <v>0</v>
      </c>
      <c r="E3122" s="19" t="s">
        <v>282</v>
      </c>
      <c r="F3122" s="26">
        <v>44805</v>
      </c>
    </row>
    <row r="3123" spans="1:6" hidden="1">
      <c r="A3123" s="113">
        <v>142</v>
      </c>
      <c r="B3123" s="113" t="s">
        <v>2192</v>
      </c>
      <c r="C3123" s="24">
        <f>'Filter by planned &amp; actual'!G1335</f>
        <v>3367784.6193599827</v>
      </c>
      <c r="D3123" s="24">
        <f>'Filter by planned &amp; actual'!G3123</f>
        <v>0</v>
      </c>
      <c r="E3123" s="19" t="s">
        <v>282</v>
      </c>
      <c r="F3123" s="26">
        <v>44805</v>
      </c>
    </row>
    <row r="3124" spans="1:6">
      <c r="A3124" s="113">
        <v>143</v>
      </c>
      <c r="B3124" s="113" t="s">
        <v>2193</v>
      </c>
      <c r="C3124" s="24">
        <f>'Filter by planned &amp; actual'!G1336</f>
        <v>0</v>
      </c>
      <c r="D3124" s="24">
        <f>'Filter by planned &amp; actual'!G3124</f>
        <v>0</v>
      </c>
      <c r="E3124" s="19" t="s">
        <v>282</v>
      </c>
      <c r="F3124" s="26">
        <v>44805</v>
      </c>
    </row>
    <row r="3125" spans="1:6">
      <c r="A3125" s="152">
        <v>144</v>
      </c>
      <c r="B3125" s="152" t="s">
        <v>2207</v>
      </c>
      <c r="C3125" s="24">
        <f>'Filter by planned &amp; actual'!G1337</f>
        <v>0</v>
      </c>
      <c r="D3125" s="24">
        <f>'Filter by planned &amp; actual'!G3125</f>
        <v>0</v>
      </c>
      <c r="E3125" s="19" t="s">
        <v>282</v>
      </c>
      <c r="F3125" s="26">
        <v>44805</v>
      </c>
    </row>
    <row r="3126" spans="1:6">
      <c r="A3126" s="152">
        <v>145</v>
      </c>
      <c r="B3126" s="152" t="s">
        <v>2208</v>
      </c>
      <c r="C3126" s="24">
        <f>'Filter by planned &amp; actual'!G1338</f>
        <v>0</v>
      </c>
      <c r="D3126" s="24">
        <f>'Filter by planned &amp; actual'!G3126</f>
        <v>0</v>
      </c>
      <c r="E3126" s="19" t="s">
        <v>282</v>
      </c>
      <c r="F3126" s="26">
        <v>44805</v>
      </c>
    </row>
    <row r="3127" spans="1:6">
      <c r="A3127" s="152">
        <v>146</v>
      </c>
      <c r="B3127" s="152" t="s">
        <v>2211</v>
      </c>
      <c r="C3127" s="24">
        <f>'Filter by planned &amp; actual'!G1339</f>
        <v>0</v>
      </c>
      <c r="D3127" s="24">
        <f>'Filter by planned &amp; actual'!G3127</f>
        <v>0</v>
      </c>
      <c r="E3127" s="19" t="s">
        <v>282</v>
      </c>
      <c r="F3127" s="26">
        <v>44805</v>
      </c>
    </row>
    <row r="3128" spans="1:6">
      <c r="A3128" s="152">
        <v>147</v>
      </c>
      <c r="B3128" s="152" t="s">
        <v>2212</v>
      </c>
      <c r="C3128" s="24">
        <f>'Filter by planned &amp; actual'!G1340</f>
        <v>0</v>
      </c>
      <c r="D3128" s="24">
        <f>'Filter by planned &amp; actual'!G3128</f>
        <v>0</v>
      </c>
      <c r="E3128" s="19" t="s">
        <v>282</v>
      </c>
      <c r="F3128" s="26">
        <v>44805</v>
      </c>
    </row>
    <row r="3129" spans="1:6">
      <c r="A3129" s="152">
        <v>148</v>
      </c>
      <c r="B3129" s="152" t="s">
        <v>2213</v>
      </c>
      <c r="C3129" s="24">
        <f>'Filter by planned &amp; actual'!G1341</f>
        <v>0</v>
      </c>
      <c r="D3129" s="24">
        <f>'Filter by planned &amp; actual'!G3129</f>
        <v>0</v>
      </c>
      <c r="E3129" s="19" t="s">
        <v>282</v>
      </c>
      <c r="F3129" s="26">
        <v>44805</v>
      </c>
    </row>
    <row r="3130" spans="1:6">
      <c r="A3130" s="19">
        <v>0</v>
      </c>
      <c r="B3130" s="20" t="s">
        <v>1985</v>
      </c>
      <c r="C3130" s="24">
        <f>'Filter by planned &amp; actual'!G1342</f>
        <v>0</v>
      </c>
      <c r="D3130" s="24">
        <f>'Filter by planned &amp; actual'!G3130</f>
        <v>0</v>
      </c>
      <c r="E3130" s="19" t="s">
        <v>282</v>
      </c>
      <c r="F3130" s="26">
        <v>44805</v>
      </c>
    </row>
    <row r="3131" spans="1:6" hidden="1">
      <c r="A3131" s="19">
        <v>1</v>
      </c>
      <c r="B3131" s="19" t="s">
        <v>7</v>
      </c>
      <c r="C3131" s="24">
        <f>'Filter by planned &amp; actual'!G1343</f>
        <v>0</v>
      </c>
      <c r="D3131" s="24">
        <f>'Filter by planned &amp; actual'!G3131</f>
        <v>0</v>
      </c>
      <c r="E3131" s="19" t="s">
        <v>282</v>
      </c>
      <c r="F3131" s="26">
        <v>44835</v>
      </c>
    </row>
    <row r="3132" spans="1:6" hidden="1">
      <c r="A3132" s="19">
        <v>2</v>
      </c>
      <c r="B3132" s="19" t="s">
        <v>8</v>
      </c>
      <c r="C3132" s="24">
        <f>'Filter by planned &amp; actual'!G1344</f>
        <v>0</v>
      </c>
      <c r="D3132" s="24">
        <f>'Filter by planned &amp; actual'!G3132</f>
        <v>0</v>
      </c>
      <c r="E3132" s="19" t="s">
        <v>282</v>
      </c>
      <c r="F3132" s="26">
        <v>44835</v>
      </c>
    </row>
    <row r="3133" spans="1:6" hidden="1">
      <c r="A3133" s="19">
        <v>3</v>
      </c>
      <c r="B3133" s="19" t="s">
        <v>9</v>
      </c>
      <c r="C3133" s="24">
        <f>'Filter by planned &amp; actual'!G1345</f>
        <v>5576280.6270380532</v>
      </c>
      <c r="D3133" s="24">
        <f>'Filter by planned &amp; actual'!G3133</f>
        <v>0</v>
      </c>
      <c r="E3133" s="19" t="s">
        <v>282</v>
      </c>
      <c r="F3133" s="26">
        <v>44835</v>
      </c>
    </row>
    <row r="3134" spans="1:6" hidden="1">
      <c r="A3134" s="19">
        <v>4</v>
      </c>
      <c r="B3134" s="19" t="s">
        <v>10</v>
      </c>
      <c r="C3134" s="24">
        <f>'Filter by planned &amp; actual'!G1346</f>
        <v>1425076.560323413</v>
      </c>
      <c r="D3134" s="24">
        <f>'Filter by planned &amp; actual'!G3134</f>
        <v>0</v>
      </c>
      <c r="E3134" s="19" t="s">
        <v>282</v>
      </c>
      <c r="F3134" s="26">
        <v>44835</v>
      </c>
    </row>
    <row r="3135" spans="1:6" hidden="1">
      <c r="A3135" s="19">
        <v>5</v>
      </c>
      <c r="B3135" s="19" t="s">
        <v>11</v>
      </c>
      <c r="C3135" s="24">
        <f>'Filter by planned &amp; actual'!G1347</f>
        <v>0</v>
      </c>
      <c r="D3135" s="24">
        <f>'Filter by planned &amp; actual'!G3135</f>
        <v>0</v>
      </c>
      <c r="E3135" s="19" t="s">
        <v>282</v>
      </c>
      <c r="F3135" s="26">
        <v>44835</v>
      </c>
    </row>
    <row r="3136" spans="1:6" hidden="1">
      <c r="A3136" s="19">
        <v>6</v>
      </c>
      <c r="B3136" s="19" t="s">
        <v>12</v>
      </c>
      <c r="C3136" s="24">
        <f>'Filter by planned &amp; actual'!G1348</f>
        <v>62956263</v>
      </c>
      <c r="D3136" s="24">
        <f>'Filter by planned &amp; actual'!G3136</f>
        <v>0</v>
      </c>
      <c r="E3136" s="19" t="s">
        <v>282</v>
      </c>
      <c r="F3136" s="26">
        <v>44835</v>
      </c>
    </row>
    <row r="3137" spans="1:6" hidden="1">
      <c r="A3137" s="19">
        <v>7</v>
      </c>
      <c r="B3137" s="19" t="s">
        <v>13</v>
      </c>
      <c r="C3137" s="24">
        <f>'Filter by planned &amp; actual'!G1349</f>
        <v>0</v>
      </c>
      <c r="D3137" s="24">
        <f>'Filter by planned &amp; actual'!G3137</f>
        <v>0</v>
      </c>
      <c r="E3137" s="19" t="s">
        <v>282</v>
      </c>
      <c r="F3137" s="26">
        <v>44835</v>
      </c>
    </row>
    <row r="3138" spans="1:6" hidden="1">
      <c r="A3138" s="19">
        <v>8</v>
      </c>
      <c r="B3138" s="19" t="s">
        <v>2004</v>
      </c>
      <c r="C3138" s="24">
        <f>'Filter by planned &amp; actual'!G1350</f>
        <v>13868594</v>
      </c>
      <c r="D3138" s="24">
        <f>'Filter by planned &amp; actual'!G3138</f>
        <v>0</v>
      </c>
      <c r="E3138" s="19" t="s">
        <v>282</v>
      </c>
      <c r="F3138" s="26">
        <v>44835</v>
      </c>
    </row>
    <row r="3139" spans="1:6" hidden="1">
      <c r="A3139" s="19">
        <v>9</v>
      </c>
      <c r="B3139" s="19" t="s">
        <v>15</v>
      </c>
      <c r="C3139" s="24">
        <f>'Filter by planned &amp; actual'!G1351</f>
        <v>0</v>
      </c>
      <c r="D3139" s="24">
        <f>'Filter by planned &amp; actual'!G3139</f>
        <v>0</v>
      </c>
      <c r="E3139" s="19" t="s">
        <v>282</v>
      </c>
      <c r="F3139" s="26">
        <v>44835</v>
      </c>
    </row>
    <row r="3140" spans="1:6" hidden="1">
      <c r="A3140" s="19">
        <v>10</v>
      </c>
      <c r="B3140" s="19" t="s">
        <v>16</v>
      </c>
      <c r="C3140" s="24">
        <f>'Filter by planned &amp; actual'!G1352</f>
        <v>0</v>
      </c>
      <c r="D3140" s="24">
        <f>'Filter by planned &amp; actual'!G3140</f>
        <v>0</v>
      </c>
      <c r="E3140" s="19" t="s">
        <v>282</v>
      </c>
      <c r="F3140" s="26">
        <v>44835</v>
      </c>
    </row>
    <row r="3141" spans="1:6" hidden="1">
      <c r="A3141" s="19">
        <v>11</v>
      </c>
      <c r="B3141" s="19" t="s">
        <v>17</v>
      </c>
      <c r="C3141" s="24">
        <f>'Filter by planned &amp; actual'!G1353</f>
        <v>0</v>
      </c>
      <c r="D3141" s="24">
        <f>'Filter by planned &amp; actual'!G3141</f>
        <v>0</v>
      </c>
      <c r="E3141" s="19" t="s">
        <v>282</v>
      </c>
      <c r="F3141" s="26">
        <v>44835</v>
      </c>
    </row>
    <row r="3142" spans="1:6" hidden="1">
      <c r="A3142" s="19">
        <v>12</v>
      </c>
      <c r="B3142" s="19" t="s">
        <v>18</v>
      </c>
      <c r="C3142" s="24">
        <f>'Filter by planned &amp; actual'!G1354</f>
        <v>0</v>
      </c>
      <c r="D3142" s="24">
        <f>'Filter by planned &amp; actual'!G3142</f>
        <v>0</v>
      </c>
      <c r="E3142" s="19" t="s">
        <v>282</v>
      </c>
      <c r="F3142" s="26">
        <v>44835</v>
      </c>
    </row>
    <row r="3143" spans="1:6" hidden="1">
      <c r="A3143" s="19">
        <v>13</v>
      </c>
      <c r="B3143" s="19" t="s">
        <v>19</v>
      </c>
      <c r="C3143" s="24">
        <f>'Filter by planned &amp; actual'!G1355</f>
        <v>0</v>
      </c>
      <c r="D3143" s="24">
        <f>'Filter by planned &amp; actual'!G3143</f>
        <v>0</v>
      </c>
      <c r="E3143" s="19" t="s">
        <v>282</v>
      </c>
      <c r="F3143" s="26">
        <v>44835</v>
      </c>
    </row>
    <row r="3144" spans="1:6" hidden="1">
      <c r="A3144" s="19">
        <v>14</v>
      </c>
      <c r="B3144" s="19" t="s">
        <v>20</v>
      </c>
      <c r="C3144" s="24">
        <f>'Filter by planned &amp; actual'!G1356</f>
        <v>0</v>
      </c>
      <c r="D3144" s="24">
        <f>'Filter by planned &amp; actual'!G3144</f>
        <v>0</v>
      </c>
      <c r="E3144" s="19" t="s">
        <v>282</v>
      </c>
      <c r="F3144" s="26">
        <v>44835</v>
      </c>
    </row>
    <row r="3145" spans="1:6" hidden="1">
      <c r="A3145" s="19">
        <v>15</v>
      </c>
      <c r="B3145" s="19" t="s">
        <v>21</v>
      </c>
      <c r="C3145" s="24">
        <f>'Filter by planned &amp; actual'!G1357</f>
        <v>0</v>
      </c>
      <c r="D3145" s="24">
        <f>'Filter by planned &amp; actual'!G3145</f>
        <v>0</v>
      </c>
      <c r="E3145" s="19" t="s">
        <v>282</v>
      </c>
      <c r="F3145" s="26">
        <v>44835</v>
      </c>
    </row>
    <row r="3146" spans="1:6" hidden="1">
      <c r="A3146" s="19">
        <v>16</v>
      </c>
      <c r="B3146" s="19" t="s">
        <v>22</v>
      </c>
      <c r="C3146" s="24">
        <f>'Filter by planned &amp; actual'!G1358</f>
        <v>0</v>
      </c>
      <c r="D3146" s="24">
        <f>'Filter by planned &amp; actual'!G3146</f>
        <v>0</v>
      </c>
      <c r="E3146" s="19" t="s">
        <v>282</v>
      </c>
      <c r="F3146" s="26">
        <v>44835</v>
      </c>
    </row>
    <row r="3147" spans="1:6" hidden="1">
      <c r="A3147" s="19">
        <v>17</v>
      </c>
      <c r="B3147" s="19" t="s">
        <v>23</v>
      </c>
      <c r="C3147" s="24">
        <f>'Filter by planned &amp; actual'!G1359</f>
        <v>0</v>
      </c>
      <c r="D3147" s="24">
        <f>'Filter by planned &amp; actual'!G3147</f>
        <v>0</v>
      </c>
      <c r="E3147" s="19" t="s">
        <v>282</v>
      </c>
      <c r="F3147" s="26">
        <v>44835</v>
      </c>
    </row>
    <row r="3148" spans="1:6" hidden="1">
      <c r="A3148" s="19">
        <v>18</v>
      </c>
      <c r="B3148" s="19" t="s">
        <v>24</v>
      </c>
      <c r="C3148" s="24">
        <f>'Filter by planned &amp; actual'!G1360</f>
        <v>0</v>
      </c>
      <c r="D3148" s="24">
        <f>'Filter by planned &amp; actual'!G3148</f>
        <v>0</v>
      </c>
      <c r="E3148" s="19" t="s">
        <v>282</v>
      </c>
      <c r="F3148" s="26">
        <v>44835</v>
      </c>
    </row>
    <row r="3149" spans="1:6" hidden="1">
      <c r="A3149" s="19">
        <v>19</v>
      </c>
      <c r="B3149" s="19" t="s">
        <v>25</v>
      </c>
      <c r="C3149" s="24">
        <f>'Filter by planned &amp; actual'!G1361</f>
        <v>2572883</v>
      </c>
      <c r="D3149" s="24">
        <f>'Filter by planned &amp; actual'!G3149</f>
        <v>0</v>
      </c>
      <c r="E3149" s="19" t="s">
        <v>282</v>
      </c>
      <c r="F3149" s="26">
        <v>44835</v>
      </c>
    </row>
    <row r="3150" spans="1:6" hidden="1">
      <c r="A3150" s="19">
        <v>20</v>
      </c>
      <c r="B3150" s="19" t="s">
        <v>26</v>
      </c>
      <c r="C3150" s="24">
        <f>'Filter by planned &amp; actual'!G1362</f>
        <v>4500000</v>
      </c>
      <c r="D3150" s="24">
        <f>'Filter by planned &amp; actual'!G3150</f>
        <v>0</v>
      </c>
      <c r="E3150" s="19" t="s">
        <v>282</v>
      </c>
      <c r="F3150" s="26">
        <v>44835</v>
      </c>
    </row>
    <row r="3151" spans="1:6" hidden="1">
      <c r="A3151" s="19">
        <v>21</v>
      </c>
      <c r="B3151" s="19" t="s">
        <v>27</v>
      </c>
      <c r="C3151" s="24">
        <f>'Filter by planned &amp; actual'!G1363</f>
        <v>44945616</v>
      </c>
      <c r="D3151" s="24">
        <f>'Filter by planned &amp; actual'!G3151</f>
        <v>0</v>
      </c>
      <c r="E3151" s="19" t="s">
        <v>282</v>
      </c>
      <c r="F3151" s="26">
        <v>44835</v>
      </c>
    </row>
    <row r="3152" spans="1:6" hidden="1">
      <c r="A3152" s="19">
        <v>22</v>
      </c>
      <c r="B3152" s="19" t="s">
        <v>29</v>
      </c>
      <c r="C3152" s="24">
        <f>'Filter by planned &amp; actual'!G1364</f>
        <v>23965647</v>
      </c>
      <c r="D3152" s="24">
        <f>'Filter by planned &amp; actual'!G3152</f>
        <v>0</v>
      </c>
      <c r="E3152" s="19" t="s">
        <v>282</v>
      </c>
      <c r="F3152" s="26">
        <v>44835</v>
      </c>
    </row>
    <row r="3153" spans="1:6" hidden="1">
      <c r="A3153" s="19">
        <v>23</v>
      </c>
      <c r="B3153" s="19" t="s">
        <v>30</v>
      </c>
      <c r="C3153" s="24">
        <f>'Filter by planned &amp; actual'!G1365</f>
        <v>14558064</v>
      </c>
      <c r="D3153" s="24">
        <f>'Filter by planned &amp; actual'!G3153</f>
        <v>0</v>
      </c>
      <c r="E3153" s="19" t="s">
        <v>282</v>
      </c>
      <c r="F3153" s="26">
        <v>44835</v>
      </c>
    </row>
    <row r="3154" spans="1:6" hidden="1">
      <c r="A3154" s="19">
        <v>24</v>
      </c>
      <c r="B3154" s="19" t="s">
        <v>31</v>
      </c>
      <c r="C3154" s="24">
        <f>'Filter by planned &amp; actual'!G1366</f>
        <v>1236575.4217326522</v>
      </c>
      <c r="D3154" s="24">
        <f>'Filter by planned &amp; actual'!G3154</f>
        <v>0</v>
      </c>
      <c r="E3154" s="19" t="s">
        <v>282</v>
      </c>
      <c r="F3154" s="26">
        <v>44835</v>
      </c>
    </row>
    <row r="3155" spans="1:6" hidden="1">
      <c r="A3155" s="19">
        <v>25</v>
      </c>
      <c r="B3155" s="19" t="s">
        <v>32</v>
      </c>
      <c r="C3155" s="24">
        <f>'Filter by planned &amp; actual'!G1367</f>
        <v>0</v>
      </c>
      <c r="D3155" s="24">
        <f>'Filter by planned &amp; actual'!G3155</f>
        <v>0</v>
      </c>
      <c r="E3155" s="19" t="s">
        <v>282</v>
      </c>
      <c r="F3155" s="26">
        <v>44835</v>
      </c>
    </row>
    <row r="3156" spans="1:6" hidden="1">
      <c r="A3156" s="19">
        <v>26</v>
      </c>
      <c r="B3156" s="19" t="s">
        <v>34</v>
      </c>
      <c r="C3156" s="24">
        <f>'Filter by planned &amp; actual'!G1368</f>
        <v>0</v>
      </c>
      <c r="D3156" s="24">
        <f>'Filter by planned &amp; actual'!G3156</f>
        <v>0</v>
      </c>
      <c r="E3156" s="19" t="s">
        <v>282</v>
      </c>
      <c r="F3156" s="26">
        <v>44835</v>
      </c>
    </row>
    <row r="3157" spans="1:6" hidden="1">
      <c r="A3157" s="19">
        <v>27</v>
      </c>
      <c r="B3157" s="19" t="s">
        <v>35</v>
      </c>
      <c r="C3157" s="24">
        <f>'Filter by planned &amp; actual'!G1369</f>
        <v>0</v>
      </c>
      <c r="D3157" s="24">
        <f>'Filter by planned &amp; actual'!G3157</f>
        <v>0</v>
      </c>
      <c r="E3157" s="19" t="s">
        <v>282</v>
      </c>
      <c r="F3157" s="26">
        <v>44835</v>
      </c>
    </row>
    <row r="3158" spans="1:6" hidden="1">
      <c r="A3158" s="19">
        <v>28</v>
      </c>
      <c r="B3158" s="19" t="s">
        <v>36</v>
      </c>
      <c r="C3158" s="24">
        <f>'Filter by planned &amp; actual'!G1370</f>
        <v>0</v>
      </c>
      <c r="D3158" s="24">
        <f>'Filter by planned &amp; actual'!G3158</f>
        <v>0</v>
      </c>
      <c r="E3158" s="19" t="s">
        <v>282</v>
      </c>
      <c r="F3158" s="26">
        <v>44835</v>
      </c>
    </row>
    <row r="3159" spans="1:6" hidden="1">
      <c r="A3159" s="19">
        <v>29</v>
      </c>
      <c r="B3159" s="19" t="s">
        <v>37</v>
      </c>
      <c r="C3159" s="24">
        <f>'Filter by planned &amp; actual'!G1371</f>
        <v>0</v>
      </c>
      <c r="D3159" s="24">
        <f>'Filter by planned &amp; actual'!G3159</f>
        <v>0</v>
      </c>
      <c r="E3159" s="19" t="s">
        <v>282</v>
      </c>
      <c r="F3159" s="26">
        <v>44835</v>
      </c>
    </row>
    <row r="3160" spans="1:6" hidden="1">
      <c r="A3160" s="19">
        <v>30</v>
      </c>
      <c r="B3160" s="19" t="s">
        <v>38</v>
      </c>
      <c r="C3160" s="24">
        <f>'Filter by planned &amp; actual'!G1372</f>
        <v>0</v>
      </c>
      <c r="D3160" s="24">
        <f>'Filter by planned &amp; actual'!G3160</f>
        <v>0</v>
      </c>
      <c r="E3160" s="19" t="s">
        <v>282</v>
      </c>
      <c r="F3160" s="26">
        <v>44835</v>
      </c>
    </row>
    <row r="3161" spans="1:6" hidden="1">
      <c r="A3161" s="19">
        <v>31</v>
      </c>
      <c r="B3161" s="19" t="s">
        <v>39</v>
      </c>
      <c r="C3161" s="24">
        <f>'Filter by planned &amp; actual'!G1373</f>
        <v>0</v>
      </c>
      <c r="D3161" s="24">
        <f>'Filter by planned &amp; actual'!G3161</f>
        <v>0</v>
      </c>
      <c r="E3161" s="19" t="s">
        <v>282</v>
      </c>
      <c r="F3161" s="26">
        <v>44835</v>
      </c>
    </row>
    <row r="3162" spans="1:6" hidden="1">
      <c r="A3162" s="19">
        <v>32</v>
      </c>
      <c r="B3162" s="19" t="s">
        <v>40</v>
      </c>
      <c r="C3162" s="24">
        <f>'Filter by planned &amp; actual'!G1374</f>
        <v>0</v>
      </c>
      <c r="D3162" s="24">
        <f>'Filter by planned &amp; actual'!G3162</f>
        <v>0</v>
      </c>
      <c r="E3162" s="19" t="s">
        <v>282</v>
      </c>
      <c r="F3162" s="26">
        <v>44835</v>
      </c>
    </row>
    <row r="3163" spans="1:6" hidden="1">
      <c r="A3163" s="19">
        <v>33</v>
      </c>
      <c r="B3163" s="19" t="s">
        <v>41</v>
      </c>
      <c r="C3163" s="24">
        <f>'Filter by planned &amp; actual'!G1375</f>
        <v>3252658.86</v>
      </c>
      <c r="D3163" s="24">
        <f>'Filter by planned &amp; actual'!G3163</f>
        <v>0</v>
      </c>
      <c r="E3163" s="19" t="s">
        <v>282</v>
      </c>
      <c r="F3163" s="26">
        <v>44835</v>
      </c>
    </row>
    <row r="3164" spans="1:6" hidden="1">
      <c r="A3164" s="19">
        <v>34</v>
      </c>
      <c r="B3164" s="19" t="s">
        <v>42</v>
      </c>
      <c r="C3164" s="24">
        <f>'Filter by planned &amp; actual'!G1376</f>
        <v>1416538</v>
      </c>
      <c r="D3164" s="24">
        <f>'Filter by planned &amp; actual'!G3164</f>
        <v>0</v>
      </c>
      <c r="E3164" s="19" t="s">
        <v>282</v>
      </c>
      <c r="F3164" s="26">
        <v>44835</v>
      </c>
    </row>
    <row r="3165" spans="1:6" hidden="1">
      <c r="A3165" s="19">
        <v>35</v>
      </c>
      <c r="B3165" s="19" t="s">
        <v>43</v>
      </c>
      <c r="C3165" s="24">
        <f>'Filter by planned &amp; actual'!G1377</f>
        <v>0</v>
      </c>
      <c r="D3165" s="24">
        <f>'Filter by planned &amp; actual'!G3165</f>
        <v>0</v>
      </c>
      <c r="E3165" s="19" t="s">
        <v>282</v>
      </c>
      <c r="F3165" s="26">
        <v>44835</v>
      </c>
    </row>
    <row r="3166" spans="1:6" hidden="1">
      <c r="A3166" s="19">
        <v>36</v>
      </c>
      <c r="B3166" s="19" t="s">
        <v>44</v>
      </c>
      <c r="C3166" s="24">
        <f>'Filter by planned &amp; actual'!G1378</f>
        <v>0</v>
      </c>
      <c r="D3166" s="24">
        <f>'Filter by planned &amp; actual'!G3166</f>
        <v>0</v>
      </c>
      <c r="E3166" s="19" t="s">
        <v>282</v>
      </c>
      <c r="F3166" s="26">
        <v>44835</v>
      </c>
    </row>
    <row r="3167" spans="1:6" hidden="1">
      <c r="A3167" s="19">
        <v>37</v>
      </c>
      <c r="B3167" s="19" t="s">
        <v>1980</v>
      </c>
      <c r="C3167" s="24">
        <f>'Filter by planned &amp; actual'!G1379</f>
        <v>0</v>
      </c>
      <c r="D3167" s="24">
        <f>'Filter by planned &amp; actual'!G3167</f>
        <v>0</v>
      </c>
      <c r="E3167" s="19" t="s">
        <v>282</v>
      </c>
      <c r="F3167" s="26">
        <v>44835</v>
      </c>
    </row>
    <row r="3168" spans="1:6" hidden="1">
      <c r="A3168" s="19">
        <v>38</v>
      </c>
      <c r="B3168" s="19" t="s">
        <v>1982</v>
      </c>
      <c r="C3168" s="24">
        <f>'Filter by planned &amp; actual'!G1380</f>
        <v>15116442</v>
      </c>
      <c r="D3168" s="24">
        <f>'Filter by planned &amp; actual'!G3168</f>
        <v>0</v>
      </c>
      <c r="E3168" s="19" t="s">
        <v>282</v>
      </c>
      <c r="F3168" s="26">
        <v>44835</v>
      </c>
    </row>
    <row r="3169" spans="1:6" hidden="1">
      <c r="A3169" s="19">
        <v>39</v>
      </c>
      <c r="B3169" s="19" t="s">
        <v>1984</v>
      </c>
      <c r="C3169" s="24">
        <f>'Filter by planned &amp; actual'!G1381</f>
        <v>0</v>
      </c>
      <c r="D3169" s="24">
        <f>'Filter by planned &amp; actual'!G3169</f>
        <v>0</v>
      </c>
      <c r="E3169" s="19" t="s">
        <v>282</v>
      </c>
      <c r="F3169" s="26">
        <v>44835</v>
      </c>
    </row>
    <row r="3170" spans="1:6" hidden="1">
      <c r="A3170" s="19">
        <v>40</v>
      </c>
      <c r="B3170" s="60" t="s">
        <v>2001</v>
      </c>
      <c r="C3170" s="24">
        <f>'Filter by planned &amp; actual'!G1382</f>
        <v>0</v>
      </c>
      <c r="D3170" s="24">
        <f>'Filter by planned &amp; actual'!G3170</f>
        <v>0</v>
      </c>
      <c r="E3170" s="19" t="s">
        <v>282</v>
      </c>
      <c r="F3170" s="26">
        <v>44835</v>
      </c>
    </row>
    <row r="3171" spans="1:6" hidden="1">
      <c r="A3171" s="19">
        <v>41</v>
      </c>
      <c r="B3171" s="60" t="s">
        <v>2002</v>
      </c>
      <c r="C3171" s="24">
        <f>'Filter by planned &amp; actual'!G1383</f>
        <v>0</v>
      </c>
      <c r="D3171" s="24">
        <f>'Filter by planned &amp; actual'!G3171</f>
        <v>0</v>
      </c>
      <c r="E3171" s="19" t="s">
        <v>282</v>
      </c>
      <c r="F3171" s="26">
        <v>44835</v>
      </c>
    </row>
    <row r="3172" spans="1:6" hidden="1">
      <c r="A3172" s="19">
        <v>42</v>
      </c>
      <c r="B3172" s="60" t="s">
        <v>2003</v>
      </c>
      <c r="C3172" s="24">
        <f>'Filter by planned &amp; actual'!G1384</f>
        <v>0</v>
      </c>
      <c r="D3172" s="24">
        <f>'Filter by planned &amp; actual'!G3172</f>
        <v>0</v>
      </c>
      <c r="E3172" s="19" t="s">
        <v>282</v>
      </c>
      <c r="F3172" s="26">
        <v>44835</v>
      </c>
    </row>
    <row r="3173" spans="1:6" hidden="1">
      <c r="A3173" s="19">
        <v>43</v>
      </c>
      <c r="B3173" s="19" t="s">
        <v>2064</v>
      </c>
      <c r="C3173" s="24">
        <f>'Filter by planned &amp; actual'!G1385</f>
        <v>0</v>
      </c>
      <c r="D3173" s="24">
        <f>'Filter by planned &amp; actual'!G3173</f>
        <v>0</v>
      </c>
      <c r="E3173" s="19" t="s">
        <v>282</v>
      </c>
      <c r="F3173" s="26">
        <v>44835</v>
      </c>
    </row>
    <row r="3174" spans="1:6" hidden="1">
      <c r="A3174" s="19">
        <v>44</v>
      </c>
      <c r="B3174" s="19" t="s">
        <v>2062</v>
      </c>
      <c r="C3174" s="24">
        <f>'Filter by planned &amp; actual'!G1386</f>
        <v>0</v>
      </c>
      <c r="D3174" s="24">
        <f>'Filter by planned &amp; actual'!G3174</f>
        <v>0</v>
      </c>
      <c r="E3174" s="19" t="s">
        <v>282</v>
      </c>
      <c r="F3174" s="26">
        <v>44835</v>
      </c>
    </row>
    <row r="3175" spans="1:6" hidden="1">
      <c r="A3175" s="19">
        <v>45</v>
      </c>
      <c r="B3175" s="19" t="s">
        <v>2063</v>
      </c>
      <c r="C3175" s="24">
        <f>'Filter by planned &amp; actual'!G1387</f>
        <v>0</v>
      </c>
      <c r="D3175" s="24">
        <f>'Filter by planned &amp; actual'!G3175</f>
        <v>0</v>
      </c>
      <c r="E3175" s="19" t="s">
        <v>282</v>
      </c>
      <c r="F3175" s="26">
        <v>44835</v>
      </c>
    </row>
    <row r="3176" spans="1:6" hidden="1">
      <c r="A3176" s="19">
        <v>46</v>
      </c>
      <c r="B3176" s="12" t="s">
        <v>2065</v>
      </c>
      <c r="C3176" s="24">
        <f>'Filter by planned &amp; actual'!G1388</f>
        <v>5544739</v>
      </c>
      <c r="D3176" s="24">
        <f>'Filter by planned &amp; actual'!G3176</f>
        <v>0</v>
      </c>
      <c r="E3176" s="19" t="s">
        <v>282</v>
      </c>
      <c r="F3176" s="26">
        <v>44835</v>
      </c>
    </row>
    <row r="3177" spans="1:6" hidden="1">
      <c r="A3177" s="19">
        <v>47</v>
      </c>
      <c r="B3177" s="12" t="s">
        <v>2066</v>
      </c>
      <c r="C3177" s="24">
        <f>'Filter by planned &amp; actual'!G1389</f>
        <v>45439823</v>
      </c>
      <c r="D3177" s="24">
        <f>'Filter by planned &amp; actual'!G3177</f>
        <v>0</v>
      </c>
      <c r="E3177" s="19" t="s">
        <v>282</v>
      </c>
      <c r="F3177" s="26">
        <v>44835</v>
      </c>
    </row>
    <row r="3178" spans="1:6" hidden="1">
      <c r="A3178" s="19">
        <v>48</v>
      </c>
      <c r="B3178" s="19" t="s">
        <v>2068</v>
      </c>
      <c r="C3178" s="24">
        <f>'Filter by planned &amp; actual'!G1390</f>
        <v>133214</v>
      </c>
      <c r="D3178" s="24">
        <f>'Filter by planned &amp; actual'!G3178</f>
        <v>0</v>
      </c>
      <c r="E3178" s="19" t="s">
        <v>282</v>
      </c>
      <c r="F3178" s="26">
        <v>44835</v>
      </c>
    </row>
    <row r="3179" spans="1:6" hidden="1">
      <c r="A3179" s="19">
        <v>49</v>
      </c>
      <c r="B3179" s="19" t="s">
        <v>2069</v>
      </c>
      <c r="C3179" s="24">
        <f>'Filter by planned &amp; actual'!G1391</f>
        <v>0</v>
      </c>
      <c r="D3179" s="24">
        <f>'Filter by planned &amp; actual'!G3179</f>
        <v>0</v>
      </c>
      <c r="E3179" s="19" t="s">
        <v>282</v>
      </c>
      <c r="F3179" s="26">
        <v>44835</v>
      </c>
    </row>
    <row r="3180" spans="1:6" hidden="1">
      <c r="A3180" s="19">
        <v>50</v>
      </c>
      <c r="B3180" s="19" t="s">
        <v>66</v>
      </c>
      <c r="C3180" s="24">
        <f>'Filter by planned &amp; actual'!G1392</f>
        <v>0</v>
      </c>
      <c r="D3180" s="24">
        <f>'Filter by planned &amp; actual'!G3180</f>
        <v>0</v>
      </c>
      <c r="E3180" s="19" t="s">
        <v>282</v>
      </c>
      <c r="F3180" s="26">
        <v>44835</v>
      </c>
    </row>
    <row r="3181" spans="1:6" hidden="1">
      <c r="A3181" s="19">
        <v>51</v>
      </c>
      <c r="B3181" s="19" t="s">
        <v>67</v>
      </c>
      <c r="C3181" s="24">
        <f>'Filter by planned &amp; actual'!G1393</f>
        <v>0</v>
      </c>
      <c r="D3181" s="24">
        <f>'Filter by planned &amp; actual'!G3181</f>
        <v>0</v>
      </c>
      <c r="E3181" s="19" t="s">
        <v>282</v>
      </c>
      <c r="F3181" s="26">
        <v>44835</v>
      </c>
    </row>
    <row r="3182" spans="1:6" hidden="1">
      <c r="A3182" s="19">
        <v>52</v>
      </c>
      <c r="B3182" s="19" t="s">
        <v>68</v>
      </c>
      <c r="C3182" s="24">
        <f>'Filter by planned &amp; actual'!G1394</f>
        <v>0</v>
      </c>
      <c r="D3182" s="24">
        <f>'Filter by planned &amp; actual'!G3182</f>
        <v>0</v>
      </c>
      <c r="E3182" s="19" t="s">
        <v>282</v>
      </c>
      <c r="F3182" s="26">
        <v>44835</v>
      </c>
    </row>
    <row r="3183" spans="1:6" hidden="1">
      <c r="A3183" s="19">
        <v>53</v>
      </c>
      <c r="B3183" s="19" t="s">
        <v>69</v>
      </c>
      <c r="C3183" s="24">
        <f>'Filter by planned &amp; actual'!G1395</f>
        <v>0</v>
      </c>
      <c r="D3183" s="24">
        <f>'Filter by planned &amp; actual'!G3183</f>
        <v>0</v>
      </c>
      <c r="E3183" s="19" t="s">
        <v>282</v>
      </c>
      <c r="F3183" s="26">
        <v>44835</v>
      </c>
    </row>
    <row r="3184" spans="1:6" hidden="1">
      <c r="A3184" s="19">
        <v>54</v>
      </c>
      <c r="B3184" s="19" t="s">
        <v>70</v>
      </c>
      <c r="C3184" s="24">
        <f>'Filter by planned &amp; actual'!G1396</f>
        <v>0</v>
      </c>
      <c r="D3184" s="24">
        <f>'Filter by planned &amp; actual'!G3184</f>
        <v>0</v>
      </c>
      <c r="E3184" s="19" t="s">
        <v>282</v>
      </c>
      <c r="F3184" s="26">
        <v>44835</v>
      </c>
    </row>
    <row r="3185" spans="1:6" hidden="1">
      <c r="A3185" s="19">
        <v>55</v>
      </c>
      <c r="B3185" s="19" t="s">
        <v>71</v>
      </c>
      <c r="C3185" s="24">
        <f>'Filter by planned &amp; actual'!G1397</f>
        <v>0</v>
      </c>
      <c r="D3185" s="24">
        <f>'Filter by planned &amp; actual'!G3185</f>
        <v>0</v>
      </c>
      <c r="E3185" s="19" t="s">
        <v>282</v>
      </c>
      <c r="F3185" s="26">
        <v>44835</v>
      </c>
    </row>
    <row r="3186" spans="1:6" hidden="1">
      <c r="A3186" s="19">
        <v>56</v>
      </c>
      <c r="B3186" s="19" t="s">
        <v>72</v>
      </c>
      <c r="C3186" s="24">
        <f>'Filter by planned &amp; actual'!G1398</f>
        <v>0</v>
      </c>
      <c r="D3186" s="24">
        <f>'Filter by planned &amp; actual'!G3186</f>
        <v>0</v>
      </c>
      <c r="E3186" s="19" t="s">
        <v>282</v>
      </c>
      <c r="F3186" s="26">
        <v>44835</v>
      </c>
    </row>
    <row r="3187" spans="1:6" hidden="1">
      <c r="A3187" s="19">
        <v>57</v>
      </c>
      <c r="B3187" s="19" t="s">
        <v>73</v>
      </c>
      <c r="C3187" s="24">
        <f>'Filter by planned &amp; actual'!G1399</f>
        <v>0</v>
      </c>
      <c r="D3187" s="24">
        <f>'Filter by planned &amp; actual'!G3187</f>
        <v>0</v>
      </c>
      <c r="E3187" s="19" t="s">
        <v>282</v>
      </c>
      <c r="F3187" s="26">
        <v>44835</v>
      </c>
    </row>
    <row r="3188" spans="1:6" hidden="1">
      <c r="A3188" s="19">
        <v>58</v>
      </c>
      <c r="B3188" s="19" t="s">
        <v>74</v>
      </c>
      <c r="C3188" s="24">
        <f>'Filter by planned &amp; actual'!G1400</f>
        <v>0</v>
      </c>
      <c r="D3188" s="24">
        <f>'Filter by planned &amp; actual'!G3188</f>
        <v>0</v>
      </c>
      <c r="E3188" s="19" t="s">
        <v>282</v>
      </c>
      <c r="F3188" s="26">
        <v>44835</v>
      </c>
    </row>
    <row r="3189" spans="1:6" hidden="1">
      <c r="A3189" s="19">
        <v>59</v>
      </c>
      <c r="B3189" s="19" t="s">
        <v>75</v>
      </c>
      <c r="C3189" s="24">
        <f>'Filter by planned &amp; actual'!G1401</f>
        <v>0</v>
      </c>
      <c r="D3189" s="24">
        <f>'Filter by planned &amp; actual'!G3189</f>
        <v>0</v>
      </c>
      <c r="E3189" s="19" t="s">
        <v>282</v>
      </c>
      <c r="F3189" s="26">
        <v>44835</v>
      </c>
    </row>
    <row r="3190" spans="1:6" hidden="1">
      <c r="A3190" s="19">
        <v>60</v>
      </c>
      <c r="B3190" s="19" t="s">
        <v>76</v>
      </c>
      <c r="C3190" s="24">
        <f>'Filter by planned &amp; actual'!G1402</f>
        <v>0</v>
      </c>
      <c r="D3190" s="24">
        <f>'Filter by planned &amp; actual'!G3190</f>
        <v>0</v>
      </c>
      <c r="E3190" s="19" t="s">
        <v>282</v>
      </c>
      <c r="F3190" s="26">
        <v>44835</v>
      </c>
    </row>
    <row r="3191" spans="1:6" hidden="1">
      <c r="A3191" s="19">
        <v>61</v>
      </c>
      <c r="B3191" s="19" t="s">
        <v>77</v>
      </c>
      <c r="C3191" s="24">
        <f>'Filter by planned &amp; actual'!G1403</f>
        <v>0</v>
      </c>
      <c r="D3191" s="24">
        <f>'Filter by planned &amp; actual'!G3191</f>
        <v>0</v>
      </c>
      <c r="E3191" s="19" t="s">
        <v>282</v>
      </c>
      <c r="F3191" s="26">
        <v>44835</v>
      </c>
    </row>
    <row r="3192" spans="1:6" hidden="1">
      <c r="A3192" s="19">
        <v>62</v>
      </c>
      <c r="B3192" s="19" t="s">
        <v>87</v>
      </c>
      <c r="C3192" s="24">
        <f>'Filter by planned &amp; actual'!G1404</f>
        <v>0</v>
      </c>
      <c r="D3192" s="24">
        <f>'Filter by planned &amp; actual'!G3192</f>
        <v>0</v>
      </c>
      <c r="E3192" s="19" t="s">
        <v>282</v>
      </c>
      <c r="F3192" s="26">
        <v>44835</v>
      </c>
    </row>
    <row r="3193" spans="1:6" hidden="1">
      <c r="A3193" s="19">
        <v>63</v>
      </c>
      <c r="B3193" s="19" t="s">
        <v>93</v>
      </c>
      <c r="C3193" s="24">
        <f>'Filter by planned &amp; actual'!G1405</f>
        <v>0</v>
      </c>
      <c r="D3193" s="24">
        <f>'Filter by planned &amp; actual'!G3193</f>
        <v>0</v>
      </c>
      <c r="E3193" s="19" t="s">
        <v>282</v>
      </c>
      <c r="F3193" s="26">
        <v>44835</v>
      </c>
    </row>
    <row r="3194" spans="1:6" hidden="1">
      <c r="A3194" s="19">
        <v>64</v>
      </c>
      <c r="B3194" s="19" t="s">
        <v>94</v>
      </c>
      <c r="C3194" s="24">
        <f>'Filter by planned &amp; actual'!G1406</f>
        <v>0</v>
      </c>
      <c r="D3194" s="24">
        <f>'Filter by planned &amp; actual'!G3194</f>
        <v>0</v>
      </c>
      <c r="E3194" s="19" t="s">
        <v>282</v>
      </c>
      <c r="F3194" s="26">
        <v>44835</v>
      </c>
    </row>
    <row r="3195" spans="1:6" hidden="1">
      <c r="A3195" s="19">
        <v>65</v>
      </c>
      <c r="B3195" s="19" t="s">
        <v>95</v>
      </c>
      <c r="C3195" s="24">
        <f>'Filter by planned &amp; actual'!G1407</f>
        <v>0</v>
      </c>
      <c r="D3195" s="24">
        <f>'Filter by planned &amp; actual'!G3195</f>
        <v>0</v>
      </c>
      <c r="E3195" s="19" t="s">
        <v>282</v>
      </c>
      <c r="F3195" s="26">
        <v>44835</v>
      </c>
    </row>
    <row r="3196" spans="1:6" hidden="1">
      <c r="A3196" s="19">
        <v>66</v>
      </c>
      <c r="B3196" s="19" t="s">
        <v>96</v>
      </c>
      <c r="C3196" s="24">
        <f>'Filter by planned &amp; actual'!G1408</f>
        <v>0</v>
      </c>
      <c r="D3196" s="24">
        <f>'Filter by planned &amp; actual'!G3196</f>
        <v>0</v>
      </c>
      <c r="E3196" s="19" t="s">
        <v>282</v>
      </c>
      <c r="F3196" s="26">
        <v>44835</v>
      </c>
    </row>
    <row r="3197" spans="1:6" hidden="1">
      <c r="A3197" s="19">
        <v>67</v>
      </c>
      <c r="B3197" s="19" t="s">
        <v>97</v>
      </c>
      <c r="C3197" s="24">
        <f>'Filter by planned &amp; actual'!G1409</f>
        <v>0</v>
      </c>
      <c r="D3197" s="24">
        <f>'Filter by planned &amp; actual'!G3197</f>
        <v>0</v>
      </c>
      <c r="E3197" s="19" t="s">
        <v>282</v>
      </c>
      <c r="F3197" s="26">
        <v>44835</v>
      </c>
    </row>
    <row r="3198" spans="1:6" hidden="1">
      <c r="A3198" s="19">
        <v>68</v>
      </c>
      <c r="B3198" s="19" t="s">
        <v>98</v>
      </c>
      <c r="C3198" s="24">
        <f>'Filter by planned &amp; actual'!G1410</f>
        <v>0</v>
      </c>
      <c r="D3198" s="24">
        <f>'Filter by planned &amp; actual'!G3198</f>
        <v>0</v>
      </c>
      <c r="E3198" s="19" t="s">
        <v>282</v>
      </c>
      <c r="F3198" s="26">
        <v>44835</v>
      </c>
    </row>
    <row r="3199" spans="1:6" hidden="1">
      <c r="A3199" s="19">
        <v>69</v>
      </c>
      <c r="B3199" s="19" t="s">
        <v>99</v>
      </c>
      <c r="C3199" s="24">
        <f>'Filter by planned &amp; actual'!G1411</f>
        <v>0</v>
      </c>
      <c r="D3199" s="24">
        <f>'Filter by planned &amp; actual'!G3199</f>
        <v>0</v>
      </c>
      <c r="E3199" s="19" t="s">
        <v>282</v>
      </c>
      <c r="F3199" s="26">
        <v>44835</v>
      </c>
    </row>
    <row r="3200" spans="1:6" hidden="1">
      <c r="A3200" s="19">
        <v>70</v>
      </c>
      <c r="B3200" s="19" t="s">
        <v>100</v>
      </c>
      <c r="C3200" s="24">
        <f>'Filter by planned &amp; actual'!G1412</f>
        <v>0</v>
      </c>
      <c r="D3200" s="24">
        <f>'Filter by planned &amp; actual'!G3200</f>
        <v>0</v>
      </c>
      <c r="E3200" s="19" t="s">
        <v>282</v>
      </c>
      <c r="F3200" s="26">
        <v>44835</v>
      </c>
    </row>
    <row r="3201" spans="1:6" hidden="1">
      <c r="A3201" s="19">
        <v>71</v>
      </c>
      <c r="B3201" s="19" t="s">
        <v>101</v>
      </c>
      <c r="C3201" s="24">
        <f>'Filter by planned &amp; actual'!G1413</f>
        <v>0</v>
      </c>
      <c r="D3201" s="24">
        <f>'Filter by planned &amp; actual'!G3201</f>
        <v>0</v>
      </c>
      <c r="E3201" s="19" t="s">
        <v>282</v>
      </c>
      <c r="F3201" s="26">
        <v>44835</v>
      </c>
    </row>
    <row r="3202" spans="1:6" hidden="1">
      <c r="A3202" s="19">
        <v>72</v>
      </c>
      <c r="B3202" s="19" t="s">
        <v>102</v>
      </c>
      <c r="C3202" s="24">
        <f>'Filter by planned &amp; actual'!G1414</f>
        <v>0</v>
      </c>
      <c r="D3202" s="24">
        <f>'Filter by planned &amp; actual'!G3202</f>
        <v>0</v>
      </c>
      <c r="E3202" s="19" t="s">
        <v>282</v>
      </c>
      <c r="F3202" s="26">
        <v>44835</v>
      </c>
    </row>
    <row r="3203" spans="1:6" hidden="1">
      <c r="A3203" s="19">
        <v>73</v>
      </c>
      <c r="B3203" s="19" t="s">
        <v>103</v>
      </c>
      <c r="C3203" s="24">
        <f>'Filter by planned &amp; actual'!G1415</f>
        <v>0</v>
      </c>
      <c r="D3203" s="24">
        <f>'Filter by planned &amp; actual'!G3203</f>
        <v>0</v>
      </c>
      <c r="E3203" s="19" t="s">
        <v>282</v>
      </c>
      <c r="F3203" s="26">
        <v>44835</v>
      </c>
    </row>
    <row r="3204" spans="1:6" hidden="1">
      <c r="A3204" s="19">
        <v>74</v>
      </c>
      <c r="B3204" s="19" t="s">
        <v>104</v>
      </c>
      <c r="C3204" s="24">
        <f>'Filter by planned &amp; actual'!G1416</f>
        <v>0</v>
      </c>
      <c r="D3204" s="24">
        <f>'Filter by planned &amp; actual'!G3204</f>
        <v>0</v>
      </c>
      <c r="E3204" s="19" t="s">
        <v>282</v>
      </c>
      <c r="F3204" s="26">
        <v>44835</v>
      </c>
    </row>
    <row r="3205" spans="1:6" hidden="1">
      <c r="A3205" s="19">
        <v>75</v>
      </c>
      <c r="B3205" s="19" t="s">
        <v>105</v>
      </c>
      <c r="C3205" s="24">
        <f>'Filter by planned &amp; actual'!G1417</f>
        <v>0</v>
      </c>
      <c r="D3205" s="24">
        <f>'Filter by planned &amp; actual'!G3205</f>
        <v>0</v>
      </c>
      <c r="E3205" s="19" t="s">
        <v>282</v>
      </c>
      <c r="F3205" s="26">
        <v>44835</v>
      </c>
    </row>
    <row r="3206" spans="1:6" hidden="1">
      <c r="A3206" s="19">
        <v>76</v>
      </c>
      <c r="B3206" s="19" t="s">
        <v>111</v>
      </c>
      <c r="C3206" s="24">
        <f>'Filter by planned &amp; actual'!G1418</f>
        <v>0</v>
      </c>
      <c r="D3206" s="24">
        <f>'Filter by planned &amp; actual'!G3206</f>
        <v>0</v>
      </c>
      <c r="E3206" s="19" t="s">
        <v>282</v>
      </c>
      <c r="F3206" s="26">
        <v>44835</v>
      </c>
    </row>
    <row r="3207" spans="1:6" hidden="1">
      <c r="A3207" s="19">
        <v>77</v>
      </c>
      <c r="B3207" s="19" t="s">
        <v>112</v>
      </c>
      <c r="C3207" s="24">
        <f>'Filter by planned &amp; actual'!G1419</f>
        <v>0</v>
      </c>
      <c r="D3207" s="24">
        <f>'Filter by planned &amp; actual'!G3207</f>
        <v>0</v>
      </c>
      <c r="E3207" s="19" t="s">
        <v>282</v>
      </c>
      <c r="F3207" s="26">
        <v>44835</v>
      </c>
    </row>
    <row r="3208" spans="1:6" hidden="1">
      <c r="A3208" s="19">
        <v>78</v>
      </c>
      <c r="B3208" s="19" t="s">
        <v>113</v>
      </c>
      <c r="C3208" s="24">
        <f>'Filter by planned &amp; actual'!G1420</f>
        <v>0</v>
      </c>
      <c r="D3208" s="24">
        <f>'Filter by planned &amp; actual'!G3208</f>
        <v>0</v>
      </c>
      <c r="E3208" s="19" t="s">
        <v>282</v>
      </c>
      <c r="F3208" s="26">
        <v>44835</v>
      </c>
    </row>
    <row r="3209" spans="1:6" hidden="1">
      <c r="A3209" s="19">
        <v>79</v>
      </c>
      <c r="B3209" s="19" t="s">
        <v>114</v>
      </c>
      <c r="C3209" s="24">
        <f>'Filter by planned &amp; actual'!G1421</f>
        <v>0</v>
      </c>
      <c r="D3209" s="24">
        <f>'Filter by planned &amp; actual'!G3209</f>
        <v>0</v>
      </c>
      <c r="E3209" s="19" t="s">
        <v>282</v>
      </c>
      <c r="F3209" s="26">
        <v>44835</v>
      </c>
    </row>
    <row r="3210" spans="1:6" hidden="1">
      <c r="A3210" s="19">
        <v>80</v>
      </c>
      <c r="B3210" s="19" t="s">
        <v>115</v>
      </c>
      <c r="C3210" s="24">
        <f>'Filter by planned &amp; actual'!G1422</f>
        <v>0</v>
      </c>
      <c r="D3210" s="24">
        <f>'Filter by planned &amp; actual'!G3210</f>
        <v>0</v>
      </c>
      <c r="E3210" s="19" t="s">
        <v>282</v>
      </c>
      <c r="F3210" s="26">
        <v>44835</v>
      </c>
    </row>
    <row r="3211" spans="1:6" hidden="1">
      <c r="A3211" s="19">
        <v>81</v>
      </c>
      <c r="B3211" s="19" t="s">
        <v>116</v>
      </c>
      <c r="C3211" s="24">
        <f>'Filter by planned &amp; actual'!G1423</f>
        <v>0</v>
      </c>
      <c r="D3211" s="24">
        <f>'Filter by planned &amp; actual'!G3211</f>
        <v>0</v>
      </c>
      <c r="E3211" s="19" t="s">
        <v>282</v>
      </c>
      <c r="F3211" s="26">
        <v>44835</v>
      </c>
    </row>
    <row r="3212" spans="1:6" hidden="1">
      <c r="A3212" s="19">
        <v>82</v>
      </c>
      <c r="B3212" s="19" t="s">
        <v>117</v>
      </c>
      <c r="C3212" s="24">
        <f>'Filter by planned &amp; actual'!G1424</f>
        <v>0</v>
      </c>
      <c r="D3212" s="24">
        <f>'Filter by planned &amp; actual'!G3212</f>
        <v>0</v>
      </c>
      <c r="E3212" s="19" t="s">
        <v>282</v>
      </c>
      <c r="F3212" s="26">
        <v>44835</v>
      </c>
    </row>
    <row r="3213" spans="1:6" hidden="1">
      <c r="A3213" s="19">
        <v>83</v>
      </c>
      <c r="B3213" s="19" t="s">
        <v>118</v>
      </c>
      <c r="C3213" s="24">
        <f>'Filter by planned &amp; actual'!G1425</f>
        <v>0</v>
      </c>
      <c r="D3213" s="24">
        <f>'Filter by planned &amp; actual'!G3213</f>
        <v>0</v>
      </c>
      <c r="E3213" s="19" t="s">
        <v>282</v>
      </c>
      <c r="F3213" s="26">
        <v>44835</v>
      </c>
    </row>
    <row r="3214" spans="1:6" hidden="1">
      <c r="A3214" s="19">
        <v>84</v>
      </c>
      <c r="B3214" s="19" t="s">
        <v>119</v>
      </c>
      <c r="C3214" s="24">
        <f>'Filter by planned &amp; actual'!G1426</f>
        <v>0</v>
      </c>
      <c r="D3214" s="24">
        <f>'Filter by planned &amp; actual'!G3214</f>
        <v>0</v>
      </c>
      <c r="E3214" s="19" t="s">
        <v>282</v>
      </c>
      <c r="F3214" s="26">
        <v>44835</v>
      </c>
    </row>
    <row r="3215" spans="1:6" hidden="1">
      <c r="A3215" s="19">
        <v>85</v>
      </c>
      <c r="B3215" s="19" t="s">
        <v>120</v>
      </c>
      <c r="C3215" s="24">
        <f>'Filter by planned &amp; actual'!G1427</f>
        <v>0</v>
      </c>
      <c r="D3215" s="24">
        <f>'Filter by planned &amp; actual'!G3215</f>
        <v>0</v>
      </c>
      <c r="E3215" s="19" t="s">
        <v>282</v>
      </c>
      <c r="F3215" s="26">
        <v>44835</v>
      </c>
    </row>
    <row r="3216" spans="1:6" hidden="1">
      <c r="A3216" s="19">
        <v>86</v>
      </c>
      <c r="B3216" s="19" t="s">
        <v>121</v>
      </c>
      <c r="C3216" s="24">
        <f>'Filter by planned &amp; actual'!G1428</f>
        <v>0</v>
      </c>
      <c r="D3216" s="24">
        <f>'Filter by planned &amp; actual'!G3216</f>
        <v>0</v>
      </c>
      <c r="E3216" s="19" t="s">
        <v>282</v>
      </c>
      <c r="F3216" s="26">
        <v>44835</v>
      </c>
    </row>
    <row r="3217" spans="1:6" hidden="1">
      <c r="A3217" s="19">
        <v>87</v>
      </c>
      <c r="B3217" s="19" t="s">
        <v>122</v>
      </c>
      <c r="C3217" s="24">
        <f>'Filter by planned &amp; actual'!G1429</f>
        <v>0</v>
      </c>
      <c r="D3217" s="24">
        <f>'Filter by planned &amp; actual'!G3217</f>
        <v>0</v>
      </c>
      <c r="E3217" s="19" t="s">
        <v>282</v>
      </c>
      <c r="F3217" s="26">
        <v>44835</v>
      </c>
    </row>
    <row r="3218" spans="1:6" hidden="1">
      <c r="A3218" s="19">
        <v>88</v>
      </c>
      <c r="B3218" s="19" t="s">
        <v>123</v>
      </c>
      <c r="C3218" s="24">
        <f>'Filter by planned &amp; actual'!G1430</f>
        <v>0</v>
      </c>
      <c r="D3218" s="24">
        <f>'Filter by planned &amp; actual'!G3218</f>
        <v>0</v>
      </c>
      <c r="E3218" s="19" t="s">
        <v>282</v>
      </c>
      <c r="F3218" s="26">
        <v>44835</v>
      </c>
    </row>
    <row r="3219" spans="1:6" hidden="1">
      <c r="A3219" s="19">
        <v>89</v>
      </c>
      <c r="B3219" s="19" t="s">
        <v>126</v>
      </c>
      <c r="C3219" s="24">
        <f>'Filter by planned &amp; actual'!G1431</f>
        <v>0</v>
      </c>
      <c r="D3219" s="24">
        <f>'Filter by planned &amp; actual'!G3219</f>
        <v>0</v>
      </c>
      <c r="E3219" s="19" t="s">
        <v>282</v>
      </c>
      <c r="F3219" s="26">
        <v>44835</v>
      </c>
    </row>
    <row r="3220" spans="1:6" hidden="1">
      <c r="A3220" s="19">
        <v>90</v>
      </c>
      <c r="B3220" s="19" t="s">
        <v>284</v>
      </c>
      <c r="C3220" s="24">
        <f>'Filter by planned &amp; actual'!G1432</f>
        <v>0</v>
      </c>
      <c r="D3220" s="24">
        <f>'Filter by planned &amp; actual'!G3220</f>
        <v>0</v>
      </c>
      <c r="E3220" s="19" t="s">
        <v>282</v>
      </c>
      <c r="F3220" s="26">
        <v>44835</v>
      </c>
    </row>
    <row r="3221" spans="1:6" hidden="1">
      <c r="A3221" s="19">
        <v>91</v>
      </c>
      <c r="B3221" s="19" t="s">
        <v>2006</v>
      </c>
      <c r="C3221" s="24">
        <f>'Filter by planned &amp; actual'!G1433</f>
        <v>0</v>
      </c>
      <c r="D3221" s="24">
        <f>'Filter by planned &amp; actual'!G3221</f>
        <v>0</v>
      </c>
      <c r="E3221" s="19" t="s">
        <v>282</v>
      </c>
      <c r="F3221" s="26">
        <v>44835</v>
      </c>
    </row>
    <row r="3222" spans="1:6" hidden="1">
      <c r="A3222" s="19">
        <v>92</v>
      </c>
      <c r="B3222" s="19" t="s">
        <v>283</v>
      </c>
      <c r="C3222" s="24">
        <f>'Filter by planned &amp; actual'!G1434</f>
        <v>0</v>
      </c>
      <c r="D3222" s="24">
        <f>'Filter by planned &amp; actual'!G3222</f>
        <v>0</v>
      </c>
      <c r="E3222" s="19" t="s">
        <v>282</v>
      </c>
      <c r="F3222" s="26">
        <v>44835</v>
      </c>
    </row>
    <row r="3223" spans="1:6" hidden="1">
      <c r="A3223" s="19">
        <v>93</v>
      </c>
      <c r="B3223" s="19" t="s">
        <v>2005</v>
      </c>
      <c r="C3223" s="24">
        <f>'Filter by planned &amp; actual'!G1435</f>
        <v>0</v>
      </c>
      <c r="D3223" s="24">
        <f>'Filter by planned &amp; actual'!G3223</f>
        <v>0</v>
      </c>
      <c r="E3223" s="19" t="s">
        <v>282</v>
      </c>
      <c r="F3223" s="26">
        <v>44835</v>
      </c>
    </row>
    <row r="3224" spans="1:6" hidden="1">
      <c r="A3224" s="19">
        <v>94</v>
      </c>
      <c r="B3224" s="19" t="s">
        <v>2075</v>
      </c>
      <c r="C3224" s="24">
        <f>'Filter by planned &amp; actual'!G1436</f>
        <v>0</v>
      </c>
      <c r="D3224" s="24">
        <f>'Filter by planned &amp; actual'!G3224</f>
        <v>0</v>
      </c>
      <c r="E3224" s="19" t="s">
        <v>282</v>
      </c>
      <c r="F3224" s="26">
        <v>44835</v>
      </c>
    </row>
    <row r="3225" spans="1:6" hidden="1">
      <c r="A3225" s="19">
        <v>95</v>
      </c>
      <c r="B3225" s="19" t="s">
        <v>2076</v>
      </c>
      <c r="C3225" s="24">
        <f>'Filter by planned &amp; actual'!G1437</f>
        <v>0</v>
      </c>
      <c r="D3225" s="24">
        <f>'Filter by planned &amp; actual'!G3225</f>
        <v>0</v>
      </c>
      <c r="E3225" s="19" t="s">
        <v>282</v>
      </c>
      <c r="F3225" s="26">
        <v>44835</v>
      </c>
    </row>
    <row r="3226" spans="1:6" hidden="1">
      <c r="A3226" s="19">
        <v>96</v>
      </c>
      <c r="B3226" s="19" t="s">
        <v>2077</v>
      </c>
      <c r="C3226" s="24">
        <f>'Filter by planned &amp; actual'!G1438</f>
        <v>0</v>
      </c>
      <c r="D3226" s="24">
        <f>'Filter by planned &amp; actual'!G3226</f>
        <v>0</v>
      </c>
      <c r="E3226" s="19" t="s">
        <v>282</v>
      </c>
      <c r="F3226" s="26">
        <v>44835</v>
      </c>
    </row>
    <row r="3227" spans="1:6" hidden="1">
      <c r="A3227" s="19">
        <v>97</v>
      </c>
      <c r="B3227" s="19" t="s">
        <v>2078</v>
      </c>
      <c r="C3227" s="24">
        <f>'Filter by planned &amp; actual'!G1439</f>
        <v>7945196</v>
      </c>
      <c r="D3227" s="24">
        <f>'Filter by planned &amp; actual'!G3227</f>
        <v>0</v>
      </c>
      <c r="E3227" s="19" t="s">
        <v>282</v>
      </c>
      <c r="F3227" s="26">
        <v>44835</v>
      </c>
    </row>
    <row r="3228" spans="1:6" hidden="1">
      <c r="A3228" s="19">
        <v>98</v>
      </c>
      <c r="B3228" s="19" t="s">
        <v>2079</v>
      </c>
      <c r="C3228" s="24">
        <f>'Filter by planned &amp; actual'!G1440</f>
        <v>8856193</v>
      </c>
      <c r="D3228" s="24">
        <f>'Filter by planned &amp; actual'!G3228</f>
        <v>0</v>
      </c>
      <c r="E3228" s="19" t="s">
        <v>282</v>
      </c>
      <c r="F3228" s="26">
        <v>44835</v>
      </c>
    </row>
    <row r="3229" spans="1:6" hidden="1">
      <c r="A3229" s="19">
        <v>99</v>
      </c>
      <c r="B3229" s="19" t="s">
        <v>2080</v>
      </c>
      <c r="C3229" s="24">
        <f>'Filter by planned &amp; actual'!G1441</f>
        <v>18926553</v>
      </c>
      <c r="D3229" s="24">
        <f>'Filter by planned &amp; actual'!G3229</f>
        <v>0</v>
      </c>
      <c r="E3229" s="19" t="s">
        <v>282</v>
      </c>
      <c r="F3229" s="26">
        <v>44835</v>
      </c>
    </row>
    <row r="3230" spans="1:6" hidden="1">
      <c r="A3230" s="19">
        <v>100</v>
      </c>
      <c r="B3230" s="19" t="s">
        <v>2081</v>
      </c>
      <c r="C3230" s="24">
        <f>'Filter by planned &amp; actual'!G1442</f>
        <v>0</v>
      </c>
      <c r="D3230" s="24">
        <f>'Filter by planned &amp; actual'!G3230</f>
        <v>0</v>
      </c>
      <c r="E3230" s="19" t="s">
        <v>282</v>
      </c>
      <c r="F3230" s="26">
        <v>44835</v>
      </c>
    </row>
    <row r="3231" spans="1:6" hidden="1">
      <c r="A3231" s="19">
        <v>101</v>
      </c>
      <c r="B3231" s="19" t="s">
        <v>2082</v>
      </c>
      <c r="C3231" s="24">
        <f>'Filter by planned &amp; actual'!G1443</f>
        <v>0</v>
      </c>
      <c r="D3231" s="24">
        <f>'Filter by planned &amp; actual'!G3231</f>
        <v>0</v>
      </c>
      <c r="E3231" s="19" t="s">
        <v>282</v>
      </c>
      <c r="F3231" s="26">
        <v>44835</v>
      </c>
    </row>
    <row r="3232" spans="1:6" hidden="1">
      <c r="A3232" s="19">
        <v>102</v>
      </c>
      <c r="B3232" s="19" t="s">
        <v>2083</v>
      </c>
      <c r="C3232" s="24">
        <f>'Filter by planned &amp; actual'!G1444</f>
        <v>13159414</v>
      </c>
      <c r="D3232" s="24">
        <f>'Filter by planned &amp; actual'!G3232</f>
        <v>0</v>
      </c>
      <c r="E3232" s="19" t="s">
        <v>282</v>
      </c>
      <c r="F3232" s="26">
        <v>44835</v>
      </c>
    </row>
    <row r="3233" spans="1:6" hidden="1">
      <c r="A3233" s="19">
        <v>103</v>
      </c>
      <c r="B3233" s="19" t="s">
        <v>2085</v>
      </c>
      <c r="C3233" s="24">
        <f>'Filter by planned &amp; actual'!G1445</f>
        <v>0</v>
      </c>
      <c r="D3233" s="24">
        <f>'Filter by planned &amp; actual'!G3233</f>
        <v>0</v>
      </c>
      <c r="E3233" s="19" t="s">
        <v>282</v>
      </c>
      <c r="F3233" s="26">
        <v>44835</v>
      </c>
    </row>
    <row r="3234" spans="1:6" hidden="1">
      <c r="A3234" s="19">
        <v>104</v>
      </c>
      <c r="B3234" s="19" t="s">
        <v>2086</v>
      </c>
      <c r="C3234" s="24">
        <f>'Filter by planned &amp; actual'!G1446</f>
        <v>0</v>
      </c>
      <c r="D3234" s="24">
        <f>'Filter by planned &amp; actual'!G3234</f>
        <v>0</v>
      </c>
      <c r="E3234" s="19" t="s">
        <v>282</v>
      </c>
      <c r="F3234" s="26">
        <v>44835</v>
      </c>
    </row>
    <row r="3235" spans="1:6" hidden="1">
      <c r="A3235" s="19">
        <v>105</v>
      </c>
      <c r="B3235" s="19" t="s">
        <v>2087</v>
      </c>
      <c r="C3235" s="24">
        <f>'Filter by planned &amp; actual'!G1447</f>
        <v>0</v>
      </c>
      <c r="D3235" s="24">
        <f>'Filter by planned &amp; actual'!G3235</f>
        <v>0</v>
      </c>
      <c r="E3235" s="19" t="s">
        <v>282</v>
      </c>
      <c r="F3235" s="26">
        <v>44835</v>
      </c>
    </row>
    <row r="3236" spans="1:6" hidden="1">
      <c r="A3236" s="19">
        <v>106</v>
      </c>
      <c r="B3236" s="19" t="s">
        <v>2088</v>
      </c>
      <c r="C3236" s="24">
        <f>'Filter by planned &amp; actual'!G1448</f>
        <v>0</v>
      </c>
      <c r="D3236" s="24">
        <f>'Filter by planned &amp; actual'!G3236</f>
        <v>0</v>
      </c>
      <c r="E3236" s="19" t="s">
        <v>282</v>
      </c>
      <c r="F3236" s="26">
        <v>44835</v>
      </c>
    </row>
    <row r="3237" spans="1:6" hidden="1">
      <c r="A3237" s="19">
        <v>107</v>
      </c>
      <c r="B3237" s="19" t="s">
        <v>2089</v>
      </c>
      <c r="C3237" s="24">
        <f>'Filter by planned &amp; actual'!G1449</f>
        <v>0</v>
      </c>
      <c r="D3237" s="24">
        <f>'Filter by planned &amp; actual'!G3237</f>
        <v>0</v>
      </c>
      <c r="E3237" s="19" t="s">
        <v>282</v>
      </c>
      <c r="F3237" s="26">
        <v>44835</v>
      </c>
    </row>
    <row r="3238" spans="1:6" hidden="1">
      <c r="A3238" s="19">
        <v>108</v>
      </c>
      <c r="B3238" s="19" t="s">
        <v>2090</v>
      </c>
      <c r="C3238" s="24">
        <f>'Filter by planned &amp; actual'!G1450</f>
        <v>21254546</v>
      </c>
      <c r="D3238" s="24">
        <f>'Filter by planned &amp; actual'!G3238</f>
        <v>0</v>
      </c>
      <c r="E3238" s="19" t="s">
        <v>282</v>
      </c>
      <c r="F3238" s="26">
        <v>44835</v>
      </c>
    </row>
    <row r="3239" spans="1:6" hidden="1">
      <c r="A3239" s="19">
        <v>109</v>
      </c>
      <c r="B3239" s="19" t="s">
        <v>2091</v>
      </c>
      <c r="C3239" s="24">
        <f>'Filter by planned &amp; actual'!G1451</f>
        <v>102141</v>
      </c>
      <c r="D3239" s="24">
        <f>'Filter by planned &amp; actual'!G3239</f>
        <v>0</v>
      </c>
      <c r="E3239" s="19" t="s">
        <v>282</v>
      </c>
      <c r="F3239" s="26">
        <v>44835</v>
      </c>
    </row>
    <row r="3240" spans="1:6" hidden="1">
      <c r="A3240" s="19">
        <v>110</v>
      </c>
      <c r="B3240" s="19" t="s">
        <v>2092</v>
      </c>
      <c r="C3240" s="24">
        <f>'Filter by planned &amp; actual'!G1452</f>
        <v>3685386</v>
      </c>
      <c r="D3240" s="24">
        <f>'Filter by planned &amp; actual'!G3240</f>
        <v>0</v>
      </c>
      <c r="E3240" s="19" t="s">
        <v>282</v>
      </c>
      <c r="F3240" s="26">
        <v>44835</v>
      </c>
    </row>
    <row r="3241" spans="1:6" hidden="1">
      <c r="A3241" s="19">
        <v>111</v>
      </c>
      <c r="B3241" s="19" t="s">
        <v>2104</v>
      </c>
      <c r="C3241" s="24">
        <f>'Filter by planned &amp; actual'!G1453</f>
        <v>0</v>
      </c>
      <c r="D3241" s="24">
        <f>'Filter by planned &amp; actual'!G3241</f>
        <v>0</v>
      </c>
      <c r="E3241" s="19" t="s">
        <v>282</v>
      </c>
      <c r="F3241" s="26">
        <v>44835</v>
      </c>
    </row>
    <row r="3242" spans="1:6" hidden="1">
      <c r="A3242" s="19">
        <v>112</v>
      </c>
      <c r="B3242" s="19" t="s">
        <v>2100</v>
      </c>
      <c r="C3242" s="24">
        <f>'Filter by planned &amp; actual'!G1454</f>
        <v>8945778</v>
      </c>
      <c r="D3242" s="24">
        <f>'Filter by planned &amp; actual'!G3242</f>
        <v>0</v>
      </c>
      <c r="E3242" s="19" t="s">
        <v>282</v>
      </c>
      <c r="F3242" s="26">
        <v>44835</v>
      </c>
    </row>
    <row r="3243" spans="1:6" hidden="1">
      <c r="A3243" s="19">
        <v>113</v>
      </c>
      <c r="B3243" s="19" t="s">
        <v>2101</v>
      </c>
      <c r="C3243" s="24">
        <f>'Filter by planned &amp; actual'!G1455</f>
        <v>61806273</v>
      </c>
      <c r="D3243" s="24">
        <f>'Filter by planned &amp; actual'!G3243</f>
        <v>0</v>
      </c>
      <c r="E3243" s="19" t="s">
        <v>282</v>
      </c>
      <c r="F3243" s="26">
        <v>44835</v>
      </c>
    </row>
    <row r="3244" spans="1:6" hidden="1">
      <c r="A3244" s="19">
        <v>114</v>
      </c>
      <c r="B3244" s="19" t="s">
        <v>2102</v>
      </c>
      <c r="C3244" s="24">
        <f>'Filter by planned &amp; actual'!G1456</f>
        <v>0</v>
      </c>
      <c r="D3244" s="24">
        <f>'Filter by planned &amp; actual'!G3244</f>
        <v>0</v>
      </c>
      <c r="E3244" s="19" t="s">
        <v>282</v>
      </c>
      <c r="F3244" s="26">
        <v>44835</v>
      </c>
    </row>
    <row r="3245" spans="1:6" hidden="1">
      <c r="A3245" s="20">
        <v>115</v>
      </c>
      <c r="B3245" s="20" t="s">
        <v>2103</v>
      </c>
      <c r="C3245" s="24">
        <f>'Filter by planned &amp; actual'!G1457</f>
        <v>0</v>
      </c>
      <c r="D3245" s="24">
        <f>'Filter by planned &amp; actual'!G3245</f>
        <v>0</v>
      </c>
      <c r="E3245" s="19" t="s">
        <v>282</v>
      </c>
      <c r="F3245" s="26">
        <v>44835</v>
      </c>
    </row>
    <row r="3246" spans="1:6" hidden="1">
      <c r="A3246" s="19">
        <v>116</v>
      </c>
      <c r="B3246" s="19" t="s">
        <v>2109</v>
      </c>
      <c r="C3246" s="24">
        <f>'Filter by planned &amp; actual'!G1458</f>
        <v>148955</v>
      </c>
      <c r="D3246" s="24">
        <f>'Filter by planned &amp; actual'!G3246</f>
        <v>0</v>
      </c>
      <c r="E3246" s="19" t="s">
        <v>282</v>
      </c>
      <c r="F3246" s="26">
        <v>44835</v>
      </c>
    </row>
    <row r="3247" spans="1:6" hidden="1">
      <c r="A3247" s="19">
        <v>117</v>
      </c>
      <c r="B3247" s="19" t="s">
        <v>2110</v>
      </c>
      <c r="C3247" s="24">
        <f>'Filter by planned &amp; actual'!G1459</f>
        <v>863037</v>
      </c>
      <c r="D3247" s="24">
        <f>'Filter by planned &amp; actual'!G3247</f>
        <v>0</v>
      </c>
      <c r="E3247" s="19" t="s">
        <v>282</v>
      </c>
      <c r="F3247" s="26">
        <v>44835</v>
      </c>
    </row>
    <row r="3248" spans="1:6" hidden="1">
      <c r="A3248" s="19">
        <v>118</v>
      </c>
      <c r="B3248" s="19" t="s">
        <v>2112</v>
      </c>
      <c r="C3248" s="24">
        <f>'Filter by planned &amp; actual'!G1460</f>
        <v>0</v>
      </c>
      <c r="D3248" s="24">
        <f>'Filter by planned &amp; actual'!G3248</f>
        <v>0</v>
      </c>
      <c r="E3248" s="19" t="s">
        <v>282</v>
      </c>
      <c r="F3248" s="26">
        <v>44835</v>
      </c>
    </row>
    <row r="3249" spans="1:6" hidden="1">
      <c r="A3249" s="19">
        <v>119</v>
      </c>
      <c r="B3249" s="19" t="s">
        <v>2113</v>
      </c>
      <c r="C3249" s="24">
        <f>'Filter by planned &amp; actual'!G1461</f>
        <v>141398</v>
      </c>
      <c r="D3249" s="24">
        <f>'Filter by planned &amp; actual'!G3249</f>
        <v>0</v>
      </c>
      <c r="E3249" s="19" t="s">
        <v>282</v>
      </c>
      <c r="F3249" s="26">
        <v>44835</v>
      </c>
    </row>
    <row r="3250" spans="1:6" hidden="1">
      <c r="A3250" s="19">
        <v>120</v>
      </c>
      <c r="B3250" s="19" t="s">
        <v>2114</v>
      </c>
      <c r="C3250" s="24">
        <f>'Filter by planned &amp; actual'!G1462</f>
        <v>0</v>
      </c>
      <c r="D3250" s="24">
        <f>'Filter by planned &amp; actual'!G3250</f>
        <v>0</v>
      </c>
      <c r="E3250" s="19" t="s">
        <v>282</v>
      </c>
      <c r="F3250" s="26">
        <v>44835</v>
      </c>
    </row>
    <row r="3251" spans="1:6" hidden="1">
      <c r="A3251" s="19">
        <v>121</v>
      </c>
      <c r="B3251" s="19" t="s">
        <v>2157</v>
      </c>
      <c r="C3251" s="24">
        <f>'Filter by planned &amp; actual'!G1463</f>
        <v>0</v>
      </c>
      <c r="D3251" s="24">
        <f>'Filter by planned &amp; actual'!G3251</f>
        <v>0</v>
      </c>
      <c r="E3251" s="19" t="s">
        <v>282</v>
      </c>
      <c r="F3251" s="26">
        <v>44835</v>
      </c>
    </row>
    <row r="3252" spans="1:6" hidden="1">
      <c r="A3252" s="19">
        <v>122</v>
      </c>
      <c r="B3252" s="19" t="s">
        <v>2158</v>
      </c>
      <c r="C3252" s="24">
        <f>'Filter by planned &amp; actual'!G1464</f>
        <v>0</v>
      </c>
      <c r="D3252" s="24">
        <f>'Filter by planned &amp; actual'!G3252</f>
        <v>0</v>
      </c>
      <c r="E3252" s="19" t="s">
        <v>282</v>
      </c>
      <c r="F3252" s="26">
        <v>44835</v>
      </c>
    </row>
    <row r="3253" spans="1:6" hidden="1">
      <c r="A3253" s="19">
        <v>123</v>
      </c>
      <c r="B3253" s="19" t="s">
        <v>2159</v>
      </c>
      <c r="C3253" s="24">
        <f>'Filter by planned &amp; actual'!G1465</f>
        <v>0</v>
      </c>
      <c r="D3253" s="24">
        <f>'Filter by planned &amp; actual'!G3253</f>
        <v>0</v>
      </c>
      <c r="E3253" s="19" t="s">
        <v>282</v>
      </c>
      <c r="F3253" s="26">
        <v>44835</v>
      </c>
    </row>
    <row r="3254" spans="1:6" hidden="1">
      <c r="A3254" s="19">
        <v>124</v>
      </c>
      <c r="B3254" s="19" t="s">
        <v>2160</v>
      </c>
      <c r="C3254" s="24">
        <f>'Filter by planned &amp; actual'!G1466</f>
        <v>0</v>
      </c>
      <c r="D3254" s="24">
        <f>'Filter by planned &amp; actual'!G3254</f>
        <v>0</v>
      </c>
      <c r="E3254" s="19" t="s">
        <v>282</v>
      </c>
      <c r="F3254" s="26">
        <v>44835</v>
      </c>
    </row>
    <row r="3255" spans="1:6" hidden="1">
      <c r="A3255" s="19">
        <v>125</v>
      </c>
      <c r="B3255" s="19" t="s">
        <v>2162</v>
      </c>
      <c r="C3255" s="24">
        <f>'Filter by planned &amp; actual'!G1467</f>
        <v>0</v>
      </c>
      <c r="D3255" s="24">
        <f>'Filter by planned &amp; actual'!G3255</f>
        <v>0</v>
      </c>
      <c r="E3255" s="19" t="s">
        <v>282</v>
      </c>
      <c r="F3255" s="26">
        <v>44835</v>
      </c>
    </row>
    <row r="3256" spans="1:6" hidden="1">
      <c r="A3256" s="19">
        <v>126</v>
      </c>
      <c r="B3256" s="19" t="s">
        <v>2163</v>
      </c>
      <c r="C3256" s="24">
        <f>'Filter by planned &amp; actual'!G1468</f>
        <v>1240856</v>
      </c>
      <c r="D3256" s="24">
        <f>'Filter by planned &amp; actual'!G3256</f>
        <v>0</v>
      </c>
      <c r="E3256" s="19" t="s">
        <v>282</v>
      </c>
      <c r="F3256" s="26">
        <v>44835</v>
      </c>
    </row>
    <row r="3257" spans="1:6" hidden="1">
      <c r="A3257" s="19">
        <v>127</v>
      </c>
      <c r="B3257" s="19" t="s">
        <v>2164</v>
      </c>
      <c r="C3257" s="24">
        <f>'Filter by planned &amp; actual'!G1469</f>
        <v>0</v>
      </c>
      <c r="D3257" s="24">
        <f>'Filter by planned &amp; actual'!G3257</f>
        <v>0</v>
      </c>
      <c r="E3257" s="19" t="s">
        <v>282</v>
      </c>
      <c r="F3257" s="26">
        <v>44835</v>
      </c>
    </row>
    <row r="3258" spans="1:6" hidden="1">
      <c r="A3258" s="19">
        <v>128</v>
      </c>
      <c r="B3258" s="19" t="s">
        <v>2165</v>
      </c>
      <c r="C3258" s="24">
        <f>'Filter by planned &amp; actual'!G1470</f>
        <v>2997326</v>
      </c>
      <c r="D3258" s="24">
        <f>'Filter by planned &amp; actual'!G3258</f>
        <v>0</v>
      </c>
      <c r="E3258" s="19" t="s">
        <v>282</v>
      </c>
      <c r="F3258" s="26">
        <v>44835</v>
      </c>
    </row>
    <row r="3259" spans="1:6" hidden="1">
      <c r="A3259" s="113">
        <v>129</v>
      </c>
      <c r="B3259" s="113" t="s">
        <v>2167</v>
      </c>
      <c r="C3259" s="24">
        <f>'Filter by planned &amp; actual'!G1471</f>
        <v>175583.50044943817</v>
      </c>
      <c r="D3259" s="24">
        <f>'Filter by planned &amp; actual'!G3259</f>
        <v>0</v>
      </c>
      <c r="E3259" s="19" t="s">
        <v>282</v>
      </c>
      <c r="F3259" s="26">
        <v>44835</v>
      </c>
    </row>
    <row r="3260" spans="1:6" hidden="1">
      <c r="A3260" s="113">
        <v>130</v>
      </c>
      <c r="B3260" s="113" t="s">
        <v>2168</v>
      </c>
      <c r="C3260" s="24">
        <f>'Filter by planned &amp; actual'!G1472</f>
        <v>42484866</v>
      </c>
      <c r="D3260" s="24">
        <f>'Filter by planned &amp; actual'!G3260</f>
        <v>0</v>
      </c>
      <c r="E3260" s="19" t="s">
        <v>282</v>
      </c>
      <c r="F3260" s="26">
        <v>44835</v>
      </c>
    </row>
    <row r="3261" spans="1:6" hidden="1">
      <c r="A3261" s="113">
        <v>131</v>
      </c>
      <c r="B3261" s="113" t="s">
        <v>2169</v>
      </c>
      <c r="C3261" s="24">
        <f>'Filter by planned &amp; actual'!G1473</f>
        <v>9621711</v>
      </c>
      <c r="D3261" s="24">
        <f>'Filter by planned &amp; actual'!G3261</f>
        <v>0</v>
      </c>
      <c r="E3261" s="19" t="s">
        <v>282</v>
      </c>
      <c r="F3261" s="26">
        <v>44835</v>
      </c>
    </row>
    <row r="3262" spans="1:6" hidden="1">
      <c r="A3262" s="113">
        <v>132</v>
      </c>
      <c r="B3262" s="113" t="s">
        <v>2170</v>
      </c>
      <c r="C3262" s="24">
        <f>'Filter by planned &amp; actual'!G1474</f>
        <v>794946</v>
      </c>
      <c r="D3262" s="24">
        <f>'Filter by planned &amp; actual'!G3262</f>
        <v>0</v>
      </c>
      <c r="E3262" s="19" t="s">
        <v>282</v>
      </c>
      <c r="F3262" s="26">
        <v>44835</v>
      </c>
    </row>
    <row r="3263" spans="1:6" hidden="1">
      <c r="A3263" s="113">
        <v>133</v>
      </c>
      <c r="B3263" s="113" t="s">
        <v>2171</v>
      </c>
      <c r="C3263" s="24">
        <f>'Filter by planned &amp; actual'!G1475</f>
        <v>154955</v>
      </c>
      <c r="D3263" s="24">
        <f>'Filter by planned &amp; actual'!G3263</f>
        <v>0</v>
      </c>
      <c r="E3263" s="19" t="s">
        <v>282</v>
      </c>
      <c r="F3263" s="26">
        <v>44835</v>
      </c>
    </row>
    <row r="3264" spans="1:6" hidden="1">
      <c r="A3264" s="113">
        <v>134</v>
      </c>
      <c r="B3264" s="113" t="s">
        <v>2172</v>
      </c>
      <c r="C3264" s="24">
        <f>'Filter by planned &amp; actual'!G1476</f>
        <v>0</v>
      </c>
      <c r="D3264" s="24">
        <f>'Filter by planned &amp; actual'!G3264</f>
        <v>0</v>
      </c>
      <c r="E3264" s="19" t="s">
        <v>282</v>
      </c>
      <c r="F3264" s="26">
        <v>44835</v>
      </c>
    </row>
    <row r="3265" spans="1:6" hidden="1">
      <c r="A3265" s="113">
        <v>135</v>
      </c>
      <c r="B3265" s="113" t="s">
        <v>2173</v>
      </c>
      <c r="C3265" s="24">
        <f>'Filter by planned &amp; actual'!G1477</f>
        <v>21891315</v>
      </c>
      <c r="D3265" s="24">
        <f>'Filter by planned &amp; actual'!G3265</f>
        <v>0</v>
      </c>
      <c r="E3265" s="19" t="s">
        <v>282</v>
      </c>
      <c r="F3265" s="26">
        <v>44835</v>
      </c>
    </row>
    <row r="3266" spans="1:6" hidden="1">
      <c r="A3266" s="113">
        <v>136</v>
      </c>
      <c r="B3266" s="113" t="s">
        <v>2174</v>
      </c>
      <c r="C3266" s="24">
        <f>'Filter by planned &amp; actual'!G1478</f>
        <v>3766121.14</v>
      </c>
      <c r="D3266" s="24">
        <f>'Filter by planned &amp; actual'!G3266</f>
        <v>0</v>
      </c>
      <c r="E3266" s="19" t="s">
        <v>282</v>
      </c>
      <c r="F3266" s="26">
        <v>44835</v>
      </c>
    </row>
    <row r="3267" spans="1:6" hidden="1">
      <c r="A3267" s="113">
        <v>137</v>
      </c>
      <c r="B3267" s="113" t="s">
        <v>2175</v>
      </c>
      <c r="C3267" s="24">
        <f>'Filter by planned &amp; actual'!G1479</f>
        <v>204476.84416841148</v>
      </c>
      <c r="D3267" s="24">
        <f>'Filter by planned &amp; actual'!G3267</f>
        <v>0</v>
      </c>
      <c r="E3267" s="19" t="s">
        <v>282</v>
      </c>
      <c r="F3267" s="26">
        <v>44835</v>
      </c>
    </row>
    <row r="3268" spans="1:6" hidden="1">
      <c r="A3268" s="113">
        <v>138</v>
      </c>
      <c r="B3268" s="113" t="s">
        <v>2176</v>
      </c>
      <c r="C3268" s="24">
        <f>'Filter by planned &amp; actual'!G1480</f>
        <v>11400000</v>
      </c>
      <c r="D3268" s="24">
        <f>'Filter by planned &amp; actual'!G3268</f>
        <v>0</v>
      </c>
      <c r="E3268" s="19" t="s">
        <v>282</v>
      </c>
      <c r="F3268" s="26">
        <v>44835</v>
      </c>
    </row>
    <row r="3269" spans="1:6" hidden="1">
      <c r="A3269" s="113">
        <v>139</v>
      </c>
      <c r="B3269" s="113" t="s">
        <v>2189</v>
      </c>
      <c r="C3269" s="24">
        <f>'Filter by planned &amp; actual'!G1481</f>
        <v>1491188.7389999998</v>
      </c>
      <c r="D3269" s="24">
        <f>'Filter by planned &amp; actual'!G3269</f>
        <v>0</v>
      </c>
      <c r="E3269" s="19" t="s">
        <v>282</v>
      </c>
      <c r="F3269" s="26">
        <v>44835</v>
      </c>
    </row>
    <row r="3270" spans="1:6" hidden="1">
      <c r="A3270" s="113">
        <v>140</v>
      </c>
      <c r="B3270" s="113" t="s">
        <v>2190</v>
      </c>
      <c r="C3270" s="24">
        <f>'Filter by planned &amp; actual'!G1482</f>
        <v>5760000</v>
      </c>
      <c r="D3270" s="24">
        <f>'Filter by planned &amp; actual'!G3270</f>
        <v>0</v>
      </c>
      <c r="E3270" s="19" t="s">
        <v>282</v>
      </c>
      <c r="F3270" s="26">
        <v>44835</v>
      </c>
    </row>
    <row r="3271" spans="1:6" hidden="1">
      <c r="A3271" s="113">
        <v>141</v>
      </c>
      <c r="B3271" s="113" t="s">
        <v>2191</v>
      </c>
      <c r="C3271" s="24">
        <f>'Filter by planned &amp; actual'!G1483</f>
        <v>0</v>
      </c>
      <c r="D3271" s="24">
        <f>'Filter by planned &amp; actual'!G3271</f>
        <v>0</v>
      </c>
      <c r="E3271" s="19" t="s">
        <v>282</v>
      </c>
      <c r="F3271" s="26">
        <v>44835</v>
      </c>
    </row>
    <row r="3272" spans="1:6" hidden="1">
      <c r="A3272" s="113">
        <v>142</v>
      </c>
      <c r="B3272" s="113" t="s">
        <v>2192</v>
      </c>
      <c r="C3272" s="24">
        <f>'Filter by planned &amp; actual'!G1484</f>
        <v>0</v>
      </c>
      <c r="D3272" s="24">
        <f>'Filter by planned &amp; actual'!G3272</f>
        <v>0</v>
      </c>
      <c r="E3272" s="19" t="s">
        <v>282</v>
      </c>
      <c r="F3272" s="26">
        <v>44835</v>
      </c>
    </row>
    <row r="3273" spans="1:6">
      <c r="A3273" s="113">
        <v>143</v>
      </c>
      <c r="B3273" s="113" t="s">
        <v>2193</v>
      </c>
      <c r="C3273" s="24">
        <f>'Filter by planned &amp; actual'!G1485</f>
        <v>0</v>
      </c>
      <c r="D3273" s="24">
        <f>'Filter by planned &amp; actual'!G3273</f>
        <v>0</v>
      </c>
      <c r="E3273" s="19" t="s">
        <v>282</v>
      </c>
      <c r="F3273" s="26">
        <v>44835</v>
      </c>
    </row>
    <row r="3274" spans="1:6">
      <c r="A3274" s="152">
        <v>144</v>
      </c>
      <c r="B3274" s="152" t="s">
        <v>2207</v>
      </c>
      <c r="C3274" s="24">
        <f>'Filter by planned &amp; actual'!G1486</f>
        <v>0</v>
      </c>
      <c r="D3274" s="24">
        <f>'Filter by planned &amp; actual'!G3274</f>
        <v>0</v>
      </c>
      <c r="E3274" s="19" t="s">
        <v>282</v>
      </c>
      <c r="F3274" s="26">
        <v>44835</v>
      </c>
    </row>
    <row r="3275" spans="1:6">
      <c r="A3275" s="152">
        <v>145</v>
      </c>
      <c r="B3275" s="152" t="s">
        <v>2208</v>
      </c>
      <c r="C3275" s="24">
        <f>'Filter by planned &amp; actual'!G1487</f>
        <v>0</v>
      </c>
      <c r="D3275" s="24">
        <f>'Filter by planned &amp; actual'!G3275</f>
        <v>0</v>
      </c>
      <c r="E3275" s="19" t="s">
        <v>282</v>
      </c>
      <c r="F3275" s="26">
        <v>44835</v>
      </c>
    </row>
    <row r="3276" spans="1:6">
      <c r="A3276" s="152">
        <v>146</v>
      </c>
      <c r="B3276" s="152" t="s">
        <v>2211</v>
      </c>
      <c r="C3276" s="24">
        <f>'Filter by planned &amp; actual'!G1488</f>
        <v>0</v>
      </c>
      <c r="D3276" s="24">
        <f>'Filter by planned &amp; actual'!G3276</f>
        <v>0</v>
      </c>
      <c r="E3276" s="19" t="s">
        <v>282</v>
      </c>
      <c r="F3276" s="26">
        <v>44835</v>
      </c>
    </row>
    <row r="3277" spans="1:6">
      <c r="A3277" s="152">
        <v>147</v>
      </c>
      <c r="B3277" s="152" t="s">
        <v>2212</v>
      </c>
      <c r="C3277" s="24">
        <f>'Filter by planned &amp; actual'!G1489</f>
        <v>0</v>
      </c>
      <c r="D3277" s="24">
        <f>'Filter by planned &amp; actual'!G3277</f>
        <v>0</v>
      </c>
      <c r="E3277" s="19" t="s">
        <v>282</v>
      </c>
      <c r="F3277" s="26">
        <v>44835</v>
      </c>
    </row>
    <row r="3278" spans="1:6">
      <c r="A3278" s="152">
        <v>148</v>
      </c>
      <c r="B3278" s="152" t="s">
        <v>2213</v>
      </c>
      <c r="C3278" s="24">
        <f>'Filter by planned &amp; actual'!G1490</f>
        <v>0</v>
      </c>
      <c r="D3278" s="24">
        <f>'Filter by planned &amp; actual'!G3278</f>
        <v>0</v>
      </c>
      <c r="E3278" s="19" t="s">
        <v>282</v>
      </c>
      <c r="F3278" s="26">
        <v>44835</v>
      </c>
    </row>
    <row r="3279" spans="1:6">
      <c r="A3279" s="19">
        <v>0</v>
      </c>
      <c r="B3279" s="20" t="s">
        <v>1985</v>
      </c>
      <c r="C3279" s="24">
        <f>'Filter by planned &amp; actual'!G1491</f>
        <v>0</v>
      </c>
      <c r="D3279" s="24">
        <f>'Filter by planned &amp; actual'!G3279</f>
        <v>0</v>
      </c>
      <c r="E3279" s="19" t="s">
        <v>282</v>
      </c>
      <c r="F3279" s="26">
        <v>44835</v>
      </c>
    </row>
    <row r="3280" spans="1:6" hidden="1">
      <c r="A3280" s="19">
        <v>1</v>
      </c>
      <c r="B3280" s="19" t="s">
        <v>7</v>
      </c>
      <c r="C3280" s="24">
        <f>'Filter by planned &amp; actual'!G1492</f>
        <v>0</v>
      </c>
      <c r="D3280" s="24">
        <f>'Filter by planned &amp; actual'!G3280</f>
        <v>0</v>
      </c>
      <c r="E3280" s="19" t="s">
        <v>282</v>
      </c>
      <c r="F3280" s="26">
        <v>44866</v>
      </c>
    </row>
    <row r="3281" spans="1:6" hidden="1">
      <c r="A3281" s="19">
        <v>2</v>
      </c>
      <c r="B3281" s="19" t="s">
        <v>8</v>
      </c>
      <c r="C3281" s="24">
        <f>'Filter by planned &amp; actual'!G1493</f>
        <v>0</v>
      </c>
      <c r="D3281" s="24">
        <f>'Filter by planned &amp; actual'!G3281</f>
        <v>0</v>
      </c>
      <c r="E3281" s="19" t="s">
        <v>282</v>
      </c>
      <c r="F3281" s="26">
        <v>44866</v>
      </c>
    </row>
    <row r="3282" spans="1:6" hidden="1">
      <c r="A3282" s="19">
        <v>3</v>
      </c>
      <c r="B3282" s="19" t="s">
        <v>9</v>
      </c>
      <c r="C3282" s="24">
        <f>'Filter by planned &amp; actual'!G1494</f>
        <v>3717520.4180253698</v>
      </c>
      <c r="D3282" s="24">
        <f>'Filter by planned &amp; actual'!G3282</f>
        <v>0</v>
      </c>
      <c r="E3282" s="19" t="s">
        <v>282</v>
      </c>
      <c r="F3282" s="26">
        <v>44866</v>
      </c>
    </row>
    <row r="3283" spans="1:6" hidden="1">
      <c r="A3283" s="19">
        <v>4</v>
      </c>
      <c r="B3283" s="19" t="s">
        <v>10</v>
      </c>
      <c r="C3283" s="24">
        <f>'Filter by planned &amp; actual'!G1495</f>
        <v>916120.64592219389</v>
      </c>
      <c r="D3283" s="24">
        <f>'Filter by planned &amp; actual'!G3283</f>
        <v>0</v>
      </c>
      <c r="E3283" s="19" t="s">
        <v>282</v>
      </c>
      <c r="F3283" s="26">
        <v>44866</v>
      </c>
    </row>
    <row r="3284" spans="1:6" hidden="1">
      <c r="A3284" s="19">
        <v>5</v>
      </c>
      <c r="B3284" s="19" t="s">
        <v>11</v>
      </c>
      <c r="C3284" s="24">
        <f>'Filter by planned &amp; actual'!G1496</f>
        <v>0</v>
      </c>
      <c r="D3284" s="24">
        <f>'Filter by planned &amp; actual'!G3284</f>
        <v>0</v>
      </c>
      <c r="E3284" s="19" t="s">
        <v>282</v>
      </c>
      <c r="F3284" s="26">
        <v>44866</v>
      </c>
    </row>
    <row r="3285" spans="1:6" hidden="1">
      <c r="A3285" s="19">
        <v>6</v>
      </c>
      <c r="B3285" s="19" t="s">
        <v>12</v>
      </c>
      <c r="C3285" s="24">
        <f>'Filter by planned &amp; actual'!G1497</f>
        <v>57177953</v>
      </c>
      <c r="D3285" s="24">
        <f>'Filter by planned &amp; actual'!G3285</f>
        <v>0</v>
      </c>
      <c r="E3285" s="19" t="s">
        <v>282</v>
      </c>
      <c r="F3285" s="26">
        <v>44866</v>
      </c>
    </row>
    <row r="3286" spans="1:6" hidden="1">
      <c r="A3286" s="19">
        <v>7</v>
      </c>
      <c r="B3286" s="19" t="s">
        <v>13</v>
      </c>
      <c r="C3286" s="24">
        <f>'Filter by planned &amp; actual'!G1498</f>
        <v>0</v>
      </c>
      <c r="D3286" s="24">
        <f>'Filter by planned &amp; actual'!G3286</f>
        <v>0</v>
      </c>
      <c r="E3286" s="19" t="s">
        <v>282</v>
      </c>
      <c r="F3286" s="26">
        <v>44866</v>
      </c>
    </row>
    <row r="3287" spans="1:6" hidden="1">
      <c r="A3287" s="19">
        <v>8</v>
      </c>
      <c r="B3287" s="19" t="s">
        <v>2004</v>
      </c>
      <c r="C3287" s="24">
        <f>'Filter by planned &amp; actual'!G1499</f>
        <v>7183763</v>
      </c>
      <c r="D3287" s="24">
        <f>'Filter by planned &amp; actual'!G3287</f>
        <v>0</v>
      </c>
      <c r="E3287" s="19" t="s">
        <v>282</v>
      </c>
      <c r="F3287" s="26">
        <v>44866</v>
      </c>
    </row>
    <row r="3288" spans="1:6" hidden="1">
      <c r="A3288" s="19">
        <v>9</v>
      </c>
      <c r="B3288" s="19" t="s">
        <v>15</v>
      </c>
      <c r="C3288" s="24">
        <f>'Filter by planned &amp; actual'!G1500</f>
        <v>0</v>
      </c>
      <c r="D3288" s="24">
        <f>'Filter by planned &amp; actual'!G3288</f>
        <v>0</v>
      </c>
      <c r="E3288" s="19" t="s">
        <v>282</v>
      </c>
      <c r="F3288" s="26">
        <v>44866</v>
      </c>
    </row>
    <row r="3289" spans="1:6" hidden="1">
      <c r="A3289" s="19">
        <v>10</v>
      </c>
      <c r="B3289" s="19" t="s">
        <v>16</v>
      </c>
      <c r="C3289" s="24">
        <f>'Filter by planned &amp; actual'!G1501</f>
        <v>0</v>
      </c>
      <c r="D3289" s="24">
        <f>'Filter by planned &amp; actual'!G3289</f>
        <v>0</v>
      </c>
      <c r="E3289" s="19" t="s">
        <v>282</v>
      </c>
      <c r="F3289" s="26">
        <v>44866</v>
      </c>
    </row>
    <row r="3290" spans="1:6" hidden="1">
      <c r="A3290" s="19">
        <v>11</v>
      </c>
      <c r="B3290" s="19" t="s">
        <v>17</v>
      </c>
      <c r="C3290" s="24">
        <f>'Filter by planned &amp; actual'!G1502</f>
        <v>0</v>
      </c>
      <c r="D3290" s="24">
        <f>'Filter by planned &amp; actual'!G3290</f>
        <v>0</v>
      </c>
      <c r="E3290" s="19" t="s">
        <v>282</v>
      </c>
      <c r="F3290" s="26">
        <v>44866</v>
      </c>
    </row>
    <row r="3291" spans="1:6" hidden="1">
      <c r="A3291" s="19">
        <v>12</v>
      </c>
      <c r="B3291" s="19" t="s">
        <v>18</v>
      </c>
      <c r="C3291" s="24">
        <f>'Filter by planned &amp; actual'!G1503</f>
        <v>0</v>
      </c>
      <c r="D3291" s="24">
        <f>'Filter by planned &amp; actual'!G3291</f>
        <v>0</v>
      </c>
      <c r="E3291" s="19" t="s">
        <v>282</v>
      </c>
      <c r="F3291" s="26">
        <v>44866</v>
      </c>
    </row>
    <row r="3292" spans="1:6" hidden="1">
      <c r="A3292" s="19">
        <v>13</v>
      </c>
      <c r="B3292" s="19" t="s">
        <v>19</v>
      </c>
      <c r="C3292" s="24">
        <f>'Filter by planned &amp; actual'!G1504</f>
        <v>0</v>
      </c>
      <c r="D3292" s="24">
        <f>'Filter by planned &amp; actual'!G3292</f>
        <v>0</v>
      </c>
      <c r="E3292" s="19" t="s">
        <v>282</v>
      </c>
      <c r="F3292" s="26">
        <v>44866</v>
      </c>
    </row>
    <row r="3293" spans="1:6" hidden="1">
      <c r="A3293" s="19">
        <v>14</v>
      </c>
      <c r="B3293" s="19" t="s">
        <v>20</v>
      </c>
      <c r="C3293" s="24">
        <f>'Filter by planned &amp; actual'!G1505</f>
        <v>0</v>
      </c>
      <c r="D3293" s="24">
        <f>'Filter by planned &amp; actual'!G3293</f>
        <v>0</v>
      </c>
      <c r="E3293" s="19" t="s">
        <v>282</v>
      </c>
      <c r="F3293" s="26">
        <v>44866</v>
      </c>
    </row>
    <row r="3294" spans="1:6" hidden="1">
      <c r="A3294" s="19">
        <v>15</v>
      </c>
      <c r="B3294" s="19" t="s">
        <v>21</v>
      </c>
      <c r="C3294" s="24">
        <f>'Filter by planned &amp; actual'!G1506</f>
        <v>0</v>
      </c>
      <c r="D3294" s="24">
        <f>'Filter by planned &amp; actual'!G3294</f>
        <v>0</v>
      </c>
      <c r="E3294" s="19" t="s">
        <v>282</v>
      </c>
      <c r="F3294" s="26">
        <v>44866</v>
      </c>
    </row>
    <row r="3295" spans="1:6" hidden="1">
      <c r="A3295" s="19">
        <v>16</v>
      </c>
      <c r="B3295" s="19" t="s">
        <v>22</v>
      </c>
      <c r="C3295" s="24">
        <f>'Filter by planned &amp; actual'!G1507</f>
        <v>0</v>
      </c>
      <c r="D3295" s="24">
        <f>'Filter by planned &amp; actual'!G3295</f>
        <v>0</v>
      </c>
      <c r="E3295" s="19" t="s">
        <v>282</v>
      </c>
      <c r="F3295" s="26">
        <v>44866</v>
      </c>
    </row>
    <row r="3296" spans="1:6" hidden="1">
      <c r="A3296" s="19">
        <v>17</v>
      </c>
      <c r="B3296" s="19" t="s">
        <v>23</v>
      </c>
      <c r="C3296" s="24">
        <f>'Filter by planned &amp; actual'!G1508</f>
        <v>0</v>
      </c>
      <c r="D3296" s="24">
        <f>'Filter by planned &amp; actual'!G3296</f>
        <v>0</v>
      </c>
      <c r="E3296" s="19" t="s">
        <v>282</v>
      </c>
      <c r="F3296" s="26">
        <v>44866</v>
      </c>
    </row>
    <row r="3297" spans="1:6" hidden="1">
      <c r="A3297" s="19">
        <v>18</v>
      </c>
      <c r="B3297" s="19" t="s">
        <v>24</v>
      </c>
      <c r="C3297" s="24">
        <f>'Filter by planned &amp; actual'!G1509</f>
        <v>0</v>
      </c>
      <c r="D3297" s="24">
        <f>'Filter by planned &amp; actual'!G3297</f>
        <v>0</v>
      </c>
      <c r="E3297" s="19" t="s">
        <v>282</v>
      </c>
      <c r="F3297" s="26">
        <v>44866</v>
      </c>
    </row>
    <row r="3298" spans="1:6" hidden="1">
      <c r="A3298" s="19">
        <v>19</v>
      </c>
      <c r="B3298" s="19" t="s">
        <v>25</v>
      </c>
      <c r="C3298" s="24">
        <f>'Filter by planned &amp; actual'!G1510</f>
        <v>0</v>
      </c>
      <c r="D3298" s="24">
        <f>'Filter by planned &amp; actual'!G3298</f>
        <v>0</v>
      </c>
      <c r="E3298" s="19" t="s">
        <v>282</v>
      </c>
      <c r="F3298" s="26">
        <v>44866</v>
      </c>
    </row>
    <row r="3299" spans="1:6" hidden="1">
      <c r="A3299" s="19">
        <v>20</v>
      </c>
      <c r="B3299" s="19" t="s">
        <v>26</v>
      </c>
      <c r="C3299" s="24">
        <f>'Filter by planned &amp; actual'!G1511</f>
        <v>4500000</v>
      </c>
      <c r="D3299" s="24">
        <f>'Filter by planned &amp; actual'!G3299</f>
        <v>0</v>
      </c>
      <c r="E3299" s="19" t="s">
        <v>282</v>
      </c>
      <c r="F3299" s="26">
        <v>44866</v>
      </c>
    </row>
    <row r="3300" spans="1:6" hidden="1">
      <c r="A3300" s="19">
        <v>21</v>
      </c>
      <c r="B3300" s="19" t="s">
        <v>27</v>
      </c>
      <c r="C3300" s="24">
        <f>'Filter by planned &amp; actual'!G1512</f>
        <v>45040111</v>
      </c>
      <c r="D3300" s="24">
        <f>'Filter by planned &amp; actual'!G3300</f>
        <v>0</v>
      </c>
      <c r="E3300" s="19" t="s">
        <v>282</v>
      </c>
      <c r="F3300" s="26">
        <v>44866</v>
      </c>
    </row>
    <row r="3301" spans="1:6" hidden="1">
      <c r="A3301" s="19">
        <v>22</v>
      </c>
      <c r="B3301" s="19" t="s">
        <v>29</v>
      </c>
      <c r="C3301" s="24">
        <f>'Filter by planned &amp; actual'!G1513</f>
        <v>34079608</v>
      </c>
      <c r="D3301" s="24">
        <f>'Filter by planned &amp; actual'!G3301</f>
        <v>0</v>
      </c>
      <c r="E3301" s="19" t="s">
        <v>282</v>
      </c>
      <c r="F3301" s="26">
        <v>44866</v>
      </c>
    </row>
    <row r="3302" spans="1:6" hidden="1">
      <c r="A3302" s="19">
        <v>23</v>
      </c>
      <c r="B3302" s="19" t="s">
        <v>30</v>
      </c>
      <c r="C3302" s="24">
        <f>'Filter by planned &amp; actual'!G1514</f>
        <v>13464872</v>
      </c>
      <c r="D3302" s="24">
        <f>'Filter by planned &amp; actual'!G3302</f>
        <v>0</v>
      </c>
      <c r="E3302" s="19" t="s">
        <v>282</v>
      </c>
      <c r="F3302" s="26">
        <v>44866</v>
      </c>
    </row>
    <row r="3303" spans="1:6" hidden="1">
      <c r="A3303" s="19">
        <v>24</v>
      </c>
      <c r="B3303" s="19" t="s">
        <v>31</v>
      </c>
      <c r="C3303" s="24">
        <f>'Filter by planned &amp; actual'!G1515</f>
        <v>989260.33738612174</v>
      </c>
      <c r="D3303" s="24">
        <f>'Filter by planned &amp; actual'!G3303</f>
        <v>0</v>
      </c>
      <c r="E3303" s="19" t="s">
        <v>282</v>
      </c>
      <c r="F3303" s="26">
        <v>44866</v>
      </c>
    </row>
    <row r="3304" spans="1:6" hidden="1">
      <c r="A3304" s="19">
        <v>25</v>
      </c>
      <c r="B3304" s="19" t="s">
        <v>32</v>
      </c>
      <c r="C3304" s="24">
        <f>'Filter by planned &amp; actual'!G1516</f>
        <v>0</v>
      </c>
      <c r="D3304" s="24">
        <f>'Filter by planned &amp; actual'!G3304</f>
        <v>0</v>
      </c>
      <c r="E3304" s="19" t="s">
        <v>282</v>
      </c>
      <c r="F3304" s="26">
        <v>44866</v>
      </c>
    </row>
    <row r="3305" spans="1:6" hidden="1">
      <c r="A3305" s="19">
        <v>26</v>
      </c>
      <c r="B3305" s="19" t="s">
        <v>34</v>
      </c>
      <c r="C3305" s="24">
        <f>'Filter by planned &amp; actual'!G1517</f>
        <v>0</v>
      </c>
      <c r="D3305" s="24">
        <f>'Filter by planned &amp; actual'!G3305</f>
        <v>0</v>
      </c>
      <c r="E3305" s="19" t="s">
        <v>282</v>
      </c>
      <c r="F3305" s="26">
        <v>44866</v>
      </c>
    </row>
    <row r="3306" spans="1:6" hidden="1">
      <c r="A3306" s="19">
        <v>27</v>
      </c>
      <c r="B3306" s="19" t="s">
        <v>35</v>
      </c>
      <c r="C3306" s="24">
        <f>'Filter by planned &amp; actual'!G1518</f>
        <v>0</v>
      </c>
      <c r="D3306" s="24">
        <f>'Filter by planned &amp; actual'!G3306</f>
        <v>0</v>
      </c>
      <c r="E3306" s="19" t="s">
        <v>282</v>
      </c>
      <c r="F3306" s="26">
        <v>44866</v>
      </c>
    </row>
    <row r="3307" spans="1:6" hidden="1">
      <c r="A3307" s="19">
        <v>28</v>
      </c>
      <c r="B3307" s="19" t="s">
        <v>36</v>
      </c>
      <c r="C3307" s="24">
        <f>'Filter by planned &amp; actual'!G1519</f>
        <v>0</v>
      </c>
      <c r="D3307" s="24">
        <f>'Filter by planned &amp; actual'!G3307</f>
        <v>0</v>
      </c>
      <c r="E3307" s="19" t="s">
        <v>282</v>
      </c>
      <c r="F3307" s="26">
        <v>44866</v>
      </c>
    </row>
    <row r="3308" spans="1:6" hidden="1">
      <c r="A3308" s="19">
        <v>29</v>
      </c>
      <c r="B3308" s="19" t="s">
        <v>37</v>
      </c>
      <c r="C3308" s="24">
        <f>'Filter by planned &amp; actual'!G1520</f>
        <v>0</v>
      </c>
      <c r="D3308" s="24">
        <f>'Filter by planned &amp; actual'!G3308</f>
        <v>0</v>
      </c>
      <c r="E3308" s="19" t="s">
        <v>282</v>
      </c>
      <c r="F3308" s="26">
        <v>44866</v>
      </c>
    </row>
    <row r="3309" spans="1:6" hidden="1">
      <c r="A3309" s="19">
        <v>30</v>
      </c>
      <c r="B3309" s="19" t="s">
        <v>38</v>
      </c>
      <c r="C3309" s="24">
        <f>'Filter by planned &amp; actual'!G1521</f>
        <v>0</v>
      </c>
      <c r="D3309" s="24">
        <f>'Filter by planned &amp; actual'!G3309</f>
        <v>0</v>
      </c>
      <c r="E3309" s="19" t="s">
        <v>282</v>
      </c>
      <c r="F3309" s="26">
        <v>44866</v>
      </c>
    </row>
    <row r="3310" spans="1:6" hidden="1">
      <c r="A3310" s="19">
        <v>31</v>
      </c>
      <c r="B3310" s="19" t="s">
        <v>39</v>
      </c>
      <c r="C3310" s="24">
        <f>'Filter by planned &amp; actual'!G1522</f>
        <v>0</v>
      </c>
      <c r="D3310" s="24">
        <f>'Filter by planned &amp; actual'!G3310</f>
        <v>0</v>
      </c>
      <c r="E3310" s="19" t="s">
        <v>282</v>
      </c>
      <c r="F3310" s="26">
        <v>44866</v>
      </c>
    </row>
    <row r="3311" spans="1:6" hidden="1">
      <c r="A3311" s="19">
        <v>32</v>
      </c>
      <c r="B3311" s="19" t="s">
        <v>40</v>
      </c>
      <c r="C3311" s="24">
        <f>'Filter by planned &amp; actual'!G1523</f>
        <v>0</v>
      </c>
      <c r="D3311" s="24">
        <f>'Filter by planned &amp; actual'!G3311</f>
        <v>0</v>
      </c>
      <c r="E3311" s="19" t="s">
        <v>282</v>
      </c>
      <c r="F3311" s="26">
        <v>44866</v>
      </c>
    </row>
    <row r="3312" spans="1:6" hidden="1">
      <c r="A3312" s="19">
        <v>33</v>
      </c>
      <c r="B3312" s="19" t="s">
        <v>41</v>
      </c>
      <c r="C3312" s="24">
        <f>'Filter by planned &amp; actual'!G1524</f>
        <v>0</v>
      </c>
      <c r="D3312" s="24">
        <f>'Filter by planned &amp; actual'!G3312</f>
        <v>0</v>
      </c>
      <c r="E3312" s="19" t="s">
        <v>282</v>
      </c>
      <c r="F3312" s="26">
        <v>44866</v>
      </c>
    </row>
    <row r="3313" spans="1:6" hidden="1">
      <c r="A3313" s="19">
        <v>34</v>
      </c>
      <c r="B3313" s="19" t="s">
        <v>42</v>
      </c>
      <c r="C3313" s="24">
        <f>'Filter by planned &amp; actual'!G1525</f>
        <v>1416538</v>
      </c>
      <c r="D3313" s="24">
        <f>'Filter by planned &amp; actual'!G3313</f>
        <v>0</v>
      </c>
      <c r="E3313" s="19" t="s">
        <v>282</v>
      </c>
      <c r="F3313" s="26">
        <v>44866</v>
      </c>
    </row>
    <row r="3314" spans="1:6" hidden="1">
      <c r="A3314" s="19">
        <v>35</v>
      </c>
      <c r="B3314" s="19" t="s">
        <v>43</v>
      </c>
      <c r="C3314" s="24">
        <f>'Filter by planned &amp; actual'!G1526</f>
        <v>0</v>
      </c>
      <c r="D3314" s="24">
        <f>'Filter by planned &amp; actual'!G3314</f>
        <v>0</v>
      </c>
      <c r="E3314" s="19" t="s">
        <v>282</v>
      </c>
      <c r="F3314" s="26">
        <v>44866</v>
      </c>
    </row>
    <row r="3315" spans="1:6" hidden="1">
      <c r="A3315" s="19">
        <v>36</v>
      </c>
      <c r="B3315" s="19" t="s">
        <v>44</v>
      </c>
      <c r="C3315" s="24">
        <f>'Filter by planned &amp; actual'!G1527</f>
        <v>0</v>
      </c>
      <c r="D3315" s="24">
        <f>'Filter by planned &amp; actual'!G3315</f>
        <v>0</v>
      </c>
      <c r="E3315" s="19" t="s">
        <v>282</v>
      </c>
      <c r="F3315" s="26">
        <v>44866</v>
      </c>
    </row>
    <row r="3316" spans="1:6" hidden="1">
      <c r="A3316" s="19">
        <v>37</v>
      </c>
      <c r="B3316" s="19" t="s">
        <v>1980</v>
      </c>
      <c r="C3316" s="24">
        <f>'Filter by planned &amp; actual'!G1528</f>
        <v>0</v>
      </c>
      <c r="D3316" s="24">
        <f>'Filter by planned &amp; actual'!G3316</f>
        <v>0</v>
      </c>
      <c r="E3316" s="19" t="s">
        <v>282</v>
      </c>
      <c r="F3316" s="26">
        <v>44866</v>
      </c>
    </row>
    <row r="3317" spans="1:6" hidden="1">
      <c r="A3317" s="19">
        <v>38</v>
      </c>
      <c r="B3317" s="19" t="s">
        <v>1982</v>
      </c>
      <c r="C3317" s="24">
        <f>'Filter by planned &amp; actual'!G1529</f>
        <v>21529030</v>
      </c>
      <c r="D3317" s="24">
        <f>'Filter by planned &amp; actual'!G3317</f>
        <v>0</v>
      </c>
      <c r="E3317" s="19" t="s">
        <v>282</v>
      </c>
      <c r="F3317" s="26">
        <v>44866</v>
      </c>
    </row>
    <row r="3318" spans="1:6" hidden="1">
      <c r="A3318" s="19">
        <v>39</v>
      </c>
      <c r="B3318" s="19" t="s">
        <v>1984</v>
      </c>
      <c r="C3318" s="24">
        <f>'Filter by planned &amp; actual'!G1530</f>
        <v>0</v>
      </c>
      <c r="D3318" s="24">
        <f>'Filter by planned &amp; actual'!G3318</f>
        <v>0</v>
      </c>
      <c r="E3318" s="19" t="s">
        <v>282</v>
      </c>
      <c r="F3318" s="26">
        <v>44866</v>
      </c>
    </row>
    <row r="3319" spans="1:6" hidden="1">
      <c r="A3319" s="19">
        <v>40</v>
      </c>
      <c r="B3319" s="60" t="s">
        <v>2001</v>
      </c>
      <c r="C3319" s="24">
        <f>'Filter by planned &amp; actual'!G1531</f>
        <v>0</v>
      </c>
      <c r="D3319" s="24">
        <f>'Filter by planned &amp; actual'!G3319</f>
        <v>0</v>
      </c>
      <c r="E3319" s="19" t="s">
        <v>282</v>
      </c>
      <c r="F3319" s="26">
        <v>44866</v>
      </c>
    </row>
    <row r="3320" spans="1:6" hidden="1">
      <c r="A3320" s="19">
        <v>41</v>
      </c>
      <c r="B3320" s="60" t="s">
        <v>2002</v>
      </c>
      <c r="C3320" s="24">
        <f>'Filter by planned &amp; actual'!G1532</f>
        <v>0</v>
      </c>
      <c r="D3320" s="24">
        <f>'Filter by planned &amp; actual'!G3320</f>
        <v>0</v>
      </c>
      <c r="E3320" s="19" t="s">
        <v>282</v>
      </c>
      <c r="F3320" s="26">
        <v>44866</v>
      </c>
    </row>
    <row r="3321" spans="1:6" hidden="1">
      <c r="A3321" s="19">
        <v>42</v>
      </c>
      <c r="B3321" s="60" t="s">
        <v>2003</v>
      </c>
      <c r="C3321" s="24">
        <f>'Filter by planned &amp; actual'!G1533</f>
        <v>0</v>
      </c>
      <c r="D3321" s="24">
        <f>'Filter by planned &amp; actual'!G3321</f>
        <v>0</v>
      </c>
      <c r="E3321" s="19" t="s">
        <v>282</v>
      </c>
      <c r="F3321" s="26">
        <v>44866</v>
      </c>
    </row>
    <row r="3322" spans="1:6" hidden="1">
      <c r="A3322" s="19">
        <v>43</v>
      </c>
      <c r="B3322" s="19" t="s">
        <v>2064</v>
      </c>
      <c r="C3322" s="24">
        <f>'Filter by planned &amp; actual'!G1534</f>
        <v>0</v>
      </c>
      <c r="D3322" s="24">
        <f>'Filter by planned &amp; actual'!G3322</f>
        <v>0</v>
      </c>
      <c r="E3322" s="19" t="s">
        <v>282</v>
      </c>
      <c r="F3322" s="26">
        <v>44866</v>
      </c>
    </row>
    <row r="3323" spans="1:6" hidden="1">
      <c r="A3323" s="19">
        <v>44</v>
      </c>
      <c r="B3323" s="19" t="s">
        <v>2062</v>
      </c>
      <c r="C3323" s="24">
        <f>'Filter by planned &amp; actual'!G1535</f>
        <v>0</v>
      </c>
      <c r="D3323" s="24">
        <f>'Filter by planned &amp; actual'!G3323</f>
        <v>0</v>
      </c>
      <c r="E3323" s="19" t="s">
        <v>282</v>
      </c>
      <c r="F3323" s="26">
        <v>44866</v>
      </c>
    </row>
    <row r="3324" spans="1:6" hidden="1">
      <c r="A3324" s="19">
        <v>45</v>
      </c>
      <c r="B3324" s="19" t="s">
        <v>2063</v>
      </c>
      <c r="C3324" s="24">
        <f>'Filter by planned &amp; actual'!G1536</f>
        <v>0</v>
      </c>
      <c r="D3324" s="24">
        <f>'Filter by planned &amp; actual'!G3324</f>
        <v>0</v>
      </c>
      <c r="E3324" s="19" t="s">
        <v>282</v>
      </c>
      <c r="F3324" s="26">
        <v>44866</v>
      </c>
    </row>
    <row r="3325" spans="1:6" hidden="1">
      <c r="A3325" s="19">
        <v>46</v>
      </c>
      <c r="B3325" s="12" t="s">
        <v>2065</v>
      </c>
      <c r="C3325" s="24">
        <f>'Filter by planned &amp; actual'!G1537</f>
        <v>0</v>
      </c>
      <c r="D3325" s="24">
        <f>'Filter by planned &amp; actual'!G3325</f>
        <v>0</v>
      </c>
      <c r="E3325" s="19" t="s">
        <v>282</v>
      </c>
      <c r="F3325" s="26">
        <v>44866</v>
      </c>
    </row>
    <row r="3326" spans="1:6" hidden="1">
      <c r="A3326" s="19">
        <v>47</v>
      </c>
      <c r="B3326" s="12" t="s">
        <v>2066</v>
      </c>
      <c r="C3326" s="24">
        <f>'Filter by planned &amp; actual'!G1538</f>
        <v>39516766</v>
      </c>
      <c r="D3326" s="24">
        <f>'Filter by planned &amp; actual'!G3326</f>
        <v>0</v>
      </c>
      <c r="E3326" s="19" t="s">
        <v>282</v>
      </c>
      <c r="F3326" s="26">
        <v>44866</v>
      </c>
    </row>
    <row r="3327" spans="1:6" hidden="1">
      <c r="A3327" s="19">
        <v>48</v>
      </c>
      <c r="B3327" s="19" t="s">
        <v>2068</v>
      </c>
      <c r="C3327" s="24">
        <f>'Filter by planned &amp; actual'!G1539</f>
        <v>0</v>
      </c>
      <c r="D3327" s="24">
        <f>'Filter by planned &amp; actual'!G3327</f>
        <v>0</v>
      </c>
      <c r="E3327" s="19" t="s">
        <v>282</v>
      </c>
      <c r="F3327" s="26">
        <v>44866</v>
      </c>
    </row>
    <row r="3328" spans="1:6" hidden="1">
      <c r="A3328" s="19">
        <v>49</v>
      </c>
      <c r="B3328" s="19" t="s">
        <v>2069</v>
      </c>
      <c r="C3328" s="24">
        <f>'Filter by planned &amp; actual'!G1540</f>
        <v>0</v>
      </c>
      <c r="D3328" s="24">
        <f>'Filter by planned &amp; actual'!G3328</f>
        <v>0</v>
      </c>
      <c r="E3328" s="19" t="s">
        <v>282</v>
      </c>
      <c r="F3328" s="26">
        <v>44866</v>
      </c>
    </row>
    <row r="3329" spans="1:6" hidden="1">
      <c r="A3329" s="19">
        <v>50</v>
      </c>
      <c r="B3329" s="19" t="s">
        <v>66</v>
      </c>
      <c r="C3329" s="24">
        <f>'Filter by planned &amp; actual'!G1541</f>
        <v>0</v>
      </c>
      <c r="D3329" s="24">
        <f>'Filter by planned &amp; actual'!G3329</f>
        <v>0</v>
      </c>
      <c r="E3329" s="19" t="s">
        <v>282</v>
      </c>
      <c r="F3329" s="26">
        <v>44866</v>
      </c>
    </row>
    <row r="3330" spans="1:6" hidden="1">
      <c r="A3330" s="19">
        <v>51</v>
      </c>
      <c r="B3330" s="19" t="s">
        <v>67</v>
      </c>
      <c r="C3330" s="24">
        <f>'Filter by planned &amp; actual'!G1542</f>
        <v>0</v>
      </c>
      <c r="D3330" s="24">
        <f>'Filter by planned &amp; actual'!G3330</f>
        <v>0</v>
      </c>
      <c r="E3330" s="19" t="s">
        <v>282</v>
      </c>
      <c r="F3330" s="26">
        <v>44866</v>
      </c>
    </row>
    <row r="3331" spans="1:6" hidden="1">
      <c r="A3331" s="19">
        <v>52</v>
      </c>
      <c r="B3331" s="19" t="s">
        <v>68</v>
      </c>
      <c r="C3331" s="24">
        <f>'Filter by planned &amp; actual'!G1543</f>
        <v>0</v>
      </c>
      <c r="D3331" s="24">
        <f>'Filter by planned &amp; actual'!G3331</f>
        <v>0</v>
      </c>
      <c r="E3331" s="19" t="s">
        <v>282</v>
      </c>
      <c r="F3331" s="26">
        <v>44866</v>
      </c>
    </row>
    <row r="3332" spans="1:6" hidden="1">
      <c r="A3332" s="19">
        <v>53</v>
      </c>
      <c r="B3332" s="19" t="s">
        <v>69</v>
      </c>
      <c r="C3332" s="24">
        <f>'Filter by planned &amp; actual'!G1544</f>
        <v>0</v>
      </c>
      <c r="D3332" s="24">
        <f>'Filter by planned &amp; actual'!G3332</f>
        <v>0</v>
      </c>
      <c r="E3332" s="19" t="s">
        <v>282</v>
      </c>
      <c r="F3332" s="26">
        <v>44866</v>
      </c>
    </row>
    <row r="3333" spans="1:6" hidden="1">
      <c r="A3333" s="19">
        <v>54</v>
      </c>
      <c r="B3333" s="19" t="s">
        <v>70</v>
      </c>
      <c r="C3333" s="24">
        <f>'Filter by planned &amp; actual'!G1545</f>
        <v>0</v>
      </c>
      <c r="D3333" s="24">
        <f>'Filter by planned &amp; actual'!G3333</f>
        <v>0</v>
      </c>
      <c r="E3333" s="19" t="s">
        <v>282</v>
      </c>
      <c r="F3333" s="26">
        <v>44866</v>
      </c>
    </row>
    <row r="3334" spans="1:6" hidden="1">
      <c r="A3334" s="19">
        <v>55</v>
      </c>
      <c r="B3334" s="19" t="s">
        <v>71</v>
      </c>
      <c r="C3334" s="24">
        <f>'Filter by planned &amp; actual'!G1546</f>
        <v>0</v>
      </c>
      <c r="D3334" s="24">
        <f>'Filter by planned &amp; actual'!G3334</f>
        <v>0</v>
      </c>
      <c r="E3334" s="19" t="s">
        <v>282</v>
      </c>
      <c r="F3334" s="26">
        <v>44866</v>
      </c>
    </row>
    <row r="3335" spans="1:6" hidden="1">
      <c r="A3335" s="19">
        <v>56</v>
      </c>
      <c r="B3335" s="19" t="s">
        <v>72</v>
      </c>
      <c r="C3335" s="24">
        <f>'Filter by planned &amp; actual'!G1547</f>
        <v>0</v>
      </c>
      <c r="D3335" s="24">
        <f>'Filter by planned &amp; actual'!G3335</f>
        <v>0</v>
      </c>
      <c r="E3335" s="19" t="s">
        <v>282</v>
      </c>
      <c r="F3335" s="26">
        <v>44866</v>
      </c>
    </row>
    <row r="3336" spans="1:6" hidden="1">
      <c r="A3336" s="19">
        <v>57</v>
      </c>
      <c r="B3336" s="19" t="s">
        <v>73</v>
      </c>
      <c r="C3336" s="24">
        <f>'Filter by planned &amp; actual'!G1548</f>
        <v>0</v>
      </c>
      <c r="D3336" s="24">
        <f>'Filter by planned &amp; actual'!G3336</f>
        <v>0</v>
      </c>
      <c r="E3336" s="19" t="s">
        <v>282</v>
      </c>
      <c r="F3336" s="26">
        <v>44866</v>
      </c>
    </row>
    <row r="3337" spans="1:6" hidden="1">
      <c r="A3337" s="19">
        <v>58</v>
      </c>
      <c r="B3337" s="19" t="s">
        <v>74</v>
      </c>
      <c r="C3337" s="24">
        <f>'Filter by planned &amp; actual'!G1549</f>
        <v>0</v>
      </c>
      <c r="D3337" s="24">
        <f>'Filter by planned &amp; actual'!G3337</f>
        <v>0</v>
      </c>
      <c r="E3337" s="19" t="s">
        <v>282</v>
      </c>
      <c r="F3337" s="26">
        <v>44866</v>
      </c>
    </row>
    <row r="3338" spans="1:6" hidden="1">
      <c r="A3338" s="19">
        <v>59</v>
      </c>
      <c r="B3338" s="19" t="s">
        <v>75</v>
      </c>
      <c r="C3338" s="24">
        <f>'Filter by planned &amp; actual'!G1550</f>
        <v>0</v>
      </c>
      <c r="D3338" s="24">
        <f>'Filter by planned &amp; actual'!G3338</f>
        <v>0</v>
      </c>
      <c r="E3338" s="19" t="s">
        <v>282</v>
      </c>
      <c r="F3338" s="26">
        <v>44866</v>
      </c>
    </row>
    <row r="3339" spans="1:6" hidden="1">
      <c r="A3339" s="19">
        <v>60</v>
      </c>
      <c r="B3339" s="19" t="s">
        <v>76</v>
      </c>
      <c r="C3339" s="24">
        <f>'Filter by planned &amp; actual'!G1551</f>
        <v>0</v>
      </c>
      <c r="D3339" s="24">
        <f>'Filter by planned &amp; actual'!G3339</f>
        <v>0</v>
      </c>
      <c r="E3339" s="19" t="s">
        <v>282</v>
      </c>
      <c r="F3339" s="26">
        <v>44866</v>
      </c>
    </row>
    <row r="3340" spans="1:6" hidden="1">
      <c r="A3340" s="19">
        <v>61</v>
      </c>
      <c r="B3340" s="19" t="s">
        <v>77</v>
      </c>
      <c r="C3340" s="24">
        <f>'Filter by planned &amp; actual'!G1552</f>
        <v>0</v>
      </c>
      <c r="D3340" s="24">
        <f>'Filter by planned &amp; actual'!G3340</f>
        <v>0</v>
      </c>
      <c r="E3340" s="19" t="s">
        <v>282</v>
      </c>
      <c r="F3340" s="26">
        <v>44866</v>
      </c>
    </row>
    <row r="3341" spans="1:6" hidden="1">
      <c r="A3341" s="19">
        <v>62</v>
      </c>
      <c r="B3341" s="19" t="s">
        <v>87</v>
      </c>
      <c r="C3341" s="24">
        <f>'Filter by planned &amp; actual'!G1553</f>
        <v>0</v>
      </c>
      <c r="D3341" s="24">
        <f>'Filter by planned &amp; actual'!G3341</f>
        <v>0</v>
      </c>
      <c r="E3341" s="19" t="s">
        <v>282</v>
      </c>
      <c r="F3341" s="26">
        <v>44866</v>
      </c>
    </row>
    <row r="3342" spans="1:6" hidden="1">
      <c r="A3342" s="19">
        <v>63</v>
      </c>
      <c r="B3342" s="19" t="s">
        <v>93</v>
      </c>
      <c r="C3342" s="24">
        <f>'Filter by planned &amp; actual'!G1554</f>
        <v>0</v>
      </c>
      <c r="D3342" s="24">
        <f>'Filter by planned &amp; actual'!G3342</f>
        <v>0</v>
      </c>
      <c r="E3342" s="19" t="s">
        <v>282</v>
      </c>
      <c r="F3342" s="26">
        <v>44866</v>
      </c>
    </row>
    <row r="3343" spans="1:6" hidden="1">
      <c r="A3343" s="19">
        <v>64</v>
      </c>
      <c r="B3343" s="19" t="s">
        <v>94</v>
      </c>
      <c r="C3343" s="24">
        <f>'Filter by planned &amp; actual'!G1555</f>
        <v>0</v>
      </c>
      <c r="D3343" s="24">
        <f>'Filter by planned &amp; actual'!G3343</f>
        <v>0</v>
      </c>
      <c r="E3343" s="19" t="s">
        <v>282</v>
      </c>
      <c r="F3343" s="26">
        <v>44866</v>
      </c>
    </row>
    <row r="3344" spans="1:6" hidden="1">
      <c r="A3344" s="19">
        <v>65</v>
      </c>
      <c r="B3344" s="19" t="s">
        <v>95</v>
      </c>
      <c r="C3344" s="24">
        <f>'Filter by planned &amp; actual'!G1556</f>
        <v>0</v>
      </c>
      <c r="D3344" s="24">
        <f>'Filter by planned &amp; actual'!G3344</f>
        <v>0</v>
      </c>
      <c r="E3344" s="19" t="s">
        <v>282</v>
      </c>
      <c r="F3344" s="26">
        <v>44866</v>
      </c>
    </row>
    <row r="3345" spans="1:6" hidden="1">
      <c r="A3345" s="19">
        <v>66</v>
      </c>
      <c r="B3345" s="19" t="s">
        <v>96</v>
      </c>
      <c r="C3345" s="24">
        <f>'Filter by planned &amp; actual'!G1557</f>
        <v>0</v>
      </c>
      <c r="D3345" s="24">
        <f>'Filter by planned &amp; actual'!G3345</f>
        <v>0</v>
      </c>
      <c r="E3345" s="19" t="s">
        <v>282</v>
      </c>
      <c r="F3345" s="26">
        <v>44866</v>
      </c>
    </row>
    <row r="3346" spans="1:6" hidden="1">
      <c r="A3346" s="19">
        <v>67</v>
      </c>
      <c r="B3346" s="19" t="s">
        <v>97</v>
      </c>
      <c r="C3346" s="24">
        <f>'Filter by planned &amp; actual'!G1558</f>
        <v>0</v>
      </c>
      <c r="D3346" s="24">
        <f>'Filter by planned &amp; actual'!G3346</f>
        <v>0</v>
      </c>
      <c r="E3346" s="19" t="s">
        <v>282</v>
      </c>
      <c r="F3346" s="26">
        <v>44866</v>
      </c>
    </row>
    <row r="3347" spans="1:6" hidden="1">
      <c r="A3347" s="19">
        <v>68</v>
      </c>
      <c r="B3347" s="19" t="s">
        <v>98</v>
      </c>
      <c r="C3347" s="24">
        <f>'Filter by planned &amp; actual'!G1559</f>
        <v>0</v>
      </c>
      <c r="D3347" s="24">
        <f>'Filter by planned &amp; actual'!G3347</f>
        <v>0</v>
      </c>
      <c r="E3347" s="19" t="s">
        <v>282</v>
      </c>
      <c r="F3347" s="26">
        <v>44866</v>
      </c>
    </row>
    <row r="3348" spans="1:6" hidden="1">
      <c r="A3348" s="19">
        <v>69</v>
      </c>
      <c r="B3348" s="19" t="s">
        <v>99</v>
      </c>
      <c r="C3348" s="24">
        <f>'Filter by planned &amp; actual'!G1560</f>
        <v>0</v>
      </c>
      <c r="D3348" s="24">
        <f>'Filter by planned &amp; actual'!G3348</f>
        <v>0</v>
      </c>
      <c r="E3348" s="19" t="s">
        <v>282</v>
      </c>
      <c r="F3348" s="26">
        <v>44866</v>
      </c>
    </row>
    <row r="3349" spans="1:6" hidden="1">
      <c r="A3349" s="19">
        <v>70</v>
      </c>
      <c r="B3349" s="19" t="s">
        <v>100</v>
      </c>
      <c r="C3349" s="24">
        <f>'Filter by planned &amp; actual'!G1561</f>
        <v>0</v>
      </c>
      <c r="D3349" s="24">
        <f>'Filter by planned &amp; actual'!G3349</f>
        <v>0</v>
      </c>
      <c r="E3349" s="19" t="s">
        <v>282</v>
      </c>
      <c r="F3349" s="26">
        <v>44866</v>
      </c>
    </row>
    <row r="3350" spans="1:6" hidden="1">
      <c r="A3350" s="19">
        <v>71</v>
      </c>
      <c r="B3350" s="19" t="s">
        <v>101</v>
      </c>
      <c r="C3350" s="24">
        <f>'Filter by planned &amp; actual'!G1562</f>
        <v>0</v>
      </c>
      <c r="D3350" s="24">
        <f>'Filter by planned &amp; actual'!G3350</f>
        <v>0</v>
      </c>
      <c r="E3350" s="19" t="s">
        <v>282</v>
      </c>
      <c r="F3350" s="26">
        <v>44866</v>
      </c>
    </row>
    <row r="3351" spans="1:6" hidden="1">
      <c r="A3351" s="19">
        <v>72</v>
      </c>
      <c r="B3351" s="19" t="s">
        <v>102</v>
      </c>
      <c r="C3351" s="24">
        <f>'Filter by planned &amp; actual'!G1563</f>
        <v>0</v>
      </c>
      <c r="D3351" s="24">
        <f>'Filter by planned &amp; actual'!G3351</f>
        <v>0</v>
      </c>
      <c r="E3351" s="19" t="s">
        <v>282</v>
      </c>
      <c r="F3351" s="26">
        <v>44866</v>
      </c>
    </row>
    <row r="3352" spans="1:6" hidden="1">
      <c r="A3352" s="19">
        <v>73</v>
      </c>
      <c r="B3352" s="19" t="s">
        <v>103</v>
      </c>
      <c r="C3352" s="24">
        <f>'Filter by planned &amp; actual'!G1564</f>
        <v>0</v>
      </c>
      <c r="D3352" s="24">
        <f>'Filter by planned &amp; actual'!G3352</f>
        <v>0</v>
      </c>
      <c r="E3352" s="19" t="s">
        <v>282</v>
      </c>
      <c r="F3352" s="26">
        <v>44866</v>
      </c>
    </row>
    <row r="3353" spans="1:6" hidden="1">
      <c r="A3353" s="19">
        <v>74</v>
      </c>
      <c r="B3353" s="19" t="s">
        <v>104</v>
      </c>
      <c r="C3353" s="24">
        <f>'Filter by planned &amp; actual'!G1565</f>
        <v>0</v>
      </c>
      <c r="D3353" s="24">
        <f>'Filter by planned &amp; actual'!G3353</f>
        <v>0</v>
      </c>
      <c r="E3353" s="19" t="s">
        <v>282</v>
      </c>
      <c r="F3353" s="26">
        <v>44866</v>
      </c>
    </row>
    <row r="3354" spans="1:6" hidden="1">
      <c r="A3354" s="19">
        <v>75</v>
      </c>
      <c r="B3354" s="19" t="s">
        <v>105</v>
      </c>
      <c r="C3354" s="24">
        <f>'Filter by planned &amp; actual'!G1566</f>
        <v>0</v>
      </c>
      <c r="D3354" s="24">
        <f>'Filter by planned &amp; actual'!G3354</f>
        <v>0</v>
      </c>
      <c r="E3354" s="19" t="s">
        <v>282</v>
      </c>
      <c r="F3354" s="26">
        <v>44866</v>
      </c>
    </row>
    <row r="3355" spans="1:6" hidden="1">
      <c r="A3355" s="19">
        <v>76</v>
      </c>
      <c r="B3355" s="19" t="s">
        <v>111</v>
      </c>
      <c r="C3355" s="24">
        <f>'Filter by planned &amp; actual'!G1567</f>
        <v>0</v>
      </c>
      <c r="D3355" s="24">
        <f>'Filter by planned &amp; actual'!G3355</f>
        <v>0</v>
      </c>
      <c r="E3355" s="19" t="s">
        <v>282</v>
      </c>
      <c r="F3355" s="26">
        <v>44866</v>
      </c>
    </row>
    <row r="3356" spans="1:6" hidden="1">
      <c r="A3356" s="19">
        <v>77</v>
      </c>
      <c r="B3356" s="19" t="s">
        <v>112</v>
      </c>
      <c r="C3356" s="24">
        <f>'Filter by planned &amp; actual'!G1568</f>
        <v>0</v>
      </c>
      <c r="D3356" s="24">
        <f>'Filter by planned &amp; actual'!G3356</f>
        <v>0</v>
      </c>
      <c r="E3356" s="19" t="s">
        <v>282</v>
      </c>
      <c r="F3356" s="26">
        <v>44866</v>
      </c>
    </row>
    <row r="3357" spans="1:6" hidden="1">
      <c r="A3357" s="19">
        <v>78</v>
      </c>
      <c r="B3357" s="19" t="s">
        <v>113</v>
      </c>
      <c r="C3357" s="24">
        <f>'Filter by planned &amp; actual'!G1569</f>
        <v>0</v>
      </c>
      <c r="D3357" s="24">
        <f>'Filter by planned &amp; actual'!G3357</f>
        <v>0</v>
      </c>
      <c r="E3357" s="19" t="s">
        <v>282</v>
      </c>
      <c r="F3357" s="26">
        <v>44866</v>
      </c>
    </row>
    <row r="3358" spans="1:6" hidden="1">
      <c r="A3358" s="19">
        <v>79</v>
      </c>
      <c r="B3358" s="19" t="s">
        <v>114</v>
      </c>
      <c r="C3358" s="24">
        <f>'Filter by planned &amp; actual'!G1570</f>
        <v>0</v>
      </c>
      <c r="D3358" s="24">
        <f>'Filter by planned &amp; actual'!G3358</f>
        <v>0</v>
      </c>
      <c r="E3358" s="19" t="s">
        <v>282</v>
      </c>
      <c r="F3358" s="26">
        <v>44866</v>
      </c>
    </row>
    <row r="3359" spans="1:6" hidden="1">
      <c r="A3359" s="19">
        <v>80</v>
      </c>
      <c r="B3359" s="19" t="s">
        <v>115</v>
      </c>
      <c r="C3359" s="24">
        <f>'Filter by planned &amp; actual'!G1571</f>
        <v>0</v>
      </c>
      <c r="D3359" s="24">
        <f>'Filter by planned &amp; actual'!G3359</f>
        <v>0</v>
      </c>
      <c r="E3359" s="19" t="s">
        <v>282</v>
      </c>
      <c r="F3359" s="26">
        <v>44866</v>
      </c>
    </row>
    <row r="3360" spans="1:6" hidden="1">
      <c r="A3360" s="19">
        <v>81</v>
      </c>
      <c r="B3360" s="19" t="s">
        <v>116</v>
      </c>
      <c r="C3360" s="24">
        <f>'Filter by planned &amp; actual'!G1572</f>
        <v>0</v>
      </c>
      <c r="D3360" s="24">
        <f>'Filter by planned &amp; actual'!G3360</f>
        <v>0</v>
      </c>
      <c r="E3360" s="19" t="s">
        <v>282</v>
      </c>
      <c r="F3360" s="26">
        <v>44866</v>
      </c>
    </row>
    <row r="3361" spans="1:6" hidden="1">
      <c r="A3361" s="19">
        <v>82</v>
      </c>
      <c r="B3361" s="19" t="s">
        <v>117</v>
      </c>
      <c r="C3361" s="24">
        <f>'Filter by planned &amp; actual'!G1573</f>
        <v>0</v>
      </c>
      <c r="D3361" s="24">
        <f>'Filter by planned &amp; actual'!G3361</f>
        <v>0</v>
      </c>
      <c r="E3361" s="19" t="s">
        <v>282</v>
      </c>
      <c r="F3361" s="26">
        <v>44866</v>
      </c>
    </row>
    <row r="3362" spans="1:6" hidden="1">
      <c r="A3362" s="19">
        <v>83</v>
      </c>
      <c r="B3362" s="19" t="s">
        <v>118</v>
      </c>
      <c r="C3362" s="24">
        <f>'Filter by planned &amp; actual'!G1574</f>
        <v>0</v>
      </c>
      <c r="D3362" s="24">
        <f>'Filter by planned &amp; actual'!G3362</f>
        <v>0</v>
      </c>
      <c r="E3362" s="19" t="s">
        <v>282</v>
      </c>
      <c r="F3362" s="26">
        <v>44866</v>
      </c>
    </row>
    <row r="3363" spans="1:6" hidden="1">
      <c r="A3363" s="19">
        <v>84</v>
      </c>
      <c r="B3363" s="19" t="s">
        <v>119</v>
      </c>
      <c r="C3363" s="24">
        <f>'Filter by planned &amp; actual'!G1575</f>
        <v>0</v>
      </c>
      <c r="D3363" s="24">
        <f>'Filter by planned &amp; actual'!G3363</f>
        <v>0</v>
      </c>
      <c r="E3363" s="19" t="s">
        <v>282</v>
      </c>
      <c r="F3363" s="26">
        <v>44866</v>
      </c>
    </row>
    <row r="3364" spans="1:6" hidden="1">
      <c r="A3364" s="19">
        <v>85</v>
      </c>
      <c r="B3364" s="19" t="s">
        <v>120</v>
      </c>
      <c r="C3364" s="24">
        <f>'Filter by planned &amp; actual'!G1576</f>
        <v>0</v>
      </c>
      <c r="D3364" s="24">
        <f>'Filter by planned &amp; actual'!G3364</f>
        <v>0</v>
      </c>
      <c r="E3364" s="19" t="s">
        <v>282</v>
      </c>
      <c r="F3364" s="26">
        <v>44866</v>
      </c>
    </row>
    <row r="3365" spans="1:6" hidden="1">
      <c r="A3365" s="19">
        <v>86</v>
      </c>
      <c r="B3365" s="19" t="s">
        <v>121</v>
      </c>
      <c r="C3365" s="24">
        <f>'Filter by planned &amp; actual'!G1577</f>
        <v>0</v>
      </c>
      <c r="D3365" s="24">
        <f>'Filter by planned &amp; actual'!G3365</f>
        <v>0</v>
      </c>
      <c r="E3365" s="19" t="s">
        <v>282</v>
      </c>
      <c r="F3365" s="26">
        <v>44866</v>
      </c>
    </row>
    <row r="3366" spans="1:6" hidden="1">
      <c r="A3366" s="19">
        <v>87</v>
      </c>
      <c r="B3366" s="19" t="s">
        <v>122</v>
      </c>
      <c r="C3366" s="24">
        <f>'Filter by planned &amp; actual'!G1578</f>
        <v>0</v>
      </c>
      <c r="D3366" s="24">
        <f>'Filter by planned &amp; actual'!G3366</f>
        <v>0</v>
      </c>
      <c r="E3366" s="19" t="s">
        <v>282</v>
      </c>
      <c r="F3366" s="26">
        <v>44866</v>
      </c>
    </row>
    <row r="3367" spans="1:6" hidden="1">
      <c r="A3367" s="19">
        <v>88</v>
      </c>
      <c r="B3367" s="19" t="s">
        <v>123</v>
      </c>
      <c r="C3367" s="24">
        <f>'Filter by planned &amp; actual'!G1579</f>
        <v>0</v>
      </c>
      <c r="D3367" s="24">
        <f>'Filter by planned &amp; actual'!G3367</f>
        <v>0</v>
      </c>
      <c r="E3367" s="19" t="s">
        <v>282</v>
      </c>
      <c r="F3367" s="26">
        <v>44866</v>
      </c>
    </row>
    <row r="3368" spans="1:6" hidden="1">
      <c r="A3368" s="19">
        <v>89</v>
      </c>
      <c r="B3368" s="19" t="s">
        <v>126</v>
      </c>
      <c r="C3368" s="24">
        <f>'Filter by planned &amp; actual'!G1580</f>
        <v>0</v>
      </c>
      <c r="D3368" s="24">
        <f>'Filter by planned &amp; actual'!G3368</f>
        <v>0</v>
      </c>
      <c r="E3368" s="19" t="s">
        <v>282</v>
      </c>
      <c r="F3368" s="26">
        <v>44866</v>
      </c>
    </row>
    <row r="3369" spans="1:6" hidden="1">
      <c r="A3369" s="19">
        <v>90</v>
      </c>
      <c r="B3369" s="19" t="s">
        <v>284</v>
      </c>
      <c r="C3369" s="24">
        <f>'Filter by planned &amp; actual'!G1581</f>
        <v>0</v>
      </c>
      <c r="D3369" s="24">
        <f>'Filter by planned &amp; actual'!G3369</f>
        <v>0</v>
      </c>
      <c r="E3369" s="19" t="s">
        <v>282</v>
      </c>
      <c r="F3369" s="26">
        <v>44866</v>
      </c>
    </row>
    <row r="3370" spans="1:6" hidden="1">
      <c r="A3370" s="19">
        <v>91</v>
      </c>
      <c r="B3370" s="19" t="s">
        <v>2006</v>
      </c>
      <c r="C3370" s="24">
        <f>'Filter by planned &amp; actual'!G1582</f>
        <v>0</v>
      </c>
      <c r="D3370" s="24">
        <f>'Filter by planned &amp; actual'!G3370</f>
        <v>0</v>
      </c>
      <c r="E3370" s="19" t="s">
        <v>282</v>
      </c>
      <c r="F3370" s="26">
        <v>44866</v>
      </c>
    </row>
    <row r="3371" spans="1:6" hidden="1">
      <c r="A3371" s="19">
        <v>92</v>
      </c>
      <c r="B3371" s="19" t="s">
        <v>283</v>
      </c>
      <c r="C3371" s="24">
        <f>'Filter by planned &amp; actual'!G1583</f>
        <v>0</v>
      </c>
      <c r="D3371" s="24">
        <f>'Filter by planned &amp; actual'!G3371</f>
        <v>0</v>
      </c>
      <c r="E3371" s="19" t="s">
        <v>282</v>
      </c>
      <c r="F3371" s="26">
        <v>44866</v>
      </c>
    </row>
    <row r="3372" spans="1:6" hidden="1">
      <c r="A3372" s="19">
        <v>93</v>
      </c>
      <c r="B3372" s="19" t="s">
        <v>2005</v>
      </c>
      <c r="C3372" s="24">
        <f>'Filter by planned &amp; actual'!G1584</f>
        <v>0</v>
      </c>
      <c r="D3372" s="24">
        <f>'Filter by planned &amp; actual'!G3372</f>
        <v>0</v>
      </c>
      <c r="E3372" s="19" t="s">
        <v>282</v>
      </c>
      <c r="F3372" s="26">
        <v>44866</v>
      </c>
    </row>
    <row r="3373" spans="1:6" hidden="1">
      <c r="A3373" s="19">
        <v>94</v>
      </c>
      <c r="B3373" s="19" t="s">
        <v>2075</v>
      </c>
      <c r="C3373" s="24">
        <f>'Filter by planned &amp; actual'!G1585</f>
        <v>0</v>
      </c>
      <c r="D3373" s="24">
        <f>'Filter by planned &amp; actual'!G3373</f>
        <v>0</v>
      </c>
      <c r="E3373" s="19" t="s">
        <v>282</v>
      </c>
      <c r="F3373" s="26">
        <v>44866</v>
      </c>
    </row>
    <row r="3374" spans="1:6" hidden="1">
      <c r="A3374" s="19">
        <v>95</v>
      </c>
      <c r="B3374" s="19" t="s">
        <v>2076</v>
      </c>
      <c r="C3374" s="24">
        <f>'Filter by planned &amp; actual'!G1586</f>
        <v>0</v>
      </c>
      <c r="D3374" s="24">
        <f>'Filter by planned &amp; actual'!G3374</f>
        <v>0</v>
      </c>
      <c r="E3374" s="19" t="s">
        <v>282</v>
      </c>
      <c r="F3374" s="26">
        <v>44866</v>
      </c>
    </row>
    <row r="3375" spans="1:6" hidden="1">
      <c r="A3375" s="19">
        <v>96</v>
      </c>
      <c r="B3375" s="19" t="s">
        <v>2077</v>
      </c>
      <c r="C3375" s="24">
        <f>'Filter by planned &amp; actual'!G1587</f>
        <v>0</v>
      </c>
      <c r="D3375" s="24">
        <f>'Filter by planned &amp; actual'!G3375</f>
        <v>0</v>
      </c>
      <c r="E3375" s="19" t="s">
        <v>282</v>
      </c>
      <c r="F3375" s="26">
        <v>44866</v>
      </c>
    </row>
    <row r="3376" spans="1:6" hidden="1">
      <c r="A3376" s="19">
        <v>97</v>
      </c>
      <c r="B3376" s="19" t="s">
        <v>2078</v>
      </c>
      <c r="C3376" s="24">
        <f>'Filter by planned &amp; actual'!G1588</f>
        <v>5857704</v>
      </c>
      <c r="D3376" s="24">
        <f>'Filter by planned &amp; actual'!G3376</f>
        <v>0</v>
      </c>
      <c r="E3376" s="19" t="s">
        <v>282</v>
      </c>
      <c r="F3376" s="26">
        <v>44866</v>
      </c>
    </row>
    <row r="3377" spans="1:6" hidden="1">
      <c r="A3377" s="19">
        <v>98</v>
      </c>
      <c r="B3377" s="19" t="s">
        <v>2079</v>
      </c>
      <c r="C3377" s="24">
        <f>'Filter by planned &amp; actual'!G1589</f>
        <v>5590595</v>
      </c>
      <c r="D3377" s="24">
        <f>'Filter by planned &amp; actual'!G3377</f>
        <v>0</v>
      </c>
      <c r="E3377" s="19" t="s">
        <v>282</v>
      </c>
      <c r="F3377" s="26">
        <v>44866</v>
      </c>
    </row>
    <row r="3378" spans="1:6" hidden="1">
      <c r="A3378" s="19">
        <v>99</v>
      </c>
      <c r="B3378" s="19" t="s">
        <v>2080</v>
      </c>
      <c r="C3378" s="24">
        <f>'Filter by planned &amp; actual'!G1590</f>
        <v>20184485</v>
      </c>
      <c r="D3378" s="24">
        <f>'Filter by planned &amp; actual'!G3378</f>
        <v>0</v>
      </c>
      <c r="E3378" s="19" t="s">
        <v>282</v>
      </c>
      <c r="F3378" s="26">
        <v>44866</v>
      </c>
    </row>
    <row r="3379" spans="1:6" hidden="1">
      <c r="A3379" s="19">
        <v>100</v>
      </c>
      <c r="B3379" s="19" t="s">
        <v>2081</v>
      </c>
      <c r="C3379" s="24">
        <f>'Filter by planned &amp; actual'!G1591</f>
        <v>0</v>
      </c>
      <c r="D3379" s="24">
        <f>'Filter by planned &amp; actual'!G3379</f>
        <v>0</v>
      </c>
      <c r="E3379" s="19" t="s">
        <v>282</v>
      </c>
      <c r="F3379" s="26">
        <v>44866</v>
      </c>
    </row>
    <row r="3380" spans="1:6" hidden="1">
      <c r="A3380" s="19">
        <v>101</v>
      </c>
      <c r="B3380" s="19" t="s">
        <v>2082</v>
      </c>
      <c r="C3380" s="24">
        <f>'Filter by planned &amp; actual'!G1592</f>
        <v>0</v>
      </c>
      <c r="D3380" s="24">
        <f>'Filter by planned &amp; actual'!G3380</f>
        <v>0</v>
      </c>
      <c r="E3380" s="19" t="s">
        <v>282</v>
      </c>
      <c r="F3380" s="26">
        <v>44866</v>
      </c>
    </row>
    <row r="3381" spans="1:6" hidden="1">
      <c r="A3381" s="19">
        <v>102</v>
      </c>
      <c r="B3381" s="19" t="s">
        <v>2083</v>
      </c>
      <c r="C3381" s="24">
        <f>'Filter by planned &amp; actual'!G1593</f>
        <v>12697034</v>
      </c>
      <c r="D3381" s="24">
        <f>'Filter by planned &amp; actual'!G3381</f>
        <v>0</v>
      </c>
      <c r="E3381" s="19" t="s">
        <v>282</v>
      </c>
      <c r="F3381" s="26">
        <v>44866</v>
      </c>
    </row>
    <row r="3382" spans="1:6" hidden="1">
      <c r="A3382" s="19">
        <v>103</v>
      </c>
      <c r="B3382" s="19" t="s">
        <v>2085</v>
      </c>
      <c r="C3382" s="24">
        <f>'Filter by planned &amp; actual'!G1594</f>
        <v>0</v>
      </c>
      <c r="D3382" s="24">
        <f>'Filter by planned &amp; actual'!G3382</f>
        <v>0</v>
      </c>
      <c r="E3382" s="19" t="s">
        <v>282</v>
      </c>
      <c r="F3382" s="26">
        <v>44866</v>
      </c>
    </row>
    <row r="3383" spans="1:6" hidden="1">
      <c r="A3383" s="19">
        <v>104</v>
      </c>
      <c r="B3383" s="19" t="s">
        <v>2086</v>
      </c>
      <c r="C3383" s="24">
        <f>'Filter by planned &amp; actual'!G1595</f>
        <v>0</v>
      </c>
      <c r="D3383" s="24">
        <f>'Filter by planned &amp; actual'!G3383</f>
        <v>0</v>
      </c>
      <c r="E3383" s="19" t="s">
        <v>282</v>
      </c>
      <c r="F3383" s="26">
        <v>44866</v>
      </c>
    </row>
    <row r="3384" spans="1:6" hidden="1">
      <c r="A3384" s="19">
        <v>105</v>
      </c>
      <c r="B3384" s="19" t="s">
        <v>2087</v>
      </c>
      <c r="C3384" s="24">
        <f>'Filter by planned &amp; actual'!G1596</f>
        <v>0</v>
      </c>
      <c r="D3384" s="24">
        <f>'Filter by planned &amp; actual'!G3384</f>
        <v>0</v>
      </c>
      <c r="E3384" s="19" t="s">
        <v>282</v>
      </c>
      <c r="F3384" s="26">
        <v>44866</v>
      </c>
    </row>
    <row r="3385" spans="1:6" hidden="1">
      <c r="A3385" s="19">
        <v>106</v>
      </c>
      <c r="B3385" s="19" t="s">
        <v>2088</v>
      </c>
      <c r="C3385" s="24">
        <f>'Filter by planned &amp; actual'!G1597</f>
        <v>0</v>
      </c>
      <c r="D3385" s="24">
        <f>'Filter by planned &amp; actual'!G3385</f>
        <v>0</v>
      </c>
      <c r="E3385" s="19" t="s">
        <v>282</v>
      </c>
      <c r="F3385" s="26">
        <v>44866</v>
      </c>
    </row>
    <row r="3386" spans="1:6" hidden="1">
      <c r="A3386" s="19">
        <v>107</v>
      </c>
      <c r="B3386" s="19" t="s">
        <v>2089</v>
      </c>
      <c r="C3386" s="24">
        <f>'Filter by planned &amp; actual'!G1598</f>
        <v>0</v>
      </c>
      <c r="D3386" s="24">
        <f>'Filter by planned &amp; actual'!G3386</f>
        <v>0</v>
      </c>
      <c r="E3386" s="19" t="s">
        <v>282</v>
      </c>
      <c r="F3386" s="26">
        <v>44866</v>
      </c>
    </row>
    <row r="3387" spans="1:6" hidden="1">
      <c r="A3387" s="19">
        <v>108</v>
      </c>
      <c r="B3387" s="19" t="s">
        <v>2090</v>
      </c>
      <c r="C3387" s="24">
        <f>'Filter by planned &amp; actual'!G1599</f>
        <v>25845656</v>
      </c>
      <c r="D3387" s="24">
        <f>'Filter by planned &amp; actual'!G3387</f>
        <v>0</v>
      </c>
      <c r="E3387" s="19" t="s">
        <v>282</v>
      </c>
      <c r="F3387" s="26">
        <v>44866</v>
      </c>
    </row>
    <row r="3388" spans="1:6" hidden="1">
      <c r="A3388" s="19">
        <v>109</v>
      </c>
      <c r="B3388" s="19" t="s">
        <v>2091</v>
      </c>
      <c r="C3388" s="24">
        <f>'Filter by planned &amp; actual'!G1600</f>
        <v>0</v>
      </c>
      <c r="D3388" s="24">
        <f>'Filter by planned &amp; actual'!G3388</f>
        <v>0</v>
      </c>
      <c r="E3388" s="19" t="s">
        <v>282</v>
      </c>
      <c r="F3388" s="26">
        <v>44866</v>
      </c>
    </row>
    <row r="3389" spans="1:6" hidden="1">
      <c r="A3389" s="19">
        <v>110</v>
      </c>
      <c r="B3389" s="19" t="s">
        <v>2092</v>
      </c>
      <c r="C3389" s="24">
        <f>'Filter by planned &amp; actual'!G1601</f>
        <v>0</v>
      </c>
      <c r="D3389" s="24">
        <f>'Filter by planned &amp; actual'!G3389</f>
        <v>0</v>
      </c>
      <c r="E3389" s="19" t="s">
        <v>282</v>
      </c>
      <c r="F3389" s="26">
        <v>44866</v>
      </c>
    </row>
    <row r="3390" spans="1:6" hidden="1">
      <c r="A3390" s="19">
        <v>111</v>
      </c>
      <c r="B3390" s="19" t="s">
        <v>2104</v>
      </c>
      <c r="C3390" s="24">
        <f>'Filter by planned &amp; actual'!G1602</f>
        <v>0</v>
      </c>
      <c r="D3390" s="24">
        <f>'Filter by planned &amp; actual'!G3390</f>
        <v>0</v>
      </c>
      <c r="E3390" s="19" t="s">
        <v>282</v>
      </c>
      <c r="F3390" s="26">
        <v>44866</v>
      </c>
    </row>
    <row r="3391" spans="1:6" hidden="1">
      <c r="A3391" s="19">
        <v>112</v>
      </c>
      <c r="B3391" s="19" t="s">
        <v>2100</v>
      </c>
      <c r="C3391" s="24">
        <f>'Filter by planned &amp; actual'!G1603</f>
        <v>0</v>
      </c>
      <c r="D3391" s="24">
        <f>'Filter by planned &amp; actual'!G3391</f>
        <v>0</v>
      </c>
      <c r="E3391" s="19" t="s">
        <v>282</v>
      </c>
      <c r="F3391" s="26">
        <v>44866</v>
      </c>
    </row>
    <row r="3392" spans="1:6" hidden="1">
      <c r="A3392" s="19">
        <v>113</v>
      </c>
      <c r="B3392" s="19" t="s">
        <v>2101</v>
      </c>
      <c r="C3392" s="24">
        <f>'Filter by planned &amp; actual'!G1604</f>
        <v>55961048</v>
      </c>
      <c r="D3392" s="24">
        <f>'Filter by planned &amp; actual'!G3392</f>
        <v>0</v>
      </c>
      <c r="E3392" s="19" t="s">
        <v>282</v>
      </c>
      <c r="F3392" s="26">
        <v>44866</v>
      </c>
    </row>
    <row r="3393" spans="1:6" hidden="1">
      <c r="A3393" s="19">
        <v>114</v>
      </c>
      <c r="B3393" s="19" t="s">
        <v>2102</v>
      </c>
      <c r="C3393" s="24">
        <f>'Filter by planned &amp; actual'!G1605</f>
        <v>0</v>
      </c>
      <c r="D3393" s="24">
        <f>'Filter by planned &amp; actual'!G3393</f>
        <v>0</v>
      </c>
      <c r="E3393" s="19" t="s">
        <v>282</v>
      </c>
      <c r="F3393" s="26">
        <v>44866</v>
      </c>
    </row>
    <row r="3394" spans="1:6" hidden="1">
      <c r="A3394" s="20">
        <v>115</v>
      </c>
      <c r="B3394" s="20" t="s">
        <v>2103</v>
      </c>
      <c r="C3394" s="24">
        <f>'Filter by planned &amp; actual'!G1606</f>
        <v>0</v>
      </c>
      <c r="D3394" s="24">
        <f>'Filter by planned &amp; actual'!G3394</f>
        <v>0</v>
      </c>
      <c r="E3394" s="19" t="s">
        <v>282</v>
      </c>
      <c r="F3394" s="26">
        <v>44866</v>
      </c>
    </row>
    <row r="3395" spans="1:6" hidden="1">
      <c r="A3395" s="19">
        <v>116</v>
      </c>
      <c r="B3395" s="19" t="s">
        <v>2109</v>
      </c>
      <c r="C3395" s="24">
        <f>'Filter by planned &amp; actual'!G1607</f>
        <v>0</v>
      </c>
      <c r="D3395" s="24">
        <f>'Filter by planned &amp; actual'!G3395</f>
        <v>0</v>
      </c>
      <c r="E3395" s="19" t="s">
        <v>282</v>
      </c>
      <c r="F3395" s="26">
        <v>44866</v>
      </c>
    </row>
    <row r="3396" spans="1:6" hidden="1">
      <c r="A3396" s="19">
        <v>117</v>
      </c>
      <c r="B3396" s="19" t="s">
        <v>2110</v>
      </c>
      <c r="C3396" s="24">
        <f>'Filter by planned &amp; actual'!G1608</f>
        <v>0</v>
      </c>
      <c r="D3396" s="24">
        <f>'Filter by planned &amp; actual'!G3396</f>
        <v>0</v>
      </c>
      <c r="E3396" s="19" t="s">
        <v>282</v>
      </c>
      <c r="F3396" s="26">
        <v>44866</v>
      </c>
    </row>
    <row r="3397" spans="1:6" hidden="1">
      <c r="A3397" s="19">
        <v>118</v>
      </c>
      <c r="B3397" s="19" t="s">
        <v>2112</v>
      </c>
      <c r="C3397" s="24">
        <f>'Filter by planned &amp; actual'!G1609</f>
        <v>0</v>
      </c>
      <c r="D3397" s="24">
        <f>'Filter by planned &amp; actual'!G3397</f>
        <v>0</v>
      </c>
      <c r="E3397" s="19" t="s">
        <v>282</v>
      </c>
      <c r="F3397" s="26">
        <v>44866</v>
      </c>
    </row>
    <row r="3398" spans="1:6" hidden="1">
      <c r="A3398" s="19">
        <v>119</v>
      </c>
      <c r="B3398" s="19" t="s">
        <v>2113</v>
      </c>
      <c r="C3398" s="24">
        <f>'Filter by planned &amp; actual'!G1610</f>
        <v>141398</v>
      </c>
      <c r="D3398" s="24">
        <f>'Filter by planned &amp; actual'!G3398</f>
        <v>0</v>
      </c>
      <c r="E3398" s="19" t="s">
        <v>282</v>
      </c>
      <c r="F3398" s="26">
        <v>44866</v>
      </c>
    </row>
    <row r="3399" spans="1:6" hidden="1">
      <c r="A3399" s="19">
        <v>120</v>
      </c>
      <c r="B3399" s="19" t="s">
        <v>2114</v>
      </c>
      <c r="C3399" s="24">
        <f>'Filter by planned &amp; actual'!G1611</f>
        <v>0</v>
      </c>
      <c r="D3399" s="24">
        <f>'Filter by planned &amp; actual'!G3399</f>
        <v>0</v>
      </c>
      <c r="E3399" s="19" t="s">
        <v>282</v>
      </c>
      <c r="F3399" s="26">
        <v>44866</v>
      </c>
    </row>
    <row r="3400" spans="1:6" hidden="1">
      <c r="A3400" s="19">
        <v>121</v>
      </c>
      <c r="B3400" s="19" t="s">
        <v>2157</v>
      </c>
      <c r="C3400" s="24">
        <f>'Filter by planned &amp; actual'!G1612</f>
        <v>0</v>
      </c>
      <c r="D3400" s="24">
        <f>'Filter by planned &amp; actual'!G3400</f>
        <v>0</v>
      </c>
      <c r="E3400" s="19" t="s">
        <v>282</v>
      </c>
      <c r="F3400" s="26">
        <v>44866</v>
      </c>
    </row>
    <row r="3401" spans="1:6" hidden="1">
      <c r="A3401" s="19">
        <v>122</v>
      </c>
      <c r="B3401" s="19" t="s">
        <v>2158</v>
      </c>
      <c r="C3401" s="24">
        <f>'Filter by planned &amp; actual'!G1613</f>
        <v>0</v>
      </c>
      <c r="D3401" s="24">
        <f>'Filter by planned &amp; actual'!G3401</f>
        <v>0</v>
      </c>
      <c r="E3401" s="19" t="s">
        <v>282</v>
      </c>
      <c r="F3401" s="26">
        <v>44866</v>
      </c>
    </row>
    <row r="3402" spans="1:6" hidden="1">
      <c r="A3402" s="19">
        <v>123</v>
      </c>
      <c r="B3402" s="19" t="s">
        <v>2159</v>
      </c>
      <c r="C3402" s="24">
        <f>'Filter by planned &amp; actual'!G1614</f>
        <v>0</v>
      </c>
      <c r="D3402" s="24">
        <f>'Filter by planned &amp; actual'!G3402</f>
        <v>0</v>
      </c>
      <c r="E3402" s="19" t="s">
        <v>282</v>
      </c>
      <c r="F3402" s="26">
        <v>44866</v>
      </c>
    </row>
    <row r="3403" spans="1:6" hidden="1">
      <c r="A3403" s="19">
        <v>124</v>
      </c>
      <c r="B3403" s="19" t="s">
        <v>2160</v>
      </c>
      <c r="C3403" s="24">
        <f>'Filter by planned &amp; actual'!G1615</f>
        <v>0</v>
      </c>
      <c r="D3403" s="24">
        <f>'Filter by planned &amp; actual'!G3403</f>
        <v>0</v>
      </c>
      <c r="E3403" s="19" t="s">
        <v>282</v>
      </c>
      <c r="F3403" s="26">
        <v>44866</v>
      </c>
    </row>
    <row r="3404" spans="1:6" hidden="1">
      <c r="A3404" s="19">
        <v>125</v>
      </c>
      <c r="B3404" s="19" t="s">
        <v>2162</v>
      </c>
      <c r="C3404" s="24">
        <f>'Filter by planned &amp; actual'!G1616</f>
        <v>0</v>
      </c>
      <c r="D3404" s="24">
        <f>'Filter by planned &amp; actual'!G3404</f>
        <v>0</v>
      </c>
      <c r="E3404" s="19" t="s">
        <v>282</v>
      </c>
      <c r="F3404" s="26">
        <v>44866</v>
      </c>
    </row>
    <row r="3405" spans="1:6" hidden="1">
      <c r="A3405" s="19">
        <v>126</v>
      </c>
      <c r="B3405" s="19" t="s">
        <v>2163</v>
      </c>
      <c r="C3405" s="24">
        <f>'Filter by planned &amp; actual'!G1617</f>
        <v>0</v>
      </c>
      <c r="D3405" s="24">
        <f>'Filter by planned &amp; actual'!G3405</f>
        <v>0</v>
      </c>
      <c r="E3405" s="19" t="s">
        <v>282</v>
      </c>
      <c r="F3405" s="26">
        <v>44866</v>
      </c>
    </row>
    <row r="3406" spans="1:6" hidden="1">
      <c r="A3406" s="19">
        <v>127</v>
      </c>
      <c r="B3406" s="19" t="s">
        <v>2164</v>
      </c>
      <c r="C3406" s="24">
        <f>'Filter by planned &amp; actual'!G1618</f>
        <v>3800000</v>
      </c>
      <c r="D3406" s="24">
        <f>'Filter by planned &amp; actual'!G3406</f>
        <v>0</v>
      </c>
      <c r="E3406" s="19" t="s">
        <v>282</v>
      </c>
      <c r="F3406" s="26">
        <v>44866</v>
      </c>
    </row>
    <row r="3407" spans="1:6" hidden="1">
      <c r="A3407" s="19">
        <v>128</v>
      </c>
      <c r="B3407" s="19" t="s">
        <v>2165</v>
      </c>
      <c r="C3407" s="24">
        <f>'Filter by planned &amp; actual'!G1619</f>
        <v>1756564</v>
      </c>
      <c r="D3407" s="24">
        <f>'Filter by planned &amp; actual'!G3407</f>
        <v>0</v>
      </c>
      <c r="E3407" s="19" t="s">
        <v>282</v>
      </c>
      <c r="F3407" s="26">
        <v>44866</v>
      </c>
    </row>
    <row r="3408" spans="1:6" hidden="1">
      <c r="A3408" s="113">
        <v>129</v>
      </c>
      <c r="B3408" s="113" t="s">
        <v>2167</v>
      </c>
      <c r="C3408" s="24">
        <f>'Filter by planned &amp; actual'!G1620</f>
        <v>180000</v>
      </c>
      <c r="D3408" s="24">
        <f>'Filter by planned &amp; actual'!G3408</f>
        <v>0</v>
      </c>
      <c r="E3408" s="19" t="s">
        <v>282</v>
      </c>
      <c r="F3408" s="26">
        <v>44866</v>
      </c>
    </row>
    <row r="3409" spans="1:6" hidden="1">
      <c r="A3409" s="113">
        <v>130</v>
      </c>
      <c r="B3409" s="113" t="s">
        <v>2168</v>
      </c>
      <c r="C3409" s="24">
        <f>'Filter by planned &amp; actual'!G1621</f>
        <v>9241860</v>
      </c>
      <c r="D3409" s="24">
        <f>'Filter by planned &amp; actual'!G3409</f>
        <v>0</v>
      </c>
      <c r="E3409" s="19" t="s">
        <v>282</v>
      </c>
      <c r="F3409" s="26">
        <v>44866</v>
      </c>
    </row>
    <row r="3410" spans="1:6" hidden="1">
      <c r="A3410" s="113">
        <v>131</v>
      </c>
      <c r="B3410" s="113" t="s">
        <v>2169</v>
      </c>
      <c r="C3410" s="24">
        <f>'Filter by planned &amp; actual'!G1622</f>
        <v>7731818</v>
      </c>
      <c r="D3410" s="24">
        <f>'Filter by planned &amp; actual'!G3410</f>
        <v>0</v>
      </c>
      <c r="E3410" s="19" t="s">
        <v>282</v>
      </c>
      <c r="F3410" s="26">
        <v>44866</v>
      </c>
    </row>
    <row r="3411" spans="1:6" hidden="1">
      <c r="A3411" s="113">
        <v>132</v>
      </c>
      <c r="B3411" s="113" t="s">
        <v>2170</v>
      </c>
      <c r="C3411" s="24">
        <f>'Filter by planned &amp; actual'!G1623</f>
        <v>421453</v>
      </c>
      <c r="D3411" s="24">
        <f>'Filter by planned &amp; actual'!G3411</f>
        <v>0</v>
      </c>
      <c r="E3411" s="19" t="s">
        <v>282</v>
      </c>
      <c r="F3411" s="26">
        <v>44866</v>
      </c>
    </row>
    <row r="3412" spans="1:6" hidden="1">
      <c r="A3412" s="113">
        <v>133</v>
      </c>
      <c r="B3412" s="113" t="s">
        <v>2171</v>
      </c>
      <c r="C3412" s="24">
        <f>'Filter by planned &amp; actual'!G1624</f>
        <v>144141</v>
      </c>
      <c r="D3412" s="24">
        <f>'Filter by planned &amp; actual'!G3412</f>
        <v>0</v>
      </c>
      <c r="E3412" s="19" t="s">
        <v>282</v>
      </c>
      <c r="F3412" s="26">
        <v>44866</v>
      </c>
    </row>
    <row r="3413" spans="1:6" hidden="1">
      <c r="A3413" s="113">
        <v>134</v>
      </c>
      <c r="B3413" s="113" t="s">
        <v>2172</v>
      </c>
      <c r="C3413" s="24">
        <f>'Filter by planned &amp; actual'!G1625</f>
        <v>0</v>
      </c>
      <c r="D3413" s="24">
        <f>'Filter by planned &amp; actual'!G3413</f>
        <v>0</v>
      </c>
      <c r="E3413" s="19" t="s">
        <v>282</v>
      </c>
      <c r="F3413" s="26">
        <v>44866</v>
      </c>
    </row>
    <row r="3414" spans="1:6" hidden="1">
      <c r="A3414" s="113">
        <v>135</v>
      </c>
      <c r="B3414" s="113" t="s">
        <v>2173</v>
      </c>
      <c r="C3414" s="24">
        <f>'Filter by planned &amp; actual'!G1626</f>
        <v>24983291</v>
      </c>
      <c r="D3414" s="24">
        <f>'Filter by planned &amp; actual'!G3414</f>
        <v>0</v>
      </c>
      <c r="E3414" s="19" t="s">
        <v>282</v>
      </c>
      <c r="F3414" s="26">
        <v>44866</v>
      </c>
    </row>
    <row r="3415" spans="1:6" hidden="1">
      <c r="A3415" s="113">
        <v>136</v>
      </c>
      <c r="B3415" s="113" t="s">
        <v>2174</v>
      </c>
      <c r="C3415" s="24">
        <f>'Filter by planned &amp; actual'!G1627</f>
        <v>2840013.77</v>
      </c>
      <c r="D3415" s="24">
        <f>'Filter by planned &amp; actual'!G3415</f>
        <v>0</v>
      </c>
      <c r="E3415" s="19" t="s">
        <v>282</v>
      </c>
      <c r="F3415" s="26">
        <v>44866</v>
      </c>
    </row>
    <row r="3416" spans="1:6" hidden="1">
      <c r="A3416" s="113">
        <v>137</v>
      </c>
      <c r="B3416" s="113" t="s">
        <v>2175</v>
      </c>
      <c r="C3416" s="24">
        <f>'Filter by planned &amp; actual'!G1628</f>
        <v>357834.47729472007</v>
      </c>
      <c r="D3416" s="24">
        <f>'Filter by planned &amp; actual'!G3416</f>
        <v>0</v>
      </c>
      <c r="E3416" s="19" t="s">
        <v>282</v>
      </c>
      <c r="F3416" s="26">
        <v>44866</v>
      </c>
    </row>
    <row r="3417" spans="1:6" hidden="1">
      <c r="A3417" s="113">
        <v>138</v>
      </c>
      <c r="B3417" s="113" t="s">
        <v>2176</v>
      </c>
      <c r="C3417" s="24">
        <f>'Filter by planned &amp; actual'!G1629</f>
        <v>7800000</v>
      </c>
      <c r="D3417" s="24">
        <f>'Filter by planned &amp; actual'!G3417</f>
        <v>0</v>
      </c>
      <c r="E3417" s="19" t="s">
        <v>282</v>
      </c>
      <c r="F3417" s="26">
        <v>44866</v>
      </c>
    </row>
    <row r="3418" spans="1:6" hidden="1">
      <c r="A3418" s="113">
        <v>139</v>
      </c>
      <c r="B3418" s="113" t="s">
        <v>2189</v>
      </c>
      <c r="C3418" s="24">
        <f>'Filter by planned &amp; actual'!G1630</f>
        <v>1167017.274</v>
      </c>
      <c r="D3418" s="24">
        <f>'Filter by planned &amp; actual'!G3418</f>
        <v>0</v>
      </c>
      <c r="E3418" s="19" t="s">
        <v>282</v>
      </c>
      <c r="F3418" s="26">
        <v>44866</v>
      </c>
    </row>
    <row r="3419" spans="1:6" hidden="1">
      <c r="A3419" s="113">
        <v>140</v>
      </c>
      <c r="B3419" s="113" t="s">
        <v>2190</v>
      </c>
      <c r="C3419" s="24">
        <f>'Filter by planned &amp; actual'!G1631</f>
        <v>0</v>
      </c>
      <c r="D3419" s="24">
        <f>'Filter by planned &amp; actual'!G3419</f>
        <v>0</v>
      </c>
      <c r="E3419" s="19" t="s">
        <v>282</v>
      </c>
      <c r="F3419" s="26">
        <v>44866</v>
      </c>
    </row>
    <row r="3420" spans="1:6" hidden="1">
      <c r="A3420" s="113">
        <v>141</v>
      </c>
      <c r="B3420" s="113" t="s">
        <v>2191</v>
      </c>
      <c r="C3420" s="24">
        <f>'Filter by planned &amp; actual'!G1632</f>
        <v>0</v>
      </c>
      <c r="D3420" s="24">
        <f>'Filter by planned &amp; actual'!G3420</f>
        <v>0</v>
      </c>
      <c r="E3420" s="19" t="s">
        <v>282</v>
      </c>
      <c r="F3420" s="26">
        <v>44866</v>
      </c>
    </row>
    <row r="3421" spans="1:6" hidden="1">
      <c r="A3421" s="113">
        <v>142</v>
      </c>
      <c r="B3421" s="113" t="s">
        <v>2192</v>
      </c>
      <c r="C3421" s="24">
        <f>'Filter by planned &amp; actual'!G1633</f>
        <v>0</v>
      </c>
      <c r="D3421" s="24">
        <f>'Filter by planned &amp; actual'!G3421</f>
        <v>0</v>
      </c>
      <c r="E3421" s="19" t="s">
        <v>282</v>
      </c>
      <c r="F3421" s="26">
        <v>44866</v>
      </c>
    </row>
    <row r="3422" spans="1:6">
      <c r="A3422" s="113">
        <v>143</v>
      </c>
      <c r="B3422" s="113" t="s">
        <v>2193</v>
      </c>
      <c r="C3422" s="24">
        <f>'Filter by planned &amp; actual'!G1634</f>
        <v>0</v>
      </c>
      <c r="D3422" s="24">
        <f>'Filter by planned &amp; actual'!G3422</f>
        <v>0</v>
      </c>
      <c r="E3422" s="19" t="s">
        <v>282</v>
      </c>
      <c r="F3422" s="26">
        <v>44866</v>
      </c>
    </row>
    <row r="3423" spans="1:6">
      <c r="A3423" s="152">
        <v>144</v>
      </c>
      <c r="B3423" s="152" t="s">
        <v>2207</v>
      </c>
      <c r="C3423" s="24">
        <f>'Filter by planned &amp; actual'!G1635</f>
        <v>0</v>
      </c>
      <c r="D3423" s="24">
        <f>'Filter by planned &amp; actual'!G3423</f>
        <v>0</v>
      </c>
      <c r="E3423" s="19" t="s">
        <v>282</v>
      </c>
      <c r="F3423" s="26">
        <v>44866</v>
      </c>
    </row>
    <row r="3424" spans="1:6">
      <c r="A3424" s="152">
        <v>145</v>
      </c>
      <c r="B3424" s="152" t="s">
        <v>2208</v>
      </c>
      <c r="C3424" s="24">
        <f>'Filter by planned &amp; actual'!G1636</f>
        <v>0</v>
      </c>
      <c r="D3424" s="24">
        <f>'Filter by planned &amp; actual'!G3424</f>
        <v>0</v>
      </c>
      <c r="E3424" s="19" t="s">
        <v>282</v>
      </c>
      <c r="F3424" s="26">
        <v>44866</v>
      </c>
    </row>
    <row r="3425" spans="1:6">
      <c r="A3425" s="152">
        <v>146</v>
      </c>
      <c r="B3425" s="152" t="s">
        <v>2211</v>
      </c>
      <c r="C3425" s="24">
        <f>'Filter by planned &amp; actual'!G1637</f>
        <v>0</v>
      </c>
      <c r="D3425" s="24">
        <f>'Filter by planned &amp; actual'!G3425</f>
        <v>0</v>
      </c>
      <c r="E3425" s="19" t="s">
        <v>282</v>
      </c>
      <c r="F3425" s="26">
        <v>44866</v>
      </c>
    </row>
    <row r="3426" spans="1:6">
      <c r="A3426" s="152">
        <v>147</v>
      </c>
      <c r="B3426" s="152" t="s">
        <v>2212</v>
      </c>
      <c r="C3426" s="24">
        <f>'Filter by planned &amp; actual'!G1638</f>
        <v>0</v>
      </c>
      <c r="D3426" s="24">
        <f>'Filter by planned &amp; actual'!G3426</f>
        <v>0</v>
      </c>
      <c r="E3426" s="19" t="s">
        <v>282</v>
      </c>
      <c r="F3426" s="26">
        <v>44866</v>
      </c>
    </row>
    <row r="3427" spans="1:6">
      <c r="A3427" s="152">
        <v>148</v>
      </c>
      <c r="B3427" s="152" t="s">
        <v>2213</v>
      </c>
      <c r="C3427" s="24">
        <f>'Filter by planned &amp; actual'!G1639</f>
        <v>0</v>
      </c>
      <c r="D3427" s="24">
        <f>'Filter by planned &amp; actual'!G3427</f>
        <v>0</v>
      </c>
      <c r="E3427" s="19" t="s">
        <v>282</v>
      </c>
      <c r="F3427" s="26">
        <v>44866</v>
      </c>
    </row>
    <row r="3428" spans="1:6">
      <c r="A3428" s="19">
        <v>0</v>
      </c>
      <c r="B3428" s="20" t="s">
        <v>1985</v>
      </c>
      <c r="C3428" s="24">
        <f>'Filter by planned &amp; actual'!G1640</f>
        <v>0</v>
      </c>
      <c r="D3428" s="24">
        <f>'Filter by planned &amp; actual'!G3428</f>
        <v>0</v>
      </c>
      <c r="E3428" s="19" t="s">
        <v>282</v>
      </c>
      <c r="F3428" s="26">
        <v>44866</v>
      </c>
    </row>
    <row r="3429" spans="1:6" hidden="1">
      <c r="A3429" s="19">
        <v>1</v>
      </c>
      <c r="B3429" s="19" t="s">
        <v>7</v>
      </c>
      <c r="C3429" s="24">
        <f>'Filter by planned &amp; actual'!G1641</f>
        <v>0</v>
      </c>
      <c r="D3429" s="24">
        <f>'Filter by planned &amp; actual'!G3429</f>
        <v>0</v>
      </c>
      <c r="E3429" s="19" t="s">
        <v>282</v>
      </c>
      <c r="F3429" s="26">
        <v>44896</v>
      </c>
    </row>
    <row r="3430" spans="1:6" hidden="1">
      <c r="A3430" s="19">
        <v>2</v>
      </c>
      <c r="B3430" s="19" t="s">
        <v>8</v>
      </c>
      <c r="C3430" s="24">
        <f>'Filter by planned &amp; actual'!G1642</f>
        <v>0</v>
      </c>
      <c r="D3430" s="24">
        <f>'Filter by planned &amp; actual'!G3430</f>
        <v>0</v>
      </c>
      <c r="E3430" s="19" t="s">
        <v>282</v>
      </c>
      <c r="F3430" s="26">
        <v>44896</v>
      </c>
    </row>
    <row r="3431" spans="1:6" hidden="1">
      <c r="A3431" s="19">
        <v>3</v>
      </c>
      <c r="B3431" s="19" t="s">
        <v>9</v>
      </c>
      <c r="C3431" s="24">
        <f>'Filter by planned &amp; actual'!G1643</f>
        <v>2788140.3135190266</v>
      </c>
      <c r="D3431" s="24">
        <f>'Filter by planned &amp; actual'!G3431</f>
        <v>0</v>
      </c>
      <c r="E3431" s="19" t="s">
        <v>282</v>
      </c>
      <c r="F3431" s="26">
        <v>44896</v>
      </c>
    </row>
    <row r="3432" spans="1:6" hidden="1">
      <c r="A3432" s="19">
        <v>4</v>
      </c>
      <c r="B3432" s="19" t="s">
        <v>10</v>
      </c>
      <c r="C3432" s="24">
        <f>'Filter by planned &amp; actual'!G1644</f>
        <v>814329.46304195013</v>
      </c>
      <c r="D3432" s="24">
        <f>'Filter by planned &amp; actual'!G3432</f>
        <v>0</v>
      </c>
      <c r="E3432" s="19" t="s">
        <v>282</v>
      </c>
      <c r="F3432" s="26">
        <v>44896</v>
      </c>
    </row>
    <row r="3433" spans="1:6" hidden="1">
      <c r="A3433" s="19">
        <v>5</v>
      </c>
      <c r="B3433" s="19" t="s">
        <v>11</v>
      </c>
      <c r="C3433" s="24">
        <f>'Filter by planned &amp; actual'!G1645</f>
        <v>0</v>
      </c>
      <c r="D3433" s="24">
        <f>'Filter by planned &amp; actual'!G3433</f>
        <v>0</v>
      </c>
      <c r="E3433" s="19" t="s">
        <v>282</v>
      </c>
      <c r="F3433" s="26">
        <v>44896</v>
      </c>
    </row>
    <row r="3434" spans="1:6" hidden="1">
      <c r="A3434" s="19">
        <v>6</v>
      </c>
      <c r="B3434" s="19" t="s">
        <v>12</v>
      </c>
      <c r="C3434" s="24">
        <f>'Filter by planned &amp; actual'!G1646</f>
        <v>56686106</v>
      </c>
      <c r="D3434" s="24">
        <f>'Filter by planned &amp; actual'!G3434</f>
        <v>0</v>
      </c>
      <c r="E3434" s="19" t="s">
        <v>282</v>
      </c>
      <c r="F3434" s="26">
        <v>44896</v>
      </c>
    </row>
    <row r="3435" spans="1:6" hidden="1">
      <c r="A3435" s="19">
        <v>7</v>
      </c>
      <c r="B3435" s="19" t="s">
        <v>13</v>
      </c>
      <c r="C3435" s="24">
        <f>'Filter by planned &amp; actual'!G1647</f>
        <v>0</v>
      </c>
      <c r="D3435" s="24">
        <f>'Filter by planned &amp; actual'!G3435</f>
        <v>0</v>
      </c>
      <c r="E3435" s="19" t="s">
        <v>282</v>
      </c>
      <c r="F3435" s="26">
        <v>44896</v>
      </c>
    </row>
    <row r="3436" spans="1:6" hidden="1">
      <c r="A3436" s="19">
        <v>8</v>
      </c>
      <c r="B3436" s="19" t="s">
        <v>2004</v>
      </c>
      <c r="C3436" s="24">
        <f>'Filter by planned &amp; actual'!G1648</f>
        <v>7582163</v>
      </c>
      <c r="D3436" s="24">
        <f>'Filter by planned &amp; actual'!G3436</f>
        <v>0</v>
      </c>
      <c r="E3436" s="19" t="s">
        <v>282</v>
      </c>
      <c r="F3436" s="26">
        <v>44896</v>
      </c>
    </row>
    <row r="3437" spans="1:6" hidden="1">
      <c r="A3437" s="19">
        <v>9</v>
      </c>
      <c r="B3437" s="19" t="s">
        <v>15</v>
      </c>
      <c r="C3437" s="24">
        <f>'Filter by planned &amp; actual'!G1649</f>
        <v>0</v>
      </c>
      <c r="D3437" s="24">
        <f>'Filter by planned &amp; actual'!G3437</f>
        <v>0</v>
      </c>
      <c r="E3437" s="19" t="s">
        <v>282</v>
      </c>
      <c r="F3437" s="26">
        <v>44896</v>
      </c>
    </row>
    <row r="3438" spans="1:6" hidden="1">
      <c r="A3438" s="19">
        <v>10</v>
      </c>
      <c r="B3438" s="19" t="s">
        <v>16</v>
      </c>
      <c r="C3438" s="24">
        <f>'Filter by planned &amp; actual'!G1650</f>
        <v>0</v>
      </c>
      <c r="D3438" s="24">
        <f>'Filter by planned &amp; actual'!G3438</f>
        <v>0</v>
      </c>
      <c r="E3438" s="19" t="s">
        <v>282</v>
      </c>
      <c r="F3438" s="26">
        <v>44896</v>
      </c>
    </row>
    <row r="3439" spans="1:6" hidden="1">
      <c r="A3439" s="19">
        <v>11</v>
      </c>
      <c r="B3439" s="19" t="s">
        <v>17</v>
      </c>
      <c r="C3439" s="24">
        <f>'Filter by planned &amp; actual'!G1651</f>
        <v>0</v>
      </c>
      <c r="D3439" s="24">
        <f>'Filter by planned &amp; actual'!G3439</f>
        <v>0</v>
      </c>
      <c r="E3439" s="19" t="s">
        <v>282</v>
      </c>
      <c r="F3439" s="26">
        <v>44896</v>
      </c>
    </row>
    <row r="3440" spans="1:6" hidden="1">
      <c r="A3440" s="19">
        <v>12</v>
      </c>
      <c r="B3440" s="19" t="s">
        <v>18</v>
      </c>
      <c r="C3440" s="24">
        <f>'Filter by planned &amp; actual'!G1652</f>
        <v>0</v>
      </c>
      <c r="D3440" s="24">
        <f>'Filter by planned &amp; actual'!G3440</f>
        <v>0</v>
      </c>
      <c r="E3440" s="19" t="s">
        <v>282</v>
      </c>
      <c r="F3440" s="26">
        <v>44896</v>
      </c>
    </row>
    <row r="3441" spans="1:6" hidden="1">
      <c r="A3441" s="19">
        <v>13</v>
      </c>
      <c r="B3441" s="19" t="s">
        <v>19</v>
      </c>
      <c r="C3441" s="24">
        <f>'Filter by planned &amp; actual'!G1653</f>
        <v>0</v>
      </c>
      <c r="D3441" s="24">
        <f>'Filter by planned &amp; actual'!G3441</f>
        <v>0</v>
      </c>
      <c r="E3441" s="19" t="s">
        <v>282</v>
      </c>
      <c r="F3441" s="26">
        <v>44896</v>
      </c>
    </row>
    <row r="3442" spans="1:6" hidden="1">
      <c r="A3442" s="19">
        <v>14</v>
      </c>
      <c r="B3442" s="19" t="s">
        <v>20</v>
      </c>
      <c r="C3442" s="24">
        <f>'Filter by planned &amp; actual'!G1654</f>
        <v>0</v>
      </c>
      <c r="D3442" s="24">
        <f>'Filter by planned &amp; actual'!G3442</f>
        <v>0</v>
      </c>
      <c r="E3442" s="19" t="s">
        <v>282</v>
      </c>
      <c r="F3442" s="26">
        <v>44896</v>
      </c>
    </row>
    <row r="3443" spans="1:6" hidden="1">
      <c r="A3443" s="19">
        <v>15</v>
      </c>
      <c r="B3443" s="19" t="s">
        <v>21</v>
      </c>
      <c r="C3443" s="24">
        <f>'Filter by planned &amp; actual'!G1655</f>
        <v>0</v>
      </c>
      <c r="D3443" s="24">
        <f>'Filter by planned &amp; actual'!G3443</f>
        <v>0</v>
      </c>
      <c r="E3443" s="19" t="s">
        <v>282</v>
      </c>
      <c r="F3443" s="26">
        <v>44896</v>
      </c>
    </row>
    <row r="3444" spans="1:6" hidden="1">
      <c r="A3444" s="19">
        <v>16</v>
      </c>
      <c r="B3444" s="19" t="s">
        <v>22</v>
      </c>
      <c r="C3444" s="24">
        <f>'Filter by planned &amp; actual'!G1656</f>
        <v>0</v>
      </c>
      <c r="D3444" s="24">
        <f>'Filter by planned &amp; actual'!G3444</f>
        <v>0</v>
      </c>
      <c r="E3444" s="19" t="s">
        <v>282</v>
      </c>
      <c r="F3444" s="26">
        <v>44896</v>
      </c>
    </row>
    <row r="3445" spans="1:6" hidden="1">
      <c r="A3445" s="19">
        <v>17</v>
      </c>
      <c r="B3445" s="19" t="s">
        <v>23</v>
      </c>
      <c r="C3445" s="24">
        <f>'Filter by planned &amp; actual'!G1657</f>
        <v>0</v>
      </c>
      <c r="D3445" s="24">
        <f>'Filter by planned &amp; actual'!G3445</f>
        <v>0</v>
      </c>
      <c r="E3445" s="19" t="s">
        <v>282</v>
      </c>
      <c r="F3445" s="26">
        <v>44896</v>
      </c>
    </row>
    <row r="3446" spans="1:6" hidden="1">
      <c r="A3446" s="19">
        <v>18</v>
      </c>
      <c r="B3446" s="19" t="s">
        <v>24</v>
      </c>
      <c r="C3446" s="24">
        <f>'Filter by planned &amp; actual'!G1658</f>
        <v>0</v>
      </c>
      <c r="D3446" s="24">
        <f>'Filter by planned &amp; actual'!G3446</f>
        <v>0</v>
      </c>
      <c r="E3446" s="19" t="s">
        <v>282</v>
      </c>
      <c r="F3446" s="26">
        <v>44896</v>
      </c>
    </row>
    <row r="3447" spans="1:6" hidden="1">
      <c r="A3447" s="19">
        <v>19</v>
      </c>
      <c r="B3447" s="19" t="s">
        <v>25</v>
      </c>
      <c r="C3447" s="24">
        <f>'Filter by planned &amp; actual'!G1659</f>
        <v>0</v>
      </c>
      <c r="D3447" s="24">
        <f>'Filter by planned &amp; actual'!G3447</f>
        <v>0</v>
      </c>
      <c r="E3447" s="19" t="s">
        <v>282</v>
      </c>
      <c r="F3447" s="26">
        <v>44896</v>
      </c>
    </row>
    <row r="3448" spans="1:6" hidden="1">
      <c r="A3448" s="19">
        <v>20</v>
      </c>
      <c r="B3448" s="19" t="s">
        <v>26</v>
      </c>
      <c r="C3448" s="24">
        <f>'Filter by planned &amp; actual'!G1660</f>
        <v>4500000</v>
      </c>
      <c r="D3448" s="24">
        <f>'Filter by planned &amp; actual'!G3448</f>
        <v>0</v>
      </c>
      <c r="E3448" s="19" t="s">
        <v>282</v>
      </c>
      <c r="F3448" s="26">
        <v>44896</v>
      </c>
    </row>
    <row r="3449" spans="1:6" hidden="1">
      <c r="A3449" s="19">
        <v>21</v>
      </c>
      <c r="B3449" s="19" t="s">
        <v>27</v>
      </c>
      <c r="C3449" s="24">
        <f>'Filter by planned &amp; actual'!G1661</f>
        <v>31217397</v>
      </c>
      <c r="D3449" s="24">
        <f>'Filter by planned &amp; actual'!G3449</f>
        <v>0</v>
      </c>
      <c r="E3449" s="19" t="s">
        <v>282</v>
      </c>
      <c r="F3449" s="26">
        <v>44896</v>
      </c>
    </row>
    <row r="3450" spans="1:6" hidden="1">
      <c r="A3450" s="19">
        <v>22</v>
      </c>
      <c r="B3450" s="19" t="s">
        <v>29</v>
      </c>
      <c r="C3450" s="24">
        <f>'Filter by planned &amp; actual'!G1662</f>
        <v>45022677</v>
      </c>
      <c r="D3450" s="24">
        <f>'Filter by planned &amp; actual'!G3450</f>
        <v>0</v>
      </c>
      <c r="E3450" s="19" t="s">
        <v>282</v>
      </c>
      <c r="F3450" s="26">
        <v>44896</v>
      </c>
    </row>
    <row r="3451" spans="1:6" hidden="1">
      <c r="A3451" s="19">
        <v>23</v>
      </c>
      <c r="B3451" s="19" t="s">
        <v>30</v>
      </c>
      <c r="C3451" s="24">
        <f>'Filter by planned &amp; actual'!G1663</f>
        <v>11267416</v>
      </c>
      <c r="D3451" s="24">
        <f>'Filter by planned &amp; actual'!G3451</f>
        <v>0</v>
      </c>
      <c r="E3451" s="19" t="s">
        <v>282</v>
      </c>
      <c r="F3451" s="26">
        <v>44896</v>
      </c>
    </row>
    <row r="3452" spans="1:6" hidden="1">
      <c r="A3452" s="19">
        <v>24</v>
      </c>
      <c r="B3452" s="19" t="s">
        <v>31</v>
      </c>
      <c r="C3452" s="24">
        <f>'Filter by planned &amp; actual'!G1664</f>
        <v>791408.26990889746</v>
      </c>
      <c r="D3452" s="24">
        <f>'Filter by planned &amp; actual'!G3452</f>
        <v>0</v>
      </c>
      <c r="E3452" s="19" t="s">
        <v>282</v>
      </c>
      <c r="F3452" s="26">
        <v>44896</v>
      </c>
    </row>
    <row r="3453" spans="1:6" hidden="1">
      <c r="A3453" s="19">
        <v>25</v>
      </c>
      <c r="B3453" s="19" t="s">
        <v>32</v>
      </c>
      <c r="C3453" s="24">
        <f>'Filter by planned &amp; actual'!G1665</f>
        <v>0</v>
      </c>
      <c r="D3453" s="24">
        <f>'Filter by planned &amp; actual'!G3453</f>
        <v>0</v>
      </c>
      <c r="E3453" s="19" t="s">
        <v>282</v>
      </c>
      <c r="F3453" s="26">
        <v>44896</v>
      </c>
    </row>
    <row r="3454" spans="1:6" hidden="1">
      <c r="A3454" s="19">
        <v>26</v>
      </c>
      <c r="B3454" s="19" t="s">
        <v>34</v>
      </c>
      <c r="C3454" s="24">
        <f>'Filter by planned &amp; actual'!G1666</f>
        <v>0</v>
      </c>
      <c r="D3454" s="24">
        <f>'Filter by planned &amp; actual'!G3454</f>
        <v>0</v>
      </c>
      <c r="E3454" s="19" t="s">
        <v>282</v>
      </c>
      <c r="F3454" s="26">
        <v>44896</v>
      </c>
    </row>
    <row r="3455" spans="1:6" hidden="1">
      <c r="A3455" s="19">
        <v>27</v>
      </c>
      <c r="B3455" s="19" t="s">
        <v>35</v>
      </c>
      <c r="C3455" s="24">
        <f>'Filter by planned &amp; actual'!G1667</f>
        <v>0</v>
      </c>
      <c r="D3455" s="24">
        <f>'Filter by planned &amp; actual'!G3455</f>
        <v>0</v>
      </c>
      <c r="E3455" s="19" t="s">
        <v>282</v>
      </c>
      <c r="F3455" s="26">
        <v>44896</v>
      </c>
    </row>
    <row r="3456" spans="1:6" hidden="1">
      <c r="A3456" s="19">
        <v>28</v>
      </c>
      <c r="B3456" s="19" t="s">
        <v>36</v>
      </c>
      <c r="C3456" s="24">
        <f>'Filter by planned &amp; actual'!G1668</f>
        <v>0</v>
      </c>
      <c r="D3456" s="24">
        <f>'Filter by planned &amp; actual'!G3456</f>
        <v>0</v>
      </c>
      <c r="E3456" s="19" t="s">
        <v>282</v>
      </c>
      <c r="F3456" s="26">
        <v>44896</v>
      </c>
    </row>
    <row r="3457" spans="1:6" hidden="1">
      <c r="A3457" s="19">
        <v>29</v>
      </c>
      <c r="B3457" s="19" t="s">
        <v>37</v>
      </c>
      <c r="C3457" s="24">
        <f>'Filter by planned &amp; actual'!G1669</f>
        <v>0</v>
      </c>
      <c r="D3457" s="24">
        <f>'Filter by planned &amp; actual'!G3457</f>
        <v>0</v>
      </c>
      <c r="E3457" s="19" t="s">
        <v>282</v>
      </c>
      <c r="F3457" s="26">
        <v>44896</v>
      </c>
    </row>
    <row r="3458" spans="1:6" hidden="1">
      <c r="A3458" s="19">
        <v>30</v>
      </c>
      <c r="B3458" s="19" t="s">
        <v>38</v>
      </c>
      <c r="C3458" s="24">
        <f>'Filter by planned &amp; actual'!G1670</f>
        <v>0</v>
      </c>
      <c r="D3458" s="24">
        <f>'Filter by planned &amp; actual'!G3458</f>
        <v>0</v>
      </c>
      <c r="E3458" s="19" t="s">
        <v>282</v>
      </c>
      <c r="F3458" s="26">
        <v>44896</v>
      </c>
    </row>
    <row r="3459" spans="1:6" hidden="1">
      <c r="A3459" s="19">
        <v>31</v>
      </c>
      <c r="B3459" s="19" t="s">
        <v>39</v>
      </c>
      <c r="C3459" s="24">
        <f>'Filter by planned &amp; actual'!G1671</f>
        <v>0</v>
      </c>
      <c r="D3459" s="24">
        <f>'Filter by planned &amp; actual'!G3459</f>
        <v>0</v>
      </c>
      <c r="E3459" s="19" t="s">
        <v>282</v>
      </c>
      <c r="F3459" s="26">
        <v>44896</v>
      </c>
    </row>
    <row r="3460" spans="1:6" hidden="1">
      <c r="A3460" s="19">
        <v>32</v>
      </c>
      <c r="B3460" s="19" t="s">
        <v>40</v>
      </c>
      <c r="C3460" s="24">
        <f>'Filter by planned &amp; actual'!G1672</f>
        <v>0</v>
      </c>
      <c r="D3460" s="24">
        <f>'Filter by planned &amp; actual'!G3460</f>
        <v>0</v>
      </c>
      <c r="E3460" s="19" t="s">
        <v>282</v>
      </c>
      <c r="F3460" s="26">
        <v>44896</v>
      </c>
    </row>
    <row r="3461" spans="1:6" hidden="1">
      <c r="A3461" s="19">
        <v>33</v>
      </c>
      <c r="B3461" s="19" t="s">
        <v>41</v>
      </c>
      <c r="C3461" s="24">
        <f>'Filter by planned &amp; actual'!G1673</f>
        <v>0</v>
      </c>
      <c r="D3461" s="24">
        <f>'Filter by planned &amp; actual'!G3461</f>
        <v>0</v>
      </c>
      <c r="E3461" s="19" t="s">
        <v>282</v>
      </c>
      <c r="F3461" s="26">
        <v>44896</v>
      </c>
    </row>
    <row r="3462" spans="1:6" hidden="1">
      <c r="A3462" s="19">
        <v>34</v>
      </c>
      <c r="B3462" s="19" t="s">
        <v>42</v>
      </c>
      <c r="C3462" s="24">
        <f>'Filter by planned &amp; actual'!G1674</f>
        <v>0</v>
      </c>
      <c r="D3462" s="24">
        <f>'Filter by planned &amp; actual'!G3462</f>
        <v>0</v>
      </c>
      <c r="E3462" s="19" t="s">
        <v>282</v>
      </c>
      <c r="F3462" s="26">
        <v>44896</v>
      </c>
    </row>
    <row r="3463" spans="1:6" hidden="1">
      <c r="A3463" s="19">
        <v>35</v>
      </c>
      <c r="B3463" s="19" t="s">
        <v>43</v>
      </c>
      <c r="C3463" s="24">
        <f>'Filter by planned &amp; actual'!G1675</f>
        <v>0</v>
      </c>
      <c r="D3463" s="24">
        <f>'Filter by planned &amp; actual'!G3463</f>
        <v>0</v>
      </c>
      <c r="E3463" s="19" t="s">
        <v>282</v>
      </c>
      <c r="F3463" s="26">
        <v>44896</v>
      </c>
    </row>
    <row r="3464" spans="1:6" hidden="1">
      <c r="A3464" s="19">
        <v>36</v>
      </c>
      <c r="B3464" s="19" t="s">
        <v>44</v>
      </c>
      <c r="C3464" s="24">
        <f>'Filter by planned &amp; actual'!G1676</f>
        <v>0</v>
      </c>
      <c r="D3464" s="24">
        <f>'Filter by planned &amp; actual'!G3464</f>
        <v>0</v>
      </c>
      <c r="E3464" s="19" t="s">
        <v>282</v>
      </c>
      <c r="F3464" s="26">
        <v>44896</v>
      </c>
    </row>
    <row r="3465" spans="1:6" hidden="1">
      <c r="A3465">
        <v>37</v>
      </c>
      <c r="B3465" t="s">
        <v>1980</v>
      </c>
      <c r="C3465" s="24">
        <f>'Filter by planned &amp; actual'!G1677</f>
        <v>0</v>
      </c>
      <c r="D3465" s="24">
        <f>'Filter by planned &amp; actual'!G3465</f>
        <v>0</v>
      </c>
      <c r="E3465" s="19" t="s">
        <v>282</v>
      </c>
      <c r="F3465" s="26">
        <v>44896</v>
      </c>
    </row>
    <row r="3466" spans="1:6" hidden="1">
      <c r="A3466">
        <v>38</v>
      </c>
      <c r="B3466" t="s">
        <v>1982</v>
      </c>
      <c r="C3466" s="24">
        <f>'Filter by planned &amp; actual'!G1678</f>
        <v>39919931</v>
      </c>
      <c r="D3466" s="24">
        <f>'Filter by planned &amp; actual'!G3466</f>
        <v>0</v>
      </c>
      <c r="E3466" s="19" t="s">
        <v>282</v>
      </c>
      <c r="F3466" s="26">
        <v>44896</v>
      </c>
    </row>
    <row r="3467" spans="1:6" hidden="1">
      <c r="A3467">
        <v>39</v>
      </c>
      <c r="B3467" t="s">
        <v>1984</v>
      </c>
      <c r="C3467" s="24">
        <f>'Filter by planned &amp; actual'!G1679</f>
        <v>0</v>
      </c>
      <c r="D3467" s="24">
        <f>'Filter by planned &amp; actual'!G3467</f>
        <v>0</v>
      </c>
      <c r="E3467" s="19" t="s">
        <v>282</v>
      </c>
      <c r="F3467" s="26">
        <v>44896</v>
      </c>
    </row>
    <row r="3468" spans="1:6" hidden="1">
      <c r="A3468">
        <v>40</v>
      </c>
      <c r="B3468" s="60" t="s">
        <v>2001</v>
      </c>
      <c r="C3468" s="24">
        <f>'Filter by planned &amp; actual'!G1680</f>
        <v>0</v>
      </c>
      <c r="D3468" s="24">
        <f>'Filter by planned &amp; actual'!G3468</f>
        <v>0</v>
      </c>
      <c r="E3468" s="19" t="s">
        <v>282</v>
      </c>
      <c r="F3468" s="26">
        <v>44896</v>
      </c>
    </row>
    <row r="3469" spans="1:6" hidden="1">
      <c r="A3469">
        <v>41</v>
      </c>
      <c r="B3469" s="60" t="s">
        <v>2002</v>
      </c>
      <c r="C3469" s="24">
        <f>'Filter by planned &amp; actual'!G1681</f>
        <v>0</v>
      </c>
      <c r="D3469" s="24">
        <f>'Filter by planned &amp; actual'!G3469</f>
        <v>0</v>
      </c>
      <c r="E3469" s="19" t="s">
        <v>282</v>
      </c>
      <c r="F3469" s="26">
        <v>44896</v>
      </c>
    </row>
    <row r="3470" spans="1:6" hidden="1">
      <c r="A3470">
        <v>42</v>
      </c>
      <c r="B3470" s="60" t="s">
        <v>2003</v>
      </c>
      <c r="C3470" s="24">
        <f>'Filter by planned &amp; actual'!G1682</f>
        <v>0</v>
      </c>
      <c r="D3470" s="24">
        <f>'Filter by planned &amp; actual'!G3470</f>
        <v>0</v>
      </c>
      <c r="E3470" s="19" t="s">
        <v>282</v>
      </c>
      <c r="F3470" s="26">
        <v>44896</v>
      </c>
    </row>
    <row r="3471" spans="1:6" hidden="1">
      <c r="A3471">
        <v>43</v>
      </c>
      <c r="B3471" t="s">
        <v>2064</v>
      </c>
      <c r="C3471" s="24">
        <f>'Filter by planned &amp; actual'!G1683</f>
        <v>0</v>
      </c>
      <c r="D3471" s="24">
        <f>'Filter by planned &amp; actual'!G3471</f>
        <v>0</v>
      </c>
      <c r="E3471" s="19" t="s">
        <v>282</v>
      </c>
      <c r="F3471" s="26">
        <v>44896</v>
      </c>
    </row>
    <row r="3472" spans="1:6" hidden="1">
      <c r="A3472">
        <v>44</v>
      </c>
      <c r="B3472" t="s">
        <v>2062</v>
      </c>
      <c r="C3472" s="24">
        <f>'Filter by planned &amp; actual'!G1684</f>
        <v>0</v>
      </c>
      <c r="D3472" s="24">
        <f>'Filter by planned &amp; actual'!G3472</f>
        <v>0</v>
      </c>
      <c r="E3472" s="19" t="s">
        <v>282</v>
      </c>
      <c r="F3472" s="26">
        <v>44896</v>
      </c>
    </row>
    <row r="3473" spans="1:6" hidden="1">
      <c r="A3473">
        <v>45</v>
      </c>
      <c r="B3473" t="s">
        <v>2063</v>
      </c>
      <c r="C3473" s="24">
        <f>'Filter by planned &amp; actual'!G1685</f>
        <v>0</v>
      </c>
      <c r="D3473" s="24">
        <f>'Filter by planned &amp; actual'!G3473</f>
        <v>0</v>
      </c>
      <c r="E3473" s="19" t="s">
        <v>282</v>
      </c>
      <c r="F3473" s="26">
        <v>44896</v>
      </c>
    </row>
    <row r="3474" spans="1:6" hidden="1">
      <c r="A3474">
        <v>46</v>
      </c>
      <c r="B3474" s="12" t="s">
        <v>2065</v>
      </c>
      <c r="C3474" s="24">
        <f>'Filter by planned &amp; actual'!G1686</f>
        <v>0</v>
      </c>
      <c r="D3474" s="24">
        <f>'Filter by planned &amp; actual'!G3474</f>
        <v>0</v>
      </c>
      <c r="E3474" s="19" t="s">
        <v>282</v>
      </c>
      <c r="F3474" s="26">
        <v>44896</v>
      </c>
    </row>
    <row r="3475" spans="1:6" hidden="1">
      <c r="A3475">
        <v>47</v>
      </c>
      <c r="B3475" s="12" t="s">
        <v>2066</v>
      </c>
      <c r="C3475" s="24">
        <f>'Filter by planned &amp; actual'!G1687</f>
        <v>35318206</v>
      </c>
      <c r="D3475" s="24">
        <f>'Filter by planned &amp; actual'!G3475</f>
        <v>0</v>
      </c>
      <c r="E3475" s="19" t="s">
        <v>282</v>
      </c>
      <c r="F3475" s="26">
        <v>44896</v>
      </c>
    </row>
    <row r="3476" spans="1:6" hidden="1">
      <c r="A3476">
        <v>48</v>
      </c>
      <c r="B3476" t="s">
        <v>2068</v>
      </c>
      <c r="C3476" s="24">
        <f>'Filter by planned &amp; actual'!G1688</f>
        <v>0</v>
      </c>
      <c r="D3476" s="24">
        <f>'Filter by planned &amp; actual'!G3476</f>
        <v>0</v>
      </c>
      <c r="E3476" s="19" t="s">
        <v>282</v>
      </c>
      <c r="F3476" s="26">
        <v>44896</v>
      </c>
    </row>
    <row r="3477" spans="1:6" hidden="1">
      <c r="A3477">
        <v>49</v>
      </c>
      <c r="B3477" t="s">
        <v>2069</v>
      </c>
      <c r="C3477" s="24">
        <f>'Filter by planned &amp; actual'!G1689</f>
        <v>0</v>
      </c>
      <c r="D3477" s="24">
        <f>'Filter by planned &amp; actual'!G3477</f>
        <v>0</v>
      </c>
      <c r="E3477" s="19" t="s">
        <v>282</v>
      </c>
      <c r="F3477" s="26">
        <v>44896</v>
      </c>
    </row>
    <row r="3478" spans="1:6" hidden="1">
      <c r="A3478">
        <v>50</v>
      </c>
      <c r="B3478" t="s">
        <v>66</v>
      </c>
      <c r="C3478" s="24">
        <f>'Filter by planned &amp; actual'!G1690</f>
        <v>0</v>
      </c>
      <c r="D3478" s="24">
        <f>'Filter by planned &amp; actual'!G3478</f>
        <v>0</v>
      </c>
      <c r="E3478" s="19" t="s">
        <v>282</v>
      </c>
      <c r="F3478" s="26">
        <v>44896</v>
      </c>
    </row>
    <row r="3479" spans="1:6" hidden="1">
      <c r="A3479">
        <v>51</v>
      </c>
      <c r="B3479" t="s">
        <v>67</v>
      </c>
      <c r="C3479" s="24">
        <f>'Filter by planned &amp; actual'!G1691</f>
        <v>0</v>
      </c>
      <c r="D3479" s="24">
        <f>'Filter by planned &amp; actual'!G3479</f>
        <v>0</v>
      </c>
      <c r="E3479" s="19" t="s">
        <v>282</v>
      </c>
      <c r="F3479" s="26">
        <v>44896</v>
      </c>
    </row>
    <row r="3480" spans="1:6" hidden="1">
      <c r="A3480">
        <v>52</v>
      </c>
      <c r="B3480" t="s">
        <v>68</v>
      </c>
      <c r="C3480" s="24">
        <f>'Filter by planned &amp; actual'!G1692</f>
        <v>0</v>
      </c>
      <c r="D3480" s="24">
        <f>'Filter by planned &amp; actual'!G3480</f>
        <v>0</v>
      </c>
      <c r="E3480" s="19" t="s">
        <v>282</v>
      </c>
      <c r="F3480" s="26">
        <v>44896</v>
      </c>
    </row>
    <row r="3481" spans="1:6" hidden="1">
      <c r="A3481">
        <v>53</v>
      </c>
      <c r="B3481" t="s">
        <v>69</v>
      </c>
      <c r="C3481" s="24">
        <f>'Filter by planned &amp; actual'!G1693</f>
        <v>0</v>
      </c>
      <c r="D3481" s="24">
        <f>'Filter by planned &amp; actual'!G3481</f>
        <v>0</v>
      </c>
      <c r="E3481" s="19" t="s">
        <v>282</v>
      </c>
      <c r="F3481" s="26">
        <v>44896</v>
      </c>
    </row>
    <row r="3482" spans="1:6" hidden="1">
      <c r="A3482">
        <v>54</v>
      </c>
      <c r="B3482" t="s">
        <v>70</v>
      </c>
      <c r="C3482" s="24">
        <f>'Filter by planned &amp; actual'!G1694</f>
        <v>0</v>
      </c>
      <c r="D3482" s="24">
        <f>'Filter by planned &amp; actual'!G3482</f>
        <v>0</v>
      </c>
      <c r="E3482" s="19" t="s">
        <v>282</v>
      </c>
      <c r="F3482" s="26">
        <v>44896</v>
      </c>
    </row>
    <row r="3483" spans="1:6" hidden="1">
      <c r="A3483">
        <v>55</v>
      </c>
      <c r="B3483" t="s">
        <v>71</v>
      </c>
      <c r="C3483" s="24">
        <f>'Filter by planned &amp; actual'!G1695</f>
        <v>0</v>
      </c>
      <c r="D3483" s="24">
        <f>'Filter by planned &amp; actual'!G3483</f>
        <v>0</v>
      </c>
      <c r="E3483" s="19" t="s">
        <v>282</v>
      </c>
      <c r="F3483" s="26">
        <v>44896</v>
      </c>
    </row>
    <row r="3484" spans="1:6" hidden="1">
      <c r="A3484">
        <v>56</v>
      </c>
      <c r="B3484" t="s">
        <v>72</v>
      </c>
      <c r="C3484" s="24">
        <f>'Filter by planned &amp; actual'!G1696</f>
        <v>0</v>
      </c>
      <c r="D3484" s="24">
        <f>'Filter by planned &amp; actual'!G3484</f>
        <v>0</v>
      </c>
      <c r="E3484" s="19" t="s">
        <v>282</v>
      </c>
      <c r="F3484" s="26">
        <v>44896</v>
      </c>
    </row>
    <row r="3485" spans="1:6" hidden="1">
      <c r="A3485">
        <v>57</v>
      </c>
      <c r="B3485" t="s">
        <v>73</v>
      </c>
      <c r="C3485" s="24">
        <f>'Filter by planned &amp; actual'!G1697</f>
        <v>0</v>
      </c>
      <c r="D3485" s="24">
        <f>'Filter by planned &amp; actual'!G3485</f>
        <v>0</v>
      </c>
      <c r="E3485" s="19" t="s">
        <v>282</v>
      </c>
      <c r="F3485" s="26">
        <v>44896</v>
      </c>
    </row>
    <row r="3486" spans="1:6" hidden="1">
      <c r="A3486">
        <v>58</v>
      </c>
      <c r="B3486" t="s">
        <v>74</v>
      </c>
      <c r="C3486" s="24">
        <f>'Filter by planned &amp; actual'!G1698</f>
        <v>0</v>
      </c>
      <c r="D3486" s="24">
        <f>'Filter by planned &amp; actual'!G3486</f>
        <v>0</v>
      </c>
      <c r="E3486" s="19" t="s">
        <v>282</v>
      </c>
      <c r="F3486" s="26">
        <v>44896</v>
      </c>
    </row>
    <row r="3487" spans="1:6" hidden="1">
      <c r="A3487">
        <v>59</v>
      </c>
      <c r="B3487" t="s">
        <v>75</v>
      </c>
      <c r="C3487" s="24">
        <f>'Filter by planned &amp; actual'!G1699</f>
        <v>0</v>
      </c>
      <c r="D3487" s="24">
        <f>'Filter by planned &amp; actual'!G3487</f>
        <v>0</v>
      </c>
      <c r="E3487" s="19" t="s">
        <v>282</v>
      </c>
      <c r="F3487" s="26">
        <v>44896</v>
      </c>
    </row>
    <row r="3488" spans="1:6" hidden="1">
      <c r="A3488">
        <v>60</v>
      </c>
      <c r="B3488" t="s">
        <v>76</v>
      </c>
      <c r="C3488" s="24">
        <f>'Filter by planned &amp; actual'!G1700</f>
        <v>0</v>
      </c>
      <c r="D3488" s="24">
        <f>'Filter by planned &amp; actual'!G3488</f>
        <v>0</v>
      </c>
      <c r="E3488" s="19" t="s">
        <v>282</v>
      </c>
      <c r="F3488" s="26">
        <v>44896</v>
      </c>
    </row>
    <row r="3489" spans="1:6" hidden="1">
      <c r="A3489">
        <v>61</v>
      </c>
      <c r="B3489" t="s">
        <v>77</v>
      </c>
      <c r="C3489" s="24">
        <f>'Filter by planned &amp; actual'!G1701</f>
        <v>0</v>
      </c>
      <c r="D3489" s="24">
        <f>'Filter by planned &amp; actual'!G3489</f>
        <v>0</v>
      </c>
      <c r="E3489" s="19" t="s">
        <v>282</v>
      </c>
      <c r="F3489" s="26">
        <v>44896</v>
      </c>
    </row>
    <row r="3490" spans="1:6" hidden="1">
      <c r="A3490">
        <v>62</v>
      </c>
      <c r="B3490" t="s">
        <v>87</v>
      </c>
      <c r="C3490" s="24">
        <f>'Filter by planned &amp; actual'!G1702</f>
        <v>0</v>
      </c>
      <c r="D3490" s="24">
        <f>'Filter by planned &amp; actual'!G3490</f>
        <v>0</v>
      </c>
      <c r="E3490" s="19" t="s">
        <v>282</v>
      </c>
      <c r="F3490" s="26">
        <v>44896</v>
      </c>
    </row>
    <row r="3491" spans="1:6" hidden="1">
      <c r="A3491">
        <v>63</v>
      </c>
      <c r="B3491" t="s">
        <v>93</v>
      </c>
      <c r="C3491" s="24">
        <f>'Filter by planned &amp; actual'!G1703</f>
        <v>0</v>
      </c>
      <c r="D3491" s="24">
        <f>'Filter by planned &amp; actual'!G3491</f>
        <v>0</v>
      </c>
      <c r="E3491" s="19" t="s">
        <v>282</v>
      </c>
      <c r="F3491" s="26">
        <v>44896</v>
      </c>
    </row>
    <row r="3492" spans="1:6" hidden="1">
      <c r="A3492">
        <v>64</v>
      </c>
      <c r="B3492" t="s">
        <v>94</v>
      </c>
      <c r="C3492" s="24">
        <f>'Filter by planned &amp; actual'!G1704</f>
        <v>0</v>
      </c>
      <c r="D3492" s="24">
        <f>'Filter by planned &amp; actual'!G3492</f>
        <v>0</v>
      </c>
      <c r="E3492" s="19" t="s">
        <v>282</v>
      </c>
      <c r="F3492" s="26">
        <v>44896</v>
      </c>
    </row>
    <row r="3493" spans="1:6" hidden="1">
      <c r="A3493">
        <v>65</v>
      </c>
      <c r="B3493" t="s">
        <v>95</v>
      </c>
      <c r="C3493" s="24">
        <f>'Filter by planned &amp; actual'!G1705</f>
        <v>0</v>
      </c>
      <c r="D3493" s="24">
        <f>'Filter by planned &amp; actual'!G3493</f>
        <v>0</v>
      </c>
      <c r="E3493" s="19" t="s">
        <v>282</v>
      </c>
      <c r="F3493" s="26">
        <v>44896</v>
      </c>
    </row>
    <row r="3494" spans="1:6" hidden="1">
      <c r="A3494">
        <v>66</v>
      </c>
      <c r="B3494" t="s">
        <v>96</v>
      </c>
      <c r="C3494" s="24">
        <f>'Filter by planned &amp; actual'!G1706</f>
        <v>0</v>
      </c>
      <c r="D3494" s="24">
        <f>'Filter by planned &amp; actual'!G3494</f>
        <v>0</v>
      </c>
      <c r="E3494" s="19" t="s">
        <v>282</v>
      </c>
      <c r="F3494" s="26">
        <v>44896</v>
      </c>
    </row>
    <row r="3495" spans="1:6" hidden="1">
      <c r="A3495">
        <v>67</v>
      </c>
      <c r="B3495" t="s">
        <v>97</v>
      </c>
      <c r="C3495" s="24">
        <f>'Filter by planned &amp; actual'!G1707</f>
        <v>0</v>
      </c>
      <c r="D3495" s="24">
        <f>'Filter by planned &amp; actual'!G3495</f>
        <v>0</v>
      </c>
      <c r="E3495" s="19" t="s">
        <v>282</v>
      </c>
      <c r="F3495" s="26">
        <v>44896</v>
      </c>
    </row>
    <row r="3496" spans="1:6" hidden="1">
      <c r="A3496">
        <v>68</v>
      </c>
      <c r="B3496" t="s">
        <v>98</v>
      </c>
      <c r="C3496" s="24">
        <f>'Filter by planned &amp; actual'!G1708</f>
        <v>0</v>
      </c>
      <c r="D3496" s="24">
        <f>'Filter by planned &amp; actual'!G3496</f>
        <v>0</v>
      </c>
      <c r="E3496" s="19" t="s">
        <v>282</v>
      </c>
      <c r="F3496" s="26">
        <v>44896</v>
      </c>
    </row>
    <row r="3497" spans="1:6" hidden="1">
      <c r="A3497">
        <v>69</v>
      </c>
      <c r="B3497" t="s">
        <v>99</v>
      </c>
      <c r="C3497" s="24">
        <f>'Filter by planned &amp; actual'!G1709</f>
        <v>0</v>
      </c>
      <c r="D3497" s="24">
        <f>'Filter by planned &amp; actual'!G3497</f>
        <v>0</v>
      </c>
      <c r="E3497" s="19" t="s">
        <v>282</v>
      </c>
      <c r="F3497" s="26">
        <v>44896</v>
      </c>
    </row>
    <row r="3498" spans="1:6" hidden="1">
      <c r="A3498">
        <v>70</v>
      </c>
      <c r="B3498" t="s">
        <v>100</v>
      </c>
      <c r="C3498" s="24">
        <f>'Filter by planned &amp; actual'!G1710</f>
        <v>0</v>
      </c>
      <c r="D3498" s="24">
        <f>'Filter by planned &amp; actual'!G3498</f>
        <v>0</v>
      </c>
      <c r="E3498" s="19" t="s">
        <v>282</v>
      </c>
      <c r="F3498" s="26">
        <v>44896</v>
      </c>
    </row>
    <row r="3499" spans="1:6" hidden="1">
      <c r="A3499">
        <v>71</v>
      </c>
      <c r="B3499" t="s">
        <v>101</v>
      </c>
      <c r="C3499" s="24">
        <f>'Filter by planned &amp; actual'!G1711</f>
        <v>0</v>
      </c>
      <c r="D3499" s="24">
        <f>'Filter by planned &amp; actual'!G3499</f>
        <v>0</v>
      </c>
      <c r="E3499" s="19" t="s">
        <v>282</v>
      </c>
      <c r="F3499" s="26">
        <v>44896</v>
      </c>
    </row>
    <row r="3500" spans="1:6" hidden="1">
      <c r="A3500">
        <v>72</v>
      </c>
      <c r="B3500" t="s">
        <v>102</v>
      </c>
      <c r="C3500" s="24">
        <f>'Filter by planned &amp; actual'!G1712</f>
        <v>0</v>
      </c>
      <c r="D3500" s="24">
        <f>'Filter by planned &amp; actual'!G3500</f>
        <v>0</v>
      </c>
      <c r="E3500" s="19" t="s">
        <v>282</v>
      </c>
      <c r="F3500" s="26">
        <v>44896</v>
      </c>
    </row>
    <row r="3501" spans="1:6" hidden="1">
      <c r="A3501">
        <v>73</v>
      </c>
      <c r="B3501" t="s">
        <v>103</v>
      </c>
      <c r="C3501" s="24">
        <f>'Filter by planned &amp; actual'!G1713</f>
        <v>0</v>
      </c>
      <c r="D3501" s="24">
        <f>'Filter by planned &amp; actual'!G3501</f>
        <v>0</v>
      </c>
      <c r="E3501" s="19" t="s">
        <v>282</v>
      </c>
      <c r="F3501" s="26">
        <v>44896</v>
      </c>
    </row>
    <row r="3502" spans="1:6" hidden="1">
      <c r="A3502">
        <v>74</v>
      </c>
      <c r="B3502" t="s">
        <v>104</v>
      </c>
      <c r="C3502" s="24">
        <f>'Filter by planned &amp; actual'!G1714</f>
        <v>0</v>
      </c>
      <c r="D3502" s="24">
        <f>'Filter by planned &amp; actual'!G3502</f>
        <v>0</v>
      </c>
      <c r="E3502" s="19" t="s">
        <v>282</v>
      </c>
      <c r="F3502" s="26">
        <v>44896</v>
      </c>
    </row>
    <row r="3503" spans="1:6" hidden="1">
      <c r="A3503">
        <v>75</v>
      </c>
      <c r="B3503" t="s">
        <v>105</v>
      </c>
      <c r="C3503" s="24">
        <f>'Filter by planned &amp; actual'!G1715</f>
        <v>0</v>
      </c>
      <c r="D3503" s="24">
        <f>'Filter by planned &amp; actual'!G3503</f>
        <v>0</v>
      </c>
      <c r="E3503" s="19" t="s">
        <v>282</v>
      </c>
      <c r="F3503" s="26">
        <v>44896</v>
      </c>
    </row>
    <row r="3504" spans="1:6" hidden="1">
      <c r="A3504">
        <v>76</v>
      </c>
      <c r="B3504" t="s">
        <v>111</v>
      </c>
      <c r="C3504" s="24">
        <f>'Filter by planned &amp; actual'!G1716</f>
        <v>0</v>
      </c>
      <c r="D3504" s="24">
        <f>'Filter by planned &amp; actual'!G3504</f>
        <v>0</v>
      </c>
      <c r="E3504" s="19" t="s">
        <v>282</v>
      </c>
      <c r="F3504" s="26">
        <v>44896</v>
      </c>
    </row>
    <row r="3505" spans="1:6" hidden="1">
      <c r="A3505">
        <v>77</v>
      </c>
      <c r="B3505" t="s">
        <v>112</v>
      </c>
      <c r="C3505" s="24">
        <f>'Filter by planned &amp; actual'!G1717</f>
        <v>0</v>
      </c>
      <c r="D3505" s="24">
        <f>'Filter by planned &amp; actual'!G3505</f>
        <v>0</v>
      </c>
      <c r="E3505" s="19" t="s">
        <v>282</v>
      </c>
      <c r="F3505" s="26">
        <v>44896</v>
      </c>
    </row>
    <row r="3506" spans="1:6" hidden="1">
      <c r="A3506">
        <v>78</v>
      </c>
      <c r="B3506" t="s">
        <v>113</v>
      </c>
      <c r="C3506" s="24">
        <f>'Filter by planned &amp; actual'!G1718</f>
        <v>0</v>
      </c>
      <c r="D3506" s="24">
        <f>'Filter by planned &amp; actual'!G3506</f>
        <v>0</v>
      </c>
      <c r="E3506" s="19" t="s">
        <v>282</v>
      </c>
      <c r="F3506" s="26">
        <v>44896</v>
      </c>
    </row>
    <row r="3507" spans="1:6" hidden="1">
      <c r="A3507">
        <v>79</v>
      </c>
      <c r="B3507" t="s">
        <v>114</v>
      </c>
      <c r="C3507" s="24">
        <f>'Filter by planned &amp; actual'!G1719</f>
        <v>0</v>
      </c>
      <c r="D3507" s="24">
        <f>'Filter by planned &amp; actual'!G3507</f>
        <v>0</v>
      </c>
      <c r="E3507" s="19" t="s">
        <v>282</v>
      </c>
      <c r="F3507" s="26">
        <v>44896</v>
      </c>
    </row>
    <row r="3508" spans="1:6" hidden="1">
      <c r="A3508">
        <v>80</v>
      </c>
      <c r="B3508" t="s">
        <v>115</v>
      </c>
      <c r="C3508" s="24">
        <f>'Filter by planned &amp; actual'!G1720</f>
        <v>0</v>
      </c>
      <c r="D3508" s="24">
        <f>'Filter by planned &amp; actual'!G3508</f>
        <v>0</v>
      </c>
      <c r="E3508" s="19" t="s">
        <v>282</v>
      </c>
      <c r="F3508" s="26">
        <v>44896</v>
      </c>
    </row>
    <row r="3509" spans="1:6" hidden="1">
      <c r="A3509">
        <v>81</v>
      </c>
      <c r="B3509" t="s">
        <v>116</v>
      </c>
      <c r="C3509" s="24">
        <f>'Filter by planned &amp; actual'!G1721</f>
        <v>0</v>
      </c>
      <c r="D3509" s="24">
        <f>'Filter by planned &amp; actual'!G3509</f>
        <v>0</v>
      </c>
      <c r="E3509" s="19" t="s">
        <v>282</v>
      </c>
      <c r="F3509" s="26">
        <v>44896</v>
      </c>
    </row>
    <row r="3510" spans="1:6" hidden="1">
      <c r="A3510">
        <v>82</v>
      </c>
      <c r="B3510" t="s">
        <v>117</v>
      </c>
      <c r="C3510" s="24">
        <f>'Filter by planned &amp; actual'!G1722</f>
        <v>0</v>
      </c>
      <c r="D3510" s="24">
        <f>'Filter by planned &amp; actual'!G3510</f>
        <v>0</v>
      </c>
      <c r="E3510" s="19" t="s">
        <v>282</v>
      </c>
      <c r="F3510" s="26">
        <v>44896</v>
      </c>
    </row>
    <row r="3511" spans="1:6" hidden="1">
      <c r="A3511">
        <v>83</v>
      </c>
      <c r="B3511" t="s">
        <v>118</v>
      </c>
      <c r="C3511" s="24">
        <f>'Filter by planned &amp; actual'!G1723</f>
        <v>0</v>
      </c>
      <c r="D3511" s="24">
        <f>'Filter by planned &amp; actual'!G3511</f>
        <v>0</v>
      </c>
      <c r="E3511" s="19" t="s">
        <v>282</v>
      </c>
      <c r="F3511" s="26">
        <v>44896</v>
      </c>
    </row>
    <row r="3512" spans="1:6" hidden="1">
      <c r="A3512">
        <v>84</v>
      </c>
      <c r="B3512" t="s">
        <v>119</v>
      </c>
      <c r="C3512" s="24">
        <f>'Filter by planned &amp; actual'!G1724</f>
        <v>0</v>
      </c>
      <c r="D3512" s="24">
        <f>'Filter by planned &amp; actual'!G3512</f>
        <v>0</v>
      </c>
      <c r="E3512" s="19" t="s">
        <v>282</v>
      </c>
      <c r="F3512" s="26">
        <v>44896</v>
      </c>
    </row>
    <row r="3513" spans="1:6" hidden="1">
      <c r="A3513">
        <v>85</v>
      </c>
      <c r="B3513" t="s">
        <v>120</v>
      </c>
      <c r="C3513" s="24">
        <f>'Filter by planned &amp; actual'!G1725</f>
        <v>0</v>
      </c>
      <c r="D3513" s="24">
        <f>'Filter by planned &amp; actual'!G3513</f>
        <v>0</v>
      </c>
      <c r="E3513" s="19" t="s">
        <v>282</v>
      </c>
      <c r="F3513" s="26">
        <v>44896</v>
      </c>
    </row>
    <row r="3514" spans="1:6" hidden="1">
      <c r="A3514">
        <v>86</v>
      </c>
      <c r="B3514" t="s">
        <v>121</v>
      </c>
      <c r="C3514" s="24">
        <f>'Filter by planned &amp; actual'!G1726</f>
        <v>0</v>
      </c>
      <c r="D3514" s="24">
        <f>'Filter by planned &amp; actual'!G3514</f>
        <v>0</v>
      </c>
      <c r="E3514" s="19" t="s">
        <v>282</v>
      </c>
      <c r="F3514" s="26">
        <v>44896</v>
      </c>
    </row>
    <row r="3515" spans="1:6" hidden="1">
      <c r="A3515">
        <v>87</v>
      </c>
      <c r="B3515" t="s">
        <v>122</v>
      </c>
      <c r="C3515" s="24">
        <f>'Filter by planned &amp; actual'!G1727</f>
        <v>0</v>
      </c>
      <c r="D3515" s="24">
        <f>'Filter by planned &amp; actual'!G3515</f>
        <v>0</v>
      </c>
      <c r="E3515" s="19" t="s">
        <v>282</v>
      </c>
      <c r="F3515" s="26">
        <v>44896</v>
      </c>
    </row>
    <row r="3516" spans="1:6" hidden="1">
      <c r="A3516">
        <v>88</v>
      </c>
      <c r="B3516" t="s">
        <v>123</v>
      </c>
      <c r="C3516" s="24">
        <f>'Filter by planned &amp; actual'!G1728</f>
        <v>0</v>
      </c>
      <c r="D3516" s="24">
        <f>'Filter by planned &amp; actual'!G3516</f>
        <v>0</v>
      </c>
      <c r="E3516" s="19" t="s">
        <v>282</v>
      </c>
      <c r="F3516" s="26">
        <v>44896</v>
      </c>
    </row>
    <row r="3517" spans="1:6" hidden="1">
      <c r="A3517">
        <v>89</v>
      </c>
      <c r="B3517" t="s">
        <v>126</v>
      </c>
      <c r="C3517" s="24">
        <f>'Filter by planned &amp; actual'!G1729</f>
        <v>0</v>
      </c>
      <c r="D3517" s="24">
        <f>'Filter by planned &amp; actual'!G3517</f>
        <v>0</v>
      </c>
      <c r="E3517" s="19" t="s">
        <v>282</v>
      </c>
      <c r="F3517" s="26">
        <v>44896</v>
      </c>
    </row>
    <row r="3518" spans="1:6" hidden="1">
      <c r="A3518">
        <v>90</v>
      </c>
      <c r="B3518" t="s">
        <v>284</v>
      </c>
      <c r="C3518" s="24">
        <f>'Filter by planned &amp; actual'!G1730</f>
        <v>0</v>
      </c>
      <c r="D3518" s="24">
        <f>'Filter by planned &amp; actual'!G3518</f>
        <v>0</v>
      </c>
      <c r="E3518" s="19" t="s">
        <v>282</v>
      </c>
      <c r="F3518" s="26">
        <v>44896</v>
      </c>
    </row>
    <row r="3519" spans="1:6" hidden="1">
      <c r="A3519" s="19">
        <v>91</v>
      </c>
      <c r="B3519" s="19" t="s">
        <v>2006</v>
      </c>
      <c r="C3519" s="24">
        <f>'Filter by planned &amp; actual'!G1731</f>
        <v>0</v>
      </c>
      <c r="D3519" s="24">
        <f>'Filter by planned &amp; actual'!G3519</f>
        <v>0</v>
      </c>
      <c r="E3519" s="19" t="s">
        <v>282</v>
      </c>
      <c r="F3519" s="26">
        <v>44896</v>
      </c>
    </row>
    <row r="3520" spans="1:6" hidden="1">
      <c r="A3520" s="19">
        <v>92</v>
      </c>
      <c r="B3520" s="19" t="s">
        <v>283</v>
      </c>
      <c r="C3520" s="24">
        <f>'Filter by planned &amp; actual'!G1732</f>
        <v>0</v>
      </c>
      <c r="D3520" s="24">
        <f>'Filter by planned &amp; actual'!G3520</f>
        <v>0</v>
      </c>
      <c r="E3520" s="19" t="s">
        <v>282</v>
      </c>
      <c r="F3520" s="26">
        <v>44896</v>
      </c>
    </row>
    <row r="3521" spans="1:6" hidden="1">
      <c r="A3521" s="19">
        <v>93</v>
      </c>
      <c r="B3521" s="19" t="s">
        <v>2005</v>
      </c>
      <c r="C3521" s="24">
        <f>'Filter by planned &amp; actual'!G1733</f>
        <v>0</v>
      </c>
      <c r="D3521" s="24">
        <f>'Filter by planned &amp; actual'!G3521</f>
        <v>0</v>
      </c>
      <c r="E3521" s="19" t="s">
        <v>282</v>
      </c>
      <c r="F3521" s="26">
        <v>44896</v>
      </c>
    </row>
    <row r="3522" spans="1:6" hidden="1">
      <c r="A3522" s="19">
        <v>94</v>
      </c>
      <c r="B3522" s="19" t="s">
        <v>2075</v>
      </c>
      <c r="C3522" s="24">
        <f>'Filter by planned &amp; actual'!G1734</f>
        <v>0</v>
      </c>
      <c r="D3522" s="24">
        <f>'Filter by planned &amp; actual'!G3522</f>
        <v>0</v>
      </c>
      <c r="E3522" s="19" t="s">
        <v>282</v>
      </c>
      <c r="F3522" s="26">
        <v>44896</v>
      </c>
    </row>
    <row r="3523" spans="1:6" hidden="1">
      <c r="A3523" s="19">
        <v>95</v>
      </c>
      <c r="B3523" s="19" t="s">
        <v>2076</v>
      </c>
      <c r="C3523" s="24">
        <f>'Filter by planned &amp; actual'!G1735</f>
        <v>0</v>
      </c>
      <c r="D3523" s="24">
        <f>'Filter by planned &amp; actual'!G3523</f>
        <v>0</v>
      </c>
      <c r="E3523" s="19" t="s">
        <v>282</v>
      </c>
      <c r="F3523" s="26">
        <v>44896</v>
      </c>
    </row>
    <row r="3524" spans="1:6" hidden="1">
      <c r="A3524" s="19">
        <v>96</v>
      </c>
      <c r="B3524" s="19" t="s">
        <v>2077</v>
      </c>
      <c r="C3524" s="24">
        <f>'Filter by planned &amp; actual'!G1736</f>
        <v>0</v>
      </c>
      <c r="D3524" s="24">
        <f>'Filter by planned &amp; actual'!G3524</f>
        <v>0</v>
      </c>
      <c r="E3524" s="19" t="s">
        <v>282</v>
      </c>
      <c r="F3524" s="26">
        <v>44896</v>
      </c>
    </row>
    <row r="3525" spans="1:6" hidden="1">
      <c r="A3525" s="19">
        <v>97</v>
      </c>
      <c r="B3525" s="19" t="s">
        <v>2078</v>
      </c>
      <c r="C3525" s="24">
        <f>'Filter by planned &amp; actual'!G1737</f>
        <v>3977898</v>
      </c>
      <c r="D3525" s="24">
        <f>'Filter by planned &amp; actual'!G3525</f>
        <v>0</v>
      </c>
      <c r="E3525" s="19" t="s">
        <v>282</v>
      </c>
      <c r="F3525" s="26">
        <v>44896</v>
      </c>
    </row>
    <row r="3526" spans="1:6" hidden="1">
      <c r="A3526" s="19">
        <v>98</v>
      </c>
      <c r="B3526" s="19" t="s">
        <v>2079</v>
      </c>
      <c r="C3526" s="24">
        <f>'Filter by planned &amp; actual'!G1738</f>
        <v>4115044</v>
      </c>
      <c r="D3526" s="24">
        <f>'Filter by planned &amp; actual'!G3526</f>
        <v>0</v>
      </c>
      <c r="E3526" s="19" t="s">
        <v>282</v>
      </c>
      <c r="F3526" s="26">
        <v>44896</v>
      </c>
    </row>
    <row r="3527" spans="1:6" hidden="1">
      <c r="A3527" s="19">
        <v>99</v>
      </c>
      <c r="B3527" s="19" t="s">
        <v>2080</v>
      </c>
      <c r="C3527" s="24">
        <f>'Filter by planned &amp; actual'!G1739</f>
        <v>20184485</v>
      </c>
      <c r="D3527" s="24">
        <f>'Filter by planned &amp; actual'!G3527</f>
        <v>0</v>
      </c>
      <c r="E3527" s="19" t="s">
        <v>282</v>
      </c>
      <c r="F3527" s="26">
        <v>44896</v>
      </c>
    </row>
    <row r="3528" spans="1:6" hidden="1">
      <c r="A3528" s="19">
        <v>100</v>
      </c>
      <c r="B3528" s="19" t="s">
        <v>2081</v>
      </c>
      <c r="C3528" s="24">
        <f>'Filter by planned &amp; actual'!G1740</f>
        <v>0</v>
      </c>
      <c r="D3528" s="24">
        <f>'Filter by planned &amp; actual'!G3528</f>
        <v>0</v>
      </c>
      <c r="E3528" s="19" t="s">
        <v>282</v>
      </c>
      <c r="F3528" s="26">
        <v>44896</v>
      </c>
    </row>
    <row r="3529" spans="1:6" hidden="1">
      <c r="A3529" s="19">
        <v>101</v>
      </c>
      <c r="B3529" s="19" t="s">
        <v>2082</v>
      </c>
      <c r="C3529" s="24">
        <f>'Filter by planned &amp; actual'!G1741</f>
        <v>0</v>
      </c>
      <c r="D3529" s="24">
        <f>'Filter by planned &amp; actual'!G3529</f>
        <v>0</v>
      </c>
      <c r="E3529" s="19" t="s">
        <v>282</v>
      </c>
      <c r="F3529" s="26">
        <v>44896</v>
      </c>
    </row>
    <row r="3530" spans="1:6" hidden="1">
      <c r="A3530" s="19">
        <v>102</v>
      </c>
      <c r="B3530" s="19" t="s">
        <v>2083</v>
      </c>
      <c r="C3530" s="24">
        <f>'Filter by planned &amp; actual'!G1742</f>
        <v>17035022</v>
      </c>
      <c r="D3530" s="24">
        <f>'Filter by planned &amp; actual'!G3530</f>
        <v>0</v>
      </c>
      <c r="E3530" s="19" t="s">
        <v>282</v>
      </c>
      <c r="F3530" s="26">
        <v>44896</v>
      </c>
    </row>
    <row r="3531" spans="1:6" hidden="1">
      <c r="A3531">
        <v>103</v>
      </c>
      <c r="B3531" t="s">
        <v>2085</v>
      </c>
      <c r="C3531" s="24">
        <f>'Filter by planned &amp; actual'!G1743</f>
        <v>0</v>
      </c>
      <c r="D3531" s="24">
        <f>'Filter by planned &amp; actual'!G3531</f>
        <v>0</v>
      </c>
      <c r="E3531" s="19" t="s">
        <v>282</v>
      </c>
      <c r="F3531" s="26">
        <v>44896</v>
      </c>
    </row>
    <row r="3532" spans="1:6" hidden="1">
      <c r="A3532">
        <v>104</v>
      </c>
      <c r="B3532" t="s">
        <v>2086</v>
      </c>
      <c r="C3532" s="24">
        <f>'Filter by planned &amp; actual'!G1744</f>
        <v>0</v>
      </c>
      <c r="D3532" s="24">
        <f>'Filter by planned &amp; actual'!G3532</f>
        <v>0</v>
      </c>
      <c r="E3532" s="19" t="s">
        <v>282</v>
      </c>
      <c r="F3532" s="26">
        <v>44896</v>
      </c>
    </row>
    <row r="3533" spans="1:6" hidden="1">
      <c r="A3533">
        <v>105</v>
      </c>
      <c r="B3533" t="s">
        <v>2087</v>
      </c>
      <c r="C3533" s="24">
        <f>'Filter by planned &amp; actual'!G1745</f>
        <v>0</v>
      </c>
      <c r="D3533" s="24">
        <f>'Filter by planned &amp; actual'!G3533</f>
        <v>0</v>
      </c>
      <c r="E3533" s="19" t="s">
        <v>282</v>
      </c>
      <c r="F3533" s="26">
        <v>44896</v>
      </c>
    </row>
    <row r="3534" spans="1:6" hidden="1">
      <c r="A3534">
        <v>106</v>
      </c>
      <c r="B3534" t="s">
        <v>2088</v>
      </c>
      <c r="C3534" s="24">
        <f>'Filter by planned &amp; actual'!G1746</f>
        <v>0</v>
      </c>
      <c r="D3534" s="24">
        <f>'Filter by planned &amp; actual'!G3534</f>
        <v>0</v>
      </c>
      <c r="E3534" s="19" t="s">
        <v>282</v>
      </c>
      <c r="F3534" s="26">
        <v>44896</v>
      </c>
    </row>
    <row r="3535" spans="1:6" hidden="1">
      <c r="A3535">
        <v>107</v>
      </c>
      <c r="B3535" t="s">
        <v>2089</v>
      </c>
      <c r="C3535" s="24">
        <f>'Filter by planned &amp; actual'!G1747</f>
        <v>0</v>
      </c>
      <c r="D3535" s="24">
        <f>'Filter by planned &amp; actual'!G3535</f>
        <v>0</v>
      </c>
      <c r="E3535" s="19" t="s">
        <v>282</v>
      </c>
      <c r="F3535" s="26">
        <v>44896</v>
      </c>
    </row>
    <row r="3536" spans="1:6" hidden="1">
      <c r="A3536">
        <v>108</v>
      </c>
      <c r="B3536" t="s">
        <v>2090</v>
      </c>
      <c r="C3536" s="24">
        <f>'Filter by planned &amp; actual'!G1748</f>
        <v>25454565</v>
      </c>
      <c r="D3536" s="24">
        <f>'Filter by planned &amp; actual'!G3536</f>
        <v>0</v>
      </c>
      <c r="E3536" s="19" t="s">
        <v>282</v>
      </c>
      <c r="F3536" s="26">
        <v>44896</v>
      </c>
    </row>
    <row r="3537" spans="1:6" hidden="1">
      <c r="A3537">
        <v>109</v>
      </c>
      <c r="B3537" t="s">
        <v>2091</v>
      </c>
      <c r="C3537" s="24">
        <f>'Filter by planned &amp; actual'!G1749</f>
        <v>0</v>
      </c>
      <c r="D3537" s="24">
        <f>'Filter by planned &amp; actual'!G3537</f>
        <v>0</v>
      </c>
      <c r="E3537" s="19" t="s">
        <v>282</v>
      </c>
      <c r="F3537" s="26">
        <v>44896</v>
      </c>
    </row>
    <row r="3538" spans="1:6" hidden="1">
      <c r="A3538" s="19">
        <v>110</v>
      </c>
      <c r="B3538" s="19" t="s">
        <v>2092</v>
      </c>
      <c r="C3538" s="24">
        <f>'Filter by planned &amp; actual'!G1750</f>
        <v>0</v>
      </c>
      <c r="D3538" s="24">
        <f>'Filter by planned &amp; actual'!G3538</f>
        <v>0</v>
      </c>
      <c r="E3538" s="19" t="s">
        <v>282</v>
      </c>
      <c r="F3538" s="26">
        <v>44896</v>
      </c>
    </row>
    <row r="3539" spans="1:6" hidden="1">
      <c r="A3539" s="19">
        <v>111</v>
      </c>
      <c r="B3539" s="19" t="s">
        <v>2104</v>
      </c>
      <c r="C3539" s="24">
        <f>'Filter by planned &amp; actual'!G1751</f>
        <v>0</v>
      </c>
      <c r="D3539" s="24">
        <f>'Filter by planned &amp; actual'!G3539</f>
        <v>0</v>
      </c>
      <c r="E3539" s="19" t="s">
        <v>282</v>
      </c>
      <c r="F3539" s="26">
        <v>44896</v>
      </c>
    </row>
    <row r="3540" spans="1:6" hidden="1">
      <c r="A3540" s="19">
        <v>112</v>
      </c>
      <c r="B3540" s="19" t="s">
        <v>2100</v>
      </c>
      <c r="C3540" s="24">
        <f>'Filter by planned &amp; actual'!G1752</f>
        <v>0</v>
      </c>
      <c r="D3540" s="24">
        <f>'Filter by planned &amp; actual'!G3540</f>
        <v>0</v>
      </c>
      <c r="E3540" s="19" t="s">
        <v>282</v>
      </c>
      <c r="F3540" s="26">
        <v>44896</v>
      </c>
    </row>
    <row r="3541" spans="1:6" hidden="1">
      <c r="A3541" s="19">
        <v>113</v>
      </c>
      <c r="B3541" s="19" t="s">
        <v>2101</v>
      </c>
      <c r="C3541" s="24">
        <f>'Filter by planned &amp; actual'!G1753</f>
        <v>35785040</v>
      </c>
      <c r="D3541" s="24">
        <f>'Filter by planned &amp; actual'!G3541</f>
        <v>0</v>
      </c>
      <c r="E3541" s="19" t="s">
        <v>282</v>
      </c>
      <c r="F3541" s="26">
        <v>44896</v>
      </c>
    </row>
    <row r="3542" spans="1:6" hidden="1">
      <c r="A3542" s="19">
        <v>114</v>
      </c>
      <c r="B3542" s="19" t="s">
        <v>2102</v>
      </c>
      <c r="C3542" s="24">
        <f>'Filter by planned &amp; actual'!G1754</f>
        <v>0</v>
      </c>
      <c r="D3542" s="24">
        <f>'Filter by planned &amp; actual'!G3542</f>
        <v>0</v>
      </c>
      <c r="E3542" s="19" t="s">
        <v>282</v>
      </c>
      <c r="F3542" s="26">
        <v>44896</v>
      </c>
    </row>
    <row r="3543" spans="1:6" hidden="1">
      <c r="A3543" s="20">
        <v>115</v>
      </c>
      <c r="B3543" s="20" t="s">
        <v>2103</v>
      </c>
      <c r="C3543" s="24">
        <f>'Filter by planned &amp; actual'!G1755</f>
        <v>0</v>
      </c>
      <c r="D3543" s="24">
        <f>'Filter by planned &amp; actual'!G3543</f>
        <v>0</v>
      </c>
      <c r="E3543" s="19" t="s">
        <v>282</v>
      </c>
      <c r="F3543" s="26">
        <v>44896</v>
      </c>
    </row>
    <row r="3544" spans="1:6" hidden="1">
      <c r="A3544" s="19">
        <v>116</v>
      </c>
      <c r="B3544" s="19" t="s">
        <v>2109</v>
      </c>
      <c r="C3544" s="24">
        <f>'Filter by planned &amp; actual'!G1756</f>
        <v>0</v>
      </c>
      <c r="D3544" s="24">
        <f>'Filter by planned &amp; actual'!G3544</f>
        <v>0</v>
      </c>
      <c r="E3544" s="19" t="s">
        <v>282</v>
      </c>
      <c r="F3544" s="26">
        <v>44896</v>
      </c>
    </row>
    <row r="3545" spans="1:6" hidden="1">
      <c r="A3545" s="19">
        <v>117</v>
      </c>
      <c r="B3545" s="19" t="s">
        <v>2110</v>
      </c>
      <c r="C3545" s="24">
        <f>'Filter by planned &amp; actual'!G1757</f>
        <v>0</v>
      </c>
      <c r="D3545" s="24">
        <f>'Filter by planned &amp; actual'!G3545</f>
        <v>0</v>
      </c>
      <c r="E3545" s="19" t="s">
        <v>282</v>
      </c>
      <c r="F3545" s="26">
        <v>44896</v>
      </c>
    </row>
    <row r="3546" spans="1:6" hidden="1">
      <c r="A3546" s="19">
        <v>118</v>
      </c>
      <c r="B3546" s="19" t="s">
        <v>2112</v>
      </c>
      <c r="C3546" s="24">
        <f>'Filter by planned &amp; actual'!G1758</f>
        <v>0</v>
      </c>
      <c r="D3546" s="24">
        <f>'Filter by planned &amp; actual'!G3546</f>
        <v>0</v>
      </c>
      <c r="E3546" s="19" t="s">
        <v>282</v>
      </c>
      <c r="F3546" s="26">
        <v>44896</v>
      </c>
    </row>
    <row r="3547" spans="1:6" hidden="1">
      <c r="A3547" s="19">
        <v>119</v>
      </c>
      <c r="B3547" s="19" t="s">
        <v>2113</v>
      </c>
      <c r="C3547" s="24">
        <f>'Filter by planned &amp; actual'!G1759</f>
        <v>141398</v>
      </c>
      <c r="D3547" s="24">
        <f>'Filter by planned &amp; actual'!G3547</f>
        <v>0</v>
      </c>
      <c r="E3547" s="19" t="s">
        <v>282</v>
      </c>
      <c r="F3547" s="26">
        <v>44896</v>
      </c>
    </row>
    <row r="3548" spans="1:6" hidden="1">
      <c r="A3548" s="19">
        <v>120</v>
      </c>
      <c r="B3548" s="19" t="s">
        <v>2114</v>
      </c>
      <c r="C3548" s="24">
        <f>'Filter by planned &amp; actual'!G1760</f>
        <v>0</v>
      </c>
      <c r="D3548" s="24">
        <f>'Filter by planned &amp; actual'!G3548</f>
        <v>0</v>
      </c>
      <c r="E3548" s="19" t="s">
        <v>282</v>
      </c>
      <c r="F3548" s="26">
        <v>44896</v>
      </c>
    </row>
    <row r="3549" spans="1:6" hidden="1">
      <c r="A3549" s="19">
        <v>121</v>
      </c>
      <c r="B3549" s="19" t="s">
        <v>2157</v>
      </c>
      <c r="C3549" s="24">
        <f>'Filter by planned &amp; actual'!G1761</f>
        <v>0</v>
      </c>
      <c r="D3549" s="24">
        <f>'Filter by planned &amp; actual'!G3549</f>
        <v>0</v>
      </c>
      <c r="E3549" s="19" t="s">
        <v>282</v>
      </c>
      <c r="F3549" s="26">
        <v>44896</v>
      </c>
    </row>
    <row r="3550" spans="1:6" hidden="1">
      <c r="A3550" s="19">
        <v>122</v>
      </c>
      <c r="B3550" s="19" t="s">
        <v>2158</v>
      </c>
      <c r="C3550" s="24">
        <f>'Filter by planned &amp; actual'!G1762</f>
        <v>0</v>
      </c>
      <c r="D3550" s="24">
        <f>'Filter by planned &amp; actual'!G3550</f>
        <v>0</v>
      </c>
      <c r="E3550" s="19" t="s">
        <v>282</v>
      </c>
      <c r="F3550" s="26">
        <v>44896</v>
      </c>
    </row>
    <row r="3551" spans="1:6" hidden="1">
      <c r="A3551" s="19">
        <v>123</v>
      </c>
      <c r="B3551" s="19" t="s">
        <v>2159</v>
      </c>
      <c r="C3551" s="24">
        <f>'Filter by planned &amp; actual'!G1763</f>
        <v>0</v>
      </c>
      <c r="D3551" s="24">
        <f>'Filter by planned &amp; actual'!G3551</f>
        <v>0</v>
      </c>
      <c r="E3551" s="19" t="s">
        <v>282</v>
      </c>
      <c r="F3551" s="26">
        <v>44896</v>
      </c>
    </row>
    <row r="3552" spans="1:6" hidden="1">
      <c r="A3552" s="19">
        <v>124</v>
      </c>
      <c r="B3552" s="19" t="s">
        <v>2160</v>
      </c>
      <c r="C3552" s="24">
        <f>'Filter by planned &amp; actual'!G1764</f>
        <v>0</v>
      </c>
      <c r="D3552" s="24">
        <f>'Filter by planned &amp; actual'!G3552</f>
        <v>0</v>
      </c>
      <c r="E3552" s="19" t="s">
        <v>282</v>
      </c>
      <c r="F3552" s="26">
        <v>44896</v>
      </c>
    </row>
    <row r="3553" spans="1:6" hidden="1">
      <c r="A3553" s="19">
        <v>125</v>
      </c>
      <c r="B3553" s="19" t="s">
        <v>2162</v>
      </c>
      <c r="C3553" s="24">
        <f>'Filter by planned &amp; actual'!G1765</f>
        <v>0</v>
      </c>
      <c r="D3553" s="24">
        <f>'Filter by planned &amp; actual'!G3553</f>
        <v>0</v>
      </c>
      <c r="E3553" s="19" t="s">
        <v>282</v>
      </c>
      <c r="F3553" s="26">
        <v>44896</v>
      </c>
    </row>
    <row r="3554" spans="1:6" hidden="1">
      <c r="A3554" s="19">
        <v>126</v>
      </c>
      <c r="B3554" s="19" t="s">
        <v>2163</v>
      </c>
      <c r="C3554" s="24">
        <f>'Filter by planned &amp; actual'!G1766</f>
        <v>0</v>
      </c>
      <c r="D3554" s="24">
        <f>'Filter by planned &amp; actual'!G3554</f>
        <v>0</v>
      </c>
      <c r="E3554" s="19" t="s">
        <v>282</v>
      </c>
      <c r="F3554" s="26">
        <v>44896</v>
      </c>
    </row>
    <row r="3555" spans="1:6" hidden="1">
      <c r="A3555" s="19">
        <v>127</v>
      </c>
      <c r="B3555" s="19" t="s">
        <v>2164</v>
      </c>
      <c r="C3555" s="24">
        <f>'Filter by planned &amp; actual'!G1767</f>
        <v>0</v>
      </c>
      <c r="D3555" s="24">
        <f>'Filter by planned &amp; actual'!G3555</f>
        <v>0</v>
      </c>
      <c r="E3555" s="19" t="s">
        <v>282</v>
      </c>
      <c r="F3555" s="26">
        <v>44896</v>
      </c>
    </row>
    <row r="3556" spans="1:6" hidden="1">
      <c r="A3556" s="19">
        <v>128</v>
      </c>
      <c r="B3556" s="19" t="s">
        <v>2165</v>
      </c>
      <c r="C3556" s="24">
        <f>'Filter by planned &amp; actual'!G1768</f>
        <v>878282</v>
      </c>
      <c r="D3556" s="24">
        <f>'Filter by planned &amp; actual'!G3556</f>
        <v>0</v>
      </c>
      <c r="E3556" s="19" t="s">
        <v>282</v>
      </c>
      <c r="F3556" s="26">
        <v>44896</v>
      </c>
    </row>
    <row r="3557" spans="1:6" hidden="1">
      <c r="A3557" s="113">
        <v>129</v>
      </c>
      <c r="B3557" s="113" t="s">
        <v>2167</v>
      </c>
      <c r="C3557" s="24">
        <f>'Filter by planned &amp; actual'!G1769</f>
        <v>180000</v>
      </c>
      <c r="D3557" s="24">
        <f>'Filter by planned &amp; actual'!G3557</f>
        <v>0</v>
      </c>
      <c r="E3557" s="19" t="s">
        <v>282</v>
      </c>
      <c r="F3557" s="26">
        <v>44896</v>
      </c>
    </row>
    <row r="3558" spans="1:6" hidden="1">
      <c r="A3558" s="113">
        <v>130</v>
      </c>
      <c r="B3558" s="113" t="s">
        <v>2168</v>
      </c>
      <c r="C3558" s="24">
        <f>'Filter by planned &amp; actual'!G1770</f>
        <v>4088740</v>
      </c>
      <c r="D3558" s="24">
        <f>'Filter by planned &amp; actual'!G3558</f>
        <v>0</v>
      </c>
      <c r="E3558" s="19" t="s">
        <v>282</v>
      </c>
      <c r="F3558" s="26">
        <v>44896</v>
      </c>
    </row>
    <row r="3559" spans="1:6" hidden="1">
      <c r="A3559" s="113">
        <v>131</v>
      </c>
      <c r="B3559" s="113" t="s">
        <v>2169</v>
      </c>
      <c r="C3559" s="24">
        <f>'Filter by planned &amp; actual'!G1771</f>
        <v>3421212</v>
      </c>
      <c r="D3559" s="24">
        <f>'Filter by planned &amp; actual'!G3559</f>
        <v>0</v>
      </c>
      <c r="E3559" s="19" t="s">
        <v>282</v>
      </c>
      <c r="F3559" s="26">
        <v>44896</v>
      </c>
    </row>
    <row r="3560" spans="1:6" hidden="1">
      <c r="A3560" s="113">
        <v>132</v>
      </c>
      <c r="B3560" s="113" t="s">
        <v>2170</v>
      </c>
      <c r="C3560" s="24">
        <f>'Filter by planned &amp; actual'!G1772</f>
        <v>384588</v>
      </c>
      <c r="D3560" s="24">
        <f>'Filter by planned &amp; actual'!G3560</f>
        <v>0</v>
      </c>
      <c r="E3560" s="19" t="s">
        <v>282</v>
      </c>
      <c r="F3560" s="26">
        <v>44896</v>
      </c>
    </row>
    <row r="3561" spans="1:6" hidden="1">
      <c r="A3561" s="113">
        <v>133</v>
      </c>
      <c r="B3561" s="113" t="s">
        <v>2171</v>
      </c>
      <c r="C3561" s="24">
        <f>'Filter by planned &amp; actual'!G1773</f>
        <v>0</v>
      </c>
      <c r="D3561" s="24">
        <f>'Filter by planned &amp; actual'!G3561</f>
        <v>0</v>
      </c>
      <c r="E3561" s="19" t="s">
        <v>282</v>
      </c>
      <c r="F3561" s="26">
        <v>44896</v>
      </c>
    </row>
    <row r="3562" spans="1:6" hidden="1">
      <c r="A3562" s="113">
        <v>134</v>
      </c>
      <c r="B3562" s="113" t="s">
        <v>2172</v>
      </c>
      <c r="C3562" s="24">
        <f>'Filter by planned &amp; actual'!G1774</f>
        <v>0</v>
      </c>
      <c r="D3562" s="24">
        <f>'Filter by planned &amp; actual'!G3562</f>
        <v>0</v>
      </c>
      <c r="E3562" s="19" t="s">
        <v>282</v>
      </c>
      <c r="F3562" s="26">
        <v>44896</v>
      </c>
    </row>
    <row r="3563" spans="1:6" hidden="1">
      <c r="A3563" s="113">
        <v>135</v>
      </c>
      <c r="B3563" s="113" t="s">
        <v>2173</v>
      </c>
      <c r="C3563" s="24">
        <f>'Filter by planned &amp; actual'!G1775</f>
        <v>26443314</v>
      </c>
      <c r="D3563" s="24">
        <f>'Filter by planned &amp; actual'!G3563</f>
        <v>0</v>
      </c>
      <c r="E3563" s="19" t="s">
        <v>282</v>
      </c>
      <c r="F3563" s="26">
        <v>44896</v>
      </c>
    </row>
    <row r="3564" spans="1:6" hidden="1">
      <c r="A3564" s="113">
        <v>136</v>
      </c>
      <c r="B3564" s="113" t="s">
        <v>2174</v>
      </c>
      <c r="C3564" s="24">
        <f>'Filter by planned &amp; actual'!G1776</f>
        <v>1900542.73</v>
      </c>
      <c r="D3564" s="24">
        <f>'Filter by planned &amp; actual'!G3564</f>
        <v>0</v>
      </c>
      <c r="E3564" s="19" t="s">
        <v>282</v>
      </c>
      <c r="F3564" s="26">
        <v>44896</v>
      </c>
    </row>
    <row r="3565" spans="1:6" hidden="1">
      <c r="A3565" s="113">
        <v>137</v>
      </c>
      <c r="B3565" s="113" t="s">
        <v>2175</v>
      </c>
      <c r="C3565" s="24">
        <f>'Filter by planned &amp; actual'!G1777</f>
        <v>306715.26625261718</v>
      </c>
      <c r="D3565" s="24">
        <f>'Filter by planned &amp; actual'!G3565</f>
        <v>0</v>
      </c>
      <c r="E3565" s="19" t="s">
        <v>282</v>
      </c>
      <c r="F3565" s="26">
        <v>44896</v>
      </c>
    </row>
    <row r="3566" spans="1:6" hidden="1">
      <c r="A3566" s="113">
        <v>138</v>
      </c>
      <c r="B3566" s="113" t="s">
        <v>2176</v>
      </c>
      <c r="C3566" s="24">
        <f>'Filter by planned &amp; actual'!G1778</f>
        <v>10200000</v>
      </c>
      <c r="D3566" s="24">
        <f>'Filter by planned &amp; actual'!G3566</f>
        <v>0</v>
      </c>
      <c r="E3566" s="19" t="s">
        <v>282</v>
      </c>
      <c r="F3566" s="26">
        <v>44896</v>
      </c>
    </row>
    <row r="3567" spans="1:6" hidden="1">
      <c r="A3567" s="113">
        <v>139</v>
      </c>
      <c r="B3567" s="113" t="s">
        <v>2189</v>
      </c>
      <c r="C3567" s="24">
        <f>'Filter by planned &amp; actual'!G1779</f>
        <v>907680.10200000007</v>
      </c>
      <c r="D3567" s="24">
        <f>'Filter by planned &amp; actual'!G3567</f>
        <v>0</v>
      </c>
      <c r="E3567" s="19" t="s">
        <v>282</v>
      </c>
      <c r="F3567" s="26">
        <v>44896</v>
      </c>
    </row>
    <row r="3568" spans="1:6" hidden="1">
      <c r="A3568" s="113">
        <v>140</v>
      </c>
      <c r="B3568" s="113" t="s">
        <v>2190</v>
      </c>
      <c r="C3568" s="24">
        <f>'Filter by planned &amp; actual'!G1780</f>
        <v>0</v>
      </c>
      <c r="D3568" s="24">
        <f>'Filter by planned &amp; actual'!G3568</f>
        <v>0</v>
      </c>
      <c r="E3568" s="19" t="s">
        <v>282</v>
      </c>
      <c r="F3568" s="26">
        <v>44896</v>
      </c>
    </row>
    <row r="3569" spans="1:6" hidden="1">
      <c r="A3569" s="113">
        <v>141</v>
      </c>
      <c r="B3569" s="113" t="s">
        <v>2191</v>
      </c>
      <c r="C3569" s="24">
        <f>'Filter by planned &amp; actual'!G1781</f>
        <v>0</v>
      </c>
      <c r="D3569" s="24">
        <f>'Filter by planned &amp; actual'!G3569</f>
        <v>0</v>
      </c>
      <c r="E3569" s="19" t="s">
        <v>282</v>
      </c>
      <c r="F3569" s="26">
        <v>44896</v>
      </c>
    </row>
    <row r="3570" spans="1:6" hidden="1">
      <c r="A3570" s="113">
        <v>142</v>
      </c>
      <c r="B3570" s="113" t="s">
        <v>2192</v>
      </c>
      <c r="C3570" s="24">
        <f>'Filter by planned &amp; actual'!G1782</f>
        <v>0</v>
      </c>
      <c r="D3570" s="24">
        <f>'Filter by planned &amp; actual'!G3570</f>
        <v>0</v>
      </c>
      <c r="E3570" s="19" t="s">
        <v>282</v>
      </c>
      <c r="F3570" s="26">
        <v>44896</v>
      </c>
    </row>
    <row r="3571" spans="1:6">
      <c r="A3571" s="113">
        <v>143</v>
      </c>
      <c r="B3571" s="113" t="s">
        <v>2193</v>
      </c>
      <c r="C3571" s="24">
        <f>'Filter by planned &amp; actual'!G1783</f>
        <v>0</v>
      </c>
      <c r="D3571" s="24">
        <f>'Filter by planned &amp; actual'!G3571</f>
        <v>0</v>
      </c>
      <c r="E3571" s="19" t="s">
        <v>282</v>
      </c>
      <c r="F3571" s="26">
        <v>44896</v>
      </c>
    </row>
    <row r="3572" spans="1:6">
      <c r="A3572" s="152">
        <v>144</v>
      </c>
      <c r="B3572" s="152" t="s">
        <v>2207</v>
      </c>
      <c r="C3572" s="24">
        <f>'Filter by planned &amp; actual'!G1784</f>
        <v>0</v>
      </c>
      <c r="D3572" s="24">
        <f>'Filter by planned &amp; actual'!G3572</f>
        <v>0</v>
      </c>
      <c r="E3572" s="19" t="s">
        <v>282</v>
      </c>
      <c r="F3572" s="26">
        <v>44896</v>
      </c>
    </row>
    <row r="3573" spans="1:6">
      <c r="A3573" s="152">
        <v>145</v>
      </c>
      <c r="B3573" s="152" t="s">
        <v>2208</v>
      </c>
      <c r="C3573" s="24">
        <f>'Filter by planned &amp; actual'!G1785</f>
        <v>0</v>
      </c>
      <c r="D3573" s="24">
        <f>'Filter by planned &amp; actual'!G3573</f>
        <v>0</v>
      </c>
      <c r="E3573" s="19" t="s">
        <v>282</v>
      </c>
      <c r="F3573" s="26">
        <v>44896</v>
      </c>
    </row>
    <row r="3574" spans="1:6">
      <c r="A3574" s="152">
        <v>146</v>
      </c>
      <c r="B3574" s="152" t="s">
        <v>2211</v>
      </c>
      <c r="C3574" s="24">
        <f>'Filter by planned &amp; actual'!G1786</f>
        <v>0</v>
      </c>
      <c r="D3574" s="24">
        <f>'Filter by planned &amp; actual'!G3574</f>
        <v>0</v>
      </c>
      <c r="E3574" s="19" t="s">
        <v>282</v>
      </c>
      <c r="F3574" s="26">
        <v>44896</v>
      </c>
    </row>
    <row r="3575" spans="1:6">
      <c r="A3575" s="152">
        <v>147</v>
      </c>
      <c r="B3575" s="152" t="s">
        <v>2212</v>
      </c>
      <c r="C3575" s="24">
        <f>'Filter by planned &amp; actual'!G1787</f>
        <v>0</v>
      </c>
      <c r="D3575" s="24">
        <f>'Filter by planned &amp; actual'!G3575</f>
        <v>0</v>
      </c>
      <c r="E3575" s="19" t="s">
        <v>282</v>
      </c>
      <c r="F3575" s="26">
        <v>44896</v>
      </c>
    </row>
    <row r="3576" spans="1:6">
      <c r="A3576" s="152">
        <v>148</v>
      </c>
      <c r="B3576" s="152" t="s">
        <v>2213</v>
      </c>
      <c r="C3576" s="24">
        <f>'Filter by planned &amp; actual'!G1788</f>
        <v>0</v>
      </c>
      <c r="D3576" s="24">
        <f>'Filter by planned &amp; actual'!G3576</f>
        <v>0</v>
      </c>
      <c r="E3576" s="19" t="s">
        <v>282</v>
      </c>
      <c r="F3576" s="26">
        <v>44896</v>
      </c>
    </row>
    <row r="3577" spans="1:6">
      <c r="A3577">
        <v>0</v>
      </c>
      <c r="B3577" s="20" t="s">
        <v>1985</v>
      </c>
      <c r="C3577" s="24">
        <f>'Filter by planned &amp; actual'!G1789</f>
        <v>0</v>
      </c>
      <c r="D3577" s="24">
        <f>'Filter by planned &amp; actual'!G3577</f>
        <v>0</v>
      </c>
      <c r="E3577" s="19" t="s">
        <v>282</v>
      </c>
      <c r="F3577" s="26">
        <v>44896</v>
      </c>
    </row>
  </sheetData>
  <autoFilter ref="A1:F3577" xr:uid="{00000000-0009-0000-0000-000006000000}">
    <filterColumn colId="0">
      <filters>
        <filter val="0"/>
        <filter val="143"/>
      </filters>
    </filterColumn>
  </autoFilter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C149"/>
  <sheetViews>
    <sheetView topLeftCell="A132" zoomScale="85" zoomScaleNormal="85" workbookViewId="0">
      <selection activeCell="C151" sqref="C151"/>
    </sheetView>
  </sheetViews>
  <sheetFormatPr defaultRowHeight="14.4"/>
  <cols>
    <col min="1" max="1" width="7.6640625" bestFit="1" customWidth="1"/>
    <col min="2" max="2" width="35.44140625" bestFit="1" customWidth="1"/>
    <col min="3" max="3" width="15.44140625" customWidth="1"/>
  </cols>
  <sheetData>
    <row r="1" spans="1:3">
      <c r="A1" s="19" t="s">
        <v>1</v>
      </c>
      <c r="B1" s="19" t="s">
        <v>3</v>
      </c>
      <c r="C1" s="19" t="s">
        <v>2059</v>
      </c>
    </row>
    <row r="2" spans="1:3">
      <c r="A2" s="19">
        <v>1</v>
      </c>
      <c r="B2" s="19" t="s">
        <v>7</v>
      </c>
      <c r="C2" s="22">
        <v>48537443.880000003</v>
      </c>
    </row>
    <row r="3" spans="1:3">
      <c r="A3" s="19">
        <v>2</v>
      </c>
      <c r="B3" s="19" t="s">
        <v>8</v>
      </c>
      <c r="C3" s="22">
        <v>804874.44000000006</v>
      </c>
    </row>
    <row r="4" spans="1:3">
      <c r="A4" s="19">
        <v>3</v>
      </c>
      <c r="B4" s="19" t="s">
        <v>9</v>
      </c>
      <c r="C4" s="22">
        <v>0</v>
      </c>
    </row>
    <row r="5" spans="1:3">
      <c r="A5" s="19">
        <v>4</v>
      </c>
      <c r="B5" s="19" t="s">
        <v>10</v>
      </c>
      <c r="C5" s="22">
        <v>1459.2</v>
      </c>
    </row>
    <row r="6" spans="1:3">
      <c r="A6" s="19">
        <v>5</v>
      </c>
      <c r="B6" s="19" t="s">
        <v>11</v>
      </c>
      <c r="C6" s="22">
        <v>138885</v>
      </c>
    </row>
    <row r="7" spans="1:3">
      <c r="A7" s="19">
        <v>6</v>
      </c>
      <c r="B7" s="19" t="s">
        <v>12</v>
      </c>
      <c r="C7" s="22">
        <v>136002869.70999998</v>
      </c>
    </row>
    <row r="8" spans="1:3">
      <c r="A8" s="19">
        <v>7</v>
      </c>
      <c r="B8" s="19" t="s">
        <v>13</v>
      </c>
      <c r="C8" s="22">
        <v>0</v>
      </c>
    </row>
    <row r="9" spans="1:3">
      <c r="A9" s="19">
        <v>8</v>
      </c>
      <c r="B9" s="19" t="s">
        <v>2004</v>
      </c>
      <c r="C9" s="22">
        <v>16990129.009999998</v>
      </c>
    </row>
    <row r="10" spans="1:3">
      <c r="A10" s="19">
        <v>9</v>
      </c>
      <c r="B10" s="19" t="s">
        <v>15</v>
      </c>
      <c r="C10" s="22">
        <v>0</v>
      </c>
    </row>
    <row r="11" spans="1:3">
      <c r="A11" s="19">
        <v>10</v>
      </c>
      <c r="B11" s="19" t="s">
        <v>16</v>
      </c>
      <c r="C11" s="22">
        <v>-40350.879999999997</v>
      </c>
    </row>
    <row r="12" spans="1:3">
      <c r="A12" s="19">
        <v>11</v>
      </c>
      <c r="B12" s="19" t="s">
        <v>17</v>
      </c>
      <c r="C12" s="22">
        <v>2733646.96</v>
      </c>
    </row>
    <row r="13" spans="1:3">
      <c r="A13" s="19">
        <v>12</v>
      </c>
      <c r="B13" s="19" t="s">
        <v>18</v>
      </c>
      <c r="C13" s="22">
        <v>0</v>
      </c>
    </row>
    <row r="14" spans="1:3">
      <c r="A14" s="19">
        <v>13</v>
      </c>
      <c r="B14" s="19" t="s">
        <v>19</v>
      </c>
      <c r="C14" s="22">
        <v>0</v>
      </c>
    </row>
    <row r="15" spans="1:3">
      <c r="A15" s="19">
        <v>14</v>
      </c>
      <c r="B15" s="19" t="s">
        <v>20</v>
      </c>
      <c r="C15" s="22">
        <v>0</v>
      </c>
    </row>
    <row r="16" spans="1:3">
      <c r="A16" s="19">
        <v>15</v>
      </c>
      <c r="B16" s="19" t="s">
        <v>21</v>
      </c>
      <c r="C16" s="22">
        <v>0</v>
      </c>
    </row>
    <row r="17" spans="1:3">
      <c r="A17" s="19">
        <v>16</v>
      </c>
      <c r="B17" s="19" t="s">
        <v>22</v>
      </c>
      <c r="C17" s="22">
        <v>0</v>
      </c>
    </row>
    <row r="18" spans="1:3">
      <c r="A18" s="19">
        <v>17</v>
      </c>
      <c r="B18" s="19" t="s">
        <v>23</v>
      </c>
      <c r="C18" s="22">
        <v>0</v>
      </c>
    </row>
    <row r="19" spans="1:3">
      <c r="A19" s="19">
        <v>18</v>
      </c>
      <c r="B19" s="19" t="s">
        <v>24</v>
      </c>
      <c r="C19" s="22">
        <v>7883963.9199999999</v>
      </c>
    </row>
    <row r="20" spans="1:3">
      <c r="A20" s="19">
        <v>19</v>
      </c>
      <c r="B20" s="19" t="s">
        <v>25</v>
      </c>
      <c r="C20" s="22">
        <v>7085664.1499999994</v>
      </c>
    </row>
    <row r="21" spans="1:3">
      <c r="A21" s="19">
        <v>20</v>
      </c>
      <c r="B21" s="19" t="s">
        <v>26</v>
      </c>
      <c r="C21" s="22">
        <v>16742388.23</v>
      </c>
    </row>
    <row r="22" spans="1:3">
      <c r="A22" s="19">
        <v>21</v>
      </c>
      <c r="B22" s="19" t="s">
        <v>27</v>
      </c>
      <c r="C22" s="22">
        <v>41658983.729999997</v>
      </c>
    </row>
    <row r="23" spans="1:3">
      <c r="A23" s="19">
        <v>22</v>
      </c>
      <c r="B23" s="19" t="s">
        <v>29</v>
      </c>
      <c r="C23" s="22">
        <v>12084019.84</v>
      </c>
    </row>
    <row r="24" spans="1:3">
      <c r="A24" s="19">
        <v>23</v>
      </c>
      <c r="B24" s="19" t="s">
        <v>30</v>
      </c>
      <c r="C24" s="22">
        <v>23305124.190000001</v>
      </c>
    </row>
    <row r="25" spans="1:3">
      <c r="A25" s="19">
        <v>24</v>
      </c>
      <c r="B25" s="19" t="s">
        <v>31</v>
      </c>
      <c r="C25" s="22">
        <v>56868.9</v>
      </c>
    </row>
    <row r="26" spans="1:3">
      <c r="A26" s="19">
        <v>25</v>
      </c>
      <c r="B26" s="19" t="s">
        <v>32</v>
      </c>
      <c r="C26" s="22">
        <v>0</v>
      </c>
    </row>
    <row r="27" spans="1:3">
      <c r="A27" s="19">
        <v>26</v>
      </c>
      <c r="B27" s="19" t="s">
        <v>34</v>
      </c>
      <c r="C27" s="22">
        <v>4013649.5399999996</v>
      </c>
    </row>
    <row r="28" spans="1:3">
      <c r="A28" s="19">
        <v>27</v>
      </c>
      <c r="B28" s="19" t="s">
        <v>35</v>
      </c>
      <c r="C28" s="22">
        <v>49510.29</v>
      </c>
    </row>
    <row r="29" spans="1:3">
      <c r="A29" s="19">
        <v>28</v>
      </c>
      <c r="B29" s="19" t="s">
        <v>36</v>
      </c>
      <c r="C29" s="22">
        <v>0</v>
      </c>
    </row>
    <row r="30" spans="1:3">
      <c r="A30" s="19">
        <v>29</v>
      </c>
      <c r="B30" s="19" t="s">
        <v>37</v>
      </c>
      <c r="C30" s="22">
        <v>0</v>
      </c>
    </row>
    <row r="31" spans="1:3">
      <c r="A31" s="19">
        <v>30</v>
      </c>
      <c r="B31" s="19" t="s">
        <v>38</v>
      </c>
      <c r="C31" s="22">
        <v>0</v>
      </c>
    </row>
    <row r="32" spans="1:3">
      <c r="A32" s="19">
        <v>31</v>
      </c>
      <c r="B32" s="19" t="s">
        <v>39</v>
      </c>
      <c r="C32" s="22">
        <v>0</v>
      </c>
    </row>
    <row r="33" spans="1:3">
      <c r="A33" s="19">
        <v>32</v>
      </c>
      <c r="B33" s="19" t="s">
        <v>40</v>
      </c>
      <c r="C33" s="22">
        <v>0</v>
      </c>
    </row>
    <row r="34" spans="1:3">
      <c r="A34" s="19">
        <v>33</v>
      </c>
      <c r="B34" s="19" t="s">
        <v>41</v>
      </c>
      <c r="C34" s="22">
        <v>0</v>
      </c>
    </row>
    <row r="35" spans="1:3">
      <c r="A35" s="19">
        <v>34</v>
      </c>
      <c r="B35" s="19" t="s">
        <v>42</v>
      </c>
      <c r="C35" s="22">
        <v>77904.37</v>
      </c>
    </row>
    <row r="36" spans="1:3">
      <c r="A36" s="19">
        <v>35</v>
      </c>
      <c r="B36" s="19" t="s">
        <v>43</v>
      </c>
      <c r="C36" s="22">
        <v>0</v>
      </c>
    </row>
    <row r="37" spans="1:3">
      <c r="A37" s="19">
        <v>36</v>
      </c>
      <c r="B37" s="19" t="s">
        <v>44</v>
      </c>
      <c r="C37" s="22">
        <v>0</v>
      </c>
    </row>
    <row r="38" spans="1:3">
      <c r="A38" s="19">
        <v>37</v>
      </c>
      <c r="B38" s="19" t="s">
        <v>1980</v>
      </c>
      <c r="C38" s="22">
        <v>7049291.790000001</v>
      </c>
    </row>
    <row r="39" spans="1:3">
      <c r="A39" s="19">
        <v>38</v>
      </c>
      <c r="B39" s="19" t="s">
        <v>1982</v>
      </c>
      <c r="C39" s="22">
        <v>47032350.249999993</v>
      </c>
    </row>
    <row r="40" spans="1:3">
      <c r="A40" s="19">
        <v>39</v>
      </c>
      <c r="B40" s="19" t="s">
        <v>1984</v>
      </c>
      <c r="C40" s="22">
        <v>10558051.98</v>
      </c>
    </row>
    <row r="41" spans="1:3">
      <c r="A41" s="19">
        <v>40</v>
      </c>
      <c r="B41" s="19" t="s">
        <v>2001</v>
      </c>
      <c r="C41" s="22">
        <v>18582839.899999999</v>
      </c>
    </row>
    <row r="42" spans="1:3">
      <c r="A42" s="19">
        <v>41</v>
      </c>
      <c r="B42" s="19" t="s">
        <v>2002</v>
      </c>
      <c r="C42" s="22">
        <v>1295601.67</v>
      </c>
    </row>
    <row r="43" spans="1:3">
      <c r="A43" s="19">
        <v>42</v>
      </c>
      <c r="B43" s="19" t="s">
        <v>2003</v>
      </c>
      <c r="C43" s="22">
        <v>6694191.6099999994</v>
      </c>
    </row>
    <row r="44" spans="1:3">
      <c r="A44" s="19">
        <v>43</v>
      </c>
      <c r="B44" s="19" t="s">
        <v>2064</v>
      </c>
      <c r="C44" s="22">
        <v>0</v>
      </c>
    </row>
    <row r="45" spans="1:3">
      <c r="A45" s="19">
        <v>44</v>
      </c>
      <c r="B45" s="19" t="s">
        <v>2062</v>
      </c>
      <c r="C45" s="22">
        <v>0</v>
      </c>
    </row>
    <row r="46" spans="1:3">
      <c r="A46" s="19">
        <v>45</v>
      </c>
      <c r="B46" s="19" t="s">
        <v>2063</v>
      </c>
      <c r="C46" s="22">
        <v>0</v>
      </c>
    </row>
    <row r="47" spans="1:3">
      <c r="A47" s="19">
        <v>46</v>
      </c>
      <c r="B47" s="19" t="s">
        <v>2065</v>
      </c>
      <c r="C47" s="22">
        <v>50413200.060000002</v>
      </c>
    </row>
    <row r="48" spans="1:3">
      <c r="A48" s="19">
        <v>47</v>
      </c>
      <c r="B48" s="19" t="s">
        <v>2066</v>
      </c>
      <c r="C48" s="22">
        <v>0</v>
      </c>
    </row>
    <row r="49" spans="1:3">
      <c r="A49" s="19">
        <v>48</v>
      </c>
      <c r="B49" s="19" t="s">
        <v>2068</v>
      </c>
      <c r="C49" s="22">
        <v>0</v>
      </c>
    </row>
    <row r="50" spans="1:3">
      <c r="A50" s="19">
        <v>49</v>
      </c>
      <c r="B50" s="19" t="s">
        <v>2069</v>
      </c>
      <c r="C50" s="22">
        <v>0</v>
      </c>
    </row>
    <row r="51" spans="1:3">
      <c r="A51" s="19">
        <v>50</v>
      </c>
      <c r="B51" s="19" t="s">
        <v>66</v>
      </c>
      <c r="C51" s="22">
        <v>-0.01</v>
      </c>
    </row>
    <row r="52" spans="1:3">
      <c r="A52" s="19">
        <v>51</v>
      </c>
      <c r="B52" s="19" t="s">
        <v>67</v>
      </c>
      <c r="C52" s="22">
        <v>0</v>
      </c>
    </row>
    <row r="53" spans="1:3">
      <c r="A53" s="19">
        <v>52</v>
      </c>
      <c r="B53" s="19" t="s">
        <v>68</v>
      </c>
      <c r="C53" s="22">
        <v>0</v>
      </c>
    </row>
    <row r="54" spans="1:3">
      <c r="A54" s="19">
        <v>53</v>
      </c>
      <c r="B54" s="19" t="s">
        <v>69</v>
      </c>
      <c r="C54" s="22">
        <v>0</v>
      </c>
    </row>
    <row r="55" spans="1:3">
      <c r="A55" s="19">
        <v>54</v>
      </c>
      <c r="B55" s="19" t="s">
        <v>70</v>
      </c>
      <c r="C55" s="22">
        <v>0</v>
      </c>
    </row>
    <row r="56" spans="1:3">
      <c r="A56" s="19">
        <v>55</v>
      </c>
      <c r="B56" s="19" t="s">
        <v>71</v>
      </c>
      <c r="C56" s="22">
        <v>0</v>
      </c>
    </row>
    <row r="57" spans="1:3">
      <c r="A57" s="19">
        <v>56</v>
      </c>
      <c r="B57" s="19" t="s">
        <v>72</v>
      </c>
      <c r="C57" s="22">
        <v>0</v>
      </c>
    </row>
    <row r="58" spans="1:3">
      <c r="A58" s="19">
        <v>57</v>
      </c>
      <c r="B58" s="19" t="s">
        <v>73</v>
      </c>
      <c r="C58" s="22">
        <v>0</v>
      </c>
    </row>
    <row r="59" spans="1:3">
      <c r="A59" s="19">
        <v>58</v>
      </c>
      <c r="B59" s="19" t="s">
        <v>74</v>
      </c>
      <c r="C59" s="22">
        <v>0</v>
      </c>
    </row>
    <row r="60" spans="1:3">
      <c r="A60" s="19">
        <v>59</v>
      </c>
      <c r="B60" s="19" t="s">
        <v>75</v>
      </c>
      <c r="C60" s="22">
        <v>0</v>
      </c>
    </row>
    <row r="61" spans="1:3">
      <c r="A61" s="19">
        <v>60</v>
      </c>
      <c r="B61" s="19" t="s">
        <v>76</v>
      </c>
      <c r="C61" s="22">
        <v>0</v>
      </c>
    </row>
    <row r="62" spans="1:3">
      <c r="A62" s="19">
        <v>61</v>
      </c>
      <c r="B62" s="19" t="s">
        <v>77</v>
      </c>
      <c r="C62" s="22">
        <v>0</v>
      </c>
    </row>
    <row r="63" spans="1:3">
      <c r="A63" s="19">
        <v>62</v>
      </c>
      <c r="B63" s="19" t="s">
        <v>87</v>
      </c>
      <c r="C63" s="22">
        <v>0</v>
      </c>
    </row>
    <row r="64" spans="1:3">
      <c r="A64" s="19">
        <v>63</v>
      </c>
      <c r="B64" s="19" t="s">
        <v>93</v>
      </c>
      <c r="C64" s="22">
        <v>-0.2</v>
      </c>
    </row>
    <row r="65" spans="1:3">
      <c r="A65" s="19">
        <v>64</v>
      </c>
      <c r="B65" s="19" t="s">
        <v>94</v>
      </c>
      <c r="C65" s="22">
        <v>0</v>
      </c>
    </row>
    <row r="66" spans="1:3">
      <c r="A66" s="19">
        <v>65</v>
      </c>
      <c r="B66" s="19" t="s">
        <v>95</v>
      </c>
      <c r="C66" s="22">
        <v>0</v>
      </c>
    </row>
    <row r="67" spans="1:3">
      <c r="A67" s="19">
        <v>66</v>
      </c>
      <c r="B67" s="19" t="s">
        <v>96</v>
      </c>
      <c r="C67" s="22">
        <v>0</v>
      </c>
    </row>
    <row r="68" spans="1:3">
      <c r="A68" s="19">
        <v>67</v>
      </c>
      <c r="B68" s="19" t="s">
        <v>97</v>
      </c>
      <c r="C68" s="22">
        <v>0</v>
      </c>
    </row>
    <row r="69" spans="1:3">
      <c r="A69" s="19">
        <v>68</v>
      </c>
      <c r="B69" s="19" t="s">
        <v>98</v>
      </c>
      <c r="C69" s="22">
        <v>0</v>
      </c>
    </row>
    <row r="70" spans="1:3">
      <c r="A70" s="19">
        <v>69</v>
      </c>
      <c r="B70" s="19" t="s">
        <v>99</v>
      </c>
      <c r="C70" s="22">
        <v>0</v>
      </c>
    </row>
    <row r="71" spans="1:3">
      <c r="A71" s="19">
        <v>70</v>
      </c>
      <c r="B71" s="19" t="s">
        <v>100</v>
      </c>
      <c r="C71" s="22">
        <v>197406</v>
      </c>
    </row>
    <row r="72" spans="1:3">
      <c r="A72" s="19">
        <v>71</v>
      </c>
      <c r="B72" s="19" t="s">
        <v>101</v>
      </c>
      <c r="C72" s="22">
        <v>0</v>
      </c>
    </row>
    <row r="73" spans="1:3">
      <c r="A73" s="19">
        <v>72</v>
      </c>
      <c r="B73" s="19" t="s">
        <v>102</v>
      </c>
      <c r="C73" s="22">
        <v>0</v>
      </c>
    </row>
    <row r="74" spans="1:3">
      <c r="A74" s="19">
        <v>73</v>
      </c>
      <c r="B74" s="19" t="s">
        <v>103</v>
      </c>
      <c r="C74" s="22">
        <v>0</v>
      </c>
    </row>
    <row r="75" spans="1:3">
      <c r="A75" s="19">
        <v>74</v>
      </c>
      <c r="B75" s="19" t="s">
        <v>104</v>
      </c>
      <c r="C75" s="22">
        <v>0</v>
      </c>
    </row>
    <row r="76" spans="1:3">
      <c r="A76" s="19">
        <v>75</v>
      </c>
      <c r="B76" s="19" t="s">
        <v>105</v>
      </c>
      <c r="C76" s="22">
        <v>0</v>
      </c>
    </row>
    <row r="77" spans="1:3">
      <c r="A77" s="19">
        <v>76</v>
      </c>
      <c r="B77" s="19" t="s">
        <v>111</v>
      </c>
      <c r="C77" s="22">
        <v>0</v>
      </c>
    </row>
    <row r="78" spans="1:3">
      <c r="A78" s="19">
        <v>77</v>
      </c>
      <c r="B78" s="19" t="s">
        <v>112</v>
      </c>
      <c r="C78" s="22">
        <v>0</v>
      </c>
    </row>
    <row r="79" spans="1:3">
      <c r="A79" s="19">
        <v>78</v>
      </c>
      <c r="B79" s="19" t="s">
        <v>113</v>
      </c>
      <c r="C79" s="22">
        <v>0</v>
      </c>
    </row>
    <row r="80" spans="1:3">
      <c r="A80" s="19">
        <v>79</v>
      </c>
      <c r="B80" s="19" t="s">
        <v>114</v>
      </c>
      <c r="C80" s="22">
        <v>0</v>
      </c>
    </row>
    <row r="81" spans="1:3">
      <c r="A81" s="19">
        <v>80</v>
      </c>
      <c r="B81" s="19" t="s">
        <v>115</v>
      </c>
      <c r="C81" s="22">
        <v>0</v>
      </c>
    </row>
    <row r="82" spans="1:3">
      <c r="A82" s="19">
        <v>81</v>
      </c>
      <c r="B82" s="19" t="s">
        <v>116</v>
      </c>
      <c r="C82" s="22">
        <v>0</v>
      </c>
    </row>
    <row r="83" spans="1:3">
      <c r="A83" s="19">
        <v>82</v>
      </c>
      <c r="B83" s="19" t="s">
        <v>117</v>
      </c>
      <c r="C83" s="22">
        <v>0</v>
      </c>
    </row>
    <row r="84" spans="1:3">
      <c r="A84" s="19">
        <v>83</v>
      </c>
      <c r="B84" s="19" t="s">
        <v>118</v>
      </c>
      <c r="C84" s="22">
        <v>0</v>
      </c>
    </row>
    <row r="85" spans="1:3">
      <c r="A85" s="19">
        <v>84</v>
      </c>
      <c r="B85" s="19" t="s">
        <v>119</v>
      </c>
      <c r="C85" s="22">
        <v>0</v>
      </c>
    </row>
    <row r="86" spans="1:3">
      <c r="A86" s="19">
        <v>85</v>
      </c>
      <c r="B86" s="19" t="s">
        <v>120</v>
      </c>
      <c r="C86" s="22">
        <v>0</v>
      </c>
    </row>
    <row r="87" spans="1:3">
      <c r="A87" s="19">
        <v>86</v>
      </c>
      <c r="B87" s="19" t="s">
        <v>121</v>
      </c>
      <c r="C87" s="22">
        <v>0</v>
      </c>
    </row>
    <row r="88" spans="1:3">
      <c r="A88" s="19">
        <v>87</v>
      </c>
      <c r="B88" s="19" t="s">
        <v>122</v>
      </c>
      <c r="C88" s="22">
        <v>0</v>
      </c>
    </row>
    <row r="89" spans="1:3">
      <c r="A89" s="19">
        <v>88</v>
      </c>
      <c r="B89" s="19" t="s">
        <v>123</v>
      </c>
      <c r="C89" s="22">
        <v>0</v>
      </c>
    </row>
    <row r="90" spans="1:3">
      <c r="A90" s="19">
        <v>89</v>
      </c>
      <c r="B90" s="19" t="s">
        <v>126</v>
      </c>
      <c r="C90" s="22">
        <v>0</v>
      </c>
    </row>
    <row r="91" spans="1:3">
      <c r="A91" s="19">
        <v>90</v>
      </c>
      <c r="B91" s="19" t="s">
        <v>284</v>
      </c>
      <c r="C91" s="22">
        <v>0</v>
      </c>
    </row>
    <row r="92" spans="1:3">
      <c r="A92" s="19">
        <v>91</v>
      </c>
      <c r="B92" s="19" t="s">
        <v>2006</v>
      </c>
      <c r="C92" s="22">
        <v>0</v>
      </c>
    </row>
    <row r="93" spans="1:3">
      <c r="A93" s="19">
        <v>92</v>
      </c>
      <c r="B93" s="19" t="s">
        <v>283</v>
      </c>
      <c r="C93" s="22">
        <v>0</v>
      </c>
    </row>
    <row r="94" spans="1:3">
      <c r="A94" s="19">
        <v>93</v>
      </c>
      <c r="B94" s="19" t="s">
        <v>2005</v>
      </c>
      <c r="C94" s="22">
        <v>1.1599999999999999</v>
      </c>
    </row>
    <row r="95" spans="1:3">
      <c r="A95" s="19">
        <v>94</v>
      </c>
      <c r="B95" s="19" t="s">
        <v>2075</v>
      </c>
      <c r="C95" s="22">
        <v>0</v>
      </c>
    </row>
    <row r="96" spans="1:3">
      <c r="A96" s="19">
        <v>95</v>
      </c>
      <c r="B96" s="19" t="s">
        <v>2076</v>
      </c>
      <c r="C96" s="22">
        <v>0</v>
      </c>
    </row>
    <row r="97" spans="1:3">
      <c r="A97" s="19">
        <v>96</v>
      </c>
      <c r="B97" s="19" t="s">
        <v>2077</v>
      </c>
      <c r="C97" s="22">
        <v>19661.04</v>
      </c>
    </row>
    <row r="98" spans="1:3">
      <c r="A98" s="19">
        <v>97</v>
      </c>
      <c r="B98" s="19" t="s">
        <v>2078</v>
      </c>
      <c r="C98" s="22">
        <v>9954825.6499999985</v>
      </c>
    </row>
    <row r="99" spans="1:3">
      <c r="A99" s="19">
        <v>98</v>
      </c>
      <c r="B99" s="19" t="s">
        <v>2079</v>
      </c>
      <c r="C99" s="22">
        <v>13294863.549999999</v>
      </c>
    </row>
    <row r="100" spans="1:3">
      <c r="A100" s="19">
        <v>99</v>
      </c>
      <c r="B100" s="19" t="s">
        <v>2080</v>
      </c>
      <c r="C100" s="22">
        <v>34612379.350000001</v>
      </c>
    </row>
    <row r="101" spans="1:3">
      <c r="A101" s="19">
        <v>100</v>
      </c>
      <c r="B101" s="19" t="s">
        <v>2081</v>
      </c>
      <c r="C101" s="22">
        <v>2006.4</v>
      </c>
    </row>
    <row r="102" spans="1:3">
      <c r="A102" s="19">
        <v>101</v>
      </c>
      <c r="B102" s="19" t="s">
        <v>2082</v>
      </c>
      <c r="C102" s="22">
        <v>970805.86</v>
      </c>
    </row>
    <row r="103" spans="1:3">
      <c r="A103" s="19">
        <v>102</v>
      </c>
      <c r="B103" s="19" t="s">
        <v>2083</v>
      </c>
      <c r="C103" s="22">
        <v>7809963.7700000005</v>
      </c>
    </row>
    <row r="104" spans="1:3">
      <c r="A104" s="19">
        <v>103</v>
      </c>
      <c r="B104" s="19" t="s">
        <v>2085</v>
      </c>
      <c r="C104" s="22">
        <v>0</v>
      </c>
    </row>
    <row r="105" spans="1:3">
      <c r="A105" s="19">
        <v>104</v>
      </c>
      <c r="B105" s="19" t="s">
        <v>2086</v>
      </c>
      <c r="C105" s="22">
        <v>0</v>
      </c>
    </row>
    <row r="106" spans="1:3">
      <c r="A106" s="19">
        <v>105</v>
      </c>
      <c r="B106" s="19" t="s">
        <v>2087</v>
      </c>
      <c r="C106" s="22">
        <v>3424648.54</v>
      </c>
    </row>
    <row r="107" spans="1:3">
      <c r="A107" s="19">
        <v>106</v>
      </c>
      <c r="B107" s="19" t="s">
        <v>2088</v>
      </c>
      <c r="C107" s="22">
        <v>0</v>
      </c>
    </row>
    <row r="108" spans="1:3">
      <c r="A108" s="19">
        <v>107</v>
      </c>
      <c r="B108" s="19" t="s">
        <v>2089</v>
      </c>
      <c r="C108" s="22">
        <v>9710475.9600000009</v>
      </c>
    </row>
    <row r="109" spans="1:3">
      <c r="A109" s="19">
        <v>108</v>
      </c>
      <c r="B109" s="19" t="s">
        <v>2090</v>
      </c>
      <c r="C109" s="22">
        <v>6910505.4600000018</v>
      </c>
    </row>
    <row r="110" spans="1:3">
      <c r="A110" s="19">
        <v>109</v>
      </c>
      <c r="B110" s="19" t="s">
        <v>2091</v>
      </c>
      <c r="C110" s="22">
        <v>1413118.4499999997</v>
      </c>
    </row>
    <row r="111" spans="1:3">
      <c r="A111" s="19">
        <v>110</v>
      </c>
      <c r="B111" s="19" t="s">
        <v>2092</v>
      </c>
      <c r="C111" s="22">
        <v>20579785.84</v>
      </c>
    </row>
    <row r="112" spans="1:3">
      <c r="A112" s="19">
        <v>111</v>
      </c>
      <c r="B112" s="19" t="s">
        <v>2104</v>
      </c>
      <c r="C112" s="22">
        <v>11243040.529999999</v>
      </c>
    </row>
    <row r="113" spans="1:3">
      <c r="A113" s="19">
        <v>112</v>
      </c>
      <c r="B113" s="19" t="s">
        <v>2100</v>
      </c>
      <c r="C113" s="22">
        <v>4377880.4399999995</v>
      </c>
    </row>
    <row r="114" spans="1:3">
      <c r="A114" s="19">
        <v>113</v>
      </c>
      <c r="B114" s="19" t="s">
        <v>2101</v>
      </c>
      <c r="C114" s="22">
        <v>23077293.900000002</v>
      </c>
    </row>
    <row r="115" spans="1:3">
      <c r="A115" s="19">
        <v>114</v>
      </c>
      <c r="B115" s="19" t="s">
        <v>2102</v>
      </c>
      <c r="C115" s="22">
        <v>1825215.66</v>
      </c>
    </row>
    <row r="116" spans="1:3">
      <c r="A116" s="19">
        <v>115</v>
      </c>
      <c r="B116" s="19" t="s">
        <v>2103</v>
      </c>
      <c r="C116" s="22">
        <v>0</v>
      </c>
    </row>
    <row r="117" spans="1:3">
      <c r="A117" s="19">
        <v>116</v>
      </c>
      <c r="B117" s="19" t="s">
        <v>2109</v>
      </c>
      <c r="C117" s="22">
        <v>20126.870000000003</v>
      </c>
    </row>
    <row r="118" spans="1:3">
      <c r="A118" s="19">
        <v>117</v>
      </c>
      <c r="B118" s="19" t="s">
        <v>2110</v>
      </c>
      <c r="C118" s="22">
        <v>66900.539999999994</v>
      </c>
    </row>
    <row r="119" spans="1:3">
      <c r="A119" s="19">
        <v>118</v>
      </c>
      <c r="B119" s="19" t="s">
        <v>2112</v>
      </c>
      <c r="C119" s="22">
        <v>2137333.75</v>
      </c>
    </row>
    <row r="120" spans="1:3">
      <c r="A120" s="19">
        <v>119</v>
      </c>
      <c r="B120" s="19" t="s">
        <v>2113</v>
      </c>
      <c r="C120" s="22">
        <v>0</v>
      </c>
    </row>
    <row r="121" spans="1:3">
      <c r="A121" s="19">
        <v>120</v>
      </c>
      <c r="B121" s="19" t="s">
        <v>2114</v>
      </c>
      <c r="C121" s="22">
        <v>0</v>
      </c>
    </row>
    <row r="122" spans="1:3">
      <c r="A122" s="19">
        <v>121</v>
      </c>
      <c r="B122" s="19" t="s">
        <v>2157</v>
      </c>
      <c r="C122" s="22">
        <v>0</v>
      </c>
    </row>
    <row r="123" spans="1:3">
      <c r="A123" s="19">
        <v>122</v>
      </c>
      <c r="B123" s="19" t="s">
        <v>2158</v>
      </c>
      <c r="C123" s="22">
        <v>0</v>
      </c>
    </row>
    <row r="124" spans="1:3">
      <c r="A124" s="19">
        <v>123</v>
      </c>
      <c r="B124" s="19" t="s">
        <v>2159</v>
      </c>
      <c r="C124" s="22">
        <v>0</v>
      </c>
    </row>
    <row r="125" spans="1:3">
      <c r="A125" s="19">
        <v>124</v>
      </c>
      <c r="B125" s="19" t="s">
        <v>2160</v>
      </c>
      <c r="C125" s="22">
        <v>0</v>
      </c>
    </row>
    <row r="126" spans="1:3">
      <c r="A126" s="19">
        <v>125</v>
      </c>
      <c r="B126" s="19" t="s">
        <v>2162</v>
      </c>
      <c r="C126" s="22">
        <v>0</v>
      </c>
    </row>
    <row r="127" spans="1:3">
      <c r="A127" s="19">
        <v>126</v>
      </c>
      <c r="B127" s="19" t="s">
        <v>2163</v>
      </c>
      <c r="C127" s="22">
        <v>645084.59</v>
      </c>
    </row>
    <row r="128" spans="1:3">
      <c r="A128" s="19">
        <v>127</v>
      </c>
      <c r="B128" s="19" t="s">
        <v>2164</v>
      </c>
      <c r="C128" s="22">
        <v>33915906.109999999</v>
      </c>
    </row>
    <row r="129" spans="1:3">
      <c r="A129" s="19">
        <v>128</v>
      </c>
      <c r="B129" s="19" t="s">
        <v>2165</v>
      </c>
      <c r="C129" s="22">
        <v>2223219.27</v>
      </c>
    </row>
    <row r="130" spans="1:3">
      <c r="A130" s="113">
        <v>129</v>
      </c>
      <c r="B130" s="113" t="s">
        <v>2167</v>
      </c>
      <c r="C130" s="117">
        <v>0</v>
      </c>
    </row>
    <row r="131" spans="1:3">
      <c r="A131" s="113">
        <v>130</v>
      </c>
      <c r="B131" s="113" t="s">
        <v>2168</v>
      </c>
      <c r="C131" s="117">
        <v>5691364.3699999992</v>
      </c>
    </row>
    <row r="132" spans="1:3">
      <c r="A132" s="113">
        <v>131</v>
      </c>
      <c r="B132" s="113" t="s">
        <v>2169</v>
      </c>
      <c r="C132" s="117">
        <v>0</v>
      </c>
    </row>
    <row r="133" spans="1:3">
      <c r="A133" s="113">
        <v>132</v>
      </c>
      <c r="B133" s="113" t="s">
        <v>2170</v>
      </c>
      <c r="C133" s="117">
        <v>3448319.84</v>
      </c>
    </row>
    <row r="134" spans="1:3">
      <c r="A134" s="113">
        <v>133</v>
      </c>
      <c r="B134" s="113" t="s">
        <v>2171</v>
      </c>
      <c r="C134" s="117">
        <v>0</v>
      </c>
    </row>
    <row r="135" spans="1:3">
      <c r="A135" s="113">
        <v>134</v>
      </c>
      <c r="B135" s="113" t="s">
        <v>2172</v>
      </c>
      <c r="C135" s="117">
        <v>0</v>
      </c>
    </row>
    <row r="136" spans="1:3">
      <c r="A136" s="113">
        <v>135</v>
      </c>
      <c r="B136" s="113" t="s">
        <v>2173</v>
      </c>
      <c r="C136" s="117">
        <v>3434367.52</v>
      </c>
    </row>
    <row r="137" spans="1:3">
      <c r="A137" s="113">
        <v>136</v>
      </c>
      <c r="B137" s="113" t="s">
        <v>2174</v>
      </c>
      <c r="C137" s="117">
        <v>4542013.1099999994</v>
      </c>
    </row>
    <row r="138" spans="1:3">
      <c r="A138" s="113">
        <v>137</v>
      </c>
      <c r="B138" s="113" t="s">
        <v>2175</v>
      </c>
      <c r="C138" s="117">
        <v>0</v>
      </c>
    </row>
    <row r="139" spans="1:3">
      <c r="A139" s="113">
        <v>138</v>
      </c>
      <c r="B139" s="113" t="s">
        <v>2176</v>
      </c>
      <c r="C139" s="117">
        <v>16232808.539999999</v>
      </c>
    </row>
    <row r="140" spans="1:3">
      <c r="A140" s="113">
        <v>139</v>
      </c>
      <c r="B140" s="113" t="s">
        <v>2189</v>
      </c>
      <c r="C140" s="117">
        <v>310925.06</v>
      </c>
    </row>
    <row r="141" spans="1:3">
      <c r="A141" s="113">
        <v>140</v>
      </c>
      <c r="B141" s="113" t="s">
        <v>2190</v>
      </c>
      <c r="C141" s="117">
        <v>0</v>
      </c>
    </row>
    <row r="142" spans="1:3">
      <c r="A142" s="113">
        <v>141</v>
      </c>
      <c r="B142" s="113" t="s">
        <v>2191</v>
      </c>
      <c r="C142" s="117">
        <v>0</v>
      </c>
    </row>
    <row r="143" spans="1:3">
      <c r="A143" s="113">
        <v>142</v>
      </c>
      <c r="B143" s="113" t="s">
        <v>2192</v>
      </c>
      <c r="C143" s="117">
        <v>0</v>
      </c>
    </row>
    <row r="144" spans="1:3">
      <c r="A144" s="113">
        <v>143</v>
      </c>
      <c r="B144" s="113" t="s">
        <v>2193</v>
      </c>
      <c r="C144" s="117">
        <v>0</v>
      </c>
    </row>
    <row r="145" spans="1:3">
      <c r="A145" s="19">
        <v>144</v>
      </c>
      <c r="B145" s="19" t="s">
        <v>2207</v>
      </c>
      <c r="C145" s="22">
        <v>85421.23000000001</v>
      </c>
    </row>
    <row r="146" spans="1:3">
      <c r="A146" s="113">
        <v>145</v>
      </c>
      <c r="B146" s="113" t="s">
        <v>2208</v>
      </c>
      <c r="C146" s="117">
        <v>0</v>
      </c>
    </row>
    <row r="147" spans="1:3">
      <c r="A147" s="19">
        <v>146</v>
      </c>
      <c r="B147" s="19" t="s">
        <v>2211</v>
      </c>
      <c r="C147" s="22">
        <v>0</v>
      </c>
    </row>
    <row r="148" spans="1:3">
      <c r="A148" s="113">
        <v>147</v>
      </c>
      <c r="B148" s="113" t="s">
        <v>2212</v>
      </c>
      <c r="C148" s="117">
        <v>270325.40000000002</v>
      </c>
    </row>
    <row r="149" spans="1:3">
      <c r="A149" s="19">
        <v>0</v>
      </c>
      <c r="B149" s="19" t="s">
        <v>1985</v>
      </c>
      <c r="C149" s="22">
        <v>41575393.799999997</v>
      </c>
    </row>
  </sheetData>
  <autoFilter ref="A1:C145" xr:uid="{00000000-0001-0000-0700-000000000000}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D39"/>
  <sheetViews>
    <sheetView topLeftCell="A27" workbookViewId="0">
      <selection activeCell="D32" sqref="D32"/>
    </sheetView>
  </sheetViews>
  <sheetFormatPr defaultRowHeight="14.4"/>
  <cols>
    <col min="1" max="1" width="6.5546875" customWidth="1"/>
    <col min="2" max="2" width="35.44140625" bestFit="1" customWidth="1"/>
    <col min="3" max="3" width="22.5546875" bestFit="1" customWidth="1"/>
    <col min="4" max="4" width="21.5546875" style="21" customWidth="1"/>
  </cols>
  <sheetData>
    <row r="1" spans="1:4">
      <c r="A1" s="28" t="s">
        <v>1</v>
      </c>
      <c r="B1" s="19" t="s">
        <v>3</v>
      </c>
      <c r="C1" t="s">
        <v>2061</v>
      </c>
      <c r="D1" s="22" t="s">
        <v>2060</v>
      </c>
    </row>
    <row r="2" spans="1:4">
      <c r="A2" s="19">
        <v>1</v>
      </c>
      <c r="B2" s="19" t="s">
        <v>7</v>
      </c>
      <c r="C2" s="22">
        <v>9592997.1430661678</v>
      </c>
      <c r="D2" s="22">
        <v>4830567.1130853333</v>
      </c>
    </row>
    <row r="3" spans="1:4">
      <c r="A3" s="19">
        <v>2</v>
      </c>
      <c r="B3" s="19" t="s">
        <v>8</v>
      </c>
      <c r="C3" s="22">
        <v>0</v>
      </c>
      <c r="D3" s="22">
        <v>80556418.120000005</v>
      </c>
    </row>
    <row r="4" spans="1:4">
      <c r="A4" s="19">
        <v>3</v>
      </c>
      <c r="B4" s="19" t="s">
        <v>9</v>
      </c>
      <c r="C4" s="22">
        <v>0</v>
      </c>
      <c r="D4" s="22">
        <v>8939997.8900000006</v>
      </c>
    </row>
    <row r="5" spans="1:4">
      <c r="A5" s="19">
        <v>5</v>
      </c>
      <c r="B5" s="19" t="s">
        <v>11</v>
      </c>
      <c r="C5" s="22">
        <v>0</v>
      </c>
      <c r="D5" s="22">
        <v>6658444.9461357361</v>
      </c>
    </row>
    <row r="6" spans="1:4">
      <c r="A6" s="19">
        <v>6</v>
      </c>
      <c r="B6" s="19" t="s">
        <v>12</v>
      </c>
      <c r="C6" s="22">
        <v>30697245.780000001</v>
      </c>
      <c r="D6" s="22">
        <v>60452925.430000007</v>
      </c>
    </row>
    <row r="7" spans="1:4">
      <c r="A7" s="19">
        <v>7</v>
      </c>
      <c r="B7" s="19" t="s">
        <v>13</v>
      </c>
      <c r="C7" s="22">
        <v>0</v>
      </c>
      <c r="D7" s="22">
        <v>10832250.529999999</v>
      </c>
    </row>
    <row r="8" spans="1:4">
      <c r="A8" s="19">
        <v>8</v>
      </c>
      <c r="B8" s="19" t="s">
        <v>2004</v>
      </c>
      <c r="C8" s="22">
        <v>0</v>
      </c>
      <c r="D8" s="22">
        <v>121748682.25</v>
      </c>
    </row>
    <row r="9" spans="1:4">
      <c r="A9" s="19">
        <v>9</v>
      </c>
      <c r="B9" s="19" t="s">
        <v>15</v>
      </c>
      <c r="C9" s="22">
        <v>0</v>
      </c>
      <c r="D9" s="22">
        <v>2383861.38</v>
      </c>
    </row>
    <row r="10" spans="1:4">
      <c r="A10" s="19">
        <v>10</v>
      </c>
      <c r="B10" s="19" t="s">
        <v>16</v>
      </c>
      <c r="C10" s="22">
        <v>0</v>
      </c>
      <c r="D10" s="22">
        <v>10665584.699999999</v>
      </c>
    </row>
    <row r="11" spans="1:4">
      <c r="A11" s="19">
        <v>11</v>
      </c>
      <c r="B11" s="19" t="s">
        <v>17</v>
      </c>
      <c r="C11" s="22">
        <v>0</v>
      </c>
      <c r="D11" s="22">
        <v>21355142.482723549</v>
      </c>
    </row>
    <row r="12" spans="1:4">
      <c r="A12" s="19">
        <v>16</v>
      </c>
      <c r="B12" s="19" t="s">
        <v>22</v>
      </c>
      <c r="C12" s="22">
        <v>0</v>
      </c>
      <c r="D12" s="22">
        <v>151431.31865216256</v>
      </c>
    </row>
    <row r="13" spans="1:4">
      <c r="A13" s="19">
        <v>18</v>
      </c>
      <c r="B13" s="19" t="s">
        <v>24</v>
      </c>
      <c r="C13" s="22">
        <v>0</v>
      </c>
      <c r="D13" s="22">
        <v>18237109.275000095</v>
      </c>
    </row>
    <row r="14" spans="1:4">
      <c r="A14" s="113">
        <v>21</v>
      </c>
      <c r="B14" s="113" t="s">
        <v>27</v>
      </c>
      <c r="C14" s="117">
        <v>0</v>
      </c>
      <c r="D14" s="117">
        <v>21629519.68</v>
      </c>
    </row>
    <row r="15" spans="1:4">
      <c r="A15" s="113">
        <v>22</v>
      </c>
      <c r="B15" s="113" t="s">
        <v>29</v>
      </c>
      <c r="C15" s="117">
        <v>0</v>
      </c>
      <c r="D15" s="117">
        <v>30426897.216815069</v>
      </c>
    </row>
    <row r="16" spans="1:4">
      <c r="A16" s="113">
        <v>23</v>
      </c>
      <c r="B16" s="113" t="s">
        <v>30</v>
      </c>
      <c r="C16" s="117">
        <v>0</v>
      </c>
      <c r="D16" s="117">
        <v>26181927.760000005</v>
      </c>
    </row>
    <row r="17" spans="1:4">
      <c r="A17" s="113">
        <v>26</v>
      </c>
      <c r="B17" s="113" t="s">
        <v>34</v>
      </c>
      <c r="C17" s="117">
        <v>0</v>
      </c>
      <c r="D17" s="117">
        <v>7781428.4989285711</v>
      </c>
    </row>
    <row r="18" spans="1:4">
      <c r="A18" s="113">
        <v>38</v>
      </c>
      <c r="B18" s="113" t="s">
        <v>1982</v>
      </c>
      <c r="C18" s="117">
        <v>3281513</v>
      </c>
      <c r="D18" s="117">
        <v>50164499</v>
      </c>
    </row>
    <row r="19" spans="1:4">
      <c r="A19" s="113">
        <v>39</v>
      </c>
      <c r="B19" s="113" t="s">
        <v>1984</v>
      </c>
      <c r="C19" s="117">
        <v>0</v>
      </c>
      <c r="D19" s="117">
        <v>31031927.75</v>
      </c>
    </row>
    <row r="20" spans="1:4">
      <c r="A20" s="113">
        <v>40</v>
      </c>
      <c r="B20" s="113" t="s">
        <v>2001</v>
      </c>
      <c r="C20" s="117">
        <v>26265655.180000003</v>
      </c>
      <c r="D20" s="117">
        <v>19160791.859999999</v>
      </c>
    </row>
    <row r="21" spans="1:4">
      <c r="A21" s="113">
        <v>42</v>
      </c>
      <c r="B21" s="113" t="s">
        <v>2003</v>
      </c>
      <c r="C21" s="117">
        <v>0</v>
      </c>
      <c r="D21" s="117">
        <v>27040108.630000003</v>
      </c>
    </row>
    <row r="22" spans="1:4">
      <c r="A22" s="113">
        <v>47</v>
      </c>
      <c r="B22" s="113" t="s">
        <v>2066</v>
      </c>
      <c r="C22" s="117">
        <v>7427222.4900000002</v>
      </c>
      <c r="D22" s="117">
        <v>22319734.000519812</v>
      </c>
    </row>
    <row r="23" spans="1:4">
      <c r="A23" s="113">
        <v>49</v>
      </c>
      <c r="B23" s="113" t="s">
        <v>2069</v>
      </c>
      <c r="C23" s="117">
        <v>0</v>
      </c>
      <c r="D23" s="117">
        <v>5795255.7799999993</v>
      </c>
    </row>
    <row r="24" spans="1:4">
      <c r="A24" s="113">
        <v>51</v>
      </c>
      <c r="B24" s="113" t="s">
        <v>67</v>
      </c>
      <c r="C24" s="117">
        <v>0</v>
      </c>
      <c r="D24" s="117">
        <v>1600000</v>
      </c>
    </row>
    <row r="25" spans="1:4">
      <c r="A25" s="113">
        <v>98</v>
      </c>
      <c r="B25" s="113" t="s">
        <v>2079</v>
      </c>
      <c r="C25" s="117">
        <v>459045.80999999994</v>
      </c>
      <c r="D25" s="117">
        <v>471696.11999999994</v>
      </c>
    </row>
    <row r="26" spans="1:4">
      <c r="A26" s="113">
        <v>105</v>
      </c>
      <c r="B26" s="113" t="s">
        <v>2087</v>
      </c>
      <c r="C26" s="117">
        <v>0</v>
      </c>
      <c r="D26" s="117">
        <v>10215504</v>
      </c>
    </row>
    <row r="27" spans="1:4">
      <c r="A27" s="113">
        <v>110</v>
      </c>
      <c r="B27" s="113" t="s">
        <v>2092</v>
      </c>
      <c r="C27" s="117">
        <v>14839693</v>
      </c>
      <c r="D27" s="117">
        <v>0</v>
      </c>
    </row>
    <row r="28" spans="1:4">
      <c r="A28" s="113">
        <v>111</v>
      </c>
      <c r="B28" s="113" t="s">
        <v>2104</v>
      </c>
      <c r="C28" s="117">
        <v>0</v>
      </c>
      <c r="D28" s="117">
        <v>4640679.75</v>
      </c>
    </row>
    <row r="29" spans="1:4">
      <c r="A29" s="113">
        <v>112</v>
      </c>
      <c r="B29" s="113" t="s">
        <v>2100</v>
      </c>
      <c r="C29" s="117">
        <v>0</v>
      </c>
      <c r="D29" s="117">
        <v>29677898.580000002</v>
      </c>
    </row>
    <row r="30" spans="1:4">
      <c r="A30" s="113">
        <v>113</v>
      </c>
      <c r="B30" s="113" t="s">
        <v>2101</v>
      </c>
      <c r="C30" s="117">
        <v>15013419.4</v>
      </c>
      <c r="D30" s="117">
        <v>0</v>
      </c>
    </row>
    <row r="31" spans="1:4">
      <c r="A31" s="113">
        <v>115</v>
      </c>
      <c r="B31" s="113" t="s">
        <v>2103</v>
      </c>
      <c r="C31" s="117">
        <v>0</v>
      </c>
      <c r="D31" s="117">
        <v>9583382.6500000004</v>
      </c>
    </row>
    <row r="32" spans="1:4">
      <c r="A32" s="113">
        <v>118</v>
      </c>
      <c r="B32" s="113" t="s">
        <v>2112</v>
      </c>
      <c r="C32" s="117">
        <v>4960850.01</v>
      </c>
      <c r="D32" s="117">
        <v>81285120.839999989</v>
      </c>
    </row>
    <row r="33" spans="1:4">
      <c r="A33" s="113">
        <v>125</v>
      </c>
      <c r="B33" s="113" t="s">
        <v>2162</v>
      </c>
      <c r="C33" s="117">
        <v>0</v>
      </c>
      <c r="D33" s="117">
        <v>1814987.1</v>
      </c>
    </row>
    <row r="34" spans="1:4">
      <c r="A34" s="113">
        <v>126</v>
      </c>
      <c r="B34" s="113" t="s">
        <v>2163</v>
      </c>
      <c r="C34" s="117">
        <v>5376317.1000000006</v>
      </c>
      <c r="D34" s="117">
        <v>26421720.561000001</v>
      </c>
    </row>
    <row r="35" spans="1:4">
      <c r="A35" s="113">
        <v>127</v>
      </c>
      <c r="B35" s="113" t="s">
        <v>2164</v>
      </c>
      <c r="C35" s="117">
        <v>23840640.32</v>
      </c>
      <c r="D35" s="117">
        <v>8661936.5600000005</v>
      </c>
    </row>
    <row r="36" spans="1:4">
      <c r="A36" s="113">
        <v>128</v>
      </c>
      <c r="B36" s="113" t="s">
        <v>2165</v>
      </c>
      <c r="C36" s="117">
        <v>0</v>
      </c>
      <c r="D36" s="117">
        <v>6750308.0889805201</v>
      </c>
    </row>
    <row r="37" spans="1:4">
      <c r="A37" s="113">
        <v>130</v>
      </c>
      <c r="B37" s="113" t="s">
        <v>2168</v>
      </c>
      <c r="C37" s="117">
        <v>10066271.07</v>
      </c>
      <c r="D37" s="117">
        <v>20378895.809999999</v>
      </c>
    </row>
    <row r="38" spans="1:4">
      <c r="A38" s="113">
        <v>131</v>
      </c>
      <c r="B38" s="113" t="s">
        <v>2169</v>
      </c>
      <c r="C38" s="117">
        <v>11438740</v>
      </c>
      <c r="D38" s="117">
        <v>0</v>
      </c>
    </row>
    <row r="39" spans="1:4">
      <c r="A39" s="113">
        <v>136</v>
      </c>
      <c r="B39" s="113" t="s">
        <v>2174</v>
      </c>
      <c r="C39" s="117">
        <v>36055476.098000005</v>
      </c>
      <c r="D39" s="117">
        <v>19763860.007999998</v>
      </c>
    </row>
  </sheetData>
  <autoFilter ref="A1:D39" xr:uid="{FB9EFA99-DC26-4E54-9CB2-8FD2C13CC999}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G5917"/>
  <sheetViews>
    <sheetView topLeftCell="A160" workbookViewId="0">
      <selection activeCell="G159" sqref="G159"/>
    </sheetView>
  </sheetViews>
  <sheetFormatPr defaultRowHeight="14.4"/>
  <cols>
    <col min="7" max="7" width="13.5546875" bestFit="1" customWidth="1"/>
  </cols>
  <sheetData>
    <row r="1" spans="1:7" ht="21.6">
      <c r="A1" s="29" t="s">
        <v>1</v>
      </c>
      <c r="B1" s="29" t="s">
        <v>285</v>
      </c>
      <c r="C1" s="29" t="s">
        <v>3</v>
      </c>
      <c r="D1" s="29" t="s">
        <v>286</v>
      </c>
      <c r="E1" s="29" t="s">
        <v>287</v>
      </c>
      <c r="F1" s="29" t="s">
        <v>288</v>
      </c>
      <c r="G1" s="29" t="s">
        <v>289</v>
      </c>
    </row>
    <row r="2" spans="1:7" ht="21.6">
      <c r="A2" s="30">
        <v>50</v>
      </c>
      <c r="B2" s="30" t="s">
        <v>290</v>
      </c>
      <c r="C2" s="30" t="s">
        <v>291</v>
      </c>
      <c r="D2" s="30" t="s">
        <v>292</v>
      </c>
      <c r="E2" s="31" t="s">
        <v>293</v>
      </c>
      <c r="F2" s="32">
        <v>-0.02</v>
      </c>
      <c r="G2" s="33">
        <f>SUM(F2:F5917)</f>
        <v>901506246.76999569</v>
      </c>
    </row>
    <row r="3" spans="1:7" ht="21.6">
      <c r="A3" s="30">
        <v>50</v>
      </c>
      <c r="B3" s="30" t="s">
        <v>294</v>
      </c>
      <c r="C3" s="30" t="s">
        <v>291</v>
      </c>
      <c r="D3" s="30" t="s">
        <v>292</v>
      </c>
      <c r="E3" s="31" t="s">
        <v>293</v>
      </c>
      <c r="F3" s="32">
        <v>18037.5</v>
      </c>
      <c r="G3" s="33">
        <f t="shared" ref="G3:G66" si="0">SUM($F$2:$F$100000)</f>
        <v>901506246.76999569</v>
      </c>
    </row>
    <row r="4" spans="1:7" ht="21.6">
      <c r="A4" s="30">
        <v>50</v>
      </c>
      <c r="B4" s="30" t="s">
        <v>295</v>
      </c>
      <c r="C4" s="30" t="s">
        <v>291</v>
      </c>
      <c r="D4" s="30" t="s">
        <v>292</v>
      </c>
      <c r="E4" s="31" t="s">
        <v>293</v>
      </c>
      <c r="F4" s="32">
        <v>0.01</v>
      </c>
      <c r="G4" s="33">
        <f t="shared" si="0"/>
        <v>901506246.76999569</v>
      </c>
    </row>
    <row r="5" spans="1:7" ht="31.8">
      <c r="A5" s="30">
        <v>50</v>
      </c>
      <c r="B5" s="30" t="s">
        <v>296</v>
      </c>
      <c r="C5" s="30" t="s">
        <v>291</v>
      </c>
      <c r="D5" s="30" t="s">
        <v>292</v>
      </c>
      <c r="E5" s="31" t="s">
        <v>293</v>
      </c>
      <c r="F5" s="32">
        <v>0.01</v>
      </c>
      <c r="G5" s="33">
        <f t="shared" si="0"/>
        <v>901506246.76999569</v>
      </c>
    </row>
    <row r="6" spans="1:7" ht="31.8">
      <c r="A6" s="30">
        <v>1000025</v>
      </c>
      <c r="B6" s="30" t="s">
        <v>297</v>
      </c>
      <c r="C6" s="30" t="s">
        <v>298</v>
      </c>
      <c r="D6" s="30" t="s">
        <v>292</v>
      </c>
      <c r="E6" s="31" t="s">
        <v>299</v>
      </c>
      <c r="F6" s="32">
        <v>48735</v>
      </c>
      <c r="G6" s="33">
        <f t="shared" si="0"/>
        <v>901506246.76999569</v>
      </c>
    </row>
    <row r="7" spans="1:7" ht="21.6">
      <c r="A7" s="30">
        <v>65</v>
      </c>
      <c r="B7" s="30" t="s">
        <v>300</v>
      </c>
      <c r="C7" s="30" t="s">
        <v>301</v>
      </c>
      <c r="D7" s="30" t="s">
        <v>292</v>
      </c>
      <c r="E7" s="31" t="s">
        <v>302</v>
      </c>
      <c r="F7" s="32">
        <v>0</v>
      </c>
      <c r="G7" s="33">
        <f t="shared" si="0"/>
        <v>901506246.76999569</v>
      </c>
    </row>
    <row r="8" spans="1:7" ht="21.6">
      <c r="A8" s="30">
        <v>50</v>
      </c>
      <c r="B8" s="30" t="s">
        <v>303</v>
      </c>
      <c r="C8" s="30" t="s">
        <v>291</v>
      </c>
      <c r="D8" s="30" t="s">
        <v>292</v>
      </c>
      <c r="E8" s="31" t="s">
        <v>304</v>
      </c>
      <c r="F8" s="32">
        <v>0.47</v>
      </c>
      <c r="G8" s="33">
        <f t="shared" si="0"/>
        <v>901506246.76999569</v>
      </c>
    </row>
    <row r="9" spans="1:7" ht="21.6">
      <c r="A9" s="30">
        <v>65</v>
      </c>
      <c r="B9" s="30" t="s">
        <v>305</v>
      </c>
      <c r="C9" s="30" t="s">
        <v>301</v>
      </c>
      <c r="D9" s="30" t="s">
        <v>292</v>
      </c>
      <c r="E9" s="31" t="s">
        <v>302</v>
      </c>
      <c r="F9" s="32">
        <v>0</v>
      </c>
      <c r="G9" s="33">
        <f t="shared" si="0"/>
        <v>901506246.76999569</v>
      </c>
    </row>
    <row r="10" spans="1:7" ht="42">
      <c r="A10" s="30">
        <v>50</v>
      </c>
      <c r="B10" s="30" t="s">
        <v>306</v>
      </c>
      <c r="C10" s="30" t="s">
        <v>291</v>
      </c>
      <c r="D10" s="30" t="s">
        <v>292</v>
      </c>
      <c r="E10" s="31" t="s">
        <v>293</v>
      </c>
      <c r="F10" s="32">
        <v>3.75</v>
      </c>
      <c r="G10" s="33">
        <f t="shared" si="0"/>
        <v>901506246.76999569</v>
      </c>
    </row>
    <row r="11" spans="1:7" ht="21.6">
      <c r="A11" s="30">
        <v>65</v>
      </c>
      <c r="B11" s="30" t="s">
        <v>307</v>
      </c>
      <c r="C11" s="30" t="s">
        <v>301</v>
      </c>
      <c r="D11" s="30" t="s">
        <v>292</v>
      </c>
      <c r="E11" s="31" t="s">
        <v>302</v>
      </c>
      <c r="F11" s="32">
        <v>77750</v>
      </c>
      <c r="G11" s="33">
        <f t="shared" si="0"/>
        <v>901506246.76999569</v>
      </c>
    </row>
    <row r="12" spans="1:7" ht="21.6">
      <c r="A12" s="30">
        <v>65</v>
      </c>
      <c r="B12" s="30" t="s">
        <v>308</v>
      </c>
      <c r="C12" s="30" t="s">
        <v>301</v>
      </c>
      <c r="D12" s="30" t="s">
        <v>292</v>
      </c>
      <c r="E12" s="31" t="s">
        <v>302</v>
      </c>
      <c r="F12" s="30">
        <v>0</v>
      </c>
      <c r="G12" s="33">
        <f t="shared" si="0"/>
        <v>901506246.76999569</v>
      </c>
    </row>
    <row r="13" spans="1:7" ht="21.6">
      <c r="A13" s="30">
        <v>65</v>
      </c>
      <c r="B13" s="30" t="s">
        <v>308</v>
      </c>
      <c r="C13" s="30" t="s">
        <v>301</v>
      </c>
      <c r="D13" s="30" t="s">
        <v>292</v>
      </c>
      <c r="E13" s="31" t="s">
        <v>302</v>
      </c>
      <c r="F13" s="32">
        <v>0</v>
      </c>
      <c r="G13" s="33">
        <f t="shared" si="0"/>
        <v>901506246.76999569</v>
      </c>
    </row>
    <row r="14" spans="1:7" ht="28.8">
      <c r="A14" s="30">
        <v>50</v>
      </c>
      <c r="B14" s="30" t="s">
        <v>309</v>
      </c>
      <c r="C14" s="30" t="s">
        <v>291</v>
      </c>
      <c r="D14" s="30" t="s">
        <v>292</v>
      </c>
      <c r="E14" s="34" t="s">
        <v>304</v>
      </c>
      <c r="F14" s="30">
        <v>0.4</v>
      </c>
      <c r="G14" s="33">
        <f t="shared" si="0"/>
        <v>901506246.76999569</v>
      </c>
    </row>
    <row r="15" spans="1:7" ht="31.8">
      <c r="A15" s="30">
        <v>50</v>
      </c>
      <c r="B15" s="30" t="s">
        <v>310</v>
      </c>
      <c r="C15" s="30" t="s">
        <v>291</v>
      </c>
      <c r="D15" s="30" t="s">
        <v>292</v>
      </c>
      <c r="E15" s="31" t="s">
        <v>304</v>
      </c>
      <c r="F15" s="32">
        <v>0.03</v>
      </c>
      <c r="G15" s="33">
        <f t="shared" si="0"/>
        <v>901506246.76999569</v>
      </c>
    </row>
    <row r="16" spans="1:7" ht="21.6">
      <c r="A16" s="30">
        <v>50</v>
      </c>
      <c r="B16" s="30" t="s">
        <v>311</v>
      </c>
      <c r="C16" s="30" t="s">
        <v>291</v>
      </c>
      <c r="D16" s="30" t="s">
        <v>292</v>
      </c>
      <c r="E16" s="31" t="s">
        <v>304</v>
      </c>
      <c r="F16" s="32">
        <v>0.3</v>
      </c>
      <c r="G16" s="33">
        <f t="shared" si="0"/>
        <v>901506246.76999569</v>
      </c>
    </row>
    <row r="17" spans="1:7" ht="31.8">
      <c r="A17" s="30">
        <v>47</v>
      </c>
      <c r="B17" s="30" t="s">
        <v>312</v>
      </c>
      <c r="C17" s="30" t="s">
        <v>313</v>
      </c>
      <c r="D17" s="30" t="s">
        <v>292</v>
      </c>
      <c r="E17" s="31" t="s">
        <v>299</v>
      </c>
      <c r="F17" s="32">
        <v>18803.2</v>
      </c>
      <c r="G17" s="33">
        <f t="shared" si="0"/>
        <v>901506246.76999569</v>
      </c>
    </row>
    <row r="18" spans="1:7" ht="31.8">
      <c r="A18" s="30">
        <v>65</v>
      </c>
      <c r="B18" s="30" t="s">
        <v>314</v>
      </c>
      <c r="C18" s="30" t="s">
        <v>301</v>
      </c>
      <c r="D18" s="30" t="s">
        <v>292</v>
      </c>
      <c r="E18" s="31" t="s">
        <v>299</v>
      </c>
      <c r="F18" s="32">
        <v>25425</v>
      </c>
      <c r="G18" s="33">
        <f t="shared" si="0"/>
        <v>901506246.76999569</v>
      </c>
    </row>
    <row r="19" spans="1:7" ht="31.8">
      <c r="A19" s="30">
        <v>55</v>
      </c>
      <c r="B19" s="30" t="s">
        <v>315</v>
      </c>
      <c r="C19" s="30" t="s">
        <v>316</v>
      </c>
      <c r="D19" s="30" t="s">
        <v>292</v>
      </c>
      <c r="E19" s="31" t="s">
        <v>293</v>
      </c>
      <c r="F19" s="32">
        <v>6562.5</v>
      </c>
      <c r="G19" s="33">
        <f t="shared" si="0"/>
        <v>901506246.76999569</v>
      </c>
    </row>
    <row r="20" spans="1:7" ht="31.8">
      <c r="A20" s="30">
        <v>53</v>
      </c>
      <c r="B20" s="30" t="s">
        <v>317</v>
      </c>
      <c r="C20" s="30" t="s">
        <v>318</v>
      </c>
      <c r="D20" s="30" t="s">
        <v>292</v>
      </c>
      <c r="E20" s="31" t="s">
        <v>319</v>
      </c>
      <c r="F20" s="32">
        <v>1341.9</v>
      </c>
      <c r="G20" s="33">
        <f t="shared" si="0"/>
        <v>901506246.76999569</v>
      </c>
    </row>
    <row r="21" spans="1:7" ht="31.8">
      <c r="A21" s="30">
        <v>1000025</v>
      </c>
      <c r="B21" s="30" t="s">
        <v>320</v>
      </c>
      <c r="C21" s="30" t="s">
        <v>298</v>
      </c>
      <c r="D21" s="30" t="s">
        <v>292</v>
      </c>
      <c r="E21" s="34" t="s">
        <v>304</v>
      </c>
      <c r="F21" s="32">
        <v>31241.52</v>
      </c>
      <c r="G21" s="33">
        <f t="shared" si="0"/>
        <v>901506246.76999569</v>
      </c>
    </row>
    <row r="22" spans="1:7" ht="31.8">
      <c r="A22" s="30">
        <v>55</v>
      </c>
      <c r="B22" s="30" t="s">
        <v>320</v>
      </c>
      <c r="C22" s="30" t="s">
        <v>316</v>
      </c>
      <c r="D22" s="30" t="s">
        <v>292</v>
      </c>
      <c r="E22" s="31" t="s">
        <v>304</v>
      </c>
      <c r="F22" s="32">
        <v>19888.759999999998</v>
      </c>
      <c r="G22" s="33">
        <f t="shared" si="0"/>
        <v>901506246.76999569</v>
      </c>
    </row>
    <row r="23" spans="1:7" ht="21.6">
      <c r="A23" s="30">
        <v>51</v>
      </c>
      <c r="B23" s="30" t="s">
        <v>320</v>
      </c>
      <c r="C23" s="30" t="s">
        <v>101</v>
      </c>
      <c r="D23" s="30" t="s">
        <v>292</v>
      </c>
      <c r="E23" s="31" t="s">
        <v>304</v>
      </c>
      <c r="F23" s="32">
        <v>5318.63</v>
      </c>
      <c r="G23" s="33">
        <f t="shared" si="0"/>
        <v>901506246.76999569</v>
      </c>
    </row>
    <row r="24" spans="1:7" ht="21.6">
      <c r="A24" s="30">
        <v>52</v>
      </c>
      <c r="B24" s="30" t="s">
        <v>320</v>
      </c>
      <c r="C24" s="30" t="s">
        <v>321</v>
      </c>
      <c r="D24" s="30" t="s">
        <v>292</v>
      </c>
      <c r="E24" s="31" t="s">
        <v>304</v>
      </c>
      <c r="F24" s="30">
        <v>4788.1099999999997</v>
      </c>
      <c r="G24" s="33">
        <f t="shared" si="0"/>
        <v>901506246.76999569</v>
      </c>
    </row>
    <row r="25" spans="1:7" ht="21.6">
      <c r="A25" s="30">
        <v>53</v>
      </c>
      <c r="B25" s="30" t="s">
        <v>320</v>
      </c>
      <c r="C25" s="30" t="s">
        <v>318</v>
      </c>
      <c r="D25" s="30" t="s">
        <v>292</v>
      </c>
      <c r="E25" s="31" t="s">
        <v>304</v>
      </c>
      <c r="F25" s="30">
        <v>13769.87</v>
      </c>
      <c r="G25" s="33">
        <f t="shared" si="0"/>
        <v>901506246.76999569</v>
      </c>
    </row>
    <row r="26" spans="1:7" ht="21.6">
      <c r="A26" s="30">
        <v>51</v>
      </c>
      <c r="B26" s="30" t="s">
        <v>320</v>
      </c>
      <c r="C26" s="30" t="s">
        <v>101</v>
      </c>
      <c r="D26" s="30" t="s">
        <v>292</v>
      </c>
      <c r="E26" s="31" t="s">
        <v>304</v>
      </c>
      <c r="F26" s="32">
        <v>2659.65</v>
      </c>
      <c r="G26" s="33">
        <f t="shared" si="0"/>
        <v>901506246.76999569</v>
      </c>
    </row>
    <row r="27" spans="1:7" ht="31.8">
      <c r="A27" s="30">
        <v>55</v>
      </c>
      <c r="B27" s="30" t="s">
        <v>320</v>
      </c>
      <c r="C27" s="30" t="s">
        <v>316</v>
      </c>
      <c r="D27" s="30" t="s">
        <v>292</v>
      </c>
      <c r="E27" s="31" t="s">
        <v>304</v>
      </c>
      <c r="F27" s="32">
        <v>23108.400000000001</v>
      </c>
      <c r="G27" s="33">
        <f t="shared" si="0"/>
        <v>901506246.76999569</v>
      </c>
    </row>
    <row r="28" spans="1:7" ht="21.6">
      <c r="A28" s="30">
        <v>52</v>
      </c>
      <c r="B28" s="30" t="s">
        <v>320</v>
      </c>
      <c r="C28" s="30" t="s">
        <v>321</v>
      </c>
      <c r="D28" s="30" t="s">
        <v>292</v>
      </c>
      <c r="E28" s="31" t="s">
        <v>304</v>
      </c>
      <c r="F28" s="32">
        <v>2394.1</v>
      </c>
      <c r="G28" s="33">
        <f t="shared" si="0"/>
        <v>901506246.76999569</v>
      </c>
    </row>
    <row r="29" spans="1:7" ht="21.6">
      <c r="A29" s="30">
        <v>53</v>
      </c>
      <c r="B29" s="30" t="s">
        <v>320</v>
      </c>
      <c r="C29" s="30" t="s">
        <v>318</v>
      </c>
      <c r="D29" s="30" t="s">
        <v>292</v>
      </c>
      <c r="E29" s="31" t="s">
        <v>304</v>
      </c>
      <c r="F29" s="32">
        <v>14393.4</v>
      </c>
      <c r="G29" s="33">
        <f t="shared" si="0"/>
        <v>901506246.76999569</v>
      </c>
    </row>
    <row r="30" spans="1:7" ht="21.6">
      <c r="A30" s="30">
        <v>50</v>
      </c>
      <c r="B30" s="30" t="s">
        <v>322</v>
      </c>
      <c r="C30" s="30" t="s">
        <v>291</v>
      </c>
      <c r="D30" s="30" t="s">
        <v>292</v>
      </c>
      <c r="E30" s="31" t="s">
        <v>293</v>
      </c>
      <c r="F30" s="32">
        <v>1520.96</v>
      </c>
      <c r="G30" s="33">
        <f t="shared" si="0"/>
        <v>901506246.76999569</v>
      </c>
    </row>
    <row r="31" spans="1:7" ht="31.8">
      <c r="A31" s="30">
        <v>1000026</v>
      </c>
      <c r="B31" s="30" t="s">
        <v>323</v>
      </c>
      <c r="C31" s="30" t="s">
        <v>324</v>
      </c>
      <c r="D31" s="30" t="s">
        <v>292</v>
      </c>
      <c r="E31" s="31" t="s">
        <v>293</v>
      </c>
      <c r="F31" s="30">
        <v>6210</v>
      </c>
      <c r="G31" s="33">
        <f t="shared" si="0"/>
        <v>901506246.76999569</v>
      </c>
    </row>
    <row r="32" spans="1:7" ht="31.8">
      <c r="A32" s="30">
        <v>1000026</v>
      </c>
      <c r="B32" s="30" t="s">
        <v>323</v>
      </c>
      <c r="C32" s="30" t="s">
        <v>324</v>
      </c>
      <c r="D32" s="30" t="s">
        <v>292</v>
      </c>
      <c r="E32" s="31" t="s">
        <v>293</v>
      </c>
      <c r="F32" s="32">
        <v>932.93</v>
      </c>
      <c r="G32" s="33">
        <f t="shared" si="0"/>
        <v>901506246.76999569</v>
      </c>
    </row>
    <row r="33" spans="1:7" ht="42">
      <c r="A33" s="30">
        <v>1</v>
      </c>
      <c r="B33" s="30" t="s">
        <v>325</v>
      </c>
      <c r="C33" s="30" t="s">
        <v>326</v>
      </c>
      <c r="D33" s="30" t="s">
        <v>292</v>
      </c>
      <c r="E33" s="31" t="s">
        <v>327</v>
      </c>
      <c r="F33" s="32">
        <v>55251.77</v>
      </c>
      <c r="G33" s="33">
        <f t="shared" si="0"/>
        <v>901506246.76999569</v>
      </c>
    </row>
    <row r="34" spans="1:7" ht="42">
      <c r="A34" s="30">
        <v>1</v>
      </c>
      <c r="B34" s="30" t="s">
        <v>325</v>
      </c>
      <c r="C34" s="30" t="s">
        <v>326</v>
      </c>
      <c r="D34" s="30" t="s">
        <v>292</v>
      </c>
      <c r="E34" s="31" t="s">
        <v>327</v>
      </c>
      <c r="F34" s="32">
        <v>29444.1</v>
      </c>
      <c r="G34" s="33">
        <f t="shared" si="0"/>
        <v>901506246.76999569</v>
      </c>
    </row>
    <row r="35" spans="1:7" ht="42">
      <c r="A35" s="30">
        <v>1</v>
      </c>
      <c r="B35" s="30" t="s">
        <v>325</v>
      </c>
      <c r="C35" s="30" t="s">
        <v>326</v>
      </c>
      <c r="D35" s="30" t="s">
        <v>292</v>
      </c>
      <c r="E35" s="31" t="s">
        <v>327</v>
      </c>
      <c r="F35" s="32">
        <v>35645.14</v>
      </c>
      <c r="G35" s="33">
        <f t="shared" si="0"/>
        <v>901506246.76999569</v>
      </c>
    </row>
    <row r="36" spans="1:7" ht="42">
      <c r="A36" s="30">
        <v>1</v>
      </c>
      <c r="B36" s="30" t="s">
        <v>325</v>
      </c>
      <c r="C36" s="30" t="s">
        <v>326</v>
      </c>
      <c r="D36" s="30" t="s">
        <v>292</v>
      </c>
      <c r="E36" s="31" t="s">
        <v>327</v>
      </c>
      <c r="F36" s="32">
        <v>16960</v>
      </c>
      <c r="G36" s="33">
        <f t="shared" si="0"/>
        <v>901506246.76999569</v>
      </c>
    </row>
    <row r="37" spans="1:7" ht="42">
      <c r="A37" s="30">
        <v>1</v>
      </c>
      <c r="B37" s="30" t="s">
        <v>325</v>
      </c>
      <c r="C37" s="30" t="s">
        <v>326</v>
      </c>
      <c r="D37" s="30" t="s">
        <v>292</v>
      </c>
      <c r="E37" s="31" t="s">
        <v>327</v>
      </c>
      <c r="F37" s="32">
        <v>1709291</v>
      </c>
      <c r="G37" s="33">
        <f t="shared" si="0"/>
        <v>901506246.76999569</v>
      </c>
    </row>
    <row r="38" spans="1:7" ht="42">
      <c r="A38" s="30">
        <v>1</v>
      </c>
      <c r="B38" s="30" t="s">
        <v>325</v>
      </c>
      <c r="C38" s="30" t="s">
        <v>326</v>
      </c>
      <c r="D38" s="30" t="s">
        <v>292</v>
      </c>
      <c r="E38" s="31" t="s">
        <v>327</v>
      </c>
      <c r="F38" s="32">
        <v>63041.5</v>
      </c>
      <c r="G38" s="33">
        <f t="shared" si="0"/>
        <v>901506246.76999569</v>
      </c>
    </row>
    <row r="39" spans="1:7" ht="42">
      <c r="A39" s="30">
        <v>1</v>
      </c>
      <c r="B39" s="30" t="s">
        <v>325</v>
      </c>
      <c r="C39" s="30" t="s">
        <v>326</v>
      </c>
      <c r="D39" s="30" t="s">
        <v>292</v>
      </c>
      <c r="E39" s="31" t="s">
        <v>327</v>
      </c>
      <c r="F39" s="32">
        <v>364324</v>
      </c>
      <c r="G39" s="33">
        <f t="shared" si="0"/>
        <v>901506246.76999569</v>
      </c>
    </row>
    <row r="40" spans="1:7" ht="21.6">
      <c r="A40" s="30">
        <v>9</v>
      </c>
      <c r="B40" s="30" t="s">
        <v>328</v>
      </c>
      <c r="C40" s="30" t="s">
        <v>329</v>
      </c>
      <c r="D40" s="30" t="s">
        <v>292</v>
      </c>
      <c r="E40" s="31" t="s">
        <v>302</v>
      </c>
      <c r="F40" s="32">
        <v>0</v>
      </c>
      <c r="G40" s="33">
        <f t="shared" si="0"/>
        <v>901506246.76999569</v>
      </c>
    </row>
    <row r="41" spans="1:7" ht="31.8">
      <c r="A41" s="30">
        <v>77</v>
      </c>
      <c r="B41" s="30" t="s">
        <v>330</v>
      </c>
      <c r="C41" s="30" t="s">
        <v>331</v>
      </c>
      <c r="D41" s="30" t="s">
        <v>292</v>
      </c>
      <c r="E41" s="31" t="s">
        <v>302</v>
      </c>
      <c r="F41" s="32">
        <v>54.78</v>
      </c>
      <c r="G41" s="33">
        <f t="shared" si="0"/>
        <v>901506246.76999569</v>
      </c>
    </row>
    <row r="42" spans="1:7" ht="31.8">
      <c r="A42" s="30">
        <v>77</v>
      </c>
      <c r="B42" s="30" t="s">
        <v>330</v>
      </c>
      <c r="C42" s="30" t="s">
        <v>331</v>
      </c>
      <c r="D42" s="30" t="s">
        <v>292</v>
      </c>
      <c r="E42" s="31" t="s">
        <v>302</v>
      </c>
      <c r="F42" s="32">
        <v>0.01</v>
      </c>
      <c r="G42" s="33">
        <f t="shared" si="0"/>
        <v>901506246.76999569</v>
      </c>
    </row>
    <row r="43" spans="1:7" ht="42">
      <c r="A43" s="30">
        <v>14</v>
      </c>
      <c r="B43" s="30" t="s">
        <v>332</v>
      </c>
      <c r="C43" s="30" t="s">
        <v>66</v>
      </c>
      <c r="D43" s="30" t="s">
        <v>292</v>
      </c>
      <c r="E43" s="31" t="s">
        <v>299</v>
      </c>
      <c r="F43" s="32">
        <v>0</v>
      </c>
      <c r="G43" s="33">
        <f t="shared" si="0"/>
        <v>901506246.76999569</v>
      </c>
    </row>
    <row r="44" spans="1:7" ht="42">
      <c r="A44" s="30">
        <v>14</v>
      </c>
      <c r="B44" s="30" t="s">
        <v>332</v>
      </c>
      <c r="C44" s="30" t="s">
        <v>66</v>
      </c>
      <c r="D44" s="30" t="s">
        <v>292</v>
      </c>
      <c r="E44" s="31" t="s">
        <v>299</v>
      </c>
      <c r="F44" s="32">
        <v>0</v>
      </c>
      <c r="G44" s="33">
        <f t="shared" si="0"/>
        <v>901506246.76999569</v>
      </c>
    </row>
    <row r="45" spans="1:7" ht="42">
      <c r="A45" s="30">
        <v>14</v>
      </c>
      <c r="B45" s="30" t="s">
        <v>332</v>
      </c>
      <c r="C45" s="30" t="s">
        <v>66</v>
      </c>
      <c r="D45" s="30" t="s">
        <v>292</v>
      </c>
      <c r="E45" s="31" t="s">
        <v>299</v>
      </c>
      <c r="F45" s="32">
        <v>0</v>
      </c>
      <c r="G45" s="33">
        <f t="shared" si="0"/>
        <v>901506246.76999569</v>
      </c>
    </row>
    <row r="46" spans="1:7" ht="42">
      <c r="A46" s="30">
        <v>16</v>
      </c>
      <c r="B46" s="30" t="s">
        <v>332</v>
      </c>
      <c r="C46" s="30" t="s">
        <v>68</v>
      </c>
      <c r="D46" s="30" t="s">
        <v>292</v>
      </c>
      <c r="E46" s="31" t="s">
        <v>299</v>
      </c>
      <c r="F46" s="32">
        <v>9869.16</v>
      </c>
      <c r="G46" s="33">
        <f t="shared" si="0"/>
        <v>901506246.76999569</v>
      </c>
    </row>
    <row r="47" spans="1:7" ht="42">
      <c r="A47" s="30">
        <v>16</v>
      </c>
      <c r="B47" s="30" t="s">
        <v>332</v>
      </c>
      <c r="C47" s="30" t="s">
        <v>68</v>
      </c>
      <c r="D47" s="30" t="s">
        <v>292</v>
      </c>
      <c r="E47" s="31" t="s">
        <v>299</v>
      </c>
      <c r="F47" s="32">
        <v>36228.94</v>
      </c>
      <c r="G47" s="33">
        <f t="shared" si="0"/>
        <v>901506246.76999569</v>
      </c>
    </row>
    <row r="48" spans="1:7" ht="42">
      <c r="A48" s="30">
        <v>16</v>
      </c>
      <c r="B48" s="30" t="s">
        <v>332</v>
      </c>
      <c r="C48" s="30" t="s">
        <v>68</v>
      </c>
      <c r="D48" s="30" t="s">
        <v>292</v>
      </c>
      <c r="E48" s="31" t="s">
        <v>299</v>
      </c>
      <c r="F48" s="32">
        <v>71406.52</v>
      </c>
      <c r="G48" s="33">
        <f t="shared" si="0"/>
        <v>901506246.76999569</v>
      </c>
    </row>
    <row r="49" spans="1:7" ht="42">
      <c r="A49" s="30">
        <v>16</v>
      </c>
      <c r="B49" s="30" t="s">
        <v>332</v>
      </c>
      <c r="C49" s="30" t="s">
        <v>68</v>
      </c>
      <c r="D49" s="30" t="s">
        <v>292</v>
      </c>
      <c r="E49" s="31" t="s">
        <v>299</v>
      </c>
      <c r="F49" s="32">
        <v>529.46</v>
      </c>
      <c r="G49" s="33">
        <f t="shared" si="0"/>
        <v>901506246.76999569</v>
      </c>
    </row>
    <row r="50" spans="1:7" ht="42">
      <c r="A50" s="30">
        <v>16</v>
      </c>
      <c r="B50" s="30" t="s">
        <v>332</v>
      </c>
      <c r="C50" s="30" t="s">
        <v>68</v>
      </c>
      <c r="D50" s="30" t="s">
        <v>292</v>
      </c>
      <c r="E50" s="31" t="s">
        <v>299</v>
      </c>
      <c r="F50" s="32">
        <v>3255.42</v>
      </c>
      <c r="G50" s="33">
        <f t="shared" si="0"/>
        <v>901506246.76999569</v>
      </c>
    </row>
    <row r="51" spans="1:7" ht="42">
      <c r="A51" s="30">
        <v>17</v>
      </c>
      <c r="B51" s="30" t="s">
        <v>332</v>
      </c>
      <c r="C51" s="30" t="s">
        <v>333</v>
      </c>
      <c r="D51" s="30" t="s">
        <v>292</v>
      </c>
      <c r="E51" s="31" t="s">
        <v>299</v>
      </c>
      <c r="F51" s="32">
        <v>0</v>
      </c>
      <c r="G51" s="33">
        <f t="shared" si="0"/>
        <v>901506246.76999569</v>
      </c>
    </row>
    <row r="52" spans="1:7" ht="31.8">
      <c r="A52" s="30">
        <v>8</v>
      </c>
      <c r="B52" s="30" t="s">
        <v>334</v>
      </c>
      <c r="C52" s="30" t="s">
        <v>335</v>
      </c>
      <c r="D52" s="30" t="s">
        <v>292</v>
      </c>
      <c r="E52" s="31" t="s">
        <v>302</v>
      </c>
      <c r="F52" s="32">
        <v>1684.01</v>
      </c>
      <c r="G52" s="33">
        <f t="shared" si="0"/>
        <v>901506246.76999569</v>
      </c>
    </row>
    <row r="53" spans="1:7" ht="31.8">
      <c r="A53" s="30">
        <v>8</v>
      </c>
      <c r="B53" s="30" t="s">
        <v>334</v>
      </c>
      <c r="C53" s="30" t="s">
        <v>335</v>
      </c>
      <c r="D53" s="30" t="s">
        <v>292</v>
      </c>
      <c r="E53" s="31" t="s">
        <v>302</v>
      </c>
      <c r="F53" s="32">
        <v>102954.3</v>
      </c>
      <c r="G53" s="33">
        <f t="shared" si="0"/>
        <v>901506246.76999569</v>
      </c>
    </row>
    <row r="54" spans="1:7" ht="31.8">
      <c r="A54" s="30">
        <v>8</v>
      </c>
      <c r="B54" s="30" t="s">
        <v>334</v>
      </c>
      <c r="C54" s="30" t="s">
        <v>335</v>
      </c>
      <c r="D54" s="30" t="s">
        <v>292</v>
      </c>
      <c r="E54" s="31" t="s">
        <v>302</v>
      </c>
      <c r="F54" s="32">
        <v>53336</v>
      </c>
      <c r="G54" s="33">
        <f t="shared" si="0"/>
        <v>901506246.76999569</v>
      </c>
    </row>
    <row r="55" spans="1:7" ht="31.8">
      <c r="A55" s="30">
        <v>12</v>
      </c>
      <c r="B55" s="30" t="s">
        <v>334</v>
      </c>
      <c r="C55" s="30" t="s">
        <v>336</v>
      </c>
      <c r="D55" s="30" t="s">
        <v>292</v>
      </c>
      <c r="E55" s="31" t="s">
        <v>302</v>
      </c>
      <c r="F55" s="32">
        <v>12543</v>
      </c>
      <c r="G55" s="33">
        <f t="shared" si="0"/>
        <v>901506246.76999569</v>
      </c>
    </row>
    <row r="56" spans="1:7" ht="21.6">
      <c r="A56" s="30">
        <v>3</v>
      </c>
      <c r="B56" s="30" t="s">
        <v>334</v>
      </c>
      <c r="C56" s="30" t="s">
        <v>337</v>
      </c>
      <c r="D56" s="30" t="s">
        <v>292</v>
      </c>
      <c r="E56" s="31" t="s">
        <v>302</v>
      </c>
      <c r="F56" s="32">
        <v>6011.6</v>
      </c>
      <c r="G56" s="33">
        <f t="shared" si="0"/>
        <v>901506246.76999569</v>
      </c>
    </row>
    <row r="57" spans="1:7" ht="21.6">
      <c r="A57" s="30">
        <v>5</v>
      </c>
      <c r="B57" s="30" t="s">
        <v>338</v>
      </c>
      <c r="C57" s="30" t="s">
        <v>339</v>
      </c>
      <c r="D57" s="30" t="s">
        <v>292</v>
      </c>
      <c r="E57" s="31" t="s">
        <v>327</v>
      </c>
      <c r="F57" s="32">
        <v>59773.52</v>
      </c>
      <c r="G57" s="33">
        <f t="shared" si="0"/>
        <v>901506246.76999569</v>
      </c>
    </row>
    <row r="58" spans="1:7" ht="21.6">
      <c r="A58" s="30">
        <v>5</v>
      </c>
      <c r="B58" s="30" t="s">
        <v>338</v>
      </c>
      <c r="C58" s="30" t="s">
        <v>339</v>
      </c>
      <c r="D58" s="30" t="s">
        <v>292</v>
      </c>
      <c r="E58" s="31" t="s">
        <v>327</v>
      </c>
      <c r="F58" s="32">
        <v>2248.75</v>
      </c>
      <c r="G58" s="33">
        <f t="shared" si="0"/>
        <v>901506246.76999569</v>
      </c>
    </row>
    <row r="59" spans="1:7" ht="31.8">
      <c r="A59" s="30">
        <v>14</v>
      </c>
      <c r="B59" s="30" t="s">
        <v>340</v>
      </c>
      <c r="C59" s="30" t="s">
        <v>66</v>
      </c>
      <c r="D59" s="30" t="s">
        <v>292</v>
      </c>
      <c r="E59" s="31" t="s">
        <v>299</v>
      </c>
      <c r="F59" s="32">
        <v>94359.6</v>
      </c>
      <c r="G59" s="33">
        <f t="shared" si="0"/>
        <v>901506246.76999569</v>
      </c>
    </row>
    <row r="60" spans="1:7" ht="21.6">
      <c r="A60" s="30">
        <v>18</v>
      </c>
      <c r="B60" s="30" t="s">
        <v>341</v>
      </c>
      <c r="C60" s="30" t="s">
        <v>342</v>
      </c>
      <c r="D60" s="30" t="s">
        <v>292</v>
      </c>
      <c r="E60" s="31" t="s">
        <v>299</v>
      </c>
      <c r="F60" s="30">
        <v>11450</v>
      </c>
      <c r="G60" s="33">
        <f t="shared" si="0"/>
        <v>901506246.76999569</v>
      </c>
    </row>
    <row r="61" spans="1:7" ht="42">
      <c r="A61" s="30">
        <v>1</v>
      </c>
      <c r="B61" s="30" t="s">
        <v>343</v>
      </c>
      <c r="C61" s="30" t="s">
        <v>326</v>
      </c>
      <c r="D61" s="30" t="s">
        <v>292</v>
      </c>
      <c r="E61" s="31" t="s">
        <v>327</v>
      </c>
      <c r="F61" s="32">
        <v>55404.85</v>
      </c>
      <c r="G61" s="33">
        <f t="shared" si="0"/>
        <v>901506246.76999569</v>
      </c>
    </row>
    <row r="62" spans="1:7" ht="42">
      <c r="A62" s="30">
        <v>1</v>
      </c>
      <c r="B62" s="30" t="s">
        <v>343</v>
      </c>
      <c r="C62" s="30" t="s">
        <v>326</v>
      </c>
      <c r="D62" s="30" t="s">
        <v>292</v>
      </c>
      <c r="E62" s="31" t="s">
        <v>327</v>
      </c>
      <c r="F62" s="32">
        <v>33573.83</v>
      </c>
      <c r="G62" s="33">
        <f t="shared" si="0"/>
        <v>901506246.76999569</v>
      </c>
    </row>
    <row r="63" spans="1:7" ht="42">
      <c r="A63" s="30">
        <v>1</v>
      </c>
      <c r="B63" s="30" t="s">
        <v>343</v>
      </c>
      <c r="C63" s="30" t="s">
        <v>326</v>
      </c>
      <c r="D63" s="30" t="s">
        <v>292</v>
      </c>
      <c r="E63" s="31" t="s">
        <v>327</v>
      </c>
      <c r="F63" s="32">
        <v>76394.039999999994</v>
      </c>
      <c r="G63" s="33">
        <f t="shared" si="0"/>
        <v>901506246.76999569</v>
      </c>
    </row>
    <row r="64" spans="1:7" ht="42">
      <c r="A64" s="30">
        <v>1</v>
      </c>
      <c r="B64" s="30" t="s">
        <v>343</v>
      </c>
      <c r="C64" s="30" t="s">
        <v>326</v>
      </c>
      <c r="D64" s="30" t="s">
        <v>292</v>
      </c>
      <c r="E64" s="31" t="s">
        <v>327</v>
      </c>
      <c r="F64" s="32">
        <v>9052.76</v>
      </c>
      <c r="G64" s="33">
        <f t="shared" si="0"/>
        <v>901506246.76999569</v>
      </c>
    </row>
    <row r="65" spans="1:7" ht="21.6">
      <c r="A65" s="30">
        <v>15</v>
      </c>
      <c r="B65" s="30" t="s">
        <v>344</v>
      </c>
      <c r="C65" s="30" t="s">
        <v>345</v>
      </c>
      <c r="D65" s="30" t="s">
        <v>292</v>
      </c>
      <c r="E65" s="31" t="s">
        <v>327</v>
      </c>
      <c r="F65" s="32">
        <v>0</v>
      </c>
      <c r="G65" s="33">
        <f t="shared" si="0"/>
        <v>901506246.76999569</v>
      </c>
    </row>
    <row r="66" spans="1:7" ht="21.6">
      <c r="A66" s="30">
        <v>15</v>
      </c>
      <c r="B66" s="30" t="s">
        <v>344</v>
      </c>
      <c r="C66" s="30" t="s">
        <v>345</v>
      </c>
      <c r="D66" s="30" t="s">
        <v>292</v>
      </c>
      <c r="E66" s="31" t="s">
        <v>327</v>
      </c>
      <c r="F66" s="32">
        <v>0</v>
      </c>
      <c r="G66" s="33">
        <f t="shared" si="0"/>
        <v>901506246.76999569</v>
      </c>
    </row>
    <row r="67" spans="1:7" ht="42">
      <c r="A67" s="30">
        <v>1</v>
      </c>
      <c r="B67" s="30" t="s">
        <v>344</v>
      </c>
      <c r="C67" s="30" t="s">
        <v>326</v>
      </c>
      <c r="D67" s="30" t="s">
        <v>292</v>
      </c>
      <c r="E67" s="31" t="s">
        <v>327</v>
      </c>
      <c r="F67" s="32">
        <v>0</v>
      </c>
      <c r="G67" s="33">
        <f t="shared" ref="G67:G130" si="1">SUM($F$2:$F$100000)</f>
        <v>901506246.76999569</v>
      </c>
    </row>
    <row r="68" spans="1:7" ht="42">
      <c r="A68" s="30">
        <v>1</v>
      </c>
      <c r="B68" s="30" t="s">
        <v>344</v>
      </c>
      <c r="C68" s="30" t="s">
        <v>326</v>
      </c>
      <c r="D68" s="30" t="s">
        <v>292</v>
      </c>
      <c r="E68" s="31" t="s">
        <v>293</v>
      </c>
      <c r="F68" s="30">
        <v>950</v>
      </c>
      <c r="G68" s="33">
        <f t="shared" si="1"/>
        <v>901506246.76999569</v>
      </c>
    </row>
    <row r="69" spans="1:7" ht="42">
      <c r="A69" s="30">
        <v>1</v>
      </c>
      <c r="B69" s="30" t="s">
        <v>344</v>
      </c>
      <c r="C69" s="30" t="s">
        <v>326</v>
      </c>
      <c r="D69" s="30" t="s">
        <v>292</v>
      </c>
      <c r="E69" s="31" t="s">
        <v>327</v>
      </c>
      <c r="F69" s="30">
        <v>6600</v>
      </c>
      <c r="G69" s="33">
        <f t="shared" si="1"/>
        <v>901506246.76999569</v>
      </c>
    </row>
    <row r="70" spans="1:7" ht="21.6">
      <c r="A70" s="30">
        <v>16</v>
      </c>
      <c r="B70" s="30" t="s">
        <v>346</v>
      </c>
      <c r="C70" s="30" t="s">
        <v>68</v>
      </c>
      <c r="D70" s="30" t="s">
        <v>292</v>
      </c>
      <c r="E70" s="31" t="s">
        <v>299</v>
      </c>
      <c r="F70" s="32">
        <v>10471.99</v>
      </c>
      <c r="G70" s="33">
        <f t="shared" si="1"/>
        <v>901506246.76999569</v>
      </c>
    </row>
    <row r="71" spans="1:7" ht="31.8">
      <c r="A71" s="30">
        <v>14</v>
      </c>
      <c r="B71" s="30" t="s">
        <v>347</v>
      </c>
      <c r="C71" s="30" t="s">
        <v>66</v>
      </c>
      <c r="D71" s="30" t="s">
        <v>348</v>
      </c>
      <c r="E71" s="31" t="s">
        <v>293</v>
      </c>
      <c r="F71" s="32">
        <v>0</v>
      </c>
      <c r="G71" s="33">
        <f t="shared" si="1"/>
        <v>901506246.76999569</v>
      </c>
    </row>
    <row r="72" spans="1:7" ht="21.6">
      <c r="A72" s="30">
        <v>5</v>
      </c>
      <c r="B72" s="30" t="s">
        <v>347</v>
      </c>
      <c r="C72" s="30" t="s">
        <v>339</v>
      </c>
      <c r="D72" s="30" t="s">
        <v>292</v>
      </c>
      <c r="E72" s="31" t="s">
        <v>327</v>
      </c>
      <c r="F72" s="32">
        <v>0</v>
      </c>
      <c r="G72" s="33">
        <f t="shared" si="1"/>
        <v>901506246.76999569</v>
      </c>
    </row>
    <row r="73" spans="1:7" ht="21.6">
      <c r="A73" s="30">
        <v>5</v>
      </c>
      <c r="B73" s="30" t="s">
        <v>347</v>
      </c>
      <c r="C73" s="30" t="s">
        <v>339</v>
      </c>
      <c r="D73" s="30" t="s">
        <v>292</v>
      </c>
      <c r="E73" s="31" t="s">
        <v>327</v>
      </c>
      <c r="F73" s="30">
        <v>0</v>
      </c>
      <c r="G73" s="33">
        <f t="shared" si="1"/>
        <v>901506246.76999569</v>
      </c>
    </row>
    <row r="74" spans="1:7" ht="21.6">
      <c r="A74" s="30">
        <v>5</v>
      </c>
      <c r="B74" s="30" t="s">
        <v>347</v>
      </c>
      <c r="C74" s="30" t="s">
        <v>339</v>
      </c>
      <c r="D74" s="30" t="s">
        <v>292</v>
      </c>
      <c r="E74" s="31" t="s">
        <v>327</v>
      </c>
      <c r="F74" s="32">
        <v>126780.47</v>
      </c>
      <c r="G74" s="33">
        <f t="shared" si="1"/>
        <v>901506246.76999569</v>
      </c>
    </row>
    <row r="75" spans="1:7" ht="21.6">
      <c r="A75" s="30">
        <v>5</v>
      </c>
      <c r="B75" s="30" t="s">
        <v>347</v>
      </c>
      <c r="C75" s="30" t="s">
        <v>339</v>
      </c>
      <c r="D75" s="30" t="s">
        <v>292</v>
      </c>
      <c r="E75" s="31" t="s">
        <v>327</v>
      </c>
      <c r="F75" s="32">
        <v>930924.76</v>
      </c>
      <c r="G75" s="33">
        <f t="shared" si="1"/>
        <v>901506246.76999569</v>
      </c>
    </row>
    <row r="76" spans="1:7" ht="42">
      <c r="A76" s="30">
        <v>1</v>
      </c>
      <c r="B76" s="30" t="s">
        <v>349</v>
      </c>
      <c r="C76" s="30" t="s">
        <v>326</v>
      </c>
      <c r="D76" s="30" t="s">
        <v>292</v>
      </c>
      <c r="E76" s="31" t="s">
        <v>327</v>
      </c>
      <c r="F76" s="32">
        <v>1320.88</v>
      </c>
      <c r="G76" s="33">
        <f t="shared" si="1"/>
        <v>901506246.76999569</v>
      </c>
    </row>
    <row r="77" spans="1:7" ht="42">
      <c r="A77" s="30">
        <v>1</v>
      </c>
      <c r="B77" s="30" t="s">
        <v>349</v>
      </c>
      <c r="C77" s="30" t="s">
        <v>326</v>
      </c>
      <c r="D77" s="30" t="s">
        <v>292</v>
      </c>
      <c r="E77" s="31" t="s">
        <v>327</v>
      </c>
      <c r="F77" s="32">
        <v>78775.39</v>
      </c>
      <c r="G77" s="33">
        <f t="shared" si="1"/>
        <v>901506246.76999569</v>
      </c>
    </row>
    <row r="78" spans="1:7" ht="31.8">
      <c r="A78" s="30">
        <v>24</v>
      </c>
      <c r="B78" s="30" t="s">
        <v>350</v>
      </c>
      <c r="C78" s="30" t="s">
        <v>351</v>
      </c>
      <c r="D78" s="30" t="s">
        <v>292</v>
      </c>
      <c r="E78" s="31" t="s">
        <v>352</v>
      </c>
      <c r="F78" s="30">
        <v>0.01</v>
      </c>
      <c r="G78" s="33">
        <f t="shared" si="1"/>
        <v>901506246.76999569</v>
      </c>
    </row>
    <row r="79" spans="1:7" ht="31.8">
      <c r="A79" s="30">
        <v>21</v>
      </c>
      <c r="B79" s="30" t="s">
        <v>353</v>
      </c>
      <c r="C79" s="30" t="s">
        <v>354</v>
      </c>
      <c r="D79" s="30" t="s">
        <v>292</v>
      </c>
      <c r="E79" s="31" t="s">
        <v>299</v>
      </c>
      <c r="F79" s="32">
        <v>6555.36</v>
      </c>
      <c r="G79" s="33">
        <f t="shared" si="1"/>
        <v>901506246.76999569</v>
      </c>
    </row>
    <row r="80" spans="1:7" ht="31.8">
      <c r="A80" s="30">
        <v>21</v>
      </c>
      <c r="B80" s="30" t="s">
        <v>353</v>
      </c>
      <c r="C80" s="30" t="s">
        <v>354</v>
      </c>
      <c r="D80" s="30" t="s">
        <v>292</v>
      </c>
      <c r="E80" s="31" t="s">
        <v>293</v>
      </c>
      <c r="F80" s="32">
        <v>10593</v>
      </c>
      <c r="G80" s="33">
        <f t="shared" si="1"/>
        <v>901506246.76999569</v>
      </c>
    </row>
    <row r="81" spans="1:7" ht="31.8">
      <c r="A81" s="30">
        <v>21</v>
      </c>
      <c r="B81" s="30" t="s">
        <v>353</v>
      </c>
      <c r="C81" s="30" t="s">
        <v>354</v>
      </c>
      <c r="D81" s="30" t="s">
        <v>292</v>
      </c>
      <c r="E81" s="34" t="s">
        <v>299</v>
      </c>
      <c r="F81" s="32">
        <v>10466.59</v>
      </c>
      <c r="G81" s="33">
        <f t="shared" si="1"/>
        <v>901506246.76999569</v>
      </c>
    </row>
    <row r="82" spans="1:7" ht="31.8">
      <c r="A82" s="30">
        <v>14</v>
      </c>
      <c r="B82" s="30" t="s">
        <v>353</v>
      </c>
      <c r="C82" s="30" t="s">
        <v>66</v>
      </c>
      <c r="D82" s="30" t="s">
        <v>292</v>
      </c>
      <c r="E82" s="34" t="s">
        <v>299</v>
      </c>
      <c r="F82" s="32">
        <v>155564.69</v>
      </c>
      <c r="G82" s="33">
        <f t="shared" si="1"/>
        <v>901506246.76999569</v>
      </c>
    </row>
    <row r="83" spans="1:7" ht="31.8">
      <c r="A83" s="30">
        <v>4</v>
      </c>
      <c r="B83" s="30" t="s">
        <v>353</v>
      </c>
      <c r="C83" s="30" t="s">
        <v>355</v>
      </c>
      <c r="D83" s="30" t="s">
        <v>292</v>
      </c>
      <c r="E83" s="34" t="s">
        <v>299</v>
      </c>
      <c r="F83" s="32">
        <v>221312.27</v>
      </c>
      <c r="G83" s="33">
        <f t="shared" si="1"/>
        <v>901506246.76999569</v>
      </c>
    </row>
    <row r="84" spans="1:7" ht="28.8">
      <c r="A84" s="30">
        <v>5</v>
      </c>
      <c r="B84" s="30" t="s">
        <v>356</v>
      </c>
      <c r="C84" s="30" t="s">
        <v>339</v>
      </c>
      <c r="D84" s="30" t="s">
        <v>292</v>
      </c>
      <c r="E84" s="34" t="s">
        <v>352</v>
      </c>
      <c r="F84" s="32">
        <v>16579.64</v>
      </c>
      <c r="G84" s="33">
        <f t="shared" si="1"/>
        <v>901506246.76999569</v>
      </c>
    </row>
    <row r="85" spans="1:7" ht="28.8">
      <c r="A85" s="30">
        <v>6</v>
      </c>
      <c r="B85" s="30" t="s">
        <v>356</v>
      </c>
      <c r="C85" s="30" t="s">
        <v>357</v>
      </c>
      <c r="D85" s="30" t="s">
        <v>292</v>
      </c>
      <c r="E85" s="34" t="s">
        <v>299</v>
      </c>
      <c r="F85" s="32">
        <v>127897.96</v>
      </c>
      <c r="G85" s="33">
        <f t="shared" si="1"/>
        <v>901506246.76999569</v>
      </c>
    </row>
    <row r="86" spans="1:7" ht="21.6">
      <c r="A86" s="30">
        <v>5</v>
      </c>
      <c r="B86" s="30" t="s">
        <v>356</v>
      </c>
      <c r="C86" s="30" t="s">
        <v>339</v>
      </c>
      <c r="D86" s="30" t="s">
        <v>292</v>
      </c>
      <c r="E86" s="31" t="s">
        <v>352</v>
      </c>
      <c r="F86" s="32">
        <v>15849.64</v>
      </c>
      <c r="G86" s="33">
        <f t="shared" si="1"/>
        <v>901506246.76999569</v>
      </c>
    </row>
    <row r="87" spans="1:7" ht="21.6">
      <c r="A87" s="30">
        <v>6</v>
      </c>
      <c r="B87" s="30" t="s">
        <v>356</v>
      </c>
      <c r="C87" s="30" t="s">
        <v>357</v>
      </c>
      <c r="D87" s="30" t="s">
        <v>292</v>
      </c>
      <c r="E87" s="31" t="s">
        <v>299</v>
      </c>
      <c r="F87" s="32">
        <v>263193.69</v>
      </c>
      <c r="G87" s="33">
        <f t="shared" si="1"/>
        <v>901506246.76999569</v>
      </c>
    </row>
    <row r="88" spans="1:7" ht="21.6">
      <c r="A88" s="30">
        <v>5</v>
      </c>
      <c r="B88" s="30" t="s">
        <v>356</v>
      </c>
      <c r="C88" s="30" t="s">
        <v>339</v>
      </c>
      <c r="D88" s="30" t="s">
        <v>292</v>
      </c>
      <c r="E88" s="31" t="s">
        <v>299</v>
      </c>
      <c r="F88" s="32">
        <v>154970.34</v>
      </c>
      <c r="G88" s="33">
        <f t="shared" si="1"/>
        <v>901506246.76999569</v>
      </c>
    </row>
    <row r="89" spans="1:7" ht="21.6">
      <c r="A89" s="30">
        <v>6</v>
      </c>
      <c r="B89" s="30" t="s">
        <v>356</v>
      </c>
      <c r="C89" s="30" t="s">
        <v>357</v>
      </c>
      <c r="D89" s="30" t="s">
        <v>292</v>
      </c>
      <c r="E89" s="31" t="s">
        <v>299</v>
      </c>
      <c r="F89" s="32">
        <v>47394.59</v>
      </c>
      <c r="G89" s="33">
        <f t="shared" si="1"/>
        <v>901506246.76999569</v>
      </c>
    </row>
    <row r="90" spans="1:7" ht="21.6">
      <c r="A90" s="30">
        <v>6</v>
      </c>
      <c r="B90" s="30" t="s">
        <v>356</v>
      </c>
      <c r="C90" s="30" t="s">
        <v>357</v>
      </c>
      <c r="D90" s="30" t="s">
        <v>292</v>
      </c>
      <c r="E90" s="31" t="s">
        <v>299</v>
      </c>
      <c r="F90" s="30">
        <v>169995.34</v>
      </c>
      <c r="G90" s="33">
        <f t="shared" si="1"/>
        <v>901506246.76999569</v>
      </c>
    </row>
    <row r="91" spans="1:7" ht="21.6">
      <c r="A91" s="30">
        <v>3</v>
      </c>
      <c r="B91" s="30" t="s">
        <v>356</v>
      </c>
      <c r="C91" s="30" t="s">
        <v>337</v>
      </c>
      <c r="D91" s="30" t="s">
        <v>292</v>
      </c>
      <c r="E91" s="31" t="s">
        <v>299</v>
      </c>
      <c r="F91" s="32">
        <v>2824.55</v>
      </c>
      <c r="G91" s="33">
        <f t="shared" si="1"/>
        <v>901506246.76999569</v>
      </c>
    </row>
    <row r="92" spans="1:7" ht="21.6">
      <c r="A92" s="30">
        <v>5</v>
      </c>
      <c r="B92" s="30" t="s">
        <v>356</v>
      </c>
      <c r="C92" s="30" t="s">
        <v>339</v>
      </c>
      <c r="D92" s="30" t="s">
        <v>292</v>
      </c>
      <c r="E92" s="31" t="s">
        <v>352</v>
      </c>
      <c r="F92" s="32">
        <v>3723.05</v>
      </c>
      <c r="G92" s="33">
        <f t="shared" si="1"/>
        <v>901506246.76999569</v>
      </c>
    </row>
    <row r="93" spans="1:7" ht="21.6">
      <c r="A93" s="30">
        <v>18</v>
      </c>
      <c r="B93" s="30" t="s">
        <v>358</v>
      </c>
      <c r="C93" s="30" t="s">
        <v>342</v>
      </c>
      <c r="D93" s="30" t="s">
        <v>292</v>
      </c>
      <c r="E93" s="31" t="s">
        <v>352</v>
      </c>
      <c r="F93" s="32">
        <v>41750</v>
      </c>
      <c r="G93" s="33">
        <f t="shared" si="1"/>
        <v>901506246.76999569</v>
      </c>
    </row>
    <row r="94" spans="1:7" ht="31.8">
      <c r="A94" s="30">
        <v>8</v>
      </c>
      <c r="B94" s="30" t="s">
        <v>358</v>
      </c>
      <c r="C94" s="30" t="s">
        <v>335</v>
      </c>
      <c r="D94" s="30" t="s">
        <v>292</v>
      </c>
      <c r="E94" s="31" t="s">
        <v>352</v>
      </c>
      <c r="F94" s="32">
        <v>6735.03</v>
      </c>
      <c r="G94" s="33">
        <f t="shared" si="1"/>
        <v>901506246.76999569</v>
      </c>
    </row>
    <row r="95" spans="1:7" ht="31.8">
      <c r="A95" s="30">
        <v>7</v>
      </c>
      <c r="B95" s="30" t="s">
        <v>358</v>
      </c>
      <c r="C95" s="30" t="s">
        <v>359</v>
      </c>
      <c r="D95" s="30" t="s">
        <v>292</v>
      </c>
      <c r="E95" s="31" t="s">
        <v>299</v>
      </c>
      <c r="F95" s="32">
        <v>71460.460000000006</v>
      </c>
      <c r="G95" s="33">
        <f t="shared" si="1"/>
        <v>901506246.76999569</v>
      </c>
    </row>
    <row r="96" spans="1:7" ht="42">
      <c r="A96" s="30">
        <v>1</v>
      </c>
      <c r="B96" s="30" t="s">
        <v>358</v>
      </c>
      <c r="C96" s="30" t="s">
        <v>326</v>
      </c>
      <c r="D96" s="30" t="s">
        <v>292</v>
      </c>
      <c r="E96" s="31" t="s">
        <v>352</v>
      </c>
      <c r="F96" s="32">
        <v>30414.47</v>
      </c>
      <c r="G96" s="33">
        <f t="shared" si="1"/>
        <v>901506246.76999569</v>
      </c>
    </row>
    <row r="97" spans="1:7" ht="31.8">
      <c r="A97" s="30">
        <v>2</v>
      </c>
      <c r="B97" s="30" t="s">
        <v>358</v>
      </c>
      <c r="C97" s="30" t="s">
        <v>360</v>
      </c>
      <c r="D97" s="30" t="s">
        <v>292</v>
      </c>
      <c r="E97" s="31" t="s">
        <v>293</v>
      </c>
      <c r="F97" s="30">
        <v>31740.42</v>
      </c>
      <c r="G97" s="33">
        <f t="shared" si="1"/>
        <v>901506246.76999569</v>
      </c>
    </row>
    <row r="98" spans="1:7" ht="31.8">
      <c r="A98" s="30">
        <v>7</v>
      </c>
      <c r="B98" s="30" t="s">
        <v>358</v>
      </c>
      <c r="C98" s="30" t="s">
        <v>359</v>
      </c>
      <c r="D98" s="30" t="s">
        <v>292</v>
      </c>
      <c r="E98" s="31" t="s">
        <v>299</v>
      </c>
      <c r="F98" s="32">
        <v>151896.97</v>
      </c>
      <c r="G98" s="33">
        <f t="shared" si="1"/>
        <v>901506246.76999569</v>
      </c>
    </row>
    <row r="99" spans="1:7" ht="31.8">
      <c r="A99" s="30">
        <v>2</v>
      </c>
      <c r="B99" s="30" t="s">
        <v>358</v>
      </c>
      <c r="C99" s="30" t="s">
        <v>360</v>
      </c>
      <c r="D99" s="30" t="s">
        <v>292</v>
      </c>
      <c r="E99" s="31" t="s">
        <v>352</v>
      </c>
      <c r="F99" s="32">
        <v>54532.45</v>
      </c>
      <c r="G99" s="33">
        <f t="shared" si="1"/>
        <v>901506246.76999569</v>
      </c>
    </row>
    <row r="100" spans="1:7" ht="31.8">
      <c r="A100" s="30">
        <v>7</v>
      </c>
      <c r="B100" s="30" t="s">
        <v>358</v>
      </c>
      <c r="C100" s="30" t="s">
        <v>359</v>
      </c>
      <c r="D100" s="30" t="s">
        <v>292</v>
      </c>
      <c r="E100" s="31" t="s">
        <v>299</v>
      </c>
      <c r="F100" s="32">
        <v>56701.41</v>
      </c>
      <c r="G100" s="33">
        <f t="shared" si="1"/>
        <v>901506246.76999569</v>
      </c>
    </row>
    <row r="101" spans="1:7" ht="31.8">
      <c r="A101" s="30">
        <v>7</v>
      </c>
      <c r="B101" s="30" t="s">
        <v>358</v>
      </c>
      <c r="C101" s="30" t="s">
        <v>359</v>
      </c>
      <c r="D101" s="30" t="s">
        <v>292</v>
      </c>
      <c r="E101" s="31" t="s">
        <v>352</v>
      </c>
      <c r="F101" s="32">
        <v>39400.29</v>
      </c>
      <c r="G101" s="33">
        <f t="shared" si="1"/>
        <v>901506246.76999569</v>
      </c>
    </row>
    <row r="102" spans="1:7" ht="31.8">
      <c r="A102" s="30">
        <v>2</v>
      </c>
      <c r="B102" s="30" t="s">
        <v>358</v>
      </c>
      <c r="C102" s="30" t="s">
        <v>360</v>
      </c>
      <c r="D102" s="30" t="s">
        <v>292</v>
      </c>
      <c r="E102" s="34" t="s">
        <v>352</v>
      </c>
      <c r="F102" s="32">
        <v>41299.42</v>
      </c>
      <c r="G102" s="33">
        <f t="shared" si="1"/>
        <v>901506246.76999569</v>
      </c>
    </row>
    <row r="103" spans="1:7" ht="31.8">
      <c r="A103" s="30">
        <v>7</v>
      </c>
      <c r="B103" s="30" t="s">
        <v>358</v>
      </c>
      <c r="C103" s="30" t="s">
        <v>359</v>
      </c>
      <c r="D103" s="30" t="s">
        <v>292</v>
      </c>
      <c r="E103" s="31" t="s">
        <v>352</v>
      </c>
      <c r="F103" s="32">
        <v>18721.14</v>
      </c>
      <c r="G103" s="33">
        <f t="shared" si="1"/>
        <v>901506246.76999569</v>
      </c>
    </row>
    <row r="104" spans="1:7" ht="31.8">
      <c r="A104" s="30">
        <v>2</v>
      </c>
      <c r="B104" s="30" t="s">
        <v>358</v>
      </c>
      <c r="C104" s="30" t="s">
        <v>360</v>
      </c>
      <c r="D104" s="30" t="s">
        <v>292</v>
      </c>
      <c r="E104" s="31" t="s">
        <v>352</v>
      </c>
      <c r="F104" s="32">
        <v>44012.84</v>
      </c>
      <c r="G104" s="33">
        <f t="shared" si="1"/>
        <v>901506246.76999569</v>
      </c>
    </row>
    <row r="105" spans="1:7" ht="31.8">
      <c r="A105" s="30">
        <v>21</v>
      </c>
      <c r="B105" s="30" t="s">
        <v>361</v>
      </c>
      <c r="C105" s="30" t="s">
        <v>354</v>
      </c>
      <c r="D105" s="30" t="s">
        <v>292</v>
      </c>
      <c r="E105" s="31" t="s">
        <v>352</v>
      </c>
      <c r="F105" s="32">
        <v>12584</v>
      </c>
      <c r="G105" s="33">
        <f t="shared" si="1"/>
        <v>901506246.76999569</v>
      </c>
    </row>
    <row r="106" spans="1:7" ht="31.8">
      <c r="A106" s="30">
        <v>21</v>
      </c>
      <c r="B106" s="30" t="s">
        <v>361</v>
      </c>
      <c r="C106" s="30" t="s">
        <v>354</v>
      </c>
      <c r="D106" s="30" t="s">
        <v>292</v>
      </c>
      <c r="E106" s="31" t="s">
        <v>293</v>
      </c>
      <c r="F106" s="32">
        <v>1026.7</v>
      </c>
      <c r="G106" s="33">
        <f t="shared" si="1"/>
        <v>901506246.76999569</v>
      </c>
    </row>
    <row r="107" spans="1:7" ht="31.8">
      <c r="A107" s="30">
        <v>21</v>
      </c>
      <c r="B107" s="30" t="s">
        <v>361</v>
      </c>
      <c r="C107" s="30" t="s">
        <v>354</v>
      </c>
      <c r="D107" s="30" t="s">
        <v>292</v>
      </c>
      <c r="E107" s="31" t="s">
        <v>293</v>
      </c>
      <c r="F107" s="32">
        <v>12840</v>
      </c>
      <c r="G107" s="33">
        <f t="shared" si="1"/>
        <v>901506246.76999569</v>
      </c>
    </row>
    <row r="108" spans="1:7" ht="21.6">
      <c r="A108" s="30">
        <v>23</v>
      </c>
      <c r="B108" s="30" t="s">
        <v>362</v>
      </c>
      <c r="C108" s="30" t="s">
        <v>363</v>
      </c>
      <c r="D108" s="30" t="s">
        <v>292</v>
      </c>
      <c r="E108" s="31" t="s">
        <v>293</v>
      </c>
      <c r="F108" s="32">
        <v>23201.65</v>
      </c>
      <c r="G108" s="33">
        <f t="shared" si="1"/>
        <v>901506246.76999569</v>
      </c>
    </row>
    <row r="109" spans="1:7" ht="21.6">
      <c r="A109" s="30">
        <v>23</v>
      </c>
      <c r="B109" s="30" t="s">
        <v>362</v>
      </c>
      <c r="C109" s="30" t="s">
        <v>363</v>
      </c>
      <c r="D109" s="30" t="s">
        <v>292</v>
      </c>
      <c r="E109" s="31" t="s">
        <v>293</v>
      </c>
      <c r="F109" s="32">
        <v>21917.71</v>
      </c>
      <c r="G109" s="33">
        <f t="shared" si="1"/>
        <v>901506246.76999569</v>
      </c>
    </row>
    <row r="110" spans="1:7" ht="21.6">
      <c r="A110" s="30">
        <v>5</v>
      </c>
      <c r="B110" s="30" t="s">
        <v>362</v>
      </c>
      <c r="C110" s="30" t="s">
        <v>339</v>
      </c>
      <c r="D110" s="30" t="s">
        <v>292</v>
      </c>
      <c r="E110" s="31" t="s">
        <v>299</v>
      </c>
      <c r="F110" s="32">
        <v>22640.07</v>
      </c>
      <c r="G110" s="33">
        <f t="shared" si="1"/>
        <v>901506246.76999569</v>
      </c>
    </row>
    <row r="111" spans="1:7" ht="21.6">
      <c r="A111" s="30">
        <v>64</v>
      </c>
      <c r="B111" s="30" t="s">
        <v>364</v>
      </c>
      <c r="C111" s="30" t="s">
        <v>365</v>
      </c>
      <c r="D111" s="30" t="s">
        <v>292</v>
      </c>
      <c r="E111" s="31" t="s">
        <v>352</v>
      </c>
      <c r="F111" s="32">
        <v>11995.8</v>
      </c>
      <c r="G111" s="33">
        <f t="shared" si="1"/>
        <v>901506246.76999569</v>
      </c>
    </row>
    <row r="112" spans="1:7" ht="42">
      <c r="A112" s="30">
        <v>17</v>
      </c>
      <c r="B112" s="30" t="s">
        <v>364</v>
      </c>
      <c r="C112" s="30" t="s">
        <v>333</v>
      </c>
      <c r="D112" s="30" t="s">
        <v>292</v>
      </c>
      <c r="E112" s="31" t="s">
        <v>352</v>
      </c>
      <c r="F112" s="32">
        <v>40321.4</v>
      </c>
      <c r="G112" s="33">
        <f t="shared" si="1"/>
        <v>901506246.76999569</v>
      </c>
    </row>
    <row r="113" spans="1:7" ht="52.2">
      <c r="A113" s="30">
        <v>13</v>
      </c>
      <c r="B113" s="30" t="s">
        <v>366</v>
      </c>
      <c r="C113" s="30" t="s">
        <v>367</v>
      </c>
      <c r="D113" s="30" t="s">
        <v>292</v>
      </c>
      <c r="E113" s="34" t="s">
        <v>327</v>
      </c>
      <c r="F113" s="32">
        <v>150812.5</v>
      </c>
      <c r="G113" s="33">
        <f t="shared" si="1"/>
        <v>901506246.76999569</v>
      </c>
    </row>
    <row r="114" spans="1:7" ht="52.2">
      <c r="A114" s="30">
        <v>12</v>
      </c>
      <c r="B114" s="30" t="s">
        <v>366</v>
      </c>
      <c r="C114" s="30" t="s">
        <v>336</v>
      </c>
      <c r="D114" s="30" t="s">
        <v>292</v>
      </c>
      <c r="E114" s="31" t="s">
        <v>327</v>
      </c>
      <c r="F114" s="32">
        <v>184198.05</v>
      </c>
      <c r="G114" s="33">
        <f t="shared" si="1"/>
        <v>901506246.76999569</v>
      </c>
    </row>
    <row r="115" spans="1:7" ht="52.2">
      <c r="A115" s="30">
        <v>6</v>
      </c>
      <c r="B115" s="30" t="s">
        <v>366</v>
      </c>
      <c r="C115" s="30" t="s">
        <v>357</v>
      </c>
      <c r="D115" s="30" t="s">
        <v>292</v>
      </c>
      <c r="E115" s="31" t="s">
        <v>327</v>
      </c>
      <c r="F115" s="32">
        <v>33251.370000000003</v>
      </c>
      <c r="G115" s="33">
        <f t="shared" si="1"/>
        <v>901506246.76999569</v>
      </c>
    </row>
    <row r="116" spans="1:7" ht="52.2">
      <c r="A116" s="30">
        <v>12</v>
      </c>
      <c r="B116" s="30" t="s">
        <v>366</v>
      </c>
      <c r="C116" s="30" t="s">
        <v>336</v>
      </c>
      <c r="D116" s="30" t="s">
        <v>292</v>
      </c>
      <c r="E116" s="31" t="s">
        <v>327</v>
      </c>
      <c r="F116" s="32">
        <v>1597824.38</v>
      </c>
      <c r="G116" s="33">
        <f t="shared" si="1"/>
        <v>901506246.76999569</v>
      </c>
    </row>
    <row r="117" spans="1:7" ht="21.6">
      <c r="A117" s="30">
        <v>18</v>
      </c>
      <c r="B117" s="30" t="s">
        <v>368</v>
      </c>
      <c r="C117" s="30" t="s">
        <v>342</v>
      </c>
      <c r="D117" s="30" t="s">
        <v>292</v>
      </c>
      <c r="E117" s="31" t="s">
        <v>352</v>
      </c>
      <c r="F117" s="32">
        <v>74725.259999999995</v>
      </c>
      <c r="G117" s="33">
        <f t="shared" si="1"/>
        <v>901506246.76999569</v>
      </c>
    </row>
    <row r="118" spans="1:7" ht="42">
      <c r="A118" s="30">
        <v>1</v>
      </c>
      <c r="B118" s="30" t="s">
        <v>368</v>
      </c>
      <c r="C118" s="30" t="s">
        <v>326</v>
      </c>
      <c r="D118" s="30" t="s">
        <v>292</v>
      </c>
      <c r="E118" s="31" t="s">
        <v>352</v>
      </c>
      <c r="F118" s="30">
        <v>1473172.89</v>
      </c>
      <c r="G118" s="33">
        <f t="shared" si="1"/>
        <v>901506246.76999569</v>
      </c>
    </row>
    <row r="119" spans="1:7" ht="31.8">
      <c r="A119" s="30">
        <v>21</v>
      </c>
      <c r="B119" s="30" t="s">
        <v>369</v>
      </c>
      <c r="C119" s="30" t="s">
        <v>354</v>
      </c>
      <c r="D119" s="30" t="s">
        <v>292</v>
      </c>
      <c r="E119" s="31" t="s">
        <v>299</v>
      </c>
      <c r="F119" s="32">
        <v>37200.75</v>
      </c>
      <c r="G119" s="33">
        <f t="shared" si="1"/>
        <v>901506246.76999569</v>
      </c>
    </row>
    <row r="120" spans="1:7">
      <c r="A120" s="30">
        <v>15</v>
      </c>
      <c r="B120" s="30" t="s">
        <v>369</v>
      </c>
      <c r="C120" s="30" t="s">
        <v>370</v>
      </c>
      <c r="D120" s="30" t="s">
        <v>292</v>
      </c>
      <c r="E120" s="31" t="s">
        <v>299</v>
      </c>
      <c r="F120" s="30">
        <v>41982.720000000001</v>
      </c>
      <c r="G120" s="33">
        <f t="shared" si="1"/>
        <v>901506246.76999569</v>
      </c>
    </row>
    <row r="121" spans="1:7" ht="31.8">
      <c r="A121" s="30">
        <v>21</v>
      </c>
      <c r="B121" s="30" t="s">
        <v>369</v>
      </c>
      <c r="C121" s="30" t="s">
        <v>354</v>
      </c>
      <c r="D121" s="30" t="s">
        <v>292</v>
      </c>
      <c r="E121" s="31" t="s">
        <v>299</v>
      </c>
      <c r="F121" s="32">
        <v>59325</v>
      </c>
      <c r="G121" s="33">
        <f t="shared" si="1"/>
        <v>901506246.76999569</v>
      </c>
    </row>
    <row r="122" spans="1:7" ht="28.8">
      <c r="A122" s="30">
        <v>24</v>
      </c>
      <c r="B122" s="30" t="s">
        <v>371</v>
      </c>
      <c r="C122" s="30" t="s">
        <v>351</v>
      </c>
      <c r="D122" s="30" t="s">
        <v>292</v>
      </c>
      <c r="E122" s="34" t="s">
        <v>352</v>
      </c>
      <c r="F122" s="30">
        <v>0.04</v>
      </c>
      <c r="G122" s="33">
        <f t="shared" si="1"/>
        <v>901506246.76999569</v>
      </c>
    </row>
    <row r="123" spans="1:7" ht="21.6">
      <c r="A123" s="30">
        <v>24</v>
      </c>
      <c r="B123" s="30" t="s">
        <v>371</v>
      </c>
      <c r="C123" s="30" t="s">
        <v>351</v>
      </c>
      <c r="D123" s="30" t="s">
        <v>292</v>
      </c>
      <c r="E123" s="31" t="s">
        <v>352</v>
      </c>
      <c r="F123" s="32">
        <v>28792.73</v>
      </c>
      <c r="G123" s="33">
        <f t="shared" si="1"/>
        <v>901506246.76999569</v>
      </c>
    </row>
    <row r="124" spans="1:7" ht="21.6">
      <c r="A124" s="30">
        <v>19</v>
      </c>
      <c r="B124" s="30" t="s">
        <v>372</v>
      </c>
      <c r="C124" s="30" t="s">
        <v>373</v>
      </c>
      <c r="D124" s="30" t="s">
        <v>292</v>
      </c>
      <c r="E124" s="31" t="s">
        <v>293</v>
      </c>
      <c r="F124" s="32">
        <v>3200</v>
      </c>
      <c r="G124" s="33">
        <f t="shared" si="1"/>
        <v>901506246.76999569</v>
      </c>
    </row>
    <row r="125" spans="1:7" ht="21.6">
      <c r="A125" s="30">
        <v>9</v>
      </c>
      <c r="B125" s="30" t="s">
        <v>372</v>
      </c>
      <c r="C125" s="30" t="s">
        <v>329</v>
      </c>
      <c r="D125" s="30" t="s">
        <v>292</v>
      </c>
      <c r="E125" s="31" t="s">
        <v>293</v>
      </c>
      <c r="F125" s="32">
        <v>6300</v>
      </c>
      <c r="G125" s="33">
        <f t="shared" si="1"/>
        <v>901506246.76999569</v>
      </c>
    </row>
    <row r="126" spans="1:7" ht="31.8">
      <c r="A126" s="30">
        <v>63</v>
      </c>
      <c r="B126" s="30" t="s">
        <v>374</v>
      </c>
      <c r="C126" s="30" t="s">
        <v>375</v>
      </c>
      <c r="D126" s="30" t="s">
        <v>292</v>
      </c>
      <c r="E126" s="31" t="s">
        <v>293</v>
      </c>
      <c r="F126" s="32">
        <v>3349.47</v>
      </c>
      <c r="G126" s="33">
        <f t="shared" si="1"/>
        <v>901506246.76999569</v>
      </c>
    </row>
    <row r="127" spans="1:7" ht="31.8">
      <c r="A127" s="30">
        <v>22</v>
      </c>
      <c r="B127" s="30" t="s">
        <v>374</v>
      </c>
      <c r="C127" s="30" t="s">
        <v>376</v>
      </c>
      <c r="D127" s="30" t="s">
        <v>292</v>
      </c>
      <c r="E127" s="31" t="s">
        <v>299</v>
      </c>
      <c r="F127" s="32">
        <v>0.02</v>
      </c>
      <c r="G127" s="33">
        <f t="shared" si="1"/>
        <v>901506246.76999569</v>
      </c>
    </row>
    <row r="128" spans="1:7" ht="31.8">
      <c r="A128" s="30">
        <v>63</v>
      </c>
      <c r="B128" s="30" t="s">
        <v>374</v>
      </c>
      <c r="C128" s="30" t="s">
        <v>375</v>
      </c>
      <c r="D128" s="30" t="s">
        <v>292</v>
      </c>
      <c r="E128" s="31" t="s">
        <v>299</v>
      </c>
      <c r="F128" s="32">
        <v>13444.93</v>
      </c>
      <c r="G128" s="33">
        <f t="shared" si="1"/>
        <v>901506246.76999569</v>
      </c>
    </row>
    <row r="129" spans="1:7" ht="31.8">
      <c r="A129" s="30">
        <v>15</v>
      </c>
      <c r="B129" s="30" t="s">
        <v>374</v>
      </c>
      <c r="C129" s="30" t="s">
        <v>345</v>
      </c>
      <c r="D129" s="30" t="s">
        <v>292</v>
      </c>
      <c r="E129" s="31" t="s">
        <v>293</v>
      </c>
      <c r="F129" s="32">
        <v>28272.6</v>
      </c>
      <c r="G129" s="33">
        <f t="shared" si="1"/>
        <v>901506246.76999569</v>
      </c>
    </row>
    <row r="130" spans="1:7" ht="31.8">
      <c r="A130" s="30">
        <v>24</v>
      </c>
      <c r="B130" s="30" t="s">
        <v>374</v>
      </c>
      <c r="C130" s="30" t="s">
        <v>351</v>
      </c>
      <c r="D130" s="30" t="s">
        <v>292</v>
      </c>
      <c r="E130" s="31" t="s">
        <v>293</v>
      </c>
      <c r="F130" s="32">
        <v>7064.49</v>
      </c>
      <c r="G130" s="33">
        <f t="shared" si="1"/>
        <v>901506246.76999569</v>
      </c>
    </row>
    <row r="131" spans="1:7" ht="42">
      <c r="A131" s="30">
        <v>17</v>
      </c>
      <c r="B131" s="30" t="s">
        <v>374</v>
      </c>
      <c r="C131" s="30" t="s">
        <v>333</v>
      </c>
      <c r="D131" s="30" t="s">
        <v>292</v>
      </c>
      <c r="E131" s="31" t="s">
        <v>299</v>
      </c>
      <c r="F131" s="32">
        <v>94886.12</v>
      </c>
      <c r="G131" s="33">
        <f t="shared" ref="G131:G194" si="2">SUM($F$2:$F$100000)</f>
        <v>901506246.76999569</v>
      </c>
    </row>
    <row r="132" spans="1:7" ht="31.8">
      <c r="A132" s="30">
        <v>18</v>
      </c>
      <c r="B132" s="30" t="s">
        <v>374</v>
      </c>
      <c r="C132" s="30" t="s">
        <v>342</v>
      </c>
      <c r="D132" s="30" t="s">
        <v>292</v>
      </c>
      <c r="E132" s="31" t="s">
        <v>299</v>
      </c>
      <c r="F132" s="32">
        <v>104947.75</v>
      </c>
      <c r="G132" s="33">
        <f t="shared" si="2"/>
        <v>901506246.76999569</v>
      </c>
    </row>
    <row r="133" spans="1:7" ht="31.8">
      <c r="A133" s="30">
        <v>4</v>
      </c>
      <c r="B133" s="30" t="s">
        <v>374</v>
      </c>
      <c r="C133" s="30" t="s">
        <v>355</v>
      </c>
      <c r="D133" s="30" t="s">
        <v>292</v>
      </c>
      <c r="E133" s="31" t="s">
        <v>299</v>
      </c>
      <c r="F133" s="32">
        <v>141282.17000000001</v>
      </c>
      <c r="G133" s="33">
        <f t="shared" si="2"/>
        <v>901506246.76999569</v>
      </c>
    </row>
    <row r="134" spans="1:7" ht="31.8">
      <c r="A134" s="30">
        <v>6</v>
      </c>
      <c r="B134" s="30" t="s">
        <v>374</v>
      </c>
      <c r="C134" s="30" t="s">
        <v>357</v>
      </c>
      <c r="D134" s="30" t="s">
        <v>292</v>
      </c>
      <c r="E134" s="31" t="s">
        <v>299</v>
      </c>
      <c r="F134" s="30">
        <v>20553.25</v>
      </c>
      <c r="G134" s="33">
        <f t="shared" si="2"/>
        <v>901506246.76999569</v>
      </c>
    </row>
    <row r="135" spans="1:7" ht="31.8">
      <c r="A135" s="30">
        <v>8</v>
      </c>
      <c r="B135" s="30" t="s">
        <v>374</v>
      </c>
      <c r="C135" s="30" t="s">
        <v>335</v>
      </c>
      <c r="D135" s="30" t="s">
        <v>292</v>
      </c>
      <c r="E135" s="31" t="s">
        <v>299</v>
      </c>
      <c r="F135" s="32">
        <v>44524.15</v>
      </c>
      <c r="G135" s="33">
        <f t="shared" si="2"/>
        <v>901506246.76999569</v>
      </c>
    </row>
    <row r="136" spans="1:7" ht="42">
      <c r="A136" s="30">
        <v>17</v>
      </c>
      <c r="B136" s="30" t="s">
        <v>374</v>
      </c>
      <c r="C136" s="30" t="s">
        <v>333</v>
      </c>
      <c r="D136" s="30" t="s">
        <v>292</v>
      </c>
      <c r="E136" s="31" t="s">
        <v>299</v>
      </c>
      <c r="F136" s="32">
        <v>21458.45</v>
      </c>
      <c r="G136" s="33">
        <f t="shared" si="2"/>
        <v>901506246.76999569</v>
      </c>
    </row>
    <row r="137" spans="1:7" ht="31.8">
      <c r="A137" s="30">
        <v>6</v>
      </c>
      <c r="B137" s="30" t="s">
        <v>374</v>
      </c>
      <c r="C137" s="30" t="s">
        <v>357</v>
      </c>
      <c r="D137" s="30" t="s">
        <v>292</v>
      </c>
      <c r="E137" s="31" t="s">
        <v>293</v>
      </c>
      <c r="F137" s="32">
        <v>10692.41</v>
      </c>
      <c r="G137" s="33">
        <f t="shared" si="2"/>
        <v>901506246.76999569</v>
      </c>
    </row>
    <row r="138" spans="1:7" ht="31.8">
      <c r="A138" s="30">
        <v>9</v>
      </c>
      <c r="B138" s="30" t="s">
        <v>374</v>
      </c>
      <c r="C138" s="30" t="s">
        <v>329</v>
      </c>
      <c r="D138" s="30" t="s">
        <v>292</v>
      </c>
      <c r="E138" s="31" t="s">
        <v>299</v>
      </c>
      <c r="F138" s="32">
        <v>162336.29</v>
      </c>
      <c r="G138" s="33">
        <f t="shared" si="2"/>
        <v>901506246.76999569</v>
      </c>
    </row>
    <row r="139" spans="1:7" ht="31.8">
      <c r="A139" s="30">
        <v>8</v>
      </c>
      <c r="B139" s="30" t="s">
        <v>374</v>
      </c>
      <c r="C139" s="30" t="s">
        <v>335</v>
      </c>
      <c r="D139" s="30" t="s">
        <v>292</v>
      </c>
      <c r="E139" s="31" t="s">
        <v>299</v>
      </c>
      <c r="F139" s="32">
        <v>29779.360000000001</v>
      </c>
      <c r="G139" s="33">
        <f t="shared" si="2"/>
        <v>901506246.76999569</v>
      </c>
    </row>
    <row r="140" spans="1:7" ht="42">
      <c r="A140" s="30">
        <v>13</v>
      </c>
      <c r="B140" s="30" t="s">
        <v>374</v>
      </c>
      <c r="C140" s="30" t="s">
        <v>367</v>
      </c>
      <c r="D140" s="30" t="s">
        <v>292</v>
      </c>
      <c r="E140" s="31" t="s">
        <v>299</v>
      </c>
      <c r="F140" s="32">
        <v>64538.22</v>
      </c>
      <c r="G140" s="33">
        <f t="shared" si="2"/>
        <v>901506246.76999569</v>
      </c>
    </row>
    <row r="141" spans="1:7" ht="31.8">
      <c r="A141" s="30">
        <v>4</v>
      </c>
      <c r="B141" s="30" t="s">
        <v>377</v>
      </c>
      <c r="C141" s="30" t="s">
        <v>355</v>
      </c>
      <c r="D141" s="30" t="s">
        <v>292</v>
      </c>
      <c r="E141" s="31" t="s">
        <v>299</v>
      </c>
      <c r="F141" s="32">
        <v>220342.49</v>
      </c>
      <c r="G141" s="33">
        <f t="shared" si="2"/>
        <v>901506246.76999569</v>
      </c>
    </row>
    <row r="142" spans="1:7" ht="31.8">
      <c r="A142" s="30">
        <v>4</v>
      </c>
      <c r="B142" s="30" t="s">
        <v>377</v>
      </c>
      <c r="C142" s="30" t="s">
        <v>355</v>
      </c>
      <c r="D142" s="30" t="s">
        <v>292</v>
      </c>
      <c r="E142" s="31" t="s">
        <v>293</v>
      </c>
      <c r="F142" s="32">
        <v>336389.29</v>
      </c>
      <c r="G142" s="33">
        <f t="shared" si="2"/>
        <v>901506246.76999569</v>
      </c>
    </row>
    <row r="143" spans="1:7" ht="42">
      <c r="A143" s="30">
        <v>4</v>
      </c>
      <c r="B143" s="30" t="s">
        <v>378</v>
      </c>
      <c r="C143" s="30" t="s">
        <v>355</v>
      </c>
      <c r="D143" s="30" t="s">
        <v>292</v>
      </c>
      <c r="E143" s="31" t="s">
        <v>299</v>
      </c>
      <c r="F143" s="32">
        <v>1607.26</v>
      </c>
      <c r="G143" s="33">
        <f t="shared" si="2"/>
        <v>901506246.76999569</v>
      </c>
    </row>
    <row r="144" spans="1:7" ht="42">
      <c r="A144" s="30">
        <v>4</v>
      </c>
      <c r="B144" s="30" t="s">
        <v>378</v>
      </c>
      <c r="C144" s="30" t="s">
        <v>355</v>
      </c>
      <c r="D144" s="30" t="s">
        <v>292</v>
      </c>
      <c r="E144" s="31" t="s">
        <v>299</v>
      </c>
      <c r="F144" s="32">
        <v>10928</v>
      </c>
      <c r="G144" s="33">
        <f t="shared" si="2"/>
        <v>901506246.76999569</v>
      </c>
    </row>
    <row r="145" spans="1:7" ht="42">
      <c r="A145" s="30">
        <v>4</v>
      </c>
      <c r="B145" s="30" t="s">
        <v>378</v>
      </c>
      <c r="C145" s="30" t="s">
        <v>355</v>
      </c>
      <c r="D145" s="30" t="s">
        <v>292</v>
      </c>
      <c r="E145" s="31" t="s">
        <v>299</v>
      </c>
      <c r="F145" s="32">
        <v>1242699.4099999999</v>
      </c>
      <c r="G145" s="33">
        <f t="shared" si="2"/>
        <v>901506246.76999569</v>
      </c>
    </row>
    <row r="146" spans="1:7" ht="42">
      <c r="A146" s="30">
        <v>18</v>
      </c>
      <c r="B146" s="30" t="s">
        <v>379</v>
      </c>
      <c r="C146" s="30" t="s">
        <v>342</v>
      </c>
      <c r="D146" s="30" t="s">
        <v>292</v>
      </c>
      <c r="E146" s="31" t="s">
        <v>299</v>
      </c>
      <c r="F146" s="32">
        <v>27697.85</v>
      </c>
      <c r="G146" s="33">
        <f t="shared" si="2"/>
        <v>901506246.76999569</v>
      </c>
    </row>
    <row r="147" spans="1:7" ht="42">
      <c r="A147" s="30">
        <v>4</v>
      </c>
      <c r="B147" s="30" t="s">
        <v>379</v>
      </c>
      <c r="C147" s="30" t="s">
        <v>355</v>
      </c>
      <c r="D147" s="30" t="s">
        <v>292</v>
      </c>
      <c r="E147" s="31" t="s">
        <v>299</v>
      </c>
      <c r="F147" s="32">
        <v>40511.32</v>
      </c>
      <c r="G147" s="33">
        <f t="shared" si="2"/>
        <v>901506246.76999569</v>
      </c>
    </row>
    <row r="148" spans="1:7" ht="42">
      <c r="A148" s="30">
        <v>4</v>
      </c>
      <c r="B148" s="30" t="s">
        <v>379</v>
      </c>
      <c r="C148" s="30" t="s">
        <v>355</v>
      </c>
      <c r="D148" s="30" t="s">
        <v>292</v>
      </c>
      <c r="E148" s="31" t="s">
        <v>299</v>
      </c>
      <c r="F148" s="32">
        <v>66388.399999999994</v>
      </c>
      <c r="G148" s="33">
        <f t="shared" si="2"/>
        <v>901506246.76999569</v>
      </c>
    </row>
    <row r="149" spans="1:7" ht="42">
      <c r="A149" s="30">
        <v>1</v>
      </c>
      <c r="B149" s="30" t="s">
        <v>379</v>
      </c>
      <c r="C149" s="30" t="s">
        <v>326</v>
      </c>
      <c r="D149" s="30" t="s">
        <v>292</v>
      </c>
      <c r="E149" s="31" t="s">
        <v>299</v>
      </c>
      <c r="F149" s="32">
        <v>468244.86</v>
      </c>
      <c r="G149" s="33">
        <f t="shared" si="2"/>
        <v>901506246.76999569</v>
      </c>
    </row>
    <row r="150" spans="1:7" ht="42">
      <c r="A150" s="30">
        <v>1</v>
      </c>
      <c r="B150" s="30" t="s">
        <v>379</v>
      </c>
      <c r="C150" s="30" t="s">
        <v>326</v>
      </c>
      <c r="D150" s="30" t="s">
        <v>292</v>
      </c>
      <c r="E150" s="31" t="s">
        <v>299</v>
      </c>
      <c r="F150" s="32">
        <v>102015.52</v>
      </c>
      <c r="G150" s="33">
        <f t="shared" si="2"/>
        <v>901506246.76999569</v>
      </c>
    </row>
    <row r="151" spans="1:7" ht="21.6">
      <c r="A151" s="30">
        <v>22</v>
      </c>
      <c r="B151" s="30" t="s">
        <v>380</v>
      </c>
      <c r="C151" s="30" t="s">
        <v>376</v>
      </c>
      <c r="D151" s="30" t="s">
        <v>292</v>
      </c>
      <c r="E151" s="31" t="s">
        <v>299</v>
      </c>
      <c r="F151" s="32">
        <v>50</v>
      </c>
      <c r="G151" s="33">
        <f t="shared" si="2"/>
        <v>901506246.76999569</v>
      </c>
    </row>
    <row r="152" spans="1:7" ht="28.8">
      <c r="A152" s="30">
        <v>22</v>
      </c>
      <c r="B152" s="30" t="s">
        <v>380</v>
      </c>
      <c r="C152" s="30" t="s">
        <v>376</v>
      </c>
      <c r="D152" s="30" t="s">
        <v>292</v>
      </c>
      <c r="E152" s="34" t="s">
        <v>299</v>
      </c>
      <c r="F152" s="32">
        <v>22500</v>
      </c>
      <c r="G152" s="33">
        <f t="shared" si="2"/>
        <v>901506246.76999569</v>
      </c>
    </row>
    <row r="153" spans="1:7" ht="42">
      <c r="A153" s="30">
        <v>13</v>
      </c>
      <c r="B153" s="30" t="s">
        <v>380</v>
      </c>
      <c r="C153" s="30" t="s">
        <v>367</v>
      </c>
      <c r="D153" s="30" t="s">
        <v>292</v>
      </c>
      <c r="E153" s="31" t="s">
        <v>299</v>
      </c>
      <c r="F153" s="32">
        <v>19475.8</v>
      </c>
      <c r="G153" s="33">
        <f t="shared" si="2"/>
        <v>901506246.76999569</v>
      </c>
    </row>
    <row r="154" spans="1:7" ht="31.8">
      <c r="A154" s="30">
        <v>5</v>
      </c>
      <c r="B154" s="30" t="s">
        <v>381</v>
      </c>
      <c r="C154" s="30" t="s">
        <v>339</v>
      </c>
      <c r="D154" s="30" t="s">
        <v>292</v>
      </c>
      <c r="E154" s="31" t="s">
        <v>293</v>
      </c>
      <c r="F154" s="32">
        <v>0.01</v>
      </c>
      <c r="G154" s="33">
        <f t="shared" si="2"/>
        <v>901506246.76999569</v>
      </c>
    </row>
    <row r="155" spans="1:7" ht="31.8">
      <c r="A155" s="30">
        <v>5</v>
      </c>
      <c r="B155" s="30" t="s">
        <v>381</v>
      </c>
      <c r="C155" s="30" t="s">
        <v>339</v>
      </c>
      <c r="D155" s="30" t="s">
        <v>292</v>
      </c>
      <c r="E155" s="31" t="s">
        <v>352</v>
      </c>
      <c r="F155" s="32">
        <v>0.01</v>
      </c>
      <c r="G155" s="33">
        <f t="shared" si="2"/>
        <v>901506246.76999569</v>
      </c>
    </row>
    <row r="156" spans="1:7" ht="31.8">
      <c r="A156" s="30">
        <v>14</v>
      </c>
      <c r="B156" s="30" t="s">
        <v>381</v>
      </c>
      <c r="C156" s="30" t="s">
        <v>66</v>
      </c>
      <c r="D156" s="30" t="s">
        <v>292</v>
      </c>
      <c r="E156" s="31" t="s">
        <v>293</v>
      </c>
      <c r="F156" s="32">
        <v>10000</v>
      </c>
      <c r="G156" s="33">
        <f t="shared" si="2"/>
        <v>901506246.76999569</v>
      </c>
    </row>
    <row r="157" spans="1:7" ht="42">
      <c r="A157" s="30">
        <v>13</v>
      </c>
      <c r="B157" s="30" t="s">
        <v>382</v>
      </c>
      <c r="C157" s="30" t="s">
        <v>367</v>
      </c>
      <c r="D157" s="30" t="s">
        <v>292</v>
      </c>
      <c r="E157" s="31" t="s">
        <v>352</v>
      </c>
      <c r="F157" s="32">
        <v>206783.46</v>
      </c>
      <c r="G157" s="33">
        <f t="shared" si="2"/>
        <v>901506246.76999569</v>
      </c>
    </row>
    <row r="158" spans="1:7" ht="42">
      <c r="A158" s="30">
        <v>13</v>
      </c>
      <c r="B158" s="30" t="s">
        <v>382</v>
      </c>
      <c r="C158" s="30" t="s">
        <v>367</v>
      </c>
      <c r="D158" s="30" t="s">
        <v>292</v>
      </c>
      <c r="E158" s="34" t="s">
        <v>352</v>
      </c>
      <c r="F158" s="32">
        <v>1054813.3799999999</v>
      </c>
      <c r="G158" s="33">
        <f t="shared" si="2"/>
        <v>901506246.76999569</v>
      </c>
    </row>
    <row r="159" spans="1:7" ht="42">
      <c r="A159" s="30">
        <v>13</v>
      </c>
      <c r="B159" s="30" t="s">
        <v>382</v>
      </c>
      <c r="C159" s="30" t="s">
        <v>367</v>
      </c>
      <c r="D159" s="30" t="s">
        <v>292</v>
      </c>
      <c r="E159" s="31" t="s">
        <v>352</v>
      </c>
      <c r="F159" s="32">
        <v>269360.92</v>
      </c>
      <c r="G159" s="33">
        <f t="shared" si="2"/>
        <v>901506246.76999569</v>
      </c>
    </row>
    <row r="160" spans="1:7" ht="42">
      <c r="A160" s="30">
        <v>13</v>
      </c>
      <c r="B160" s="30" t="s">
        <v>382</v>
      </c>
      <c r="C160" s="30" t="s">
        <v>367</v>
      </c>
      <c r="D160" s="30" t="s">
        <v>292</v>
      </c>
      <c r="E160" s="31" t="s">
        <v>293</v>
      </c>
      <c r="F160" s="32">
        <v>506492.72</v>
      </c>
      <c r="G160" s="33">
        <f t="shared" si="2"/>
        <v>901506246.76999569</v>
      </c>
    </row>
    <row r="161" spans="1:7" ht="21.6">
      <c r="A161" s="30">
        <v>63</v>
      </c>
      <c r="B161" s="30" t="s">
        <v>383</v>
      </c>
      <c r="C161" s="30" t="s">
        <v>375</v>
      </c>
      <c r="D161" s="30" t="s">
        <v>292</v>
      </c>
      <c r="E161" s="31" t="s">
        <v>293</v>
      </c>
      <c r="F161" s="32">
        <v>2700</v>
      </c>
      <c r="G161" s="33">
        <f t="shared" si="2"/>
        <v>901506246.76999569</v>
      </c>
    </row>
    <row r="162" spans="1:7" ht="21.6">
      <c r="A162" s="30">
        <v>22</v>
      </c>
      <c r="B162" s="30" t="s">
        <v>383</v>
      </c>
      <c r="C162" s="30" t="s">
        <v>376</v>
      </c>
      <c r="D162" s="30" t="s">
        <v>292</v>
      </c>
      <c r="E162" s="31" t="s">
        <v>293</v>
      </c>
      <c r="F162" s="32">
        <v>9700</v>
      </c>
      <c r="G162" s="33">
        <f t="shared" si="2"/>
        <v>901506246.76999569</v>
      </c>
    </row>
    <row r="163" spans="1:7" ht="21.6">
      <c r="A163" s="30">
        <v>22</v>
      </c>
      <c r="B163" s="30" t="s">
        <v>383</v>
      </c>
      <c r="C163" s="30" t="s">
        <v>376</v>
      </c>
      <c r="D163" s="30" t="s">
        <v>292</v>
      </c>
      <c r="E163" s="31" t="s">
        <v>293</v>
      </c>
      <c r="F163" s="32">
        <v>9700</v>
      </c>
      <c r="G163" s="33">
        <f t="shared" si="2"/>
        <v>901506246.76999569</v>
      </c>
    </row>
    <row r="164" spans="1:7" ht="21.6">
      <c r="A164" s="30">
        <v>18</v>
      </c>
      <c r="B164" s="30" t="s">
        <v>383</v>
      </c>
      <c r="C164" s="30" t="s">
        <v>342</v>
      </c>
      <c r="D164" s="30" t="s">
        <v>292</v>
      </c>
      <c r="E164" s="31" t="s">
        <v>293</v>
      </c>
      <c r="F164" s="32">
        <v>4850</v>
      </c>
      <c r="G164" s="33">
        <f t="shared" si="2"/>
        <v>901506246.76999569</v>
      </c>
    </row>
    <row r="165" spans="1:7" ht="31.8">
      <c r="A165" s="30">
        <v>14</v>
      </c>
      <c r="B165" s="30" t="s">
        <v>384</v>
      </c>
      <c r="C165" s="30" t="s">
        <v>66</v>
      </c>
      <c r="D165" s="30" t="s">
        <v>292</v>
      </c>
      <c r="E165" s="31" t="s">
        <v>299</v>
      </c>
      <c r="F165" s="32">
        <v>100815</v>
      </c>
      <c r="G165" s="33">
        <f t="shared" si="2"/>
        <v>901506246.76999569</v>
      </c>
    </row>
    <row r="166" spans="1:7" ht="31.8">
      <c r="A166" s="30">
        <v>5</v>
      </c>
      <c r="B166" s="30" t="s">
        <v>384</v>
      </c>
      <c r="C166" s="30" t="s">
        <v>339</v>
      </c>
      <c r="D166" s="30" t="s">
        <v>292</v>
      </c>
      <c r="E166" s="31" t="s">
        <v>299</v>
      </c>
      <c r="F166" s="32">
        <v>499033.72</v>
      </c>
      <c r="G166" s="33">
        <f t="shared" si="2"/>
        <v>901506246.76999569</v>
      </c>
    </row>
    <row r="167" spans="1:7" ht="31.8">
      <c r="A167" s="30">
        <v>5</v>
      </c>
      <c r="B167" s="30" t="s">
        <v>384</v>
      </c>
      <c r="C167" s="30" t="s">
        <v>339</v>
      </c>
      <c r="D167" s="30" t="s">
        <v>292</v>
      </c>
      <c r="E167" s="34" t="s">
        <v>299</v>
      </c>
      <c r="F167" s="32">
        <v>1007416.14</v>
      </c>
      <c r="G167" s="33">
        <f t="shared" si="2"/>
        <v>901506246.76999569</v>
      </c>
    </row>
    <row r="168" spans="1:7" ht="31.8">
      <c r="A168" s="30">
        <v>5</v>
      </c>
      <c r="B168" s="30" t="s">
        <v>384</v>
      </c>
      <c r="C168" s="30" t="s">
        <v>339</v>
      </c>
      <c r="D168" s="30" t="s">
        <v>292</v>
      </c>
      <c r="E168" s="34" t="s">
        <v>299</v>
      </c>
      <c r="F168" s="32">
        <v>493215.53</v>
      </c>
      <c r="G168" s="33">
        <f t="shared" si="2"/>
        <v>901506246.76999569</v>
      </c>
    </row>
    <row r="169" spans="1:7" ht="31.8">
      <c r="A169" s="30">
        <v>5</v>
      </c>
      <c r="B169" s="30" t="s">
        <v>384</v>
      </c>
      <c r="C169" s="30" t="s">
        <v>339</v>
      </c>
      <c r="D169" s="30" t="s">
        <v>292</v>
      </c>
      <c r="E169" s="31" t="s">
        <v>299</v>
      </c>
      <c r="F169" s="32">
        <v>448082.87</v>
      </c>
      <c r="G169" s="33">
        <f t="shared" si="2"/>
        <v>901506246.76999569</v>
      </c>
    </row>
    <row r="170" spans="1:7" ht="42">
      <c r="A170" s="30">
        <v>14</v>
      </c>
      <c r="B170" s="30" t="s">
        <v>385</v>
      </c>
      <c r="C170" s="30" t="s">
        <v>66</v>
      </c>
      <c r="D170" s="30" t="s">
        <v>292</v>
      </c>
      <c r="E170" s="31" t="s">
        <v>327</v>
      </c>
      <c r="F170" s="32">
        <v>0</v>
      </c>
      <c r="G170" s="33">
        <f t="shared" si="2"/>
        <v>901506246.76999569</v>
      </c>
    </row>
    <row r="171" spans="1:7" ht="31.8">
      <c r="A171" s="30">
        <v>25</v>
      </c>
      <c r="B171" s="30" t="s">
        <v>290</v>
      </c>
      <c r="C171" s="30" t="s">
        <v>386</v>
      </c>
      <c r="D171" s="30" t="s">
        <v>292</v>
      </c>
      <c r="E171" s="34" t="s">
        <v>293</v>
      </c>
      <c r="F171" s="30">
        <v>0.17</v>
      </c>
      <c r="G171" s="33">
        <f t="shared" si="2"/>
        <v>901506246.76999569</v>
      </c>
    </row>
    <row r="172" spans="1:7" ht="21.6">
      <c r="A172" s="30">
        <v>24</v>
      </c>
      <c r="B172" s="30" t="s">
        <v>290</v>
      </c>
      <c r="C172" s="30" t="s">
        <v>351</v>
      </c>
      <c r="D172" s="30" t="s">
        <v>292</v>
      </c>
      <c r="E172" s="31" t="s">
        <v>293</v>
      </c>
      <c r="F172" s="32">
        <v>0.96</v>
      </c>
      <c r="G172" s="33">
        <f t="shared" si="2"/>
        <v>901506246.76999569</v>
      </c>
    </row>
    <row r="173" spans="1:7" ht="31.8">
      <c r="A173" s="30">
        <v>25</v>
      </c>
      <c r="B173" s="30" t="s">
        <v>290</v>
      </c>
      <c r="C173" s="30" t="s">
        <v>386</v>
      </c>
      <c r="D173" s="30" t="s">
        <v>292</v>
      </c>
      <c r="E173" s="31" t="s">
        <v>352</v>
      </c>
      <c r="F173" s="32">
        <v>872</v>
      </c>
      <c r="G173" s="33">
        <f t="shared" si="2"/>
        <v>901506246.76999569</v>
      </c>
    </row>
    <row r="174" spans="1:7" ht="31.8">
      <c r="A174" s="30">
        <v>25</v>
      </c>
      <c r="B174" s="30" t="s">
        <v>290</v>
      </c>
      <c r="C174" s="30" t="s">
        <v>386</v>
      </c>
      <c r="D174" s="30" t="s">
        <v>292</v>
      </c>
      <c r="E174" s="31" t="s">
        <v>352</v>
      </c>
      <c r="F174" s="32">
        <v>0.63</v>
      </c>
      <c r="G174" s="33">
        <f t="shared" si="2"/>
        <v>901506246.76999569</v>
      </c>
    </row>
    <row r="175" spans="1:7" ht="21.6">
      <c r="A175" s="30">
        <v>24</v>
      </c>
      <c r="B175" s="30" t="s">
        <v>290</v>
      </c>
      <c r="C175" s="30" t="s">
        <v>351</v>
      </c>
      <c r="D175" s="30" t="s">
        <v>292</v>
      </c>
      <c r="E175" s="31" t="s">
        <v>352</v>
      </c>
      <c r="F175" s="32">
        <v>0.02</v>
      </c>
      <c r="G175" s="33">
        <f t="shared" si="2"/>
        <v>901506246.76999569</v>
      </c>
    </row>
    <row r="176" spans="1:7" ht="31.8">
      <c r="A176" s="30">
        <v>25</v>
      </c>
      <c r="B176" s="30" t="s">
        <v>290</v>
      </c>
      <c r="C176" s="30" t="s">
        <v>386</v>
      </c>
      <c r="D176" s="30" t="s">
        <v>292</v>
      </c>
      <c r="E176" s="31" t="s">
        <v>352</v>
      </c>
      <c r="F176" s="30">
        <v>0.01</v>
      </c>
      <c r="G176" s="33">
        <f t="shared" si="2"/>
        <v>901506246.76999569</v>
      </c>
    </row>
    <row r="177" spans="1:7" ht="31.8">
      <c r="A177" s="30">
        <v>16</v>
      </c>
      <c r="B177" s="30" t="s">
        <v>387</v>
      </c>
      <c r="C177" s="30" t="s">
        <v>68</v>
      </c>
      <c r="D177" s="30" t="s">
        <v>292</v>
      </c>
      <c r="E177" s="31" t="s">
        <v>293</v>
      </c>
      <c r="F177" s="32">
        <v>9325.68</v>
      </c>
      <c r="G177" s="33">
        <f t="shared" si="2"/>
        <v>901506246.76999569</v>
      </c>
    </row>
    <row r="178" spans="1:7">
      <c r="A178" s="30">
        <v>22</v>
      </c>
      <c r="B178" s="30" t="s">
        <v>388</v>
      </c>
      <c r="C178" s="30" t="s">
        <v>376</v>
      </c>
      <c r="D178" s="30" t="s">
        <v>292</v>
      </c>
      <c r="E178" s="31" t="s">
        <v>299</v>
      </c>
      <c r="F178" s="32">
        <v>3611.86</v>
      </c>
      <c r="G178" s="33">
        <f t="shared" si="2"/>
        <v>901506246.76999569</v>
      </c>
    </row>
    <row r="179" spans="1:7" ht="21.6">
      <c r="A179" s="30">
        <v>24</v>
      </c>
      <c r="B179" s="30" t="s">
        <v>389</v>
      </c>
      <c r="C179" s="30" t="s">
        <v>351</v>
      </c>
      <c r="D179" s="30" t="s">
        <v>292</v>
      </c>
      <c r="E179" s="31" t="s">
        <v>293</v>
      </c>
      <c r="F179" s="32">
        <v>143.34</v>
      </c>
      <c r="G179" s="33">
        <f t="shared" si="2"/>
        <v>901506246.76999569</v>
      </c>
    </row>
    <row r="180" spans="1:7" ht="21.6">
      <c r="A180" s="30">
        <v>24</v>
      </c>
      <c r="B180" s="30" t="s">
        <v>389</v>
      </c>
      <c r="C180" s="30" t="s">
        <v>351</v>
      </c>
      <c r="D180" s="30" t="s">
        <v>292</v>
      </c>
      <c r="E180" s="31" t="s">
        <v>352</v>
      </c>
      <c r="F180" s="32">
        <v>0.18</v>
      </c>
      <c r="G180" s="33">
        <f t="shared" si="2"/>
        <v>901506246.76999569</v>
      </c>
    </row>
    <row r="181" spans="1:7" ht="21.6">
      <c r="A181" s="30">
        <v>15</v>
      </c>
      <c r="B181" s="30" t="s">
        <v>389</v>
      </c>
      <c r="C181" s="30" t="s">
        <v>345</v>
      </c>
      <c r="D181" s="30" t="s">
        <v>292</v>
      </c>
      <c r="E181" s="31" t="s">
        <v>352</v>
      </c>
      <c r="F181" s="32">
        <v>0.12</v>
      </c>
      <c r="G181" s="33">
        <f t="shared" si="2"/>
        <v>901506246.76999569</v>
      </c>
    </row>
    <row r="182" spans="1:7" ht="21.6">
      <c r="A182" s="30">
        <v>15</v>
      </c>
      <c r="B182" s="30" t="s">
        <v>389</v>
      </c>
      <c r="C182" s="30" t="s">
        <v>370</v>
      </c>
      <c r="D182" s="30" t="s">
        <v>292</v>
      </c>
      <c r="E182" s="31" t="s">
        <v>299</v>
      </c>
      <c r="F182" s="32">
        <v>101433.08</v>
      </c>
      <c r="G182" s="33">
        <f t="shared" si="2"/>
        <v>901506246.76999569</v>
      </c>
    </row>
    <row r="183" spans="1:7" ht="31.8">
      <c r="A183" s="30">
        <v>2</v>
      </c>
      <c r="B183" s="30" t="s">
        <v>389</v>
      </c>
      <c r="C183" s="30" t="s">
        <v>360</v>
      </c>
      <c r="D183" s="30" t="s">
        <v>292</v>
      </c>
      <c r="E183" s="31" t="s">
        <v>299</v>
      </c>
      <c r="F183" s="32">
        <v>4561.0600000000004</v>
      </c>
      <c r="G183" s="33">
        <f t="shared" si="2"/>
        <v>901506246.76999569</v>
      </c>
    </row>
    <row r="184" spans="1:7" ht="42">
      <c r="A184" s="30">
        <v>1</v>
      </c>
      <c r="B184" s="30" t="s">
        <v>389</v>
      </c>
      <c r="C184" s="30" t="s">
        <v>326</v>
      </c>
      <c r="D184" s="30" t="s">
        <v>292</v>
      </c>
      <c r="E184" s="31" t="s">
        <v>299</v>
      </c>
      <c r="F184" s="32">
        <v>29941.82</v>
      </c>
      <c r="G184" s="33">
        <f t="shared" si="2"/>
        <v>901506246.76999569</v>
      </c>
    </row>
    <row r="185" spans="1:7" ht="31.8">
      <c r="A185" s="30">
        <v>4</v>
      </c>
      <c r="B185" s="30" t="s">
        <v>389</v>
      </c>
      <c r="C185" s="30" t="s">
        <v>355</v>
      </c>
      <c r="D185" s="30" t="s">
        <v>292</v>
      </c>
      <c r="E185" s="31" t="s">
        <v>299</v>
      </c>
      <c r="F185" s="32">
        <v>105135.18</v>
      </c>
      <c r="G185" s="33">
        <f t="shared" si="2"/>
        <v>901506246.76999569</v>
      </c>
    </row>
    <row r="186" spans="1:7" ht="31.8">
      <c r="A186" s="30">
        <v>4</v>
      </c>
      <c r="B186" s="30" t="s">
        <v>389</v>
      </c>
      <c r="C186" s="30" t="s">
        <v>355</v>
      </c>
      <c r="D186" s="30" t="s">
        <v>292</v>
      </c>
      <c r="E186" s="31" t="s">
        <v>352</v>
      </c>
      <c r="F186" s="32">
        <v>74947.28</v>
      </c>
      <c r="G186" s="33">
        <f t="shared" si="2"/>
        <v>901506246.76999569</v>
      </c>
    </row>
    <row r="187" spans="1:7" ht="31.8">
      <c r="A187" s="30">
        <v>8</v>
      </c>
      <c r="B187" s="30" t="s">
        <v>389</v>
      </c>
      <c r="C187" s="30" t="s">
        <v>335</v>
      </c>
      <c r="D187" s="30" t="s">
        <v>292</v>
      </c>
      <c r="E187" s="31" t="s">
        <v>299</v>
      </c>
      <c r="F187" s="32">
        <v>18997.8</v>
      </c>
      <c r="G187" s="33">
        <f t="shared" si="2"/>
        <v>901506246.76999569</v>
      </c>
    </row>
    <row r="188" spans="1:7" ht="31.8">
      <c r="A188" s="30">
        <v>77</v>
      </c>
      <c r="B188" s="30" t="s">
        <v>390</v>
      </c>
      <c r="C188" s="30" t="s">
        <v>331</v>
      </c>
      <c r="D188" s="30" t="s">
        <v>292</v>
      </c>
      <c r="E188" s="31" t="s">
        <v>391</v>
      </c>
      <c r="F188" s="30">
        <v>3149.04</v>
      </c>
      <c r="G188" s="33">
        <f t="shared" si="2"/>
        <v>901506246.76999569</v>
      </c>
    </row>
    <row r="189" spans="1:7" ht="31.8">
      <c r="A189" s="30">
        <v>77</v>
      </c>
      <c r="B189" s="30" t="s">
        <v>390</v>
      </c>
      <c r="C189" s="30" t="s">
        <v>331</v>
      </c>
      <c r="D189" s="30" t="s">
        <v>292</v>
      </c>
      <c r="E189" s="31" t="s">
        <v>293</v>
      </c>
      <c r="F189" s="32">
        <v>2438.5</v>
      </c>
      <c r="G189" s="33">
        <f t="shared" si="2"/>
        <v>901506246.76999569</v>
      </c>
    </row>
    <row r="190" spans="1:7" ht="31.8">
      <c r="A190" s="30">
        <v>22</v>
      </c>
      <c r="B190" s="30" t="s">
        <v>392</v>
      </c>
      <c r="C190" s="30" t="s">
        <v>376</v>
      </c>
      <c r="D190" s="30" t="s">
        <v>292</v>
      </c>
      <c r="E190" s="31" t="s">
        <v>299</v>
      </c>
      <c r="F190" s="32">
        <v>104714.48</v>
      </c>
      <c r="G190" s="33">
        <f t="shared" si="2"/>
        <v>901506246.76999569</v>
      </c>
    </row>
    <row r="191" spans="1:7" ht="31.8">
      <c r="A191" s="30">
        <v>1000027</v>
      </c>
      <c r="B191" s="30" t="s">
        <v>393</v>
      </c>
      <c r="C191" s="30" t="s">
        <v>394</v>
      </c>
      <c r="D191" s="30" t="s">
        <v>292</v>
      </c>
      <c r="E191" s="31" t="s">
        <v>293</v>
      </c>
      <c r="F191" s="32">
        <v>0.01</v>
      </c>
      <c r="G191" s="33">
        <f t="shared" si="2"/>
        <v>901506246.76999569</v>
      </c>
    </row>
    <row r="192" spans="1:7" ht="31.8">
      <c r="A192" s="30">
        <v>12</v>
      </c>
      <c r="B192" s="30" t="s">
        <v>393</v>
      </c>
      <c r="C192" s="30" t="s">
        <v>336</v>
      </c>
      <c r="D192" s="30" t="s">
        <v>292</v>
      </c>
      <c r="E192" s="31" t="s">
        <v>352</v>
      </c>
      <c r="F192" s="32">
        <v>68638.77</v>
      </c>
      <c r="G192" s="33">
        <f t="shared" si="2"/>
        <v>901506246.76999569</v>
      </c>
    </row>
    <row r="193" spans="1:7" ht="31.8">
      <c r="A193" s="30">
        <v>12</v>
      </c>
      <c r="B193" s="30" t="s">
        <v>393</v>
      </c>
      <c r="C193" s="30" t="s">
        <v>336</v>
      </c>
      <c r="D193" s="30" t="s">
        <v>292</v>
      </c>
      <c r="E193" s="31" t="s">
        <v>352</v>
      </c>
      <c r="F193" s="32">
        <v>193034.04</v>
      </c>
      <c r="G193" s="33">
        <f t="shared" si="2"/>
        <v>901506246.76999569</v>
      </c>
    </row>
    <row r="194" spans="1:7" ht="21.6">
      <c r="A194" s="30">
        <v>19</v>
      </c>
      <c r="B194" s="30" t="s">
        <v>393</v>
      </c>
      <c r="C194" s="30" t="s">
        <v>373</v>
      </c>
      <c r="D194" s="30" t="s">
        <v>292</v>
      </c>
      <c r="E194" s="31" t="s">
        <v>352</v>
      </c>
      <c r="F194" s="32">
        <v>26266.09</v>
      </c>
      <c r="G194" s="33">
        <f t="shared" si="2"/>
        <v>901506246.76999569</v>
      </c>
    </row>
    <row r="195" spans="1:7" ht="52.2">
      <c r="A195" s="30">
        <v>2</v>
      </c>
      <c r="B195" s="30" t="s">
        <v>395</v>
      </c>
      <c r="C195" s="30" t="s">
        <v>360</v>
      </c>
      <c r="D195" s="30" t="s">
        <v>292</v>
      </c>
      <c r="E195" s="31" t="s">
        <v>327</v>
      </c>
      <c r="F195" s="32">
        <v>577043.82999999996</v>
      </c>
      <c r="G195" s="33">
        <f t="shared" ref="G195:G258" si="3">SUM($F$2:$F$100000)</f>
        <v>901506246.76999569</v>
      </c>
    </row>
    <row r="196" spans="1:7" ht="52.2">
      <c r="A196" s="30">
        <v>2</v>
      </c>
      <c r="B196" s="30" t="s">
        <v>395</v>
      </c>
      <c r="C196" s="30" t="s">
        <v>360</v>
      </c>
      <c r="D196" s="30" t="s">
        <v>292</v>
      </c>
      <c r="E196" s="31" t="s">
        <v>327</v>
      </c>
      <c r="F196" s="32">
        <v>21946068.079999998</v>
      </c>
      <c r="G196" s="33">
        <f t="shared" si="3"/>
        <v>901506246.76999569</v>
      </c>
    </row>
    <row r="197" spans="1:7" ht="31.8">
      <c r="A197" s="30">
        <v>5</v>
      </c>
      <c r="B197" s="30" t="s">
        <v>396</v>
      </c>
      <c r="C197" s="30" t="s">
        <v>339</v>
      </c>
      <c r="D197" s="30" t="s">
        <v>292</v>
      </c>
      <c r="E197" s="31" t="s">
        <v>299</v>
      </c>
      <c r="F197" s="32">
        <v>58636.73</v>
      </c>
      <c r="G197" s="33">
        <f t="shared" si="3"/>
        <v>901506246.76999569</v>
      </c>
    </row>
    <row r="198" spans="1:7" ht="21.6">
      <c r="A198" s="30">
        <v>16</v>
      </c>
      <c r="B198" s="30" t="s">
        <v>397</v>
      </c>
      <c r="C198" s="30" t="s">
        <v>68</v>
      </c>
      <c r="D198" s="30" t="s">
        <v>292</v>
      </c>
      <c r="E198" s="31" t="s">
        <v>293</v>
      </c>
      <c r="F198" s="32">
        <v>0.01</v>
      </c>
      <c r="G198" s="33">
        <f t="shared" si="3"/>
        <v>901506246.76999569</v>
      </c>
    </row>
    <row r="199" spans="1:7" ht="21.6">
      <c r="A199" s="30">
        <v>5</v>
      </c>
      <c r="B199" s="30" t="s">
        <v>397</v>
      </c>
      <c r="C199" s="30" t="s">
        <v>339</v>
      </c>
      <c r="D199" s="30" t="s">
        <v>292</v>
      </c>
      <c r="E199" s="31" t="s">
        <v>299</v>
      </c>
      <c r="F199" s="32">
        <v>17839.77</v>
      </c>
      <c r="G199" s="33">
        <f t="shared" si="3"/>
        <v>901506246.76999569</v>
      </c>
    </row>
    <row r="200" spans="1:7" ht="21.6">
      <c r="A200" s="30">
        <v>5</v>
      </c>
      <c r="B200" s="30" t="s">
        <v>397</v>
      </c>
      <c r="C200" s="30" t="s">
        <v>339</v>
      </c>
      <c r="D200" s="30" t="s">
        <v>292</v>
      </c>
      <c r="E200" s="31" t="s">
        <v>299</v>
      </c>
      <c r="F200" s="32">
        <v>44732.24</v>
      </c>
      <c r="G200" s="33">
        <f t="shared" si="3"/>
        <v>901506246.76999569</v>
      </c>
    </row>
    <row r="201" spans="1:7" ht="31.8">
      <c r="A201" s="30">
        <v>23</v>
      </c>
      <c r="B201" s="30" t="s">
        <v>398</v>
      </c>
      <c r="C201" s="30" t="s">
        <v>363</v>
      </c>
      <c r="D201" s="30" t="s">
        <v>292</v>
      </c>
      <c r="E201" s="31" t="s">
        <v>293</v>
      </c>
      <c r="F201" s="32">
        <v>759.22</v>
      </c>
      <c r="G201" s="33">
        <f t="shared" si="3"/>
        <v>901506246.76999569</v>
      </c>
    </row>
    <row r="202" spans="1:7" ht="31.8">
      <c r="A202" s="30">
        <v>23</v>
      </c>
      <c r="B202" s="30" t="s">
        <v>398</v>
      </c>
      <c r="C202" s="30" t="s">
        <v>363</v>
      </c>
      <c r="D202" s="30" t="s">
        <v>292</v>
      </c>
      <c r="E202" s="31" t="s">
        <v>293</v>
      </c>
      <c r="F202" s="32">
        <v>1689.12</v>
      </c>
      <c r="G202" s="33">
        <f t="shared" si="3"/>
        <v>901506246.76999569</v>
      </c>
    </row>
    <row r="203" spans="1:7" ht="31.8">
      <c r="A203" s="30">
        <v>23</v>
      </c>
      <c r="B203" s="30" t="s">
        <v>398</v>
      </c>
      <c r="C203" s="30" t="s">
        <v>363</v>
      </c>
      <c r="D203" s="30" t="s">
        <v>292</v>
      </c>
      <c r="E203" s="31" t="s">
        <v>293</v>
      </c>
      <c r="F203" s="30">
        <v>20398.13</v>
      </c>
      <c r="G203" s="33">
        <f t="shared" si="3"/>
        <v>901506246.76999569</v>
      </c>
    </row>
    <row r="204" spans="1:7" ht="31.8">
      <c r="A204" s="30">
        <v>23</v>
      </c>
      <c r="B204" s="30" t="s">
        <v>398</v>
      </c>
      <c r="C204" s="30" t="s">
        <v>363</v>
      </c>
      <c r="D204" s="30" t="s">
        <v>292</v>
      </c>
      <c r="E204" s="31" t="s">
        <v>293</v>
      </c>
      <c r="F204" s="32">
        <v>7912.7</v>
      </c>
      <c r="G204" s="33">
        <f t="shared" si="3"/>
        <v>901506246.76999569</v>
      </c>
    </row>
    <row r="205" spans="1:7" ht="31.8">
      <c r="A205" s="30">
        <v>63</v>
      </c>
      <c r="B205" s="30" t="s">
        <v>399</v>
      </c>
      <c r="C205" s="30" t="s">
        <v>375</v>
      </c>
      <c r="D205" s="30" t="s">
        <v>292</v>
      </c>
      <c r="E205" s="31" t="s">
        <v>293</v>
      </c>
      <c r="F205" s="30">
        <v>13163.34</v>
      </c>
      <c r="G205" s="33">
        <f t="shared" si="3"/>
        <v>901506246.76999569</v>
      </c>
    </row>
    <row r="206" spans="1:7" ht="31.8">
      <c r="A206" s="30">
        <v>14</v>
      </c>
      <c r="B206" s="30" t="s">
        <v>399</v>
      </c>
      <c r="C206" s="30" t="s">
        <v>66</v>
      </c>
      <c r="D206" s="30" t="s">
        <v>292</v>
      </c>
      <c r="E206" s="31" t="s">
        <v>299</v>
      </c>
      <c r="F206" s="32">
        <v>55287.83</v>
      </c>
      <c r="G206" s="33">
        <f t="shared" si="3"/>
        <v>901506246.76999569</v>
      </c>
    </row>
    <row r="207" spans="1:7" ht="31.8">
      <c r="A207" s="30">
        <v>8</v>
      </c>
      <c r="B207" s="30" t="s">
        <v>399</v>
      </c>
      <c r="C207" s="30" t="s">
        <v>335</v>
      </c>
      <c r="D207" s="30" t="s">
        <v>292</v>
      </c>
      <c r="E207" s="31" t="s">
        <v>299</v>
      </c>
      <c r="F207" s="32">
        <v>47061.01</v>
      </c>
      <c r="G207" s="33">
        <f t="shared" si="3"/>
        <v>901506246.76999569</v>
      </c>
    </row>
    <row r="208" spans="1:7" ht="31.8">
      <c r="A208" s="30">
        <v>8</v>
      </c>
      <c r="B208" s="30" t="s">
        <v>399</v>
      </c>
      <c r="C208" s="30" t="s">
        <v>335</v>
      </c>
      <c r="D208" s="30" t="s">
        <v>292</v>
      </c>
      <c r="E208" s="31" t="s">
        <v>299</v>
      </c>
      <c r="F208" s="32">
        <v>54249.93</v>
      </c>
      <c r="G208" s="33">
        <f t="shared" si="3"/>
        <v>901506246.76999569</v>
      </c>
    </row>
    <row r="209" spans="1:7" ht="21.6">
      <c r="A209" s="30">
        <v>23</v>
      </c>
      <c r="B209" s="30" t="s">
        <v>400</v>
      </c>
      <c r="C209" s="30" t="s">
        <v>363</v>
      </c>
      <c r="D209" s="30" t="s">
        <v>292</v>
      </c>
      <c r="E209" s="31" t="s">
        <v>293</v>
      </c>
      <c r="F209" s="32">
        <v>43042.5</v>
      </c>
      <c r="G209" s="33">
        <f t="shared" si="3"/>
        <v>901506246.76999569</v>
      </c>
    </row>
    <row r="210" spans="1:7" ht="21.6">
      <c r="A210" s="30">
        <v>23</v>
      </c>
      <c r="B210" s="30" t="s">
        <v>400</v>
      </c>
      <c r="C210" s="30" t="s">
        <v>363</v>
      </c>
      <c r="D210" s="30" t="s">
        <v>292</v>
      </c>
      <c r="E210" s="31" t="s">
        <v>293</v>
      </c>
      <c r="F210" s="32">
        <v>-156050</v>
      </c>
      <c r="G210" s="33">
        <f t="shared" si="3"/>
        <v>901506246.76999569</v>
      </c>
    </row>
    <row r="211" spans="1:7" ht="21.6">
      <c r="A211" s="30">
        <v>23</v>
      </c>
      <c r="B211" s="30" t="s">
        <v>400</v>
      </c>
      <c r="C211" s="30" t="s">
        <v>363</v>
      </c>
      <c r="D211" s="30" t="s">
        <v>292</v>
      </c>
      <c r="E211" s="31" t="s">
        <v>293</v>
      </c>
      <c r="F211" s="32">
        <v>22463.87</v>
      </c>
      <c r="G211" s="33">
        <f t="shared" si="3"/>
        <v>901506246.76999569</v>
      </c>
    </row>
    <row r="212" spans="1:7" ht="21.6">
      <c r="A212" s="30">
        <v>23</v>
      </c>
      <c r="B212" s="30" t="s">
        <v>400</v>
      </c>
      <c r="C212" s="30" t="s">
        <v>363</v>
      </c>
      <c r="D212" s="30" t="s">
        <v>292</v>
      </c>
      <c r="E212" s="31" t="s">
        <v>293</v>
      </c>
      <c r="F212" s="32">
        <v>90543.63</v>
      </c>
      <c r="G212" s="33">
        <f t="shared" si="3"/>
        <v>901506246.76999569</v>
      </c>
    </row>
    <row r="213" spans="1:7" ht="31.8">
      <c r="A213" s="30">
        <v>8</v>
      </c>
      <c r="B213" s="30" t="s">
        <v>400</v>
      </c>
      <c r="C213" s="30" t="s">
        <v>335</v>
      </c>
      <c r="D213" s="30" t="s">
        <v>292</v>
      </c>
      <c r="E213" s="31" t="s">
        <v>327</v>
      </c>
      <c r="F213" s="32">
        <v>755752.17</v>
      </c>
      <c r="G213" s="33">
        <f t="shared" si="3"/>
        <v>901506246.76999569</v>
      </c>
    </row>
    <row r="214" spans="1:7" ht="31.8">
      <c r="A214" s="30">
        <v>16</v>
      </c>
      <c r="B214" s="30" t="s">
        <v>401</v>
      </c>
      <c r="C214" s="30" t="s">
        <v>68</v>
      </c>
      <c r="D214" s="30" t="s">
        <v>292</v>
      </c>
      <c r="E214" s="31" t="s">
        <v>293</v>
      </c>
      <c r="F214" s="32">
        <v>17310.349999999999</v>
      </c>
      <c r="G214" s="33">
        <f t="shared" si="3"/>
        <v>901506246.76999569</v>
      </c>
    </row>
    <row r="215" spans="1:7" ht="42">
      <c r="A215" s="30">
        <v>17</v>
      </c>
      <c r="B215" s="30" t="s">
        <v>402</v>
      </c>
      <c r="C215" s="30" t="s">
        <v>333</v>
      </c>
      <c r="D215" s="30" t="s">
        <v>292</v>
      </c>
      <c r="E215" s="31" t="s">
        <v>302</v>
      </c>
      <c r="F215" s="32">
        <v>0</v>
      </c>
      <c r="G215" s="33">
        <f t="shared" si="3"/>
        <v>901506246.76999569</v>
      </c>
    </row>
    <row r="216" spans="1:7" ht="42">
      <c r="A216" s="30">
        <v>2</v>
      </c>
      <c r="B216" s="30" t="s">
        <v>402</v>
      </c>
      <c r="C216" s="30" t="s">
        <v>360</v>
      </c>
      <c r="D216" s="30" t="s">
        <v>292</v>
      </c>
      <c r="E216" s="34" t="s">
        <v>302</v>
      </c>
      <c r="F216" s="32">
        <v>0</v>
      </c>
      <c r="G216" s="33">
        <f t="shared" si="3"/>
        <v>901506246.76999569</v>
      </c>
    </row>
    <row r="217" spans="1:7" ht="42">
      <c r="A217" s="30">
        <v>13</v>
      </c>
      <c r="B217" s="30" t="s">
        <v>402</v>
      </c>
      <c r="C217" s="30" t="s">
        <v>367</v>
      </c>
      <c r="D217" s="30" t="s">
        <v>292</v>
      </c>
      <c r="E217" s="31" t="s">
        <v>302</v>
      </c>
      <c r="F217" s="32">
        <v>80626.02</v>
      </c>
      <c r="G217" s="33">
        <f t="shared" si="3"/>
        <v>901506246.76999569</v>
      </c>
    </row>
    <row r="218" spans="1:7" ht="42">
      <c r="A218" s="30">
        <v>13</v>
      </c>
      <c r="B218" s="30" t="s">
        <v>402</v>
      </c>
      <c r="C218" s="30" t="s">
        <v>367</v>
      </c>
      <c r="D218" s="30" t="s">
        <v>292</v>
      </c>
      <c r="E218" s="31" t="s">
        <v>302</v>
      </c>
      <c r="F218" s="32">
        <v>11670.88</v>
      </c>
      <c r="G218" s="33">
        <f t="shared" si="3"/>
        <v>901506246.76999569</v>
      </c>
    </row>
    <row r="219" spans="1:7" ht="42">
      <c r="A219" s="30">
        <v>57</v>
      </c>
      <c r="B219" s="30" t="s">
        <v>402</v>
      </c>
      <c r="C219" s="30" t="s">
        <v>403</v>
      </c>
      <c r="D219" s="30" t="s">
        <v>292</v>
      </c>
      <c r="E219" s="31" t="s">
        <v>302</v>
      </c>
      <c r="F219" s="32">
        <v>24118</v>
      </c>
      <c r="G219" s="33">
        <f t="shared" si="3"/>
        <v>901506246.76999569</v>
      </c>
    </row>
    <row r="220" spans="1:7" ht="52.2">
      <c r="A220" s="30">
        <v>12</v>
      </c>
      <c r="B220" s="30" t="s">
        <v>404</v>
      </c>
      <c r="C220" s="30" t="s">
        <v>336</v>
      </c>
      <c r="D220" s="30" t="s">
        <v>292</v>
      </c>
      <c r="E220" s="31" t="s">
        <v>302</v>
      </c>
      <c r="F220" s="32">
        <v>97180</v>
      </c>
      <c r="G220" s="33">
        <f t="shared" si="3"/>
        <v>901506246.76999569</v>
      </c>
    </row>
    <row r="221" spans="1:7" ht="52.2">
      <c r="A221" s="30">
        <v>12</v>
      </c>
      <c r="B221" s="30" t="s">
        <v>404</v>
      </c>
      <c r="C221" s="30" t="s">
        <v>336</v>
      </c>
      <c r="D221" s="30" t="s">
        <v>292</v>
      </c>
      <c r="E221" s="31" t="s">
        <v>302</v>
      </c>
      <c r="F221" s="32">
        <v>149160</v>
      </c>
      <c r="G221" s="33">
        <f t="shared" si="3"/>
        <v>901506246.76999569</v>
      </c>
    </row>
    <row r="222" spans="1:7" ht="52.2">
      <c r="A222" s="30">
        <v>12</v>
      </c>
      <c r="B222" s="30" t="s">
        <v>404</v>
      </c>
      <c r="C222" s="30" t="s">
        <v>336</v>
      </c>
      <c r="D222" s="30" t="s">
        <v>292</v>
      </c>
      <c r="E222" s="31" t="s">
        <v>302</v>
      </c>
      <c r="F222" s="32">
        <v>87690</v>
      </c>
      <c r="G222" s="33">
        <f t="shared" si="3"/>
        <v>901506246.76999569</v>
      </c>
    </row>
    <row r="223" spans="1:7" ht="52.2">
      <c r="A223" s="30">
        <v>13</v>
      </c>
      <c r="B223" s="30" t="s">
        <v>404</v>
      </c>
      <c r="C223" s="30" t="s">
        <v>367</v>
      </c>
      <c r="D223" s="30" t="s">
        <v>292</v>
      </c>
      <c r="E223" s="31" t="s">
        <v>302</v>
      </c>
      <c r="F223" s="32">
        <v>386460</v>
      </c>
      <c r="G223" s="33">
        <f t="shared" si="3"/>
        <v>901506246.76999569</v>
      </c>
    </row>
    <row r="224" spans="1:7" ht="52.2">
      <c r="A224" s="30">
        <v>12</v>
      </c>
      <c r="B224" s="30" t="s">
        <v>404</v>
      </c>
      <c r="C224" s="30" t="s">
        <v>336</v>
      </c>
      <c r="D224" s="30" t="s">
        <v>292</v>
      </c>
      <c r="E224" s="31" t="s">
        <v>302</v>
      </c>
      <c r="F224" s="32">
        <v>124300</v>
      </c>
      <c r="G224" s="33">
        <f t="shared" si="3"/>
        <v>901506246.76999569</v>
      </c>
    </row>
    <row r="225" spans="1:7" ht="52.2">
      <c r="A225" s="30">
        <v>57</v>
      </c>
      <c r="B225" s="30" t="s">
        <v>404</v>
      </c>
      <c r="C225" s="30" t="s">
        <v>403</v>
      </c>
      <c r="D225" s="30" t="s">
        <v>292</v>
      </c>
      <c r="E225" s="31" t="s">
        <v>302</v>
      </c>
      <c r="F225" s="32">
        <v>441830</v>
      </c>
      <c r="G225" s="33">
        <f t="shared" si="3"/>
        <v>901506246.76999569</v>
      </c>
    </row>
    <row r="226" spans="1:7" ht="52.2">
      <c r="A226" s="30">
        <v>57</v>
      </c>
      <c r="B226" s="30" t="s">
        <v>404</v>
      </c>
      <c r="C226" s="30" t="s">
        <v>403</v>
      </c>
      <c r="D226" s="30" t="s">
        <v>292</v>
      </c>
      <c r="E226" s="31" t="s">
        <v>302</v>
      </c>
      <c r="F226" s="32">
        <v>205038.5</v>
      </c>
      <c r="G226" s="33">
        <f t="shared" si="3"/>
        <v>901506246.76999569</v>
      </c>
    </row>
    <row r="227" spans="1:7" ht="31.8">
      <c r="A227" s="30">
        <v>2</v>
      </c>
      <c r="B227" s="30" t="s">
        <v>405</v>
      </c>
      <c r="C227" s="30" t="s">
        <v>360</v>
      </c>
      <c r="D227" s="30" t="s">
        <v>292</v>
      </c>
      <c r="E227" s="31" t="s">
        <v>406</v>
      </c>
      <c r="F227" s="32">
        <v>17515</v>
      </c>
      <c r="G227" s="33">
        <f t="shared" si="3"/>
        <v>901506246.76999569</v>
      </c>
    </row>
    <row r="228" spans="1:7" ht="31.8">
      <c r="A228" s="30">
        <v>2</v>
      </c>
      <c r="B228" s="30" t="s">
        <v>405</v>
      </c>
      <c r="C228" s="30" t="s">
        <v>360</v>
      </c>
      <c r="D228" s="30" t="s">
        <v>292</v>
      </c>
      <c r="E228" s="31" t="s">
        <v>406</v>
      </c>
      <c r="F228" s="32">
        <v>37855</v>
      </c>
      <c r="G228" s="33">
        <f t="shared" si="3"/>
        <v>901506246.76999569</v>
      </c>
    </row>
    <row r="229" spans="1:7" ht="21.6">
      <c r="A229" s="30">
        <v>3</v>
      </c>
      <c r="B229" s="30" t="s">
        <v>405</v>
      </c>
      <c r="C229" s="30" t="s">
        <v>337</v>
      </c>
      <c r="D229" s="30" t="s">
        <v>292</v>
      </c>
      <c r="E229" s="31" t="s">
        <v>406</v>
      </c>
      <c r="F229" s="32">
        <v>2938</v>
      </c>
      <c r="G229" s="33">
        <f t="shared" si="3"/>
        <v>901506246.76999569</v>
      </c>
    </row>
    <row r="230" spans="1:7" ht="21.6">
      <c r="A230" s="30">
        <v>3</v>
      </c>
      <c r="B230" s="30" t="s">
        <v>405</v>
      </c>
      <c r="C230" s="30" t="s">
        <v>337</v>
      </c>
      <c r="D230" s="30" t="s">
        <v>292</v>
      </c>
      <c r="E230" s="31" t="s">
        <v>406</v>
      </c>
      <c r="F230" s="32">
        <v>20340</v>
      </c>
      <c r="G230" s="33">
        <f t="shared" si="3"/>
        <v>901506246.76999569</v>
      </c>
    </row>
    <row r="231" spans="1:7" ht="42">
      <c r="A231" s="30">
        <v>1</v>
      </c>
      <c r="B231" s="30" t="s">
        <v>405</v>
      </c>
      <c r="C231" s="30" t="s">
        <v>326</v>
      </c>
      <c r="D231" s="30" t="s">
        <v>292</v>
      </c>
      <c r="E231" s="31" t="s">
        <v>406</v>
      </c>
      <c r="F231" s="32">
        <v>9153</v>
      </c>
      <c r="G231" s="33">
        <f t="shared" si="3"/>
        <v>901506246.76999569</v>
      </c>
    </row>
    <row r="232" spans="1:7" ht="31.8">
      <c r="A232" s="30">
        <v>12</v>
      </c>
      <c r="B232" s="30" t="s">
        <v>405</v>
      </c>
      <c r="C232" s="30" t="s">
        <v>336</v>
      </c>
      <c r="D232" s="30" t="s">
        <v>292</v>
      </c>
      <c r="E232" s="31" t="s">
        <v>406</v>
      </c>
      <c r="F232" s="32">
        <v>7684</v>
      </c>
      <c r="G232" s="33">
        <f t="shared" si="3"/>
        <v>901506246.76999569</v>
      </c>
    </row>
    <row r="233" spans="1:7" ht="31.8">
      <c r="A233" s="30">
        <v>7</v>
      </c>
      <c r="B233" s="30" t="s">
        <v>405</v>
      </c>
      <c r="C233" s="30" t="s">
        <v>359</v>
      </c>
      <c r="D233" s="30" t="s">
        <v>292</v>
      </c>
      <c r="E233" s="31" t="s">
        <v>406</v>
      </c>
      <c r="F233" s="32">
        <v>4407</v>
      </c>
      <c r="G233" s="33">
        <f t="shared" si="3"/>
        <v>901506246.76999569</v>
      </c>
    </row>
    <row r="234" spans="1:7" ht="31.8">
      <c r="A234" s="30">
        <v>12</v>
      </c>
      <c r="B234" s="30" t="s">
        <v>405</v>
      </c>
      <c r="C234" s="30" t="s">
        <v>336</v>
      </c>
      <c r="D234" s="30" t="s">
        <v>292</v>
      </c>
      <c r="E234" s="31" t="s">
        <v>406</v>
      </c>
      <c r="F234" s="32">
        <v>4407</v>
      </c>
      <c r="G234" s="33">
        <f t="shared" si="3"/>
        <v>901506246.76999569</v>
      </c>
    </row>
    <row r="235" spans="1:7" ht="31.8">
      <c r="A235" s="30">
        <v>2</v>
      </c>
      <c r="B235" s="30" t="s">
        <v>405</v>
      </c>
      <c r="C235" s="30" t="s">
        <v>360</v>
      </c>
      <c r="D235" s="30" t="s">
        <v>292</v>
      </c>
      <c r="E235" s="31" t="s">
        <v>406</v>
      </c>
      <c r="F235" s="32">
        <v>9605</v>
      </c>
      <c r="G235" s="33">
        <f t="shared" si="3"/>
        <v>901506246.76999569</v>
      </c>
    </row>
    <row r="236" spans="1:7" ht="31.8">
      <c r="A236" s="30">
        <v>8</v>
      </c>
      <c r="B236" s="30" t="s">
        <v>405</v>
      </c>
      <c r="C236" s="30" t="s">
        <v>335</v>
      </c>
      <c r="D236" s="30" t="s">
        <v>292</v>
      </c>
      <c r="E236" s="31" t="s">
        <v>406</v>
      </c>
      <c r="F236" s="32">
        <v>16159</v>
      </c>
      <c r="G236" s="33">
        <f t="shared" si="3"/>
        <v>901506246.76999569</v>
      </c>
    </row>
    <row r="237" spans="1:7" ht="42">
      <c r="A237" s="30">
        <v>13</v>
      </c>
      <c r="B237" s="30" t="s">
        <v>405</v>
      </c>
      <c r="C237" s="30" t="s">
        <v>367</v>
      </c>
      <c r="D237" s="30" t="s">
        <v>292</v>
      </c>
      <c r="E237" s="31" t="s">
        <v>406</v>
      </c>
      <c r="F237" s="32">
        <v>8701</v>
      </c>
      <c r="G237" s="33">
        <f t="shared" si="3"/>
        <v>901506246.76999569</v>
      </c>
    </row>
    <row r="238" spans="1:7" ht="31.8">
      <c r="A238" s="30">
        <v>12</v>
      </c>
      <c r="B238" s="30" t="s">
        <v>405</v>
      </c>
      <c r="C238" s="30" t="s">
        <v>336</v>
      </c>
      <c r="D238" s="30" t="s">
        <v>292</v>
      </c>
      <c r="E238" s="31" t="s">
        <v>406</v>
      </c>
      <c r="F238" s="32">
        <v>37290</v>
      </c>
      <c r="G238" s="33">
        <f t="shared" si="3"/>
        <v>901506246.76999569</v>
      </c>
    </row>
    <row r="239" spans="1:7" ht="42">
      <c r="A239" s="30">
        <v>9</v>
      </c>
      <c r="B239" s="30" t="s">
        <v>407</v>
      </c>
      <c r="C239" s="30" t="s">
        <v>329</v>
      </c>
      <c r="D239" s="30" t="s">
        <v>292</v>
      </c>
      <c r="E239" s="31" t="s">
        <v>406</v>
      </c>
      <c r="F239" s="32">
        <v>0</v>
      </c>
      <c r="G239" s="33">
        <f t="shared" si="3"/>
        <v>901506246.76999569</v>
      </c>
    </row>
    <row r="240" spans="1:7" ht="42">
      <c r="A240" s="30">
        <v>9</v>
      </c>
      <c r="B240" s="30" t="s">
        <v>407</v>
      </c>
      <c r="C240" s="30" t="s">
        <v>329</v>
      </c>
      <c r="D240" s="30" t="s">
        <v>292</v>
      </c>
      <c r="E240" s="31" t="s">
        <v>406</v>
      </c>
      <c r="F240" s="32">
        <v>0</v>
      </c>
      <c r="G240" s="33">
        <f t="shared" si="3"/>
        <v>901506246.76999569</v>
      </c>
    </row>
    <row r="241" spans="1:7" ht="42">
      <c r="A241" s="30">
        <v>3</v>
      </c>
      <c r="B241" s="30" t="s">
        <v>407</v>
      </c>
      <c r="C241" s="30" t="s">
        <v>337</v>
      </c>
      <c r="D241" s="30" t="s">
        <v>292</v>
      </c>
      <c r="E241" s="31" t="s">
        <v>406</v>
      </c>
      <c r="F241" s="32">
        <v>0</v>
      </c>
      <c r="G241" s="33">
        <f t="shared" si="3"/>
        <v>901506246.76999569</v>
      </c>
    </row>
    <row r="242" spans="1:7" ht="42">
      <c r="A242" s="30">
        <v>13</v>
      </c>
      <c r="B242" s="30" t="s">
        <v>407</v>
      </c>
      <c r="C242" s="30" t="s">
        <v>367</v>
      </c>
      <c r="D242" s="30" t="s">
        <v>292</v>
      </c>
      <c r="E242" s="31" t="s">
        <v>406</v>
      </c>
      <c r="F242" s="32">
        <v>0</v>
      </c>
      <c r="G242" s="33">
        <f t="shared" si="3"/>
        <v>901506246.76999569</v>
      </c>
    </row>
    <row r="243" spans="1:7" ht="42">
      <c r="A243" s="30">
        <v>15</v>
      </c>
      <c r="B243" s="30" t="s">
        <v>407</v>
      </c>
      <c r="C243" s="30" t="s">
        <v>370</v>
      </c>
      <c r="D243" s="30" t="s">
        <v>292</v>
      </c>
      <c r="E243" s="31" t="s">
        <v>406</v>
      </c>
      <c r="F243" s="32">
        <v>0</v>
      </c>
      <c r="G243" s="33">
        <f t="shared" si="3"/>
        <v>901506246.76999569</v>
      </c>
    </row>
    <row r="244" spans="1:7" ht="42">
      <c r="A244" s="30">
        <v>13</v>
      </c>
      <c r="B244" s="30" t="s">
        <v>407</v>
      </c>
      <c r="C244" s="30" t="s">
        <v>367</v>
      </c>
      <c r="D244" s="30" t="s">
        <v>292</v>
      </c>
      <c r="E244" s="31" t="s">
        <v>406</v>
      </c>
      <c r="F244" s="32">
        <v>0</v>
      </c>
      <c r="G244" s="33">
        <f t="shared" si="3"/>
        <v>901506246.76999569</v>
      </c>
    </row>
    <row r="245" spans="1:7" ht="42">
      <c r="A245" s="30">
        <v>3</v>
      </c>
      <c r="B245" s="30" t="s">
        <v>407</v>
      </c>
      <c r="C245" s="30" t="s">
        <v>337</v>
      </c>
      <c r="D245" s="30" t="s">
        <v>292</v>
      </c>
      <c r="E245" s="31" t="s">
        <v>406</v>
      </c>
      <c r="F245" s="32">
        <v>24680.63</v>
      </c>
      <c r="G245" s="33">
        <f t="shared" si="3"/>
        <v>901506246.76999569</v>
      </c>
    </row>
    <row r="246" spans="1:7" ht="42">
      <c r="A246" s="30">
        <v>1</v>
      </c>
      <c r="B246" s="30" t="s">
        <v>407</v>
      </c>
      <c r="C246" s="30" t="s">
        <v>326</v>
      </c>
      <c r="D246" s="30" t="s">
        <v>292</v>
      </c>
      <c r="E246" s="31" t="s">
        <v>406</v>
      </c>
      <c r="F246" s="32">
        <v>22035</v>
      </c>
      <c r="G246" s="33">
        <f t="shared" si="3"/>
        <v>901506246.76999569</v>
      </c>
    </row>
    <row r="247" spans="1:7" ht="42">
      <c r="A247" s="30">
        <v>12</v>
      </c>
      <c r="B247" s="30" t="s">
        <v>407</v>
      </c>
      <c r="C247" s="30" t="s">
        <v>336</v>
      </c>
      <c r="D247" s="30" t="s">
        <v>292</v>
      </c>
      <c r="E247" s="31" t="s">
        <v>406</v>
      </c>
      <c r="F247" s="32">
        <v>678000</v>
      </c>
      <c r="G247" s="33">
        <f t="shared" si="3"/>
        <v>901506246.76999569</v>
      </c>
    </row>
    <row r="248" spans="1:7" ht="42">
      <c r="A248" s="30">
        <v>3</v>
      </c>
      <c r="B248" s="30" t="s">
        <v>407</v>
      </c>
      <c r="C248" s="30" t="s">
        <v>337</v>
      </c>
      <c r="D248" s="30" t="s">
        <v>292</v>
      </c>
      <c r="E248" s="31" t="s">
        <v>406</v>
      </c>
      <c r="F248" s="32">
        <v>21677.83</v>
      </c>
      <c r="G248" s="33">
        <f t="shared" si="3"/>
        <v>901506246.76999569</v>
      </c>
    </row>
    <row r="249" spans="1:7" ht="42">
      <c r="A249" s="30">
        <v>3</v>
      </c>
      <c r="B249" s="30" t="s">
        <v>407</v>
      </c>
      <c r="C249" s="30" t="s">
        <v>337</v>
      </c>
      <c r="D249" s="30" t="s">
        <v>292</v>
      </c>
      <c r="E249" s="31" t="s">
        <v>406</v>
      </c>
      <c r="F249" s="32">
        <v>235912.36</v>
      </c>
      <c r="G249" s="33">
        <f t="shared" si="3"/>
        <v>901506246.76999569</v>
      </c>
    </row>
    <row r="250" spans="1:7" ht="42">
      <c r="A250" s="30">
        <v>2</v>
      </c>
      <c r="B250" s="30" t="s">
        <v>407</v>
      </c>
      <c r="C250" s="30" t="s">
        <v>360</v>
      </c>
      <c r="D250" s="30" t="s">
        <v>292</v>
      </c>
      <c r="E250" s="31" t="s">
        <v>406</v>
      </c>
      <c r="F250" s="30">
        <v>117956.18</v>
      </c>
      <c r="G250" s="33">
        <f t="shared" si="3"/>
        <v>901506246.76999569</v>
      </c>
    </row>
    <row r="251" spans="1:7" ht="42">
      <c r="A251" s="30">
        <v>4</v>
      </c>
      <c r="B251" s="30" t="s">
        <v>407</v>
      </c>
      <c r="C251" s="30" t="s">
        <v>355</v>
      </c>
      <c r="D251" s="30" t="s">
        <v>292</v>
      </c>
      <c r="E251" s="31" t="s">
        <v>406</v>
      </c>
      <c r="F251" s="32">
        <v>117956.18</v>
      </c>
      <c r="G251" s="33">
        <f t="shared" si="3"/>
        <v>901506246.76999569</v>
      </c>
    </row>
    <row r="252" spans="1:7" ht="42">
      <c r="A252" s="30">
        <v>4</v>
      </c>
      <c r="B252" s="30" t="s">
        <v>407</v>
      </c>
      <c r="C252" s="30" t="s">
        <v>355</v>
      </c>
      <c r="D252" s="30" t="s">
        <v>292</v>
      </c>
      <c r="E252" s="31" t="s">
        <v>406</v>
      </c>
      <c r="F252" s="32">
        <v>372900</v>
      </c>
      <c r="G252" s="33">
        <f t="shared" si="3"/>
        <v>901506246.76999569</v>
      </c>
    </row>
    <row r="253" spans="1:7" ht="42">
      <c r="A253" s="30">
        <v>4</v>
      </c>
      <c r="B253" s="30" t="s">
        <v>407</v>
      </c>
      <c r="C253" s="30" t="s">
        <v>355</v>
      </c>
      <c r="D253" s="30" t="s">
        <v>292</v>
      </c>
      <c r="E253" s="31" t="s">
        <v>406</v>
      </c>
      <c r="F253" s="30">
        <v>117956.18</v>
      </c>
      <c r="G253" s="33">
        <f t="shared" si="3"/>
        <v>901506246.76999569</v>
      </c>
    </row>
    <row r="254" spans="1:7" ht="42">
      <c r="A254" s="30">
        <v>4</v>
      </c>
      <c r="B254" s="30" t="s">
        <v>407</v>
      </c>
      <c r="C254" s="30" t="s">
        <v>355</v>
      </c>
      <c r="D254" s="30" t="s">
        <v>292</v>
      </c>
      <c r="E254" s="31" t="s">
        <v>406</v>
      </c>
      <c r="F254" s="32">
        <v>248600</v>
      </c>
      <c r="G254" s="33">
        <f t="shared" si="3"/>
        <v>901506246.76999569</v>
      </c>
    </row>
    <row r="255" spans="1:7" ht="42">
      <c r="A255" s="30">
        <v>12</v>
      </c>
      <c r="B255" s="30" t="s">
        <v>407</v>
      </c>
      <c r="C255" s="30" t="s">
        <v>336</v>
      </c>
      <c r="D255" s="30" t="s">
        <v>292</v>
      </c>
      <c r="E255" s="34" t="s">
        <v>406</v>
      </c>
      <c r="F255" s="32">
        <v>117956.18</v>
      </c>
      <c r="G255" s="33">
        <f t="shared" si="3"/>
        <v>901506246.76999569</v>
      </c>
    </row>
    <row r="256" spans="1:7" ht="42">
      <c r="A256" s="30">
        <v>12</v>
      </c>
      <c r="B256" s="30" t="s">
        <v>407</v>
      </c>
      <c r="C256" s="30" t="s">
        <v>336</v>
      </c>
      <c r="D256" s="30" t="s">
        <v>292</v>
      </c>
      <c r="E256" s="34" t="s">
        <v>406</v>
      </c>
      <c r="F256" s="32">
        <v>75710</v>
      </c>
      <c r="G256" s="33">
        <f t="shared" si="3"/>
        <v>901506246.76999569</v>
      </c>
    </row>
    <row r="257" spans="1:7" ht="42">
      <c r="A257" s="30">
        <v>2</v>
      </c>
      <c r="B257" s="30" t="s">
        <v>407</v>
      </c>
      <c r="C257" s="30" t="s">
        <v>360</v>
      </c>
      <c r="D257" s="30" t="s">
        <v>292</v>
      </c>
      <c r="E257" s="34" t="s">
        <v>406</v>
      </c>
      <c r="F257" s="32">
        <v>75710</v>
      </c>
      <c r="G257" s="33">
        <f t="shared" si="3"/>
        <v>901506246.76999569</v>
      </c>
    </row>
    <row r="258" spans="1:7" ht="42">
      <c r="A258" s="30">
        <v>3</v>
      </c>
      <c r="B258" s="30" t="s">
        <v>407</v>
      </c>
      <c r="C258" s="30" t="s">
        <v>337</v>
      </c>
      <c r="D258" s="30" t="s">
        <v>292</v>
      </c>
      <c r="E258" s="34" t="s">
        <v>406</v>
      </c>
      <c r="F258" s="32">
        <v>140572</v>
      </c>
      <c r="G258" s="33">
        <f t="shared" si="3"/>
        <v>901506246.76999569</v>
      </c>
    </row>
    <row r="259" spans="1:7" ht="42">
      <c r="A259" s="30">
        <v>3</v>
      </c>
      <c r="B259" s="30" t="s">
        <v>407</v>
      </c>
      <c r="C259" s="30" t="s">
        <v>337</v>
      </c>
      <c r="D259" s="30" t="s">
        <v>292</v>
      </c>
      <c r="E259" s="34" t="s">
        <v>406</v>
      </c>
      <c r="F259" s="32">
        <v>116513.97</v>
      </c>
      <c r="G259" s="33">
        <f t="shared" ref="G259:G322" si="4">SUM($F$2:$F$100000)</f>
        <v>901506246.76999569</v>
      </c>
    </row>
    <row r="260" spans="1:7" ht="42">
      <c r="A260" s="30">
        <v>2</v>
      </c>
      <c r="B260" s="30" t="s">
        <v>407</v>
      </c>
      <c r="C260" s="30" t="s">
        <v>360</v>
      </c>
      <c r="D260" s="30" t="s">
        <v>292</v>
      </c>
      <c r="E260" s="34" t="s">
        <v>406</v>
      </c>
      <c r="F260" s="32">
        <v>117956.18</v>
      </c>
      <c r="G260" s="33">
        <f t="shared" si="4"/>
        <v>901506246.76999569</v>
      </c>
    </row>
    <row r="261" spans="1:7" ht="42">
      <c r="A261" s="30">
        <v>2</v>
      </c>
      <c r="B261" s="30" t="s">
        <v>407</v>
      </c>
      <c r="C261" s="30" t="s">
        <v>360</v>
      </c>
      <c r="D261" s="30" t="s">
        <v>292</v>
      </c>
      <c r="E261" s="31" t="s">
        <v>406</v>
      </c>
      <c r="F261" s="32">
        <v>117956.18</v>
      </c>
      <c r="G261" s="33">
        <f t="shared" si="4"/>
        <v>901506246.76999569</v>
      </c>
    </row>
    <row r="262" spans="1:7" ht="42">
      <c r="A262" s="30">
        <v>12</v>
      </c>
      <c r="B262" s="30" t="s">
        <v>407</v>
      </c>
      <c r="C262" s="30" t="s">
        <v>336</v>
      </c>
      <c r="D262" s="30" t="s">
        <v>292</v>
      </c>
      <c r="E262" s="34" t="s">
        <v>406</v>
      </c>
      <c r="F262" s="32">
        <v>115825</v>
      </c>
      <c r="G262" s="33">
        <f t="shared" si="4"/>
        <v>901506246.76999569</v>
      </c>
    </row>
    <row r="263" spans="1:7" ht="42">
      <c r="A263" s="30">
        <v>12</v>
      </c>
      <c r="B263" s="30" t="s">
        <v>407</v>
      </c>
      <c r="C263" s="30" t="s">
        <v>336</v>
      </c>
      <c r="D263" s="30" t="s">
        <v>292</v>
      </c>
      <c r="E263" s="34" t="s">
        <v>406</v>
      </c>
      <c r="F263" s="32">
        <v>74580</v>
      </c>
      <c r="G263" s="33">
        <f t="shared" si="4"/>
        <v>901506246.76999569</v>
      </c>
    </row>
    <row r="264" spans="1:7" ht="42">
      <c r="A264" s="30">
        <v>3</v>
      </c>
      <c r="B264" s="30" t="s">
        <v>407</v>
      </c>
      <c r="C264" s="30" t="s">
        <v>337</v>
      </c>
      <c r="D264" s="30" t="s">
        <v>292</v>
      </c>
      <c r="E264" s="34" t="s">
        <v>406</v>
      </c>
      <c r="F264" s="32">
        <v>46330</v>
      </c>
      <c r="G264" s="33">
        <f t="shared" si="4"/>
        <v>901506246.76999569</v>
      </c>
    </row>
    <row r="265" spans="1:7" ht="42">
      <c r="A265" s="30">
        <v>2</v>
      </c>
      <c r="B265" s="30" t="s">
        <v>407</v>
      </c>
      <c r="C265" s="30" t="s">
        <v>360</v>
      </c>
      <c r="D265" s="30" t="s">
        <v>292</v>
      </c>
      <c r="E265" s="34" t="s">
        <v>406</v>
      </c>
      <c r="F265" s="32">
        <v>50972.04</v>
      </c>
      <c r="G265" s="33">
        <f t="shared" si="4"/>
        <v>901506246.76999569</v>
      </c>
    </row>
    <row r="266" spans="1:7" ht="42">
      <c r="A266" s="30">
        <v>4</v>
      </c>
      <c r="B266" s="30" t="s">
        <v>407</v>
      </c>
      <c r="C266" s="30" t="s">
        <v>355</v>
      </c>
      <c r="D266" s="30" t="s">
        <v>292</v>
      </c>
      <c r="E266" s="31" t="s">
        <v>406</v>
      </c>
      <c r="F266" s="32">
        <v>115825</v>
      </c>
      <c r="G266" s="33">
        <f t="shared" si="4"/>
        <v>901506246.76999569</v>
      </c>
    </row>
    <row r="267" spans="1:7" ht="42">
      <c r="A267" s="30">
        <v>3</v>
      </c>
      <c r="B267" s="30" t="s">
        <v>407</v>
      </c>
      <c r="C267" s="30" t="s">
        <v>337</v>
      </c>
      <c r="D267" s="30" t="s">
        <v>292</v>
      </c>
      <c r="E267" s="34" t="s">
        <v>406</v>
      </c>
      <c r="F267" s="32">
        <v>92660</v>
      </c>
      <c r="G267" s="33">
        <f t="shared" si="4"/>
        <v>901506246.76999569</v>
      </c>
    </row>
    <row r="268" spans="1:7" ht="42">
      <c r="A268" s="30">
        <v>3</v>
      </c>
      <c r="B268" s="30" t="s">
        <v>407</v>
      </c>
      <c r="C268" s="30" t="s">
        <v>337</v>
      </c>
      <c r="D268" s="30" t="s">
        <v>292</v>
      </c>
      <c r="E268" s="31" t="s">
        <v>406</v>
      </c>
      <c r="F268" s="32">
        <v>46330</v>
      </c>
      <c r="G268" s="33">
        <f t="shared" si="4"/>
        <v>901506246.76999569</v>
      </c>
    </row>
    <row r="269" spans="1:7" ht="42">
      <c r="A269" s="30">
        <v>12</v>
      </c>
      <c r="B269" s="30" t="s">
        <v>407</v>
      </c>
      <c r="C269" s="30" t="s">
        <v>336</v>
      </c>
      <c r="D269" s="30" t="s">
        <v>292</v>
      </c>
      <c r="E269" s="31" t="s">
        <v>406</v>
      </c>
      <c r="F269" s="32">
        <v>115825</v>
      </c>
      <c r="G269" s="33">
        <f t="shared" si="4"/>
        <v>901506246.76999569</v>
      </c>
    </row>
    <row r="270" spans="1:7" ht="42">
      <c r="A270" s="30">
        <v>3</v>
      </c>
      <c r="B270" s="30" t="s">
        <v>407</v>
      </c>
      <c r="C270" s="30" t="s">
        <v>337</v>
      </c>
      <c r="D270" s="30" t="s">
        <v>292</v>
      </c>
      <c r="E270" s="31" t="s">
        <v>406</v>
      </c>
      <c r="F270" s="32">
        <v>46330</v>
      </c>
      <c r="G270" s="33">
        <f t="shared" si="4"/>
        <v>901506246.76999569</v>
      </c>
    </row>
    <row r="271" spans="1:7" ht="42">
      <c r="A271" s="30">
        <v>13</v>
      </c>
      <c r="B271" s="30" t="s">
        <v>407</v>
      </c>
      <c r="C271" s="30" t="s">
        <v>367</v>
      </c>
      <c r="D271" s="30" t="s">
        <v>292</v>
      </c>
      <c r="E271" s="31" t="s">
        <v>406</v>
      </c>
      <c r="F271" s="32">
        <v>39060.44</v>
      </c>
      <c r="G271" s="33">
        <f t="shared" si="4"/>
        <v>901506246.76999569</v>
      </c>
    </row>
    <row r="272" spans="1:7" ht="42">
      <c r="A272" s="30">
        <v>12</v>
      </c>
      <c r="B272" s="30" t="s">
        <v>407</v>
      </c>
      <c r="C272" s="30" t="s">
        <v>336</v>
      </c>
      <c r="D272" s="30" t="s">
        <v>292</v>
      </c>
      <c r="E272" s="31" t="s">
        <v>406</v>
      </c>
      <c r="F272" s="32">
        <v>115825</v>
      </c>
      <c r="G272" s="33">
        <f t="shared" si="4"/>
        <v>901506246.76999569</v>
      </c>
    </row>
    <row r="273" spans="1:7" ht="42">
      <c r="A273" s="30">
        <v>12</v>
      </c>
      <c r="B273" s="30" t="s">
        <v>407</v>
      </c>
      <c r="C273" s="30" t="s">
        <v>336</v>
      </c>
      <c r="D273" s="30" t="s">
        <v>292</v>
      </c>
      <c r="E273" s="31" t="s">
        <v>406</v>
      </c>
      <c r="F273" s="30">
        <v>92660</v>
      </c>
      <c r="G273" s="33">
        <f t="shared" si="4"/>
        <v>901506246.76999569</v>
      </c>
    </row>
    <row r="274" spans="1:7" ht="21.6">
      <c r="A274" s="30">
        <v>64</v>
      </c>
      <c r="B274" s="30" t="s">
        <v>408</v>
      </c>
      <c r="C274" s="30" t="s">
        <v>365</v>
      </c>
      <c r="D274" s="30" t="s">
        <v>292</v>
      </c>
      <c r="E274" s="31" t="s">
        <v>302</v>
      </c>
      <c r="F274" s="32">
        <v>0</v>
      </c>
      <c r="G274" s="33">
        <f t="shared" si="4"/>
        <v>901506246.76999569</v>
      </c>
    </row>
    <row r="275" spans="1:7" ht="21.6">
      <c r="A275" s="30">
        <v>18</v>
      </c>
      <c r="B275" s="30" t="s">
        <v>408</v>
      </c>
      <c r="C275" s="30" t="s">
        <v>342</v>
      </c>
      <c r="D275" s="30" t="s">
        <v>292</v>
      </c>
      <c r="E275" s="31" t="s">
        <v>302</v>
      </c>
      <c r="F275" s="32">
        <v>0</v>
      </c>
      <c r="G275" s="33">
        <f t="shared" si="4"/>
        <v>901506246.76999569</v>
      </c>
    </row>
    <row r="276" spans="1:7" ht="21.6">
      <c r="A276" s="30">
        <v>15</v>
      </c>
      <c r="B276" s="30" t="s">
        <v>408</v>
      </c>
      <c r="C276" s="30" t="s">
        <v>345</v>
      </c>
      <c r="D276" s="30" t="s">
        <v>292</v>
      </c>
      <c r="E276" s="31" t="s">
        <v>302</v>
      </c>
      <c r="F276" s="32">
        <v>0</v>
      </c>
      <c r="G276" s="33">
        <f t="shared" si="4"/>
        <v>901506246.76999569</v>
      </c>
    </row>
    <row r="277" spans="1:7" ht="42">
      <c r="A277" s="30">
        <v>1</v>
      </c>
      <c r="B277" s="30" t="s">
        <v>408</v>
      </c>
      <c r="C277" s="30" t="s">
        <v>326</v>
      </c>
      <c r="D277" s="30" t="s">
        <v>292</v>
      </c>
      <c r="E277" s="31" t="s">
        <v>302</v>
      </c>
      <c r="F277" s="32">
        <v>0</v>
      </c>
      <c r="G277" s="33">
        <f t="shared" si="4"/>
        <v>901506246.76999569</v>
      </c>
    </row>
    <row r="278" spans="1:7" ht="42">
      <c r="A278" s="30">
        <v>13</v>
      </c>
      <c r="B278" s="30" t="s">
        <v>408</v>
      </c>
      <c r="C278" s="30" t="s">
        <v>367</v>
      </c>
      <c r="D278" s="30" t="s">
        <v>292</v>
      </c>
      <c r="E278" s="31" t="s">
        <v>302</v>
      </c>
      <c r="F278" s="32">
        <v>29926.22</v>
      </c>
      <c r="G278" s="33">
        <f t="shared" si="4"/>
        <v>901506246.76999569</v>
      </c>
    </row>
    <row r="279" spans="1:7" ht="31.8">
      <c r="A279" s="30">
        <v>12</v>
      </c>
      <c r="B279" s="30" t="s">
        <v>408</v>
      </c>
      <c r="C279" s="30" t="s">
        <v>336</v>
      </c>
      <c r="D279" s="30" t="s">
        <v>292</v>
      </c>
      <c r="E279" s="31" t="s">
        <v>302</v>
      </c>
      <c r="F279" s="32">
        <v>189069.32</v>
      </c>
      <c r="G279" s="33">
        <f t="shared" si="4"/>
        <v>901506246.76999569</v>
      </c>
    </row>
    <row r="280" spans="1:7" ht="31.8">
      <c r="A280" s="30">
        <v>57</v>
      </c>
      <c r="B280" s="30" t="s">
        <v>408</v>
      </c>
      <c r="C280" s="30" t="s">
        <v>403</v>
      </c>
      <c r="D280" s="30" t="s">
        <v>292</v>
      </c>
      <c r="E280" s="31" t="s">
        <v>302</v>
      </c>
      <c r="F280" s="32">
        <v>156550.84</v>
      </c>
      <c r="G280" s="33">
        <f t="shared" si="4"/>
        <v>901506246.76999569</v>
      </c>
    </row>
    <row r="281" spans="1:7" ht="42">
      <c r="A281" s="30">
        <v>17</v>
      </c>
      <c r="B281" s="30" t="s">
        <v>409</v>
      </c>
      <c r="C281" s="30" t="s">
        <v>333</v>
      </c>
      <c r="D281" s="30" t="s">
        <v>292</v>
      </c>
      <c r="E281" s="31" t="s">
        <v>302</v>
      </c>
      <c r="F281" s="32">
        <v>0</v>
      </c>
      <c r="G281" s="33">
        <f t="shared" si="4"/>
        <v>901506246.76999569</v>
      </c>
    </row>
    <row r="282" spans="1:7" ht="21.6">
      <c r="A282" s="30">
        <v>3</v>
      </c>
      <c r="B282" s="30" t="s">
        <v>409</v>
      </c>
      <c r="C282" s="30" t="s">
        <v>337</v>
      </c>
      <c r="D282" s="30" t="s">
        <v>292</v>
      </c>
      <c r="E282" s="31" t="s">
        <v>302</v>
      </c>
      <c r="F282" s="32">
        <v>0</v>
      </c>
      <c r="G282" s="33">
        <f t="shared" si="4"/>
        <v>901506246.76999569</v>
      </c>
    </row>
    <row r="283" spans="1:7" ht="31.8">
      <c r="A283" s="30">
        <v>12</v>
      </c>
      <c r="B283" s="30" t="s">
        <v>409</v>
      </c>
      <c r="C283" s="30" t="s">
        <v>336</v>
      </c>
      <c r="D283" s="30" t="s">
        <v>292</v>
      </c>
      <c r="E283" s="31" t="s">
        <v>302</v>
      </c>
      <c r="F283" s="32">
        <v>42714</v>
      </c>
      <c r="G283" s="33">
        <f t="shared" si="4"/>
        <v>901506246.76999569</v>
      </c>
    </row>
    <row r="284" spans="1:7" ht="31.8">
      <c r="A284" s="30">
        <v>7</v>
      </c>
      <c r="B284" s="30" t="s">
        <v>409</v>
      </c>
      <c r="C284" s="30" t="s">
        <v>359</v>
      </c>
      <c r="D284" s="30" t="s">
        <v>292</v>
      </c>
      <c r="E284" s="31" t="s">
        <v>302</v>
      </c>
      <c r="F284" s="32">
        <v>9565.35</v>
      </c>
      <c r="G284" s="33">
        <f t="shared" si="4"/>
        <v>901506246.76999569</v>
      </c>
    </row>
    <row r="285" spans="1:7" ht="31.8">
      <c r="A285" s="30">
        <v>2</v>
      </c>
      <c r="B285" s="30" t="s">
        <v>409</v>
      </c>
      <c r="C285" s="30" t="s">
        <v>360</v>
      </c>
      <c r="D285" s="30" t="s">
        <v>292</v>
      </c>
      <c r="E285" s="31" t="s">
        <v>302</v>
      </c>
      <c r="F285" s="30">
        <v>4237.5</v>
      </c>
      <c r="G285" s="33">
        <f t="shared" si="4"/>
        <v>901506246.76999569</v>
      </c>
    </row>
    <row r="286" spans="1:7" ht="31.8">
      <c r="A286" s="30">
        <v>12</v>
      </c>
      <c r="B286" s="30" t="s">
        <v>409</v>
      </c>
      <c r="C286" s="30" t="s">
        <v>336</v>
      </c>
      <c r="D286" s="30" t="s">
        <v>292</v>
      </c>
      <c r="E286" s="31" t="s">
        <v>302</v>
      </c>
      <c r="F286" s="32">
        <v>46782</v>
      </c>
      <c r="G286" s="33">
        <f t="shared" si="4"/>
        <v>901506246.76999569</v>
      </c>
    </row>
    <row r="287" spans="1:7" ht="31.8">
      <c r="A287" s="30">
        <v>12</v>
      </c>
      <c r="B287" s="30" t="s">
        <v>409</v>
      </c>
      <c r="C287" s="30" t="s">
        <v>336</v>
      </c>
      <c r="D287" s="30" t="s">
        <v>292</v>
      </c>
      <c r="E287" s="31" t="s">
        <v>302</v>
      </c>
      <c r="F287" s="30">
        <v>37516</v>
      </c>
      <c r="G287" s="33">
        <f t="shared" si="4"/>
        <v>901506246.76999569</v>
      </c>
    </row>
    <row r="288" spans="1:7" ht="31.8">
      <c r="A288" s="30">
        <v>57</v>
      </c>
      <c r="B288" s="30" t="s">
        <v>409</v>
      </c>
      <c r="C288" s="30" t="s">
        <v>403</v>
      </c>
      <c r="D288" s="30" t="s">
        <v>292</v>
      </c>
      <c r="E288" s="31" t="s">
        <v>302</v>
      </c>
      <c r="F288" s="32">
        <v>40640.35</v>
      </c>
      <c r="G288" s="33">
        <f t="shared" si="4"/>
        <v>901506246.76999569</v>
      </c>
    </row>
    <row r="289" spans="1:7" ht="31.8">
      <c r="A289" s="30">
        <v>12</v>
      </c>
      <c r="B289" s="30" t="s">
        <v>410</v>
      </c>
      <c r="C289" s="30" t="s">
        <v>336</v>
      </c>
      <c r="D289" s="30" t="s">
        <v>292</v>
      </c>
      <c r="E289" s="31" t="s">
        <v>302</v>
      </c>
      <c r="F289" s="32">
        <v>26031.23</v>
      </c>
      <c r="G289" s="33">
        <f t="shared" si="4"/>
        <v>901506246.76999569</v>
      </c>
    </row>
    <row r="290" spans="1:7" ht="31.8">
      <c r="A290" s="30">
        <v>12</v>
      </c>
      <c r="B290" s="30" t="s">
        <v>410</v>
      </c>
      <c r="C290" s="30" t="s">
        <v>336</v>
      </c>
      <c r="D290" s="30" t="s">
        <v>292</v>
      </c>
      <c r="E290" s="31" t="s">
        <v>302</v>
      </c>
      <c r="F290" s="32">
        <v>14577</v>
      </c>
      <c r="G290" s="33">
        <f t="shared" si="4"/>
        <v>901506246.76999569</v>
      </c>
    </row>
    <row r="291" spans="1:7" ht="31.8">
      <c r="A291" s="30">
        <v>18</v>
      </c>
      <c r="B291" s="30" t="s">
        <v>411</v>
      </c>
      <c r="C291" s="30" t="s">
        <v>342</v>
      </c>
      <c r="D291" s="30" t="s">
        <v>292</v>
      </c>
      <c r="E291" s="34" t="s">
        <v>299</v>
      </c>
      <c r="F291" s="32">
        <v>0</v>
      </c>
      <c r="G291" s="33">
        <f t="shared" si="4"/>
        <v>901506246.76999569</v>
      </c>
    </row>
    <row r="292" spans="1:7" ht="31.8">
      <c r="A292" s="30">
        <v>18</v>
      </c>
      <c r="B292" s="30" t="s">
        <v>411</v>
      </c>
      <c r="C292" s="30" t="s">
        <v>342</v>
      </c>
      <c r="D292" s="30" t="s">
        <v>292</v>
      </c>
      <c r="E292" s="34" t="s">
        <v>299</v>
      </c>
      <c r="F292" s="32">
        <v>12727.53</v>
      </c>
      <c r="G292" s="33">
        <f t="shared" si="4"/>
        <v>901506246.76999569</v>
      </c>
    </row>
    <row r="293" spans="1:7" ht="31.8">
      <c r="A293" s="30">
        <v>12</v>
      </c>
      <c r="B293" s="30" t="s">
        <v>412</v>
      </c>
      <c r="C293" s="30" t="s">
        <v>336</v>
      </c>
      <c r="D293" s="30" t="s">
        <v>292</v>
      </c>
      <c r="E293" s="31" t="s">
        <v>413</v>
      </c>
      <c r="F293" s="32">
        <v>6840</v>
      </c>
      <c r="G293" s="33">
        <f t="shared" si="4"/>
        <v>901506246.76999569</v>
      </c>
    </row>
    <row r="294" spans="1:7" ht="31.8">
      <c r="A294" s="30">
        <v>57</v>
      </c>
      <c r="B294" s="30" t="s">
        <v>412</v>
      </c>
      <c r="C294" s="30" t="s">
        <v>403</v>
      </c>
      <c r="D294" s="30" t="s">
        <v>292</v>
      </c>
      <c r="E294" s="31" t="s">
        <v>413</v>
      </c>
      <c r="F294" s="30">
        <v>2907</v>
      </c>
      <c r="G294" s="33">
        <f t="shared" si="4"/>
        <v>901506246.76999569</v>
      </c>
    </row>
    <row r="295" spans="1:7" ht="42">
      <c r="A295" s="30">
        <v>17</v>
      </c>
      <c r="B295" s="30" t="s">
        <v>414</v>
      </c>
      <c r="C295" s="30" t="s">
        <v>333</v>
      </c>
      <c r="D295" s="30" t="s">
        <v>292</v>
      </c>
      <c r="E295" s="31" t="s">
        <v>299</v>
      </c>
      <c r="F295" s="32">
        <v>17787.330000000002</v>
      </c>
      <c r="G295" s="33">
        <f t="shared" si="4"/>
        <v>901506246.76999569</v>
      </c>
    </row>
    <row r="296" spans="1:7" ht="42">
      <c r="A296" s="30">
        <v>17</v>
      </c>
      <c r="B296" s="30" t="s">
        <v>414</v>
      </c>
      <c r="C296" s="30" t="s">
        <v>333</v>
      </c>
      <c r="D296" s="30" t="s">
        <v>292</v>
      </c>
      <c r="E296" s="31" t="s">
        <v>299</v>
      </c>
      <c r="F296" s="30">
        <v>-17787.330000000002</v>
      </c>
      <c r="G296" s="33">
        <f t="shared" si="4"/>
        <v>901506246.76999569</v>
      </c>
    </row>
    <row r="297" spans="1:7" ht="42">
      <c r="A297" s="30">
        <v>5</v>
      </c>
      <c r="B297" s="30" t="s">
        <v>415</v>
      </c>
      <c r="C297" s="30" t="s">
        <v>339</v>
      </c>
      <c r="D297" s="30" t="s">
        <v>292</v>
      </c>
      <c r="E297" s="31" t="s">
        <v>327</v>
      </c>
      <c r="F297" s="32">
        <v>549.57000000000005</v>
      </c>
      <c r="G297" s="33">
        <f t="shared" si="4"/>
        <v>901506246.76999569</v>
      </c>
    </row>
    <row r="298" spans="1:7" ht="42">
      <c r="A298" s="30">
        <v>22</v>
      </c>
      <c r="B298" s="30" t="s">
        <v>415</v>
      </c>
      <c r="C298" s="30" t="s">
        <v>376</v>
      </c>
      <c r="D298" s="30" t="s">
        <v>292</v>
      </c>
      <c r="E298" s="31" t="s">
        <v>327</v>
      </c>
      <c r="F298" s="30">
        <v>3.96</v>
      </c>
      <c r="G298" s="33">
        <f t="shared" si="4"/>
        <v>901506246.76999569</v>
      </c>
    </row>
    <row r="299" spans="1:7" ht="42">
      <c r="A299" s="30">
        <v>24</v>
      </c>
      <c r="B299" s="30" t="s">
        <v>415</v>
      </c>
      <c r="C299" s="30" t="s">
        <v>351</v>
      </c>
      <c r="D299" s="30" t="s">
        <v>292</v>
      </c>
      <c r="E299" s="31" t="s">
        <v>327</v>
      </c>
      <c r="F299" s="32">
        <v>990.75</v>
      </c>
      <c r="G299" s="33">
        <f t="shared" si="4"/>
        <v>901506246.76999569</v>
      </c>
    </row>
    <row r="300" spans="1:7" ht="42">
      <c r="A300" s="30">
        <v>5</v>
      </c>
      <c r="B300" s="30" t="s">
        <v>415</v>
      </c>
      <c r="C300" s="30" t="s">
        <v>339</v>
      </c>
      <c r="D300" s="30" t="s">
        <v>292</v>
      </c>
      <c r="E300" s="31" t="s">
        <v>327</v>
      </c>
      <c r="F300" s="32">
        <v>3946.6</v>
      </c>
      <c r="G300" s="33">
        <f t="shared" si="4"/>
        <v>901506246.76999569</v>
      </c>
    </row>
    <row r="301" spans="1:7" ht="42">
      <c r="A301" s="30">
        <v>18</v>
      </c>
      <c r="B301" s="30" t="s">
        <v>415</v>
      </c>
      <c r="C301" s="30" t="s">
        <v>342</v>
      </c>
      <c r="D301" s="30" t="s">
        <v>292</v>
      </c>
      <c r="E301" s="31" t="s">
        <v>327</v>
      </c>
      <c r="F301" s="32">
        <v>2030.53</v>
      </c>
      <c r="G301" s="33">
        <f t="shared" si="4"/>
        <v>901506246.76999569</v>
      </c>
    </row>
    <row r="302" spans="1:7" ht="42">
      <c r="A302" s="30">
        <v>1</v>
      </c>
      <c r="B302" s="30" t="s">
        <v>415</v>
      </c>
      <c r="C302" s="30" t="s">
        <v>326</v>
      </c>
      <c r="D302" s="30" t="s">
        <v>292</v>
      </c>
      <c r="E302" s="31" t="s">
        <v>327</v>
      </c>
      <c r="F302" s="32">
        <v>183.64</v>
      </c>
      <c r="G302" s="33">
        <f t="shared" si="4"/>
        <v>901506246.76999569</v>
      </c>
    </row>
    <row r="303" spans="1:7" ht="42">
      <c r="A303" s="30">
        <v>5</v>
      </c>
      <c r="B303" s="30" t="s">
        <v>415</v>
      </c>
      <c r="C303" s="30" t="s">
        <v>339</v>
      </c>
      <c r="D303" s="30" t="s">
        <v>292</v>
      </c>
      <c r="E303" s="31" t="s">
        <v>327</v>
      </c>
      <c r="F303" s="32">
        <v>3107.54</v>
      </c>
      <c r="G303" s="33">
        <f t="shared" si="4"/>
        <v>901506246.76999569</v>
      </c>
    </row>
    <row r="304" spans="1:7" ht="42">
      <c r="A304" s="30">
        <v>6</v>
      </c>
      <c r="B304" s="30" t="s">
        <v>415</v>
      </c>
      <c r="C304" s="30" t="s">
        <v>357</v>
      </c>
      <c r="D304" s="30" t="s">
        <v>292</v>
      </c>
      <c r="E304" s="31" t="s">
        <v>327</v>
      </c>
      <c r="F304" s="32">
        <v>314.24</v>
      </c>
      <c r="G304" s="33">
        <f t="shared" si="4"/>
        <v>901506246.76999569</v>
      </c>
    </row>
    <row r="305" spans="1:7" ht="42">
      <c r="A305" s="30">
        <v>5</v>
      </c>
      <c r="B305" s="30" t="s">
        <v>415</v>
      </c>
      <c r="C305" s="30" t="s">
        <v>339</v>
      </c>
      <c r="D305" s="30" t="s">
        <v>292</v>
      </c>
      <c r="E305" s="31" t="s">
        <v>327</v>
      </c>
      <c r="F305" s="32">
        <v>2591.9</v>
      </c>
      <c r="G305" s="33">
        <f t="shared" si="4"/>
        <v>901506246.76999569</v>
      </c>
    </row>
    <row r="306" spans="1:7" ht="42">
      <c r="A306" s="30">
        <v>1</v>
      </c>
      <c r="B306" s="30" t="s">
        <v>415</v>
      </c>
      <c r="C306" s="30" t="s">
        <v>326</v>
      </c>
      <c r="D306" s="30" t="s">
        <v>292</v>
      </c>
      <c r="E306" s="31" t="s">
        <v>327</v>
      </c>
      <c r="F306" s="32">
        <v>1355.64</v>
      </c>
      <c r="G306" s="33">
        <f t="shared" si="4"/>
        <v>901506246.76999569</v>
      </c>
    </row>
    <row r="307" spans="1:7" ht="42">
      <c r="A307" s="30">
        <v>1</v>
      </c>
      <c r="B307" s="30" t="s">
        <v>415</v>
      </c>
      <c r="C307" s="30" t="s">
        <v>326</v>
      </c>
      <c r="D307" s="30" t="s">
        <v>292</v>
      </c>
      <c r="E307" s="31" t="s">
        <v>327</v>
      </c>
      <c r="F307" s="32">
        <v>197400</v>
      </c>
      <c r="G307" s="33">
        <f t="shared" si="4"/>
        <v>901506246.76999569</v>
      </c>
    </row>
    <row r="308" spans="1:7" ht="42">
      <c r="A308" s="30">
        <v>1</v>
      </c>
      <c r="B308" s="30" t="s">
        <v>415</v>
      </c>
      <c r="C308" s="30" t="s">
        <v>326</v>
      </c>
      <c r="D308" s="30" t="s">
        <v>292</v>
      </c>
      <c r="E308" s="31" t="s">
        <v>327</v>
      </c>
      <c r="F308" s="32">
        <v>96990</v>
      </c>
      <c r="G308" s="33">
        <f t="shared" si="4"/>
        <v>901506246.76999569</v>
      </c>
    </row>
    <row r="309" spans="1:7" ht="42">
      <c r="A309" s="30">
        <v>1</v>
      </c>
      <c r="B309" s="30" t="s">
        <v>415</v>
      </c>
      <c r="C309" s="30" t="s">
        <v>326</v>
      </c>
      <c r="D309" s="30" t="s">
        <v>292</v>
      </c>
      <c r="E309" s="31" t="s">
        <v>327</v>
      </c>
      <c r="F309" s="30">
        <v>27072</v>
      </c>
      <c r="G309" s="33">
        <f t="shared" si="4"/>
        <v>901506246.76999569</v>
      </c>
    </row>
    <row r="310" spans="1:7" ht="42">
      <c r="A310" s="30">
        <v>1</v>
      </c>
      <c r="B310" s="30" t="s">
        <v>415</v>
      </c>
      <c r="C310" s="30" t="s">
        <v>326</v>
      </c>
      <c r="D310" s="30" t="s">
        <v>292</v>
      </c>
      <c r="E310" s="31" t="s">
        <v>327</v>
      </c>
      <c r="F310" s="32">
        <v>52880</v>
      </c>
      <c r="G310" s="33">
        <f t="shared" si="4"/>
        <v>901506246.76999569</v>
      </c>
    </row>
    <row r="311" spans="1:7" ht="42">
      <c r="A311" s="30">
        <v>1</v>
      </c>
      <c r="B311" s="30" t="s">
        <v>415</v>
      </c>
      <c r="C311" s="30" t="s">
        <v>326</v>
      </c>
      <c r="D311" s="30" t="s">
        <v>292</v>
      </c>
      <c r="E311" s="31" t="s">
        <v>327</v>
      </c>
      <c r="F311" s="32">
        <v>39600</v>
      </c>
      <c r="G311" s="33">
        <f t="shared" si="4"/>
        <v>901506246.76999569</v>
      </c>
    </row>
    <row r="312" spans="1:7" ht="42">
      <c r="A312" s="30">
        <v>1</v>
      </c>
      <c r="B312" s="30" t="s">
        <v>415</v>
      </c>
      <c r="C312" s="30" t="s">
        <v>326</v>
      </c>
      <c r="D312" s="30" t="s">
        <v>292</v>
      </c>
      <c r="E312" s="31" t="s">
        <v>327</v>
      </c>
      <c r="F312" s="32">
        <v>40835.519999999997</v>
      </c>
      <c r="G312" s="33">
        <f t="shared" si="4"/>
        <v>901506246.76999569</v>
      </c>
    </row>
    <row r="313" spans="1:7" ht="31.8">
      <c r="A313" s="30">
        <v>16</v>
      </c>
      <c r="B313" s="30" t="s">
        <v>416</v>
      </c>
      <c r="C313" s="30" t="s">
        <v>68</v>
      </c>
      <c r="D313" s="30" t="s">
        <v>292</v>
      </c>
      <c r="E313" s="31" t="s">
        <v>293</v>
      </c>
      <c r="F313" s="32">
        <v>0.25</v>
      </c>
      <c r="G313" s="33">
        <f t="shared" si="4"/>
        <v>901506246.76999569</v>
      </c>
    </row>
    <row r="314" spans="1:7" ht="31.8">
      <c r="A314" s="30">
        <v>24</v>
      </c>
      <c r="B314" s="30" t="s">
        <v>417</v>
      </c>
      <c r="C314" s="30" t="s">
        <v>351</v>
      </c>
      <c r="D314" s="30" t="s">
        <v>292</v>
      </c>
      <c r="E314" s="31" t="s">
        <v>293</v>
      </c>
      <c r="F314" s="32">
        <v>0.4</v>
      </c>
      <c r="G314" s="33">
        <f t="shared" si="4"/>
        <v>901506246.76999569</v>
      </c>
    </row>
    <row r="315" spans="1:7" ht="31.8">
      <c r="A315" s="30">
        <v>24</v>
      </c>
      <c r="B315" s="30" t="s">
        <v>417</v>
      </c>
      <c r="C315" s="30" t="s">
        <v>351</v>
      </c>
      <c r="D315" s="30" t="s">
        <v>292</v>
      </c>
      <c r="E315" s="31" t="s">
        <v>293</v>
      </c>
      <c r="F315" s="32">
        <v>0.01</v>
      </c>
      <c r="G315" s="33">
        <f t="shared" si="4"/>
        <v>901506246.76999569</v>
      </c>
    </row>
    <row r="316" spans="1:7" ht="31.8">
      <c r="A316" s="30">
        <v>2</v>
      </c>
      <c r="B316" s="30" t="s">
        <v>417</v>
      </c>
      <c r="C316" s="30" t="s">
        <v>360</v>
      </c>
      <c r="D316" s="30" t="s">
        <v>292</v>
      </c>
      <c r="E316" s="31" t="s">
        <v>299</v>
      </c>
      <c r="F316" s="32">
        <v>43960.800000000003</v>
      </c>
      <c r="G316" s="33">
        <f t="shared" si="4"/>
        <v>901506246.76999569</v>
      </c>
    </row>
    <row r="317" spans="1:7" ht="31.8">
      <c r="A317" s="30">
        <v>8</v>
      </c>
      <c r="B317" s="30" t="s">
        <v>418</v>
      </c>
      <c r="C317" s="30" t="s">
        <v>335</v>
      </c>
      <c r="D317" s="30" t="s">
        <v>292</v>
      </c>
      <c r="E317" s="31" t="s">
        <v>413</v>
      </c>
      <c r="F317" s="32">
        <v>2499.56</v>
      </c>
      <c r="G317" s="33">
        <f t="shared" si="4"/>
        <v>901506246.76999569</v>
      </c>
    </row>
    <row r="318" spans="1:7" ht="21.6">
      <c r="A318" s="30">
        <v>5</v>
      </c>
      <c r="B318" s="30" t="s">
        <v>418</v>
      </c>
      <c r="C318" s="30" t="s">
        <v>339</v>
      </c>
      <c r="D318" s="30" t="s">
        <v>292</v>
      </c>
      <c r="E318" s="31" t="s">
        <v>413</v>
      </c>
      <c r="F318" s="32">
        <v>5948.32</v>
      </c>
      <c r="G318" s="33">
        <f t="shared" si="4"/>
        <v>901506246.76999569</v>
      </c>
    </row>
    <row r="319" spans="1:7" ht="31.8">
      <c r="A319" s="30">
        <v>24</v>
      </c>
      <c r="B319" s="30" t="s">
        <v>419</v>
      </c>
      <c r="C319" s="30" t="s">
        <v>351</v>
      </c>
      <c r="D319" s="30" t="s">
        <v>292</v>
      </c>
      <c r="E319" s="31" t="s">
        <v>299</v>
      </c>
      <c r="F319" s="32">
        <v>11265.28</v>
      </c>
      <c r="G319" s="33">
        <f t="shared" si="4"/>
        <v>901506246.76999569</v>
      </c>
    </row>
    <row r="320" spans="1:7" ht="31.8">
      <c r="A320" s="30">
        <v>14</v>
      </c>
      <c r="B320" s="30" t="s">
        <v>419</v>
      </c>
      <c r="C320" s="30" t="s">
        <v>66</v>
      </c>
      <c r="D320" s="30" t="s">
        <v>292</v>
      </c>
      <c r="E320" s="31" t="s">
        <v>299</v>
      </c>
      <c r="F320" s="32">
        <v>245450.71</v>
      </c>
      <c r="G320" s="33">
        <f t="shared" si="4"/>
        <v>901506246.76999569</v>
      </c>
    </row>
    <row r="321" spans="1:7" ht="31.8">
      <c r="A321" s="30">
        <v>14</v>
      </c>
      <c r="B321" s="30" t="s">
        <v>419</v>
      </c>
      <c r="C321" s="30" t="s">
        <v>66</v>
      </c>
      <c r="D321" s="30" t="s">
        <v>292</v>
      </c>
      <c r="E321" s="31" t="s">
        <v>299</v>
      </c>
      <c r="F321" s="32">
        <v>0.01</v>
      </c>
      <c r="G321" s="33">
        <f t="shared" si="4"/>
        <v>901506246.76999569</v>
      </c>
    </row>
    <row r="322" spans="1:7" ht="31.8">
      <c r="A322" s="30">
        <v>77</v>
      </c>
      <c r="B322" s="30" t="s">
        <v>420</v>
      </c>
      <c r="C322" s="30" t="s">
        <v>331</v>
      </c>
      <c r="D322" s="30" t="s">
        <v>292</v>
      </c>
      <c r="E322" s="31" t="s">
        <v>391</v>
      </c>
      <c r="F322" s="32">
        <v>0.01</v>
      </c>
      <c r="G322" s="33">
        <f t="shared" si="4"/>
        <v>901506246.76999569</v>
      </c>
    </row>
    <row r="323" spans="1:7" ht="21.6">
      <c r="A323" s="30">
        <v>9</v>
      </c>
      <c r="B323" s="30" t="s">
        <v>420</v>
      </c>
      <c r="C323" s="30" t="s">
        <v>329</v>
      </c>
      <c r="D323" s="30" t="s">
        <v>292</v>
      </c>
      <c r="E323" s="31" t="s">
        <v>352</v>
      </c>
      <c r="F323" s="32">
        <v>127736.82</v>
      </c>
      <c r="G323" s="33">
        <f t="shared" ref="G323:G386" si="5">SUM($F$2:$F$100000)</f>
        <v>901506246.76999569</v>
      </c>
    </row>
    <row r="324" spans="1:7" ht="21.6">
      <c r="A324" s="30">
        <v>9</v>
      </c>
      <c r="B324" s="30" t="s">
        <v>420</v>
      </c>
      <c r="C324" s="30" t="s">
        <v>329</v>
      </c>
      <c r="D324" s="30" t="s">
        <v>292</v>
      </c>
      <c r="E324" s="31" t="s">
        <v>352</v>
      </c>
      <c r="F324" s="32">
        <v>81451.44</v>
      </c>
      <c r="G324" s="33">
        <f t="shared" si="5"/>
        <v>901506246.76999569</v>
      </c>
    </row>
    <row r="325" spans="1:7" ht="31.8">
      <c r="A325" s="30">
        <v>2</v>
      </c>
      <c r="B325" s="30" t="s">
        <v>420</v>
      </c>
      <c r="C325" s="30" t="s">
        <v>360</v>
      </c>
      <c r="D325" s="30" t="s">
        <v>292</v>
      </c>
      <c r="E325" s="31" t="s">
        <v>319</v>
      </c>
      <c r="F325" s="32">
        <v>19719.87</v>
      </c>
      <c r="G325" s="33">
        <f t="shared" si="5"/>
        <v>901506246.76999569</v>
      </c>
    </row>
    <row r="326" spans="1:7" ht="21.6">
      <c r="A326" s="30">
        <v>3</v>
      </c>
      <c r="B326" s="30" t="s">
        <v>421</v>
      </c>
      <c r="C326" s="30" t="s">
        <v>337</v>
      </c>
      <c r="D326" s="30" t="s">
        <v>292</v>
      </c>
      <c r="E326" s="31" t="s">
        <v>299</v>
      </c>
      <c r="F326" s="30">
        <v>767625.67</v>
      </c>
      <c r="G326" s="33">
        <f t="shared" si="5"/>
        <v>901506246.76999569</v>
      </c>
    </row>
    <row r="327" spans="1:7" ht="21.6">
      <c r="A327" s="30">
        <v>3</v>
      </c>
      <c r="B327" s="30" t="s">
        <v>421</v>
      </c>
      <c r="C327" s="30" t="s">
        <v>337</v>
      </c>
      <c r="D327" s="30" t="s">
        <v>292</v>
      </c>
      <c r="E327" s="31" t="s">
        <v>299</v>
      </c>
      <c r="F327" s="30">
        <v>53608.5</v>
      </c>
      <c r="G327" s="33">
        <f t="shared" si="5"/>
        <v>901506246.76999569</v>
      </c>
    </row>
    <row r="328" spans="1:7" ht="21.6">
      <c r="A328" s="30">
        <v>3</v>
      </c>
      <c r="B328" s="30" t="s">
        <v>421</v>
      </c>
      <c r="C328" s="30" t="s">
        <v>337</v>
      </c>
      <c r="D328" s="30" t="s">
        <v>292</v>
      </c>
      <c r="E328" s="31" t="s">
        <v>299</v>
      </c>
      <c r="F328" s="32">
        <v>380885.4</v>
      </c>
      <c r="G328" s="33">
        <f t="shared" si="5"/>
        <v>901506246.76999569</v>
      </c>
    </row>
    <row r="329" spans="1:7" ht="21.6">
      <c r="A329" s="30">
        <v>3</v>
      </c>
      <c r="B329" s="30" t="s">
        <v>421</v>
      </c>
      <c r="C329" s="30" t="s">
        <v>337</v>
      </c>
      <c r="D329" s="30" t="s">
        <v>292</v>
      </c>
      <c r="E329" s="31" t="s">
        <v>299</v>
      </c>
      <c r="F329" s="32">
        <v>622935.9</v>
      </c>
      <c r="G329" s="33">
        <f t="shared" si="5"/>
        <v>901506246.76999569</v>
      </c>
    </row>
    <row r="330" spans="1:7" ht="21.6">
      <c r="A330" s="30">
        <v>3</v>
      </c>
      <c r="B330" s="30" t="s">
        <v>421</v>
      </c>
      <c r="C330" s="30" t="s">
        <v>337</v>
      </c>
      <c r="D330" s="30" t="s">
        <v>292</v>
      </c>
      <c r="E330" s="31" t="s">
        <v>299</v>
      </c>
      <c r="F330" s="32">
        <v>464418.9</v>
      </c>
      <c r="G330" s="33">
        <f t="shared" si="5"/>
        <v>901506246.76999569</v>
      </c>
    </row>
    <row r="331" spans="1:7" ht="21.6">
      <c r="A331" s="30">
        <v>3</v>
      </c>
      <c r="B331" s="30" t="s">
        <v>421</v>
      </c>
      <c r="C331" s="30" t="s">
        <v>337</v>
      </c>
      <c r="D331" s="30" t="s">
        <v>292</v>
      </c>
      <c r="E331" s="31" t="s">
        <v>299</v>
      </c>
      <c r="F331" s="32">
        <v>49077</v>
      </c>
      <c r="G331" s="33">
        <f t="shared" si="5"/>
        <v>901506246.76999569</v>
      </c>
    </row>
    <row r="332" spans="1:7" ht="21.6">
      <c r="A332" s="30">
        <v>3</v>
      </c>
      <c r="B332" s="30" t="s">
        <v>421</v>
      </c>
      <c r="C332" s="30" t="s">
        <v>337</v>
      </c>
      <c r="D332" s="30" t="s">
        <v>292</v>
      </c>
      <c r="E332" s="31" t="s">
        <v>299</v>
      </c>
      <c r="F332" s="32">
        <v>408399.3</v>
      </c>
      <c r="G332" s="33">
        <f t="shared" si="5"/>
        <v>901506246.76999569</v>
      </c>
    </row>
    <row r="333" spans="1:7" ht="21.6">
      <c r="A333" s="30">
        <v>3</v>
      </c>
      <c r="B333" s="30" t="s">
        <v>421</v>
      </c>
      <c r="C333" s="30" t="s">
        <v>337</v>
      </c>
      <c r="D333" s="30" t="s">
        <v>292</v>
      </c>
      <c r="E333" s="31" t="s">
        <v>299</v>
      </c>
      <c r="F333" s="30">
        <v>178421.4</v>
      </c>
      <c r="G333" s="33">
        <f t="shared" si="5"/>
        <v>901506246.76999569</v>
      </c>
    </row>
    <row r="334" spans="1:7" ht="21.6">
      <c r="A334" s="30">
        <v>3</v>
      </c>
      <c r="B334" s="30" t="s">
        <v>421</v>
      </c>
      <c r="C334" s="30" t="s">
        <v>337</v>
      </c>
      <c r="D334" s="30" t="s">
        <v>292</v>
      </c>
      <c r="E334" s="31" t="s">
        <v>299</v>
      </c>
      <c r="F334" s="32">
        <v>308261.7</v>
      </c>
      <c r="G334" s="33">
        <f t="shared" si="5"/>
        <v>901506246.76999569</v>
      </c>
    </row>
    <row r="335" spans="1:7" ht="21.6">
      <c r="A335" s="30">
        <v>3</v>
      </c>
      <c r="B335" s="30" t="s">
        <v>421</v>
      </c>
      <c r="C335" s="30" t="s">
        <v>337</v>
      </c>
      <c r="D335" s="30" t="s">
        <v>292</v>
      </c>
      <c r="E335" s="31" t="s">
        <v>299</v>
      </c>
      <c r="F335" s="32">
        <v>21287.79</v>
      </c>
      <c r="G335" s="33">
        <f t="shared" si="5"/>
        <v>901506246.76999569</v>
      </c>
    </row>
    <row r="336" spans="1:7" ht="42">
      <c r="A336" s="30">
        <v>1</v>
      </c>
      <c r="B336" s="30" t="s">
        <v>422</v>
      </c>
      <c r="C336" s="30" t="s">
        <v>326</v>
      </c>
      <c r="D336" s="30" t="s">
        <v>292</v>
      </c>
      <c r="E336" s="34" t="s">
        <v>299</v>
      </c>
      <c r="F336" s="32">
        <v>41205.83</v>
      </c>
      <c r="G336" s="33">
        <f t="shared" si="5"/>
        <v>901506246.76999569</v>
      </c>
    </row>
    <row r="337" spans="1:7" ht="31.8">
      <c r="A337" s="30">
        <v>8</v>
      </c>
      <c r="B337" s="30" t="s">
        <v>422</v>
      </c>
      <c r="C337" s="30" t="s">
        <v>335</v>
      </c>
      <c r="D337" s="30" t="s">
        <v>292</v>
      </c>
      <c r="E337" s="31" t="s">
        <v>319</v>
      </c>
      <c r="F337" s="32">
        <v>6366.58</v>
      </c>
      <c r="G337" s="33">
        <f t="shared" si="5"/>
        <v>901506246.76999569</v>
      </c>
    </row>
    <row r="338" spans="1:7" ht="31.8">
      <c r="A338" s="30">
        <v>64</v>
      </c>
      <c r="B338" s="30" t="s">
        <v>423</v>
      </c>
      <c r="C338" s="30" t="s">
        <v>365</v>
      </c>
      <c r="D338" s="30" t="s">
        <v>292</v>
      </c>
      <c r="E338" s="31" t="s">
        <v>302</v>
      </c>
      <c r="F338" s="32">
        <v>0</v>
      </c>
      <c r="G338" s="33">
        <f t="shared" si="5"/>
        <v>901506246.76999569</v>
      </c>
    </row>
    <row r="339" spans="1:7" ht="31.8">
      <c r="A339" s="30">
        <v>15</v>
      </c>
      <c r="B339" s="30" t="s">
        <v>423</v>
      </c>
      <c r="C339" s="30" t="s">
        <v>345</v>
      </c>
      <c r="D339" s="30" t="s">
        <v>292</v>
      </c>
      <c r="E339" s="31" t="s">
        <v>302</v>
      </c>
      <c r="F339" s="32">
        <v>0</v>
      </c>
      <c r="G339" s="33">
        <f t="shared" si="5"/>
        <v>901506246.76999569</v>
      </c>
    </row>
    <row r="340" spans="1:7" ht="31.8">
      <c r="A340" s="30">
        <v>15</v>
      </c>
      <c r="B340" s="30" t="s">
        <v>423</v>
      </c>
      <c r="C340" s="30" t="s">
        <v>345</v>
      </c>
      <c r="D340" s="30" t="s">
        <v>292</v>
      </c>
      <c r="E340" s="31" t="s">
        <v>302</v>
      </c>
      <c r="F340" s="32">
        <v>0</v>
      </c>
      <c r="G340" s="33">
        <f t="shared" si="5"/>
        <v>901506246.76999569</v>
      </c>
    </row>
    <row r="341" spans="1:7" ht="42">
      <c r="A341" s="30">
        <v>1</v>
      </c>
      <c r="B341" s="30" t="s">
        <v>423</v>
      </c>
      <c r="C341" s="30" t="s">
        <v>326</v>
      </c>
      <c r="D341" s="30" t="s">
        <v>292</v>
      </c>
      <c r="E341" s="31" t="s">
        <v>302</v>
      </c>
      <c r="F341" s="32">
        <v>0</v>
      </c>
      <c r="G341" s="33">
        <f t="shared" si="5"/>
        <v>901506246.76999569</v>
      </c>
    </row>
    <row r="342" spans="1:7" ht="42">
      <c r="A342" s="30">
        <v>17</v>
      </c>
      <c r="B342" s="30" t="s">
        <v>423</v>
      </c>
      <c r="C342" s="30" t="s">
        <v>333</v>
      </c>
      <c r="D342" s="30" t="s">
        <v>292</v>
      </c>
      <c r="E342" s="31" t="s">
        <v>302</v>
      </c>
      <c r="F342" s="32">
        <v>0</v>
      </c>
      <c r="G342" s="33">
        <f t="shared" si="5"/>
        <v>901506246.76999569</v>
      </c>
    </row>
    <row r="343" spans="1:7" ht="31.8">
      <c r="A343" s="30">
        <v>3</v>
      </c>
      <c r="B343" s="30" t="s">
        <v>423</v>
      </c>
      <c r="C343" s="30" t="s">
        <v>337</v>
      </c>
      <c r="D343" s="30" t="s">
        <v>292</v>
      </c>
      <c r="E343" s="31" t="s">
        <v>302</v>
      </c>
      <c r="F343" s="32">
        <v>3628.02</v>
      </c>
      <c r="G343" s="33">
        <f t="shared" si="5"/>
        <v>901506246.76999569</v>
      </c>
    </row>
    <row r="344" spans="1:7" ht="31.8">
      <c r="A344" s="30">
        <v>12</v>
      </c>
      <c r="B344" s="30" t="s">
        <v>423</v>
      </c>
      <c r="C344" s="30" t="s">
        <v>336</v>
      </c>
      <c r="D344" s="30" t="s">
        <v>292</v>
      </c>
      <c r="E344" s="34" t="s">
        <v>302</v>
      </c>
      <c r="F344" s="32">
        <v>11723.75</v>
      </c>
      <c r="G344" s="33">
        <f t="shared" si="5"/>
        <v>901506246.76999569</v>
      </c>
    </row>
    <row r="345" spans="1:7" ht="31.8">
      <c r="A345" s="30">
        <v>3</v>
      </c>
      <c r="B345" s="30" t="s">
        <v>423</v>
      </c>
      <c r="C345" s="30" t="s">
        <v>337</v>
      </c>
      <c r="D345" s="30" t="s">
        <v>292</v>
      </c>
      <c r="E345" s="34" t="s">
        <v>302</v>
      </c>
      <c r="F345" s="32">
        <v>6441</v>
      </c>
      <c r="G345" s="33">
        <f t="shared" si="5"/>
        <v>901506246.76999569</v>
      </c>
    </row>
    <row r="346" spans="1:7" ht="31.8">
      <c r="A346" s="30">
        <v>12</v>
      </c>
      <c r="B346" s="30" t="s">
        <v>423</v>
      </c>
      <c r="C346" s="30" t="s">
        <v>336</v>
      </c>
      <c r="D346" s="30" t="s">
        <v>292</v>
      </c>
      <c r="E346" s="31" t="s">
        <v>302</v>
      </c>
      <c r="F346" s="32">
        <v>17402</v>
      </c>
      <c r="G346" s="33">
        <f t="shared" si="5"/>
        <v>901506246.76999569</v>
      </c>
    </row>
    <row r="347" spans="1:7" ht="42">
      <c r="A347" s="30">
        <v>13</v>
      </c>
      <c r="B347" s="30" t="s">
        <v>423</v>
      </c>
      <c r="C347" s="30" t="s">
        <v>367</v>
      </c>
      <c r="D347" s="30" t="s">
        <v>292</v>
      </c>
      <c r="E347" s="31" t="s">
        <v>302</v>
      </c>
      <c r="F347" s="32">
        <v>9944</v>
      </c>
      <c r="G347" s="33">
        <f t="shared" si="5"/>
        <v>901506246.76999569</v>
      </c>
    </row>
    <row r="348" spans="1:7" ht="31.8">
      <c r="A348" s="30">
        <v>3</v>
      </c>
      <c r="B348" s="30" t="s">
        <v>423</v>
      </c>
      <c r="C348" s="30" t="s">
        <v>337</v>
      </c>
      <c r="D348" s="30" t="s">
        <v>292</v>
      </c>
      <c r="E348" s="31" t="s">
        <v>302</v>
      </c>
      <c r="F348" s="30">
        <v>4135.8</v>
      </c>
      <c r="G348" s="33">
        <f t="shared" si="5"/>
        <v>901506246.76999569</v>
      </c>
    </row>
    <row r="349" spans="1:7" ht="31.8">
      <c r="A349" s="30">
        <v>12</v>
      </c>
      <c r="B349" s="30" t="s">
        <v>423</v>
      </c>
      <c r="C349" s="30" t="s">
        <v>336</v>
      </c>
      <c r="D349" s="30" t="s">
        <v>292</v>
      </c>
      <c r="E349" s="34" t="s">
        <v>302</v>
      </c>
      <c r="F349" s="32">
        <v>11300</v>
      </c>
      <c r="G349" s="33">
        <f t="shared" si="5"/>
        <v>901506246.76999569</v>
      </c>
    </row>
    <row r="350" spans="1:7" ht="31.8">
      <c r="A350" s="30">
        <v>12</v>
      </c>
      <c r="B350" s="30" t="s">
        <v>423</v>
      </c>
      <c r="C350" s="30" t="s">
        <v>336</v>
      </c>
      <c r="D350" s="30" t="s">
        <v>292</v>
      </c>
      <c r="E350" s="34" t="s">
        <v>302</v>
      </c>
      <c r="F350" s="32">
        <v>4723.3999999999996</v>
      </c>
      <c r="G350" s="33">
        <f t="shared" si="5"/>
        <v>901506246.76999569</v>
      </c>
    </row>
    <row r="351" spans="1:7" ht="31.8">
      <c r="A351" s="30">
        <v>3</v>
      </c>
      <c r="B351" s="30" t="s">
        <v>423</v>
      </c>
      <c r="C351" s="30" t="s">
        <v>337</v>
      </c>
      <c r="D351" s="30" t="s">
        <v>292</v>
      </c>
      <c r="E351" s="34" t="s">
        <v>302</v>
      </c>
      <c r="F351" s="32">
        <v>2599</v>
      </c>
      <c r="G351" s="33">
        <f t="shared" si="5"/>
        <v>901506246.76999569</v>
      </c>
    </row>
    <row r="352" spans="1:7" ht="31.8">
      <c r="A352" s="30">
        <v>12</v>
      </c>
      <c r="B352" s="30" t="s">
        <v>423</v>
      </c>
      <c r="C352" s="30" t="s">
        <v>336</v>
      </c>
      <c r="D352" s="30" t="s">
        <v>292</v>
      </c>
      <c r="E352" s="34" t="s">
        <v>302</v>
      </c>
      <c r="F352" s="32">
        <v>5650</v>
      </c>
      <c r="G352" s="33">
        <f t="shared" si="5"/>
        <v>901506246.76999569</v>
      </c>
    </row>
    <row r="353" spans="1:7" ht="42">
      <c r="A353" s="30">
        <v>13</v>
      </c>
      <c r="B353" s="30" t="s">
        <v>423</v>
      </c>
      <c r="C353" s="30" t="s">
        <v>367</v>
      </c>
      <c r="D353" s="30" t="s">
        <v>292</v>
      </c>
      <c r="E353" s="31" t="s">
        <v>302</v>
      </c>
      <c r="F353" s="32">
        <v>3796.8</v>
      </c>
      <c r="G353" s="33">
        <f t="shared" si="5"/>
        <v>901506246.76999569</v>
      </c>
    </row>
    <row r="354" spans="1:7" ht="42">
      <c r="A354" s="30">
        <v>13</v>
      </c>
      <c r="B354" s="30" t="s">
        <v>423</v>
      </c>
      <c r="C354" s="30" t="s">
        <v>367</v>
      </c>
      <c r="D354" s="30" t="s">
        <v>292</v>
      </c>
      <c r="E354" s="31" t="s">
        <v>302</v>
      </c>
      <c r="F354" s="32">
        <v>1966.2</v>
      </c>
      <c r="G354" s="33">
        <f t="shared" si="5"/>
        <v>901506246.76999569</v>
      </c>
    </row>
    <row r="355" spans="1:7" ht="31.8">
      <c r="A355" s="30">
        <v>57</v>
      </c>
      <c r="B355" s="30" t="s">
        <v>423</v>
      </c>
      <c r="C355" s="30" t="s">
        <v>403</v>
      </c>
      <c r="D355" s="30" t="s">
        <v>292</v>
      </c>
      <c r="E355" s="31" t="s">
        <v>302</v>
      </c>
      <c r="F355" s="32">
        <v>8791.4</v>
      </c>
      <c r="G355" s="33">
        <f t="shared" si="5"/>
        <v>901506246.76999569</v>
      </c>
    </row>
    <row r="356" spans="1:7" ht="31.8">
      <c r="A356" s="30">
        <v>12</v>
      </c>
      <c r="B356" s="30" t="s">
        <v>423</v>
      </c>
      <c r="C356" s="30" t="s">
        <v>336</v>
      </c>
      <c r="D356" s="30" t="s">
        <v>292</v>
      </c>
      <c r="E356" s="31" t="s">
        <v>302</v>
      </c>
      <c r="F356" s="32">
        <v>6938.2</v>
      </c>
      <c r="G356" s="33">
        <f t="shared" si="5"/>
        <v>901506246.76999569</v>
      </c>
    </row>
    <row r="357" spans="1:7" ht="31.8">
      <c r="A357" s="30">
        <v>12</v>
      </c>
      <c r="B357" s="30" t="s">
        <v>423</v>
      </c>
      <c r="C357" s="30" t="s">
        <v>336</v>
      </c>
      <c r="D357" s="30" t="s">
        <v>292</v>
      </c>
      <c r="E357" s="31" t="s">
        <v>302</v>
      </c>
      <c r="F357" s="32">
        <v>2486</v>
      </c>
      <c r="G357" s="33">
        <f t="shared" si="5"/>
        <v>901506246.76999569</v>
      </c>
    </row>
    <row r="358" spans="1:7" ht="31.8">
      <c r="A358" s="30">
        <v>12</v>
      </c>
      <c r="B358" s="30" t="s">
        <v>424</v>
      </c>
      <c r="C358" s="30" t="s">
        <v>336</v>
      </c>
      <c r="D358" s="30" t="s">
        <v>292</v>
      </c>
      <c r="E358" s="34" t="s">
        <v>302</v>
      </c>
      <c r="F358" s="32">
        <v>50511</v>
      </c>
      <c r="G358" s="33">
        <f t="shared" si="5"/>
        <v>901506246.76999569</v>
      </c>
    </row>
    <row r="359" spans="1:7" ht="42">
      <c r="A359" s="30">
        <v>12</v>
      </c>
      <c r="B359" s="30" t="s">
        <v>425</v>
      </c>
      <c r="C359" s="30" t="s">
        <v>336</v>
      </c>
      <c r="D359" s="30" t="s">
        <v>292</v>
      </c>
      <c r="E359" s="31" t="s">
        <v>299</v>
      </c>
      <c r="F359" s="32">
        <v>88347.81</v>
      </c>
      <c r="G359" s="33">
        <f t="shared" si="5"/>
        <v>901506246.76999569</v>
      </c>
    </row>
    <row r="360" spans="1:7" ht="21.6">
      <c r="A360" s="30">
        <v>9</v>
      </c>
      <c r="B360" s="30" t="s">
        <v>426</v>
      </c>
      <c r="C360" s="30" t="s">
        <v>329</v>
      </c>
      <c r="D360" s="30" t="s">
        <v>292</v>
      </c>
      <c r="E360" s="31" t="s">
        <v>302</v>
      </c>
      <c r="F360" s="32">
        <v>0</v>
      </c>
      <c r="G360" s="33">
        <f t="shared" si="5"/>
        <v>901506246.76999569</v>
      </c>
    </row>
    <row r="361" spans="1:7" ht="28.8">
      <c r="A361" s="30">
        <v>3</v>
      </c>
      <c r="B361" s="30" t="s">
        <v>426</v>
      </c>
      <c r="C361" s="30" t="s">
        <v>337</v>
      </c>
      <c r="D361" s="30" t="s">
        <v>292</v>
      </c>
      <c r="E361" s="34" t="s">
        <v>302</v>
      </c>
      <c r="F361" s="32">
        <v>6938.6</v>
      </c>
      <c r="G361" s="33">
        <f t="shared" si="5"/>
        <v>901506246.76999569</v>
      </c>
    </row>
    <row r="362" spans="1:7" ht="42">
      <c r="A362" s="30">
        <v>17</v>
      </c>
      <c r="B362" s="30" t="s">
        <v>427</v>
      </c>
      <c r="C362" s="30" t="s">
        <v>333</v>
      </c>
      <c r="D362" s="30" t="s">
        <v>292</v>
      </c>
      <c r="E362" s="31" t="s">
        <v>302</v>
      </c>
      <c r="F362" s="32">
        <v>0</v>
      </c>
      <c r="G362" s="33">
        <f t="shared" si="5"/>
        <v>901506246.76999569</v>
      </c>
    </row>
    <row r="363" spans="1:7" ht="28.8">
      <c r="A363" s="30">
        <v>18</v>
      </c>
      <c r="B363" s="30" t="s">
        <v>427</v>
      </c>
      <c r="C363" s="30" t="s">
        <v>342</v>
      </c>
      <c r="D363" s="30" t="s">
        <v>292</v>
      </c>
      <c r="E363" s="34" t="s">
        <v>302</v>
      </c>
      <c r="F363" s="32">
        <v>0</v>
      </c>
      <c r="G363" s="33">
        <f t="shared" si="5"/>
        <v>901506246.76999569</v>
      </c>
    </row>
    <row r="364" spans="1:7" ht="28.8">
      <c r="A364" s="30">
        <v>15</v>
      </c>
      <c r="B364" s="30" t="s">
        <v>427</v>
      </c>
      <c r="C364" s="30" t="s">
        <v>370</v>
      </c>
      <c r="D364" s="30" t="s">
        <v>292</v>
      </c>
      <c r="E364" s="34" t="s">
        <v>302</v>
      </c>
      <c r="F364" s="32">
        <v>0</v>
      </c>
      <c r="G364" s="33">
        <f t="shared" si="5"/>
        <v>901506246.76999569</v>
      </c>
    </row>
    <row r="365" spans="1:7" ht="42">
      <c r="A365" s="30">
        <v>17</v>
      </c>
      <c r="B365" s="30" t="s">
        <v>427</v>
      </c>
      <c r="C365" s="30" t="s">
        <v>333</v>
      </c>
      <c r="D365" s="30" t="s">
        <v>292</v>
      </c>
      <c r="E365" s="31" t="s">
        <v>302</v>
      </c>
      <c r="F365" s="32">
        <v>0</v>
      </c>
      <c r="G365" s="33">
        <f t="shared" si="5"/>
        <v>901506246.76999569</v>
      </c>
    </row>
    <row r="366" spans="1:7" ht="21.6">
      <c r="A366" s="30">
        <v>15</v>
      </c>
      <c r="B366" s="30" t="s">
        <v>427</v>
      </c>
      <c r="C366" s="30" t="s">
        <v>370</v>
      </c>
      <c r="D366" s="30" t="s">
        <v>292</v>
      </c>
      <c r="E366" s="31" t="s">
        <v>302</v>
      </c>
      <c r="F366" s="32">
        <v>0</v>
      </c>
      <c r="G366" s="33">
        <f t="shared" si="5"/>
        <v>901506246.76999569</v>
      </c>
    </row>
    <row r="367" spans="1:7" ht="31.8">
      <c r="A367" s="30">
        <v>2</v>
      </c>
      <c r="B367" s="30" t="s">
        <v>427</v>
      </c>
      <c r="C367" s="30" t="s">
        <v>360</v>
      </c>
      <c r="D367" s="30" t="s">
        <v>292</v>
      </c>
      <c r="E367" s="31" t="s">
        <v>302</v>
      </c>
      <c r="F367" s="32">
        <v>0</v>
      </c>
      <c r="G367" s="33">
        <f t="shared" si="5"/>
        <v>901506246.76999569</v>
      </c>
    </row>
    <row r="368" spans="1:7" ht="42">
      <c r="A368" s="30">
        <v>1</v>
      </c>
      <c r="B368" s="30" t="s">
        <v>427</v>
      </c>
      <c r="C368" s="30" t="s">
        <v>326</v>
      </c>
      <c r="D368" s="30" t="s">
        <v>292</v>
      </c>
      <c r="E368" s="31" t="s">
        <v>302</v>
      </c>
      <c r="F368" s="32">
        <v>46926</v>
      </c>
      <c r="G368" s="33">
        <f t="shared" si="5"/>
        <v>901506246.76999569</v>
      </c>
    </row>
    <row r="369" spans="1:7" ht="42">
      <c r="A369" s="30">
        <v>1</v>
      </c>
      <c r="B369" s="30" t="s">
        <v>427</v>
      </c>
      <c r="C369" s="30" t="s">
        <v>326</v>
      </c>
      <c r="D369" s="30" t="s">
        <v>292</v>
      </c>
      <c r="E369" s="31" t="s">
        <v>302</v>
      </c>
      <c r="F369" s="32">
        <v>46332</v>
      </c>
      <c r="G369" s="33">
        <f t="shared" si="5"/>
        <v>901506246.76999569</v>
      </c>
    </row>
    <row r="370" spans="1:7" ht="42">
      <c r="A370" s="30">
        <v>1</v>
      </c>
      <c r="B370" s="30" t="s">
        <v>427</v>
      </c>
      <c r="C370" s="30" t="s">
        <v>326</v>
      </c>
      <c r="D370" s="30" t="s">
        <v>292</v>
      </c>
      <c r="E370" s="31" t="s">
        <v>302</v>
      </c>
      <c r="F370" s="32">
        <v>45441</v>
      </c>
      <c r="G370" s="33">
        <f t="shared" si="5"/>
        <v>901506246.76999569</v>
      </c>
    </row>
    <row r="371" spans="1:7" ht="42">
      <c r="A371" s="30">
        <v>1</v>
      </c>
      <c r="B371" s="30" t="s">
        <v>427</v>
      </c>
      <c r="C371" s="30" t="s">
        <v>326</v>
      </c>
      <c r="D371" s="30" t="s">
        <v>292</v>
      </c>
      <c r="E371" s="31" t="s">
        <v>302</v>
      </c>
      <c r="F371" s="32">
        <v>44253</v>
      </c>
      <c r="G371" s="33">
        <f t="shared" si="5"/>
        <v>901506246.76999569</v>
      </c>
    </row>
    <row r="372" spans="1:7" ht="42">
      <c r="A372" s="30">
        <v>1</v>
      </c>
      <c r="B372" s="30" t="s">
        <v>427</v>
      </c>
      <c r="C372" s="30" t="s">
        <v>326</v>
      </c>
      <c r="D372" s="30" t="s">
        <v>292</v>
      </c>
      <c r="E372" s="31" t="s">
        <v>302</v>
      </c>
      <c r="F372" s="32">
        <v>46035</v>
      </c>
      <c r="G372" s="33">
        <f t="shared" si="5"/>
        <v>901506246.76999569</v>
      </c>
    </row>
    <row r="373" spans="1:7" ht="52.2">
      <c r="A373" s="30">
        <v>5</v>
      </c>
      <c r="B373" s="30" t="s">
        <v>428</v>
      </c>
      <c r="C373" s="30" t="s">
        <v>339</v>
      </c>
      <c r="D373" s="30" t="s">
        <v>292</v>
      </c>
      <c r="E373" s="31" t="s">
        <v>302</v>
      </c>
      <c r="F373" s="32">
        <v>8583.94</v>
      </c>
      <c r="G373" s="33">
        <f t="shared" si="5"/>
        <v>901506246.76999569</v>
      </c>
    </row>
    <row r="374" spans="1:7" ht="52.2">
      <c r="A374" s="30">
        <v>5</v>
      </c>
      <c r="B374" s="30" t="s">
        <v>428</v>
      </c>
      <c r="C374" s="30" t="s">
        <v>339</v>
      </c>
      <c r="D374" s="30" t="s">
        <v>292</v>
      </c>
      <c r="E374" s="31" t="s">
        <v>302</v>
      </c>
      <c r="F374" s="32">
        <v>12875.89</v>
      </c>
      <c r="G374" s="33">
        <f t="shared" si="5"/>
        <v>901506246.76999569</v>
      </c>
    </row>
    <row r="375" spans="1:7" ht="52.2">
      <c r="A375" s="30">
        <v>2</v>
      </c>
      <c r="B375" s="30" t="s">
        <v>428</v>
      </c>
      <c r="C375" s="30" t="s">
        <v>360</v>
      </c>
      <c r="D375" s="30" t="s">
        <v>292</v>
      </c>
      <c r="E375" s="31" t="s">
        <v>302</v>
      </c>
      <c r="F375" s="32">
        <v>17167.86</v>
      </c>
      <c r="G375" s="33">
        <f t="shared" si="5"/>
        <v>901506246.76999569</v>
      </c>
    </row>
    <row r="376" spans="1:7" ht="52.2">
      <c r="A376" s="30">
        <v>2</v>
      </c>
      <c r="B376" s="30" t="s">
        <v>428</v>
      </c>
      <c r="C376" s="30" t="s">
        <v>360</v>
      </c>
      <c r="D376" s="30" t="s">
        <v>292</v>
      </c>
      <c r="E376" s="31" t="s">
        <v>302</v>
      </c>
      <c r="F376" s="32">
        <v>21470</v>
      </c>
      <c r="G376" s="33">
        <f t="shared" si="5"/>
        <v>901506246.76999569</v>
      </c>
    </row>
    <row r="377" spans="1:7" ht="52.2">
      <c r="A377" s="30">
        <v>2</v>
      </c>
      <c r="B377" s="30" t="s">
        <v>428</v>
      </c>
      <c r="C377" s="30" t="s">
        <v>360</v>
      </c>
      <c r="D377" s="30" t="s">
        <v>292</v>
      </c>
      <c r="E377" s="31" t="s">
        <v>302</v>
      </c>
      <c r="F377" s="32">
        <v>21470</v>
      </c>
      <c r="G377" s="33">
        <f t="shared" si="5"/>
        <v>901506246.76999569</v>
      </c>
    </row>
    <row r="378" spans="1:7" ht="52.2">
      <c r="A378" s="30">
        <v>2</v>
      </c>
      <c r="B378" s="30" t="s">
        <v>428</v>
      </c>
      <c r="C378" s="30" t="s">
        <v>360</v>
      </c>
      <c r="D378" s="30" t="s">
        <v>292</v>
      </c>
      <c r="E378" s="31" t="s">
        <v>302</v>
      </c>
      <c r="F378" s="32">
        <v>21470</v>
      </c>
      <c r="G378" s="33">
        <f t="shared" si="5"/>
        <v>901506246.76999569</v>
      </c>
    </row>
    <row r="379" spans="1:7" ht="52.2">
      <c r="A379" s="30">
        <v>2</v>
      </c>
      <c r="B379" s="30" t="s">
        <v>428</v>
      </c>
      <c r="C379" s="30" t="s">
        <v>360</v>
      </c>
      <c r="D379" s="30" t="s">
        <v>292</v>
      </c>
      <c r="E379" s="31" t="s">
        <v>302</v>
      </c>
      <c r="F379" s="32">
        <v>21470</v>
      </c>
      <c r="G379" s="33">
        <f t="shared" si="5"/>
        <v>901506246.76999569</v>
      </c>
    </row>
    <row r="380" spans="1:7" ht="52.2">
      <c r="A380" s="30">
        <v>5</v>
      </c>
      <c r="B380" s="30" t="s">
        <v>428</v>
      </c>
      <c r="C380" s="30" t="s">
        <v>339</v>
      </c>
      <c r="D380" s="30" t="s">
        <v>292</v>
      </c>
      <c r="E380" s="31" t="s">
        <v>302</v>
      </c>
      <c r="F380" s="32">
        <v>12882</v>
      </c>
      <c r="G380" s="33">
        <f t="shared" si="5"/>
        <v>901506246.76999569</v>
      </c>
    </row>
    <row r="381" spans="1:7" ht="21.6">
      <c r="A381" s="30">
        <v>23</v>
      </c>
      <c r="B381" s="30" t="s">
        <v>429</v>
      </c>
      <c r="C381" s="30" t="s">
        <v>363</v>
      </c>
      <c r="D381" s="30" t="s">
        <v>292</v>
      </c>
      <c r="E381" s="31" t="s">
        <v>293</v>
      </c>
      <c r="F381" s="32">
        <v>63100.23</v>
      </c>
      <c r="G381" s="33">
        <f t="shared" si="5"/>
        <v>901506246.76999569</v>
      </c>
    </row>
    <row r="382" spans="1:7" ht="21.6">
      <c r="A382" s="30">
        <v>23</v>
      </c>
      <c r="B382" s="30" t="s">
        <v>429</v>
      </c>
      <c r="C382" s="30" t="s">
        <v>363</v>
      </c>
      <c r="D382" s="30" t="s">
        <v>292</v>
      </c>
      <c r="E382" s="31" t="s">
        <v>293</v>
      </c>
      <c r="F382" s="32">
        <v>61437.59</v>
      </c>
      <c r="G382" s="33">
        <f t="shared" si="5"/>
        <v>901506246.76999569</v>
      </c>
    </row>
    <row r="383" spans="1:7" ht="31.8">
      <c r="A383" s="30">
        <v>14</v>
      </c>
      <c r="B383" s="30" t="s">
        <v>430</v>
      </c>
      <c r="C383" s="30" t="s">
        <v>66</v>
      </c>
      <c r="D383" s="30" t="s">
        <v>292</v>
      </c>
      <c r="E383" s="31" t="s">
        <v>293</v>
      </c>
      <c r="F383" s="32">
        <v>995.93</v>
      </c>
      <c r="G383" s="33">
        <f t="shared" si="5"/>
        <v>901506246.76999569</v>
      </c>
    </row>
    <row r="384" spans="1:7" ht="42">
      <c r="A384" s="30">
        <v>1</v>
      </c>
      <c r="B384" s="30" t="s">
        <v>431</v>
      </c>
      <c r="C384" s="30" t="s">
        <v>326</v>
      </c>
      <c r="D384" s="30" t="s">
        <v>292</v>
      </c>
      <c r="E384" s="31" t="s">
        <v>327</v>
      </c>
      <c r="F384" s="32">
        <v>49886.22</v>
      </c>
      <c r="G384" s="33">
        <f t="shared" si="5"/>
        <v>901506246.76999569</v>
      </c>
    </row>
    <row r="385" spans="1:7" ht="42">
      <c r="A385" s="30">
        <v>1</v>
      </c>
      <c r="B385" s="30" t="s">
        <v>431</v>
      </c>
      <c r="C385" s="30" t="s">
        <v>326</v>
      </c>
      <c r="D385" s="30" t="s">
        <v>292</v>
      </c>
      <c r="E385" s="31" t="s">
        <v>327</v>
      </c>
      <c r="F385" s="32">
        <v>9595.85</v>
      </c>
      <c r="G385" s="33">
        <f t="shared" si="5"/>
        <v>901506246.76999569</v>
      </c>
    </row>
    <row r="386" spans="1:7" ht="31.8">
      <c r="A386" s="30">
        <v>14</v>
      </c>
      <c r="B386" s="30" t="s">
        <v>432</v>
      </c>
      <c r="C386" s="30" t="s">
        <v>66</v>
      </c>
      <c r="D386" s="30" t="s">
        <v>292</v>
      </c>
      <c r="E386" s="31" t="s">
        <v>327</v>
      </c>
      <c r="F386" s="32">
        <v>0</v>
      </c>
      <c r="G386" s="33">
        <f t="shared" si="5"/>
        <v>901506246.76999569</v>
      </c>
    </row>
    <row r="387" spans="1:7" ht="21.6">
      <c r="A387" s="30">
        <v>18</v>
      </c>
      <c r="B387" s="30" t="s">
        <v>432</v>
      </c>
      <c r="C387" s="30" t="s">
        <v>342</v>
      </c>
      <c r="D387" s="30" t="s">
        <v>292</v>
      </c>
      <c r="E387" s="31" t="s">
        <v>327</v>
      </c>
      <c r="F387" s="32">
        <v>1491.12</v>
      </c>
      <c r="G387" s="33">
        <f t="shared" ref="G387:G450" si="6">SUM($F$2:$F$100000)</f>
        <v>901506246.76999569</v>
      </c>
    </row>
    <row r="388" spans="1:7">
      <c r="A388" s="30">
        <v>15</v>
      </c>
      <c r="B388" s="30" t="s">
        <v>432</v>
      </c>
      <c r="C388" s="30" t="s">
        <v>370</v>
      </c>
      <c r="D388" s="30" t="s">
        <v>292</v>
      </c>
      <c r="E388" s="31" t="s">
        <v>327</v>
      </c>
      <c r="F388" s="32">
        <v>2108.02</v>
      </c>
      <c r="G388" s="33">
        <f t="shared" si="6"/>
        <v>901506246.76999569</v>
      </c>
    </row>
    <row r="389" spans="1:7" ht="42">
      <c r="A389" s="30">
        <v>1</v>
      </c>
      <c r="B389" s="30" t="s">
        <v>432</v>
      </c>
      <c r="C389" s="30" t="s">
        <v>326</v>
      </c>
      <c r="D389" s="30" t="s">
        <v>292</v>
      </c>
      <c r="E389" s="34" t="s">
        <v>327</v>
      </c>
      <c r="F389" s="30">
        <v>19310</v>
      </c>
      <c r="G389" s="33">
        <f t="shared" si="6"/>
        <v>901506246.76999569</v>
      </c>
    </row>
    <row r="390" spans="1:7" ht="31.8">
      <c r="A390" s="30">
        <v>15</v>
      </c>
      <c r="B390" s="30" t="s">
        <v>433</v>
      </c>
      <c r="C390" s="30" t="s">
        <v>345</v>
      </c>
      <c r="D390" s="30" t="s">
        <v>292</v>
      </c>
      <c r="E390" s="31" t="s">
        <v>293</v>
      </c>
      <c r="F390" s="32">
        <v>0</v>
      </c>
      <c r="G390" s="33">
        <f t="shared" si="6"/>
        <v>901506246.76999569</v>
      </c>
    </row>
    <row r="391" spans="1:7" ht="31.8">
      <c r="A391" s="30">
        <v>23</v>
      </c>
      <c r="B391" s="30" t="s">
        <v>434</v>
      </c>
      <c r="C391" s="30" t="s">
        <v>363</v>
      </c>
      <c r="D391" s="30" t="s">
        <v>292</v>
      </c>
      <c r="E391" s="31" t="s">
        <v>293</v>
      </c>
      <c r="F391" s="32">
        <v>14128.57</v>
      </c>
      <c r="G391" s="33">
        <f t="shared" si="6"/>
        <v>901506246.76999569</v>
      </c>
    </row>
    <row r="392" spans="1:7" ht="31.8">
      <c r="A392" s="30">
        <v>14</v>
      </c>
      <c r="B392" s="30" t="s">
        <v>435</v>
      </c>
      <c r="C392" s="30" t="s">
        <v>66</v>
      </c>
      <c r="D392" s="30" t="s">
        <v>292</v>
      </c>
      <c r="E392" s="31" t="s">
        <v>327</v>
      </c>
      <c r="F392" s="32">
        <v>0</v>
      </c>
      <c r="G392" s="33">
        <f t="shared" si="6"/>
        <v>901506246.76999569</v>
      </c>
    </row>
    <row r="393" spans="1:7" ht="31.8">
      <c r="A393" s="30">
        <v>14</v>
      </c>
      <c r="B393" s="30" t="s">
        <v>435</v>
      </c>
      <c r="C393" s="30" t="s">
        <v>66</v>
      </c>
      <c r="D393" s="30" t="s">
        <v>292</v>
      </c>
      <c r="E393" s="31" t="s">
        <v>327</v>
      </c>
      <c r="F393" s="32">
        <v>0</v>
      </c>
      <c r="G393" s="33">
        <f t="shared" si="6"/>
        <v>901506246.76999569</v>
      </c>
    </row>
    <row r="394" spans="1:7" ht="31.8">
      <c r="A394" s="30">
        <v>14</v>
      </c>
      <c r="B394" s="30" t="s">
        <v>435</v>
      </c>
      <c r="C394" s="30" t="s">
        <v>66</v>
      </c>
      <c r="D394" s="30" t="s">
        <v>292</v>
      </c>
      <c r="E394" s="31" t="s">
        <v>327</v>
      </c>
      <c r="F394" s="32">
        <v>0</v>
      </c>
      <c r="G394" s="33">
        <f t="shared" si="6"/>
        <v>901506246.76999569</v>
      </c>
    </row>
    <row r="395" spans="1:7" ht="31.8">
      <c r="A395" s="30">
        <v>14</v>
      </c>
      <c r="B395" s="30" t="s">
        <v>435</v>
      </c>
      <c r="C395" s="30" t="s">
        <v>66</v>
      </c>
      <c r="D395" s="30" t="s">
        <v>292</v>
      </c>
      <c r="E395" s="31" t="s">
        <v>327</v>
      </c>
      <c r="F395" s="32">
        <v>0</v>
      </c>
      <c r="G395" s="33">
        <f t="shared" si="6"/>
        <v>901506246.76999569</v>
      </c>
    </row>
    <row r="396" spans="1:7" ht="31.8">
      <c r="A396" s="30">
        <v>5</v>
      </c>
      <c r="B396" s="30" t="s">
        <v>435</v>
      </c>
      <c r="C396" s="30" t="s">
        <v>339</v>
      </c>
      <c r="D396" s="30" t="s">
        <v>292</v>
      </c>
      <c r="E396" s="31" t="s">
        <v>327</v>
      </c>
      <c r="F396" s="32">
        <v>29704.02</v>
      </c>
      <c r="G396" s="33">
        <f t="shared" si="6"/>
        <v>901506246.76999569</v>
      </c>
    </row>
    <row r="397" spans="1:7" ht="31.8">
      <c r="A397" s="30">
        <v>5</v>
      </c>
      <c r="B397" s="30" t="s">
        <v>435</v>
      </c>
      <c r="C397" s="30" t="s">
        <v>339</v>
      </c>
      <c r="D397" s="30" t="s">
        <v>292</v>
      </c>
      <c r="E397" s="31" t="s">
        <v>327</v>
      </c>
      <c r="F397" s="32">
        <v>44927.24</v>
      </c>
      <c r="G397" s="33">
        <f t="shared" si="6"/>
        <v>901506246.76999569</v>
      </c>
    </row>
    <row r="398" spans="1:7" ht="31.8">
      <c r="A398" s="30">
        <v>5</v>
      </c>
      <c r="B398" s="30" t="s">
        <v>435</v>
      </c>
      <c r="C398" s="30" t="s">
        <v>339</v>
      </c>
      <c r="D398" s="30" t="s">
        <v>292</v>
      </c>
      <c r="E398" s="31" t="s">
        <v>327</v>
      </c>
      <c r="F398" s="32">
        <v>12415.65</v>
      </c>
      <c r="G398" s="33">
        <f t="shared" si="6"/>
        <v>901506246.76999569</v>
      </c>
    </row>
    <row r="399" spans="1:7" ht="31.8">
      <c r="A399" s="30">
        <v>12</v>
      </c>
      <c r="B399" s="30" t="s">
        <v>435</v>
      </c>
      <c r="C399" s="30" t="s">
        <v>336</v>
      </c>
      <c r="D399" s="30" t="s">
        <v>292</v>
      </c>
      <c r="E399" s="31" t="s">
        <v>327</v>
      </c>
      <c r="F399" s="32">
        <v>1084.8</v>
      </c>
      <c r="G399" s="33">
        <f t="shared" si="6"/>
        <v>901506246.76999569</v>
      </c>
    </row>
    <row r="400" spans="1:7" ht="31.8">
      <c r="A400" s="30">
        <v>6</v>
      </c>
      <c r="B400" s="30" t="s">
        <v>435</v>
      </c>
      <c r="C400" s="30" t="s">
        <v>357</v>
      </c>
      <c r="D400" s="30" t="s">
        <v>292</v>
      </c>
      <c r="E400" s="31" t="s">
        <v>327</v>
      </c>
      <c r="F400" s="32">
        <v>11806.77</v>
      </c>
      <c r="G400" s="33">
        <f t="shared" si="6"/>
        <v>901506246.76999569</v>
      </c>
    </row>
    <row r="401" spans="1:7" ht="31.8">
      <c r="A401" s="30">
        <v>5</v>
      </c>
      <c r="B401" s="30" t="s">
        <v>435</v>
      </c>
      <c r="C401" s="30" t="s">
        <v>339</v>
      </c>
      <c r="D401" s="30" t="s">
        <v>292</v>
      </c>
      <c r="E401" s="31" t="s">
        <v>327</v>
      </c>
      <c r="F401" s="32">
        <v>29722.83</v>
      </c>
      <c r="G401" s="33">
        <f t="shared" si="6"/>
        <v>901506246.76999569</v>
      </c>
    </row>
    <row r="402" spans="1:7" ht="42">
      <c r="A402" s="30">
        <v>1</v>
      </c>
      <c r="B402" s="30" t="s">
        <v>435</v>
      </c>
      <c r="C402" s="30" t="s">
        <v>326</v>
      </c>
      <c r="D402" s="30" t="s">
        <v>292</v>
      </c>
      <c r="E402" s="31" t="s">
        <v>327</v>
      </c>
      <c r="F402" s="32">
        <v>1633.5</v>
      </c>
      <c r="G402" s="33">
        <f t="shared" si="6"/>
        <v>901506246.76999569</v>
      </c>
    </row>
    <row r="403" spans="1:7" ht="42">
      <c r="A403" s="30">
        <v>1</v>
      </c>
      <c r="B403" s="30" t="s">
        <v>435</v>
      </c>
      <c r="C403" s="30" t="s">
        <v>326</v>
      </c>
      <c r="D403" s="30" t="s">
        <v>292</v>
      </c>
      <c r="E403" s="34" t="s">
        <v>327</v>
      </c>
      <c r="F403" s="30">
        <v>25330.639999999999</v>
      </c>
      <c r="G403" s="33">
        <f t="shared" si="6"/>
        <v>901506246.76999569</v>
      </c>
    </row>
    <row r="404" spans="1:7" ht="31.8">
      <c r="A404" s="30">
        <v>6</v>
      </c>
      <c r="B404" s="30" t="s">
        <v>435</v>
      </c>
      <c r="C404" s="30" t="s">
        <v>357</v>
      </c>
      <c r="D404" s="30" t="s">
        <v>292</v>
      </c>
      <c r="E404" s="31" t="s">
        <v>327</v>
      </c>
      <c r="F404" s="30">
        <v>14419.03</v>
      </c>
      <c r="G404" s="33">
        <f t="shared" si="6"/>
        <v>901506246.76999569</v>
      </c>
    </row>
    <row r="405" spans="1:7" ht="42">
      <c r="A405" s="30">
        <v>1</v>
      </c>
      <c r="B405" s="30" t="s">
        <v>435</v>
      </c>
      <c r="C405" s="30" t="s">
        <v>326</v>
      </c>
      <c r="D405" s="30" t="s">
        <v>292</v>
      </c>
      <c r="E405" s="31" t="s">
        <v>327</v>
      </c>
      <c r="F405" s="30">
        <v>1856.25</v>
      </c>
      <c r="G405" s="33">
        <f t="shared" si="6"/>
        <v>901506246.76999569</v>
      </c>
    </row>
    <row r="406" spans="1:7" ht="31.8">
      <c r="A406" s="30">
        <v>5</v>
      </c>
      <c r="B406" s="30" t="s">
        <v>435</v>
      </c>
      <c r="C406" s="30" t="s">
        <v>339</v>
      </c>
      <c r="D406" s="30" t="s">
        <v>292</v>
      </c>
      <c r="E406" s="31" t="s">
        <v>327</v>
      </c>
      <c r="F406" s="32">
        <v>11375.59</v>
      </c>
      <c r="G406" s="33">
        <f t="shared" si="6"/>
        <v>901506246.76999569</v>
      </c>
    </row>
    <row r="407" spans="1:7" ht="42">
      <c r="A407" s="30">
        <v>1</v>
      </c>
      <c r="B407" s="30" t="s">
        <v>435</v>
      </c>
      <c r="C407" s="30" t="s">
        <v>326</v>
      </c>
      <c r="D407" s="30" t="s">
        <v>292</v>
      </c>
      <c r="E407" s="31" t="s">
        <v>327</v>
      </c>
      <c r="F407" s="32">
        <v>83506.8</v>
      </c>
      <c r="G407" s="33">
        <f t="shared" si="6"/>
        <v>901506246.76999569</v>
      </c>
    </row>
    <row r="408" spans="1:7" ht="21.6">
      <c r="A408" s="30">
        <v>19</v>
      </c>
      <c r="B408" s="30" t="s">
        <v>436</v>
      </c>
      <c r="C408" s="30" t="s">
        <v>373</v>
      </c>
      <c r="D408" s="30" t="s">
        <v>292</v>
      </c>
      <c r="E408" s="31" t="s">
        <v>293</v>
      </c>
      <c r="F408" s="32">
        <v>5500</v>
      </c>
      <c r="G408" s="33">
        <f t="shared" si="6"/>
        <v>901506246.76999569</v>
      </c>
    </row>
    <row r="409" spans="1:7" ht="21.6">
      <c r="A409" s="30">
        <v>19</v>
      </c>
      <c r="B409" s="30" t="s">
        <v>436</v>
      </c>
      <c r="C409" s="30" t="s">
        <v>373</v>
      </c>
      <c r="D409" s="30" t="s">
        <v>292</v>
      </c>
      <c r="E409" s="31" t="s">
        <v>293</v>
      </c>
      <c r="F409" s="32">
        <v>26640</v>
      </c>
      <c r="G409" s="33">
        <f t="shared" si="6"/>
        <v>901506246.76999569</v>
      </c>
    </row>
    <row r="410" spans="1:7" ht="21.6">
      <c r="A410" s="30">
        <v>19</v>
      </c>
      <c r="B410" s="30" t="s">
        <v>436</v>
      </c>
      <c r="C410" s="30" t="s">
        <v>373</v>
      </c>
      <c r="D410" s="30" t="s">
        <v>292</v>
      </c>
      <c r="E410" s="31" t="s">
        <v>293</v>
      </c>
      <c r="F410" s="32">
        <v>13597.5</v>
      </c>
      <c r="G410" s="33">
        <f t="shared" si="6"/>
        <v>901506246.76999569</v>
      </c>
    </row>
    <row r="411" spans="1:7" ht="21.6">
      <c r="A411" s="30">
        <v>18</v>
      </c>
      <c r="B411" s="30" t="s">
        <v>436</v>
      </c>
      <c r="C411" s="30" t="s">
        <v>342</v>
      </c>
      <c r="D411" s="30" t="s">
        <v>292</v>
      </c>
      <c r="E411" s="31" t="s">
        <v>293</v>
      </c>
      <c r="F411" s="32">
        <v>60352.92</v>
      </c>
      <c r="G411" s="33">
        <f t="shared" si="6"/>
        <v>901506246.76999569</v>
      </c>
    </row>
    <row r="412" spans="1:7" ht="31.8">
      <c r="A412" s="30">
        <v>2</v>
      </c>
      <c r="B412" s="30" t="s">
        <v>436</v>
      </c>
      <c r="C412" s="30" t="s">
        <v>360</v>
      </c>
      <c r="D412" s="30" t="s">
        <v>292</v>
      </c>
      <c r="E412" s="31" t="s">
        <v>293</v>
      </c>
      <c r="F412" s="32">
        <v>17760</v>
      </c>
      <c r="G412" s="33">
        <f t="shared" si="6"/>
        <v>901506246.76999569</v>
      </c>
    </row>
    <row r="413" spans="1:7" ht="21.6">
      <c r="A413" s="30">
        <v>18</v>
      </c>
      <c r="B413" s="30" t="s">
        <v>436</v>
      </c>
      <c r="C413" s="30" t="s">
        <v>342</v>
      </c>
      <c r="D413" s="30" t="s">
        <v>292</v>
      </c>
      <c r="E413" s="31" t="s">
        <v>293</v>
      </c>
      <c r="F413" s="32">
        <v>40209.75</v>
      </c>
      <c r="G413" s="33">
        <f t="shared" si="6"/>
        <v>901506246.76999569</v>
      </c>
    </row>
    <row r="414" spans="1:7" ht="21.6">
      <c r="A414" s="30">
        <v>18</v>
      </c>
      <c r="B414" s="30" t="s">
        <v>436</v>
      </c>
      <c r="C414" s="30" t="s">
        <v>342</v>
      </c>
      <c r="D414" s="30" t="s">
        <v>292</v>
      </c>
      <c r="E414" s="31" t="s">
        <v>293</v>
      </c>
      <c r="F414" s="30">
        <v>18870</v>
      </c>
      <c r="G414" s="33">
        <f t="shared" si="6"/>
        <v>901506246.76999569</v>
      </c>
    </row>
    <row r="415" spans="1:7" ht="31.8">
      <c r="A415" s="30">
        <v>2</v>
      </c>
      <c r="B415" s="30" t="s">
        <v>436</v>
      </c>
      <c r="C415" s="30" t="s">
        <v>360</v>
      </c>
      <c r="D415" s="30" t="s">
        <v>292</v>
      </c>
      <c r="E415" s="31" t="s">
        <v>293</v>
      </c>
      <c r="F415" s="32">
        <v>101010</v>
      </c>
      <c r="G415" s="33">
        <f t="shared" si="6"/>
        <v>901506246.76999569</v>
      </c>
    </row>
    <row r="416" spans="1:7" ht="21.6">
      <c r="A416" s="30">
        <v>6</v>
      </c>
      <c r="B416" s="30" t="s">
        <v>436</v>
      </c>
      <c r="C416" s="30" t="s">
        <v>357</v>
      </c>
      <c r="D416" s="30" t="s">
        <v>292</v>
      </c>
      <c r="E416" s="31" t="s">
        <v>293</v>
      </c>
      <c r="F416" s="32">
        <v>19425</v>
      </c>
      <c r="G416" s="33">
        <f t="shared" si="6"/>
        <v>901506246.76999569</v>
      </c>
    </row>
    <row r="417" spans="1:7" ht="21.6">
      <c r="A417" s="30">
        <v>6</v>
      </c>
      <c r="B417" s="30" t="s">
        <v>436</v>
      </c>
      <c r="C417" s="30" t="s">
        <v>357</v>
      </c>
      <c r="D417" s="30" t="s">
        <v>292</v>
      </c>
      <c r="E417" s="31" t="s">
        <v>293</v>
      </c>
      <c r="F417" s="32">
        <v>11793.75</v>
      </c>
      <c r="G417" s="33">
        <f t="shared" si="6"/>
        <v>901506246.76999569</v>
      </c>
    </row>
    <row r="418" spans="1:7" ht="31.8">
      <c r="A418" s="30">
        <v>57</v>
      </c>
      <c r="B418" s="30" t="s">
        <v>436</v>
      </c>
      <c r="C418" s="30" t="s">
        <v>403</v>
      </c>
      <c r="D418" s="30" t="s">
        <v>292</v>
      </c>
      <c r="E418" s="31" t="s">
        <v>293</v>
      </c>
      <c r="F418" s="32">
        <v>3330</v>
      </c>
      <c r="G418" s="33">
        <f t="shared" si="6"/>
        <v>901506246.76999569</v>
      </c>
    </row>
    <row r="419" spans="1:7" ht="31.8">
      <c r="A419" s="30">
        <v>16</v>
      </c>
      <c r="B419" s="30" t="s">
        <v>437</v>
      </c>
      <c r="C419" s="30" t="s">
        <v>68</v>
      </c>
      <c r="D419" s="30" t="s">
        <v>292</v>
      </c>
      <c r="E419" s="31" t="s">
        <v>293</v>
      </c>
      <c r="F419" s="32">
        <v>15041.4</v>
      </c>
      <c r="G419" s="33">
        <f t="shared" si="6"/>
        <v>901506246.76999569</v>
      </c>
    </row>
    <row r="420" spans="1:7" ht="31.8">
      <c r="A420" s="30">
        <v>16</v>
      </c>
      <c r="B420" s="30" t="s">
        <v>437</v>
      </c>
      <c r="C420" s="30" t="s">
        <v>68</v>
      </c>
      <c r="D420" s="30" t="s">
        <v>292</v>
      </c>
      <c r="E420" s="31" t="s">
        <v>293</v>
      </c>
      <c r="F420" s="32">
        <v>291942.7</v>
      </c>
      <c r="G420" s="33">
        <f t="shared" si="6"/>
        <v>901506246.76999569</v>
      </c>
    </row>
    <row r="421" spans="1:7" ht="31.8">
      <c r="A421" s="30">
        <v>5</v>
      </c>
      <c r="B421" s="30" t="s">
        <v>438</v>
      </c>
      <c r="C421" s="30" t="s">
        <v>339</v>
      </c>
      <c r="D421" s="30" t="s">
        <v>292</v>
      </c>
      <c r="E421" s="31" t="s">
        <v>327</v>
      </c>
      <c r="F421" s="32">
        <v>765385.72</v>
      </c>
      <c r="G421" s="33">
        <f t="shared" si="6"/>
        <v>901506246.76999569</v>
      </c>
    </row>
    <row r="422" spans="1:7" ht="31.8">
      <c r="A422" s="30">
        <v>5</v>
      </c>
      <c r="B422" s="30" t="s">
        <v>439</v>
      </c>
      <c r="C422" s="30" t="s">
        <v>339</v>
      </c>
      <c r="D422" s="30" t="s">
        <v>292</v>
      </c>
      <c r="E422" s="31" t="s">
        <v>327</v>
      </c>
      <c r="F422" s="32">
        <v>18416.740000000002</v>
      </c>
      <c r="G422" s="33">
        <f t="shared" si="6"/>
        <v>901506246.76999569</v>
      </c>
    </row>
    <row r="423" spans="1:7" ht="42">
      <c r="A423" s="30">
        <v>1</v>
      </c>
      <c r="B423" s="30" t="s">
        <v>440</v>
      </c>
      <c r="C423" s="30" t="s">
        <v>326</v>
      </c>
      <c r="D423" s="30" t="s">
        <v>292</v>
      </c>
      <c r="E423" s="31" t="s">
        <v>327</v>
      </c>
      <c r="F423" s="32">
        <v>31203.96</v>
      </c>
      <c r="G423" s="33">
        <f t="shared" si="6"/>
        <v>901506246.76999569</v>
      </c>
    </row>
    <row r="424" spans="1:7" ht="31.8">
      <c r="A424" s="30">
        <v>7</v>
      </c>
      <c r="B424" s="30" t="s">
        <v>441</v>
      </c>
      <c r="C424" s="30" t="s">
        <v>359</v>
      </c>
      <c r="D424" s="30" t="s">
        <v>292</v>
      </c>
      <c r="E424" s="31" t="s">
        <v>293</v>
      </c>
      <c r="F424" s="32">
        <v>102847.92</v>
      </c>
      <c r="G424" s="33">
        <f t="shared" si="6"/>
        <v>901506246.76999569</v>
      </c>
    </row>
    <row r="425" spans="1:7" ht="31.8">
      <c r="A425" s="30">
        <v>8</v>
      </c>
      <c r="B425" s="30" t="s">
        <v>441</v>
      </c>
      <c r="C425" s="30" t="s">
        <v>335</v>
      </c>
      <c r="D425" s="30" t="s">
        <v>292</v>
      </c>
      <c r="E425" s="31" t="s">
        <v>299</v>
      </c>
      <c r="F425" s="32">
        <v>25000</v>
      </c>
      <c r="G425" s="33">
        <f t="shared" si="6"/>
        <v>901506246.76999569</v>
      </c>
    </row>
    <row r="426" spans="1:7" ht="31.8">
      <c r="A426" s="30">
        <v>8</v>
      </c>
      <c r="B426" s="30" t="s">
        <v>441</v>
      </c>
      <c r="C426" s="30" t="s">
        <v>335</v>
      </c>
      <c r="D426" s="30" t="s">
        <v>292</v>
      </c>
      <c r="E426" s="31" t="s">
        <v>299</v>
      </c>
      <c r="F426" s="32">
        <v>370914.33</v>
      </c>
      <c r="G426" s="33">
        <f t="shared" si="6"/>
        <v>901506246.76999569</v>
      </c>
    </row>
    <row r="427" spans="1:7" ht="31.8">
      <c r="A427" s="30">
        <v>7</v>
      </c>
      <c r="B427" s="30" t="s">
        <v>441</v>
      </c>
      <c r="C427" s="30" t="s">
        <v>359</v>
      </c>
      <c r="D427" s="30" t="s">
        <v>292</v>
      </c>
      <c r="E427" s="31" t="s">
        <v>299</v>
      </c>
      <c r="F427" s="32">
        <v>330514.5</v>
      </c>
      <c r="G427" s="33">
        <f t="shared" si="6"/>
        <v>901506246.76999569</v>
      </c>
    </row>
    <row r="428" spans="1:7" ht="31.8">
      <c r="A428" s="30">
        <v>7</v>
      </c>
      <c r="B428" s="30" t="s">
        <v>441</v>
      </c>
      <c r="C428" s="30" t="s">
        <v>359</v>
      </c>
      <c r="D428" s="30" t="s">
        <v>292</v>
      </c>
      <c r="E428" s="31" t="s">
        <v>299</v>
      </c>
      <c r="F428" s="32">
        <v>26257.05</v>
      </c>
      <c r="G428" s="33">
        <f t="shared" si="6"/>
        <v>901506246.76999569</v>
      </c>
    </row>
    <row r="429" spans="1:7" ht="31.8">
      <c r="A429" s="30">
        <v>8</v>
      </c>
      <c r="B429" s="30" t="s">
        <v>441</v>
      </c>
      <c r="C429" s="30" t="s">
        <v>335</v>
      </c>
      <c r="D429" s="30" t="s">
        <v>292</v>
      </c>
      <c r="E429" s="31" t="s">
        <v>299</v>
      </c>
      <c r="F429" s="30">
        <v>84097.8</v>
      </c>
      <c r="G429" s="33">
        <f t="shared" si="6"/>
        <v>901506246.76999569</v>
      </c>
    </row>
    <row r="430" spans="1:7" ht="31.8">
      <c r="A430" s="30">
        <v>8</v>
      </c>
      <c r="B430" s="30" t="s">
        <v>441</v>
      </c>
      <c r="C430" s="30" t="s">
        <v>335</v>
      </c>
      <c r="D430" s="30" t="s">
        <v>292</v>
      </c>
      <c r="E430" s="31" t="s">
        <v>299</v>
      </c>
      <c r="F430" s="32">
        <v>205218.35</v>
      </c>
      <c r="G430" s="33">
        <f t="shared" si="6"/>
        <v>901506246.76999569</v>
      </c>
    </row>
    <row r="431" spans="1:7" ht="31.8">
      <c r="A431" s="30">
        <v>8</v>
      </c>
      <c r="B431" s="30" t="s">
        <v>441</v>
      </c>
      <c r="C431" s="30" t="s">
        <v>335</v>
      </c>
      <c r="D431" s="30" t="s">
        <v>292</v>
      </c>
      <c r="E431" s="31" t="s">
        <v>299</v>
      </c>
      <c r="F431" s="32">
        <v>38581.25</v>
      </c>
      <c r="G431" s="33">
        <f t="shared" si="6"/>
        <v>901506246.76999569</v>
      </c>
    </row>
    <row r="432" spans="1:7" ht="21.6">
      <c r="A432" s="30">
        <v>5</v>
      </c>
      <c r="B432" s="30" t="s">
        <v>442</v>
      </c>
      <c r="C432" s="30" t="s">
        <v>339</v>
      </c>
      <c r="D432" s="30" t="s">
        <v>292</v>
      </c>
      <c r="E432" s="31" t="s">
        <v>327</v>
      </c>
      <c r="F432" s="32">
        <v>9534.18</v>
      </c>
      <c r="G432" s="33">
        <f t="shared" si="6"/>
        <v>901506246.76999569</v>
      </c>
    </row>
    <row r="433" spans="1:7" ht="42">
      <c r="A433" s="30">
        <v>1</v>
      </c>
      <c r="B433" s="30" t="s">
        <v>443</v>
      </c>
      <c r="C433" s="30" t="s">
        <v>326</v>
      </c>
      <c r="D433" s="30" t="s">
        <v>292</v>
      </c>
      <c r="E433" s="31" t="s">
        <v>327</v>
      </c>
      <c r="F433" s="32">
        <v>1663.2</v>
      </c>
      <c r="G433" s="33">
        <f t="shared" si="6"/>
        <v>901506246.76999569</v>
      </c>
    </row>
    <row r="434" spans="1:7" ht="31.8">
      <c r="A434" s="30">
        <v>5</v>
      </c>
      <c r="B434" s="30" t="s">
        <v>444</v>
      </c>
      <c r="C434" s="30" t="s">
        <v>339</v>
      </c>
      <c r="D434" s="30" t="s">
        <v>292</v>
      </c>
      <c r="E434" s="31" t="s">
        <v>327</v>
      </c>
      <c r="F434" s="32">
        <v>0.01</v>
      </c>
      <c r="G434" s="33">
        <f t="shared" si="6"/>
        <v>901506246.76999569</v>
      </c>
    </row>
    <row r="435" spans="1:7" ht="31.8">
      <c r="A435" s="30">
        <v>16</v>
      </c>
      <c r="B435" s="30" t="s">
        <v>445</v>
      </c>
      <c r="C435" s="30" t="s">
        <v>68</v>
      </c>
      <c r="D435" s="30" t="s">
        <v>292</v>
      </c>
      <c r="E435" s="31" t="s">
        <v>293</v>
      </c>
      <c r="F435" s="32">
        <v>0.01</v>
      </c>
      <c r="G435" s="33">
        <f t="shared" si="6"/>
        <v>901506246.76999569</v>
      </c>
    </row>
    <row r="436" spans="1:7" ht="31.8">
      <c r="A436" s="30">
        <v>12</v>
      </c>
      <c r="B436" s="30" t="s">
        <v>446</v>
      </c>
      <c r="C436" s="30" t="s">
        <v>336</v>
      </c>
      <c r="D436" s="30" t="s">
        <v>292</v>
      </c>
      <c r="E436" s="31" t="s">
        <v>447</v>
      </c>
      <c r="F436" s="32">
        <v>37540.400000000001</v>
      </c>
      <c r="G436" s="33">
        <f t="shared" si="6"/>
        <v>901506246.76999569</v>
      </c>
    </row>
    <row r="437" spans="1:7" ht="42">
      <c r="A437" s="30">
        <v>13</v>
      </c>
      <c r="B437" s="30" t="s">
        <v>446</v>
      </c>
      <c r="C437" s="30" t="s">
        <v>367</v>
      </c>
      <c r="D437" s="30" t="s">
        <v>292</v>
      </c>
      <c r="E437" s="31" t="s">
        <v>447</v>
      </c>
      <c r="F437" s="32">
        <v>8811</v>
      </c>
      <c r="G437" s="33">
        <f t="shared" si="6"/>
        <v>901506246.76999569</v>
      </c>
    </row>
    <row r="438" spans="1:7" ht="31.8">
      <c r="A438" s="30">
        <v>8</v>
      </c>
      <c r="B438" s="30" t="s">
        <v>448</v>
      </c>
      <c r="C438" s="30" t="s">
        <v>335</v>
      </c>
      <c r="D438" s="30" t="s">
        <v>292</v>
      </c>
      <c r="E438" s="31" t="s">
        <v>293</v>
      </c>
      <c r="F438" s="32">
        <v>7491.94</v>
      </c>
      <c r="G438" s="33">
        <f t="shared" si="6"/>
        <v>901506246.76999569</v>
      </c>
    </row>
    <row r="439" spans="1:7" ht="42">
      <c r="A439" s="30">
        <v>13</v>
      </c>
      <c r="B439" s="30" t="s">
        <v>448</v>
      </c>
      <c r="C439" s="30" t="s">
        <v>367</v>
      </c>
      <c r="D439" s="30" t="s">
        <v>292</v>
      </c>
      <c r="E439" s="31" t="s">
        <v>293</v>
      </c>
      <c r="F439" s="32">
        <v>14180.24</v>
      </c>
      <c r="G439" s="33">
        <f t="shared" si="6"/>
        <v>901506246.76999569</v>
      </c>
    </row>
    <row r="440" spans="1:7" ht="31.8">
      <c r="A440" s="30">
        <v>6</v>
      </c>
      <c r="B440" s="30" t="s">
        <v>448</v>
      </c>
      <c r="C440" s="30" t="s">
        <v>357</v>
      </c>
      <c r="D440" s="30" t="s">
        <v>292</v>
      </c>
      <c r="E440" s="31" t="s">
        <v>293</v>
      </c>
      <c r="F440" s="32">
        <v>4614.8</v>
      </c>
      <c r="G440" s="33">
        <f t="shared" si="6"/>
        <v>901506246.76999569</v>
      </c>
    </row>
    <row r="441" spans="1:7" ht="42">
      <c r="A441" s="30">
        <v>13</v>
      </c>
      <c r="B441" s="30" t="s">
        <v>448</v>
      </c>
      <c r="C441" s="30" t="s">
        <v>367</v>
      </c>
      <c r="D441" s="30" t="s">
        <v>292</v>
      </c>
      <c r="E441" s="31" t="s">
        <v>293</v>
      </c>
      <c r="F441" s="32">
        <v>18144.75</v>
      </c>
      <c r="G441" s="33">
        <f t="shared" si="6"/>
        <v>901506246.76999569</v>
      </c>
    </row>
    <row r="442" spans="1:7" ht="31.8">
      <c r="A442" s="30">
        <v>4</v>
      </c>
      <c r="B442" s="30" t="s">
        <v>448</v>
      </c>
      <c r="C442" s="30" t="s">
        <v>355</v>
      </c>
      <c r="D442" s="30" t="s">
        <v>292</v>
      </c>
      <c r="E442" s="31" t="s">
        <v>293</v>
      </c>
      <c r="F442" s="32">
        <v>8963.11</v>
      </c>
      <c r="G442" s="33">
        <f t="shared" si="6"/>
        <v>901506246.76999569</v>
      </c>
    </row>
    <row r="443" spans="1:7" ht="31.8">
      <c r="A443" s="30">
        <v>3</v>
      </c>
      <c r="B443" s="30" t="s">
        <v>448</v>
      </c>
      <c r="C443" s="30" t="s">
        <v>337</v>
      </c>
      <c r="D443" s="30" t="s">
        <v>292</v>
      </c>
      <c r="E443" s="31" t="s">
        <v>293</v>
      </c>
      <c r="F443" s="32">
        <v>59558.05</v>
      </c>
      <c r="G443" s="33">
        <f t="shared" si="6"/>
        <v>901506246.76999569</v>
      </c>
    </row>
    <row r="444" spans="1:7" ht="31.8">
      <c r="A444" s="30">
        <v>25</v>
      </c>
      <c r="B444" s="30" t="s">
        <v>449</v>
      </c>
      <c r="C444" s="30" t="s">
        <v>386</v>
      </c>
      <c r="D444" s="30" t="s">
        <v>292</v>
      </c>
      <c r="E444" s="31" t="s">
        <v>352</v>
      </c>
      <c r="F444" s="32">
        <v>8731.7999999999993</v>
      </c>
      <c r="G444" s="33">
        <f t="shared" si="6"/>
        <v>901506246.76999569</v>
      </c>
    </row>
    <row r="445" spans="1:7" ht="21.6">
      <c r="A445" s="30">
        <v>3</v>
      </c>
      <c r="B445" s="30" t="s">
        <v>449</v>
      </c>
      <c r="C445" s="30" t="s">
        <v>337</v>
      </c>
      <c r="D445" s="30" t="s">
        <v>292</v>
      </c>
      <c r="E445" s="31" t="s">
        <v>293</v>
      </c>
      <c r="F445" s="32">
        <v>3467.7</v>
      </c>
      <c r="G445" s="33">
        <f t="shared" si="6"/>
        <v>901506246.76999569</v>
      </c>
    </row>
    <row r="446" spans="1:7" ht="21.6">
      <c r="A446" s="30">
        <v>3</v>
      </c>
      <c r="B446" s="30" t="s">
        <v>449</v>
      </c>
      <c r="C446" s="30" t="s">
        <v>337</v>
      </c>
      <c r="D446" s="30" t="s">
        <v>292</v>
      </c>
      <c r="E446" s="31" t="s">
        <v>352</v>
      </c>
      <c r="F446" s="32">
        <v>28890</v>
      </c>
      <c r="G446" s="33">
        <f t="shared" si="6"/>
        <v>901506246.76999569</v>
      </c>
    </row>
    <row r="447" spans="1:7" ht="42">
      <c r="A447" s="30">
        <v>8</v>
      </c>
      <c r="B447" s="30" t="s">
        <v>450</v>
      </c>
      <c r="C447" s="30" t="s">
        <v>335</v>
      </c>
      <c r="D447" s="30" t="s">
        <v>292</v>
      </c>
      <c r="E447" s="31" t="s">
        <v>302</v>
      </c>
      <c r="F447" s="32">
        <v>0</v>
      </c>
      <c r="G447" s="33">
        <f t="shared" si="6"/>
        <v>901506246.76999569</v>
      </c>
    </row>
    <row r="448" spans="1:7" ht="42">
      <c r="A448" s="30">
        <v>1</v>
      </c>
      <c r="B448" s="30" t="s">
        <v>450</v>
      </c>
      <c r="C448" s="30" t="s">
        <v>326</v>
      </c>
      <c r="D448" s="30" t="s">
        <v>292</v>
      </c>
      <c r="E448" s="31" t="s">
        <v>302</v>
      </c>
      <c r="F448" s="32">
        <v>9451.2800000000007</v>
      </c>
      <c r="G448" s="33">
        <f t="shared" si="6"/>
        <v>901506246.76999569</v>
      </c>
    </row>
    <row r="449" spans="1:7" ht="42">
      <c r="A449" s="30">
        <v>3</v>
      </c>
      <c r="B449" s="30" t="s">
        <v>450</v>
      </c>
      <c r="C449" s="30" t="s">
        <v>337</v>
      </c>
      <c r="D449" s="30" t="s">
        <v>292</v>
      </c>
      <c r="E449" s="31" t="s">
        <v>302</v>
      </c>
      <c r="F449" s="32">
        <v>2373</v>
      </c>
      <c r="G449" s="33">
        <f t="shared" si="6"/>
        <v>901506246.76999569</v>
      </c>
    </row>
    <row r="450" spans="1:7" ht="42">
      <c r="A450" s="30">
        <v>6</v>
      </c>
      <c r="B450" s="30" t="s">
        <v>450</v>
      </c>
      <c r="C450" s="30" t="s">
        <v>357</v>
      </c>
      <c r="D450" s="30" t="s">
        <v>292</v>
      </c>
      <c r="E450" s="31" t="s">
        <v>302</v>
      </c>
      <c r="F450" s="32">
        <v>8814</v>
      </c>
      <c r="G450" s="33">
        <f t="shared" si="6"/>
        <v>901506246.76999569</v>
      </c>
    </row>
    <row r="451" spans="1:7" ht="42">
      <c r="A451" s="30">
        <v>4</v>
      </c>
      <c r="B451" s="30" t="s">
        <v>450</v>
      </c>
      <c r="C451" s="30" t="s">
        <v>355</v>
      </c>
      <c r="D451" s="30" t="s">
        <v>292</v>
      </c>
      <c r="E451" s="31" t="s">
        <v>302</v>
      </c>
      <c r="F451" s="32">
        <v>1130</v>
      </c>
      <c r="G451" s="33">
        <f t="shared" ref="G451:G514" si="7">SUM($F$2:$F$100000)</f>
        <v>901506246.76999569</v>
      </c>
    </row>
    <row r="452" spans="1:7" ht="42">
      <c r="A452" s="30">
        <v>8</v>
      </c>
      <c r="B452" s="30" t="s">
        <v>450</v>
      </c>
      <c r="C452" s="30" t="s">
        <v>335</v>
      </c>
      <c r="D452" s="30" t="s">
        <v>292</v>
      </c>
      <c r="E452" s="31" t="s">
        <v>302</v>
      </c>
      <c r="F452" s="32">
        <v>2542.5</v>
      </c>
      <c r="G452" s="33">
        <f t="shared" si="7"/>
        <v>901506246.76999569</v>
      </c>
    </row>
    <row r="453" spans="1:7" ht="42">
      <c r="A453" s="30">
        <v>12</v>
      </c>
      <c r="B453" s="30" t="s">
        <v>450</v>
      </c>
      <c r="C453" s="30" t="s">
        <v>336</v>
      </c>
      <c r="D453" s="30" t="s">
        <v>292</v>
      </c>
      <c r="E453" s="31" t="s">
        <v>302</v>
      </c>
      <c r="F453" s="32">
        <v>1356</v>
      </c>
      <c r="G453" s="33">
        <f t="shared" si="7"/>
        <v>901506246.76999569</v>
      </c>
    </row>
    <row r="454" spans="1:7" ht="42">
      <c r="A454" s="30">
        <v>8</v>
      </c>
      <c r="B454" s="30" t="s">
        <v>450</v>
      </c>
      <c r="C454" s="30" t="s">
        <v>335</v>
      </c>
      <c r="D454" s="30" t="s">
        <v>292</v>
      </c>
      <c r="E454" s="31" t="s">
        <v>302</v>
      </c>
      <c r="F454" s="32">
        <v>1005.7</v>
      </c>
      <c r="G454" s="33">
        <f t="shared" si="7"/>
        <v>901506246.76999569</v>
      </c>
    </row>
    <row r="455" spans="1:7" ht="42">
      <c r="A455" s="30">
        <v>8</v>
      </c>
      <c r="B455" s="30" t="s">
        <v>450</v>
      </c>
      <c r="C455" s="30" t="s">
        <v>335</v>
      </c>
      <c r="D455" s="30" t="s">
        <v>292</v>
      </c>
      <c r="E455" s="31" t="s">
        <v>302</v>
      </c>
      <c r="F455" s="32">
        <v>474.6</v>
      </c>
      <c r="G455" s="33">
        <f t="shared" si="7"/>
        <v>901506246.76999569</v>
      </c>
    </row>
    <row r="456" spans="1:7" ht="42">
      <c r="A456" s="30">
        <v>8</v>
      </c>
      <c r="B456" s="30" t="s">
        <v>450</v>
      </c>
      <c r="C456" s="30" t="s">
        <v>335</v>
      </c>
      <c r="D456" s="30" t="s">
        <v>292</v>
      </c>
      <c r="E456" s="31" t="s">
        <v>302</v>
      </c>
      <c r="F456" s="32">
        <v>1977.5</v>
      </c>
      <c r="G456" s="33">
        <f t="shared" si="7"/>
        <v>901506246.76999569</v>
      </c>
    </row>
    <row r="457" spans="1:7" ht="42">
      <c r="A457" s="30">
        <v>1</v>
      </c>
      <c r="B457" s="30" t="s">
        <v>450</v>
      </c>
      <c r="C457" s="30" t="s">
        <v>326</v>
      </c>
      <c r="D457" s="30" t="s">
        <v>292</v>
      </c>
      <c r="E457" s="31" t="s">
        <v>302</v>
      </c>
      <c r="F457" s="32">
        <v>3712.5</v>
      </c>
      <c r="G457" s="33">
        <f t="shared" si="7"/>
        <v>901506246.76999569</v>
      </c>
    </row>
    <row r="458" spans="1:7" ht="42">
      <c r="A458" s="30">
        <v>1</v>
      </c>
      <c r="B458" s="30" t="s">
        <v>450</v>
      </c>
      <c r="C458" s="30" t="s">
        <v>326</v>
      </c>
      <c r="D458" s="30" t="s">
        <v>292</v>
      </c>
      <c r="E458" s="31" t="s">
        <v>302</v>
      </c>
      <c r="F458" s="30">
        <v>6073.65</v>
      </c>
      <c r="G458" s="33">
        <f t="shared" si="7"/>
        <v>901506246.76999569</v>
      </c>
    </row>
    <row r="459" spans="1:7" ht="42">
      <c r="A459" s="30">
        <v>3</v>
      </c>
      <c r="B459" s="30" t="s">
        <v>450</v>
      </c>
      <c r="C459" s="30" t="s">
        <v>337</v>
      </c>
      <c r="D459" s="30" t="s">
        <v>292</v>
      </c>
      <c r="E459" s="31" t="s">
        <v>302</v>
      </c>
      <c r="F459" s="32">
        <v>2655.5</v>
      </c>
      <c r="G459" s="33">
        <f t="shared" si="7"/>
        <v>901506246.76999569</v>
      </c>
    </row>
    <row r="460" spans="1:7" ht="42">
      <c r="A460" s="30">
        <v>12</v>
      </c>
      <c r="B460" s="30" t="s">
        <v>450</v>
      </c>
      <c r="C460" s="30" t="s">
        <v>336</v>
      </c>
      <c r="D460" s="30" t="s">
        <v>292</v>
      </c>
      <c r="E460" s="31" t="s">
        <v>302</v>
      </c>
      <c r="F460" s="32">
        <v>678</v>
      </c>
      <c r="G460" s="33">
        <f t="shared" si="7"/>
        <v>901506246.76999569</v>
      </c>
    </row>
    <row r="461" spans="1:7" ht="42">
      <c r="A461" s="30">
        <v>13</v>
      </c>
      <c r="B461" s="30" t="s">
        <v>450</v>
      </c>
      <c r="C461" s="30" t="s">
        <v>367</v>
      </c>
      <c r="D461" s="30" t="s">
        <v>292</v>
      </c>
      <c r="E461" s="31" t="s">
        <v>302</v>
      </c>
      <c r="F461" s="32">
        <v>3051</v>
      </c>
      <c r="G461" s="33">
        <f t="shared" si="7"/>
        <v>901506246.76999569</v>
      </c>
    </row>
    <row r="462" spans="1:7" ht="42">
      <c r="A462" s="30">
        <v>2</v>
      </c>
      <c r="B462" s="30" t="s">
        <v>450</v>
      </c>
      <c r="C462" s="30" t="s">
        <v>360</v>
      </c>
      <c r="D462" s="30" t="s">
        <v>292</v>
      </c>
      <c r="E462" s="31" t="s">
        <v>302</v>
      </c>
      <c r="F462" s="32">
        <v>339</v>
      </c>
      <c r="G462" s="33">
        <f t="shared" si="7"/>
        <v>901506246.76999569</v>
      </c>
    </row>
    <row r="463" spans="1:7" ht="42">
      <c r="A463" s="30">
        <v>1</v>
      </c>
      <c r="B463" s="30" t="s">
        <v>450</v>
      </c>
      <c r="C463" s="30" t="s">
        <v>326</v>
      </c>
      <c r="D463" s="30" t="s">
        <v>292</v>
      </c>
      <c r="E463" s="31" t="s">
        <v>302</v>
      </c>
      <c r="F463" s="32">
        <v>9736.65</v>
      </c>
      <c r="G463" s="33">
        <f t="shared" si="7"/>
        <v>901506246.76999569</v>
      </c>
    </row>
    <row r="464" spans="1:7" ht="42">
      <c r="A464" s="30">
        <v>3</v>
      </c>
      <c r="B464" s="30" t="s">
        <v>450</v>
      </c>
      <c r="C464" s="30" t="s">
        <v>337</v>
      </c>
      <c r="D464" s="30" t="s">
        <v>292</v>
      </c>
      <c r="E464" s="34" t="s">
        <v>302</v>
      </c>
      <c r="F464" s="32">
        <v>5932.5</v>
      </c>
      <c r="G464" s="33">
        <f t="shared" si="7"/>
        <v>901506246.76999569</v>
      </c>
    </row>
    <row r="465" spans="1:7" ht="42">
      <c r="A465" s="30">
        <v>3</v>
      </c>
      <c r="B465" s="30" t="s">
        <v>450</v>
      </c>
      <c r="C465" s="30" t="s">
        <v>337</v>
      </c>
      <c r="D465" s="30" t="s">
        <v>292</v>
      </c>
      <c r="E465" s="31" t="s">
        <v>302</v>
      </c>
      <c r="F465" s="32">
        <v>5932.5</v>
      </c>
      <c r="G465" s="33">
        <f t="shared" si="7"/>
        <v>901506246.76999569</v>
      </c>
    </row>
    <row r="466" spans="1:7" ht="42">
      <c r="A466" s="30">
        <v>1</v>
      </c>
      <c r="B466" s="30" t="s">
        <v>450</v>
      </c>
      <c r="C466" s="30" t="s">
        <v>326</v>
      </c>
      <c r="D466" s="30" t="s">
        <v>292</v>
      </c>
      <c r="E466" s="31" t="s">
        <v>302</v>
      </c>
      <c r="F466" s="32">
        <v>5781.6</v>
      </c>
      <c r="G466" s="33">
        <f t="shared" si="7"/>
        <v>901506246.76999569</v>
      </c>
    </row>
    <row r="467" spans="1:7" ht="42">
      <c r="A467" s="30">
        <v>2</v>
      </c>
      <c r="B467" s="30" t="s">
        <v>450</v>
      </c>
      <c r="C467" s="30" t="s">
        <v>360</v>
      </c>
      <c r="D467" s="30" t="s">
        <v>292</v>
      </c>
      <c r="E467" s="31" t="s">
        <v>302</v>
      </c>
      <c r="F467" s="32">
        <v>1695</v>
      </c>
      <c r="G467" s="33">
        <f t="shared" si="7"/>
        <v>901506246.76999569</v>
      </c>
    </row>
    <row r="468" spans="1:7" ht="42">
      <c r="A468" s="30">
        <v>8</v>
      </c>
      <c r="B468" s="30" t="s">
        <v>450</v>
      </c>
      <c r="C468" s="30" t="s">
        <v>335</v>
      </c>
      <c r="D468" s="30" t="s">
        <v>292</v>
      </c>
      <c r="E468" s="31" t="s">
        <v>302</v>
      </c>
      <c r="F468" s="32">
        <v>1695</v>
      </c>
      <c r="G468" s="33">
        <f t="shared" si="7"/>
        <v>901506246.76999569</v>
      </c>
    </row>
    <row r="469" spans="1:7" ht="42">
      <c r="A469" s="30">
        <v>5</v>
      </c>
      <c r="B469" s="30" t="s">
        <v>450</v>
      </c>
      <c r="C469" s="30" t="s">
        <v>339</v>
      </c>
      <c r="D469" s="30" t="s">
        <v>292</v>
      </c>
      <c r="E469" s="31" t="s">
        <v>302</v>
      </c>
      <c r="F469" s="32">
        <v>2260</v>
      </c>
      <c r="G469" s="33">
        <f t="shared" si="7"/>
        <v>901506246.76999569</v>
      </c>
    </row>
    <row r="470" spans="1:7" ht="42">
      <c r="A470" s="30">
        <v>3</v>
      </c>
      <c r="B470" s="30" t="s">
        <v>450</v>
      </c>
      <c r="C470" s="30" t="s">
        <v>337</v>
      </c>
      <c r="D470" s="30" t="s">
        <v>292</v>
      </c>
      <c r="E470" s="31" t="s">
        <v>302</v>
      </c>
      <c r="F470" s="32">
        <v>6780</v>
      </c>
      <c r="G470" s="33">
        <f t="shared" si="7"/>
        <v>901506246.76999569</v>
      </c>
    </row>
    <row r="471" spans="1:7" ht="31.8">
      <c r="A471" s="30">
        <v>12</v>
      </c>
      <c r="B471" s="30" t="s">
        <v>451</v>
      </c>
      <c r="C471" s="30" t="s">
        <v>336</v>
      </c>
      <c r="D471" s="30" t="s">
        <v>292</v>
      </c>
      <c r="E471" s="31" t="s">
        <v>302</v>
      </c>
      <c r="F471" s="32">
        <v>32490</v>
      </c>
      <c r="G471" s="33">
        <f t="shared" si="7"/>
        <v>901506246.76999569</v>
      </c>
    </row>
    <row r="472" spans="1:7" ht="31.8">
      <c r="A472" s="30">
        <v>12</v>
      </c>
      <c r="B472" s="30" t="s">
        <v>451</v>
      </c>
      <c r="C472" s="30" t="s">
        <v>336</v>
      </c>
      <c r="D472" s="30" t="s">
        <v>292</v>
      </c>
      <c r="E472" s="31" t="s">
        <v>302</v>
      </c>
      <c r="F472" s="32">
        <v>1140</v>
      </c>
      <c r="G472" s="33">
        <f t="shared" si="7"/>
        <v>901506246.76999569</v>
      </c>
    </row>
    <row r="473" spans="1:7" ht="31.8">
      <c r="A473" s="30">
        <v>12</v>
      </c>
      <c r="B473" s="30" t="s">
        <v>451</v>
      </c>
      <c r="C473" s="30" t="s">
        <v>336</v>
      </c>
      <c r="D473" s="30" t="s">
        <v>292</v>
      </c>
      <c r="E473" s="31" t="s">
        <v>302</v>
      </c>
      <c r="F473" s="32">
        <v>19237.5</v>
      </c>
      <c r="G473" s="33">
        <f t="shared" si="7"/>
        <v>901506246.76999569</v>
      </c>
    </row>
    <row r="474" spans="1:7" ht="31.8">
      <c r="A474" s="30">
        <v>12</v>
      </c>
      <c r="B474" s="30" t="s">
        <v>451</v>
      </c>
      <c r="C474" s="30" t="s">
        <v>336</v>
      </c>
      <c r="D474" s="30" t="s">
        <v>292</v>
      </c>
      <c r="E474" s="31" t="s">
        <v>327</v>
      </c>
      <c r="F474" s="32">
        <v>185046.98</v>
      </c>
      <c r="G474" s="33">
        <f t="shared" si="7"/>
        <v>901506246.76999569</v>
      </c>
    </row>
    <row r="475" spans="1:7" ht="21.6">
      <c r="A475" s="30">
        <v>6</v>
      </c>
      <c r="B475" s="30" t="s">
        <v>451</v>
      </c>
      <c r="C475" s="30" t="s">
        <v>357</v>
      </c>
      <c r="D475" s="30" t="s">
        <v>292</v>
      </c>
      <c r="E475" s="31" t="s">
        <v>327</v>
      </c>
      <c r="F475" s="32">
        <v>12540</v>
      </c>
      <c r="G475" s="33">
        <f t="shared" si="7"/>
        <v>901506246.76999569</v>
      </c>
    </row>
    <row r="476" spans="1:7" ht="42">
      <c r="A476" s="30">
        <v>1</v>
      </c>
      <c r="B476" s="30" t="s">
        <v>451</v>
      </c>
      <c r="C476" s="30" t="s">
        <v>326</v>
      </c>
      <c r="D476" s="30" t="s">
        <v>292</v>
      </c>
      <c r="E476" s="31" t="s">
        <v>327</v>
      </c>
      <c r="F476" s="32">
        <v>2600</v>
      </c>
      <c r="G476" s="33">
        <f t="shared" si="7"/>
        <v>901506246.76999569</v>
      </c>
    </row>
    <row r="477" spans="1:7" ht="31.8">
      <c r="A477" s="30">
        <v>2</v>
      </c>
      <c r="B477" s="30" t="s">
        <v>452</v>
      </c>
      <c r="C477" s="30" t="s">
        <v>360</v>
      </c>
      <c r="D477" s="30" t="s">
        <v>292</v>
      </c>
      <c r="E477" s="31" t="s">
        <v>299</v>
      </c>
      <c r="F477" s="32">
        <v>467391.75</v>
      </c>
      <c r="G477" s="33">
        <f t="shared" si="7"/>
        <v>901506246.76999569</v>
      </c>
    </row>
    <row r="478" spans="1:7" ht="31.8">
      <c r="A478" s="30">
        <v>2</v>
      </c>
      <c r="B478" s="30" t="s">
        <v>452</v>
      </c>
      <c r="C478" s="30" t="s">
        <v>360</v>
      </c>
      <c r="D478" s="30" t="s">
        <v>292</v>
      </c>
      <c r="E478" s="31" t="s">
        <v>299</v>
      </c>
      <c r="F478" s="32">
        <v>597177.75</v>
      </c>
      <c r="G478" s="33">
        <f t="shared" si="7"/>
        <v>901506246.76999569</v>
      </c>
    </row>
    <row r="479" spans="1:7" ht="21.6">
      <c r="A479" s="30">
        <v>3</v>
      </c>
      <c r="B479" s="30" t="s">
        <v>453</v>
      </c>
      <c r="C479" s="30" t="s">
        <v>337</v>
      </c>
      <c r="D479" s="30" t="s">
        <v>292</v>
      </c>
      <c r="E479" s="31" t="s">
        <v>302</v>
      </c>
      <c r="F479" s="32">
        <v>7232</v>
      </c>
      <c r="G479" s="33">
        <f t="shared" si="7"/>
        <v>901506246.76999569</v>
      </c>
    </row>
    <row r="480" spans="1:7" ht="31.8">
      <c r="A480" s="30">
        <v>7</v>
      </c>
      <c r="B480" s="30" t="s">
        <v>453</v>
      </c>
      <c r="C480" s="30" t="s">
        <v>359</v>
      </c>
      <c r="D480" s="30" t="s">
        <v>292</v>
      </c>
      <c r="E480" s="31" t="s">
        <v>302</v>
      </c>
      <c r="F480" s="32">
        <v>542.4</v>
      </c>
      <c r="G480" s="33">
        <f t="shared" si="7"/>
        <v>901506246.76999569</v>
      </c>
    </row>
    <row r="481" spans="1:7" ht="31.8">
      <c r="A481" s="30">
        <v>10</v>
      </c>
      <c r="B481" s="30" t="s">
        <v>453</v>
      </c>
      <c r="C481" s="30" t="s">
        <v>454</v>
      </c>
      <c r="D481" s="30" t="s">
        <v>292</v>
      </c>
      <c r="E481" s="31" t="s">
        <v>302</v>
      </c>
      <c r="F481" s="32">
        <v>2373</v>
      </c>
      <c r="G481" s="33">
        <f t="shared" si="7"/>
        <v>901506246.76999569</v>
      </c>
    </row>
    <row r="482" spans="1:7" ht="21.6">
      <c r="A482" s="30">
        <v>3</v>
      </c>
      <c r="B482" s="30" t="s">
        <v>453</v>
      </c>
      <c r="C482" s="30" t="s">
        <v>337</v>
      </c>
      <c r="D482" s="30" t="s">
        <v>292</v>
      </c>
      <c r="E482" s="31" t="s">
        <v>302</v>
      </c>
      <c r="F482" s="32">
        <v>4407</v>
      </c>
      <c r="G482" s="33">
        <f t="shared" si="7"/>
        <v>901506246.76999569</v>
      </c>
    </row>
    <row r="483" spans="1:7" ht="31.8">
      <c r="A483" s="30">
        <v>11</v>
      </c>
      <c r="B483" s="30" t="s">
        <v>453</v>
      </c>
      <c r="C483" s="30" t="s">
        <v>455</v>
      </c>
      <c r="D483" s="30" t="s">
        <v>292</v>
      </c>
      <c r="E483" s="31" t="s">
        <v>302</v>
      </c>
      <c r="F483" s="32">
        <v>1932.3</v>
      </c>
      <c r="G483" s="33">
        <f t="shared" si="7"/>
        <v>901506246.76999569</v>
      </c>
    </row>
    <row r="484" spans="1:7" ht="21.6">
      <c r="A484" s="30">
        <v>3</v>
      </c>
      <c r="B484" s="30" t="s">
        <v>453</v>
      </c>
      <c r="C484" s="30" t="s">
        <v>337</v>
      </c>
      <c r="D484" s="30" t="s">
        <v>292</v>
      </c>
      <c r="E484" s="31" t="s">
        <v>302</v>
      </c>
      <c r="F484" s="32">
        <v>9073.33</v>
      </c>
      <c r="G484" s="33">
        <f t="shared" si="7"/>
        <v>901506246.76999569</v>
      </c>
    </row>
    <row r="485" spans="1:7" ht="42">
      <c r="A485" s="30">
        <v>13</v>
      </c>
      <c r="B485" s="30" t="s">
        <v>453</v>
      </c>
      <c r="C485" s="30" t="s">
        <v>367</v>
      </c>
      <c r="D485" s="30" t="s">
        <v>292</v>
      </c>
      <c r="E485" s="31" t="s">
        <v>302</v>
      </c>
      <c r="F485" s="32">
        <v>7571</v>
      </c>
      <c r="G485" s="33">
        <f t="shared" si="7"/>
        <v>901506246.76999569</v>
      </c>
    </row>
    <row r="486" spans="1:7" ht="31.8">
      <c r="A486" s="30">
        <v>8</v>
      </c>
      <c r="B486" s="30" t="s">
        <v>453</v>
      </c>
      <c r="C486" s="30" t="s">
        <v>335</v>
      </c>
      <c r="D486" s="30" t="s">
        <v>292</v>
      </c>
      <c r="E486" s="31" t="s">
        <v>302</v>
      </c>
      <c r="F486" s="32">
        <v>1921</v>
      </c>
      <c r="G486" s="33">
        <f t="shared" si="7"/>
        <v>901506246.76999569</v>
      </c>
    </row>
    <row r="487" spans="1:7" ht="31.8">
      <c r="A487" s="30">
        <v>8</v>
      </c>
      <c r="B487" s="30" t="s">
        <v>453</v>
      </c>
      <c r="C487" s="30" t="s">
        <v>335</v>
      </c>
      <c r="D487" s="30" t="s">
        <v>292</v>
      </c>
      <c r="E487" s="31" t="s">
        <v>302</v>
      </c>
      <c r="F487" s="32">
        <v>9605</v>
      </c>
      <c r="G487" s="33">
        <f t="shared" si="7"/>
        <v>901506246.76999569</v>
      </c>
    </row>
    <row r="488" spans="1:7" ht="31.8">
      <c r="A488" s="30">
        <v>12</v>
      </c>
      <c r="B488" s="30" t="s">
        <v>453</v>
      </c>
      <c r="C488" s="30" t="s">
        <v>336</v>
      </c>
      <c r="D488" s="30" t="s">
        <v>292</v>
      </c>
      <c r="E488" s="31" t="s">
        <v>302</v>
      </c>
      <c r="F488" s="32">
        <v>2655.5</v>
      </c>
      <c r="G488" s="33">
        <f t="shared" si="7"/>
        <v>901506246.76999569</v>
      </c>
    </row>
    <row r="489" spans="1:7" ht="31.8">
      <c r="A489" s="30">
        <v>5</v>
      </c>
      <c r="B489" s="30" t="s">
        <v>456</v>
      </c>
      <c r="C489" s="30" t="s">
        <v>339</v>
      </c>
      <c r="D489" s="30" t="s">
        <v>292</v>
      </c>
      <c r="E489" s="31" t="s">
        <v>302</v>
      </c>
      <c r="F489" s="30">
        <v>0</v>
      </c>
      <c r="G489" s="33">
        <f t="shared" si="7"/>
        <v>901506246.76999569</v>
      </c>
    </row>
    <row r="490" spans="1:7" ht="42">
      <c r="A490" s="30">
        <v>13</v>
      </c>
      <c r="B490" s="30" t="s">
        <v>456</v>
      </c>
      <c r="C490" s="30" t="s">
        <v>367</v>
      </c>
      <c r="D490" s="30" t="s">
        <v>292</v>
      </c>
      <c r="E490" s="31" t="s">
        <v>302</v>
      </c>
      <c r="F490" s="32">
        <v>25276.32</v>
      </c>
      <c r="G490" s="33">
        <f t="shared" si="7"/>
        <v>901506246.76999569</v>
      </c>
    </row>
    <row r="491" spans="1:7" ht="31.8">
      <c r="A491" s="30">
        <v>15</v>
      </c>
      <c r="B491" s="30" t="s">
        <v>457</v>
      </c>
      <c r="C491" s="30" t="s">
        <v>345</v>
      </c>
      <c r="D491" s="30" t="s">
        <v>292</v>
      </c>
      <c r="E491" s="31" t="s">
        <v>352</v>
      </c>
      <c r="F491" s="32">
        <v>0.01</v>
      </c>
      <c r="G491" s="33">
        <f t="shared" si="7"/>
        <v>901506246.76999569</v>
      </c>
    </row>
    <row r="492" spans="1:7" ht="31.8">
      <c r="A492" s="30">
        <v>5</v>
      </c>
      <c r="B492" s="30" t="s">
        <v>458</v>
      </c>
      <c r="C492" s="30" t="s">
        <v>339</v>
      </c>
      <c r="D492" s="30" t="s">
        <v>292</v>
      </c>
      <c r="E492" s="31" t="s">
        <v>327</v>
      </c>
      <c r="F492" s="32">
        <v>0</v>
      </c>
      <c r="G492" s="33">
        <f t="shared" si="7"/>
        <v>901506246.76999569</v>
      </c>
    </row>
    <row r="493" spans="1:7" ht="31.8">
      <c r="A493" s="30">
        <v>4</v>
      </c>
      <c r="B493" s="30" t="s">
        <v>459</v>
      </c>
      <c r="C493" s="30" t="s">
        <v>355</v>
      </c>
      <c r="D493" s="30" t="s">
        <v>292</v>
      </c>
      <c r="E493" s="31" t="s">
        <v>302</v>
      </c>
      <c r="F493" s="32">
        <v>12607.7</v>
      </c>
      <c r="G493" s="33">
        <f t="shared" si="7"/>
        <v>901506246.76999569</v>
      </c>
    </row>
    <row r="494" spans="1:7" ht="31.8">
      <c r="A494" s="30">
        <v>6</v>
      </c>
      <c r="B494" s="30" t="s">
        <v>459</v>
      </c>
      <c r="C494" s="30" t="s">
        <v>357</v>
      </c>
      <c r="D494" s="30" t="s">
        <v>292</v>
      </c>
      <c r="E494" s="31" t="s">
        <v>302</v>
      </c>
      <c r="F494" s="32">
        <v>299.8</v>
      </c>
      <c r="G494" s="33">
        <f t="shared" si="7"/>
        <v>901506246.76999569</v>
      </c>
    </row>
    <row r="495" spans="1:7" ht="42">
      <c r="A495" s="30">
        <v>1</v>
      </c>
      <c r="B495" s="30" t="s">
        <v>459</v>
      </c>
      <c r="C495" s="30" t="s">
        <v>326</v>
      </c>
      <c r="D495" s="30" t="s">
        <v>292</v>
      </c>
      <c r="E495" s="31" t="s">
        <v>327</v>
      </c>
      <c r="F495" s="30">
        <v>4416.6499999999996</v>
      </c>
      <c r="G495" s="33">
        <f t="shared" si="7"/>
        <v>901506246.76999569</v>
      </c>
    </row>
    <row r="496" spans="1:7" ht="42">
      <c r="A496" s="30">
        <v>1</v>
      </c>
      <c r="B496" s="30" t="s">
        <v>459</v>
      </c>
      <c r="C496" s="30" t="s">
        <v>326</v>
      </c>
      <c r="D496" s="30" t="s">
        <v>292</v>
      </c>
      <c r="E496" s="31" t="s">
        <v>327</v>
      </c>
      <c r="F496" s="30">
        <v>20186.82</v>
      </c>
      <c r="G496" s="33">
        <f t="shared" si="7"/>
        <v>901506246.76999569</v>
      </c>
    </row>
    <row r="497" spans="1:7" ht="42">
      <c r="A497" s="30">
        <v>1</v>
      </c>
      <c r="B497" s="30" t="s">
        <v>459</v>
      </c>
      <c r="C497" s="30" t="s">
        <v>326</v>
      </c>
      <c r="D497" s="30" t="s">
        <v>292</v>
      </c>
      <c r="E497" s="31" t="s">
        <v>327</v>
      </c>
      <c r="F497" s="32">
        <v>5131.53</v>
      </c>
      <c r="G497" s="33">
        <f t="shared" si="7"/>
        <v>901506246.76999569</v>
      </c>
    </row>
    <row r="498" spans="1:7" ht="31.8">
      <c r="A498" s="30">
        <v>5</v>
      </c>
      <c r="B498" s="30" t="s">
        <v>459</v>
      </c>
      <c r="C498" s="30" t="s">
        <v>339</v>
      </c>
      <c r="D498" s="30" t="s">
        <v>292</v>
      </c>
      <c r="E498" s="31" t="s">
        <v>327</v>
      </c>
      <c r="F498" s="30">
        <v>30056.05</v>
      </c>
      <c r="G498" s="33">
        <f t="shared" si="7"/>
        <v>901506246.76999569</v>
      </c>
    </row>
    <row r="499" spans="1:7" ht="42">
      <c r="A499" s="30">
        <v>1</v>
      </c>
      <c r="B499" s="30" t="s">
        <v>459</v>
      </c>
      <c r="C499" s="30" t="s">
        <v>326</v>
      </c>
      <c r="D499" s="30" t="s">
        <v>292</v>
      </c>
      <c r="E499" s="31" t="s">
        <v>327</v>
      </c>
      <c r="F499" s="30">
        <v>1824.56</v>
      </c>
      <c r="G499" s="33">
        <f t="shared" si="7"/>
        <v>901506246.76999569</v>
      </c>
    </row>
    <row r="500" spans="1:7" ht="31.8">
      <c r="A500" s="30">
        <v>14</v>
      </c>
      <c r="B500" s="30" t="s">
        <v>460</v>
      </c>
      <c r="C500" s="30" t="s">
        <v>66</v>
      </c>
      <c r="D500" s="30" t="s">
        <v>292</v>
      </c>
      <c r="E500" s="31" t="s">
        <v>327</v>
      </c>
      <c r="F500" s="32">
        <v>0.67</v>
      </c>
      <c r="G500" s="33">
        <f t="shared" si="7"/>
        <v>901506246.76999569</v>
      </c>
    </row>
    <row r="501" spans="1:7" ht="21.6">
      <c r="A501" s="30">
        <v>6</v>
      </c>
      <c r="B501" s="30" t="s">
        <v>460</v>
      </c>
      <c r="C501" s="30" t="s">
        <v>357</v>
      </c>
      <c r="D501" s="30" t="s">
        <v>292</v>
      </c>
      <c r="E501" s="31" t="s">
        <v>327</v>
      </c>
      <c r="F501" s="32">
        <v>4378.97</v>
      </c>
      <c r="G501" s="33">
        <f t="shared" si="7"/>
        <v>901506246.76999569</v>
      </c>
    </row>
    <row r="502" spans="1:7" ht="42">
      <c r="A502" s="30">
        <v>1</v>
      </c>
      <c r="B502" s="30" t="s">
        <v>460</v>
      </c>
      <c r="C502" s="30" t="s">
        <v>326</v>
      </c>
      <c r="D502" s="30" t="s">
        <v>292</v>
      </c>
      <c r="E502" s="31" t="s">
        <v>327</v>
      </c>
      <c r="F502" s="32">
        <v>1519.64</v>
      </c>
      <c r="G502" s="33">
        <f t="shared" si="7"/>
        <v>901506246.76999569</v>
      </c>
    </row>
    <row r="503" spans="1:7" ht="31.8">
      <c r="A503" s="30">
        <v>5</v>
      </c>
      <c r="B503" s="30" t="s">
        <v>461</v>
      </c>
      <c r="C503" s="30" t="s">
        <v>339</v>
      </c>
      <c r="D503" s="30" t="s">
        <v>292</v>
      </c>
      <c r="E503" s="31" t="s">
        <v>327</v>
      </c>
      <c r="F503" s="30">
        <v>11290.75</v>
      </c>
      <c r="G503" s="33">
        <f t="shared" si="7"/>
        <v>901506246.76999569</v>
      </c>
    </row>
    <row r="504" spans="1:7" ht="31.8">
      <c r="A504" s="30">
        <v>5</v>
      </c>
      <c r="B504" s="30" t="s">
        <v>461</v>
      </c>
      <c r="C504" s="30" t="s">
        <v>339</v>
      </c>
      <c r="D504" s="30" t="s">
        <v>292</v>
      </c>
      <c r="E504" s="31" t="s">
        <v>327</v>
      </c>
      <c r="F504" s="32">
        <v>14896.5</v>
      </c>
      <c r="G504" s="33">
        <f t="shared" si="7"/>
        <v>901506246.76999569</v>
      </c>
    </row>
    <row r="505" spans="1:7" ht="31.8">
      <c r="A505" s="30">
        <v>4</v>
      </c>
      <c r="B505" s="30" t="s">
        <v>462</v>
      </c>
      <c r="C505" s="30" t="s">
        <v>355</v>
      </c>
      <c r="D505" s="30" t="s">
        <v>292</v>
      </c>
      <c r="E505" s="31" t="s">
        <v>302</v>
      </c>
      <c r="F505" s="32">
        <v>0</v>
      </c>
      <c r="G505" s="33">
        <f t="shared" si="7"/>
        <v>901506246.76999569</v>
      </c>
    </row>
    <row r="506" spans="1:7" ht="42">
      <c r="A506" s="30">
        <v>13</v>
      </c>
      <c r="B506" s="30" t="s">
        <v>462</v>
      </c>
      <c r="C506" s="30" t="s">
        <v>367</v>
      </c>
      <c r="D506" s="30" t="s">
        <v>292</v>
      </c>
      <c r="E506" s="31" t="s">
        <v>302</v>
      </c>
      <c r="F506" s="32">
        <v>0</v>
      </c>
      <c r="G506" s="33">
        <f t="shared" si="7"/>
        <v>901506246.76999569</v>
      </c>
    </row>
    <row r="507" spans="1:7" ht="42">
      <c r="A507" s="30">
        <v>1</v>
      </c>
      <c r="B507" s="30" t="s">
        <v>462</v>
      </c>
      <c r="C507" s="30" t="s">
        <v>326</v>
      </c>
      <c r="D507" s="30" t="s">
        <v>292</v>
      </c>
      <c r="E507" s="31" t="s">
        <v>302</v>
      </c>
      <c r="F507" s="32">
        <v>36411.07</v>
      </c>
      <c r="G507" s="33">
        <f t="shared" si="7"/>
        <v>901506246.76999569</v>
      </c>
    </row>
    <row r="508" spans="1:7" ht="42">
      <c r="A508" s="30">
        <v>1</v>
      </c>
      <c r="B508" s="30" t="s">
        <v>462</v>
      </c>
      <c r="C508" s="30" t="s">
        <v>326</v>
      </c>
      <c r="D508" s="30" t="s">
        <v>292</v>
      </c>
      <c r="E508" s="34" t="s">
        <v>302</v>
      </c>
      <c r="F508" s="32">
        <v>72765</v>
      </c>
      <c r="G508" s="33">
        <f t="shared" si="7"/>
        <v>901506246.76999569</v>
      </c>
    </row>
    <row r="509" spans="1:7" ht="31.8">
      <c r="A509" s="30">
        <v>3</v>
      </c>
      <c r="B509" s="30" t="s">
        <v>462</v>
      </c>
      <c r="C509" s="30" t="s">
        <v>337</v>
      </c>
      <c r="D509" s="30" t="s">
        <v>292</v>
      </c>
      <c r="E509" s="34" t="s">
        <v>302</v>
      </c>
      <c r="F509" s="32">
        <v>113000</v>
      </c>
      <c r="G509" s="33">
        <f t="shared" si="7"/>
        <v>901506246.76999569</v>
      </c>
    </row>
    <row r="510" spans="1:7" ht="31.8">
      <c r="A510" s="30">
        <v>21</v>
      </c>
      <c r="B510" s="30" t="s">
        <v>463</v>
      </c>
      <c r="C510" s="30" t="s">
        <v>354</v>
      </c>
      <c r="D510" s="30" t="s">
        <v>292</v>
      </c>
      <c r="E510" s="31" t="s">
        <v>327</v>
      </c>
      <c r="F510" s="32">
        <v>0.73</v>
      </c>
      <c r="G510" s="33">
        <f t="shared" si="7"/>
        <v>901506246.76999569</v>
      </c>
    </row>
    <row r="511" spans="1:7" ht="21.6">
      <c r="A511" s="30">
        <v>16</v>
      </c>
      <c r="B511" s="30" t="s">
        <v>464</v>
      </c>
      <c r="C511" s="30" t="s">
        <v>68</v>
      </c>
      <c r="D511" s="30" t="s">
        <v>292</v>
      </c>
      <c r="E511" s="31" t="s">
        <v>293</v>
      </c>
      <c r="F511" s="32">
        <v>3737.43</v>
      </c>
      <c r="G511" s="33">
        <f t="shared" si="7"/>
        <v>901506246.76999569</v>
      </c>
    </row>
    <row r="512" spans="1:7" ht="21.6">
      <c r="A512" s="30">
        <v>3</v>
      </c>
      <c r="B512" s="30" t="s">
        <v>464</v>
      </c>
      <c r="C512" s="30" t="s">
        <v>337</v>
      </c>
      <c r="D512" s="30" t="s">
        <v>292</v>
      </c>
      <c r="E512" s="31" t="s">
        <v>299</v>
      </c>
      <c r="F512" s="32">
        <v>114740.01</v>
      </c>
      <c r="G512" s="33">
        <f t="shared" si="7"/>
        <v>901506246.76999569</v>
      </c>
    </row>
    <row r="513" spans="1:7" ht="21.6">
      <c r="A513" s="30">
        <v>3</v>
      </c>
      <c r="B513" s="30" t="s">
        <v>464</v>
      </c>
      <c r="C513" s="30" t="s">
        <v>337</v>
      </c>
      <c r="D513" s="30" t="s">
        <v>292</v>
      </c>
      <c r="E513" s="31" t="s">
        <v>299</v>
      </c>
      <c r="F513" s="30">
        <v>244878.91</v>
      </c>
      <c r="G513" s="33">
        <f t="shared" si="7"/>
        <v>901506246.76999569</v>
      </c>
    </row>
    <row r="514" spans="1:7" ht="21.6">
      <c r="A514" s="30">
        <v>3</v>
      </c>
      <c r="B514" s="30" t="s">
        <v>464</v>
      </c>
      <c r="C514" s="30" t="s">
        <v>337</v>
      </c>
      <c r="D514" s="30" t="s">
        <v>292</v>
      </c>
      <c r="E514" s="31" t="s">
        <v>299</v>
      </c>
      <c r="F514" s="32">
        <v>140688.29999999999</v>
      </c>
      <c r="G514" s="33">
        <f t="shared" si="7"/>
        <v>901506246.76999569</v>
      </c>
    </row>
    <row r="515" spans="1:7" ht="42">
      <c r="A515" s="30">
        <v>1</v>
      </c>
      <c r="B515" s="30" t="s">
        <v>465</v>
      </c>
      <c r="C515" s="30" t="s">
        <v>326</v>
      </c>
      <c r="D515" s="30" t="s">
        <v>292</v>
      </c>
      <c r="E515" s="31" t="s">
        <v>327</v>
      </c>
      <c r="F515" s="32">
        <v>19330.77</v>
      </c>
      <c r="G515" s="33">
        <f t="shared" ref="G515:G578" si="8">SUM($F$2:$F$100000)</f>
        <v>901506246.76999569</v>
      </c>
    </row>
    <row r="516" spans="1:7" ht="42">
      <c r="A516" s="30">
        <v>1</v>
      </c>
      <c r="B516" s="30" t="s">
        <v>465</v>
      </c>
      <c r="C516" s="30" t="s">
        <v>326</v>
      </c>
      <c r="D516" s="30" t="s">
        <v>292</v>
      </c>
      <c r="E516" s="31" t="s">
        <v>327</v>
      </c>
      <c r="F516" s="32">
        <v>597332.94999999995</v>
      </c>
      <c r="G516" s="33">
        <f t="shared" si="8"/>
        <v>901506246.76999569</v>
      </c>
    </row>
    <row r="517" spans="1:7" ht="31.8">
      <c r="A517" s="30">
        <v>5</v>
      </c>
      <c r="B517" s="30" t="s">
        <v>465</v>
      </c>
      <c r="C517" s="30" t="s">
        <v>339</v>
      </c>
      <c r="D517" s="30" t="s">
        <v>292</v>
      </c>
      <c r="E517" s="31" t="s">
        <v>327</v>
      </c>
      <c r="F517" s="32">
        <v>64334.12</v>
      </c>
      <c r="G517" s="33">
        <f t="shared" si="8"/>
        <v>901506246.76999569</v>
      </c>
    </row>
    <row r="518" spans="1:7">
      <c r="A518" s="30">
        <v>23</v>
      </c>
      <c r="B518" s="30" t="s">
        <v>466</v>
      </c>
      <c r="C518" s="30" t="s">
        <v>363</v>
      </c>
      <c r="D518" s="30" t="s">
        <v>292</v>
      </c>
      <c r="E518" s="31" t="s">
        <v>293</v>
      </c>
      <c r="F518" s="32">
        <v>1.94</v>
      </c>
      <c r="G518" s="33">
        <f t="shared" si="8"/>
        <v>901506246.76999569</v>
      </c>
    </row>
    <row r="519" spans="1:7">
      <c r="A519" s="30">
        <v>23</v>
      </c>
      <c r="B519" s="30" t="s">
        <v>466</v>
      </c>
      <c r="C519" s="30" t="s">
        <v>363</v>
      </c>
      <c r="D519" s="30" t="s">
        <v>292</v>
      </c>
      <c r="E519" s="31" t="s">
        <v>293</v>
      </c>
      <c r="F519" s="32">
        <v>-1.94</v>
      </c>
      <c r="G519" s="33">
        <f t="shared" si="8"/>
        <v>901506246.76999569</v>
      </c>
    </row>
    <row r="520" spans="1:7" ht="31.8">
      <c r="A520" s="30">
        <v>77</v>
      </c>
      <c r="B520" s="30" t="s">
        <v>467</v>
      </c>
      <c r="C520" s="30" t="s">
        <v>331</v>
      </c>
      <c r="D520" s="30" t="s">
        <v>292</v>
      </c>
      <c r="E520" s="31" t="s">
        <v>293</v>
      </c>
      <c r="F520" s="32">
        <v>21710.52</v>
      </c>
      <c r="G520" s="33">
        <f t="shared" si="8"/>
        <v>901506246.76999569</v>
      </c>
    </row>
    <row r="521" spans="1:7" ht="31.8">
      <c r="A521" s="30">
        <v>77</v>
      </c>
      <c r="B521" s="30" t="s">
        <v>467</v>
      </c>
      <c r="C521" s="30" t="s">
        <v>331</v>
      </c>
      <c r="D521" s="30" t="s">
        <v>292</v>
      </c>
      <c r="E521" s="31" t="s">
        <v>293</v>
      </c>
      <c r="F521" s="32">
        <v>25896.76</v>
      </c>
      <c r="G521" s="33">
        <f t="shared" si="8"/>
        <v>901506246.76999569</v>
      </c>
    </row>
    <row r="522" spans="1:7" ht="31.8">
      <c r="A522" s="30">
        <v>77</v>
      </c>
      <c r="B522" s="30" t="s">
        <v>467</v>
      </c>
      <c r="C522" s="30" t="s">
        <v>331</v>
      </c>
      <c r="D522" s="30" t="s">
        <v>292</v>
      </c>
      <c r="E522" s="31" t="s">
        <v>391</v>
      </c>
      <c r="F522" s="32">
        <v>0.01</v>
      </c>
      <c r="G522" s="33">
        <f t="shared" si="8"/>
        <v>901506246.76999569</v>
      </c>
    </row>
    <row r="523" spans="1:7" ht="42">
      <c r="A523" s="30">
        <v>2</v>
      </c>
      <c r="B523" s="30" t="s">
        <v>468</v>
      </c>
      <c r="C523" s="30" t="s">
        <v>360</v>
      </c>
      <c r="D523" s="30" t="s">
        <v>292</v>
      </c>
      <c r="E523" s="31" t="s">
        <v>302</v>
      </c>
      <c r="F523" s="30">
        <v>0</v>
      </c>
      <c r="G523" s="33">
        <f t="shared" si="8"/>
        <v>901506246.76999569</v>
      </c>
    </row>
    <row r="524" spans="1:7" ht="42">
      <c r="A524" s="30">
        <v>17</v>
      </c>
      <c r="B524" s="30" t="s">
        <v>468</v>
      </c>
      <c r="C524" s="30" t="s">
        <v>333</v>
      </c>
      <c r="D524" s="30" t="s">
        <v>292</v>
      </c>
      <c r="E524" s="31" t="s">
        <v>302</v>
      </c>
      <c r="F524" s="30">
        <v>0</v>
      </c>
      <c r="G524" s="33">
        <f t="shared" si="8"/>
        <v>901506246.76999569</v>
      </c>
    </row>
    <row r="525" spans="1:7" ht="42">
      <c r="A525" s="30">
        <v>7</v>
      </c>
      <c r="B525" s="30" t="s">
        <v>468</v>
      </c>
      <c r="C525" s="30" t="s">
        <v>359</v>
      </c>
      <c r="D525" s="30" t="s">
        <v>292</v>
      </c>
      <c r="E525" s="31" t="s">
        <v>302</v>
      </c>
      <c r="F525" s="32">
        <v>239348.57</v>
      </c>
      <c r="G525" s="33">
        <f t="shared" si="8"/>
        <v>901506246.76999569</v>
      </c>
    </row>
    <row r="526" spans="1:7" ht="42">
      <c r="A526" s="30">
        <v>7</v>
      </c>
      <c r="B526" s="30" t="s">
        <v>468</v>
      </c>
      <c r="C526" s="30" t="s">
        <v>359</v>
      </c>
      <c r="D526" s="30" t="s">
        <v>292</v>
      </c>
      <c r="E526" s="31" t="s">
        <v>293</v>
      </c>
      <c r="F526" s="32">
        <v>852453.16</v>
      </c>
      <c r="G526" s="33">
        <f t="shared" si="8"/>
        <v>901506246.76999569</v>
      </c>
    </row>
    <row r="527" spans="1:7" ht="42">
      <c r="A527" s="30">
        <v>7</v>
      </c>
      <c r="B527" s="30" t="s">
        <v>468</v>
      </c>
      <c r="C527" s="30" t="s">
        <v>359</v>
      </c>
      <c r="D527" s="30" t="s">
        <v>292</v>
      </c>
      <c r="E527" s="31" t="s">
        <v>302</v>
      </c>
      <c r="F527" s="32">
        <v>102691.22</v>
      </c>
      <c r="G527" s="33">
        <f t="shared" si="8"/>
        <v>901506246.76999569</v>
      </c>
    </row>
    <row r="528" spans="1:7" ht="42">
      <c r="A528" s="30">
        <v>12</v>
      </c>
      <c r="B528" s="30" t="s">
        <v>468</v>
      </c>
      <c r="C528" s="30" t="s">
        <v>336</v>
      </c>
      <c r="D528" s="30" t="s">
        <v>292</v>
      </c>
      <c r="E528" s="31" t="s">
        <v>302</v>
      </c>
      <c r="F528" s="32">
        <v>13828</v>
      </c>
      <c r="G528" s="33">
        <f t="shared" si="8"/>
        <v>901506246.76999569</v>
      </c>
    </row>
    <row r="529" spans="1:7" ht="42">
      <c r="A529" s="30">
        <v>1</v>
      </c>
      <c r="B529" s="30" t="s">
        <v>468</v>
      </c>
      <c r="C529" s="30" t="s">
        <v>326</v>
      </c>
      <c r="D529" s="30" t="s">
        <v>292</v>
      </c>
      <c r="E529" s="31" t="s">
        <v>302</v>
      </c>
      <c r="F529" s="32">
        <v>16499.98</v>
      </c>
      <c r="G529" s="33">
        <f t="shared" si="8"/>
        <v>901506246.76999569</v>
      </c>
    </row>
    <row r="530" spans="1:7" ht="42">
      <c r="A530" s="30">
        <v>13</v>
      </c>
      <c r="B530" s="30" t="s">
        <v>468</v>
      </c>
      <c r="C530" s="30" t="s">
        <v>367</v>
      </c>
      <c r="D530" s="30" t="s">
        <v>292</v>
      </c>
      <c r="E530" s="31" t="s">
        <v>302</v>
      </c>
      <c r="F530" s="32">
        <v>12638</v>
      </c>
      <c r="G530" s="33">
        <f t="shared" si="8"/>
        <v>901506246.76999569</v>
      </c>
    </row>
    <row r="531" spans="1:7" ht="42">
      <c r="A531" s="30">
        <v>3</v>
      </c>
      <c r="B531" s="30" t="s">
        <v>468</v>
      </c>
      <c r="C531" s="30" t="s">
        <v>337</v>
      </c>
      <c r="D531" s="30" t="s">
        <v>292</v>
      </c>
      <c r="E531" s="31" t="s">
        <v>302</v>
      </c>
      <c r="F531" s="32">
        <v>23046</v>
      </c>
      <c r="G531" s="33">
        <f t="shared" si="8"/>
        <v>901506246.76999569</v>
      </c>
    </row>
    <row r="532" spans="1:7" ht="42">
      <c r="A532" s="30">
        <v>1</v>
      </c>
      <c r="B532" s="30" t="s">
        <v>468</v>
      </c>
      <c r="C532" s="30" t="s">
        <v>326</v>
      </c>
      <c r="D532" s="30" t="s">
        <v>292</v>
      </c>
      <c r="E532" s="31" t="s">
        <v>302</v>
      </c>
      <c r="F532" s="32">
        <v>73815.789999999994</v>
      </c>
      <c r="G532" s="33">
        <f t="shared" si="8"/>
        <v>901506246.76999569</v>
      </c>
    </row>
    <row r="533" spans="1:7" ht="42">
      <c r="A533" s="30">
        <v>1</v>
      </c>
      <c r="B533" s="30" t="s">
        <v>468</v>
      </c>
      <c r="C533" s="30" t="s">
        <v>326</v>
      </c>
      <c r="D533" s="30" t="s">
        <v>292</v>
      </c>
      <c r="E533" s="31" t="s">
        <v>302</v>
      </c>
      <c r="F533" s="32">
        <v>28267.11</v>
      </c>
      <c r="G533" s="33">
        <f t="shared" si="8"/>
        <v>901506246.76999569</v>
      </c>
    </row>
    <row r="534" spans="1:7" ht="42">
      <c r="A534" s="30">
        <v>12</v>
      </c>
      <c r="B534" s="30" t="s">
        <v>468</v>
      </c>
      <c r="C534" s="30" t="s">
        <v>336</v>
      </c>
      <c r="D534" s="30" t="s">
        <v>292</v>
      </c>
      <c r="E534" s="31" t="s">
        <v>302</v>
      </c>
      <c r="F534" s="32">
        <v>42127.199999999997</v>
      </c>
      <c r="G534" s="33">
        <f t="shared" si="8"/>
        <v>901506246.76999569</v>
      </c>
    </row>
    <row r="535" spans="1:7" ht="42">
      <c r="A535" s="30">
        <v>12</v>
      </c>
      <c r="B535" s="30" t="s">
        <v>468</v>
      </c>
      <c r="C535" s="30" t="s">
        <v>336</v>
      </c>
      <c r="D535" s="30" t="s">
        <v>292</v>
      </c>
      <c r="E535" s="31" t="s">
        <v>302</v>
      </c>
      <c r="F535" s="32">
        <v>80884.09</v>
      </c>
      <c r="G535" s="33">
        <f t="shared" si="8"/>
        <v>901506246.76999569</v>
      </c>
    </row>
    <row r="536" spans="1:7" ht="42">
      <c r="A536" s="30">
        <v>12</v>
      </c>
      <c r="B536" s="30" t="s">
        <v>468</v>
      </c>
      <c r="C536" s="30" t="s">
        <v>336</v>
      </c>
      <c r="D536" s="30" t="s">
        <v>292</v>
      </c>
      <c r="E536" s="31" t="s">
        <v>302</v>
      </c>
      <c r="F536" s="32">
        <v>64925.279999999999</v>
      </c>
      <c r="G536" s="33">
        <f t="shared" si="8"/>
        <v>901506246.76999569</v>
      </c>
    </row>
    <row r="537" spans="1:7" ht="42">
      <c r="A537" s="30">
        <v>13</v>
      </c>
      <c r="B537" s="30" t="s">
        <v>468</v>
      </c>
      <c r="C537" s="30" t="s">
        <v>367</v>
      </c>
      <c r="D537" s="30" t="s">
        <v>292</v>
      </c>
      <c r="E537" s="31" t="s">
        <v>302</v>
      </c>
      <c r="F537" s="32">
        <v>63190.8</v>
      </c>
      <c r="G537" s="33">
        <f t="shared" si="8"/>
        <v>901506246.76999569</v>
      </c>
    </row>
    <row r="538" spans="1:7" ht="42">
      <c r="A538" s="30">
        <v>12</v>
      </c>
      <c r="B538" s="30" t="s">
        <v>468</v>
      </c>
      <c r="C538" s="30" t="s">
        <v>336</v>
      </c>
      <c r="D538" s="30" t="s">
        <v>292</v>
      </c>
      <c r="E538" s="31" t="s">
        <v>302</v>
      </c>
      <c r="F538" s="32">
        <v>9218.42</v>
      </c>
      <c r="G538" s="33">
        <f t="shared" si="8"/>
        <v>901506246.76999569</v>
      </c>
    </row>
    <row r="539" spans="1:7" ht="42">
      <c r="A539" s="30">
        <v>8</v>
      </c>
      <c r="B539" s="30" t="s">
        <v>468</v>
      </c>
      <c r="C539" s="30" t="s">
        <v>335</v>
      </c>
      <c r="D539" s="30" t="s">
        <v>292</v>
      </c>
      <c r="E539" s="31" t="s">
        <v>302</v>
      </c>
      <c r="F539" s="32">
        <v>92679</v>
      </c>
      <c r="G539" s="33">
        <f t="shared" si="8"/>
        <v>901506246.76999569</v>
      </c>
    </row>
    <row r="540" spans="1:7" ht="42">
      <c r="A540" s="30">
        <v>4</v>
      </c>
      <c r="B540" s="30" t="s">
        <v>468</v>
      </c>
      <c r="C540" s="30" t="s">
        <v>355</v>
      </c>
      <c r="D540" s="30" t="s">
        <v>292</v>
      </c>
      <c r="E540" s="31" t="s">
        <v>302</v>
      </c>
      <c r="F540" s="32">
        <v>83262.92</v>
      </c>
      <c r="G540" s="33">
        <f t="shared" si="8"/>
        <v>901506246.76999569</v>
      </c>
    </row>
    <row r="541" spans="1:7" ht="42">
      <c r="A541" s="30">
        <v>7</v>
      </c>
      <c r="B541" s="30" t="s">
        <v>468</v>
      </c>
      <c r="C541" s="30" t="s">
        <v>359</v>
      </c>
      <c r="D541" s="30" t="s">
        <v>292</v>
      </c>
      <c r="E541" s="31" t="s">
        <v>302</v>
      </c>
      <c r="F541" s="32">
        <v>119343.55</v>
      </c>
      <c r="G541" s="33">
        <f t="shared" si="8"/>
        <v>901506246.76999569</v>
      </c>
    </row>
    <row r="542" spans="1:7" ht="42">
      <c r="A542" s="30">
        <v>12</v>
      </c>
      <c r="B542" s="30" t="s">
        <v>468</v>
      </c>
      <c r="C542" s="30" t="s">
        <v>336</v>
      </c>
      <c r="D542" s="30" t="s">
        <v>292</v>
      </c>
      <c r="E542" s="31" t="s">
        <v>302</v>
      </c>
      <c r="F542" s="32">
        <v>9218</v>
      </c>
      <c r="G542" s="33">
        <f t="shared" si="8"/>
        <v>901506246.76999569</v>
      </c>
    </row>
    <row r="543" spans="1:7" ht="42">
      <c r="A543" s="30">
        <v>23</v>
      </c>
      <c r="B543" s="30" t="s">
        <v>469</v>
      </c>
      <c r="C543" s="30" t="s">
        <v>363</v>
      </c>
      <c r="D543" s="30" t="s">
        <v>292</v>
      </c>
      <c r="E543" s="31" t="s">
        <v>293</v>
      </c>
      <c r="F543" s="32">
        <v>1932.52</v>
      </c>
      <c r="G543" s="33">
        <f t="shared" si="8"/>
        <v>901506246.76999569</v>
      </c>
    </row>
    <row r="544" spans="1:7" ht="42">
      <c r="A544" s="30">
        <v>14</v>
      </c>
      <c r="B544" s="30" t="s">
        <v>469</v>
      </c>
      <c r="C544" s="30" t="s">
        <v>66</v>
      </c>
      <c r="D544" s="30" t="s">
        <v>292</v>
      </c>
      <c r="E544" s="34" t="s">
        <v>299</v>
      </c>
      <c r="F544" s="32">
        <v>8714.8799999999992</v>
      </c>
      <c r="G544" s="33">
        <f t="shared" si="8"/>
        <v>901506246.76999569</v>
      </c>
    </row>
    <row r="545" spans="1:7" ht="42">
      <c r="A545" s="30">
        <v>16</v>
      </c>
      <c r="B545" s="30" t="s">
        <v>469</v>
      </c>
      <c r="C545" s="30" t="s">
        <v>68</v>
      </c>
      <c r="D545" s="30" t="s">
        <v>292</v>
      </c>
      <c r="E545" s="31" t="s">
        <v>293</v>
      </c>
      <c r="F545" s="32">
        <v>0.02</v>
      </c>
      <c r="G545" s="33">
        <f t="shared" si="8"/>
        <v>901506246.76999569</v>
      </c>
    </row>
    <row r="546" spans="1:7" ht="42">
      <c r="A546" s="30">
        <v>15</v>
      </c>
      <c r="B546" s="30" t="s">
        <v>469</v>
      </c>
      <c r="C546" s="30" t="s">
        <v>370</v>
      </c>
      <c r="D546" s="30" t="s">
        <v>292</v>
      </c>
      <c r="E546" s="31" t="s">
        <v>299</v>
      </c>
      <c r="F546" s="32">
        <v>9855</v>
      </c>
      <c r="G546" s="33">
        <f t="shared" si="8"/>
        <v>901506246.76999569</v>
      </c>
    </row>
    <row r="547" spans="1:7" ht="42">
      <c r="A547" s="30">
        <v>4</v>
      </c>
      <c r="B547" s="30" t="s">
        <v>469</v>
      </c>
      <c r="C547" s="30" t="s">
        <v>355</v>
      </c>
      <c r="D547" s="30" t="s">
        <v>292</v>
      </c>
      <c r="E547" s="31" t="s">
        <v>299</v>
      </c>
      <c r="F547" s="32">
        <v>116652.19</v>
      </c>
      <c r="G547" s="33">
        <f t="shared" si="8"/>
        <v>901506246.76999569</v>
      </c>
    </row>
    <row r="548" spans="1:7" ht="42">
      <c r="A548" s="30">
        <v>2</v>
      </c>
      <c r="B548" s="30" t="s">
        <v>469</v>
      </c>
      <c r="C548" s="30" t="s">
        <v>360</v>
      </c>
      <c r="D548" s="30" t="s">
        <v>292</v>
      </c>
      <c r="E548" s="31" t="s">
        <v>299</v>
      </c>
      <c r="F548" s="32">
        <v>284605.61</v>
      </c>
      <c r="G548" s="33">
        <f t="shared" si="8"/>
        <v>901506246.76999569</v>
      </c>
    </row>
    <row r="549" spans="1:7" ht="31.8">
      <c r="A549" s="30">
        <v>2</v>
      </c>
      <c r="B549" s="30" t="s">
        <v>470</v>
      </c>
      <c r="C549" s="30" t="s">
        <v>360</v>
      </c>
      <c r="D549" s="30" t="s">
        <v>292</v>
      </c>
      <c r="E549" s="31" t="s">
        <v>293</v>
      </c>
      <c r="F549" s="32">
        <v>1665</v>
      </c>
      <c r="G549" s="33">
        <f t="shared" si="8"/>
        <v>901506246.76999569</v>
      </c>
    </row>
    <row r="550" spans="1:7" ht="31.8">
      <c r="A550" s="30">
        <v>2</v>
      </c>
      <c r="B550" s="30" t="s">
        <v>470</v>
      </c>
      <c r="C550" s="30" t="s">
        <v>360</v>
      </c>
      <c r="D550" s="30" t="s">
        <v>292</v>
      </c>
      <c r="E550" s="31" t="s">
        <v>293</v>
      </c>
      <c r="F550" s="32">
        <v>1665</v>
      </c>
      <c r="G550" s="33">
        <f t="shared" si="8"/>
        <v>901506246.76999569</v>
      </c>
    </row>
    <row r="551" spans="1:7" ht="31.8">
      <c r="A551" s="30">
        <v>3</v>
      </c>
      <c r="B551" s="30" t="s">
        <v>470</v>
      </c>
      <c r="C551" s="30" t="s">
        <v>337</v>
      </c>
      <c r="D551" s="30" t="s">
        <v>292</v>
      </c>
      <c r="E551" s="31" t="s">
        <v>293</v>
      </c>
      <c r="F551" s="32">
        <v>832.5</v>
      </c>
      <c r="G551" s="33">
        <f t="shared" si="8"/>
        <v>901506246.76999569</v>
      </c>
    </row>
    <row r="552" spans="1:7" ht="31.8">
      <c r="A552" s="30">
        <v>3</v>
      </c>
      <c r="B552" s="30" t="s">
        <v>470</v>
      </c>
      <c r="C552" s="30" t="s">
        <v>337</v>
      </c>
      <c r="D552" s="30" t="s">
        <v>292</v>
      </c>
      <c r="E552" s="31" t="s">
        <v>293</v>
      </c>
      <c r="F552" s="32">
        <v>1785</v>
      </c>
      <c r="G552" s="33">
        <f t="shared" si="8"/>
        <v>901506246.76999569</v>
      </c>
    </row>
    <row r="553" spans="1:7" ht="31.8">
      <c r="A553" s="30">
        <v>6</v>
      </c>
      <c r="B553" s="30" t="s">
        <v>470</v>
      </c>
      <c r="C553" s="30" t="s">
        <v>357</v>
      </c>
      <c r="D553" s="30" t="s">
        <v>292</v>
      </c>
      <c r="E553" s="31" t="s">
        <v>293</v>
      </c>
      <c r="F553" s="32">
        <v>1665</v>
      </c>
      <c r="G553" s="33">
        <f t="shared" si="8"/>
        <v>901506246.76999569</v>
      </c>
    </row>
    <row r="554" spans="1:7" ht="31.8">
      <c r="A554" s="30">
        <v>7</v>
      </c>
      <c r="B554" s="30" t="s">
        <v>470</v>
      </c>
      <c r="C554" s="30" t="s">
        <v>359</v>
      </c>
      <c r="D554" s="30" t="s">
        <v>292</v>
      </c>
      <c r="E554" s="31" t="s">
        <v>293</v>
      </c>
      <c r="F554" s="32">
        <v>1775</v>
      </c>
      <c r="G554" s="33">
        <f t="shared" si="8"/>
        <v>901506246.76999569</v>
      </c>
    </row>
    <row r="555" spans="1:7" ht="42">
      <c r="A555" s="30">
        <v>13</v>
      </c>
      <c r="B555" s="30" t="s">
        <v>470</v>
      </c>
      <c r="C555" s="30" t="s">
        <v>367</v>
      </c>
      <c r="D555" s="30" t="s">
        <v>292</v>
      </c>
      <c r="E555" s="31" t="s">
        <v>293</v>
      </c>
      <c r="F555" s="32">
        <v>3035</v>
      </c>
      <c r="G555" s="33">
        <f t="shared" si="8"/>
        <v>901506246.76999569</v>
      </c>
    </row>
    <row r="556" spans="1:7" ht="31.8">
      <c r="A556" s="30">
        <v>3</v>
      </c>
      <c r="B556" s="30" t="s">
        <v>470</v>
      </c>
      <c r="C556" s="30" t="s">
        <v>337</v>
      </c>
      <c r="D556" s="30" t="s">
        <v>292</v>
      </c>
      <c r="E556" s="31" t="s">
        <v>293</v>
      </c>
      <c r="F556" s="32">
        <v>1665</v>
      </c>
      <c r="G556" s="33">
        <f t="shared" si="8"/>
        <v>901506246.76999569</v>
      </c>
    </row>
    <row r="557" spans="1:7" ht="31.8">
      <c r="A557" s="30">
        <v>3</v>
      </c>
      <c r="B557" s="30" t="s">
        <v>470</v>
      </c>
      <c r="C557" s="30" t="s">
        <v>337</v>
      </c>
      <c r="D557" s="30" t="s">
        <v>292</v>
      </c>
      <c r="E557" s="31" t="s">
        <v>293</v>
      </c>
      <c r="F557" s="32">
        <v>1665</v>
      </c>
      <c r="G557" s="33">
        <f t="shared" si="8"/>
        <v>901506246.76999569</v>
      </c>
    </row>
    <row r="558" spans="1:7" ht="31.8">
      <c r="A558" s="30">
        <v>3</v>
      </c>
      <c r="B558" s="30" t="s">
        <v>470</v>
      </c>
      <c r="C558" s="30" t="s">
        <v>337</v>
      </c>
      <c r="D558" s="30" t="s">
        <v>292</v>
      </c>
      <c r="E558" s="31" t="s">
        <v>293</v>
      </c>
      <c r="F558" s="32">
        <v>1665</v>
      </c>
      <c r="G558" s="33">
        <f t="shared" si="8"/>
        <v>901506246.76999569</v>
      </c>
    </row>
    <row r="559" spans="1:7" ht="31.8">
      <c r="A559" s="30">
        <v>3</v>
      </c>
      <c r="B559" s="30" t="s">
        <v>470</v>
      </c>
      <c r="C559" s="30" t="s">
        <v>337</v>
      </c>
      <c r="D559" s="30" t="s">
        <v>292</v>
      </c>
      <c r="E559" s="31" t="s">
        <v>293</v>
      </c>
      <c r="F559" s="32">
        <v>1885</v>
      </c>
      <c r="G559" s="33">
        <f t="shared" si="8"/>
        <v>901506246.76999569</v>
      </c>
    </row>
    <row r="560" spans="1:7" ht="31.8">
      <c r="A560" s="30">
        <v>3</v>
      </c>
      <c r="B560" s="30" t="s">
        <v>470</v>
      </c>
      <c r="C560" s="30" t="s">
        <v>337</v>
      </c>
      <c r="D560" s="30" t="s">
        <v>292</v>
      </c>
      <c r="E560" s="31" t="s">
        <v>293</v>
      </c>
      <c r="F560" s="30">
        <v>1915</v>
      </c>
      <c r="G560" s="33">
        <f t="shared" si="8"/>
        <v>901506246.76999569</v>
      </c>
    </row>
    <row r="561" spans="1:7" ht="31.8">
      <c r="A561" s="30">
        <v>2</v>
      </c>
      <c r="B561" s="30" t="s">
        <v>470</v>
      </c>
      <c r="C561" s="30" t="s">
        <v>360</v>
      </c>
      <c r="D561" s="30" t="s">
        <v>292</v>
      </c>
      <c r="E561" s="31" t="s">
        <v>293</v>
      </c>
      <c r="F561" s="32">
        <v>1665</v>
      </c>
      <c r="G561" s="33">
        <f t="shared" si="8"/>
        <v>901506246.76999569</v>
      </c>
    </row>
    <row r="562" spans="1:7" ht="31.8">
      <c r="A562" s="30">
        <v>2</v>
      </c>
      <c r="B562" s="30" t="s">
        <v>470</v>
      </c>
      <c r="C562" s="30" t="s">
        <v>360</v>
      </c>
      <c r="D562" s="30" t="s">
        <v>292</v>
      </c>
      <c r="E562" s="31" t="s">
        <v>293</v>
      </c>
      <c r="F562" s="32">
        <v>1665</v>
      </c>
      <c r="G562" s="33">
        <f t="shared" si="8"/>
        <v>901506246.76999569</v>
      </c>
    </row>
    <row r="563" spans="1:7" ht="31.8">
      <c r="A563" s="30">
        <v>8</v>
      </c>
      <c r="B563" s="30" t="s">
        <v>470</v>
      </c>
      <c r="C563" s="30" t="s">
        <v>335</v>
      </c>
      <c r="D563" s="30" t="s">
        <v>292</v>
      </c>
      <c r="E563" s="31" t="s">
        <v>293</v>
      </c>
      <c r="F563" s="30">
        <v>1110</v>
      </c>
      <c r="G563" s="33">
        <f t="shared" si="8"/>
        <v>901506246.76999569</v>
      </c>
    </row>
    <row r="564" spans="1:7" ht="31.8">
      <c r="A564" s="30">
        <v>8</v>
      </c>
      <c r="B564" s="30" t="s">
        <v>470</v>
      </c>
      <c r="C564" s="30" t="s">
        <v>335</v>
      </c>
      <c r="D564" s="30" t="s">
        <v>292</v>
      </c>
      <c r="E564" s="31" t="s">
        <v>293</v>
      </c>
      <c r="F564" s="32">
        <v>1665</v>
      </c>
      <c r="G564" s="33">
        <f t="shared" si="8"/>
        <v>901506246.76999569</v>
      </c>
    </row>
    <row r="565" spans="1:7" ht="31.8">
      <c r="A565" s="30">
        <v>8</v>
      </c>
      <c r="B565" s="30" t="s">
        <v>470</v>
      </c>
      <c r="C565" s="30" t="s">
        <v>335</v>
      </c>
      <c r="D565" s="30" t="s">
        <v>292</v>
      </c>
      <c r="E565" s="31" t="s">
        <v>293</v>
      </c>
      <c r="F565" s="32">
        <v>1665</v>
      </c>
      <c r="G565" s="33">
        <f t="shared" si="8"/>
        <v>901506246.76999569</v>
      </c>
    </row>
    <row r="566" spans="1:7" ht="31.8">
      <c r="A566" s="30">
        <v>8</v>
      </c>
      <c r="B566" s="30" t="s">
        <v>470</v>
      </c>
      <c r="C566" s="30" t="s">
        <v>335</v>
      </c>
      <c r="D566" s="30" t="s">
        <v>292</v>
      </c>
      <c r="E566" s="34" t="s">
        <v>293</v>
      </c>
      <c r="F566" s="32">
        <v>1730</v>
      </c>
      <c r="G566" s="33">
        <f t="shared" si="8"/>
        <v>901506246.76999569</v>
      </c>
    </row>
    <row r="567" spans="1:7" ht="42">
      <c r="A567" s="30">
        <v>1</v>
      </c>
      <c r="B567" s="30" t="s">
        <v>470</v>
      </c>
      <c r="C567" s="30" t="s">
        <v>326</v>
      </c>
      <c r="D567" s="30" t="s">
        <v>292</v>
      </c>
      <c r="E567" s="34" t="s">
        <v>293</v>
      </c>
      <c r="F567" s="32">
        <v>5790</v>
      </c>
      <c r="G567" s="33">
        <f t="shared" si="8"/>
        <v>901506246.76999569</v>
      </c>
    </row>
    <row r="568" spans="1:7" ht="31.8">
      <c r="A568" s="30">
        <v>9</v>
      </c>
      <c r="B568" s="30" t="s">
        <v>470</v>
      </c>
      <c r="C568" s="30" t="s">
        <v>329</v>
      </c>
      <c r="D568" s="30" t="s">
        <v>292</v>
      </c>
      <c r="E568" s="34" t="s">
        <v>293</v>
      </c>
      <c r="F568" s="32">
        <v>1790</v>
      </c>
      <c r="G568" s="33">
        <f t="shared" si="8"/>
        <v>901506246.76999569</v>
      </c>
    </row>
    <row r="569" spans="1:7" ht="31.8">
      <c r="A569" s="30">
        <v>9</v>
      </c>
      <c r="B569" s="30" t="s">
        <v>470</v>
      </c>
      <c r="C569" s="30" t="s">
        <v>329</v>
      </c>
      <c r="D569" s="30" t="s">
        <v>292</v>
      </c>
      <c r="E569" s="34" t="s">
        <v>293</v>
      </c>
      <c r="F569" s="32">
        <v>3580</v>
      </c>
      <c r="G569" s="33">
        <f t="shared" si="8"/>
        <v>901506246.76999569</v>
      </c>
    </row>
    <row r="570" spans="1:7" ht="42">
      <c r="A570" s="30">
        <v>1</v>
      </c>
      <c r="B570" s="30" t="s">
        <v>470</v>
      </c>
      <c r="C570" s="30" t="s">
        <v>326</v>
      </c>
      <c r="D570" s="30" t="s">
        <v>292</v>
      </c>
      <c r="E570" s="34" t="s">
        <v>293</v>
      </c>
      <c r="F570" s="32">
        <v>1785</v>
      </c>
      <c r="G570" s="33">
        <f t="shared" si="8"/>
        <v>901506246.76999569</v>
      </c>
    </row>
    <row r="571" spans="1:7" ht="31.8">
      <c r="A571" s="30">
        <v>9</v>
      </c>
      <c r="B571" s="30" t="s">
        <v>470</v>
      </c>
      <c r="C571" s="30" t="s">
        <v>329</v>
      </c>
      <c r="D571" s="30" t="s">
        <v>292</v>
      </c>
      <c r="E571" s="34" t="s">
        <v>293</v>
      </c>
      <c r="F571" s="32">
        <v>1730</v>
      </c>
      <c r="G571" s="33">
        <f t="shared" si="8"/>
        <v>901506246.76999569</v>
      </c>
    </row>
    <row r="572" spans="1:7" ht="31.8">
      <c r="A572" s="30">
        <v>7</v>
      </c>
      <c r="B572" s="30" t="s">
        <v>470</v>
      </c>
      <c r="C572" s="30" t="s">
        <v>359</v>
      </c>
      <c r="D572" s="30" t="s">
        <v>292</v>
      </c>
      <c r="E572" s="34" t="s">
        <v>293</v>
      </c>
      <c r="F572" s="32">
        <v>2485</v>
      </c>
      <c r="G572" s="33">
        <f t="shared" si="8"/>
        <v>901506246.76999569</v>
      </c>
    </row>
    <row r="573" spans="1:7" ht="42">
      <c r="A573" s="30">
        <v>13</v>
      </c>
      <c r="B573" s="30" t="s">
        <v>470</v>
      </c>
      <c r="C573" s="30" t="s">
        <v>367</v>
      </c>
      <c r="D573" s="30" t="s">
        <v>292</v>
      </c>
      <c r="E573" s="34" t="s">
        <v>293</v>
      </c>
      <c r="F573" s="32">
        <v>3450</v>
      </c>
      <c r="G573" s="33">
        <f t="shared" si="8"/>
        <v>901506246.76999569</v>
      </c>
    </row>
    <row r="574" spans="1:7" ht="42">
      <c r="A574" s="30">
        <v>1</v>
      </c>
      <c r="B574" s="30" t="s">
        <v>470</v>
      </c>
      <c r="C574" s="30" t="s">
        <v>326</v>
      </c>
      <c r="D574" s="30" t="s">
        <v>292</v>
      </c>
      <c r="E574" s="34" t="s">
        <v>293</v>
      </c>
      <c r="F574" s="32">
        <v>5770</v>
      </c>
      <c r="G574" s="33">
        <f t="shared" si="8"/>
        <v>901506246.76999569</v>
      </c>
    </row>
    <row r="575" spans="1:7" ht="42">
      <c r="A575" s="30">
        <v>1</v>
      </c>
      <c r="B575" s="30" t="s">
        <v>470</v>
      </c>
      <c r="C575" s="30" t="s">
        <v>326</v>
      </c>
      <c r="D575" s="30" t="s">
        <v>292</v>
      </c>
      <c r="E575" s="34" t="s">
        <v>293</v>
      </c>
      <c r="F575" s="32">
        <v>4010</v>
      </c>
      <c r="G575" s="33">
        <f t="shared" si="8"/>
        <v>901506246.76999569</v>
      </c>
    </row>
    <row r="576" spans="1:7" ht="42">
      <c r="A576" s="30">
        <v>1</v>
      </c>
      <c r="B576" s="30" t="s">
        <v>470</v>
      </c>
      <c r="C576" s="30" t="s">
        <v>326</v>
      </c>
      <c r="D576" s="30" t="s">
        <v>292</v>
      </c>
      <c r="E576" s="34" t="s">
        <v>293</v>
      </c>
      <c r="F576" s="32">
        <v>2885</v>
      </c>
      <c r="G576" s="33">
        <f t="shared" si="8"/>
        <v>901506246.76999569</v>
      </c>
    </row>
    <row r="577" spans="1:7" ht="31.8">
      <c r="A577" s="30">
        <v>6</v>
      </c>
      <c r="B577" s="30" t="s">
        <v>470</v>
      </c>
      <c r="C577" s="30" t="s">
        <v>357</v>
      </c>
      <c r="D577" s="30" t="s">
        <v>292</v>
      </c>
      <c r="E577" s="31" t="s">
        <v>293</v>
      </c>
      <c r="F577" s="32">
        <v>1915</v>
      </c>
      <c r="G577" s="33">
        <f t="shared" si="8"/>
        <v>901506246.76999569</v>
      </c>
    </row>
    <row r="578" spans="1:7" ht="31.8">
      <c r="A578" s="30">
        <v>12</v>
      </c>
      <c r="B578" s="30" t="s">
        <v>471</v>
      </c>
      <c r="C578" s="30" t="s">
        <v>336</v>
      </c>
      <c r="D578" s="30" t="s">
        <v>292</v>
      </c>
      <c r="E578" s="31" t="s">
        <v>302</v>
      </c>
      <c r="F578" s="32">
        <v>61568.05</v>
      </c>
      <c r="G578" s="33">
        <f t="shared" si="8"/>
        <v>901506246.76999569</v>
      </c>
    </row>
    <row r="579" spans="1:7" ht="31.8">
      <c r="A579" s="30">
        <v>2</v>
      </c>
      <c r="B579" s="30" t="s">
        <v>471</v>
      </c>
      <c r="C579" s="30" t="s">
        <v>360</v>
      </c>
      <c r="D579" s="30" t="s">
        <v>292</v>
      </c>
      <c r="E579" s="31" t="s">
        <v>302</v>
      </c>
      <c r="F579" s="32">
        <v>2542.5</v>
      </c>
      <c r="G579" s="33">
        <f t="shared" ref="G579:G642" si="9">SUM($F$2:$F$100000)</f>
        <v>901506246.76999569</v>
      </c>
    </row>
    <row r="580" spans="1:7" ht="31.8">
      <c r="A580" s="30">
        <v>3</v>
      </c>
      <c r="B580" s="30" t="s">
        <v>471</v>
      </c>
      <c r="C580" s="30" t="s">
        <v>337</v>
      </c>
      <c r="D580" s="30" t="s">
        <v>292</v>
      </c>
      <c r="E580" s="31" t="s">
        <v>302</v>
      </c>
      <c r="F580" s="32">
        <v>4068</v>
      </c>
      <c r="G580" s="33">
        <f t="shared" si="9"/>
        <v>901506246.76999569</v>
      </c>
    </row>
    <row r="581" spans="1:7" ht="31.8">
      <c r="A581" s="30">
        <v>57</v>
      </c>
      <c r="B581" s="30" t="s">
        <v>471</v>
      </c>
      <c r="C581" s="30" t="s">
        <v>403</v>
      </c>
      <c r="D581" s="30" t="s">
        <v>292</v>
      </c>
      <c r="E581" s="31" t="s">
        <v>302</v>
      </c>
      <c r="F581" s="32">
        <v>14916</v>
      </c>
      <c r="G581" s="33">
        <f t="shared" si="9"/>
        <v>901506246.76999569</v>
      </c>
    </row>
    <row r="582" spans="1:7" ht="31.8">
      <c r="A582" s="30">
        <v>57</v>
      </c>
      <c r="B582" s="30" t="s">
        <v>471</v>
      </c>
      <c r="C582" s="30" t="s">
        <v>403</v>
      </c>
      <c r="D582" s="30" t="s">
        <v>292</v>
      </c>
      <c r="E582" s="31" t="s">
        <v>302</v>
      </c>
      <c r="F582" s="32">
        <v>8475</v>
      </c>
      <c r="G582" s="33">
        <f t="shared" si="9"/>
        <v>901506246.76999569</v>
      </c>
    </row>
    <row r="583" spans="1:7" ht="31.8">
      <c r="A583" s="30">
        <v>57</v>
      </c>
      <c r="B583" s="30" t="s">
        <v>471</v>
      </c>
      <c r="C583" s="30" t="s">
        <v>403</v>
      </c>
      <c r="D583" s="30" t="s">
        <v>292</v>
      </c>
      <c r="E583" s="31" t="s">
        <v>302</v>
      </c>
      <c r="F583" s="32">
        <v>73655.66</v>
      </c>
      <c r="G583" s="33">
        <f t="shared" si="9"/>
        <v>901506246.76999569</v>
      </c>
    </row>
    <row r="584" spans="1:7">
      <c r="A584" s="30">
        <v>23</v>
      </c>
      <c r="B584" s="30" t="s">
        <v>472</v>
      </c>
      <c r="C584" s="30" t="s">
        <v>363</v>
      </c>
      <c r="D584" s="30" t="s">
        <v>292</v>
      </c>
      <c r="E584" s="31" t="s">
        <v>293</v>
      </c>
      <c r="F584" s="32">
        <v>10400</v>
      </c>
      <c r="G584" s="33">
        <f t="shared" si="9"/>
        <v>901506246.76999569</v>
      </c>
    </row>
    <row r="585" spans="1:7" ht="31.8">
      <c r="A585" s="30">
        <v>5</v>
      </c>
      <c r="B585" s="30" t="s">
        <v>473</v>
      </c>
      <c r="C585" s="30" t="s">
        <v>339</v>
      </c>
      <c r="D585" s="30" t="s">
        <v>292</v>
      </c>
      <c r="E585" s="31" t="s">
        <v>327</v>
      </c>
      <c r="F585" s="32">
        <v>0.01</v>
      </c>
      <c r="G585" s="33">
        <f t="shared" si="9"/>
        <v>901506246.76999569</v>
      </c>
    </row>
    <row r="586" spans="1:7" ht="31.8">
      <c r="A586" s="30">
        <v>15</v>
      </c>
      <c r="B586" s="30" t="s">
        <v>473</v>
      </c>
      <c r="C586" s="30" t="s">
        <v>370</v>
      </c>
      <c r="D586" s="30" t="s">
        <v>292</v>
      </c>
      <c r="E586" s="31" t="s">
        <v>327</v>
      </c>
      <c r="F586" s="32">
        <v>0.01</v>
      </c>
      <c r="G586" s="33">
        <f t="shared" si="9"/>
        <v>901506246.76999569</v>
      </c>
    </row>
    <row r="587" spans="1:7" ht="31.8">
      <c r="A587" s="30">
        <v>15</v>
      </c>
      <c r="B587" s="30" t="s">
        <v>473</v>
      </c>
      <c r="C587" s="30" t="s">
        <v>370</v>
      </c>
      <c r="D587" s="30" t="s">
        <v>292</v>
      </c>
      <c r="E587" s="31" t="s">
        <v>327</v>
      </c>
      <c r="F587" s="32">
        <v>0</v>
      </c>
      <c r="G587" s="33">
        <f t="shared" si="9"/>
        <v>901506246.76999569</v>
      </c>
    </row>
    <row r="588" spans="1:7" ht="42">
      <c r="A588" s="30">
        <v>1</v>
      </c>
      <c r="B588" s="30" t="s">
        <v>474</v>
      </c>
      <c r="C588" s="30" t="s">
        <v>326</v>
      </c>
      <c r="D588" s="30" t="s">
        <v>292</v>
      </c>
      <c r="E588" s="31" t="s">
        <v>302</v>
      </c>
      <c r="F588" s="32">
        <v>31665.21</v>
      </c>
      <c r="G588" s="33">
        <f t="shared" si="9"/>
        <v>901506246.76999569</v>
      </c>
    </row>
    <row r="589" spans="1:7" ht="42">
      <c r="A589" s="30">
        <v>1</v>
      </c>
      <c r="B589" s="30" t="s">
        <v>474</v>
      </c>
      <c r="C589" s="30" t="s">
        <v>326</v>
      </c>
      <c r="D589" s="30" t="s">
        <v>292</v>
      </c>
      <c r="E589" s="34" t="s">
        <v>302</v>
      </c>
      <c r="F589" s="32">
        <v>54000</v>
      </c>
      <c r="G589" s="33">
        <f t="shared" si="9"/>
        <v>901506246.76999569</v>
      </c>
    </row>
    <row r="590" spans="1:7" ht="42">
      <c r="A590" s="30">
        <v>1</v>
      </c>
      <c r="B590" s="30" t="s">
        <v>474</v>
      </c>
      <c r="C590" s="30" t="s">
        <v>326</v>
      </c>
      <c r="D590" s="30" t="s">
        <v>292</v>
      </c>
      <c r="E590" s="31" t="s">
        <v>302</v>
      </c>
      <c r="F590" s="32">
        <v>928.92</v>
      </c>
      <c r="G590" s="33">
        <f t="shared" si="9"/>
        <v>901506246.76999569</v>
      </c>
    </row>
    <row r="591" spans="1:7" ht="31.8">
      <c r="A591" s="30">
        <v>15</v>
      </c>
      <c r="B591" s="30" t="s">
        <v>475</v>
      </c>
      <c r="C591" s="30" t="s">
        <v>345</v>
      </c>
      <c r="D591" s="30" t="s">
        <v>292</v>
      </c>
      <c r="E591" s="31" t="s">
        <v>302</v>
      </c>
      <c r="F591" s="32">
        <v>0</v>
      </c>
      <c r="G591" s="33">
        <f t="shared" si="9"/>
        <v>901506246.76999569</v>
      </c>
    </row>
    <row r="592" spans="1:7" ht="31.8">
      <c r="A592" s="30">
        <v>14</v>
      </c>
      <c r="B592" s="30" t="s">
        <v>475</v>
      </c>
      <c r="C592" s="30" t="s">
        <v>66</v>
      </c>
      <c r="D592" s="30" t="s">
        <v>292</v>
      </c>
      <c r="E592" s="31" t="s">
        <v>302</v>
      </c>
      <c r="F592" s="32">
        <v>0</v>
      </c>
      <c r="G592" s="33">
        <f t="shared" si="9"/>
        <v>901506246.76999569</v>
      </c>
    </row>
    <row r="593" spans="1:7" ht="31.8">
      <c r="A593" s="30">
        <v>5</v>
      </c>
      <c r="B593" s="30" t="s">
        <v>475</v>
      </c>
      <c r="C593" s="30" t="s">
        <v>339</v>
      </c>
      <c r="D593" s="30" t="s">
        <v>292</v>
      </c>
      <c r="E593" s="31" t="s">
        <v>302</v>
      </c>
      <c r="F593" s="32">
        <v>0</v>
      </c>
      <c r="G593" s="33">
        <f t="shared" si="9"/>
        <v>901506246.76999569</v>
      </c>
    </row>
    <row r="594" spans="1:7" ht="42">
      <c r="A594" s="30">
        <v>1</v>
      </c>
      <c r="B594" s="30" t="s">
        <v>475</v>
      </c>
      <c r="C594" s="30" t="s">
        <v>326</v>
      </c>
      <c r="D594" s="30" t="s">
        <v>292</v>
      </c>
      <c r="E594" s="31" t="s">
        <v>302</v>
      </c>
      <c r="F594" s="32">
        <v>0</v>
      </c>
      <c r="G594" s="33">
        <f t="shared" si="9"/>
        <v>901506246.76999569</v>
      </c>
    </row>
    <row r="595" spans="1:7" ht="42">
      <c r="A595" s="30">
        <v>17</v>
      </c>
      <c r="B595" s="30" t="s">
        <v>475</v>
      </c>
      <c r="C595" s="30" t="s">
        <v>333</v>
      </c>
      <c r="D595" s="30" t="s">
        <v>292</v>
      </c>
      <c r="E595" s="31" t="s">
        <v>302</v>
      </c>
      <c r="F595" s="30">
        <v>0</v>
      </c>
      <c r="G595" s="33">
        <f t="shared" si="9"/>
        <v>901506246.76999569</v>
      </c>
    </row>
    <row r="596" spans="1:7" ht="42">
      <c r="A596" s="30">
        <v>13</v>
      </c>
      <c r="B596" s="30" t="s">
        <v>475</v>
      </c>
      <c r="C596" s="30" t="s">
        <v>367</v>
      </c>
      <c r="D596" s="30" t="s">
        <v>292</v>
      </c>
      <c r="E596" s="31" t="s">
        <v>302</v>
      </c>
      <c r="F596" s="32">
        <v>4627.18</v>
      </c>
      <c r="G596" s="33">
        <f t="shared" si="9"/>
        <v>901506246.76999569</v>
      </c>
    </row>
    <row r="597" spans="1:7" ht="31.8">
      <c r="A597" s="30">
        <v>8</v>
      </c>
      <c r="B597" s="30" t="s">
        <v>475</v>
      </c>
      <c r="C597" s="30" t="s">
        <v>335</v>
      </c>
      <c r="D597" s="30" t="s">
        <v>292</v>
      </c>
      <c r="E597" s="31" t="s">
        <v>302</v>
      </c>
      <c r="F597" s="32">
        <v>20081.46</v>
      </c>
      <c r="G597" s="33">
        <f t="shared" si="9"/>
        <v>901506246.76999569</v>
      </c>
    </row>
    <row r="598" spans="1:7" ht="31.8">
      <c r="A598" s="30">
        <v>12</v>
      </c>
      <c r="B598" s="30" t="s">
        <v>475</v>
      </c>
      <c r="C598" s="30" t="s">
        <v>336</v>
      </c>
      <c r="D598" s="30" t="s">
        <v>292</v>
      </c>
      <c r="E598" s="31" t="s">
        <v>302</v>
      </c>
      <c r="F598" s="32">
        <v>37666.29</v>
      </c>
      <c r="G598" s="33">
        <f t="shared" si="9"/>
        <v>901506246.76999569</v>
      </c>
    </row>
    <row r="599" spans="1:7" ht="31.8">
      <c r="A599" s="30">
        <v>15</v>
      </c>
      <c r="B599" s="30" t="s">
        <v>476</v>
      </c>
      <c r="C599" s="30" t="s">
        <v>345</v>
      </c>
      <c r="D599" s="30" t="s">
        <v>292</v>
      </c>
      <c r="E599" s="31" t="s">
        <v>302</v>
      </c>
      <c r="F599" s="30">
        <v>0</v>
      </c>
      <c r="G599" s="33">
        <f t="shared" si="9"/>
        <v>901506246.76999569</v>
      </c>
    </row>
    <row r="600" spans="1:7" ht="31.8">
      <c r="A600" s="30">
        <v>2</v>
      </c>
      <c r="B600" s="30" t="s">
        <v>476</v>
      </c>
      <c r="C600" s="30" t="s">
        <v>360</v>
      </c>
      <c r="D600" s="30" t="s">
        <v>292</v>
      </c>
      <c r="E600" s="31" t="s">
        <v>302</v>
      </c>
      <c r="F600" s="30">
        <v>0</v>
      </c>
      <c r="G600" s="33">
        <f t="shared" si="9"/>
        <v>901506246.76999569</v>
      </c>
    </row>
    <row r="601" spans="1:7" ht="31.8">
      <c r="A601" s="30">
        <v>7</v>
      </c>
      <c r="B601" s="30" t="s">
        <v>476</v>
      </c>
      <c r="C601" s="30" t="s">
        <v>359</v>
      </c>
      <c r="D601" s="30" t="s">
        <v>292</v>
      </c>
      <c r="E601" s="31" t="s">
        <v>302</v>
      </c>
      <c r="F601" s="30">
        <v>13224</v>
      </c>
      <c r="G601" s="33">
        <f t="shared" si="9"/>
        <v>901506246.76999569</v>
      </c>
    </row>
    <row r="602" spans="1:7" ht="42">
      <c r="A602" s="30">
        <v>13</v>
      </c>
      <c r="B602" s="30" t="s">
        <v>476</v>
      </c>
      <c r="C602" s="30" t="s">
        <v>367</v>
      </c>
      <c r="D602" s="30" t="s">
        <v>292</v>
      </c>
      <c r="E602" s="31" t="s">
        <v>302</v>
      </c>
      <c r="F602" s="30">
        <v>25263.54</v>
      </c>
      <c r="G602" s="33">
        <f t="shared" si="9"/>
        <v>901506246.76999569</v>
      </c>
    </row>
    <row r="603" spans="1:7" ht="42">
      <c r="A603" s="30">
        <v>1</v>
      </c>
      <c r="B603" s="30" t="s">
        <v>476</v>
      </c>
      <c r="C603" s="30" t="s">
        <v>326</v>
      </c>
      <c r="D603" s="30" t="s">
        <v>292</v>
      </c>
      <c r="E603" s="31" t="s">
        <v>302</v>
      </c>
      <c r="F603" s="32">
        <v>1050</v>
      </c>
      <c r="G603" s="33">
        <f t="shared" si="9"/>
        <v>901506246.76999569</v>
      </c>
    </row>
    <row r="604" spans="1:7" ht="31.8">
      <c r="A604" s="30">
        <v>3</v>
      </c>
      <c r="B604" s="30" t="s">
        <v>476</v>
      </c>
      <c r="C604" s="30" t="s">
        <v>337</v>
      </c>
      <c r="D604" s="30" t="s">
        <v>292</v>
      </c>
      <c r="E604" s="31" t="s">
        <v>302</v>
      </c>
      <c r="F604" s="32">
        <v>2565.5700000000002</v>
      </c>
      <c r="G604" s="33">
        <f t="shared" si="9"/>
        <v>901506246.76999569</v>
      </c>
    </row>
    <row r="605" spans="1:7" ht="31.8">
      <c r="A605" s="30">
        <v>12</v>
      </c>
      <c r="B605" s="30" t="s">
        <v>476</v>
      </c>
      <c r="C605" s="30" t="s">
        <v>336</v>
      </c>
      <c r="D605" s="30" t="s">
        <v>292</v>
      </c>
      <c r="E605" s="31" t="s">
        <v>302</v>
      </c>
      <c r="F605" s="32">
        <v>11132.74</v>
      </c>
      <c r="G605" s="33">
        <f t="shared" si="9"/>
        <v>901506246.76999569</v>
      </c>
    </row>
    <row r="606" spans="1:7" ht="42">
      <c r="A606" s="30">
        <v>13</v>
      </c>
      <c r="B606" s="30" t="s">
        <v>476</v>
      </c>
      <c r="C606" s="30" t="s">
        <v>367</v>
      </c>
      <c r="D606" s="30" t="s">
        <v>292</v>
      </c>
      <c r="E606" s="31" t="s">
        <v>302</v>
      </c>
      <c r="F606" s="32">
        <v>39216</v>
      </c>
      <c r="G606" s="33">
        <f t="shared" si="9"/>
        <v>901506246.76999569</v>
      </c>
    </row>
    <row r="607" spans="1:7" ht="31.8">
      <c r="A607" s="30">
        <v>12</v>
      </c>
      <c r="B607" s="30" t="s">
        <v>476</v>
      </c>
      <c r="C607" s="30" t="s">
        <v>336</v>
      </c>
      <c r="D607" s="30" t="s">
        <v>292</v>
      </c>
      <c r="E607" s="31" t="s">
        <v>302</v>
      </c>
      <c r="F607" s="32">
        <v>1434.12</v>
      </c>
      <c r="G607" s="33">
        <f t="shared" si="9"/>
        <v>901506246.76999569</v>
      </c>
    </row>
    <row r="608" spans="1:7" ht="42">
      <c r="A608" s="30">
        <v>1</v>
      </c>
      <c r="B608" s="30" t="s">
        <v>476</v>
      </c>
      <c r="C608" s="30" t="s">
        <v>326</v>
      </c>
      <c r="D608" s="30" t="s">
        <v>292</v>
      </c>
      <c r="E608" s="31" t="s">
        <v>302</v>
      </c>
      <c r="F608" s="32">
        <v>10750</v>
      </c>
      <c r="G608" s="33">
        <f t="shared" si="9"/>
        <v>901506246.76999569</v>
      </c>
    </row>
    <row r="609" spans="1:7" ht="31.8">
      <c r="A609" s="30">
        <v>5</v>
      </c>
      <c r="B609" s="30" t="s">
        <v>476</v>
      </c>
      <c r="C609" s="30" t="s">
        <v>339</v>
      </c>
      <c r="D609" s="30" t="s">
        <v>292</v>
      </c>
      <c r="E609" s="31" t="s">
        <v>302</v>
      </c>
      <c r="F609" s="32">
        <v>612.98</v>
      </c>
      <c r="G609" s="33">
        <f t="shared" si="9"/>
        <v>901506246.76999569</v>
      </c>
    </row>
    <row r="610" spans="1:7" ht="31.8">
      <c r="A610" s="30">
        <v>3</v>
      </c>
      <c r="B610" s="30" t="s">
        <v>476</v>
      </c>
      <c r="C610" s="30" t="s">
        <v>337</v>
      </c>
      <c r="D610" s="30" t="s">
        <v>292</v>
      </c>
      <c r="E610" s="31" t="s">
        <v>302</v>
      </c>
      <c r="F610" s="32">
        <v>997.5</v>
      </c>
      <c r="G610" s="33">
        <f t="shared" si="9"/>
        <v>901506246.76999569</v>
      </c>
    </row>
    <row r="611" spans="1:7" ht="42">
      <c r="A611" s="30">
        <v>1</v>
      </c>
      <c r="B611" s="30" t="s">
        <v>476</v>
      </c>
      <c r="C611" s="30" t="s">
        <v>326</v>
      </c>
      <c r="D611" s="30" t="s">
        <v>292</v>
      </c>
      <c r="E611" s="31" t="s">
        <v>302</v>
      </c>
      <c r="F611" s="32">
        <v>1368</v>
      </c>
      <c r="G611" s="33">
        <f t="shared" si="9"/>
        <v>901506246.76999569</v>
      </c>
    </row>
    <row r="612" spans="1:7" ht="31.8">
      <c r="A612" s="30">
        <v>3</v>
      </c>
      <c r="B612" s="30" t="s">
        <v>476</v>
      </c>
      <c r="C612" s="30" t="s">
        <v>337</v>
      </c>
      <c r="D612" s="30" t="s">
        <v>292</v>
      </c>
      <c r="E612" s="31" t="s">
        <v>302</v>
      </c>
      <c r="F612" s="32">
        <v>14820</v>
      </c>
      <c r="G612" s="33">
        <f t="shared" si="9"/>
        <v>901506246.76999569</v>
      </c>
    </row>
    <row r="613" spans="1:7" ht="31.8">
      <c r="A613" s="30">
        <v>12</v>
      </c>
      <c r="B613" s="30" t="s">
        <v>476</v>
      </c>
      <c r="C613" s="30" t="s">
        <v>336</v>
      </c>
      <c r="D613" s="30" t="s">
        <v>292</v>
      </c>
      <c r="E613" s="34" t="s">
        <v>302</v>
      </c>
      <c r="F613" s="32">
        <v>2465.25</v>
      </c>
      <c r="G613" s="33">
        <f t="shared" si="9"/>
        <v>901506246.76999569</v>
      </c>
    </row>
    <row r="614" spans="1:7" ht="31.8">
      <c r="A614" s="30">
        <v>12</v>
      </c>
      <c r="B614" s="30" t="s">
        <v>476</v>
      </c>
      <c r="C614" s="30" t="s">
        <v>336</v>
      </c>
      <c r="D614" s="30" t="s">
        <v>292</v>
      </c>
      <c r="E614" s="34" t="s">
        <v>302</v>
      </c>
      <c r="F614" s="32">
        <v>21705.599999999999</v>
      </c>
      <c r="G614" s="33">
        <f t="shared" si="9"/>
        <v>901506246.76999569</v>
      </c>
    </row>
    <row r="615" spans="1:7" ht="62.4">
      <c r="A615" s="30">
        <v>5</v>
      </c>
      <c r="B615" s="30" t="s">
        <v>477</v>
      </c>
      <c r="C615" s="30" t="s">
        <v>339</v>
      </c>
      <c r="D615" s="30" t="s">
        <v>292</v>
      </c>
      <c r="E615" s="31" t="s">
        <v>327</v>
      </c>
      <c r="F615" s="32">
        <v>0.63</v>
      </c>
      <c r="G615" s="33">
        <f t="shared" si="9"/>
        <v>901506246.76999569</v>
      </c>
    </row>
    <row r="616" spans="1:7" ht="31.8">
      <c r="A616" s="30">
        <v>16</v>
      </c>
      <c r="B616" s="30" t="s">
        <v>478</v>
      </c>
      <c r="C616" s="30" t="s">
        <v>68</v>
      </c>
      <c r="D616" s="30" t="s">
        <v>292</v>
      </c>
      <c r="E616" s="31" t="s">
        <v>293</v>
      </c>
      <c r="F616" s="32">
        <v>3565943.59</v>
      </c>
      <c r="G616" s="33">
        <f t="shared" si="9"/>
        <v>901506246.76999569</v>
      </c>
    </row>
    <row r="617" spans="1:7" ht="31.8">
      <c r="A617" s="30">
        <v>16</v>
      </c>
      <c r="B617" s="30" t="s">
        <v>478</v>
      </c>
      <c r="C617" s="30" t="s">
        <v>68</v>
      </c>
      <c r="D617" s="30" t="s">
        <v>292</v>
      </c>
      <c r="E617" s="31" t="s">
        <v>293</v>
      </c>
      <c r="F617" s="32">
        <v>-6773499.2599999998</v>
      </c>
      <c r="G617" s="33">
        <f t="shared" si="9"/>
        <v>901506246.76999569</v>
      </c>
    </row>
    <row r="618" spans="1:7" ht="31.8">
      <c r="A618" s="30">
        <v>16</v>
      </c>
      <c r="B618" s="30" t="s">
        <v>478</v>
      </c>
      <c r="C618" s="30" t="s">
        <v>68</v>
      </c>
      <c r="D618" s="30" t="s">
        <v>292</v>
      </c>
      <c r="E618" s="31" t="s">
        <v>293</v>
      </c>
      <c r="F618" s="32">
        <v>2073523.11</v>
      </c>
      <c r="G618" s="33">
        <f t="shared" si="9"/>
        <v>901506246.76999569</v>
      </c>
    </row>
    <row r="619" spans="1:7" ht="31.8">
      <c r="A619" s="30">
        <v>16</v>
      </c>
      <c r="B619" s="30" t="s">
        <v>478</v>
      </c>
      <c r="C619" s="30" t="s">
        <v>68</v>
      </c>
      <c r="D619" s="30" t="s">
        <v>292</v>
      </c>
      <c r="E619" s="31" t="s">
        <v>293</v>
      </c>
      <c r="F619" s="32">
        <v>1134032.56</v>
      </c>
      <c r="G619" s="33">
        <f t="shared" si="9"/>
        <v>901506246.76999569</v>
      </c>
    </row>
    <row r="620" spans="1:7" ht="31.8">
      <c r="A620" s="30">
        <v>23</v>
      </c>
      <c r="B620" s="30" t="s">
        <v>479</v>
      </c>
      <c r="C620" s="30" t="s">
        <v>363</v>
      </c>
      <c r="D620" s="30" t="s">
        <v>292</v>
      </c>
      <c r="E620" s="31" t="s">
        <v>293</v>
      </c>
      <c r="F620" s="32">
        <v>36227.5</v>
      </c>
      <c r="G620" s="33">
        <f t="shared" si="9"/>
        <v>901506246.76999569</v>
      </c>
    </row>
    <row r="621" spans="1:7" ht="21.6">
      <c r="A621" s="30">
        <v>24</v>
      </c>
      <c r="B621" s="30" t="s">
        <v>480</v>
      </c>
      <c r="C621" s="30" t="s">
        <v>351</v>
      </c>
      <c r="D621" s="30" t="s">
        <v>292</v>
      </c>
      <c r="E621" s="31" t="s">
        <v>293</v>
      </c>
      <c r="F621" s="32">
        <v>18394.64</v>
      </c>
      <c r="G621" s="33">
        <f t="shared" si="9"/>
        <v>901506246.76999569</v>
      </c>
    </row>
    <row r="622" spans="1:7" ht="31.8">
      <c r="A622" s="30">
        <v>64</v>
      </c>
      <c r="B622" s="30" t="s">
        <v>481</v>
      </c>
      <c r="C622" s="30" t="s">
        <v>365</v>
      </c>
      <c r="D622" s="30" t="s">
        <v>292</v>
      </c>
      <c r="E622" s="31" t="s">
        <v>293</v>
      </c>
      <c r="F622" s="32">
        <v>0</v>
      </c>
      <c r="G622" s="33">
        <f t="shared" si="9"/>
        <v>901506246.76999569</v>
      </c>
    </row>
    <row r="623" spans="1:7" ht="42">
      <c r="A623" s="30">
        <v>1</v>
      </c>
      <c r="B623" s="30" t="s">
        <v>481</v>
      </c>
      <c r="C623" s="30" t="s">
        <v>326</v>
      </c>
      <c r="D623" s="30" t="s">
        <v>292</v>
      </c>
      <c r="E623" s="34" t="s">
        <v>302</v>
      </c>
      <c r="F623" s="32">
        <v>0</v>
      </c>
      <c r="G623" s="33">
        <f t="shared" si="9"/>
        <v>901506246.76999569</v>
      </c>
    </row>
    <row r="624" spans="1:7" ht="42">
      <c r="A624" s="30">
        <v>1</v>
      </c>
      <c r="B624" s="30" t="s">
        <v>481</v>
      </c>
      <c r="C624" s="30" t="s">
        <v>326</v>
      </c>
      <c r="D624" s="30" t="s">
        <v>292</v>
      </c>
      <c r="E624" s="34" t="s">
        <v>302</v>
      </c>
      <c r="F624" s="32">
        <v>0</v>
      </c>
      <c r="G624" s="33">
        <f t="shared" si="9"/>
        <v>901506246.76999569</v>
      </c>
    </row>
    <row r="625" spans="1:7" ht="31.8">
      <c r="A625" s="30">
        <v>3</v>
      </c>
      <c r="B625" s="30" t="s">
        <v>481</v>
      </c>
      <c r="C625" s="30" t="s">
        <v>337</v>
      </c>
      <c r="D625" s="30" t="s">
        <v>292</v>
      </c>
      <c r="E625" s="31" t="s">
        <v>406</v>
      </c>
      <c r="F625" s="32">
        <v>2966.25</v>
      </c>
      <c r="G625" s="33">
        <f t="shared" si="9"/>
        <v>901506246.76999569</v>
      </c>
    </row>
    <row r="626" spans="1:7" ht="31.8">
      <c r="A626" s="30">
        <v>12</v>
      </c>
      <c r="B626" s="30" t="s">
        <v>481</v>
      </c>
      <c r="C626" s="30" t="s">
        <v>336</v>
      </c>
      <c r="D626" s="30" t="s">
        <v>292</v>
      </c>
      <c r="E626" s="31" t="s">
        <v>302</v>
      </c>
      <c r="F626" s="32">
        <v>4474.8</v>
      </c>
      <c r="G626" s="33">
        <f t="shared" si="9"/>
        <v>901506246.76999569</v>
      </c>
    </row>
    <row r="627" spans="1:7" ht="31.8">
      <c r="A627" s="30">
        <v>14</v>
      </c>
      <c r="B627" s="30" t="s">
        <v>482</v>
      </c>
      <c r="C627" s="30" t="s">
        <v>66</v>
      </c>
      <c r="D627" s="30" t="s">
        <v>292</v>
      </c>
      <c r="E627" s="34" t="s">
        <v>302</v>
      </c>
      <c r="F627" s="32">
        <v>0</v>
      </c>
      <c r="G627" s="33">
        <f t="shared" si="9"/>
        <v>901506246.76999569</v>
      </c>
    </row>
    <row r="628" spans="1:7" ht="21.6">
      <c r="A628" s="30">
        <v>18</v>
      </c>
      <c r="B628" s="30" t="s">
        <v>482</v>
      </c>
      <c r="C628" s="30" t="s">
        <v>342</v>
      </c>
      <c r="D628" s="30" t="s">
        <v>292</v>
      </c>
      <c r="E628" s="31" t="s">
        <v>302</v>
      </c>
      <c r="F628" s="32">
        <v>0</v>
      </c>
      <c r="G628" s="33">
        <f t="shared" si="9"/>
        <v>901506246.76999569</v>
      </c>
    </row>
    <row r="629" spans="1:7" ht="31.8">
      <c r="A629" s="30">
        <v>4</v>
      </c>
      <c r="B629" s="30" t="s">
        <v>482</v>
      </c>
      <c r="C629" s="30" t="s">
        <v>355</v>
      </c>
      <c r="D629" s="30" t="s">
        <v>292</v>
      </c>
      <c r="E629" s="31" t="s">
        <v>302</v>
      </c>
      <c r="F629" s="32">
        <v>57324.83</v>
      </c>
      <c r="G629" s="33">
        <f t="shared" si="9"/>
        <v>901506246.76999569</v>
      </c>
    </row>
    <row r="630" spans="1:7" ht="31.8">
      <c r="A630" s="30">
        <v>8</v>
      </c>
      <c r="B630" s="30" t="s">
        <v>482</v>
      </c>
      <c r="C630" s="30" t="s">
        <v>335</v>
      </c>
      <c r="D630" s="30" t="s">
        <v>292</v>
      </c>
      <c r="E630" s="31" t="s">
        <v>302</v>
      </c>
      <c r="F630" s="32">
        <v>24282</v>
      </c>
      <c r="G630" s="33">
        <f t="shared" si="9"/>
        <v>901506246.76999569</v>
      </c>
    </row>
    <row r="631" spans="1:7" ht="31.8">
      <c r="A631" s="30">
        <v>2</v>
      </c>
      <c r="B631" s="30" t="s">
        <v>482</v>
      </c>
      <c r="C631" s="30" t="s">
        <v>360</v>
      </c>
      <c r="D631" s="30" t="s">
        <v>292</v>
      </c>
      <c r="E631" s="31" t="s">
        <v>302</v>
      </c>
      <c r="F631" s="32">
        <v>80940</v>
      </c>
      <c r="G631" s="33">
        <f t="shared" si="9"/>
        <v>901506246.76999569</v>
      </c>
    </row>
    <row r="632" spans="1:7" ht="31.8">
      <c r="A632" s="30">
        <v>4</v>
      </c>
      <c r="B632" s="30" t="s">
        <v>482</v>
      </c>
      <c r="C632" s="30" t="s">
        <v>355</v>
      </c>
      <c r="D632" s="30" t="s">
        <v>292</v>
      </c>
      <c r="E632" s="31" t="s">
        <v>302</v>
      </c>
      <c r="F632" s="32">
        <v>32376</v>
      </c>
      <c r="G632" s="33">
        <f t="shared" si="9"/>
        <v>901506246.76999569</v>
      </c>
    </row>
    <row r="633" spans="1:7" ht="21.6">
      <c r="A633" s="30">
        <v>6</v>
      </c>
      <c r="B633" s="30" t="s">
        <v>482</v>
      </c>
      <c r="C633" s="30" t="s">
        <v>357</v>
      </c>
      <c r="D633" s="30" t="s">
        <v>292</v>
      </c>
      <c r="E633" s="31" t="s">
        <v>302</v>
      </c>
      <c r="F633" s="32">
        <v>64980</v>
      </c>
      <c r="G633" s="33">
        <f t="shared" si="9"/>
        <v>901506246.76999569</v>
      </c>
    </row>
    <row r="634" spans="1:7" ht="31.8">
      <c r="A634" s="30">
        <v>8</v>
      </c>
      <c r="B634" s="30" t="s">
        <v>482</v>
      </c>
      <c r="C634" s="30" t="s">
        <v>335</v>
      </c>
      <c r="D634" s="30" t="s">
        <v>292</v>
      </c>
      <c r="E634" s="31" t="s">
        <v>302</v>
      </c>
      <c r="F634" s="32">
        <v>16188</v>
      </c>
      <c r="G634" s="33">
        <f t="shared" si="9"/>
        <v>901506246.76999569</v>
      </c>
    </row>
    <row r="635" spans="1:7" ht="31.8">
      <c r="A635" s="30">
        <v>2</v>
      </c>
      <c r="B635" s="30" t="s">
        <v>482</v>
      </c>
      <c r="C635" s="30" t="s">
        <v>360</v>
      </c>
      <c r="D635" s="30" t="s">
        <v>292</v>
      </c>
      <c r="E635" s="31" t="s">
        <v>302</v>
      </c>
      <c r="F635" s="32">
        <v>108300</v>
      </c>
      <c r="G635" s="33">
        <f t="shared" si="9"/>
        <v>901506246.76999569</v>
      </c>
    </row>
    <row r="636" spans="1:7" ht="31.8">
      <c r="A636" s="30">
        <v>2</v>
      </c>
      <c r="B636" s="30" t="s">
        <v>482</v>
      </c>
      <c r="C636" s="30" t="s">
        <v>360</v>
      </c>
      <c r="D636" s="30" t="s">
        <v>292</v>
      </c>
      <c r="E636" s="31" t="s">
        <v>302</v>
      </c>
      <c r="F636" s="32">
        <v>32376</v>
      </c>
      <c r="G636" s="33">
        <f t="shared" si="9"/>
        <v>901506246.76999569</v>
      </c>
    </row>
    <row r="637" spans="1:7" ht="31.8">
      <c r="A637" s="30">
        <v>2</v>
      </c>
      <c r="B637" s="30" t="s">
        <v>482</v>
      </c>
      <c r="C637" s="30" t="s">
        <v>360</v>
      </c>
      <c r="D637" s="30" t="s">
        <v>292</v>
      </c>
      <c r="E637" s="31" t="s">
        <v>302</v>
      </c>
      <c r="F637" s="32">
        <v>32376</v>
      </c>
      <c r="G637" s="33">
        <f t="shared" si="9"/>
        <v>901506246.76999569</v>
      </c>
    </row>
    <row r="638" spans="1:7" ht="31.8">
      <c r="A638" s="30">
        <v>2</v>
      </c>
      <c r="B638" s="30" t="s">
        <v>482</v>
      </c>
      <c r="C638" s="30" t="s">
        <v>360</v>
      </c>
      <c r="D638" s="30" t="s">
        <v>292</v>
      </c>
      <c r="E638" s="31" t="s">
        <v>302</v>
      </c>
      <c r="F638" s="32">
        <v>48564</v>
      </c>
      <c r="G638" s="33">
        <f t="shared" si="9"/>
        <v>901506246.76999569</v>
      </c>
    </row>
    <row r="639" spans="1:7" ht="31.8">
      <c r="A639" s="30">
        <v>2</v>
      </c>
      <c r="B639" s="30" t="s">
        <v>482</v>
      </c>
      <c r="C639" s="30" t="s">
        <v>360</v>
      </c>
      <c r="D639" s="30" t="s">
        <v>292</v>
      </c>
      <c r="E639" s="31" t="s">
        <v>302</v>
      </c>
      <c r="F639" s="32">
        <v>32376</v>
      </c>
      <c r="G639" s="33">
        <f t="shared" si="9"/>
        <v>901506246.76999569</v>
      </c>
    </row>
    <row r="640" spans="1:7" ht="31.8">
      <c r="A640" s="30">
        <v>2</v>
      </c>
      <c r="B640" s="30" t="s">
        <v>482</v>
      </c>
      <c r="C640" s="30" t="s">
        <v>360</v>
      </c>
      <c r="D640" s="30" t="s">
        <v>292</v>
      </c>
      <c r="E640" s="31" t="s">
        <v>302</v>
      </c>
      <c r="F640" s="30">
        <v>80940</v>
      </c>
      <c r="G640" s="33">
        <f t="shared" si="9"/>
        <v>901506246.76999569</v>
      </c>
    </row>
    <row r="641" spans="1:7" ht="31.8">
      <c r="A641" s="30">
        <v>2</v>
      </c>
      <c r="B641" s="30" t="s">
        <v>482</v>
      </c>
      <c r="C641" s="30" t="s">
        <v>360</v>
      </c>
      <c r="D641" s="30" t="s">
        <v>292</v>
      </c>
      <c r="E641" s="31" t="s">
        <v>302</v>
      </c>
      <c r="F641" s="32">
        <v>103785.60000000001</v>
      </c>
      <c r="G641" s="33">
        <f t="shared" si="9"/>
        <v>901506246.76999569</v>
      </c>
    </row>
    <row r="642" spans="1:7" ht="31.8">
      <c r="A642" s="30">
        <v>2</v>
      </c>
      <c r="B642" s="30" t="s">
        <v>482</v>
      </c>
      <c r="C642" s="30" t="s">
        <v>360</v>
      </c>
      <c r="D642" s="30" t="s">
        <v>292</v>
      </c>
      <c r="E642" s="31" t="s">
        <v>302</v>
      </c>
      <c r="F642" s="30">
        <v>32376</v>
      </c>
      <c r="G642" s="33">
        <f t="shared" si="9"/>
        <v>901506246.76999569</v>
      </c>
    </row>
    <row r="643" spans="1:7" ht="21.6">
      <c r="A643" s="30">
        <v>64</v>
      </c>
      <c r="B643" s="30" t="s">
        <v>483</v>
      </c>
      <c r="C643" s="30" t="s">
        <v>365</v>
      </c>
      <c r="D643" s="30" t="s">
        <v>292</v>
      </c>
      <c r="E643" s="31" t="s">
        <v>327</v>
      </c>
      <c r="F643" s="32">
        <v>0</v>
      </c>
      <c r="G643" s="33">
        <f t="shared" ref="G643:G706" si="10">SUM($F$2:$F$100000)</f>
        <v>901506246.76999569</v>
      </c>
    </row>
    <row r="644" spans="1:7" ht="21.6">
      <c r="A644" s="30">
        <v>6</v>
      </c>
      <c r="B644" s="30" t="s">
        <v>483</v>
      </c>
      <c r="C644" s="30" t="s">
        <v>357</v>
      </c>
      <c r="D644" s="30" t="s">
        <v>292</v>
      </c>
      <c r="E644" s="31" t="s">
        <v>327</v>
      </c>
      <c r="F644" s="32">
        <v>1008.9</v>
      </c>
      <c r="G644" s="33">
        <f t="shared" si="10"/>
        <v>901506246.76999569</v>
      </c>
    </row>
    <row r="645" spans="1:7" ht="42">
      <c r="A645" s="30">
        <v>1</v>
      </c>
      <c r="B645" s="30" t="s">
        <v>483</v>
      </c>
      <c r="C645" s="30" t="s">
        <v>326</v>
      </c>
      <c r="D645" s="30" t="s">
        <v>292</v>
      </c>
      <c r="E645" s="31" t="s">
        <v>327</v>
      </c>
      <c r="F645" s="32">
        <v>19855</v>
      </c>
      <c r="G645" s="33">
        <f t="shared" si="10"/>
        <v>901506246.76999569</v>
      </c>
    </row>
    <row r="646" spans="1:7" ht="42">
      <c r="A646" s="30">
        <v>1</v>
      </c>
      <c r="B646" s="30" t="s">
        <v>483</v>
      </c>
      <c r="C646" s="30" t="s">
        <v>326</v>
      </c>
      <c r="D646" s="30" t="s">
        <v>292</v>
      </c>
      <c r="E646" s="31" t="s">
        <v>327</v>
      </c>
      <c r="F646" s="32">
        <v>3762</v>
      </c>
      <c r="G646" s="33">
        <f t="shared" si="10"/>
        <v>901506246.76999569</v>
      </c>
    </row>
    <row r="647" spans="1:7" ht="42">
      <c r="A647" s="30">
        <v>1</v>
      </c>
      <c r="B647" s="30" t="s">
        <v>483</v>
      </c>
      <c r="C647" s="30" t="s">
        <v>326</v>
      </c>
      <c r="D647" s="30" t="s">
        <v>292</v>
      </c>
      <c r="E647" s="34" t="s">
        <v>327</v>
      </c>
      <c r="F647" s="32">
        <v>8867</v>
      </c>
      <c r="G647" s="33">
        <f t="shared" si="10"/>
        <v>901506246.76999569</v>
      </c>
    </row>
    <row r="648" spans="1:7" ht="28.8">
      <c r="A648" s="30">
        <v>6</v>
      </c>
      <c r="B648" s="30" t="s">
        <v>483</v>
      </c>
      <c r="C648" s="30" t="s">
        <v>357</v>
      </c>
      <c r="D648" s="30" t="s">
        <v>292</v>
      </c>
      <c r="E648" s="34" t="s">
        <v>327</v>
      </c>
      <c r="F648" s="32">
        <v>2685.38</v>
      </c>
      <c r="G648" s="33">
        <f t="shared" si="10"/>
        <v>901506246.76999569</v>
      </c>
    </row>
    <row r="649" spans="1:7" ht="42">
      <c r="A649" s="30">
        <v>5</v>
      </c>
      <c r="B649" s="30" t="s">
        <v>484</v>
      </c>
      <c r="C649" s="30" t="s">
        <v>339</v>
      </c>
      <c r="D649" s="30" t="s">
        <v>292</v>
      </c>
      <c r="E649" s="31" t="s">
        <v>352</v>
      </c>
      <c r="F649" s="32">
        <v>2789.37</v>
      </c>
      <c r="G649" s="33">
        <f t="shared" si="10"/>
        <v>901506246.76999569</v>
      </c>
    </row>
    <row r="650" spans="1:7" ht="21.6">
      <c r="A650" s="30">
        <v>15</v>
      </c>
      <c r="B650" s="30" t="s">
        <v>485</v>
      </c>
      <c r="C650" s="30" t="s">
        <v>345</v>
      </c>
      <c r="D650" s="30" t="s">
        <v>292</v>
      </c>
      <c r="E650" s="31" t="s">
        <v>327</v>
      </c>
      <c r="F650" s="32">
        <v>0</v>
      </c>
      <c r="G650" s="33">
        <f t="shared" si="10"/>
        <v>901506246.76999569</v>
      </c>
    </row>
    <row r="651" spans="1:7" ht="21.6">
      <c r="A651" s="30">
        <v>5</v>
      </c>
      <c r="B651" s="30" t="s">
        <v>485</v>
      </c>
      <c r="C651" s="30" t="s">
        <v>339</v>
      </c>
      <c r="D651" s="30" t="s">
        <v>292</v>
      </c>
      <c r="E651" s="31" t="s">
        <v>327</v>
      </c>
      <c r="F651" s="32">
        <v>4103.78</v>
      </c>
      <c r="G651" s="33">
        <f t="shared" si="10"/>
        <v>901506246.76999569</v>
      </c>
    </row>
    <row r="652" spans="1:7" ht="31.8">
      <c r="A652" s="30">
        <v>12</v>
      </c>
      <c r="B652" s="30" t="s">
        <v>485</v>
      </c>
      <c r="C652" s="30" t="s">
        <v>336</v>
      </c>
      <c r="D652" s="30" t="s">
        <v>292</v>
      </c>
      <c r="E652" s="31" t="s">
        <v>327</v>
      </c>
      <c r="F652" s="32">
        <v>60708.66</v>
      </c>
      <c r="G652" s="33">
        <f t="shared" si="10"/>
        <v>901506246.76999569</v>
      </c>
    </row>
    <row r="653" spans="1:7" ht="21.6">
      <c r="A653" s="30">
        <v>5</v>
      </c>
      <c r="B653" s="30" t="s">
        <v>485</v>
      </c>
      <c r="C653" s="30" t="s">
        <v>339</v>
      </c>
      <c r="D653" s="30" t="s">
        <v>292</v>
      </c>
      <c r="E653" s="31" t="s">
        <v>327</v>
      </c>
      <c r="F653" s="32">
        <v>1840.65</v>
      </c>
      <c r="G653" s="33">
        <f t="shared" si="10"/>
        <v>901506246.76999569</v>
      </c>
    </row>
    <row r="654" spans="1:7" ht="42">
      <c r="A654" s="30">
        <v>1</v>
      </c>
      <c r="B654" s="30" t="s">
        <v>485</v>
      </c>
      <c r="C654" s="30" t="s">
        <v>326</v>
      </c>
      <c r="D654" s="30" t="s">
        <v>292</v>
      </c>
      <c r="E654" s="31" t="s">
        <v>327</v>
      </c>
      <c r="F654" s="32">
        <v>10290.049999999999</v>
      </c>
      <c r="G654" s="33">
        <f t="shared" si="10"/>
        <v>901506246.76999569</v>
      </c>
    </row>
    <row r="655" spans="1:7" ht="42">
      <c r="A655" s="30">
        <v>1</v>
      </c>
      <c r="B655" s="30" t="s">
        <v>485</v>
      </c>
      <c r="C655" s="30" t="s">
        <v>326</v>
      </c>
      <c r="D655" s="30" t="s">
        <v>292</v>
      </c>
      <c r="E655" s="31" t="s">
        <v>327</v>
      </c>
      <c r="F655" s="32">
        <v>586.87</v>
      </c>
      <c r="G655" s="33">
        <f t="shared" si="10"/>
        <v>901506246.76999569</v>
      </c>
    </row>
    <row r="656" spans="1:7" ht="31.8">
      <c r="A656" s="30">
        <v>12</v>
      </c>
      <c r="B656" s="30" t="s">
        <v>485</v>
      </c>
      <c r="C656" s="30" t="s">
        <v>336</v>
      </c>
      <c r="D656" s="30" t="s">
        <v>292</v>
      </c>
      <c r="E656" s="31" t="s">
        <v>327</v>
      </c>
      <c r="F656" s="30">
        <v>3133.67</v>
      </c>
      <c r="G656" s="33">
        <f t="shared" si="10"/>
        <v>901506246.76999569</v>
      </c>
    </row>
    <row r="657" spans="1:7" ht="31.8">
      <c r="A657" s="30">
        <v>4</v>
      </c>
      <c r="B657" s="30" t="s">
        <v>486</v>
      </c>
      <c r="C657" s="30" t="s">
        <v>355</v>
      </c>
      <c r="D657" s="30" t="s">
        <v>292</v>
      </c>
      <c r="E657" s="31" t="s">
        <v>302</v>
      </c>
      <c r="F657" s="32">
        <v>0</v>
      </c>
      <c r="G657" s="33">
        <f t="shared" si="10"/>
        <v>901506246.76999569</v>
      </c>
    </row>
    <row r="658" spans="1:7" ht="52.2">
      <c r="A658" s="30">
        <v>1</v>
      </c>
      <c r="B658" s="30" t="s">
        <v>487</v>
      </c>
      <c r="C658" s="30" t="s">
        <v>326</v>
      </c>
      <c r="D658" s="30" t="s">
        <v>292</v>
      </c>
      <c r="E658" s="31" t="s">
        <v>302</v>
      </c>
      <c r="F658" s="32">
        <v>7000</v>
      </c>
      <c r="G658" s="33">
        <f t="shared" si="10"/>
        <v>901506246.76999569</v>
      </c>
    </row>
    <row r="659" spans="1:7" ht="52.2">
      <c r="A659" s="30">
        <v>1</v>
      </c>
      <c r="B659" s="30" t="s">
        <v>487</v>
      </c>
      <c r="C659" s="30" t="s">
        <v>326</v>
      </c>
      <c r="D659" s="30" t="s">
        <v>292</v>
      </c>
      <c r="E659" s="31" t="s">
        <v>302</v>
      </c>
      <c r="F659" s="32">
        <v>131274</v>
      </c>
      <c r="G659" s="33">
        <f t="shared" si="10"/>
        <v>901506246.76999569</v>
      </c>
    </row>
    <row r="660" spans="1:7" ht="31.8">
      <c r="A660" s="30">
        <v>14</v>
      </c>
      <c r="B660" s="30" t="s">
        <v>488</v>
      </c>
      <c r="C660" s="30" t="s">
        <v>66</v>
      </c>
      <c r="D660" s="30" t="s">
        <v>292</v>
      </c>
      <c r="E660" s="31" t="s">
        <v>352</v>
      </c>
      <c r="F660" s="32">
        <v>11954.45</v>
      </c>
      <c r="G660" s="33">
        <f t="shared" si="10"/>
        <v>901506246.76999569</v>
      </c>
    </row>
    <row r="661" spans="1:7" ht="31.8">
      <c r="A661" s="30">
        <v>2</v>
      </c>
      <c r="B661" s="30" t="s">
        <v>489</v>
      </c>
      <c r="C661" s="30" t="s">
        <v>360</v>
      </c>
      <c r="D661" s="30" t="s">
        <v>292</v>
      </c>
      <c r="E661" s="31" t="s">
        <v>302</v>
      </c>
      <c r="F661" s="32">
        <v>31640</v>
      </c>
      <c r="G661" s="33">
        <f t="shared" si="10"/>
        <v>901506246.76999569</v>
      </c>
    </row>
    <row r="662" spans="1:7" ht="21.6">
      <c r="A662" s="30">
        <v>5</v>
      </c>
      <c r="B662" s="30" t="s">
        <v>490</v>
      </c>
      <c r="C662" s="30" t="s">
        <v>339</v>
      </c>
      <c r="D662" s="30" t="s">
        <v>292</v>
      </c>
      <c r="E662" s="31" t="s">
        <v>327</v>
      </c>
      <c r="F662" s="32">
        <v>0.5</v>
      </c>
      <c r="G662" s="33">
        <f t="shared" si="10"/>
        <v>901506246.76999569</v>
      </c>
    </row>
    <row r="663" spans="1:7" ht="42">
      <c r="A663" s="30">
        <v>1</v>
      </c>
      <c r="B663" s="30" t="s">
        <v>490</v>
      </c>
      <c r="C663" s="30" t="s">
        <v>326</v>
      </c>
      <c r="D663" s="30" t="s">
        <v>292</v>
      </c>
      <c r="E663" s="31" t="s">
        <v>327</v>
      </c>
      <c r="F663" s="32">
        <v>9699.43</v>
      </c>
      <c r="G663" s="33">
        <f t="shared" si="10"/>
        <v>901506246.76999569</v>
      </c>
    </row>
    <row r="664" spans="1:7" ht="42">
      <c r="A664" s="30">
        <v>1</v>
      </c>
      <c r="B664" s="30" t="s">
        <v>490</v>
      </c>
      <c r="C664" s="30" t="s">
        <v>326</v>
      </c>
      <c r="D664" s="30" t="s">
        <v>292</v>
      </c>
      <c r="E664" s="31" t="s">
        <v>327</v>
      </c>
      <c r="F664" s="32">
        <v>18259.05</v>
      </c>
      <c r="G664" s="33">
        <f t="shared" si="10"/>
        <v>901506246.76999569</v>
      </c>
    </row>
    <row r="665" spans="1:7" ht="31.8">
      <c r="A665" s="30">
        <v>25</v>
      </c>
      <c r="B665" s="30" t="s">
        <v>491</v>
      </c>
      <c r="C665" s="30" t="s">
        <v>386</v>
      </c>
      <c r="D665" s="30" t="s">
        <v>292</v>
      </c>
      <c r="E665" s="31" t="s">
        <v>293</v>
      </c>
      <c r="F665" s="32">
        <v>1631.39</v>
      </c>
      <c r="G665" s="33">
        <f t="shared" si="10"/>
        <v>901506246.76999569</v>
      </c>
    </row>
    <row r="666" spans="1:7" ht="31.8">
      <c r="A666" s="30">
        <v>1000028</v>
      </c>
      <c r="B666" s="30" t="s">
        <v>492</v>
      </c>
      <c r="C666" s="30" t="s">
        <v>493</v>
      </c>
      <c r="D666" s="30" t="s">
        <v>292</v>
      </c>
      <c r="E666" s="31" t="s">
        <v>293</v>
      </c>
      <c r="F666" s="32">
        <v>39235.33</v>
      </c>
      <c r="G666" s="33">
        <f t="shared" si="10"/>
        <v>901506246.76999569</v>
      </c>
    </row>
    <row r="667" spans="1:7" ht="42">
      <c r="A667" s="30">
        <v>17</v>
      </c>
      <c r="B667" s="30" t="s">
        <v>494</v>
      </c>
      <c r="C667" s="30" t="s">
        <v>333</v>
      </c>
      <c r="D667" s="30" t="s">
        <v>292</v>
      </c>
      <c r="E667" s="31" t="s">
        <v>299</v>
      </c>
      <c r="F667" s="32">
        <v>15457.13</v>
      </c>
      <c r="G667" s="33">
        <f t="shared" si="10"/>
        <v>901506246.76999569</v>
      </c>
    </row>
    <row r="668" spans="1:7" ht="42">
      <c r="A668" s="30">
        <v>17</v>
      </c>
      <c r="B668" s="30" t="s">
        <v>494</v>
      </c>
      <c r="C668" s="30" t="s">
        <v>333</v>
      </c>
      <c r="D668" s="30" t="s">
        <v>292</v>
      </c>
      <c r="E668" s="31" t="s">
        <v>299</v>
      </c>
      <c r="F668" s="32">
        <v>31581.919999999998</v>
      </c>
      <c r="G668" s="33">
        <f t="shared" si="10"/>
        <v>901506246.76999569</v>
      </c>
    </row>
    <row r="669" spans="1:7" ht="42">
      <c r="A669" s="30">
        <v>17</v>
      </c>
      <c r="B669" s="30" t="s">
        <v>494</v>
      </c>
      <c r="C669" s="30" t="s">
        <v>333</v>
      </c>
      <c r="D669" s="30" t="s">
        <v>292</v>
      </c>
      <c r="E669" s="31" t="s">
        <v>299</v>
      </c>
      <c r="F669" s="32">
        <v>42200.28</v>
      </c>
      <c r="G669" s="33">
        <f t="shared" si="10"/>
        <v>901506246.76999569</v>
      </c>
    </row>
    <row r="670" spans="1:7" ht="42">
      <c r="A670" s="30">
        <v>17</v>
      </c>
      <c r="B670" s="30" t="s">
        <v>494</v>
      </c>
      <c r="C670" s="30" t="s">
        <v>333</v>
      </c>
      <c r="D670" s="30" t="s">
        <v>292</v>
      </c>
      <c r="E670" s="31" t="s">
        <v>299</v>
      </c>
      <c r="F670" s="32">
        <v>28239.83</v>
      </c>
      <c r="G670" s="33">
        <f t="shared" si="10"/>
        <v>901506246.76999569</v>
      </c>
    </row>
    <row r="671" spans="1:7" ht="31.8">
      <c r="A671" s="30">
        <v>14</v>
      </c>
      <c r="B671" s="30" t="s">
        <v>495</v>
      </c>
      <c r="C671" s="30" t="s">
        <v>66</v>
      </c>
      <c r="D671" s="30" t="s">
        <v>292</v>
      </c>
      <c r="E671" s="31" t="s">
        <v>302</v>
      </c>
      <c r="F671" s="32">
        <v>0</v>
      </c>
      <c r="G671" s="33">
        <f t="shared" si="10"/>
        <v>901506246.76999569</v>
      </c>
    </row>
    <row r="672" spans="1:7" ht="42">
      <c r="A672" s="30">
        <v>1</v>
      </c>
      <c r="B672" s="30" t="s">
        <v>495</v>
      </c>
      <c r="C672" s="30" t="s">
        <v>326</v>
      </c>
      <c r="D672" s="30" t="s">
        <v>292</v>
      </c>
      <c r="E672" s="31" t="s">
        <v>302</v>
      </c>
      <c r="F672" s="32">
        <v>0</v>
      </c>
      <c r="G672" s="33">
        <f t="shared" si="10"/>
        <v>901506246.76999569</v>
      </c>
    </row>
    <row r="673" spans="1:7" ht="21.6">
      <c r="A673" s="30">
        <v>24</v>
      </c>
      <c r="B673" s="30" t="s">
        <v>496</v>
      </c>
      <c r="C673" s="30" t="s">
        <v>351</v>
      </c>
      <c r="D673" s="30" t="s">
        <v>292</v>
      </c>
      <c r="E673" s="31" t="s">
        <v>293</v>
      </c>
      <c r="F673" s="32">
        <v>0.01</v>
      </c>
      <c r="G673" s="33">
        <f t="shared" si="10"/>
        <v>901506246.76999569</v>
      </c>
    </row>
    <row r="674" spans="1:7" ht="21.6">
      <c r="A674" s="30">
        <v>18</v>
      </c>
      <c r="B674" s="30" t="s">
        <v>497</v>
      </c>
      <c r="C674" s="30" t="s">
        <v>342</v>
      </c>
      <c r="D674" s="30" t="s">
        <v>292</v>
      </c>
      <c r="E674" s="31" t="s">
        <v>302</v>
      </c>
      <c r="F674" s="32">
        <v>79.11</v>
      </c>
      <c r="G674" s="33">
        <f t="shared" si="10"/>
        <v>901506246.76999569</v>
      </c>
    </row>
    <row r="675" spans="1:7" ht="31.8">
      <c r="A675" s="30">
        <v>6</v>
      </c>
      <c r="B675" s="30" t="s">
        <v>498</v>
      </c>
      <c r="C675" s="30" t="s">
        <v>357</v>
      </c>
      <c r="D675" s="30" t="s">
        <v>292</v>
      </c>
      <c r="E675" s="31" t="s">
        <v>293</v>
      </c>
      <c r="F675" s="32">
        <v>5527.25</v>
      </c>
      <c r="G675" s="33">
        <f t="shared" si="10"/>
        <v>901506246.76999569</v>
      </c>
    </row>
    <row r="676" spans="1:7" ht="21.6">
      <c r="A676" s="30">
        <v>5</v>
      </c>
      <c r="B676" s="30" t="s">
        <v>294</v>
      </c>
      <c r="C676" s="30" t="s">
        <v>339</v>
      </c>
      <c r="D676" s="30" t="s">
        <v>292</v>
      </c>
      <c r="E676" s="31" t="s">
        <v>293</v>
      </c>
      <c r="F676" s="32">
        <v>16886.63</v>
      </c>
      <c r="G676" s="33">
        <f t="shared" si="10"/>
        <v>901506246.76999569</v>
      </c>
    </row>
    <row r="677" spans="1:7" ht="31.8">
      <c r="A677" s="30">
        <v>4</v>
      </c>
      <c r="B677" s="30" t="s">
        <v>499</v>
      </c>
      <c r="C677" s="30" t="s">
        <v>355</v>
      </c>
      <c r="D677" s="30" t="s">
        <v>292</v>
      </c>
      <c r="E677" s="31" t="s">
        <v>299</v>
      </c>
      <c r="F677" s="32">
        <v>86459.89</v>
      </c>
      <c r="G677" s="33">
        <f t="shared" si="10"/>
        <v>901506246.76999569</v>
      </c>
    </row>
    <row r="678" spans="1:7" ht="31.8">
      <c r="A678" s="30">
        <v>4</v>
      </c>
      <c r="B678" s="30" t="s">
        <v>499</v>
      </c>
      <c r="C678" s="30" t="s">
        <v>355</v>
      </c>
      <c r="D678" s="30" t="s">
        <v>292</v>
      </c>
      <c r="E678" s="31" t="s">
        <v>293</v>
      </c>
      <c r="F678" s="32">
        <v>190085.27</v>
      </c>
      <c r="G678" s="33">
        <f t="shared" si="10"/>
        <v>901506246.76999569</v>
      </c>
    </row>
    <row r="679" spans="1:7" ht="21.6">
      <c r="A679" s="30">
        <v>6</v>
      </c>
      <c r="B679" s="30" t="s">
        <v>500</v>
      </c>
      <c r="C679" s="30" t="s">
        <v>357</v>
      </c>
      <c r="D679" s="30" t="s">
        <v>292</v>
      </c>
      <c r="E679" s="31" t="s">
        <v>319</v>
      </c>
      <c r="F679" s="32">
        <v>49367.45</v>
      </c>
      <c r="G679" s="33">
        <f t="shared" si="10"/>
        <v>901506246.76999569</v>
      </c>
    </row>
    <row r="680" spans="1:7" ht="31.8">
      <c r="A680" s="30">
        <v>12</v>
      </c>
      <c r="B680" s="30" t="s">
        <v>501</v>
      </c>
      <c r="C680" s="30" t="s">
        <v>336</v>
      </c>
      <c r="D680" s="30" t="s">
        <v>292</v>
      </c>
      <c r="E680" s="31" t="s">
        <v>293</v>
      </c>
      <c r="F680" s="32">
        <v>58</v>
      </c>
      <c r="G680" s="33">
        <f t="shared" si="10"/>
        <v>901506246.76999569</v>
      </c>
    </row>
    <row r="681" spans="1:7" ht="21.6">
      <c r="A681" s="30">
        <v>3</v>
      </c>
      <c r="B681" s="30" t="s">
        <v>501</v>
      </c>
      <c r="C681" s="30" t="s">
        <v>337</v>
      </c>
      <c r="D681" s="30" t="s">
        <v>292</v>
      </c>
      <c r="E681" s="31" t="s">
        <v>293</v>
      </c>
      <c r="F681" s="32">
        <v>7215</v>
      </c>
      <c r="G681" s="33">
        <f t="shared" si="10"/>
        <v>901506246.76999569</v>
      </c>
    </row>
    <row r="682" spans="1:7" ht="21.6">
      <c r="A682" s="30">
        <v>6</v>
      </c>
      <c r="B682" s="30" t="s">
        <v>501</v>
      </c>
      <c r="C682" s="30" t="s">
        <v>357</v>
      </c>
      <c r="D682" s="30" t="s">
        <v>292</v>
      </c>
      <c r="E682" s="31" t="s">
        <v>293</v>
      </c>
      <c r="F682" s="32">
        <v>1665</v>
      </c>
      <c r="G682" s="33">
        <f t="shared" si="10"/>
        <v>901506246.76999569</v>
      </c>
    </row>
    <row r="683" spans="1:7" ht="42">
      <c r="A683" s="30">
        <v>13</v>
      </c>
      <c r="B683" s="30" t="s">
        <v>501</v>
      </c>
      <c r="C683" s="30" t="s">
        <v>367</v>
      </c>
      <c r="D683" s="30" t="s">
        <v>292</v>
      </c>
      <c r="E683" s="31" t="s">
        <v>293</v>
      </c>
      <c r="F683" s="32">
        <v>1665</v>
      </c>
      <c r="G683" s="33">
        <f t="shared" si="10"/>
        <v>901506246.76999569</v>
      </c>
    </row>
    <row r="684" spans="1:7" ht="42">
      <c r="A684" s="30">
        <v>1</v>
      </c>
      <c r="B684" s="30" t="s">
        <v>502</v>
      </c>
      <c r="C684" s="30" t="s">
        <v>326</v>
      </c>
      <c r="D684" s="30" t="s">
        <v>292</v>
      </c>
      <c r="E684" s="31" t="s">
        <v>327</v>
      </c>
      <c r="F684" s="32">
        <v>43946.27</v>
      </c>
      <c r="G684" s="33">
        <f t="shared" si="10"/>
        <v>901506246.76999569</v>
      </c>
    </row>
    <row r="685" spans="1:7" ht="42">
      <c r="A685" s="30">
        <v>1</v>
      </c>
      <c r="B685" s="30" t="s">
        <v>502</v>
      </c>
      <c r="C685" s="30" t="s">
        <v>326</v>
      </c>
      <c r="D685" s="30" t="s">
        <v>292</v>
      </c>
      <c r="E685" s="31" t="s">
        <v>327</v>
      </c>
      <c r="F685" s="32">
        <v>0.01</v>
      </c>
      <c r="G685" s="33">
        <f t="shared" si="10"/>
        <v>901506246.76999569</v>
      </c>
    </row>
    <row r="686" spans="1:7" ht="21.6">
      <c r="A686" s="30">
        <v>3</v>
      </c>
      <c r="B686" s="30" t="s">
        <v>503</v>
      </c>
      <c r="C686" s="30" t="s">
        <v>337</v>
      </c>
      <c r="D686" s="30" t="s">
        <v>292</v>
      </c>
      <c r="E686" s="31" t="s">
        <v>302</v>
      </c>
      <c r="F686" s="32">
        <v>0</v>
      </c>
      <c r="G686" s="33">
        <f t="shared" si="10"/>
        <v>901506246.76999569</v>
      </c>
    </row>
    <row r="687" spans="1:7" ht="21.6">
      <c r="A687" s="30">
        <v>6</v>
      </c>
      <c r="B687" s="30" t="s">
        <v>504</v>
      </c>
      <c r="C687" s="30" t="s">
        <v>357</v>
      </c>
      <c r="D687" s="30" t="s">
        <v>292</v>
      </c>
      <c r="E687" s="31" t="s">
        <v>293</v>
      </c>
      <c r="F687" s="32">
        <v>643.82000000000005</v>
      </c>
      <c r="G687" s="33">
        <f t="shared" si="10"/>
        <v>901506246.76999569</v>
      </c>
    </row>
    <row r="688" spans="1:7" ht="21.6">
      <c r="A688" s="30">
        <v>6</v>
      </c>
      <c r="B688" s="30" t="s">
        <v>504</v>
      </c>
      <c r="C688" s="30" t="s">
        <v>357</v>
      </c>
      <c r="D688" s="30" t="s">
        <v>292</v>
      </c>
      <c r="E688" s="31" t="s">
        <v>293</v>
      </c>
      <c r="F688" s="32">
        <v>98448.17</v>
      </c>
      <c r="G688" s="33">
        <f t="shared" si="10"/>
        <v>901506246.76999569</v>
      </c>
    </row>
    <row r="689" spans="1:7" ht="31.8">
      <c r="A689" s="30">
        <v>77</v>
      </c>
      <c r="B689" s="30" t="s">
        <v>505</v>
      </c>
      <c r="C689" s="30" t="s">
        <v>331</v>
      </c>
      <c r="D689" s="30" t="s">
        <v>292</v>
      </c>
      <c r="E689" s="31" t="s">
        <v>293</v>
      </c>
      <c r="F689" s="32">
        <v>2.57</v>
      </c>
      <c r="G689" s="33">
        <f t="shared" si="10"/>
        <v>901506246.76999569</v>
      </c>
    </row>
    <row r="690" spans="1:7" ht="31.8">
      <c r="A690" s="30">
        <v>2</v>
      </c>
      <c r="B690" s="30" t="s">
        <v>506</v>
      </c>
      <c r="C690" s="30" t="s">
        <v>360</v>
      </c>
      <c r="D690" s="30" t="s">
        <v>292</v>
      </c>
      <c r="E690" s="31" t="s">
        <v>319</v>
      </c>
      <c r="F690" s="32">
        <v>69623</v>
      </c>
      <c r="G690" s="33">
        <f t="shared" si="10"/>
        <v>901506246.76999569</v>
      </c>
    </row>
    <row r="691" spans="1:7" ht="42">
      <c r="A691" s="30">
        <v>1</v>
      </c>
      <c r="B691" s="30" t="s">
        <v>507</v>
      </c>
      <c r="C691" s="30" t="s">
        <v>326</v>
      </c>
      <c r="D691" s="30" t="s">
        <v>292</v>
      </c>
      <c r="E691" s="31" t="s">
        <v>327</v>
      </c>
      <c r="F691" s="32">
        <v>19360</v>
      </c>
      <c r="G691" s="33">
        <f t="shared" si="10"/>
        <v>901506246.76999569</v>
      </c>
    </row>
    <row r="692" spans="1:7" ht="42">
      <c r="A692" s="30">
        <v>1</v>
      </c>
      <c r="B692" s="30" t="s">
        <v>507</v>
      </c>
      <c r="C692" s="30" t="s">
        <v>326</v>
      </c>
      <c r="D692" s="30" t="s">
        <v>292</v>
      </c>
      <c r="E692" s="31" t="s">
        <v>327</v>
      </c>
      <c r="F692" s="32">
        <v>104544</v>
      </c>
      <c r="G692" s="33">
        <f t="shared" si="10"/>
        <v>901506246.76999569</v>
      </c>
    </row>
    <row r="693" spans="1:7" ht="21.6">
      <c r="A693" s="30">
        <v>24</v>
      </c>
      <c r="B693" s="30" t="s">
        <v>508</v>
      </c>
      <c r="C693" s="30" t="s">
        <v>351</v>
      </c>
      <c r="D693" s="30" t="s">
        <v>292</v>
      </c>
      <c r="E693" s="31" t="s">
        <v>293</v>
      </c>
      <c r="F693" s="32">
        <v>0.13</v>
      </c>
      <c r="G693" s="33">
        <f t="shared" si="10"/>
        <v>901506246.76999569</v>
      </c>
    </row>
    <row r="694" spans="1:7" ht="21.6">
      <c r="A694" s="30">
        <v>24</v>
      </c>
      <c r="B694" s="30" t="s">
        <v>508</v>
      </c>
      <c r="C694" s="30" t="s">
        <v>351</v>
      </c>
      <c r="D694" s="30" t="s">
        <v>292</v>
      </c>
      <c r="E694" s="31" t="s">
        <v>293</v>
      </c>
      <c r="F694" s="32">
        <v>0</v>
      </c>
      <c r="G694" s="33">
        <f t="shared" si="10"/>
        <v>901506246.76999569</v>
      </c>
    </row>
    <row r="695" spans="1:7" ht="21.6">
      <c r="A695" s="30">
        <v>24</v>
      </c>
      <c r="B695" s="30" t="s">
        <v>508</v>
      </c>
      <c r="C695" s="30" t="s">
        <v>351</v>
      </c>
      <c r="D695" s="30" t="s">
        <v>292</v>
      </c>
      <c r="E695" s="31" t="s">
        <v>293</v>
      </c>
      <c r="F695" s="32">
        <v>0.01</v>
      </c>
      <c r="G695" s="33">
        <f t="shared" si="10"/>
        <v>901506246.76999569</v>
      </c>
    </row>
    <row r="696" spans="1:7" ht="21.6">
      <c r="A696" s="30">
        <v>6</v>
      </c>
      <c r="B696" s="30" t="s">
        <v>509</v>
      </c>
      <c r="C696" s="30" t="s">
        <v>357</v>
      </c>
      <c r="D696" s="30" t="s">
        <v>292</v>
      </c>
      <c r="E696" s="31" t="s">
        <v>327</v>
      </c>
      <c r="F696" s="30">
        <v>72908.350000000006</v>
      </c>
      <c r="G696" s="33">
        <f t="shared" si="10"/>
        <v>901506246.76999569</v>
      </c>
    </row>
    <row r="697" spans="1:7" ht="31.8">
      <c r="A697" s="30">
        <v>5</v>
      </c>
      <c r="B697" s="30" t="s">
        <v>510</v>
      </c>
      <c r="C697" s="30" t="s">
        <v>339</v>
      </c>
      <c r="D697" s="30" t="s">
        <v>292</v>
      </c>
      <c r="E697" s="31" t="s">
        <v>327</v>
      </c>
      <c r="F697" s="30">
        <v>0.61</v>
      </c>
      <c r="G697" s="33">
        <f t="shared" si="10"/>
        <v>901506246.76999569</v>
      </c>
    </row>
    <row r="698" spans="1:7" ht="31.8">
      <c r="A698" s="30">
        <v>14</v>
      </c>
      <c r="B698" s="30" t="s">
        <v>511</v>
      </c>
      <c r="C698" s="30" t="s">
        <v>66</v>
      </c>
      <c r="D698" s="30" t="s">
        <v>292</v>
      </c>
      <c r="E698" s="31" t="s">
        <v>293</v>
      </c>
      <c r="F698" s="32">
        <v>2414.5500000000002</v>
      </c>
      <c r="G698" s="33">
        <f t="shared" si="10"/>
        <v>901506246.76999569</v>
      </c>
    </row>
    <row r="699" spans="1:7" ht="42">
      <c r="A699" s="30">
        <v>1</v>
      </c>
      <c r="B699" s="30" t="s">
        <v>512</v>
      </c>
      <c r="C699" s="30" t="s">
        <v>326</v>
      </c>
      <c r="D699" s="30" t="s">
        <v>292</v>
      </c>
      <c r="E699" s="31" t="s">
        <v>327</v>
      </c>
      <c r="F699" s="32">
        <v>14632.2</v>
      </c>
      <c r="G699" s="33">
        <f t="shared" si="10"/>
        <v>901506246.76999569</v>
      </c>
    </row>
    <row r="700" spans="1:7" ht="21.6">
      <c r="A700" s="30">
        <v>6</v>
      </c>
      <c r="B700" s="30" t="s">
        <v>512</v>
      </c>
      <c r="C700" s="30" t="s">
        <v>357</v>
      </c>
      <c r="D700" s="30" t="s">
        <v>292</v>
      </c>
      <c r="E700" s="31" t="s">
        <v>327</v>
      </c>
      <c r="F700" s="32">
        <v>16701.400000000001</v>
      </c>
      <c r="G700" s="33">
        <f t="shared" si="10"/>
        <v>901506246.76999569</v>
      </c>
    </row>
    <row r="701" spans="1:7" ht="42">
      <c r="A701" s="30">
        <v>1</v>
      </c>
      <c r="B701" s="30" t="s">
        <v>512</v>
      </c>
      <c r="C701" s="30" t="s">
        <v>326</v>
      </c>
      <c r="D701" s="30" t="s">
        <v>292</v>
      </c>
      <c r="E701" s="31" t="s">
        <v>327</v>
      </c>
      <c r="F701" s="32">
        <v>14632.2</v>
      </c>
      <c r="G701" s="33">
        <f t="shared" si="10"/>
        <v>901506246.76999569</v>
      </c>
    </row>
    <row r="702" spans="1:7" ht="21.6">
      <c r="A702" s="30">
        <v>6</v>
      </c>
      <c r="B702" s="30" t="s">
        <v>512</v>
      </c>
      <c r="C702" s="30" t="s">
        <v>357</v>
      </c>
      <c r="D702" s="30" t="s">
        <v>292</v>
      </c>
      <c r="E702" s="31" t="s">
        <v>327</v>
      </c>
      <c r="F702" s="32">
        <v>16701.400000000001</v>
      </c>
      <c r="G702" s="33">
        <f t="shared" si="10"/>
        <v>901506246.76999569</v>
      </c>
    </row>
    <row r="703" spans="1:7" ht="31.8">
      <c r="A703" s="30">
        <v>4</v>
      </c>
      <c r="B703" s="30" t="s">
        <v>513</v>
      </c>
      <c r="C703" s="30" t="s">
        <v>355</v>
      </c>
      <c r="D703" s="30" t="s">
        <v>292</v>
      </c>
      <c r="E703" s="31" t="s">
        <v>299</v>
      </c>
      <c r="F703" s="32">
        <v>2567878.09</v>
      </c>
      <c r="G703" s="33">
        <f t="shared" si="10"/>
        <v>901506246.76999569</v>
      </c>
    </row>
    <row r="704" spans="1:7" ht="21.6">
      <c r="A704" s="30">
        <v>3</v>
      </c>
      <c r="B704" s="30" t="s">
        <v>513</v>
      </c>
      <c r="C704" s="30" t="s">
        <v>337</v>
      </c>
      <c r="D704" s="30" t="s">
        <v>292</v>
      </c>
      <c r="E704" s="31" t="s">
        <v>299</v>
      </c>
      <c r="F704" s="32">
        <v>43383.59</v>
      </c>
      <c r="G704" s="33">
        <f t="shared" si="10"/>
        <v>901506246.76999569</v>
      </c>
    </row>
    <row r="705" spans="1:7" ht="31.8">
      <c r="A705" s="30">
        <v>4</v>
      </c>
      <c r="B705" s="30" t="s">
        <v>513</v>
      </c>
      <c r="C705" s="30" t="s">
        <v>355</v>
      </c>
      <c r="D705" s="30" t="s">
        <v>292</v>
      </c>
      <c r="E705" s="31" t="s">
        <v>299</v>
      </c>
      <c r="F705" s="32">
        <v>86640</v>
      </c>
      <c r="G705" s="33">
        <f t="shared" si="10"/>
        <v>901506246.76999569</v>
      </c>
    </row>
    <row r="706" spans="1:7" ht="31.8">
      <c r="A706" s="30">
        <v>4</v>
      </c>
      <c r="B706" s="30" t="s">
        <v>513</v>
      </c>
      <c r="C706" s="30" t="s">
        <v>355</v>
      </c>
      <c r="D706" s="30" t="s">
        <v>292</v>
      </c>
      <c r="E706" s="34" t="s">
        <v>299</v>
      </c>
      <c r="F706" s="32">
        <v>130941.6</v>
      </c>
      <c r="G706" s="33">
        <f t="shared" si="10"/>
        <v>901506246.76999569</v>
      </c>
    </row>
    <row r="707" spans="1:7" ht="31.8">
      <c r="A707" s="30">
        <v>4</v>
      </c>
      <c r="B707" s="30" t="s">
        <v>513</v>
      </c>
      <c r="C707" s="30" t="s">
        <v>355</v>
      </c>
      <c r="D707" s="30" t="s">
        <v>292</v>
      </c>
      <c r="E707" s="34" t="s">
        <v>299</v>
      </c>
      <c r="F707" s="32">
        <v>220510.2</v>
      </c>
      <c r="G707" s="33">
        <f t="shared" ref="G707:G770" si="11">SUM($F$2:$F$100000)</f>
        <v>901506246.76999569</v>
      </c>
    </row>
    <row r="708" spans="1:7" ht="31.8">
      <c r="A708" s="30">
        <v>4</v>
      </c>
      <c r="B708" s="30" t="s">
        <v>513</v>
      </c>
      <c r="C708" s="30" t="s">
        <v>355</v>
      </c>
      <c r="D708" s="30" t="s">
        <v>292</v>
      </c>
      <c r="E708" s="34" t="s">
        <v>293</v>
      </c>
      <c r="F708" s="32">
        <v>29915</v>
      </c>
      <c r="G708" s="33">
        <f t="shared" si="11"/>
        <v>901506246.76999569</v>
      </c>
    </row>
    <row r="709" spans="1:7" ht="31.8">
      <c r="A709" s="30">
        <v>4</v>
      </c>
      <c r="B709" s="30" t="s">
        <v>513</v>
      </c>
      <c r="C709" s="30" t="s">
        <v>355</v>
      </c>
      <c r="D709" s="30" t="s">
        <v>292</v>
      </c>
      <c r="E709" s="34" t="s">
        <v>299</v>
      </c>
      <c r="F709" s="32">
        <v>207252</v>
      </c>
      <c r="G709" s="33">
        <f t="shared" si="11"/>
        <v>901506246.76999569</v>
      </c>
    </row>
    <row r="710" spans="1:7" ht="31.8">
      <c r="A710" s="30">
        <v>4</v>
      </c>
      <c r="B710" s="30" t="s">
        <v>513</v>
      </c>
      <c r="C710" s="30" t="s">
        <v>355</v>
      </c>
      <c r="D710" s="30" t="s">
        <v>292</v>
      </c>
      <c r="E710" s="31" t="s">
        <v>299</v>
      </c>
      <c r="F710" s="32">
        <v>19152</v>
      </c>
      <c r="G710" s="33">
        <f t="shared" si="11"/>
        <v>901506246.76999569</v>
      </c>
    </row>
    <row r="711" spans="1:7" ht="31.8">
      <c r="A711" s="30">
        <v>7</v>
      </c>
      <c r="B711" s="30" t="s">
        <v>514</v>
      </c>
      <c r="C711" s="30" t="s">
        <v>359</v>
      </c>
      <c r="D711" s="30" t="s">
        <v>292</v>
      </c>
      <c r="E711" s="31" t="s">
        <v>293</v>
      </c>
      <c r="F711" s="32">
        <v>4680</v>
      </c>
      <c r="G711" s="33">
        <f t="shared" si="11"/>
        <v>901506246.76999569</v>
      </c>
    </row>
    <row r="712" spans="1:7" ht="42">
      <c r="A712" s="30">
        <v>1</v>
      </c>
      <c r="B712" s="30" t="s">
        <v>514</v>
      </c>
      <c r="C712" s="30" t="s">
        <v>326</v>
      </c>
      <c r="D712" s="30" t="s">
        <v>292</v>
      </c>
      <c r="E712" s="31" t="s">
        <v>293</v>
      </c>
      <c r="F712" s="32">
        <v>2553</v>
      </c>
      <c r="G712" s="33">
        <f t="shared" si="11"/>
        <v>901506246.76999569</v>
      </c>
    </row>
    <row r="713" spans="1:7" ht="31.8">
      <c r="A713" s="30">
        <v>3</v>
      </c>
      <c r="B713" s="30" t="s">
        <v>514</v>
      </c>
      <c r="C713" s="30" t="s">
        <v>337</v>
      </c>
      <c r="D713" s="30" t="s">
        <v>292</v>
      </c>
      <c r="E713" s="31" t="s">
        <v>293</v>
      </c>
      <c r="F713" s="32">
        <v>1805</v>
      </c>
      <c r="G713" s="33">
        <f t="shared" si="11"/>
        <v>901506246.76999569</v>
      </c>
    </row>
    <row r="714" spans="1:7" ht="31.8">
      <c r="A714" s="30">
        <v>77</v>
      </c>
      <c r="B714" s="30" t="s">
        <v>515</v>
      </c>
      <c r="C714" s="30" t="s">
        <v>331</v>
      </c>
      <c r="D714" s="30" t="s">
        <v>292</v>
      </c>
      <c r="E714" s="31" t="s">
        <v>391</v>
      </c>
      <c r="F714" s="32">
        <v>6236.03</v>
      </c>
      <c r="G714" s="33">
        <f t="shared" si="11"/>
        <v>901506246.76999569</v>
      </c>
    </row>
    <row r="715" spans="1:7" ht="21.6">
      <c r="A715" s="30">
        <v>24</v>
      </c>
      <c r="B715" s="30" t="s">
        <v>516</v>
      </c>
      <c r="C715" s="30" t="s">
        <v>351</v>
      </c>
      <c r="D715" s="30" t="s">
        <v>292</v>
      </c>
      <c r="E715" s="31" t="s">
        <v>352</v>
      </c>
      <c r="F715" s="32">
        <v>0.01</v>
      </c>
      <c r="G715" s="33">
        <f t="shared" si="11"/>
        <v>901506246.76999569</v>
      </c>
    </row>
    <row r="716" spans="1:7" ht="21.6">
      <c r="A716" s="30">
        <v>24</v>
      </c>
      <c r="B716" s="30" t="s">
        <v>516</v>
      </c>
      <c r="C716" s="30" t="s">
        <v>351</v>
      </c>
      <c r="D716" s="30" t="s">
        <v>292</v>
      </c>
      <c r="E716" s="31" t="s">
        <v>352</v>
      </c>
      <c r="F716" s="32">
        <v>37484.379999999997</v>
      </c>
      <c r="G716" s="33">
        <f t="shared" si="11"/>
        <v>901506246.76999569</v>
      </c>
    </row>
    <row r="717" spans="1:7" ht="21.6">
      <c r="A717" s="30">
        <v>24</v>
      </c>
      <c r="B717" s="30" t="s">
        <v>517</v>
      </c>
      <c r="C717" s="30" t="s">
        <v>351</v>
      </c>
      <c r="D717" s="30" t="s">
        <v>292</v>
      </c>
      <c r="E717" s="31" t="s">
        <v>352</v>
      </c>
      <c r="F717" s="32">
        <v>24830.2</v>
      </c>
      <c r="G717" s="33">
        <f t="shared" si="11"/>
        <v>901506246.76999569</v>
      </c>
    </row>
    <row r="718" spans="1:7" ht="31.8">
      <c r="A718" s="30">
        <v>24</v>
      </c>
      <c r="B718" s="30" t="s">
        <v>518</v>
      </c>
      <c r="C718" s="30" t="s">
        <v>351</v>
      </c>
      <c r="D718" s="30" t="s">
        <v>292</v>
      </c>
      <c r="E718" s="31" t="s">
        <v>293</v>
      </c>
      <c r="F718" s="32">
        <v>0.2</v>
      </c>
      <c r="G718" s="33">
        <f t="shared" si="11"/>
        <v>901506246.76999569</v>
      </c>
    </row>
    <row r="719" spans="1:7" ht="21.6">
      <c r="A719" s="30">
        <v>24</v>
      </c>
      <c r="B719" s="30" t="s">
        <v>519</v>
      </c>
      <c r="C719" s="30" t="s">
        <v>351</v>
      </c>
      <c r="D719" s="30" t="s">
        <v>292</v>
      </c>
      <c r="E719" s="31" t="s">
        <v>293</v>
      </c>
      <c r="F719" s="32">
        <v>0.01</v>
      </c>
      <c r="G719" s="33">
        <f t="shared" si="11"/>
        <v>901506246.76999569</v>
      </c>
    </row>
    <row r="720" spans="1:7" ht="31.8">
      <c r="A720" s="30">
        <v>2</v>
      </c>
      <c r="B720" s="30" t="s">
        <v>297</v>
      </c>
      <c r="C720" s="30" t="s">
        <v>360</v>
      </c>
      <c r="D720" s="30" t="s">
        <v>292</v>
      </c>
      <c r="E720" s="31" t="s">
        <v>299</v>
      </c>
      <c r="F720" s="32">
        <v>0</v>
      </c>
      <c r="G720" s="33">
        <f t="shared" si="11"/>
        <v>901506246.76999569</v>
      </c>
    </row>
    <row r="721" spans="1:7" ht="31.8">
      <c r="A721" s="30">
        <v>2</v>
      </c>
      <c r="B721" s="30" t="s">
        <v>297</v>
      </c>
      <c r="C721" s="30" t="s">
        <v>360</v>
      </c>
      <c r="D721" s="30" t="s">
        <v>292</v>
      </c>
      <c r="E721" s="31" t="s">
        <v>299</v>
      </c>
      <c r="F721" s="32">
        <v>439814.16</v>
      </c>
      <c r="G721" s="33">
        <f t="shared" si="11"/>
        <v>901506246.76999569</v>
      </c>
    </row>
    <row r="722" spans="1:7" ht="31.8">
      <c r="A722" s="30">
        <v>2</v>
      </c>
      <c r="B722" s="30" t="s">
        <v>297</v>
      </c>
      <c r="C722" s="30" t="s">
        <v>360</v>
      </c>
      <c r="D722" s="30" t="s">
        <v>292</v>
      </c>
      <c r="E722" s="31" t="s">
        <v>299</v>
      </c>
      <c r="F722" s="32">
        <v>593353.35</v>
      </c>
      <c r="G722" s="33">
        <f t="shared" si="11"/>
        <v>901506246.76999569</v>
      </c>
    </row>
    <row r="723" spans="1:7" ht="31.8">
      <c r="A723" s="30">
        <v>2</v>
      </c>
      <c r="B723" s="30" t="s">
        <v>297</v>
      </c>
      <c r="C723" s="30" t="s">
        <v>360</v>
      </c>
      <c r="D723" s="30" t="s">
        <v>292</v>
      </c>
      <c r="E723" s="31" t="s">
        <v>299</v>
      </c>
      <c r="F723" s="32">
        <v>357805.92</v>
      </c>
      <c r="G723" s="33">
        <f t="shared" si="11"/>
        <v>901506246.76999569</v>
      </c>
    </row>
    <row r="724" spans="1:7" ht="31.8">
      <c r="A724" s="30">
        <v>2</v>
      </c>
      <c r="B724" s="30" t="s">
        <v>297</v>
      </c>
      <c r="C724" s="30" t="s">
        <v>360</v>
      </c>
      <c r="D724" s="30" t="s">
        <v>292</v>
      </c>
      <c r="E724" s="31" t="s">
        <v>299</v>
      </c>
      <c r="F724" s="32">
        <v>77039.600000000006</v>
      </c>
      <c r="G724" s="33">
        <f t="shared" si="11"/>
        <v>901506246.76999569</v>
      </c>
    </row>
    <row r="725" spans="1:7" ht="31.8">
      <c r="A725" s="30">
        <v>2</v>
      </c>
      <c r="B725" s="30" t="s">
        <v>297</v>
      </c>
      <c r="C725" s="30" t="s">
        <v>360</v>
      </c>
      <c r="D725" s="30" t="s">
        <v>292</v>
      </c>
      <c r="E725" s="31" t="s">
        <v>299</v>
      </c>
      <c r="F725" s="32">
        <v>7182</v>
      </c>
      <c r="G725" s="33">
        <f t="shared" si="11"/>
        <v>901506246.76999569</v>
      </c>
    </row>
    <row r="726" spans="1:7" ht="31.8">
      <c r="A726" s="30">
        <v>2</v>
      </c>
      <c r="B726" s="30" t="s">
        <v>297</v>
      </c>
      <c r="C726" s="30" t="s">
        <v>360</v>
      </c>
      <c r="D726" s="30" t="s">
        <v>292</v>
      </c>
      <c r="E726" s="31" t="s">
        <v>299</v>
      </c>
      <c r="F726" s="32">
        <v>100069.6</v>
      </c>
      <c r="G726" s="33">
        <f t="shared" si="11"/>
        <v>901506246.76999569</v>
      </c>
    </row>
    <row r="727" spans="1:7" ht="31.8">
      <c r="A727" s="30">
        <v>2</v>
      </c>
      <c r="B727" s="30" t="s">
        <v>297</v>
      </c>
      <c r="C727" s="30" t="s">
        <v>360</v>
      </c>
      <c r="D727" s="30" t="s">
        <v>292</v>
      </c>
      <c r="E727" s="31" t="s">
        <v>299</v>
      </c>
      <c r="F727" s="32">
        <v>336042.3</v>
      </c>
      <c r="G727" s="33">
        <f t="shared" si="11"/>
        <v>901506246.76999569</v>
      </c>
    </row>
    <row r="728" spans="1:7" ht="31.8">
      <c r="A728" s="30">
        <v>2</v>
      </c>
      <c r="B728" s="30" t="s">
        <v>297</v>
      </c>
      <c r="C728" s="30" t="s">
        <v>360</v>
      </c>
      <c r="D728" s="30" t="s">
        <v>292</v>
      </c>
      <c r="E728" s="31" t="s">
        <v>299</v>
      </c>
      <c r="F728" s="32">
        <v>129305.41</v>
      </c>
      <c r="G728" s="33">
        <f t="shared" si="11"/>
        <v>901506246.76999569</v>
      </c>
    </row>
    <row r="729" spans="1:7" ht="31.8">
      <c r="A729" s="30">
        <v>2</v>
      </c>
      <c r="B729" s="30" t="s">
        <v>297</v>
      </c>
      <c r="C729" s="30" t="s">
        <v>360</v>
      </c>
      <c r="D729" s="30" t="s">
        <v>292</v>
      </c>
      <c r="E729" s="31" t="s">
        <v>299</v>
      </c>
      <c r="F729" s="32">
        <v>41963.4</v>
      </c>
      <c r="G729" s="33">
        <f t="shared" si="11"/>
        <v>901506246.76999569</v>
      </c>
    </row>
    <row r="730" spans="1:7" ht="31.8">
      <c r="A730" s="30">
        <v>2</v>
      </c>
      <c r="B730" s="30" t="s">
        <v>297</v>
      </c>
      <c r="C730" s="30" t="s">
        <v>360</v>
      </c>
      <c r="D730" s="30" t="s">
        <v>292</v>
      </c>
      <c r="E730" s="31" t="s">
        <v>299</v>
      </c>
      <c r="F730" s="32">
        <v>24440</v>
      </c>
      <c r="G730" s="33">
        <f t="shared" si="11"/>
        <v>901506246.76999569</v>
      </c>
    </row>
    <row r="731" spans="1:7" ht="31.8">
      <c r="A731" s="30">
        <v>2</v>
      </c>
      <c r="B731" s="30" t="s">
        <v>297</v>
      </c>
      <c r="C731" s="30" t="s">
        <v>360</v>
      </c>
      <c r="D731" s="30" t="s">
        <v>292</v>
      </c>
      <c r="E731" s="31" t="s">
        <v>299</v>
      </c>
      <c r="F731" s="32">
        <v>28386.3</v>
      </c>
      <c r="G731" s="33">
        <f t="shared" si="11"/>
        <v>901506246.76999569</v>
      </c>
    </row>
    <row r="732" spans="1:7" ht="31.8">
      <c r="A732" s="30">
        <v>2</v>
      </c>
      <c r="B732" s="30" t="s">
        <v>297</v>
      </c>
      <c r="C732" s="30" t="s">
        <v>360</v>
      </c>
      <c r="D732" s="30" t="s">
        <v>292</v>
      </c>
      <c r="E732" s="31" t="s">
        <v>299</v>
      </c>
      <c r="F732" s="32">
        <v>10225.799999999999</v>
      </c>
      <c r="G732" s="33">
        <f t="shared" si="11"/>
        <v>901506246.76999569</v>
      </c>
    </row>
    <row r="733" spans="1:7" ht="31.8">
      <c r="A733" s="30">
        <v>2</v>
      </c>
      <c r="B733" s="30" t="s">
        <v>297</v>
      </c>
      <c r="C733" s="30" t="s">
        <v>360</v>
      </c>
      <c r="D733" s="30" t="s">
        <v>292</v>
      </c>
      <c r="E733" s="31" t="s">
        <v>299</v>
      </c>
      <c r="F733" s="32">
        <v>24738</v>
      </c>
      <c r="G733" s="33">
        <f t="shared" si="11"/>
        <v>901506246.76999569</v>
      </c>
    </row>
    <row r="734" spans="1:7" ht="31.8">
      <c r="A734" s="30">
        <v>2</v>
      </c>
      <c r="B734" s="30" t="s">
        <v>297</v>
      </c>
      <c r="C734" s="30" t="s">
        <v>360</v>
      </c>
      <c r="D734" s="30" t="s">
        <v>292</v>
      </c>
      <c r="E734" s="31" t="s">
        <v>299</v>
      </c>
      <c r="F734" s="32">
        <v>11970</v>
      </c>
      <c r="G734" s="33">
        <f t="shared" si="11"/>
        <v>901506246.76999569</v>
      </c>
    </row>
    <row r="735" spans="1:7" ht="31.8">
      <c r="A735" s="30">
        <v>2</v>
      </c>
      <c r="B735" s="30" t="s">
        <v>297</v>
      </c>
      <c r="C735" s="30" t="s">
        <v>360</v>
      </c>
      <c r="D735" s="30" t="s">
        <v>292</v>
      </c>
      <c r="E735" s="31" t="s">
        <v>299</v>
      </c>
      <c r="F735" s="32">
        <v>41923</v>
      </c>
      <c r="G735" s="33">
        <f t="shared" si="11"/>
        <v>901506246.76999569</v>
      </c>
    </row>
    <row r="736" spans="1:7" ht="42">
      <c r="A736" s="30">
        <v>14</v>
      </c>
      <c r="B736" s="30" t="s">
        <v>520</v>
      </c>
      <c r="C736" s="30" t="s">
        <v>66</v>
      </c>
      <c r="D736" s="30" t="s">
        <v>292</v>
      </c>
      <c r="E736" s="31" t="s">
        <v>302</v>
      </c>
      <c r="F736" s="32">
        <v>188.49</v>
      </c>
      <c r="G736" s="33">
        <f t="shared" si="11"/>
        <v>901506246.76999569</v>
      </c>
    </row>
    <row r="737" spans="1:7" ht="31.8">
      <c r="A737" s="30">
        <v>23</v>
      </c>
      <c r="B737" s="30" t="s">
        <v>521</v>
      </c>
      <c r="C737" s="30" t="s">
        <v>363</v>
      </c>
      <c r="D737" s="30" t="s">
        <v>292</v>
      </c>
      <c r="E737" s="31" t="s">
        <v>293</v>
      </c>
      <c r="F737" s="32">
        <v>2641.91</v>
      </c>
      <c r="G737" s="33">
        <f t="shared" si="11"/>
        <v>901506246.76999569</v>
      </c>
    </row>
    <row r="738" spans="1:7" ht="21.6">
      <c r="A738" s="30">
        <v>24</v>
      </c>
      <c r="B738" s="30" t="s">
        <v>522</v>
      </c>
      <c r="C738" s="30" t="s">
        <v>351</v>
      </c>
      <c r="D738" s="30" t="s">
        <v>292</v>
      </c>
      <c r="E738" s="31" t="s">
        <v>352</v>
      </c>
      <c r="F738" s="32">
        <v>0.2</v>
      </c>
      <c r="G738" s="33">
        <f t="shared" si="11"/>
        <v>901506246.76999569</v>
      </c>
    </row>
    <row r="739" spans="1:7" ht="21.6">
      <c r="A739" s="30">
        <v>24</v>
      </c>
      <c r="B739" s="30" t="s">
        <v>522</v>
      </c>
      <c r="C739" s="30" t="s">
        <v>351</v>
      </c>
      <c r="D739" s="30" t="s">
        <v>292</v>
      </c>
      <c r="E739" s="31" t="s">
        <v>352</v>
      </c>
      <c r="F739" s="32">
        <v>0.02</v>
      </c>
      <c r="G739" s="33">
        <f t="shared" si="11"/>
        <v>901506246.76999569</v>
      </c>
    </row>
    <row r="740" spans="1:7" ht="28.8">
      <c r="A740" s="30">
        <v>24</v>
      </c>
      <c r="B740" s="30" t="s">
        <v>522</v>
      </c>
      <c r="C740" s="30" t="s">
        <v>351</v>
      </c>
      <c r="D740" s="30" t="s">
        <v>292</v>
      </c>
      <c r="E740" s="34" t="s">
        <v>352</v>
      </c>
      <c r="F740" s="32">
        <v>0.06</v>
      </c>
      <c r="G740" s="33">
        <f t="shared" si="11"/>
        <v>901506246.76999569</v>
      </c>
    </row>
    <row r="741" spans="1:7" ht="21.6">
      <c r="A741" s="30">
        <v>24</v>
      </c>
      <c r="B741" s="30" t="s">
        <v>522</v>
      </c>
      <c r="C741" s="30" t="s">
        <v>351</v>
      </c>
      <c r="D741" s="30" t="s">
        <v>292</v>
      </c>
      <c r="E741" s="31" t="s">
        <v>352</v>
      </c>
      <c r="F741" s="32">
        <v>10</v>
      </c>
      <c r="G741" s="33">
        <f t="shared" si="11"/>
        <v>901506246.76999569</v>
      </c>
    </row>
    <row r="742" spans="1:7" ht="42">
      <c r="A742" s="30">
        <v>1</v>
      </c>
      <c r="B742" s="30" t="s">
        <v>523</v>
      </c>
      <c r="C742" s="30" t="s">
        <v>326</v>
      </c>
      <c r="D742" s="30" t="s">
        <v>292</v>
      </c>
      <c r="E742" s="31" t="s">
        <v>293</v>
      </c>
      <c r="F742" s="32">
        <v>29161</v>
      </c>
      <c r="G742" s="33">
        <f t="shared" si="11"/>
        <v>901506246.76999569</v>
      </c>
    </row>
    <row r="743" spans="1:7" ht="42">
      <c r="A743" s="30">
        <v>1</v>
      </c>
      <c r="B743" s="30" t="s">
        <v>523</v>
      </c>
      <c r="C743" s="30" t="s">
        <v>326</v>
      </c>
      <c r="D743" s="30" t="s">
        <v>292</v>
      </c>
      <c r="E743" s="31" t="s">
        <v>293</v>
      </c>
      <c r="F743" s="30">
        <v>17355</v>
      </c>
      <c r="G743" s="33">
        <f t="shared" si="11"/>
        <v>901506246.76999569</v>
      </c>
    </row>
    <row r="744" spans="1:7" ht="42">
      <c r="A744" s="30">
        <v>1</v>
      </c>
      <c r="B744" s="30" t="s">
        <v>523</v>
      </c>
      <c r="C744" s="30" t="s">
        <v>326</v>
      </c>
      <c r="D744" s="30" t="s">
        <v>292</v>
      </c>
      <c r="E744" s="31" t="s">
        <v>293</v>
      </c>
      <c r="F744" s="32">
        <v>15841</v>
      </c>
      <c r="G744" s="33">
        <f t="shared" si="11"/>
        <v>901506246.76999569</v>
      </c>
    </row>
    <row r="745" spans="1:7" ht="42">
      <c r="A745" s="30">
        <v>1</v>
      </c>
      <c r="B745" s="30" t="s">
        <v>523</v>
      </c>
      <c r="C745" s="30" t="s">
        <v>326</v>
      </c>
      <c r="D745" s="30" t="s">
        <v>292</v>
      </c>
      <c r="E745" s="31" t="s">
        <v>293</v>
      </c>
      <c r="F745" s="32">
        <v>14198</v>
      </c>
      <c r="G745" s="33">
        <f t="shared" si="11"/>
        <v>901506246.76999569</v>
      </c>
    </row>
    <row r="746" spans="1:7" ht="31.8">
      <c r="A746" s="30">
        <v>4</v>
      </c>
      <c r="B746" s="30" t="s">
        <v>523</v>
      </c>
      <c r="C746" s="30" t="s">
        <v>355</v>
      </c>
      <c r="D746" s="30" t="s">
        <v>292</v>
      </c>
      <c r="E746" s="31" t="s">
        <v>293</v>
      </c>
      <c r="F746" s="32">
        <v>6520</v>
      </c>
      <c r="G746" s="33">
        <f t="shared" si="11"/>
        <v>901506246.76999569</v>
      </c>
    </row>
    <row r="747" spans="1:7" ht="31.8">
      <c r="A747" s="30">
        <v>4</v>
      </c>
      <c r="B747" s="30" t="s">
        <v>523</v>
      </c>
      <c r="C747" s="30" t="s">
        <v>355</v>
      </c>
      <c r="D747" s="30" t="s">
        <v>292</v>
      </c>
      <c r="E747" s="31" t="s">
        <v>293</v>
      </c>
      <c r="F747" s="32">
        <v>12432</v>
      </c>
      <c r="G747" s="33">
        <f t="shared" si="11"/>
        <v>901506246.76999569</v>
      </c>
    </row>
    <row r="748" spans="1:7" ht="31.8">
      <c r="A748" s="30">
        <v>4</v>
      </c>
      <c r="B748" s="30" t="s">
        <v>523</v>
      </c>
      <c r="C748" s="30" t="s">
        <v>355</v>
      </c>
      <c r="D748" s="30" t="s">
        <v>292</v>
      </c>
      <c r="E748" s="31" t="s">
        <v>293</v>
      </c>
      <c r="F748" s="32">
        <v>7518.01</v>
      </c>
      <c r="G748" s="33">
        <f t="shared" si="11"/>
        <v>901506246.76999569</v>
      </c>
    </row>
    <row r="749" spans="1:7" ht="31.8">
      <c r="A749" s="30">
        <v>11</v>
      </c>
      <c r="B749" s="30" t="s">
        <v>523</v>
      </c>
      <c r="C749" s="30" t="s">
        <v>455</v>
      </c>
      <c r="D749" s="30" t="s">
        <v>292</v>
      </c>
      <c r="E749" s="31" t="s">
        <v>293</v>
      </c>
      <c r="F749" s="30">
        <v>3663</v>
      </c>
      <c r="G749" s="33">
        <f t="shared" si="11"/>
        <v>901506246.76999569</v>
      </c>
    </row>
    <row r="750" spans="1:7" ht="31.8">
      <c r="A750" s="30">
        <v>11</v>
      </c>
      <c r="B750" s="30" t="s">
        <v>523</v>
      </c>
      <c r="C750" s="30" t="s">
        <v>455</v>
      </c>
      <c r="D750" s="30" t="s">
        <v>292</v>
      </c>
      <c r="E750" s="31" t="s">
        <v>293</v>
      </c>
      <c r="F750" s="32">
        <v>3565.32</v>
      </c>
      <c r="G750" s="33">
        <f t="shared" si="11"/>
        <v>901506246.76999569</v>
      </c>
    </row>
    <row r="751" spans="1:7" ht="31.8">
      <c r="A751" s="30">
        <v>11</v>
      </c>
      <c r="B751" s="30" t="s">
        <v>523</v>
      </c>
      <c r="C751" s="30" t="s">
        <v>455</v>
      </c>
      <c r="D751" s="30" t="s">
        <v>292</v>
      </c>
      <c r="E751" s="31" t="s">
        <v>293</v>
      </c>
      <c r="F751" s="32">
        <v>2787.21</v>
      </c>
      <c r="G751" s="33">
        <f t="shared" si="11"/>
        <v>901506246.76999569</v>
      </c>
    </row>
    <row r="752" spans="1:7" ht="31.8">
      <c r="A752" s="30">
        <v>8</v>
      </c>
      <c r="B752" s="30" t="s">
        <v>523</v>
      </c>
      <c r="C752" s="30" t="s">
        <v>335</v>
      </c>
      <c r="D752" s="30" t="s">
        <v>292</v>
      </c>
      <c r="E752" s="31" t="s">
        <v>293</v>
      </c>
      <c r="F752" s="32">
        <v>34435</v>
      </c>
      <c r="G752" s="33">
        <f t="shared" si="11"/>
        <v>901506246.76999569</v>
      </c>
    </row>
    <row r="753" spans="1:7" ht="31.8">
      <c r="A753" s="30">
        <v>8</v>
      </c>
      <c r="B753" s="30" t="s">
        <v>523</v>
      </c>
      <c r="C753" s="30" t="s">
        <v>335</v>
      </c>
      <c r="D753" s="30" t="s">
        <v>292</v>
      </c>
      <c r="E753" s="31" t="s">
        <v>293</v>
      </c>
      <c r="F753" s="32">
        <v>21631.119999999999</v>
      </c>
      <c r="G753" s="33">
        <f t="shared" si="11"/>
        <v>901506246.76999569</v>
      </c>
    </row>
    <row r="754" spans="1:7" ht="21.6">
      <c r="A754" s="30">
        <v>9</v>
      </c>
      <c r="B754" s="30" t="s">
        <v>523</v>
      </c>
      <c r="C754" s="30" t="s">
        <v>329</v>
      </c>
      <c r="D754" s="30" t="s">
        <v>292</v>
      </c>
      <c r="E754" s="31" t="s">
        <v>293</v>
      </c>
      <c r="F754" s="32">
        <v>11497.6</v>
      </c>
      <c r="G754" s="33">
        <f t="shared" si="11"/>
        <v>901506246.76999569</v>
      </c>
    </row>
    <row r="755" spans="1:7" ht="21.6">
      <c r="A755" s="30">
        <v>9</v>
      </c>
      <c r="B755" s="30" t="s">
        <v>523</v>
      </c>
      <c r="C755" s="30" t="s">
        <v>329</v>
      </c>
      <c r="D755" s="30" t="s">
        <v>292</v>
      </c>
      <c r="E755" s="31" t="s">
        <v>293</v>
      </c>
      <c r="F755" s="32">
        <v>9468.08</v>
      </c>
      <c r="G755" s="33">
        <f t="shared" si="11"/>
        <v>901506246.76999569</v>
      </c>
    </row>
    <row r="756" spans="1:7" ht="28.8">
      <c r="A756" s="30">
        <v>9</v>
      </c>
      <c r="B756" s="30" t="s">
        <v>523</v>
      </c>
      <c r="C756" s="30" t="s">
        <v>329</v>
      </c>
      <c r="D756" s="30" t="s">
        <v>292</v>
      </c>
      <c r="E756" s="34" t="s">
        <v>293</v>
      </c>
      <c r="F756" s="32">
        <v>6723.56</v>
      </c>
      <c r="G756" s="33">
        <f t="shared" si="11"/>
        <v>901506246.76999569</v>
      </c>
    </row>
    <row r="757" spans="1:7" ht="21.6">
      <c r="A757" s="30">
        <v>9</v>
      </c>
      <c r="B757" s="30" t="s">
        <v>523</v>
      </c>
      <c r="C757" s="30" t="s">
        <v>329</v>
      </c>
      <c r="D757" s="30" t="s">
        <v>292</v>
      </c>
      <c r="E757" s="31" t="s">
        <v>293</v>
      </c>
      <c r="F757" s="32">
        <v>4459.04</v>
      </c>
      <c r="G757" s="33">
        <f t="shared" si="11"/>
        <v>901506246.76999569</v>
      </c>
    </row>
    <row r="758" spans="1:7" ht="28.8">
      <c r="A758" s="30">
        <v>3</v>
      </c>
      <c r="B758" s="30" t="s">
        <v>523</v>
      </c>
      <c r="C758" s="30" t="s">
        <v>337</v>
      </c>
      <c r="D758" s="30" t="s">
        <v>292</v>
      </c>
      <c r="E758" s="34" t="s">
        <v>293</v>
      </c>
      <c r="F758" s="32">
        <v>33869.199999999997</v>
      </c>
      <c r="G758" s="33">
        <f t="shared" si="11"/>
        <v>901506246.76999569</v>
      </c>
    </row>
    <row r="759" spans="1:7" ht="28.8">
      <c r="A759" s="30">
        <v>3</v>
      </c>
      <c r="B759" s="30" t="s">
        <v>523</v>
      </c>
      <c r="C759" s="30" t="s">
        <v>337</v>
      </c>
      <c r="D759" s="30" t="s">
        <v>292</v>
      </c>
      <c r="E759" s="34" t="s">
        <v>293</v>
      </c>
      <c r="F759" s="32">
        <v>25540.12</v>
      </c>
      <c r="G759" s="33">
        <f t="shared" si="11"/>
        <v>901506246.76999569</v>
      </c>
    </row>
    <row r="760" spans="1:7" ht="28.8">
      <c r="A760" s="30">
        <v>3</v>
      </c>
      <c r="B760" s="30" t="s">
        <v>523</v>
      </c>
      <c r="C760" s="30" t="s">
        <v>337</v>
      </c>
      <c r="D760" s="30" t="s">
        <v>292</v>
      </c>
      <c r="E760" s="34" t="s">
        <v>293</v>
      </c>
      <c r="F760" s="32">
        <v>22029.16</v>
      </c>
      <c r="G760" s="33">
        <f t="shared" si="11"/>
        <v>901506246.76999569</v>
      </c>
    </row>
    <row r="761" spans="1:7" ht="21.6">
      <c r="A761" s="30">
        <v>3</v>
      </c>
      <c r="B761" s="30" t="s">
        <v>523</v>
      </c>
      <c r="C761" s="30" t="s">
        <v>337</v>
      </c>
      <c r="D761" s="30" t="s">
        <v>292</v>
      </c>
      <c r="E761" s="31" t="s">
        <v>293</v>
      </c>
      <c r="F761" s="30">
        <v>21885.200000000001</v>
      </c>
      <c r="G761" s="33">
        <f t="shared" si="11"/>
        <v>901506246.76999569</v>
      </c>
    </row>
    <row r="762" spans="1:7" ht="21.6">
      <c r="A762" s="30">
        <v>3</v>
      </c>
      <c r="B762" s="30" t="s">
        <v>523</v>
      </c>
      <c r="C762" s="30" t="s">
        <v>337</v>
      </c>
      <c r="D762" s="30" t="s">
        <v>292</v>
      </c>
      <c r="E762" s="31" t="s">
        <v>293</v>
      </c>
      <c r="F762" s="32">
        <v>21632.080000000002</v>
      </c>
      <c r="G762" s="33">
        <f t="shared" si="11"/>
        <v>901506246.76999569</v>
      </c>
    </row>
    <row r="763" spans="1:7" ht="21.6">
      <c r="A763" s="30">
        <v>3</v>
      </c>
      <c r="B763" s="30" t="s">
        <v>523</v>
      </c>
      <c r="C763" s="30" t="s">
        <v>337</v>
      </c>
      <c r="D763" s="30" t="s">
        <v>292</v>
      </c>
      <c r="E763" s="31" t="s">
        <v>293</v>
      </c>
      <c r="F763" s="32">
        <v>17452</v>
      </c>
      <c r="G763" s="33">
        <f t="shared" si="11"/>
        <v>901506246.76999569</v>
      </c>
    </row>
    <row r="764" spans="1:7" ht="21.6">
      <c r="A764" s="30">
        <v>3</v>
      </c>
      <c r="B764" s="30" t="s">
        <v>523</v>
      </c>
      <c r="C764" s="30" t="s">
        <v>337</v>
      </c>
      <c r="D764" s="30" t="s">
        <v>292</v>
      </c>
      <c r="E764" s="31" t="s">
        <v>293</v>
      </c>
      <c r="F764" s="32">
        <v>15215.6</v>
      </c>
      <c r="G764" s="33">
        <f t="shared" si="11"/>
        <v>901506246.76999569</v>
      </c>
    </row>
    <row r="765" spans="1:7" ht="21.6">
      <c r="A765" s="30">
        <v>3</v>
      </c>
      <c r="B765" s="30" t="s">
        <v>523</v>
      </c>
      <c r="C765" s="30" t="s">
        <v>337</v>
      </c>
      <c r="D765" s="30" t="s">
        <v>292</v>
      </c>
      <c r="E765" s="31" t="s">
        <v>293</v>
      </c>
      <c r="F765" s="32">
        <v>13390.8</v>
      </c>
      <c r="G765" s="33">
        <f t="shared" si="11"/>
        <v>901506246.76999569</v>
      </c>
    </row>
    <row r="766" spans="1:7" ht="21.6">
      <c r="A766" s="30">
        <v>3</v>
      </c>
      <c r="B766" s="30" t="s">
        <v>523</v>
      </c>
      <c r="C766" s="30" t="s">
        <v>337</v>
      </c>
      <c r="D766" s="30" t="s">
        <v>292</v>
      </c>
      <c r="E766" s="31" t="s">
        <v>293</v>
      </c>
      <c r="F766" s="32">
        <v>6553.5</v>
      </c>
      <c r="G766" s="33">
        <f t="shared" si="11"/>
        <v>901506246.76999569</v>
      </c>
    </row>
    <row r="767" spans="1:7" ht="31.8">
      <c r="A767" s="30">
        <v>7</v>
      </c>
      <c r="B767" s="30" t="s">
        <v>523</v>
      </c>
      <c r="C767" s="30" t="s">
        <v>359</v>
      </c>
      <c r="D767" s="30" t="s">
        <v>292</v>
      </c>
      <c r="E767" s="31" t="s">
        <v>293</v>
      </c>
      <c r="F767" s="32">
        <v>22227.24</v>
      </c>
      <c r="G767" s="33">
        <f t="shared" si="11"/>
        <v>901506246.76999569</v>
      </c>
    </row>
    <row r="768" spans="1:7" ht="28.8">
      <c r="A768" s="30">
        <v>19</v>
      </c>
      <c r="B768" s="30" t="s">
        <v>523</v>
      </c>
      <c r="C768" s="30" t="s">
        <v>373</v>
      </c>
      <c r="D768" s="30" t="s">
        <v>292</v>
      </c>
      <c r="E768" s="34" t="s">
        <v>293</v>
      </c>
      <c r="F768" s="32">
        <v>2289.52</v>
      </c>
      <c r="G768" s="33">
        <f t="shared" si="11"/>
        <v>901506246.76999569</v>
      </c>
    </row>
    <row r="769" spans="1:7" ht="31.8">
      <c r="A769" s="30">
        <v>2</v>
      </c>
      <c r="B769" s="30" t="s">
        <v>523</v>
      </c>
      <c r="C769" s="30" t="s">
        <v>360</v>
      </c>
      <c r="D769" s="30" t="s">
        <v>292</v>
      </c>
      <c r="E769" s="31" t="s">
        <v>293</v>
      </c>
      <c r="F769" s="32">
        <v>4591.12</v>
      </c>
      <c r="G769" s="33">
        <f t="shared" si="11"/>
        <v>901506246.76999569</v>
      </c>
    </row>
    <row r="770" spans="1:7" ht="31.8">
      <c r="A770" s="30">
        <v>7</v>
      </c>
      <c r="B770" s="30" t="s">
        <v>523</v>
      </c>
      <c r="C770" s="30" t="s">
        <v>359</v>
      </c>
      <c r="D770" s="30" t="s">
        <v>292</v>
      </c>
      <c r="E770" s="31" t="s">
        <v>293</v>
      </c>
      <c r="F770" s="32">
        <v>4574.04</v>
      </c>
      <c r="G770" s="33">
        <f t="shared" si="11"/>
        <v>901506246.76999569</v>
      </c>
    </row>
    <row r="771" spans="1:7" ht="21.6">
      <c r="A771" s="30">
        <v>3</v>
      </c>
      <c r="B771" s="30" t="s">
        <v>523</v>
      </c>
      <c r="C771" s="30" t="s">
        <v>337</v>
      </c>
      <c r="D771" s="30" t="s">
        <v>292</v>
      </c>
      <c r="E771" s="31" t="s">
        <v>293</v>
      </c>
      <c r="F771" s="32">
        <v>14999.12</v>
      </c>
      <c r="G771" s="33">
        <f t="shared" ref="G771:G834" si="12">SUM($F$2:$F$100000)</f>
        <v>901506246.76999569</v>
      </c>
    </row>
    <row r="772" spans="1:7" ht="31.8">
      <c r="A772" s="30">
        <v>2</v>
      </c>
      <c r="B772" s="30" t="s">
        <v>523</v>
      </c>
      <c r="C772" s="30" t="s">
        <v>360</v>
      </c>
      <c r="D772" s="30" t="s">
        <v>292</v>
      </c>
      <c r="E772" s="31" t="s">
        <v>293</v>
      </c>
      <c r="F772" s="32">
        <v>2875.72</v>
      </c>
      <c r="G772" s="33">
        <f t="shared" si="12"/>
        <v>901506246.76999569</v>
      </c>
    </row>
    <row r="773" spans="1:7" ht="31.8">
      <c r="A773" s="30">
        <v>2</v>
      </c>
      <c r="B773" s="30" t="s">
        <v>523</v>
      </c>
      <c r="C773" s="30" t="s">
        <v>360</v>
      </c>
      <c r="D773" s="30" t="s">
        <v>292</v>
      </c>
      <c r="E773" s="31" t="s">
        <v>293</v>
      </c>
      <c r="F773" s="32">
        <v>7685</v>
      </c>
      <c r="G773" s="33">
        <f t="shared" si="12"/>
        <v>901506246.76999569</v>
      </c>
    </row>
    <row r="774" spans="1:7" ht="31.8">
      <c r="A774" s="30">
        <v>2</v>
      </c>
      <c r="B774" s="30" t="s">
        <v>523</v>
      </c>
      <c r="C774" s="30" t="s">
        <v>360</v>
      </c>
      <c r="D774" s="30" t="s">
        <v>292</v>
      </c>
      <c r="E774" s="31" t="s">
        <v>293</v>
      </c>
      <c r="F774" s="32">
        <v>28547.68</v>
      </c>
      <c r="G774" s="33">
        <f t="shared" si="12"/>
        <v>901506246.76999569</v>
      </c>
    </row>
    <row r="775" spans="1:7" ht="21.6">
      <c r="A775" s="30">
        <v>3</v>
      </c>
      <c r="B775" s="30" t="s">
        <v>523</v>
      </c>
      <c r="C775" s="30" t="s">
        <v>337</v>
      </c>
      <c r="D775" s="30" t="s">
        <v>292</v>
      </c>
      <c r="E775" s="31" t="s">
        <v>293</v>
      </c>
      <c r="F775" s="30">
        <v>5277.48</v>
      </c>
      <c r="G775" s="33">
        <f t="shared" si="12"/>
        <v>901506246.76999569</v>
      </c>
    </row>
    <row r="776" spans="1:7" ht="31.8">
      <c r="A776" s="30">
        <v>8</v>
      </c>
      <c r="B776" s="30" t="s">
        <v>524</v>
      </c>
      <c r="C776" s="30" t="s">
        <v>335</v>
      </c>
      <c r="D776" s="30" t="s">
        <v>292</v>
      </c>
      <c r="E776" s="31" t="s">
        <v>293</v>
      </c>
      <c r="F776" s="32">
        <v>7987</v>
      </c>
      <c r="G776" s="33">
        <f t="shared" si="12"/>
        <v>901506246.76999569</v>
      </c>
    </row>
    <row r="777" spans="1:7" ht="21.6">
      <c r="A777" s="30">
        <v>3</v>
      </c>
      <c r="B777" s="30" t="s">
        <v>524</v>
      </c>
      <c r="C777" s="30" t="s">
        <v>337</v>
      </c>
      <c r="D777" s="30" t="s">
        <v>292</v>
      </c>
      <c r="E777" s="31" t="s">
        <v>293</v>
      </c>
      <c r="F777" s="30">
        <v>9426.84</v>
      </c>
      <c r="G777" s="33">
        <f t="shared" si="12"/>
        <v>901506246.76999569</v>
      </c>
    </row>
    <row r="778" spans="1:7" ht="21.6">
      <c r="A778" s="30">
        <v>3</v>
      </c>
      <c r="B778" s="30" t="s">
        <v>524</v>
      </c>
      <c r="C778" s="30" t="s">
        <v>337</v>
      </c>
      <c r="D778" s="30" t="s">
        <v>292</v>
      </c>
      <c r="E778" s="31" t="s">
        <v>293</v>
      </c>
      <c r="F778" s="32">
        <v>61554.59</v>
      </c>
      <c r="G778" s="33">
        <f t="shared" si="12"/>
        <v>901506246.76999569</v>
      </c>
    </row>
    <row r="779" spans="1:7" ht="42">
      <c r="A779" s="30">
        <v>1</v>
      </c>
      <c r="B779" s="30" t="s">
        <v>524</v>
      </c>
      <c r="C779" s="30" t="s">
        <v>326</v>
      </c>
      <c r="D779" s="30" t="s">
        <v>292</v>
      </c>
      <c r="E779" s="31" t="s">
        <v>293</v>
      </c>
      <c r="F779" s="32">
        <v>11960.51</v>
      </c>
      <c r="G779" s="33">
        <f t="shared" si="12"/>
        <v>901506246.76999569</v>
      </c>
    </row>
    <row r="780" spans="1:7" ht="31.8">
      <c r="A780" s="30">
        <v>2</v>
      </c>
      <c r="B780" s="30" t="s">
        <v>524</v>
      </c>
      <c r="C780" s="30" t="s">
        <v>360</v>
      </c>
      <c r="D780" s="30" t="s">
        <v>292</v>
      </c>
      <c r="E780" s="31" t="s">
        <v>293</v>
      </c>
      <c r="F780" s="32">
        <v>6133.05</v>
      </c>
      <c r="G780" s="33">
        <f t="shared" si="12"/>
        <v>901506246.76999569</v>
      </c>
    </row>
    <row r="781" spans="1:7" ht="31.8">
      <c r="A781" s="30">
        <v>10</v>
      </c>
      <c r="B781" s="30" t="s">
        <v>524</v>
      </c>
      <c r="C781" s="30" t="s">
        <v>454</v>
      </c>
      <c r="D781" s="30" t="s">
        <v>292</v>
      </c>
      <c r="E781" s="31" t="s">
        <v>293</v>
      </c>
      <c r="F781" s="32">
        <v>9005</v>
      </c>
      <c r="G781" s="33">
        <f t="shared" si="12"/>
        <v>901506246.76999569</v>
      </c>
    </row>
    <row r="782" spans="1:7" ht="21.6">
      <c r="A782" s="30">
        <v>3</v>
      </c>
      <c r="B782" s="30" t="s">
        <v>524</v>
      </c>
      <c r="C782" s="30" t="s">
        <v>337</v>
      </c>
      <c r="D782" s="30" t="s">
        <v>292</v>
      </c>
      <c r="E782" s="31" t="s">
        <v>293</v>
      </c>
      <c r="F782" s="32">
        <v>9243.4</v>
      </c>
      <c r="G782" s="33">
        <f t="shared" si="12"/>
        <v>901506246.76999569</v>
      </c>
    </row>
    <row r="783" spans="1:7" ht="31.8">
      <c r="A783" s="30">
        <v>8</v>
      </c>
      <c r="B783" s="30" t="s">
        <v>524</v>
      </c>
      <c r="C783" s="30" t="s">
        <v>335</v>
      </c>
      <c r="D783" s="30" t="s">
        <v>292</v>
      </c>
      <c r="E783" s="31" t="s">
        <v>293</v>
      </c>
      <c r="F783" s="32">
        <v>7252.28</v>
      </c>
      <c r="G783" s="33">
        <f t="shared" si="12"/>
        <v>901506246.76999569</v>
      </c>
    </row>
    <row r="784" spans="1:7" ht="31.8">
      <c r="A784" s="30">
        <v>7</v>
      </c>
      <c r="B784" s="30" t="s">
        <v>524</v>
      </c>
      <c r="C784" s="30" t="s">
        <v>359</v>
      </c>
      <c r="D784" s="30" t="s">
        <v>292</v>
      </c>
      <c r="E784" s="31" t="s">
        <v>293</v>
      </c>
      <c r="F784" s="32">
        <v>7988.12</v>
      </c>
      <c r="G784" s="33">
        <f t="shared" si="12"/>
        <v>901506246.76999569</v>
      </c>
    </row>
    <row r="785" spans="1:7" ht="31.8">
      <c r="A785" s="30">
        <v>7</v>
      </c>
      <c r="B785" s="30" t="s">
        <v>524</v>
      </c>
      <c r="C785" s="30" t="s">
        <v>359</v>
      </c>
      <c r="D785" s="30" t="s">
        <v>292</v>
      </c>
      <c r="E785" s="31" t="s">
        <v>293</v>
      </c>
      <c r="F785" s="32">
        <v>7221.65</v>
      </c>
      <c r="G785" s="33">
        <f t="shared" si="12"/>
        <v>901506246.76999569</v>
      </c>
    </row>
    <row r="786" spans="1:7" ht="42">
      <c r="A786" s="30">
        <v>13</v>
      </c>
      <c r="B786" s="30" t="s">
        <v>524</v>
      </c>
      <c r="C786" s="30" t="s">
        <v>367</v>
      </c>
      <c r="D786" s="30" t="s">
        <v>292</v>
      </c>
      <c r="E786" s="31" t="s">
        <v>293</v>
      </c>
      <c r="F786" s="32">
        <v>14335.26</v>
      </c>
      <c r="G786" s="33">
        <f t="shared" si="12"/>
        <v>901506246.76999569</v>
      </c>
    </row>
    <row r="787" spans="1:7" ht="21.6">
      <c r="A787" s="30">
        <v>5</v>
      </c>
      <c r="B787" s="30" t="s">
        <v>525</v>
      </c>
      <c r="C787" s="30" t="s">
        <v>339</v>
      </c>
      <c r="D787" s="30" t="s">
        <v>292</v>
      </c>
      <c r="E787" s="31" t="s">
        <v>302</v>
      </c>
      <c r="F787" s="32">
        <v>0</v>
      </c>
      <c r="G787" s="33">
        <f t="shared" si="12"/>
        <v>901506246.76999569</v>
      </c>
    </row>
    <row r="788" spans="1:7" ht="31.8">
      <c r="A788" s="30">
        <v>2</v>
      </c>
      <c r="B788" s="30" t="s">
        <v>525</v>
      </c>
      <c r="C788" s="30" t="s">
        <v>360</v>
      </c>
      <c r="D788" s="30" t="s">
        <v>292</v>
      </c>
      <c r="E788" s="31" t="s">
        <v>302</v>
      </c>
      <c r="F788" s="32">
        <v>0</v>
      </c>
      <c r="G788" s="33">
        <f t="shared" si="12"/>
        <v>901506246.76999569</v>
      </c>
    </row>
    <row r="789" spans="1:7" ht="31.8">
      <c r="A789" s="30">
        <v>2</v>
      </c>
      <c r="B789" s="30" t="s">
        <v>525</v>
      </c>
      <c r="C789" s="30" t="s">
        <v>360</v>
      </c>
      <c r="D789" s="30" t="s">
        <v>292</v>
      </c>
      <c r="E789" s="31" t="s">
        <v>302</v>
      </c>
      <c r="F789" s="30">
        <v>0</v>
      </c>
      <c r="G789" s="33">
        <f t="shared" si="12"/>
        <v>901506246.76999569</v>
      </c>
    </row>
    <row r="790" spans="1:7" ht="31.8">
      <c r="A790" s="30">
        <v>57</v>
      </c>
      <c r="B790" s="30" t="s">
        <v>525</v>
      </c>
      <c r="C790" s="30" t="s">
        <v>403</v>
      </c>
      <c r="D790" s="30" t="s">
        <v>292</v>
      </c>
      <c r="E790" s="31" t="s">
        <v>302</v>
      </c>
      <c r="F790" s="32">
        <v>42911.75</v>
      </c>
      <c r="G790" s="33">
        <f t="shared" si="12"/>
        <v>901506246.76999569</v>
      </c>
    </row>
    <row r="791" spans="1:7">
      <c r="A791" s="30">
        <v>5</v>
      </c>
      <c r="B791" s="30" t="s">
        <v>300</v>
      </c>
      <c r="C791" s="30" t="s">
        <v>339</v>
      </c>
      <c r="D791" s="30" t="s">
        <v>292</v>
      </c>
      <c r="E791" s="31" t="s">
        <v>302</v>
      </c>
      <c r="F791" s="32">
        <v>0</v>
      </c>
      <c r="G791" s="33">
        <f t="shared" si="12"/>
        <v>901506246.76999569</v>
      </c>
    </row>
    <row r="792" spans="1:7" ht="31.8">
      <c r="A792" s="30">
        <v>21</v>
      </c>
      <c r="B792" s="30" t="s">
        <v>300</v>
      </c>
      <c r="C792" s="30" t="s">
        <v>354</v>
      </c>
      <c r="D792" s="30" t="s">
        <v>292</v>
      </c>
      <c r="E792" s="31" t="s">
        <v>302</v>
      </c>
      <c r="F792" s="32">
        <v>0</v>
      </c>
      <c r="G792" s="33">
        <f t="shared" si="12"/>
        <v>901506246.76999569</v>
      </c>
    </row>
    <row r="793" spans="1:7">
      <c r="A793" s="30">
        <v>5</v>
      </c>
      <c r="B793" s="30" t="s">
        <v>300</v>
      </c>
      <c r="C793" s="30" t="s">
        <v>339</v>
      </c>
      <c r="D793" s="30" t="s">
        <v>292</v>
      </c>
      <c r="E793" s="31" t="s">
        <v>302</v>
      </c>
      <c r="F793" s="32">
        <v>0</v>
      </c>
      <c r="G793" s="33">
        <f t="shared" si="12"/>
        <v>901506246.76999569</v>
      </c>
    </row>
    <row r="794" spans="1:7" ht="31.8">
      <c r="A794" s="30">
        <v>14</v>
      </c>
      <c r="B794" s="30" t="s">
        <v>300</v>
      </c>
      <c r="C794" s="30" t="s">
        <v>66</v>
      </c>
      <c r="D794" s="30" t="s">
        <v>292</v>
      </c>
      <c r="E794" s="31" t="s">
        <v>302</v>
      </c>
      <c r="F794" s="32">
        <v>0</v>
      </c>
      <c r="G794" s="33">
        <f t="shared" si="12"/>
        <v>901506246.76999569</v>
      </c>
    </row>
    <row r="795" spans="1:7">
      <c r="A795" s="30">
        <v>5</v>
      </c>
      <c r="B795" s="30" t="s">
        <v>300</v>
      </c>
      <c r="C795" s="30" t="s">
        <v>339</v>
      </c>
      <c r="D795" s="30" t="s">
        <v>292</v>
      </c>
      <c r="E795" s="31" t="s">
        <v>302</v>
      </c>
      <c r="F795" s="32">
        <v>0</v>
      </c>
      <c r="G795" s="33">
        <f t="shared" si="12"/>
        <v>901506246.76999569</v>
      </c>
    </row>
    <row r="796" spans="1:7" ht="31.8">
      <c r="A796" s="30">
        <v>4</v>
      </c>
      <c r="B796" s="30" t="s">
        <v>300</v>
      </c>
      <c r="C796" s="30" t="s">
        <v>355</v>
      </c>
      <c r="D796" s="30" t="s">
        <v>292</v>
      </c>
      <c r="E796" s="31" t="s">
        <v>302</v>
      </c>
      <c r="F796" s="32">
        <v>0</v>
      </c>
      <c r="G796" s="33">
        <f t="shared" si="12"/>
        <v>901506246.76999569</v>
      </c>
    </row>
    <row r="797" spans="1:7" ht="31.8">
      <c r="A797" s="30">
        <v>8</v>
      </c>
      <c r="B797" s="30" t="s">
        <v>300</v>
      </c>
      <c r="C797" s="30" t="s">
        <v>335</v>
      </c>
      <c r="D797" s="30" t="s">
        <v>292</v>
      </c>
      <c r="E797" s="31" t="s">
        <v>302</v>
      </c>
      <c r="F797" s="32">
        <v>0</v>
      </c>
      <c r="G797" s="33">
        <f t="shared" si="12"/>
        <v>901506246.76999569</v>
      </c>
    </row>
    <row r="798" spans="1:7" ht="31.8">
      <c r="A798" s="30">
        <v>2</v>
      </c>
      <c r="B798" s="30" t="s">
        <v>300</v>
      </c>
      <c r="C798" s="30" t="s">
        <v>360</v>
      </c>
      <c r="D798" s="30" t="s">
        <v>292</v>
      </c>
      <c r="E798" s="31" t="s">
        <v>302</v>
      </c>
      <c r="F798" s="32">
        <v>85642.240000000005</v>
      </c>
      <c r="G798" s="33">
        <f t="shared" si="12"/>
        <v>901506246.76999569</v>
      </c>
    </row>
    <row r="799" spans="1:7" ht="31.8">
      <c r="A799" s="30">
        <v>4</v>
      </c>
      <c r="B799" s="30" t="s">
        <v>300</v>
      </c>
      <c r="C799" s="30" t="s">
        <v>355</v>
      </c>
      <c r="D799" s="30" t="s">
        <v>292</v>
      </c>
      <c r="E799" s="31" t="s">
        <v>302</v>
      </c>
      <c r="F799" s="32">
        <v>43415.73</v>
      </c>
      <c r="G799" s="33">
        <f t="shared" si="12"/>
        <v>901506246.76999569</v>
      </c>
    </row>
    <row r="800" spans="1:7">
      <c r="A800" s="30">
        <v>5</v>
      </c>
      <c r="B800" s="30" t="s">
        <v>300</v>
      </c>
      <c r="C800" s="30" t="s">
        <v>339</v>
      </c>
      <c r="D800" s="30" t="s">
        <v>292</v>
      </c>
      <c r="E800" s="31" t="s">
        <v>302</v>
      </c>
      <c r="F800" s="32">
        <v>28150.560000000001</v>
      </c>
      <c r="G800" s="33">
        <f t="shared" si="12"/>
        <v>901506246.76999569</v>
      </c>
    </row>
    <row r="801" spans="1:7" ht="31.8">
      <c r="A801" s="30">
        <v>7</v>
      </c>
      <c r="B801" s="30" t="s">
        <v>300</v>
      </c>
      <c r="C801" s="30" t="s">
        <v>359</v>
      </c>
      <c r="D801" s="30" t="s">
        <v>292</v>
      </c>
      <c r="E801" s="31" t="s">
        <v>302</v>
      </c>
      <c r="F801" s="32">
        <v>31719.1</v>
      </c>
      <c r="G801" s="33">
        <f t="shared" si="12"/>
        <v>901506246.76999569</v>
      </c>
    </row>
    <row r="802" spans="1:7" ht="21.6">
      <c r="A802" s="30">
        <v>3</v>
      </c>
      <c r="B802" s="30" t="s">
        <v>300</v>
      </c>
      <c r="C802" s="30" t="s">
        <v>337</v>
      </c>
      <c r="D802" s="30" t="s">
        <v>292</v>
      </c>
      <c r="E802" s="31" t="s">
        <v>302</v>
      </c>
      <c r="F802" s="32">
        <v>27357.759999999998</v>
      </c>
      <c r="G802" s="33">
        <f t="shared" si="12"/>
        <v>901506246.76999569</v>
      </c>
    </row>
    <row r="803" spans="1:7" ht="31.8">
      <c r="A803" s="30">
        <v>4</v>
      </c>
      <c r="B803" s="30" t="s">
        <v>300</v>
      </c>
      <c r="C803" s="30" t="s">
        <v>355</v>
      </c>
      <c r="D803" s="30" t="s">
        <v>292</v>
      </c>
      <c r="E803" s="31" t="s">
        <v>302</v>
      </c>
      <c r="F803" s="32">
        <v>41631.919999999998</v>
      </c>
      <c r="G803" s="33">
        <f t="shared" si="12"/>
        <v>901506246.76999569</v>
      </c>
    </row>
    <row r="804" spans="1:7" ht="31.8">
      <c r="A804" s="30">
        <v>7</v>
      </c>
      <c r="B804" s="30" t="s">
        <v>300</v>
      </c>
      <c r="C804" s="30" t="s">
        <v>359</v>
      </c>
      <c r="D804" s="30" t="s">
        <v>292</v>
      </c>
      <c r="E804" s="31" t="s">
        <v>302</v>
      </c>
      <c r="F804" s="32">
        <v>31521.119999999999</v>
      </c>
      <c r="G804" s="33">
        <f t="shared" si="12"/>
        <v>901506246.76999569</v>
      </c>
    </row>
    <row r="805" spans="1:7" ht="21.6">
      <c r="A805" s="30">
        <v>19</v>
      </c>
      <c r="B805" s="30" t="s">
        <v>526</v>
      </c>
      <c r="C805" s="30" t="s">
        <v>373</v>
      </c>
      <c r="D805" s="30" t="s">
        <v>292</v>
      </c>
      <c r="E805" s="31" t="s">
        <v>293</v>
      </c>
      <c r="F805" s="32">
        <v>0.03</v>
      </c>
      <c r="G805" s="33">
        <f t="shared" si="12"/>
        <v>901506246.76999569</v>
      </c>
    </row>
    <row r="806" spans="1:7" ht="31.8">
      <c r="A806" s="30">
        <v>15</v>
      </c>
      <c r="B806" s="30" t="s">
        <v>527</v>
      </c>
      <c r="C806" s="30" t="s">
        <v>345</v>
      </c>
      <c r="D806" s="30" t="s">
        <v>292</v>
      </c>
      <c r="E806" s="34" t="s">
        <v>302</v>
      </c>
      <c r="F806" s="32">
        <v>0</v>
      </c>
      <c r="G806" s="33">
        <f t="shared" si="12"/>
        <v>901506246.76999569</v>
      </c>
    </row>
    <row r="807" spans="1:7" ht="31.8">
      <c r="A807" s="30">
        <v>8</v>
      </c>
      <c r="B807" s="30" t="s">
        <v>527</v>
      </c>
      <c r="C807" s="30" t="s">
        <v>335</v>
      </c>
      <c r="D807" s="30" t="s">
        <v>292</v>
      </c>
      <c r="E807" s="34" t="s">
        <v>302</v>
      </c>
      <c r="F807" s="32">
        <v>2107.58</v>
      </c>
      <c r="G807" s="33">
        <f t="shared" si="12"/>
        <v>901506246.76999569</v>
      </c>
    </row>
    <row r="808" spans="1:7" ht="31.8">
      <c r="A808" s="30">
        <v>12</v>
      </c>
      <c r="B808" s="30" t="s">
        <v>527</v>
      </c>
      <c r="C808" s="30" t="s">
        <v>336</v>
      </c>
      <c r="D808" s="30" t="s">
        <v>292</v>
      </c>
      <c r="E808" s="34" t="s">
        <v>302</v>
      </c>
      <c r="F808" s="32">
        <v>1938</v>
      </c>
      <c r="G808" s="33">
        <f t="shared" si="12"/>
        <v>901506246.76999569</v>
      </c>
    </row>
    <row r="809" spans="1:7" ht="42">
      <c r="A809" s="30">
        <v>13</v>
      </c>
      <c r="B809" s="30" t="s">
        <v>527</v>
      </c>
      <c r="C809" s="30" t="s">
        <v>367</v>
      </c>
      <c r="D809" s="30" t="s">
        <v>292</v>
      </c>
      <c r="E809" s="34" t="s">
        <v>302</v>
      </c>
      <c r="F809" s="32">
        <v>9016.5400000000009</v>
      </c>
      <c r="G809" s="33">
        <f t="shared" si="12"/>
        <v>901506246.76999569</v>
      </c>
    </row>
    <row r="810" spans="1:7" ht="42">
      <c r="A810" s="30">
        <v>1</v>
      </c>
      <c r="B810" s="30" t="s">
        <v>527</v>
      </c>
      <c r="C810" s="30" t="s">
        <v>326</v>
      </c>
      <c r="D810" s="30" t="s">
        <v>292</v>
      </c>
      <c r="E810" s="34" t="s">
        <v>302</v>
      </c>
      <c r="F810" s="32">
        <v>5200</v>
      </c>
      <c r="G810" s="33">
        <f t="shared" si="12"/>
        <v>901506246.76999569</v>
      </c>
    </row>
    <row r="811" spans="1:7" ht="31.8">
      <c r="A811" s="30">
        <v>2</v>
      </c>
      <c r="B811" s="30" t="s">
        <v>527</v>
      </c>
      <c r="C811" s="30" t="s">
        <v>360</v>
      </c>
      <c r="D811" s="30" t="s">
        <v>292</v>
      </c>
      <c r="E811" s="34" t="s">
        <v>302</v>
      </c>
      <c r="F811" s="32">
        <v>4446</v>
      </c>
      <c r="G811" s="33">
        <f t="shared" si="12"/>
        <v>901506246.76999569</v>
      </c>
    </row>
    <row r="812" spans="1:7" ht="31.8">
      <c r="A812" s="30">
        <v>2</v>
      </c>
      <c r="B812" s="30" t="s">
        <v>527</v>
      </c>
      <c r="C812" s="30" t="s">
        <v>360</v>
      </c>
      <c r="D812" s="30" t="s">
        <v>292</v>
      </c>
      <c r="E812" s="31" t="s">
        <v>302</v>
      </c>
      <c r="F812" s="32">
        <v>6726</v>
      </c>
      <c r="G812" s="33">
        <f t="shared" si="12"/>
        <v>901506246.76999569</v>
      </c>
    </row>
    <row r="813" spans="1:7" ht="31.8">
      <c r="A813" s="30">
        <v>4</v>
      </c>
      <c r="B813" s="30" t="s">
        <v>527</v>
      </c>
      <c r="C813" s="30" t="s">
        <v>355</v>
      </c>
      <c r="D813" s="30" t="s">
        <v>292</v>
      </c>
      <c r="E813" s="31" t="s">
        <v>302</v>
      </c>
      <c r="F813" s="32">
        <v>15657.9</v>
      </c>
      <c r="G813" s="33">
        <f t="shared" si="12"/>
        <v>901506246.76999569</v>
      </c>
    </row>
    <row r="814" spans="1:7" ht="31.8">
      <c r="A814" s="30">
        <v>3</v>
      </c>
      <c r="B814" s="30" t="s">
        <v>527</v>
      </c>
      <c r="C814" s="30" t="s">
        <v>337</v>
      </c>
      <c r="D814" s="30" t="s">
        <v>292</v>
      </c>
      <c r="E814" s="31" t="s">
        <v>302</v>
      </c>
      <c r="F814" s="32">
        <v>6783</v>
      </c>
      <c r="G814" s="33">
        <f t="shared" si="12"/>
        <v>901506246.76999569</v>
      </c>
    </row>
    <row r="815" spans="1:7" ht="31.8">
      <c r="A815" s="30">
        <v>3</v>
      </c>
      <c r="B815" s="30" t="s">
        <v>527</v>
      </c>
      <c r="C815" s="30" t="s">
        <v>337</v>
      </c>
      <c r="D815" s="30" t="s">
        <v>292</v>
      </c>
      <c r="E815" s="31" t="s">
        <v>302</v>
      </c>
      <c r="F815" s="32">
        <v>3112.2</v>
      </c>
      <c r="G815" s="33">
        <f t="shared" si="12"/>
        <v>901506246.76999569</v>
      </c>
    </row>
    <row r="816" spans="1:7" ht="31.8">
      <c r="A816" s="30">
        <v>5</v>
      </c>
      <c r="B816" s="30" t="s">
        <v>527</v>
      </c>
      <c r="C816" s="30" t="s">
        <v>339</v>
      </c>
      <c r="D816" s="30" t="s">
        <v>292</v>
      </c>
      <c r="E816" s="31" t="s">
        <v>302</v>
      </c>
      <c r="F816" s="32">
        <v>1664.4</v>
      </c>
      <c r="G816" s="33">
        <f t="shared" si="12"/>
        <v>901506246.76999569</v>
      </c>
    </row>
    <row r="817" spans="1:7" ht="31.8">
      <c r="A817" s="30">
        <v>12</v>
      </c>
      <c r="B817" s="30" t="s">
        <v>527</v>
      </c>
      <c r="C817" s="30" t="s">
        <v>336</v>
      </c>
      <c r="D817" s="30" t="s">
        <v>292</v>
      </c>
      <c r="E817" s="31" t="s">
        <v>302</v>
      </c>
      <c r="F817" s="32">
        <v>50274</v>
      </c>
      <c r="G817" s="33">
        <f t="shared" si="12"/>
        <v>901506246.76999569</v>
      </c>
    </row>
    <row r="818" spans="1:7" ht="31.8">
      <c r="A818" s="30">
        <v>3</v>
      </c>
      <c r="B818" s="30" t="s">
        <v>527</v>
      </c>
      <c r="C818" s="30" t="s">
        <v>337</v>
      </c>
      <c r="D818" s="30" t="s">
        <v>292</v>
      </c>
      <c r="E818" s="34" t="s">
        <v>302</v>
      </c>
      <c r="F818" s="30">
        <v>9120</v>
      </c>
      <c r="G818" s="33">
        <f t="shared" si="12"/>
        <v>901506246.76999569</v>
      </c>
    </row>
    <row r="819" spans="1:7" ht="31.8">
      <c r="A819" s="30">
        <v>5</v>
      </c>
      <c r="B819" s="30" t="s">
        <v>527</v>
      </c>
      <c r="C819" s="30" t="s">
        <v>339</v>
      </c>
      <c r="D819" s="30" t="s">
        <v>292</v>
      </c>
      <c r="E819" s="34" t="s">
        <v>302</v>
      </c>
      <c r="F819" s="32">
        <v>21888</v>
      </c>
      <c r="G819" s="33">
        <f t="shared" si="12"/>
        <v>901506246.76999569</v>
      </c>
    </row>
    <row r="820" spans="1:7" ht="42">
      <c r="A820" s="30">
        <v>13</v>
      </c>
      <c r="B820" s="30" t="s">
        <v>527</v>
      </c>
      <c r="C820" s="30" t="s">
        <v>367</v>
      </c>
      <c r="D820" s="30" t="s">
        <v>292</v>
      </c>
      <c r="E820" s="31" t="s">
        <v>302</v>
      </c>
      <c r="F820" s="32">
        <v>2308.5</v>
      </c>
      <c r="G820" s="33">
        <f t="shared" si="12"/>
        <v>901506246.76999569</v>
      </c>
    </row>
    <row r="821" spans="1:7" ht="42">
      <c r="A821" s="30">
        <v>1</v>
      </c>
      <c r="B821" s="30" t="s">
        <v>527</v>
      </c>
      <c r="C821" s="30" t="s">
        <v>326</v>
      </c>
      <c r="D821" s="30" t="s">
        <v>292</v>
      </c>
      <c r="E821" s="31" t="s">
        <v>302</v>
      </c>
      <c r="F821" s="32">
        <v>14209</v>
      </c>
      <c r="G821" s="33">
        <f t="shared" si="12"/>
        <v>901506246.76999569</v>
      </c>
    </row>
    <row r="822" spans="1:7" ht="31.8">
      <c r="A822" s="30">
        <v>3</v>
      </c>
      <c r="B822" s="30" t="s">
        <v>527</v>
      </c>
      <c r="C822" s="30" t="s">
        <v>337</v>
      </c>
      <c r="D822" s="30" t="s">
        <v>292</v>
      </c>
      <c r="E822" s="31" t="s">
        <v>302</v>
      </c>
      <c r="F822" s="32">
        <v>1710</v>
      </c>
      <c r="G822" s="33">
        <f t="shared" si="12"/>
        <v>901506246.76999569</v>
      </c>
    </row>
    <row r="823" spans="1:7" ht="31.8">
      <c r="A823" s="30">
        <v>12</v>
      </c>
      <c r="B823" s="30" t="s">
        <v>527</v>
      </c>
      <c r="C823" s="30" t="s">
        <v>336</v>
      </c>
      <c r="D823" s="30" t="s">
        <v>292</v>
      </c>
      <c r="E823" s="31" t="s">
        <v>302</v>
      </c>
      <c r="F823" s="32">
        <v>19494</v>
      </c>
      <c r="G823" s="33">
        <f t="shared" si="12"/>
        <v>901506246.76999569</v>
      </c>
    </row>
    <row r="824" spans="1:7" ht="31.8">
      <c r="A824" s="30">
        <v>12</v>
      </c>
      <c r="B824" s="30" t="s">
        <v>527</v>
      </c>
      <c r="C824" s="30" t="s">
        <v>336</v>
      </c>
      <c r="D824" s="30" t="s">
        <v>292</v>
      </c>
      <c r="E824" s="31" t="s">
        <v>302</v>
      </c>
      <c r="F824" s="30">
        <v>20839.2</v>
      </c>
      <c r="G824" s="33">
        <f t="shared" si="12"/>
        <v>901506246.76999569</v>
      </c>
    </row>
    <row r="825" spans="1:7" ht="31.8">
      <c r="A825" s="30">
        <v>12</v>
      </c>
      <c r="B825" s="30" t="s">
        <v>527</v>
      </c>
      <c r="C825" s="30" t="s">
        <v>336</v>
      </c>
      <c r="D825" s="30" t="s">
        <v>292</v>
      </c>
      <c r="E825" s="31" t="s">
        <v>302</v>
      </c>
      <c r="F825" s="32">
        <v>2747.4</v>
      </c>
      <c r="G825" s="33">
        <f t="shared" si="12"/>
        <v>901506246.76999569</v>
      </c>
    </row>
    <row r="826" spans="1:7" ht="31.8">
      <c r="A826" s="30">
        <v>12</v>
      </c>
      <c r="B826" s="30" t="s">
        <v>527</v>
      </c>
      <c r="C826" s="30" t="s">
        <v>336</v>
      </c>
      <c r="D826" s="30" t="s">
        <v>292</v>
      </c>
      <c r="E826" s="31" t="s">
        <v>302</v>
      </c>
      <c r="F826" s="32">
        <v>12385.87</v>
      </c>
      <c r="G826" s="33">
        <f t="shared" si="12"/>
        <v>901506246.76999569</v>
      </c>
    </row>
    <row r="827" spans="1:7" ht="31.8">
      <c r="A827" s="30">
        <v>12</v>
      </c>
      <c r="B827" s="30" t="s">
        <v>527</v>
      </c>
      <c r="C827" s="30" t="s">
        <v>336</v>
      </c>
      <c r="D827" s="30" t="s">
        <v>292</v>
      </c>
      <c r="E827" s="31" t="s">
        <v>302</v>
      </c>
      <c r="F827" s="32">
        <v>19494</v>
      </c>
      <c r="G827" s="33">
        <f t="shared" si="12"/>
        <v>901506246.76999569</v>
      </c>
    </row>
    <row r="828" spans="1:7" ht="42">
      <c r="A828" s="30">
        <v>13</v>
      </c>
      <c r="B828" s="30" t="s">
        <v>527</v>
      </c>
      <c r="C828" s="30" t="s">
        <v>367</v>
      </c>
      <c r="D828" s="30" t="s">
        <v>292</v>
      </c>
      <c r="E828" s="31" t="s">
        <v>302</v>
      </c>
      <c r="F828" s="32">
        <v>1482</v>
      </c>
      <c r="G828" s="33">
        <f t="shared" si="12"/>
        <v>901506246.76999569</v>
      </c>
    </row>
    <row r="829" spans="1:7" ht="42">
      <c r="A829" s="30">
        <v>13</v>
      </c>
      <c r="B829" s="30" t="s">
        <v>527</v>
      </c>
      <c r="C829" s="30" t="s">
        <v>367</v>
      </c>
      <c r="D829" s="30" t="s">
        <v>292</v>
      </c>
      <c r="E829" s="31" t="s">
        <v>302</v>
      </c>
      <c r="F829" s="32">
        <v>5130</v>
      </c>
      <c r="G829" s="33">
        <f t="shared" si="12"/>
        <v>901506246.76999569</v>
      </c>
    </row>
    <row r="830" spans="1:7" ht="31.8">
      <c r="A830" s="30">
        <v>8</v>
      </c>
      <c r="B830" s="30" t="s">
        <v>527</v>
      </c>
      <c r="C830" s="30" t="s">
        <v>335</v>
      </c>
      <c r="D830" s="30" t="s">
        <v>292</v>
      </c>
      <c r="E830" s="31" t="s">
        <v>302</v>
      </c>
      <c r="F830" s="32">
        <v>9342.2999999999993</v>
      </c>
      <c r="G830" s="33">
        <f t="shared" si="12"/>
        <v>901506246.76999569</v>
      </c>
    </row>
    <row r="831" spans="1:7" ht="31.8">
      <c r="A831" s="30">
        <v>4</v>
      </c>
      <c r="B831" s="30" t="s">
        <v>527</v>
      </c>
      <c r="C831" s="30" t="s">
        <v>355</v>
      </c>
      <c r="D831" s="30" t="s">
        <v>292</v>
      </c>
      <c r="E831" s="31" t="s">
        <v>302</v>
      </c>
      <c r="F831" s="32">
        <v>2052</v>
      </c>
      <c r="G831" s="33">
        <f t="shared" si="12"/>
        <v>901506246.76999569</v>
      </c>
    </row>
    <row r="832" spans="1:7" ht="31.8">
      <c r="A832" s="30">
        <v>12</v>
      </c>
      <c r="B832" s="30" t="s">
        <v>527</v>
      </c>
      <c r="C832" s="30" t="s">
        <v>336</v>
      </c>
      <c r="D832" s="30" t="s">
        <v>292</v>
      </c>
      <c r="E832" s="31" t="s">
        <v>302</v>
      </c>
      <c r="F832" s="32">
        <v>16854.900000000001</v>
      </c>
      <c r="G832" s="33">
        <f t="shared" si="12"/>
        <v>901506246.76999569</v>
      </c>
    </row>
    <row r="833" spans="1:7" ht="31.8">
      <c r="A833" s="30">
        <v>12</v>
      </c>
      <c r="B833" s="30" t="s">
        <v>527</v>
      </c>
      <c r="C833" s="30" t="s">
        <v>336</v>
      </c>
      <c r="D833" s="30" t="s">
        <v>292</v>
      </c>
      <c r="E833" s="31" t="s">
        <v>302</v>
      </c>
      <c r="F833" s="32">
        <v>129960</v>
      </c>
      <c r="G833" s="33">
        <f t="shared" si="12"/>
        <v>901506246.76999569</v>
      </c>
    </row>
    <row r="834" spans="1:7" ht="31.8">
      <c r="A834" s="30">
        <v>5</v>
      </c>
      <c r="B834" s="30" t="s">
        <v>527</v>
      </c>
      <c r="C834" s="30" t="s">
        <v>339</v>
      </c>
      <c r="D834" s="30" t="s">
        <v>292</v>
      </c>
      <c r="E834" s="31" t="s">
        <v>302</v>
      </c>
      <c r="F834" s="32">
        <v>889.2</v>
      </c>
      <c r="G834" s="33">
        <f t="shared" si="12"/>
        <v>901506246.76999569</v>
      </c>
    </row>
    <row r="835" spans="1:7" ht="31.8">
      <c r="A835" s="30">
        <v>2</v>
      </c>
      <c r="B835" s="30" t="s">
        <v>527</v>
      </c>
      <c r="C835" s="30" t="s">
        <v>360</v>
      </c>
      <c r="D835" s="30" t="s">
        <v>292</v>
      </c>
      <c r="E835" s="31" t="s">
        <v>302</v>
      </c>
      <c r="F835" s="32">
        <v>444.6</v>
      </c>
      <c r="G835" s="33">
        <f t="shared" ref="G835:G898" si="13">SUM($F$2:$F$100000)</f>
        <v>901506246.76999569</v>
      </c>
    </row>
    <row r="836" spans="1:7" ht="42">
      <c r="A836" s="30">
        <v>1</v>
      </c>
      <c r="B836" s="30" t="s">
        <v>527</v>
      </c>
      <c r="C836" s="30" t="s">
        <v>326</v>
      </c>
      <c r="D836" s="30" t="s">
        <v>292</v>
      </c>
      <c r="E836" s="31" t="s">
        <v>302</v>
      </c>
      <c r="F836" s="32">
        <v>5800</v>
      </c>
      <c r="G836" s="33">
        <f t="shared" si="13"/>
        <v>901506246.76999569</v>
      </c>
    </row>
    <row r="837" spans="1:7" ht="31.8">
      <c r="A837" s="30">
        <v>12</v>
      </c>
      <c r="B837" s="30" t="s">
        <v>527</v>
      </c>
      <c r="C837" s="30" t="s">
        <v>336</v>
      </c>
      <c r="D837" s="30" t="s">
        <v>292</v>
      </c>
      <c r="E837" s="31" t="s">
        <v>302</v>
      </c>
      <c r="F837" s="32">
        <v>5694.3</v>
      </c>
      <c r="G837" s="33">
        <f t="shared" si="13"/>
        <v>901506246.76999569</v>
      </c>
    </row>
    <row r="838" spans="1:7" ht="31.8">
      <c r="A838" s="30">
        <v>5</v>
      </c>
      <c r="B838" s="30" t="s">
        <v>527</v>
      </c>
      <c r="C838" s="30" t="s">
        <v>339</v>
      </c>
      <c r="D838" s="30" t="s">
        <v>292</v>
      </c>
      <c r="E838" s="31" t="s">
        <v>302</v>
      </c>
      <c r="F838" s="32">
        <v>1482</v>
      </c>
      <c r="G838" s="33">
        <f t="shared" si="13"/>
        <v>901506246.76999569</v>
      </c>
    </row>
    <row r="839" spans="1:7" ht="31.8">
      <c r="A839" s="30">
        <v>12</v>
      </c>
      <c r="B839" s="30" t="s">
        <v>527</v>
      </c>
      <c r="C839" s="30" t="s">
        <v>336</v>
      </c>
      <c r="D839" s="30" t="s">
        <v>292</v>
      </c>
      <c r="E839" s="31" t="s">
        <v>302</v>
      </c>
      <c r="F839" s="32">
        <v>7797.6</v>
      </c>
      <c r="G839" s="33">
        <f t="shared" si="13"/>
        <v>901506246.76999569</v>
      </c>
    </row>
    <row r="840" spans="1:7" ht="42">
      <c r="A840" s="30">
        <v>13</v>
      </c>
      <c r="B840" s="30" t="s">
        <v>527</v>
      </c>
      <c r="C840" s="30" t="s">
        <v>367</v>
      </c>
      <c r="D840" s="30" t="s">
        <v>292</v>
      </c>
      <c r="E840" s="31" t="s">
        <v>302</v>
      </c>
      <c r="F840" s="32">
        <v>6520.8</v>
      </c>
      <c r="G840" s="33">
        <f t="shared" si="13"/>
        <v>901506246.76999569</v>
      </c>
    </row>
    <row r="841" spans="1:7" ht="31.8">
      <c r="A841" s="30">
        <v>2</v>
      </c>
      <c r="B841" s="30" t="s">
        <v>527</v>
      </c>
      <c r="C841" s="30" t="s">
        <v>360</v>
      </c>
      <c r="D841" s="30" t="s">
        <v>292</v>
      </c>
      <c r="E841" s="34" t="s">
        <v>302</v>
      </c>
      <c r="F841" s="32">
        <v>2850</v>
      </c>
      <c r="G841" s="33">
        <f t="shared" si="13"/>
        <v>901506246.76999569</v>
      </c>
    </row>
    <row r="842" spans="1:7" ht="31.8">
      <c r="A842" s="30">
        <v>2</v>
      </c>
      <c r="B842" s="30" t="s">
        <v>527</v>
      </c>
      <c r="C842" s="30" t="s">
        <v>360</v>
      </c>
      <c r="D842" s="30" t="s">
        <v>292</v>
      </c>
      <c r="E842" s="34" t="s">
        <v>302</v>
      </c>
      <c r="F842" s="32">
        <v>3898.89</v>
      </c>
      <c r="G842" s="33">
        <f t="shared" si="13"/>
        <v>901506246.76999569</v>
      </c>
    </row>
    <row r="843" spans="1:7" ht="31.8">
      <c r="A843" s="30">
        <v>12</v>
      </c>
      <c r="B843" s="30" t="s">
        <v>527</v>
      </c>
      <c r="C843" s="30" t="s">
        <v>336</v>
      </c>
      <c r="D843" s="30" t="s">
        <v>292</v>
      </c>
      <c r="E843" s="34" t="s">
        <v>302</v>
      </c>
      <c r="F843" s="32">
        <v>1782.96</v>
      </c>
      <c r="G843" s="33">
        <f t="shared" si="13"/>
        <v>901506246.76999569</v>
      </c>
    </row>
    <row r="844" spans="1:7" ht="31.8">
      <c r="A844" s="30">
        <v>8</v>
      </c>
      <c r="B844" s="30" t="s">
        <v>527</v>
      </c>
      <c r="C844" s="30" t="s">
        <v>335</v>
      </c>
      <c r="D844" s="30" t="s">
        <v>292</v>
      </c>
      <c r="E844" s="34" t="s">
        <v>302</v>
      </c>
      <c r="F844" s="32">
        <v>3021</v>
      </c>
      <c r="G844" s="33">
        <f t="shared" si="13"/>
        <v>901506246.76999569</v>
      </c>
    </row>
    <row r="845" spans="1:7" ht="31.8">
      <c r="A845" s="30">
        <v>3</v>
      </c>
      <c r="B845" s="30" t="s">
        <v>527</v>
      </c>
      <c r="C845" s="30" t="s">
        <v>337</v>
      </c>
      <c r="D845" s="30" t="s">
        <v>292</v>
      </c>
      <c r="E845" s="31" t="s">
        <v>302</v>
      </c>
      <c r="F845" s="32">
        <v>1710</v>
      </c>
      <c r="G845" s="33">
        <f t="shared" si="13"/>
        <v>901506246.76999569</v>
      </c>
    </row>
    <row r="846" spans="1:7" ht="42">
      <c r="A846" s="30">
        <v>13</v>
      </c>
      <c r="B846" s="30" t="s">
        <v>527</v>
      </c>
      <c r="C846" s="30" t="s">
        <v>367</v>
      </c>
      <c r="D846" s="30" t="s">
        <v>292</v>
      </c>
      <c r="E846" s="31" t="s">
        <v>302</v>
      </c>
      <c r="F846" s="32">
        <v>30637.5</v>
      </c>
      <c r="G846" s="33">
        <f t="shared" si="13"/>
        <v>901506246.76999569</v>
      </c>
    </row>
    <row r="847" spans="1:7" ht="42">
      <c r="A847" s="30">
        <v>1</v>
      </c>
      <c r="B847" s="30" t="s">
        <v>527</v>
      </c>
      <c r="C847" s="30" t="s">
        <v>326</v>
      </c>
      <c r="D847" s="30" t="s">
        <v>292</v>
      </c>
      <c r="E847" s="31" t="s">
        <v>302</v>
      </c>
      <c r="F847" s="32">
        <v>3130</v>
      </c>
      <c r="G847" s="33">
        <f t="shared" si="13"/>
        <v>901506246.76999569</v>
      </c>
    </row>
    <row r="848" spans="1:7" ht="31.8">
      <c r="A848" s="30">
        <v>57</v>
      </c>
      <c r="B848" s="30" t="s">
        <v>527</v>
      </c>
      <c r="C848" s="30" t="s">
        <v>403</v>
      </c>
      <c r="D848" s="30" t="s">
        <v>292</v>
      </c>
      <c r="E848" s="31" t="s">
        <v>302</v>
      </c>
      <c r="F848" s="32">
        <v>64785.63</v>
      </c>
      <c r="G848" s="33">
        <f t="shared" si="13"/>
        <v>901506246.76999569</v>
      </c>
    </row>
    <row r="849" spans="1:7" ht="31.8">
      <c r="A849" s="30">
        <v>2</v>
      </c>
      <c r="B849" s="30" t="s">
        <v>527</v>
      </c>
      <c r="C849" s="30" t="s">
        <v>360</v>
      </c>
      <c r="D849" s="30" t="s">
        <v>292</v>
      </c>
      <c r="E849" s="31" t="s">
        <v>302</v>
      </c>
      <c r="F849" s="30">
        <v>794.3</v>
      </c>
      <c r="G849" s="33">
        <f t="shared" si="13"/>
        <v>901506246.76999569</v>
      </c>
    </row>
    <row r="850" spans="1:7" ht="42">
      <c r="A850" s="30">
        <v>13</v>
      </c>
      <c r="B850" s="30" t="s">
        <v>527</v>
      </c>
      <c r="C850" s="30" t="s">
        <v>367</v>
      </c>
      <c r="D850" s="30" t="s">
        <v>292</v>
      </c>
      <c r="E850" s="31" t="s">
        <v>302</v>
      </c>
      <c r="F850" s="30">
        <v>478.8</v>
      </c>
      <c r="G850" s="33">
        <f t="shared" si="13"/>
        <v>901506246.76999569</v>
      </c>
    </row>
    <row r="851" spans="1:7" ht="31.8">
      <c r="A851" s="30">
        <v>12</v>
      </c>
      <c r="B851" s="30" t="s">
        <v>527</v>
      </c>
      <c r="C851" s="30" t="s">
        <v>336</v>
      </c>
      <c r="D851" s="30" t="s">
        <v>292</v>
      </c>
      <c r="E851" s="31" t="s">
        <v>302</v>
      </c>
      <c r="F851" s="32">
        <v>1710</v>
      </c>
      <c r="G851" s="33">
        <f t="shared" si="13"/>
        <v>901506246.76999569</v>
      </c>
    </row>
    <row r="852" spans="1:7" ht="31.8">
      <c r="A852" s="30">
        <v>12</v>
      </c>
      <c r="B852" s="30" t="s">
        <v>527</v>
      </c>
      <c r="C852" s="30" t="s">
        <v>336</v>
      </c>
      <c r="D852" s="30" t="s">
        <v>292</v>
      </c>
      <c r="E852" s="31" t="s">
        <v>302</v>
      </c>
      <c r="F852" s="32">
        <v>14865.6</v>
      </c>
      <c r="G852" s="33">
        <f t="shared" si="13"/>
        <v>901506246.76999569</v>
      </c>
    </row>
    <row r="853" spans="1:7" ht="31.8">
      <c r="A853" s="30">
        <v>12</v>
      </c>
      <c r="B853" s="30" t="s">
        <v>527</v>
      </c>
      <c r="C853" s="30" t="s">
        <v>336</v>
      </c>
      <c r="D853" s="30" t="s">
        <v>292</v>
      </c>
      <c r="E853" s="31" t="s">
        <v>302</v>
      </c>
      <c r="F853" s="32">
        <v>1881</v>
      </c>
      <c r="G853" s="33">
        <f t="shared" si="13"/>
        <v>901506246.76999569</v>
      </c>
    </row>
    <row r="854" spans="1:7" ht="31.8">
      <c r="A854" s="30">
        <v>12</v>
      </c>
      <c r="B854" s="30" t="s">
        <v>527</v>
      </c>
      <c r="C854" s="30" t="s">
        <v>336</v>
      </c>
      <c r="D854" s="30" t="s">
        <v>292</v>
      </c>
      <c r="E854" s="31" t="s">
        <v>302</v>
      </c>
      <c r="F854" s="32">
        <v>11204.01</v>
      </c>
      <c r="G854" s="33">
        <f t="shared" si="13"/>
        <v>901506246.76999569</v>
      </c>
    </row>
    <row r="855" spans="1:7" ht="42">
      <c r="A855" s="30">
        <v>24</v>
      </c>
      <c r="B855" s="30" t="s">
        <v>528</v>
      </c>
      <c r="C855" s="30" t="s">
        <v>351</v>
      </c>
      <c r="D855" s="30" t="s">
        <v>292</v>
      </c>
      <c r="E855" s="31" t="s">
        <v>293</v>
      </c>
      <c r="F855" s="32">
        <v>0.14000000000000001</v>
      </c>
      <c r="G855" s="33">
        <f t="shared" si="13"/>
        <v>901506246.76999569</v>
      </c>
    </row>
    <row r="856" spans="1:7" ht="31.8">
      <c r="A856" s="30">
        <v>57</v>
      </c>
      <c r="B856" s="30" t="s">
        <v>529</v>
      </c>
      <c r="C856" s="30" t="s">
        <v>403</v>
      </c>
      <c r="D856" s="30" t="s">
        <v>292</v>
      </c>
      <c r="E856" s="31" t="s">
        <v>302</v>
      </c>
      <c r="F856" s="32">
        <v>47460</v>
      </c>
      <c r="G856" s="33">
        <f t="shared" si="13"/>
        <v>901506246.76999569</v>
      </c>
    </row>
    <row r="857" spans="1:7" ht="31.8">
      <c r="A857" s="30">
        <v>15</v>
      </c>
      <c r="B857" s="30" t="s">
        <v>530</v>
      </c>
      <c r="C857" s="30" t="s">
        <v>345</v>
      </c>
      <c r="D857" s="30" t="s">
        <v>292</v>
      </c>
      <c r="E857" s="31" t="s">
        <v>299</v>
      </c>
      <c r="F857" s="32">
        <v>0.02</v>
      </c>
      <c r="G857" s="33">
        <f t="shared" si="13"/>
        <v>901506246.76999569</v>
      </c>
    </row>
    <row r="858" spans="1:7" ht="31.8">
      <c r="A858" s="30">
        <v>15</v>
      </c>
      <c r="B858" s="30" t="s">
        <v>530</v>
      </c>
      <c r="C858" s="30" t="s">
        <v>345</v>
      </c>
      <c r="D858" s="30" t="s">
        <v>292</v>
      </c>
      <c r="E858" s="31" t="s">
        <v>299</v>
      </c>
      <c r="F858" s="32">
        <v>10627.89</v>
      </c>
      <c r="G858" s="33">
        <f t="shared" si="13"/>
        <v>901506246.76999569</v>
      </c>
    </row>
    <row r="859" spans="1:7" ht="52.2">
      <c r="A859" s="30">
        <v>24</v>
      </c>
      <c r="B859" s="30" t="s">
        <v>531</v>
      </c>
      <c r="C859" s="30" t="s">
        <v>351</v>
      </c>
      <c r="D859" s="30" t="s">
        <v>292</v>
      </c>
      <c r="E859" s="31" t="s">
        <v>293</v>
      </c>
      <c r="F859" s="32">
        <v>0.02</v>
      </c>
      <c r="G859" s="33">
        <f t="shared" si="13"/>
        <v>901506246.76999569</v>
      </c>
    </row>
    <row r="860" spans="1:7" ht="52.2">
      <c r="A860" s="30">
        <v>24</v>
      </c>
      <c r="B860" s="30" t="s">
        <v>531</v>
      </c>
      <c r="C860" s="30" t="s">
        <v>351</v>
      </c>
      <c r="D860" s="30" t="s">
        <v>292</v>
      </c>
      <c r="E860" s="34" t="s">
        <v>293</v>
      </c>
      <c r="F860" s="30">
        <v>0.01</v>
      </c>
      <c r="G860" s="33">
        <f t="shared" si="13"/>
        <v>901506246.76999569</v>
      </c>
    </row>
    <row r="861" spans="1:7" ht="52.2">
      <c r="A861" s="30">
        <v>24</v>
      </c>
      <c r="B861" s="30" t="s">
        <v>531</v>
      </c>
      <c r="C861" s="30" t="s">
        <v>351</v>
      </c>
      <c r="D861" s="30" t="s">
        <v>292</v>
      </c>
      <c r="E861" s="31" t="s">
        <v>352</v>
      </c>
      <c r="F861" s="30">
        <v>0.01</v>
      </c>
      <c r="G861" s="33">
        <f t="shared" si="13"/>
        <v>901506246.76999569</v>
      </c>
    </row>
    <row r="862" spans="1:7" ht="42">
      <c r="A862" s="30">
        <v>2</v>
      </c>
      <c r="B862" s="30" t="s">
        <v>532</v>
      </c>
      <c r="C862" s="30" t="s">
        <v>360</v>
      </c>
      <c r="D862" s="30" t="s">
        <v>292</v>
      </c>
      <c r="E862" s="31" t="s">
        <v>293</v>
      </c>
      <c r="F862" s="32">
        <v>30720.58</v>
      </c>
      <c r="G862" s="33">
        <f t="shared" si="13"/>
        <v>901506246.76999569</v>
      </c>
    </row>
    <row r="863" spans="1:7" ht="21.6">
      <c r="A863" s="30">
        <v>16</v>
      </c>
      <c r="B863" s="30" t="s">
        <v>533</v>
      </c>
      <c r="C863" s="30" t="s">
        <v>68</v>
      </c>
      <c r="D863" s="30" t="s">
        <v>292</v>
      </c>
      <c r="E863" s="31" t="s">
        <v>293</v>
      </c>
      <c r="F863" s="32">
        <v>50235.7</v>
      </c>
      <c r="G863" s="33">
        <f t="shared" si="13"/>
        <v>901506246.76999569</v>
      </c>
    </row>
    <row r="864" spans="1:7" ht="31.8">
      <c r="A864" s="30">
        <v>16</v>
      </c>
      <c r="B864" s="30" t="s">
        <v>534</v>
      </c>
      <c r="C864" s="30" t="s">
        <v>68</v>
      </c>
      <c r="D864" s="30" t="s">
        <v>292</v>
      </c>
      <c r="E864" s="31" t="s">
        <v>293</v>
      </c>
      <c r="F864" s="32">
        <v>0.3</v>
      </c>
      <c r="G864" s="33">
        <f t="shared" si="13"/>
        <v>901506246.76999569</v>
      </c>
    </row>
    <row r="865" spans="1:7" ht="21.6">
      <c r="A865" s="30">
        <v>24</v>
      </c>
      <c r="B865" s="30" t="s">
        <v>535</v>
      </c>
      <c r="C865" s="30" t="s">
        <v>351</v>
      </c>
      <c r="D865" s="30" t="s">
        <v>292</v>
      </c>
      <c r="E865" s="31" t="s">
        <v>293</v>
      </c>
      <c r="F865" s="32">
        <v>1416.1</v>
      </c>
      <c r="G865" s="33">
        <f t="shared" si="13"/>
        <v>901506246.76999569</v>
      </c>
    </row>
    <row r="866" spans="1:7" ht="31.8">
      <c r="A866" s="30">
        <v>23</v>
      </c>
      <c r="B866" s="30" t="s">
        <v>536</v>
      </c>
      <c r="C866" s="30" t="s">
        <v>363</v>
      </c>
      <c r="D866" s="30" t="s">
        <v>292</v>
      </c>
      <c r="E866" s="31" t="s">
        <v>293</v>
      </c>
      <c r="F866" s="32">
        <v>49325.48</v>
      </c>
      <c r="G866" s="33">
        <f t="shared" si="13"/>
        <v>901506246.76999569</v>
      </c>
    </row>
    <row r="867" spans="1:7" ht="21.6">
      <c r="A867" s="30">
        <v>16</v>
      </c>
      <c r="B867" s="30" t="s">
        <v>537</v>
      </c>
      <c r="C867" s="30" t="s">
        <v>68</v>
      </c>
      <c r="D867" s="30" t="s">
        <v>292</v>
      </c>
      <c r="E867" s="31" t="s">
        <v>293</v>
      </c>
      <c r="F867" s="32">
        <v>2826.1</v>
      </c>
      <c r="G867" s="33">
        <f t="shared" si="13"/>
        <v>901506246.76999569</v>
      </c>
    </row>
    <row r="868" spans="1:7" ht="21.6">
      <c r="A868" s="30">
        <v>3</v>
      </c>
      <c r="B868" s="30" t="s">
        <v>538</v>
      </c>
      <c r="C868" s="30" t="s">
        <v>337</v>
      </c>
      <c r="D868" s="30" t="s">
        <v>292</v>
      </c>
      <c r="E868" s="31" t="s">
        <v>352</v>
      </c>
      <c r="F868" s="30">
        <v>3200.81</v>
      </c>
      <c r="G868" s="33">
        <f t="shared" si="13"/>
        <v>901506246.76999569</v>
      </c>
    </row>
    <row r="869" spans="1:7" ht="21.6">
      <c r="A869" s="30">
        <v>3</v>
      </c>
      <c r="B869" s="30" t="s">
        <v>538</v>
      </c>
      <c r="C869" s="30" t="s">
        <v>337</v>
      </c>
      <c r="D869" s="30" t="s">
        <v>292</v>
      </c>
      <c r="E869" s="31" t="s">
        <v>352</v>
      </c>
      <c r="F869" s="32">
        <v>173135.64</v>
      </c>
      <c r="G869" s="33">
        <f t="shared" si="13"/>
        <v>901506246.76999569</v>
      </c>
    </row>
    <row r="870" spans="1:7" ht="21.6">
      <c r="A870" s="30">
        <v>3</v>
      </c>
      <c r="B870" s="30" t="s">
        <v>538</v>
      </c>
      <c r="C870" s="30" t="s">
        <v>337</v>
      </c>
      <c r="D870" s="30" t="s">
        <v>292</v>
      </c>
      <c r="E870" s="31" t="s">
        <v>352</v>
      </c>
      <c r="F870" s="32">
        <v>113431.33</v>
      </c>
      <c r="G870" s="33">
        <f t="shared" si="13"/>
        <v>901506246.76999569</v>
      </c>
    </row>
    <row r="871" spans="1:7" ht="42">
      <c r="A871" s="30">
        <v>22</v>
      </c>
      <c r="B871" s="30" t="s">
        <v>539</v>
      </c>
      <c r="C871" s="30" t="s">
        <v>376</v>
      </c>
      <c r="D871" s="30" t="s">
        <v>292</v>
      </c>
      <c r="E871" s="31" t="s">
        <v>352</v>
      </c>
      <c r="F871" s="32">
        <v>11737</v>
      </c>
      <c r="G871" s="33">
        <f t="shared" si="13"/>
        <v>901506246.76999569</v>
      </c>
    </row>
    <row r="872" spans="1:7" ht="21.6">
      <c r="A872" s="30">
        <v>16</v>
      </c>
      <c r="B872" s="30" t="s">
        <v>540</v>
      </c>
      <c r="C872" s="30" t="s">
        <v>68</v>
      </c>
      <c r="D872" s="30" t="s">
        <v>292</v>
      </c>
      <c r="E872" s="31" t="s">
        <v>293</v>
      </c>
      <c r="F872" s="30">
        <v>0.01</v>
      </c>
      <c r="G872" s="33">
        <f t="shared" si="13"/>
        <v>901506246.76999569</v>
      </c>
    </row>
    <row r="873" spans="1:7" ht="31.8">
      <c r="A873" s="30">
        <v>16</v>
      </c>
      <c r="B873" s="30" t="s">
        <v>541</v>
      </c>
      <c r="C873" s="30" t="s">
        <v>68</v>
      </c>
      <c r="D873" s="30" t="s">
        <v>292</v>
      </c>
      <c r="E873" s="31" t="s">
        <v>293</v>
      </c>
      <c r="F873" s="30">
        <v>29</v>
      </c>
      <c r="G873" s="33">
        <f t="shared" si="13"/>
        <v>901506246.76999569</v>
      </c>
    </row>
    <row r="874" spans="1:7" ht="21.6">
      <c r="A874" s="30">
        <v>16</v>
      </c>
      <c r="B874" s="30" t="s">
        <v>542</v>
      </c>
      <c r="C874" s="30" t="s">
        <v>68</v>
      </c>
      <c r="D874" s="30" t="s">
        <v>292</v>
      </c>
      <c r="E874" s="31" t="s">
        <v>302</v>
      </c>
      <c r="F874" s="32">
        <v>0.38</v>
      </c>
      <c r="G874" s="33">
        <f t="shared" si="13"/>
        <v>901506246.76999569</v>
      </c>
    </row>
    <row r="875" spans="1:7" ht="31.8">
      <c r="A875" s="30">
        <v>14</v>
      </c>
      <c r="B875" s="30" t="s">
        <v>543</v>
      </c>
      <c r="C875" s="30" t="s">
        <v>66</v>
      </c>
      <c r="D875" s="30" t="s">
        <v>292</v>
      </c>
      <c r="E875" s="31" t="s">
        <v>299</v>
      </c>
      <c r="F875" s="32">
        <v>24721.97</v>
      </c>
      <c r="G875" s="33">
        <f t="shared" si="13"/>
        <v>901506246.76999569</v>
      </c>
    </row>
    <row r="876" spans="1:7" ht="31.8">
      <c r="A876" s="30">
        <v>15</v>
      </c>
      <c r="B876" s="30" t="s">
        <v>543</v>
      </c>
      <c r="C876" s="30" t="s">
        <v>345</v>
      </c>
      <c r="D876" s="30" t="s">
        <v>292</v>
      </c>
      <c r="E876" s="31" t="s">
        <v>352</v>
      </c>
      <c r="F876" s="32">
        <v>47220.959999999999</v>
      </c>
      <c r="G876" s="33">
        <f t="shared" si="13"/>
        <v>901506246.76999569</v>
      </c>
    </row>
    <row r="877" spans="1:7" ht="31.8">
      <c r="A877" s="30">
        <v>14</v>
      </c>
      <c r="B877" s="30" t="s">
        <v>544</v>
      </c>
      <c r="C877" s="30" t="s">
        <v>66</v>
      </c>
      <c r="D877" s="30" t="s">
        <v>292</v>
      </c>
      <c r="E877" s="31" t="s">
        <v>302</v>
      </c>
      <c r="F877" s="32">
        <v>0</v>
      </c>
      <c r="G877" s="33">
        <f t="shared" si="13"/>
        <v>901506246.76999569</v>
      </c>
    </row>
    <row r="878" spans="1:7" ht="31.8">
      <c r="A878" s="30">
        <v>18</v>
      </c>
      <c r="B878" s="30" t="s">
        <v>544</v>
      </c>
      <c r="C878" s="30" t="s">
        <v>342</v>
      </c>
      <c r="D878" s="30" t="s">
        <v>292</v>
      </c>
      <c r="E878" s="31" t="s">
        <v>302</v>
      </c>
      <c r="F878" s="32">
        <v>1170.01</v>
      </c>
      <c r="G878" s="33">
        <f t="shared" si="13"/>
        <v>901506246.76999569</v>
      </c>
    </row>
    <row r="879" spans="1:7" ht="42">
      <c r="A879" s="30">
        <v>1</v>
      </c>
      <c r="B879" s="30" t="s">
        <v>544</v>
      </c>
      <c r="C879" s="30" t="s">
        <v>326</v>
      </c>
      <c r="D879" s="30" t="s">
        <v>292</v>
      </c>
      <c r="E879" s="31" t="s">
        <v>302</v>
      </c>
      <c r="F879" s="32">
        <v>12251.31</v>
      </c>
      <c r="G879" s="33">
        <f t="shared" si="13"/>
        <v>901506246.76999569</v>
      </c>
    </row>
    <row r="880" spans="1:7" ht="31.8">
      <c r="A880" s="30">
        <v>3</v>
      </c>
      <c r="B880" s="30" t="s">
        <v>544</v>
      </c>
      <c r="C880" s="30" t="s">
        <v>337</v>
      </c>
      <c r="D880" s="30" t="s">
        <v>292</v>
      </c>
      <c r="E880" s="31" t="s">
        <v>302</v>
      </c>
      <c r="F880" s="32">
        <v>36883.199999999997</v>
      </c>
      <c r="G880" s="33">
        <f t="shared" si="13"/>
        <v>901506246.76999569</v>
      </c>
    </row>
    <row r="881" spans="1:7" ht="31.8">
      <c r="A881" s="30">
        <v>24</v>
      </c>
      <c r="B881" s="30" t="s">
        <v>545</v>
      </c>
      <c r="C881" s="30" t="s">
        <v>351</v>
      </c>
      <c r="D881" s="30" t="s">
        <v>292</v>
      </c>
      <c r="E881" s="31" t="s">
        <v>293</v>
      </c>
      <c r="F881" s="32">
        <v>0.12</v>
      </c>
      <c r="G881" s="33">
        <f t="shared" si="13"/>
        <v>901506246.76999569</v>
      </c>
    </row>
    <row r="882" spans="1:7" ht="42">
      <c r="A882" s="30">
        <v>13</v>
      </c>
      <c r="B882" s="30" t="s">
        <v>546</v>
      </c>
      <c r="C882" s="30" t="s">
        <v>367</v>
      </c>
      <c r="D882" s="30" t="s">
        <v>292</v>
      </c>
      <c r="E882" s="31" t="s">
        <v>299</v>
      </c>
      <c r="F882" s="32">
        <v>1284395.8</v>
      </c>
      <c r="G882" s="33">
        <f t="shared" si="13"/>
        <v>901506246.76999569</v>
      </c>
    </row>
    <row r="883" spans="1:7" ht="42">
      <c r="A883" s="30">
        <v>13</v>
      </c>
      <c r="B883" s="30" t="s">
        <v>546</v>
      </c>
      <c r="C883" s="30" t="s">
        <v>367</v>
      </c>
      <c r="D883" s="30" t="s">
        <v>292</v>
      </c>
      <c r="E883" s="31" t="s">
        <v>299</v>
      </c>
      <c r="F883" s="32">
        <v>-1284395.8</v>
      </c>
      <c r="G883" s="33">
        <f t="shared" si="13"/>
        <v>901506246.76999569</v>
      </c>
    </row>
    <row r="884" spans="1:7" ht="42">
      <c r="A884" s="30">
        <v>13</v>
      </c>
      <c r="B884" s="30" t="s">
        <v>546</v>
      </c>
      <c r="C884" s="30" t="s">
        <v>367</v>
      </c>
      <c r="D884" s="30" t="s">
        <v>292</v>
      </c>
      <c r="E884" s="31" t="s">
        <v>299</v>
      </c>
      <c r="F884" s="32">
        <v>555631.53</v>
      </c>
      <c r="G884" s="33">
        <f t="shared" si="13"/>
        <v>901506246.76999569</v>
      </c>
    </row>
    <row r="885" spans="1:7" ht="42">
      <c r="A885" s="30">
        <v>13</v>
      </c>
      <c r="B885" s="30" t="s">
        <v>546</v>
      </c>
      <c r="C885" s="30" t="s">
        <v>367</v>
      </c>
      <c r="D885" s="30" t="s">
        <v>292</v>
      </c>
      <c r="E885" s="31" t="s">
        <v>299</v>
      </c>
      <c r="F885" s="32">
        <v>373227.02</v>
      </c>
      <c r="G885" s="33">
        <f t="shared" si="13"/>
        <v>901506246.76999569</v>
      </c>
    </row>
    <row r="886" spans="1:7" ht="42">
      <c r="A886" s="30">
        <v>13</v>
      </c>
      <c r="B886" s="30" t="s">
        <v>546</v>
      </c>
      <c r="C886" s="30" t="s">
        <v>367</v>
      </c>
      <c r="D886" s="30" t="s">
        <v>292</v>
      </c>
      <c r="E886" s="31" t="s">
        <v>299</v>
      </c>
      <c r="F886" s="30">
        <v>1352466.57</v>
      </c>
      <c r="G886" s="33">
        <f t="shared" si="13"/>
        <v>901506246.76999569</v>
      </c>
    </row>
    <row r="887" spans="1:7" ht="42">
      <c r="A887" s="30">
        <v>17</v>
      </c>
      <c r="B887" s="30" t="s">
        <v>547</v>
      </c>
      <c r="C887" s="30" t="s">
        <v>333</v>
      </c>
      <c r="D887" s="30" t="s">
        <v>292</v>
      </c>
      <c r="E887" s="31" t="s">
        <v>299</v>
      </c>
      <c r="F887" s="32">
        <v>175600.2</v>
      </c>
      <c r="G887" s="33">
        <f t="shared" si="13"/>
        <v>901506246.76999569</v>
      </c>
    </row>
    <row r="888" spans="1:7" ht="31.8">
      <c r="A888" s="30">
        <v>14</v>
      </c>
      <c r="B888" s="30" t="s">
        <v>547</v>
      </c>
      <c r="C888" s="30" t="s">
        <v>66</v>
      </c>
      <c r="D888" s="30" t="s">
        <v>292</v>
      </c>
      <c r="E888" s="31" t="s">
        <v>299</v>
      </c>
      <c r="F888" s="32">
        <v>-158301.13</v>
      </c>
      <c r="G888" s="33">
        <f t="shared" si="13"/>
        <v>901506246.76999569</v>
      </c>
    </row>
    <row r="889" spans="1:7" ht="21.6">
      <c r="A889" s="30">
        <v>22</v>
      </c>
      <c r="B889" s="30" t="s">
        <v>548</v>
      </c>
      <c r="C889" s="30" t="s">
        <v>376</v>
      </c>
      <c r="D889" s="30" t="s">
        <v>292</v>
      </c>
      <c r="E889" s="31" t="s">
        <v>302</v>
      </c>
      <c r="F889" s="32">
        <v>0</v>
      </c>
      <c r="G889" s="33">
        <f t="shared" si="13"/>
        <v>901506246.76999569</v>
      </c>
    </row>
    <row r="890" spans="1:7" ht="31.8">
      <c r="A890" s="30">
        <v>14</v>
      </c>
      <c r="B890" s="30" t="s">
        <v>548</v>
      </c>
      <c r="C890" s="30" t="s">
        <v>66</v>
      </c>
      <c r="D890" s="30" t="s">
        <v>292</v>
      </c>
      <c r="E890" s="31" t="s">
        <v>302</v>
      </c>
      <c r="F890" s="32">
        <v>0</v>
      </c>
      <c r="G890" s="33">
        <f t="shared" si="13"/>
        <v>901506246.76999569</v>
      </c>
    </row>
    <row r="891" spans="1:7" ht="21.6">
      <c r="A891" s="30">
        <v>16</v>
      </c>
      <c r="B891" s="30" t="s">
        <v>548</v>
      </c>
      <c r="C891" s="30" t="s">
        <v>68</v>
      </c>
      <c r="D891" s="30" t="s">
        <v>292</v>
      </c>
      <c r="E891" s="31" t="s">
        <v>302</v>
      </c>
      <c r="F891" s="30">
        <v>0</v>
      </c>
      <c r="G891" s="33">
        <f t="shared" si="13"/>
        <v>901506246.76999569</v>
      </c>
    </row>
    <row r="892" spans="1:7" ht="21.6">
      <c r="A892" s="30">
        <v>15</v>
      </c>
      <c r="B892" s="30" t="s">
        <v>548</v>
      </c>
      <c r="C892" s="30" t="s">
        <v>370</v>
      </c>
      <c r="D892" s="30" t="s">
        <v>292</v>
      </c>
      <c r="E892" s="31" t="s">
        <v>302</v>
      </c>
      <c r="F892" s="30">
        <v>0</v>
      </c>
      <c r="G892" s="33">
        <f t="shared" si="13"/>
        <v>901506246.76999569</v>
      </c>
    </row>
    <row r="893" spans="1:7" ht="21.6">
      <c r="A893" s="30">
        <v>5</v>
      </c>
      <c r="B893" s="30" t="s">
        <v>548</v>
      </c>
      <c r="C893" s="30" t="s">
        <v>339</v>
      </c>
      <c r="D893" s="30" t="s">
        <v>292</v>
      </c>
      <c r="E893" s="31" t="s">
        <v>302</v>
      </c>
      <c r="F893" s="30">
        <v>0</v>
      </c>
      <c r="G893" s="33">
        <f t="shared" si="13"/>
        <v>901506246.76999569</v>
      </c>
    </row>
    <row r="894" spans="1:7" ht="31.8">
      <c r="A894" s="30">
        <v>8</v>
      </c>
      <c r="B894" s="30" t="s">
        <v>548</v>
      </c>
      <c r="C894" s="30" t="s">
        <v>335</v>
      </c>
      <c r="D894" s="30" t="s">
        <v>292</v>
      </c>
      <c r="E894" s="31" t="s">
        <v>302</v>
      </c>
      <c r="F894" s="30">
        <v>0</v>
      </c>
      <c r="G894" s="33">
        <f t="shared" si="13"/>
        <v>901506246.76999569</v>
      </c>
    </row>
    <row r="895" spans="1:7" ht="31.8">
      <c r="A895" s="30">
        <v>7</v>
      </c>
      <c r="B895" s="30" t="s">
        <v>548</v>
      </c>
      <c r="C895" s="30" t="s">
        <v>359</v>
      </c>
      <c r="D895" s="30" t="s">
        <v>292</v>
      </c>
      <c r="E895" s="31" t="s">
        <v>302</v>
      </c>
      <c r="F895" s="32">
        <v>2768.5</v>
      </c>
      <c r="G895" s="33">
        <f t="shared" si="13"/>
        <v>901506246.76999569</v>
      </c>
    </row>
    <row r="896" spans="1:7" ht="21.6">
      <c r="A896" s="30">
        <v>3</v>
      </c>
      <c r="B896" s="30" t="s">
        <v>548</v>
      </c>
      <c r="C896" s="30" t="s">
        <v>337</v>
      </c>
      <c r="D896" s="30" t="s">
        <v>292</v>
      </c>
      <c r="E896" s="31" t="s">
        <v>302</v>
      </c>
      <c r="F896" s="30">
        <v>30911.38</v>
      </c>
      <c r="G896" s="33">
        <f t="shared" si="13"/>
        <v>901506246.76999569</v>
      </c>
    </row>
    <row r="897" spans="1:7" ht="21.6">
      <c r="A897" s="30">
        <v>5</v>
      </c>
      <c r="B897" s="30" t="s">
        <v>548</v>
      </c>
      <c r="C897" s="30" t="s">
        <v>339</v>
      </c>
      <c r="D897" s="30" t="s">
        <v>292</v>
      </c>
      <c r="E897" s="31" t="s">
        <v>302</v>
      </c>
      <c r="F897" s="30">
        <v>3417.25</v>
      </c>
      <c r="G897" s="33">
        <f t="shared" si="13"/>
        <v>901506246.76999569</v>
      </c>
    </row>
    <row r="898" spans="1:7" ht="31.8">
      <c r="A898" s="30">
        <v>7</v>
      </c>
      <c r="B898" s="30" t="s">
        <v>548</v>
      </c>
      <c r="C898" s="30" t="s">
        <v>359</v>
      </c>
      <c r="D898" s="30" t="s">
        <v>292</v>
      </c>
      <c r="E898" s="31" t="s">
        <v>302</v>
      </c>
      <c r="F898" s="32">
        <v>2894.4</v>
      </c>
      <c r="G898" s="33">
        <f t="shared" si="13"/>
        <v>901506246.76999569</v>
      </c>
    </row>
    <row r="899" spans="1:7" ht="31.8">
      <c r="A899" s="30">
        <v>4</v>
      </c>
      <c r="B899" s="30" t="s">
        <v>548</v>
      </c>
      <c r="C899" s="30" t="s">
        <v>355</v>
      </c>
      <c r="D899" s="30" t="s">
        <v>292</v>
      </c>
      <c r="E899" s="31" t="s">
        <v>302</v>
      </c>
      <c r="F899" s="32">
        <v>14486.96</v>
      </c>
      <c r="G899" s="33">
        <f t="shared" ref="G899:G962" si="14">SUM($F$2:$F$100000)</f>
        <v>901506246.76999569</v>
      </c>
    </row>
    <row r="900" spans="1:7" ht="31.8">
      <c r="A900" s="30">
        <v>7</v>
      </c>
      <c r="B900" s="30" t="s">
        <v>548</v>
      </c>
      <c r="C900" s="30" t="s">
        <v>359</v>
      </c>
      <c r="D900" s="30" t="s">
        <v>292</v>
      </c>
      <c r="E900" s="31" t="s">
        <v>302</v>
      </c>
      <c r="F900" s="32">
        <v>6497.5</v>
      </c>
      <c r="G900" s="33">
        <f t="shared" si="14"/>
        <v>901506246.76999569</v>
      </c>
    </row>
    <row r="901" spans="1:7" ht="42">
      <c r="A901" s="30">
        <v>13</v>
      </c>
      <c r="B901" s="30" t="s">
        <v>548</v>
      </c>
      <c r="C901" s="30" t="s">
        <v>367</v>
      </c>
      <c r="D901" s="30" t="s">
        <v>292</v>
      </c>
      <c r="E901" s="31" t="s">
        <v>302</v>
      </c>
      <c r="F901" s="30">
        <v>52545</v>
      </c>
      <c r="G901" s="33">
        <f t="shared" si="14"/>
        <v>901506246.76999569</v>
      </c>
    </row>
    <row r="902" spans="1:7" ht="31.8">
      <c r="A902" s="30">
        <v>12</v>
      </c>
      <c r="B902" s="30" t="s">
        <v>548</v>
      </c>
      <c r="C902" s="30" t="s">
        <v>336</v>
      </c>
      <c r="D902" s="30" t="s">
        <v>292</v>
      </c>
      <c r="E902" s="34" t="s">
        <v>302</v>
      </c>
      <c r="F902" s="32">
        <v>36372.44</v>
      </c>
      <c r="G902" s="33">
        <f t="shared" si="14"/>
        <v>901506246.76999569</v>
      </c>
    </row>
    <row r="903" spans="1:7" ht="21.6">
      <c r="A903" s="30">
        <v>5</v>
      </c>
      <c r="B903" s="30" t="s">
        <v>548</v>
      </c>
      <c r="C903" s="30" t="s">
        <v>339</v>
      </c>
      <c r="D903" s="30" t="s">
        <v>292</v>
      </c>
      <c r="E903" s="31" t="s">
        <v>302</v>
      </c>
      <c r="F903" s="30">
        <v>17103.560000000001</v>
      </c>
      <c r="G903" s="33">
        <f t="shared" si="14"/>
        <v>901506246.76999569</v>
      </c>
    </row>
    <row r="904" spans="1:7" ht="21.6">
      <c r="A904" s="30">
        <v>3</v>
      </c>
      <c r="B904" s="30" t="s">
        <v>548</v>
      </c>
      <c r="C904" s="30" t="s">
        <v>337</v>
      </c>
      <c r="D904" s="30" t="s">
        <v>292</v>
      </c>
      <c r="E904" s="31" t="s">
        <v>302</v>
      </c>
      <c r="F904" s="30">
        <v>14513.72</v>
      </c>
      <c r="G904" s="33">
        <f t="shared" si="14"/>
        <v>901506246.76999569</v>
      </c>
    </row>
    <row r="905" spans="1:7" ht="31.8">
      <c r="A905" s="30">
        <v>4</v>
      </c>
      <c r="B905" s="30" t="s">
        <v>548</v>
      </c>
      <c r="C905" s="30" t="s">
        <v>355</v>
      </c>
      <c r="D905" s="30" t="s">
        <v>292</v>
      </c>
      <c r="E905" s="31" t="s">
        <v>302</v>
      </c>
      <c r="F905" s="30">
        <v>19068.75</v>
      </c>
      <c r="G905" s="33">
        <f t="shared" si="14"/>
        <v>901506246.76999569</v>
      </c>
    </row>
    <row r="906" spans="1:7" ht="31.8">
      <c r="A906" s="30">
        <v>7</v>
      </c>
      <c r="B906" s="30" t="s">
        <v>548</v>
      </c>
      <c r="C906" s="30" t="s">
        <v>359</v>
      </c>
      <c r="D906" s="30" t="s">
        <v>292</v>
      </c>
      <c r="E906" s="31" t="s">
        <v>302</v>
      </c>
      <c r="F906" s="30">
        <v>1447.19</v>
      </c>
      <c r="G906" s="33">
        <f t="shared" si="14"/>
        <v>901506246.76999569</v>
      </c>
    </row>
    <row r="907" spans="1:7" ht="42">
      <c r="A907" s="30">
        <v>13</v>
      </c>
      <c r="B907" s="30" t="s">
        <v>548</v>
      </c>
      <c r="C907" s="30" t="s">
        <v>367</v>
      </c>
      <c r="D907" s="30" t="s">
        <v>292</v>
      </c>
      <c r="E907" s="31" t="s">
        <v>302</v>
      </c>
      <c r="F907" s="30">
        <v>5729.1</v>
      </c>
      <c r="G907" s="33">
        <f t="shared" si="14"/>
        <v>901506246.76999569</v>
      </c>
    </row>
    <row r="908" spans="1:7" ht="31.8">
      <c r="A908" s="30">
        <v>8</v>
      </c>
      <c r="B908" s="30" t="s">
        <v>548</v>
      </c>
      <c r="C908" s="30" t="s">
        <v>335</v>
      </c>
      <c r="D908" s="30" t="s">
        <v>292</v>
      </c>
      <c r="E908" s="31" t="s">
        <v>302</v>
      </c>
      <c r="F908" s="32">
        <v>13870.75</v>
      </c>
      <c r="G908" s="33">
        <f t="shared" si="14"/>
        <v>901506246.76999569</v>
      </c>
    </row>
    <row r="909" spans="1:7" ht="31.8">
      <c r="A909" s="30">
        <v>2</v>
      </c>
      <c r="B909" s="30" t="s">
        <v>548</v>
      </c>
      <c r="C909" s="30" t="s">
        <v>360</v>
      </c>
      <c r="D909" s="30" t="s">
        <v>292</v>
      </c>
      <c r="E909" s="31" t="s">
        <v>302</v>
      </c>
      <c r="F909" s="32">
        <v>58319.3</v>
      </c>
      <c r="G909" s="33">
        <f t="shared" si="14"/>
        <v>901506246.76999569</v>
      </c>
    </row>
    <row r="910" spans="1:7" ht="31.8">
      <c r="A910" s="30">
        <v>2</v>
      </c>
      <c r="B910" s="30" t="s">
        <v>548</v>
      </c>
      <c r="C910" s="30" t="s">
        <v>360</v>
      </c>
      <c r="D910" s="30" t="s">
        <v>292</v>
      </c>
      <c r="E910" s="31" t="s">
        <v>302</v>
      </c>
      <c r="F910" s="32">
        <v>14601.86</v>
      </c>
      <c r="G910" s="33">
        <f t="shared" si="14"/>
        <v>901506246.76999569</v>
      </c>
    </row>
    <row r="911" spans="1:7" ht="31.8">
      <c r="A911" s="30">
        <v>12</v>
      </c>
      <c r="B911" s="30" t="s">
        <v>548</v>
      </c>
      <c r="C911" s="30" t="s">
        <v>336</v>
      </c>
      <c r="D911" s="30" t="s">
        <v>292</v>
      </c>
      <c r="E911" s="31" t="s">
        <v>302</v>
      </c>
      <c r="F911" s="32">
        <v>16159</v>
      </c>
      <c r="G911" s="33">
        <f t="shared" si="14"/>
        <v>901506246.76999569</v>
      </c>
    </row>
    <row r="912" spans="1:7" ht="21.6">
      <c r="A912" s="30">
        <v>3</v>
      </c>
      <c r="B912" s="30" t="s">
        <v>548</v>
      </c>
      <c r="C912" s="30" t="s">
        <v>337</v>
      </c>
      <c r="D912" s="30" t="s">
        <v>292</v>
      </c>
      <c r="E912" s="31" t="s">
        <v>302</v>
      </c>
      <c r="F912" s="32">
        <v>14690</v>
      </c>
      <c r="G912" s="33">
        <f t="shared" si="14"/>
        <v>901506246.76999569</v>
      </c>
    </row>
    <row r="913" spans="1:7" ht="31.8">
      <c r="A913" s="30">
        <v>7</v>
      </c>
      <c r="B913" s="30" t="s">
        <v>548</v>
      </c>
      <c r="C913" s="30" t="s">
        <v>359</v>
      </c>
      <c r="D913" s="30" t="s">
        <v>292</v>
      </c>
      <c r="E913" s="31" t="s">
        <v>302</v>
      </c>
      <c r="F913" s="30">
        <v>3390</v>
      </c>
      <c r="G913" s="33">
        <f t="shared" si="14"/>
        <v>901506246.76999569</v>
      </c>
    </row>
    <row r="914" spans="1:7" ht="31.8">
      <c r="A914" s="30">
        <v>2</v>
      </c>
      <c r="B914" s="30" t="s">
        <v>548</v>
      </c>
      <c r="C914" s="30" t="s">
        <v>360</v>
      </c>
      <c r="D914" s="30" t="s">
        <v>292</v>
      </c>
      <c r="E914" s="31" t="s">
        <v>302</v>
      </c>
      <c r="F914" s="32">
        <v>28704.26</v>
      </c>
      <c r="G914" s="33">
        <f t="shared" si="14"/>
        <v>901506246.76999569</v>
      </c>
    </row>
    <row r="915" spans="1:7" ht="42">
      <c r="A915" s="30">
        <v>13</v>
      </c>
      <c r="B915" s="30" t="s">
        <v>548</v>
      </c>
      <c r="C915" s="30" t="s">
        <v>367</v>
      </c>
      <c r="D915" s="30" t="s">
        <v>292</v>
      </c>
      <c r="E915" s="31" t="s">
        <v>302</v>
      </c>
      <c r="F915" s="30">
        <v>3643.12</v>
      </c>
      <c r="G915" s="33">
        <f t="shared" si="14"/>
        <v>901506246.76999569</v>
      </c>
    </row>
    <row r="916" spans="1:7" ht="31.8">
      <c r="A916" s="30">
        <v>12</v>
      </c>
      <c r="B916" s="30" t="s">
        <v>548</v>
      </c>
      <c r="C916" s="30" t="s">
        <v>336</v>
      </c>
      <c r="D916" s="30" t="s">
        <v>292</v>
      </c>
      <c r="E916" s="31" t="s">
        <v>302</v>
      </c>
      <c r="F916" s="32">
        <v>87593.08</v>
      </c>
      <c r="G916" s="33">
        <f t="shared" si="14"/>
        <v>901506246.76999569</v>
      </c>
    </row>
    <row r="917" spans="1:7" ht="21.6">
      <c r="A917" s="30">
        <v>16</v>
      </c>
      <c r="B917" s="30" t="s">
        <v>549</v>
      </c>
      <c r="C917" s="30" t="s">
        <v>68</v>
      </c>
      <c r="D917" s="30" t="s">
        <v>292</v>
      </c>
      <c r="E917" s="31" t="s">
        <v>293</v>
      </c>
      <c r="F917" s="32">
        <v>0.03</v>
      </c>
      <c r="G917" s="33">
        <f t="shared" si="14"/>
        <v>901506246.76999569</v>
      </c>
    </row>
    <row r="918" spans="1:7" ht="21.6">
      <c r="A918" s="30">
        <v>16</v>
      </c>
      <c r="B918" s="30" t="s">
        <v>549</v>
      </c>
      <c r="C918" s="30" t="s">
        <v>68</v>
      </c>
      <c r="D918" s="30" t="s">
        <v>292</v>
      </c>
      <c r="E918" s="31" t="s">
        <v>293</v>
      </c>
      <c r="F918" s="30">
        <v>206076.25</v>
      </c>
      <c r="G918" s="33">
        <f t="shared" si="14"/>
        <v>901506246.76999569</v>
      </c>
    </row>
    <row r="919" spans="1:7" ht="21.6">
      <c r="A919" s="30">
        <v>16</v>
      </c>
      <c r="B919" s="30" t="s">
        <v>549</v>
      </c>
      <c r="C919" s="30" t="s">
        <v>68</v>
      </c>
      <c r="D919" s="30" t="s">
        <v>292</v>
      </c>
      <c r="E919" s="31" t="s">
        <v>293</v>
      </c>
      <c r="F919" s="30">
        <v>11365.63</v>
      </c>
      <c r="G919" s="33">
        <f t="shared" si="14"/>
        <v>901506246.76999569</v>
      </c>
    </row>
    <row r="920" spans="1:7" ht="28.8">
      <c r="A920" s="30">
        <v>5</v>
      </c>
      <c r="B920" s="30" t="s">
        <v>305</v>
      </c>
      <c r="C920" s="30" t="s">
        <v>339</v>
      </c>
      <c r="D920" s="30" t="s">
        <v>292</v>
      </c>
      <c r="E920" s="34" t="s">
        <v>302</v>
      </c>
      <c r="F920" s="32">
        <v>0</v>
      </c>
      <c r="G920" s="33">
        <f t="shared" si="14"/>
        <v>901506246.76999569</v>
      </c>
    </row>
    <row r="921" spans="1:7" ht="28.8">
      <c r="A921" s="30">
        <v>5</v>
      </c>
      <c r="B921" s="30" t="s">
        <v>305</v>
      </c>
      <c r="C921" s="30" t="s">
        <v>339</v>
      </c>
      <c r="D921" s="30" t="s">
        <v>292</v>
      </c>
      <c r="E921" s="34" t="s">
        <v>302</v>
      </c>
      <c r="F921" s="32">
        <v>0</v>
      </c>
      <c r="G921" s="33">
        <f t="shared" si="14"/>
        <v>901506246.76999569</v>
      </c>
    </row>
    <row r="922" spans="1:7" ht="31.8">
      <c r="A922" s="30">
        <v>2</v>
      </c>
      <c r="B922" s="30" t="s">
        <v>305</v>
      </c>
      <c r="C922" s="30" t="s">
        <v>360</v>
      </c>
      <c r="D922" s="30" t="s">
        <v>292</v>
      </c>
      <c r="E922" s="31" t="s">
        <v>302</v>
      </c>
      <c r="F922" s="30">
        <v>7272.72</v>
      </c>
      <c r="G922" s="33">
        <f t="shared" si="14"/>
        <v>901506246.76999569</v>
      </c>
    </row>
    <row r="923" spans="1:7" ht="31.8">
      <c r="A923" s="30">
        <v>2</v>
      </c>
      <c r="B923" s="30" t="s">
        <v>305</v>
      </c>
      <c r="C923" s="30" t="s">
        <v>360</v>
      </c>
      <c r="D923" s="30" t="s">
        <v>292</v>
      </c>
      <c r="E923" s="31" t="s">
        <v>302</v>
      </c>
      <c r="F923" s="32">
        <v>43118.080000000002</v>
      </c>
      <c r="G923" s="33">
        <f t="shared" si="14"/>
        <v>901506246.76999569</v>
      </c>
    </row>
    <row r="924" spans="1:7" ht="31.8">
      <c r="A924" s="30">
        <v>4</v>
      </c>
      <c r="B924" s="30" t="s">
        <v>305</v>
      </c>
      <c r="C924" s="30" t="s">
        <v>355</v>
      </c>
      <c r="D924" s="30" t="s">
        <v>292</v>
      </c>
      <c r="E924" s="31" t="s">
        <v>302</v>
      </c>
      <c r="F924" s="32">
        <v>41333.599999999999</v>
      </c>
      <c r="G924" s="33">
        <f t="shared" si="14"/>
        <v>901506246.76999569</v>
      </c>
    </row>
    <row r="925" spans="1:7" ht="31.8">
      <c r="A925" s="30">
        <v>2</v>
      </c>
      <c r="B925" s="30" t="s">
        <v>305</v>
      </c>
      <c r="C925" s="30" t="s">
        <v>360</v>
      </c>
      <c r="D925" s="30" t="s">
        <v>292</v>
      </c>
      <c r="E925" s="31" t="s">
        <v>302</v>
      </c>
      <c r="F925" s="32">
        <v>123109.88</v>
      </c>
      <c r="G925" s="33">
        <f t="shared" si="14"/>
        <v>901506246.76999569</v>
      </c>
    </row>
    <row r="926" spans="1:7" ht="31.8">
      <c r="A926" s="30">
        <v>2</v>
      </c>
      <c r="B926" s="30" t="s">
        <v>305</v>
      </c>
      <c r="C926" s="30" t="s">
        <v>360</v>
      </c>
      <c r="D926" s="30" t="s">
        <v>292</v>
      </c>
      <c r="E926" s="31" t="s">
        <v>302</v>
      </c>
      <c r="F926" s="32">
        <v>82668.539999999994</v>
      </c>
      <c r="G926" s="33">
        <f t="shared" si="14"/>
        <v>901506246.76999569</v>
      </c>
    </row>
    <row r="927" spans="1:7" ht="31.8">
      <c r="A927" s="30">
        <v>8</v>
      </c>
      <c r="B927" s="30" t="s">
        <v>305</v>
      </c>
      <c r="C927" s="30" t="s">
        <v>335</v>
      </c>
      <c r="D927" s="30" t="s">
        <v>292</v>
      </c>
      <c r="E927" s="31" t="s">
        <v>302</v>
      </c>
      <c r="F927" s="32">
        <v>46091.8</v>
      </c>
      <c r="G927" s="33">
        <f t="shared" si="14"/>
        <v>901506246.76999569</v>
      </c>
    </row>
    <row r="928" spans="1:7" ht="28.8">
      <c r="A928" s="30">
        <v>16</v>
      </c>
      <c r="B928" s="30" t="s">
        <v>550</v>
      </c>
      <c r="C928" s="30" t="s">
        <v>68</v>
      </c>
      <c r="D928" s="30" t="s">
        <v>292</v>
      </c>
      <c r="E928" s="34" t="s">
        <v>302</v>
      </c>
      <c r="F928" s="32">
        <v>36.9</v>
      </c>
      <c r="G928" s="33">
        <f t="shared" si="14"/>
        <v>901506246.76999569</v>
      </c>
    </row>
    <row r="929" spans="1:7" ht="42">
      <c r="A929" s="30">
        <v>1</v>
      </c>
      <c r="B929" s="30" t="s">
        <v>551</v>
      </c>
      <c r="C929" s="30" t="s">
        <v>326</v>
      </c>
      <c r="D929" s="30" t="s">
        <v>292</v>
      </c>
      <c r="E929" s="31" t="s">
        <v>327</v>
      </c>
      <c r="F929" s="30">
        <v>752</v>
      </c>
      <c r="G929" s="33">
        <f t="shared" si="14"/>
        <v>901506246.76999569</v>
      </c>
    </row>
    <row r="930" spans="1:7" ht="52.2">
      <c r="A930" s="30">
        <v>10</v>
      </c>
      <c r="B930" s="30" t="s">
        <v>552</v>
      </c>
      <c r="C930" s="30" t="s">
        <v>454</v>
      </c>
      <c r="D930" s="30" t="s">
        <v>292</v>
      </c>
      <c r="E930" s="34" t="s">
        <v>299</v>
      </c>
      <c r="F930" s="30">
        <v>30866.2</v>
      </c>
      <c r="G930" s="33">
        <f t="shared" si="14"/>
        <v>901506246.76999569</v>
      </c>
    </row>
    <row r="931" spans="1:7" ht="52.2">
      <c r="A931" s="30">
        <v>10</v>
      </c>
      <c r="B931" s="30" t="s">
        <v>552</v>
      </c>
      <c r="C931" s="30" t="s">
        <v>454</v>
      </c>
      <c r="D931" s="30" t="s">
        <v>292</v>
      </c>
      <c r="E931" s="31" t="s">
        <v>299</v>
      </c>
      <c r="F931" s="32">
        <v>70600.33</v>
      </c>
      <c r="G931" s="33">
        <f t="shared" si="14"/>
        <v>901506246.76999569</v>
      </c>
    </row>
    <row r="932" spans="1:7" ht="31.8">
      <c r="A932" s="30">
        <v>14</v>
      </c>
      <c r="B932" s="30" t="s">
        <v>553</v>
      </c>
      <c r="C932" s="30" t="s">
        <v>66</v>
      </c>
      <c r="D932" s="30" t="s">
        <v>292</v>
      </c>
      <c r="E932" s="31" t="s">
        <v>327</v>
      </c>
      <c r="F932" s="32">
        <v>22.75</v>
      </c>
      <c r="G932" s="33">
        <f t="shared" si="14"/>
        <v>901506246.76999569</v>
      </c>
    </row>
    <row r="933" spans="1:7" ht="42">
      <c r="A933" s="30">
        <v>1</v>
      </c>
      <c r="B933" s="30" t="s">
        <v>553</v>
      </c>
      <c r="C933" s="30" t="s">
        <v>326</v>
      </c>
      <c r="D933" s="30" t="s">
        <v>292</v>
      </c>
      <c r="E933" s="31" t="s">
        <v>327</v>
      </c>
      <c r="F933" s="32">
        <v>337.5</v>
      </c>
      <c r="G933" s="33">
        <f t="shared" si="14"/>
        <v>901506246.76999569</v>
      </c>
    </row>
    <row r="934" spans="1:7" ht="42">
      <c r="A934" s="30">
        <v>1</v>
      </c>
      <c r="B934" s="30" t="s">
        <v>553</v>
      </c>
      <c r="C934" s="30" t="s">
        <v>326</v>
      </c>
      <c r="D934" s="30" t="s">
        <v>292</v>
      </c>
      <c r="E934" s="31" t="s">
        <v>327</v>
      </c>
      <c r="F934" s="32">
        <v>4456.8599999999997</v>
      </c>
      <c r="G934" s="33">
        <f t="shared" si="14"/>
        <v>901506246.76999569</v>
      </c>
    </row>
    <row r="935" spans="1:7" ht="42">
      <c r="A935" s="30">
        <v>1</v>
      </c>
      <c r="B935" s="30" t="s">
        <v>553</v>
      </c>
      <c r="C935" s="30" t="s">
        <v>326</v>
      </c>
      <c r="D935" s="30" t="s">
        <v>292</v>
      </c>
      <c r="E935" s="34" t="s">
        <v>327</v>
      </c>
      <c r="F935" s="32">
        <v>1123932.28</v>
      </c>
      <c r="G935" s="33">
        <f t="shared" si="14"/>
        <v>901506246.76999569</v>
      </c>
    </row>
    <row r="936" spans="1:7" ht="42">
      <c r="A936" s="30">
        <v>1</v>
      </c>
      <c r="B936" s="30" t="s">
        <v>553</v>
      </c>
      <c r="C936" s="30" t="s">
        <v>326</v>
      </c>
      <c r="D936" s="30" t="s">
        <v>292</v>
      </c>
      <c r="E936" s="31" t="s">
        <v>327</v>
      </c>
      <c r="F936" s="30">
        <v>1830</v>
      </c>
      <c r="G936" s="33">
        <f t="shared" si="14"/>
        <v>901506246.76999569</v>
      </c>
    </row>
    <row r="937" spans="1:7" ht="42">
      <c r="A937" s="30">
        <v>1</v>
      </c>
      <c r="B937" s="30" t="s">
        <v>553</v>
      </c>
      <c r="C937" s="30" t="s">
        <v>326</v>
      </c>
      <c r="D937" s="30" t="s">
        <v>292</v>
      </c>
      <c r="E937" s="31" t="s">
        <v>327</v>
      </c>
      <c r="F937" s="32">
        <v>130929</v>
      </c>
      <c r="G937" s="33">
        <f t="shared" si="14"/>
        <v>901506246.76999569</v>
      </c>
    </row>
    <row r="938" spans="1:7" ht="42">
      <c r="A938" s="30">
        <v>1</v>
      </c>
      <c r="B938" s="30" t="s">
        <v>553</v>
      </c>
      <c r="C938" s="30" t="s">
        <v>326</v>
      </c>
      <c r="D938" s="30" t="s">
        <v>292</v>
      </c>
      <c r="E938" s="31" t="s">
        <v>327</v>
      </c>
      <c r="F938" s="32">
        <v>130935.5</v>
      </c>
      <c r="G938" s="33">
        <f t="shared" si="14"/>
        <v>901506246.76999569</v>
      </c>
    </row>
    <row r="939" spans="1:7" ht="42">
      <c r="A939" s="30">
        <v>1</v>
      </c>
      <c r="B939" s="30" t="s">
        <v>553</v>
      </c>
      <c r="C939" s="30" t="s">
        <v>326</v>
      </c>
      <c r="D939" s="30" t="s">
        <v>292</v>
      </c>
      <c r="E939" s="34" t="s">
        <v>327</v>
      </c>
      <c r="F939" s="30">
        <v>340390.44</v>
      </c>
      <c r="G939" s="33">
        <f t="shared" si="14"/>
        <v>901506246.76999569</v>
      </c>
    </row>
    <row r="940" spans="1:7" ht="42">
      <c r="A940" s="30">
        <v>1</v>
      </c>
      <c r="B940" s="30" t="s">
        <v>553</v>
      </c>
      <c r="C940" s="30" t="s">
        <v>326</v>
      </c>
      <c r="D940" s="30" t="s">
        <v>292</v>
      </c>
      <c r="E940" s="34" t="s">
        <v>327</v>
      </c>
      <c r="F940" s="32">
        <v>163105.65</v>
      </c>
      <c r="G940" s="33">
        <f t="shared" si="14"/>
        <v>901506246.76999569</v>
      </c>
    </row>
    <row r="941" spans="1:7" ht="42">
      <c r="A941" s="30">
        <v>1</v>
      </c>
      <c r="B941" s="30" t="s">
        <v>553</v>
      </c>
      <c r="C941" s="30" t="s">
        <v>326</v>
      </c>
      <c r="D941" s="30" t="s">
        <v>292</v>
      </c>
      <c r="E941" s="31" t="s">
        <v>327</v>
      </c>
      <c r="F941" s="30">
        <v>576168</v>
      </c>
      <c r="G941" s="33">
        <f t="shared" si="14"/>
        <v>901506246.76999569</v>
      </c>
    </row>
    <row r="942" spans="1:7" ht="31.8">
      <c r="A942" s="30">
        <v>15</v>
      </c>
      <c r="B942" s="30" t="s">
        <v>554</v>
      </c>
      <c r="C942" s="30" t="s">
        <v>345</v>
      </c>
      <c r="D942" s="30" t="s">
        <v>292</v>
      </c>
      <c r="E942" s="31" t="s">
        <v>327</v>
      </c>
      <c r="F942" s="30">
        <v>0</v>
      </c>
      <c r="G942" s="33">
        <f t="shared" si="14"/>
        <v>901506246.76999569</v>
      </c>
    </row>
    <row r="943" spans="1:7" ht="31.8">
      <c r="A943" s="30">
        <v>14</v>
      </c>
      <c r="B943" s="30" t="s">
        <v>554</v>
      </c>
      <c r="C943" s="30" t="s">
        <v>66</v>
      </c>
      <c r="D943" s="30" t="s">
        <v>292</v>
      </c>
      <c r="E943" s="31" t="s">
        <v>327</v>
      </c>
      <c r="F943" s="32">
        <v>12249.52</v>
      </c>
      <c r="G943" s="33">
        <f t="shared" si="14"/>
        <v>901506246.76999569</v>
      </c>
    </row>
    <row r="944" spans="1:7" ht="21.6">
      <c r="A944" s="30">
        <v>15</v>
      </c>
      <c r="B944" s="30" t="s">
        <v>555</v>
      </c>
      <c r="C944" s="30" t="s">
        <v>345</v>
      </c>
      <c r="D944" s="30" t="s">
        <v>292</v>
      </c>
      <c r="E944" s="31" t="s">
        <v>327</v>
      </c>
      <c r="F944" s="30">
        <v>0</v>
      </c>
      <c r="G944" s="33">
        <f t="shared" si="14"/>
        <v>901506246.76999569</v>
      </c>
    </row>
    <row r="945" spans="1:7" ht="21.6">
      <c r="A945" s="30">
        <v>15</v>
      </c>
      <c r="B945" s="30" t="s">
        <v>555</v>
      </c>
      <c r="C945" s="30" t="s">
        <v>345</v>
      </c>
      <c r="D945" s="30" t="s">
        <v>292</v>
      </c>
      <c r="E945" s="31" t="s">
        <v>327</v>
      </c>
      <c r="F945" s="30">
        <v>0</v>
      </c>
      <c r="G945" s="33">
        <f t="shared" si="14"/>
        <v>901506246.76999569</v>
      </c>
    </row>
    <row r="946" spans="1:7" ht="31.8">
      <c r="A946" s="30">
        <v>14</v>
      </c>
      <c r="B946" s="30" t="s">
        <v>555</v>
      </c>
      <c r="C946" s="30" t="s">
        <v>66</v>
      </c>
      <c r="D946" s="30" t="s">
        <v>292</v>
      </c>
      <c r="E946" s="31" t="s">
        <v>327</v>
      </c>
      <c r="F946" s="32">
        <v>0</v>
      </c>
      <c r="G946" s="33">
        <f t="shared" si="14"/>
        <v>901506246.76999569</v>
      </c>
    </row>
    <row r="947" spans="1:7" ht="21.6">
      <c r="A947" s="30">
        <v>15</v>
      </c>
      <c r="B947" s="30" t="s">
        <v>555</v>
      </c>
      <c r="C947" s="30" t="s">
        <v>345</v>
      </c>
      <c r="D947" s="30" t="s">
        <v>292</v>
      </c>
      <c r="E947" s="31" t="s">
        <v>327</v>
      </c>
      <c r="F947" s="32">
        <v>15255</v>
      </c>
      <c r="G947" s="33">
        <f t="shared" si="14"/>
        <v>901506246.76999569</v>
      </c>
    </row>
    <row r="948" spans="1:7" ht="42">
      <c r="A948" s="30">
        <v>1</v>
      </c>
      <c r="B948" s="30" t="s">
        <v>555</v>
      </c>
      <c r="C948" s="30" t="s">
        <v>326</v>
      </c>
      <c r="D948" s="30" t="s">
        <v>292</v>
      </c>
      <c r="E948" s="31" t="s">
        <v>327</v>
      </c>
      <c r="F948" s="30">
        <v>5425.2</v>
      </c>
      <c r="G948" s="33">
        <f t="shared" si="14"/>
        <v>901506246.76999569</v>
      </c>
    </row>
    <row r="949" spans="1:7" ht="21.6">
      <c r="A949" s="30">
        <v>5</v>
      </c>
      <c r="B949" s="30" t="s">
        <v>555</v>
      </c>
      <c r="C949" s="30" t="s">
        <v>339</v>
      </c>
      <c r="D949" s="30" t="s">
        <v>292</v>
      </c>
      <c r="E949" s="31" t="s">
        <v>327</v>
      </c>
      <c r="F949" s="32">
        <v>1884</v>
      </c>
      <c r="G949" s="33">
        <f t="shared" si="14"/>
        <v>901506246.76999569</v>
      </c>
    </row>
    <row r="950" spans="1:7" ht="42">
      <c r="A950" s="30">
        <v>1</v>
      </c>
      <c r="B950" s="30" t="s">
        <v>555</v>
      </c>
      <c r="C950" s="30" t="s">
        <v>326</v>
      </c>
      <c r="D950" s="30" t="s">
        <v>292</v>
      </c>
      <c r="E950" s="31" t="s">
        <v>327</v>
      </c>
      <c r="F950" s="32">
        <v>5425.2</v>
      </c>
      <c r="G950" s="33">
        <f t="shared" si="14"/>
        <v>901506246.76999569</v>
      </c>
    </row>
    <row r="951" spans="1:7" ht="52.2">
      <c r="A951" s="30">
        <v>15</v>
      </c>
      <c r="B951" s="30" t="s">
        <v>556</v>
      </c>
      <c r="C951" s="30" t="s">
        <v>345</v>
      </c>
      <c r="D951" s="30" t="s">
        <v>292</v>
      </c>
      <c r="E951" s="31" t="s">
        <v>302</v>
      </c>
      <c r="F951" s="32">
        <v>0</v>
      </c>
      <c r="G951" s="33">
        <f t="shared" si="14"/>
        <v>901506246.76999569</v>
      </c>
    </row>
    <row r="952" spans="1:7" ht="52.2">
      <c r="A952" s="30">
        <v>1</v>
      </c>
      <c r="B952" s="30" t="s">
        <v>556</v>
      </c>
      <c r="C952" s="30" t="s">
        <v>326</v>
      </c>
      <c r="D952" s="30" t="s">
        <v>292</v>
      </c>
      <c r="E952" s="31" t="s">
        <v>302</v>
      </c>
      <c r="F952" s="30">
        <v>0</v>
      </c>
      <c r="G952" s="33">
        <f t="shared" si="14"/>
        <v>901506246.76999569</v>
      </c>
    </row>
    <row r="953" spans="1:7" ht="52.2">
      <c r="A953" s="30">
        <v>1</v>
      </c>
      <c r="B953" s="30" t="s">
        <v>556</v>
      </c>
      <c r="C953" s="30" t="s">
        <v>326</v>
      </c>
      <c r="D953" s="30" t="s">
        <v>292</v>
      </c>
      <c r="E953" s="31" t="s">
        <v>302</v>
      </c>
      <c r="F953" s="32">
        <v>58015.44</v>
      </c>
      <c r="G953" s="33">
        <f t="shared" si="14"/>
        <v>901506246.76999569</v>
      </c>
    </row>
    <row r="954" spans="1:7" ht="52.2">
      <c r="A954" s="30">
        <v>1</v>
      </c>
      <c r="B954" s="30" t="s">
        <v>556</v>
      </c>
      <c r="C954" s="30" t="s">
        <v>326</v>
      </c>
      <c r="D954" s="30" t="s">
        <v>292</v>
      </c>
      <c r="E954" s="31" t="s">
        <v>302</v>
      </c>
      <c r="F954" s="32">
        <v>99000</v>
      </c>
      <c r="G954" s="33">
        <f t="shared" si="14"/>
        <v>901506246.76999569</v>
      </c>
    </row>
    <row r="955" spans="1:7" ht="52.2">
      <c r="A955" s="30">
        <v>1</v>
      </c>
      <c r="B955" s="30" t="s">
        <v>556</v>
      </c>
      <c r="C955" s="30" t="s">
        <v>326</v>
      </c>
      <c r="D955" s="30" t="s">
        <v>292</v>
      </c>
      <c r="E955" s="31" t="s">
        <v>302</v>
      </c>
      <c r="F955" s="32">
        <v>43520</v>
      </c>
      <c r="G955" s="33">
        <f t="shared" si="14"/>
        <v>901506246.76999569</v>
      </c>
    </row>
    <row r="956" spans="1:7" ht="31.8">
      <c r="A956" s="30">
        <v>7</v>
      </c>
      <c r="B956" s="30" t="s">
        <v>557</v>
      </c>
      <c r="C956" s="30" t="s">
        <v>359</v>
      </c>
      <c r="D956" s="30" t="s">
        <v>292</v>
      </c>
      <c r="E956" s="31" t="s">
        <v>293</v>
      </c>
      <c r="F956" s="32">
        <v>548807.9</v>
      </c>
      <c r="G956" s="33">
        <f t="shared" si="14"/>
        <v>901506246.76999569</v>
      </c>
    </row>
    <row r="957" spans="1:7" ht="31.8">
      <c r="A957" s="30">
        <v>2</v>
      </c>
      <c r="B957" s="30" t="s">
        <v>557</v>
      </c>
      <c r="C957" s="30" t="s">
        <v>360</v>
      </c>
      <c r="D957" s="30" t="s">
        <v>292</v>
      </c>
      <c r="E957" s="31" t="s">
        <v>293</v>
      </c>
      <c r="F957" s="32">
        <v>614599.92000000004</v>
      </c>
      <c r="G957" s="33">
        <f t="shared" si="14"/>
        <v>901506246.76999569</v>
      </c>
    </row>
    <row r="958" spans="1:7" ht="31.8">
      <c r="A958" s="30">
        <v>6</v>
      </c>
      <c r="B958" s="30" t="s">
        <v>557</v>
      </c>
      <c r="C958" s="30" t="s">
        <v>357</v>
      </c>
      <c r="D958" s="30" t="s">
        <v>292</v>
      </c>
      <c r="E958" s="31" t="s">
        <v>293</v>
      </c>
      <c r="F958" s="32">
        <v>190500</v>
      </c>
      <c r="G958" s="33">
        <f t="shared" si="14"/>
        <v>901506246.76999569</v>
      </c>
    </row>
    <row r="959" spans="1:7" ht="31.8">
      <c r="A959" s="30">
        <v>5</v>
      </c>
      <c r="B959" s="30" t="s">
        <v>557</v>
      </c>
      <c r="C959" s="30" t="s">
        <v>339</v>
      </c>
      <c r="D959" s="30" t="s">
        <v>292</v>
      </c>
      <c r="E959" s="31" t="s">
        <v>293</v>
      </c>
      <c r="F959" s="32">
        <v>900111.35999999999</v>
      </c>
      <c r="G959" s="33">
        <f t="shared" si="14"/>
        <v>901506246.76999569</v>
      </c>
    </row>
    <row r="960" spans="1:7" ht="31.8">
      <c r="A960" s="30">
        <v>10</v>
      </c>
      <c r="B960" s="30" t="s">
        <v>557</v>
      </c>
      <c r="C960" s="30" t="s">
        <v>454</v>
      </c>
      <c r="D960" s="30" t="s">
        <v>292</v>
      </c>
      <c r="E960" s="31" t="s">
        <v>293</v>
      </c>
      <c r="F960" s="32">
        <v>56312.03</v>
      </c>
      <c r="G960" s="33">
        <f t="shared" si="14"/>
        <v>901506246.76999569</v>
      </c>
    </row>
    <row r="961" spans="1:7" ht="31.8">
      <c r="A961" s="30">
        <v>25</v>
      </c>
      <c r="B961" s="30" t="s">
        <v>557</v>
      </c>
      <c r="C961" s="30" t="s">
        <v>386</v>
      </c>
      <c r="D961" s="30" t="s">
        <v>292</v>
      </c>
      <c r="E961" s="31" t="s">
        <v>293</v>
      </c>
      <c r="F961" s="32">
        <v>3.46</v>
      </c>
      <c r="G961" s="33">
        <f t="shared" si="14"/>
        <v>901506246.76999569</v>
      </c>
    </row>
    <row r="962" spans="1:7" ht="42">
      <c r="A962" s="30">
        <v>13</v>
      </c>
      <c r="B962" s="30" t="s">
        <v>557</v>
      </c>
      <c r="C962" s="30" t="s">
        <v>367</v>
      </c>
      <c r="D962" s="30" t="s">
        <v>292</v>
      </c>
      <c r="E962" s="31" t="s">
        <v>293</v>
      </c>
      <c r="F962" s="32">
        <v>299543.28000000003</v>
      </c>
      <c r="G962" s="33">
        <f t="shared" si="14"/>
        <v>901506246.76999569</v>
      </c>
    </row>
    <row r="963" spans="1:7" ht="31.8">
      <c r="A963" s="30">
        <v>6</v>
      </c>
      <c r="B963" s="30" t="s">
        <v>557</v>
      </c>
      <c r="C963" s="30" t="s">
        <v>357</v>
      </c>
      <c r="D963" s="30" t="s">
        <v>292</v>
      </c>
      <c r="E963" s="31" t="s">
        <v>293</v>
      </c>
      <c r="F963" s="30">
        <v>71293.320000000007</v>
      </c>
      <c r="G963" s="33">
        <f t="shared" ref="G963:G1026" si="15">SUM($F$2:$F$100000)</f>
        <v>901506246.76999569</v>
      </c>
    </row>
    <row r="964" spans="1:7" ht="31.8">
      <c r="A964" s="30">
        <v>7</v>
      </c>
      <c r="B964" s="30" t="s">
        <v>557</v>
      </c>
      <c r="C964" s="30" t="s">
        <v>359</v>
      </c>
      <c r="D964" s="30" t="s">
        <v>292</v>
      </c>
      <c r="E964" s="31" t="s">
        <v>293</v>
      </c>
      <c r="F964" s="32">
        <v>154676.38</v>
      </c>
      <c r="G964" s="33">
        <f t="shared" si="15"/>
        <v>901506246.76999569</v>
      </c>
    </row>
    <row r="965" spans="1:7" ht="31.8">
      <c r="A965" s="30">
        <v>4</v>
      </c>
      <c r="B965" s="30" t="s">
        <v>557</v>
      </c>
      <c r="C965" s="30" t="s">
        <v>355</v>
      </c>
      <c r="D965" s="30" t="s">
        <v>292</v>
      </c>
      <c r="E965" s="31" t="s">
        <v>293</v>
      </c>
      <c r="F965" s="32">
        <v>6107561.2400000002</v>
      </c>
      <c r="G965" s="33">
        <f t="shared" si="15"/>
        <v>901506246.76999569</v>
      </c>
    </row>
    <row r="966" spans="1:7" ht="31.8">
      <c r="A966" s="30">
        <v>2</v>
      </c>
      <c r="B966" s="30" t="s">
        <v>557</v>
      </c>
      <c r="C966" s="30" t="s">
        <v>360</v>
      </c>
      <c r="D966" s="30" t="s">
        <v>292</v>
      </c>
      <c r="E966" s="31" t="s">
        <v>293</v>
      </c>
      <c r="F966" s="32">
        <v>2176003.31</v>
      </c>
      <c r="G966" s="33">
        <f t="shared" si="15"/>
        <v>901506246.76999569</v>
      </c>
    </row>
    <row r="967" spans="1:7" ht="31.8">
      <c r="A967" s="30">
        <v>3</v>
      </c>
      <c r="B967" s="30" t="s">
        <v>557</v>
      </c>
      <c r="C967" s="30" t="s">
        <v>337</v>
      </c>
      <c r="D967" s="30" t="s">
        <v>292</v>
      </c>
      <c r="E967" s="31" t="s">
        <v>293</v>
      </c>
      <c r="F967" s="30">
        <v>1550404.87</v>
      </c>
      <c r="G967" s="33">
        <f t="shared" si="15"/>
        <v>901506246.76999569</v>
      </c>
    </row>
    <row r="968" spans="1:7" ht="31.8">
      <c r="A968" s="30">
        <v>5</v>
      </c>
      <c r="B968" s="30" t="s">
        <v>557</v>
      </c>
      <c r="C968" s="30" t="s">
        <v>339</v>
      </c>
      <c r="D968" s="30" t="s">
        <v>292</v>
      </c>
      <c r="E968" s="31" t="s">
        <v>293</v>
      </c>
      <c r="F968" s="30">
        <v>1580290.97</v>
      </c>
      <c r="G968" s="33">
        <f t="shared" si="15"/>
        <v>901506246.76999569</v>
      </c>
    </row>
    <row r="969" spans="1:7" ht="42">
      <c r="A969" s="30">
        <v>77</v>
      </c>
      <c r="B969" s="30" t="s">
        <v>558</v>
      </c>
      <c r="C969" s="30" t="s">
        <v>331</v>
      </c>
      <c r="D969" s="30" t="s">
        <v>292</v>
      </c>
      <c r="E969" s="31" t="s">
        <v>293</v>
      </c>
      <c r="F969" s="32">
        <v>0.33</v>
      </c>
      <c r="G969" s="33">
        <f t="shared" si="15"/>
        <v>901506246.76999569</v>
      </c>
    </row>
    <row r="970" spans="1:7">
      <c r="A970" s="30">
        <v>5</v>
      </c>
      <c r="B970" s="30" t="s">
        <v>559</v>
      </c>
      <c r="C970" s="30" t="s">
        <v>339</v>
      </c>
      <c r="D970" s="30" t="s">
        <v>292</v>
      </c>
      <c r="E970" s="31" t="s">
        <v>327</v>
      </c>
      <c r="F970" s="32">
        <v>0</v>
      </c>
      <c r="G970" s="33">
        <f t="shared" si="15"/>
        <v>901506246.76999569</v>
      </c>
    </row>
    <row r="971" spans="1:7" ht="21.6">
      <c r="A971" s="30">
        <v>64</v>
      </c>
      <c r="B971" s="30" t="s">
        <v>307</v>
      </c>
      <c r="C971" s="30" t="s">
        <v>365</v>
      </c>
      <c r="D971" s="30" t="s">
        <v>292</v>
      </c>
      <c r="E971" s="31" t="s">
        <v>319</v>
      </c>
      <c r="F971" s="32">
        <v>395500</v>
      </c>
      <c r="G971" s="33">
        <f t="shared" si="15"/>
        <v>901506246.76999569</v>
      </c>
    </row>
    <row r="972" spans="1:7" ht="42">
      <c r="A972" s="30">
        <v>1</v>
      </c>
      <c r="B972" s="30" t="s">
        <v>307</v>
      </c>
      <c r="C972" s="30" t="s">
        <v>326</v>
      </c>
      <c r="D972" s="30" t="s">
        <v>292</v>
      </c>
      <c r="E972" s="31" t="s">
        <v>352</v>
      </c>
      <c r="F972" s="30">
        <v>189469.51</v>
      </c>
      <c r="G972" s="33">
        <f t="shared" si="15"/>
        <v>901506246.76999569</v>
      </c>
    </row>
    <row r="973" spans="1:7" ht="42">
      <c r="A973" s="30">
        <v>1</v>
      </c>
      <c r="B973" s="30" t="s">
        <v>307</v>
      </c>
      <c r="C973" s="30" t="s">
        <v>326</v>
      </c>
      <c r="D973" s="30" t="s">
        <v>292</v>
      </c>
      <c r="E973" s="31" t="s">
        <v>352</v>
      </c>
      <c r="F973" s="32">
        <v>294954.3</v>
      </c>
      <c r="G973" s="33">
        <f t="shared" si="15"/>
        <v>901506246.76999569</v>
      </c>
    </row>
    <row r="974" spans="1:7" ht="42">
      <c r="A974" s="30">
        <v>1</v>
      </c>
      <c r="B974" s="30" t="s">
        <v>560</v>
      </c>
      <c r="C974" s="30" t="s">
        <v>326</v>
      </c>
      <c r="D974" s="30" t="s">
        <v>292</v>
      </c>
      <c r="E974" s="34" t="s">
        <v>293</v>
      </c>
      <c r="F974" s="32">
        <v>12417.94</v>
      </c>
      <c r="G974" s="33">
        <f t="shared" si="15"/>
        <v>901506246.76999569</v>
      </c>
    </row>
    <row r="975" spans="1:7" ht="42">
      <c r="A975" s="30">
        <v>13</v>
      </c>
      <c r="B975" s="30" t="s">
        <v>560</v>
      </c>
      <c r="C975" s="30" t="s">
        <v>367</v>
      </c>
      <c r="D975" s="30" t="s">
        <v>292</v>
      </c>
      <c r="E975" s="34" t="s">
        <v>293</v>
      </c>
      <c r="F975" s="32">
        <v>1345.05</v>
      </c>
      <c r="G975" s="33">
        <f t="shared" si="15"/>
        <v>901506246.76999569</v>
      </c>
    </row>
    <row r="976" spans="1:7" ht="31.8">
      <c r="A976" s="30">
        <v>77</v>
      </c>
      <c r="B976" s="30" t="s">
        <v>561</v>
      </c>
      <c r="C976" s="30" t="s">
        <v>331</v>
      </c>
      <c r="D976" s="30" t="s">
        <v>292</v>
      </c>
      <c r="E976" s="31" t="s">
        <v>293</v>
      </c>
      <c r="F976" s="30">
        <v>27668.720000000001</v>
      </c>
      <c r="G976" s="33">
        <f t="shared" si="15"/>
        <v>901506246.76999569</v>
      </c>
    </row>
    <row r="977" spans="1:7" ht="42">
      <c r="A977" s="30">
        <v>24</v>
      </c>
      <c r="B977" s="30" t="s">
        <v>562</v>
      </c>
      <c r="C977" s="30" t="s">
        <v>351</v>
      </c>
      <c r="D977" s="30" t="s">
        <v>292</v>
      </c>
      <c r="E977" s="31" t="s">
        <v>352</v>
      </c>
      <c r="F977" s="32">
        <v>0.09</v>
      </c>
      <c r="G977" s="33">
        <f t="shared" si="15"/>
        <v>901506246.76999569</v>
      </c>
    </row>
    <row r="978" spans="1:7" ht="21.6">
      <c r="A978" s="30">
        <v>5</v>
      </c>
      <c r="B978" s="30" t="s">
        <v>563</v>
      </c>
      <c r="C978" s="30" t="s">
        <v>339</v>
      </c>
      <c r="D978" s="30" t="s">
        <v>292</v>
      </c>
      <c r="E978" s="31" t="s">
        <v>352</v>
      </c>
      <c r="F978" s="32">
        <v>18687.830000000002</v>
      </c>
      <c r="G978" s="33">
        <f t="shared" si="15"/>
        <v>901506246.76999569</v>
      </c>
    </row>
    <row r="979" spans="1:7" ht="21.6">
      <c r="A979" s="30">
        <v>5</v>
      </c>
      <c r="B979" s="30" t="s">
        <v>563</v>
      </c>
      <c r="C979" s="30" t="s">
        <v>339</v>
      </c>
      <c r="D979" s="30" t="s">
        <v>292</v>
      </c>
      <c r="E979" s="31" t="s">
        <v>352</v>
      </c>
      <c r="F979" s="30">
        <v>67727.44</v>
      </c>
      <c r="G979" s="33">
        <f t="shared" si="15"/>
        <v>901506246.76999569</v>
      </c>
    </row>
    <row r="980" spans="1:7" ht="21.6">
      <c r="A980" s="30">
        <v>5</v>
      </c>
      <c r="B980" s="30" t="s">
        <v>563</v>
      </c>
      <c r="C980" s="30" t="s">
        <v>339</v>
      </c>
      <c r="D980" s="30" t="s">
        <v>292</v>
      </c>
      <c r="E980" s="31" t="s">
        <v>352</v>
      </c>
      <c r="F980" s="30">
        <v>24296.45</v>
      </c>
      <c r="G980" s="33">
        <f t="shared" si="15"/>
        <v>901506246.76999569</v>
      </c>
    </row>
    <row r="981" spans="1:7" ht="21.6">
      <c r="A981" s="30">
        <v>5</v>
      </c>
      <c r="B981" s="30" t="s">
        <v>563</v>
      </c>
      <c r="C981" s="30" t="s">
        <v>339</v>
      </c>
      <c r="D981" s="30" t="s">
        <v>292</v>
      </c>
      <c r="E981" s="31" t="s">
        <v>352</v>
      </c>
      <c r="F981" s="30">
        <v>24963.03</v>
      </c>
      <c r="G981" s="33">
        <f t="shared" si="15"/>
        <v>901506246.76999569</v>
      </c>
    </row>
    <row r="982" spans="1:7" ht="21.6">
      <c r="A982" s="30">
        <v>5</v>
      </c>
      <c r="B982" s="30" t="s">
        <v>563</v>
      </c>
      <c r="C982" s="30" t="s">
        <v>339</v>
      </c>
      <c r="D982" s="30" t="s">
        <v>292</v>
      </c>
      <c r="E982" s="31" t="s">
        <v>352</v>
      </c>
      <c r="F982" s="32">
        <v>35191.67</v>
      </c>
      <c r="G982" s="33">
        <f t="shared" si="15"/>
        <v>901506246.76999569</v>
      </c>
    </row>
    <row r="983" spans="1:7" ht="21.6">
      <c r="A983" s="30">
        <v>5</v>
      </c>
      <c r="B983" s="30" t="s">
        <v>563</v>
      </c>
      <c r="C983" s="30" t="s">
        <v>339</v>
      </c>
      <c r="D983" s="30" t="s">
        <v>292</v>
      </c>
      <c r="E983" s="31" t="s">
        <v>352</v>
      </c>
      <c r="F983" s="30">
        <v>36467.33</v>
      </c>
      <c r="G983" s="33">
        <f t="shared" si="15"/>
        <v>901506246.76999569</v>
      </c>
    </row>
    <row r="984" spans="1:7" ht="42">
      <c r="A984" s="30">
        <v>1</v>
      </c>
      <c r="B984" s="30" t="s">
        <v>564</v>
      </c>
      <c r="C984" s="30" t="s">
        <v>326</v>
      </c>
      <c r="D984" s="30" t="s">
        <v>292</v>
      </c>
      <c r="E984" s="31" t="s">
        <v>327</v>
      </c>
      <c r="F984" s="32">
        <v>43510.5</v>
      </c>
      <c r="G984" s="33">
        <f t="shared" si="15"/>
        <v>901506246.76999569</v>
      </c>
    </row>
    <row r="985" spans="1:7" ht="42">
      <c r="A985" s="30">
        <v>1</v>
      </c>
      <c r="B985" s="30" t="s">
        <v>564</v>
      </c>
      <c r="C985" s="30" t="s">
        <v>326</v>
      </c>
      <c r="D985" s="30" t="s">
        <v>292</v>
      </c>
      <c r="E985" s="31" t="s">
        <v>327</v>
      </c>
      <c r="F985" s="32">
        <v>48559.5</v>
      </c>
      <c r="G985" s="33">
        <f t="shared" si="15"/>
        <v>901506246.76999569</v>
      </c>
    </row>
    <row r="986" spans="1:7" ht="42">
      <c r="A986" s="30">
        <v>21</v>
      </c>
      <c r="B986" s="30" t="s">
        <v>565</v>
      </c>
      <c r="C986" s="30" t="s">
        <v>354</v>
      </c>
      <c r="D986" s="30" t="s">
        <v>292</v>
      </c>
      <c r="E986" s="31" t="s">
        <v>293</v>
      </c>
      <c r="F986" s="30">
        <v>50</v>
      </c>
      <c r="G986" s="33">
        <f t="shared" si="15"/>
        <v>901506246.76999569</v>
      </c>
    </row>
    <row r="987" spans="1:7" ht="42">
      <c r="A987" s="30">
        <v>21</v>
      </c>
      <c r="B987" s="30" t="s">
        <v>565</v>
      </c>
      <c r="C987" s="30" t="s">
        <v>354</v>
      </c>
      <c r="D987" s="30" t="s">
        <v>292</v>
      </c>
      <c r="E987" s="31" t="s">
        <v>352</v>
      </c>
      <c r="F987" s="32">
        <v>0.01</v>
      </c>
      <c r="G987" s="33">
        <f t="shared" si="15"/>
        <v>901506246.76999569</v>
      </c>
    </row>
    <row r="988" spans="1:7" ht="52.2">
      <c r="A988" s="30">
        <v>77</v>
      </c>
      <c r="B988" s="30" t="s">
        <v>566</v>
      </c>
      <c r="C988" s="30" t="s">
        <v>331</v>
      </c>
      <c r="D988" s="30" t="s">
        <v>292</v>
      </c>
      <c r="E988" s="31" t="s">
        <v>391</v>
      </c>
      <c r="F988" s="32">
        <v>346.71</v>
      </c>
      <c r="G988" s="33">
        <f t="shared" si="15"/>
        <v>901506246.76999569</v>
      </c>
    </row>
    <row r="989" spans="1:7" ht="21.6">
      <c r="A989" s="30">
        <v>19</v>
      </c>
      <c r="B989" s="30" t="s">
        <v>567</v>
      </c>
      <c r="C989" s="30" t="s">
        <v>373</v>
      </c>
      <c r="D989" s="30" t="s">
        <v>292</v>
      </c>
      <c r="E989" s="31" t="s">
        <v>302</v>
      </c>
      <c r="F989" s="32">
        <v>0</v>
      </c>
      <c r="G989" s="33">
        <f t="shared" si="15"/>
        <v>901506246.76999569</v>
      </c>
    </row>
    <row r="990" spans="1:7" ht="42">
      <c r="A990" s="30">
        <v>1</v>
      </c>
      <c r="B990" s="30" t="s">
        <v>567</v>
      </c>
      <c r="C990" s="30" t="s">
        <v>326</v>
      </c>
      <c r="D990" s="30" t="s">
        <v>292</v>
      </c>
      <c r="E990" s="31" t="s">
        <v>302</v>
      </c>
      <c r="F990" s="30">
        <v>2088.14</v>
      </c>
      <c r="G990" s="33">
        <f t="shared" si="15"/>
        <v>901506246.76999569</v>
      </c>
    </row>
    <row r="991" spans="1:7" ht="21.6">
      <c r="A991" s="30">
        <v>3</v>
      </c>
      <c r="B991" s="30" t="s">
        <v>567</v>
      </c>
      <c r="C991" s="30" t="s">
        <v>337</v>
      </c>
      <c r="D991" s="30" t="s">
        <v>292</v>
      </c>
      <c r="E991" s="31" t="s">
        <v>302</v>
      </c>
      <c r="F991" s="32">
        <v>32996</v>
      </c>
      <c r="G991" s="33">
        <f t="shared" si="15"/>
        <v>901506246.76999569</v>
      </c>
    </row>
    <row r="992" spans="1:7" ht="42">
      <c r="A992" s="30">
        <v>1</v>
      </c>
      <c r="B992" s="30" t="s">
        <v>567</v>
      </c>
      <c r="C992" s="30" t="s">
        <v>326</v>
      </c>
      <c r="D992" s="30" t="s">
        <v>292</v>
      </c>
      <c r="E992" s="31" t="s">
        <v>302</v>
      </c>
      <c r="F992" s="32">
        <v>11236.5</v>
      </c>
      <c r="G992" s="33">
        <f t="shared" si="15"/>
        <v>901506246.76999569</v>
      </c>
    </row>
    <row r="993" spans="1:7" ht="42">
      <c r="A993" s="30">
        <v>1</v>
      </c>
      <c r="B993" s="30" t="s">
        <v>567</v>
      </c>
      <c r="C993" s="30" t="s">
        <v>326</v>
      </c>
      <c r="D993" s="30" t="s">
        <v>292</v>
      </c>
      <c r="E993" s="31" t="s">
        <v>302</v>
      </c>
      <c r="F993" s="30">
        <v>4851</v>
      </c>
      <c r="G993" s="33">
        <f t="shared" si="15"/>
        <v>901506246.76999569</v>
      </c>
    </row>
    <row r="994" spans="1:7" ht="21.6">
      <c r="A994" s="30">
        <v>3</v>
      </c>
      <c r="B994" s="30" t="s">
        <v>567</v>
      </c>
      <c r="C994" s="30" t="s">
        <v>337</v>
      </c>
      <c r="D994" s="30" t="s">
        <v>292</v>
      </c>
      <c r="E994" s="31" t="s">
        <v>302</v>
      </c>
      <c r="F994" s="32">
        <v>9963.7800000000007</v>
      </c>
      <c r="G994" s="33">
        <f t="shared" si="15"/>
        <v>901506246.76999569</v>
      </c>
    </row>
    <row r="995" spans="1:7" ht="31.8">
      <c r="A995" s="30">
        <v>7</v>
      </c>
      <c r="B995" s="30" t="s">
        <v>567</v>
      </c>
      <c r="C995" s="30" t="s">
        <v>359</v>
      </c>
      <c r="D995" s="30" t="s">
        <v>292</v>
      </c>
      <c r="E995" s="31" t="s">
        <v>302</v>
      </c>
      <c r="F995" s="32">
        <v>3107.5</v>
      </c>
      <c r="G995" s="33">
        <f t="shared" si="15"/>
        <v>901506246.76999569</v>
      </c>
    </row>
    <row r="996" spans="1:7" ht="31.8">
      <c r="A996" s="30">
        <v>12</v>
      </c>
      <c r="B996" s="30" t="s">
        <v>567</v>
      </c>
      <c r="C996" s="30" t="s">
        <v>336</v>
      </c>
      <c r="D996" s="30" t="s">
        <v>292</v>
      </c>
      <c r="E996" s="31" t="s">
        <v>302</v>
      </c>
      <c r="F996" s="32">
        <v>960.5</v>
      </c>
      <c r="G996" s="33">
        <f t="shared" si="15"/>
        <v>901506246.76999569</v>
      </c>
    </row>
    <row r="997" spans="1:7" ht="31.8">
      <c r="A997" s="30">
        <v>2</v>
      </c>
      <c r="B997" s="30" t="s">
        <v>567</v>
      </c>
      <c r="C997" s="30" t="s">
        <v>360</v>
      </c>
      <c r="D997" s="30" t="s">
        <v>292</v>
      </c>
      <c r="E997" s="31" t="s">
        <v>302</v>
      </c>
      <c r="F997" s="32">
        <v>1695</v>
      </c>
      <c r="G997" s="33">
        <f t="shared" si="15"/>
        <v>901506246.76999569</v>
      </c>
    </row>
    <row r="998" spans="1:7" ht="42">
      <c r="A998" s="30">
        <v>1</v>
      </c>
      <c r="B998" s="30" t="s">
        <v>567</v>
      </c>
      <c r="C998" s="30" t="s">
        <v>326</v>
      </c>
      <c r="D998" s="30" t="s">
        <v>292</v>
      </c>
      <c r="E998" s="31" t="s">
        <v>302</v>
      </c>
      <c r="F998" s="32">
        <v>4281.75</v>
      </c>
      <c r="G998" s="33">
        <f t="shared" si="15"/>
        <v>901506246.76999569</v>
      </c>
    </row>
    <row r="999" spans="1:7" ht="42">
      <c r="A999" s="30">
        <v>1</v>
      </c>
      <c r="B999" s="30" t="s">
        <v>567</v>
      </c>
      <c r="C999" s="30" t="s">
        <v>326</v>
      </c>
      <c r="D999" s="30" t="s">
        <v>292</v>
      </c>
      <c r="E999" s="31" t="s">
        <v>302</v>
      </c>
      <c r="F999" s="32">
        <v>5940</v>
      </c>
      <c r="G999" s="33">
        <f t="shared" si="15"/>
        <v>901506246.76999569</v>
      </c>
    </row>
    <row r="1000" spans="1:7" ht="21.6">
      <c r="A1000" s="30">
        <v>3</v>
      </c>
      <c r="B1000" s="30" t="s">
        <v>567</v>
      </c>
      <c r="C1000" s="30" t="s">
        <v>337</v>
      </c>
      <c r="D1000" s="30" t="s">
        <v>292</v>
      </c>
      <c r="E1000" s="31" t="s">
        <v>302</v>
      </c>
      <c r="F1000" s="32">
        <v>13336.83</v>
      </c>
      <c r="G1000" s="33">
        <f t="shared" si="15"/>
        <v>901506246.76999569</v>
      </c>
    </row>
    <row r="1001" spans="1:7" ht="31.8">
      <c r="A1001" s="30">
        <v>8</v>
      </c>
      <c r="B1001" s="30" t="s">
        <v>567</v>
      </c>
      <c r="C1001" s="30" t="s">
        <v>335</v>
      </c>
      <c r="D1001" s="30" t="s">
        <v>292</v>
      </c>
      <c r="E1001" s="31" t="s">
        <v>302</v>
      </c>
      <c r="F1001" s="32">
        <v>2090.5</v>
      </c>
      <c r="G1001" s="33">
        <f t="shared" si="15"/>
        <v>901506246.76999569</v>
      </c>
    </row>
    <row r="1002" spans="1:7" ht="31.8">
      <c r="A1002" s="30">
        <v>12</v>
      </c>
      <c r="B1002" s="30" t="s">
        <v>567</v>
      </c>
      <c r="C1002" s="30" t="s">
        <v>336</v>
      </c>
      <c r="D1002" s="30" t="s">
        <v>292</v>
      </c>
      <c r="E1002" s="31" t="s">
        <v>302</v>
      </c>
      <c r="F1002" s="32">
        <v>2245.11</v>
      </c>
      <c r="G1002" s="33">
        <f t="shared" si="15"/>
        <v>901506246.76999569</v>
      </c>
    </row>
    <row r="1003" spans="1:7" ht="42">
      <c r="A1003" s="30">
        <v>1</v>
      </c>
      <c r="B1003" s="30" t="s">
        <v>567</v>
      </c>
      <c r="C1003" s="30" t="s">
        <v>326</v>
      </c>
      <c r="D1003" s="30" t="s">
        <v>292</v>
      </c>
      <c r="E1003" s="31" t="s">
        <v>302</v>
      </c>
      <c r="F1003" s="32">
        <v>16830</v>
      </c>
      <c r="G1003" s="33">
        <f t="shared" si="15"/>
        <v>901506246.76999569</v>
      </c>
    </row>
    <row r="1004" spans="1:7" ht="21.6">
      <c r="A1004" s="30">
        <v>3</v>
      </c>
      <c r="B1004" s="30" t="s">
        <v>567</v>
      </c>
      <c r="C1004" s="30" t="s">
        <v>337</v>
      </c>
      <c r="D1004" s="30" t="s">
        <v>292</v>
      </c>
      <c r="E1004" s="31" t="s">
        <v>302</v>
      </c>
      <c r="F1004" s="32">
        <v>3107.5</v>
      </c>
      <c r="G1004" s="33">
        <f t="shared" si="15"/>
        <v>901506246.76999569</v>
      </c>
    </row>
    <row r="1005" spans="1:7" ht="31.8">
      <c r="A1005" s="30">
        <v>12</v>
      </c>
      <c r="B1005" s="30" t="s">
        <v>567</v>
      </c>
      <c r="C1005" s="30" t="s">
        <v>336</v>
      </c>
      <c r="D1005" s="30" t="s">
        <v>292</v>
      </c>
      <c r="E1005" s="31" t="s">
        <v>302</v>
      </c>
      <c r="F1005" s="32">
        <v>14291.45</v>
      </c>
      <c r="G1005" s="33">
        <f t="shared" si="15"/>
        <v>901506246.76999569</v>
      </c>
    </row>
    <row r="1006" spans="1:7" ht="31.8">
      <c r="A1006" s="30">
        <v>2</v>
      </c>
      <c r="B1006" s="30" t="s">
        <v>567</v>
      </c>
      <c r="C1006" s="30" t="s">
        <v>360</v>
      </c>
      <c r="D1006" s="30" t="s">
        <v>292</v>
      </c>
      <c r="E1006" s="31" t="s">
        <v>302</v>
      </c>
      <c r="F1006" s="32">
        <v>210.9</v>
      </c>
      <c r="G1006" s="33">
        <f t="shared" si="15"/>
        <v>901506246.76999569</v>
      </c>
    </row>
    <row r="1007" spans="1:7" ht="31.8">
      <c r="A1007" s="30">
        <v>4</v>
      </c>
      <c r="B1007" s="30" t="s">
        <v>567</v>
      </c>
      <c r="C1007" s="30" t="s">
        <v>355</v>
      </c>
      <c r="D1007" s="30" t="s">
        <v>292</v>
      </c>
      <c r="E1007" s="31" t="s">
        <v>302</v>
      </c>
      <c r="F1007" s="32">
        <v>9763.2000000000007</v>
      </c>
      <c r="G1007" s="33">
        <f t="shared" si="15"/>
        <v>901506246.76999569</v>
      </c>
    </row>
    <row r="1008" spans="1:7" ht="31.8">
      <c r="A1008" s="30">
        <v>4</v>
      </c>
      <c r="B1008" s="30" t="s">
        <v>567</v>
      </c>
      <c r="C1008" s="30" t="s">
        <v>355</v>
      </c>
      <c r="D1008" s="30" t="s">
        <v>292</v>
      </c>
      <c r="E1008" s="31" t="s">
        <v>302</v>
      </c>
      <c r="F1008" s="32">
        <v>6949.5</v>
      </c>
      <c r="G1008" s="33">
        <f t="shared" si="15"/>
        <v>901506246.76999569</v>
      </c>
    </row>
    <row r="1009" spans="1:7" ht="31.8">
      <c r="A1009" s="30">
        <v>12</v>
      </c>
      <c r="B1009" s="30" t="s">
        <v>567</v>
      </c>
      <c r="C1009" s="30" t="s">
        <v>336</v>
      </c>
      <c r="D1009" s="30" t="s">
        <v>292</v>
      </c>
      <c r="E1009" s="31" t="s">
        <v>302</v>
      </c>
      <c r="F1009" s="32">
        <v>1356</v>
      </c>
      <c r="G1009" s="33">
        <f t="shared" si="15"/>
        <v>901506246.76999569</v>
      </c>
    </row>
    <row r="1010" spans="1:7" ht="31.8">
      <c r="A1010" s="30">
        <v>8</v>
      </c>
      <c r="B1010" s="30" t="s">
        <v>567</v>
      </c>
      <c r="C1010" s="30" t="s">
        <v>335</v>
      </c>
      <c r="D1010" s="30" t="s">
        <v>292</v>
      </c>
      <c r="E1010" s="31" t="s">
        <v>302</v>
      </c>
      <c r="F1010" s="32">
        <v>2125.1999999999998</v>
      </c>
      <c r="G1010" s="33">
        <f t="shared" si="15"/>
        <v>901506246.76999569</v>
      </c>
    </row>
    <row r="1011" spans="1:7" ht="42">
      <c r="A1011" s="30">
        <v>1</v>
      </c>
      <c r="B1011" s="30" t="s">
        <v>567</v>
      </c>
      <c r="C1011" s="30" t="s">
        <v>326</v>
      </c>
      <c r="D1011" s="30" t="s">
        <v>292</v>
      </c>
      <c r="E1011" s="31" t="s">
        <v>302</v>
      </c>
      <c r="F1011" s="32">
        <v>18216</v>
      </c>
      <c r="G1011" s="33">
        <f t="shared" si="15"/>
        <v>901506246.76999569</v>
      </c>
    </row>
    <row r="1012" spans="1:7" ht="42">
      <c r="A1012" s="30">
        <v>13</v>
      </c>
      <c r="B1012" s="30" t="s">
        <v>567</v>
      </c>
      <c r="C1012" s="30" t="s">
        <v>367</v>
      </c>
      <c r="D1012" s="30" t="s">
        <v>292</v>
      </c>
      <c r="E1012" s="31" t="s">
        <v>302</v>
      </c>
      <c r="F1012" s="30">
        <v>2034</v>
      </c>
      <c r="G1012" s="33">
        <f t="shared" si="15"/>
        <v>901506246.76999569</v>
      </c>
    </row>
    <row r="1013" spans="1:7" ht="31.8">
      <c r="A1013" s="30">
        <v>57</v>
      </c>
      <c r="B1013" s="30" t="s">
        <v>567</v>
      </c>
      <c r="C1013" s="30" t="s">
        <v>403</v>
      </c>
      <c r="D1013" s="30" t="s">
        <v>292</v>
      </c>
      <c r="E1013" s="31" t="s">
        <v>302</v>
      </c>
      <c r="F1013" s="32">
        <v>14407.5</v>
      </c>
      <c r="G1013" s="33">
        <f t="shared" si="15"/>
        <v>901506246.76999569</v>
      </c>
    </row>
    <row r="1014" spans="1:7" ht="42">
      <c r="A1014" s="30">
        <v>13</v>
      </c>
      <c r="B1014" s="30" t="s">
        <v>567</v>
      </c>
      <c r="C1014" s="30" t="s">
        <v>367</v>
      </c>
      <c r="D1014" s="30" t="s">
        <v>292</v>
      </c>
      <c r="E1014" s="31" t="s">
        <v>302</v>
      </c>
      <c r="F1014" s="30">
        <v>565</v>
      </c>
      <c r="G1014" s="33">
        <f t="shared" si="15"/>
        <v>901506246.76999569</v>
      </c>
    </row>
    <row r="1015" spans="1:7" ht="42">
      <c r="A1015" s="30">
        <v>1</v>
      </c>
      <c r="B1015" s="30" t="s">
        <v>567</v>
      </c>
      <c r="C1015" s="30" t="s">
        <v>326</v>
      </c>
      <c r="D1015" s="30" t="s">
        <v>292</v>
      </c>
      <c r="E1015" s="31" t="s">
        <v>302</v>
      </c>
      <c r="F1015" s="32">
        <v>16632</v>
      </c>
      <c r="G1015" s="33">
        <f t="shared" si="15"/>
        <v>901506246.76999569</v>
      </c>
    </row>
    <row r="1016" spans="1:7" ht="31.8">
      <c r="A1016" s="30">
        <v>2</v>
      </c>
      <c r="B1016" s="30" t="s">
        <v>567</v>
      </c>
      <c r="C1016" s="30" t="s">
        <v>360</v>
      </c>
      <c r="D1016" s="30" t="s">
        <v>292</v>
      </c>
      <c r="E1016" s="31" t="s">
        <v>302</v>
      </c>
      <c r="F1016" s="32">
        <v>3983.25</v>
      </c>
      <c r="G1016" s="33">
        <f t="shared" si="15"/>
        <v>901506246.76999569</v>
      </c>
    </row>
    <row r="1017" spans="1:7" ht="31.8">
      <c r="A1017" s="30">
        <v>12</v>
      </c>
      <c r="B1017" s="30" t="s">
        <v>567</v>
      </c>
      <c r="C1017" s="30" t="s">
        <v>336</v>
      </c>
      <c r="D1017" s="30" t="s">
        <v>292</v>
      </c>
      <c r="E1017" s="31" t="s">
        <v>302</v>
      </c>
      <c r="F1017" s="32">
        <v>2090.5</v>
      </c>
      <c r="G1017" s="33">
        <f t="shared" si="15"/>
        <v>901506246.76999569</v>
      </c>
    </row>
    <row r="1018" spans="1:7" ht="31.8">
      <c r="A1018" s="30">
        <v>5</v>
      </c>
      <c r="B1018" s="30" t="s">
        <v>568</v>
      </c>
      <c r="C1018" s="30" t="s">
        <v>339</v>
      </c>
      <c r="D1018" s="30" t="s">
        <v>292</v>
      </c>
      <c r="E1018" s="31" t="s">
        <v>293</v>
      </c>
      <c r="F1018" s="32">
        <v>16000</v>
      </c>
      <c r="G1018" s="33">
        <f t="shared" si="15"/>
        <v>901506246.76999569</v>
      </c>
    </row>
    <row r="1019" spans="1:7" ht="21.6">
      <c r="A1019" s="30">
        <v>63</v>
      </c>
      <c r="B1019" s="30" t="s">
        <v>569</v>
      </c>
      <c r="C1019" s="30" t="s">
        <v>375</v>
      </c>
      <c r="D1019" s="30" t="s">
        <v>292</v>
      </c>
      <c r="E1019" s="31" t="s">
        <v>293</v>
      </c>
      <c r="F1019" s="32">
        <v>7350</v>
      </c>
      <c r="G1019" s="33">
        <f t="shared" si="15"/>
        <v>901506246.76999569</v>
      </c>
    </row>
    <row r="1020" spans="1:7" ht="31.8">
      <c r="A1020" s="30">
        <v>15</v>
      </c>
      <c r="B1020" s="30" t="s">
        <v>570</v>
      </c>
      <c r="C1020" s="30" t="s">
        <v>345</v>
      </c>
      <c r="D1020" s="30" t="s">
        <v>292</v>
      </c>
      <c r="E1020" s="31" t="s">
        <v>327</v>
      </c>
      <c r="F1020" s="32">
        <v>6764.74</v>
      </c>
      <c r="G1020" s="33">
        <f t="shared" si="15"/>
        <v>901506246.76999569</v>
      </c>
    </row>
    <row r="1021" spans="1:7" ht="31.8">
      <c r="A1021" s="30">
        <v>5</v>
      </c>
      <c r="B1021" s="30" t="s">
        <v>571</v>
      </c>
      <c r="C1021" s="30" t="s">
        <v>339</v>
      </c>
      <c r="D1021" s="30" t="s">
        <v>292</v>
      </c>
      <c r="E1021" s="31" t="s">
        <v>302</v>
      </c>
      <c r="F1021" s="32">
        <v>0</v>
      </c>
      <c r="G1021" s="33">
        <f t="shared" si="15"/>
        <v>901506246.76999569</v>
      </c>
    </row>
    <row r="1022" spans="1:7" ht="28.8">
      <c r="A1022" s="30">
        <v>24</v>
      </c>
      <c r="B1022" s="30" t="s">
        <v>572</v>
      </c>
      <c r="C1022" s="30" t="s">
        <v>351</v>
      </c>
      <c r="D1022" s="30" t="s">
        <v>292</v>
      </c>
      <c r="E1022" s="34" t="s">
        <v>352</v>
      </c>
      <c r="F1022" s="32">
        <v>0.04</v>
      </c>
      <c r="G1022" s="33">
        <f t="shared" si="15"/>
        <v>901506246.76999569</v>
      </c>
    </row>
    <row r="1023" spans="1:7" ht="21.6">
      <c r="A1023" s="30">
        <v>24</v>
      </c>
      <c r="B1023" s="30" t="s">
        <v>572</v>
      </c>
      <c r="C1023" s="30" t="s">
        <v>351</v>
      </c>
      <c r="D1023" s="30" t="s">
        <v>292</v>
      </c>
      <c r="E1023" s="31" t="s">
        <v>352</v>
      </c>
      <c r="F1023" s="30">
        <v>0.04</v>
      </c>
      <c r="G1023" s="33">
        <f t="shared" si="15"/>
        <v>901506246.76999569</v>
      </c>
    </row>
    <row r="1024" spans="1:7" ht="21.6">
      <c r="A1024" s="30">
        <v>24</v>
      </c>
      <c r="B1024" s="30" t="s">
        <v>572</v>
      </c>
      <c r="C1024" s="30" t="s">
        <v>351</v>
      </c>
      <c r="D1024" s="30" t="s">
        <v>292</v>
      </c>
      <c r="E1024" s="31" t="s">
        <v>352</v>
      </c>
      <c r="F1024" s="32">
        <v>0.01</v>
      </c>
      <c r="G1024" s="33">
        <f t="shared" si="15"/>
        <v>901506246.76999569</v>
      </c>
    </row>
    <row r="1025" spans="1:7" ht="31.8">
      <c r="A1025" s="30">
        <v>20</v>
      </c>
      <c r="B1025" s="30" t="s">
        <v>573</v>
      </c>
      <c r="C1025" s="30" t="s">
        <v>574</v>
      </c>
      <c r="D1025" s="30" t="s">
        <v>292</v>
      </c>
      <c r="E1025" s="31" t="s">
        <v>302</v>
      </c>
      <c r="F1025" s="32">
        <v>0</v>
      </c>
      <c r="G1025" s="33">
        <f t="shared" si="15"/>
        <v>901506246.76999569</v>
      </c>
    </row>
    <row r="1026" spans="1:7" ht="31.8">
      <c r="A1026" s="30">
        <v>4</v>
      </c>
      <c r="B1026" s="30" t="s">
        <v>573</v>
      </c>
      <c r="C1026" s="30" t="s">
        <v>355</v>
      </c>
      <c r="D1026" s="30" t="s">
        <v>292</v>
      </c>
      <c r="E1026" s="34" t="s">
        <v>302</v>
      </c>
      <c r="F1026" s="32">
        <v>14129.25</v>
      </c>
      <c r="G1026" s="33">
        <f t="shared" si="15"/>
        <v>901506246.76999569</v>
      </c>
    </row>
    <row r="1027" spans="1:7" ht="31.8">
      <c r="A1027" s="30">
        <v>4</v>
      </c>
      <c r="B1027" s="30" t="s">
        <v>573</v>
      </c>
      <c r="C1027" s="30" t="s">
        <v>355</v>
      </c>
      <c r="D1027" s="30" t="s">
        <v>292</v>
      </c>
      <c r="E1027" s="31" t="s">
        <v>302</v>
      </c>
      <c r="F1027" s="32">
        <v>22206</v>
      </c>
      <c r="G1027" s="33">
        <f t="shared" ref="G1027:G1090" si="16">SUM($F$2:$F$100000)</f>
        <v>901506246.76999569</v>
      </c>
    </row>
    <row r="1028" spans="1:7">
      <c r="A1028" s="30">
        <v>5</v>
      </c>
      <c r="B1028" s="30" t="s">
        <v>575</v>
      </c>
      <c r="C1028" s="30" t="s">
        <v>339</v>
      </c>
      <c r="D1028" s="30" t="s">
        <v>292</v>
      </c>
      <c r="E1028" s="31" t="s">
        <v>293</v>
      </c>
      <c r="F1028" s="32">
        <v>0</v>
      </c>
      <c r="G1028" s="33">
        <f t="shared" si="16"/>
        <v>901506246.76999569</v>
      </c>
    </row>
    <row r="1029" spans="1:7" ht="31.8">
      <c r="A1029" s="30">
        <v>4</v>
      </c>
      <c r="B1029" s="30" t="s">
        <v>575</v>
      </c>
      <c r="C1029" s="30" t="s">
        <v>355</v>
      </c>
      <c r="D1029" s="30" t="s">
        <v>292</v>
      </c>
      <c r="E1029" s="31" t="s">
        <v>406</v>
      </c>
      <c r="F1029" s="32">
        <v>31057.78</v>
      </c>
      <c r="G1029" s="33">
        <f t="shared" si="16"/>
        <v>901506246.76999569</v>
      </c>
    </row>
    <row r="1030" spans="1:7" ht="31.8">
      <c r="A1030" s="30">
        <v>8</v>
      </c>
      <c r="B1030" s="30" t="s">
        <v>575</v>
      </c>
      <c r="C1030" s="30" t="s">
        <v>335</v>
      </c>
      <c r="D1030" s="30" t="s">
        <v>292</v>
      </c>
      <c r="E1030" s="31" t="s">
        <v>293</v>
      </c>
      <c r="F1030" s="32">
        <v>180676.36</v>
      </c>
      <c r="G1030" s="33">
        <f t="shared" si="16"/>
        <v>901506246.76999569</v>
      </c>
    </row>
    <row r="1031" spans="1:7" ht="31.8">
      <c r="A1031" s="30">
        <v>8</v>
      </c>
      <c r="B1031" s="30" t="s">
        <v>575</v>
      </c>
      <c r="C1031" s="30" t="s">
        <v>335</v>
      </c>
      <c r="D1031" s="30" t="s">
        <v>292</v>
      </c>
      <c r="E1031" s="31" t="s">
        <v>293</v>
      </c>
      <c r="F1031" s="32">
        <v>38177.01</v>
      </c>
      <c r="G1031" s="33">
        <f t="shared" si="16"/>
        <v>901506246.76999569</v>
      </c>
    </row>
    <row r="1032" spans="1:7" ht="31.8">
      <c r="A1032" s="30">
        <v>8</v>
      </c>
      <c r="B1032" s="30" t="s">
        <v>575</v>
      </c>
      <c r="C1032" s="30" t="s">
        <v>335</v>
      </c>
      <c r="D1032" s="30" t="s">
        <v>292</v>
      </c>
      <c r="E1032" s="34" t="s">
        <v>293</v>
      </c>
      <c r="F1032" s="32">
        <v>27956.11</v>
      </c>
      <c r="G1032" s="33">
        <f t="shared" si="16"/>
        <v>901506246.76999569</v>
      </c>
    </row>
    <row r="1033" spans="1:7" ht="31.8">
      <c r="A1033" s="30">
        <v>8</v>
      </c>
      <c r="B1033" s="30" t="s">
        <v>575</v>
      </c>
      <c r="C1033" s="30" t="s">
        <v>335</v>
      </c>
      <c r="D1033" s="30" t="s">
        <v>292</v>
      </c>
      <c r="E1033" s="31" t="s">
        <v>293</v>
      </c>
      <c r="F1033" s="32">
        <v>3726.58</v>
      </c>
      <c r="G1033" s="33">
        <f t="shared" si="16"/>
        <v>901506246.76999569</v>
      </c>
    </row>
    <row r="1034" spans="1:7" ht="42">
      <c r="A1034" s="30">
        <v>77</v>
      </c>
      <c r="B1034" s="30" t="s">
        <v>576</v>
      </c>
      <c r="C1034" s="30" t="s">
        <v>331</v>
      </c>
      <c r="D1034" s="30" t="s">
        <v>292</v>
      </c>
      <c r="E1034" s="31" t="s">
        <v>299</v>
      </c>
      <c r="F1034" s="32">
        <v>0.09</v>
      </c>
      <c r="G1034" s="33">
        <f t="shared" si="16"/>
        <v>901506246.76999569</v>
      </c>
    </row>
    <row r="1035" spans="1:7" ht="42">
      <c r="A1035" s="30">
        <v>77</v>
      </c>
      <c r="B1035" s="30" t="s">
        <v>576</v>
      </c>
      <c r="C1035" s="30" t="s">
        <v>331</v>
      </c>
      <c r="D1035" s="30" t="s">
        <v>292</v>
      </c>
      <c r="E1035" s="31" t="s">
        <v>391</v>
      </c>
      <c r="F1035" s="32">
        <v>0.01</v>
      </c>
      <c r="G1035" s="33">
        <f t="shared" si="16"/>
        <v>901506246.76999569</v>
      </c>
    </row>
    <row r="1036" spans="1:7" ht="42">
      <c r="A1036" s="30">
        <v>77</v>
      </c>
      <c r="B1036" s="30" t="s">
        <v>576</v>
      </c>
      <c r="C1036" s="30" t="s">
        <v>331</v>
      </c>
      <c r="D1036" s="30" t="s">
        <v>292</v>
      </c>
      <c r="E1036" s="34" t="s">
        <v>391</v>
      </c>
      <c r="F1036" s="32">
        <v>0.04</v>
      </c>
      <c r="G1036" s="33">
        <f t="shared" si="16"/>
        <v>901506246.76999569</v>
      </c>
    </row>
    <row r="1037" spans="1:7" ht="42">
      <c r="A1037" s="30">
        <v>77</v>
      </c>
      <c r="B1037" s="30" t="s">
        <v>576</v>
      </c>
      <c r="C1037" s="30" t="s">
        <v>331</v>
      </c>
      <c r="D1037" s="30" t="s">
        <v>292</v>
      </c>
      <c r="E1037" s="34" t="s">
        <v>293</v>
      </c>
      <c r="F1037" s="32">
        <v>3147.2</v>
      </c>
      <c r="G1037" s="33">
        <f t="shared" si="16"/>
        <v>901506246.76999569</v>
      </c>
    </row>
    <row r="1038" spans="1:7" ht="42">
      <c r="A1038" s="30">
        <v>77</v>
      </c>
      <c r="B1038" s="30" t="s">
        <v>576</v>
      </c>
      <c r="C1038" s="30" t="s">
        <v>331</v>
      </c>
      <c r="D1038" s="30" t="s">
        <v>292</v>
      </c>
      <c r="E1038" s="31" t="s">
        <v>293</v>
      </c>
      <c r="F1038" s="32">
        <v>3563.42</v>
      </c>
      <c r="G1038" s="33">
        <f t="shared" si="16"/>
        <v>901506246.76999569</v>
      </c>
    </row>
    <row r="1039" spans="1:7" ht="42">
      <c r="A1039" s="30">
        <v>77</v>
      </c>
      <c r="B1039" s="30" t="s">
        <v>576</v>
      </c>
      <c r="C1039" s="30" t="s">
        <v>331</v>
      </c>
      <c r="D1039" s="30" t="s">
        <v>292</v>
      </c>
      <c r="E1039" s="31" t="s">
        <v>391</v>
      </c>
      <c r="F1039" s="32">
        <v>304.37</v>
      </c>
      <c r="G1039" s="33">
        <f t="shared" si="16"/>
        <v>901506246.76999569</v>
      </c>
    </row>
    <row r="1040" spans="1:7" ht="31.8">
      <c r="A1040" s="30">
        <v>14</v>
      </c>
      <c r="B1040" s="30" t="s">
        <v>577</v>
      </c>
      <c r="C1040" s="30" t="s">
        <v>66</v>
      </c>
      <c r="D1040" s="30" t="s">
        <v>292</v>
      </c>
      <c r="E1040" s="31" t="s">
        <v>327</v>
      </c>
      <c r="F1040" s="32">
        <v>0.41</v>
      </c>
      <c r="G1040" s="33">
        <f t="shared" si="16"/>
        <v>901506246.76999569</v>
      </c>
    </row>
    <row r="1041" spans="1:7" ht="21.6">
      <c r="A1041" s="30">
        <v>5</v>
      </c>
      <c r="B1041" s="30" t="s">
        <v>577</v>
      </c>
      <c r="C1041" s="30" t="s">
        <v>339</v>
      </c>
      <c r="D1041" s="30" t="s">
        <v>292</v>
      </c>
      <c r="E1041" s="31" t="s">
        <v>327</v>
      </c>
      <c r="F1041" s="32">
        <v>44744.32</v>
      </c>
      <c r="G1041" s="33">
        <f t="shared" si="16"/>
        <v>901506246.76999569</v>
      </c>
    </row>
    <row r="1042" spans="1:7" ht="42">
      <c r="A1042" s="30">
        <v>1</v>
      </c>
      <c r="B1042" s="30" t="s">
        <v>577</v>
      </c>
      <c r="C1042" s="30" t="s">
        <v>326</v>
      </c>
      <c r="D1042" s="30" t="s">
        <v>292</v>
      </c>
      <c r="E1042" s="31" t="s">
        <v>327</v>
      </c>
      <c r="F1042" s="32">
        <v>100000</v>
      </c>
      <c r="G1042" s="33">
        <f t="shared" si="16"/>
        <v>901506246.76999569</v>
      </c>
    </row>
    <row r="1043" spans="1:7" ht="42">
      <c r="A1043" s="30">
        <v>1</v>
      </c>
      <c r="B1043" s="30" t="s">
        <v>577</v>
      </c>
      <c r="C1043" s="30" t="s">
        <v>326</v>
      </c>
      <c r="D1043" s="30" t="s">
        <v>292</v>
      </c>
      <c r="E1043" s="31" t="s">
        <v>327</v>
      </c>
      <c r="F1043" s="32">
        <v>192186.91</v>
      </c>
      <c r="G1043" s="33">
        <f t="shared" si="16"/>
        <v>901506246.76999569</v>
      </c>
    </row>
    <row r="1044" spans="1:7" ht="21.6">
      <c r="A1044" s="30">
        <v>15</v>
      </c>
      <c r="B1044" s="30" t="s">
        <v>578</v>
      </c>
      <c r="C1044" s="30" t="s">
        <v>370</v>
      </c>
      <c r="D1044" s="30" t="s">
        <v>292</v>
      </c>
      <c r="E1044" s="31" t="s">
        <v>302</v>
      </c>
      <c r="F1044" s="32">
        <v>5984.99</v>
      </c>
      <c r="G1044" s="33">
        <f t="shared" si="16"/>
        <v>901506246.76999569</v>
      </c>
    </row>
    <row r="1045" spans="1:7" ht="31.8">
      <c r="A1045" s="30">
        <v>2</v>
      </c>
      <c r="B1045" s="30" t="s">
        <v>578</v>
      </c>
      <c r="C1045" s="30" t="s">
        <v>360</v>
      </c>
      <c r="D1045" s="30" t="s">
        <v>292</v>
      </c>
      <c r="E1045" s="34" t="s">
        <v>293</v>
      </c>
      <c r="F1045" s="32">
        <v>249079.49</v>
      </c>
      <c r="G1045" s="33">
        <f t="shared" si="16"/>
        <v>901506246.76999569</v>
      </c>
    </row>
    <row r="1046" spans="1:7" ht="31.8">
      <c r="A1046" s="30">
        <v>2</v>
      </c>
      <c r="B1046" s="30" t="s">
        <v>578</v>
      </c>
      <c r="C1046" s="30" t="s">
        <v>360</v>
      </c>
      <c r="D1046" s="30" t="s">
        <v>292</v>
      </c>
      <c r="E1046" s="31" t="s">
        <v>293</v>
      </c>
      <c r="F1046" s="32">
        <v>900013.99</v>
      </c>
      <c r="G1046" s="33">
        <f t="shared" si="16"/>
        <v>901506246.76999569</v>
      </c>
    </row>
    <row r="1047" spans="1:7" ht="31.8">
      <c r="A1047" s="30">
        <v>2</v>
      </c>
      <c r="B1047" s="30" t="s">
        <v>578</v>
      </c>
      <c r="C1047" s="30" t="s">
        <v>360</v>
      </c>
      <c r="D1047" s="30" t="s">
        <v>292</v>
      </c>
      <c r="E1047" s="34" t="s">
        <v>293</v>
      </c>
      <c r="F1047" s="30">
        <v>49729.13</v>
      </c>
      <c r="G1047" s="33">
        <f t="shared" si="16"/>
        <v>901506246.76999569</v>
      </c>
    </row>
    <row r="1048" spans="1:7" ht="31.8">
      <c r="A1048" s="30">
        <v>2</v>
      </c>
      <c r="B1048" s="30" t="s">
        <v>578</v>
      </c>
      <c r="C1048" s="30" t="s">
        <v>360</v>
      </c>
      <c r="D1048" s="30" t="s">
        <v>292</v>
      </c>
      <c r="E1048" s="34" t="s">
        <v>302</v>
      </c>
      <c r="F1048" s="32">
        <v>78254.44</v>
      </c>
      <c r="G1048" s="33">
        <f t="shared" si="16"/>
        <v>901506246.76999569</v>
      </c>
    </row>
    <row r="1049" spans="1:7" ht="31.8">
      <c r="A1049" s="30">
        <v>2</v>
      </c>
      <c r="B1049" s="30" t="s">
        <v>578</v>
      </c>
      <c r="C1049" s="30" t="s">
        <v>360</v>
      </c>
      <c r="D1049" s="30" t="s">
        <v>292</v>
      </c>
      <c r="E1049" s="31" t="s">
        <v>302</v>
      </c>
      <c r="F1049" s="32">
        <v>62339.55</v>
      </c>
      <c r="G1049" s="33">
        <f t="shared" si="16"/>
        <v>901506246.76999569</v>
      </c>
    </row>
    <row r="1050" spans="1:7" ht="31.8">
      <c r="A1050" s="30">
        <v>2</v>
      </c>
      <c r="B1050" s="30" t="s">
        <v>578</v>
      </c>
      <c r="C1050" s="30" t="s">
        <v>360</v>
      </c>
      <c r="D1050" s="30" t="s">
        <v>292</v>
      </c>
      <c r="E1050" s="31" t="s">
        <v>302</v>
      </c>
      <c r="F1050" s="32">
        <v>34813.69</v>
      </c>
      <c r="G1050" s="33">
        <f t="shared" si="16"/>
        <v>901506246.76999569</v>
      </c>
    </row>
    <row r="1051" spans="1:7" ht="31.8">
      <c r="A1051" s="30">
        <v>2</v>
      </c>
      <c r="B1051" s="30" t="s">
        <v>578</v>
      </c>
      <c r="C1051" s="30" t="s">
        <v>360</v>
      </c>
      <c r="D1051" s="30" t="s">
        <v>292</v>
      </c>
      <c r="E1051" s="34" t="s">
        <v>302</v>
      </c>
      <c r="F1051" s="32">
        <v>41473.440000000002</v>
      </c>
      <c r="G1051" s="33">
        <f t="shared" si="16"/>
        <v>901506246.76999569</v>
      </c>
    </row>
    <row r="1052" spans="1:7" ht="31.8">
      <c r="A1052" s="30">
        <v>2</v>
      </c>
      <c r="B1052" s="30" t="s">
        <v>578</v>
      </c>
      <c r="C1052" s="30" t="s">
        <v>360</v>
      </c>
      <c r="D1052" s="30" t="s">
        <v>292</v>
      </c>
      <c r="E1052" s="34" t="s">
        <v>302</v>
      </c>
      <c r="F1052" s="32">
        <v>424736.94</v>
      </c>
      <c r="G1052" s="33">
        <f t="shared" si="16"/>
        <v>901506246.76999569</v>
      </c>
    </row>
    <row r="1053" spans="1:7" ht="31.8">
      <c r="A1053" s="30">
        <v>2</v>
      </c>
      <c r="B1053" s="30" t="s">
        <v>578</v>
      </c>
      <c r="C1053" s="30" t="s">
        <v>360</v>
      </c>
      <c r="D1053" s="30" t="s">
        <v>292</v>
      </c>
      <c r="E1053" s="31" t="s">
        <v>302</v>
      </c>
      <c r="F1053" s="32">
        <v>186024.79</v>
      </c>
      <c r="G1053" s="33">
        <f t="shared" si="16"/>
        <v>901506246.76999569</v>
      </c>
    </row>
    <row r="1054" spans="1:7" ht="31.8">
      <c r="A1054" s="30">
        <v>2</v>
      </c>
      <c r="B1054" s="30" t="s">
        <v>578</v>
      </c>
      <c r="C1054" s="30" t="s">
        <v>360</v>
      </c>
      <c r="D1054" s="30" t="s">
        <v>292</v>
      </c>
      <c r="E1054" s="31" t="s">
        <v>302</v>
      </c>
      <c r="F1054" s="30">
        <v>50268.11</v>
      </c>
      <c r="G1054" s="33">
        <f t="shared" si="16"/>
        <v>901506246.76999569</v>
      </c>
    </row>
    <row r="1055" spans="1:7" ht="31.8">
      <c r="A1055" s="30">
        <v>2</v>
      </c>
      <c r="B1055" s="30" t="s">
        <v>578</v>
      </c>
      <c r="C1055" s="30" t="s">
        <v>360</v>
      </c>
      <c r="D1055" s="30" t="s">
        <v>292</v>
      </c>
      <c r="E1055" s="31" t="s">
        <v>293</v>
      </c>
      <c r="F1055" s="32">
        <v>357139.59</v>
      </c>
      <c r="G1055" s="33">
        <f t="shared" si="16"/>
        <v>901506246.76999569</v>
      </c>
    </row>
    <row r="1056" spans="1:7" ht="31.8">
      <c r="A1056" s="30">
        <v>2</v>
      </c>
      <c r="B1056" s="30" t="s">
        <v>578</v>
      </c>
      <c r="C1056" s="30" t="s">
        <v>360</v>
      </c>
      <c r="D1056" s="30" t="s">
        <v>292</v>
      </c>
      <c r="E1056" s="31" t="s">
        <v>302</v>
      </c>
      <c r="F1056" s="30">
        <v>211754.58</v>
      </c>
      <c r="G1056" s="33">
        <f t="shared" si="16"/>
        <v>901506246.76999569</v>
      </c>
    </row>
    <row r="1057" spans="1:7" ht="31.8">
      <c r="A1057" s="30">
        <v>2</v>
      </c>
      <c r="B1057" s="30" t="s">
        <v>578</v>
      </c>
      <c r="C1057" s="30" t="s">
        <v>360</v>
      </c>
      <c r="D1057" s="30" t="s">
        <v>292</v>
      </c>
      <c r="E1057" s="31" t="s">
        <v>293</v>
      </c>
      <c r="F1057" s="32">
        <v>487486.01</v>
      </c>
      <c r="G1057" s="33">
        <f t="shared" si="16"/>
        <v>901506246.76999569</v>
      </c>
    </row>
    <row r="1058" spans="1:7" ht="31.8">
      <c r="A1058" s="30">
        <v>2</v>
      </c>
      <c r="B1058" s="30" t="s">
        <v>578</v>
      </c>
      <c r="C1058" s="30" t="s">
        <v>360</v>
      </c>
      <c r="D1058" s="30" t="s">
        <v>292</v>
      </c>
      <c r="E1058" s="31" t="s">
        <v>293</v>
      </c>
      <c r="F1058" s="32">
        <v>733314.62</v>
      </c>
      <c r="G1058" s="33">
        <f t="shared" si="16"/>
        <v>901506246.76999569</v>
      </c>
    </row>
    <row r="1059" spans="1:7" ht="42">
      <c r="A1059" s="30">
        <v>1</v>
      </c>
      <c r="B1059" s="30" t="s">
        <v>578</v>
      </c>
      <c r="C1059" s="30" t="s">
        <v>326</v>
      </c>
      <c r="D1059" s="30" t="s">
        <v>292</v>
      </c>
      <c r="E1059" s="31" t="s">
        <v>302</v>
      </c>
      <c r="F1059" s="32">
        <v>336983.34</v>
      </c>
      <c r="G1059" s="33">
        <f t="shared" si="16"/>
        <v>901506246.76999569</v>
      </c>
    </row>
    <row r="1060" spans="1:7" ht="42">
      <c r="A1060" s="30">
        <v>1</v>
      </c>
      <c r="B1060" s="30" t="s">
        <v>578</v>
      </c>
      <c r="C1060" s="30" t="s">
        <v>326</v>
      </c>
      <c r="D1060" s="30" t="s">
        <v>292</v>
      </c>
      <c r="E1060" s="31" t="s">
        <v>293</v>
      </c>
      <c r="F1060" s="32">
        <v>441370.77</v>
      </c>
      <c r="G1060" s="33">
        <f t="shared" si="16"/>
        <v>901506246.76999569</v>
      </c>
    </row>
    <row r="1061" spans="1:7" ht="42">
      <c r="A1061" s="30">
        <v>1</v>
      </c>
      <c r="B1061" s="30" t="s">
        <v>578</v>
      </c>
      <c r="C1061" s="30" t="s">
        <v>326</v>
      </c>
      <c r="D1061" s="30" t="s">
        <v>292</v>
      </c>
      <c r="E1061" s="31" t="s">
        <v>302</v>
      </c>
      <c r="F1061" s="32">
        <v>26459.01</v>
      </c>
      <c r="G1061" s="33">
        <f t="shared" si="16"/>
        <v>901506246.76999569</v>
      </c>
    </row>
    <row r="1062" spans="1:7" ht="21.6">
      <c r="A1062" s="30">
        <v>64</v>
      </c>
      <c r="B1062" s="30" t="s">
        <v>579</v>
      </c>
      <c r="C1062" s="30" t="s">
        <v>365</v>
      </c>
      <c r="D1062" s="30" t="s">
        <v>292</v>
      </c>
      <c r="E1062" s="31" t="s">
        <v>302</v>
      </c>
      <c r="F1062" s="32">
        <v>0.01</v>
      </c>
      <c r="G1062" s="33">
        <f t="shared" si="16"/>
        <v>901506246.76999569</v>
      </c>
    </row>
    <row r="1063" spans="1:7" ht="21.6">
      <c r="A1063" s="30">
        <v>64</v>
      </c>
      <c r="B1063" s="30" t="s">
        <v>579</v>
      </c>
      <c r="C1063" s="30" t="s">
        <v>365</v>
      </c>
      <c r="D1063" s="30" t="s">
        <v>292</v>
      </c>
      <c r="E1063" s="31" t="s">
        <v>302</v>
      </c>
      <c r="F1063" s="32">
        <v>0</v>
      </c>
      <c r="G1063" s="33">
        <f t="shared" si="16"/>
        <v>901506246.76999569</v>
      </c>
    </row>
    <row r="1064" spans="1:7" ht="31.8">
      <c r="A1064" s="30">
        <v>3</v>
      </c>
      <c r="B1064" s="30" t="s">
        <v>580</v>
      </c>
      <c r="C1064" s="30" t="s">
        <v>337</v>
      </c>
      <c r="D1064" s="30" t="s">
        <v>292</v>
      </c>
      <c r="E1064" s="31" t="s">
        <v>413</v>
      </c>
      <c r="F1064" s="30">
        <v>302.83999999999997</v>
      </c>
      <c r="G1064" s="33">
        <f t="shared" si="16"/>
        <v>901506246.76999569</v>
      </c>
    </row>
    <row r="1065" spans="1:7" ht="31.8">
      <c r="A1065" s="30">
        <v>3</v>
      </c>
      <c r="B1065" s="30" t="s">
        <v>580</v>
      </c>
      <c r="C1065" s="30" t="s">
        <v>337</v>
      </c>
      <c r="D1065" s="30" t="s">
        <v>292</v>
      </c>
      <c r="E1065" s="31" t="s">
        <v>413</v>
      </c>
      <c r="F1065" s="32">
        <v>28799.96</v>
      </c>
      <c r="G1065" s="33">
        <f t="shared" si="16"/>
        <v>901506246.76999569</v>
      </c>
    </row>
    <row r="1066" spans="1:7" ht="31.8">
      <c r="A1066" s="30">
        <v>3</v>
      </c>
      <c r="B1066" s="30" t="s">
        <v>580</v>
      </c>
      <c r="C1066" s="30" t="s">
        <v>337</v>
      </c>
      <c r="D1066" s="30" t="s">
        <v>292</v>
      </c>
      <c r="E1066" s="31" t="s">
        <v>413</v>
      </c>
      <c r="F1066" s="32">
        <v>14399.98</v>
      </c>
      <c r="G1066" s="33">
        <f t="shared" si="16"/>
        <v>901506246.76999569</v>
      </c>
    </row>
    <row r="1067" spans="1:7" ht="57.6">
      <c r="A1067" s="30">
        <v>13</v>
      </c>
      <c r="B1067" s="30" t="s">
        <v>580</v>
      </c>
      <c r="C1067" s="30" t="s">
        <v>367</v>
      </c>
      <c r="D1067" s="30" t="s">
        <v>292</v>
      </c>
      <c r="E1067" s="34" t="s">
        <v>413</v>
      </c>
      <c r="F1067" s="32">
        <v>21579.97</v>
      </c>
      <c r="G1067" s="33">
        <f t="shared" si="16"/>
        <v>901506246.76999569</v>
      </c>
    </row>
    <row r="1068" spans="1:7" ht="57.6">
      <c r="A1068" s="30">
        <v>37</v>
      </c>
      <c r="B1068" s="30" t="s">
        <v>580</v>
      </c>
      <c r="C1068" s="30" t="s">
        <v>122</v>
      </c>
      <c r="D1068" s="30" t="s">
        <v>292</v>
      </c>
      <c r="E1068" s="34" t="s">
        <v>413</v>
      </c>
      <c r="F1068" s="32">
        <v>2250</v>
      </c>
      <c r="G1068" s="33">
        <f t="shared" si="16"/>
        <v>901506246.76999569</v>
      </c>
    </row>
    <row r="1069" spans="1:7" ht="57.6">
      <c r="A1069" s="30">
        <v>4</v>
      </c>
      <c r="B1069" s="30" t="s">
        <v>580</v>
      </c>
      <c r="C1069" s="30" t="s">
        <v>355</v>
      </c>
      <c r="D1069" s="30" t="s">
        <v>292</v>
      </c>
      <c r="E1069" s="34" t="s">
        <v>413</v>
      </c>
      <c r="F1069" s="32">
        <v>4499.99</v>
      </c>
      <c r="G1069" s="33">
        <f t="shared" si="16"/>
        <v>901506246.76999569</v>
      </c>
    </row>
    <row r="1070" spans="1:7" ht="42">
      <c r="A1070" s="30">
        <v>1</v>
      </c>
      <c r="B1070" s="30" t="s">
        <v>581</v>
      </c>
      <c r="C1070" s="30" t="s">
        <v>326</v>
      </c>
      <c r="D1070" s="30" t="s">
        <v>292</v>
      </c>
      <c r="E1070" s="34" t="s">
        <v>327</v>
      </c>
      <c r="F1070" s="32">
        <v>7429.25</v>
      </c>
      <c r="G1070" s="33">
        <f t="shared" si="16"/>
        <v>901506246.76999569</v>
      </c>
    </row>
    <row r="1071" spans="1:7" ht="42">
      <c r="A1071" s="30">
        <v>1</v>
      </c>
      <c r="B1071" s="30" t="s">
        <v>581</v>
      </c>
      <c r="C1071" s="30" t="s">
        <v>326</v>
      </c>
      <c r="D1071" s="30" t="s">
        <v>292</v>
      </c>
      <c r="E1071" s="34" t="s">
        <v>327</v>
      </c>
      <c r="F1071" s="32">
        <v>8687.25</v>
      </c>
      <c r="G1071" s="33">
        <f t="shared" si="16"/>
        <v>901506246.76999569</v>
      </c>
    </row>
    <row r="1072" spans="1:7" ht="21.6">
      <c r="A1072" s="30">
        <v>5</v>
      </c>
      <c r="B1072" s="30" t="s">
        <v>581</v>
      </c>
      <c r="C1072" s="30" t="s">
        <v>339</v>
      </c>
      <c r="D1072" s="30" t="s">
        <v>292</v>
      </c>
      <c r="E1072" s="31" t="s">
        <v>327</v>
      </c>
      <c r="F1072" s="32">
        <v>36781.5</v>
      </c>
      <c r="G1072" s="33">
        <f t="shared" si="16"/>
        <v>901506246.76999569</v>
      </c>
    </row>
    <row r="1073" spans="1:7" ht="21.6">
      <c r="A1073" s="30">
        <v>5</v>
      </c>
      <c r="B1073" s="30" t="s">
        <v>581</v>
      </c>
      <c r="C1073" s="30" t="s">
        <v>339</v>
      </c>
      <c r="D1073" s="30" t="s">
        <v>292</v>
      </c>
      <c r="E1073" s="31" t="s">
        <v>327</v>
      </c>
      <c r="F1073" s="32">
        <v>36781.5</v>
      </c>
      <c r="G1073" s="33">
        <f t="shared" si="16"/>
        <v>901506246.76999569</v>
      </c>
    </row>
    <row r="1074" spans="1:7">
      <c r="A1074" s="30">
        <v>15</v>
      </c>
      <c r="B1074" s="30" t="s">
        <v>582</v>
      </c>
      <c r="C1074" s="30" t="s">
        <v>370</v>
      </c>
      <c r="D1074" s="30" t="s">
        <v>292</v>
      </c>
      <c r="E1074" s="31" t="s">
        <v>293</v>
      </c>
      <c r="F1074" s="32">
        <v>63559.25</v>
      </c>
      <c r="G1074" s="33">
        <f t="shared" si="16"/>
        <v>901506246.76999569</v>
      </c>
    </row>
    <row r="1075" spans="1:7" ht="31.8">
      <c r="A1075" s="30">
        <v>6</v>
      </c>
      <c r="B1075" s="30" t="s">
        <v>583</v>
      </c>
      <c r="C1075" s="30" t="s">
        <v>357</v>
      </c>
      <c r="D1075" s="30" t="s">
        <v>292</v>
      </c>
      <c r="E1075" s="31" t="s">
        <v>327</v>
      </c>
      <c r="F1075" s="32">
        <v>36120.68</v>
      </c>
      <c r="G1075" s="33">
        <f t="shared" si="16"/>
        <v>901506246.76999569</v>
      </c>
    </row>
    <row r="1076" spans="1:7" ht="42">
      <c r="A1076" s="30">
        <v>1</v>
      </c>
      <c r="B1076" s="30" t="s">
        <v>583</v>
      </c>
      <c r="C1076" s="30" t="s">
        <v>326</v>
      </c>
      <c r="D1076" s="30" t="s">
        <v>292</v>
      </c>
      <c r="E1076" s="31" t="s">
        <v>327</v>
      </c>
      <c r="F1076" s="32">
        <v>165736.98000000001</v>
      </c>
      <c r="G1076" s="33">
        <f t="shared" si="16"/>
        <v>901506246.76999569</v>
      </c>
    </row>
    <row r="1077" spans="1:7">
      <c r="A1077" s="30">
        <v>5</v>
      </c>
      <c r="B1077" s="30" t="s">
        <v>584</v>
      </c>
      <c r="C1077" s="30" t="s">
        <v>339</v>
      </c>
      <c r="D1077" s="30" t="s">
        <v>292</v>
      </c>
      <c r="E1077" s="31" t="s">
        <v>299</v>
      </c>
      <c r="F1077" s="32">
        <v>54209.48</v>
      </c>
      <c r="G1077" s="33">
        <f t="shared" si="16"/>
        <v>901506246.76999569</v>
      </c>
    </row>
    <row r="1078" spans="1:7" ht="21.6">
      <c r="A1078" s="30">
        <v>16</v>
      </c>
      <c r="B1078" s="30" t="s">
        <v>585</v>
      </c>
      <c r="C1078" s="30" t="s">
        <v>68</v>
      </c>
      <c r="D1078" s="30" t="s">
        <v>292</v>
      </c>
      <c r="E1078" s="31" t="s">
        <v>293</v>
      </c>
      <c r="F1078" s="32">
        <v>6993.54</v>
      </c>
      <c r="G1078" s="33">
        <f t="shared" si="16"/>
        <v>901506246.76999569</v>
      </c>
    </row>
    <row r="1079" spans="1:7" ht="42">
      <c r="A1079" s="30">
        <v>17</v>
      </c>
      <c r="B1079" s="30" t="s">
        <v>585</v>
      </c>
      <c r="C1079" s="30" t="s">
        <v>333</v>
      </c>
      <c r="D1079" s="30" t="s">
        <v>292</v>
      </c>
      <c r="E1079" s="31" t="s">
        <v>299</v>
      </c>
      <c r="F1079" s="32">
        <v>1290</v>
      </c>
      <c r="G1079" s="33">
        <f t="shared" si="16"/>
        <v>901506246.76999569</v>
      </c>
    </row>
    <row r="1080" spans="1:7" ht="21.6">
      <c r="A1080" s="30">
        <v>20</v>
      </c>
      <c r="B1080" s="30" t="s">
        <v>585</v>
      </c>
      <c r="C1080" s="30" t="s">
        <v>574</v>
      </c>
      <c r="D1080" s="30" t="s">
        <v>292</v>
      </c>
      <c r="E1080" s="31" t="s">
        <v>299</v>
      </c>
      <c r="F1080" s="32">
        <v>46796.98</v>
      </c>
      <c r="G1080" s="33">
        <f t="shared" si="16"/>
        <v>901506246.76999569</v>
      </c>
    </row>
    <row r="1081" spans="1:7" ht="21.6">
      <c r="A1081" s="30">
        <v>20</v>
      </c>
      <c r="B1081" s="30" t="s">
        <v>585</v>
      </c>
      <c r="C1081" s="30" t="s">
        <v>574</v>
      </c>
      <c r="D1081" s="30" t="s">
        <v>292</v>
      </c>
      <c r="E1081" s="31" t="s">
        <v>299</v>
      </c>
      <c r="F1081" s="32">
        <v>-46796.98</v>
      </c>
      <c r="G1081" s="33">
        <f t="shared" si="16"/>
        <v>901506246.76999569</v>
      </c>
    </row>
    <row r="1082" spans="1:7" ht="21.6">
      <c r="A1082" s="30">
        <v>18</v>
      </c>
      <c r="B1082" s="30" t="s">
        <v>585</v>
      </c>
      <c r="C1082" s="30" t="s">
        <v>342</v>
      </c>
      <c r="D1082" s="30" t="s">
        <v>292</v>
      </c>
      <c r="E1082" s="31" t="s">
        <v>299</v>
      </c>
      <c r="F1082" s="32">
        <v>6577.4</v>
      </c>
      <c r="G1082" s="33">
        <f t="shared" si="16"/>
        <v>901506246.76999569</v>
      </c>
    </row>
    <row r="1083" spans="1:7" ht="42">
      <c r="A1083" s="30">
        <v>13</v>
      </c>
      <c r="B1083" s="30" t="s">
        <v>586</v>
      </c>
      <c r="C1083" s="30" t="s">
        <v>367</v>
      </c>
      <c r="D1083" s="30" t="s">
        <v>292</v>
      </c>
      <c r="E1083" s="31" t="s">
        <v>293</v>
      </c>
      <c r="F1083" s="32">
        <v>1938.06</v>
      </c>
      <c r="G1083" s="33">
        <f t="shared" si="16"/>
        <v>901506246.76999569</v>
      </c>
    </row>
    <row r="1084" spans="1:7" ht="31.8">
      <c r="A1084" s="30">
        <v>24</v>
      </c>
      <c r="B1084" s="30" t="s">
        <v>587</v>
      </c>
      <c r="C1084" s="30" t="s">
        <v>351</v>
      </c>
      <c r="D1084" s="30" t="s">
        <v>292</v>
      </c>
      <c r="E1084" s="31" t="s">
        <v>588</v>
      </c>
      <c r="F1084" s="32">
        <v>0.08</v>
      </c>
      <c r="G1084" s="33">
        <f t="shared" si="16"/>
        <v>901506246.76999569</v>
      </c>
    </row>
    <row r="1085" spans="1:7" ht="42">
      <c r="A1085" s="30">
        <v>1</v>
      </c>
      <c r="B1085" s="30" t="s">
        <v>589</v>
      </c>
      <c r="C1085" s="30" t="s">
        <v>326</v>
      </c>
      <c r="D1085" s="30" t="s">
        <v>292</v>
      </c>
      <c r="E1085" s="31" t="s">
        <v>319</v>
      </c>
      <c r="F1085" s="32">
        <v>82219.5</v>
      </c>
      <c r="G1085" s="33">
        <f t="shared" si="16"/>
        <v>901506246.76999569</v>
      </c>
    </row>
    <row r="1086" spans="1:7" ht="21.6">
      <c r="A1086" s="30">
        <v>3</v>
      </c>
      <c r="B1086" s="30" t="s">
        <v>590</v>
      </c>
      <c r="C1086" s="30" t="s">
        <v>337</v>
      </c>
      <c r="D1086" s="30" t="s">
        <v>292</v>
      </c>
      <c r="E1086" s="31" t="s">
        <v>413</v>
      </c>
      <c r="F1086" s="32">
        <v>0</v>
      </c>
      <c r="G1086" s="33">
        <f t="shared" si="16"/>
        <v>901506246.76999569</v>
      </c>
    </row>
    <row r="1087" spans="1:7" ht="42">
      <c r="A1087" s="30">
        <v>1</v>
      </c>
      <c r="B1087" s="30" t="s">
        <v>590</v>
      </c>
      <c r="C1087" s="30" t="s">
        <v>326</v>
      </c>
      <c r="D1087" s="30" t="s">
        <v>292</v>
      </c>
      <c r="E1087" s="31" t="s">
        <v>413</v>
      </c>
      <c r="F1087" s="32">
        <v>0</v>
      </c>
      <c r="G1087" s="33">
        <f t="shared" si="16"/>
        <v>901506246.76999569</v>
      </c>
    </row>
    <row r="1088" spans="1:7" ht="31.8">
      <c r="A1088" s="30">
        <v>14</v>
      </c>
      <c r="B1088" s="30" t="s">
        <v>591</v>
      </c>
      <c r="C1088" s="30" t="s">
        <v>66</v>
      </c>
      <c r="D1088" s="30" t="s">
        <v>292</v>
      </c>
      <c r="E1088" s="31" t="s">
        <v>352</v>
      </c>
      <c r="F1088" s="30">
        <v>33195.11</v>
      </c>
      <c r="G1088" s="33">
        <f t="shared" si="16"/>
        <v>901506246.76999569</v>
      </c>
    </row>
    <row r="1089" spans="1:7" ht="21.6">
      <c r="A1089" s="30">
        <v>5</v>
      </c>
      <c r="B1089" s="30" t="s">
        <v>592</v>
      </c>
      <c r="C1089" s="30" t="s">
        <v>339</v>
      </c>
      <c r="D1089" s="30" t="s">
        <v>292</v>
      </c>
      <c r="E1089" s="31" t="s">
        <v>327</v>
      </c>
      <c r="F1089" s="32">
        <v>41873.82</v>
      </c>
      <c r="G1089" s="33">
        <f t="shared" si="16"/>
        <v>901506246.76999569</v>
      </c>
    </row>
    <row r="1090" spans="1:7" ht="21.6">
      <c r="A1090" s="30">
        <v>5</v>
      </c>
      <c r="B1090" s="30" t="s">
        <v>592</v>
      </c>
      <c r="C1090" s="30" t="s">
        <v>339</v>
      </c>
      <c r="D1090" s="30" t="s">
        <v>292</v>
      </c>
      <c r="E1090" s="31" t="s">
        <v>327</v>
      </c>
      <c r="F1090" s="32">
        <v>11376.07</v>
      </c>
      <c r="G1090" s="33">
        <f t="shared" si="16"/>
        <v>901506246.76999569</v>
      </c>
    </row>
    <row r="1091" spans="1:7" ht="21.6">
      <c r="A1091" s="30">
        <v>5</v>
      </c>
      <c r="B1091" s="30" t="s">
        <v>592</v>
      </c>
      <c r="C1091" s="30" t="s">
        <v>339</v>
      </c>
      <c r="D1091" s="30" t="s">
        <v>292</v>
      </c>
      <c r="E1091" s="31" t="s">
        <v>293</v>
      </c>
      <c r="F1091" s="30">
        <v>496540.74</v>
      </c>
      <c r="G1091" s="33">
        <f t="shared" ref="G1091:G1154" si="17">SUM($F$2:$F$100000)</f>
        <v>901506246.76999569</v>
      </c>
    </row>
    <row r="1092" spans="1:7" ht="28.8">
      <c r="A1092" s="30">
        <v>5</v>
      </c>
      <c r="B1092" s="30" t="s">
        <v>592</v>
      </c>
      <c r="C1092" s="30" t="s">
        <v>339</v>
      </c>
      <c r="D1092" s="30" t="s">
        <v>292</v>
      </c>
      <c r="E1092" s="34" t="s">
        <v>327</v>
      </c>
      <c r="F1092" s="32">
        <v>7350.65</v>
      </c>
      <c r="G1092" s="33">
        <f t="shared" si="17"/>
        <v>901506246.76999569</v>
      </c>
    </row>
    <row r="1093" spans="1:7" ht="21.6">
      <c r="A1093" s="30">
        <v>5</v>
      </c>
      <c r="B1093" s="30" t="s">
        <v>592</v>
      </c>
      <c r="C1093" s="30" t="s">
        <v>339</v>
      </c>
      <c r="D1093" s="30" t="s">
        <v>292</v>
      </c>
      <c r="E1093" s="31" t="s">
        <v>327</v>
      </c>
      <c r="F1093" s="32">
        <v>2998334.38</v>
      </c>
      <c r="G1093" s="33">
        <f t="shared" si="17"/>
        <v>901506246.76999569</v>
      </c>
    </row>
    <row r="1094" spans="1:7" ht="21.6">
      <c r="A1094" s="30">
        <v>5</v>
      </c>
      <c r="B1094" s="30" t="s">
        <v>592</v>
      </c>
      <c r="C1094" s="30" t="s">
        <v>339</v>
      </c>
      <c r="D1094" s="30" t="s">
        <v>292</v>
      </c>
      <c r="E1094" s="31" t="s">
        <v>327</v>
      </c>
      <c r="F1094" s="32">
        <v>189491.13</v>
      </c>
      <c r="G1094" s="33">
        <f t="shared" si="17"/>
        <v>901506246.76999569</v>
      </c>
    </row>
    <row r="1095" spans="1:7" ht="21.6">
      <c r="A1095" s="30">
        <v>16</v>
      </c>
      <c r="B1095" s="30" t="s">
        <v>593</v>
      </c>
      <c r="C1095" s="30" t="s">
        <v>68</v>
      </c>
      <c r="D1095" s="30" t="s">
        <v>292</v>
      </c>
      <c r="E1095" s="31" t="s">
        <v>302</v>
      </c>
      <c r="F1095" s="32">
        <v>0.02</v>
      </c>
      <c r="G1095" s="33">
        <f t="shared" si="17"/>
        <v>901506246.76999569</v>
      </c>
    </row>
    <row r="1096" spans="1:7" ht="21.6">
      <c r="A1096" s="30">
        <v>16</v>
      </c>
      <c r="B1096" s="30" t="s">
        <v>593</v>
      </c>
      <c r="C1096" s="30" t="s">
        <v>68</v>
      </c>
      <c r="D1096" s="30" t="s">
        <v>292</v>
      </c>
      <c r="E1096" s="31" t="s">
        <v>302</v>
      </c>
      <c r="F1096" s="32">
        <v>0.43</v>
      </c>
      <c r="G1096" s="33">
        <f t="shared" si="17"/>
        <v>901506246.76999569</v>
      </c>
    </row>
    <row r="1097" spans="1:7" ht="21.6">
      <c r="A1097" s="30">
        <v>16</v>
      </c>
      <c r="B1097" s="30" t="s">
        <v>593</v>
      </c>
      <c r="C1097" s="30" t="s">
        <v>68</v>
      </c>
      <c r="D1097" s="30" t="s">
        <v>292</v>
      </c>
      <c r="E1097" s="31" t="s">
        <v>293</v>
      </c>
      <c r="F1097" s="32">
        <v>0.08</v>
      </c>
      <c r="G1097" s="33">
        <f t="shared" si="17"/>
        <v>901506246.76999569</v>
      </c>
    </row>
    <row r="1098" spans="1:7" ht="31.8">
      <c r="A1098" s="30">
        <v>4</v>
      </c>
      <c r="B1098" s="30" t="s">
        <v>593</v>
      </c>
      <c r="C1098" s="30" t="s">
        <v>355</v>
      </c>
      <c r="D1098" s="30" t="s">
        <v>292</v>
      </c>
      <c r="E1098" s="31" t="s">
        <v>302</v>
      </c>
      <c r="F1098" s="30">
        <v>0</v>
      </c>
      <c r="G1098" s="33">
        <f t="shared" si="17"/>
        <v>901506246.76999569</v>
      </c>
    </row>
    <row r="1099" spans="1:7" ht="42">
      <c r="A1099" s="30">
        <v>1</v>
      </c>
      <c r="B1099" s="30" t="s">
        <v>308</v>
      </c>
      <c r="C1099" s="30" t="s">
        <v>326</v>
      </c>
      <c r="D1099" s="30" t="s">
        <v>292</v>
      </c>
      <c r="E1099" s="31" t="s">
        <v>302</v>
      </c>
      <c r="F1099" s="32">
        <v>0</v>
      </c>
      <c r="G1099" s="33">
        <f t="shared" si="17"/>
        <v>901506246.76999569</v>
      </c>
    </row>
    <row r="1100" spans="1:7" ht="42">
      <c r="A1100" s="30">
        <v>17</v>
      </c>
      <c r="B1100" s="30" t="s">
        <v>308</v>
      </c>
      <c r="C1100" s="30" t="s">
        <v>333</v>
      </c>
      <c r="D1100" s="30" t="s">
        <v>292</v>
      </c>
      <c r="E1100" s="31" t="s">
        <v>302</v>
      </c>
      <c r="F1100" s="32">
        <v>0</v>
      </c>
      <c r="G1100" s="33">
        <f t="shared" si="17"/>
        <v>901506246.76999569</v>
      </c>
    </row>
    <row r="1101" spans="1:7" ht="21.6">
      <c r="A1101" s="30">
        <v>3</v>
      </c>
      <c r="B1101" s="30" t="s">
        <v>308</v>
      </c>
      <c r="C1101" s="30" t="s">
        <v>337</v>
      </c>
      <c r="D1101" s="30" t="s">
        <v>292</v>
      </c>
      <c r="E1101" s="31" t="s">
        <v>302</v>
      </c>
      <c r="F1101" s="32">
        <v>396.51</v>
      </c>
      <c r="G1101" s="33">
        <f t="shared" si="17"/>
        <v>901506246.76999569</v>
      </c>
    </row>
    <row r="1102" spans="1:7" ht="31.8">
      <c r="A1102" s="30">
        <v>12</v>
      </c>
      <c r="B1102" s="30" t="s">
        <v>308</v>
      </c>
      <c r="C1102" s="30" t="s">
        <v>336</v>
      </c>
      <c r="D1102" s="30" t="s">
        <v>292</v>
      </c>
      <c r="E1102" s="31" t="s">
        <v>302</v>
      </c>
      <c r="F1102" s="32">
        <v>43291.199999999997</v>
      </c>
      <c r="G1102" s="33">
        <f t="shared" si="17"/>
        <v>901506246.76999569</v>
      </c>
    </row>
    <row r="1103" spans="1:7" ht="21.6">
      <c r="A1103" s="30">
        <v>6</v>
      </c>
      <c r="B1103" s="30" t="s">
        <v>594</v>
      </c>
      <c r="C1103" s="30" t="s">
        <v>357</v>
      </c>
      <c r="D1103" s="30" t="s">
        <v>292</v>
      </c>
      <c r="E1103" s="31" t="s">
        <v>302</v>
      </c>
      <c r="F1103" s="32">
        <v>19662</v>
      </c>
      <c r="G1103" s="33">
        <f t="shared" si="17"/>
        <v>901506246.76999569</v>
      </c>
    </row>
    <row r="1104" spans="1:7" ht="21.6">
      <c r="A1104" s="30">
        <v>5</v>
      </c>
      <c r="B1104" s="30" t="s">
        <v>595</v>
      </c>
      <c r="C1104" s="30" t="s">
        <v>339</v>
      </c>
      <c r="D1104" s="30" t="s">
        <v>292</v>
      </c>
      <c r="E1104" s="31" t="s">
        <v>413</v>
      </c>
      <c r="F1104" s="30">
        <v>565</v>
      </c>
      <c r="G1104" s="33">
        <f t="shared" si="17"/>
        <v>901506246.76999569</v>
      </c>
    </row>
    <row r="1105" spans="1:7" ht="42">
      <c r="A1105" s="30">
        <v>1</v>
      </c>
      <c r="B1105" s="30" t="s">
        <v>595</v>
      </c>
      <c r="C1105" s="30" t="s">
        <v>326</v>
      </c>
      <c r="D1105" s="30" t="s">
        <v>292</v>
      </c>
      <c r="E1105" s="31" t="s">
        <v>413</v>
      </c>
      <c r="F1105" s="32">
        <v>2373</v>
      </c>
      <c r="G1105" s="33">
        <f t="shared" si="17"/>
        <v>901506246.76999569</v>
      </c>
    </row>
    <row r="1106" spans="1:7" ht="42">
      <c r="A1106" s="30">
        <v>1</v>
      </c>
      <c r="B1106" s="30" t="s">
        <v>595</v>
      </c>
      <c r="C1106" s="30" t="s">
        <v>326</v>
      </c>
      <c r="D1106" s="30" t="s">
        <v>292</v>
      </c>
      <c r="E1106" s="31" t="s">
        <v>413</v>
      </c>
      <c r="F1106" s="30">
        <v>1243</v>
      </c>
      <c r="G1106" s="33">
        <f t="shared" si="17"/>
        <v>901506246.76999569</v>
      </c>
    </row>
    <row r="1107" spans="1:7" ht="42">
      <c r="A1107" s="30">
        <v>13</v>
      </c>
      <c r="B1107" s="30" t="s">
        <v>595</v>
      </c>
      <c r="C1107" s="30" t="s">
        <v>367</v>
      </c>
      <c r="D1107" s="30" t="s">
        <v>292</v>
      </c>
      <c r="E1107" s="31" t="s">
        <v>413</v>
      </c>
      <c r="F1107" s="32">
        <v>4237.5</v>
      </c>
      <c r="G1107" s="33">
        <f t="shared" si="17"/>
        <v>901506246.76999569</v>
      </c>
    </row>
    <row r="1108" spans="1:7" ht="42">
      <c r="A1108" s="30">
        <v>1</v>
      </c>
      <c r="B1108" s="30" t="s">
        <v>596</v>
      </c>
      <c r="C1108" s="30" t="s">
        <v>326</v>
      </c>
      <c r="D1108" s="30" t="s">
        <v>292</v>
      </c>
      <c r="E1108" s="31" t="s">
        <v>293</v>
      </c>
      <c r="F1108" s="32">
        <v>0.01</v>
      </c>
      <c r="G1108" s="33">
        <f t="shared" si="17"/>
        <v>901506246.76999569</v>
      </c>
    </row>
    <row r="1109" spans="1:7" ht="62.4">
      <c r="A1109" s="30">
        <v>8</v>
      </c>
      <c r="B1109" s="30" t="s">
        <v>597</v>
      </c>
      <c r="C1109" s="30" t="s">
        <v>335</v>
      </c>
      <c r="D1109" s="30" t="s">
        <v>292</v>
      </c>
      <c r="E1109" s="31" t="s">
        <v>327</v>
      </c>
      <c r="F1109" s="32">
        <v>72.3</v>
      </c>
      <c r="G1109" s="33">
        <f t="shared" si="17"/>
        <v>901506246.76999569</v>
      </c>
    </row>
    <row r="1110" spans="1:7" ht="62.4">
      <c r="A1110" s="30">
        <v>4</v>
      </c>
      <c r="B1110" s="30" t="s">
        <v>597</v>
      </c>
      <c r="C1110" s="30" t="s">
        <v>355</v>
      </c>
      <c r="D1110" s="30" t="s">
        <v>292</v>
      </c>
      <c r="E1110" s="31" t="s">
        <v>327</v>
      </c>
      <c r="F1110" s="32">
        <v>23928.35</v>
      </c>
      <c r="G1110" s="33">
        <f t="shared" si="17"/>
        <v>901506246.76999569</v>
      </c>
    </row>
    <row r="1111" spans="1:7" ht="62.4">
      <c r="A1111" s="30">
        <v>1</v>
      </c>
      <c r="B1111" s="30" t="s">
        <v>597</v>
      </c>
      <c r="C1111" s="30" t="s">
        <v>326</v>
      </c>
      <c r="D1111" s="30" t="s">
        <v>292</v>
      </c>
      <c r="E1111" s="31" t="s">
        <v>327</v>
      </c>
      <c r="F1111" s="32">
        <v>6812.5</v>
      </c>
      <c r="G1111" s="33">
        <f t="shared" si="17"/>
        <v>901506246.76999569</v>
      </c>
    </row>
    <row r="1112" spans="1:7" ht="62.4">
      <c r="A1112" s="30">
        <v>6</v>
      </c>
      <c r="B1112" s="30" t="s">
        <v>597</v>
      </c>
      <c r="C1112" s="30" t="s">
        <v>357</v>
      </c>
      <c r="D1112" s="30" t="s">
        <v>292</v>
      </c>
      <c r="E1112" s="31" t="s">
        <v>327</v>
      </c>
      <c r="F1112" s="32">
        <v>3904.5</v>
      </c>
      <c r="G1112" s="33">
        <f t="shared" si="17"/>
        <v>901506246.76999569</v>
      </c>
    </row>
    <row r="1113" spans="1:7" ht="62.4">
      <c r="A1113" s="30">
        <v>1000029</v>
      </c>
      <c r="B1113" s="30" t="s">
        <v>597</v>
      </c>
      <c r="C1113" s="30" t="s">
        <v>598</v>
      </c>
      <c r="D1113" s="30" t="s">
        <v>292</v>
      </c>
      <c r="E1113" s="34" t="s">
        <v>327</v>
      </c>
      <c r="F1113" s="32">
        <v>69850.080000000002</v>
      </c>
      <c r="G1113" s="33">
        <f t="shared" si="17"/>
        <v>901506246.76999569</v>
      </c>
    </row>
    <row r="1114" spans="1:7" ht="62.4">
      <c r="A1114" s="30">
        <v>12</v>
      </c>
      <c r="B1114" s="30" t="s">
        <v>597</v>
      </c>
      <c r="C1114" s="30" t="s">
        <v>336</v>
      </c>
      <c r="D1114" s="30" t="s">
        <v>292</v>
      </c>
      <c r="E1114" s="34" t="s">
        <v>302</v>
      </c>
      <c r="F1114" s="32">
        <v>67228.09</v>
      </c>
      <c r="G1114" s="33">
        <f t="shared" si="17"/>
        <v>901506246.76999569</v>
      </c>
    </row>
    <row r="1115" spans="1:7" ht="62.4">
      <c r="A1115" s="30">
        <v>8</v>
      </c>
      <c r="B1115" s="30" t="s">
        <v>597</v>
      </c>
      <c r="C1115" s="30" t="s">
        <v>335</v>
      </c>
      <c r="D1115" s="30" t="s">
        <v>292</v>
      </c>
      <c r="E1115" s="34" t="s">
        <v>302</v>
      </c>
      <c r="F1115" s="32">
        <v>17620.3</v>
      </c>
      <c r="G1115" s="33">
        <f t="shared" si="17"/>
        <v>901506246.76999569</v>
      </c>
    </row>
    <row r="1116" spans="1:7" ht="62.4">
      <c r="A1116" s="30">
        <v>1</v>
      </c>
      <c r="B1116" s="30" t="s">
        <v>597</v>
      </c>
      <c r="C1116" s="30" t="s">
        <v>326</v>
      </c>
      <c r="D1116" s="30" t="s">
        <v>292</v>
      </c>
      <c r="E1116" s="31" t="s">
        <v>302</v>
      </c>
      <c r="F1116" s="32">
        <v>7450</v>
      </c>
      <c r="G1116" s="33">
        <f t="shared" si="17"/>
        <v>901506246.76999569</v>
      </c>
    </row>
    <row r="1117" spans="1:7" ht="62.4">
      <c r="A1117" s="30">
        <v>6</v>
      </c>
      <c r="B1117" s="30" t="s">
        <v>597</v>
      </c>
      <c r="C1117" s="30" t="s">
        <v>357</v>
      </c>
      <c r="D1117" s="30" t="s">
        <v>292</v>
      </c>
      <c r="E1117" s="31" t="s">
        <v>327</v>
      </c>
      <c r="F1117" s="32">
        <v>1841.1</v>
      </c>
      <c r="G1117" s="33">
        <f t="shared" si="17"/>
        <v>901506246.76999569</v>
      </c>
    </row>
    <row r="1118" spans="1:7" ht="62.4">
      <c r="A1118" s="30">
        <v>5</v>
      </c>
      <c r="B1118" s="30" t="s">
        <v>597</v>
      </c>
      <c r="C1118" s="30" t="s">
        <v>339</v>
      </c>
      <c r="D1118" s="30" t="s">
        <v>292</v>
      </c>
      <c r="E1118" s="31" t="s">
        <v>327</v>
      </c>
      <c r="F1118" s="32">
        <v>4913.3999999999996</v>
      </c>
      <c r="G1118" s="33">
        <f t="shared" si="17"/>
        <v>901506246.76999569</v>
      </c>
    </row>
    <row r="1119" spans="1:7" ht="62.4">
      <c r="A1119" s="30">
        <v>1</v>
      </c>
      <c r="B1119" s="30" t="s">
        <v>597</v>
      </c>
      <c r="C1119" s="30" t="s">
        <v>326</v>
      </c>
      <c r="D1119" s="30" t="s">
        <v>292</v>
      </c>
      <c r="E1119" s="31" t="s">
        <v>302</v>
      </c>
      <c r="F1119" s="32">
        <v>15000</v>
      </c>
      <c r="G1119" s="33">
        <f t="shared" si="17"/>
        <v>901506246.76999569</v>
      </c>
    </row>
    <row r="1120" spans="1:7" ht="62.4">
      <c r="A1120" s="30">
        <v>13</v>
      </c>
      <c r="B1120" s="30" t="s">
        <v>597</v>
      </c>
      <c r="C1120" s="30" t="s">
        <v>367</v>
      </c>
      <c r="D1120" s="30" t="s">
        <v>292</v>
      </c>
      <c r="E1120" s="31" t="s">
        <v>302</v>
      </c>
      <c r="F1120" s="32">
        <v>5608.8</v>
      </c>
      <c r="G1120" s="33">
        <f t="shared" si="17"/>
        <v>901506246.76999569</v>
      </c>
    </row>
    <row r="1121" spans="1:7" ht="62.4">
      <c r="A1121" s="30">
        <v>12</v>
      </c>
      <c r="B1121" s="30" t="s">
        <v>597</v>
      </c>
      <c r="C1121" s="30" t="s">
        <v>336</v>
      </c>
      <c r="D1121" s="30" t="s">
        <v>292</v>
      </c>
      <c r="E1121" s="31" t="s">
        <v>302</v>
      </c>
      <c r="F1121" s="32">
        <v>484.5</v>
      </c>
      <c r="G1121" s="33">
        <f t="shared" si="17"/>
        <v>901506246.76999569</v>
      </c>
    </row>
    <row r="1122" spans="1:7" ht="62.4">
      <c r="A1122" s="30">
        <v>57</v>
      </c>
      <c r="B1122" s="30" t="s">
        <v>597</v>
      </c>
      <c r="C1122" s="30" t="s">
        <v>403</v>
      </c>
      <c r="D1122" s="30" t="s">
        <v>292</v>
      </c>
      <c r="E1122" s="31" t="s">
        <v>302</v>
      </c>
      <c r="F1122" s="32">
        <v>1808</v>
      </c>
      <c r="G1122" s="33">
        <f t="shared" si="17"/>
        <v>901506246.76999569</v>
      </c>
    </row>
    <row r="1123" spans="1:7" ht="21.6">
      <c r="A1123" s="30">
        <v>5</v>
      </c>
      <c r="B1123" s="30" t="s">
        <v>599</v>
      </c>
      <c r="C1123" s="30" t="s">
        <v>339</v>
      </c>
      <c r="D1123" s="30" t="s">
        <v>292</v>
      </c>
      <c r="E1123" s="31" t="s">
        <v>327</v>
      </c>
      <c r="F1123" s="32">
        <v>1675.37</v>
      </c>
      <c r="G1123" s="33">
        <f t="shared" si="17"/>
        <v>901506246.76999569</v>
      </c>
    </row>
    <row r="1124" spans="1:7" ht="21.6">
      <c r="A1124" s="30">
        <v>15</v>
      </c>
      <c r="B1124" s="30" t="s">
        <v>599</v>
      </c>
      <c r="C1124" s="30" t="s">
        <v>345</v>
      </c>
      <c r="D1124" s="30" t="s">
        <v>292</v>
      </c>
      <c r="E1124" s="31" t="s">
        <v>327</v>
      </c>
      <c r="F1124" s="32">
        <v>589.53</v>
      </c>
      <c r="G1124" s="33">
        <f t="shared" si="17"/>
        <v>901506246.76999569</v>
      </c>
    </row>
    <row r="1125" spans="1:7" ht="21.6">
      <c r="A1125" s="30">
        <v>18</v>
      </c>
      <c r="B1125" s="30" t="s">
        <v>600</v>
      </c>
      <c r="C1125" s="30" t="s">
        <v>342</v>
      </c>
      <c r="D1125" s="30" t="s">
        <v>292</v>
      </c>
      <c r="E1125" s="31" t="s">
        <v>299</v>
      </c>
      <c r="F1125" s="32">
        <v>2291.04</v>
      </c>
      <c r="G1125" s="33">
        <f t="shared" si="17"/>
        <v>901506246.76999569</v>
      </c>
    </row>
    <row r="1126" spans="1:7" ht="28.8">
      <c r="A1126" s="30">
        <v>15</v>
      </c>
      <c r="B1126" s="30" t="s">
        <v>600</v>
      </c>
      <c r="C1126" s="30" t="s">
        <v>345</v>
      </c>
      <c r="D1126" s="30" t="s">
        <v>292</v>
      </c>
      <c r="E1126" s="34" t="s">
        <v>299</v>
      </c>
      <c r="F1126" s="32">
        <v>12275.7</v>
      </c>
      <c r="G1126" s="33">
        <f t="shared" si="17"/>
        <v>901506246.76999569</v>
      </c>
    </row>
    <row r="1127" spans="1:7" ht="28.8">
      <c r="A1127" s="30">
        <v>15</v>
      </c>
      <c r="B1127" s="30" t="s">
        <v>600</v>
      </c>
      <c r="C1127" s="30" t="s">
        <v>345</v>
      </c>
      <c r="D1127" s="30" t="s">
        <v>292</v>
      </c>
      <c r="E1127" s="34" t="s">
        <v>299</v>
      </c>
      <c r="F1127" s="32">
        <v>7809.15</v>
      </c>
      <c r="G1127" s="33">
        <f t="shared" si="17"/>
        <v>901506246.76999569</v>
      </c>
    </row>
    <row r="1128" spans="1:7">
      <c r="A1128" s="30">
        <v>15</v>
      </c>
      <c r="B1128" s="30" t="s">
        <v>600</v>
      </c>
      <c r="C1128" s="30" t="s">
        <v>370</v>
      </c>
      <c r="D1128" s="30" t="s">
        <v>292</v>
      </c>
      <c r="E1128" s="31" t="s">
        <v>299</v>
      </c>
      <c r="F1128" s="32">
        <v>10051.27</v>
      </c>
      <c r="G1128" s="33">
        <f t="shared" si="17"/>
        <v>901506246.76999569</v>
      </c>
    </row>
    <row r="1129" spans="1:7" ht="31.8">
      <c r="A1129" s="30">
        <v>15</v>
      </c>
      <c r="B1129" s="30" t="s">
        <v>601</v>
      </c>
      <c r="C1129" s="30" t="s">
        <v>370</v>
      </c>
      <c r="D1129" s="30" t="s">
        <v>292</v>
      </c>
      <c r="E1129" s="31" t="s">
        <v>299</v>
      </c>
      <c r="F1129" s="32">
        <v>57342.73</v>
      </c>
      <c r="G1129" s="33">
        <f t="shared" si="17"/>
        <v>901506246.76999569</v>
      </c>
    </row>
    <row r="1130" spans="1:7" ht="42">
      <c r="A1130" s="30">
        <v>1</v>
      </c>
      <c r="B1130" s="30" t="s">
        <v>601</v>
      </c>
      <c r="C1130" s="30" t="s">
        <v>326</v>
      </c>
      <c r="D1130" s="30" t="s">
        <v>292</v>
      </c>
      <c r="E1130" s="31" t="s">
        <v>327</v>
      </c>
      <c r="F1130" s="30">
        <v>259000</v>
      </c>
      <c r="G1130" s="33">
        <f t="shared" si="17"/>
        <v>901506246.76999569</v>
      </c>
    </row>
    <row r="1131" spans="1:7" ht="42">
      <c r="A1131" s="30">
        <v>1</v>
      </c>
      <c r="B1131" s="30" t="s">
        <v>601</v>
      </c>
      <c r="C1131" s="30" t="s">
        <v>326</v>
      </c>
      <c r="D1131" s="30" t="s">
        <v>292</v>
      </c>
      <c r="E1131" s="31" t="s">
        <v>327</v>
      </c>
      <c r="F1131" s="32">
        <v>30000</v>
      </c>
      <c r="G1131" s="33">
        <f t="shared" si="17"/>
        <v>901506246.76999569</v>
      </c>
    </row>
    <row r="1132" spans="1:7" ht="42">
      <c r="A1132" s="30">
        <v>1</v>
      </c>
      <c r="B1132" s="30" t="s">
        <v>601</v>
      </c>
      <c r="C1132" s="30" t="s">
        <v>326</v>
      </c>
      <c r="D1132" s="30" t="s">
        <v>292</v>
      </c>
      <c r="E1132" s="34" t="s">
        <v>299</v>
      </c>
      <c r="F1132" s="32">
        <v>44340</v>
      </c>
      <c r="G1132" s="33">
        <f t="shared" si="17"/>
        <v>901506246.76999569</v>
      </c>
    </row>
    <row r="1133" spans="1:7" ht="42">
      <c r="A1133" s="30">
        <v>1</v>
      </c>
      <c r="B1133" s="30" t="s">
        <v>601</v>
      </c>
      <c r="C1133" s="30" t="s">
        <v>326</v>
      </c>
      <c r="D1133" s="30" t="s">
        <v>292</v>
      </c>
      <c r="E1133" s="31" t="s">
        <v>299</v>
      </c>
      <c r="F1133" s="32">
        <v>496226.83</v>
      </c>
      <c r="G1133" s="33">
        <f t="shared" si="17"/>
        <v>901506246.76999569</v>
      </c>
    </row>
    <row r="1134" spans="1:7" ht="31.8">
      <c r="A1134" s="30">
        <v>14</v>
      </c>
      <c r="B1134" s="30" t="s">
        <v>602</v>
      </c>
      <c r="C1134" s="30" t="s">
        <v>66</v>
      </c>
      <c r="D1134" s="30" t="s">
        <v>292</v>
      </c>
      <c r="E1134" s="31" t="s">
        <v>299</v>
      </c>
      <c r="F1134" s="32">
        <v>33035.24</v>
      </c>
      <c r="G1134" s="33">
        <f t="shared" si="17"/>
        <v>901506246.76999569</v>
      </c>
    </row>
    <row r="1135" spans="1:7" ht="31.8">
      <c r="A1135" s="30">
        <v>14</v>
      </c>
      <c r="B1135" s="30" t="s">
        <v>602</v>
      </c>
      <c r="C1135" s="30" t="s">
        <v>66</v>
      </c>
      <c r="D1135" s="30" t="s">
        <v>292</v>
      </c>
      <c r="E1135" s="34" t="s">
        <v>299</v>
      </c>
      <c r="F1135" s="32">
        <v>92220.21</v>
      </c>
      <c r="G1135" s="33">
        <f t="shared" si="17"/>
        <v>901506246.76999569</v>
      </c>
    </row>
    <row r="1136" spans="1:7" ht="31.8">
      <c r="A1136" s="30">
        <v>14</v>
      </c>
      <c r="B1136" s="30" t="s">
        <v>602</v>
      </c>
      <c r="C1136" s="30" t="s">
        <v>66</v>
      </c>
      <c r="D1136" s="30" t="s">
        <v>292</v>
      </c>
      <c r="E1136" s="31" t="s">
        <v>299</v>
      </c>
      <c r="F1136" s="32">
        <v>52029.08</v>
      </c>
      <c r="G1136" s="33">
        <f t="shared" si="17"/>
        <v>901506246.76999569</v>
      </c>
    </row>
    <row r="1137" spans="1:7" ht="21.6">
      <c r="A1137" s="30">
        <v>6</v>
      </c>
      <c r="B1137" s="30" t="s">
        <v>602</v>
      </c>
      <c r="C1137" s="30" t="s">
        <v>357</v>
      </c>
      <c r="D1137" s="30" t="s">
        <v>292</v>
      </c>
      <c r="E1137" s="31" t="s">
        <v>299</v>
      </c>
      <c r="F1137" s="32">
        <v>245258.17</v>
      </c>
      <c r="G1137" s="33">
        <f t="shared" si="17"/>
        <v>901506246.76999569</v>
      </c>
    </row>
    <row r="1138" spans="1:7" ht="31.8">
      <c r="A1138" s="30">
        <v>5</v>
      </c>
      <c r="B1138" s="30" t="s">
        <v>603</v>
      </c>
      <c r="C1138" s="30" t="s">
        <v>339</v>
      </c>
      <c r="D1138" s="30" t="s">
        <v>292</v>
      </c>
      <c r="E1138" s="31" t="s">
        <v>293</v>
      </c>
      <c r="F1138" s="32">
        <v>14.9</v>
      </c>
      <c r="G1138" s="33">
        <f t="shared" si="17"/>
        <v>901506246.76999569</v>
      </c>
    </row>
    <row r="1139" spans="1:7" ht="21.6">
      <c r="A1139" s="30">
        <v>15</v>
      </c>
      <c r="B1139" s="30" t="s">
        <v>604</v>
      </c>
      <c r="C1139" s="30" t="s">
        <v>345</v>
      </c>
      <c r="D1139" s="30" t="s">
        <v>292</v>
      </c>
      <c r="E1139" s="31" t="s">
        <v>302</v>
      </c>
      <c r="F1139" s="32">
        <v>0</v>
      </c>
      <c r="G1139" s="33">
        <f t="shared" si="17"/>
        <v>901506246.76999569</v>
      </c>
    </row>
    <row r="1140" spans="1:7" ht="21.6">
      <c r="A1140" s="30">
        <v>18</v>
      </c>
      <c r="B1140" s="30" t="s">
        <v>604</v>
      </c>
      <c r="C1140" s="30" t="s">
        <v>342</v>
      </c>
      <c r="D1140" s="30" t="s">
        <v>292</v>
      </c>
      <c r="E1140" s="31" t="s">
        <v>302</v>
      </c>
      <c r="F1140" s="32">
        <v>0</v>
      </c>
      <c r="G1140" s="33">
        <f t="shared" si="17"/>
        <v>901506246.76999569</v>
      </c>
    </row>
    <row r="1141" spans="1:7" ht="21.6">
      <c r="A1141" s="30">
        <v>3</v>
      </c>
      <c r="B1141" s="30" t="s">
        <v>604</v>
      </c>
      <c r="C1141" s="30" t="s">
        <v>337</v>
      </c>
      <c r="D1141" s="30" t="s">
        <v>292</v>
      </c>
      <c r="E1141" s="31" t="s">
        <v>302</v>
      </c>
      <c r="F1141" s="32">
        <v>0</v>
      </c>
      <c r="G1141" s="33">
        <f t="shared" si="17"/>
        <v>901506246.76999569</v>
      </c>
    </row>
    <row r="1142" spans="1:7" ht="28.8">
      <c r="A1142" s="30">
        <v>3</v>
      </c>
      <c r="B1142" s="30" t="s">
        <v>604</v>
      </c>
      <c r="C1142" s="30" t="s">
        <v>337</v>
      </c>
      <c r="D1142" s="30" t="s">
        <v>292</v>
      </c>
      <c r="E1142" s="34" t="s">
        <v>302</v>
      </c>
      <c r="F1142" s="32">
        <v>0</v>
      </c>
      <c r="G1142" s="33">
        <f t="shared" si="17"/>
        <v>901506246.76999569</v>
      </c>
    </row>
    <row r="1143" spans="1:7" ht="28.8">
      <c r="A1143" s="30">
        <v>3</v>
      </c>
      <c r="B1143" s="30" t="s">
        <v>604</v>
      </c>
      <c r="C1143" s="30" t="s">
        <v>337</v>
      </c>
      <c r="D1143" s="30" t="s">
        <v>292</v>
      </c>
      <c r="E1143" s="34" t="s">
        <v>302</v>
      </c>
      <c r="F1143" s="32">
        <v>23511.48</v>
      </c>
      <c r="G1143" s="33">
        <f t="shared" si="17"/>
        <v>901506246.76999569</v>
      </c>
    </row>
    <row r="1144" spans="1:7" ht="31.8">
      <c r="A1144" s="30">
        <v>14</v>
      </c>
      <c r="B1144" s="30" t="s">
        <v>605</v>
      </c>
      <c r="C1144" s="30" t="s">
        <v>66</v>
      </c>
      <c r="D1144" s="30" t="s">
        <v>292</v>
      </c>
      <c r="E1144" s="31" t="s">
        <v>327</v>
      </c>
      <c r="F1144" s="32">
        <v>449.17</v>
      </c>
      <c r="G1144" s="33">
        <f t="shared" si="17"/>
        <v>901506246.76999569</v>
      </c>
    </row>
    <row r="1145" spans="1:7" ht="42">
      <c r="A1145" s="30">
        <v>1</v>
      </c>
      <c r="B1145" s="30" t="s">
        <v>605</v>
      </c>
      <c r="C1145" s="30" t="s">
        <v>326</v>
      </c>
      <c r="D1145" s="30" t="s">
        <v>292</v>
      </c>
      <c r="E1145" s="31" t="s">
        <v>327</v>
      </c>
      <c r="F1145" s="30">
        <v>21780</v>
      </c>
      <c r="G1145" s="33">
        <f t="shared" si="17"/>
        <v>901506246.76999569</v>
      </c>
    </row>
    <row r="1146" spans="1:7" ht="42">
      <c r="A1146" s="30">
        <v>13</v>
      </c>
      <c r="B1146" s="30" t="s">
        <v>605</v>
      </c>
      <c r="C1146" s="30" t="s">
        <v>367</v>
      </c>
      <c r="D1146" s="30" t="s">
        <v>292</v>
      </c>
      <c r="E1146" s="31" t="s">
        <v>327</v>
      </c>
      <c r="F1146" s="32">
        <v>44979.65</v>
      </c>
      <c r="G1146" s="33">
        <f t="shared" si="17"/>
        <v>901506246.76999569</v>
      </c>
    </row>
    <row r="1147" spans="1:7" ht="42">
      <c r="A1147" s="30">
        <v>1</v>
      </c>
      <c r="B1147" s="30" t="s">
        <v>605</v>
      </c>
      <c r="C1147" s="30" t="s">
        <v>326</v>
      </c>
      <c r="D1147" s="30" t="s">
        <v>292</v>
      </c>
      <c r="E1147" s="31" t="s">
        <v>327</v>
      </c>
      <c r="F1147" s="32">
        <v>9290.16</v>
      </c>
      <c r="G1147" s="33">
        <f t="shared" si="17"/>
        <v>901506246.76999569</v>
      </c>
    </row>
    <row r="1148" spans="1:7" ht="31.8">
      <c r="A1148" s="30">
        <v>6</v>
      </c>
      <c r="B1148" s="30" t="s">
        <v>605</v>
      </c>
      <c r="C1148" s="30" t="s">
        <v>357</v>
      </c>
      <c r="D1148" s="30" t="s">
        <v>292</v>
      </c>
      <c r="E1148" s="31" t="s">
        <v>327</v>
      </c>
      <c r="F1148" s="32">
        <v>7910</v>
      </c>
      <c r="G1148" s="33">
        <f t="shared" si="17"/>
        <v>901506246.76999569</v>
      </c>
    </row>
    <row r="1149" spans="1:7" ht="31.8">
      <c r="A1149" s="30">
        <v>14</v>
      </c>
      <c r="B1149" s="30" t="s">
        <v>606</v>
      </c>
      <c r="C1149" s="30" t="s">
        <v>66</v>
      </c>
      <c r="D1149" s="30" t="s">
        <v>292</v>
      </c>
      <c r="E1149" s="31" t="s">
        <v>327</v>
      </c>
      <c r="F1149" s="32">
        <v>13.03</v>
      </c>
      <c r="G1149" s="33">
        <f t="shared" si="17"/>
        <v>901506246.76999569</v>
      </c>
    </row>
    <row r="1150" spans="1:7" ht="31.8">
      <c r="A1150" s="30">
        <v>16</v>
      </c>
      <c r="B1150" s="30" t="s">
        <v>607</v>
      </c>
      <c r="C1150" s="30" t="s">
        <v>68</v>
      </c>
      <c r="D1150" s="30" t="s">
        <v>292</v>
      </c>
      <c r="E1150" s="31" t="s">
        <v>293</v>
      </c>
      <c r="F1150" s="32">
        <v>0.01</v>
      </c>
      <c r="G1150" s="33">
        <f t="shared" si="17"/>
        <v>901506246.76999569</v>
      </c>
    </row>
    <row r="1151" spans="1:7" ht="21.6">
      <c r="A1151" s="30">
        <v>62</v>
      </c>
      <c r="B1151" s="30" t="s">
        <v>608</v>
      </c>
      <c r="C1151" s="30" t="s">
        <v>609</v>
      </c>
      <c r="D1151" s="30" t="s">
        <v>292</v>
      </c>
      <c r="E1151" s="31" t="s">
        <v>293</v>
      </c>
      <c r="F1151" s="32">
        <v>45920</v>
      </c>
      <c r="G1151" s="33">
        <f t="shared" si="17"/>
        <v>901506246.76999569</v>
      </c>
    </row>
    <row r="1152" spans="1:7" ht="21.6">
      <c r="A1152" s="30">
        <v>15</v>
      </c>
      <c r="B1152" s="30" t="s">
        <v>610</v>
      </c>
      <c r="C1152" s="30" t="s">
        <v>345</v>
      </c>
      <c r="D1152" s="30" t="s">
        <v>292</v>
      </c>
      <c r="E1152" s="31" t="s">
        <v>299</v>
      </c>
      <c r="F1152" s="32">
        <v>0.05</v>
      </c>
      <c r="G1152" s="33">
        <f t="shared" si="17"/>
        <v>901506246.76999569</v>
      </c>
    </row>
    <row r="1153" spans="1:7" ht="52.2">
      <c r="A1153" s="30">
        <v>2</v>
      </c>
      <c r="B1153" s="30" t="s">
        <v>611</v>
      </c>
      <c r="C1153" s="30" t="s">
        <v>360</v>
      </c>
      <c r="D1153" s="30" t="s">
        <v>292</v>
      </c>
      <c r="E1153" s="31" t="s">
        <v>302</v>
      </c>
      <c r="F1153" s="32">
        <v>0</v>
      </c>
      <c r="G1153" s="33">
        <f t="shared" si="17"/>
        <v>901506246.76999569</v>
      </c>
    </row>
    <row r="1154" spans="1:7" ht="52.2">
      <c r="A1154" s="30">
        <v>6</v>
      </c>
      <c r="B1154" s="30" t="s">
        <v>611</v>
      </c>
      <c r="C1154" s="30" t="s">
        <v>357</v>
      </c>
      <c r="D1154" s="30" t="s">
        <v>292</v>
      </c>
      <c r="E1154" s="31" t="s">
        <v>302</v>
      </c>
      <c r="F1154" s="32">
        <v>0</v>
      </c>
      <c r="G1154" s="33">
        <f t="shared" si="17"/>
        <v>901506246.76999569</v>
      </c>
    </row>
    <row r="1155" spans="1:7" ht="52.2">
      <c r="A1155" s="30">
        <v>2</v>
      </c>
      <c r="B1155" s="30" t="s">
        <v>611</v>
      </c>
      <c r="C1155" s="30" t="s">
        <v>360</v>
      </c>
      <c r="D1155" s="30" t="s">
        <v>292</v>
      </c>
      <c r="E1155" s="31" t="s">
        <v>302</v>
      </c>
      <c r="F1155" s="32">
        <v>22551.49</v>
      </c>
      <c r="G1155" s="33">
        <f t="shared" ref="G1155:G1218" si="18">SUM($F$2:$F$100000)</f>
        <v>901506246.76999569</v>
      </c>
    </row>
    <row r="1156" spans="1:7" ht="52.2">
      <c r="A1156" s="30">
        <v>2</v>
      </c>
      <c r="B1156" s="30" t="s">
        <v>611</v>
      </c>
      <c r="C1156" s="30" t="s">
        <v>360</v>
      </c>
      <c r="D1156" s="30" t="s">
        <v>292</v>
      </c>
      <c r="E1156" s="31" t="s">
        <v>302</v>
      </c>
      <c r="F1156" s="32">
        <v>138352.41</v>
      </c>
      <c r="G1156" s="33">
        <f t="shared" si="18"/>
        <v>901506246.76999569</v>
      </c>
    </row>
    <row r="1157" spans="1:7" ht="52.2">
      <c r="A1157" s="30">
        <v>2</v>
      </c>
      <c r="B1157" s="30" t="s">
        <v>611</v>
      </c>
      <c r="C1157" s="30" t="s">
        <v>360</v>
      </c>
      <c r="D1157" s="30" t="s">
        <v>292</v>
      </c>
      <c r="E1157" s="31" t="s">
        <v>302</v>
      </c>
      <c r="F1157" s="32">
        <v>111547.51</v>
      </c>
      <c r="G1157" s="33">
        <f t="shared" si="18"/>
        <v>901506246.76999569</v>
      </c>
    </row>
    <row r="1158" spans="1:7" ht="52.2">
      <c r="A1158" s="30">
        <v>2</v>
      </c>
      <c r="B1158" s="30" t="s">
        <v>611</v>
      </c>
      <c r="C1158" s="30" t="s">
        <v>360</v>
      </c>
      <c r="D1158" s="30" t="s">
        <v>292</v>
      </c>
      <c r="E1158" s="31" t="s">
        <v>302</v>
      </c>
      <c r="F1158" s="32">
        <v>108657.9</v>
      </c>
      <c r="G1158" s="33">
        <f t="shared" si="18"/>
        <v>901506246.76999569</v>
      </c>
    </row>
    <row r="1159" spans="1:7" ht="52.2">
      <c r="A1159" s="30">
        <v>2</v>
      </c>
      <c r="B1159" s="30" t="s">
        <v>611</v>
      </c>
      <c r="C1159" s="30" t="s">
        <v>360</v>
      </c>
      <c r="D1159" s="30" t="s">
        <v>292</v>
      </c>
      <c r="E1159" s="31" t="s">
        <v>302</v>
      </c>
      <c r="F1159" s="32">
        <v>108657.91</v>
      </c>
      <c r="G1159" s="33">
        <f t="shared" si="18"/>
        <v>901506246.76999569</v>
      </c>
    </row>
    <row r="1160" spans="1:7" ht="52.2">
      <c r="A1160" s="30">
        <v>6</v>
      </c>
      <c r="B1160" s="30" t="s">
        <v>611</v>
      </c>
      <c r="C1160" s="30" t="s">
        <v>357</v>
      </c>
      <c r="D1160" s="30" t="s">
        <v>292</v>
      </c>
      <c r="E1160" s="31" t="s">
        <v>302</v>
      </c>
      <c r="F1160" s="32">
        <v>1506.07</v>
      </c>
      <c r="G1160" s="33">
        <f t="shared" si="18"/>
        <v>901506246.76999569</v>
      </c>
    </row>
    <row r="1161" spans="1:7" ht="52.2">
      <c r="A1161" s="30">
        <v>2</v>
      </c>
      <c r="B1161" s="30" t="s">
        <v>611</v>
      </c>
      <c r="C1161" s="30" t="s">
        <v>360</v>
      </c>
      <c r="D1161" s="30" t="s">
        <v>292</v>
      </c>
      <c r="E1161" s="31" t="s">
        <v>302</v>
      </c>
      <c r="F1161" s="32">
        <v>65514.33</v>
      </c>
      <c r="G1161" s="33">
        <f t="shared" si="18"/>
        <v>901506246.76999569</v>
      </c>
    </row>
    <row r="1162" spans="1:7" ht="52.2">
      <c r="A1162" s="30">
        <v>2</v>
      </c>
      <c r="B1162" s="30" t="s">
        <v>611</v>
      </c>
      <c r="C1162" s="30" t="s">
        <v>360</v>
      </c>
      <c r="D1162" s="30" t="s">
        <v>292</v>
      </c>
      <c r="E1162" s="31" t="s">
        <v>302</v>
      </c>
      <c r="F1162" s="32">
        <v>33133.4</v>
      </c>
      <c r="G1162" s="33">
        <f t="shared" si="18"/>
        <v>901506246.76999569</v>
      </c>
    </row>
    <row r="1163" spans="1:7" ht="52.2">
      <c r="A1163" s="30">
        <v>2</v>
      </c>
      <c r="B1163" s="30" t="s">
        <v>611</v>
      </c>
      <c r="C1163" s="30" t="s">
        <v>360</v>
      </c>
      <c r="D1163" s="30" t="s">
        <v>292</v>
      </c>
      <c r="E1163" s="31" t="s">
        <v>302</v>
      </c>
      <c r="F1163" s="32">
        <v>36145.54</v>
      </c>
      <c r="G1163" s="33">
        <f t="shared" si="18"/>
        <v>901506246.76999569</v>
      </c>
    </row>
    <row r="1164" spans="1:7" ht="52.2">
      <c r="A1164" s="30">
        <v>6</v>
      </c>
      <c r="B1164" s="30" t="s">
        <v>611</v>
      </c>
      <c r="C1164" s="30" t="s">
        <v>357</v>
      </c>
      <c r="D1164" s="30" t="s">
        <v>292</v>
      </c>
      <c r="E1164" s="31" t="s">
        <v>302</v>
      </c>
      <c r="F1164" s="32">
        <v>1506.07</v>
      </c>
      <c r="G1164" s="33">
        <f t="shared" si="18"/>
        <v>901506246.76999569</v>
      </c>
    </row>
    <row r="1165" spans="1:7" ht="21.6">
      <c r="A1165" s="30">
        <v>22</v>
      </c>
      <c r="B1165" s="30" t="s">
        <v>612</v>
      </c>
      <c r="C1165" s="30" t="s">
        <v>376</v>
      </c>
      <c r="D1165" s="30" t="s">
        <v>292</v>
      </c>
      <c r="E1165" s="31" t="s">
        <v>293</v>
      </c>
      <c r="F1165" s="32">
        <v>12122.63</v>
      </c>
      <c r="G1165" s="33">
        <f t="shared" si="18"/>
        <v>901506246.76999569</v>
      </c>
    </row>
    <row r="1166" spans="1:7" ht="31.8">
      <c r="A1166" s="30">
        <v>14</v>
      </c>
      <c r="B1166" s="30" t="s">
        <v>613</v>
      </c>
      <c r="C1166" s="30" t="s">
        <v>66</v>
      </c>
      <c r="D1166" s="30" t="s">
        <v>292</v>
      </c>
      <c r="E1166" s="31" t="s">
        <v>327</v>
      </c>
      <c r="F1166" s="32">
        <v>401893.52</v>
      </c>
      <c r="G1166" s="33">
        <f t="shared" si="18"/>
        <v>901506246.76999569</v>
      </c>
    </row>
    <row r="1167" spans="1:7" ht="31.8">
      <c r="A1167" s="30">
        <v>25</v>
      </c>
      <c r="B1167" s="30" t="s">
        <v>614</v>
      </c>
      <c r="C1167" s="30" t="s">
        <v>386</v>
      </c>
      <c r="D1167" s="30" t="s">
        <v>292</v>
      </c>
      <c r="E1167" s="31" t="s">
        <v>352</v>
      </c>
      <c r="F1167" s="32">
        <v>0.21</v>
      </c>
      <c r="G1167" s="33">
        <f t="shared" si="18"/>
        <v>901506246.76999569</v>
      </c>
    </row>
    <row r="1168" spans="1:7" ht="31.8">
      <c r="A1168" s="30">
        <v>25</v>
      </c>
      <c r="B1168" s="30" t="s">
        <v>614</v>
      </c>
      <c r="C1168" s="30" t="s">
        <v>386</v>
      </c>
      <c r="D1168" s="30" t="s">
        <v>292</v>
      </c>
      <c r="E1168" s="31" t="s">
        <v>352</v>
      </c>
      <c r="F1168" s="32">
        <v>621.03</v>
      </c>
      <c r="G1168" s="33">
        <f t="shared" si="18"/>
        <v>901506246.76999569</v>
      </c>
    </row>
    <row r="1169" spans="1:7" ht="21.6">
      <c r="A1169" s="30">
        <v>19</v>
      </c>
      <c r="B1169" s="30" t="s">
        <v>614</v>
      </c>
      <c r="C1169" s="30" t="s">
        <v>373</v>
      </c>
      <c r="D1169" s="30" t="s">
        <v>292</v>
      </c>
      <c r="E1169" s="31" t="s">
        <v>293</v>
      </c>
      <c r="F1169" s="32">
        <v>0.08</v>
      </c>
      <c r="G1169" s="33">
        <f t="shared" si="18"/>
        <v>901506246.76999569</v>
      </c>
    </row>
    <row r="1170" spans="1:7" ht="21.6">
      <c r="A1170" s="30">
        <v>19</v>
      </c>
      <c r="B1170" s="30" t="s">
        <v>614</v>
      </c>
      <c r="C1170" s="30" t="s">
        <v>373</v>
      </c>
      <c r="D1170" s="30" t="s">
        <v>292</v>
      </c>
      <c r="E1170" s="31" t="s">
        <v>293</v>
      </c>
      <c r="F1170" s="32">
        <v>15288</v>
      </c>
      <c r="G1170" s="33">
        <f t="shared" si="18"/>
        <v>901506246.76999569</v>
      </c>
    </row>
    <row r="1171" spans="1:7" ht="31.8">
      <c r="A1171" s="30">
        <v>5</v>
      </c>
      <c r="B1171" s="30" t="s">
        <v>615</v>
      </c>
      <c r="C1171" s="30" t="s">
        <v>339</v>
      </c>
      <c r="D1171" s="30" t="s">
        <v>292</v>
      </c>
      <c r="E1171" s="31" t="s">
        <v>293</v>
      </c>
      <c r="F1171" s="32">
        <v>59015.98</v>
      </c>
      <c r="G1171" s="33">
        <f t="shared" si="18"/>
        <v>901506246.76999569</v>
      </c>
    </row>
    <row r="1172" spans="1:7" ht="42">
      <c r="A1172" s="30">
        <v>17</v>
      </c>
      <c r="B1172" s="30" t="s">
        <v>616</v>
      </c>
      <c r="C1172" s="30" t="s">
        <v>333</v>
      </c>
      <c r="D1172" s="30" t="s">
        <v>292</v>
      </c>
      <c r="E1172" s="31" t="s">
        <v>299</v>
      </c>
      <c r="F1172" s="32">
        <v>95303.16</v>
      </c>
      <c r="G1172" s="33">
        <f t="shared" si="18"/>
        <v>901506246.76999569</v>
      </c>
    </row>
    <row r="1173" spans="1:7" ht="42">
      <c r="A1173" s="30">
        <v>1</v>
      </c>
      <c r="B1173" s="30" t="s">
        <v>617</v>
      </c>
      <c r="C1173" s="30" t="s">
        <v>326</v>
      </c>
      <c r="D1173" s="30" t="s">
        <v>292</v>
      </c>
      <c r="E1173" s="31" t="s">
        <v>302</v>
      </c>
      <c r="F1173" s="32">
        <v>2779.5</v>
      </c>
      <c r="G1173" s="33">
        <f t="shared" si="18"/>
        <v>901506246.76999569</v>
      </c>
    </row>
    <row r="1174" spans="1:7" ht="42">
      <c r="A1174" s="30">
        <v>1</v>
      </c>
      <c r="B1174" s="30" t="s">
        <v>618</v>
      </c>
      <c r="C1174" s="30" t="s">
        <v>326</v>
      </c>
      <c r="D1174" s="30" t="s">
        <v>292</v>
      </c>
      <c r="E1174" s="31" t="s">
        <v>302</v>
      </c>
      <c r="F1174" s="32">
        <v>142437.91</v>
      </c>
      <c r="G1174" s="33">
        <f t="shared" si="18"/>
        <v>901506246.76999569</v>
      </c>
    </row>
    <row r="1175" spans="1:7" ht="31.8">
      <c r="A1175" s="30">
        <v>15</v>
      </c>
      <c r="B1175" s="30" t="s">
        <v>619</v>
      </c>
      <c r="C1175" s="30" t="s">
        <v>370</v>
      </c>
      <c r="D1175" s="30" t="s">
        <v>292</v>
      </c>
      <c r="E1175" s="31" t="s">
        <v>327</v>
      </c>
      <c r="F1175" s="30">
        <v>5424</v>
      </c>
      <c r="G1175" s="33">
        <f t="shared" si="18"/>
        <v>901506246.76999569</v>
      </c>
    </row>
    <row r="1176" spans="1:7" ht="31.8">
      <c r="A1176" s="30">
        <v>64</v>
      </c>
      <c r="B1176" s="30" t="s">
        <v>620</v>
      </c>
      <c r="C1176" s="30" t="s">
        <v>365</v>
      </c>
      <c r="D1176" s="30" t="s">
        <v>292</v>
      </c>
      <c r="E1176" s="31" t="s">
        <v>302</v>
      </c>
      <c r="F1176" s="32">
        <v>0</v>
      </c>
      <c r="G1176" s="33">
        <f t="shared" si="18"/>
        <v>901506246.76999569</v>
      </c>
    </row>
    <row r="1177" spans="1:7" ht="31.8">
      <c r="A1177" s="30">
        <v>15</v>
      </c>
      <c r="B1177" s="30" t="s">
        <v>620</v>
      </c>
      <c r="C1177" s="30" t="s">
        <v>370</v>
      </c>
      <c r="D1177" s="30" t="s">
        <v>292</v>
      </c>
      <c r="E1177" s="31" t="s">
        <v>302</v>
      </c>
      <c r="F1177" s="32">
        <v>0</v>
      </c>
      <c r="G1177" s="33">
        <f t="shared" si="18"/>
        <v>901506246.76999569</v>
      </c>
    </row>
    <row r="1178" spans="1:7" ht="31.8">
      <c r="A1178" s="30">
        <v>5</v>
      </c>
      <c r="B1178" s="30" t="s">
        <v>620</v>
      </c>
      <c r="C1178" s="30" t="s">
        <v>339</v>
      </c>
      <c r="D1178" s="30" t="s">
        <v>292</v>
      </c>
      <c r="E1178" s="31" t="s">
        <v>302</v>
      </c>
      <c r="F1178" s="32">
        <v>0</v>
      </c>
      <c r="G1178" s="33">
        <f t="shared" si="18"/>
        <v>901506246.76999569</v>
      </c>
    </row>
    <row r="1179" spans="1:7" ht="42">
      <c r="A1179" s="30">
        <v>17</v>
      </c>
      <c r="B1179" s="30" t="s">
        <v>620</v>
      </c>
      <c r="C1179" s="30" t="s">
        <v>333</v>
      </c>
      <c r="D1179" s="30" t="s">
        <v>292</v>
      </c>
      <c r="E1179" s="31" t="s">
        <v>302</v>
      </c>
      <c r="F1179" s="32">
        <v>0</v>
      </c>
      <c r="G1179" s="33">
        <f t="shared" si="18"/>
        <v>901506246.76999569</v>
      </c>
    </row>
    <row r="1180" spans="1:7" ht="31.8">
      <c r="A1180" s="30">
        <v>8</v>
      </c>
      <c r="B1180" s="30" t="s">
        <v>620</v>
      </c>
      <c r="C1180" s="30" t="s">
        <v>335</v>
      </c>
      <c r="D1180" s="30" t="s">
        <v>292</v>
      </c>
      <c r="E1180" s="31" t="s">
        <v>302</v>
      </c>
      <c r="F1180" s="32">
        <v>1593.3</v>
      </c>
      <c r="G1180" s="33">
        <f t="shared" si="18"/>
        <v>901506246.76999569</v>
      </c>
    </row>
    <row r="1181" spans="1:7" ht="31.8">
      <c r="A1181" s="30">
        <v>3</v>
      </c>
      <c r="B1181" s="30" t="s">
        <v>620</v>
      </c>
      <c r="C1181" s="30" t="s">
        <v>337</v>
      </c>
      <c r="D1181" s="30" t="s">
        <v>292</v>
      </c>
      <c r="E1181" s="31" t="s">
        <v>302</v>
      </c>
      <c r="F1181" s="32">
        <v>7203.75</v>
      </c>
      <c r="G1181" s="33">
        <f t="shared" si="18"/>
        <v>901506246.76999569</v>
      </c>
    </row>
    <row r="1182" spans="1:7" ht="31.8">
      <c r="A1182" s="30">
        <v>8</v>
      </c>
      <c r="B1182" s="30" t="s">
        <v>620</v>
      </c>
      <c r="C1182" s="30" t="s">
        <v>335</v>
      </c>
      <c r="D1182" s="30" t="s">
        <v>292</v>
      </c>
      <c r="E1182" s="31" t="s">
        <v>302</v>
      </c>
      <c r="F1182" s="32">
        <v>7835.99</v>
      </c>
      <c r="G1182" s="33">
        <f t="shared" si="18"/>
        <v>901506246.76999569</v>
      </c>
    </row>
    <row r="1183" spans="1:7" ht="31.8">
      <c r="A1183" s="30">
        <v>12</v>
      </c>
      <c r="B1183" s="30" t="s">
        <v>620</v>
      </c>
      <c r="C1183" s="30" t="s">
        <v>336</v>
      </c>
      <c r="D1183" s="30" t="s">
        <v>292</v>
      </c>
      <c r="E1183" s="31" t="s">
        <v>302</v>
      </c>
      <c r="F1183" s="30">
        <v>1020.39</v>
      </c>
      <c r="G1183" s="33">
        <f t="shared" si="18"/>
        <v>901506246.76999569</v>
      </c>
    </row>
    <row r="1184" spans="1:7" ht="31.8">
      <c r="A1184" s="30">
        <v>12</v>
      </c>
      <c r="B1184" s="30" t="s">
        <v>620</v>
      </c>
      <c r="C1184" s="30" t="s">
        <v>336</v>
      </c>
      <c r="D1184" s="30" t="s">
        <v>292</v>
      </c>
      <c r="E1184" s="31" t="s">
        <v>302</v>
      </c>
      <c r="F1184" s="32">
        <v>2639.68</v>
      </c>
      <c r="G1184" s="33">
        <f t="shared" si="18"/>
        <v>901506246.76999569</v>
      </c>
    </row>
    <row r="1185" spans="1:7" ht="42">
      <c r="A1185" s="30">
        <v>13</v>
      </c>
      <c r="B1185" s="30" t="s">
        <v>620</v>
      </c>
      <c r="C1185" s="30" t="s">
        <v>367</v>
      </c>
      <c r="D1185" s="30" t="s">
        <v>292</v>
      </c>
      <c r="E1185" s="31" t="s">
        <v>302</v>
      </c>
      <c r="F1185" s="32">
        <v>439.26</v>
      </c>
      <c r="G1185" s="33">
        <f t="shared" si="18"/>
        <v>901506246.76999569</v>
      </c>
    </row>
    <row r="1186" spans="1:7" ht="31.8">
      <c r="A1186" s="30">
        <v>5</v>
      </c>
      <c r="B1186" s="30" t="s">
        <v>620</v>
      </c>
      <c r="C1186" s="30" t="s">
        <v>339</v>
      </c>
      <c r="D1186" s="30" t="s">
        <v>292</v>
      </c>
      <c r="E1186" s="31" t="s">
        <v>302</v>
      </c>
      <c r="F1186" s="32">
        <v>2161.13</v>
      </c>
      <c r="G1186" s="33">
        <f t="shared" si="18"/>
        <v>901506246.76999569</v>
      </c>
    </row>
    <row r="1187" spans="1:7" ht="31.8">
      <c r="A1187" s="30">
        <v>2</v>
      </c>
      <c r="B1187" s="30" t="s">
        <v>620</v>
      </c>
      <c r="C1187" s="30" t="s">
        <v>360</v>
      </c>
      <c r="D1187" s="30" t="s">
        <v>292</v>
      </c>
      <c r="E1187" s="31" t="s">
        <v>302</v>
      </c>
      <c r="F1187" s="32">
        <v>12853.75</v>
      </c>
      <c r="G1187" s="33">
        <f t="shared" si="18"/>
        <v>901506246.76999569</v>
      </c>
    </row>
    <row r="1188" spans="1:7" ht="31.8">
      <c r="A1188" s="30">
        <v>2</v>
      </c>
      <c r="B1188" s="30" t="s">
        <v>620</v>
      </c>
      <c r="C1188" s="30" t="s">
        <v>360</v>
      </c>
      <c r="D1188" s="30" t="s">
        <v>292</v>
      </c>
      <c r="E1188" s="31" t="s">
        <v>302</v>
      </c>
      <c r="F1188" s="32">
        <v>12853.75</v>
      </c>
      <c r="G1188" s="33">
        <f t="shared" si="18"/>
        <v>901506246.76999569</v>
      </c>
    </row>
    <row r="1189" spans="1:7" ht="31.8">
      <c r="A1189" s="30">
        <v>4</v>
      </c>
      <c r="B1189" s="30" t="s">
        <v>620</v>
      </c>
      <c r="C1189" s="30" t="s">
        <v>355</v>
      </c>
      <c r="D1189" s="30" t="s">
        <v>292</v>
      </c>
      <c r="E1189" s="34" t="s">
        <v>302</v>
      </c>
      <c r="F1189" s="32">
        <v>89234.3</v>
      </c>
      <c r="G1189" s="33">
        <f t="shared" si="18"/>
        <v>901506246.76999569</v>
      </c>
    </row>
    <row r="1190" spans="1:7" ht="31.8">
      <c r="A1190" s="30">
        <v>2</v>
      </c>
      <c r="B1190" s="30" t="s">
        <v>620</v>
      </c>
      <c r="C1190" s="30" t="s">
        <v>360</v>
      </c>
      <c r="D1190" s="30" t="s">
        <v>292</v>
      </c>
      <c r="E1190" s="31" t="s">
        <v>302</v>
      </c>
      <c r="F1190" s="32">
        <v>2245.42</v>
      </c>
      <c r="G1190" s="33">
        <f t="shared" si="18"/>
        <v>901506246.76999569</v>
      </c>
    </row>
    <row r="1191" spans="1:7" ht="31.8">
      <c r="A1191" s="30">
        <v>3</v>
      </c>
      <c r="B1191" s="30" t="s">
        <v>620</v>
      </c>
      <c r="C1191" s="30" t="s">
        <v>337</v>
      </c>
      <c r="D1191" s="30" t="s">
        <v>292</v>
      </c>
      <c r="E1191" s="31" t="s">
        <v>302</v>
      </c>
      <c r="F1191" s="32">
        <v>2825</v>
      </c>
      <c r="G1191" s="33">
        <f t="shared" si="18"/>
        <v>901506246.76999569</v>
      </c>
    </row>
    <row r="1192" spans="1:7" ht="31.8">
      <c r="A1192" s="30">
        <v>8</v>
      </c>
      <c r="B1192" s="30" t="s">
        <v>620</v>
      </c>
      <c r="C1192" s="30" t="s">
        <v>335</v>
      </c>
      <c r="D1192" s="30" t="s">
        <v>292</v>
      </c>
      <c r="E1192" s="31" t="s">
        <v>302</v>
      </c>
      <c r="F1192" s="32">
        <v>11680.54</v>
      </c>
      <c r="G1192" s="33">
        <f t="shared" si="18"/>
        <v>901506246.76999569</v>
      </c>
    </row>
    <row r="1193" spans="1:7" ht="31.8">
      <c r="A1193" s="30">
        <v>2</v>
      </c>
      <c r="B1193" s="30" t="s">
        <v>620</v>
      </c>
      <c r="C1193" s="30" t="s">
        <v>360</v>
      </c>
      <c r="D1193" s="30" t="s">
        <v>292</v>
      </c>
      <c r="E1193" s="31" t="s">
        <v>302</v>
      </c>
      <c r="F1193" s="32">
        <v>5198</v>
      </c>
      <c r="G1193" s="33">
        <f t="shared" si="18"/>
        <v>901506246.76999569</v>
      </c>
    </row>
    <row r="1194" spans="1:7" ht="31.8">
      <c r="A1194" s="30">
        <v>4</v>
      </c>
      <c r="B1194" s="30" t="s">
        <v>620</v>
      </c>
      <c r="C1194" s="30" t="s">
        <v>355</v>
      </c>
      <c r="D1194" s="30" t="s">
        <v>292</v>
      </c>
      <c r="E1194" s="31" t="s">
        <v>302</v>
      </c>
      <c r="F1194" s="32">
        <v>17246.96</v>
      </c>
      <c r="G1194" s="33">
        <f t="shared" si="18"/>
        <v>901506246.76999569</v>
      </c>
    </row>
    <row r="1195" spans="1:7" ht="31.8">
      <c r="A1195" s="30">
        <v>3</v>
      </c>
      <c r="B1195" s="30" t="s">
        <v>620</v>
      </c>
      <c r="C1195" s="30" t="s">
        <v>337</v>
      </c>
      <c r="D1195" s="30" t="s">
        <v>292</v>
      </c>
      <c r="E1195" s="31" t="s">
        <v>302</v>
      </c>
      <c r="F1195" s="32">
        <v>14407.5</v>
      </c>
      <c r="G1195" s="33">
        <f t="shared" si="18"/>
        <v>901506246.76999569</v>
      </c>
    </row>
    <row r="1196" spans="1:7" ht="31.8">
      <c r="A1196" s="30">
        <v>12</v>
      </c>
      <c r="B1196" s="30" t="s">
        <v>620</v>
      </c>
      <c r="C1196" s="30" t="s">
        <v>336</v>
      </c>
      <c r="D1196" s="30" t="s">
        <v>292</v>
      </c>
      <c r="E1196" s="31" t="s">
        <v>302</v>
      </c>
      <c r="F1196" s="32">
        <v>501.72</v>
      </c>
      <c r="G1196" s="33">
        <f t="shared" si="18"/>
        <v>901506246.76999569</v>
      </c>
    </row>
    <row r="1197" spans="1:7" ht="31.8">
      <c r="A1197" s="30">
        <v>7</v>
      </c>
      <c r="B1197" s="30" t="s">
        <v>620</v>
      </c>
      <c r="C1197" s="30" t="s">
        <v>359</v>
      </c>
      <c r="D1197" s="30" t="s">
        <v>292</v>
      </c>
      <c r="E1197" s="31" t="s">
        <v>302</v>
      </c>
      <c r="F1197" s="32">
        <v>367.25</v>
      </c>
      <c r="G1197" s="33">
        <f t="shared" si="18"/>
        <v>901506246.76999569</v>
      </c>
    </row>
    <row r="1198" spans="1:7" ht="31.8">
      <c r="A1198" s="30">
        <v>2</v>
      </c>
      <c r="B1198" s="30" t="s">
        <v>620</v>
      </c>
      <c r="C1198" s="30" t="s">
        <v>360</v>
      </c>
      <c r="D1198" s="30" t="s">
        <v>292</v>
      </c>
      <c r="E1198" s="31" t="s">
        <v>302</v>
      </c>
      <c r="F1198" s="32">
        <v>9831</v>
      </c>
      <c r="G1198" s="33">
        <f t="shared" si="18"/>
        <v>901506246.76999569</v>
      </c>
    </row>
    <row r="1199" spans="1:7" ht="31.8">
      <c r="A1199" s="30">
        <v>4</v>
      </c>
      <c r="B1199" s="30" t="s">
        <v>620</v>
      </c>
      <c r="C1199" s="30" t="s">
        <v>355</v>
      </c>
      <c r="D1199" s="30" t="s">
        <v>292</v>
      </c>
      <c r="E1199" s="31" t="s">
        <v>302</v>
      </c>
      <c r="F1199" s="32">
        <v>12853.75</v>
      </c>
      <c r="G1199" s="33">
        <f t="shared" si="18"/>
        <v>901506246.76999569</v>
      </c>
    </row>
    <row r="1200" spans="1:7" ht="31.8">
      <c r="A1200" s="30">
        <v>12</v>
      </c>
      <c r="B1200" s="30" t="s">
        <v>620</v>
      </c>
      <c r="C1200" s="30" t="s">
        <v>336</v>
      </c>
      <c r="D1200" s="30" t="s">
        <v>292</v>
      </c>
      <c r="E1200" s="31" t="s">
        <v>302</v>
      </c>
      <c r="F1200" s="32">
        <v>2288.25</v>
      </c>
      <c r="G1200" s="33">
        <f t="shared" si="18"/>
        <v>901506246.76999569</v>
      </c>
    </row>
    <row r="1201" spans="1:7" ht="31.8">
      <c r="A1201" s="30">
        <v>12</v>
      </c>
      <c r="B1201" s="30" t="s">
        <v>620</v>
      </c>
      <c r="C1201" s="30" t="s">
        <v>336</v>
      </c>
      <c r="D1201" s="30" t="s">
        <v>292</v>
      </c>
      <c r="E1201" s="31" t="s">
        <v>302</v>
      </c>
      <c r="F1201" s="32">
        <v>960.5</v>
      </c>
      <c r="G1201" s="33">
        <f t="shared" si="18"/>
        <v>901506246.76999569</v>
      </c>
    </row>
    <row r="1202" spans="1:7" ht="31.8">
      <c r="A1202" s="30">
        <v>8</v>
      </c>
      <c r="B1202" s="30" t="s">
        <v>620</v>
      </c>
      <c r="C1202" s="30" t="s">
        <v>335</v>
      </c>
      <c r="D1202" s="30" t="s">
        <v>292</v>
      </c>
      <c r="E1202" s="31" t="s">
        <v>302</v>
      </c>
      <c r="F1202" s="32">
        <v>1836.25</v>
      </c>
      <c r="G1202" s="33">
        <f t="shared" si="18"/>
        <v>901506246.76999569</v>
      </c>
    </row>
    <row r="1203" spans="1:7" ht="31.8">
      <c r="A1203" s="30">
        <v>8</v>
      </c>
      <c r="B1203" s="30" t="s">
        <v>620</v>
      </c>
      <c r="C1203" s="30" t="s">
        <v>335</v>
      </c>
      <c r="D1203" s="30" t="s">
        <v>292</v>
      </c>
      <c r="E1203" s="31" t="s">
        <v>302</v>
      </c>
      <c r="F1203" s="32">
        <v>12853.75</v>
      </c>
      <c r="G1203" s="33">
        <f t="shared" si="18"/>
        <v>901506246.76999569</v>
      </c>
    </row>
    <row r="1204" spans="1:7" ht="31.8">
      <c r="A1204" s="30">
        <v>8</v>
      </c>
      <c r="B1204" s="30" t="s">
        <v>620</v>
      </c>
      <c r="C1204" s="30" t="s">
        <v>335</v>
      </c>
      <c r="D1204" s="30" t="s">
        <v>292</v>
      </c>
      <c r="E1204" s="31" t="s">
        <v>302</v>
      </c>
      <c r="F1204" s="32">
        <v>2644.2</v>
      </c>
      <c r="G1204" s="33">
        <f t="shared" si="18"/>
        <v>901506246.76999569</v>
      </c>
    </row>
    <row r="1205" spans="1:7" ht="42">
      <c r="A1205" s="30">
        <v>13</v>
      </c>
      <c r="B1205" s="30" t="s">
        <v>620</v>
      </c>
      <c r="C1205" s="30" t="s">
        <v>367</v>
      </c>
      <c r="D1205" s="30" t="s">
        <v>292</v>
      </c>
      <c r="E1205" s="31" t="s">
        <v>302</v>
      </c>
      <c r="F1205" s="32">
        <v>7712.25</v>
      </c>
      <c r="G1205" s="33">
        <f t="shared" si="18"/>
        <v>901506246.76999569</v>
      </c>
    </row>
    <row r="1206" spans="1:7" ht="42">
      <c r="A1206" s="30">
        <v>13</v>
      </c>
      <c r="B1206" s="30" t="s">
        <v>620</v>
      </c>
      <c r="C1206" s="30" t="s">
        <v>367</v>
      </c>
      <c r="D1206" s="30" t="s">
        <v>292</v>
      </c>
      <c r="E1206" s="31" t="s">
        <v>302</v>
      </c>
      <c r="F1206" s="32">
        <v>1243</v>
      </c>
      <c r="G1206" s="33">
        <f t="shared" si="18"/>
        <v>901506246.76999569</v>
      </c>
    </row>
    <row r="1207" spans="1:7" ht="31.8">
      <c r="A1207" s="30">
        <v>8</v>
      </c>
      <c r="B1207" s="30" t="s">
        <v>620</v>
      </c>
      <c r="C1207" s="30" t="s">
        <v>335</v>
      </c>
      <c r="D1207" s="30" t="s">
        <v>292</v>
      </c>
      <c r="E1207" s="31" t="s">
        <v>302</v>
      </c>
      <c r="F1207" s="32">
        <v>440.14</v>
      </c>
      <c r="G1207" s="33">
        <f t="shared" si="18"/>
        <v>901506246.76999569</v>
      </c>
    </row>
    <row r="1208" spans="1:7" ht="42">
      <c r="A1208" s="30">
        <v>13</v>
      </c>
      <c r="B1208" s="30" t="s">
        <v>620</v>
      </c>
      <c r="C1208" s="30" t="s">
        <v>367</v>
      </c>
      <c r="D1208" s="30" t="s">
        <v>292</v>
      </c>
      <c r="E1208" s="31" t="s">
        <v>302</v>
      </c>
      <c r="F1208" s="32">
        <v>2152.65</v>
      </c>
      <c r="G1208" s="33">
        <f t="shared" si="18"/>
        <v>901506246.76999569</v>
      </c>
    </row>
    <row r="1209" spans="1:7" ht="31.8">
      <c r="A1209" s="30">
        <v>12</v>
      </c>
      <c r="B1209" s="30" t="s">
        <v>620</v>
      </c>
      <c r="C1209" s="30" t="s">
        <v>336</v>
      </c>
      <c r="D1209" s="30" t="s">
        <v>292</v>
      </c>
      <c r="E1209" s="31" t="s">
        <v>302</v>
      </c>
      <c r="F1209" s="32">
        <v>7932.6</v>
      </c>
      <c r="G1209" s="33">
        <f t="shared" si="18"/>
        <v>901506246.76999569</v>
      </c>
    </row>
    <row r="1210" spans="1:7" ht="31.8">
      <c r="A1210" s="30">
        <v>2</v>
      </c>
      <c r="B1210" s="30" t="s">
        <v>620</v>
      </c>
      <c r="C1210" s="30" t="s">
        <v>360</v>
      </c>
      <c r="D1210" s="30" t="s">
        <v>292</v>
      </c>
      <c r="E1210" s="31" t="s">
        <v>302</v>
      </c>
      <c r="F1210" s="32">
        <v>12898.95</v>
      </c>
      <c r="G1210" s="33">
        <f t="shared" si="18"/>
        <v>901506246.76999569</v>
      </c>
    </row>
    <row r="1211" spans="1:7" ht="31.8">
      <c r="A1211" s="30">
        <v>57</v>
      </c>
      <c r="B1211" s="30" t="s">
        <v>620</v>
      </c>
      <c r="C1211" s="30" t="s">
        <v>403</v>
      </c>
      <c r="D1211" s="30" t="s">
        <v>292</v>
      </c>
      <c r="E1211" s="31" t="s">
        <v>302</v>
      </c>
      <c r="F1211" s="32">
        <v>8475</v>
      </c>
      <c r="G1211" s="33">
        <f t="shared" si="18"/>
        <v>901506246.76999569</v>
      </c>
    </row>
    <row r="1212" spans="1:7" ht="31.8">
      <c r="A1212" s="30">
        <v>57</v>
      </c>
      <c r="B1212" s="30" t="s">
        <v>620</v>
      </c>
      <c r="C1212" s="30" t="s">
        <v>403</v>
      </c>
      <c r="D1212" s="30" t="s">
        <v>292</v>
      </c>
      <c r="E1212" s="31" t="s">
        <v>302</v>
      </c>
      <c r="F1212" s="32">
        <v>887.05</v>
      </c>
      <c r="G1212" s="33">
        <f t="shared" si="18"/>
        <v>901506246.76999569</v>
      </c>
    </row>
    <row r="1213" spans="1:7" ht="42">
      <c r="A1213" s="30">
        <v>1</v>
      </c>
      <c r="B1213" s="30" t="s">
        <v>621</v>
      </c>
      <c r="C1213" s="30" t="s">
        <v>326</v>
      </c>
      <c r="D1213" s="30" t="s">
        <v>292</v>
      </c>
      <c r="E1213" s="31" t="s">
        <v>352</v>
      </c>
      <c r="F1213" s="32">
        <v>463376.57</v>
      </c>
      <c r="G1213" s="33">
        <f t="shared" si="18"/>
        <v>901506246.76999569</v>
      </c>
    </row>
    <row r="1214" spans="1:7" ht="42">
      <c r="A1214" s="30">
        <v>12</v>
      </c>
      <c r="B1214" s="30" t="s">
        <v>621</v>
      </c>
      <c r="C1214" s="30" t="s">
        <v>336</v>
      </c>
      <c r="D1214" s="30" t="s">
        <v>292</v>
      </c>
      <c r="E1214" s="31" t="s">
        <v>352</v>
      </c>
      <c r="F1214" s="32">
        <v>68217.67</v>
      </c>
      <c r="G1214" s="33">
        <f t="shared" si="18"/>
        <v>901506246.76999569</v>
      </c>
    </row>
    <row r="1215" spans="1:7" ht="42">
      <c r="A1215" s="30">
        <v>12</v>
      </c>
      <c r="B1215" s="30" t="s">
        <v>621</v>
      </c>
      <c r="C1215" s="30" t="s">
        <v>336</v>
      </c>
      <c r="D1215" s="30" t="s">
        <v>292</v>
      </c>
      <c r="E1215" s="31" t="s">
        <v>352</v>
      </c>
      <c r="F1215" s="32">
        <v>68314.27</v>
      </c>
      <c r="G1215" s="33">
        <f t="shared" si="18"/>
        <v>901506246.76999569</v>
      </c>
    </row>
    <row r="1216" spans="1:7" ht="42">
      <c r="A1216" s="30">
        <v>12</v>
      </c>
      <c r="B1216" s="30" t="s">
        <v>621</v>
      </c>
      <c r="C1216" s="30" t="s">
        <v>336</v>
      </c>
      <c r="D1216" s="30" t="s">
        <v>292</v>
      </c>
      <c r="E1216" s="31" t="s">
        <v>352</v>
      </c>
      <c r="F1216" s="32">
        <v>294067.59999999998</v>
      </c>
      <c r="G1216" s="33">
        <f t="shared" si="18"/>
        <v>901506246.76999569</v>
      </c>
    </row>
    <row r="1217" spans="1:7" ht="21.6">
      <c r="A1217" s="30">
        <v>16</v>
      </c>
      <c r="B1217" s="30" t="s">
        <v>622</v>
      </c>
      <c r="C1217" s="30" t="s">
        <v>68</v>
      </c>
      <c r="D1217" s="30" t="s">
        <v>292</v>
      </c>
      <c r="E1217" s="31" t="s">
        <v>293</v>
      </c>
      <c r="F1217" s="32">
        <v>16995.09</v>
      </c>
      <c r="G1217" s="33">
        <f t="shared" si="18"/>
        <v>901506246.76999569</v>
      </c>
    </row>
    <row r="1218" spans="1:7" ht="42">
      <c r="A1218" s="30">
        <v>13</v>
      </c>
      <c r="B1218" s="30" t="s">
        <v>623</v>
      </c>
      <c r="C1218" s="30" t="s">
        <v>367</v>
      </c>
      <c r="D1218" s="30" t="s">
        <v>292</v>
      </c>
      <c r="E1218" s="31" t="s">
        <v>327</v>
      </c>
      <c r="F1218" s="32">
        <v>25651</v>
      </c>
      <c r="G1218" s="33">
        <f t="shared" si="18"/>
        <v>901506246.76999569</v>
      </c>
    </row>
    <row r="1219" spans="1:7" ht="42">
      <c r="A1219" s="30">
        <v>1</v>
      </c>
      <c r="B1219" s="30" t="s">
        <v>624</v>
      </c>
      <c r="C1219" s="30" t="s">
        <v>326</v>
      </c>
      <c r="D1219" s="30" t="s">
        <v>292</v>
      </c>
      <c r="E1219" s="34" t="s">
        <v>327</v>
      </c>
      <c r="F1219" s="32">
        <v>4200</v>
      </c>
      <c r="G1219" s="33">
        <f t="shared" ref="G1219:G1282" si="19">SUM($F$2:$F$100000)</f>
        <v>901506246.76999569</v>
      </c>
    </row>
    <row r="1220" spans="1:7" ht="42">
      <c r="A1220" s="30">
        <v>1</v>
      </c>
      <c r="B1220" s="30" t="s">
        <v>624</v>
      </c>
      <c r="C1220" s="30" t="s">
        <v>326</v>
      </c>
      <c r="D1220" s="30" t="s">
        <v>292</v>
      </c>
      <c r="E1220" s="31" t="s">
        <v>327</v>
      </c>
      <c r="F1220" s="32">
        <v>29700.1</v>
      </c>
      <c r="G1220" s="33">
        <f t="shared" si="19"/>
        <v>901506246.76999569</v>
      </c>
    </row>
    <row r="1221" spans="1:7" ht="42">
      <c r="A1221" s="30">
        <v>1</v>
      </c>
      <c r="B1221" s="30" t="s">
        <v>624</v>
      </c>
      <c r="C1221" s="30" t="s">
        <v>326</v>
      </c>
      <c r="D1221" s="30" t="s">
        <v>292</v>
      </c>
      <c r="E1221" s="31" t="s">
        <v>327</v>
      </c>
      <c r="F1221" s="32">
        <v>12295.8</v>
      </c>
      <c r="G1221" s="33">
        <f t="shared" si="19"/>
        <v>901506246.76999569</v>
      </c>
    </row>
    <row r="1222" spans="1:7" ht="31.8">
      <c r="A1222" s="30">
        <v>14</v>
      </c>
      <c r="B1222" s="30" t="s">
        <v>625</v>
      </c>
      <c r="C1222" s="30" t="s">
        <v>66</v>
      </c>
      <c r="D1222" s="30" t="s">
        <v>292</v>
      </c>
      <c r="E1222" s="31" t="s">
        <v>327</v>
      </c>
      <c r="F1222" s="32">
        <v>21220.47</v>
      </c>
      <c r="G1222" s="33">
        <f t="shared" si="19"/>
        <v>901506246.76999569</v>
      </c>
    </row>
    <row r="1223" spans="1:7" ht="31.8">
      <c r="A1223" s="30">
        <v>14</v>
      </c>
      <c r="B1223" s="30" t="s">
        <v>625</v>
      </c>
      <c r="C1223" s="30" t="s">
        <v>66</v>
      </c>
      <c r="D1223" s="30" t="s">
        <v>292</v>
      </c>
      <c r="E1223" s="31" t="s">
        <v>293</v>
      </c>
      <c r="F1223" s="32">
        <v>0.09</v>
      </c>
      <c r="G1223" s="33">
        <f t="shared" si="19"/>
        <v>901506246.76999569</v>
      </c>
    </row>
    <row r="1224" spans="1:7" ht="31.8">
      <c r="A1224" s="30">
        <v>14</v>
      </c>
      <c r="B1224" s="30" t="s">
        <v>626</v>
      </c>
      <c r="C1224" s="30" t="s">
        <v>66</v>
      </c>
      <c r="D1224" s="30" t="s">
        <v>292</v>
      </c>
      <c r="E1224" s="31" t="s">
        <v>327</v>
      </c>
      <c r="F1224" s="32">
        <v>0.96</v>
      </c>
      <c r="G1224" s="33">
        <f t="shared" si="19"/>
        <v>901506246.76999569</v>
      </c>
    </row>
    <row r="1225" spans="1:7" ht="31.8">
      <c r="A1225" s="30">
        <v>5</v>
      </c>
      <c r="B1225" s="30" t="s">
        <v>627</v>
      </c>
      <c r="C1225" s="30" t="s">
        <v>339</v>
      </c>
      <c r="D1225" s="30" t="s">
        <v>292</v>
      </c>
      <c r="E1225" s="31" t="s">
        <v>302</v>
      </c>
      <c r="F1225" s="32">
        <v>1.7</v>
      </c>
      <c r="G1225" s="33">
        <f t="shared" si="19"/>
        <v>901506246.76999569</v>
      </c>
    </row>
    <row r="1226" spans="1:7">
      <c r="A1226" s="30">
        <v>5</v>
      </c>
      <c r="B1226" s="30" t="s">
        <v>628</v>
      </c>
      <c r="C1226" s="30" t="s">
        <v>339</v>
      </c>
      <c r="D1226" s="30" t="s">
        <v>292</v>
      </c>
      <c r="E1226" s="31" t="s">
        <v>327</v>
      </c>
      <c r="F1226" s="32">
        <v>0</v>
      </c>
      <c r="G1226" s="33">
        <f t="shared" si="19"/>
        <v>901506246.76999569</v>
      </c>
    </row>
    <row r="1227" spans="1:7" ht="21.6">
      <c r="A1227" s="30">
        <v>19</v>
      </c>
      <c r="B1227" s="30" t="s">
        <v>629</v>
      </c>
      <c r="C1227" s="30" t="s">
        <v>373</v>
      </c>
      <c r="D1227" s="30" t="s">
        <v>292</v>
      </c>
      <c r="E1227" s="31" t="s">
        <v>293</v>
      </c>
      <c r="F1227" s="32">
        <v>301.70999999999998</v>
      </c>
      <c r="G1227" s="33">
        <f t="shared" si="19"/>
        <v>901506246.76999569</v>
      </c>
    </row>
    <row r="1228" spans="1:7" ht="21.6">
      <c r="A1228" s="30">
        <v>15</v>
      </c>
      <c r="B1228" s="30" t="s">
        <v>630</v>
      </c>
      <c r="C1228" s="30" t="s">
        <v>345</v>
      </c>
      <c r="D1228" s="30" t="s">
        <v>292</v>
      </c>
      <c r="E1228" s="31" t="s">
        <v>293</v>
      </c>
      <c r="F1228" s="32">
        <v>0</v>
      </c>
      <c r="G1228" s="33">
        <f t="shared" si="19"/>
        <v>901506246.76999569</v>
      </c>
    </row>
    <row r="1229" spans="1:7" ht="42">
      <c r="A1229" s="30">
        <v>17</v>
      </c>
      <c r="B1229" s="30" t="s">
        <v>631</v>
      </c>
      <c r="C1229" s="30" t="s">
        <v>333</v>
      </c>
      <c r="D1229" s="30" t="s">
        <v>292</v>
      </c>
      <c r="E1229" s="31" t="s">
        <v>352</v>
      </c>
      <c r="F1229" s="32">
        <v>639.54</v>
      </c>
      <c r="G1229" s="33">
        <f t="shared" si="19"/>
        <v>901506246.76999569</v>
      </c>
    </row>
    <row r="1230" spans="1:7" ht="42">
      <c r="A1230" s="30">
        <v>13</v>
      </c>
      <c r="B1230" s="30" t="s">
        <v>632</v>
      </c>
      <c r="C1230" s="30" t="s">
        <v>367</v>
      </c>
      <c r="D1230" s="30" t="s">
        <v>292</v>
      </c>
      <c r="E1230" s="31" t="s">
        <v>327</v>
      </c>
      <c r="F1230" s="32">
        <v>199330.8</v>
      </c>
      <c r="G1230" s="33">
        <f t="shared" si="19"/>
        <v>901506246.76999569</v>
      </c>
    </row>
    <row r="1231" spans="1:7" ht="42">
      <c r="A1231" s="30">
        <v>17</v>
      </c>
      <c r="B1231" s="30" t="s">
        <v>633</v>
      </c>
      <c r="C1231" s="30" t="s">
        <v>333</v>
      </c>
      <c r="D1231" s="30" t="s">
        <v>292</v>
      </c>
      <c r="E1231" s="31" t="s">
        <v>302</v>
      </c>
      <c r="F1231" s="32">
        <v>0</v>
      </c>
      <c r="G1231" s="33">
        <f t="shared" si="19"/>
        <v>901506246.76999569</v>
      </c>
    </row>
    <row r="1232" spans="1:7" ht="21.6">
      <c r="A1232" s="30">
        <v>3</v>
      </c>
      <c r="B1232" s="30" t="s">
        <v>634</v>
      </c>
      <c r="C1232" s="30" t="s">
        <v>337</v>
      </c>
      <c r="D1232" s="30" t="s">
        <v>292</v>
      </c>
      <c r="E1232" s="31" t="s">
        <v>352</v>
      </c>
      <c r="F1232" s="32">
        <v>15051.77</v>
      </c>
      <c r="G1232" s="33">
        <f t="shared" si="19"/>
        <v>901506246.76999569</v>
      </c>
    </row>
    <row r="1233" spans="1:7" ht="42">
      <c r="A1233" s="30">
        <v>14</v>
      </c>
      <c r="B1233" s="30" t="s">
        <v>635</v>
      </c>
      <c r="C1233" s="30" t="s">
        <v>66</v>
      </c>
      <c r="D1233" s="30" t="s">
        <v>292</v>
      </c>
      <c r="E1233" s="31" t="s">
        <v>327</v>
      </c>
      <c r="F1233" s="32">
        <v>3390</v>
      </c>
      <c r="G1233" s="33">
        <f t="shared" si="19"/>
        <v>901506246.76999569</v>
      </c>
    </row>
    <row r="1234" spans="1:7" ht="42">
      <c r="A1234" s="30">
        <v>14</v>
      </c>
      <c r="B1234" s="30" t="s">
        <v>635</v>
      </c>
      <c r="C1234" s="30" t="s">
        <v>66</v>
      </c>
      <c r="D1234" s="30" t="s">
        <v>292</v>
      </c>
      <c r="E1234" s="34" t="s">
        <v>327</v>
      </c>
      <c r="F1234" s="32">
        <v>18525</v>
      </c>
      <c r="G1234" s="33">
        <f t="shared" si="19"/>
        <v>901506246.76999569</v>
      </c>
    </row>
    <row r="1235" spans="1:7" ht="42">
      <c r="A1235" s="30">
        <v>14</v>
      </c>
      <c r="B1235" s="30" t="s">
        <v>636</v>
      </c>
      <c r="C1235" s="30" t="s">
        <v>66</v>
      </c>
      <c r="D1235" s="30" t="s">
        <v>292</v>
      </c>
      <c r="E1235" s="31" t="s">
        <v>327</v>
      </c>
      <c r="F1235" s="32">
        <v>20266.400000000001</v>
      </c>
      <c r="G1235" s="33">
        <f t="shared" si="19"/>
        <v>901506246.76999569</v>
      </c>
    </row>
    <row r="1236" spans="1:7" ht="31.8">
      <c r="A1236" s="30">
        <v>16</v>
      </c>
      <c r="B1236" s="30" t="s">
        <v>637</v>
      </c>
      <c r="C1236" s="30" t="s">
        <v>68</v>
      </c>
      <c r="D1236" s="30" t="s">
        <v>292</v>
      </c>
      <c r="E1236" s="31" t="s">
        <v>299</v>
      </c>
      <c r="F1236" s="32">
        <v>0</v>
      </c>
      <c r="G1236" s="33">
        <f t="shared" si="19"/>
        <v>901506246.76999569</v>
      </c>
    </row>
    <row r="1237" spans="1:7" ht="31.8">
      <c r="A1237" s="30">
        <v>16</v>
      </c>
      <c r="B1237" s="30" t="s">
        <v>637</v>
      </c>
      <c r="C1237" s="30" t="s">
        <v>68</v>
      </c>
      <c r="D1237" s="30" t="s">
        <v>292</v>
      </c>
      <c r="E1237" s="31" t="s">
        <v>293</v>
      </c>
      <c r="F1237" s="32">
        <v>2605.83</v>
      </c>
      <c r="G1237" s="33">
        <f t="shared" si="19"/>
        <v>901506246.76999569</v>
      </c>
    </row>
    <row r="1238" spans="1:7" ht="21.6">
      <c r="A1238" s="30">
        <v>15</v>
      </c>
      <c r="B1238" s="30" t="s">
        <v>638</v>
      </c>
      <c r="C1238" s="30" t="s">
        <v>345</v>
      </c>
      <c r="D1238" s="30" t="s">
        <v>292</v>
      </c>
      <c r="E1238" s="31" t="s">
        <v>302</v>
      </c>
      <c r="F1238" s="32">
        <v>0</v>
      </c>
      <c r="G1238" s="33">
        <f t="shared" si="19"/>
        <v>901506246.76999569</v>
      </c>
    </row>
    <row r="1239" spans="1:7" ht="31.8">
      <c r="A1239" s="30">
        <v>14</v>
      </c>
      <c r="B1239" s="30" t="s">
        <v>639</v>
      </c>
      <c r="C1239" s="30" t="s">
        <v>66</v>
      </c>
      <c r="D1239" s="30" t="s">
        <v>292</v>
      </c>
      <c r="E1239" s="31" t="s">
        <v>299</v>
      </c>
      <c r="F1239" s="32">
        <v>42659.17</v>
      </c>
      <c r="G1239" s="33">
        <f t="shared" si="19"/>
        <v>901506246.76999569</v>
      </c>
    </row>
    <row r="1240" spans="1:7" ht="31.8">
      <c r="A1240" s="30">
        <v>64</v>
      </c>
      <c r="B1240" s="30" t="s">
        <v>640</v>
      </c>
      <c r="C1240" s="30" t="s">
        <v>365</v>
      </c>
      <c r="D1240" s="30" t="s">
        <v>292</v>
      </c>
      <c r="E1240" s="31" t="s">
        <v>413</v>
      </c>
      <c r="F1240" s="32">
        <v>0</v>
      </c>
      <c r="G1240" s="33">
        <f t="shared" si="19"/>
        <v>901506246.76999569</v>
      </c>
    </row>
    <row r="1241" spans="1:7" ht="42">
      <c r="A1241" s="30">
        <v>1</v>
      </c>
      <c r="B1241" s="30" t="s">
        <v>641</v>
      </c>
      <c r="C1241" s="30" t="s">
        <v>326</v>
      </c>
      <c r="D1241" s="30" t="s">
        <v>348</v>
      </c>
      <c r="E1241" s="31" t="s">
        <v>352</v>
      </c>
      <c r="F1241" s="30">
        <v>566672.4</v>
      </c>
      <c r="G1241" s="33">
        <f t="shared" si="19"/>
        <v>901506246.76999569</v>
      </c>
    </row>
    <row r="1242" spans="1:7" ht="31.8">
      <c r="A1242" s="30">
        <v>24</v>
      </c>
      <c r="B1242" s="30" t="s">
        <v>642</v>
      </c>
      <c r="C1242" s="30" t="s">
        <v>351</v>
      </c>
      <c r="D1242" s="30" t="s">
        <v>292</v>
      </c>
      <c r="E1242" s="31" t="s">
        <v>327</v>
      </c>
      <c r="F1242" s="32">
        <v>0.08</v>
      </c>
      <c r="G1242" s="33">
        <f t="shared" si="19"/>
        <v>901506246.76999569</v>
      </c>
    </row>
    <row r="1243" spans="1:7" ht="21.6">
      <c r="A1243" s="30">
        <v>15</v>
      </c>
      <c r="B1243" s="30" t="s">
        <v>643</v>
      </c>
      <c r="C1243" s="30" t="s">
        <v>345</v>
      </c>
      <c r="D1243" s="30" t="s">
        <v>292</v>
      </c>
      <c r="E1243" s="31" t="s">
        <v>327</v>
      </c>
      <c r="F1243" s="32">
        <v>12674.37</v>
      </c>
      <c r="G1243" s="33">
        <f t="shared" si="19"/>
        <v>901506246.76999569</v>
      </c>
    </row>
    <row r="1244" spans="1:7" ht="52.2">
      <c r="A1244" s="30">
        <v>14</v>
      </c>
      <c r="B1244" s="30" t="s">
        <v>644</v>
      </c>
      <c r="C1244" s="30" t="s">
        <v>66</v>
      </c>
      <c r="D1244" s="30" t="s">
        <v>292</v>
      </c>
      <c r="E1244" s="31" t="s">
        <v>327</v>
      </c>
      <c r="F1244" s="32">
        <v>16482.7</v>
      </c>
      <c r="G1244" s="33">
        <f t="shared" si="19"/>
        <v>901506246.76999569</v>
      </c>
    </row>
    <row r="1245" spans="1:7" ht="52.2">
      <c r="A1245" s="30">
        <v>5</v>
      </c>
      <c r="B1245" s="30" t="s">
        <v>644</v>
      </c>
      <c r="C1245" s="30" t="s">
        <v>339</v>
      </c>
      <c r="D1245" s="30" t="s">
        <v>292</v>
      </c>
      <c r="E1245" s="31" t="s">
        <v>327</v>
      </c>
      <c r="F1245" s="30">
        <v>51055.08</v>
      </c>
      <c r="G1245" s="33">
        <f t="shared" si="19"/>
        <v>901506246.76999569</v>
      </c>
    </row>
    <row r="1246" spans="1:7" ht="52.2">
      <c r="A1246" s="30">
        <v>14</v>
      </c>
      <c r="B1246" s="30" t="s">
        <v>644</v>
      </c>
      <c r="C1246" s="30" t="s">
        <v>66</v>
      </c>
      <c r="D1246" s="30" t="s">
        <v>292</v>
      </c>
      <c r="E1246" s="31" t="s">
        <v>327</v>
      </c>
      <c r="F1246" s="32">
        <v>6408.67</v>
      </c>
      <c r="G1246" s="33">
        <f t="shared" si="19"/>
        <v>901506246.76999569</v>
      </c>
    </row>
    <row r="1247" spans="1:7" ht="52.2">
      <c r="A1247" s="30">
        <v>14</v>
      </c>
      <c r="B1247" s="30" t="s">
        <v>645</v>
      </c>
      <c r="C1247" s="30" t="s">
        <v>66</v>
      </c>
      <c r="D1247" s="30" t="s">
        <v>292</v>
      </c>
      <c r="E1247" s="31" t="s">
        <v>327</v>
      </c>
      <c r="F1247" s="32">
        <v>109317.75999999999</v>
      </c>
      <c r="G1247" s="33">
        <f t="shared" si="19"/>
        <v>901506246.76999569</v>
      </c>
    </row>
    <row r="1248" spans="1:7" ht="31.8">
      <c r="A1248" s="30">
        <v>5</v>
      </c>
      <c r="B1248" s="30" t="s">
        <v>646</v>
      </c>
      <c r="C1248" s="30" t="s">
        <v>339</v>
      </c>
      <c r="D1248" s="30" t="s">
        <v>292</v>
      </c>
      <c r="E1248" s="31" t="s">
        <v>302</v>
      </c>
      <c r="F1248" s="32">
        <v>0</v>
      </c>
      <c r="G1248" s="33">
        <f t="shared" si="19"/>
        <v>901506246.76999569</v>
      </c>
    </row>
    <row r="1249" spans="1:7" ht="42">
      <c r="A1249" s="30">
        <v>1</v>
      </c>
      <c r="B1249" s="30" t="s">
        <v>646</v>
      </c>
      <c r="C1249" s="30" t="s">
        <v>326</v>
      </c>
      <c r="D1249" s="30" t="s">
        <v>292</v>
      </c>
      <c r="E1249" s="31" t="s">
        <v>302</v>
      </c>
      <c r="F1249" s="32">
        <v>0</v>
      </c>
      <c r="G1249" s="33">
        <f t="shared" si="19"/>
        <v>901506246.76999569</v>
      </c>
    </row>
    <row r="1250" spans="1:7" ht="31.8">
      <c r="A1250" s="30">
        <v>7</v>
      </c>
      <c r="B1250" s="30" t="s">
        <v>646</v>
      </c>
      <c r="C1250" s="30" t="s">
        <v>359</v>
      </c>
      <c r="D1250" s="30" t="s">
        <v>292</v>
      </c>
      <c r="E1250" s="31" t="s">
        <v>302</v>
      </c>
      <c r="F1250" s="32">
        <v>36594</v>
      </c>
      <c r="G1250" s="33">
        <f t="shared" si="19"/>
        <v>901506246.76999569</v>
      </c>
    </row>
    <row r="1251" spans="1:7" ht="31.8">
      <c r="A1251" s="30">
        <v>7</v>
      </c>
      <c r="B1251" s="30" t="s">
        <v>646</v>
      </c>
      <c r="C1251" s="30" t="s">
        <v>359</v>
      </c>
      <c r="D1251" s="30" t="s">
        <v>292</v>
      </c>
      <c r="E1251" s="31" t="s">
        <v>302</v>
      </c>
      <c r="F1251" s="32">
        <v>13418.8</v>
      </c>
      <c r="G1251" s="33">
        <f t="shared" si="19"/>
        <v>901506246.76999569</v>
      </c>
    </row>
    <row r="1252" spans="1:7" ht="31.8">
      <c r="A1252" s="30">
        <v>57</v>
      </c>
      <c r="B1252" s="30" t="s">
        <v>646</v>
      </c>
      <c r="C1252" s="30" t="s">
        <v>403</v>
      </c>
      <c r="D1252" s="30" t="s">
        <v>292</v>
      </c>
      <c r="E1252" s="34" t="s">
        <v>302</v>
      </c>
      <c r="F1252" s="32">
        <v>19135.96</v>
      </c>
      <c r="G1252" s="33">
        <f t="shared" si="19"/>
        <v>901506246.76999569</v>
      </c>
    </row>
    <row r="1253" spans="1:7" ht="31.8">
      <c r="A1253" s="30">
        <v>7</v>
      </c>
      <c r="B1253" s="30" t="s">
        <v>646</v>
      </c>
      <c r="C1253" s="30" t="s">
        <v>359</v>
      </c>
      <c r="D1253" s="30" t="s">
        <v>292</v>
      </c>
      <c r="E1253" s="34" t="s">
        <v>302</v>
      </c>
      <c r="F1253" s="32">
        <v>8587.39</v>
      </c>
      <c r="G1253" s="33">
        <f t="shared" si="19"/>
        <v>901506246.76999569</v>
      </c>
    </row>
    <row r="1254" spans="1:7" ht="31.8">
      <c r="A1254" s="30">
        <v>16</v>
      </c>
      <c r="B1254" s="30" t="s">
        <v>647</v>
      </c>
      <c r="C1254" s="30" t="s">
        <v>68</v>
      </c>
      <c r="D1254" s="30" t="s">
        <v>292</v>
      </c>
      <c r="E1254" s="34" t="s">
        <v>293</v>
      </c>
      <c r="F1254" s="32">
        <v>673.51</v>
      </c>
      <c r="G1254" s="33">
        <f t="shared" si="19"/>
        <v>901506246.76999569</v>
      </c>
    </row>
    <row r="1255" spans="1:7" ht="31.8">
      <c r="A1255" s="30">
        <v>16</v>
      </c>
      <c r="B1255" s="30" t="s">
        <v>647</v>
      </c>
      <c r="C1255" s="30" t="s">
        <v>68</v>
      </c>
      <c r="D1255" s="30" t="s">
        <v>292</v>
      </c>
      <c r="E1255" s="31" t="s">
        <v>293</v>
      </c>
      <c r="F1255" s="30">
        <v>19959.77</v>
      </c>
      <c r="G1255" s="33">
        <f t="shared" si="19"/>
        <v>901506246.76999569</v>
      </c>
    </row>
    <row r="1256" spans="1:7" ht="52.2">
      <c r="A1256" s="30">
        <v>6</v>
      </c>
      <c r="B1256" s="30" t="s">
        <v>648</v>
      </c>
      <c r="C1256" s="30" t="s">
        <v>357</v>
      </c>
      <c r="D1256" s="30" t="s">
        <v>292</v>
      </c>
      <c r="E1256" s="31" t="s">
        <v>327</v>
      </c>
      <c r="F1256" s="32">
        <v>0.05</v>
      </c>
      <c r="G1256" s="33">
        <f t="shared" si="19"/>
        <v>901506246.76999569</v>
      </c>
    </row>
    <row r="1257" spans="1:7" ht="21.6">
      <c r="A1257" s="30">
        <v>3</v>
      </c>
      <c r="B1257" s="30" t="s">
        <v>649</v>
      </c>
      <c r="C1257" s="30" t="s">
        <v>337</v>
      </c>
      <c r="D1257" s="30" t="s">
        <v>292</v>
      </c>
      <c r="E1257" s="31" t="s">
        <v>327</v>
      </c>
      <c r="F1257" s="30">
        <v>13682.91</v>
      </c>
      <c r="G1257" s="33">
        <f t="shared" si="19"/>
        <v>901506246.76999569</v>
      </c>
    </row>
    <row r="1258" spans="1:7" ht="21.6">
      <c r="A1258" s="30">
        <v>3</v>
      </c>
      <c r="B1258" s="30" t="s">
        <v>649</v>
      </c>
      <c r="C1258" s="30" t="s">
        <v>337</v>
      </c>
      <c r="D1258" s="30" t="s">
        <v>292</v>
      </c>
      <c r="E1258" s="31" t="s">
        <v>327</v>
      </c>
      <c r="F1258" s="32">
        <v>14033.77</v>
      </c>
      <c r="G1258" s="33">
        <f t="shared" si="19"/>
        <v>901506246.76999569</v>
      </c>
    </row>
    <row r="1259" spans="1:7" ht="42">
      <c r="A1259" s="30">
        <v>17</v>
      </c>
      <c r="B1259" s="30" t="s">
        <v>650</v>
      </c>
      <c r="C1259" s="30" t="s">
        <v>333</v>
      </c>
      <c r="D1259" s="30" t="s">
        <v>292</v>
      </c>
      <c r="E1259" s="31" t="s">
        <v>352</v>
      </c>
      <c r="F1259" s="32">
        <v>1433</v>
      </c>
      <c r="G1259" s="33">
        <f t="shared" si="19"/>
        <v>901506246.76999569</v>
      </c>
    </row>
    <row r="1260" spans="1:7" ht="31.8">
      <c r="A1260" s="30">
        <v>4</v>
      </c>
      <c r="B1260" s="30" t="s">
        <v>650</v>
      </c>
      <c r="C1260" s="30" t="s">
        <v>355</v>
      </c>
      <c r="D1260" s="30" t="s">
        <v>292</v>
      </c>
      <c r="E1260" s="31" t="s">
        <v>299</v>
      </c>
      <c r="F1260" s="32">
        <v>19200.330000000002</v>
      </c>
      <c r="G1260" s="33">
        <f t="shared" si="19"/>
        <v>901506246.76999569</v>
      </c>
    </row>
    <row r="1261" spans="1:7" ht="21.6">
      <c r="A1261" s="30">
        <v>3</v>
      </c>
      <c r="B1261" s="30" t="s">
        <v>651</v>
      </c>
      <c r="C1261" s="30" t="s">
        <v>337</v>
      </c>
      <c r="D1261" s="30" t="s">
        <v>292</v>
      </c>
      <c r="E1261" s="31" t="s">
        <v>352</v>
      </c>
      <c r="F1261" s="32">
        <v>25813.61</v>
      </c>
      <c r="G1261" s="33">
        <f t="shared" si="19"/>
        <v>901506246.76999569</v>
      </c>
    </row>
    <row r="1262" spans="1:7" ht="21.6">
      <c r="A1262" s="30">
        <v>3</v>
      </c>
      <c r="B1262" s="30" t="s">
        <v>651</v>
      </c>
      <c r="C1262" s="30" t="s">
        <v>337</v>
      </c>
      <c r="D1262" s="30" t="s">
        <v>292</v>
      </c>
      <c r="E1262" s="31" t="s">
        <v>352</v>
      </c>
      <c r="F1262" s="30">
        <v>4036.08</v>
      </c>
      <c r="G1262" s="33">
        <f t="shared" si="19"/>
        <v>901506246.76999569</v>
      </c>
    </row>
    <row r="1263" spans="1:7" ht="31.8">
      <c r="A1263" s="30">
        <v>14</v>
      </c>
      <c r="B1263" s="30" t="s">
        <v>652</v>
      </c>
      <c r="C1263" s="30" t="s">
        <v>66</v>
      </c>
      <c r="D1263" s="30" t="s">
        <v>292</v>
      </c>
      <c r="E1263" s="31" t="s">
        <v>327</v>
      </c>
      <c r="F1263" s="32">
        <v>0</v>
      </c>
      <c r="G1263" s="33">
        <f t="shared" si="19"/>
        <v>901506246.76999569</v>
      </c>
    </row>
    <row r="1264" spans="1:7" ht="42">
      <c r="A1264" s="30">
        <v>64</v>
      </c>
      <c r="B1264" s="30" t="s">
        <v>653</v>
      </c>
      <c r="C1264" s="30" t="s">
        <v>365</v>
      </c>
      <c r="D1264" s="30" t="s">
        <v>292</v>
      </c>
      <c r="E1264" s="31" t="s">
        <v>293</v>
      </c>
      <c r="F1264" s="32">
        <v>0.2</v>
      </c>
      <c r="G1264" s="33">
        <f t="shared" si="19"/>
        <v>901506246.76999569</v>
      </c>
    </row>
    <row r="1265" spans="1:7" ht="21.6">
      <c r="A1265" s="30">
        <v>9</v>
      </c>
      <c r="B1265" s="30" t="s">
        <v>654</v>
      </c>
      <c r="C1265" s="30" t="s">
        <v>329</v>
      </c>
      <c r="D1265" s="30" t="s">
        <v>292</v>
      </c>
      <c r="E1265" s="31" t="s">
        <v>655</v>
      </c>
      <c r="F1265" s="32">
        <v>0</v>
      </c>
      <c r="G1265" s="33">
        <f t="shared" si="19"/>
        <v>901506246.76999569</v>
      </c>
    </row>
    <row r="1266" spans="1:7" ht="31.8">
      <c r="A1266" s="30">
        <v>14</v>
      </c>
      <c r="B1266" s="30" t="s">
        <v>656</v>
      </c>
      <c r="C1266" s="30" t="s">
        <v>66</v>
      </c>
      <c r="D1266" s="30" t="s">
        <v>292</v>
      </c>
      <c r="E1266" s="31" t="s">
        <v>299</v>
      </c>
      <c r="F1266" s="30">
        <v>63187.56</v>
      </c>
      <c r="G1266" s="33">
        <f t="shared" si="19"/>
        <v>901506246.76999569</v>
      </c>
    </row>
    <row r="1267" spans="1:7" ht="42">
      <c r="A1267" s="30">
        <v>2</v>
      </c>
      <c r="B1267" s="30" t="s">
        <v>657</v>
      </c>
      <c r="C1267" s="30" t="s">
        <v>360</v>
      </c>
      <c r="D1267" s="30" t="s">
        <v>292</v>
      </c>
      <c r="E1267" s="31" t="s">
        <v>302</v>
      </c>
      <c r="F1267" s="32">
        <v>36160</v>
      </c>
      <c r="G1267" s="33">
        <f t="shared" si="19"/>
        <v>901506246.76999569</v>
      </c>
    </row>
    <row r="1268" spans="1:7" ht="62.4">
      <c r="A1268" s="30">
        <v>64</v>
      </c>
      <c r="B1268" s="30" t="s">
        <v>658</v>
      </c>
      <c r="C1268" s="30" t="s">
        <v>365</v>
      </c>
      <c r="D1268" s="30" t="s">
        <v>292</v>
      </c>
      <c r="E1268" s="34" t="s">
        <v>302</v>
      </c>
      <c r="F1268" s="32">
        <v>0</v>
      </c>
      <c r="G1268" s="33">
        <f t="shared" si="19"/>
        <v>901506246.76999569</v>
      </c>
    </row>
    <row r="1269" spans="1:7" ht="62.4">
      <c r="A1269" s="30">
        <v>8</v>
      </c>
      <c r="B1269" s="30" t="s">
        <v>658</v>
      </c>
      <c r="C1269" s="30" t="s">
        <v>335</v>
      </c>
      <c r="D1269" s="30" t="s">
        <v>292</v>
      </c>
      <c r="E1269" s="34" t="s">
        <v>302</v>
      </c>
      <c r="F1269" s="32">
        <v>24860</v>
      </c>
      <c r="G1269" s="33">
        <f t="shared" si="19"/>
        <v>901506246.76999569</v>
      </c>
    </row>
    <row r="1270" spans="1:7" ht="62.4">
      <c r="A1270" s="30">
        <v>8</v>
      </c>
      <c r="B1270" s="30" t="s">
        <v>658</v>
      </c>
      <c r="C1270" s="30" t="s">
        <v>335</v>
      </c>
      <c r="D1270" s="30" t="s">
        <v>292</v>
      </c>
      <c r="E1270" s="34" t="s">
        <v>302</v>
      </c>
      <c r="F1270" s="32">
        <v>1996.71</v>
      </c>
      <c r="G1270" s="33">
        <f t="shared" si="19"/>
        <v>901506246.76999569</v>
      </c>
    </row>
    <row r="1271" spans="1:7" ht="62.4">
      <c r="A1271" s="30">
        <v>3</v>
      </c>
      <c r="B1271" s="30" t="s">
        <v>658</v>
      </c>
      <c r="C1271" s="30" t="s">
        <v>337</v>
      </c>
      <c r="D1271" s="30" t="s">
        <v>292</v>
      </c>
      <c r="E1271" s="34" t="s">
        <v>302</v>
      </c>
      <c r="F1271" s="32">
        <v>27949.42</v>
      </c>
      <c r="G1271" s="33">
        <f t="shared" si="19"/>
        <v>901506246.76999569</v>
      </c>
    </row>
    <row r="1272" spans="1:7" ht="62.4">
      <c r="A1272" s="30">
        <v>1</v>
      </c>
      <c r="B1272" s="30" t="s">
        <v>658</v>
      </c>
      <c r="C1272" s="30" t="s">
        <v>326</v>
      </c>
      <c r="D1272" s="30" t="s">
        <v>292</v>
      </c>
      <c r="E1272" s="34" t="s">
        <v>302</v>
      </c>
      <c r="F1272" s="32">
        <v>35256</v>
      </c>
      <c r="G1272" s="33">
        <f t="shared" si="19"/>
        <v>901506246.76999569</v>
      </c>
    </row>
    <row r="1273" spans="1:7" ht="62.4">
      <c r="A1273" s="30">
        <v>13</v>
      </c>
      <c r="B1273" s="30" t="s">
        <v>658</v>
      </c>
      <c r="C1273" s="30" t="s">
        <v>367</v>
      </c>
      <c r="D1273" s="30" t="s">
        <v>292</v>
      </c>
      <c r="E1273" s="31" t="s">
        <v>302</v>
      </c>
      <c r="F1273" s="30">
        <v>8475</v>
      </c>
      <c r="G1273" s="33">
        <f t="shared" si="19"/>
        <v>901506246.76999569</v>
      </c>
    </row>
    <row r="1274" spans="1:7" ht="62.4">
      <c r="A1274" s="30">
        <v>12</v>
      </c>
      <c r="B1274" s="30" t="s">
        <v>658</v>
      </c>
      <c r="C1274" s="30" t="s">
        <v>336</v>
      </c>
      <c r="D1274" s="30" t="s">
        <v>292</v>
      </c>
      <c r="E1274" s="31" t="s">
        <v>302</v>
      </c>
      <c r="F1274" s="32">
        <v>5480.5</v>
      </c>
      <c r="G1274" s="33">
        <f t="shared" si="19"/>
        <v>901506246.76999569</v>
      </c>
    </row>
    <row r="1275" spans="1:7" ht="62.4">
      <c r="A1275" s="30">
        <v>8</v>
      </c>
      <c r="B1275" s="30" t="s">
        <v>658</v>
      </c>
      <c r="C1275" s="30" t="s">
        <v>335</v>
      </c>
      <c r="D1275" s="30" t="s">
        <v>292</v>
      </c>
      <c r="E1275" s="31" t="s">
        <v>302</v>
      </c>
      <c r="F1275" s="32">
        <v>4407</v>
      </c>
      <c r="G1275" s="33">
        <f t="shared" si="19"/>
        <v>901506246.76999569</v>
      </c>
    </row>
    <row r="1276" spans="1:7" ht="62.4">
      <c r="A1276" s="30">
        <v>8</v>
      </c>
      <c r="B1276" s="30" t="s">
        <v>658</v>
      </c>
      <c r="C1276" s="30" t="s">
        <v>335</v>
      </c>
      <c r="D1276" s="30" t="s">
        <v>292</v>
      </c>
      <c r="E1276" s="31" t="s">
        <v>302</v>
      </c>
      <c r="F1276" s="32">
        <v>497.2</v>
      </c>
      <c r="G1276" s="33">
        <f t="shared" si="19"/>
        <v>901506246.76999569</v>
      </c>
    </row>
    <row r="1277" spans="1:7" ht="62.4">
      <c r="A1277" s="30">
        <v>8</v>
      </c>
      <c r="B1277" s="30" t="s">
        <v>658</v>
      </c>
      <c r="C1277" s="30" t="s">
        <v>335</v>
      </c>
      <c r="D1277" s="30" t="s">
        <v>292</v>
      </c>
      <c r="E1277" s="31" t="s">
        <v>302</v>
      </c>
      <c r="F1277" s="32">
        <v>988.84</v>
      </c>
      <c r="G1277" s="33">
        <f t="shared" si="19"/>
        <v>901506246.76999569</v>
      </c>
    </row>
    <row r="1278" spans="1:7" ht="62.4">
      <c r="A1278" s="30">
        <v>12</v>
      </c>
      <c r="B1278" s="30" t="s">
        <v>658</v>
      </c>
      <c r="C1278" s="30" t="s">
        <v>336</v>
      </c>
      <c r="D1278" s="30" t="s">
        <v>292</v>
      </c>
      <c r="E1278" s="31" t="s">
        <v>302</v>
      </c>
      <c r="F1278" s="32">
        <v>15255</v>
      </c>
      <c r="G1278" s="33">
        <f t="shared" si="19"/>
        <v>901506246.76999569</v>
      </c>
    </row>
    <row r="1279" spans="1:7" ht="62.4">
      <c r="A1279" s="30">
        <v>13</v>
      </c>
      <c r="B1279" s="30" t="s">
        <v>658</v>
      </c>
      <c r="C1279" s="30" t="s">
        <v>367</v>
      </c>
      <c r="D1279" s="30" t="s">
        <v>292</v>
      </c>
      <c r="E1279" s="31" t="s">
        <v>302</v>
      </c>
      <c r="F1279" s="32">
        <v>10910.15</v>
      </c>
      <c r="G1279" s="33">
        <f t="shared" si="19"/>
        <v>901506246.76999569</v>
      </c>
    </row>
    <row r="1280" spans="1:7" ht="62.4">
      <c r="A1280" s="30">
        <v>7</v>
      </c>
      <c r="B1280" s="30" t="s">
        <v>658</v>
      </c>
      <c r="C1280" s="30" t="s">
        <v>359</v>
      </c>
      <c r="D1280" s="30" t="s">
        <v>292</v>
      </c>
      <c r="E1280" s="31" t="s">
        <v>302</v>
      </c>
      <c r="F1280" s="32">
        <v>13108</v>
      </c>
      <c r="G1280" s="33">
        <f t="shared" si="19"/>
        <v>901506246.76999569</v>
      </c>
    </row>
    <row r="1281" spans="1:7" ht="62.4">
      <c r="A1281" s="30">
        <v>8</v>
      </c>
      <c r="B1281" s="30" t="s">
        <v>658</v>
      </c>
      <c r="C1281" s="30" t="s">
        <v>335</v>
      </c>
      <c r="D1281" s="30" t="s">
        <v>292</v>
      </c>
      <c r="E1281" s="31" t="s">
        <v>302</v>
      </c>
      <c r="F1281" s="32">
        <v>2401.25</v>
      </c>
      <c r="G1281" s="33">
        <f t="shared" si="19"/>
        <v>901506246.76999569</v>
      </c>
    </row>
    <row r="1282" spans="1:7" ht="62.4">
      <c r="A1282" s="30">
        <v>1</v>
      </c>
      <c r="B1282" s="30" t="s">
        <v>658</v>
      </c>
      <c r="C1282" s="30" t="s">
        <v>326</v>
      </c>
      <c r="D1282" s="30" t="s">
        <v>292</v>
      </c>
      <c r="E1282" s="31" t="s">
        <v>302</v>
      </c>
      <c r="F1282" s="32">
        <v>17628</v>
      </c>
      <c r="G1282" s="33">
        <f t="shared" si="19"/>
        <v>901506246.76999569</v>
      </c>
    </row>
    <row r="1283" spans="1:7" ht="62.4">
      <c r="A1283" s="30">
        <v>13</v>
      </c>
      <c r="B1283" s="30" t="s">
        <v>658</v>
      </c>
      <c r="C1283" s="30" t="s">
        <v>367</v>
      </c>
      <c r="D1283" s="30" t="s">
        <v>292</v>
      </c>
      <c r="E1283" s="31" t="s">
        <v>302</v>
      </c>
      <c r="F1283" s="30">
        <v>4604.75</v>
      </c>
      <c r="G1283" s="33">
        <f t="shared" ref="G1283:G1346" si="20">SUM($F$2:$F$100000)</f>
        <v>901506246.76999569</v>
      </c>
    </row>
    <row r="1284" spans="1:7" ht="62.4">
      <c r="A1284" s="30">
        <v>57</v>
      </c>
      <c r="B1284" s="30" t="s">
        <v>658</v>
      </c>
      <c r="C1284" s="30" t="s">
        <v>403</v>
      </c>
      <c r="D1284" s="30" t="s">
        <v>292</v>
      </c>
      <c r="E1284" s="31" t="s">
        <v>302</v>
      </c>
      <c r="F1284" s="30">
        <v>54006.53</v>
      </c>
      <c r="G1284" s="33">
        <f t="shared" si="20"/>
        <v>901506246.76999569</v>
      </c>
    </row>
    <row r="1285" spans="1:7" ht="62.4">
      <c r="A1285" s="30">
        <v>57</v>
      </c>
      <c r="B1285" s="30" t="s">
        <v>658</v>
      </c>
      <c r="C1285" s="30" t="s">
        <v>403</v>
      </c>
      <c r="D1285" s="30" t="s">
        <v>292</v>
      </c>
      <c r="E1285" s="31" t="s">
        <v>302</v>
      </c>
      <c r="F1285" s="32">
        <v>7282.55</v>
      </c>
      <c r="G1285" s="33">
        <f t="shared" si="20"/>
        <v>901506246.76999569</v>
      </c>
    </row>
    <row r="1286" spans="1:7" ht="62.4">
      <c r="A1286" s="30">
        <v>3</v>
      </c>
      <c r="B1286" s="30" t="s">
        <v>658</v>
      </c>
      <c r="C1286" s="30" t="s">
        <v>337</v>
      </c>
      <c r="D1286" s="30" t="s">
        <v>292</v>
      </c>
      <c r="E1286" s="31" t="s">
        <v>302</v>
      </c>
      <c r="F1286" s="32">
        <v>26216</v>
      </c>
      <c r="G1286" s="33">
        <f t="shared" si="20"/>
        <v>901506246.76999569</v>
      </c>
    </row>
    <row r="1287" spans="1:7" ht="31.8">
      <c r="A1287" s="30">
        <v>57</v>
      </c>
      <c r="B1287" s="30" t="s">
        <v>659</v>
      </c>
      <c r="C1287" s="30" t="s">
        <v>403</v>
      </c>
      <c r="D1287" s="30" t="s">
        <v>292</v>
      </c>
      <c r="E1287" s="31" t="s">
        <v>302</v>
      </c>
      <c r="F1287" s="32">
        <v>41400</v>
      </c>
      <c r="G1287" s="33">
        <f t="shared" si="20"/>
        <v>901506246.76999569</v>
      </c>
    </row>
    <row r="1288" spans="1:7" ht="31.8">
      <c r="A1288" s="30">
        <v>2</v>
      </c>
      <c r="B1288" s="30" t="s">
        <v>659</v>
      </c>
      <c r="C1288" s="30" t="s">
        <v>360</v>
      </c>
      <c r="D1288" s="30" t="s">
        <v>292</v>
      </c>
      <c r="E1288" s="31" t="s">
        <v>302</v>
      </c>
      <c r="F1288" s="32">
        <v>8500</v>
      </c>
      <c r="G1288" s="33">
        <f t="shared" si="20"/>
        <v>901506246.76999569</v>
      </c>
    </row>
    <row r="1289" spans="1:7" ht="42">
      <c r="A1289" s="30">
        <v>1</v>
      </c>
      <c r="B1289" s="30" t="s">
        <v>660</v>
      </c>
      <c r="C1289" s="30" t="s">
        <v>326</v>
      </c>
      <c r="D1289" s="30" t="s">
        <v>292</v>
      </c>
      <c r="E1289" s="31" t="s">
        <v>327</v>
      </c>
      <c r="F1289" s="32">
        <v>67168.75</v>
      </c>
      <c r="G1289" s="33">
        <f t="shared" si="20"/>
        <v>901506246.76999569</v>
      </c>
    </row>
    <row r="1290" spans="1:7" ht="42">
      <c r="A1290" s="30">
        <v>15</v>
      </c>
      <c r="B1290" s="30" t="s">
        <v>661</v>
      </c>
      <c r="C1290" s="30" t="s">
        <v>345</v>
      </c>
      <c r="D1290" s="30" t="s">
        <v>292</v>
      </c>
      <c r="E1290" s="31" t="s">
        <v>327</v>
      </c>
      <c r="F1290" s="32">
        <v>4317.79</v>
      </c>
      <c r="G1290" s="33">
        <f t="shared" si="20"/>
        <v>901506246.76999569</v>
      </c>
    </row>
    <row r="1291" spans="1:7" ht="31.8">
      <c r="A1291" s="30">
        <v>15</v>
      </c>
      <c r="B1291" s="30" t="s">
        <v>662</v>
      </c>
      <c r="C1291" s="30" t="s">
        <v>370</v>
      </c>
      <c r="D1291" s="30" t="s">
        <v>292</v>
      </c>
      <c r="E1291" s="31" t="s">
        <v>302</v>
      </c>
      <c r="F1291" s="30">
        <v>0</v>
      </c>
      <c r="G1291" s="33">
        <f t="shared" si="20"/>
        <v>901506246.76999569</v>
      </c>
    </row>
    <row r="1292" spans="1:7" ht="31.8">
      <c r="A1292" s="30">
        <v>6</v>
      </c>
      <c r="B1292" s="30" t="s">
        <v>662</v>
      </c>
      <c r="C1292" s="30" t="s">
        <v>357</v>
      </c>
      <c r="D1292" s="30" t="s">
        <v>292</v>
      </c>
      <c r="E1292" s="31" t="s">
        <v>302</v>
      </c>
      <c r="F1292" s="32">
        <v>5461.51</v>
      </c>
      <c r="G1292" s="33">
        <f t="shared" si="20"/>
        <v>901506246.76999569</v>
      </c>
    </row>
    <row r="1293" spans="1:7" ht="31.8">
      <c r="A1293" s="30">
        <v>6</v>
      </c>
      <c r="B1293" s="30" t="s">
        <v>662</v>
      </c>
      <c r="C1293" s="30" t="s">
        <v>357</v>
      </c>
      <c r="D1293" s="30" t="s">
        <v>292</v>
      </c>
      <c r="E1293" s="31" t="s">
        <v>302</v>
      </c>
      <c r="F1293" s="32">
        <v>5411.15</v>
      </c>
      <c r="G1293" s="33">
        <f t="shared" si="20"/>
        <v>901506246.76999569</v>
      </c>
    </row>
    <row r="1294" spans="1:7" ht="31.8">
      <c r="A1294" s="30">
        <v>5</v>
      </c>
      <c r="B1294" s="30" t="s">
        <v>663</v>
      </c>
      <c r="C1294" s="30" t="s">
        <v>339</v>
      </c>
      <c r="D1294" s="30" t="s">
        <v>292</v>
      </c>
      <c r="E1294" s="31" t="s">
        <v>352</v>
      </c>
      <c r="F1294" s="32">
        <v>3953.2</v>
      </c>
      <c r="G1294" s="33">
        <f t="shared" si="20"/>
        <v>901506246.76999569</v>
      </c>
    </row>
    <row r="1295" spans="1:7" ht="31.8">
      <c r="A1295" s="30">
        <v>5</v>
      </c>
      <c r="B1295" s="30" t="s">
        <v>663</v>
      </c>
      <c r="C1295" s="30" t="s">
        <v>339</v>
      </c>
      <c r="D1295" s="30" t="s">
        <v>292</v>
      </c>
      <c r="E1295" s="31" t="s">
        <v>352</v>
      </c>
      <c r="F1295" s="32">
        <v>4847.6000000000004</v>
      </c>
      <c r="G1295" s="33">
        <f t="shared" si="20"/>
        <v>901506246.76999569</v>
      </c>
    </row>
    <row r="1296" spans="1:7" ht="31.8">
      <c r="A1296" s="30">
        <v>5</v>
      </c>
      <c r="B1296" s="30" t="s">
        <v>663</v>
      </c>
      <c r="C1296" s="30" t="s">
        <v>339</v>
      </c>
      <c r="D1296" s="30" t="s">
        <v>292</v>
      </c>
      <c r="E1296" s="31" t="s">
        <v>352</v>
      </c>
      <c r="F1296" s="32">
        <v>3253.36</v>
      </c>
      <c r="G1296" s="33">
        <f t="shared" si="20"/>
        <v>901506246.76999569</v>
      </c>
    </row>
    <row r="1297" spans="1:7" ht="31.8">
      <c r="A1297" s="30">
        <v>12</v>
      </c>
      <c r="B1297" s="30" t="s">
        <v>663</v>
      </c>
      <c r="C1297" s="30" t="s">
        <v>336</v>
      </c>
      <c r="D1297" s="30" t="s">
        <v>292</v>
      </c>
      <c r="E1297" s="31" t="s">
        <v>293</v>
      </c>
      <c r="F1297" s="32">
        <v>2996</v>
      </c>
      <c r="G1297" s="33">
        <f t="shared" si="20"/>
        <v>901506246.76999569</v>
      </c>
    </row>
    <row r="1298" spans="1:7" ht="31.8">
      <c r="A1298" s="30">
        <v>3</v>
      </c>
      <c r="B1298" s="30" t="s">
        <v>663</v>
      </c>
      <c r="C1298" s="30" t="s">
        <v>337</v>
      </c>
      <c r="D1298" s="30" t="s">
        <v>292</v>
      </c>
      <c r="E1298" s="34" t="s">
        <v>352</v>
      </c>
      <c r="F1298" s="32">
        <v>4835.9799999999996</v>
      </c>
      <c r="G1298" s="33">
        <f t="shared" si="20"/>
        <v>901506246.76999569</v>
      </c>
    </row>
    <row r="1299" spans="1:7" ht="31.8">
      <c r="A1299" s="30">
        <v>7</v>
      </c>
      <c r="B1299" s="30" t="s">
        <v>664</v>
      </c>
      <c r="C1299" s="30" t="s">
        <v>359</v>
      </c>
      <c r="D1299" s="30" t="s">
        <v>292</v>
      </c>
      <c r="E1299" s="34" t="s">
        <v>302</v>
      </c>
      <c r="F1299" s="32">
        <v>30009.3</v>
      </c>
      <c r="G1299" s="33">
        <f t="shared" si="20"/>
        <v>901506246.76999569</v>
      </c>
    </row>
    <row r="1300" spans="1:7" ht="31.8">
      <c r="A1300" s="30">
        <v>12</v>
      </c>
      <c r="B1300" s="30" t="s">
        <v>664</v>
      </c>
      <c r="C1300" s="30" t="s">
        <v>336</v>
      </c>
      <c r="D1300" s="30" t="s">
        <v>292</v>
      </c>
      <c r="E1300" s="34" t="s">
        <v>302</v>
      </c>
      <c r="F1300" s="32">
        <v>15139.74</v>
      </c>
      <c r="G1300" s="33">
        <f t="shared" si="20"/>
        <v>901506246.76999569</v>
      </c>
    </row>
    <row r="1301" spans="1:7" ht="31.8">
      <c r="A1301" s="30">
        <v>12</v>
      </c>
      <c r="B1301" s="30" t="s">
        <v>664</v>
      </c>
      <c r="C1301" s="30" t="s">
        <v>336</v>
      </c>
      <c r="D1301" s="30" t="s">
        <v>292</v>
      </c>
      <c r="E1301" s="34" t="s">
        <v>302</v>
      </c>
      <c r="F1301" s="32">
        <v>22389.82</v>
      </c>
      <c r="G1301" s="33">
        <f t="shared" si="20"/>
        <v>901506246.76999569</v>
      </c>
    </row>
    <row r="1302" spans="1:7" ht="42">
      <c r="A1302" s="30">
        <v>1</v>
      </c>
      <c r="B1302" s="30" t="s">
        <v>664</v>
      </c>
      <c r="C1302" s="30" t="s">
        <v>326</v>
      </c>
      <c r="D1302" s="30" t="s">
        <v>292</v>
      </c>
      <c r="E1302" s="34" t="s">
        <v>302</v>
      </c>
      <c r="F1302" s="32">
        <v>8432.06</v>
      </c>
      <c r="G1302" s="33">
        <f t="shared" si="20"/>
        <v>901506246.76999569</v>
      </c>
    </row>
    <row r="1303" spans="1:7" ht="31.8">
      <c r="A1303" s="30">
        <v>12</v>
      </c>
      <c r="B1303" s="30" t="s">
        <v>664</v>
      </c>
      <c r="C1303" s="30" t="s">
        <v>336</v>
      </c>
      <c r="D1303" s="30" t="s">
        <v>292</v>
      </c>
      <c r="E1303" s="34" t="s">
        <v>302</v>
      </c>
      <c r="F1303" s="32">
        <v>15015.99</v>
      </c>
      <c r="G1303" s="33">
        <f t="shared" si="20"/>
        <v>901506246.76999569</v>
      </c>
    </row>
    <row r="1304" spans="1:7" ht="31.8">
      <c r="A1304" s="30">
        <v>8</v>
      </c>
      <c r="B1304" s="30" t="s">
        <v>664</v>
      </c>
      <c r="C1304" s="30" t="s">
        <v>335</v>
      </c>
      <c r="D1304" s="30" t="s">
        <v>292</v>
      </c>
      <c r="E1304" s="34" t="s">
        <v>302</v>
      </c>
      <c r="F1304" s="32">
        <v>4201.34</v>
      </c>
      <c r="G1304" s="33">
        <f t="shared" si="20"/>
        <v>901506246.76999569</v>
      </c>
    </row>
    <row r="1305" spans="1:7" ht="31.8">
      <c r="A1305" s="30">
        <v>7</v>
      </c>
      <c r="B1305" s="30" t="s">
        <v>664</v>
      </c>
      <c r="C1305" s="30" t="s">
        <v>359</v>
      </c>
      <c r="D1305" s="30" t="s">
        <v>292</v>
      </c>
      <c r="E1305" s="31" t="s">
        <v>302</v>
      </c>
      <c r="F1305" s="32">
        <v>1271.25</v>
      </c>
      <c r="G1305" s="33">
        <f t="shared" si="20"/>
        <v>901506246.76999569</v>
      </c>
    </row>
    <row r="1306" spans="1:7" ht="31.8">
      <c r="A1306" s="30">
        <v>3</v>
      </c>
      <c r="B1306" s="30" t="s">
        <v>664</v>
      </c>
      <c r="C1306" s="30" t="s">
        <v>337</v>
      </c>
      <c r="D1306" s="30" t="s">
        <v>292</v>
      </c>
      <c r="E1306" s="31" t="s">
        <v>302</v>
      </c>
      <c r="F1306" s="32">
        <v>39324</v>
      </c>
      <c r="G1306" s="33">
        <f t="shared" si="20"/>
        <v>901506246.76999569</v>
      </c>
    </row>
    <row r="1307" spans="1:7" ht="42">
      <c r="A1307" s="30">
        <v>17</v>
      </c>
      <c r="B1307" s="30" t="s">
        <v>665</v>
      </c>
      <c r="C1307" s="30" t="s">
        <v>333</v>
      </c>
      <c r="D1307" s="30" t="s">
        <v>292</v>
      </c>
      <c r="E1307" s="31" t="s">
        <v>302</v>
      </c>
      <c r="F1307" s="32">
        <v>63.36</v>
      </c>
      <c r="G1307" s="33">
        <f t="shared" si="20"/>
        <v>901506246.76999569</v>
      </c>
    </row>
    <row r="1308" spans="1:7" ht="52.2">
      <c r="A1308" s="30">
        <v>14</v>
      </c>
      <c r="B1308" s="30" t="s">
        <v>666</v>
      </c>
      <c r="C1308" s="30" t="s">
        <v>66</v>
      </c>
      <c r="D1308" s="30" t="s">
        <v>292</v>
      </c>
      <c r="E1308" s="31" t="s">
        <v>299</v>
      </c>
      <c r="F1308" s="32">
        <v>15021.36</v>
      </c>
      <c r="G1308" s="33">
        <f t="shared" si="20"/>
        <v>901506246.76999569</v>
      </c>
    </row>
    <row r="1309" spans="1:7" ht="52.2">
      <c r="A1309" s="30">
        <v>14</v>
      </c>
      <c r="B1309" s="30" t="s">
        <v>666</v>
      </c>
      <c r="C1309" s="30" t="s">
        <v>66</v>
      </c>
      <c r="D1309" s="30" t="s">
        <v>292</v>
      </c>
      <c r="E1309" s="31" t="s">
        <v>299</v>
      </c>
      <c r="F1309" s="30">
        <v>3286.5</v>
      </c>
      <c r="G1309" s="33">
        <f t="shared" si="20"/>
        <v>901506246.76999569</v>
      </c>
    </row>
    <row r="1310" spans="1:7" ht="52.2">
      <c r="A1310" s="30">
        <v>14</v>
      </c>
      <c r="B1310" s="30" t="s">
        <v>666</v>
      </c>
      <c r="C1310" s="30" t="s">
        <v>66</v>
      </c>
      <c r="D1310" s="30" t="s">
        <v>292</v>
      </c>
      <c r="E1310" s="31" t="s">
        <v>299</v>
      </c>
      <c r="F1310" s="32">
        <v>4357.07</v>
      </c>
      <c r="G1310" s="33">
        <f t="shared" si="20"/>
        <v>901506246.76999569</v>
      </c>
    </row>
    <row r="1311" spans="1:7" ht="52.2">
      <c r="A1311" s="30">
        <v>14</v>
      </c>
      <c r="B1311" s="30" t="s">
        <v>666</v>
      </c>
      <c r="C1311" s="30" t="s">
        <v>66</v>
      </c>
      <c r="D1311" s="30" t="s">
        <v>292</v>
      </c>
      <c r="E1311" s="31" t="s">
        <v>299</v>
      </c>
      <c r="F1311" s="32">
        <v>21356.49</v>
      </c>
      <c r="G1311" s="33">
        <f t="shared" si="20"/>
        <v>901506246.76999569</v>
      </c>
    </row>
    <row r="1312" spans="1:7" ht="42">
      <c r="A1312" s="30">
        <v>13</v>
      </c>
      <c r="B1312" s="30" t="s">
        <v>667</v>
      </c>
      <c r="C1312" s="30" t="s">
        <v>367</v>
      </c>
      <c r="D1312" s="30" t="s">
        <v>292</v>
      </c>
      <c r="E1312" s="31" t="s">
        <v>299</v>
      </c>
      <c r="F1312" s="32">
        <v>3448.15</v>
      </c>
      <c r="G1312" s="33">
        <f t="shared" si="20"/>
        <v>901506246.76999569</v>
      </c>
    </row>
    <row r="1313" spans="1:7" ht="42">
      <c r="A1313" s="30">
        <v>13</v>
      </c>
      <c r="B1313" s="30" t="s">
        <v>667</v>
      </c>
      <c r="C1313" s="30" t="s">
        <v>367</v>
      </c>
      <c r="D1313" s="30" t="s">
        <v>292</v>
      </c>
      <c r="E1313" s="31" t="s">
        <v>299</v>
      </c>
      <c r="F1313" s="32">
        <v>61743.199999999997</v>
      </c>
      <c r="G1313" s="33">
        <f t="shared" si="20"/>
        <v>901506246.76999569</v>
      </c>
    </row>
    <row r="1314" spans="1:7" ht="42">
      <c r="A1314" s="30">
        <v>13</v>
      </c>
      <c r="B1314" s="30" t="s">
        <v>667</v>
      </c>
      <c r="C1314" s="30" t="s">
        <v>367</v>
      </c>
      <c r="D1314" s="30" t="s">
        <v>292</v>
      </c>
      <c r="E1314" s="31" t="s">
        <v>299</v>
      </c>
      <c r="F1314" s="32">
        <v>79326</v>
      </c>
      <c r="G1314" s="33">
        <f t="shared" si="20"/>
        <v>901506246.76999569</v>
      </c>
    </row>
    <row r="1315" spans="1:7" ht="31.8">
      <c r="A1315" s="30">
        <v>7</v>
      </c>
      <c r="B1315" s="30" t="s">
        <v>668</v>
      </c>
      <c r="C1315" s="30" t="s">
        <v>359</v>
      </c>
      <c r="D1315" s="30" t="s">
        <v>292</v>
      </c>
      <c r="E1315" s="31" t="s">
        <v>302</v>
      </c>
      <c r="F1315" s="32">
        <v>2257.1999999999998</v>
      </c>
      <c r="G1315" s="33">
        <f t="shared" si="20"/>
        <v>901506246.76999569</v>
      </c>
    </row>
    <row r="1316" spans="1:7" ht="31.8">
      <c r="A1316" s="30">
        <v>18</v>
      </c>
      <c r="B1316" s="30" t="s">
        <v>669</v>
      </c>
      <c r="C1316" s="30" t="s">
        <v>342</v>
      </c>
      <c r="D1316" s="30" t="s">
        <v>292</v>
      </c>
      <c r="E1316" s="31" t="s">
        <v>299</v>
      </c>
      <c r="F1316" s="32">
        <v>45126.25</v>
      </c>
      <c r="G1316" s="33">
        <f t="shared" si="20"/>
        <v>901506246.76999569</v>
      </c>
    </row>
    <row r="1317" spans="1:7" ht="31.8">
      <c r="A1317" s="30">
        <v>14</v>
      </c>
      <c r="B1317" s="30" t="s">
        <v>670</v>
      </c>
      <c r="C1317" s="30" t="s">
        <v>66</v>
      </c>
      <c r="D1317" s="30" t="s">
        <v>292</v>
      </c>
      <c r="E1317" s="31" t="s">
        <v>327</v>
      </c>
      <c r="F1317" s="32">
        <v>22674.6</v>
      </c>
      <c r="G1317" s="33">
        <f t="shared" si="20"/>
        <v>901506246.76999569</v>
      </c>
    </row>
    <row r="1318" spans="1:7" ht="42">
      <c r="A1318" s="30">
        <v>1</v>
      </c>
      <c r="B1318" s="30" t="s">
        <v>670</v>
      </c>
      <c r="C1318" s="30" t="s">
        <v>326</v>
      </c>
      <c r="D1318" s="30" t="s">
        <v>292</v>
      </c>
      <c r="E1318" s="31" t="s">
        <v>327</v>
      </c>
      <c r="F1318" s="32">
        <v>27175.5</v>
      </c>
      <c r="G1318" s="33">
        <f t="shared" si="20"/>
        <v>901506246.76999569</v>
      </c>
    </row>
    <row r="1319" spans="1:7" ht="42">
      <c r="A1319" s="30">
        <v>1</v>
      </c>
      <c r="B1319" s="30" t="s">
        <v>670</v>
      </c>
      <c r="C1319" s="30" t="s">
        <v>326</v>
      </c>
      <c r="D1319" s="30" t="s">
        <v>292</v>
      </c>
      <c r="E1319" s="31" t="s">
        <v>327</v>
      </c>
      <c r="F1319" s="32">
        <v>26136</v>
      </c>
      <c r="G1319" s="33">
        <f t="shared" si="20"/>
        <v>901506246.76999569</v>
      </c>
    </row>
    <row r="1320" spans="1:7" ht="42">
      <c r="A1320" s="30">
        <v>1</v>
      </c>
      <c r="B1320" s="30" t="s">
        <v>670</v>
      </c>
      <c r="C1320" s="30" t="s">
        <v>326</v>
      </c>
      <c r="D1320" s="30" t="s">
        <v>292</v>
      </c>
      <c r="E1320" s="31" t="s">
        <v>327</v>
      </c>
      <c r="F1320" s="32">
        <v>60329.69</v>
      </c>
      <c r="G1320" s="33">
        <f t="shared" si="20"/>
        <v>901506246.76999569</v>
      </c>
    </row>
    <row r="1321" spans="1:7" ht="52.2">
      <c r="A1321" s="30">
        <v>3</v>
      </c>
      <c r="B1321" s="30" t="s">
        <v>671</v>
      </c>
      <c r="C1321" s="30" t="s">
        <v>337</v>
      </c>
      <c r="D1321" s="30" t="s">
        <v>292</v>
      </c>
      <c r="E1321" s="31" t="s">
        <v>293</v>
      </c>
      <c r="F1321" s="32">
        <v>4691</v>
      </c>
      <c r="G1321" s="33">
        <f t="shared" si="20"/>
        <v>901506246.76999569</v>
      </c>
    </row>
    <row r="1322" spans="1:7" ht="52.2">
      <c r="A1322" s="30">
        <v>3</v>
      </c>
      <c r="B1322" s="30" t="s">
        <v>671</v>
      </c>
      <c r="C1322" s="30" t="s">
        <v>337</v>
      </c>
      <c r="D1322" s="30" t="s">
        <v>292</v>
      </c>
      <c r="E1322" s="34" t="s">
        <v>293</v>
      </c>
      <c r="F1322" s="32">
        <v>4409</v>
      </c>
      <c r="G1322" s="33">
        <f t="shared" si="20"/>
        <v>901506246.76999569</v>
      </c>
    </row>
    <row r="1323" spans="1:7" ht="52.2">
      <c r="A1323" s="30">
        <v>6</v>
      </c>
      <c r="B1323" s="30" t="s">
        <v>671</v>
      </c>
      <c r="C1323" s="30" t="s">
        <v>357</v>
      </c>
      <c r="D1323" s="30" t="s">
        <v>292</v>
      </c>
      <c r="E1323" s="31" t="s">
        <v>293</v>
      </c>
      <c r="F1323" s="32">
        <v>1443</v>
      </c>
      <c r="G1323" s="33">
        <f t="shared" si="20"/>
        <v>901506246.76999569</v>
      </c>
    </row>
    <row r="1324" spans="1:7" ht="52.2">
      <c r="A1324" s="30">
        <v>13</v>
      </c>
      <c r="B1324" s="30" t="s">
        <v>671</v>
      </c>
      <c r="C1324" s="30" t="s">
        <v>367</v>
      </c>
      <c r="D1324" s="30" t="s">
        <v>292</v>
      </c>
      <c r="E1324" s="31" t="s">
        <v>293</v>
      </c>
      <c r="F1324" s="32">
        <v>11855</v>
      </c>
      <c r="G1324" s="33">
        <f t="shared" si="20"/>
        <v>901506246.76999569</v>
      </c>
    </row>
    <row r="1325" spans="1:7" ht="52.2">
      <c r="A1325" s="30">
        <v>2</v>
      </c>
      <c r="B1325" s="30" t="s">
        <v>671</v>
      </c>
      <c r="C1325" s="30" t="s">
        <v>360</v>
      </c>
      <c r="D1325" s="30" t="s">
        <v>292</v>
      </c>
      <c r="E1325" s="31" t="s">
        <v>293</v>
      </c>
      <c r="F1325" s="30">
        <v>6458</v>
      </c>
      <c r="G1325" s="33">
        <f t="shared" si="20"/>
        <v>901506246.76999569</v>
      </c>
    </row>
    <row r="1326" spans="1:7" ht="52.2">
      <c r="A1326" s="30">
        <v>2</v>
      </c>
      <c r="B1326" s="30" t="s">
        <v>671</v>
      </c>
      <c r="C1326" s="30" t="s">
        <v>360</v>
      </c>
      <c r="D1326" s="30" t="s">
        <v>292</v>
      </c>
      <c r="E1326" s="31" t="s">
        <v>293</v>
      </c>
      <c r="F1326" s="32">
        <v>1628.5</v>
      </c>
      <c r="G1326" s="33">
        <f t="shared" si="20"/>
        <v>901506246.76999569</v>
      </c>
    </row>
    <row r="1327" spans="1:7" ht="52.2">
      <c r="A1327" s="30">
        <v>12</v>
      </c>
      <c r="B1327" s="30" t="s">
        <v>671</v>
      </c>
      <c r="C1327" s="30" t="s">
        <v>336</v>
      </c>
      <c r="D1327" s="30" t="s">
        <v>292</v>
      </c>
      <c r="E1327" s="31" t="s">
        <v>293</v>
      </c>
      <c r="F1327" s="30">
        <v>43740</v>
      </c>
      <c r="G1327" s="33">
        <f t="shared" si="20"/>
        <v>901506246.76999569</v>
      </c>
    </row>
    <row r="1328" spans="1:7" ht="52.2">
      <c r="A1328" s="30">
        <v>12</v>
      </c>
      <c r="B1328" s="30" t="s">
        <v>671</v>
      </c>
      <c r="C1328" s="30" t="s">
        <v>336</v>
      </c>
      <c r="D1328" s="30" t="s">
        <v>292</v>
      </c>
      <c r="E1328" s="31" t="s">
        <v>293</v>
      </c>
      <c r="F1328" s="30">
        <v>15485</v>
      </c>
      <c r="G1328" s="33">
        <f t="shared" si="20"/>
        <v>901506246.76999569</v>
      </c>
    </row>
    <row r="1329" spans="1:7" ht="52.2">
      <c r="A1329" s="30">
        <v>12</v>
      </c>
      <c r="B1329" s="30" t="s">
        <v>671</v>
      </c>
      <c r="C1329" s="30" t="s">
        <v>336</v>
      </c>
      <c r="D1329" s="30" t="s">
        <v>292</v>
      </c>
      <c r="E1329" s="31" t="s">
        <v>293</v>
      </c>
      <c r="F1329" s="32">
        <v>14310</v>
      </c>
      <c r="G1329" s="33">
        <f t="shared" si="20"/>
        <v>901506246.76999569</v>
      </c>
    </row>
    <row r="1330" spans="1:7" ht="52.2">
      <c r="A1330" s="30">
        <v>13</v>
      </c>
      <c r="B1330" s="30" t="s">
        <v>671</v>
      </c>
      <c r="C1330" s="30" t="s">
        <v>367</v>
      </c>
      <c r="D1330" s="30" t="s">
        <v>292</v>
      </c>
      <c r="E1330" s="31" t="s">
        <v>293</v>
      </c>
      <c r="F1330" s="32">
        <v>8885</v>
      </c>
      <c r="G1330" s="33">
        <f t="shared" si="20"/>
        <v>901506246.76999569</v>
      </c>
    </row>
    <row r="1331" spans="1:7" ht="52.2">
      <c r="A1331" s="30">
        <v>13</v>
      </c>
      <c r="B1331" s="30" t="s">
        <v>671</v>
      </c>
      <c r="C1331" s="30" t="s">
        <v>367</v>
      </c>
      <c r="D1331" s="30" t="s">
        <v>292</v>
      </c>
      <c r="E1331" s="31" t="s">
        <v>293</v>
      </c>
      <c r="F1331" s="32">
        <v>4075</v>
      </c>
      <c r="G1331" s="33">
        <f t="shared" si="20"/>
        <v>901506246.76999569</v>
      </c>
    </row>
    <row r="1332" spans="1:7" ht="52.2">
      <c r="A1332" s="30">
        <v>3</v>
      </c>
      <c r="B1332" s="30" t="s">
        <v>671</v>
      </c>
      <c r="C1332" s="30" t="s">
        <v>337</v>
      </c>
      <c r="D1332" s="30" t="s">
        <v>292</v>
      </c>
      <c r="E1332" s="31" t="s">
        <v>293</v>
      </c>
      <c r="F1332" s="32">
        <v>1665</v>
      </c>
      <c r="G1332" s="33">
        <f t="shared" si="20"/>
        <v>901506246.76999569</v>
      </c>
    </row>
    <row r="1333" spans="1:7" ht="52.2">
      <c r="A1333" s="30">
        <v>1</v>
      </c>
      <c r="B1333" s="30" t="s">
        <v>671</v>
      </c>
      <c r="C1333" s="30" t="s">
        <v>326</v>
      </c>
      <c r="D1333" s="30" t="s">
        <v>292</v>
      </c>
      <c r="E1333" s="34" t="s">
        <v>293</v>
      </c>
      <c r="F1333" s="32">
        <v>11791</v>
      </c>
      <c r="G1333" s="33">
        <f t="shared" si="20"/>
        <v>901506246.76999569</v>
      </c>
    </row>
    <row r="1334" spans="1:7" ht="52.2">
      <c r="A1334" s="30">
        <v>4</v>
      </c>
      <c r="B1334" s="30" t="s">
        <v>671</v>
      </c>
      <c r="C1334" s="30" t="s">
        <v>355</v>
      </c>
      <c r="D1334" s="30" t="s">
        <v>292</v>
      </c>
      <c r="E1334" s="31" t="s">
        <v>293</v>
      </c>
      <c r="F1334" s="32">
        <v>1836</v>
      </c>
      <c r="G1334" s="33">
        <f t="shared" si="20"/>
        <v>901506246.76999569</v>
      </c>
    </row>
    <row r="1335" spans="1:7" ht="52.2">
      <c r="A1335" s="30">
        <v>1</v>
      </c>
      <c r="B1335" s="30" t="s">
        <v>671</v>
      </c>
      <c r="C1335" s="30" t="s">
        <v>326</v>
      </c>
      <c r="D1335" s="30" t="s">
        <v>292</v>
      </c>
      <c r="E1335" s="31" t="s">
        <v>293</v>
      </c>
      <c r="F1335" s="32">
        <v>19581</v>
      </c>
      <c r="G1335" s="33">
        <f t="shared" si="20"/>
        <v>901506246.76999569</v>
      </c>
    </row>
    <row r="1336" spans="1:7" ht="52.2">
      <c r="A1336" s="30">
        <v>6</v>
      </c>
      <c r="B1336" s="30" t="s">
        <v>671</v>
      </c>
      <c r="C1336" s="30" t="s">
        <v>357</v>
      </c>
      <c r="D1336" s="30" t="s">
        <v>292</v>
      </c>
      <c r="E1336" s="31" t="s">
        <v>293</v>
      </c>
      <c r="F1336" s="32">
        <v>7625</v>
      </c>
      <c r="G1336" s="33">
        <f t="shared" si="20"/>
        <v>901506246.76999569</v>
      </c>
    </row>
    <row r="1337" spans="1:7" ht="52.2">
      <c r="A1337" s="30">
        <v>12</v>
      </c>
      <c r="B1337" s="30" t="s">
        <v>671</v>
      </c>
      <c r="C1337" s="30" t="s">
        <v>336</v>
      </c>
      <c r="D1337" s="30" t="s">
        <v>292</v>
      </c>
      <c r="E1337" s="31" t="s">
        <v>293</v>
      </c>
      <c r="F1337" s="32">
        <v>55475</v>
      </c>
      <c r="G1337" s="33">
        <f t="shared" si="20"/>
        <v>901506246.76999569</v>
      </c>
    </row>
    <row r="1338" spans="1:7" ht="52.2">
      <c r="A1338" s="30">
        <v>12</v>
      </c>
      <c r="B1338" s="30" t="s">
        <v>671</v>
      </c>
      <c r="C1338" s="30" t="s">
        <v>336</v>
      </c>
      <c r="D1338" s="30" t="s">
        <v>292</v>
      </c>
      <c r="E1338" s="31" t="s">
        <v>293</v>
      </c>
      <c r="F1338" s="32">
        <v>69740</v>
      </c>
      <c r="G1338" s="33">
        <f t="shared" si="20"/>
        <v>901506246.76999569</v>
      </c>
    </row>
    <row r="1339" spans="1:7" ht="52.2">
      <c r="A1339" s="30">
        <v>12</v>
      </c>
      <c r="B1339" s="30" t="s">
        <v>671</v>
      </c>
      <c r="C1339" s="30" t="s">
        <v>336</v>
      </c>
      <c r="D1339" s="30" t="s">
        <v>292</v>
      </c>
      <c r="E1339" s="31" t="s">
        <v>293</v>
      </c>
      <c r="F1339" s="32">
        <v>32227</v>
      </c>
      <c r="G1339" s="33">
        <f t="shared" si="20"/>
        <v>901506246.76999569</v>
      </c>
    </row>
    <row r="1340" spans="1:7" ht="31.8">
      <c r="A1340" s="30">
        <v>12</v>
      </c>
      <c r="B1340" s="30" t="s">
        <v>672</v>
      </c>
      <c r="C1340" s="30" t="s">
        <v>336</v>
      </c>
      <c r="D1340" s="30" t="s">
        <v>292</v>
      </c>
      <c r="E1340" s="31" t="s">
        <v>352</v>
      </c>
      <c r="F1340" s="32">
        <v>5640.9</v>
      </c>
      <c r="G1340" s="33">
        <f t="shared" si="20"/>
        <v>901506246.76999569</v>
      </c>
    </row>
    <row r="1341" spans="1:7" ht="31.8">
      <c r="A1341" s="30">
        <v>14</v>
      </c>
      <c r="B1341" s="30" t="s">
        <v>673</v>
      </c>
      <c r="C1341" s="30" t="s">
        <v>66</v>
      </c>
      <c r="D1341" s="30" t="s">
        <v>292</v>
      </c>
      <c r="E1341" s="31" t="s">
        <v>299</v>
      </c>
      <c r="F1341" s="32">
        <v>385.9</v>
      </c>
      <c r="G1341" s="33">
        <f t="shared" si="20"/>
        <v>901506246.76999569</v>
      </c>
    </row>
    <row r="1342" spans="1:7" ht="42">
      <c r="A1342" s="30">
        <v>1</v>
      </c>
      <c r="B1342" s="30" t="s">
        <v>674</v>
      </c>
      <c r="C1342" s="30" t="s">
        <v>326</v>
      </c>
      <c r="D1342" s="30" t="s">
        <v>292</v>
      </c>
      <c r="E1342" s="31" t="s">
        <v>327</v>
      </c>
      <c r="F1342" s="32">
        <v>1336.5</v>
      </c>
      <c r="G1342" s="33">
        <f t="shared" si="20"/>
        <v>901506246.76999569</v>
      </c>
    </row>
    <row r="1343" spans="1:7" ht="42">
      <c r="A1343" s="30">
        <v>17</v>
      </c>
      <c r="B1343" s="30" t="s">
        <v>675</v>
      </c>
      <c r="C1343" s="30" t="s">
        <v>333</v>
      </c>
      <c r="D1343" s="30" t="s">
        <v>292</v>
      </c>
      <c r="E1343" s="31" t="s">
        <v>293</v>
      </c>
      <c r="F1343" s="32">
        <v>3000</v>
      </c>
      <c r="G1343" s="33">
        <f t="shared" si="20"/>
        <v>901506246.76999569</v>
      </c>
    </row>
    <row r="1344" spans="1:7" ht="31.8">
      <c r="A1344" s="30">
        <v>4</v>
      </c>
      <c r="B1344" s="30" t="s">
        <v>675</v>
      </c>
      <c r="C1344" s="30" t="s">
        <v>355</v>
      </c>
      <c r="D1344" s="30" t="s">
        <v>292</v>
      </c>
      <c r="E1344" s="31" t="s">
        <v>299</v>
      </c>
      <c r="F1344" s="32">
        <v>2030725.96</v>
      </c>
      <c r="G1344" s="33">
        <f t="shared" si="20"/>
        <v>901506246.76999569</v>
      </c>
    </row>
    <row r="1345" spans="1:7" ht="31.8">
      <c r="A1345" s="30">
        <v>4</v>
      </c>
      <c r="B1345" s="30" t="s">
        <v>675</v>
      </c>
      <c r="C1345" s="30" t="s">
        <v>355</v>
      </c>
      <c r="D1345" s="30" t="s">
        <v>292</v>
      </c>
      <c r="E1345" s="31" t="s">
        <v>299</v>
      </c>
      <c r="F1345" s="32">
        <v>1109458.1000000001</v>
      </c>
      <c r="G1345" s="33">
        <f t="shared" si="20"/>
        <v>901506246.76999569</v>
      </c>
    </row>
    <row r="1346" spans="1:7" ht="31.8">
      <c r="A1346" s="30">
        <v>12</v>
      </c>
      <c r="B1346" s="30" t="s">
        <v>676</v>
      </c>
      <c r="C1346" s="30" t="s">
        <v>336</v>
      </c>
      <c r="D1346" s="30" t="s">
        <v>292</v>
      </c>
      <c r="E1346" s="31" t="s">
        <v>319</v>
      </c>
      <c r="F1346" s="32">
        <v>27759</v>
      </c>
      <c r="G1346" s="33">
        <f t="shared" si="20"/>
        <v>901506246.76999569</v>
      </c>
    </row>
    <row r="1347" spans="1:7" ht="31.8">
      <c r="A1347" s="30">
        <v>12</v>
      </c>
      <c r="B1347" s="30" t="s">
        <v>676</v>
      </c>
      <c r="C1347" s="30" t="s">
        <v>336</v>
      </c>
      <c r="D1347" s="30" t="s">
        <v>292</v>
      </c>
      <c r="E1347" s="31" t="s">
        <v>319</v>
      </c>
      <c r="F1347" s="32">
        <v>16606.259999999998</v>
      </c>
      <c r="G1347" s="33">
        <f t="shared" ref="G1347:G1410" si="21">SUM($F$2:$F$100000)</f>
        <v>901506246.76999569</v>
      </c>
    </row>
    <row r="1348" spans="1:7" ht="31.8">
      <c r="A1348" s="30">
        <v>64</v>
      </c>
      <c r="B1348" s="30" t="s">
        <v>677</v>
      </c>
      <c r="C1348" s="30" t="s">
        <v>365</v>
      </c>
      <c r="D1348" s="30" t="s">
        <v>292</v>
      </c>
      <c r="E1348" s="31" t="s">
        <v>293</v>
      </c>
      <c r="F1348" s="32">
        <v>2650</v>
      </c>
      <c r="G1348" s="33">
        <f t="shared" si="21"/>
        <v>901506246.76999569</v>
      </c>
    </row>
    <row r="1349" spans="1:7" ht="21.6">
      <c r="A1349" s="30">
        <v>6</v>
      </c>
      <c r="B1349" s="30" t="s">
        <v>678</v>
      </c>
      <c r="C1349" s="30" t="s">
        <v>357</v>
      </c>
      <c r="D1349" s="30" t="s">
        <v>292</v>
      </c>
      <c r="E1349" s="31" t="s">
        <v>293</v>
      </c>
      <c r="F1349" s="32">
        <v>27795</v>
      </c>
      <c r="G1349" s="33">
        <f t="shared" si="21"/>
        <v>901506246.76999569</v>
      </c>
    </row>
    <row r="1350" spans="1:7" ht="21.6">
      <c r="A1350" s="30">
        <v>6</v>
      </c>
      <c r="B1350" s="30" t="s">
        <v>678</v>
      </c>
      <c r="C1350" s="30" t="s">
        <v>357</v>
      </c>
      <c r="D1350" s="30" t="s">
        <v>292</v>
      </c>
      <c r="E1350" s="31" t="s">
        <v>293</v>
      </c>
      <c r="F1350" s="32">
        <v>18315</v>
      </c>
      <c r="G1350" s="33">
        <f t="shared" si="21"/>
        <v>901506246.76999569</v>
      </c>
    </row>
    <row r="1351" spans="1:7" ht="21.6">
      <c r="A1351" s="30">
        <v>6</v>
      </c>
      <c r="B1351" s="30" t="s">
        <v>678</v>
      </c>
      <c r="C1351" s="30" t="s">
        <v>357</v>
      </c>
      <c r="D1351" s="30" t="s">
        <v>292</v>
      </c>
      <c r="E1351" s="31" t="s">
        <v>293</v>
      </c>
      <c r="F1351" s="32">
        <v>9712.5</v>
      </c>
      <c r="G1351" s="33">
        <f t="shared" si="21"/>
        <v>901506246.76999569</v>
      </c>
    </row>
    <row r="1352" spans="1:7" ht="21.6">
      <c r="A1352" s="30">
        <v>6</v>
      </c>
      <c r="B1352" s="30" t="s">
        <v>678</v>
      </c>
      <c r="C1352" s="30" t="s">
        <v>357</v>
      </c>
      <c r="D1352" s="30" t="s">
        <v>292</v>
      </c>
      <c r="E1352" s="31" t="s">
        <v>293</v>
      </c>
      <c r="F1352" s="32">
        <v>5550</v>
      </c>
      <c r="G1352" s="33">
        <f t="shared" si="21"/>
        <v>901506246.76999569</v>
      </c>
    </row>
    <row r="1353" spans="1:7" ht="31.8">
      <c r="A1353" s="30">
        <v>11</v>
      </c>
      <c r="B1353" s="30" t="s">
        <v>678</v>
      </c>
      <c r="C1353" s="30" t="s">
        <v>455</v>
      </c>
      <c r="D1353" s="30" t="s">
        <v>292</v>
      </c>
      <c r="E1353" s="31" t="s">
        <v>293</v>
      </c>
      <c r="F1353" s="32">
        <v>3885</v>
      </c>
      <c r="G1353" s="33">
        <f t="shared" si="21"/>
        <v>901506246.76999569</v>
      </c>
    </row>
    <row r="1354" spans="1:7" ht="31.8">
      <c r="A1354" s="30">
        <v>4</v>
      </c>
      <c r="B1354" s="30" t="s">
        <v>678</v>
      </c>
      <c r="C1354" s="30" t="s">
        <v>355</v>
      </c>
      <c r="D1354" s="30" t="s">
        <v>292</v>
      </c>
      <c r="E1354" s="31" t="s">
        <v>319</v>
      </c>
      <c r="F1354" s="32">
        <v>68455.899999999994</v>
      </c>
      <c r="G1354" s="33">
        <f t="shared" si="21"/>
        <v>901506246.76999569</v>
      </c>
    </row>
    <row r="1355" spans="1:7" ht="31.8">
      <c r="A1355" s="30">
        <v>2</v>
      </c>
      <c r="B1355" s="30" t="s">
        <v>678</v>
      </c>
      <c r="C1355" s="30" t="s">
        <v>360</v>
      </c>
      <c r="D1355" s="30" t="s">
        <v>292</v>
      </c>
      <c r="E1355" s="31" t="s">
        <v>352</v>
      </c>
      <c r="F1355" s="32">
        <v>50843.75</v>
      </c>
      <c r="G1355" s="33">
        <f t="shared" si="21"/>
        <v>901506246.76999569</v>
      </c>
    </row>
    <row r="1356" spans="1:7" ht="31.8">
      <c r="A1356" s="30">
        <v>4</v>
      </c>
      <c r="B1356" s="30" t="s">
        <v>678</v>
      </c>
      <c r="C1356" s="30" t="s">
        <v>355</v>
      </c>
      <c r="D1356" s="30" t="s">
        <v>292</v>
      </c>
      <c r="E1356" s="31" t="s">
        <v>319</v>
      </c>
      <c r="F1356" s="32">
        <v>76301.05</v>
      </c>
      <c r="G1356" s="33">
        <f t="shared" si="21"/>
        <v>901506246.76999569</v>
      </c>
    </row>
    <row r="1357" spans="1:7" ht="42">
      <c r="A1357" s="30">
        <v>17</v>
      </c>
      <c r="B1357" s="30" t="s">
        <v>679</v>
      </c>
      <c r="C1357" s="30" t="s">
        <v>333</v>
      </c>
      <c r="D1357" s="30" t="s">
        <v>292</v>
      </c>
      <c r="E1357" s="31" t="s">
        <v>302</v>
      </c>
      <c r="F1357" s="32">
        <v>10130.450000000001</v>
      </c>
      <c r="G1357" s="33">
        <f t="shared" si="21"/>
        <v>901506246.76999569</v>
      </c>
    </row>
    <row r="1358" spans="1:7" ht="31.8">
      <c r="A1358" s="30">
        <v>4</v>
      </c>
      <c r="B1358" s="30" t="s">
        <v>680</v>
      </c>
      <c r="C1358" s="30" t="s">
        <v>355</v>
      </c>
      <c r="D1358" s="30" t="s">
        <v>292</v>
      </c>
      <c r="E1358" s="31" t="s">
        <v>299</v>
      </c>
      <c r="F1358" s="32">
        <v>999997.95</v>
      </c>
      <c r="G1358" s="33">
        <f t="shared" si="21"/>
        <v>901506246.76999569</v>
      </c>
    </row>
    <row r="1359" spans="1:7" ht="31.8">
      <c r="A1359" s="30">
        <v>4</v>
      </c>
      <c r="B1359" s="30" t="s">
        <v>680</v>
      </c>
      <c r="C1359" s="30" t="s">
        <v>355</v>
      </c>
      <c r="D1359" s="30" t="s">
        <v>292</v>
      </c>
      <c r="E1359" s="31" t="s">
        <v>299</v>
      </c>
      <c r="F1359" s="32">
        <v>174090.36</v>
      </c>
      <c r="G1359" s="33">
        <f t="shared" si="21"/>
        <v>901506246.76999569</v>
      </c>
    </row>
    <row r="1360" spans="1:7" ht="42">
      <c r="A1360" s="30">
        <v>17</v>
      </c>
      <c r="B1360" s="30" t="s">
        <v>681</v>
      </c>
      <c r="C1360" s="30" t="s">
        <v>333</v>
      </c>
      <c r="D1360" s="30" t="s">
        <v>292</v>
      </c>
      <c r="E1360" s="31" t="s">
        <v>352</v>
      </c>
      <c r="F1360" s="32">
        <v>19705.240000000002</v>
      </c>
      <c r="G1360" s="33">
        <f t="shared" si="21"/>
        <v>901506246.76999569</v>
      </c>
    </row>
    <row r="1361" spans="1:7" ht="31.8">
      <c r="A1361" s="30">
        <v>14</v>
      </c>
      <c r="B1361" s="30" t="s">
        <v>682</v>
      </c>
      <c r="C1361" s="30" t="s">
        <v>66</v>
      </c>
      <c r="D1361" s="30" t="s">
        <v>292</v>
      </c>
      <c r="E1361" s="31" t="s">
        <v>299</v>
      </c>
      <c r="F1361" s="32">
        <v>1551</v>
      </c>
      <c r="G1361" s="33">
        <f t="shared" si="21"/>
        <v>901506246.76999569</v>
      </c>
    </row>
    <row r="1362" spans="1:7" ht="21.6">
      <c r="A1362" s="30">
        <v>5</v>
      </c>
      <c r="B1362" s="30" t="s">
        <v>683</v>
      </c>
      <c r="C1362" s="30" t="s">
        <v>339</v>
      </c>
      <c r="D1362" s="30" t="s">
        <v>292</v>
      </c>
      <c r="E1362" s="31" t="s">
        <v>302</v>
      </c>
      <c r="F1362" s="30">
        <v>0</v>
      </c>
      <c r="G1362" s="33">
        <f t="shared" si="21"/>
        <v>901506246.76999569</v>
      </c>
    </row>
    <row r="1363" spans="1:7" ht="31.8">
      <c r="A1363" s="30">
        <v>4</v>
      </c>
      <c r="B1363" s="30" t="s">
        <v>683</v>
      </c>
      <c r="C1363" s="30" t="s">
        <v>355</v>
      </c>
      <c r="D1363" s="30" t="s">
        <v>292</v>
      </c>
      <c r="E1363" s="31" t="s">
        <v>302</v>
      </c>
      <c r="F1363" s="32">
        <v>0</v>
      </c>
      <c r="G1363" s="33">
        <f t="shared" si="21"/>
        <v>901506246.76999569</v>
      </c>
    </row>
    <row r="1364" spans="1:7" ht="31.8">
      <c r="A1364" s="30">
        <v>2</v>
      </c>
      <c r="B1364" s="30" t="s">
        <v>683</v>
      </c>
      <c r="C1364" s="30" t="s">
        <v>360</v>
      </c>
      <c r="D1364" s="30" t="s">
        <v>292</v>
      </c>
      <c r="E1364" s="31" t="s">
        <v>302</v>
      </c>
      <c r="F1364" s="32">
        <v>145191.31</v>
      </c>
      <c r="G1364" s="33">
        <f t="shared" si="21"/>
        <v>901506246.76999569</v>
      </c>
    </row>
    <row r="1365" spans="1:7" ht="31.8">
      <c r="A1365" s="30">
        <v>8</v>
      </c>
      <c r="B1365" s="30" t="s">
        <v>683</v>
      </c>
      <c r="C1365" s="30" t="s">
        <v>335</v>
      </c>
      <c r="D1365" s="30" t="s">
        <v>292</v>
      </c>
      <c r="E1365" s="31" t="s">
        <v>302</v>
      </c>
      <c r="F1365" s="32">
        <v>49799.99</v>
      </c>
      <c r="G1365" s="33">
        <f t="shared" si="21"/>
        <v>901506246.76999569</v>
      </c>
    </row>
    <row r="1366" spans="1:7" ht="31.8">
      <c r="A1366" s="30">
        <v>7</v>
      </c>
      <c r="B1366" s="30" t="s">
        <v>683</v>
      </c>
      <c r="C1366" s="30" t="s">
        <v>359</v>
      </c>
      <c r="D1366" s="30" t="s">
        <v>292</v>
      </c>
      <c r="E1366" s="31" t="s">
        <v>302</v>
      </c>
      <c r="F1366" s="32">
        <v>33199.99</v>
      </c>
      <c r="G1366" s="33">
        <f t="shared" si="21"/>
        <v>901506246.76999569</v>
      </c>
    </row>
    <row r="1367" spans="1:7" ht="31.8">
      <c r="A1367" s="30">
        <v>2</v>
      </c>
      <c r="B1367" s="30" t="s">
        <v>683</v>
      </c>
      <c r="C1367" s="30" t="s">
        <v>360</v>
      </c>
      <c r="D1367" s="30" t="s">
        <v>292</v>
      </c>
      <c r="E1367" s="31" t="s">
        <v>302</v>
      </c>
      <c r="F1367" s="32">
        <v>42600.2</v>
      </c>
      <c r="G1367" s="33">
        <f t="shared" si="21"/>
        <v>901506246.76999569</v>
      </c>
    </row>
    <row r="1368" spans="1:7" ht="31.8">
      <c r="A1368" s="30">
        <v>8</v>
      </c>
      <c r="B1368" s="30" t="s">
        <v>683</v>
      </c>
      <c r="C1368" s="30" t="s">
        <v>335</v>
      </c>
      <c r="D1368" s="30" t="s">
        <v>292</v>
      </c>
      <c r="E1368" s="31" t="s">
        <v>302</v>
      </c>
      <c r="F1368" s="32">
        <v>47399.83</v>
      </c>
      <c r="G1368" s="33">
        <f t="shared" si="21"/>
        <v>901506246.76999569</v>
      </c>
    </row>
    <row r="1369" spans="1:7" ht="31.8">
      <c r="A1369" s="30">
        <v>7</v>
      </c>
      <c r="B1369" s="30" t="s">
        <v>683</v>
      </c>
      <c r="C1369" s="30" t="s">
        <v>359</v>
      </c>
      <c r="D1369" s="30" t="s">
        <v>292</v>
      </c>
      <c r="E1369" s="31" t="s">
        <v>302</v>
      </c>
      <c r="F1369" s="32">
        <v>31999.8</v>
      </c>
      <c r="G1369" s="33">
        <f t="shared" si="21"/>
        <v>901506246.76999569</v>
      </c>
    </row>
    <row r="1370" spans="1:7" ht="31.8">
      <c r="A1370" s="30">
        <v>8</v>
      </c>
      <c r="B1370" s="30" t="s">
        <v>683</v>
      </c>
      <c r="C1370" s="30" t="s">
        <v>335</v>
      </c>
      <c r="D1370" s="30" t="s">
        <v>292</v>
      </c>
      <c r="E1370" s="31" t="s">
        <v>302</v>
      </c>
      <c r="F1370" s="32">
        <v>47399.83</v>
      </c>
      <c r="G1370" s="33">
        <f t="shared" si="21"/>
        <v>901506246.76999569</v>
      </c>
    </row>
    <row r="1371" spans="1:7" ht="42">
      <c r="A1371" s="30">
        <v>17</v>
      </c>
      <c r="B1371" s="30" t="s">
        <v>684</v>
      </c>
      <c r="C1371" s="30" t="s">
        <v>333</v>
      </c>
      <c r="D1371" s="30" t="s">
        <v>292</v>
      </c>
      <c r="E1371" s="31" t="s">
        <v>302</v>
      </c>
      <c r="F1371" s="32">
        <v>0</v>
      </c>
      <c r="G1371" s="33">
        <f t="shared" si="21"/>
        <v>901506246.76999569</v>
      </c>
    </row>
    <row r="1372" spans="1:7" ht="31.8">
      <c r="A1372" s="30">
        <v>4</v>
      </c>
      <c r="B1372" s="30" t="s">
        <v>684</v>
      </c>
      <c r="C1372" s="30" t="s">
        <v>355</v>
      </c>
      <c r="D1372" s="30" t="s">
        <v>292</v>
      </c>
      <c r="E1372" s="31" t="s">
        <v>302</v>
      </c>
      <c r="F1372" s="32">
        <v>16531.900000000001</v>
      </c>
      <c r="G1372" s="33">
        <f t="shared" si="21"/>
        <v>901506246.76999569</v>
      </c>
    </row>
    <row r="1373" spans="1:7" ht="31.8">
      <c r="A1373" s="30">
        <v>7</v>
      </c>
      <c r="B1373" s="30" t="s">
        <v>684</v>
      </c>
      <c r="C1373" s="30" t="s">
        <v>359</v>
      </c>
      <c r="D1373" s="30" t="s">
        <v>292</v>
      </c>
      <c r="E1373" s="31" t="s">
        <v>302</v>
      </c>
      <c r="F1373" s="32">
        <v>61753.37</v>
      </c>
      <c r="G1373" s="33">
        <f t="shared" si="21"/>
        <v>901506246.76999569</v>
      </c>
    </row>
    <row r="1374" spans="1:7" ht="31.8">
      <c r="A1374" s="30">
        <v>7</v>
      </c>
      <c r="B1374" s="30" t="s">
        <v>684</v>
      </c>
      <c r="C1374" s="30" t="s">
        <v>359</v>
      </c>
      <c r="D1374" s="30" t="s">
        <v>292</v>
      </c>
      <c r="E1374" s="31" t="s">
        <v>302</v>
      </c>
      <c r="F1374" s="32">
        <v>58224.61</v>
      </c>
      <c r="G1374" s="33">
        <f t="shared" si="21"/>
        <v>901506246.76999569</v>
      </c>
    </row>
    <row r="1375" spans="1:7" ht="31.8">
      <c r="A1375" s="30">
        <v>4</v>
      </c>
      <c r="B1375" s="30" t="s">
        <v>684</v>
      </c>
      <c r="C1375" s="30" t="s">
        <v>355</v>
      </c>
      <c r="D1375" s="30" t="s">
        <v>292</v>
      </c>
      <c r="E1375" s="31" t="s">
        <v>302</v>
      </c>
      <c r="F1375" s="32">
        <v>21752.5</v>
      </c>
      <c r="G1375" s="33">
        <f t="shared" si="21"/>
        <v>901506246.76999569</v>
      </c>
    </row>
    <row r="1376" spans="1:7" ht="31.8">
      <c r="A1376" s="30">
        <v>4</v>
      </c>
      <c r="B1376" s="30" t="s">
        <v>684</v>
      </c>
      <c r="C1376" s="30" t="s">
        <v>355</v>
      </c>
      <c r="D1376" s="30" t="s">
        <v>292</v>
      </c>
      <c r="E1376" s="31" t="s">
        <v>302</v>
      </c>
      <c r="F1376" s="32">
        <v>29583.4</v>
      </c>
      <c r="G1376" s="33">
        <f t="shared" si="21"/>
        <v>901506246.76999569</v>
      </c>
    </row>
    <row r="1377" spans="1:7" ht="31.8">
      <c r="A1377" s="30">
        <v>7</v>
      </c>
      <c r="B1377" s="30" t="s">
        <v>684</v>
      </c>
      <c r="C1377" s="30" t="s">
        <v>359</v>
      </c>
      <c r="D1377" s="30" t="s">
        <v>292</v>
      </c>
      <c r="E1377" s="31" t="s">
        <v>302</v>
      </c>
      <c r="F1377" s="32">
        <v>28230.12</v>
      </c>
      <c r="G1377" s="33">
        <f t="shared" si="21"/>
        <v>901506246.76999569</v>
      </c>
    </row>
    <row r="1378" spans="1:7" ht="31.8">
      <c r="A1378" s="30">
        <v>7</v>
      </c>
      <c r="B1378" s="30" t="s">
        <v>684</v>
      </c>
      <c r="C1378" s="30" t="s">
        <v>359</v>
      </c>
      <c r="D1378" s="30" t="s">
        <v>292</v>
      </c>
      <c r="E1378" s="31" t="s">
        <v>302</v>
      </c>
      <c r="F1378" s="32">
        <v>54928.84</v>
      </c>
      <c r="G1378" s="33">
        <f t="shared" si="21"/>
        <v>901506246.76999569</v>
      </c>
    </row>
    <row r="1379" spans="1:7" ht="31.8">
      <c r="A1379" s="30">
        <v>4</v>
      </c>
      <c r="B1379" s="30" t="s">
        <v>684</v>
      </c>
      <c r="C1379" s="30" t="s">
        <v>355</v>
      </c>
      <c r="D1379" s="30" t="s">
        <v>292</v>
      </c>
      <c r="E1379" s="31" t="s">
        <v>302</v>
      </c>
      <c r="F1379" s="32">
        <v>17402</v>
      </c>
      <c r="G1379" s="33">
        <f t="shared" si="21"/>
        <v>901506246.76999569</v>
      </c>
    </row>
    <row r="1380" spans="1:7" ht="31.8">
      <c r="A1380" s="30">
        <v>2</v>
      </c>
      <c r="B1380" s="30" t="s">
        <v>684</v>
      </c>
      <c r="C1380" s="30" t="s">
        <v>360</v>
      </c>
      <c r="D1380" s="30" t="s">
        <v>292</v>
      </c>
      <c r="E1380" s="31" t="s">
        <v>302</v>
      </c>
      <c r="F1380" s="32">
        <v>92111.67</v>
      </c>
      <c r="G1380" s="33">
        <f t="shared" si="21"/>
        <v>901506246.76999569</v>
      </c>
    </row>
    <row r="1381" spans="1:7" ht="31.8">
      <c r="A1381" s="30">
        <v>7</v>
      </c>
      <c r="B1381" s="30" t="s">
        <v>684</v>
      </c>
      <c r="C1381" s="30" t="s">
        <v>359</v>
      </c>
      <c r="D1381" s="30" t="s">
        <v>292</v>
      </c>
      <c r="E1381" s="31" t="s">
        <v>302</v>
      </c>
      <c r="F1381" s="32">
        <v>58172.4</v>
      </c>
      <c r="G1381" s="33">
        <f t="shared" si="21"/>
        <v>901506246.76999569</v>
      </c>
    </row>
    <row r="1382" spans="1:7" ht="31.8">
      <c r="A1382" s="30">
        <v>4</v>
      </c>
      <c r="B1382" s="30" t="s">
        <v>684</v>
      </c>
      <c r="C1382" s="30" t="s">
        <v>355</v>
      </c>
      <c r="D1382" s="30" t="s">
        <v>292</v>
      </c>
      <c r="E1382" s="31" t="s">
        <v>302</v>
      </c>
      <c r="F1382" s="30">
        <v>20933.919999999998</v>
      </c>
      <c r="G1382" s="33">
        <f t="shared" si="21"/>
        <v>901506246.76999569</v>
      </c>
    </row>
    <row r="1383" spans="1:7" ht="31.8">
      <c r="A1383" s="30">
        <v>4</v>
      </c>
      <c r="B1383" s="30" t="s">
        <v>684</v>
      </c>
      <c r="C1383" s="30" t="s">
        <v>355</v>
      </c>
      <c r="D1383" s="30" t="s">
        <v>292</v>
      </c>
      <c r="E1383" s="31" t="s">
        <v>302</v>
      </c>
      <c r="F1383" s="32">
        <v>19639.400000000001</v>
      </c>
      <c r="G1383" s="33">
        <f t="shared" si="21"/>
        <v>901506246.76999569</v>
      </c>
    </row>
    <row r="1384" spans="1:7" ht="31.8">
      <c r="A1384" s="30">
        <v>7</v>
      </c>
      <c r="B1384" s="30" t="s">
        <v>684</v>
      </c>
      <c r="C1384" s="30" t="s">
        <v>359</v>
      </c>
      <c r="D1384" s="30" t="s">
        <v>292</v>
      </c>
      <c r="E1384" s="31" t="s">
        <v>302</v>
      </c>
      <c r="F1384" s="32">
        <v>8352.9599999999991</v>
      </c>
      <c r="G1384" s="33">
        <f t="shared" si="21"/>
        <v>901506246.76999569</v>
      </c>
    </row>
    <row r="1385" spans="1:7" ht="31.8">
      <c r="A1385" s="30">
        <v>2</v>
      </c>
      <c r="B1385" s="30" t="s">
        <v>684</v>
      </c>
      <c r="C1385" s="30" t="s">
        <v>360</v>
      </c>
      <c r="D1385" s="30" t="s">
        <v>292</v>
      </c>
      <c r="E1385" s="31" t="s">
        <v>302</v>
      </c>
      <c r="F1385" s="32">
        <v>107463.61</v>
      </c>
      <c r="G1385" s="33">
        <f t="shared" si="21"/>
        <v>901506246.76999569</v>
      </c>
    </row>
    <row r="1386" spans="1:7" ht="31.8">
      <c r="A1386" s="30">
        <v>8</v>
      </c>
      <c r="B1386" s="30" t="s">
        <v>684</v>
      </c>
      <c r="C1386" s="30" t="s">
        <v>335</v>
      </c>
      <c r="D1386" s="30" t="s">
        <v>292</v>
      </c>
      <c r="E1386" s="31" t="s">
        <v>302</v>
      </c>
      <c r="F1386" s="32">
        <v>8352.9599999999991</v>
      </c>
      <c r="G1386" s="33">
        <f t="shared" si="21"/>
        <v>901506246.76999569</v>
      </c>
    </row>
    <row r="1387" spans="1:7" ht="31.8">
      <c r="A1387" s="30">
        <v>7</v>
      </c>
      <c r="B1387" s="30" t="s">
        <v>684</v>
      </c>
      <c r="C1387" s="30" t="s">
        <v>359</v>
      </c>
      <c r="D1387" s="30" t="s">
        <v>292</v>
      </c>
      <c r="E1387" s="34" t="s">
        <v>302</v>
      </c>
      <c r="F1387" s="30">
        <v>74566.44</v>
      </c>
      <c r="G1387" s="33">
        <f t="shared" si="21"/>
        <v>901506246.76999569</v>
      </c>
    </row>
    <row r="1388" spans="1:7" ht="28.8">
      <c r="A1388" s="30">
        <v>18</v>
      </c>
      <c r="B1388" s="30" t="s">
        <v>685</v>
      </c>
      <c r="C1388" s="30" t="s">
        <v>342</v>
      </c>
      <c r="D1388" s="30" t="s">
        <v>292</v>
      </c>
      <c r="E1388" s="34" t="s">
        <v>327</v>
      </c>
      <c r="F1388" s="32">
        <v>1062</v>
      </c>
      <c r="G1388" s="33">
        <f t="shared" si="21"/>
        <v>901506246.76999569</v>
      </c>
    </row>
    <row r="1389" spans="1:7" ht="21.6">
      <c r="A1389" s="30">
        <v>18</v>
      </c>
      <c r="B1389" s="30" t="s">
        <v>685</v>
      </c>
      <c r="C1389" s="30" t="s">
        <v>342</v>
      </c>
      <c r="D1389" s="30" t="s">
        <v>292</v>
      </c>
      <c r="E1389" s="31" t="s">
        <v>327</v>
      </c>
      <c r="F1389" s="32">
        <v>1841.99</v>
      </c>
      <c r="G1389" s="33">
        <f t="shared" si="21"/>
        <v>901506246.76999569</v>
      </c>
    </row>
    <row r="1390" spans="1:7" ht="42">
      <c r="A1390" s="30">
        <v>1</v>
      </c>
      <c r="B1390" s="30" t="s">
        <v>685</v>
      </c>
      <c r="C1390" s="30" t="s">
        <v>326</v>
      </c>
      <c r="D1390" s="30" t="s">
        <v>292</v>
      </c>
      <c r="E1390" s="31" t="s">
        <v>327</v>
      </c>
      <c r="F1390" s="32">
        <v>20526.349999999999</v>
      </c>
      <c r="G1390" s="33">
        <f t="shared" si="21"/>
        <v>901506246.76999569</v>
      </c>
    </row>
    <row r="1391" spans="1:7" ht="42">
      <c r="A1391" s="30">
        <v>1</v>
      </c>
      <c r="B1391" s="30" t="s">
        <v>685</v>
      </c>
      <c r="C1391" s="30" t="s">
        <v>326</v>
      </c>
      <c r="D1391" s="30" t="s">
        <v>292</v>
      </c>
      <c r="E1391" s="31" t="s">
        <v>327</v>
      </c>
      <c r="F1391" s="30">
        <v>170158.09</v>
      </c>
      <c r="G1391" s="33">
        <f t="shared" si="21"/>
        <v>901506246.76999569</v>
      </c>
    </row>
    <row r="1392" spans="1:7" ht="21.6">
      <c r="A1392" s="30">
        <v>5</v>
      </c>
      <c r="B1392" s="30" t="s">
        <v>685</v>
      </c>
      <c r="C1392" s="30" t="s">
        <v>339</v>
      </c>
      <c r="D1392" s="30" t="s">
        <v>292</v>
      </c>
      <c r="E1392" s="31" t="s">
        <v>302</v>
      </c>
      <c r="F1392" s="32">
        <v>277543</v>
      </c>
      <c r="G1392" s="33">
        <f t="shared" si="21"/>
        <v>901506246.76999569</v>
      </c>
    </row>
    <row r="1393" spans="1:7" ht="42">
      <c r="A1393" s="30">
        <v>17</v>
      </c>
      <c r="B1393" s="30" t="s">
        <v>686</v>
      </c>
      <c r="C1393" s="30" t="s">
        <v>333</v>
      </c>
      <c r="D1393" s="30" t="s">
        <v>292</v>
      </c>
      <c r="E1393" s="31" t="s">
        <v>352</v>
      </c>
      <c r="F1393" s="32">
        <v>46285.49</v>
      </c>
      <c r="G1393" s="33">
        <f t="shared" si="21"/>
        <v>901506246.76999569</v>
      </c>
    </row>
    <row r="1394" spans="1:7" ht="42">
      <c r="A1394" s="30">
        <v>17</v>
      </c>
      <c r="B1394" s="30" t="s">
        <v>686</v>
      </c>
      <c r="C1394" s="30" t="s">
        <v>333</v>
      </c>
      <c r="D1394" s="30" t="s">
        <v>292</v>
      </c>
      <c r="E1394" s="31" t="s">
        <v>352</v>
      </c>
      <c r="F1394" s="32">
        <v>125524.94</v>
      </c>
      <c r="G1394" s="33">
        <f t="shared" si="21"/>
        <v>901506246.76999569</v>
      </c>
    </row>
    <row r="1395" spans="1:7" ht="31.8">
      <c r="A1395" s="30">
        <v>4</v>
      </c>
      <c r="B1395" s="30" t="s">
        <v>686</v>
      </c>
      <c r="C1395" s="30" t="s">
        <v>355</v>
      </c>
      <c r="D1395" s="30" t="s">
        <v>292</v>
      </c>
      <c r="E1395" s="31" t="s">
        <v>319</v>
      </c>
      <c r="F1395" s="32">
        <v>53255.6</v>
      </c>
      <c r="G1395" s="33">
        <f t="shared" si="21"/>
        <v>901506246.76999569</v>
      </c>
    </row>
    <row r="1396" spans="1:7" ht="31.8">
      <c r="A1396" s="30">
        <v>4</v>
      </c>
      <c r="B1396" s="30" t="s">
        <v>686</v>
      </c>
      <c r="C1396" s="30" t="s">
        <v>355</v>
      </c>
      <c r="D1396" s="30" t="s">
        <v>292</v>
      </c>
      <c r="E1396" s="31" t="s">
        <v>319</v>
      </c>
      <c r="F1396" s="32">
        <v>85627.89</v>
      </c>
      <c r="G1396" s="33">
        <f t="shared" si="21"/>
        <v>901506246.76999569</v>
      </c>
    </row>
    <row r="1397" spans="1:7" ht="31.8">
      <c r="A1397" s="30">
        <v>4</v>
      </c>
      <c r="B1397" s="30" t="s">
        <v>686</v>
      </c>
      <c r="C1397" s="30" t="s">
        <v>355</v>
      </c>
      <c r="D1397" s="30" t="s">
        <v>292</v>
      </c>
      <c r="E1397" s="31" t="s">
        <v>319</v>
      </c>
      <c r="F1397" s="30">
        <v>166584.48000000001</v>
      </c>
      <c r="G1397" s="33">
        <f t="shared" si="21"/>
        <v>901506246.76999569</v>
      </c>
    </row>
    <row r="1398" spans="1:7" ht="42">
      <c r="A1398" s="30">
        <v>1</v>
      </c>
      <c r="B1398" s="30" t="s">
        <v>687</v>
      </c>
      <c r="C1398" s="30" t="s">
        <v>326</v>
      </c>
      <c r="D1398" s="30" t="s">
        <v>292</v>
      </c>
      <c r="E1398" s="34" t="s">
        <v>299</v>
      </c>
      <c r="F1398" s="32">
        <v>96891.88</v>
      </c>
      <c r="G1398" s="33">
        <f t="shared" si="21"/>
        <v>901506246.76999569</v>
      </c>
    </row>
    <row r="1399" spans="1:7" ht="31.8">
      <c r="A1399" s="30">
        <v>8</v>
      </c>
      <c r="B1399" s="30" t="s">
        <v>687</v>
      </c>
      <c r="C1399" s="30" t="s">
        <v>335</v>
      </c>
      <c r="D1399" s="30" t="s">
        <v>292</v>
      </c>
      <c r="E1399" s="31" t="s">
        <v>299</v>
      </c>
      <c r="F1399" s="32">
        <v>133090.65</v>
      </c>
      <c r="G1399" s="33">
        <f t="shared" si="21"/>
        <v>901506246.76999569</v>
      </c>
    </row>
    <row r="1400" spans="1:7" ht="31.8">
      <c r="A1400" s="30">
        <v>2</v>
      </c>
      <c r="B1400" s="30" t="s">
        <v>688</v>
      </c>
      <c r="C1400" s="30" t="s">
        <v>360</v>
      </c>
      <c r="D1400" s="30" t="s">
        <v>292</v>
      </c>
      <c r="E1400" s="31" t="s">
        <v>302</v>
      </c>
      <c r="F1400" s="30">
        <v>3033.04</v>
      </c>
      <c r="G1400" s="33">
        <f t="shared" si="21"/>
        <v>901506246.76999569</v>
      </c>
    </row>
    <row r="1401" spans="1:7" ht="42">
      <c r="A1401" s="30">
        <v>13</v>
      </c>
      <c r="B1401" s="30" t="s">
        <v>688</v>
      </c>
      <c r="C1401" s="30" t="s">
        <v>367</v>
      </c>
      <c r="D1401" s="30" t="s">
        <v>292</v>
      </c>
      <c r="E1401" s="31" t="s">
        <v>302</v>
      </c>
      <c r="F1401" s="30">
        <v>1143.79</v>
      </c>
      <c r="G1401" s="33">
        <f t="shared" si="21"/>
        <v>901506246.76999569</v>
      </c>
    </row>
    <row r="1402" spans="1:7" ht="31.8">
      <c r="A1402" s="30">
        <v>12</v>
      </c>
      <c r="B1402" s="30" t="s">
        <v>688</v>
      </c>
      <c r="C1402" s="30" t="s">
        <v>336</v>
      </c>
      <c r="D1402" s="30" t="s">
        <v>292</v>
      </c>
      <c r="E1402" s="31" t="s">
        <v>302</v>
      </c>
      <c r="F1402" s="32">
        <v>5650</v>
      </c>
      <c r="G1402" s="33">
        <f t="shared" si="21"/>
        <v>901506246.76999569</v>
      </c>
    </row>
    <row r="1403" spans="1:7" ht="42">
      <c r="A1403" s="30">
        <v>14</v>
      </c>
      <c r="B1403" s="30" t="s">
        <v>689</v>
      </c>
      <c r="C1403" s="30" t="s">
        <v>66</v>
      </c>
      <c r="D1403" s="30" t="s">
        <v>292</v>
      </c>
      <c r="E1403" s="31" t="s">
        <v>302</v>
      </c>
      <c r="F1403" s="32">
        <v>0.01</v>
      </c>
      <c r="G1403" s="33">
        <f t="shared" si="21"/>
        <v>901506246.76999569</v>
      </c>
    </row>
    <row r="1404" spans="1:7" ht="42">
      <c r="A1404" s="30">
        <v>14</v>
      </c>
      <c r="B1404" s="30" t="s">
        <v>689</v>
      </c>
      <c r="C1404" s="30" t="s">
        <v>66</v>
      </c>
      <c r="D1404" s="30" t="s">
        <v>292</v>
      </c>
      <c r="E1404" s="31" t="s">
        <v>302</v>
      </c>
      <c r="F1404" s="30">
        <v>0.01</v>
      </c>
      <c r="G1404" s="33">
        <f t="shared" si="21"/>
        <v>901506246.76999569</v>
      </c>
    </row>
    <row r="1405" spans="1:7" ht="42">
      <c r="A1405" s="30">
        <v>14</v>
      </c>
      <c r="B1405" s="30" t="s">
        <v>690</v>
      </c>
      <c r="C1405" s="30" t="s">
        <v>66</v>
      </c>
      <c r="D1405" s="30" t="s">
        <v>292</v>
      </c>
      <c r="E1405" s="34" t="s">
        <v>293</v>
      </c>
      <c r="F1405" s="32">
        <v>39867</v>
      </c>
      <c r="G1405" s="33">
        <f t="shared" si="21"/>
        <v>901506246.76999569</v>
      </c>
    </row>
    <row r="1406" spans="1:7" ht="31.8">
      <c r="A1406" s="30">
        <v>14</v>
      </c>
      <c r="B1406" s="30" t="s">
        <v>691</v>
      </c>
      <c r="C1406" s="30" t="s">
        <v>66</v>
      </c>
      <c r="D1406" s="30" t="s">
        <v>292</v>
      </c>
      <c r="E1406" s="34" t="s">
        <v>299</v>
      </c>
      <c r="F1406" s="32">
        <v>55854.05</v>
      </c>
      <c r="G1406" s="33">
        <f t="shared" si="21"/>
        <v>901506246.76999569</v>
      </c>
    </row>
    <row r="1407" spans="1:7" ht="31.8">
      <c r="A1407" s="30">
        <v>19</v>
      </c>
      <c r="B1407" s="30" t="s">
        <v>692</v>
      </c>
      <c r="C1407" s="30" t="s">
        <v>373</v>
      </c>
      <c r="D1407" s="30" t="s">
        <v>292</v>
      </c>
      <c r="E1407" s="34" t="s">
        <v>293</v>
      </c>
      <c r="F1407" s="32">
        <v>222</v>
      </c>
      <c r="G1407" s="33">
        <f t="shared" si="21"/>
        <v>901506246.76999569</v>
      </c>
    </row>
    <row r="1408" spans="1:7" ht="42">
      <c r="A1408" s="30">
        <v>17</v>
      </c>
      <c r="B1408" s="30" t="s">
        <v>693</v>
      </c>
      <c r="C1408" s="30" t="s">
        <v>333</v>
      </c>
      <c r="D1408" s="30" t="s">
        <v>292</v>
      </c>
      <c r="E1408" s="34" t="s">
        <v>293</v>
      </c>
      <c r="F1408" s="32">
        <v>6583.5</v>
      </c>
      <c r="G1408" s="33">
        <f t="shared" si="21"/>
        <v>901506246.76999569</v>
      </c>
    </row>
    <row r="1409" spans="1:7" ht="42">
      <c r="A1409" s="30">
        <v>17</v>
      </c>
      <c r="B1409" s="30" t="s">
        <v>693</v>
      </c>
      <c r="C1409" s="30" t="s">
        <v>333</v>
      </c>
      <c r="D1409" s="30" t="s">
        <v>292</v>
      </c>
      <c r="E1409" s="34" t="s">
        <v>352</v>
      </c>
      <c r="F1409" s="32">
        <v>39208.58</v>
      </c>
      <c r="G1409" s="33">
        <f t="shared" si="21"/>
        <v>901506246.76999569</v>
      </c>
    </row>
    <row r="1410" spans="1:7" ht="42">
      <c r="A1410" s="30">
        <v>17</v>
      </c>
      <c r="B1410" s="30" t="s">
        <v>693</v>
      </c>
      <c r="C1410" s="30" t="s">
        <v>333</v>
      </c>
      <c r="D1410" s="30" t="s">
        <v>292</v>
      </c>
      <c r="E1410" s="31" t="s">
        <v>352</v>
      </c>
      <c r="F1410" s="30">
        <v>33163.199999999997</v>
      </c>
      <c r="G1410" s="33">
        <f t="shared" si="21"/>
        <v>901506246.76999569</v>
      </c>
    </row>
    <row r="1411" spans="1:7" ht="42">
      <c r="A1411" s="30">
        <v>17</v>
      </c>
      <c r="B1411" s="30" t="s">
        <v>693</v>
      </c>
      <c r="C1411" s="30" t="s">
        <v>333</v>
      </c>
      <c r="D1411" s="30" t="s">
        <v>292</v>
      </c>
      <c r="E1411" s="31" t="s">
        <v>352</v>
      </c>
      <c r="F1411" s="32">
        <v>31090.5</v>
      </c>
      <c r="G1411" s="33">
        <f t="shared" ref="G1411:G1474" si="22">SUM($F$2:$F$100000)</f>
        <v>901506246.76999569</v>
      </c>
    </row>
    <row r="1412" spans="1:7" ht="31.8">
      <c r="A1412" s="30">
        <v>4</v>
      </c>
      <c r="B1412" s="30" t="s">
        <v>693</v>
      </c>
      <c r="C1412" s="30" t="s">
        <v>355</v>
      </c>
      <c r="D1412" s="30" t="s">
        <v>292</v>
      </c>
      <c r="E1412" s="31" t="s">
        <v>352</v>
      </c>
      <c r="F1412" s="32">
        <v>7921.2</v>
      </c>
      <c r="G1412" s="33">
        <f t="shared" si="22"/>
        <v>901506246.76999569</v>
      </c>
    </row>
    <row r="1413" spans="1:7" ht="21.6">
      <c r="A1413" s="30">
        <v>6</v>
      </c>
      <c r="B1413" s="30" t="s">
        <v>694</v>
      </c>
      <c r="C1413" s="30" t="s">
        <v>357</v>
      </c>
      <c r="D1413" s="30" t="s">
        <v>292</v>
      </c>
      <c r="E1413" s="31" t="s">
        <v>327</v>
      </c>
      <c r="F1413" s="32">
        <v>50478.51</v>
      </c>
      <c r="G1413" s="33">
        <f t="shared" si="22"/>
        <v>901506246.76999569</v>
      </c>
    </row>
    <row r="1414" spans="1:7" ht="31.8">
      <c r="A1414" s="30">
        <v>14</v>
      </c>
      <c r="B1414" s="30" t="s">
        <v>695</v>
      </c>
      <c r="C1414" s="30" t="s">
        <v>66</v>
      </c>
      <c r="D1414" s="30" t="s">
        <v>292</v>
      </c>
      <c r="E1414" s="31" t="s">
        <v>327</v>
      </c>
      <c r="F1414" s="32">
        <v>0.32</v>
      </c>
      <c r="G1414" s="33">
        <f t="shared" si="22"/>
        <v>901506246.76999569</v>
      </c>
    </row>
    <row r="1415" spans="1:7" ht="42">
      <c r="A1415" s="30">
        <v>4</v>
      </c>
      <c r="B1415" s="30" t="s">
        <v>696</v>
      </c>
      <c r="C1415" s="30" t="s">
        <v>355</v>
      </c>
      <c r="D1415" s="30" t="s">
        <v>292</v>
      </c>
      <c r="E1415" s="31" t="s">
        <v>302</v>
      </c>
      <c r="F1415" s="30">
        <v>33204.31</v>
      </c>
      <c r="G1415" s="33">
        <f t="shared" si="22"/>
        <v>901506246.76999569</v>
      </c>
    </row>
    <row r="1416" spans="1:7" ht="21.6">
      <c r="A1416" s="30">
        <v>18</v>
      </c>
      <c r="B1416" s="30" t="s">
        <v>697</v>
      </c>
      <c r="C1416" s="30" t="s">
        <v>342</v>
      </c>
      <c r="D1416" s="30" t="s">
        <v>292</v>
      </c>
      <c r="E1416" s="31" t="s">
        <v>299</v>
      </c>
      <c r="F1416" s="30">
        <v>317828.8</v>
      </c>
      <c r="G1416" s="33">
        <f t="shared" si="22"/>
        <v>901506246.76999569</v>
      </c>
    </row>
    <row r="1417" spans="1:7" ht="31.8">
      <c r="A1417" s="30">
        <v>14</v>
      </c>
      <c r="B1417" s="30" t="s">
        <v>698</v>
      </c>
      <c r="C1417" s="30" t="s">
        <v>66</v>
      </c>
      <c r="D1417" s="30" t="s">
        <v>292</v>
      </c>
      <c r="E1417" s="31" t="s">
        <v>293</v>
      </c>
      <c r="F1417" s="32">
        <v>156575.5</v>
      </c>
      <c r="G1417" s="33">
        <f t="shared" si="22"/>
        <v>901506246.76999569</v>
      </c>
    </row>
    <row r="1418" spans="1:7" ht="31.8">
      <c r="A1418" s="30">
        <v>14</v>
      </c>
      <c r="B1418" s="30" t="s">
        <v>698</v>
      </c>
      <c r="C1418" s="30" t="s">
        <v>66</v>
      </c>
      <c r="D1418" s="30" t="s">
        <v>292</v>
      </c>
      <c r="E1418" s="34" t="s">
        <v>293</v>
      </c>
      <c r="F1418" s="32">
        <v>98734.5</v>
      </c>
      <c r="G1418" s="33">
        <f t="shared" si="22"/>
        <v>901506246.76999569</v>
      </c>
    </row>
    <row r="1419" spans="1:7" ht="31.8">
      <c r="A1419" s="30">
        <v>57</v>
      </c>
      <c r="B1419" s="30" t="s">
        <v>699</v>
      </c>
      <c r="C1419" s="30" t="s">
        <v>403</v>
      </c>
      <c r="D1419" s="30" t="s">
        <v>292</v>
      </c>
      <c r="E1419" s="31" t="s">
        <v>302</v>
      </c>
      <c r="F1419" s="30">
        <v>124300</v>
      </c>
      <c r="G1419" s="33">
        <f t="shared" si="22"/>
        <v>901506246.76999569</v>
      </c>
    </row>
    <row r="1420" spans="1:7" ht="31.8">
      <c r="A1420" s="30">
        <v>2</v>
      </c>
      <c r="B1420" s="30" t="s">
        <v>700</v>
      </c>
      <c r="C1420" s="30" t="s">
        <v>360</v>
      </c>
      <c r="D1420" s="30" t="s">
        <v>292</v>
      </c>
      <c r="E1420" s="31" t="s">
        <v>293</v>
      </c>
      <c r="F1420" s="32">
        <v>524.29999999999995</v>
      </c>
      <c r="G1420" s="33">
        <f t="shared" si="22"/>
        <v>901506246.76999569</v>
      </c>
    </row>
    <row r="1421" spans="1:7" ht="82.8">
      <c r="A1421" s="30">
        <v>8</v>
      </c>
      <c r="B1421" s="30" t="s">
        <v>701</v>
      </c>
      <c r="C1421" s="30" t="s">
        <v>335</v>
      </c>
      <c r="D1421" s="30" t="s">
        <v>292</v>
      </c>
      <c r="E1421" s="31" t="s">
        <v>302</v>
      </c>
      <c r="F1421" s="32">
        <v>0</v>
      </c>
      <c r="G1421" s="33">
        <f t="shared" si="22"/>
        <v>901506246.76999569</v>
      </c>
    </row>
    <row r="1422" spans="1:7" ht="82.8">
      <c r="A1422" s="30">
        <v>19</v>
      </c>
      <c r="B1422" s="30" t="s">
        <v>701</v>
      </c>
      <c r="C1422" s="30" t="s">
        <v>373</v>
      </c>
      <c r="D1422" s="30" t="s">
        <v>292</v>
      </c>
      <c r="E1422" s="31" t="s">
        <v>302</v>
      </c>
      <c r="F1422" s="30">
        <v>114982.45</v>
      </c>
      <c r="G1422" s="33">
        <f t="shared" si="22"/>
        <v>901506246.76999569</v>
      </c>
    </row>
    <row r="1423" spans="1:7" ht="82.8">
      <c r="A1423" s="30">
        <v>3</v>
      </c>
      <c r="B1423" s="30" t="s">
        <v>701</v>
      </c>
      <c r="C1423" s="30" t="s">
        <v>337</v>
      </c>
      <c r="D1423" s="30" t="s">
        <v>292</v>
      </c>
      <c r="E1423" s="31" t="s">
        <v>302</v>
      </c>
      <c r="F1423" s="32">
        <v>22176.25</v>
      </c>
      <c r="G1423" s="33">
        <f t="shared" si="22"/>
        <v>901506246.76999569</v>
      </c>
    </row>
    <row r="1424" spans="1:7" ht="82.8">
      <c r="A1424" s="30">
        <v>12</v>
      </c>
      <c r="B1424" s="30" t="s">
        <v>701</v>
      </c>
      <c r="C1424" s="30" t="s">
        <v>336</v>
      </c>
      <c r="D1424" s="30" t="s">
        <v>292</v>
      </c>
      <c r="E1424" s="31" t="s">
        <v>302</v>
      </c>
      <c r="F1424" s="32">
        <v>36160</v>
      </c>
      <c r="G1424" s="33">
        <f t="shared" si="22"/>
        <v>901506246.76999569</v>
      </c>
    </row>
    <row r="1425" spans="1:7" ht="82.8">
      <c r="A1425" s="30">
        <v>6</v>
      </c>
      <c r="B1425" s="30" t="s">
        <v>701</v>
      </c>
      <c r="C1425" s="30" t="s">
        <v>357</v>
      </c>
      <c r="D1425" s="30" t="s">
        <v>292</v>
      </c>
      <c r="E1425" s="34" t="s">
        <v>302</v>
      </c>
      <c r="F1425" s="32">
        <v>1288.2</v>
      </c>
      <c r="G1425" s="33">
        <f t="shared" si="22"/>
        <v>901506246.76999569</v>
      </c>
    </row>
    <row r="1426" spans="1:7" ht="82.8">
      <c r="A1426" s="30">
        <v>4</v>
      </c>
      <c r="B1426" s="30" t="s">
        <v>701</v>
      </c>
      <c r="C1426" s="30" t="s">
        <v>355</v>
      </c>
      <c r="D1426" s="30" t="s">
        <v>292</v>
      </c>
      <c r="E1426" s="34" t="s">
        <v>302</v>
      </c>
      <c r="F1426" s="32">
        <v>14407.5</v>
      </c>
      <c r="G1426" s="33">
        <f t="shared" si="22"/>
        <v>901506246.76999569</v>
      </c>
    </row>
    <row r="1427" spans="1:7" ht="82.8">
      <c r="A1427" s="30">
        <v>1</v>
      </c>
      <c r="B1427" s="30" t="s">
        <v>701</v>
      </c>
      <c r="C1427" s="30" t="s">
        <v>326</v>
      </c>
      <c r="D1427" s="30" t="s">
        <v>292</v>
      </c>
      <c r="E1427" s="31" t="s">
        <v>302</v>
      </c>
      <c r="F1427" s="32">
        <v>21087</v>
      </c>
      <c r="G1427" s="33">
        <f t="shared" si="22"/>
        <v>901506246.76999569</v>
      </c>
    </row>
    <row r="1428" spans="1:7" ht="82.8">
      <c r="A1428" s="30">
        <v>2</v>
      </c>
      <c r="B1428" s="30" t="s">
        <v>701</v>
      </c>
      <c r="C1428" s="30" t="s">
        <v>360</v>
      </c>
      <c r="D1428" s="30" t="s">
        <v>292</v>
      </c>
      <c r="E1428" s="31" t="s">
        <v>302</v>
      </c>
      <c r="F1428" s="32">
        <v>7729.2</v>
      </c>
      <c r="G1428" s="33">
        <f t="shared" si="22"/>
        <v>901506246.76999569</v>
      </c>
    </row>
    <row r="1429" spans="1:7" ht="82.8">
      <c r="A1429" s="30">
        <v>12</v>
      </c>
      <c r="B1429" s="30" t="s">
        <v>701</v>
      </c>
      <c r="C1429" s="30" t="s">
        <v>336</v>
      </c>
      <c r="D1429" s="30" t="s">
        <v>292</v>
      </c>
      <c r="E1429" s="34" t="s">
        <v>302</v>
      </c>
      <c r="F1429" s="32">
        <v>16950</v>
      </c>
      <c r="G1429" s="33">
        <f t="shared" si="22"/>
        <v>901506246.76999569</v>
      </c>
    </row>
    <row r="1430" spans="1:7" ht="82.8">
      <c r="A1430" s="30">
        <v>2</v>
      </c>
      <c r="B1430" s="30" t="s">
        <v>701</v>
      </c>
      <c r="C1430" s="30" t="s">
        <v>360</v>
      </c>
      <c r="D1430" s="30" t="s">
        <v>292</v>
      </c>
      <c r="E1430" s="31" t="s">
        <v>302</v>
      </c>
      <c r="F1430" s="32">
        <v>7458</v>
      </c>
      <c r="G1430" s="33">
        <f t="shared" si="22"/>
        <v>901506246.76999569</v>
      </c>
    </row>
    <row r="1431" spans="1:7" ht="82.8">
      <c r="A1431" s="30">
        <v>3</v>
      </c>
      <c r="B1431" s="30" t="s">
        <v>701</v>
      </c>
      <c r="C1431" s="30" t="s">
        <v>337</v>
      </c>
      <c r="D1431" s="30" t="s">
        <v>292</v>
      </c>
      <c r="E1431" s="31" t="s">
        <v>302</v>
      </c>
      <c r="F1431" s="32">
        <v>36160</v>
      </c>
      <c r="G1431" s="33">
        <f t="shared" si="22"/>
        <v>901506246.76999569</v>
      </c>
    </row>
    <row r="1432" spans="1:7" ht="82.8">
      <c r="A1432" s="30">
        <v>12</v>
      </c>
      <c r="B1432" s="30" t="s">
        <v>701</v>
      </c>
      <c r="C1432" s="30" t="s">
        <v>336</v>
      </c>
      <c r="D1432" s="30" t="s">
        <v>292</v>
      </c>
      <c r="E1432" s="31" t="s">
        <v>302</v>
      </c>
      <c r="F1432" s="32">
        <v>63663.97</v>
      </c>
      <c r="G1432" s="33">
        <f t="shared" si="22"/>
        <v>901506246.76999569</v>
      </c>
    </row>
    <row r="1433" spans="1:7" ht="82.8">
      <c r="A1433" s="30">
        <v>13</v>
      </c>
      <c r="B1433" s="30" t="s">
        <v>701</v>
      </c>
      <c r="C1433" s="30" t="s">
        <v>367</v>
      </c>
      <c r="D1433" s="30" t="s">
        <v>292</v>
      </c>
      <c r="E1433" s="31" t="s">
        <v>302</v>
      </c>
      <c r="F1433" s="32">
        <v>2429.5</v>
      </c>
      <c r="G1433" s="33">
        <f t="shared" si="22"/>
        <v>901506246.76999569</v>
      </c>
    </row>
    <row r="1434" spans="1:7" ht="82.8">
      <c r="A1434" s="30">
        <v>7</v>
      </c>
      <c r="B1434" s="30" t="s">
        <v>701</v>
      </c>
      <c r="C1434" s="30" t="s">
        <v>359</v>
      </c>
      <c r="D1434" s="30" t="s">
        <v>292</v>
      </c>
      <c r="E1434" s="31" t="s">
        <v>302</v>
      </c>
      <c r="F1434" s="32">
        <v>2542.5</v>
      </c>
      <c r="G1434" s="33">
        <f t="shared" si="22"/>
        <v>901506246.76999569</v>
      </c>
    </row>
    <row r="1435" spans="1:7" ht="82.8">
      <c r="A1435" s="30">
        <v>12</v>
      </c>
      <c r="B1435" s="30" t="s">
        <v>701</v>
      </c>
      <c r="C1435" s="30" t="s">
        <v>336</v>
      </c>
      <c r="D1435" s="30" t="s">
        <v>292</v>
      </c>
      <c r="E1435" s="31" t="s">
        <v>302</v>
      </c>
      <c r="F1435" s="32">
        <v>7034.25</v>
      </c>
      <c r="G1435" s="33">
        <f t="shared" si="22"/>
        <v>901506246.76999569</v>
      </c>
    </row>
    <row r="1436" spans="1:7" ht="82.8">
      <c r="A1436" s="30">
        <v>3</v>
      </c>
      <c r="B1436" s="30" t="s">
        <v>701</v>
      </c>
      <c r="C1436" s="30" t="s">
        <v>337</v>
      </c>
      <c r="D1436" s="30" t="s">
        <v>292</v>
      </c>
      <c r="E1436" s="31" t="s">
        <v>302</v>
      </c>
      <c r="F1436" s="32">
        <v>20057.5</v>
      </c>
      <c r="G1436" s="33">
        <f t="shared" si="22"/>
        <v>901506246.76999569</v>
      </c>
    </row>
    <row r="1437" spans="1:7" ht="82.8">
      <c r="A1437" s="30">
        <v>3</v>
      </c>
      <c r="B1437" s="30" t="s">
        <v>701</v>
      </c>
      <c r="C1437" s="30" t="s">
        <v>337</v>
      </c>
      <c r="D1437" s="30" t="s">
        <v>292</v>
      </c>
      <c r="E1437" s="31" t="s">
        <v>302</v>
      </c>
      <c r="F1437" s="32">
        <v>2994.5</v>
      </c>
      <c r="G1437" s="33">
        <f t="shared" si="22"/>
        <v>901506246.76999569</v>
      </c>
    </row>
    <row r="1438" spans="1:7" ht="82.8">
      <c r="A1438" s="30">
        <v>4</v>
      </c>
      <c r="B1438" s="30" t="s">
        <v>701</v>
      </c>
      <c r="C1438" s="30" t="s">
        <v>355</v>
      </c>
      <c r="D1438" s="30" t="s">
        <v>292</v>
      </c>
      <c r="E1438" s="31" t="s">
        <v>302</v>
      </c>
      <c r="F1438" s="32">
        <v>14407.5</v>
      </c>
      <c r="G1438" s="33">
        <f t="shared" si="22"/>
        <v>901506246.76999569</v>
      </c>
    </row>
    <row r="1439" spans="1:7" ht="82.8">
      <c r="A1439" s="30">
        <v>4</v>
      </c>
      <c r="B1439" s="30" t="s">
        <v>701</v>
      </c>
      <c r="C1439" s="30" t="s">
        <v>355</v>
      </c>
      <c r="D1439" s="30" t="s">
        <v>292</v>
      </c>
      <c r="E1439" s="31" t="s">
        <v>302</v>
      </c>
      <c r="F1439" s="32">
        <v>50426.25</v>
      </c>
      <c r="G1439" s="33">
        <f t="shared" si="22"/>
        <v>901506246.76999569</v>
      </c>
    </row>
    <row r="1440" spans="1:7" ht="82.8">
      <c r="A1440" s="30">
        <v>57</v>
      </c>
      <c r="B1440" s="30" t="s">
        <v>701</v>
      </c>
      <c r="C1440" s="30" t="s">
        <v>403</v>
      </c>
      <c r="D1440" s="30" t="s">
        <v>292</v>
      </c>
      <c r="E1440" s="31" t="s">
        <v>302</v>
      </c>
      <c r="F1440" s="32">
        <v>5650</v>
      </c>
      <c r="G1440" s="33">
        <f t="shared" si="22"/>
        <v>901506246.76999569</v>
      </c>
    </row>
    <row r="1441" spans="1:7" ht="82.8">
      <c r="A1441" s="30">
        <v>3</v>
      </c>
      <c r="B1441" s="30" t="s">
        <v>701</v>
      </c>
      <c r="C1441" s="30" t="s">
        <v>337</v>
      </c>
      <c r="D1441" s="30" t="s">
        <v>292</v>
      </c>
      <c r="E1441" s="31" t="s">
        <v>302</v>
      </c>
      <c r="F1441" s="32">
        <v>20057.5</v>
      </c>
      <c r="G1441" s="33">
        <f t="shared" si="22"/>
        <v>901506246.76999569</v>
      </c>
    </row>
    <row r="1442" spans="1:7" ht="82.8">
      <c r="A1442" s="30">
        <v>57</v>
      </c>
      <c r="B1442" s="30" t="s">
        <v>701</v>
      </c>
      <c r="C1442" s="30" t="s">
        <v>403</v>
      </c>
      <c r="D1442" s="30" t="s">
        <v>292</v>
      </c>
      <c r="E1442" s="31" t="s">
        <v>302</v>
      </c>
      <c r="F1442" s="32">
        <v>2260</v>
      </c>
      <c r="G1442" s="33">
        <f t="shared" si="22"/>
        <v>901506246.76999569</v>
      </c>
    </row>
    <row r="1443" spans="1:7" ht="31.8">
      <c r="A1443" s="30">
        <v>12</v>
      </c>
      <c r="B1443" s="30" t="s">
        <v>702</v>
      </c>
      <c r="C1443" s="30" t="s">
        <v>336</v>
      </c>
      <c r="D1443" s="30" t="s">
        <v>292</v>
      </c>
      <c r="E1443" s="31" t="s">
        <v>299</v>
      </c>
      <c r="F1443" s="32">
        <v>886250</v>
      </c>
      <c r="G1443" s="33">
        <f t="shared" si="22"/>
        <v>901506246.76999569</v>
      </c>
    </row>
    <row r="1444" spans="1:7" ht="31.8">
      <c r="A1444" s="30">
        <v>12</v>
      </c>
      <c r="B1444" s="30" t="s">
        <v>702</v>
      </c>
      <c r="C1444" s="30" t="s">
        <v>336</v>
      </c>
      <c r="D1444" s="30" t="s">
        <v>292</v>
      </c>
      <c r="E1444" s="31" t="s">
        <v>299</v>
      </c>
      <c r="F1444" s="32">
        <v>127537.5</v>
      </c>
      <c r="G1444" s="33">
        <f t="shared" si="22"/>
        <v>901506246.76999569</v>
      </c>
    </row>
    <row r="1445" spans="1:7" ht="31.8">
      <c r="A1445" s="30">
        <v>12</v>
      </c>
      <c r="B1445" s="30" t="s">
        <v>702</v>
      </c>
      <c r="C1445" s="30" t="s">
        <v>336</v>
      </c>
      <c r="D1445" s="30" t="s">
        <v>292</v>
      </c>
      <c r="E1445" s="31" t="s">
        <v>299</v>
      </c>
      <c r="F1445" s="32">
        <v>102732.5</v>
      </c>
      <c r="G1445" s="33">
        <f t="shared" si="22"/>
        <v>901506246.76999569</v>
      </c>
    </row>
    <row r="1446" spans="1:7" ht="31.8">
      <c r="A1446" s="30">
        <v>12</v>
      </c>
      <c r="B1446" s="30" t="s">
        <v>702</v>
      </c>
      <c r="C1446" s="30" t="s">
        <v>336</v>
      </c>
      <c r="D1446" s="30" t="s">
        <v>292</v>
      </c>
      <c r="E1446" s="31" t="s">
        <v>319</v>
      </c>
      <c r="F1446" s="32">
        <v>0.01</v>
      </c>
      <c r="G1446" s="33">
        <f t="shared" si="22"/>
        <v>901506246.76999569</v>
      </c>
    </row>
    <row r="1447" spans="1:7" ht="42">
      <c r="A1447" s="30">
        <v>17</v>
      </c>
      <c r="B1447" s="30" t="s">
        <v>703</v>
      </c>
      <c r="C1447" s="30" t="s">
        <v>333</v>
      </c>
      <c r="D1447" s="30" t="s">
        <v>292</v>
      </c>
      <c r="E1447" s="34" t="s">
        <v>327</v>
      </c>
      <c r="F1447" s="32">
        <v>936356.05</v>
      </c>
      <c r="G1447" s="33">
        <f t="shared" si="22"/>
        <v>901506246.76999569</v>
      </c>
    </row>
    <row r="1448" spans="1:7" ht="31.8">
      <c r="A1448" s="30">
        <v>4</v>
      </c>
      <c r="B1448" s="30" t="s">
        <v>703</v>
      </c>
      <c r="C1448" s="30" t="s">
        <v>355</v>
      </c>
      <c r="D1448" s="30" t="s">
        <v>292</v>
      </c>
      <c r="E1448" s="31" t="s">
        <v>327</v>
      </c>
      <c r="F1448" s="32">
        <v>926605.95</v>
      </c>
      <c r="G1448" s="33">
        <f t="shared" si="22"/>
        <v>901506246.76999569</v>
      </c>
    </row>
    <row r="1449" spans="1:7" ht="31.8">
      <c r="A1449" s="30">
        <v>10</v>
      </c>
      <c r="B1449" s="30" t="s">
        <v>703</v>
      </c>
      <c r="C1449" s="30" t="s">
        <v>454</v>
      </c>
      <c r="D1449" s="30" t="s">
        <v>292</v>
      </c>
      <c r="E1449" s="34" t="s">
        <v>327</v>
      </c>
      <c r="F1449" s="32">
        <v>903698.59</v>
      </c>
      <c r="G1449" s="33">
        <f t="shared" si="22"/>
        <v>901506246.76999569</v>
      </c>
    </row>
    <row r="1450" spans="1:7" ht="31.8">
      <c r="A1450" s="30">
        <v>4</v>
      </c>
      <c r="B1450" s="30" t="s">
        <v>703</v>
      </c>
      <c r="C1450" s="30" t="s">
        <v>355</v>
      </c>
      <c r="D1450" s="30" t="s">
        <v>292</v>
      </c>
      <c r="E1450" s="34" t="s">
        <v>327</v>
      </c>
      <c r="F1450" s="32">
        <v>8557063.4700000007</v>
      </c>
      <c r="G1450" s="33">
        <f t="shared" si="22"/>
        <v>901506246.76999569</v>
      </c>
    </row>
    <row r="1451" spans="1:7" ht="31.8">
      <c r="A1451" s="30">
        <v>4</v>
      </c>
      <c r="B1451" s="30" t="s">
        <v>703</v>
      </c>
      <c r="C1451" s="30" t="s">
        <v>355</v>
      </c>
      <c r="D1451" s="30" t="s">
        <v>292</v>
      </c>
      <c r="E1451" s="34" t="s">
        <v>327</v>
      </c>
      <c r="F1451" s="32">
        <v>11768202.32</v>
      </c>
      <c r="G1451" s="33">
        <f t="shared" si="22"/>
        <v>901506246.76999569</v>
      </c>
    </row>
    <row r="1452" spans="1:7" ht="28.8">
      <c r="A1452" s="30">
        <v>3</v>
      </c>
      <c r="B1452" s="30" t="s">
        <v>704</v>
      </c>
      <c r="C1452" s="30" t="s">
        <v>337</v>
      </c>
      <c r="D1452" s="30" t="s">
        <v>292</v>
      </c>
      <c r="E1452" s="34" t="s">
        <v>352</v>
      </c>
      <c r="F1452" s="32">
        <v>30192.68</v>
      </c>
      <c r="G1452" s="33">
        <f t="shared" si="22"/>
        <v>901506246.76999569</v>
      </c>
    </row>
    <row r="1453" spans="1:7" ht="31.8">
      <c r="A1453" s="30">
        <v>11</v>
      </c>
      <c r="B1453" s="30" t="s">
        <v>705</v>
      </c>
      <c r="C1453" s="30" t="s">
        <v>455</v>
      </c>
      <c r="D1453" s="30" t="s">
        <v>292</v>
      </c>
      <c r="E1453" s="34" t="s">
        <v>352</v>
      </c>
      <c r="F1453" s="32">
        <v>18129.55</v>
      </c>
      <c r="G1453" s="33">
        <f t="shared" si="22"/>
        <v>901506246.76999569</v>
      </c>
    </row>
    <row r="1454" spans="1:7" ht="31.8">
      <c r="A1454" s="30">
        <v>11</v>
      </c>
      <c r="B1454" s="30" t="s">
        <v>705</v>
      </c>
      <c r="C1454" s="30" t="s">
        <v>455</v>
      </c>
      <c r="D1454" s="30" t="s">
        <v>292</v>
      </c>
      <c r="E1454" s="34" t="s">
        <v>352</v>
      </c>
      <c r="F1454" s="32">
        <v>120451.8</v>
      </c>
      <c r="G1454" s="33">
        <f t="shared" si="22"/>
        <v>901506246.76999569</v>
      </c>
    </row>
    <row r="1455" spans="1:7" ht="31.8">
      <c r="A1455" s="30">
        <v>11</v>
      </c>
      <c r="B1455" s="30" t="s">
        <v>705</v>
      </c>
      <c r="C1455" s="30" t="s">
        <v>455</v>
      </c>
      <c r="D1455" s="30" t="s">
        <v>292</v>
      </c>
      <c r="E1455" s="31" t="s">
        <v>352</v>
      </c>
      <c r="F1455" s="32">
        <v>1596.57</v>
      </c>
      <c r="G1455" s="33">
        <f t="shared" si="22"/>
        <v>901506246.76999569</v>
      </c>
    </row>
    <row r="1456" spans="1:7" ht="31.8">
      <c r="A1456" s="30">
        <v>11</v>
      </c>
      <c r="B1456" s="30" t="s">
        <v>705</v>
      </c>
      <c r="C1456" s="30" t="s">
        <v>455</v>
      </c>
      <c r="D1456" s="30" t="s">
        <v>292</v>
      </c>
      <c r="E1456" s="34" t="s">
        <v>352</v>
      </c>
      <c r="F1456" s="32">
        <v>82514.039999999994</v>
      </c>
      <c r="G1456" s="33">
        <f t="shared" si="22"/>
        <v>901506246.76999569</v>
      </c>
    </row>
    <row r="1457" spans="1:7" ht="31.8">
      <c r="A1457" s="30">
        <v>11</v>
      </c>
      <c r="B1457" s="30" t="s">
        <v>705</v>
      </c>
      <c r="C1457" s="30" t="s">
        <v>455</v>
      </c>
      <c r="D1457" s="30" t="s">
        <v>292</v>
      </c>
      <c r="E1457" s="31" t="s">
        <v>293</v>
      </c>
      <c r="F1457" s="32">
        <v>1193123.04</v>
      </c>
      <c r="G1457" s="33">
        <f t="shared" si="22"/>
        <v>901506246.76999569</v>
      </c>
    </row>
    <row r="1458" spans="1:7" ht="42">
      <c r="A1458" s="30">
        <v>25</v>
      </c>
      <c r="B1458" s="30" t="s">
        <v>706</v>
      </c>
      <c r="C1458" s="30" t="s">
        <v>386</v>
      </c>
      <c r="D1458" s="30" t="s">
        <v>292</v>
      </c>
      <c r="E1458" s="31" t="s">
        <v>293</v>
      </c>
      <c r="F1458" s="32">
        <v>1</v>
      </c>
      <c r="G1458" s="33">
        <f t="shared" si="22"/>
        <v>901506246.76999569</v>
      </c>
    </row>
    <row r="1459" spans="1:7" ht="42">
      <c r="A1459" s="30">
        <v>2</v>
      </c>
      <c r="B1459" s="30" t="s">
        <v>706</v>
      </c>
      <c r="C1459" s="30" t="s">
        <v>360</v>
      </c>
      <c r="D1459" s="30" t="s">
        <v>292</v>
      </c>
      <c r="E1459" s="31" t="s">
        <v>293</v>
      </c>
      <c r="F1459" s="32">
        <v>137304</v>
      </c>
      <c r="G1459" s="33">
        <f t="shared" si="22"/>
        <v>901506246.76999569</v>
      </c>
    </row>
    <row r="1460" spans="1:7" ht="42">
      <c r="A1460" s="30">
        <v>2</v>
      </c>
      <c r="B1460" s="30" t="s">
        <v>706</v>
      </c>
      <c r="C1460" s="30" t="s">
        <v>360</v>
      </c>
      <c r="D1460" s="30" t="s">
        <v>292</v>
      </c>
      <c r="E1460" s="34" t="s">
        <v>293</v>
      </c>
      <c r="F1460" s="32">
        <v>21357</v>
      </c>
      <c r="G1460" s="33">
        <f t="shared" si="22"/>
        <v>901506246.76999569</v>
      </c>
    </row>
    <row r="1461" spans="1:7" ht="42">
      <c r="A1461" s="30">
        <v>2</v>
      </c>
      <c r="B1461" s="30" t="s">
        <v>706</v>
      </c>
      <c r="C1461" s="30" t="s">
        <v>360</v>
      </c>
      <c r="D1461" s="30" t="s">
        <v>292</v>
      </c>
      <c r="E1461" s="31" t="s">
        <v>293</v>
      </c>
      <c r="F1461" s="32">
        <v>37342.800000000003</v>
      </c>
      <c r="G1461" s="33">
        <f t="shared" si="22"/>
        <v>901506246.76999569</v>
      </c>
    </row>
    <row r="1462" spans="1:7" ht="42">
      <c r="A1462" s="30">
        <v>17</v>
      </c>
      <c r="B1462" s="30" t="s">
        <v>707</v>
      </c>
      <c r="C1462" s="30" t="s">
        <v>333</v>
      </c>
      <c r="D1462" s="30" t="s">
        <v>292</v>
      </c>
      <c r="E1462" s="34" t="s">
        <v>302</v>
      </c>
      <c r="F1462" s="32">
        <v>0</v>
      </c>
      <c r="G1462" s="33">
        <f t="shared" si="22"/>
        <v>901506246.76999569</v>
      </c>
    </row>
    <row r="1463" spans="1:7" ht="31.8">
      <c r="A1463" s="30">
        <v>14</v>
      </c>
      <c r="B1463" s="30" t="s">
        <v>707</v>
      </c>
      <c r="C1463" s="30" t="s">
        <v>66</v>
      </c>
      <c r="D1463" s="30" t="s">
        <v>292</v>
      </c>
      <c r="E1463" s="31" t="s">
        <v>302</v>
      </c>
      <c r="F1463" s="30">
        <v>0</v>
      </c>
      <c r="G1463" s="33">
        <f t="shared" si="22"/>
        <v>901506246.76999569</v>
      </c>
    </row>
    <row r="1464" spans="1:7" ht="31.8">
      <c r="A1464" s="30">
        <v>7</v>
      </c>
      <c r="B1464" s="30" t="s">
        <v>707</v>
      </c>
      <c r="C1464" s="30" t="s">
        <v>359</v>
      </c>
      <c r="D1464" s="30" t="s">
        <v>292</v>
      </c>
      <c r="E1464" s="31" t="s">
        <v>302</v>
      </c>
      <c r="F1464" s="32">
        <v>4485</v>
      </c>
      <c r="G1464" s="33">
        <f t="shared" si="22"/>
        <v>901506246.76999569</v>
      </c>
    </row>
    <row r="1465" spans="1:7" ht="31.8">
      <c r="A1465" s="30">
        <v>4</v>
      </c>
      <c r="B1465" s="30" t="s">
        <v>708</v>
      </c>
      <c r="C1465" s="30" t="s">
        <v>355</v>
      </c>
      <c r="D1465" s="30" t="s">
        <v>292</v>
      </c>
      <c r="E1465" s="31" t="s">
        <v>299</v>
      </c>
      <c r="F1465" s="32">
        <v>504921.29</v>
      </c>
      <c r="G1465" s="33">
        <f t="shared" si="22"/>
        <v>901506246.76999569</v>
      </c>
    </row>
    <row r="1466" spans="1:7" ht="31.8">
      <c r="A1466" s="30">
        <v>4</v>
      </c>
      <c r="B1466" s="30" t="s">
        <v>708</v>
      </c>
      <c r="C1466" s="30" t="s">
        <v>355</v>
      </c>
      <c r="D1466" s="30" t="s">
        <v>292</v>
      </c>
      <c r="E1466" s="31" t="s">
        <v>299</v>
      </c>
      <c r="F1466" s="32">
        <v>453587.13</v>
      </c>
      <c r="G1466" s="33">
        <f t="shared" si="22"/>
        <v>901506246.76999569</v>
      </c>
    </row>
    <row r="1467" spans="1:7" ht="42">
      <c r="A1467" s="30">
        <v>1</v>
      </c>
      <c r="B1467" s="30" t="s">
        <v>709</v>
      </c>
      <c r="C1467" s="30" t="s">
        <v>326</v>
      </c>
      <c r="D1467" s="30" t="s">
        <v>292</v>
      </c>
      <c r="E1467" s="34" t="s">
        <v>352</v>
      </c>
      <c r="F1467" s="32">
        <v>993201.61</v>
      </c>
      <c r="G1467" s="33">
        <f t="shared" si="22"/>
        <v>901506246.76999569</v>
      </c>
    </row>
    <row r="1468" spans="1:7" ht="31.8">
      <c r="A1468" s="30">
        <v>14</v>
      </c>
      <c r="B1468" s="30" t="s">
        <v>710</v>
      </c>
      <c r="C1468" s="30" t="s">
        <v>66</v>
      </c>
      <c r="D1468" s="30" t="s">
        <v>292</v>
      </c>
      <c r="E1468" s="34" t="s">
        <v>299</v>
      </c>
      <c r="F1468" s="32">
        <v>145475.29999999999</v>
      </c>
      <c r="G1468" s="33">
        <f t="shared" si="22"/>
        <v>901506246.76999569</v>
      </c>
    </row>
    <row r="1469" spans="1:7" ht="42">
      <c r="A1469" s="30">
        <v>13</v>
      </c>
      <c r="B1469" s="30" t="s">
        <v>711</v>
      </c>
      <c r="C1469" s="30" t="s">
        <v>367</v>
      </c>
      <c r="D1469" s="30" t="s">
        <v>292</v>
      </c>
      <c r="E1469" s="31" t="s">
        <v>293</v>
      </c>
      <c r="F1469" s="32">
        <v>8805</v>
      </c>
      <c r="G1469" s="33">
        <f t="shared" si="22"/>
        <v>901506246.76999569</v>
      </c>
    </row>
    <row r="1470" spans="1:7" ht="42">
      <c r="A1470" s="30">
        <v>13</v>
      </c>
      <c r="B1470" s="30" t="s">
        <v>711</v>
      </c>
      <c r="C1470" s="30" t="s">
        <v>367</v>
      </c>
      <c r="D1470" s="30" t="s">
        <v>292</v>
      </c>
      <c r="E1470" s="31" t="s">
        <v>293</v>
      </c>
      <c r="F1470" s="32">
        <v>2265</v>
      </c>
      <c r="G1470" s="33">
        <f t="shared" si="22"/>
        <v>901506246.76999569</v>
      </c>
    </row>
    <row r="1471" spans="1:7" ht="21.6">
      <c r="A1471" s="30">
        <v>3</v>
      </c>
      <c r="B1471" s="30" t="s">
        <v>711</v>
      </c>
      <c r="C1471" s="30" t="s">
        <v>337</v>
      </c>
      <c r="D1471" s="30" t="s">
        <v>292</v>
      </c>
      <c r="E1471" s="31" t="s">
        <v>293</v>
      </c>
      <c r="F1471" s="32">
        <v>2886</v>
      </c>
      <c r="G1471" s="33">
        <f t="shared" si="22"/>
        <v>901506246.76999569</v>
      </c>
    </row>
    <row r="1472" spans="1:7" ht="21.6">
      <c r="A1472" s="30">
        <v>3</v>
      </c>
      <c r="B1472" s="30" t="s">
        <v>711</v>
      </c>
      <c r="C1472" s="30" t="s">
        <v>337</v>
      </c>
      <c r="D1472" s="30" t="s">
        <v>292</v>
      </c>
      <c r="E1472" s="31" t="s">
        <v>293</v>
      </c>
      <c r="F1472" s="32">
        <v>1110</v>
      </c>
      <c r="G1472" s="33">
        <f t="shared" si="22"/>
        <v>901506246.76999569</v>
      </c>
    </row>
    <row r="1473" spans="1:7" ht="31.8">
      <c r="A1473" s="30">
        <v>2</v>
      </c>
      <c r="B1473" s="30" t="s">
        <v>711</v>
      </c>
      <c r="C1473" s="30" t="s">
        <v>360</v>
      </c>
      <c r="D1473" s="30" t="s">
        <v>292</v>
      </c>
      <c r="E1473" s="31" t="s">
        <v>293</v>
      </c>
      <c r="F1473" s="32">
        <v>666</v>
      </c>
      <c r="G1473" s="33">
        <f t="shared" si="22"/>
        <v>901506246.76999569</v>
      </c>
    </row>
    <row r="1474" spans="1:7" ht="21.6">
      <c r="A1474" s="30">
        <v>3</v>
      </c>
      <c r="B1474" s="30" t="s">
        <v>711</v>
      </c>
      <c r="C1474" s="30" t="s">
        <v>337</v>
      </c>
      <c r="D1474" s="30" t="s">
        <v>292</v>
      </c>
      <c r="E1474" s="31" t="s">
        <v>293</v>
      </c>
      <c r="F1474" s="32">
        <v>777</v>
      </c>
      <c r="G1474" s="33">
        <f t="shared" si="22"/>
        <v>901506246.76999569</v>
      </c>
    </row>
    <row r="1475" spans="1:7" ht="31.8">
      <c r="A1475" s="30">
        <v>2</v>
      </c>
      <c r="B1475" s="30" t="s">
        <v>711</v>
      </c>
      <c r="C1475" s="30" t="s">
        <v>360</v>
      </c>
      <c r="D1475" s="30" t="s">
        <v>292</v>
      </c>
      <c r="E1475" s="31" t="s">
        <v>293</v>
      </c>
      <c r="F1475" s="32">
        <v>3552</v>
      </c>
      <c r="G1475" s="33">
        <f t="shared" ref="G1475:G1538" si="23">SUM($F$2:$F$100000)</f>
        <v>901506246.76999569</v>
      </c>
    </row>
    <row r="1476" spans="1:7" ht="21.6">
      <c r="A1476" s="30">
        <v>6</v>
      </c>
      <c r="B1476" s="30" t="s">
        <v>711</v>
      </c>
      <c r="C1476" s="30" t="s">
        <v>357</v>
      </c>
      <c r="D1476" s="30" t="s">
        <v>292</v>
      </c>
      <c r="E1476" s="31" t="s">
        <v>293</v>
      </c>
      <c r="F1476" s="32">
        <v>777</v>
      </c>
      <c r="G1476" s="33">
        <f t="shared" si="23"/>
        <v>901506246.76999569</v>
      </c>
    </row>
    <row r="1477" spans="1:7" ht="21.6">
      <c r="A1477" s="30">
        <v>6</v>
      </c>
      <c r="B1477" s="30" t="s">
        <v>711</v>
      </c>
      <c r="C1477" s="30" t="s">
        <v>357</v>
      </c>
      <c r="D1477" s="30" t="s">
        <v>292</v>
      </c>
      <c r="E1477" s="31" t="s">
        <v>293</v>
      </c>
      <c r="F1477" s="32">
        <v>1443</v>
      </c>
      <c r="G1477" s="33">
        <f t="shared" si="23"/>
        <v>901506246.76999569</v>
      </c>
    </row>
    <row r="1478" spans="1:7" ht="31.8">
      <c r="A1478" s="30">
        <v>12</v>
      </c>
      <c r="B1478" s="30" t="s">
        <v>711</v>
      </c>
      <c r="C1478" s="30" t="s">
        <v>336</v>
      </c>
      <c r="D1478" s="30" t="s">
        <v>292</v>
      </c>
      <c r="E1478" s="31" t="s">
        <v>293</v>
      </c>
      <c r="F1478" s="32">
        <v>666</v>
      </c>
      <c r="G1478" s="33">
        <f t="shared" si="23"/>
        <v>901506246.76999569</v>
      </c>
    </row>
    <row r="1479" spans="1:7" ht="31.8">
      <c r="A1479" s="30">
        <v>12</v>
      </c>
      <c r="B1479" s="30" t="s">
        <v>711</v>
      </c>
      <c r="C1479" s="30" t="s">
        <v>336</v>
      </c>
      <c r="D1479" s="30" t="s">
        <v>292</v>
      </c>
      <c r="E1479" s="31" t="s">
        <v>293</v>
      </c>
      <c r="F1479" s="32">
        <v>777</v>
      </c>
      <c r="G1479" s="33">
        <f t="shared" si="23"/>
        <v>901506246.76999569</v>
      </c>
    </row>
    <row r="1480" spans="1:7" ht="21.6">
      <c r="A1480" s="30">
        <v>3</v>
      </c>
      <c r="B1480" s="30" t="s">
        <v>711</v>
      </c>
      <c r="C1480" s="30" t="s">
        <v>337</v>
      </c>
      <c r="D1480" s="30" t="s">
        <v>292</v>
      </c>
      <c r="E1480" s="31" t="s">
        <v>293</v>
      </c>
      <c r="F1480" s="32">
        <v>2966.5</v>
      </c>
      <c r="G1480" s="33">
        <f t="shared" si="23"/>
        <v>901506246.76999569</v>
      </c>
    </row>
    <row r="1481" spans="1:7" ht="21.6">
      <c r="A1481" s="30">
        <v>3</v>
      </c>
      <c r="B1481" s="30" t="s">
        <v>711</v>
      </c>
      <c r="C1481" s="30" t="s">
        <v>337</v>
      </c>
      <c r="D1481" s="30" t="s">
        <v>292</v>
      </c>
      <c r="E1481" s="31" t="s">
        <v>293</v>
      </c>
      <c r="F1481" s="32">
        <v>2164.5</v>
      </c>
      <c r="G1481" s="33">
        <f t="shared" si="23"/>
        <v>901506246.76999569</v>
      </c>
    </row>
    <row r="1482" spans="1:7" ht="21.6">
      <c r="A1482" s="30">
        <v>3</v>
      </c>
      <c r="B1482" s="30" t="s">
        <v>711</v>
      </c>
      <c r="C1482" s="30" t="s">
        <v>337</v>
      </c>
      <c r="D1482" s="30" t="s">
        <v>292</v>
      </c>
      <c r="E1482" s="31" t="s">
        <v>293</v>
      </c>
      <c r="F1482" s="32">
        <v>1443</v>
      </c>
      <c r="G1482" s="33">
        <f t="shared" si="23"/>
        <v>901506246.76999569</v>
      </c>
    </row>
    <row r="1483" spans="1:7" ht="31.8">
      <c r="A1483" s="30">
        <v>2</v>
      </c>
      <c r="B1483" s="30" t="s">
        <v>711</v>
      </c>
      <c r="C1483" s="30" t="s">
        <v>360</v>
      </c>
      <c r="D1483" s="30" t="s">
        <v>292</v>
      </c>
      <c r="E1483" s="31" t="s">
        <v>293</v>
      </c>
      <c r="F1483" s="32">
        <v>2275.5</v>
      </c>
      <c r="G1483" s="33">
        <f t="shared" si="23"/>
        <v>901506246.76999569</v>
      </c>
    </row>
    <row r="1484" spans="1:7" ht="31.8">
      <c r="A1484" s="30">
        <v>8</v>
      </c>
      <c r="B1484" s="30" t="s">
        <v>711</v>
      </c>
      <c r="C1484" s="30" t="s">
        <v>335</v>
      </c>
      <c r="D1484" s="30" t="s">
        <v>292</v>
      </c>
      <c r="E1484" s="31" t="s">
        <v>293</v>
      </c>
      <c r="F1484" s="32">
        <v>2223</v>
      </c>
      <c r="G1484" s="33">
        <f t="shared" si="23"/>
        <v>901506246.76999569</v>
      </c>
    </row>
    <row r="1485" spans="1:7" ht="21.6">
      <c r="A1485" s="30">
        <v>9</v>
      </c>
      <c r="B1485" s="30" t="s">
        <v>711</v>
      </c>
      <c r="C1485" s="30" t="s">
        <v>329</v>
      </c>
      <c r="D1485" s="30" t="s">
        <v>292</v>
      </c>
      <c r="E1485" s="31" t="s">
        <v>293</v>
      </c>
      <c r="F1485" s="32">
        <v>3116</v>
      </c>
      <c r="G1485" s="33">
        <f t="shared" si="23"/>
        <v>901506246.76999569</v>
      </c>
    </row>
    <row r="1486" spans="1:7" ht="42">
      <c r="A1486" s="30">
        <v>1</v>
      </c>
      <c r="B1486" s="30" t="s">
        <v>711</v>
      </c>
      <c r="C1486" s="30" t="s">
        <v>326</v>
      </c>
      <c r="D1486" s="30" t="s">
        <v>292</v>
      </c>
      <c r="E1486" s="31" t="s">
        <v>293</v>
      </c>
      <c r="F1486" s="32">
        <v>2925</v>
      </c>
      <c r="G1486" s="33">
        <f t="shared" si="23"/>
        <v>901506246.76999569</v>
      </c>
    </row>
    <row r="1487" spans="1:7" ht="42">
      <c r="A1487" s="30">
        <v>1</v>
      </c>
      <c r="B1487" s="30" t="s">
        <v>711</v>
      </c>
      <c r="C1487" s="30" t="s">
        <v>326</v>
      </c>
      <c r="D1487" s="30" t="s">
        <v>292</v>
      </c>
      <c r="E1487" s="31" t="s">
        <v>293</v>
      </c>
      <c r="F1487" s="32">
        <v>1357</v>
      </c>
      <c r="G1487" s="33">
        <f t="shared" si="23"/>
        <v>901506246.76999569</v>
      </c>
    </row>
    <row r="1488" spans="1:7" ht="42">
      <c r="A1488" s="30">
        <v>1</v>
      </c>
      <c r="B1488" s="30" t="s">
        <v>711</v>
      </c>
      <c r="C1488" s="30" t="s">
        <v>326</v>
      </c>
      <c r="D1488" s="30" t="s">
        <v>292</v>
      </c>
      <c r="E1488" s="31" t="s">
        <v>293</v>
      </c>
      <c r="F1488" s="32">
        <v>721.5</v>
      </c>
      <c r="G1488" s="33">
        <f t="shared" si="23"/>
        <v>901506246.76999569</v>
      </c>
    </row>
    <row r="1489" spans="1:7" ht="42">
      <c r="A1489" s="30">
        <v>1</v>
      </c>
      <c r="B1489" s="30" t="s">
        <v>711</v>
      </c>
      <c r="C1489" s="30" t="s">
        <v>326</v>
      </c>
      <c r="D1489" s="30" t="s">
        <v>292</v>
      </c>
      <c r="E1489" s="31" t="s">
        <v>293</v>
      </c>
      <c r="F1489" s="32">
        <v>666</v>
      </c>
      <c r="G1489" s="33">
        <f t="shared" si="23"/>
        <v>901506246.76999569</v>
      </c>
    </row>
    <row r="1490" spans="1:7" ht="42">
      <c r="A1490" s="30">
        <v>13</v>
      </c>
      <c r="B1490" s="30" t="s">
        <v>711</v>
      </c>
      <c r="C1490" s="30" t="s">
        <v>367</v>
      </c>
      <c r="D1490" s="30" t="s">
        <v>292</v>
      </c>
      <c r="E1490" s="31" t="s">
        <v>293</v>
      </c>
      <c r="F1490" s="32">
        <v>852.5</v>
      </c>
      <c r="G1490" s="33">
        <f t="shared" si="23"/>
        <v>901506246.76999569</v>
      </c>
    </row>
    <row r="1491" spans="1:7" ht="42">
      <c r="A1491" s="30">
        <v>1</v>
      </c>
      <c r="B1491" s="30" t="s">
        <v>711</v>
      </c>
      <c r="C1491" s="30" t="s">
        <v>326</v>
      </c>
      <c r="D1491" s="30" t="s">
        <v>292</v>
      </c>
      <c r="E1491" s="31" t="s">
        <v>293</v>
      </c>
      <c r="F1491" s="32">
        <v>14605</v>
      </c>
      <c r="G1491" s="33">
        <f t="shared" si="23"/>
        <v>901506246.76999569</v>
      </c>
    </row>
    <row r="1492" spans="1:7" ht="42">
      <c r="A1492" s="30">
        <v>1</v>
      </c>
      <c r="B1492" s="30" t="s">
        <v>711</v>
      </c>
      <c r="C1492" s="30" t="s">
        <v>326</v>
      </c>
      <c r="D1492" s="30" t="s">
        <v>292</v>
      </c>
      <c r="E1492" s="31" t="s">
        <v>293</v>
      </c>
      <c r="F1492" s="32">
        <v>4141</v>
      </c>
      <c r="G1492" s="33">
        <f t="shared" si="23"/>
        <v>901506246.76999569</v>
      </c>
    </row>
    <row r="1493" spans="1:7" ht="42">
      <c r="A1493" s="30">
        <v>1</v>
      </c>
      <c r="B1493" s="30" t="s">
        <v>711</v>
      </c>
      <c r="C1493" s="30" t="s">
        <v>326</v>
      </c>
      <c r="D1493" s="30" t="s">
        <v>292</v>
      </c>
      <c r="E1493" s="31" t="s">
        <v>293</v>
      </c>
      <c r="F1493" s="32">
        <v>4054.5</v>
      </c>
      <c r="G1493" s="33">
        <f t="shared" si="23"/>
        <v>901506246.76999569</v>
      </c>
    </row>
    <row r="1494" spans="1:7" ht="42">
      <c r="A1494" s="30">
        <v>1</v>
      </c>
      <c r="B1494" s="30" t="s">
        <v>711</v>
      </c>
      <c r="C1494" s="30" t="s">
        <v>326</v>
      </c>
      <c r="D1494" s="30" t="s">
        <v>292</v>
      </c>
      <c r="E1494" s="31" t="s">
        <v>293</v>
      </c>
      <c r="F1494" s="32">
        <v>11579</v>
      </c>
      <c r="G1494" s="33">
        <f t="shared" si="23"/>
        <v>901506246.76999569</v>
      </c>
    </row>
    <row r="1495" spans="1:7" ht="42">
      <c r="A1495" s="30">
        <v>1</v>
      </c>
      <c r="B1495" s="30" t="s">
        <v>711</v>
      </c>
      <c r="C1495" s="30" t="s">
        <v>326</v>
      </c>
      <c r="D1495" s="30" t="s">
        <v>292</v>
      </c>
      <c r="E1495" s="31" t="s">
        <v>293</v>
      </c>
      <c r="F1495" s="32">
        <v>5644</v>
      </c>
      <c r="G1495" s="33">
        <f t="shared" si="23"/>
        <v>901506246.76999569</v>
      </c>
    </row>
    <row r="1496" spans="1:7" ht="42">
      <c r="A1496" s="30">
        <v>1</v>
      </c>
      <c r="B1496" s="30" t="s">
        <v>711</v>
      </c>
      <c r="C1496" s="30" t="s">
        <v>326</v>
      </c>
      <c r="D1496" s="30" t="s">
        <v>292</v>
      </c>
      <c r="E1496" s="31" t="s">
        <v>293</v>
      </c>
      <c r="F1496" s="32">
        <v>4671</v>
      </c>
      <c r="G1496" s="33">
        <f t="shared" si="23"/>
        <v>901506246.76999569</v>
      </c>
    </row>
    <row r="1497" spans="1:7" ht="42">
      <c r="A1497" s="30">
        <v>1</v>
      </c>
      <c r="B1497" s="30" t="s">
        <v>711</v>
      </c>
      <c r="C1497" s="30" t="s">
        <v>326</v>
      </c>
      <c r="D1497" s="30" t="s">
        <v>292</v>
      </c>
      <c r="E1497" s="31" t="s">
        <v>293</v>
      </c>
      <c r="F1497" s="32">
        <v>4171</v>
      </c>
      <c r="G1497" s="33">
        <f t="shared" si="23"/>
        <v>901506246.76999569</v>
      </c>
    </row>
    <row r="1498" spans="1:7">
      <c r="A1498" s="30">
        <v>5</v>
      </c>
      <c r="B1498" s="30" t="s">
        <v>711</v>
      </c>
      <c r="C1498" s="30" t="s">
        <v>339</v>
      </c>
      <c r="D1498" s="30" t="s">
        <v>292</v>
      </c>
      <c r="E1498" s="31" t="s">
        <v>293</v>
      </c>
      <c r="F1498" s="32">
        <v>832.5</v>
      </c>
      <c r="G1498" s="33">
        <f t="shared" si="23"/>
        <v>901506246.76999569</v>
      </c>
    </row>
    <row r="1499" spans="1:7" ht="31.8">
      <c r="A1499" s="30">
        <v>2</v>
      </c>
      <c r="B1499" s="30" t="s">
        <v>711</v>
      </c>
      <c r="C1499" s="30" t="s">
        <v>360</v>
      </c>
      <c r="D1499" s="30" t="s">
        <v>292</v>
      </c>
      <c r="E1499" s="31" t="s">
        <v>293</v>
      </c>
      <c r="F1499" s="32">
        <v>746.5</v>
      </c>
      <c r="G1499" s="33">
        <f t="shared" si="23"/>
        <v>901506246.76999569</v>
      </c>
    </row>
    <row r="1500" spans="1:7" ht="31.8">
      <c r="A1500" s="30">
        <v>2</v>
      </c>
      <c r="B1500" s="30" t="s">
        <v>711</v>
      </c>
      <c r="C1500" s="30" t="s">
        <v>360</v>
      </c>
      <c r="D1500" s="30" t="s">
        <v>292</v>
      </c>
      <c r="E1500" s="31" t="s">
        <v>293</v>
      </c>
      <c r="F1500" s="32">
        <v>756.5</v>
      </c>
      <c r="G1500" s="33">
        <f t="shared" si="23"/>
        <v>901506246.76999569</v>
      </c>
    </row>
    <row r="1501" spans="1:7" ht="42">
      <c r="A1501" s="30">
        <v>1</v>
      </c>
      <c r="B1501" s="30" t="s">
        <v>711</v>
      </c>
      <c r="C1501" s="30" t="s">
        <v>326</v>
      </c>
      <c r="D1501" s="30" t="s">
        <v>292</v>
      </c>
      <c r="E1501" s="31" t="s">
        <v>293</v>
      </c>
      <c r="F1501" s="32">
        <v>14105</v>
      </c>
      <c r="G1501" s="33">
        <f t="shared" si="23"/>
        <v>901506246.76999569</v>
      </c>
    </row>
    <row r="1502" spans="1:7" ht="42">
      <c r="A1502" s="30">
        <v>1</v>
      </c>
      <c r="B1502" s="30" t="s">
        <v>711</v>
      </c>
      <c r="C1502" s="30" t="s">
        <v>326</v>
      </c>
      <c r="D1502" s="30" t="s">
        <v>292</v>
      </c>
      <c r="E1502" s="31" t="s">
        <v>293</v>
      </c>
      <c r="F1502" s="32">
        <v>10081</v>
      </c>
      <c r="G1502" s="33">
        <f t="shared" si="23"/>
        <v>901506246.76999569</v>
      </c>
    </row>
    <row r="1503" spans="1:7" ht="42">
      <c r="A1503" s="30">
        <v>1</v>
      </c>
      <c r="B1503" s="30" t="s">
        <v>711</v>
      </c>
      <c r="C1503" s="30" t="s">
        <v>326</v>
      </c>
      <c r="D1503" s="30" t="s">
        <v>292</v>
      </c>
      <c r="E1503" s="31" t="s">
        <v>293</v>
      </c>
      <c r="F1503" s="32">
        <v>7937.19</v>
      </c>
      <c r="G1503" s="33">
        <f t="shared" si="23"/>
        <v>901506246.76999569</v>
      </c>
    </row>
    <row r="1504" spans="1:7" ht="42">
      <c r="A1504" s="30">
        <v>1</v>
      </c>
      <c r="B1504" s="30" t="s">
        <v>711</v>
      </c>
      <c r="C1504" s="30" t="s">
        <v>326</v>
      </c>
      <c r="D1504" s="30" t="s">
        <v>292</v>
      </c>
      <c r="E1504" s="31" t="s">
        <v>293</v>
      </c>
      <c r="F1504" s="32">
        <v>6808</v>
      </c>
      <c r="G1504" s="33">
        <f t="shared" si="23"/>
        <v>901506246.76999569</v>
      </c>
    </row>
    <row r="1505" spans="1:7" ht="42">
      <c r="A1505" s="30">
        <v>1</v>
      </c>
      <c r="B1505" s="30" t="s">
        <v>711</v>
      </c>
      <c r="C1505" s="30" t="s">
        <v>326</v>
      </c>
      <c r="D1505" s="30" t="s">
        <v>292</v>
      </c>
      <c r="E1505" s="31" t="s">
        <v>293</v>
      </c>
      <c r="F1505" s="32">
        <v>3713</v>
      </c>
      <c r="G1505" s="33">
        <f t="shared" si="23"/>
        <v>901506246.76999569</v>
      </c>
    </row>
    <row r="1506" spans="1:7" ht="42">
      <c r="A1506" s="30">
        <v>1</v>
      </c>
      <c r="B1506" s="30" t="s">
        <v>711</v>
      </c>
      <c r="C1506" s="30" t="s">
        <v>326</v>
      </c>
      <c r="D1506" s="30" t="s">
        <v>292</v>
      </c>
      <c r="E1506" s="31" t="s">
        <v>293</v>
      </c>
      <c r="F1506" s="32">
        <v>1765</v>
      </c>
      <c r="G1506" s="33">
        <f t="shared" si="23"/>
        <v>901506246.76999569</v>
      </c>
    </row>
    <row r="1507" spans="1:7" ht="42">
      <c r="A1507" s="30">
        <v>1</v>
      </c>
      <c r="B1507" s="30" t="s">
        <v>711</v>
      </c>
      <c r="C1507" s="30" t="s">
        <v>326</v>
      </c>
      <c r="D1507" s="30" t="s">
        <v>292</v>
      </c>
      <c r="E1507" s="31" t="s">
        <v>293</v>
      </c>
      <c r="F1507" s="32">
        <v>1150</v>
      </c>
      <c r="G1507" s="33">
        <f t="shared" si="23"/>
        <v>901506246.76999569</v>
      </c>
    </row>
    <row r="1508" spans="1:7" ht="42">
      <c r="A1508" s="30">
        <v>13</v>
      </c>
      <c r="B1508" s="30" t="s">
        <v>711</v>
      </c>
      <c r="C1508" s="30" t="s">
        <v>367</v>
      </c>
      <c r="D1508" s="30" t="s">
        <v>292</v>
      </c>
      <c r="E1508" s="31" t="s">
        <v>293</v>
      </c>
      <c r="F1508" s="32">
        <v>17665</v>
      </c>
      <c r="G1508" s="33">
        <f t="shared" si="23"/>
        <v>901506246.76999569</v>
      </c>
    </row>
    <row r="1509" spans="1:7" ht="42">
      <c r="A1509" s="30">
        <v>13</v>
      </c>
      <c r="B1509" s="30" t="s">
        <v>711</v>
      </c>
      <c r="C1509" s="30" t="s">
        <v>367</v>
      </c>
      <c r="D1509" s="30" t="s">
        <v>292</v>
      </c>
      <c r="E1509" s="31" t="s">
        <v>293</v>
      </c>
      <c r="F1509" s="32">
        <v>9926</v>
      </c>
      <c r="G1509" s="33">
        <f t="shared" si="23"/>
        <v>901506246.76999569</v>
      </c>
    </row>
    <row r="1510" spans="1:7" ht="21.6">
      <c r="A1510" s="30">
        <v>6</v>
      </c>
      <c r="B1510" s="30" t="s">
        <v>711</v>
      </c>
      <c r="C1510" s="30" t="s">
        <v>357</v>
      </c>
      <c r="D1510" s="30" t="s">
        <v>292</v>
      </c>
      <c r="E1510" s="31" t="s">
        <v>293</v>
      </c>
      <c r="F1510" s="32">
        <v>3021.5</v>
      </c>
      <c r="G1510" s="33">
        <f t="shared" si="23"/>
        <v>901506246.76999569</v>
      </c>
    </row>
    <row r="1511" spans="1:7" ht="21.6">
      <c r="A1511" s="30">
        <v>6</v>
      </c>
      <c r="B1511" s="30" t="s">
        <v>711</v>
      </c>
      <c r="C1511" s="30" t="s">
        <v>357</v>
      </c>
      <c r="D1511" s="30" t="s">
        <v>292</v>
      </c>
      <c r="E1511" s="31" t="s">
        <v>293</v>
      </c>
      <c r="F1511" s="30">
        <v>2542</v>
      </c>
      <c r="G1511" s="33">
        <f t="shared" si="23"/>
        <v>901506246.76999569</v>
      </c>
    </row>
    <row r="1512" spans="1:7" ht="21.6">
      <c r="A1512" s="30">
        <v>6</v>
      </c>
      <c r="B1512" s="30" t="s">
        <v>711</v>
      </c>
      <c r="C1512" s="30" t="s">
        <v>357</v>
      </c>
      <c r="D1512" s="30" t="s">
        <v>292</v>
      </c>
      <c r="E1512" s="31" t="s">
        <v>293</v>
      </c>
      <c r="F1512" s="32">
        <v>2164.5</v>
      </c>
      <c r="G1512" s="33">
        <f t="shared" si="23"/>
        <v>901506246.76999569</v>
      </c>
    </row>
    <row r="1513" spans="1:7" ht="21.6">
      <c r="A1513" s="30">
        <v>6</v>
      </c>
      <c r="B1513" s="30" t="s">
        <v>711</v>
      </c>
      <c r="C1513" s="30" t="s">
        <v>357</v>
      </c>
      <c r="D1513" s="30" t="s">
        <v>292</v>
      </c>
      <c r="E1513" s="31" t="s">
        <v>293</v>
      </c>
      <c r="F1513" s="32">
        <v>751.5</v>
      </c>
      <c r="G1513" s="33">
        <f t="shared" si="23"/>
        <v>901506246.76999569</v>
      </c>
    </row>
    <row r="1514" spans="1:7">
      <c r="A1514" s="30">
        <v>5</v>
      </c>
      <c r="B1514" s="30" t="s">
        <v>711</v>
      </c>
      <c r="C1514" s="30" t="s">
        <v>339</v>
      </c>
      <c r="D1514" s="30" t="s">
        <v>292</v>
      </c>
      <c r="E1514" s="31" t="s">
        <v>293</v>
      </c>
      <c r="F1514" s="32">
        <v>3268.5</v>
      </c>
      <c r="G1514" s="33">
        <f t="shared" si="23"/>
        <v>901506246.76999569</v>
      </c>
    </row>
    <row r="1515" spans="1:7">
      <c r="A1515" s="30">
        <v>5</v>
      </c>
      <c r="B1515" s="30" t="s">
        <v>711</v>
      </c>
      <c r="C1515" s="30" t="s">
        <v>339</v>
      </c>
      <c r="D1515" s="30" t="s">
        <v>292</v>
      </c>
      <c r="E1515" s="31" t="s">
        <v>293</v>
      </c>
      <c r="F1515" s="32">
        <v>1952.5</v>
      </c>
      <c r="G1515" s="33">
        <f t="shared" si="23"/>
        <v>901506246.76999569</v>
      </c>
    </row>
    <row r="1516" spans="1:7">
      <c r="A1516" s="30">
        <v>5</v>
      </c>
      <c r="B1516" s="30" t="s">
        <v>711</v>
      </c>
      <c r="C1516" s="30" t="s">
        <v>339</v>
      </c>
      <c r="D1516" s="30" t="s">
        <v>292</v>
      </c>
      <c r="E1516" s="31" t="s">
        <v>293</v>
      </c>
      <c r="F1516" s="32">
        <v>1352</v>
      </c>
      <c r="G1516" s="33">
        <f t="shared" si="23"/>
        <v>901506246.76999569</v>
      </c>
    </row>
    <row r="1517" spans="1:7">
      <c r="A1517" s="30">
        <v>5</v>
      </c>
      <c r="B1517" s="30" t="s">
        <v>711</v>
      </c>
      <c r="C1517" s="30" t="s">
        <v>339</v>
      </c>
      <c r="D1517" s="30" t="s">
        <v>292</v>
      </c>
      <c r="E1517" s="31" t="s">
        <v>293</v>
      </c>
      <c r="F1517" s="32">
        <v>943.5</v>
      </c>
      <c r="G1517" s="33">
        <f t="shared" si="23"/>
        <v>901506246.76999569</v>
      </c>
    </row>
    <row r="1518" spans="1:7" ht="21.6">
      <c r="A1518" s="30">
        <v>9</v>
      </c>
      <c r="B1518" s="30" t="s">
        <v>711</v>
      </c>
      <c r="C1518" s="30" t="s">
        <v>329</v>
      </c>
      <c r="D1518" s="30" t="s">
        <v>292</v>
      </c>
      <c r="E1518" s="31" t="s">
        <v>293</v>
      </c>
      <c r="F1518" s="32">
        <v>666</v>
      </c>
      <c r="G1518" s="33">
        <f t="shared" si="23"/>
        <v>901506246.76999569</v>
      </c>
    </row>
    <row r="1519" spans="1:7" ht="31.8">
      <c r="A1519" s="30">
        <v>8</v>
      </c>
      <c r="B1519" s="30" t="s">
        <v>711</v>
      </c>
      <c r="C1519" s="30" t="s">
        <v>335</v>
      </c>
      <c r="D1519" s="30" t="s">
        <v>292</v>
      </c>
      <c r="E1519" s="31" t="s">
        <v>293</v>
      </c>
      <c r="F1519" s="32">
        <v>1034</v>
      </c>
      <c r="G1519" s="33">
        <f t="shared" si="23"/>
        <v>901506246.76999569</v>
      </c>
    </row>
    <row r="1520" spans="1:7" ht="31.8">
      <c r="A1520" s="30">
        <v>12</v>
      </c>
      <c r="B1520" s="30" t="s">
        <v>711</v>
      </c>
      <c r="C1520" s="30" t="s">
        <v>336</v>
      </c>
      <c r="D1520" s="30" t="s">
        <v>292</v>
      </c>
      <c r="E1520" s="31" t="s">
        <v>293</v>
      </c>
      <c r="F1520" s="32">
        <v>666</v>
      </c>
      <c r="G1520" s="33">
        <f t="shared" si="23"/>
        <v>901506246.76999569</v>
      </c>
    </row>
    <row r="1521" spans="1:7" ht="21.6">
      <c r="A1521" s="30">
        <v>3</v>
      </c>
      <c r="B1521" s="30" t="s">
        <v>711</v>
      </c>
      <c r="C1521" s="30" t="s">
        <v>337</v>
      </c>
      <c r="D1521" s="30" t="s">
        <v>292</v>
      </c>
      <c r="E1521" s="31" t="s">
        <v>293</v>
      </c>
      <c r="F1521" s="32">
        <v>777</v>
      </c>
      <c r="G1521" s="33">
        <f t="shared" si="23"/>
        <v>901506246.76999569</v>
      </c>
    </row>
    <row r="1522" spans="1:7" ht="31.8">
      <c r="A1522" s="30">
        <v>7</v>
      </c>
      <c r="B1522" s="30" t="s">
        <v>711</v>
      </c>
      <c r="C1522" s="30" t="s">
        <v>359</v>
      </c>
      <c r="D1522" s="30" t="s">
        <v>292</v>
      </c>
      <c r="E1522" s="31" t="s">
        <v>293</v>
      </c>
      <c r="F1522" s="32">
        <v>1665</v>
      </c>
      <c r="G1522" s="33">
        <f t="shared" si="23"/>
        <v>901506246.76999569</v>
      </c>
    </row>
    <row r="1523" spans="1:7" ht="21.6">
      <c r="A1523" s="30">
        <v>18</v>
      </c>
      <c r="B1523" s="30" t="s">
        <v>712</v>
      </c>
      <c r="C1523" s="30" t="s">
        <v>342</v>
      </c>
      <c r="D1523" s="30" t="s">
        <v>292</v>
      </c>
      <c r="E1523" s="31" t="s">
        <v>352</v>
      </c>
      <c r="F1523" s="32">
        <v>2224</v>
      </c>
      <c r="G1523" s="33">
        <f t="shared" si="23"/>
        <v>901506246.76999569</v>
      </c>
    </row>
    <row r="1524" spans="1:7" ht="21.6">
      <c r="A1524" s="30">
        <v>6</v>
      </c>
      <c r="B1524" s="30" t="s">
        <v>712</v>
      </c>
      <c r="C1524" s="30" t="s">
        <v>357</v>
      </c>
      <c r="D1524" s="30" t="s">
        <v>292</v>
      </c>
      <c r="E1524" s="31" t="s">
        <v>352</v>
      </c>
      <c r="F1524" s="32">
        <v>34829</v>
      </c>
      <c r="G1524" s="33">
        <f t="shared" si="23"/>
        <v>901506246.76999569</v>
      </c>
    </row>
    <row r="1525" spans="1:7" ht="21.6">
      <c r="A1525" s="30">
        <v>18</v>
      </c>
      <c r="B1525" s="30" t="s">
        <v>712</v>
      </c>
      <c r="C1525" s="30" t="s">
        <v>342</v>
      </c>
      <c r="D1525" s="30" t="s">
        <v>292</v>
      </c>
      <c r="E1525" s="31" t="s">
        <v>352</v>
      </c>
      <c r="F1525" s="32">
        <v>-2224</v>
      </c>
      <c r="G1525" s="33">
        <f t="shared" si="23"/>
        <v>901506246.76999569</v>
      </c>
    </row>
    <row r="1526" spans="1:7" ht="21.6">
      <c r="A1526" s="30">
        <v>6</v>
      </c>
      <c r="B1526" s="30" t="s">
        <v>712</v>
      </c>
      <c r="C1526" s="30" t="s">
        <v>357</v>
      </c>
      <c r="D1526" s="30" t="s">
        <v>292</v>
      </c>
      <c r="E1526" s="31" t="s">
        <v>352</v>
      </c>
      <c r="F1526" s="32">
        <v>-34829</v>
      </c>
      <c r="G1526" s="33">
        <f t="shared" si="23"/>
        <v>901506246.76999569</v>
      </c>
    </row>
    <row r="1527" spans="1:7" ht="21.6">
      <c r="A1527" s="30">
        <v>15</v>
      </c>
      <c r="B1527" s="30" t="s">
        <v>712</v>
      </c>
      <c r="C1527" s="30" t="s">
        <v>370</v>
      </c>
      <c r="D1527" s="30" t="s">
        <v>292</v>
      </c>
      <c r="E1527" s="31" t="s">
        <v>352</v>
      </c>
      <c r="F1527" s="32">
        <v>-30222</v>
      </c>
      <c r="G1527" s="33">
        <f t="shared" si="23"/>
        <v>901506246.76999569</v>
      </c>
    </row>
    <row r="1528" spans="1:7" ht="31.8">
      <c r="A1528" s="30">
        <v>7</v>
      </c>
      <c r="B1528" s="30" t="s">
        <v>712</v>
      </c>
      <c r="C1528" s="30" t="s">
        <v>359</v>
      </c>
      <c r="D1528" s="30" t="s">
        <v>292</v>
      </c>
      <c r="E1528" s="31" t="s">
        <v>352</v>
      </c>
      <c r="F1528" s="32">
        <v>4590</v>
      </c>
      <c r="G1528" s="33">
        <f t="shared" si="23"/>
        <v>901506246.76999569</v>
      </c>
    </row>
    <row r="1529" spans="1:7" ht="21.6">
      <c r="A1529" s="30">
        <v>5</v>
      </c>
      <c r="B1529" s="30" t="s">
        <v>712</v>
      </c>
      <c r="C1529" s="30" t="s">
        <v>339</v>
      </c>
      <c r="D1529" s="30" t="s">
        <v>292</v>
      </c>
      <c r="E1529" s="31" t="s">
        <v>352</v>
      </c>
      <c r="F1529" s="32">
        <v>52020</v>
      </c>
      <c r="G1529" s="33">
        <f t="shared" si="23"/>
        <v>901506246.76999569</v>
      </c>
    </row>
    <row r="1530" spans="1:7" ht="21.6">
      <c r="A1530" s="30">
        <v>6</v>
      </c>
      <c r="B1530" s="30" t="s">
        <v>712</v>
      </c>
      <c r="C1530" s="30" t="s">
        <v>357</v>
      </c>
      <c r="D1530" s="30" t="s">
        <v>292</v>
      </c>
      <c r="E1530" s="31" t="s">
        <v>352</v>
      </c>
      <c r="F1530" s="32">
        <v>9934</v>
      </c>
      <c r="G1530" s="33">
        <f t="shared" si="23"/>
        <v>901506246.76999569</v>
      </c>
    </row>
    <row r="1531" spans="1:7" ht="42">
      <c r="A1531" s="30">
        <v>1</v>
      </c>
      <c r="B1531" s="30" t="s">
        <v>713</v>
      </c>
      <c r="C1531" s="30" t="s">
        <v>326</v>
      </c>
      <c r="D1531" s="30" t="s">
        <v>292</v>
      </c>
      <c r="E1531" s="31" t="s">
        <v>327</v>
      </c>
      <c r="F1531" s="32">
        <v>182432.47</v>
      </c>
      <c r="G1531" s="33">
        <f t="shared" si="23"/>
        <v>901506246.76999569</v>
      </c>
    </row>
    <row r="1532" spans="1:7" ht="42">
      <c r="A1532" s="30">
        <v>1</v>
      </c>
      <c r="B1532" s="30" t="s">
        <v>713</v>
      </c>
      <c r="C1532" s="30" t="s">
        <v>326</v>
      </c>
      <c r="D1532" s="30" t="s">
        <v>292</v>
      </c>
      <c r="E1532" s="31" t="s">
        <v>293</v>
      </c>
      <c r="F1532" s="32">
        <v>276393.48</v>
      </c>
      <c r="G1532" s="33">
        <f t="shared" si="23"/>
        <v>901506246.76999569</v>
      </c>
    </row>
    <row r="1533" spans="1:7" ht="28.8">
      <c r="A1533" s="30">
        <v>6</v>
      </c>
      <c r="B1533" s="30" t="s">
        <v>714</v>
      </c>
      <c r="C1533" s="30" t="s">
        <v>357</v>
      </c>
      <c r="D1533" s="30" t="s">
        <v>292</v>
      </c>
      <c r="E1533" s="34" t="s">
        <v>293</v>
      </c>
      <c r="F1533" s="30">
        <v>17422.830000000002</v>
      </c>
      <c r="G1533" s="33">
        <f t="shared" si="23"/>
        <v>901506246.76999569</v>
      </c>
    </row>
    <row r="1534" spans="1:7" ht="21.6">
      <c r="A1534" s="30">
        <v>5</v>
      </c>
      <c r="B1534" s="30" t="s">
        <v>714</v>
      </c>
      <c r="C1534" s="30" t="s">
        <v>339</v>
      </c>
      <c r="D1534" s="30" t="s">
        <v>292</v>
      </c>
      <c r="E1534" s="31" t="s">
        <v>293</v>
      </c>
      <c r="F1534" s="30">
        <v>25285</v>
      </c>
      <c r="G1534" s="33">
        <f t="shared" si="23"/>
        <v>901506246.76999569</v>
      </c>
    </row>
    <row r="1535" spans="1:7" ht="31.8">
      <c r="A1535" s="30">
        <v>8</v>
      </c>
      <c r="B1535" s="30" t="s">
        <v>715</v>
      </c>
      <c r="C1535" s="30" t="s">
        <v>335</v>
      </c>
      <c r="D1535" s="30" t="s">
        <v>292</v>
      </c>
      <c r="E1535" s="31" t="s">
        <v>293</v>
      </c>
      <c r="F1535" s="30">
        <v>29850</v>
      </c>
      <c r="G1535" s="33">
        <f t="shared" si="23"/>
        <v>901506246.76999569</v>
      </c>
    </row>
    <row r="1536" spans="1:7" ht="21.6">
      <c r="A1536" s="30">
        <v>5</v>
      </c>
      <c r="B1536" s="30" t="s">
        <v>716</v>
      </c>
      <c r="C1536" s="30" t="s">
        <v>339</v>
      </c>
      <c r="D1536" s="30" t="s">
        <v>292</v>
      </c>
      <c r="E1536" s="31" t="s">
        <v>293</v>
      </c>
      <c r="F1536" s="32">
        <v>15960</v>
      </c>
      <c r="G1536" s="33">
        <f t="shared" si="23"/>
        <v>901506246.76999569</v>
      </c>
    </row>
    <row r="1537" spans="1:7" ht="31.8">
      <c r="A1537" s="30">
        <v>7</v>
      </c>
      <c r="B1537" s="30" t="s">
        <v>716</v>
      </c>
      <c r="C1537" s="30" t="s">
        <v>359</v>
      </c>
      <c r="D1537" s="30" t="s">
        <v>292</v>
      </c>
      <c r="E1537" s="31" t="s">
        <v>293</v>
      </c>
      <c r="F1537" s="32">
        <v>15460</v>
      </c>
      <c r="G1537" s="33">
        <f t="shared" si="23"/>
        <v>901506246.76999569</v>
      </c>
    </row>
    <row r="1538" spans="1:7" ht="42">
      <c r="A1538" s="30">
        <v>17</v>
      </c>
      <c r="B1538" s="30" t="s">
        <v>717</v>
      </c>
      <c r="C1538" s="30" t="s">
        <v>333</v>
      </c>
      <c r="D1538" s="30" t="s">
        <v>292</v>
      </c>
      <c r="E1538" s="31" t="s">
        <v>293</v>
      </c>
      <c r="F1538" s="32">
        <v>46411.47</v>
      </c>
      <c r="G1538" s="33">
        <f t="shared" si="23"/>
        <v>901506246.76999569</v>
      </c>
    </row>
    <row r="1539" spans="1:7" ht="42">
      <c r="A1539" s="30">
        <v>13</v>
      </c>
      <c r="B1539" s="30" t="s">
        <v>718</v>
      </c>
      <c r="C1539" s="30" t="s">
        <v>367</v>
      </c>
      <c r="D1539" s="30" t="s">
        <v>292</v>
      </c>
      <c r="E1539" s="31" t="s">
        <v>299</v>
      </c>
      <c r="F1539" s="32">
        <v>723402.06</v>
      </c>
      <c r="G1539" s="33">
        <f t="shared" ref="G1539:G1602" si="24">SUM($F$2:$F$100000)</f>
        <v>901506246.76999569</v>
      </c>
    </row>
    <row r="1540" spans="1:7" ht="42">
      <c r="A1540" s="30">
        <v>13</v>
      </c>
      <c r="B1540" s="30" t="s">
        <v>718</v>
      </c>
      <c r="C1540" s="30" t="s">
        <v>367</v>
      </c>
      <c r="D1540" s="30" t="s">
        <v>292</v>
      </c>
      <c r="E1540" s="31" t="s">
        <v>299</v>
      </c>
      <c r="F1540" s="32">
        <v>1514228.4</v>
      </c>
      <c r="G1540" s="33">
        <f t="shared" si="24"/>
        <v>901506246.76999569</v>
      </c>
    </row>
    <row r="1541" spans="1:7" ht="21.6">
      <c r="A1541" s="30">
        <v>18</v>
      </c>
      <c r="B1541" s="30" t="s">
        <v>718</v>
      </c>
      <c r="C1541" s="30" t="s">
        <v>342</v>
      </c>
      <c r="D1541" s="30" t="s">
        <v>292</v>
      </c>
      <c r="E1541" s="31" t="s">
        <v>299</v>
      </c>
      <c r="F1541" s="32">
        <v>16057.3</v>
      </c>
      <c r="G1541" s="33">
        <f t="shared" si="24"/>
        <v>901506246.76999569</v>
      </c>
    </row>
    <row r="1542" spans="1:7" ht="31.8">
      <c r="A1542" s="30">
        <v>18</v>
      </c>
      <c r="B1542" s="30" t="s">
        <v>719</v>
      </c>
      <c r="C1542" s="30" t="s">
        <v>342</v>
      </c>
      <c r="D1542" s="30" t="s">
        <v>292</v>
      </c>
      <c r="E1542" s="31" t="s">
        <v>293</v>
      </c>
      <c r="F1542" s="32">
        <v>26165</v>
      </c>
      <c r="G1542" s="33">
        <f t="shared" si="24"/>
        <v>901506246.76999569</v>
      </c>
    </row>
    <row r="1543" spans="1:7" ht="42">
      <c r="A1543" s="30">
        <v>6</v>
      </c>
      <c r="B1543" s="30" t="s">
        <v>720</v>
      </c>
      <c r="C1543" s="30" t="s">
        <v>357</v>
      </c>
      <c r="D1543" s="30" t="s">
        <v>292</v>
      </c>
      <c r="E1543" s="31" t="s">
        <v>327</v>
      </c>
      <c r="F1543" s="32">
        <v>348732.27</v>
      </c>
      <c r="G1543" s="33">
        <f t="shared" si="24"/>
        <v>901506246.76999569</v>
      </c>
    </row>
    <row r="1544" spans="1:7" ht="42">
      <c r="A1544" s="30">
        <v>6</v>
      </c>
      <c r="B1544" s="30" t="s">
        <v>720</v>
      </c>
      <c r="C1544" s="30" t="s">
        <v>357</v>
      </c>
      <c r="D1544" s="30" t="s">
        <v>292</v>
      </c>
      <c r="E1544" s="31" t="s">
        <v>327</v>
      </c>
      <c r="F1544" s="32">
        <v>2343737.75</v>
      </c>
      <c r="G1544" s="33">
        <f t="shared" si="24"/>
        <v>901506246.76999569</v>
      </c>
    </row>
    <row r="1545" spans="1:7" ht="42">
      <c r="A1545" s="30">
        <v>6</v>
      </c>
      <c r="B1545" s="30" t="s">
        <v>720</v>
      </c>
      <c r="C1545" s="30" t="s">
        <v>357</v>
      </c>
      <c r="D1545" s="30" t="s">
        <v>292</v>
      </c>
      <c r="E1545" s="31" t="s">
        <v>327</v>
      </c>
      <c r="F1545" s="32">
        <v>2300242.2599999998</v>
      </c>
      <c r="G1545" s="33">
        <f t="shared" si="24"/>
        <v>901506246.76999569</v>
      </c>
    </row>
    <row r="1546" spans="1:7" ht="42">
      <c r="A1546" s="30">
        <v>17</v>
      </c>
      <c r="B1546" s="30" t="s">
        <v>721</v>
      </c>
      <c r="C1546" s="30" t="s">
        <v>333</v>
      </c>
      <c r="D1546" s="30" t="s">
        <v>292</v>
      </c>
      <c r="E1546" s="31" t="s">
        <v>352</v>
      </c>
      <c r="F1546" s="32">
        <v>15496</v>
      </c>
      <c r="G1546" s="33">
        <f t="shared" si="24"/>
        <v>901506246.76999569</v>
      </c>
    </row>
    <row r="1547" spans="1:7" ht="31.8">
      <c r="A1547" s="30">
        <v>14</v>
      </c>
      <c r="B1547" s="30" t="s">
        <v>722</v>
      </c>
      <c r="C1547" s="30" t="s">
        <v>66</v>
      </c>
      <c r="D1547" s="30" t="s">
        <v>292</v>
      </c>
      <c r="E1547" s="31" t="s">
        <v>299</v>
      </c>
      <c r="F1547" s="32">
        <v>7146.16</v>
      </c>
      <c r="G1547" s="33">
        <f t="shared" si="24"/>
        <v>901506246.76999569</v>
      </c>
    </row>
    <row r="1548" spans="1:7" ht="21.6">
      <c r="A1548" s="30">
        <v>3</v>
      </c>
      <c r="B1548" s="30" t="s">
        <v>723</v>
      </c>
      <c r="C1548" s="30" t="s">
        <v>337</v>
      </c>
      <c r="D1548" s="30" t="s">
        <v>292</v>
      </c>
      <c r="E1548" s="31" t="s">
        <v>302</v>
      </c>
      <c r="F1548" s="32">
        <v>4788</v>
      </c>
      <c r="G1548" s="33">
        <f t="shared" si="24"/>
        <v>901506246.76999569</v>
      </c>
    </row>
    <row r="1549" spans="1:7" ht="42">
      <c r="A1549" s="30">
        <v>1</v>
      </c>
      <c r="B1549" s="30" t="s">
        <v>723</v>
      </c>
      <c r="C1549" s="30" t="s">
        <v>326</v>
      </c>
      <c r="D1549" s="30" t="s">
        <v>292</v>
      </c>
      <c r="E1549" s="31" t="s">
        <v>302</v>
      </c>
      <c r="F1549" s="32">
        <v>9950</v>
      </c>
      <c r="G1549" s="33">
        <f t="shared" si="24"/>
        <v>901506246.76999569</v>
      </c>
    </row>
    <row r="1550" spans="1:7" ht="42">
      <c r="A1550" s="30">
        <v>13</v>
      </c>
      <c r="B1550" s="30" t="s">
        <v>723</v>
      </c>
      <c r="C1550" s="30" t="s">
        <v>367</v>
      </c>
      <c r="D1550" s="30" t="s">
        <v>292</v>
      </c>
      <c r="E1550" s="31" t="s">
        <v>302</v>
      </c>
      <c r="F1550" s="32">
        <v>5700</v>
      </c>
      <c r="G1550" s="33">
        <f t="shared" si="24"/>
        <v>901506246.76999569</v>
      </c>
    </row>
    <row r="1551" spans="1:7" ht="31.8">
      <c r="A1551" s="30">
        <v>12</v>
      </c>
      <c r="B1551" s="30" t="s">
        <v>723</v>
      </c>
      <c r="C1551" s="30" t="s">
        <v>336</v>
      </c>
      <c r="D1551" s="30" t="s">
        <v>292</v>
      </c>
      <c r="E1551" s="31" t="s">
        <v>302</v>
      </c>
      <c r="F1551" s="30">
        <v>10260</v>
      </c>
      <c r="G1551" s="33">
        <f t="shared" si="24"/>
        <v>901506246.76999569</v>
      </c>
    </row>
    <row r="1552" spans="1:7" ht="31.8">
      <c r="A1552" s="30">
        <v>12</v>
      </c>
      <c r="B1552" s="30" t="s">
        <v>723</v>
      </c>
      <c r="C1552" s="30" t="s">
        <v>336</v>
      </c>
      <c r="D1552" s="30" t="s">
        <v>292</v>
      </c>
      <c r="E1552" s="31" t="s">
        <v>302</v>
      </c>
      <c r="F1552" s="32">
        <v>4218</v>
      </c>
      <c r="G1552" s="33">
        <f t="shared" si="24"/>
        <v>901506246.76999569</v>
      </c>
    </row>
    <row r="1553" spans="1:7" ht="31.8">
      <c r="A1553" s="30">
        <v>2</v>
      </c>
      <c r="B1553" s="30" t="s">
        <v>723</v>
      </c>
      <c r="C1553" s="30" t="s">
        <v>360</v>
      </c>
      <c r="D1553" s="30" t="s">
        <v>292</v>
      </c>
      <c r="E1553" s="31" t="s">
        <v>302</v>
      </c>
      <c r="F1553" s="32">
        <v>4674</v>
      </c>
      <c r="G1553" s="33">
        <f t="shared" si="24"/>
        <v>901506246.76999569</v>
      </c>
    </row>
    <row r="1554" spans="1:7" ht="31.8">
      <c r="A1554" s="30">
        <v>12</v>
      </c>
      <c r="B1554" s="30" t="s">
        <v>723</v>
      </c>
      <c r="C1554" s="30" t="s">
        <v>336</v>
      </c>
      <c r="D1554" s="30" t="s">
        <v>292</v>
      </c>
      <c r="E1554" s="31" t="s">
        <v>302</v>
      </c>
      <c r="F1554" s="32">
        <v>17214</v>
      </c>
      <c r="G1554" s="33">
        <f t="shared" si="24"/>
        <v>901506246.76999569</v>
      </c>
    </row>
    <row r="1555" spans="1:7" ht="21.6">
      <c r="A1555" s="30">
        <v>3</v>
      </c>
      <c r="B1555" s="30" t="s">
        <v>723</v>
      </c>
      <c r="C1555" s="30" t="s">
        <v>337</v>
      </c>
      <c r="D1555" s="30" t="s">
        <v>292</v>
      </c>
      <c r="E1555" s="31" t="s">
        <v>302</v>
      </c>
      <c r="F1555" s="32">
        <v>2109</v>
      </c>
      <c r="G1555" s="33">
        <f t="shared" si="24"/>
        <v>901506246.76999569</v>
      </c>
    </row>
    <row r="1556" spans="1:7" ht="42">
      <c r="A1556" s="30">
        <v>37</v>
      </c>
      <c r="B1556" s="30" t="s">
        <v>723</v>
      </c>
      <c r="C1556" s="30" t="s">
        <v>122</v>
      </c>
      <c r="D1556" s="30" t="s">
        <v>292</v>
      </c>
      <c r="E1556" s="31" t="s">
        <v>302</v>
      </c>
      <c r="F1556" s="30">
        <v>9576</v>
      </c>
      <c r="G1556" s="33">
        <f t="shared" si="24"/>
        <v>901506246.76999569</v>
      </c>
    </row>
    <row r="1557" spans="1:7">
      <c r="A1557" s="30">
        <v>5</v>
      </c>
      <c r="B1557" s="30" t="s">
        <v>723</v>
      </c>
      <c r="C1557" s="30" t="s">
        <v>339</v>
      </c>
      <c r="D1557" s="30" t="s">
        <v>292</v>
      </c>
      <c r="E1557" s="31" t="s">
        <v>302</v>
      </c>
      <c r="F1557" s="32">
        <v>3021</v>
      </c>
      <c r="G1557" s="33">
        <f t="shared" si="24"/>
        <v>901506246.76999569</v>
      </c>
    </row>
    <row r="1558" spans="1:7" ht="42">
      <c r="A1558" s="30">
        <v>17</v>
      </c>
      <c r="B1558" s="30" t="s">
        <v>724</v>
      </c>
      <c r="C1558" s="30" t="s">
        <v>333</v>
      </c>
      <c r="D1558" s="30" t="s">
        <v>292</v>
      </c>
      <c r="E1558" s="31" t="s">
        <v>293</v>
      </c>
      <c r="F1558" s="32">
        <v>741.1</v>
      </c>
      <c r="G1558" s="33">
        <f t="shared" si="24"/>
        <v>901506246.76999569</v>
      </c>
    </row>
    <row r="1559" spans="1:7" ht="52.2">
      <c r="A1559" s="30">
        <v>18</v>
      </c>
      <c r="B1559" s="30" t="s">
        <v>725</v>
      </c>
      <c r="C1559" s="30" t="s">
        <v>342</v>
      </c>
      <c r="D1559" s="30" t="s">
        <v>292</v>
      </c>
      <c r="E1559" s="31" t="s">
        <v>302</v>
      </c>
      <c r="F1559" s="32">
        <v>346.19</v>
      </c>
      <c r="G1559" s="33">
        <f t="shared" si="24"/>
        <v>901506246.76999569</v>
      </c>
    </row>
    <row r="1560" spans="1:7" ht="42">
      <c r="A1560" s="30">
        <v>8</v>
      </c>
      <c r="B1560" s="30" t="s">
        <v>726</v>
      </c>
      <c r="C1560" s="30" t="s">
        <v>335</v>
      </c>
      <c r="D1560" s="30" t="s">
        <v>292</v>
      </c>
      <c r="E1560" s="31" t="s">
        <v>352</v>
      </c>
      <c r="F1560" s="32">
        <v>27436.25</v>
      </c>
      <c r="G1560" s="33">
        <f t="shared" si="24"/>
        <v>901506246.76999569</v>
      </c>
    </row>
    <row r="1561" spans="1:7" ht="31.8">
      <c r="A1561" s="30">
        <v>18</v>
      </c>
      <c r="B1561" s="30" t="s">
        <v>727</v>
      </c>
      <c r="C1561" s="30" t="s">
        <v>342</v>
      </c>
      <c r="D1561" s="30" t="s">
        <v>292</v>
      </c>
      <c r="E1561" s="31" t="s">
        <v>327</v>
      </c>
      <c r="F1561" s="32">
        <v>2.34</v>
      </c>
      <c r="G1561" s="33">
        <f t="shared" si="24"/>
        <v>901506246.76999569</v>
      </c>
    </row>
    <row r="1562" spans="1:7" ht="42">
      <c r="A1562" s="30">
        <v>2</v>
      </c>
      <c r="B1562" s="30" t="s">
        <v>728</v>
      </c>
      <c r="C1562" s="30" t="s">
        <v>360</v>
      </c>
      <c r="D1562" s="30" t="s">
        <v>292</v>
      </c>
      <c r="E1562" s="31" t="s">
        <v>299</v>
      </c>
      <c r="F1562" s="30">
        <v>184410.36</v>
      </c>
      <c r="G1562" s="33">
        <f t="shared" si="24"/>
        <v>901506246.76999569</v>
      </c>
    </row>
    <row r="1563" spans="1:7" ht="42">
      <c r="A1563" s="30">
        <v>2</v>
      </c>
      <c r="B1563" s="30" t="s">
        <v>728</v>
      </c>
      <c r="C1563" s="30" t="s">
        <v>360</v>
      </c>
      <c r="D1563" s="30" t="s">
        <v>292</v>
      </c>
      <c r="E1563" s="31" t="s">
        <v>299</v>
      </c>
      <c r="F1563" s="32">
        <v>-184410.36</v>
      </c>
      <c r="G1563" s="33">
        <f t="shared" si="24"/>
        <v>901506246.76999569</v>
      </c>
    </row>
    <row r="1564" spans="1:7" ht="42">
      <c r="A1564" s="30">
        <v>2</v>
      </c>
      <c r="B1564" s="30" t="s">
        <v>729</v>
      </c>
      <c r="C1564" s="30" t="s">
        <v>360</v>
      </c>
      <c r="D1564" s="30" t="s">
        <v>292</v>
      </c>
      <c r="E1564" s="31" t="s">
        <v>302</v>
      </c>
      <c r="F1564" s="32">
        <v>1556.01</v>
      </c>
      <c r="G1564" s="33">
        <f t="shared" si="24"/>
        <v>901506246.76999569</v>
      </c>
    </row>
    <row r="1565" spans="1:7" ht="42">
      <c r="A1565" s="30">
        <v>1</v>
      </c>
      <c r="B1565" s="30" t="s">
        <v>729</v>
      </c>
      <c r="C1565" s="30" t="s">
        <v>326</v>
      </c>
      <c r="D1565" s="30" t="s">
        <v>292</v>
      </c>
      <c r="E1565" s="31" t="s">
        <v>302</v>
      </c>
      <c r="F1565" s="32">
        <v>7870.5</v>
      </c>
      <c r="G1565" s="33">
        <f t="shared" si="24"/>
        <v>901506246.76999569</v>
      </c>
    </row>
    <row r="1566" spans="1:7" ht="42">
      <c r="A1566" s="30">
        <v>2</v>
      </c>
      <c r="B1566" s="30" t="s">
        <v>729</v>
      </c>
      <c r="C1566" s="30" t="s">
        <v>360</v>
      </c>
      <c r="D1566" s="30" t="s">
        <v>292</v>
      </c>
      <c r="E1566" s="31" t="s">
        <v>302</v>
      </c>
      <c r="F1566" s="32">
        <v>15675.56</v>
      </c>
      <c r="G1566" s="33">
        <f t="shared" si="24"/>
        <v>901506246.76999569</v>
      </c>
    </row>
    <row r="1567" spans="1:7" ht="42">
      <c r="A1567" s="30">
        <v>2</v>
      </c>
      <c r="B1567" s="30" t="s">
        <v>729</v>
      </c>
      <c r="C1567" s="30" t="s">
        <v>360</v>
      </c>
      <c r="D1567" s="30" t="s">
        <v>292</v>
      </c>
      <c r="E1567" s="31" t="s">
        <v>302</v>
      </c>
      <c r="F1567" s="32">
        <v>3474.75</v>
      </c>
      <c r="G1567" s="33">
        <f t="shared" si="24"/>
        <v>901506246.76999569</v>
      </c>
    </row>
    <row r="1568" spans="1:7" ht="42">
      <c r="A1568" s="30">
        <v>2</v>
      </c>
      <c r="B1568" s="30" t="s">
        <v>729</v>
      </c>
      <c r="C1568" s="30" t="s">
        <v>360</v>
      </c>
      <c r="D1568" s="30" t="s">
        <v>292</v>
      </c>
      <c r="E1568" s="31" t="s">
        <v>302</v>
      </c>
      <c r="F1568" s="32">
        <v>15042.7</v>
      </c>
      <c r="G1568" s="33">
        <f t="shared" si="24"/>
        <v>901506246.76999569</v>
      </c>
    </row>
    <row r="1569" spans="1:7" ht="42">
      <c r="A1569" s="30">
        <v>2</v>
      </c>
      <c r="B1569" s="30" t="s">
        <v>729</v>
      </c>
      <c r="C1569" s="30" t="s">
        <v>360</v>
      </c>
      <c r="D1569" s="30" t="s">
        <v>292</v>
      </c>
      <c r="E1569" s="31" t="s">
        <v>302</v>
      </c>
      <c r="F1569" s="32">
        <v>7627.5</v>
      </c>
      <c r="G1569" s="33">
        <f t="shared" si="24"/>
        <v>901506246.76999569</v>
      </c>
    </row>
    <row r="1570" spans="1:7" ht="42">
      <c r="A1570" s="30">
        <v>2</v>
      </c>
      <c r="B1570" s="30" t="s">
        <v>729</v>
      </c>
      <c r="C1570" s="30" t="s">
        <v>360</v>
      </c>
      <c r="D1570" s="30" t="s">
        <v>292</v>
      </c>
      <c r="E1570" s="31" t="s">
        <v>302</v>
      </c>
      <c r="F1570" s="32">
        <v>4051.05</v>
      </c>
      <c r="G1570" s="33">
        <f t="shared" si="24"/>
        <v>901506246.76999569</v>
      </c>
    </row>
    <row r="1571" spans="1:7" ht="42">
      <c r="A1571" s="30">
        <v>2</v>
      </c>
      <c r="B1571" s="30" t="s">
        <v>729</v>
      </c>
      <c r="C1571" s="30" t="s">
        <v>360</v>
      </c>
      <c r="D1571" s="30" t="s">
        <v>292</v>
      </c>
      <c r="E1571" s="31" t="s">
        <v>302</v>
      </c>
      <c r="F1571" s="32">
        <v>6175.12</v>
      </c>
      <c r="G1571" s="33">
        <f t="shared" si="24"/>
        <v>901506246.76999569</v>
      </c>
    </row>
    <row r="1572" spans="1:7" ht="42">
      <c r="A1572" s="30">
        <v>2</v>
      </c>
      <c r="B1572" s="30" t="s">
        <v>729</v>
      </c>
      <c r="C1572" s="30" t="s">
        <v>360</v>
      </c>
      <c r="D1572" s="30" t="s">
        <v>292</v>
      </c>
      <c r="E1572" s="31" t="s">
        <v>302</v>
      </c>
      <c r="F1572" s="32">
        <v>1556.08</v>
      </c>
      <c r="G1572" s="33">
        <f t="shared" si="24"/>
        <v>901506246.76999569</v>
      </c>
    </row>
    <row r="1573" spans="1:7" ht="31.8">
      <c r="A1573" s="30">
        <v>2</v>
      </c>
      <c r="B1573" s="30" t="s">
        <v>730</v>
      </c>
      <c r="C1573" s="30" t="s">
        <v>360</v>
      </c>
      <c r="D1573" s="30" t="s">
        <v>292</v>
      </c>
      <c r="E1573" s="34" t="s">
        <v>299</v>
      </c>
      <c r="F1573" s="32">
        <v>240579.25</v>
      </c>
      <c r="G1573" s="33">
        <f t="shared" si="24"/>
        <v>901506246.76999569</v>
      </c>
    </row>
    <row r="1574" spans="1:7" ht="31.8">
      <c r="A1574" s="30">
        <v>2</v>
      </c>
      <c r="B1574" s="30" t="s">
        <v>730</v>
      </c>
      <c r="C1574" s="30" t="s">
        <v>360</v>
      </c>
      <c r="D1574" s="30" t="s">
        <v>292</v>
      </c>
      <c r="E1574" s="31" t="s">
        <v>299</v>
      </c>
      <c r="F1574" s="32">
        <v>653719.39</v>
      </c>
      <c r="G1574" s="33">
        <f t="shared" si="24"/>
        <v>901506246.76999569</v>
      </c>
    </row>
    <row r="1575" spans="1:7" ht="31.8">
      <c r="A1575" s="30">
        <v>14</v>
      </c>
      <c r="B1575" s="30" t="s">
        <v>731</v>
      </c>
      <c r="C1575" s="30" t="s">
        <v>66</v>
      </c>
      <c r="D1575" s="30" t="s">
        <v>292</v>
      </c>
      <c r="E1575" s="31" t="s">
        <v>293</v>
      </c>
      <c r="F1575" s="32">
        <v>6660</v>
      </c>
      <c r="G1575" s="33">
        <f t="shared" si="24"/>
        <v>901506246.76999569</v>
      </c>
    </row>
    <row r="1576" spans="1:7" ht="42">
      <c r="A1576" s="30">
        <v>17</v>
      </c>
      <c r="B1576" s="30" t="s">
        <v>732</v>
      </c>
      <c r="C1576" s="30" t="s">
        <v>333</v>
      </c>
      <c r="D1576" s="30" t="s">
        <v>292</v>
      </c>
      <c r="E1576" s="31" t="s">
        <v>299</v>
      </c>
      <c r="F1576" s="32">
        <v>12327.71</v>
      </c>
      <c r="G1576" s="33">
        <f t="shared" si="24"/>
        <v>901506246.76999569</v>
      </c>
    </row>
    <row r="1577" spans="1:7" ht="42">
      <c r="A1577" s="30">
        <v>1</v>
      </c>
      <c r="B1577" s="30" t="s">
        <v>733</v>
      </c>
      <c r="C1577" s="30" t="s">
        <v>326</v>
      </c>
      <c r="D1577" s="30" t="s">
        <v>292</v>
      </c>
      <c r="E1577" s="31" t="s">
        <v>327</v>
      </c>
      <c r="F1577" s="32">
        <v>500000</v>
      </c>
      <c r="G1577" s="33">
        <f t="shared" si="24"/>
        <v>901506246.76999569</v>
      </c>
    </row>
    <row r="1578" spans="1:7" ht="42">
      <c r="A1578" s="30">
        <v>1</v>
      </c>
      <c r="B1578" s="30" t="s">
        <v>733</v>
      </c>
      <c r="C1578" s="30" t="s">
        <v>326</v>
      </c>
      <c r="D1578" s="30" t="s">
        <v>292</v>
      </c>
      <c r="E1578" s="31" t="s">
        <v>327</v>
      </c>
      <c r="F1578" s="32">
        <v>39916.800000000003</v>
      </c>
      <c r="G1578" s="33">
        <f t="shared" si="24"/>
        <v>901506246.76999569</v>
      </c>
    </row>
    <row r="1579" spans="1:7" ht="42">
      <c r="A1579" s="30">
        <v>5</v>
      </c>
      <c r="B1579" s="30" t="s">
        <v>734</v>
      </c>
      <c r="C1579" s="30" t="s">
        <v>339</v>
      </c>
      <c r="D1579" s="30" t="s">
        <v>292</v>
      </c>
      <c r="E1579" s="31" t="s">
        <v>299</v>
      </c>
      <c r="F1579" s="32">
        <v>34755.79</v>
      </c>
      <c r="G1579" s="33">
        <f t="shared" si="24"/>
        <v>901506246.76999569</v>
      </c>
    </row>
    <row r="1580" spans="1:7">
      <c r="A1580" s="30">
        <v>5</v>
      </c>
      <c r="B1580" s="30" t="s">
        <v>735</v>
      </c>
      <c r="C1580" s="30" t="s">
        <v>339</v>
      </c>
      <c r="D1580" s="30" t="s">
        <v>292</v>
      </c>
      <c r="E1580" s="31" t="s">
        <v>327</v>
      </c>
      <c r="F1580" s="32">
        <v>371445.12</v>
      </c>
      <c r="G1580" s="33">
        <f t="shared" si="24"/>
        <v>901506246.76999569</v>
      </c>
    </row>
    <row r="1581" spans="1:7" ht="31.8">
      <c r="A1581" s="30">
        <v>8</v>
      </c>
      <c r="B1581" s="30" t="s">
        <v>736</v>
      </c>
      <c r="C1581" s="30" t="s">
        <v>335</v>
      </c>
      <c r="D1581" s="30" t="s">
        <v>292</v>
      </c>
      <c r="E1581" s="31" t="s">
        <v>302</v>
      </c>
      <c r="F1581" s="32">
        <v>10551.27</v>
      </c>
      <c r="G1581" s="33">
        <f t="shared" si="24"/>
        <v>901506246.76999569</v>
      </c>
    </row>
    <row r="1582" spans="1:7" ht="42">
      <c r="A1582" s="30">
        <v>4</v>
      </c>
      <c r="B1582" s="30" t="s">
        <v>737</v>
      </c>
      <c r="C1582" s="30" t="s">
        <v>355</v>
      </c>
      <c r="D1582" s="30" t="s">
        <v>292</v>
      </c>
      <c r="E1582" s="31" t="s">
        <v>352</v>
      </c>
      <c r="F1582" s="32">
        <v>222682.6</v>
      </c>
      <c r="G1582" s="33">
        <f t="shared" si="24"/>
        <v>901506246.76999569</v>
      </c>
    </row>
    <row r="1583" spans="1:7" ht="42">
      <c r="A1583" s="30">
        <v>5</v>
      </c>
      <c r="B1583" s="30" t="s">
        <v>738</v>
      </c>
      <c r="C1583" s="30" t="s">
        <v>339</v>
      </c>
      <c r="D1583" s="30" t="s">
        <v>292</v>
      </c>
      <c r="E1583" s="31" t="s">
        <v>327</v>
      </c>
      <c r="F1583" s="32">
        <v>316212.7</v>
      </c>
      <c r="G1583" s="33">
        <f t="shared" si="24"/>
        <v>901506246.76999569</v>
      </c>
    </row>
    <row r="1584" spans="1:7" ht="42">
      <c r="A1584" s="30">
        <v>5</v>
      </c>
      <c r="B1584" s="30" t="s">
        <v>738</v>
      </c>
      <c r="C1584" s="30" t="s">
        <v>339</v>
      </c>
      <c r="D1584" s="30" t="s">
        <v>292</v>
      </c>
      <c r="E1584" s="31" t="s">
        <v>327</v>
      </c>
      <c r="F1584" s="32">
        <v>7695.3</v>
      </c>
      <c r="G1584" s="33">
        <f t="shared" si="24"/>
        <v>901506246.76999569</v>
      </c>
    </row>
    <row r="1585" spans="1:7" ht="42">
      <c r="A1585" s="30">
        <v>1</v>
      </c>
      <c r="B1585" s="30" t="s">
        <v>738</v>
      </c>
      <c r="C1585" s="30" t="s">
        <v>326</v>
      </c>
      <c r="D1585" s="30" t="s">
        <v>292</v>
      </c>
      <c r="E1585" s="31" t="s">
        <v>327</v>
      </c>
      <c r="F1585" s="32">
        <v>80496</v>
      </c>
      <c r="G1585" s="33">
        <f t="shared" si="24"/>
        <v>901506246.76999569</v>
      </c>
    </row>
    <row r="1586" spans="1:7" ht="31.8">
      <c r="A1586" s="30">
        <v>2</v>
      </c>
      <c r="B1586" s="30" t="s">
        <v>739</v>
      </c>
      <c r="C1586" s="30" t="s">
        <v>360</v>
      </c>
      <c r="D1586" s="30" t="s">
        <v>292</v>
      </c>
      <c r="E1586" s="31" t="s">
        <v>293</v>
      </c>
      <c r="F1586" s="30">
        <v>91135</v>
      </c>
      <c r="G1586" s="33">
        <f t="shared" si="24"/>
        <v>901506246.76999569</v>
      </c>
    </row>
    <row r="1587" spans="1:7" ht="21.6">
      <c r="A1587" s="30">
        <v>3</v>
      </c>
      <c r="B1587" s="30" t="s">
        <v>739</v>
      </c>
      <c r="C1587" s="30" t="s">
        <v>337</v>
      </c>
      <c r="D1587" s="30" t="s">
        <v>292</v>
      </c>
      <c r="E1587" s="31" t="s">
        <v>293</v>
      </c>
      <c r="F1587" s="32">
        <v>62505</v>
      </c>
      <c r="G1587" s="33">
        <f t="shared" si="24"/>
        <v>901506246.76999569</v>
      </c>
    </row>
    <row r="1588" spans="1:7" ht="42">
      <c r="A1588" s="30">
        <v>17</v>
      </c>
      <c r="B1588" s="30" t="s">
        <v>740</v>
      </c>
      <c r="C1588" s="30" t="s">
        <v>333</v>
      </c>
      <c r="D1588" s="30" t="s">
        <v>292</v>
      </c>
      <c r="E1588" s="31" t="s">
        <v>299</v>
      </c>
      <c r="F1588" s="32">
        <v>36890.800000000003</v>
      </c>
      <c r="G1588" s="33">
        <f t="shared" si="24"/>
        <v>901506246.76999569</v>
      </c>
    </row>
    <row r="1589" spans="1:7" ht="42">
      <c r="A1589" s="30">
        <v>17</v>
      </c>
      <c r="B1589" s="30" t="s">
        <v>740</v>
      </c>
      <c r="C1589" s="30" t="s">
        <v>333</v>
      </c>
      <c r="D1589" s="30" t="s">
        <v>292</v>
      </c>
      <c r="E1589" s="31" t="s">
        <v>299</v>
      </c>
      <c r="F1589" s="32">
        <v>184660</v>
      </c>
      <c r="G1589" s="33">
        <f t="shared" si="24"/>
        <v>901506246.76999569</v>
      </c>
    </row>
    <row r="1590" spans="1:7" ht="31.8">
      <c r="A1590" s="30">
        <v>4</v>
      </c>
      <c r="B1590" s="30" t="s">
        <v>740</v>
      </c>
      <c r="C1590" s="30" t="s">
        <v>355</v>
      </c>
      <c r="D1590" s="30" t="s">
        <v>292</v>
      </c>
      <c r="E1590" s="31" t="s">
        <v>299</v>
      </c>
      <c r="F1590" s="32">
        <v>184321.13</v>
      </c>
      <c r="G1590" s="33">
        <f t="shared" si="24"/>
        <v>901506246.76999569</v>
      </c>
    </row>
    <row r="1591" spans="1:7" ht="31.8">
      <c r="A1591" s="30">
        <v>4</v>
      </c>
      <c r="B1591" s="30" t="s">
        <v>740</v>
      </c>
      <c r="C1591" s="30" t="s">
        <v>355</v>
      </c>
      <c r="D1591" s="30" t="s">
        <v>292</v>
      </c>
      <c r="E1591" s="31" t="s">
        <v>299</v>
      </c>
      <c r="F1591" s="32">
        <v>293862.59999999998</v>
      </c>
      <c r="G1591" s="33">
        <f t="shared" si="24"/>
        <v>901506246.76999569</v>
      </c>
    </row>
    <row r="1592" spans="1:7" ht="52.2">
      <c r="A1592" s="30">
        <v>1</v>
      </c>
      <c r="B1592" s="30" t="s">
        <v>741</v>
      </c>
      <c r="C1592" s="30" t="s">
        <v>326</v>
      </c>
      <c r="D1592" s="30" t="s">
        <v>292</v>
      </c>
      <c r="E1592" s="31" t="s">
        <v>327</v>
      </c>
      <c r="F1592" s="30">
        <v>647676.18000000005</v>
      </c>
      <c r="G1592" s="33">
        <f t="shared" si="24"/>
        <v>901506246.76999569</v>
      </c>
    </row>
    <row r="1593" spans="1:7" ht="21.6">
      <c r="A1593" s="30">
        <v>5</v>
      </c>
      <c r="B1593" s="30" t="s">
        <v>742</v>
      </c>
      <c r="C1593" s="30" t="s">
        <v>339</v>
      </c>
      <c r="D1593" s="30" t="s">
        <v>292</v>
      </c>
      <c r="E1593" s="31" t="s">
        <v>299</v>
      </c>
      <c r="F1593" s="32">
        <v>109922.75</v>
      </c>
      <c r="G1593" s="33">
        <f t="shared" si="24"/>
        <v>901506246.76999569</v>
      </c>
    </row>
    <row r="1594" spans="1:7" ht="31.8">
      <c r="A1594" s="30">
        <v>12</v>
      </c>
      <c r="B1594" s="30" t="s">
        <v>743</v>
      </c>
      <c r="C1594" s="30" t="s">
        <v>336</v>
      </c>
      <c r="D1594" s="30" t="s">
        <v>292</v>
      </c>
      <c r="E1594" s="31" t="s">
        <v>299</v>
      </c>
      <c r="F1594" s="32">
        <v>98875</v>
      </c>
      <c r="G1594" s="33">
        <f t="shared" si="24"/>
        <v>901506246.76999569</v>
      </c>
    </row>
    <row r="1595" spans="1:7" ht="42">
      <c r="A1595" s="30">
        <v>1</v>
      </c>
      <c r="B1595" s="30" t="s">
        <v>744</v>
      </c>
      <c r="C1595" s="30" t="s">
        <v>326</v>
      </c>
      <c r="D1595" s="30" t="s">
        <v>292</v>
      </c>
      <c r="E1595" s="31" t="s">
        <v>327</v>
      </c>
      <c r="F1595" s="32">
        <v>750000</v>
      </c>
      <c r="G1595" s="33">
        <f t="shared" si="24"/>
        <v>901506246.76999569</v>
      </c>
    </row>
    <row r="1596" spans="1:7" ht="21.6">
      <c r="A1596" s="30">
        <v>9</v>
      </c>
      <c r="B1596" s="30" t="s">
        <v>745</v>
      </c>
      <c r="C1596" s="30" t="s">
        <v>329</v>
      </c>
      <c r="D1596" s="30" t="s">
        <v>292</v>
      </c>
      <c r="E1596" s="31" t="s">
        <v>655</v>
      </c>
      <c r="F1596" s="32">
        <v>-13488</v>
      </c>
      <c r="G1596" s="33">
        <f t="shared" si="24"/>
        <v>901506246.76999569</v>
      </c>
    </row>
    <row r="1597" spans="1:7" ht="21.6">
      <c r="A1597" s="30">
        <v>9</v>
      </c>
      <c r="B1597" s="30" t="s">
        <v>745</v>
      </c>
      <c r="C1597" s="30" t="s">
        <v>329</v>
      </c>
      <c r="D1597" s="30" t="s">
        <v>292</v>
      </c>
      <c r="E1597" s="31" t="s">
        <v>655</v>
      </c>
      <c r="F1597" s="32">
        <v>13488</v>
      </c>
      <c r="G1597" s="33">
        <f t="shared" si="24"/>
        <v>901506246.76999569</v>
      </c>
    </row>
    <row r="1598" spans="1:7" ht="21.6">
      <c r="A1598" s="30">
        <v>9</v>
      </c>
      <c r="B1598" s="30" t="s">
        <v>745</v>
      </c>
      <c r="C1598" s="30" t="s">
        <v>329</v>
      </c>
      <c r="D1598" s="30" t="s">
        <v>292</v>
      </c>
      <c r="E1598" s="31" t="s">
        <v>655</v>
      </c>
      <c r="F1598" s="32">
        <v>206535</v>
      </c>
      <c r="G1598" s="33">
        <f t="shared" si="24"/>
        <v>901506246.76999569</v>
      </c>
    </row>
    <row r="1599" spans="1:7" ht="21.6">
      <c r="A1599" s="30">
        <v>9</v>
      </c>
      <c r="B1599" s="30" t="s">
        <v>745</v>
      </c>
      <c r="C1599" s="30" t="s">
        <v>329</v>
      </c>
      <c r="D1599" s="30" t="s">
        <v>292</v>
      </c>
      <c r="E1599" s="31" t="s">
        <v>655</v>
      </c>
      <c r="F1599" s="32">
        <v>-206535</v>
      </c>
      <c r="G1599" s="33">
        <f t="shared" si="24"/>
        <v>901506246.76999569</v>
      </c>
    </row>
    <row r="1600" spans="1:7" ht="31.8">
      <c r="A1600" s="30">
        <v>7</v>
      </c>
      <c r="B1600" s="30" t="s">
        <v>746</v>
      </c>
      <c r="C1600" s="30" t="s">
        <v>359</v>
      </c>
      <c r="D1600" s="30" t="s">
        <v>292</v>
      </c>
      <c r="E1600" s="31" t="s">
        <v>302</v>
      </c>
      <c r="F1600" s="32">
        <v>5685.4</v>
      </c>
      <c r="G1600" s="33">
        <f t="shared" si="24"/>
        <v>901506246.76999569</v>
      </c>
    </row>
    <row r="1601" spans="1:7" ht="31.8">
      <c r="A1601" s="30">
        <v>7</v>
      </c>
      <c r="B1601" s="30" t="s">
        <v>746</v>
      </c>
      <c r="C1601" s="30" t="s">
        <v>359</v>
      </c>
      <c r="D1601" s="30" t="s">
        <v>292</v>
      </c>
      <c r="E1601" s="31" t="s">
        <v>302</v>
      </c>
      <c r="F1601" s="32">
        <v>19390.8</v>
      </c>
      <c r="G1601" s="33">
        <f t="shared" si="24"/>
        <v>901506246.76999569</v>
      </c>
    </row>
    <row r="1602" spans="1:7" ht="31.8">
      <c r="A1602" s="30">
        <v>7</v>
      </c>
      <c r="B1602" s="30" t="s">
        <v>746</v>
      </c>
      <c r="C1602" s="30" t="s">
        <v>359</v>
      </c>
      <c r="D1602" s="30" t="s">
        <v>292</v>
      </c>
      <c r="E1602" s="31" t="s">
        <v>302</v>
      </c>
      <c r="F1602" s="32">
        <v>38781.599999999999</v>
      </c>
      <c r="G1602" s="33">
        <f t="shared" si="24"/>
        <v>901506246.76999569</v>
      </c>
    </row>
    <row r="1603" spans="1:7" ht="31.8">
      <c r="A1603" s="30">
        <v>7</v>
      </c>
      <c r="B1603" s="30" t="s">
        <v>746</v>
      </c>
      <c r="C1603" s="30" t="s">
        <v>359</v>
      </c>
      <c r="D1603" s="30" t="s">
        <v>292</v>
      </c>
      <c r="E1603" s="31" t="s">
        <v>302</v>
      </c>
      <c r="F1603" s="32">
        <v>36838</v>
      </c>
      <c r="G1603" s="33">
        <f t="shared" ref="G1603:G1666" si="25">SUM($F$2:$F$100000)</f>
        <v>901506246.76999569</v>
      </c>
    </row>
    <row r="1604" spans="1:7" ht="21.6">
      <c r="A1604" s="30">
        <v>18</v>
      </c>
      <c r="B1604" s="30" t="s">
        <v>747</v>
      </c>
      <c r="C1604" s="30" t="s">
        <v>342</v>
      </c>
      <c r="D1604" s="30" t="s">
        <v>292</v>
      </c>
      <c r="E1604" s="31" t="s">
        <v>299</v>
      </c>
      <c r="F1604" s="32">
        <v>16236.24</v>
      </c>
      <c r="G1604" s="33">
        <f t="shared" si="25"/>
        <v>901506246.76999569</v>
      </c>
    </row>
    <row r="1605" spans="1:7" ht="31.8">
      <c r="A1605" s="30">
        <v>8</v>
      </c>
      <c r="B1605" s="30" t="s">
        <v>748</v>
      </c>
      <c r="C1605" s="30" t="s">
        <v>335</v>
      </c>
      <c r="D1605" s="30" t="s">
        <v>292</v>
      </c>
      <c r="E1605" s="31" t="s">
        <v>293</v>
      </c>
      <c r="F1605" s="32">
        <v>19786.080000000002</v>
      </c>
      <c r="G1605" s="33">
        <f t="shared" si="25"/>
        <v>901506246.76999569</v>
      </c>
    </row>
    <row r="1606" spans="1:7" ht="31.8">
      <c r="A1606" s="30">
        <v>8</v>
      </c>
      <c r="B1606" s="30" t="s">
        <v>748</v>
      </c>
      <c r="C1606" s="30" t="s">
        <v>335</v>
      </c>
      <c r="D1606" s="30" t="s">
        <v>292</v>
      </c>
      <c r="E1606" s="31" t="s">
        <v>293</v>
      </c>
      <c r="F1606" s="32">
        <v>41881.660000000003</v>
      </c>
      <c r="G1606" s="33">
        <f t="shared" si="25"/>
        <v>901506246.76999569</v>
      </c>
    </row>
    <row r="1607" spans="1:7" ht="31.8">
      <c r="A1607" s="30">
        <v>4</v>
      </c>
      <c r="B1607" s="30" t="s">
        <v>748</v>
      </c>
      <c r="C1607" s="30" t="s">
        <v>355</v>
      </c>
      <c r="D1607" s="30" t="s">
        <v>292</v>
      </c>
      <c r="E1607" s="31" t="s">
        <v>293</v>
      </c>
      <c r="F1607" s="32">
        <v>90794.33</v>
      </c>
      <c r="G1607" s="33">
        <f t="shared" si="25"/>
        <v>901506246.76999569</v>
      </c>
    </row>
    <row r="1608" spans="1:7" ht="31.8">
      <c r="A1608" s="30">
        <v>4</v>
      </c>
      <c r="B1608" s="30" t="s">
        <v>748</v>
      </c>
      <c r="C1608" s="30" t="s">
        <v>355</v>
      </c>
      <c r="D1608" s="30" t="s">
        <v>292</v>
      </c>
      <c r="E1608" s="31" t="s">
        <v>293</v>
      </c>
      <c r="F1608" s="32">
        <v>76609.23</v>
      </c>
      <c r="G1608" s="33">
        <f t="shared" si="25"/>
        <v>901506246.76999569</v>
      </c>
    </row>
    <row r="1609" spans="1:7" ht="31.8">
      <c r="A1609" s="30">
        <v>4</v>
      </c>
      <c r="B1609" s="30" t="s">
        <v>748</v>
      </c>
      <c r="C1609" s="30" t="s">
        <v>355</v>
      </c>
      <c r="D1609" s="30" t="s">
        <v>292</v>
      </c>
      <c r="E1609" s="31" t="s">
        <v>293</v>
      </c>
      <c r="F1609" s="32">
        <v>87767.85</v>
      </c>
      <c r="G1609" s="33">
        <f t="shared" si="25"/>
        <v>901506246.76999569</v>
      </c>
    </row>
    <row r="1610" spans="1:7" ht="31.8">
      <c r="A1610" s="30">
        <v>8</v>
      </c>
      <c r="B1610" s="30" t="s">
        <v>748</v>
      </c>
      <c r="C1610" s="30" t="s">
        <v>335</v>
      </c>
      <c r="D1610" s="30" t="s">
        <v>292</v>
      </c>
      <c r="E1610" s="31" t="s">
        <v>293</v>
      </c>
      <c r="F1610" s="32">
        <v>18430.41</v>
      </c>
      <c r="G1610" s="33">
        <f t="shared" si="25"/>
        <v>901506246.76999569</v>
      </c>
    </row>
    <row r="1611" spans="1:7" ht="31.8">
      <c r="A1611" s="30">
        <v>8</v>
      </c>
      <c r="B1611" s="30" t="s">
        <v>748</v>
      </c>
      <c r="C1611" s="30" t="s">
        <v>335</v>
      </c>
      <c r="D1611" s="30" t="s">
        <v>292</v>
      </c>
      <c r="E1611" s="31" t="s">
        <v>293</v>
      </c>
      <c r="F1611" s="30">
        <v>15169.44</v>
      </c>
      <c r="G1611" s="33">
        <f t="shared" si="25"/>
        <v>901506246.76999569</v>
      </c>
    </row>
    <row r="1612" spans="1:7" ht="31.8">
      <c r="A1612" s="30">
        <v>4</v>
      </c>
      <c r="B1612" s="30" t="s">
        <v>748</v>
      </c>
      <c r="C1612" s="30" t="s">
        <v>355</v>
      </c>
      <c r="D1612" s="30" t="s">
        <v>292</v>
      </c>
      <c r="E1612" s="31" t="s">
        <v>293</v>
      </c>
      <c r="F1612" s="32">
        <v>29893.45</v>
      </c>
      <c r="G1612" s="33">
        <f t="shared" si="25"/>
        <v>901506246.76999569</v>
      </c>
    </row>
    <row r="1613" spans="1:7" ht="31.8">
      <c r="A1613" s="30">
        <v>8</v>
      </c>
      <c r="B1613" s="30" t="s">
        <v>748</v>
      </c>
      <c r="C1613" s="30" t="s">
        <v>335</v>
      </c>
      <c r="D1613" s="30" t="s">
        <v>292</v>
      </c>
      <c r="E1613" s="31" t="s">
        <v>293</v>
      </c>
      <c r="F1613" s="32">
        <v>15614.93</v>
      </c>
      <c r="G1613" s="33">
        <f t="shared" si="25"/>
        <v>901506246.76999569</v>
      </c>
    </row>
    <row r="1614" spans="1:7" ht="31.8">
      <c r="A1614" s="30">
        <v>8</v>
      </c>
      <c r="B1614" s="30" t="s">
        <v>748</v>
      </c>
      <c r="C1614" s="30" t="s">
        <v>335</v>
      </c>
      <c r="D1614" s="30" t="s">
        <v>292</v>
      </c>
      <c r="E1614" s="31" t="s">
        <v>293</v>
      </c>
      <c r="F1614" s="32">
        <v>31016.62</v>
      </c>
      <c r="G1614" s="33">
        <f t="shared" si="25"/>
        <v>901506246.76999569</v>
      </c>
    </row>
    <row r="1615" spans="1:7" ht="31.8">
      <c r="A1615" s="30">
        <v>4</v>
      </c>
      <c r="B1615" s="30" t="s">
        <v>748</v>
      </c>
      <c r="C1615" s="30" t="s">
        <v>355</v>
      </c>
      <c r="D1615" s="30" t="s">
        <v>292</v>
      </c>
      <c r="E1615" s="31" t="s">
        <v>293</v>
      </c>
      <c r="F1615" s="30">
        <v>2355.6</v>
      </c>
      <c r="G1615" s="33">
        <f t="shared" si="25"/>
        <v>901506246.76999569</v>
      </c>
    </row>
    <row r="1616" spans="1:7" ht="42">
      <c r="A1616" s="30">
        <v>1</v>
      </c>
      <c r="B1616" s="30" t="s">
        <v>749</v>
      </c>
      <c r="C1616" s="30" t="s">
        <v>326</v>
      </c>
      <c r="D1616" s="30" t="s">
        <v>292</v>
      </c>
      <c r="E1616" s="31" t="s">
        <v>293</v>
      </c>
      <c r="F1616" s="32">
        <v>7461.52</v>
      </c>
      <c r="G1616" s="33">
        <f t="shared" si="25"/>
        <v>901506246.76999569</v>
      </c>
    </row>
    <row r="1617" spans="1:7" ht="52.2">
      <c r="A1617" s="30">
        <v>14</v>
      </c>
      <c r="B1617" s="30" t="s">
        <v>750</v>
      </c>
      <c r="C1617" s="30" t="s">
        <v>66</v>
      </c>
      <c r="D1617" s="30" t="s">
        <v>292</v>
      </c>
      <c r="E1617" s="31" t="s">
        <v>327</v>
      </c>
      <c r="F1617" s="30">
        <v>0.01</v>
      </c>
      <c r="G1617" s="33">
        <f t="shared" si="25"/>
        <v>901506246.76999569</v>
      </c>
    </row>
    <row r="1618" spans="1:7" ht="42">
      <c r="A1618" s="30">
        <v>1</v>
      </c>
      <c r="B1618" s="30" t="s">
        <v>751</v>
      </c>
      <c r="C1618" s="30" t="s">
        <v>326</v>
      </c>
      <c r="D1618" s="30" t="s">
        <v>292</v>
      </c>
      <c r="E1618" s="34" t="s">
        <v>327</v>
      </c>
      <c r="F1618" s="32">
        <v>80034.75</v>
      </c>
      <c r="G1618" s="33">
        <f t="shared" si="25"/>
        <v>901506246.76999569</v>
      </c>
    </row>
    <row r="1619" spans="1:7" ht="42">
      <c r="A1619" s="30">
        <v>1</v>
      </c>
      <c r="B1619" s="30" t="s">
        <v>752</v>
      </c>
      <c r="C1619" s="30" t="s">
        <v>326</v>
      </c>
      <c r="D1619" s="30" t="s">
        <v>292</v>
      </c>
      <c r="E1619" s="31" t="s">
        <v>327</v>
      </c>
      <c r="F1619" s="32">
        <v>118737.94</v>
      </c>
      <c r="G1619" s="33">
        <f t="shared" si="25"/>
        <v>901506246.76999569</v>
      </c>
    </row>
    <row r="1620" spans="1:7" ht="42">
      <c r="A1620" s="30">
        <v>1</v>
      </c>
      <c r="B1620" s="30" t="s">
        <v>752</v>
      </c>
      <c r="C1620" s="30" t="s">
        <v>326</v>
      </c>
      <c r="D1620" s="30" t="s">
        <v>292</v>
      </c>
      <c r="E1620" s="31" t="s">
        <v>327</v>
      </c>
      <c r="F1620" s="32">
        <v>221693.44</v>
      </c>
      <c r="G1620" s="33">
        <f t="shared" si="25"/>
        <v>901506246.76999569</v>
      </c>
    </row>
    <row r="1621" spans="1:7" ht="31.8">
      <c r="A1621" s="30">
        <v>14</v>
      </c>
      <c r="B1621" s="30" t="s">
        <v>752</v>
      </c>
      <c r="C1621" s="30" t="s">
        <v>66</v>
      </c>
      <c r="D1621" s="30" t="s">
        <v>292</v>
      </c>
      <c r="E1621" s="31" t="s">
        <v>327</v>
      </c>
      <c r="F1621" s="32">
        <v>30000</v>
      </c>
      <c r="G1621" s="33">
        <f t="shared" si="25"/>
        <v>901506246.76999569</v>
      </c>
    </row>
    <row r="1622" spans="1:7" ht="42">
      <c r="A1622" s="30">
        <v>1</v>
      </c>
      <c r="B1622" s="30" t="s">
        <v>752</v>
      </c>
      <c r="C1622" s="30" t="s">
        <v>326</v>
      </c>
      <c r="D1622" s="30" t="s">
        <v>292</v>
      </c>
      <c r="E1622" s="34" t="s">
        <v>327</v>
      </c>
      <c r="F1622" s="32">
        <v>98202.5</v>
      </c>
      <c r="G1622" s="33">
        <f t="shared" si="25"/>
        <v>901506246.76999569</v>
      </c>
    </row>
    <row r="1623" spans="1:7" ht="42">
      <c r="A1623" s="30">
        <v>1</v>
      </c>
      <c r="B1623" s="30" t="s">
        <v>752</v>
      </c>
      <c r="C1623" s="30" t="s">
        <v>326</v>
      </c>
      <c r="D1623" s="30" t="s">
        <v>292</v>
      </c>
      <c r="E1623" s="34" t="s">
        <v>327</v>
      </c>
      <c r="F1623" s="32">
        <v>498902.45</v>
      </c>
      <c r="G1623" s="33">
        <f t="shared" si="25"/>
        <v>901506246.76999569</v>
      </c>
    </row>
    <row r="1624" spans="1:7" ht="31.8">
      <c r="A1624" s="30">
        <v>2</v>
      </c>
      <c r="B1624" s="30" t="s">
        <v>753</v>
      </c>
      <c r="C1624" s="30" t="s">
        <v>360</v>
      </c>
      <c r="D1624" s="30" t="s">
        <v>292</v>
      </c>
      <c r="E1624" s="34" t="s">
        <v>352</v>
      </c>
      <c r="F1624" s="32">
        <v>57780</v>
      </c>
      <c r="G1624" s="33">
        <f t="shared" si="25"/>
        <v>901506246.76999569</v>
      </c>
    </row>
    <row r="1625" spans="1:7" ht="42">
      <c r="A1625" s="30">
        <v>1</v>
      </c>
      <c r="B1625" s="30" t="s">
        <v>754</v>
      </c>
      <c r="C1625" s="30" t="s">
        <v>326</v>
      </c>
      <c r="D1625" s="30" t="s">
        <v>292</v>
      </c>
      <c r="E1625" s="34" t="s">
        <v>327</v>
      </c>
      <c r="F1625" s="32">
        <v>59400</v>
      </c>
      <c r="G1625" s="33">
        <f t="shared" si="25"/>
        <v>901506246.76999569</v>
      </c>
    </row>
    <row r="1626" spans="1:7" ht="42">
      <c r="A1626" s="30">
        <v>1</v>
      </c>
      <c r="B1626" s="30" t="s">
        <v>754</v>
      </c>
      <c r="C1626" s="30" t="s">
        <v>326</v>
      </c>
      <c r="D1626" s="30" t="s">
        <v>292</v>
      </c>
      <c r="E1626" s="31" t="s">
        <v>327</v>
      </c>
      <c r="F1626" s="32">
        <v>411600</v>
      </c>
      <c r="G1626" s="33">
        <f t="shared" si="25"/>
        <v>901506246.76999569</v>
      </c>
    </row>
    <row r="1627" spans="1:7" ht="21.6">
      <c r="A1627" s="30">
        <v>15</v>
      </c>
      <c r="B1627" s="30" t="s">
        <v>755</v>
      </c>
      <c r="C1627" s="30" t="s">
        <v>345</v>
      </c>
      <c r="D1627" s="30" t="s">
        <v>292</v>
      </c>
      <c r="E1627" s="31" t="s">
        <v>293</v>
      </c>
      <c r="F1627" s="32">
        <v>6882.19</v>
      </c>
      <c r="G1627" s="33">
        <f t="shared" si="25"/>
        <v>901506246.76999569</v>
      </c>
    </row>
    <row r="1628" spans="1:7" ht="31.8">
      <c r="A1628" s="30">
        <v>2</v>
      </c>
      <c r="B1628" s="30" t="s">
        <v>755</v>
      </c>
      <c r="C1628" s="30" t="s">
        <v>360</v>
      </c>
      <c r="D1628" s="30" t="s">
        <v>292</v>
      </c>
      <c r="E1628" s="31" t="s">
        <v>293</v>
      </c>
      <c r="F1628" s="32">
        <v>253.83</v>
      </c>
      <c r="G1628" s="33">
        <f t="shared" si="25"/>
        <v>901506246.76999569</v>
      </c>
    </row>
    <row r="1629" spans="1:7" ht="31.8">
      <c r="A1629" s="30">
        <v>12</v>
      </c>
      <c r="B1629" s="30" t="s">
        <v>755</v>
      </c>
      <c r="C1629" s="30" t="s">
        <v>336</v>
      </c>
      <c r="D1629" s="30" t="s">
        <v>292</v>
      </c>
      <c r="E1629" s="31" t="s">
        <v>319</v>
      </c>
      <c r="F1629" s="32">
        <v>2</v>
      </c>
      <c r="G1629" s="33">
        <f t="shared" si="25"/>
        <v>901506246.76999569</v>
      </c>
    </row>
    <row r="1630" spans="1:7" ht="31.8">
      <c r="A1630" s="30">
        <v>5</v>
      </c>
      <c r="B1630" s="30" t="s">
        <v>756</v>
      </c>
      <c r="C1630" s="30" t="s">
        <v>339</v>
      </c>
      <c r="D1630" s="30" t="s">
        <v>292</v>
      </c>
      <c r="E1630" s="31" t="s">
        <v>299</v>
      </c>
      <c r="F1630" s="32">
        <v>698886.92</v>
      </c>
      <c r="G1630" s="33">
        <f t="shared" si="25"/>
        <v>901506246.76999569</v>
      </c>
    </row>
    <row r="1631" spans="1:7" ht="31.8">
      <c r="A1631" s="30">
        <v>5</v>
      </c>
      <c r="B1631" s="30" t="s">
        <v>756</v>
      </c>
      <c r="C1631" s="30" t="s">
        <v>339</v>
      </c>
      <c r="D1631" s="30" t="s">
        <v>292</v>
      </c>
      <c r="E1631" s="31" t="s">
        <v>299</v>
      </c>
      <c r="F1631" s="32">
        <v>588497.30000000005</v>
      </c>
      <c r="G1631" s="33">
        <f t="shared" si="25"/>
        <v>901506246.76999569</v>
      </c>
    </row>
    <row r="1632" spans="1:7" ht="31.8">
      <c r="A1632" s="30">
        <v>5</v>
      </c>
      <c r="B1632" s="30" t="s">
        <v>756</v>
      </c>
      <c r="C1632" s="30" t="s">
        <v>339</v>
      </c>
      <c r="D1632" s="30" t="s">
        <v>292</v>
      </c>
      <c r="E1632" s="31" t="s">
        <v>299</v>
      </c>
      <c r="F1632" s="32">
        <v>127113.25</v>
      </c>
      <c r="G1632" s="33">
        <f t="shared" si="25"/>
        <v>901506246.76999569</v>
      </c>
    </row>
    <row r="1633" spans="1:7" ht="31.8">
      <c r="A1633" s="30">
        <v>4</v>
      </c>
      <c r="B1633" s="30" t="s">
        <v>757</v>
      </c>
      <c r="C1633" s="30" t="s">
        <v>355</v>
      </c>
      <c r="D1633" s="30" t="s">
        <v>292</v>
      </c>
      <c r="E1633" s="31" t="s">
        <v>299</v>
      </c>
      <c r="F1633" s="32">
        <v>133187.63</v>
      </c>
      <c r="G1633" s="33">
        <f t="shared" si="25"/>
        <v>901506246.76999569</v>
      </c>
    </row>
    <row r="1634" spans="1:7" ht="31.8">
      <c r="A1634" s="30">
        <v>5</v>
      </c>
      <c r="B1634" s="30" t="s">
        <v>758</v>
      </c>
      <c r="C1634" s="30" t="s">
        <v>339</v>
      </c>
      <c r="D1634" s="30" t="s">
        <v>292</v>
      </c>
      <c r="E1634" s="31" t="s">
        <v>352</v>
      </c>
      <c r="F1634" s="32">
        <v>6386.4</v>
      </c>
      <c r="G1634" s="33">
        <f t="shared" si="25"/>
        <v>901506246.76999569</v>
      </c>
    </row>
    <row r="1635" spans="1:7" ht="31.8">
      <c r="A1635" s="30">
        <v>2</v>
      </c>
      <c r="B1635" s="30" t="s">
        <v>759</v>
      </c>
      <c r="C1635" s="30" t="s">
        <v>360</v>
      </c>
      <c r="D1635" s="30" t="s">
        <v>292</v>
      </c>
      <c r="E1635" s="31" t="s">
        <v>302</v>
      </c>
      <c r="F1635" s="32">
        <v>0</v>
      </c>
      <c r="G1635" s="33">
        <f t="shared" si="25"/>
        <v>901506246.76999569</v>
      </c>
    </row>
    <row r="1636" spans="1:7" ht="31.8">
      <c r="A1636" s="30">
        <v>12</v>
      </c>
      <c r="B1636" s="30" t="s">
        <v>759</v>
      </c>
      <c r="C1636" s="30" t="s">
        <v>336</v>
      </c>
      <c r="D1636" s="30" t="s">
        <v>292</v>
      </c>
      <c r="E1636" s="31" t="s">
        <v>302</v>
      </c>
      <c r="F1636" s="32">
        <v>20384.03</v>
      </c>
      <c r="G1636" s="33">
        <f t="shared" si="25"/>
        <v>901506246.76999569</v>
      </c>
    </row>
    <row r="1637" spans="1:7" ht="21.6">
      <c r="A1637" s="30">
        <v>3</v>
      </c>
      <c r="B1637" s="30" t="s">
        <v>759</v>
      </c>
      <c r="C1637" s="30" t="s">
        <v>337</v>
      </c>
      <c r="D1637" s="30" t="s">
        <v>292</v>
      </c>
      <c r="E1637" s="31" t="s">
        <v>302</v>
      </c>
      <c r="F1637" s="32">
        <v>1833.76</v>
      </c>
      <c r="G1637" s="33">
        <f t="shared" si="25"/>
        <v>901506246.76999569</v>
      </c>
    </row>
    <row r="1638" spans="1:7" ht="31.8">
      <c r="A1638" s="30">
        <v>2</v>
      </c>
      <c r="B1638" s="30" t="s">
        <v>759</v>
      </c>
      <c r="C1638" s="30" t="s">
        <v>360</v>
      </c>
      <c r="D1638" s="30" t="s">
        <v>292</v>
      </c>
      <c r="E1638" s="31" t="s">
        <v>302</v>
      </c>
      <c r="F1638" s="32">
        <v>621.5</v>
      </c>
      <c r="G1638" s="33">
        <f t="shared" si="25"/>
        <v>901506246.76999569</v>
      </c>
    </row>
    <row r="1639" spans="1:7" ht="28.8">
      <c r="A1639" s="30">
        <v>3</v>
      </c>
      <c r="B1639" s="30" t="s">
        <v>759</v>
      </c>
      <c r="C1639" s="30" t="s">
        <v>337</v>
      </c>
      <c r="D1639" s="30" t="s">
        <v>292</v>
      </c>
      <c r="E1639" s="34" t="s">
        <v>302</v>
      </c>
      <c r="F1639" s="32">
        <v>21559.040000000001</v>
      </c>
      <c r="G1639" s="33">
        <f t="shared" si="25"/>
        <v>901506246.76999569</v>
      </c>
    </row>
    <row r="1640" spans="1:7" ht="21.6">
      <c r="A1640" s="30">
        <v>3</v>
      </c>
      <c r="B1640" s="30" t="s">
        <v>759</v>
      </c>
      <c r="C1640" s="30" t="s">
        <v>337</v>
      </c>
      <c r="D1640" s="30" t="s">
        <v>292</v>
      </c>
      <c r="E1640" s="31" t="s">
        <v>302</v>
      </c>
      <c r="F1640" s="32">
        <v>7929.78</v>
      </c>
      <c r="G1640" s="33">
        <f t="shared" si="25"/>
        <v>901506246.76999569</v>
      </c>
    </row>
    <row r="1641" spans="1:7" ht="42">
      <c r="A1641" s="30">
        <v>13</v>
      </c>
      <c r="B1641" s="30" t="s">
        <v>759</v>
      </c>
      <c r="C1641" s="30" t="s">
        <v>367</v>
      </c>
      <c r="D1641" s="30" t="s">
        <v>292</v>
      </c>
      <c r="E1641" s="31" t="s">
        <v>302</v>
      </c>
      <c r="F1641" s="32">
        <v>3568.31</v>
      </c>
      <c r="G1641" s="33">
        <f t="shared" si="25"/>
        <v>901506246.76999569</v>
      </c>
    </row>
    <row r="1642" spans="1:7" ht="31.8">
      <c r="A1642" s="30">
        <v>4</v>
      </c>
      <c r="B1642" s="30" t="s">
        <v>759</v>
      </c>
      <c r="C1642" s="30" t="s">
        <v>355</v>
      </c>
      <c r="D1642" s="30" t="s">
        <v>292</v>
      </c>
      <c r="E1642" s="31" t="s">
        <v>302</v>
      </c>
      <c r="F1642" s="32">
        <v>2854.65</v>
      </c>
      <c r="G1642" s="33">
        <f t="shared" si="25"/>
        <v>901506246.76999569</v>
      </c>
    </row>
    <row r="1643" spans="1:7" ht="31.8">
      <c r="A1643" s="30">
        <v>12</v>
      </c>
      <c r="B1643" s="30" t="s">
        <v>759</v>
      </c>
      <c r="C1643" s="30" t="s">
        <v>336</v>
      </c>
      <c r="D1643" s="30" t="s">
        <v>292</v>
      </c>
      <c r="E1643" s="31" t="s">
        <v>302</v>
      </c>
      <c r="F1643" s="32">
        <v>2477.86</v>
      </c>
      <c r="G1643" s="33">
        <f t="shared" si="25"/>
        <v>901506246.76999569</v>
      </c>
    </row>
    <row r="1644" spans="1:7" ht="31.8">
      <c r="A1644" s="30">
        <v>12</v>
      </c>
      <c r="B1644" s="30" t="s">
        <v>759</v>
      </c>
      <c r="C1644" s="30" t="s">
        <v>336</v>
      </c>
      <c r="D1644" s="30" t="s">
        <v>292</v>
      </c>
      <c r="E1644" s="31" t="s">
        <v>302</v>
      </c>
      <c r="F1644" s="32">
        <v>15512.62</v>
      </c>
      <c r="G1644" s="33">
        <f t="shared" si="25"/>
        <v>901506246.76999569</v>
      </c>
    </row>
    <row r="1645" spans="1:7" ht="21.6">
      <c r="A1645" s="30">
        <v>3</v>
      </c>
      <c r="B1645" s="30" t="s">
        <v>759</v>
      </c>
      <c r="C1645" s="30" t="s">
        <v>337</v>
      </c>
      <c r="D1645" s="30" t="s">
        <v>292</v>
      </c>
      <c r="E1645" s="31" t="s">
        <v>302</v>
      </c>
      <c r="F1645" s="32">
        <v>4014.22</v>
      </c>
      <c r="G1645" s="33">
        <f t="shared" si="25"/>
        <v>901506246.76999569</v>
      </c>
    </row>
    <row r="1646" spans="1:7" ht="31.8">
      <c r="A1646" s="30">
        <v>2</v>
      </c>
      <c r="B1646" s="30" t="s">
        <v>759</v>
      </c>
      <c r="C1646" s="30" t="s">
        <v>360</v>
      </c>
      <c r="D1646" s="30" t="s">
        <v>292</v>
      </c>
      <c r="E1646" s="31" t="s">
        <v>302</v>
      </c>
      <c r="F1646" s="32">
        <v>1585.39</v>
      </c>
      <c r="G1646" s="33">
        <f t="shared" si="25"/>
        <v>901506246.76999569</v>
      </c>
    </row>
    <row r="1647" spans="1:7" ht="21.6">
      <c r="A1647" s="30">
        <v>3</v>
      </c>
      <c r="B1647" s="30" t="s">
        <v>759</v>
      </c>
      <c r="C1647" s="30" t="s">
        <v>337</v>
      </c>
      <c r="D1647" s="30" t="s">
        <v>292</v>
      </c>
      <c r="E1647" s="31" t="s">
        <v>302</v>
      </c>
      <c r="F1647" s="32">
        <v>2849.77</v>
      </c>
      <c r="G1647" s="33">
        <f t="shared" si="25"/>
        <v>901506246.76999569</v>
      </c>
    </row>
    <row r="1648" spans="1:7" ht="21.6">
      <c r="A1648" s="30">
        <v>3</v>
      </c>
      <c r="B1648" s="30" t="s">
        <v>759</v>
      </c>
      <c r="C1648" s="30" t="s">
        <v>337</v>
      </c>
      <c r="D1648" s="30" t="s">
        <v>292</v>
      </c>
      <c r="E1648" s="31" t="s">
        <v>302</v>
      </c>
      <c r="F1648" s="32">
        <v>21559.040000000001</v>
      </c>
      <c r="G1648" s="33">
        <f t="shared" si="25"/>
        <v>901506246.76999569</v>
      </c>
    </row>
    <row r="1649" spans="1:7" ht="21.6">
      <c r="A1649" s="30">
        <v>3</v>
      </c>
      <c r="B1649" s="30" t="s">
        <v>759</v>
      </c>
      <c r="C1649" s="30" t="s">
        <v>337</v>
      </c>
      <c r="D1649" s="30" t="s">
        <v>292</v>
      </c>
      <c r="E1649" s="31" t="s">
        <v>302</v>
      </c>
      <c r="F1649" s="32">
        <v>3667.52</v>
      </c>
      <c r="G1649" s="33">
        <f t="shared" si="25"/>
        <v>901506246.76999569</v>
      </c>
    </row>
    <row r="1650" spans="1:7" ht="31.8">
      <c r="A1650" s="30">
        <v>7</v>
      </c>
      <c r="B1650" s="30" t="s">
        <v>759</v>
      </c>
      <c r="C1650" s="30" t="s">
        <v>359</v>
      </c>
      <c r="D1650" s="30" t="s">
        <v>292</v>
      </c>
      <c r="E1650" s="31" t="s">
        <v>302</v>
      </c>
      <c r="F1650" s="32">
        <v>1531.45</v>
      </c>
      <c r="G1650" s="33">
        <f t="shared" si="25"/>
        <v>901506246.76999569</v>
      </c>
    </row>
    <row r="1651" spans="1:7" ht="31.8">
      <c r="A1651" s="30">
        <v>12</v>
      </c>
      <c r="B1651" s="30" t="s">
        <v>759</v>
      </c>
      <c r="C1651" s="30" t="s">
        <v>336</v>
      </c>
      <c r="D1651" s="30" t="s">
        <v>292</v>
      </c>
      <c r="E1651" s="31" t="s">
        <v>302</v>
      </c>
      <c r="F1651" s="32">
        <v>7434.11</v>
      </c>
      <c r="G1651" s="33">
        <f t="shared" si="25"/>
        <v>901506246.76999569</v>
      </c>
    </row>
    <row r="1652" spans="1:7" ht="42">
      <c r="A1652" s="30">
        <v>1</v>
      </c>
      <c r="B1652" s="30" t="s">
        <v>759</v>
      </c>
      <c r="C1652" s="30" t="s">
        <v>326</v>
      </c>
      <c r="D1652" s="30" t="s">
        <v>292</v>
      </c>
      <c r="E1652" s="31" t="s">
        <v>302</v>
      </c>
      <c r="F1652" s="32">
        <v>2257.1999999999998</v>
      </c>
      <c r="G1652" s="33">
        <f t="shared" si="25"/>
        <v>901506246.76999569</v>
      </c>
    </row>
    <row r="1653" spans="1:7" ht="42">
      <c r="A1653" s="30">
        <v>1</v>
      </c>
      <c r="B1653" s="30" t="s">
        <v>759</v>
      </c>
      <c r="C1653" s="30" t="s">
        <v>326</v>
      </c>
      <c r="D1653" s="30" t="s">
        <v>292</v>
      </c>
      <c r="E1653" s="31" t="s">
        <v>302</v>
      </c>
      <c r="F1653" s="32">
        <v>5705.37</v>
      </c>
      <c r="G1653" s="33">
        <f t="shared" si="25"/>
        <v>901506246.76999569</v>
      </c>
    </row>
    <row r="1654" spans="1:7" ht="31.8">
      <c r="A1654" s="30">
        <v>4</v>
      </c>
      <c r="B1654" s="30" t="s">
        <v>759</v>
      </c>
      <c r="C1654" s="30" t="s">
        <v>355</v>
      </c>
      <c r="D1654" s="30" t="s">
        <v>292</v>
      </c>
      <c r="E1654" s="31" t="s">
        <v>302</v>
      </c>
      <c r="F1654" s="32">
        <v>1288.2</v>
      </c>
      <c r="G1654" s="33">
        <f t="shared" si="25"/>
        <v>901506246.76999569</v>
      </c>
    </row>
    <row r="1655" spans="1:7" ht="31.8">
      <c r="A1655" s="30">
        <v>57</v>
      </c>
      <c r="B1655" s="30" t="s">
        <v>759</v>
      </c>
      <c r="C1655" s="30" t="s">
        <v>403</v>
      </c>
      <c r="D1655" s="30" t="s">
        <v>292</v>
      </c>
      <c r="E1655" s="31" t="s">
        <v>302</v>
      </c>
      <c r="F1655" s="32">
        <v>9103.1200000000008</v>
      </c>
      <c r="G1655" s="33">
        <f t="shared" si="25"/>
        <v>901506246.76999569</v>
      </c>
    </row>
    <row r="1656" spans="1:7" ht="31.8">
      <c r="A1656" s="30">
        <v>12</v>
      </c>
      <c r="B1656" s="30" t="s">
        <v>759</v>
      </c>
      <c r="C1656" s="30" t="s">
        <v>336</v>
      </c>
      <c r="D1656" s="30" t="s">
        <v>292</v>
      </c>
      <c r="E1656" s="31" t="s">
        <v>302</v>
      </c>
      <c r="F1656" s="32">
        <v>10903.48</v>
      </c>
      <c r="G1656" s="33">
        <f t="shared" si="25"/>
        <v>901506246.76999569</v>
      </c>
    </row>
    <row r="1657" spans="1:7" ht="31.8">
      <c r="A1657" s="30">
        <v>8</v>
      </c>
      <c r="B1657" s="30" t="s">
        <v>759</v>
      </c>
      <c r="C1657" s="30" t="s">
        <v>335</v>
      </c>
      <c r="D1657" s="30" t="s">
        <v>292</v>
      </c>
      <c r="E1657" s="31" t="s">
        <v>302</v>
      </c>
      <c r="F1657" s="32">
        <v>1437.27</v>
      </c>
      <c r="G1657" s="33">
        <f t="shared" si="25"/>
        <v>901506246.76999569</v>
      </c>
    </row>
    <row r="1658" spans="1:7" ht="31.8">
      <c r="A1658" s="30">
        <v>8</v>
      </c>
      <c r="B1658" s="30" t="s">
        <v>759</v>
      </c>
      <c r="C1658" s="30" t="s">
        <v>335</v>
      </c>
      <c r="D1658" s="30" t="s">
        <v>292</v>
      </c>
      <c r="E1658" s="31" t="s">
        <v>302</v>
      </c>
      <c r="F1658" s="32">
        <v>2017.13</v>
      </c>
      <c r="G1658" s="33">
        <f t="shared" si="25"/>
        <v>901506246.76999569</v>
      </c>
    </row>
    <row r="1659" spans="1:7" ht="31.8">
      <c r="A1659" s="30">
        <v>12</v>
      </c>
      <c r="B1659" s="30" t="s">
        <v>759</v>
      </c>
      <c r="C1659" s="30" t="s">
        <v>336</v>
      </c>
      <c r="D1659" s="30" t="s">
        <v>292</v>
      </c>
      <c r="E1659" s="31" t="s">
        <v>302</v>
      </c>
      <c r="F1659" s="32">
        <v>5649.98</v>
      </c>
      <c r="G1659" s="33">
        <f t="shared" si="25"/>
        <v>901506246.76999569</v>
      </c>
    </row>
    <row r="1660" spans="1:7" ht="31.8">
      <c r="A1660" s="30">
        <v>8</v>
      </c>
      <c r="B1660" s="30" t="s">
        <v>759</v>
      </c>
      <c r="C1660" s="30" t="s">
        <v>335</v>
      </c>
      <c r="D1660" s="30" t="s">
        <v>292</v>
      </c>
      <c r="E1660" s="31" t="s">
        <v>302</v>
      </c>
      <c r="F1660" s="32">
        <v>2874.54</v>
      </c>
      <c r="G1660" s="33">
        <f t="shared" si="25"/>
        <v>901506246.76999569</v>
      </c>
    </row>
    <row r="1661" spans="1:7" ht="31.8">
      <c r="A1661" s="30">
        <v>12</v>
      </c>
      <c r="B1661" s="30" t="s">
        <v>759</v>
      </c>
      <c r="C1661" s="30" t="s">
        <v>336</v>
      </c>
      <c r="D1661" s="30" t="s">
        <v>292</v>
      </c>
      <c r="E1661" s="31" t="s">
        <v>302</v>
      </c>
      <c r="F1661" s="32">
        <v>9177.4599999999991</v>
      </c>
      <c r="G1661" s="33">
        <f t="shared" si="25"/>
        <v>901506246.76999569</v>
      </c>
    </row>
    <row r="1662" spans="1:7" ht="31.8">
      <c r="A1662" s="30">
        <v>7</v>
      </c>
      <c r="B1662" s="30" t="s">
        <v>759</v>
      </c>
      <c r="C1662" s="30" t="s">
        <v>359</v>
      </c>
      <c r="D1662" s="30" t="s">
        <v>292</v>
      </c>
      <c r="E1662" s="31" t="s">
        <v>302</v>
      </c>
      <c r="F1662" s="32">
        <v>4395.13</v>
      </c>
      <c r="G1662" s="33">
        <f t="shared" si="25"/>
        <v>901506246.76999569</v>
      </c>
    </row>
    <row r="1663" spans="1:7" ht="31.8">
      <c r="A1663" s="30">
        <v>12</v>
      </c>
      <c r="B1663" s="30" t="s">
        <v>759</v>
      </c>
      <c r="C1663" s="30" t="s">
        <v>336</v>
      </c>
      <c r="D1663" s="30" t="s">
        <v>292</v>
      </c>
      <c r="E1663" s="31" t="s">
        <v>302</v>
      </c>
      <c r="F1663" s="32">
        <v>3072.7</v>
      </c>
      <c r="G1663" s="33">
        <f t="shared" si="25"/>
        <v>901506246.76999569</v>
      </c>
    </row>
    <row r="1664" spans="1:7" ht="21.6">
      <c r="A1664" s="30">
        <v>3</v>
      </c>
      <c r="B1664" s="30" t="s">
        <v>759</v>
      </c>
      <c r="C1664" s="30" t="s">
        <v>337</v>
      </c>
      <c r="D1664" s="30" t="s">
        <v>292</v>
      </c>
      <c r="E1664" s="31" t="s">
        <v>302</v>
      </c>
      <c r="F1664" s="32">
        <v>4322.25</v>
      </c>
      <c r="G1664" s="33">
        <f t="shared" si="25"/>
        <v>901506246.76999569</v>
      </c>
    </row>
    <row r="1665" spans="1:7" ht="31.8">
      <c r="A1665" s="30">
        <v>2</v>
      </c>
      <c r="B1665" s="30" t="s">
        <v>760</v>
      </c>
      <c r="C1665" s="30" t="s">
        <v>360</v>
      </c>
      <c r="D1665" s="30" t="s">
        <v>292</v>
      </c>
      <c r="E1665" s="31" t="s">
        <v>302</v>
      </c>
      <c r="F1665" s="32">
        <v>6573</v>
      </c>
      <c r="G1665" s="33">
        <f t="shared" si="25"/>
        <v>901506246.76999569</v>
      </c>
    </row>
    <row r="1666" spans="1:7" ht="31.8">
      <c r="A1666" s="30">
        <v>8</v>
      </c>
      <c r="B1666" s="30" t="s">
        <v>760</v>
      </c>
      <c r="C1666" s="30" t="s">
        <v>335</v>
      </c>
      <c r="D1666" s="30" t="s">
        <v>292</v>
      </c>
      <c r="E1666" s="31" t="s">
        <v>302</v>
      </c>
      <c r="F1666" s="32">
        <v>4746</v>
      </c>
      <c r="G1666" s="33">
        <f t="shared" si="25"/>
        <v>901506246.76999569</v>
      </c>
    </row>
    <row r="1667" spans="1:7" ht="31.8">
      <c r="A1667" s="30">
        <v>7</v>
      </c>
      <c r="B1667" s="30" t="s">
        <v>760</v>
      </c>
      <c r="C1667" s="30" t="s">
        <v>359</v>
      </c>
      <c r="D1667" s="30" t="s">
        <v>292</v>
      </c>
      <c r="E1667" s="31" t="s">
        <v>302</v>
      </c>
      <c r="F1667" s="32">
        <v>1469</v>
      </c>
      <c r="G1667" s="33">
        <f t="shared" ref="G1667:G1730" si="26">SUM($F$2:$F$100000)</f>
        <v>901506246.76999569</v>
      </c>
    </row>
    <row r="1668" spans="1:7" ht="42">
      <c r="A1668" s="30">
        <v>5</v>
      </c>
      <c r="B1668" s="30" t="s">
        <v>761</v>
      </c>
      <c r="C1668" s="30" t="s">
        <v>339</v>
      </c>
      <c r="D1668" s="30" t="s">
        <v>292</v>
      </c>
      <c r="E1668" s="31" t="s">
        <v>319</v>
      </c>
      <c r="F1668" s="32">
        <v>5767.64</v>
      </c>
      <c r="G1668" s="33">
        <f t="shared" si="26"/>
        <v>901506246.76999569</v>
      </c>
    </row>
    <row r="1669" spans="1:7" ht="42">
      <c r="A1669" s="30">
        <v>5</v>
      </c>
      <c r="B1669" s="30" t="s">
        <v>761</v>
      </c>
      <c r="C1669" s="30" t="s">
        <v>339</v>
      </c>
      <c r="D1669" s="30" t="s">
        <v>292</v>
      </c>
      <c r="E1669" s="31" t="s">
        <v>352</v>
      </c>
      <c r="F1669" s="32">
        <v>4624.55</v>
      </c>
      <c r="G1669" s="33">
        <f t="shared" si="26"/>
        <v>901506246.76999569</v>
      </c>
    </row>
    <row r="1670" spans="1:7" ht="42">
      <c r="A1670" s="30">
        <v>5</v>
      </c>
      <c r="B1670" s="30" t="s">
        <v>761</v>
      </c>
      <c r="C1670" s="30" t="s">
        <v>339</v>
      </c>
      <c r="D1670" s="30" t="s">
        <v>292</v>
      </c>
      <c r="E1670" s="31" t="s">
        <v>352</v>
      </c>
      <c r="F1670" s="32">
        <v>55575</v>
      </c>
      <c r="G1670" s="33">
        <f t="shared" si="26"/>
        <v>901506246.76999569</v>
      </c>
    </row>
    <row r="1671" spans="1:7" ht="31.8">
      <c r="A1671" s="30">
        <v>7</v>
      </c>
      <c r="B1671" s="30" t="s">
        <v>762</v>
      </c>
      <c r="C1671" s="30" t="s">
        <v>359</v>
      </c>
      <c r="D1671" s="30" t="s">
        <v>292</v>
      </c>
      <c r="E1671" s="31" t="s">
        <v>352</v>
      </c>
      <c r="F1671" s="32">
        <v>41285.89</v>
      </c>
      <c r="G1671" s="33">
        <f t="shared" si="26"/>
        <v>901506246.76999569</v>
      </c>
    </row>
    <row r="1672" spans="1:7" ht="31.8">
      <c r="A1672" s="30">
        <v>7</v>
      </c>
      <c r="B1672" s="30" t="s">
        <v>762</v>
      </c>
      <c r="C1672" s="30" t="s">
        <v>359</v>
      </c>
      <c r="D1672" s="30" t="s">
        <v>292</v>
      </c>
      <c r="E1672" s="31" t="s">
        <v>352</v>
      </c>
      <c r="F1672" s="32">
        <v>166324.76</v>
      </c>
      <c r="G1672" s="33">
        <f t="shared" si="26"/>
        <v>901506246.76999569</v>
      </c>
    </row>
    <row r="1673" spans="1:7" ht="42">
      <c r="A1673" s="30">
        <v>1</v>
      </c>
      <c r="B1673" s="30" t="s">
        <v>763</v>
      </c>
      <c r="C1673" s="30" t="s">
        <v>326</v>
      </c>
      <c r="D1673" s="30" t="s">
        <v>292</v>
      </c>
      <c r="E1673" s="31" t="s">
        <v>293</v>
      </c>
      <c r="F1673" s="32">
        <v>59407.41</v>
      </c>
      <c r="G1673" s="33">
        <f t="shared" si="26"/>
        <v>901506246.76999569</v>
      </c>
    </row>
    <row r="1674" spans="1:7" ht="42">
      <c r="A1674" s="30">
        <v>1</v>
      </c>
      <c r="B1674" s="30" t="s">
        <v>764</v>
      </c>
      <c r="C1674" s="30" t="s">
        <v>326</v>
      </c>
      <c r="D1674" s="30" t="s">
        <v>292</v>
      </c>
      <c r="E1674" s="31" t="s">
        <v>293</v>
      </c>
      <c r="F1674" s="32">
        <v>35632</v>
      </c>
      <c r="G1674" s="33">
        <f t="shared" si="26"/>
        <v>901506246.76999569</v>
      </c>
    </row>
    <row r="1675" spans="1:7" ht="42">
      <c r="A1675" s="30">
        <v>1</v>
      </c>
      <c r="B1675" s="30" t="s">
        <v>765</v>
      </c>
      <c r="C1675" s="30" t="s">
        <v>326</v>
      </c>
      <c r="D1675" s="30" t="s">
        <v>292</v>
      </c>
      <c r="E1675" s="31" t="s">
        <v>327</v>
      </c>
      <c r="F1675" s="32">
        <v>40799.03</v>
      </c>
      <c r="G1675" s="33">
        <f t="shared" si="26"/>
        <v>901506246.76999569</v>
      </c>
    </row>
    <row r="1676" spans="1:7" ht="31.8">
      <c r="A1676" s="30">
        <v>2</v>
      </c>
      <c r="B1676" s="30" t="s">
        <v>766</v>
      </c>
      <c r="C1676" s="30" t="s">
        <v>360</v>
      </c>
      <c r="D1676" s="30" t="s">
        <v>292</v>
      </c>
      <c r="E1676" s="31" t="s">
        <v>352</v>
      </c>
      <c r="F1676" s="32">
        <v>54253.53</v>
      </c>
      <c r="G1676" s="33">
        <f t="shared" si="26"/>
        <v>901506246.76999569</v>
      </c>
    </row>
    <row r="1677" spans="1:7" ht="21.6">
      <c r="A1677" s="30">
        <v>6</v>
      </c>
      <c r="B1677" s="30" t="s">
        <v>767</v>
      </c>
      <c r="C1677" s="30" t="s">
        <v>357</v>
      </c>
      <c r="D1677" s="30" t="s">
        <v>292</v>
      </c>
      <c r="E1677" s="31" t="s">
        <v>352</v>
      </c>
      <c r="F1677" s="32">
        <v>22387.48</v>
      </c>
      <c r="G1677" s="33">
        <f t="shared" si="26"/>
        <v>901506246.76999569</v>
      </c>
    </row>
    <row r="1678" spans="1:7" ht="21.6">
      <c r="A1678" s="30">
        <v>6</v>
      </c>
      <c r="B1678" s="30" t="s">
        <v>767</v>
      </c>
      <c r="C1678" s="30" t="s">
        <v>357</v>
      </c>
      <c r="D1678" s="30" t="s">
        <v>292</v>
      </c>
      <c r="E1678" s="31" t="s">
        <v>352</v>
      </c>
      <c r="F1678" s="30">
        <v>22395.03</v>
      </c>
      <c r="G1678" s="33">
        <f t="shared" si="26"/>
        <v>901506246.76999569</v>
      </c>
    </row>
    <row r="1679" spans="1:7" ht="21.6">
      <c r="A1679" s="30">
        <v>6</v>
      </c>
      <c r="B1679" s="30" t="s">
        <v>767</v>
      </c>
      <c r="C1679" s="30" t="s">
        <v>357</v>
      </c>
      <c r="D1679" s="30" t="s">
        <v>292</v>
      </c>
      <c r="E1679" s="31" t="s">
        <v>352</v>
      </c>
      <c r="F1679" s="32">
        <v>55134.89</v>
      </c>
      <c r="G1679" s="33">
        <f t="shared" si="26"/>
        <v>901506246.76999569</v>
      </c>
    </row>
    <row r="1680" spans="1:7" ht="42">
      <c r="A1680" s="30">
        <v>1</v>
      </c>
      <c r="B1680" s="30" t="s">
        <v>768</v>
      </c>
      <c r="C1680" s="30" t="s">
        <v>326</v>
      </c>
      <c r="D1680" s="30" t="s">
        <v>292</v>
      </c>
      <c r="E1680" s="31" t="s">
        <v>327</v>
      </c>
      <c r="F1680" s="32">
        <v>24200</v>
      </c>
      <c r="G1680" s="33">
        <f t="shared" si="26"/>
        <v>901506246.76999569</v>
      </c>
    </row>
    <row r="1681" spans="1:7" ht="42">
      <c r="A1681" s="30">
        <v>1</v>
      </c>
      <c r="B1681" s="30" t="s">
        <v>768</v>
      </c>
      <c r="C1681" s="30" t="s">
        <v>326</v>
      </c>
      <c r="D1681" s="30" t="s">
        <v>292</v>
      </c>
      <c r="E1681" s="31" t="s">
        <v>293</v>
      </c>
      <c r="F1681" s="32">
        <v>650</v>
      </c>
      <c r="G1681" s="33">
        <f t="shared" si="26"/>
        <v>901506246.76999569</v>
      </c>
    </row>
    <row r="1682" spans="1:7" ht="42">
      <c r="A1682" s="30">
        <v>1</v>
      </c>
      <c r="B1682" s="30" t="s">
        <v>768</v>
      </c>
      <c r="C1682" s="30" t="s">
        <v>326</v>
      </c>
      <c r="D1682" s="30" t="s">
        <v>292</v>
      </c>
      <c r="E1682" s="31" t="s">
        <v>327</v>
      </c>
      <c r="F1682" s="32">
        <v>22400</v>
      </c>
      <c r="G1682" s="33">
        <f t="shared" si="26"/>
        <v>901506246.76999569</v>
      </c>
    </row>
    <row r="1683" spans="1:7" ht="31.8">
      <c r="A1683" s="30">
        <v>14</v>
      </c>
      <c r="B1683" s="30" t="s">
        <v>769</v>
      </c>
      <c r="C1683" s="30" t="s">
        <v>66</v>
      </c>
      <c r="D1683" s="30" t="s">
        <v>292</v>
      </c>
      <c r="E1683" s="31" t="s">
        <v>327</v>
      </c>
      <c r="F1683" s="32">
        <v>0.01</v>
      </c>
      <c r="G1683" s="33">
        <f t="shared" si="26"/>
        <v>901506246.76999569</v>
      </c>
    </row>
    <row r="1684" spans="1:7" ht="31.8">
      <c r="A1684" s="30">
        <v>5</v>
      </c>
      <c r="B1684" s="30" t="s">
        <v>770</v>
      </c>
      <c r="C1684" s="30" t="s">
        <v>339</v>
      </c>
      <c r="D1684" s="30" t="s">
        <v>292</v>
      </c>
      <c r="E1684" s="31" t="s">
        <v>327</v>
      </c>
      <c r="F1684" s="32">
        <v>0.1</v>
      </c>
      <c r="G1684" s="33">
        <f t="shared" si="26"/>
        <v>901506246.76999569</v>
      </c>
    </row>
    <row r="1685" spans="1:7" ht="31.8">
      <c r="A1685" s="30">
        <v>5</v>
      </c>
      <c r="B1685" s="30" t="s">
        <v>770</v>
      </c>
      <c r="C1685" s="30" t="s">
        <v>339</v>
      </c>
      <c r="D1685" s="30" t="s">
        <v>292</v>
      </c>
      <c r="E1685" s="31" t="s">
        <v>327</v>
      </c>
      <c r="F1685" s="32">
        <v>15.37</v>
      </c>
      <c r="G1685" s="33">
        <f t="shared" si="26"/>
        <v>901506246.76999569</v>
      </c>
    </row>
    <row r="1686" spans="1:7" ht="42">
      <c r="A1686" s="30">
        <v>1</v>
      </c>
      <c r="B1686" s="30" t="s">
        <v>770</v>
      </c>
      <c r="C1686" s="30" t="s">
        <v>326</v>
      </c>
      <c r="D1686" s="30" t="s">
        <v>292</v>
      </c>
      <c r="E1686" s="31" t="s">
        <v>327</v>
      </c>
      <c r="F1686" s="32">
        <v>3087.14</v>
      </c>
      <c r="G1686" s="33">
        <f t="shared" si="26"/>
        <v>901506246.76999569</v>
      </c>
    </row>
    <row r="1687" spans="1:7" ht="42">
      <c r="A1687" s="30">
        <v>13</v>
      </c>
      <c r="B1687" s="30" t="s">
        <v>770</v>
      </c>
      <c r="C1687" s="30" t="s">
        <v>367</v>
      </c>
      <c r="D1687" s="30" t="s">
        <v>292</v>
      </c>
      <c r="E1687" s="31" t="s">
        <v>327</v>
      </c>
      <c r="F1687" s="32">
        <v>13877.22</v>
      </c>
      <c r="G1687" s="33">
        <f t="shared" si="26"/>
        <v>901506246.76999569</v>
      </c>
    </row>
    <row r="1688" spans="1:7" ht="42">
      <c r="A1688" s="30">
        <v>1</v>
      </c>
      <c r="B1688" s="30" t="s">
        <v>770</v>
      </c>
      <c r="C1688" s="30" t="s">
        <v>326</v>
      </c>
      <c r="D1688" s="30" t="s">
        <v>292</v>
      </c>
      <c r="E1688" s="31" t="s">
        <v>327</v>
      </c>
      <c r="F1688" s="32">
        <v>20625.349999999999</v>
      </c>
      <c r="G1688" s="33">
        <f t="shared" si="26"/>
        <v>901506246.76999569</v>
      </c>
    </row>
    <row r="1689" spans="1:7" ht="42">
      <c r="A1689" s="30">
        <v>13</v>
      </c>
      <c r="B1689" s="30" t="s">
        <v>770</v>
      </c>
      <c r="C1689" s="30" t="s">
        <v>367</v>
      </c>
      <c r="D1689" s="30" t="s">
        <v>292</v>
      </c>
      <c r="E1689" s="31" t="s">
        <v>327</v>
      </c>
      <c r="F1689" s="32">
        <v>84440</v>
      </c>
      <c r="G1689" s="33">
        <f t="shared" si="26"/>
        <v>901506246.76999569</v>
      </c>
    </row>
    <row r="1690" spans="1:7" ht="42">
      <c r="A1690" s="30">
        <v>13</v>
      </c>
      <c r="B1690" s="30" t="s">
        <v>770</v>
      </c>
      <c r="C1690" s="30" t="s">
        <v>367</v>
      </c>
      <c r="D1690" s="30" t="s">
        <v>292</v>
      </c>
      <c r="E1690" s="31" t="s">
        <v>327</v>
      </c>
      <c r="F1690" s="32">
        <v>84439.52</v>
      </c>
      <c r="G1690" s="33">
        <f t="shared" si="26"/>
        <v>901506246.76999569</v>
      </c>
    </row>
    <row r="1691" spans="1:7" ht="31.8">
      <c r="A1691" s="30">
        <v>14</v>
      </c>
      <c r="B1691" s="30" t="s">
        <v>771</v>
      </c>
      <c r="C1691" s="30" t="s">
        <v>66</v>
      </c>
      <c r="D1691" s="30" t="s">
        <v>292</v>
      </c>
      <c r="E1691" s="31" t="s">
        <v>327</v>
      </c>
      <c r="F1691" s="32">
        <v>0</v>
      </c>
      <c r="G1691" s="33">
        <f t="shared" si="26"/>
        <v>901506246.76999569</v>
      </c>
    </row>
    <row r="1692" spans="1:7" ht="42">
      <c r="A1692" s="30">
        <v>13</v>
      </c>
      <c r="B1692" s="30" t="s">
        <v>772</v>
      </c>
      <c r="C1692" s="30" t="s">
        <v>367</v>
      </c>
      <c r="D1692" s="30" t="s">
        <v>292</v>
      </c>
      <c r="E1692" s="31" t="s">
        <v>327</v>
      </c>
      <c r="F1692" s="32">
        <v>82260.259999999995</v>
      </c>
      <c r="G1692" s="33">
        <f t="shared" si="26"/>
        <v>901506246.76999569</v>
      </c>
    </row>
    <row r="1693" spans="1:7" ht="42">
      <c r="A1693" s="30">
        <v>13</v>
      </c>
      <c r="B1693" s="30" t="s">
        <v>772</v>
      </c>
      <c r="C1693" s="30" t="s">
        <v>367</v>
      </c>
      <c r="D1693" s="30" t="s">
        <v>292</v>
      </c>
      <c r="E1693" s="31" t="s">
        <v>327</v>
      </c>
      <c r="F1693" s="32">
        <v>381451.49</v>
      </c>
      <c r="G1693" s="33">
        <f t="shared" si="26"/>
        <v>901506246.76999569</v>
      </c>
    </row>
    <row r="1694" spans="1:7" ht="42">
      <c r="A1694" s="30">
        <v>13</v>
      </c>
      <c r="B1694" s="30" t="s">
        <v>772</v>
      </c>
      <c r="C1694" s="30" t="s">
        <v>367</v>
      </c>
      <c r="D1694" s="30" t="s">
        <v>292</v>
      </c>
      <c r="E1694" s="31" t="s">
        <v>327</v>
      </c>
      <c r="F1694" s="32">
        <v>398375.18</v>
      </c>
      <c r="G1694" s="33">
        <f t="shared" si="26"/>
        <v>901506246.76999569</v>
      </c>
    </row>
    <row r="1695" spans="1:7" ht="52.2">
      <c r="A1695" s="30">
        <v>2</v>
      </c>
      <c r="B1695" s="30" t="s">
        <v>773</v>
      </c>
      <c r="C1695" s="30" t="s">
        <v>360</v>
      </c>
      <c r="D1695" s="30" t="s">
        <v>292</v>
      </c>
      <c r="E1695" s="31" t="s">
        <v>302</v>
      </c>
      <c r="F1695" s="32">
        <v>92945.29</v>
      </c>
      <c r="G1695" s="33">
        <f t="shared" si="26"/>
        <v>901506246.76999569</v>
      </c>
    </row>
    <row r="1696" spans="1:7" ht="52.2">
      <c r="A1696" s="30">
        <v>2</v>
      </c>
      <c r="B1696" s="30" t="s">
        <v>773</v>
      </c>
      <c r="C1696" s="30" t="s">
        <v>360</v>
      </c>
      <c r="D1696" s="30" t="s">
        <v>292</v>
      </c>
      <c r="E1696" s="31" t="s">
        <v>302</v>
      </c>
      <c r="F1696" s="32">
        <v>14757.18</v>
      </c>
      <c r="G1696" s="33">
        <f t="shared" si="26"/>
        <v>901506246.76999569</v>
      </c>
    </row>
    <row r="1697" spans="1:7" ht="31.8">
      <c r="A1697" s="30">
        <v>15</v>
      </c>
      <c r="B1697" s="30" t="s">
        <v>774</v>
      </c>
      <c r="C1697" s="30" t="s">
        <v>345</v>
      </c>
      <c r="D1697" s="30" t="s">
        <v>292</v>
      </c>
      <c r="E1697" s="31" t="s">
        <v>327</v>
      </c>
      <c r="F1697" s="32">
        <v>0</v>
      </c>
      <c r="G1697" s="33">
        <f t="shared" si="26"/>
        <v>901506246.76999569</v>
      </c>
    </row>
    <row r="1698" spans="1:7" ht="42">
      <c r="A1698" s="30">
        <v>13</v>
      </c>
      <c r="B1698" s="30" t="s">
        <v>774</v>
      </c>
      <c r="C1698" s="30" t="s">
        <v>367</v>
      </c>
      <c r="D1698" s="30" t="s">
        <v>292</v>
      </c>
      <c r="E1698" s="31" t="s">
        <v>327</v>
      </c>
      <c r="F1698" s="30">
        <v>305497.2</v>
      </c>
      <c r="G1698" s="33">
        <f t="shared" si="26"/>
        <v>901506246.76999569</v>
      </c>
    </row>
    <row r="1699" spans="1:7" ht="42">
      <c r="A1699" s="30">
        <v>13</v>
      </c>
      <c r="B1699" s="30" t="s">
        <v>774</v>
      </c>
      <c r="C1699" s="30" t="s">
        <v>367</v>
      </c>
      <c r="D1699" s="30" t="s">
        <v>292</v>
      </c>
      <c r="E1699" s="31" t="s">
        <v>327</v>
      </c>
      <c r="F1699" s="30">
        <v>73412.350000000006</v>
      </c>
      <c r="G1699" s="33">
        <f t="shared" si="26"/>
        <v>901506246.76999569</v>
      </c>
    </row>
    <row r="1700" spans="1:7" ht="42">
      <c r="A1700" s="30">
        <v>3</v>
      </c>
      <c r="B1700" s="30" t="s">
        <v>775</v>
      </c>
      <c r="C1700" s="30" t="s">
        <v>337</v>
      </c>
      <c r="D1700" s="30" t="s">
        <v>292</v>
      </c>
      <c r="E1700" s="31" t="s">
        <v>302</v>
      </c>
      <c r="F1700" s="32">
        <v>9040</v>
      </c>
      <c r="G1700" s="33">
        <f t="shared" si="26"/>
        <v>901506246.76999569</v>
      </c>
    </row>
    <row r="1701" spans="1:7" ht="21.6">
      <c r="A1701" s="30">
        <v>5</v>
      </c>
      <c r="B1701" s="30" t="s">
        <v>776</v>
      </c>
      <c r="C1701" s="30" t="s">
        <v>339</v>
      </c>
      <c r="D1701" s="30" t="s">
        <v>292</v>
      </c>
      <c r="E1701" s="31" t="s">
        <v>327</v>
      </c>
      <c r="F1701" s="32">
        <v>1046.18</v>
      </c>
      <c r="G1701" s="33">
        <f t="shared" si="26"/>
        <v>901506246.76999569</v>
      </c>
    </row>
    <row r="1702" spans="1:7" ht="31.8">
      <c r="A1702" s="30">
        <v>2</v>
      </c>
      <c r="B1702" s="30" t="s">
        <v>777</v>
      </c>
      <c r="C1702" s="30" t="s">
        <v>360</v>
      </c>
      <c r="D1702" s="30" t="s">
        <v>292</v>
      </c>
      <c r="E1702" s="31" t="s">
        <v>302</v>
      </c>
      <c r="F1702" s="30">
        <v>0</v>
      </c>
      <c r="G1702" s="33">
        <f t="shared" si="26"/>
        <v>901506246.76999569</v>
      </c>
    </row>
    <row r="1703" spans="1:7" ht="21.6">
      <c r="A1703" s="30">
        <v>18</v>
      </c>
      <c r="B1703" s="30" t="s">
        <v>777</v>
      </c>
      <c r="C1703" s="30" t="s">
        <v>342</v>
      </c>
      <c r="D1703" s="30" t="s">
        <v>292</v>
      </c>
      <c r="E1703" s="31" t="s">
        <v>302</v>
      </c>
      <c r="F1703" s="32">
        <v>0</v>
      </c>
      <c r="G1703" s="33">
        <f t="shared" si="26"/>
        <v>901506246.76999569</v>
      </c>
    </row>
    <row r="1704" spans="1:7" ht="31.8">
      <c r="A1704" s="30">
        <v>4</v>
      </c>
      <c r="B1704" s="30" t="s">
        <v>777</v>
      </c>
      <c r="C1704" s="30" t="s">
        <v>355</v>
      </c>
      <c r="D1704" s="30" t="s">
        <v>292</v>
      </c>
      <c r="E1704" s="31" t="s">
        <v>302</v>
      </c>
      <c r="F1704" s="32">
        <v>25837.43</v>
      </c>
      <c r="G1704" s="33">
        <f t="shared" si="26"/>
        <v>901506246.76999569</v>
      </c>
    </row>
    <row r="1705" spans="1:7" ht="21.6">
      <c r="A1705" s="30">
        <v>3</v>
      </c>
      <c r="B1705" s="30" t="s">
        <v>777</v>
      </c>
      <c r="C1705" s="30" t="s">
        <v>337</v>
      </c>
      <c r="D1705" s="30" t="s">
        <v>292</v>
      </c>
      <c r="E1705" s="31" t="s">
        <v>302</v>
      </c>
      <c r="F1705" s="32">
        <v>4096.25</v>
      </c>
      <c r="G1705" s="33">
        <f t="shared" si="26"/>
        <v>901506246.76999569</v>
      </c>
    </row>
    <row r="1706" spans="1:7" ht="31.8">
      <c r="A1706" s="30">
        <v>7</v>
      </c>
      <c r="B1706" s="30" t="s">
        <v>777</v>
      </c>
      <c r="C1706" s="30" t="s">
        <v>359</v>
      </c>
      <c r="D1706" s="30" t="s">
        <v>292</v>
      </c>
      <c r="E1706" s="31" t="s">
        <v>302</v>
      </c>
      <c r="F1706" s="32">
        <v>2712</v>
      </c>
      <c r="G1706" s="33">
        <f t="shared" si="26"/>
        <v>901506246.76999569</v>
      </c>
    </row>
    <row r="1707" spans="1:7" ht="31.8">
      <c r="A1707" s="30">
        <v>8</v>
      </c>
      <c r="B1707" s="30" t="s">
        <v>777</v>
      </c>
      <c r="C1707" s="30" t="s">
        <v>335</v>
      </c>
      <c r="D1707" s="30" t="s">
        <v>292</v>
      </c>
      <c r="E1707" s="31" t="s">
        <v>302</v>
      </c>
      <c r="F1707" s="32">
        <v>706.25</v>
      </c>
      <c r="G1707" s="33">
        <f t="shared" si="26"/>
        <v>901506246.76999569</v>
      </c>
    </row>
    <row r="1708" spans="1:7" ht="21.6">
      <c r="A1708" s="30">
        <v>3</v>
      </c>
      <c r="B1708" s="30" t="s">
        <v>777</v>
      </c>
      <c r="C1708" s="30" t="s">
        <v>337</v>
      </c>
      <c r="D1708" s="30" t="s">
        <v>292</v>
      </c>
      <c r="E1708" s="31" t="s">
        <v>302</v>
      </c>
      <c r="F1708" s="32">
        <v>3531.25</v>
      </c>
      <c r="G1708" s="33">
        <f t="shared" si="26"/>
        <v>901506246.76999569</v>
      </c>
    </row>
    <row r="1709" spans="1:7" ht="31.8">
      <c r="A1709" s="30">
        <v>2</v>
      </c>
      <c r="B1709" s="30" t="s">
        <v>777</v>
      </c>
      <c r="C1709" s="30" t="s">
        <v>360</v>
      </c>
      <c r="D1709" s="30" t="s">
        <v>292</v>
      </c>
      <c r="E1709" s="31" t="s">
        <v>302</v>
      </c>
      <c r="F1709" s="32">
        <v>1299.5</v>
      </c>
      <c r="G1709" s="33">
        <f t="shared" si="26"/>
        <v>901506246.76999569</v>
      </c>
    </row>
    <row r="1710" spans="1:7" ht="31.8">
      <c r="A1710" s="30">
        <v>2</v>
      </c>
      <c r="B1710" s="30" t="s">
        <v>777</v>
      </c>
      <c r="C1710" s="30" t="s">
        <v>360</v>
      </c>
      <c r="D1710" s="30" t="s">
        <v>292</v>
      </c>
      <c r="E1710" s="31" t="s">
        <v>302</v>
      </c>
      <c r="F1710" s="32">
        <v>1974.67</v>
      </c>
      <c r="G1710" s="33">
        <f t="shared" si="26"/>
        <v>901506246.76999569</v>
      </c>
    </row>
    <row r="1711" spans="1:7" ht="31.8">
      <c r="A1711" s="30">
        <v>8</v>
      </c>
      <c r="B1711" s="30" t="s">
        <v>777</v>
      </c>
      <c r="C1711" s="30" t="s">
        <v>335</v>
      </c>
      <c r="D1711" s="30" t="s">
        <v>292</v>
      </c>
      <c r="E1711" s="31" t="s">
        <v>302</v>
      </c>
      <c r="F1711" s="32">
        <v>3135.75</v>
      </c>
      <c r="G1711" s="33">
        <f t="shared" si="26"/>
        <v>901506246.76999569</v>
      </c>
    </row>
    <row r="1712" spans="1:7" ht="31.8">
      <c r="A1712" s="30">
        <v>12</v>
      </c>
      <c r="B1712" s="30" t="s">
        <v>777</v>
      </c>
      <c r="C1712" s="30" t="s">
        <v>336</v>
      </c>
      <c r="D1712" s="30" t="s">
        <v>292</v>
      </c>
      <c r="E1712" s="31" t="s">
        <v>302</v>
      </c>
      <c r="F1712" s="32">
        <v>2491.65</v>
      </c>
      <c r="G1712" s="33">
        <f t="shared" si="26"/>
        <v>901506246.76999569</v>
      </c>
    </row>
    <row r="1713" spans="1:7" ht="31.8">
      <c r="A1713" s="30">
        <v>8</v>
      </c>
      <c r="B1713" s="30" t="s">
        <v>777</v>
      </c>
      <c r="C1713" s="30" t="s">
        <v>335</v>
      </c>
      <c r="D1713" s="30" t="s">
        <v>292</v>
      </c>
      <c r="E1713" s="31" t="s">
        <v>302</v>
      </c>
      <c r="F1713" s="32">
        <v>2231.75</v>
      </c>
      <c r="G1713" s="33">
        <f t="shared" si="26"/>
        <v>901506246.76999569</v>
      </c>
    </row>
    <row r="1714" spans="1:7" ht="21.6">
      <c r="A1714" s="30">
        <v>5</v>
      </c>
      <c r="B1714" s="30" t="s">
        <v>777</v>
      </c>
      <c r="C1714" s="30" t="s">
        <v>339</v>
      </c>
      <c r="D1714" s="30" t="s">
        <v>292</v>
      </c>
      <c r="E1714" s="31" t="s">
        <v>302</v>
      </c>
      <c r="F1714" s="32">
        <v>3008.63</v>
      </c>
      <c r="G1714" s="33">
        <f t="shared" si="26"/>
        <v>901506246.76999569</v>
      </c>
    </row>
    <row r="1715" spans="1:7" ht="31.8">
      <c r="A1715" s="30">
        <v>4</v>
      </c>
      <c r="B1715" s="30" t="s">
        <v>777</v>
      </c>
      <c r="C1715" s="30" t="s">
        <v>355</v>
      </c>
      <c r="D1715" s="30" t="s">
        <v>292</v>
      </c>
      <c r="E1715" s="31" t="s">
        <v>302</v>
      </c>
      <c r="F1715" s="32">
        <v>2875.85</v>
      </c>
      <c r="G1715" s="33">
        <f t="shared" si="26"/>
        <v>901506246.76999569</v>
      </c>
    </row>
    <row r="1716" spans="1:7" ht="31.8">
      <c r="A1716" s="30">
        <v>8</v>
      </c>
      <c r="B1716" s="30" t="s">
        <v>777</v>
      </c>
      <c r="C1716" s="30" t="s">
        <v>335</v>
      </c>
      <c r="D1716" s="30" t="s">
        <v>292</v>
      </c>
      <c r="E1716" s="31" t="s">
        <v>302</v>
      </c>
      <c r="F1716" s="32">
        <v>10047.959999999999</v>
      </c>
      <c r="G1716" s="33">
        <f t="shared" si="26"/>
        <v>901506246.76999569</v>
      </c>
    </row>
    <row r="1717" spans="1:7" ht="31.8">
      <c r="A1717" s="30">
        <v>8</v>
      </c>
      <c r="B1717" s="30" t="s">
        <v>777</v>
      </c>
      <c r="C1717" s="30" t="s">
        <v>335</v>
      </c>
      <c r="D1717" s="30" t="s">
        <v>292</v>
      </c>
      <c r="E1717" s="31" t="s">
        <v>302</v>
      </c>
      <c r="F1717" s="32">
        <v>1658.28</v>
      </c>
      <c r="G1717" s="33">
        <f t="shared" si="26"/>
        <v>901506246.76999569</v>
      </c>
    </row>
    <row r="1718" spans="1:7" ht="31.8">
      <c r="A1718" s="30">
        <v>12</v>
      </c>
      <c r="B1718" s="30" t="s">
        <v>777</v>
      </c>
      <c r="C1718" s="30" t="s">
        <v>336</v>
      </c>
      <c r="D1718" s="30" t="s">
        <v>292</v>
      </c>
      <c r="E1718" s="31" t="s">
        <v>302</v>
      </c>
      <c r="F1718" s="32">
        <v>4339.2</v>
      </c>
      <c r="G1718" s="33">
        <f t="shared" si="26"/>
        <v>901506246.76999569</v>
      </c>
    </row>
    <row r="1719" spans="1:7" ht="31.8">
      <c r="A1719" s="30">
        <v>7</v>
      </c>
      <c r="B1719" s="30" t="s">
        <v>777</v>
      </c>
      <c r="C1719" s="30" t="s">
        <v>359</v>
      </c>
      <c r="D1719" s="30" t="s">
        <v>292</v>
      </c>
      <c r="E1719" s="31" t="s">
        <v>302</v>
      </c>
      <c r="F1719" s="32">
        <v>2712</v>
      </c>
      <c r="G1719" s="33">
        <f t="shared" si="26"/>
        <v>901506246.76999569</v>
      </c>
    </row>
    <row r="1720" spans="1:7" ht="42">
      <c r="A1720" s="30">
        <v>1</v>
      </c>
      <c r="B1720" s="30" t="s">
        <v>777</v>
      </c>
      <c r="C1720" s="30" t="s">
        <v>326</v>
      </c>
      <c r="D1720" s="30" t="s">
        <v>292</v>
      </c>
      <c r="E1720" s="31" t="s">
        <v>302</v>
      </c>
      <c r="F1720" s="32">
        <v>2989.8</v>
      </c>
      <c r="G1720" s="33">
        <f t="shared" si="26"/>
        <v>901506246.76999569</v>
      </c>
    </row>
    <row r="1721" spans="1:7" ht="31.8">
      <c r="A1721" s="30">
        <v>12</v>
      </c>
      <c r="B1721" s="30" t="s">
        <v>777</v>
      </c>
      <c r="C1721" s="30" t="s">
        <v>336</v>
      </c>
      <c r="D1721" s="30" t="s">
        <v>292</v>
      </c>
      <c r="E1721" s="31" t="s">
        <v>302</v>
      </c>
      <c r="F1721" s="32">
        <v>5424</v>
      </c>
      <c r="G1721" s="33">
        <f t="shared" si="26"/>
        <v>901506246.76999569</v>
      </c>
    </row>
    <row r="1722" spans="1:7" ht="31.8">
      <c r="A1722" s="30">
        <v>57</v>
      </c>
      <c r="B1722" s="30" t="s">
        <v>777</v>
      </c>
      <c r="C1722" s="30" t="s">
        <v>403</v>
      </c>
      <c r="D1722" s="30" t="s">
        <v>292</v>
      </c>
      <c r="E1722" s="31" t="s">
        <v>302</v>
      </c>
      <c r="F1722" s="32">
        <v>13164.5</v>
      </c>
      <c r="G1722" s="33">
        <f t="shared" si="26"/>
        <v>901506246.76999569</v>
      </c>
    </row>
    <row r="1723" spans="1:7" ht="21.6">
      <c r="A1723" s="30">
        <v>3</v>
      </c>
      <c r="B1723" s="30" t="s">
        <v>777</v>
      </c>
      <c r="C1723" s="30" t="s">
        <v>337</v>
      </c>
      <c r="D1723" s="30" t="s">
        <v>292</v>
      </c>
      <c r="E1723" s="31" t="s">
        <v>302</v>
      </c>
      <c r="F1723" s="32">
        <v>915.3</v>
      </c>
      <c r="G1723" s="33">
        <f t="shared" si="26"/>
        <v>901506246.76999569</v>
      </c>
    </row>
    <row r="1724" spans="1:7" ht="21.6">
      <c r="A1724" s="30">
        <v>5</v>
      </c>
      <c r="B1724" s="30" t="s">
        <v>777</v>
      </c>
      <c r="C1724" s="30" t="s">
        <v>339</v>
      </c>
      <c r="D1724" s="30" t="s">
        <v>292</v>
      </c>
      <c r="E1724" s="31" t="s">
        <v>302</v>
      </c>
      <c r="F1724" s="32">
        <v>2443.62</v>
      </c>
      <c r="G1724" s="33">
        <f t="shared" si="26"/>
        <v>901506246.76999569</v>
      </c>
    </row>
    <row r="1725" spans="1:7" ht="42">
      <c r="A1725" s="30">
        <v>1</v>
      </c>
      <c r="B1725" s="30" t="s">
        <v>778</v>
      </c>
      <c r="C1725" s="30" t="s">
        <v>326</v>
      </c>
      <c r="D1725" s="30" t="s">
        <v>292</v>
      </c>
      <c r="E1725" s="31" t="s">
        <v>352</v>
      </c>
      <c r="F1725" s="32">
        <v>197547.36</v>
      </c>
      <c r="G1725" s="33">
        <f t="shared" si="26"/>
        <v>901506246.76999569</v>
      </c>
    </row>
    <row r="1726" spans="1:7" ht="21.6">
      <c r="A1726" s="30">
        <v>9</v>
      </c>
      <c r="B1726" s="30" t="s">
        <v>779</v>
      </c>
      <c r="C1726" s="30" t="s">
        <v>329</v>
      </c>
      <c r="D1726" s="30" t="s">
        <v>292</v>
      </c>
      <c r="E1726" s="31" t="s">
        <v>299</v>
      </c>
      <c r="F1726" s="32">
        <v>0</v>
      </c>
      <c r="G1726" s="33">
        <f t="shared" si="26"/>
        <v>901506246.76999569</v>
      </c>
    </row>
    <row r="1727" spans="1:7" ht="31.8">
      <c r="A1727" s="30">
        <v>10</v>
      </c>
      <c r="B1727" s="30" t="s">
        <v>780</v>
      </c>
      <c r="C1727" s="30" t="s">
        <v>454</v>
      </c>
      <c r="D1727" s="30" t="s">
        <v>292</v>
      </c>
      <c r="E1727" s="31" t="s">
        <v>319</v>
      </c>
      <c r="F1727" s="32">
        <v>1894.04</v>
      </c>
      <c r="G1727" s="33">
        <f t="shared" si="26"/>
        <v>901506246.76999569</v>
      </c>
    </row>
    <row r="1728" spans="1:7" ht="31.8">
      <c r="A1728" s="30">
        <v>10</v>
      </c>
      <c r="B1728" s="30" t="s">
        <v>780</v>
      </c>
      <c r="C1728" s="30" t="s">
        <v>454</v>
      </c>
      <c r="D1728" s="30" t="s">
        <v>292</v>
      </c>
      <c r="E1728" s="31" t="s">
        <v>319</v>
      </c>
      <c r="F1728" s="32">
        <v>48549.4</v>
      </c>
      <c r="G1728" s="33">
        <f t="shared" si="26"/>
        <v>901506246.76999569</v>
      </c>
    </row>
    <row r="1729" spans="1:7" ht="31.8">
      <c r="A1729" s="30">
        <v>10</v>
      </c>
      <c r="B1729" s="30" t="s">
        <v>780</v>
      </c>
      <c r="C1729" s="30" t="s">
        <v>454</v>
      </c>
      <c r="D1729" s="30" t="s">
        <v>292</v>
      </c>
      <c r="E1729" s="31" t="s">
        <v>319</v>
      </c>
      <c r="F1729" s="32">
        <v>21290.400000000001</v>
      </c>
      <c r="G1729" s="33">
        <f t="shared" si="26"/>
        <v>901506246.76999569</v>
      </c>
    </row>
    <row r="1730" spans="1:7" ht="42">
      <c r="A1730" s="30">
        <v>1</v>
      </c>
      <c r="B1730" s="30" t="s">
        <v>781</v>
      </c>
      <c r="C1730" s="30" t="s">
        <v>326</v>
      </c>
      <c r="D1730" s="30" t="s">
        <v>292</v>
      </c>
      <c r="E1730" s="31" t="s">
        <v>327</v>
      </c>
      <c r="F1730" s="32">
        <v>0.01</v>
      </c>
      <c r="G1730" s="33">
        <f t="shared" si="26"/>
        <v>901506246.76999569</v>
      </c>
    </row>
    <row r="1731" spans="1:7" ht="42">
      <c r="A1731" s="30">
        <v>2</v>
      </c>
      <c r="B1731" s="30" t="s">
        <v>782</v>
      </c>
      <c r="C1731" s="30" t="s">
        <v>360</v>
      </c>
      <c r="D1731" s="30" t="s">
        <v>292</v>
      </c>
      <c r="E1731" s="31" t="s">
        <v>302</v>
      </c>
      <c r="F1731" s="32">
        <v>1482.29</v>
      </c>
      <c r="G1731" s="33">
        <f t="shared" ref="G1731:G1794" si="27">SUM($F$2:$F$100000)</f>
        <v>901506246.76999569</v>
      </c>
    </row>
    <row r="1732" spans="1:7" ht="42">
      <c r="A1732" s="30">
        <v>2</v>
      </c>
      <c r="B1732" s="30" t="s">
        <v>782</v>
      </c>
      <c r="C1732" s="30" t="s">
        <v>360</v>
      </c>
      <c r="D1732" s="30" t="s">
        <v>292</v>
      </c>
      <c r="E1732" s="34" t="s">
        <v>302</v>
      </c>
      <c r="F1732" s="32">
        <v>23640.76</v>
      </c>
      <c r="G1732" s="33">
        <f t="shared" si="27"/>
        <v>901506246.76999569</v>
      </c>
    </row>
    <row r="1733" spans="1:7" ht="42">
      <c r="A1733" s="30">
        <v>7</v>
      </c>
      <c r="B1733" s="30" t="s">
        <v>782</v>
      </c>
      <c r="C1733" s="30" t="s">
        <v>359</v>
      </c>
      <c r="D1733" s="30" t="s">
        <v>292</v>
      </c>
      <c r="E1733" s="34" t="s">
        <v>302</v>
      </c>
      <c r="F1733" s="32">
        <v>594.72</v>
      </c>
      <c r="G1733" s="33">
        <f t="shared" si="27"/>
        <v>901506246.76999569</v>
      </c>
    </row>
    <row r="1734" spans="1:7" ht="42">
      <c r="A1734" s="30">
        <v>2</v>
      </c>
      <c r="B1734" s="30" t="s">
        <v>782</v>
      </c>
      <c r="C1734" s="30" t="s">
        <v>360</v>
      </c>
      <c r="D1734" s="30" t="s">
        <v>292</v>
      </c>
      <c r="E1734" s="31" t="s">
        <v>302</v>
      </c>
      <c r="F1734" s="32">
        <v>39308.06</v>
      </c>
      <c r="G1734" s="33">
        <f t="shared" si="27"/>
        <v>901506246.76999569</v>
      </c>
    </row>
    <row r="1735" spans="1:7" ht="42">
      <c r="A1735" s="30">
        <v>2</v>
      </c>
      <c r="B1735" s="30" t="s">
        <v>782</v>
      </c>
      <c r="C1735" s="30" t="s">
        <v>360</v>
      </c>
      <c r="D1735" s="30" t="s">
        <v>292</v>
      </c>
      <c r="E1735" s="34" t="s">
        <v>302</v>
      </c>
      <c r="F1735" s="32">
        <v>17584.39</v>
      </c>
      <c r="G1735" s="33">
        <f t="shared" si="27"/>
        <v>901506246.76999569</v>
      </c>
    </row>
    <row r="1736" spans="1:7" ht="42">
      <c r="A1736" s="30">
        <v>7</v>
      </c>
      <c r="B1736" s="30" t="s">
        <v>782</v>
      </c>
      <c r="C1736" s="30" t="s">
        <v>359</v>
      </c>
      <c r="D1736" s="30" t="s">
        <v>292</v>
      </c>
      <c r="E1736" s="31" t="s">
        <v>302</v>
      </c>
      <c r="F1736" s="32">
        <v>1189.44</v>
      </c>
      <c r="G1736" s="33">
        <f t="shared" si="27"/>
        <v>901506246.76999569</v>
      </c>
    </row>
    <row r="1737" spans="1:7" ht="42">
      <c r="A1737" s="30">
        <v>7</v>
      </c>
      <c r="B1737" s="30" t="s">
        <v>782</v>
      </c>
      <c r="C1737" s="30" t="s">
        <v>359</v>
      </c>
      <c r="D1737" s="30" t="s">
        <v>292</v>
      </c>
      <c r="E1737" s="31" t="s">
        <v>302</v>
      </c>
      <c r="F1737" s="32">
        <v>1189.44</v>
      </c>
      <c r="G1737" s="33">
        <f t="shared" si="27"/>
        <v>901506246.76999569</v>
      </c>
    </row>
    <row r="1738" spans="1:7" ht="31.8">
      <c r="A1738" s="30">
        <v>10</v>
      </c>
      <c r="B1738" s="30" t="s">
        <v>783</v>
      </c>
      <c r="C1738" s="30" t="s">
        <v>454</v>
      </c>
      <c r="D1738" s="30" t="s">
        <v>292</v>
      </c>
      <c r="E1738" s="31" t="s">
        <v>299</v>
      </c>
      <c r="F1738" s="32">
        <v>30281.87</v>
      </c>
      <c r="G1738" s="33">
        <f t="shared" si="27"/>
        <v>901506246.76999569</v>
      </c>
    </row>
    <row r="1739" spans="1:7" ht="31.8">
      <c r="A1739" s="30">
        <v>10</v>
      </c>
      <c r="B1739" s="30" t="s">
        <v>783</v>
      </c>
      <c r="C1739" s="30" t="s">
        <v>454</v>
      </c>
      <c r="D1739" s="30" t="s">
        <v>292</v>
      </c>
      <c r="E1739" s="31" t="s">
        <v>299</v>
      </c>
      <c r="F1739" s="30">
        <v>70472</v>
      </c>
      <c r="G1739" s="33">
        <f t="shared" si="27"/>
        <v>901506246.76999569</v>
      </c>
    </row>
    <row r="1740" spans="1:7" ht="31.8">
      <c r="A1740" s="30">
        <v>7</v>
      </c>
      <c r="B1740" s="30" t="s">
        <v>784</v>
      </c>
      <c r="C1740" s="30" t="s">
        <v>359</v>
      </c>
      <c r="D1740" s="30" t="s">
        <v>292</v>
      </c>
      <c r="E1740" s="31" t="s">
        <v>299</v>
      </c>
      <c r="F1740" s="32">
        <v>100000</v>
      </c>
      <c r="G1740" s="33">
        <f t="shared" si="27"/>
        <v>901506246.76999569</v>
      </c>
    </row>
    <row r="1741" spans="1:7" ht="31.8">
      <c r="A1741" s="30">
        <v>14</v>
      </c>
      <c r="B1741" s="30" t="s">
        <v>785</v>
      </c>
      <c r="C1741" s="30" t="s">
        <v>66</v>
      </c>
      <c r="D1741" s="30" t="s">
        <v>292</v>
      </c>
      <c r="E1741" s="31" t="s">
        <v>327</v>
      </c>
      <c r="F1741" s="32">
        <v>0</v>
      </c>
      <c r="G1741" s="33">
        <f t="shared" si="27"/>
        <v>901506246.76999569</v>
      </c>
    </row>
    <row r="1742" spans="1:7" ht="42">
      <c r="A1742" s="30">
        <v>1</v>
      </c>
      <c r="B1742" s="30" t="s">
        <v>785</v>
      </c>
      <c r="C1742" s="30" t="s">
        <v>326</v>
      </c>
      <c r="D1742" s="30" t="s">
        <v>292</v>
      </c>
      <c r="E1742" s="31" t="s">
        <v>327</v>
      </c>
      <c r="F1742" s="32">
        <v>7030</v>
      </c>
      <c r="G1742" s="33">
        <f t="shared" si="27"/>
        <v>901506246.76999569</v>
      </c>
    </row>
    <row r="1743" spans="1:7" ht="42">
      <c r="A1743" s="30">
        <v>1</v>
      </c>
      <c r="B1743" s="30" t="s">
        <v>785</v>
      </c>
      <c r="C1743" s="30" t="s">
        <v>326</v>
      </c>
      <c r="D1743" s="30" t="s">
        <v>292</v>
      </c>
      <c r="E1743" s="31" t="s">
        <v>327</v>
      </c>
      <c r="F1743" s="32">
        <v>600</v>
      </c>
      <c r="G1743" s="33">
        <f t="shared" si="27"/>
        <v>901506246.76999569</v>
      </c>
    </row>
    <row r="1744" spans="1:7" ht="42">
      <c r="A1744" s="30">
        <v>1</v>
      </c>
      <c r="B1744" s="30" t="s">
        <v>785</v>
      </c>
      <c r="C1744" s="30" t="s">
        <v>326</v>
      </c>
      <c r="D1744" s="30" t="s">
        <v>292</v>
      </c>
      <c r="E1744" s="31" t="s">
        <v>327</v>
      </c>
      <c r="F1744" s="32">
        <v>595</v>
      </c>
      <c r="G1744" s="33">
        <f t="shared" si="27"/>
        <v>901506246.76999569</v>
      </c>
    </row>
    <row r="1745" spans="1:7" ht="42">
      <c r="A1745" s="30">
        <v>1</v>
      </c>
      <c r="B1745" s="30" t="s">
        <v>785</v>
      </c>
      <c r="C1745" s="30" t="s">
        <v>326</v>
      </c>
      <c r="D1745" s="30" t="s">
        <v>292</v>
      </c>
      <c r="E1745" s="31" t="s">
        <v>327</v>
      </c>
      <c r="F1745" s="32">
        <v>27939.5</v>
      </c>
      <c r="G1745" s="33">
        <f t="shared" si="27"/>
        <v>901506246.76999569</v>
      </c>
    </row>
    <row r="1746" spans="1:7" ht="31.8">
      <c r="A1746" s="30">
        <v>5</v>
      </c>
      <c r="B1746" s="30" t="s">
        <v>786</v>
      </c>
      <c r="C1746" s="30" t="s">
        <v>339</v>
      </c>
      <c r="D1746" s="30" t="s">
        <v>292</v>
      </c>
      <c r="E1746" s="31" t="s">
        <v>293</v>
      </c>
      <c r="F1746" s="32">
        <v>17050</v>
      </c>
      <c r="G1746" s="33">
        <f t="shared" si="27"/>
        <v>901506246.76999569</v>
      </c>
    </row>
    <row r="1747" spans="1:7" ht="31.8">
      <c r="A1747" s="30">
        <v>2</v>
      </c>
      <c r="B1747" s="30" t="s">
        <v>787</v>
      </c>
      <c r="C1747" s="30" t="s">
        <v>360</v>
      </c>
      <c r="D1747" s="30" t="s">
        <v>292</v>
      </c>
      <c r="E1747" s="31" t="s">
        <v>293</v>
      </c>
      <c r="F1747" s="32">
        <v>21650</v>
      </c>
      <c r="G1747" s="33">
        <f t="shared" si="27"/>
        <v>901506246.76999569</v>
      </c>
    </row>
    <row r="1748" spans="1:7" ht="31.8">
      <c r="A1748" s="30">
        <v>2</v>
      </c>
      <c r="B1748" s="30" t="s">
        <v>788</v>
      </c>
      <c r="C1748" s="30" t="s">
        <v>360</v>
      </c>
      <c r="D1748" s="30" t="s">
        <v>292</v>
      </c>
      <c r="E1748" s="31" t="s">
        <v>302</v>
      </c>
      <c r="F1748" s="32">
        <v>2260</v>
      </c>
      <c r="G1748" s="33">
        <f t="shared" si="27"/>
        <v>901506246.76999569</v>
      </c>
    </row>
    <row r="1749" spans="1:7" ht="31.8">
      <c r="A1749" s="30">
        <v>2</v>
      </c>
      <c r="B1749" s="30" t="s">
        <v>788</v>
      </c>
      <c r="C1749" s="30" t="s">
        <v>360</v>
      </c>
      <c r="D1749" s="30" t="s">
        <v>292</v>
      </c>
      <c r="E1749" s="31" t="s">
        <v>302</v>
      </c>
      <c r="F1749" s="32">
        <v>3751.6</v>
      </c>
      <c r="G1749" s="33">
        <f t="shared" si="27"/>
        <v>901506246.76999569</v>
      </c>
    </row>
    <row r="1750" spans="1:7" ht="42">
      <c r="A1750" s="30">
        <v>1</v>
      </c>
      <c r="B1750" s="30" t="s">
        <v>788</v>
      </c>
      <c r="C1750" s="30" t="s">
        <v>326</v>
      </c>
      <c r="D1750" s="30" t="s">
        <v>292</v>
      </c>
      <c r="E1750" s="31" t="s">
        <v>302</v>
      </c>
      <c r="F1750" s="32">
        <v>7128.25</v>
      </c>
      <c r="G1750" s="33">
        <f t="shared" si="27"/>
        <v>901506246.76999569</v>
      </c>
    </row>
    <row r="1751" spans="1:7" ht="31.8">
      <c r="A1751" s="30">
        <v>12</v>
      </c>
      <c r="B1751" s="30" t="s">
        <v>788</v>
      </c>
      <c r="C1751" s="30" t="s">
        <v>336</v>
      </c>
      <c r="D1751" s="30" t="s">
        <v>292</v>
      </c>
      <c r="E1751" s="31" t="s">
        <v>302</v>
      </c>
      <c r="F1751" s="32">
        <v>1017</v>
      </c>
      <c r="G1751" s="33">
        <f t="shared" si="27"/>
        <v>901506246.76999569</v>
      </c>
    </row>
    <row r="1752" spans="1:7" ht="42">
      <c r="A1752" s="30">
        <v>13</v>
      </c>
      <c r="B1752" s="30" t="s">
        <v>788</v>
      </c>
      <c r="C1752" s="30" t="s">
        <v>367</v>
      </c>
      <c r="D1752" s="30" t="s">
        <v>292</v>
      </c>
      <c r="E1752" s="34" t="s">
        <v>302</v>
      </c>
      <c r="F1752" s="32">
        <v>1418.15</v>
      </c>
      <c r="G1752" s="33">
        <f t="shared" si="27"/>
        <v>901506246.76999569</v>
      </c>
    </row>
    <row r="1753" spans="1:7" ht="31.8">
      <c r="A1753" s="30">
        <v>8</v>
      </c>
      <c r="B1753" s="30" t="s">
        <v>788</v>
      </c>
      <c r="C1753" s="30" t="s">
        <v>335</v>
      </c>
      <c r="D1753" s="30" t="s">
        <v>292</v>
      </c>
      <c r="E1753" s="34" t="s">
        <v>302</v>
      </c>
      <c r="F1753" s="32">
        <v>12006.25</v>
      </c>
      <c r="G1753" s="33">
        <f t="shared" si="27"/>
        <v>901506246.76999569</v>
      </c>
    </row>
    <row r="1754" spans="1:7" ht="31.8">
      <c r="A1754" s="30">
        <v>3</v>
      </c>
      <c r="B1754" s="30" t="s">
        <v>788</v>
      </c>
      <c r="C1754" s="30" t="s">
        <v>337</v>
      </c>
      <c r="D1754" s="30" t="s">
        <v>292</v>
      </c>
      <c r="E1754" s="34" t="s">
        <v>302</v>
      </c>
      <c r="F1754" s="30">
        <v>15038.91</v>
      </c>
      <c r="G1754" s="33">
        <f t="shared" si="27"/>
        <v>901506246.76999569</v>
      </c>
    </row>
    <row r="1755" spans="1:7" ht="31.8">
      <c r="A1755" s="30">
        <v>6</v>
      </c>
      <c r="B1755" s="30" t="s">
        <v>788</v>
      </c>
      <c r="C1755" s="30" t="s">
        <v>357</v>
      </c>
      <c r="D1755" s="30" t="s">
        <v>292</v>
      </c>
      <c r="E1755" s="31" t="s">
        <v>302</v>
      </c>
      <c r="F1755" s="32">
        <v>3601.88</v>
      </c>
      <c r="G1755" s="33">
        <f t="shared" si="27"/>
        <v>901506246.76999569</v>
      </c>
    </row>
    <row r="1756" spans="1:7" ht="31.8">
      <c r="A1756" s="30">
        <v>12</v>
      </c>
      <c r="B1756" s="30" t="s">
        <v>788</v>
      </c>
      <c r="C1756" s="30" t="s">
        <v>336</v>
      </c>
      <c r="D1756" s="30" t="s">
        <v>292</v>
      </c>
      <c r="E1756" s="31" t="s">
        <v>302</v>
      </c>
      <c r="F1756" s="32">
        <v>2062.25</v>
      </c>
      <c r="G1756" s="33">
        <f t="shared" si="27"/>
        <v>901506246.76999569</v>
      </c>
    </row>
    <row r="1757" spans="1:7" ht="31.8">
      <c r="A1757" s="30">
        <v>12</v>
      </c>
      <c r="B1757" s="30" t="s">
        <v>788</v>
      </c>
      <c r="C1757" s="30" t="s">
        <v>336</v>
      </c>
      <c r="D1757" s="30" t="s">
        <v>292</v>
      </c>
      <c r="E1757" s="31" t="s">
        <v>302</v>
      </c>
      <c r="F1757" s="32">
        <v>638.45000000000005</v>
      </c>
      <c r="G1757" s="33">
        <f t="shared" si="27"/>
        <v>901506246.76999569</v>
      </c>
    </row>
    <row r="1758" spans="1:7" ht="31.8">
      <c r="A1758" s="30">
        <v>2</v>
      </c>
      <c r="B1758" s="30" t="s">
        <v>788</v>
      </c>
      <c r="C1758" s="30" t="s">
        <v>360</v>
      </c>
      <c r="D1758" s="30" t="s">
        <v>292</v>
      </c>
      <c r="E1758" s="31" t="s">
        <v>302</v>
      </c>
      <c r="F1758" s="32">
        <v>7183.97</v>
      </c>
      <c r="G1758" s="33">
        <f t="shared" si="27"/>
        <v>901506246.76999569</v>
      </c>
    </row>
    <row r="1759" spans="1:7" ht="42">
      <c r="A1759" s="30">
        <v>5</v>
      </c>
      <c r="B1759" s="30" t="s">
        <v>789</v>
      </c>
      <c r="C1759" s="30" t="s">
        <v>339</v>
      </c>
      <c r="D1759" s="30" t="s">
        <v>292</v>
      </c>
      <c r="E1759" s="31" t="s">
        <v>302</v>
      </c>
      <c r="F1759" s="32">
        <v>0.01</v>
      </c>
      <c r="G1759" s="33">
        <f t="shared" si="27"/>
        <v>901506246.76999569</v>
      </c>
    </row>
    <row r="1760" spans="1:7" ht="42">
      <c r="A1760" s="30">
        <v>3</v>
      </c>
      <c r="B1760" s="30" t="s">
        <v>790</v>
      </c>
      <c r="C1760" s="30" t="s">
        <v>337</v>
      </c>
      <c r="D1760" s="30" t="s">
        <v>292</v>
      </c>
      <c r="E1760" s="31" t="s">
        <v>327</v>
      </c>
      <c r="F1760" s="32">
        <v>11.05</v>
      </c>
      <c r="G1760" s="33">
        <f t="shared" si="27"/>
        <v>901506246.76999569</v>
      </c>
    </row>
    <row r="1761" spans="1:7" ht="42">
      <c r="A1761" s="30">
        <v>1</v>
      </c>
      <c r="B1761" s="30" t="s">
        <v>791</v>
      </c>
      <c r="C1761" s="30" t="s">
        <v>326</v>
      </c>
      <c r="D1761" s="30" t="s">
        <v>292</v>
      </c>
      <c r="E1761" s="31" t="s">
        <v>352</v>
      </c>
      <c r="F1761" s="32">
        <v>868974.91</v>
      </c>
      <c r="G1761" s="33">
        <f t="shared" si="27"/>
        <v>901506246.76999569</v>
      </c>
    </row>
    <row r="1762" spans="1:7" ht="42">
      <c r="A1762" s="30">
        <v>1</v>
      </c>
      <c r="B1762" s="30" t="s">
        <v>792</v>
      </c>
      <c r="C1762" s="30" t="s">
        <v>326</v>
      </c>
      <c r="D1762" s="30" t="s">
        <v>292</v>
      </c>
      <c r="E1762" s="31" t="s">
        <v>352</v>
      </c>
      <c r="F1762" s="32">
        <v>27733.86</v>
      </c>
      <c r="G1762" s="33">
        <f t="shared" si="27"/>
        <v>901506246.76999569</v>
      </c>
    </row>
    <row r="1763" spans="1:7" ht="42">
      <c r="A1763" s="30">
        <v>2</v>
      </c>
      <c r="B1763" s="30" t="s">
        <v>793</v>
      </c>
      <c r="C1763" s="30" t="s">
        <v>360</v>
      </c>
      <c r="D1763" s="30" t="s">
        <v>292</v>
      </c>
      <c r="E1763" s="31" t="s">
        <v>352</v>
      </c>
      <c r="F1763" s="32">
        <v>1099.93</v>
      </c>
      <c r="G1763" s="33">
        <f t="shared" si="27"/>
        <v>901506246.76999569</v>
      </c>
    </row>
    <row r="1764" spans="1:7" ht="42">
      <c r="A1764" s="30">
        <v>2</v>
      </c>
      <c r="B1764" s="30" t="s">
        <v>793</v>
      </c>
      <c r="C1764" s="30" t="s">
        <v>360</v>
      </c>
      <c r="D1764" s="30" t="s">
        <v>292</v>
      </c>
      <c r="E1764" s="31" t="s">
        <v>352</v>
      </c>
      <c r="F1764" s="32">
        <v>3195.73</v>
      </c>
      <c r="G1764" s="33">
        <f t="shared" si="27"/>
        <v>901506246.76999569</v>
      </c>
    </row>
    <row r="1765" spans="1:7" ht="42">
      <c r="A1765" s="30">
        <v>13</v>
      </c>
      <c r="B1765" s="30" t="s">
        <v>794</v>
      </c>
      <c r="C1765" s="30" t="s">
        <v>367</v>
      </c>
      <c r="D1765" s="30" t="s">
        <v>292</v>
      </c>
      <c r="E1765" s="31" t="s">
        <v>302</v>
      </c>
      <c r="F1765" s="32">
        <v>0</v>
      </c>
      <c r="G1765" s="33">
        <f t="shared" si="27"/>
        <v>901506246.76999569</v>
      </c>
    </row>
    <row r="1766" spans="1:7" ht="42">
      <c r="A1766" s="30">
        <v>8</v>
      </c>
      <c r="B1766" s="30" t="s">
        <v>794</v>
      </c>
      <c r="C1766" s="30" t="s">
        <v>335</v>
      </c>
      <c r="D1766" s="30" t="s">
        <v>292</v>
      </c>
      <c r="E1766" s="31" t="s">
        <v>302</v>
      </c>
      <c r="F1766" s="32">
        <v>14340.83</v>
      </c>
      <c r="G1766" s="33">
        <f t="shared" si="27"/>
        <v>901506246.76999569</v>
      </c>
    </row>
    <row r="1767" spans="1:7" ht="42">
      <c r="A1767" s="30">
        <v>8</v>
      </c>
      <c r="B1767" s="30" t="s">
        <v>794</v>
      </c>
      <c r="C1767" s="30" t="s">
        <v>335</v>
      </c>
      <c r="D1767" s="30" t="s">
        <v>292</v>
      </c>
      <c r="E1767" s="31" t="s">
        <v>302</v>
      </c>
      <c r="F1767" s="32">
        <v>2203.5</v>
      </c>
      <c r="G1767" s="33">
        <f t="shared" si="27"/>
        <v>901506246.76999569</v>
      </c>
    </row>
    <row r="1768" spans="1:7" ht="42">
      <c r="A1768" s="30">
        <v>3</v>
      </c>
      <c r="B1768" s="30" t="s">
        <v>794</v>
      </c>
      <c r="C1768" s="30" t="s">
        <v>337</v>
      </c>
      <c r="D1768" s="30" t="s">
        <v>292</v>
      </c>
      <c r="E1768" s="31" t="s">
        <v>302</v>
      </c>
      <c r="F1768" s="32">
        <v>32217.43</v>
      </c>
      <c r="G1768" s="33">
        <f t="shared" si="27"/>
        <v>901506246.76999569</v>
      </c>
    </row>
    <row r="1769" spans="1:7" ht="42">
      <c r="A1769" s="30">
        <v>12</v>
      </c>
      <c r="B1769" s="30" t="s">
        <v>794</v>
      </c>
      <c r="C1769" s="30" t="s">
        <v>336</v>
      </c>
      <c r="D1769" s="30" t="s">
        <v>292</v>
      </c>
      <c r="E1769" s="31" t="s">
        <v>302</v>
      </c>
      <c r="F1769" s="30">
        <v>21696</v>
      </c>
      <c r="G1769" s="33">
        <f t="shared" si="27"/>
        <v>901506246.76999569</v>
      </c>
    </row>
    <row r="1770" spans="1:7" ht="42">
      <c r="A1770" s="30">
        <v>13</v>
      </c>
      <c r="B1770" s="30" t="s">
        <v>794</v>
      </c>
      <c r="C1770" s="30" t="s">
        <v>367</v>
      </c>
      <c r="D1770" s="30" t="s">
        <v>292</v>
      </c>
      <c r="E1770" s="31" t="s">
        <v>302</v>
      </c>
      <c r="F1770" s="32">
        <v>26299.62</v>
      </c>
      <c r="G1770" s="33">
        <f t="shared" si="27"/>
        <v>901506246.76999569</v>
      </c>
    </row>
    <row r="1771" spans="1:7" ht="42">
      <c r="A1771" s="30">
        <v>12</v>
      </c>
      <c r="B1771" s="30" t="s">
        <v>794</v>
      </c>
      <c r="C1771" s="30" t="s">
        <v>336</v>
      </c>
      <c r="D1771" s="30" t="s">
        <v>292</v>
      </c>
      <c r="E1771" s="31" t="s">
        <v>302</v>
      </c>
      <c r="F1771" s="30">
        <v>21447.4</v>
      </c>
      <c r="G1771" s="33">
        <f t="shared" si="27"/>
        <v>901506246.76999569</v>
      </c>
    </row>
    <row r="1772" spans="1:7" ht="42">
      <c r="A1772" s="30">
        <v>57</v>
      </c>
      <c r="B1772" s="30" t="s">
        <v>794</v>
      </c>
      <c r="C1772" s="30" t="s">
        <v>403</v>
      </c>
      <c r="D1772" s="30" t="s">
        <v>292</v>
      </c>
      <c r="E1772" s="31" t="s">
        <v>302</v>
      </c>
      <c r="F1772" s="30">
        <v>18831.45</v>
      </c>
      <c r="G1772" s="33">
        <f t="shared" si="27"/>
        <v>901506246.76999569</v>
      </c>
    </row>
    <row r="1773" spans="1:7" ht="21.6">
      <c r="A1773" s="30">
        <v>15</v>
      </c>
      <c r="B1773" s="30" t="s">
        <v>795</v>
      </c>
      <c r="C1773" s="30" t="s">
        <v>345</v>
      </c>
      <c r="D1773" s="30" t="s">
        <v>292</v>
      </c>
      <c r="E1773" s="31" t="s">
        <v>327</v>
      </c>
      <c r="F1773" s="32">
        <v>0</v>
      </c>
      <c r="G1773" s="33">
        <f t="shared" si="27"/>
        <v>901506246.76999569</v>
      </c>
    </row>
    <row r="1774" spans="1:7" ht="21.6">
      <c r="A1774" s="30">
        <v>5</v>
      </c>
      <c r="B1774" s="30" t="s">
        <v>795</v>
      </c>
      <c r="C1774" s="30" t="s">
        <v>339</v>
      </c>
      <c r="D1774" s="30" t="s">
        <v>292</v>
      </c>
      <c r="E1774" s="31" t="s">
        <v>293</v>
      </c>
      <c r="F1774" s="32">
        <v>5989.01</v>
      </c>
      <c r="G1774" s="33">
        <f t="shared" si="27"/>
        <v>901506246.76999569</v>
      </c>
    </row>
    <row r="1775" spans="1:7" ht="21.6">
      <c r="A1775" s="30">
        <v>5</v>
      </c>
      <c r="B1775" s="30" t="s">
        <v>795</v>
      </c>
      <c r="C1775" s="30" t="s">
        <v>339</v>
      </c>
      <c r="D1775" s="30" t="s">
        <v>292</v>
      </c>
      <c r="E1775" s="31" t="s">
        <v>293</v>
      </c>
      <c r="F1775" s="32">
        <v>4276.8</v>
      </c>
      <c r="G1775" s="33">
        <f t="shared" si="27"/>
        <v>901506246.76999569</v>
      </c>
    </row>
    <row r="1776" spans="1:7">
      <c r="A1776" s="30">
        <v>5</v>
      </c>
      <c r="B1776" s="30" t="s">
        <v>796</v>
      </c>
      <c r="C1776" s="30" t="s">
        <v>339</v>
      </c>
      <c r="D1776" s="30" t="s">
        <v>292</v>
      </c>
      <c r="E1776" s="31" t="s">
        <v>327</v>
      </c>
      <c r="F1776" s="32">
        <v>0.22</v>
      </c>
      <c r="G1776" s="33">
        <f t="shared" si="27"/>
        <v>901506246.76999569</v>
      </c>
    </row>
    <row r="1777" spans="1:7" ht="21.6">
      <c r="A1777" s="30">
        <v>3</v>
      </c>
      <c r="B1777" s="30" t="s">
        <v>797</v>
      </c>
      <c r="C1777" s="30" t="s">
        <v>337</v>
      </c>
      <c r="D1777" s="30" t="s">
        <v>292</v>
      </c>
      <c r="E1777" s="31" t="s">
        <v>299</v>
      </c>
      <c r="F1777" s="32">
        <v>582180.62</v>
      </c>
      <c r="G1777" s="33">
        <f t="shared" si="27"/>
        <v>901506246.76999569</v>
      </c>
    </row>
    <row r="1778" spans="1:7" ht="42">
      <c r="A1778" s="30">
        <v>13</v>
      </c>
      <c r="B1778" s="30" t="s">
        <v>798</v>
      </c>
      <c r="C1778" s="30" t="s">
        <v>367</v>
      </c>
      <c r="D1778" s="30" t="s">
        <v>292</v>
      </c>
      <c r="E1778" s="31" t="s">
        <v>302</v>
      </c>
      <c r="F1778" s="32">
        <v>55420.85</v>
      </c>
      <c r="G1778" s="33">
        <f t="shared" si="27"/>
        <v>901506246.76999569</v>
      </c>
    </row>
    <row r="1779" spans="1:7" ht="31.8">
      <c r="A1779" s="30">
        <v>2</v>
      </c>
      <c r="B1779" s="30" t="s">
        <v>798</v>
      </c>
      <c r="C1779" s="30" t="s">
        <v>360</v>
      </c>
      <c r="D1779" s="30" t="s">
        <v>292</v>
      </c>
      <c r="E1779" s="31" t="s">
        <v>302</v>
      </c>
      <c r="F1779" s="32">
        <v>31320.78</v>
      </c>
      <c r="G1779" s="33">
        <f t="shared" si="27"/>
        <v>901506246.76999569</v>
      </c>
    </row>
    <row r="1780" spans="1:7" ht="52.2">
      <c r="A1780" s="30">
        <v>1</v>
      </c>
      <c r="B1780" s="30" t="s">
        <v>799</v>
      </c>
      <c r="C1780" s="30" t="s">
        <v>326</v>
      </c>
      <c r="D1780" s="30" t="s">
        <v>292</v>
      </c>
      <c r="E1780" s="31" t="s">
        <v>302</v>
      </c>
      <c r="F1780" s="32">
        <v>138756.25</v>
      </c>
      <c r="G1780" s="33">
        <f t="shared" si="27"/>
        <v>901506246.76999569</v>
      </c>
    </row>
    <row r="1781" spans="1:7" ht="52.2">
      <c r="A1781" s="30">
        <v>12</v>
      </c>
      <c r="B1781" s="30" t="s">
        <v>799</v>
      </c>
      <c r="C1781" s="30" t="s">
        <v>336</v>
      </c>
      <c r="D1781" s="30" t="s">
        <v>292</v>
      </c>
      <c r="E1781" s="31" t="s">
        <v>302</v>
      </c>
      <c r="F1781" s="32">
        <v>1824</v>
      </c>
      <c r="G1781" s="33">
        <f t="shared" si="27"/>
        <v>901506246.76999569</v>
      </c>
    </row>
    <row r="1782" spans="1:7" ht="52.2">
      <c r="A1782" s="30">
        <v>12</v>
      </c>
      <c r="B1782" s="30" t="s">
        <v>799</v>
      </c>
      <c r="C1782" s="30" t="s">
        <v>336</v>
      </c>
      <c r="D1782" s="30" t="s">
        <v>292</v>
      </c>
      <c r="E1782" s="31" t="s">
        <v>302</v>
      </c>
      <c r="F1782" s="32">
        <v>2394</v>
      </c>
      <c r="G1782" s="33">
        <f t="shared" si="27"/>
        <v>901506246.76999569</v>
      </c>
    </row>
    <row r="1783" spans="1:7" ht="52.2">
      <c r="A1783" s="30">
        <v>1</v>
      </c>
      <c r="B1783" s="30" t="s">
        <v>799</v>
      </c>
      <c r="C1783" s="30" t="s">
        <v>326</v>
      </c>
      <c r="D1783" s="30" t="s">
        <v>292</v>
      </c>
      <c r="E1783" s="31" t="s">
        <v>302</v>
      </c>
      <c r="F1783" s="32">
        <v>30313</v>
      </c>
      <c r="G1783" s="33">
        <f t="shared" si="27"/>
        <v>901506246.76999569</v>
      </c>
    </row>
    <row r="1784" spans="1:7" ht="52.2">
      <c r="A1784" s="30">
        <v>1</v>
      </c>
      <c r="B1784" s="30" t="s">
        <v>799</v>
      </c>
      <c r="C1784" s="30" t="s">
        <v>326</v>
      </c>
      <c r="D1784" s="30" t="s">
        <v>292</v>
      </c>
      <c r="E1784" s="31" t="s">
        <v>302</v>
      </c>
      <c r="F1784" s="32">
        <v>25875.25</v>
      </c>
      <c r="G1784" s="33">
        <f t="shared" si="27"/>
        <v>901506246.76999569</v>
      </c>
    </row>
    <row r="1785" spans="1:7" ht="52.2">
      <c r="A1785" s="30">
        <v>1</v>
      </c>
      <c r="B1785" s="30" t="s">
        <v>799</v>
      </c>
      <c r="C1785" s="30" t="s">
        <v>326</v>
      </c>
      <c r="D1785" s="30" t="s">
        <v>292</v>
      </c>
      <c r="E1785" s="34" t="s">
        <v>302</v>
      </c>
      <c r="F1785" s="32">
        <v>70900</v>
      </c>
      <c r="G1785" s="33">
        <f t="shared" si="27"/>
        <v>901506246.76999569</v>
      </c>
    </row>
    <row r="1786" spans="1:7" ht="52.2">
      <c r="A1786" s="30">
        <v>1</v>
      </c>
      <c r="B1786" s="30" t="s">
        <v>799</v>
      </c>
      <c r="C1786" s="30" t="s">
        <v>326</v>
      </c>
      <c r="D1786" s="30" t="s">
        <v>292</v>
      </c>
      <c r="E1786" s="31" t="s">
        <v>302</v>
      </c>
      <c r="F1786" s="32">
        <v>84490</v>
      </c>
      <c r="G1786" s="33">
        <f t="shared" si="27"/>
        <v>901506246.76999569</v>
      </c>
    </row>
    <row r="1787" spans="1:7" ht="52.2">
      <c r="A1787" s="30">
        <v>3</v>
      </c>
      <c r="B1787" s="30" t="s">
        <v>799</v>
      </c>
      <c r="C1787" s="30" t="s">
        <v>337</v>
      </c>
      <c r="D1787" s="30" t="s">
        <v>292</v>
      </c>
      <c r="E1787" s="31" t="s">
        <v>302</v>
      </c>
      <c r="F1787" s="32">
        <v>4950</v>
      </c>
      <c r="G1787" s="33">
        <f t="shared" si="27"/>
        <v>901506246.76999569</v>
      </c>
    </row>
    <row r="1788" spans="1:7" ht="52.2">
      <c r="A1788" s="30">
        <v>1</v>
      </c>
      <c r="B1788" s="30" t="s">
        <v>799</v>
      </c>
      <c r="C1788" s="30" t="s">
        <v>326</v>
      </c>
      <c r="D1788" s="30" t="s">
        <v>292</v>
      </c>
      <c r="E1788" s="31" t="s">
        <v>302</v>
      </c>
      <c r="F1788" s="32">
        <v>99832.5</v>
      </c>
      <c r="G1788" s="33">
        <f t="shared" si="27"/>
        <v>901506246.76999569</v>
      </c>
    </row>
    <row r="1789" spans="1:7" ht="31.8">
      <c r="A1789" s="30">
        <v>2</v>
      </c>
      <c r="B1789" s="30" t="s">
        <v>800</v>
      </c>
      <c r="C1789" s="30" t="s">
        <v>360</v>
      </c>
      <c r="D1789" s="30" t="s">
        <v>292</v>
      </c>
      <c r="E1789" s="31" t="s">
        <v>299</v>
      </c>
      <c r="F1789" s="32">
        <v>9689.41</v>
      </c>
      <c r="G1789" s="33">
        <f t="shared" si="27"/>
        <v>901506246.76999569</v>
      </c>
    </row>
    <row r="1790" spans="1:7" ht="42">
      <c r="A1790" s="30">
        <v>1</v>
      </c>
      <c r="B1790" s="30" t="s">
        <v>801</v>
      </c>
      <c r="C1790" s="30" t="s">
        <v>326</v>
      </c>
      <c r="D1790" s="30" t="s">
        <v>292</v>
      </c>
      <c r="E1790" s="31" t="s">
        <v>352</v>
      </c>
      <c r="F1790" s="32">
        <v>67846.02</v>
      </c>
      <c r="G1790" s="33">
        <f t="shared" si="27"/>
        <v>901506246.76999569</v>
      </c>
    </row>
    <row r="1791" spans="1:7" ht="31.8">
      <c r="A1791" s="30">
        <v>6</v>
      </c>
      <c r="B1791" s="30" t="s">
        <v>802</v>
      </c>
      <c r="C1791" s="30" t="s">
        <v>357</v>
      </c>
      <c r="D1791" s="30" t="s">
        <v>292</v>
      </c>
      <c r="E1791" s="31" t="s">
        <v>327</v>
      </c>
      <c r="F1791" s="32">
        <v>0.56000000000000005</v>
      </c>
      <c r="G1791" s="33">
        <f t="shared" si="27"/>
        <v>901506246.76999569</v>
      </c>
    </row>
    <row r="1792" spans="1:7" ht="42">
      <c r="A1792" s="30">
        <v>1</v>
      </c>
      <c r="B1792" s="30" t="s">
        <v>803</v>
      </c>
      <c r="C1792" s="30" t="s">
        <v>326</v>
      </c>
      <c r="D1792" s="30" t="s">
        <v>292</v>
      </c>
      <c r="E1792" s="31" t="s">
        <v>352</v>
      </c>
      <c r="F1792" s="32">
        <v>19496.64</v>
      </c>
      <c r="G1792" s="33">
        <f t="shared" si="27"/>
        <v>901506246.76999569</v>
      </c>
    </row>
    <row r="1793" spans="1:7" ht="42">
      <c r="A1793" s="30">
        <v>1</v>
      </c>
      <c r="B1793" s="30" t="s">
        <v>804</v>
      </c>
      <c r="C1793" s="30" t="s">
        <v>326</v>
      </c>
      <c r="D1793" s="30" t="s">
        <v>292</v>
      </c>
      <c r="E1793" s="31" t="s">
        <v>327</v>
      </c>
      <c r="F1793" s="32">
        <v>155.88</v>
      </c>
      <c r="G1793" s="33">
        <f t="shared" si="27"/>
        <v>901506246.76999569</v>
      </c>
    </row>
    <row r="1794" spans="1:7" ht="31.8">
      <c r="A1794" s="30">
        <v>3</v>
      </c>
      <c r="B1794" s="30" t="s">
        <v>805</v>
      </c>
      <c r="C1794" s="30" t="s">
        <v>337</v>
      </c>
      <c r="D1794" s="30" t="s">
        <v>292</v>
      </c>
      <c r="E1794" s="31" t="s">
        <v>327</v>
      </c>
      <c r="F1794" s="32">
        <v>5141.5</v>
      </c>
      <c r="G1794" s="33">
        <f t="shared" si="27"/>
        <v>901506246.76999569</v>
      </c>
    </row>
    <row r="1795" spans="1:7" ht="31.8">
      <c r="A1795" s="30">
        <v>3</v>
      </c>
      <c r="B1795" s="30" t="s">
        <v>805</v>
      </c>
      <c r="C1795" s="30" t="s">
        <v>337</v>
      </c>
      <c r="D1795" s="30" t="s">
        <v>292</v>
      </c>
      <c r="E1795" s="31" t="s">
        <v>327</v>
      </c>
      <c r="F1795" s="32">
        <v>367.25</v>
      </c>
      <c r="G1795" s="33">
        <f t="shared" ref="G1795:G1858" si="28">SUM($F$2:$F$100000)</f>
        <v>901506246.76999569</v>
      </c>
    </row>
    <row r="1796" spans="1:7" ht="31.8">
      <c r="A1796" s="30">
        <v>8</v>
      </c>
      <c r="B1796" s="30" t="s">
        <v>806</v>
      </c>
      <c r="C1796" s="30" t="s">
        <v>335</v>
      </c>
      <c r="D1796" s="30" t="s">
        <v>292</v>
      </c>
      <c r="E1796" s="31" t="s">
        <v>299</v>
      </c>
      <c r="F1796" s="32">
        <v>11460.04</v>
      </c>
      <c r="G1796" s="33">
        <f t="shared" si="28"/>
        <v>901506246.76999569</v>
      </c>
    </row>
    <row r="1797" spans="1:7" ht="31.8">
      <c r="A1797" s="30">
        <v>8</v>
      </c>
      <c r="B1797" s="30" t="s">
        <v>806</v>
      </c>
      <c r="C1797" s="30" t="s">
        <v>335</v>
      </c>
      <c r="D1797" s="30" t="s">
        <v>292</v>
      </c>
      <c r="E1797" s="31" t="s">
        <v>299</v>
      </c>
      <c r="F1797" s="32">
        <v>38660</v>
      </c>
      <c r="G1797" s="33">
        <f t="shared" si="28"/>
        <v>901506246.76999569</v>
      </c>
    </row>
    <row r="1798" spans="1:7" ht="31.8">
      <c r="A1798" s="30">
        <v>7</v>
      </c>
      <c r="B1798" s="30" t="s">
        <v>806</v>
      </c>
      <c r="C1798" s="30" t="s">
        <v>359</v>
      </c>
      <c r="D1798" s="30" t="s">
        <v>292</v>
      </c>
      <c r="E1798" s="31" t="s">
        <v>299</v>
      </c>
      <c r="F1798" s="32">
        <v>229.34</v>
      </c>
      <c r="G1798" s="33">
        <f t="shared" si="28"/>
        <v>901506246.76999569</v>
      </c>
    </row>
    <row r="1799" spans="1:7" ht="21.6">
      <c r="A1799" s="30">
        <v>5</v>
      </c>
      <c r="B1799" s="30" t="s">
        <v>807</v>
      </c>
      <c r="C1799" s="30" t="s">
        <v>339</v>
      </c>
      <c r="D1799" s="30" t="s">
        <v>292</v>
      </c>
      <c r="E1799" s="31" t="s">
        <v>352</v>
      </c>
      <c r="F1799" s="32">
        <v>58273.69</v>
      </c>
      <c r="G1799" s="33">
        <f t="shared" si="28"/>
        <v>901506246.76999569</v>
      </c>
    </row>
    <row r="1800" spans="1:7" ht="42">
      <c r="A1800" s="30">
        <v>1</v>
      </c>
      <c r="B1800" s="30" t="s">
        <v>808</v>
      </c>
      <c r="C1800" s="30" t="s">
        <v>326</v>
      </c>
      <c r="D1800" s="30" t="s">
        <v>292</v>
      </c>
      <c r="E1800" s="31" t="s">
        <v>352</v>
      </c>
      <c r="F1800" s="32">
        <v>235692</v>
      </c>
      <c r="G1800" s="33">
        <f t="shared" si="28"/>
        <v>901506246.76999569</v>
      </c>
    </row>
    <row r="1801" spans="1:7" ht="42">
      <c r="A1801" s="30">
        <v>1</v>
      </c>
      <c r="B1801" s="30" t="s">
        <v>808</v>
      </c>
      <c r="C1801" s="30" t="s">
        <v>326</v>
      </c>
      <c r="D1801" s="30" t="s">
        <v>292</v>
      </c>
      <c r="E1801" s="31" t="s">
        <v>352</v>
      </c>
      <c r="F1801" s="32">
        <v>55900</v>
      </c>
      <c r="G1801" s="33">
        <f t="shared" si="28"/>
        <v>901506246.76999569</v>
      </c>
    </row>
    <row r="1802" spans="1:7" ht="42">
      <c r="A1802" s="30">
        <v>1</v>
      </c>
      <c r="B1802" s="30" t="s">
        <v>808</v>
      </c>
      <c r="C1802" s="30" t="s">
        <v>326</v>
      </c>
      <c r="D1802" s="30" t="s">
        <v>292</v>
      </c>
      <c r="E1802" s="31" t="s">
        <v>352</v>
      </c>
      <c r="F1802" s="32">
        <v>494220</v>
      </c>
      <c r="G1802" s="33">
        <f t="shared" si="28"/>
        <v>901506246.76999569</v>
      </c>
    </row>
    <row r="1803" spans="1:7" ht="42">
      <c r="A1803" s="30">
        <v>1</v>
      </c>
      <c r="B1803" s="30" t="s">
        <v>808</v>
      </c>
      <c r="C1803" s="30" t="s">
        <v>326</v>
      </c>
      <c r="D1803" s="30" t="s">
        <v>292</v>
      </c>
      <c r="E1803" s="31" t="s">
        <v>352</v>
      </c>
      <c r="F1803" s="32">
        <v>103836</v>
      </c>
      <c r="G1803" s="33">
        <f t="shared" si="28"/>
        <v>901506246.76999569</v>
      </c>
    </row>
    <row r="1804" spans="1:7" ht="42">
      <c r="A1804" s="30">
        <v>1</v>
      </c>
      <c r="B1804" s="30" t="s">
        <v>808</v>
      </c>
      <c r="C1804" s="30" t="s">
        <v>326</v>
      </c>
      <c r="D1804" s="30" t="s">
        <v>292</v>
      </c>
      <c r="E1804" s="31" t="s">
        <v>352</v>
      </c>
      <c r="F1804" s="32">
        <v>94644</v>
      </c>
      <c r="G1804" s="33">
        <f t="shared" si="28"/>
        <v>901506246.76999569</v>
      </c>
    </row>
    <row r="1805" spans="1:7" ht="31.8">
      <c r="A1805" s="30">
        <v>3</v>
      </c>
      <c r="B1805" s="30" t="s">
        <v>809</v>
      </c>
      <c r="C1805" s="30" t="s">
        <v>337</v>
      </c>
      <c r="D1805" s="30" t="s">
        <v>292</v>
      </c>
      <c r="E1805" s="31" t="s">
        <v>293</v>
      </c>
      <c r="F1805" s="32">
        <v>59955</v>
      </c>
      <c r="G1805" s="33">
        <f t="shared" si="28"/>
        <v>901506246.76999569</v>
      </c>
    </row>
    <row r="1806" spans="1:7" ht="42">
      <c r="A1806" s="30">
        <v>6</v>
      </c>
      <c r="B1806" s="30" t="s">
        <v>810</v>
      </c>
      <c r="C1806" s="30" t="s">
        <v>357</v>
      </c>
      <c r="D1806" s="30" t="s">
        <v>292</v>
      </c>
      <c r="E1806" s="34" t="s">
        <v>302</v>
      </c>
      <c r="F1806" s="32">
        <v>10507.02</v>
      </c>
      <c r="G1806" s="33">
        <f t="shared" si="28"/>
        <v>901506246.76999569</v>
      </c>
    </row>
    <row r="1807" spans="1:7" ht="21.6">
      <c r="A1807" s="30">
        <v>6</v>
      </c>
      <c r="B1807" s="30" t="s">
        <v>811</v>
      </c>
      <c r="C1807" s="30" t="s">
        <v>357</v>
      </c>
      <c r="D1807" s="30" t="s">
        <v>292</v>
      </c>
      <c r="E1807" s="31" t="s">
        <v>327</v>
      </c>
      <c r="F1807" s="32">
        <v>19762.75</v>
      </c>
      <c r="G1807" s="33">
        <f t="shared" si="28"/>
        <v>901506246.76999569</v>
      </c>
    </row>
    <row r="1808" spans="1:7" ht="31.8">
      <c r="A1808" s="30">
        <v>8</v>
      </c>
      <c r="B1808" s="30" t="s">
        <v>812</v>
      </c>
      <c r="C1808" s="30" t="s">
        <v>335</v>
      </c>
      <c r="D1808" s="30" t="s">
        <v>292</v>
      </c>
      <c r="E1808" s="31" t="s">
        <v>293</v>
      </c>
      <c r="F1808" s="32">
        <v>1455</v>
      </c>
      <c r="G1808" s="33">
        <f t="shared" si="28"/>
        <v>901506246.76999569</v>
      </c>
    </row>
    <row r="1809" spans="1:7" ht="21.6">
      <c r="A1809" s="30">
        <v>3</v>
      </c>
      <c r="B1809" s="30" t="s">
        <v>812</v>
      </c>
      <c r="C1809" s="30" t="s">
        <v>337</v>
      </c>
      <c r="D1809" s="30" t="s">
        <v>292</v>
      </c>
      <c r="E1809" s="31" t="s">
        <v>293</v>
      </c>
      <c r="F1809" s="32">
        <v>1261</v>
      </c>
      <c r="G1809" s="33">
        <f t="shared" si="28"/>
        <v>901506246.76999569</v>
      </c>
    </row>
    <row r="1810" spans="1:7" ht="28.8">
      <c r="A1810" s="30">
        <v>3</v>
      </c>
      <c r="B1810" s="30" t="s">
        <v>812</v>
      </c>
      <c r="C1810" s="30" t="s">
        <v>337</v>
      </c>
      <c r="D1810" s="30" t="s">
        <v>292</v>
      </c>
      <c r="E1810" s="34" t="s">
        <v>293</v>
      </c>
      <c r="F1810" s="32">
        <v>1455</v>
      </c>
      <c r="G1810" s="33">
        <f t="shared" si="28"/>
        <v>901506246.76999569</v>
      </c>
    </row>
    <row r="1811" spans="1:7" ht="28.8">
      <c r="A1811" s="30">
        <v>19</v>
      </c>
      <c r="B1811" s="30" t="s">
        <v>812</v>
      </c>
      <c r="C1811" s="30" t="s">
        <v>373</v>
      </c>
      <c r="D1811" s="30" t="s">
        <v>292</v>
      </c>
      <c r="E1811" s="34" t="s">
        <v>293</v>
      </c>
      <c r="F1811" s="32">
        <v>1224</v>
      </c>
      <c r="G1811" s="33">
        <f t="shared" si="28"/>
        <v>901506246.76999569</v>
      </c>
    </row>
    <row r="1812" spans="1:7" ht="21.6">
      <c r="A1812" s="30">
        <v>3</v>
      </c>
      <c r="B1812" s="30" t="s">
        <v>812</v>
      </c>
      <c r="C1812" s="30" t="s">
        <v>337</v>
      </c>
      <c r="D1812" s="30" t="s">
        <v>292</v>
      </c>
      <c r="E1812" s="31" t="s">
        <v>293</v>
      </c>
      <c r="F1812" s="32">
        <v>1455</v>
      </c>
      <c r="G1812" s="33">
        <f t="shared" si="28"/>
        <v>901506246.76999569</v>
      </c>
    </row>
    <row r="1813" spans="1:7" ht="21.6">
      <c r="A1813" s="30">
        <v>6</v>
      </c>
      <c r="B1813" s="30" t="s">
        <v>812</v>
      </c>
      <c r="C1813" s="30" t="s">
        <v>357</v>
      </c>
      <c r="D1813" s="30" t="s">
        <v>292</v>
      </c>
      <c r="E1813" s="31" t="s">
        <v>293</v>
      </c>
      <c r="F1813" s="30">
        <v>1309.5</v>
      </c>
      <c r="G1813" s="33">
        <f t="shared" si="28"/>
        <v>901506246.76999569</v>
      </c>
    </row>
    <row r="1814" spans="1:7" ht="31.8">
      <c r="A1814" s="30">
        <v>7</v>
      </c>
      <c r="B1814" s="30" t="s">
        <v>812</v>
      </c>
      <c r="C1814" s="30" t="s">
        <v>359</v>
      </c>
      <c r="D1814" s="30" t="s">
        <v>292</v>
      </c>
      <c r="E1814" s="31" t="s">
        <v>293</v>
      </c>
      <c r="F1814" s="30">
        <v>1389.5</v>
      </c>
      <c r="G1814" s="33">
        <f t="shared" si="28"/>
        <v>901506246.76999569</v>
      </c>
    </row>
    <row r="1815" spans="1:7" ht="42">
      <c r="A1815" s="30">
        <v>1</v>
      </c>
      <c r="B1815" s="30" t="s">
        <v>812</v>
      </c>
      <c r="C1815" s="30" t="s">
        <v>326</v>
      </c>
      <c r="D1815" s="30" t="s">
        <v>292</v>
      </c>
      <c r="E1815" s="31" t="s">
        <v>293</v>
      </c>
      <c r="F1815" s="30">
        <v>3063</v>
      </c>
      <c r="G1815" s="33">
        <f t="shared" si="28"/>
        <v>901506246.76999569</v>
      </c>
    </row>
    <row r="1816" spans="1:7" ht="42">
      <c r="A1816" s="30">
        <v>1</v>
      </c>
      <c r="B1816" s="30" t="s">
        <v>812</v>
      </c>
      <c r="C1816" s="30" t="s">
        <v>326</v>
      </c>
      <c r="D1816" s="30" t="s">
        <v>292</v>
      </c>
      <c r="E1816" s="31" t="s">
        <v>293</v>
      </c>
      <c r="F1816" s="32">
        <v>3836</v>
      </c>
      <c r="G1816" s="33">
        <f t="shared" si="28"/>
        <v>901506246.76999569</v>
      </c>
    </row>
    <row r="1817" spans="1:7" ht="28.8">
      <c r="A1817" s="30">
        <v>3</v>
      </c>
      <c r="B1817" s="30" t="s">
        <v>812</v>
      </c>
      <c r="C1817" s="30" t="s">
        <v>337</v>
      </c>
      <c r="D1817" s="30" t="s">
        <v>292</v>
      </c>
      <c r="E1817" s="34" t="s">
        <v>293</v>
      </c>
      <c r="F1817" s="30">
        <v>1164</v>
      </c>
      <c r="G1817" s="33">
        <f t="shared" si="28"/>
        <v>901506246.76999569</v>
      </c>
    </row>
    <row r="1818" spans="1:7" ht="31.8">
      <c r="A1818" s="30">
        <v>2</v>
      </c>
      <c r="B1818" s="30" t="s">
        <v>812</v>
      </c>
      <c r="C1818" s="30" t="s">
        <v>360</v>
      </c>
      <c r="D1818" s="30" t="s">
        <v>292</v>
      </c>
      <c r="E1818" s="31" t="s">
        <v>293</v>
      </c>
      <c r="F1818" s="32">
        <v>1555</v>
      </c>
      <c r="G1818" s="33">
        <f t="shared" si="28"/>
        <v>901506246.76999569</v>
      </c>
    </row>
    <row r="1819" spans="1:7" ht="42">
      <c r="A1819" s="30">
        <v>5</v>
      </c>
      <c r="B1819" s="30" t="s">
        <v>813</v>
      </c>
      <c r="C1819" s="30" t="s">
        <v>339</v>
      </c>
      <c r="D1819" s="30" t="s">
        <v>292</v>
      </c>
      <c r="E1819" s="34" t="s">
        <v>299</v>
      </c>
      <c r="F1819" s="32">
        <v>58291.06</v>
      </c>
      <c r="G1819" s="33">
        <f t="shared" si="28"/>
        <v>901506246.76999569</v>
      </c>
    </row>
    <row r="1820" spans="1:7" ht="21.6">
      <c r="A1820" s="30">
        <v>5</v>
      </c>
      <c r="B1820" s="30" t="s">
        <v>814</v>
      </c>
      <c r="C1820" s="30" t="s">
        <v>339</v>
      </c>
      <c r="D1820" s="30" t="s">
        <v>292</v>
      </c>
      <c r="E1820" s="31" t="s">
        <v>327</v>
      </c>
      <c r="F1820" s="32">
        <v>0</v>
      </c>
      <c r="G1820" s="33">
        <f t="shared" si="28"/>
        <v>901506246.76999569</v>
      </c>
    </row>
    <row r="1821" spans="1:7" ht="21.6">
      <c r="A1821" s="30">
        <v>5</v>
      </c>
      <c r="B1821" s="30" t="s">
        <v>814</v>
      </c>
      <c r="C1821" s="30" t="s">
        <v>339</v>
      </c>
      <c r="D1821" s="30" t="s">
        <v>292</v>
      </c>
      <c r="E1821" s="31" t="s">
        <v>327</v>
      </c>
      <c r="F1821" s="32">
        <v>0</v>
      </c>
      <c r="G1821" s="33">
        <f t="shared" si="28"/>
        <v>901506246.76999569</v>
      </c>
    </row>
    <row r="1822" spans="1:7" ht="31.8">
      <c r="A1822" s="30">
        <v>2</v>
      </c>
      <c r="B1822" s="30" t="s">
        <v>815</v>
      </c>
      <c r="C1822" s="30" t="s">
        <v>360</v>
      </c>
      <c r="D1822" s="30" t="s">
        <v>292</v>
      </c>
      <c r="E1822" s="31" t="s">
        <v>299</v>
      </c>
      <c r="F1822" s="30">
        <v>3263.86</v>
      </c>
      <c r="G1822" s="33">
        <f t="shared" si="28"/>
        <v>901506246.76999569</v>
      </c>
    </row>
    <row r="1823" spans="1:7" ht="31.8">
      <c r="A1823" s="30">
        <v>8</v>
      </c>
      <c r="B1823" s="30" t="s">
        <v>816</v>
      </c>
      <c r="C1823" s="30" t="s">
        <v>335</v>
      </c>
      <c r="D1823" s="30" t="s">
        <v>292</v>
      </c>
      <c r="E1823" s="31" t="s">
        <v>302</v>
      </c>
      <c r="F1823" s="32">
        <v>812.8</v>
      </c>
      <c r="G1823" s="33">
        <f t="shared" si="28"/>
        <v>901506246.76999569</v>
      </c>
    </row>
    <row r="1824" spans="1:7" ht="21.6">
      <c r="A1824" s="30">
        <v>5</v>
      </c>
      <c r="B1824" s="30" t="s">
        <v>816</v>
      </c>
      <c r="C1824" s="30" t="s">
        <v>339</v>
      </c>
      <c r="D1824" s="30" t="s">
        <v>292</v>
      </c>
      <c r="E1824" s="31" t="s">
        <v>302</v>
      </c>
      <c r="F1824" s="32">
        <v>213.75</v>
      </c>
      <c r="G1824" s="33">
        <f t="shared" si="28"/>
        <v>901506246.76999569</v>
      </c>
    </row>
    <row r="1825" spans="1:7" ht="31.8">
      <c r="A1825" s="30">
        <v>2</v>
      </c>
      <c r="B1825" s="30" t="s">
        <v>816</v>
      </c>
      <c r="C1825" s="30" t="s">
        <v>360</v>
      </c>
      <c r="D1825" s="30" t="s">
        <v>292</v>
      </c>
      <c r="E1825" s="31" t="s">
        <v>302</v>
      </c>
      <c r="F1825" s="30">
        <v>1337.36</v>
      </c>
      <c r="G1825" s="33">
        <f t="shared" si="28"/>
        <v>901506246.76999569</v>
      </c>
    </row>
    <row r="1826" spans="1:7" ht="31.8">
      <c r="A1826" s="30">
        <v>8</v>
      </c>
      <c r="B1826" s="30" t="s">
        <v>816</v>
      </c>
      <c r="C1826" s="30" t="s">
        <v>335</v>
      </c>
      <c r="D1826" s="30" t="s">
        <v>292</v>
      </c>
      <c r="E1826" s="34" t="s">
        <v>302</v>
      </c>
      <c r="F1826" s="30">
        <v>1130</v>
      </c>
      <c r="G1826" s="33">
        <f t="shared" si="28"/>
        <v>901506246.76999569</v>
      </c>
    </row>
    <row r="1827" spans="1:7" ht="31.8">
      <c r="A1827" s="30">
        <v>8</v>
      </c>
      <c r="B1827" s="30" t="s">
        <v>816</v>
      </c>
      <c r="C1827" s="30" t="s">
        <v>335</v>
      </c>
      <c r="D1827" s="30" t="s">
        <v>292</v>
      </c>
      <c r="E1827" s="31" t="s">
        <v>302</v>
      </c>
      <c r="F1827" s="30">
        <v>977.45</v>
      </c>
      <c r="G1827" s="33">
        <f t="shared" si="28"/>
        <v>901506246.76999569</v>
      </c>
    </row>
    <row r="1828" spans="1:7" ht="21.6">
      <c r="A1828" s="30">
        <v>18</v>
      </c>
      <c r="B1828" s="30" t="s">
        <v>816</v>
      </c>
      <c r="C1828" s="30" t="s">
        <v>342</v>
      </c>
      <c r="D1828" s="30" t="s">
        <v>292</v>
      </c>
      <c r="E1828" s="31" t="s">
        <v>302</v>
      </c>
      <c r="F1828" s="30">
        <v>336.3</v>
      </c>
      <c r="G1828" s="33">
        <f t="shared" si="28"/>
        <v>901506246.76999569</v>
      </c>
    </row>
    <row r="1829" spans="1:7" ht="31.8">
      <c r="A1829" s="30">
        <v>7</v>
      </c>
      <c r="B1829" s="30" t="s">
        <v>816</v>
      </c>
      <c r="C1829" s="30" t="s">
        <v>359</v>
      </c>
      <c r="D1829" s="30" t="s">
        <v>292</v>
      </c>
      <c r="E1829" s="31" t="s">
        <v>302</v>
      </c>
      <c r="F1829" s="30">
        <v>1767.88</v>
      </c>
      <c r="G1829" s="33">
        <f t="shared" si="28"/>
        <v>901506246.76999569</v>
      </c>
    </row>
    <row r="1830" spans="1:7" ht="31.8">
      <c r="A1830" s="30">
        <v>8</v>
      </c>
      <c r="B1830" s="30" t="s">
        <v>816</v>
      </c>
      <c r="C1830" s="30" t="s">
        <v>335</v>
      </c>
      <c r="D1830" s="30" t="s">
        <v>292</v>
      </c>
      <c r="E1830" s="31" t="s">
        <v>302</v>
      </c>
      <c r="F1830" s="30">
        <v>188.1</v>
      </c>
      <c r="G1830" s="33">
        <f t="shared" si="28"/>
        <v>901506246.76999569</v>
      </c>
    </row>
    <row r="1831" spans="1:7" ht="31.8">
      <c r="A1831" s="30">
        <v>2</v>
      </c>
      <c r="B1831" s="30" t="s">
        <v>816</v>
      </c>
      <c r="C1831" s="30" t="s">
        <v>360</v>
      </c>
      <c r="D1831" s="30" t="s">
        <v>292</v>
      </c>
      <c r="E1831" s="31" t="s">
        <v>302</v>
      </c>
      <c r="F1831" s="30">
        <v>446.04</v>
      </c>
      <c r="G1831" s="33">
        <f t="shared" si="28"/>
        <v>901506246.76999569</v>
      </c>
    </row>
    <row r="1832" spans="1:7" ht="21.6">
      <c r="A1832" s="30">
        <v>3</v>
      </c>
      <c r="B1832" s="30" t="s">
        <v>816</v>
      </c>
      <c r="C1832" s="30" t="s">
        <v>337</v>
      </c>
      <c r="D1832" s="30" t="s">
        <v>292</v>
      </c>
      <c r="E1832" s="31" t="s">
        <v>302</v>
      </c>
      <c r="F1832" s="30">
        <v>23405.98</v>
      </c>
      <c r="G1832" s="33">
        <f t="shared" si="28"/>
        <v>901506246.76999569</v>
      </c>
    </row>
    <row r="1833" spans="1:7" ht="21.6">
      <c r="A1833" s="30">
        <v>5</v>
      </c>
      <c r="B1833" s="30" t="s">
        <v>816</v>
      </c>
      <c r="C1833" s="30" t="s">
        <v>339</v>
      </c>
      <c r="D1833" s="30" t="s">
        <v>292</v>
      </c>
      <c r="E1833" s="31" t="s">
        <v>302</v>
      </c>
      <c r="F1833" s="32">
        <v>791</v>
      </c>
      <c r="G1833" s="33">
        <f t="shared" si="28"/>
        <v>901506246.76999569</v>
      </c>
    </row>
    <row r="1834" spans="1:7" ht="42">
      <c r="A1834" s="30">
        <v>5</v>
      </c>
      <c r="B1834" s="30" t="s">
        <v>817</v>
      </c>
      <c r="C1834" s="30" t="s">
        <v>339</v>
      </c>
      <c r="D1834" s="30" t="s">
        <v>292</v>
      </c>
      <c r="E1834" s="31" t="s">
        <v>327</v>
      </c>
      <c r="F1834" s="30">
        <v>2047701.98</v>
      </c>
      <c r="G1834" s="33">
        <f t="shared" si="28"/>
        <v>901506246.76999569</v>
      </c>
    </row>
    <row r="1835" spans="1:7" ht="42">
      <c r="A1835" s="30">
        <v>1</v>
      </c>
      <c r="B1835" s="30" t="s">
        <v>818</v>
      </c>
      <c r="C1835" s="30" t="s">
        <v>326</v>
      </c>
      <c r="D1835" s="30" t="s">
        <v>292</v>
      </c>
      <c r="E1835" s="31" t="s">
        <v>327</v>
      </c>
      <c r="F1835" s="30">
        <v>586695.36</v>
      </c>
      <c r="G1835" s="33">
        <f t="shared" si="28"/>
        <v>901506246.76999569</v>
      </c>
    </row>
    <row r="1836" spans="1:7" ht="42">
      <c r="A1836" s="30">
        <v>1</v>
      </c>
      <c r="B1836" s="30" t="s">
        <v>819</v>
      </c>
      <c r="C1836" s="30" t="s">
        <v>326</v>
      </c>
      <c r="D1836" s="30" t="s">
        <v>292</v>
      </c>
      <c r="E1836" s="31" t="s">
        <v>352</v>
      </c>
      <c r="F1836" s="32">
        <v>5520.2</v>
      </c>
      <c r="G1836" s="33">
        <f t="shared" si="28"/>
        <v>901506246.76999569</v>
      </c>
    </row>
    <row r="1837" spans="1:7" ht="31.8">
      <c r="A1837" s="30">
        <v>2</v>
      </c>
      <c r="B1837" s="30" t="s">
        <v>820</v>
      </c>
      <c r="C1837" s="30" t="s">
        <v>360</v>
      </c>
      <c r="D1837" s="30" t="s">
        <v>292</v>
      </c>
      <c r="E1837" s="31" t="s">
        <v>299</v>
      </c>
      <c r="F1837" s="30">
        <v>2260.6999999999998</v>
      </c>
      <c r="G1837" s="33">
        <f t="shared" si="28"/>
        <v>901506246.76999569</v>
      </c>
    </row>
    <row r="1838" spans="1:7" ht="42">
      <c r="A1838" s="30">
        <v>1</v>
      </c>
      <c r="B1838" s="30" t="s">
        <v>821</v>
      </c>
      <c r="C1838" s="30" t="s">
        <v>326</v>
      </c>
      <c r="D1838" s="30" t="s">
        <v>292</v>
      </c>
      <c r="E1838" s="34" t="s">
        <v>327</v>
      </c>
      <c r="F1838" s="32">
        <v>119479.76</v>
      </c>
      <c r="G1838" s="33">
        <f t="shared" si="28"/>
        <v>901506246.76999569</v>
      </c>
    </row>
    <row r="1839" spans="1:7" ht="42">
      <c r="A1839" s="30">
        <v>1</v>
      </c>
      <c r="B1839" s="30" t="s">
        <v>821</v>
      </c>
      <c r="C1839" s="30" t="s">
        <v>326</v>
      </c>
      <c r="D1839" s="30" t="s">
        <v>292</v>
      </c>
      <c r="E1839" s="34" t="s">
        <v>327</v>
      </c>
      <c r="F1839" s="32">
        <v>5695.16</v>
      </c>
      <c r="G1839" s="33">
        <f t="shared" si="28"/>
        <v>901506246.76999569</v>
      </c>
    </row>
    <row r="1840" spans="1:7" ht="42">
      <c r="A1840" s="30">
        <v>1</v>
      </c>
      <c r="B1840" s="30" t="s">
        <v>821</v>
      </c>
      <c r="C1840" s="30" t="s">
        <v>326</v>
      </c>
      <c r="D1840" s="30" t="s">
        <v>292</v>
      </c>
      <c r="E1840" s="31" t="s">
        <v>327</v>
      </c>
      <c r="F1840" s="30">
        <v>55179.44</v>
      </c>
      <c r="G1840" s="33">
        <f t="shared" si="28"/>
        <v>901506246.76999569</v>
      </c>
    </row>
    <row r="1841" spans="1:7" ht="31.8">
      <c r="A1841" s="30">
        <v>14</v>
      </c>
      <c r="B1841" s="30" t="s">
        <v>822</v>
      </c>
      <c r="C1841" s="30" t="s">
        <v>66</v>
      </c>
      <c r="D1841" s="30" t="s">
        <v>292</v>
      </c>
      <c r="E1841" s="31" t="s">
        <v>299</v>
      </c>
      <c r="F1841" s="30">
        <v>113167.67999999999</v>
      </c>
      <c r="G1841" s="33">
        <f t="shared" si="28"/>
        <v>901506246.76999569</v>
      </c>
    </row>
    <row r="1842" spans="1:7" ht="42">
      <c r="A1842" s="30">
        <v>1</v>
      </c>
      <c r="B1842" s="30" t="s">
        <v>822</v>
      </c>
      <c r="C1842" s="30" t="s">
        <v>326</v>
      </c>
      <c r="D1842" s="30" t="s">
        <v>292</v>
      </c>
      <c r="E1842" s="31" t="s">
        <v>302</v>
      </c>
      <c r="F1842" s="32">
        <v>1200.82</v>
      </c>
      <c r="G1842" s="33">
        <f t="shared" si="28"/>
        <v>901506246.76999569</v>
      </c>
    </row>
    <row r="1843" spans="1:7" ht="42">
      <c r="A1843" s="30">
        <v>1</v>
      </c>
      <c r="B1843" s="30" t="s">
        <v>822</v>
      </c>
      <c r="C1843" s="30" t="s">
        <v>326</v>
      </c>
      <c r="D1843" s="30" t="s">
        <v>292</v>
      </c>
      <c r="E1843" s="31" t="s">
        <v>302</v>
      </c>
      <c r="F1843" s="30">
        <v>216302</v>
      </c>
      <c r="G1843" s="33">
        <f t="shared" si="28"/>
        <v>901506246.76999569</v>
      </c>
    </row>
    <row r="1844" spans="1:7" ht="42">
      <c r="A1844" s="30">
        <v>1</v>
      </c>
      <c r="B1844" s="30" t="s">
        <v>822</v>
      </c>
      <c r="C1844" s="30" t="s">
        <v>326</v>
      </c>
      <c r="D1844" s="30" t="s">
        <v>292</v>
      </c>
      <c r="E1844" s="31" t="s">
        <v>302</v>
      </c>
      <c r="F1844" s="32">
        <v>17486.8</v>
      </c>
      <c r="G1844" s="33">
        <f t="shared" si="28"/>
        <v>901506246.76999569</v>
      </c>
    </row>
    <row r="1845" spans="1:7" ht="42">
      <c r="A1845" s="30">
        <v>1</v>
      </c>
      <c r="B1845" s="30" t="s">
        <v>822</v>
      </c>
      <c r="C1845" s="30" t="s">
        <v>326</v>
      </c>
      <c r="D1845" s="30" t="s">
        <v>292</v>
      </c>
      <c r="E1845" s="31" t="s">
        <v>302</v>
      </c>
      <c r="F1845" s="30">
        <v>8697.5</v>
      </c>
      <c r="G1845" s="33">
        <f t="shared" si="28"/>
        <v>901506246.76999569</v>
      </c>
    </row>
    <row r="1846" spans="1:7" ht="31.8">
      <c r="A1846" s="30">
        <v>7</v>
      </c>
      <c r="B1846" s="30" t="s">
        <v>823</v>
      </c>
      <c r="C1846" s="30" t="s">
        <v>359</v>
      </c>
      <c r="D1846" s="30" t="s">
        <v>292</v>
      </c>
      <c r="E1846" s="31" t="s">
        <v>302</v>
      </c>
      <c r="F1846" s="30">
        <v>239.41</v>
      </c>
      <c r="G1846" s="33">
        <f t="shared" si="28"/>
        <v>901506246.76999569</v>
      </c>
    </row>
    <row r="1847" spans="1:7" ht="21.6">
      <c r="A1847" s="30">
        <v>6</v>
      </c>
      <c r="B1847" s="30" t="s">
        <v>823</v>
      </c>
      <c r="C1847" s="30" t="s">
        <v>357</v>
      </c>
      <c r="D1847" s="30" t="s">
        <v>292</v>
      </c>
      <c r="E1847" s="31" t="s">
        <v>302</v>
      </c>
      <c r="F1847" s="30">
        <v>535.22</v>
      </c>
      <c r="G1847" s="33">
        <f t="shared" si="28"/>
        <v>901506246.76999569</v>
      </c>
    </row>
    <row r="1848" spans="1:7">
      <c r="A1848" s="30">
        <v>5</v>
      </c>
      <c r="B1848" s="30" t="s">
        <v>823</v>
      </c>
      <c r="C1848" s="30" t="s">
        <v>339</v>
      </c>
      <c r="D1848" s="30" t="s">
        <v>292</v>
      </c>
      <c r="E1848" s="31" t="s">
        <v>302</v>
      </c>
      <c r="F1848" s="30">
        <v>474.6</v>
      </c>
      <c r="G1848" s="33">
        <f t="shared" si="28"/>
        <v>901506246.76999569</v>
      </c>
    </row>
    <row r="1849" spans="1:7" ht="31.8">
      <c r="A1849" s="30">
        <v>12</v>
      </c>
      <c r="B1849" s="30" t="s">
        <v>823</v>
      </c>
      <c r="C1849" s="30" t="s">
        <v>336</v>
      </c>
      <c r="D1849" s="30" t="s">
        <v>292</v>
      </c>
      <c r="E1849" s="31" t="s">
        <v>302</v>
      </c>
      <c r="F1849" s="32">
        <v>49042</v>
      </c>
      <c r="G1849" s="33">
        <f t="shared" si="28"/>
        <v>901506246.76999569</v>
      </c>
    </row>
    <row r="1850" spans="1:7" ht="31.8">
      <c r="A1850" s="30">
        <v>12</v>
      </c>
      <c r="B1850" s="30" t="s">
        <v>823</v>
      </c>
      <c r="C1850" s="30" t="s">
        <v>336</v>
      </c>
      <c r="D1850" s="30" t="s">
        <v>292</v>
      </c>
      <c r="E1850" s="31" t="s">
        <v>302</v>
      </c>
      <c r="F1850" s="32">
        <v>6520.1</v>
      </c>
      <c r="G1850" s="33">
        <f t="shared" si="28"/>
        <v>901506246.76999569</v>
      </c>
    </row>
    <row r="1851" spans="1:7" ht="31.8">
      <c r="A1851" s="30">
        <v>57</v>
      </c>
      <c r="B1851" s="30" t="s">
        <v>823</v>
      </c>
      <c r="C1851" s="30" t="s">
        <v>403</v>
      </c>
      <c r="D1851" s="30" t="s">
        <v>292</v>
      </c>
      <c r="E1851" s="31" t="s">
        <v>302</v>
      </c>
      <c r="F1851" s="32">
        <v>5604.8</v>
      </c>
      <c r="G1851" s="33">
        <f t="shared" si="28"/>
        <v>901506246.76999569</v>
      </c>
    </row>
    <row r="1852" spans="1:7" ht="31.8">
      <c r="A1852" s="30">
        <v>12</v>
      </c>
      <c r="B1852" s="30" t="s">
        <v>823</v>
      </c>
      <c r="C1852" s="30" t="s">
        <v>336</v>
      </c>
      <c r="D1852" s="30" t="s">
        <v>292</v>
      </c>
      <c r="E1852" s="31" t="s">
        <v>302</v>
      </c>
      <c r="F1852" s="32">
        <v>5226.25</v>
      </c>
      <c r="G1852" s="33">
        <f t="shared" si="28"/>
        <v>901506246.76999569</v>
      </c>
    </row>
    <row r="1853" spans="1:7" ht="31.8">
      <c r="A1853" s="30">
        <v>7</v>
      </c>
      <c r="B1853" s="30" t="s">
        <v>824</v>
      </c>
      <c r="C1853" s="30" t="s">
        <v>359</v>
      </c>
      <c r="D1853" s="30" t="s">
        <v>292</v>
      </c>
      <c r="E1853" s="31" t="s">
        <v>302</v>
      </c>
      <c r="F1853" s="30">
        <v>4859</v>
      </c>
      <c r="G1853" s="33">
        <f t="shared" si="28"/>
        <v>901506246.76999569</v>
      </c>
    </row>
    <row r="1854" spans="1:7" ht="21.6">
      <c r="A1854" s="30">
        <v>3</v>
      </c>
      <c r="B1854" s="30" t="s">
        <v>824</v>
      </c>
      <c r="C1854" s="30" t="s">
        <v>337</v>
      </c>
      <c r="D1854" s="30" t="s">
        <v>292</v>
      </c>
      <c r="E1854" s="31" t="s">
        <v>302</v>
      </c>
      <c r="F1854" s="30">
        <v>26983.56</v>
      </c>
      <c r="G1854" s="33">
        <f t="shared" si="28"/>
        <v>901506246.76999569</v>
      </c>
    </row>
    <row r="1855" spans="1:7" ht="21.6">
      <c r="A1855" s="30">
        <v>3</v>
      </c>
      <c r="B1855" s="30" t="s">
        <v>824</v>
      </c>
      <c r="C1855" s="30" t="s">
        <v>337</v>
      </c>
      <c r="D1855" s="30" t="s">
        <v>292</v>
      </c>
      <c r="E1855" s="31" t="s">
        <v>302</v>
      </c>
      <c r="F1855" s="32">
        <v>15933</v>
      </c>
      <c r="G1855" s="33">
        <f t="shared" si="28"/>
        <v>901506246.76999569</v>
      </c>
    </row>
    <row r="1856" spans="1:7" ht="31.8">
      <c r="A1856" s="30">
        <v>2</v>
      </c>
      <c r="B1856" s="30" t="s">
        <v>824</v>
      </c>
      <c r="C1856" s="30" t="s">
        <v>360</v>
      </c>
      <c r="D1856" s="30" t="s">
        <v>292</v>
      </c>
      <c r="E1856" s="31" t="s">
        <v>302</v>
      </c>
      <c r="F1856" s="32">
        <v>2825</v>
      </c>
      <c r="G1856" s="33">
        <f t="shared" si="28"/>
        <v>901506246.76999569</v>
      </c>
    </row>
    <row r="1857" spans="1:7" ht="31.8">
      <c r="A1857" s="30">
        <v>12</v>
      </c>
      <c r="B1857" s="30" t="s">
        <v>824</v>
      </c>
      <c r="C1857" s="30" t="s">
        <v>336</v>
      </c>
      <c r="D1857" s="30" t="s">
        <v>292</v>
      </c>
      <c r="E1857" s="34" t="s">
        <v>302</v>
      </c>
      <c r="F1857" s="30">
        <v>2460.0100000000002</v>
      </c>
      <c r="G1857" s="33">
        <f t="shared" si="28"/>
        <v>901506246.76999569</v>
      </c>
    </row>
    <row r="1858" spans="1:7" ht="31.8">
      <c r="A1858" s="30">
        <v>4</v>
      </c>
      <c r="B1858" s="30" t="s">
        <v>824</v>
      </c>
      <c r="C1858" s="30" t="s">
        <v>355</v>
      </c>
      <c r="D1858" s="30" t="s">
        <v>292</v>
      </c>
      <c r="E1858" s="31" t="s">
        <v>302</v>
      </c>
      <c r="F1858" s="30">
        <v>2712</v>
      </c>
      <c r="G1858" s="33">
        <f t="shared" si="28"/>
        <v>901506246.76999569</v>
      </c>
    </row>
    <row r="1859" spans="1:7" ht="31.8">
      <c r="A1859" s="30">
        <v>12</v>
      </c>
      <c r="B1859" s="30" t="s">
        <v>824</v>
      </c>
      <c r="C1859" s="30" t="s">
        <v>336</v>
      </c>
      <c r="D1859" s="30" t="s">
        <v>292</v>
      </c>
      <c r="E1859" s="31" t="s">
        <v>302</v>
      </c>
      <c r="F1859" s="32">
        <v>8059.73</v>
      </c>
      <c r="G1859" s="33">
        <f t="shared" ref="G1859:G1922" si="29">SUM($F$2:$F$100000)</f>
        <v>901506246.76999569</v>
      </c>
    </row>
    <row r="1860" spans="1:7" ht="21.6">
      <c r="A1860" s="30">
        <v>3</v>
      </c>
      <c r="B1860" s="30" t="s">
        <v>824</v>
      </c>
      <c r="C1860" s="30" t="s">
        <v>337</v>
      </c>
      <c r="D1860" s="30" t="s">
        <v>292</v>
      </c>
      <c r="E1860" s="31" t="s">
        <v>302</v>
      </c>
      <c r="F1860" s="32">
        <v>10622</v>
      </c>
      <c r="G1860" s="33">
        <f t="shared" si="29"/>
        <v>901506246.76999569</v>
      </c>
    </row>
    <row r="1861" spans="1:7" ht="21.6">
      <c r="A1861" s="30">
        <v>3</v>
      </c>
      <c r="B1861" s="30" t="s">
        <v>824</v>
      </c>
      <c r="C1861" s="30" t="s">
        <v>337</v>
      </c>
      <c r="D1861" s="30" t="s">
        <v>292</v>
      </c>
      <c r="E1861" s="31" t="s">
        <v>302</v>
      </c>
      <c r="F1861" s="32">
        <v>5243.2</v>
      </c>
      <c r="G1861" s="33">
        <f t="shared" si="29"/>
        <v>901506246.76999569</v>
      </c>
    </row>
    <row r="1862" spans="1:7" ht="31.8">
      <c r="A1862" s="30">
        <v>2</v>
      </c>
      <c r="B1862" s="30" t="s">
        <v>824</v>
      </c>
      <c r="C1862" s="30" t="s">
        <v>360</v>
      </c>
      <c r="D1862" s="30" t="s">
        <v>292</v>
      </c>
      <c r="E1862" s="31" t="s">
        <v>302</v>
      </c>
      <c r="F1862" s="32">
        <v>12853.75</v>
      </c>
      <c r="G1862" s="33">
        <f t="shared" si="29"/>
        <v>901506246.76999569</v>
      </c>
    </row>
    <row r="1863" spans="1:7" ht="21.6">
      <c r="A1863" s="30">
        <v>3</v>
      </c>
      <c r="B1863" s="30" t="s">
        <v>824</v>
      </c>
      <c r="C1863" s="30" t="s">
        <v>337</v>
      </c>
      <c r="D1863" s="30" t="s">
        <v>292</v>
      </c>
      <c r="E1863" s="31" t="s">
        <v>302</v>
      </c>
      <c r="F1863" s="32">
        <v>25726.71</v>
      </c>
      <c r="G1863" s="33">
        <f t="shared" si="29"/>
        <v>901506246.76999569</v>
      </c>
    </row>
    <row r="1864" spans="1:7" ht="31.8">
      <c r="A1864" s="30">
        <v>12</v>
      </c>
      <c r="B1864" s="30" t="s">
        <v>824</v>
      </c>
      <c r="C1864" s="30" t="s">
        <v>336</v>
      </c>
      <c r="D1864" s="30" t="s">
        <v>292</v>
      </c>
      <c r="E1864" s="31" t="s">
        <v>302</v>
      </c>
      <c r="F1864" s="32">
        <v>5656.78</v>
      </c>
      <c r="G1864" s="33">
        <f t="shared" si="29"/>
        <v>901506246.76999569</v>
      </c>
    </row>
    <row r="1865" spans="1:7" ht="42">
      <c r="A1865" s="30">
        <v>13</v>
      </c>
      <c r="B1865" s="30" t="s">
        <v>824</v>
      </c>
      <c r="C1865" s="30" t="s">
        <v>367</v>
      </c>
      <c r="D1865" s="30" t="s">
        <v>292</v>
      </c>
      <c r="E1865" s="31" t="s">
        <v>302</v>
      </c>
      <c r="F1865" s="32">
        <v>497.2</v>
      </c>
      <c r="G1865" s="33">
        <f t="shared" si="29"/>
        <v>901506246.76999569</v>
      </c>
    </row>
    <row r="1866" spans="1:7" ht="42">
      <c r="A1866" s="30">
        <v>1</v>
      </c>
      <c r="B1866" s="30" t="s">
        <v>824</v>
      </c>
      <c r="C1866" s="30" t="s">
        <v>326</v>
      </c>
      <c r="D1866" s="30" t="s">
        <v>292</v>
      </c>
      <c r="E1866" s="31" t="s">
        <v>302</v>
      </c>
      <c r="F1866" s="32">
        <v>6756.75</v>
      </c>
      <c r="G1866" s="33">
        <f t="shared" si="29"/>
        <v>901506246.76999569</v>
      </c>
    </row>
    <row r="1867" spans="1:7" ht="31.8">
      <c r="A1867" s="30">
        <v>12</v>
      </c>
      <c r="B1867" s="30" t="s">
        <v>824</v>
      </c>
      <c r="C1867" s="30" t="s">
        <v>336</v>
      </c>
      <c r="D1867" s="30" t="s">
        <v>292</v>
      </c>
      <c r="E1867" s="31" t="s">
        <v>302</v>
      </c>
      <c r="F1867" s="32">
        <v>88.92</v>
      </c>
      <c r="G1867" s="33">
        <f t="shared" si="29"/>
        <v>901506246.76999569</v>
      </c>
    </row>
    <row r="1868" spans="1:7" ht="21.6">
      <c r="A1868" s="30">
        <v>3</v>
      </c>
      <c r="B1868" s="30" t="s">
        <v>824</v>
      </c>
      <c r="C1868" s="30" t="s">
        <v>337</v>
      </c>
      <c r="D1868" s="30" t="s">
        <v>292</v>
      </c>
      <c r="E1868" s="31" t="s">
        <v>302</v>
      </c>
      <c r="F1868" s="32">
        <v>6215</v>
      </c>
      <c r="G1868" s="33">
        <f t="shared" si="29"/>
        <v>901506246.76999569</v>
      </c>
    </row>
    <row r="1869" spans="1:7" ht="31.8">
      <c r="A1869" s="30">
        <v>2</v>
      </c>
      <c r="B1869" s="30" t="s">
        <v>824</v>
      </c>
      <c r="C1869" s="30" t="s">
        <v>360</v>
      </c>
      <c r="D1869" s="30" t="s">
        <v>292</v>
      </c>
      <c r="E1869" s="31" t="s">
        <v>302</v>
      </c>
      <c r="F1869" s="30">
        <v>2486</v>
      </c>
      <c r="G1869" s="33">
        <f t="shared" si="29"/>
        <v>901506246.76999569</v>
      </c>
    </row>
    <row r="1870" spans="1:7" ht="42">
      <c r="A1870" s="30">
        <v>1</v>
      </c>
      <c r="B1870" s="30" t="s">
        <v>824</v>
      </c>
      <c r="C1870" s="30" t="s">
        <v>326</v>
      </c>
      <c r="D1870" s="30" t="s">
        <v>292</v>
      </c>
      <c r="E1870" s="31" t="s">
        <v>302</v>
      </c>
      <c r="F1870" s="32">
        <v>6756.75</v>
      </c>
      <c r="G1870" s="33">
        <f t="shared" si="29"/>
        <v>901506246.76999569</v>
      </c>
    </row>
    <row r="1871" spans="1:7" ht="31.8">
      <c r="A1871" s="30">
        <v>12</v>
      </c>
      <c r="B1871" s="30" t="s">
        <v>824</v>
      </c>
      <c r="C1871" s="30" t="s">
        <v>336</v>
      </c>
      <c r="D1871" s="30" t="s">
        <v>292</v>
      </c>
      <c r="E1871" s="31" t="s">
        <v>302</v>
      </c>
      <c r="F1871" s="32">
        <v>77122.5</v>
      </c>
      <c r="G1871" s="33">
        <f t="shared" si="29"/>
        <v>901506246.76999569</v>
      </c>
    </row>
    <row r="1872" spans="1:7" ht="21.6">
      <c r="A1872" s="30">
        <v>3</v>
      </c>
      <c r="B1872" s="30" t="s">
        <v>824</v>
      </c>
      <c r="C1872" s="30" t="s">
        <v>337</v>
      </c>
      <c r="D1872" s="30" t="s">
        <v>292</v>
      </c>
      <c r="E1872" s="31" t="s">
        <v>302</v>
      </c>
      <c r="F1872" s="32">
        <v>994.4</v>
      </c>
      <c r="G1872" s="33">
        <f t="shared" si="29"/>
        <v>901506246.76999569</v>
      </c>
    </row>
    <row r="1873" spans="1:7" ht="31.8">
      <c r="A1873" s="30">
        <v>12</v>
      </c>
      <c r="B1873" s="30" t="s">
        <v>824</v>
      </c>
      <c r="C1873" s="30" t="s">
        <v>336</v>
      </c>
      <c r="D1873" s="30" t="s">
        <v>292</v>
      </c>
      <c r="E1873" s="31" t="s">
        <v>302</v>
      </c>
      <c r="F1873" s="32">
        <v>610.20000000000005</v>
      </c>
      <c r="G1873" s="33">
        <f t="shared" si="29"/>
        <v>901506246.76999569</v>
      </c>
    </row>
    <row r="1874" spans="1:7" ht="31.8">
      <c r="A1874" s="30">
        <v>12</v>
      </c>
      <c r="B1874" s="30" t="s">
        <v>824</v>
      </c>
      <c r="C1874" s="30" t="s">
        <v>336</v>
      </c>
      <c r="D1874" s="30" t="s">
        <v>292</v>
      </c>
      <c r="E1874" s="31" t="s">
        <v>302</v>
      </c>
      <c r="F1874" s="32">
        <v>3446.5</v>
      </c>
      <c r="G1874" s="33">
        <f t="shared" si="29"/>
        <v>901506246.76999569</v>
      </c>
    </row>
    <row r="1875" spans="1:7" ht="31.8">
      <c r="A1875" s="30">
        <v>12</v>
      </c>
      <c r="B1875" s="30" t="s">
        <v>824</v>
      </c>
      <c r="C1875" s="30" t="s">
        <v>336</v>
      </c>
      <c r="D1875" s="30" t="s">
        <v>292</v>
      </c>
      <c r="E1875" s="31" t="s">
        <v>302</v>
      </c>
      <c r="F1875" s="32">
        <v>24757.84</v>
      </c>
      <c r="G1875" s="33">
        <f t="shared" si="29"/>
        <v>901506246.76999569</v>
      </c>
    </row>
    <row r="1876" spans="1:7" ht="31.8">
      <c r="A1876" s="30">
        <v>8</v>
      </c>
      <c r="B1876" s="30" t="s">
        <v>824</v>
      </c>
      <c r="C1876" s="30" t="s">
        <v>335</v>
      </c>
      <c r="D1876" s="30" t="s">
        <v>292</v>
      </c>
      <c r="E1876" s="31" t="s">
        <v>302</v>
      </c>
      <c r="F1876" s="30">
        <v>2644.2</v>
      </c>
      <c r="G1876" s="33">
        <f t="shared" si="29"/>
        <v>901506246.76999569</v>
      </c>
    </row>
    <row r="1877" spans="1:7" ht="42">
      <c r="A1877" s="30">
        <v>1</v>
      </c>
      <c r="B1877" s="30" t="s">
        <v>824</v>
      </c>
      <c r="C1877" s="30" t="s">
        <v>326</v>
      </c>
      <c r="D1877" s="30" t="s">
        <v>292</v>
      </c>
      <c r="E1877" s="31" t="s">
        <v>302</v>
      </c>
      <c r="F1877" s="32">
        <v>22968</v>
      </c>
      <c r="G1877" s="33">
        <f t="shared" si="29"/>
        <v>901506246.76999569</v>
      </c>
    </row>
    <row r="1878" spans="1:7" ht="21.6">
      <c r="A1878" s="30">
        <v>3</v>
      </c>
      <c r="B1878" s="30" t="s">
        <v>824</v>
      </c>
      <c r="C1878" s="30" t="s">
        <v>337</v>
      </c>
      <c r="D1878" s="30" t="s">
        <v>292</v>
      </c>
      <c r="E1878" s="31" t="s">
        <v>302</v>
      </c>
      <c r="F1878" s="30">
        <v>3670.47</v>
      </c>
      <c r="G1878" s="33">
        <f t="shared" si="29"/>
        <v>901506246.76999569</v>
      </c>
    </row>
    <row r="1879" spans="1:7" ht="21.6">
      <c r="A1879" s="30">
        <v>3</v>
      </c>
      <c r="B1879" s="30" t="s">
        <v>824</v>
      </c>
      <c r="C1879" s="30" t="s">
        <v>337</v>
      </c>
      <c r="D1879" s="30" t="s">
        <v>292</v>
      </c>
      <c r="E1879" s="31" t="s">
        <v>302</v>
      </c>
      <c r="F1879" s="30">
        <v>9237.75</v>
      </c>
      <c r="G1879" s="33">
        <f t="shared" si="29"/>
        <v>901506246.76999569</v>
      </c>
    </row>
    <row r="1880" spans="1:7" ht="42">
      <c r="A1880" s="30">
        <v>1</v>
      </c>
      <c r="B1880" s="30" t="s">
        <v>824</v>
      </c>
      <c r="C1880" s="30" t="s">
        <v>326</v>
      </c>
      <c r="D1880" s="30" t="s">
        <v>292</v>
      </c>
      <c r="E1880" s="34" t="s">
        <v>302</v>
      </c>
      <c r="F1880" s="32">
        <v>4999.5</v>
      </c>
      <c r="G1880" s="33">
        <f t="shared" si="29"/>
        <v>901506246.76999569</v>
      </c>
    </row>
    <row r="1881" spans="1:7" ht="31.8">
      <c r="A1881" s="30">
        <v>12</v>
      </c>
      <c r="B1881" s="30" t="s">
        <v>824</v>
      </c>
      <c r="C1881" s="30" t="s">
        <v>336</v>
      </c>
      <c r="D1881" s="30" t="s">
        <v>292</v>
      </c>
      <c r="E1881" s="31" t="s">
        <v>302</v>
      </c>
      <c r="F1881" s="32">
        <v>285</v>
      </c>
      <c r="G1881" s="33">
        <f t="shared" si="29"/>
        <v>901506246.76999569</v>
      </c>
    </row>
    <row r="1882" spans="1:7" ht="31.8">
      <c r="A1882" s="30">
        <v>12</v>
      </c>
      <c r="B1882" s="30" t="s">
        <v>824</v>
      </c>
      <c r="C1882" s="30" t="s">
        <v>336</v>
      </c>
      <c r="D1882" s="30" t="s">
        <v>292</v>
      </c>
      <c r="E1882" s="31" t="s">
        <v>302</v>
      </c>
      <c r="F1882" s="30">
        <v>2599</v>
      </c>
      <c r="G1882" s="33">
        <f t="shared" si="29"/>
        <v>901506246.76999569</v>
      </c>
    </row>
    <row r="1883" spans="1:7" ht="28.8">
      <c r="A1883" s="30">
        <v>3</v>
      </c>
      <c r="B1883" s="30" t="s">
        <v>825</v>
      </c>
      <c r="C1883" s="30" t="s">
        <v>337</v>
      </c>
      <c r="D1883" s="30" t="s">
        <v>292</v>
      </c>
      <c r="E1883" s="34" t="s">
        <v>293</v>
      </c>
      <c r="F1883" s="32">
        <v>34390</v>
      </c>
      <c r="G1883" s="33">
        <f t="shared" si="29"/>
        <v>901506246.76999569</v>
      </c>
    </row>
    <row r="1884" spans="1:7" ht="28.8">
      <c r="A1884" s="30">
        <v>3</v>
      </c>
      <c r="B1884" s="30" t="s">
        <v>826</v>
      </c>
      <c r="C1884" s="30" t="s">
        <v>337</v>
      </c>
      <c r="D1884" s="30" t="s">
        <v>292</v>
      </c>
      <c r="E1884" s="34" t="s">
        <v>352</v>
      </c>
      <c r="F1884" s="32">
        <v>343883.86</v>
      </c>
      <c r="G1884" s="33">
        <f t="shared" si="29"/>
        <v>901506246.76999569</v>
      </c>
    </row>
    <row r="1885" spans="1:7" ht="21.6">
      <c r="A1885" s="30">
        <v>3</v>
      </c>
      <c r="B1885" s="30" t="s">
        <v>826</v>
      </c>
      <c r="C1885" s="30" t="s">
        <v>337</v>
      </c>
      <c r="D1885" s="30" t="s">
        <v>292</v>
      </c>
      <c r="E1885" s="31" t="s">
        <v>319</v>
      </c>
      <c r="F1885" s="30">
        <v>892418.63</v>
      </c>
      <c r="G1885" s="33">
        <f t="shared" si="29"/>
        <v>901506246.76999569</v>
      </c>
    </row>
    <row r="1886" spans="1:7" ht="21.6">
      <c r="A1886" s="30">
        <v>3</v>
      </c>
      <c r="B1886" s="30" t="s">
        <v>826</v>
      </c>
      <c r="C1886" s="30" t="s">
        <v>337</v>
      </c>
      <c r="D1886" s="30" t="s">
        <v>292</v>
      </c>
      <c r="E1886" s="31" t="s">
        <v>352</v>
      </c>
      <c r="F1886" s="32">
        <v>218034.81</v>
      </c>
      <c r="G1886" s="33">
        <f t="shared" si="29"/>
        <v>901506246.76999569</v>
      </c>
    </row>
    <row r="1887" spans="1:7" ht="21.6">
      <c r="A1887" s="30">
        <v>3</v>
      </c>
      <c r="B1887" s="30" t="s">
        <v>826</v>
      </c>
      <c r="C1887" s="30" t="s">
        <v>337</v>
      </c>
      <c r="D1887" s="30" t="s">
        <v>292</v>
      </c>
      <c r="E1887" s="31" t="s">
        <v>352</v>
      </c>
      <c r="F1887" s="32">
        <v>276397.71000000002</v>
      </c>
      <c r="G1887" s="33">
        <f t="shared" si="29"/>
        <v>901506246.76999569</v>
      </c>
    </row>
    <row r="1888" spans="1:7" ht="28.8">
      <c r="A1888" s="30">
        <v>3</v>
      </c>
      <c r="B1888" s="30" t="s">
        <v>826</v>
      </c>
      <c r="C1888" s="30" t="s">
        <v>337</v>
      </c>
      <c r="D1888" s="30" t="s">
        <v>292</v>
      </c>
      <c r="E1888" s="34" t="s">
        <v>319</v>
      </c>
      <c r="F1888" s="32">
        <v>60786.02</v>
      </c>
      <c r="G1888" s="33">
        <f t="shared" si="29"/>
        <v>901506246.76999569</v>
      </c>
    </row>
    <row r="1889" spans="1:7" ht="21.6">
      <c r="A1889" s="30">
        <v>5</v>
      </c>
      <c r="B1889" s="30" t="s">
        <v>827</v>
      </c>
      <c r="C1889" s="30" t="s">
        <v>339</v>
      </c>
      <c r="D1889" s="30" t="s">
        <v>292</v>
      </c>
      <c r="E1889" s="31" t="s">
        <v>299</v>
      </c>
      <c r="F1889" s="30">
        <v>118449.01</v>
      </c>
      <c r="G1889" s="33">
        <f t="shared" si="29"/>
        <v>901506246.76999569</v>
      </c>
    </row>
    <row r="1890" spans="1:7" ht="21.6">
      <c r="A1890" s="30">
        <v>5</v>
      </c>
      <c r="B1890" s="30" t="s">
        <v>827</v>
      </c>
      <c r="C1890" s="30" t="s">
        <v>339</v>
      </c>
      <c r="D1890" s="30" t="s">
        <v>292</v>
      </c>
      <c r="E1890" s="31" t="s">
        <v>299</v>
      </c>
      <c r="F1890" s="30">
        <v>117579.69</v>
      </c>
      <c r="G1890" s="33">
        <f t="shared" si="29"/>
        <v>901506246.76999569</v>
      </c>
    </row>
    <row r="1891" spans="1:7" ht="21.6">
      <c r="A1891" s="30">
        <v>5</v>
      </c>
      <c r="B1891" s="30" t="s">
        <v>828</v>
      </c>
      <c r="C1891" s="30" t="s">
        <v>339</v>
      </c>
      <c r="D1891" s="30" t="s">
        <v>292</v>
      </c>
      <c r="E1891" s="31" t="s">
        <v>302</v>
      </c>
      <c r="F1891" s="30">
        <v>0</v>
      </c>
      <c r="G1891" s="33">
        <f t="shared" si="29"/>
        <v>901506246.76999569</v>
      </c>
    </row>
    <row r="1892" spans="1:7" ht="42">
      <c r="A1892" s="30">
        <v>1</v>
      </c>
      <c r="B1892" s="30" t="s">
        <v>828</v>
      </c>
      <c r="C1892" s="30" t="s">
        <v>326</v>
      </c>
      <c r="D1892" s="30" t="s">
        <v>292</v>
      </c>
      <c r="E1892" s="31" t="s">
        <v>302</v>
      </c>
      <c r="F1892" s="30">
        <v>0</v>
      </c>
      <c r="G1892" s="33">
        <f t="shared" si="29"/>
        <v>901506246.76999569</v>
      </c>
    </row>
    <row r="1893" spans="1:7" ht="21.6">
      <c r="A1893" s="30">
        <v>5</v>
      </c>
      <c r="B1893" s="30" t="s">
        <v>828</v>
      </c>
      <c r="C1893" s="30" t="s">
        <v>339</v>
      </c>
      <c r="D1893" s="30" t="s">
        <v>292</v>
      </c>
      <c r="E1893" s="31" t="s">
        <v>302</v>
      </c>
      <c r="F1893" s="32">
        <v>16530</v>
      </c>
      <c r="G1893" s="33">
        <f t="shared" si="29"/>
        <v>901506246.76999569</v>
      </c>
    </row>
    <row r="1894" spans="1:7" ht="42">
      <c r="A1894" s="30">
        <v>1</v>
      </c>
      <c r="B1894" s="30" t="s">
        <v>828</v>
      </c>
      <c r="C1894" s="30" t="s">
        <v>326</v>
      </c>
      <c r="D1894" s="30" t="s">
        <v>292</v>
      </c>
      <c r="E1894" s="31" t="s">
        <v>302</v>
      </c>
      <c r="F1894" s="32">
        <v>4075</v>
      </c>
      <c r="G1894" s="33">
        <f t="shared" si="29"/>
        <v>901506246.76999569</v>
      </c>
    </row>
    <row r="1895" spans="1:7" ht="31.8">
      <c r="A1895" s="30">
        <v>7</v>
      </c>
      <c r="B1895" s="30" t="s">
        <v>828</v>
      </c>
      <c r="C1895" s="30" t="s">
        <v>359</v>
      </c>
      <c r="D1895" s="30" t="s">
        <v>292</v>
      </c>
      <c r="E1895" s="31" t="s">
        <v>302</v>
      </c>
      <c r="F1895" s="30">
        <v>3169.2</v>
      </c>
      <c r="G1895" s="33">
        <f t="shared" si="29"/>
        <v>901506246.76999569</v>
      </c>
    </row>
    <row r="1896" spans="1:7" ht="31.8">
      <c r="A1896" s="30">
        <v>8</v>
      </c>
      <c r="B1896" s="30" t="s">
        <v>829</v>
      </c>
      <c r="C1896" s="30" t="s">
        <v>335</v>
      </c>
      <c r="D1896" s="30" t="s">
        <v>292</v>
      </c>
      <c r="E1896" s="31" t="s">
        <v>302</v>
      </c>
      <c r="F1896" s="32">
        <v>26676</v>
      </c>
      <c r="G1896" s="33">
        <f t="shared" si="29"/>
        <v>901506246.76999569</v>
      </c>
    </row>
    <row r="1897" spans="1:7" ht="31.8">
      <c r="A1897" s="30">
        <v>8</v>
      </c>
      <c r="B1897" s="30" t="s">
        <v>829</v>
      </c>
      <c r="C1897" s="30" t="s">
        <v>335</v>
      </c>
      <c r="D1897" s="30" t="s">
        <v>292</v>
      </c>
      <c r="E1897" s="34" t="s">
        <v>302</v>
      </c>
      <c r="F1897" s="32">
        <v>26676</v>
      </c>
      <c r="G1897" s="33">
        <f t="shared" si="29"/>
        <v>901506246.76999569</v>
      </c>
    </row>
    <row r="1898" spans="1:7" ht="31.8">
      <c r="A1898" s="30">
        <v>4</v>
      </c>
      <c r="B1898" s="30" t="s">
        <v>830</v>
      </c>
      <c r="C1898" s="30" t="s">
        <v>355</v>
      </c>
      <c r="D1898" s="30" t="s">
        <v>292</v>
      </c>
      <c r="E1898" s="31" t="s">
        <v>293</v>
      </c>
      <c r="F1898" s="32">
        <v>0</v>
      </c>
      <c r="G1898" s="33">
        <f t="shared" si="29"/>
        <v>901506246.76999569</v>
      </c>
    </row>
    <row r="1899" spans="1:7" ht="31.8">
      <c r="A1899" s="30">
        <v>8</v>
      </c>
      <c r="B1899" s="30" t="s">
        <v>830</v>
      </c>
      <c r="C1899" s="30" t="s">
        <v>335</v>
      </c>
      <c r="D1899" s="30" t="s">
        <v>292</v>
      </c>
      <c r="E1899" s="34" t="s">
        <v>302</v>
      </c>
      <c r="F1899" s="32">
        <v>74936.63</v>
      </c>
      <c r="G1899" s="33">
        <f t="shared" si="29"/>
        <v>901506246.76999569</v>
      </c>
    </row>
    <row r="1900" spans="1:7" ht="42">
      <c r="A1900" s="30">
        <v>1</v>
      </c>
      <c r="B1900" s="30" t="s">
        <v>831</v>
      </c>
      <c r="C1900" s="30" t="s">
        <v>326</v>
      </c>
      <c r="D1900" s="30" t="s">
        <v>292</v>
      </c>
      <c r="E1900" s="31" t="s">
        <v>327</v>
      </c>
      <c r="F1900" s="30">
        <v>52.8</v>
      </c>
      <c r="G1900" s="33">
        <f t="shared" si="29"/>
        <v>901506246.76999569</v>
      </c>
    </row>
    <row r="1901" spans="1:7" ht="31.8">
      <c r="A1901" s="30">
        <v>6</v>
      </c>
      <c r="B1901" s="30" t="s">
        <v>832</v>
      </c>
      <c r="C1901" s="30" t="s">
        <v>357</v>
      </c>
      <c r="D1901" s="30" t="s">
        <v>292</v>
      </c>
      <c r="E1901" s="31" t="s">
        <v>293</v>
      </c>
      <c r="F1901" s="30">
        <v>14962.5</v>
      </c>
      <c r="G1901" s="33">
        <f t="shared" si="29"/>
        <v>901506246.76999569</v>
      </c>
    </row>
    <row r="1902" spans="1:7" ht="31.8">
      <c r="A1902" s="30">
        <v>8</v>
      </c>
      <c r="B1902" s="30" t="s">
        <v>833</v>
      </c>
      <c r="C1902" s="30" t="s">
        <v>335</v>
      </c>
      <c r="D1902" s="30" t="s">
        <v>292</v>
      </c>
      <c r="E1902" s="31" t="s">
        <v>293</v>
      </c>
      <c r="F1902" s="32">
        <v>15000</v>
      </c>
      <c r="G1902" s="33">
        <f t="shared" si="29"/>
        <v>901506246.76999569</v>
      </c>
    </row>
    <row r="1903" spans="1:7">
      <c r="A1903" s="30">
        <v>5</v>
      </c>
      <c r="B1903" s="30" t="s">
        <v>834</v>
      </c>
      <c r="C1903" s="30" t="s">
        <v>339</v>
      </c>
      <c r="D1903" s="30" t="s">
        <v>292</v>
      </c>
      <c r="E1903" s="31" t="s">
        <v>327</v>
      </c>
      <c r="F1903" s="30">
        <v>17040.400000000001</v>
      </c>
      <c r="G1903" s="33">
        <f t="shared" si="29"/>
        <v>901506246.76999569</v>
      </c>
    </row>
    <row r="1904" spans="1:7">
      <c r="A1904" s="30">
        <v>5</v>
      </c>
      <c r="B1904" s="30" t="s">
        <v>834</v>
      </c>
      <c r="C1904" s="30" t="s">
        <v>339</v>
      </c>
      <c r="D1904" s="30" t="s">
        <v>292</v>
      </c>
      <c r="E1904" s="31" t="s">
        <v>327</v>
      </c>
      <c r="F1904" s="32">
        <v>6938.2</v>
      </c>
      <c r="G1904" s="33">
        <f t="shared" si="29"/>
        <v>901506246.76999569</v>
      </c>
    </row>
    <row r="1905" spans="1:7" ht="42">
      <c r="A1905" s="30">
        <v>1</v>
      </c>
      <c r="B1905" s="30" t="s">
        <v>835</v>
      </c>
      <c r="C1905" s="30" t="s">
        <v>326</v>
      </c>
      <c r="D1905" s="30" t="s">
        <v>292</v>
      </c>
      <c r="E1905" s="31" t="s">
        <v>352</v>
      </c>
      <c r="F1905" s="30">
        <v>38364.53</v>
      </c>
      <c r="G1905" s="33">
        <f t="shared" si="29"/>
        <v>901506246.76999569</v>
      </c>
    </row>
    <row r="1906" spans="1:7" ht="42">
      <c r="A1906" s="30">
        <v>1</v>
      </c>
      <c r="B1906" s="30" t="s">
        <v>836</v>
      </c>
      <c r="C1906" s="30" t="s">
        <v>326</v>
      </c>
      <c r="D1906" s="30" t="s">
        <v>292</v>
      </c>
      <c r="E1906" s="31" t="s">
        <v>302</v>
      </c>
      <c r="F1906" s="30">
        <v>5989</v>
      </c>
      <c r="G1906" s="33">
        <f t="shared" si="29"/>
        <v>901506246.76999569</v>
      </c>
    </row>
    <row r="1907" spans="1:7">
      <c r="A1907" s="30">
        <v>5</v>
      </c>
      <c r="B1907" s="30" t="s">
        <v>837</v>
      </c>
      <c r="C1907" s="30" t="s">
        <v>339</v>
      </c>
      <c r="D1907" s="30" t="s">
        <v>292</v>
      </c>
      <c r="E1907" s="31" t="s">
        <v>299</v>
      </c>
      <c r="F1907" s="30">
        <v>34601.11</v>
      </c>
      <c r="G1907" s="33">
        <f t="shared" si="29"/>
        <v>901506246.76999569</v>
      </c>
    </row>
    <row r="1908" spans="1:7" ht="31.8">
      <c r="A1908" s="30">
        <v>8</v>
      </c>
      <c r="B1908" s="30" t="s">
        <v>837</v>
      </c>
      <c r="C1908" s="30" t="s">
        <v>335</v>
      </c>
      <c r="D1908" s="30" t="s">
        <v>292</v>
      </c>
      <c r="E1908" s="31" t="s">
        <v>299</v>
      </c>
      <c r="F1908" s="30">
        <v>112214.99</v>
      </c>
      <c r="G1908" s="33">
        <f t="shared" si="29"/>
        <v>901506246.76999569</v>
      </c>
    </row>
    <row r="1909" spans="1:7" ht="21.6">
      <c r="A1909" s="30">
        <v>3</v>
      </c>
      <c r="B1909" s="30" t="s">
        <v>838</v>
      </c>
      <c r="C1909" s="30" t="s">
        <v>337</v>
      </c>
      <c r="D1909" s="30" t="s">
        <v>292</v>
      </c>
      <c r="E1909" s="31" t="s">
        <v>302</v>
      </c>
      <c r="F1909" s="32">
        <v>34295.5</v>
      </c>
      <c r="G1909" s="33">
        <f t="shared" si="29"/>
        <v>901506246.76999569</v>
      </c>
    </row>
    <row r="1910" spans="1:7" ht="42">
      <c r="A1910" s="30">
        <v>1</v>
      </c>
      <c r="B1910" s="30" t="s">
        <v>839</v>
      </c>
      <c r="C1910" s="30" t="s">
        <v>326</v>
      </c>
      <c r="D1910" s="30" t="s">
        <v>292</v>
      </c>
      <c r="E1910" s="31" t="s">
        <v>299</v>
      </c>
      <c r="F1910" s="32">
        <v>133706.85999999999</v>
      </c>
      <c r="G1910" s="33">
        <f t="shared" si="29"/>
        <v>901506246.76999569</v>
      </c>
    </row>
    <row r="1911" spans="1:7" ht="31.8">
      <c r="A1911" s="30">
        <v>15</v>
      </c>
      <c r="B1911" s="30" t="s">
        <v>840</v>
      </c>
      <c r="C1911" s="30" t="s">
        <v>345</v>
      </c>
      <c r="D1911" s="30" t="s">
        <v>292</v>
      </c>
      <c r="E1911" s="34" t="s">
        <v>327</v>
      </c>
      <c r="F1911" s="32">
        <v>11865</v>
      </c>
      <c r="G1911" s="33">
        <f t="shared" si="29"/>
        <v>901506246.76999569</v>
      </c>
    </row>
    <row r="1912" spans="1:7" ht="31.8">
      <c r="A1912" s="30">
        <v>12</v>
      </c>
      <c r="B1912" s="30" t="s">
        <v>841</v>
      </c>
      <c r="C1912" s="30" t="s">
        <v>336</v>
      </c>
      <c r="D1912" s="30" t="s">
        <v>292</v>
      </c>
      <c r="E1912" s="34" t="s">
        <v>302</v>
      </c>
      <c r="F1912" s="30">
        <v>49417.9</v>
      </c>
      <c r="G1912" s="33">
        <f t="shared" si="29"/>
        <v>901506246.76999569</v>
      </c>
    </row>
    <row r="1913" spans="1:7" ht="28.8">
      <c r="A1913" s="30">
        <v>5</v>
      </c>
      <c r="B1913" s="30" t="s">
        <v>842</v>
      </c>
      <c r="C1913" s="30" t="s">
        <v>339</v>
      </c>
      <c r="D1913" s="30" t="s">
        <v>292</v>
      </c>
      <c r="E1913" s="34" t="s">
        <v>327</v>
      </c>
      <c r="F1913" s="32">
        <v>0</v>
      </c>
      <c r="G1913" s="33">
        <f t="shared" si="29"/>
        <v>901506246.76999569</v>
      </c>
    </row>
    <row r="1914" spans="1:7" ht="42">
      <c r="A1914" s="30">
        <v>1</v>
      </c>
      <c r="B1914" s="30" t="s">
        <v>842</v>
      </c>
      <c r="C1914" s="30" t="s">
        <v>326</v>
      </c>
      <c r="D1914" s="30" t="s">
        <v>292</v>
      </c>
      <c r="E1914" s="34" t="s">
        <v>327</v>
      </c>
      <c r="F1914" s="32">
        <v>13981.2</v>
      </c>
      <c r="G1914" s="33">
        <f t="shared" si="29"/>
        <v>901506246.76999569</v>
      </c>
    </row>
    <row r="1915" spans="1:7" ht="42">
      <c r="A1915" s="30">
        <v>12</v>
      </c>
      <c r="B1915" s="30" t="s">
        <v>843</v>
      </c>
      <c r="C1915" s="30" t="s">
        <v>336</v>
      </c>
      <c r="D1915" s="30" t="s">
        <v>292</v>
      </c>
      <c r="E1915" s="34" t="s">
        <v>302</v>
      </c>
      <c r="F1915" s="32">
        <v>0</v>
      </c>
      <c r="G1915" s="33">
        <f t="shared" si="29"/>
        <v>901506246.76999569</v>
      </c>
    </row>
    <row r="1916" spans="1:7" ht="42">
      <c r="A1916" s="30">
        <v>13</v>
      </c>
      <c r="B1916" s="30" t="s">
        <v>843</v>
      </c>
      <c r="C1916" s="30" t="s">
        <v>367</v>
      </c>
      <c r="D1916" s="30" t="s">
        <v>292</v>
      </c>
      <c r="E1916" s="31" t="s">
        <v>302</v>
      </c>
      <c r="F1916" s="32">
        <v>13717.57</v>
      </c>
      <c r="G1916" s="33">
        <f t="shared" si="29"/>
        <v>901506246.76999569</v>
      </c>
    </row>
    <row r="1917" spans="1:7" ht="31.8">
      <c r="A1917" s="30">
        <v>12</v>
      </c>
      <c r="B1917" s="30" t="s">
        <v>844</v>
      </c>
      <c r="C1917" s="30" t="s">
        <v>336</v>
      </c>
      <c r="D1917" s="30" t="s">
        <v>292</v>
      </c>
      <c r="E1917" s="31" t="s">
        <v>293</v>
      </c>
      <c r="F1917" s="32">
        <v>11640</v>
      </c>
      <c r="G1917" s="33">
        <f t="shared" si="29"/>
        <v>901506246.76999569</v>
      </c>
    </row>
    <row r="1918" spans="1:7" ht="31.8">
      <c r="A1918" s="30">
        <v>12</v>
      </c>
      <c r="B1918" s="30" t="s">
        <v>844</v>
      </c>
      <c r="C1918" s="30" t="s">
        <v>336</v>
      </c>
      <c r="D1918" s="30" t="s">
        <v>292</v>
      </c>
      <c r="E1918" s="31" t="s">
        <v>293</v>
      </c>
      <c r="F1918" s="32">
        <v>9506</v>
      </c>
      <c r="G1918" s="33">
        <f t="shared" si="29"/>
        <v>901506246.76999569</v>
      </c>
    </row>
    <row r="1919" spans="1:7" ht="42">
      <c r="A1919" s="30">
        <v>13</v>
      </c>
      <c r="B1919" s="30" t="s">
        <v>845</v>
      </c>
      <c r="C1919" s="30" t="s">
        <v>367</v>
      </c>
      <c r="D1919" s="30" t="s">
        <v>292</v>
      </c>
      <c r="E1919" s="34" t="s">
        <v>319</v>
      </c>
      <c r="F1919" s="32">
        <v>31817.68</v>
      </c>
      <c r="G1919" s="33">
        <f t="shared" si="29"/>
        <v>901506246.76999569</v>
      </c>
    </row>
    <row r="1920" spans="1:7" ht="42">
      <c r="A1920" s="30">
        <v>13</v>
      </c>
      <c r="B1920" s="30" t="s">
        <v>846</v>
      </c>
      <c r="C1920" s="30" t="s">
        <v>367</v>
      </c>
      <c r="D1920" s="30" t="s">
        <v>292</v>
      </c>
      <c r="E1920" s="34" t="s">
        <v>327</v>
      </c>
      <c r="F1920" s="30">
        <v>11084.25</v>
      </c>
      <c r="G1920" s="33">
        <f t="shared" si="29"/>
        <v>901506246.76999569</v>
      </c>
    </row>
    <row r="1921" spans="1:7" ht="42">
      <c r="A1921" s="30">
        <v>2</v>
      </c>
      <c r="B1921" s="30" t="s">
        <v>847</v>
      </c>
      <c r="C1921" s="30" t="s">
        <v>360</v>
      </c>
      <c r="D1921" s="30" t="s">
        <v>292</v>
      </c>
      <c r="E1921" s="34" t="s">
        <v>352</v>
      </c>
      <c r="F1921" s="30">
        <v>1532.09</v>
      </c>
      <c r="G1921" s="33">
        <f t="shared" si="29"/>
        <v>901506246.76999569</v>
      </c>
    </row>
    <row r="1922" spans="1:7" ht="42">
      <c r="A1922" s="30">
        <v>13</v>
      </c>
      <c r="B1922" s="30" t="s">
        <v>848</v>
      </c>
      <c r="C1922" s="30" t="s">
        <v>367</v>
      </c>
      <c r="D1922" s="30" t="s">
        <v>292</v>
      </c>
      <c r="E1922" s="34" t="s">
        <v>293</v>
      </c>
      <c r="F1922" s="30">
        <v>46553.48</v>
      </c>
      <c r="G1922" s="33">
        <f t="shared" si="29"/>
        <v>901506246.76999569</v>
      </c>
    </row>
    <row r="1923" spans="1:7" ht="42">
      <c r="A1923" s="30">
        <v>13</v>
      </c>
      <c r="B1923" s="30" t="s">
        <v>848</v>
      </c>
      <c r="C1923" s="30" t="s">
        <v>367</v>
      </c>
      <c r="D1923" s="30" t="s">
        <v>292</v>
      </c>
      <c r="E1923" s="31" t="s">
        <v>319</v>
      </c>
      <c r="F1923" s="32">
        <v>173075.19</v>
      </c>
      <c r="G1923" s="33">
        <f t="shared" ref="G1923:G1986" si="30">SUM($F$2:$F$100000)</f>
        <v>901506246.76999569</v>
      </c>
    </row>
    <row r="1924" spans="1:7" ht="31.8">
      <c r="A1924" s="30">
        <v>8</v>
      </c>
      <c r="B1924" s="30" t="s">
        <v>849</v>
      </c>
      <c r="C1924" s="30" t="s">
        <v>335</v>
      </c>
      <c r="D1924" s="30" t="s">
        <v>292</v>
      </c>
      <c r="E1924" s="34" t="s">
        <v>299</v>
      </c>
      <c r="F1924" s="32">
        <v>4249.43</v>
      </c>
      <c r="G1924" s="33">
        <f t="shared" si="30"/>
        <v>901506246.76999569</v>
      </c>
    </row>
    <row r="1925" spans="1:7" ht="31.8">
      <c r="A1925" s="30">
        <v>4</v>
      </c>
      <c r="B1925" s="30" t="s">
        <v>850</v>
      </c>
      <c r="C1925" s="30" t="s">
        <v>355</v>
      </c>
      <c r="D1925" s="30" t="s">
        <v>292</v>
      </c>
      <c r="E1925" s="31" t="s">
        <v>293</v>
      </c>
      <c r="F1925" s="30">
        <v>5532.24</v>
      </c>
      <c r="G1925" s="33">
        <f t="shared" si="30"/>
        <v>901506246.76999569</v>
      </c>
    </row>
    <row r="1926" spans="1:7" ht="31.8">
      <c r="A1926" s="30">
        <v>2</v>
      </c>
      <c r="B1926" s="30" t="s">
        <v>851</v>
      </c>
      <c r="C1926" s="30" t="s">
        <v>360</v>
      </c>
      <c r="D1926" s="30" t="s">
        <v>292</v>
      </c>
      <c r="E1926" s="31" t="s">
        <v>302</v>
      </c>
      <c r="F1926" s="30">
        <v>18212.18</v>
      </c>
      <c r="G1926" s="33">
        <f t="shared" si="30"/>
        <v>901506246.76999569</v>
      </c>
    </row>
    <row r="1927" spans="1:7" ht="31.8">
      <c r="A1927" s="30">
        <v>4</v>
      </c>
      <c r="B1927" s="30" t="s">
        <v>851</v>
      </c>
      <c r="C1927" s="30" t="s">
        <v>355</v>
      </c>
      <c r="D1927" s="30" t="s">
        <v>292</v>
      </c>
      <c r="E1927" s="31" t="s">
        <v>302</v>
      </c>
      <c r="F1927" s="32">
        <v>32092</v>
      </c>
      <c r="G1927" s="33">
        <f t="shared" si="30"/>
        <v>901506246.76999569</v>
      </c>
    </row>
    <row r="1928" spans="1:7" ht="31.8">
      <c r="A1928" s="30">
        <v>4</v>
      </c>
      <c r="B1928" s="30" t="s">
        <v>851</v>
      </c>
      <c r="C1928" s="30" t="s">
        <v>355</v>
      </c>
      <c r="D1928" s="30" t="s">
        <v>292</v>
      </c>
      <c r="E1928" s="31" t="s">
        <v>302</v>
      </c>
      <c r="F1928" s="32">
        <v>80230</v>
      </c>
      <c r="G1928" s="33">
        <f t="shared" si="30"/>
        <v>901506246.76999569</v>
      </c>
    </row>
    <row r="1929" spans="1:7" ht="31.8">
      <c r="A1929" s="30">
        <v>8</v>
      </c>
      <c r="B1929" s="30" t="s">
        <v>851</v>
      </c>
      <c r="C1929" s="30" t="s">
        <v>335</v>
      </c>
      <c r="D1929" s="30" t="s">
        <v>292</v>
      </c>
      <c r="E1929" s="31" t="s">
        <v>302</v>
      </c>
      <c r="F1929" s="30">
        <v>23391</v>
      </c>
      <c r="G1929" s="33">
        <f t="shared" si="30"/>
        <v>901506246.76999569</v>
      </c>
    </row>
    <row r="1930" spans="1:7" ht="31.8">
      <c r="A1930" s="30">
        <v>8</v>
      </c>
      <c r="B1930" s="30" t="s">
        <v>851</v>
      </c>
      <c r="C1930" s="30" t="s">
        <v>335</v>
      </c>
      <c r="D1930" s="30" t="s">
        <v>292</v>
      </c>
      <c r="E1930" s="31" t="s">
        <v>302</v>
      </c>
      <c r="F1930" s="30">
        <v>16046</v>
      </c>
      <c r="G1930" s="33">
        <f t="shared" si="30"/>
        <v>901506246.76999569</v>
      </c>
    </row>
    <row r="1931" spans="1:7" ht="31.8">
      <c r="A1931" s="30">
        <v>8</v>
      </c>
      <c r="B1931" s="30" t="s">
        <v>851</v>
      </c>
      <c r="C1931" s="30" t="s">
        <v>335</v>
      </c>
      <c r="D1931" s="30" t="s">
        <v>292</v>
      </c>
      <c r="E1931" s="31" t="s">
        <v>302</v>
      </c>
      <c r="F1931" s="32">
        <v>16046</v>
      </c>
      <c r="G1931" s="33">
        <f t="shared" si="30"/>
        <v>901506246.76999569</v>
      </c>
    </row>
    <row r="1932" spans="1:7" ht="31.8">
      <c r="A1932" s="30">
        <v>7</v>
      </c>
      <c r="B1932" s="30" t="s">
        <v>851</v>
      </c>
      <c r="C1932" s="30" t="s">
        <v>359</v>
      </c>
      <c r="D1932" s="30" t="s">
        <v>292</v>
      </c>
      <c r="E1932" s="34" t="s">
        <v>302</v>
      </c>
      <c r="F1932" s="32">
        <v>21470</v>
      </c>
      <c r="G1932" s="33">
        <f t="shared" si="30"/>
        <v>901506246.76999569</v>
      </c>
    </row>
    <row r="1933" spans="1:7" ht="31.8">
      <c r="A1933" s="30">
        <v>2</v>
      </c>
      <c r="B1933" s="30" t="s">
        <v>851</v>
      </c>
      <c r="C1933" s="30" t="s">
        <v>360</v>
      </c>
      <c r="D1933" s="30" t="s">
        <v>292</v>
      </c>
      <c r="E1933" s="31" t="s">
        <v>302</v>
      </c>
      <c r="F1933" s="30">
        <v>107350</v>
      </c>
      <c r="G1933" s="33">
        <f t="shared" si="30"/>
        <v>901506246.76999569</v>
      </c>
    </row>
    <row r="1934" spans="1:7" ht="42">
      <c r="A1934" s="30">
        <v>1</v>
      </c>
      <c r="B1934" s="30" t="s">
        <v>851</v>
      </c>
      <c r="C1934" s="30" t="s">
        <v>326</v>
      </c>
      <c r="D1934" s="30" t="s">
        <v>292</v>
      </c>
      <c r="E1934" s="31" t="s">
        <v>302</v>
      </c>
      <c r="F1934" s="32">
        <v>6435</v>
      </c>
      <c r="G1934" s="33">
        <f t="shared" si="30"/>
        <v>901506246.76999569</v>
      </c>
    </row>
    <row r="1935" spans="1:7" ht="31.8">
      <c r="A1935" s="30">
        <v>2</v>
      </c>
      <c r="B1935" s="30" t="s">
        <v>851</v>
      </c>
      <c r="C1935" s="30" t="s">
        <v>360</v>
      </c>
      <c r="D1935" s="30" t="s">
        <v>292</v>
      </c>
      <c r="E1935" s="31" t="s">
        <v>302</v>
      </c>
      <c r="F1935" s="30">
        <v>48138</v>
      </c>
      <c r="G1935" s="33">
        <f t="shared" si="30"/>
        <v>901506246.76999569</v>
      </c>
    </row>
    <row r="1936" spans="1:7" ht="21.6">
      <c r="A1936" s="30">
        <v>3</v>
      </c>
      <c r="B1936" s="30" t="s">
        <v>852</v>
      </c>
      <c r="C1936" s="30" t="s">
        <v>337</v>
      </c>
      <c r="D1936" s="30" t="s">
        <v>292</v>
      </c>
      <c r="E1936" s="31" t="s">
        <v>352</v>
      </c>
      <c r="F1936" s="30">
        <v>73904.429999999993</v>
      </c>
      <c r="G1936" s="33">
        <f t="shared" si="30"/>
        <v>901506246.76999569</v>
      </c>
    </row>
    <row r="1937" spans="1:7" ht="21.6">
      <c r="A1937" s="30">
        <v>3</v>
      </c>
      <c r="B1937" s="30" t="s">
        <v>852</v>
      </c>
      <c r="C1937" s="30" t="s">
        <v>337</v>
      </c>
      <c r="D1937" s="30" t="s">
        <v>292</v>
      </c>
      <c r="E1937" s="31" t="s">
        <v>352</v>
      </c>
      <c r="F1937" s="30">
        <v>24863.62</v>
      </c>
      <c r="G1937" s="33">
        <f t="shared" si="30"/>
        <v>901506246.76999569</v>
      </c>
    </row>
    <row r="1938" spans="1:7" ht="42">
      <c r="A1938" s="30">
        <v>14</v>
      </c>
      <c r="B1938" s="30" t="s">
        <v>853</v>
      </c>
      <c r="C1938" s="30" t="s">
        <v>66</v>
      </c>
      <c r="D1938" s="30" t="s">
        <v>292</v>
      </c>
      <c r="E1938" s="31" t="s">
        <v>293</v>
      </c>
      <c r="F1938" s="30">
        <v>2550</v>
      </c>
      <c r="G1938" s="33">
        <f t="shared" si="30"/>
        <v>901506246.76999569</v>
      </c>
    </row>
    <row r="1939" spans="1:7" ht="31.8">
      <c r="A1939" s="30">
        <v>8</v>
      </c>
      <c r="B1939" s="30" t="s">
        <v>854</v>
      </c>
      <c r="C1939" s="30" t="s">
        <v>335</v>
      </c>
      <c r="D1939" s="30" t="s">
        <v>292</v>
      </c>
      <c r="E1939" s="31" t="s">
        <v>293</v>
      </c>
      <c r="F1939" s="30">
        <v>52055</v>
      </c>
      <c r="G1939" s="33">
        <f t="shared" si="30"/>
        <v>901506246.76999569</v>
      </c>
    </row>
    <row r="1940" spans="1:7" ht="52.2">
      <c r="A1940" s="30">
        <v>12</v>
      </c>
      <c r="B1940" s="30" t="s">
        <v>855</v>
      </c>
      <c r="C1940" s="30" t="s">
        <v>336</v>
      </c>
      <c r="D1940" s="30" t="s">
        <v>292</v>
      </c>
      <c r="E1940" s="31" t="s">
        <v>352</v>
      </c>
      <c r="F1940" s="30">
        <v>24728.54</v>
      </c>
      <c r="G1940" s="33">
        <f t="shared" si="30"/>
        <v>901506246.76999569</v>
      </c>
    </row>
    <row r="1941" spans="1:7" ht="52.2">
      <c r="A1941" s="30">
        <v>12</v>
      </c>
      <c r="B1941" s="30" t="s">
        <v>855</v>
      </c>
      <c r="C1941" s="30" t="s">
        <v>336</v>
      </c>
      <c r="D1941" s="30" t="s">
        <v>292</v>
      </c>
      <c r="E1941" s="31" t="s">
        <v>352</v>
      </c>
      <c r="F1941" s="32">
        <v>48788.04</v>
      </c>
      <c r="G1941" s="33">
        <f t="shared" si="30"/>
        <v>901506246.76999569</v>
      </c>
    </row>
    <row r="1942" spans="1:7" ht="31.8">
      <c r="A1942" s="30">
        <v>5</v>
      </c>
      <c r="B1942" s="30" t="s">
        <v>856</v>
      </c>
      <c r="C1942" s="30" t="s">
        <v>339</v>
      </c>
      <c r="D1942" s="30" t="s">
        <v>292</v>
      </c>
      <c r="E1942" s="34" t="s">
        <v>293</v>
      </c>
      <c r="F1942" s="30">
        <v>666</v>
      </c>
      <c r="G1942" s="33">
        <f t="shared" si="30"/>
        <v>901506246.76999569</v>
      </c>
    </row>
    <row r="1943" spans="1:7" ht="31.8">
      <c r="A1943" s="30">
        <v>5</v>
      </c>
      <c r="B1943" s="30" t="s">
        <v>856</v>
      </c>
      <c r="C1943" s="30" t="s">
        <v>339</v>
      </c>
      <c r="D1943" s="30" t="s">
        <v>292</v>
      </c>
      <c r="E1943" s="31" t="s">
        <v>293</v>
      </c>
      <c r="F1943" s="30">
        <v>1503</v>
      </c>
      <c r="G1943" s="33">
        <f t="shared" si="30"/>
        <v>901506246.76999569</v>
      </c>
    </row>
    <row r="1944" spans="1:7" ht="31.8">
      <c r="A1944" s="30">
        <v>2</v>
      </c>
      <c r="B1944" s="30" t="s">
        <v>856</v>
      </c>
      <c r="C1944" s="30" t="s">
        <v>360</v>
      </c>
      <c r="D1944" s="30" t="s">
        <v>292</v>
      </c>
      <c r="E1944" s="31" t="s">
        <v>293</v>
      </c>
      <c r="F1944" s="32">
        <v>666</v>
      </c>
      <c r="G1944" s="33">
        <f t="shared" si="30"/>
        <v>901506246.76999569</v>
      </c>
    </row>
    <row r="1945" spans="1:7" ht="31.8">
      <c r="A1945" s="30">
        <v>2</v>
      </c>
      <c r="B1945" s="30" t="s">
        <v>856</v>
      </c>
      <c r="C1945" s="30" t="s">
        <v>360</v>
      </c>
      <c r="D1945" s="30" t="s">
        <v>292</v>
      </c>
      <c r="E1945" s="31" t="s">
        <v>293</v>
      </c>
      <c r="F1945" s="30">
        <v>666</v>
      </c>
      <c r="G1945" s="33">
        <f t="shared" si="30"/>
        <v>901506246.76999569</v>
      </c>
    </row>
    <row r="1946" spans="1:7" ht="31.8">
      <c r="A1946" s="30">
        <v>2</v>
      </c>
      <c r="B1946" s="30" t="s">
        <v>856</v>
      </c>
      <c r="C1946" s="30" t="s">
        <v>360</v>
      </c>
      <c r="D1946" s="30" t="s">
        <v>292</v>
      </c>
      <c r="E1946" s="31" t="s">
        <v>293</v>
      </c>
      <c r="F1946" s="30">
        <v>666</v>
      </c>
      <c r="G1946" s="33">
        <f t="shared" si="30"/>
        <v>901506246.76999569</v>
      </c>
    </row>
    <row r="1947" spans="1:7" ht="31.8">
      <c r="A1947" s="30">
        <v>2</v>
      </c>
      <c r="B1947" s="30" t="s">
        <v>856</v>
      </c>
      <c r="C1947" s="30" t="s">
        <v>360</v>
      </c>
      <c r="D1947" s="30" t="s">
        <v>292</v>
      </c>
      <c r="E1947" s="31" t="s">
        <v>293</v>
      </c>
      <c r="F1947" s="30">
        <v>777</v>
      </c>
      <c r="G1947" s="33">
        <f t="shared" si="30"/>
        <v>901506246.76999569</v>
      </c>
    </row>
    <row r="1948" spans="1:7" ht="31.8">
      <c r="A1948" s="30">
        <v>2</v>
      </c>
      <c r="B1948" s="30" t="s">
        <v>856</v>
      </c>
      <c r="C1948" s="30" t="s">
        <v>360</v>
      </c>
      <c r="D1948" s="30" t="s">
        <v>292</v>
      </c>
      <c r="E1948" s="31" t="s">
        <v>293</v>
      </c>
      <c r="F1948" s="30">
        <v>777</v>
      </c>
      <c r="G1948" s="33">
        <f t="shared" si="30"/>
        <v>901506246.76999569</v>
      </c>
    </row>
    <row r="1949" spans="1:7" ht="31.8">
      <c r="A1949" s="30">
        <v>2</v>
      </c>
      <c r="B1949" s="30" t="s">
        <v>856</v>
      </c>
      <c r="C1949" s="30" t="s">
        <v>360</v>
      </c>
      <c r="D1949" s="30" t="s">
        <v>292</v>
      </c>
      <c r="E1949" s="31" t="s">
        <v>293</v>
      </c>
      <c r="F1949" s="30">
        <v>1468</v>
      </c>
      <c r="G1949" s="33">
        <f t="shared" si="30"/>
        <v>901506246.76999569</v>
      </c>
    </row>
    <row r="1950" spans="1:7" ht="31.8">
      <c r="A1950" s="30">
        <v>2</v>
      </c>
      <c r="B1950" s="30" t="s">
        <v>856</v>
      </c>
      <c r="C1950" s="30" t="s">
        <v>360</v>
      </c>
      <c r="D1950" s="30" t="s">
        <v>292</v>
      </c>
      <c r="E1950" s="31" t="s">
        <v>293</v>
      </c>
      <c r="F1950" s="30">
        <v>1568</v>
      </c>
      <c r="G1950" s="33">
        <f t="shared" si="30"/>
        <v>901506246.76999569</v>
      </c>
    </row>
    <row r="1951" spans="1:7" ht="31.8">
      <c r="A1951" s="30">
        <v>2</v>
      </c>
      <c r="B1951" s="30" t="s">
        <v>856</v>
      </c>
      <c r="C1951" s="30" t="s">
        <v>360</v>
      </c>
      <c r="D1951" s="30" t="s">
        <v>292</v>
      </c>
      <c r="E1951" s="31" t="s">
        <v>293</v>
      </c>
      <c r="F1951" s="30">
        <v>1665</v>
      </c>
      <c r="G1951" s="33">
        <f t="shared" si="30"/>
        <v>901506246.76999569</v>
      </c>
    </row>
    <row r="1952" spans="1:7" ht="31.8">
      <c r="A1952" s="30">
        <v>3</v>
      </c>
      <c r="B1952" s="30" t="s">
        <v>856</v>
      </c>
      <c r="C1952" s="30" t="s">
        <v>337</v>
      </c>
      <c r="D1952" s="30" t="s">
        <v>292</v>
      </c>
      <c r="E1952" s="31" t="s">
        <v>293</v>
      </c>
      <c r="F1952" s="32">
        <v>1221</v>
      </c>
      <c r="G1952" s="33">
        <f t="shared" si="30"/>
        <v>901506246.76999569</v>
      </c>
    </row>
    <row r="1953" spans="1:7" ht="31.8">
      <c r="A1953" s="30">
        <v>3</v>
      </c>
      <c r="B1953" s="30" t="s">
        <v>856</v>
      </c>
      <c r="C1953" s="30" t="s">
        <v>337</v>
      </c>
      <c r="D1953" s="30" t="s">
        <v>292</v>
      </c>
      <c r="E1953" s="31" t="s">
        <v>293</v>
      </c>
      <c r="F1953" s="32">
        <v>1443</v>
      </c>
      <c r="G1953" s="33">
        <f t="shared" si="30"/>
        <v>901506246.76999569</v>
      </c>
    </row>
    <row r="1954" spans="1:7" ht="31.8">
      <c r="A1954" s="30">
        <v>7</v>
      </c>
      <c r="B1954" s="30" t="s">
        <v>856</v>
      </c>
      <c r="C1954" s="30" t="s">
        <v>359</v>
      </c>
      <c r="D1954" s="30" t="s">
        <v>292</v>
      </c>
      <c r="E1954" s="31" t="s">
        <v>293</v>
      </c>
      <c r="F1954" s="30">
        <v>2148</v>
      </c>
      <c r="G1954" s="33">
        <f t="shared" si="30"/>
        <v>901506246.76999569</v>
      </c>
    </row>
    <row r="1955" spans="1:7" ht="31.8">
      <c r="A1955" s="30">
        <v>7</v>
      </c>
      <c r="B1955" s="30" t="s">
        <v>856</v>
      </c>
      <c r="C1955" s="30" t="s">
        <v>359</v>
      </c>
      <c r="D1955" s="30" t="s">
        <v>292</v>
      </c>
      <c r="E1955" s="31" t="s">
        <v>293</v>
      </c>
      <c r="F1955" s="30">
        <v>2138</v>
      </c>
      <c r="G1955" s="33">
        <f t="shared" si="30"/>
        <v>901506246.76999569</v>
      </c>
    </row>
    <row r="1956" spans="1:7" ht="42">
      <c r="A1956" s="30">
        <v>13</v>
      </c>
      <c r="B1956" s="30" t="s">
        <v>856</v>
      </c>
      <c r="C1956" s="30" t="s">
        <v>367</v>
      </c>
      <c r="D1956" s="30" t="s">
        <v>292</v>
      </c>
      <c r="E1956" s="31" t="s">
        <v>293</v>
      </c>
      <c r="F1956" s="30">
        <v>4035</v>
      </c>
      <c r="G1956" s="33">
        <f t="shared" si="30"/>
        <v>901506246.76999569</v>
      </c>
    </row>
    <row r="1957" spans="1:7" ht="42">
      <c r="A1957" s="30">
        <v>13</v>
      </c>
      <c r="B1957" s="30" t="s">
        <v>856</v>
      </c>
      <c r="C1957" s="30" t="s">
        <v>367</v>
      </c>
      <c r="D1957" s="30" t="s">
        <v>292</v>
      </c>
      <c r="E1957" s="31" t="s">
        <v>293</v>
      </c>
      <c r="F1957" s="30">
        <v>2800</v>
      </c>
      <c r="G1957" s="33">
        <f t="shared" si="30"/>
        <v>901506246.76999569</v>
      </c>
    </row>
    <row r="1958" spans="1:7" ht="42">
      <c r="A1958" s="30">
        <v>13</v>
      </c>
      <c r="B1958" s="30" t="s">
        <v>856</v>
      </c>
      <c r="C1958" s="30" t="s">
        <v>367</v>
      </c>
      <c r="D1958" s="30" t="s">
        <v>292</v>
      </c>
      <c r="E1958" s="31" t="s">
        <v>293</v>
      </c>
      <c r="F1958" s="32">
        <v>2563</v>
      </c>
      <c r="G1958" s="33">
        <f t="shared" si="30"/>
        <v>901506246.76999569</v>
      </c>
    </row>
    <row r="1959" spans="1:7" ht="31.8">
      <c r="A1959" s="30">
        <v>8</v>
      </c>
      <c r="B1959" s="30" t="s">
        <v>856</v>
      </c>
      <c r="C1959" s="30" t="s">
        <v>335</v>
      </c>
      <c r="D1959" s="30" t="s">
        <v>292</v>
      </c>
      <c r="E1959" s="31" t="s">
        <v>293</v>
      </c>
      <c r="F1959" s="30">
        <v>888</v>
      </c>
      <c r="G1959" s="33">
        <f t="shared" si="30"/>
        <v>901506246.76999569</v>
      </c>
    </row>
    <row r="1960" spans="1:7" ht="42">
      <c r="A1960" s="30">
        <v>1</v>
      </c>
      <c r="B1960" s="30" t="s">
        <v>856</v>
      </c>
      <c r="C1960" s="30" t="s">
        <v>326</v>
      </c>
      <c r="D1960" s="30" t="s">
        <v>292</v>
      </c>
      <c r="E1960" s="31" t="s">
        <v>293</v>
      </c>
      <c r="F1960" s="32">
        <v>6285</v>
      </c>
      <c r="G1960" s="33">
        <f t="shared" si="30"/>
        <v>901506246.76999569</v>
      </c>
    </row>
    <row r="1961" spans="1:7" ht="42">
      <c r="A1961" s="30">
        <v>1</v>
      </c>
      <c r="B1961" s="30" t="s">
        <v>856</v>
      </c>
      <c r="C1961" s="30" t="s">
        <v>326</v>
      </c>
      <c r="D1961" s="30" t="s">
        <v>292</v>
      </c>
      <c r="E1961" s="31" t="s">
        <v>293</v>
      </c>
      <c r="F1961" s="32">
        <v>4595</v>
      </c>
      <c r="G1961" s="33">
        <f t="shared" si="30"/>
        <v>901506246.76999569</v>
      </c>
    </row>
    <row r="1962" spans="1:7" ht="42">
      <c r="A1962" s="30">
        <v>1</v>
      </c>
      <c r="B1962" s="30" t="s">
        <v>856</v>
      </c>
      <c r="C1962" s="30" t="s">
        <v>326</v>
      </c>
      <c r="D1962" s="30" t="s">
        <v>292</v>
      </c>
      <c r="E1962" s="34" t="s">
        <v>293</v>
      </c>
      <c r="F1962" s="32">
        <v>4585</v>
      </c>
      <c r="G1962" s="33">
        <f t="shared" si="30"/>
        <v>901506246.76999569</v>
      </c>
    </row>
    <row r="1963" spans="1:7" ht="42">
      <c r="A1963" s="30">
        <v>1</v>
      </c>
      <c r="B1963" s="30" t="s">
        <v>856</v>
      </c>
      <c r="C1963" s="30" t="s">
        <v>326</v>
      </c>
      <c r="D1963" s="30" t="s">
        <v>292</v>
      </c>
      <c r="E1963" s="31" t="s">
        <v>293</v>
      </c>
      <c r="F1963" s="30">
        <v>3770</v>
      </c>
      <c r="G1963" s="33">
        <f t="shared" si="30"/>
        <v>901506246.76999569</v>
      </c>
    </row>
    <row r="1964" spans="1:7" ht="42">
      <c r="A1964" s="30">
        <v>1</v>
      </c>
      <c r="B1964" s="30" t="s">
        <v>856</v>
      </c>
      <c r="C1964" s="30" t="s">
        <v>326</v>
      </c>
      <c r="D1964" s="30" t="s">
        <v>292</v>
      </c>
      <c r="E1964" s="31" t="s">
        <v>293</v>
      </c>
      <c r="F1964" s="32">
        <v>3500</v>
      </c>
      <c r="G1964" s="33">
        <f t="shared" si="30"/>
        <v>901506246.76999569</v>
      </c>
    </row>
    <row r="1965" spans="1:7" ht="42">
      <c r="A1965" s="30">
        <v>1</v>
      </c>
      <c r="B1965" s="30" t="s">
        <v>856</v>
      </c>
      <c r="C1965" s="30" t="s">
        <v>326</v>
      </c>
      <c r="D1965" s="30" t="s">
        <v>292</v>
      </c>
      <c r="E1965" s="31" t="s">
        <v>293</v>
      </c>
      <c r="F1965" s="32">
        <v>3255</v>
      </c>
      <c r="G1965" s="33">
        <f t="shared" si="30"/>
        <v>901506246.76999569</v>
      </c>
    </row>
    <row r="1966" spans="1:7" ht="42">
      <c r="A1966" s="30">
        <v>1</v>
      </c>
      <c r="B1966" s="30" t="s">
        <v>856</v>
      </c>
      <c r="C1966" s="30" t="s">
        <v>326</v>
      </c>
      <c r="D1966" s="30" t="s">
        <v>292</v>
      </c>
      <c r="E1966" s="31" t="s">
        <v>293</v>
      </c>
      <c r="F1966" s="32">
        <v>2058</v>
      </c>
      <c r="G1966" s="33">
        <f t="shared" si="30"/>
        <v>901506246.76999569</v>
      </c>
    </row>
    <row r="1967" spans="1:7" ht="42">
      <c r="A1967" s="30">
        <v>1</v>
      </c>
      <c r="B1967" s="30" t="s">
        <v>856</v>
      </c>
      <c r="C1967" s="30" t="s">
        <v>326</v>
      </c>
      <c r="D1967" s="30" t="s">
        <v>292</v>
      </c>
      <c r="E1967" s="31" t="s">
        <v>293</v>
      </c>
      <c r="F1967" s="32">
        <v>3047</v>
      </c>
      <c r="G1967" s="33">
        <f t="shared" si="30"/>
        <v>901506246.76999569</v>
      </c>
    </row>
    <row r="1968" spans="1:7" ht="42">
      <c r="A1968" s="30">
        <v>1</v>
      </c>
      <c r="B1968" s="30" t="s">
        <v>856</v>
      </c>
      <c r="C1968" s="30" t="s">
        <v>326</v>
      </c>
      <c r="D1968" s="30" t="s">
        <v>292</v>
      </c>
      <c r="E1968" s="31" t="s">
        <v>293</v>
      </c>
      <c r="F1968" s="30">
        <v>2285</v>
      </c>
      <c r="G1968" s="33">
        <f t="shared" si="30"/>
        <v>901506246.76999569</v>
      </c>
    </row>
    <row r="1969" spans="1:7" ht="42">
      <c r="A1969" s="30">
        <v>1</v>
      </c>
      <c r="B1969" s="30" t="s">
        <v>856</v>
      </c>
      <c r="C1969" s="30" t="s">
        <v>326</v>
      </c>
      <c r="D1969" s="30" t="s">
        <v>292</v>
      </c>
      <c r="E1969" s="31" t="s">
        <v>293</v>
      </c>
      <c r="F1969" s="30">
        <v>2285</v>
      </c>
      <c r="G1969" s="33">
        <f t="shared" si="30"/>
        <v>901506246.76999569</v>
      </c>
    </row>
    <row r="1970" spans="1:7" ht="42">
      <c r="A1970" s="30">
        <v>1</v>
      </c>
      <c r="B1970" s="30" t="s">
        <v>856</v>
      </c>
      <c r="C1970" s="30" t="s">
        <v>326</v>
      </c>
      <c r="D1970" s="30" t="s">
        <v>292</v>
      </c>
      <c r="E1970" s="31" t="s">
        <v>293</v>
      </c>
      <c r="F1970" s="30">
        <v>2270</v>
      </c>
      <c r="G1970" s="33">
        <f t="shared" si="30"/>
        <v>901506246.76999569</v>
      </c>
    </row>
    <row r="1971" spans="1:7" ht="42">
      <c r="A1971" s="30">
        <v>1</v>
      </c>
      <c r="B1971" s="30" t="s">
        <v>856</v>
      </c>
      <c r="C1971" s="30" t="s">
        <v>326</v>
      </c>
      <c r="D1971" s="30" t="s">
        <v>292</v>
      </c>
      <c r="E1971" s="34" t="s">
        <v>293</v>
      </c>
      <c r="F1971" s="30">
        <v>2068</v>
      </c>
      <c r="G1971" s="33">
        <f t="shared" si="30"/>
        <v>901506246.76999569</v>
      </c>
    </row>
    <row r="1972" spans="1:7" ht="42">
      <c r="A1972" s="30">
        <v>1</v>
      </c>
      <c r="B1972" s="30" t="s">
        <v>856</v>
      </c>
      <c r="C1972" s="30" t="s">
        <v>326</v>
      </c>
      <c r="D1972" s="30" t="s">
        <v>292</v>
      </c>
      <c r="E1972" s="31" t="s">
        <v>293</v>
      </c>
      <c r="F1972" s="30">
        <v>2058</v>
      </c>
      <c r="G1972" s="33">
        <f t="shared" si="30"/>
        <v>901506246.76999569</v>
      </c>
    </row>
    <row r="1973" spans="1:7" ht="42">
      <c r="A1973" s="30">
        <v>1</v>
      </c>
      <c r="B1973" s="30" t="s">
        <v>856</v>
      </c>
      <c r="C1973" s="30" t="s">
        <v>326</v>
      </c>
      <c r="D1973" s="30" t="s">
        <v>292</v>
      </c>
      <c r="E1973" s="31" t="s">
        <v>293</v>
      </c>
      <c r="F1973" s="32">
        <v>3105</v>
      </c>
      <c r="G1973" s="33">
        <f t="shared" si="30"/>
        <v>901506246.76999569</v>
      </c>
    </row>
    <row r="1974" spans="1:7" ht="31.8">
      <c r="A1974" s="30">
        <v>77</v>
      </c>
      <c r="B1974" s="30" t="s">
        <v>857</v>
      </c>
      <c r="C1974" s="30" t="s">
        <v>331</v>
      </c>
      <c r="D1974" s="30" t="s">
        <v>292</v>
      </c>
      <c r="E1974" s="31" t="s">
        <v>327</v>
      </c>
      <c r="F1974" s="32">
        <v>2071.13</v>
      </c>
      <c r="G1974" s="33">
        <f t="shared" si="30"/>
        <v>901506246.76999569</v>
      </c>
    </row>
    <row r="1975" spans="1:7" ht="42">
      <c r="A1975" s="30">
        <v>1</v>
      </c>
      <c r="B1975" s="30" t="s">
        <v>857</v>
      </c>
      <c r="C1975" s="30" t="s">
        <v>326</v>
      </c>
      <c r="D1975" s="30" t="s">
        <v>292</v>
      </c>
      <c r="E1975" s="31" t="s">
        <v>327</v>
      </c>
      <c r="F1975" s="32">
        <v>72478.8</v>
      </c>
      <c r="G1975" s="33">
        <f t="shared" si="30"/>
        <v>901506246.76999569</v>
      </c>
    </row>
    <row r="1976" spans="1:7" ht="31.8">
      <c r="A1976" s="30">
        <v>12</v>
      </c>
      <c r="B1976" s="30" t="s">
        <v>858</v>
      </c>
      <c r="C1976" s="30" t="s">
        <v>336</v>
      </c>
      <c r="D1976" s="30" t="s">
        <v>292</v>
      </c>
      <c r="E1976" s="31" t="s">
        <v>293</v>
      </c>
      <c r="F1976" s="32">
        <v>6419</v>
      </c>
      <c r="G1976" s="33">
        <f t="shared" si="30"/>
        <v>901506246.76999569</v>
      </c>
    </row>
    <row r="1977" spans="1:7" ht="31.8">
      <c r="A1977" s="30">
        <v>1000029</v>
      </c>
      <c r="B1977" s="30" t="s">
        <v>858</v>
      </c>
      <c r="C1977" s="30" t="s">
        <v>598</v>
      </c>
      <c r="D1977" s="30" t="s">
        <v>292</v>
      </c>
      <c r="E1977" s="34" t="s">
        <v>293</v>
      </c>
      <c r="F1977" s="32">
        <v>14985</v>
      </c>
      <c r="G1977" s="33">
        <f t="shared" si="30"/>
        <v>901506246.76999569</v>
      </c>
    </row>
    <row r="1978" spans="1:7" ht="31.8">
      <c r="A1978" s="30">
        <v>12</v>
      </c>
      <c r="B1978" s="30" t="s">
        <v>858</v>
      </c>
      <c r="C1978" s="30" t="s">
        <v>336</v>
      </c>
      <c r="D1978" s="30" t="s">
        <v>292</v>
      </c>
      <c r="E1978" s="31" t="s">
        <v>293</v>
      </c>
      <c r="F1978" s="30">
        <v>11710.5</v>
      </c>
      <c r="G1978" s="33">
        <f t="shared" si="30"/>
        <v>901506246.76999569</v>
      </c>
    </row>
    <row r="1979" spans="1:7" ht="21.6">
      <c r="A1979" s="30">
        <v>3</v>
      </c>
      <c r="B1979" s="30" t="s">
        <v>859</v>
      </c>
      <c r="C1979" s="30" t="s">
        <v>337</v>
      </c>
      <c r="D1979" s="30" t="s">
        <v>292</v>
      </c>
      <c r="E1979" s="31" t="s">
        <v>352</v>
      </c>
      <c r="F1979" s="30">
        <v>194302</v>
      </c>
      <c r="G1979" s="33">
        <f t="shared" si="30"/>
        <v>901506246.76999569</v>
      </c>
    </row>
    <row r="1980" spans="1:7" ht="21.6">
      <c r="A1980" s="30">
        <v>3</v>
      </c>
      <c r="B1980" s="30" t="s">
        <v>859</v>
      </c>
      <c r="C1980" s="30" t="s">
        <v>337</v>
      </c>
      <c r="D1980" s="30" t="s">
        <v>292</v>
      </c>
      <c r="E1980" s="31" t="s">
        <v>352</v>
      </c>
      <c r="F1980" s="32">
        <v>40176.83</v>
      </c>
      <c r="G1980" s="33">
        <f t="shared" si="30"/>
        <v>901506246.76999569</v>
      </c>
    </row>
    <row r="1981" spans="1:7" ht="31.8">
      <c r="A1981" s="30">
        <v>2</v>
      </c>
      <c r="B1981" s="30" t="s">
        <v>860</v>
      </c>
      <c r="C1981" s="30" t="s">
        <v>360</v>
      </c>
      <c r="D1981" s="30" t="s">
        <v>292</v>
      </c>
      <c r="E1981" s="31" t="s">
        <v>352</v>
      </c>
      <c r="F1981" s="32">
        <v>5222.6499999999996</v>
      </c>
      <c r="G1981" s="33">
        <f t="shared" si="30"/>
        <v>901506246.76999569</v>
      </c>
    </row>
    <row r="1982" spans="1:7" ht="21.6">
      <c r="A1982" s="30">
        <v>6</v>
      </c>
      <c r="B1982" s="30" t="s">
        <v>861</v>
      </c>
      <c r="C1982" s="30" t="s">
        <v>357</v>
      </c>
      <c r="D1982" s="30" t="s">
        <v>292</v>
      </c>
      <c r="E1982" s="31" t="s">
        <v>299</v>
      </c>
      <c r="F1982" s="32">
        <v>80704.47</v>
      </c>
      <c r="G1982" s="33">
        <f t="shared" si="30"/>
        <v>901506246.76999569</v>
      </c>
    </row>
    <row r="1983" spans="1:7" ht="21.6">
      <c r="A1983" s="30">
        <v>64</v>
      </c>
      <c r="B1983" s="30" t="s">
        <v>862</v>
      </c>
      <c r="C1983" s="30" t="s">
        <v>365</v>
      </c>
      <c r="D1983" s="30" t="s">
        <v>292</v>
      </c>
      <c r="E1983" s="31" t="s">
        <v>302</v>
      </c>
      <c r="F1983" s="30">
        <v>351.5</v>
      </c>
      <c r="G1983" s="33">
        <f t="shared" si="30"/>
        <v>901506246.76999569</v>
      </c>
    </row>
    <row r="1984" spans="1:7" ht="31.8">
      <c r="A1984" s="30">
        <v>12</v>
      </c>
      <c r="B1984" s="30" t="s">
        <v>863</v>
      </c>
      <c r="C1984" s="30" t="s">
        <v>336</v>
      </c>
      <c r="D1984" s="30" t="s">
        <v>292</v>
      </c>
      <c r="E1984" s="31" t="s">
        <v>352</v>
      </c>
      <c r="F1984" s="30">
        <v>170167.96</v>
      </c>
      <c r="G1984" s="33">
        <f t="shared" si="30"/>
        <v>901506246.76999569</v>
      </c>
    </row>
    <row r="1985" spans="1:7" ht="31.8">
      <c r="A1985" s="30">
        <v>12</v>
      </c>
      <c r="B1985" s="30" t="s">
        <v>863</v>
      </c>
      <c r="C1985" s="30" t="s">
        <v>336</v>
      </c>
      <c r="D1985" s="30" t="s">
        <v>292</v>
      </c>
      <c r="E1985" s="31" t="s">
        <v>352</v>
      </c>
      <c r="F1985" s="30">
        <v>137359.54</v>
      </c>
      <c r="G1985" s="33">
        <f t="shared" si="30"/>
        <v>901506246.76999569</v>
      </c>
    </row>
    <row r="1986" spans="1:7" ht="31.8">
      <c r="A1986" s="30">
        <v>10</v>
      </c>
      <c r="B1986" s="30" t="s">
        <v>864</v>
      </c>
      <c r="C1986" s="30" t="s">
        <v>454</v>
      </c>
      <c r="D1986" s="30" t="s">
        <v>292</v>
      </c>
      <c r="E1986" s="31" t="s">
        <v>302</v>
      </c>
      <c r="F1986" s="32">
        <v>1547000.75</v>
      </c>
      <c r="G1986" s="33">
        <f t="shared" si="30"/>
        <v>901506246.76999569</v>
      </c>
    </row>
    <row r="1987" spans="1:7" ht="31.8">
      <c r="A1987" s="30">
        <v>7</v>
      </c>
      <c r="B1987" s="30" t="s">
        <v>864</v>
      </c>
      <c r="C1987" s="30" t="s">
        <v>359</v>
      </c>
      <c r="D1987" s="30" t="s">
        <v>292</v>
      </c>
      <c r="E1987" s="31" t="s">
        <v>302</v>
      </c>
      <c r="F1987" s="32">
        <v>102483.05</v>
      </c>
      <c r="G1987" s="33">
        <f t="shared" ref="G1987:G2050" si="31">SUM($F$2:$F$100000)</f>
        <v>901506246.76999569</v>
      </c>
    </row>
    <row r="1988" spans="1:7" ht="21.6">
      <c r="A1988" s="30">
        <v>5</v>
      </c>
      <c r="B1988" s="30" t="s">
        <v>865</v>
      </c>
      <c r="C1988" s="30" t="s">
        <v>339</v>
      </c>
      <c r="D1988" s="30" t="s">
        <v>292</v>
      </c>
      <c r="E1988" s="31" t="s">
        <v>302</v>
      </c>
      <c r="F1988" s="32">
        <v>0</v>
      </c>
      <c r="G1988" s="33">
        <f t="shared" si="31"/>
        <v>901506246.76999569</v>
      </c>
    </row>
    <row r="1989" spans="1:7" ht="31.8">
      <c r="A1989" s="30">
        <v>11</v>
      </c>
      <c r="B1989" s="30" t="s">
        <v>865</v>
      </c>
      <c r="C1989" s="30" t="s">
        <v>455</v>
      </c>
      <c r="D1989" s="30" t="s">
        <v>292</v>
      </c>
      <c r="E1989" s="31" t="s">
        <v>302</v>
      </c>
      <c r="F1989" s="30">
        <v>41.43</v>
      </c>
      <c r="G1989" s="33">
        <f t="shared" si="31"/>
        <v>901506246.76999569</v>
      </c>
    </row>
    <row r="1990" spans="1:7" ht="31.8">
      <c r="A1990" s="30">
        <v>11</v>
      </c>
      <c r="B1990" s="30" t="s">
        <v>865</v>
      </c>
      <c r="C1990" s="30" t="s">
        <v>455</v>
      </c>
      <c r="D1990" s="30" t="s">
        <v>292</v>
      </c>
      <c r="E1990" s="31" t="s">
        <v>302</v>
      </c>
      <c r="F1990" s="30">
        <v>54212.88</v>
      </c>
      <c r="G1990" s="33">
        <f t="shared" si="31"/>
        <v>901506246.76999569</v>
      </c>
    </row>
    <row r="1991" spans="1:7" ht="31.8">
      <c r="A1991" s="30">
        <v>11</v>
      </c>
      <c r="B1991" s="30" t="s">
        <v>865</v>
      </c>
      <c r="C1991" s="30" t="s">
        <v>455</v>
      </c>
      <c r="D1991" s="30" t="s">
        <v>292</v>
      </c>
      <c r="E1991" s="31" t="s">
        <v>302</v>
      </c>
      <c r="F1991" s="32">
        <v>48327.839999999997</v>
      </c>
      <c r="G1991" s="33">
        <f t="shared" si="31"/>
        <v>901506246.76999569</v>
      </c>
    </row>
    <row r="1992" spans="1:7" ht="31.8">
      <c r="A1992" s="30">
        <v>11</v>
      </c>
      <c r="B1992" s="30" t="s">
        <v>865</v>
      </c>
      <c r="C1992" s="30" t="s">
        <v>455</v>
      </c>
      <c r="D1992" s="30" t="s">
        <v>292</v>
      </c>
      <c r="E1992" s="31" t="s">
        <v>302</v>
      </c>
      <c r="F1992" s="30">
        <v>4474.8</v>
      </c>
      <c r="G1992" s="33">
        <f t="shared" si="31"/>
        <v>901506246.76999569</v>
      </c>
    </row>
    <row r="1993" spans="1:7" ht="31.8">
      <c r="A1993" s="30">
        <v>2</v>
      </c>
      <c r="B1993" s="30" t="s">
        <v>865</v>
      </c>
      <c r="C1993" s="30" t="s">
        <v>360</v>
      </c>
      <c r="D1993" s="30" t="s">
        <v>292</v>
      </c>
      <c r="E1993" s="31" t="s">
        <v>302</v>
      </c>
      <c r="F1993" s="30">
        <v>1376.34</v>
      </c>
      <c r="G1993" s="33">
        <f t="shared" si="31"/>
        <v>901506246.76999569</v>
      </c>
    </row>
    <row r="1994" spans="1:7" ht="31.8">
      <c r="A1994" s="30">
        <v>4</v>
      </c>
      <c r="B1994" s="30" t="s">
        <v>865</v>
      </c>
      <c r="C1994" s="30" t="s">
        <v>355</v>
      </c>
      <c r="D1994" s="30" t="s">
        <v>292</v>
      </c>
      <c r="E1994" s="34" t="s">
        <v>302</v>
      </c>
      <c r="F1994" s="32">
        <v>90065.52</v>
      </c>
      <c r="G1994" s="33">
        <f t="shared" si="31"/>
        <v>901506246.76999569</v>
      </c>
    </row>
    <row r="1995" spans="1:7" ht="31.8">
      <c r="A1995" s="30">
        <v>4</v>
      </c>
      <c r="B1995" s="30" t="s">
        <v>865</v>
      </c>
      <c r="C1995" s="30" t="s">
        <v>355</v>
      </c>
      <c r="D1995" s="30" t="s">
        <v>292</v>
      </c>
      <c r="E1995" s="31" t="s">
        <v>302</v>
      </c>
      <c r="F1995" s="32">
        <v>107598.6</v>
      </c>
      <c r="G1995" s="33">
        <f t="shared" si="31"/>
        <v>901506246.76999569</v>
      </c>
    </row>
    <row r="1996" spans="1:7" ht="42">
      <c r="A1996" s="30">
        <v>12</v>
      </c>
      <c r="B1996" s="30" t="s">
        <v>866</v>
      </c>
      <c r="C1996" s="30" t="s">
        <v>336</v>
      </c>
      <c r="D1996" s="30" t="s">
        <v>292</v>
      </c>
      <c r="E1996" s="31" t="s">
        <v>302</v>
      </c>
      <c r="F1996" s="32">
        <v>95760</v>
      </c>
      <c r="G1996" s="33">
        <f t="shared" si="31"/>
        <v>901506246.76999569</v>
      </c>
    </row>
    <row r="1997" spans="1:7" ht="42">
      <c r="A1997" s="30">
        <v>2</v>
      </c>
      <c r="B1997" s="30" t="s">
        <v>866</v>
      </c>
      <c r="C1997" s="30" t="s">
        <v>360</v>
      </c>
      <c r="D1997" s="30" t="s">
        <v>292</v>
      </c>
      <c r="E1997" s="31" t="s">
        <v>299</v>
      </c>
      <c r="F1997" s="32">
        <v>4129.4799999999996</v>
      </c>
      <c r="G1997" s="33">
        <f t="shared" si="31"/>
        <v>901506246.76999569</v>
      </c>
    </row>
    <row r="1998" spans="1:7" ht="31.8">
      <c r="A1998" s="30">
        <v>2</v>
      </c>
      <c r="B1998" s="30" t="s">
        <v>867</v>
      </c>
      <c r="C1998" s="30" t="s">
        <v>360</v>
      </c>
      <c r="D1998" s="30" t="s">
        <v>292</v>
      </c>
      <c r="E1998" s="31" t="s">
        <v>299</v>
      </c>
      <c r="F1998" s="32">
        <v>448359.01</v>
      </c>
      <c r="G1998" s="33">
        <f t="shared" si="31"/>
        <v>901506246.76999569</v>
      </c>
    </row>
    <row r="1999" spans="1:7" ht="31.8">
      <c r="A1999" s="30">
        <v>2</v>
      </c>
      <c r="B1999" s="30" t="s">
        <v>867</v>
      </c>
      <c r="C1999" s="30" t="s">
        <v>360</v>
      </c>
      <c r="D1999" s="30" t="s">
        <v>292</v>
      </c>
      <c r="E1999" s="31" t="s">
        <v>299</v>
      </c>
      <c r="F1999" s="32">
        <v>702845.87</v>
      </c>
      <c r="G1999" s="33">
        <f t="shared" si="31"/>
        <v>901506246.76999569</v>
      </c>
    </row>
    <row r="2000" spans="1:7" ht="31.8">
      <c r="A2000" s="30">
        <v>2</v>
      </c>
      <c r="B2000" s="30" t="s">
        <v>867</v>
      </c>
      <c r="C2000" s="30" t="s">
        <v>360</v>
      </c>
      <c r="D2000" s="30" t="s">
        <v>292</v>
      </c>
      <c r="E2000" s="31" t="s">
        <v>299</v>
      </c>
      <c r="F2000" s="32">
        <v>1231334.8600000001</v>
      </c>
      <c r="G2000" s="33">
        <f t="shared" si="31"/>
        <v>901506246.76999569</v>
      </c>
    </row>
    <row r="2001" spans="1:7" ht="31.8">
      <c r="A2001" s="30">
        <v>2</v>
      </c>
      <c r="B2001" s="30" t="s">
        <v>867</v>
      </c>
      <c r="C2001" s="30" t="s">
        <v>360</v>
      </c>
      <c r="D2001" s="30" t="s">
        <v>292</v>
      </c>
      <c r="E2001" s="31" t="s">
        <v>299</v>
      </c>
      <c r="F2001" s="32">
        <v>20899.349999999999</v>
      </c>
      <c r="G2001" s="33">
        <f t="shared" si="31"/>
        <v>901506246.76999569</v>
      </c>
    </row>
    <row r="2002" spans="1:7" ht="31.8">
      <c r="A2002" s="30">
        <v>2</v>
      </c>
      <c r="B2002" s="30" t="s">
        <v>867</v>
      </c>
      <c r="C2002" s="30" t="s">
        <v>360</v>
      </c>
      <c r="D2002" s="30" t="s">
        <v>292</v>
      </c>
      <c r="E2002" s="31" t="s">
        <v>299</v>
      </c>
      <c r="F2002" s="32">
        <v>134954.5</v>
      </c>
      <c r="G2002" s="33">
        <f t="shared" si="31"/>
        <v>901506246.76999569</v>
      </c>
    </row>
    <row r="2003" spans="1:7" ht="31.8">
      <c r="A2003" s="30">
        <v>2</v>
      </c>
      <c r="B2003" s="30" t="s">
        <v>867</v>
      </c>
      <c r="C2003" s="30" t="s">
        <v>360</v>
      </c>
      <c r="D2003" s="30" t="s">
        <v>292</v>
      </c>
      <c r="E2003" s="31" t="s">
        <v>299</v>
      </c>
      <c r="F2003" s="32">
        <v>30687.75</v>
      </c>
      <c r="G2003" s="33">
        <f t="shared" si="31"/>
        <v>901506246.76999569</v>
      </c>
    </row>
    <row r="2004" spans="1:7" ht="31.8">
      <c r="A2004" s="30">
        <v>2</v>
      </c>
      <c r="B2004" s="30" t="s">
        <v>867</v>
      </c>
      <c r="C2004" s="30" t="s">
        <v>360</v>
      </c>
      <c r="D2004" s="30" t="s">
        <v>292</v>
      </c>
      <c r="E2004" s="31" t="s">
        <v>299</v>
      </c>
      <c r="F2004" s="30">
        <v>415821.2</v>
      </c>
      <c r="G2004" s="33">
        <f t="shared" si="31"/>
        <v>901506246.76999569</v>
      </c>
    </row>
    <row r="2005" spans="1:7" ht="31.8">
      <c r="A2005" s="30">
        <v>77</v>
      </c>
      <c r="B2005" s="30" t="s">
        <v>868</v>
      </c>
      <c r="C2005" s="30" t="s">
        <v>331</v>
      </c>
      <c r="D2005" s="30" t="s">
        <v>292</v>
      </c>
      <c r="E2005" s="34" t="s">
        <v>299</v>
      </c>
      <c r="F2005" s="32">
        <v>0</v>
      </c>
      <c r="G2005" s="33">
        <f t="shared" si="31"/>
        <v>901506246.76999569</v>
      </c>
    </row>
    <row r="2006" spans="1:7" ht="31.8">
      <c r="A2006" s="30">
        <v>15</v>
      </c>
      <c r="B2006" s="30" t="s">
        <v>868</v>
      </c>
      <c r="C2006" s="30" t="s">
        <v>370</v>
      </c>
      <c r="D2006" s="30" t="s">
        <v>292</v>
      </c>
      <c r="E2006" s="34" t="s">
        <v>299</v>
      </c>
      <c r="F2006" s="32">
        <v>1546075.86</v>
      </c>
      <c r="G2006" s="33">
        <f t="shared" si="31"/>
        <v>901506246.76999569</v>
      </c>
    </row>
    <row r="2007" spans="1:7" ht="31.8">
      <c r="A2007" s="30">
        <v>2</v>
      </c>
      <c r="B2007" s="30" t="s">
        <v>868</v>
      </c>
      <c r="C2007" s="30" t="s">
        <v>360</v>
      </c>
      <c r="D2007" s="30" t="s">
        <v>292</v>
      </c>
      <c r="E2007" s="31" t="s">
        <v>299</v>
      </c>
      <c r="F2007" s="32">
        <v>536972.69999999995</v>
      </c>
      <c r="G2007" s="33">
        <f t="shared" si="31"/>
        <v>901506246.76999569</v>
      </c>
    </row>
    <row r="2008" spans="1:7" ht="31.8">
      <c r="A2008" s="30">
        <v>14</v>
      </c>
      <c r="B2008" s="30" t="s">
        <v>868</v>
      </c>
      <c r="C2008" s="30" t="s">
        <v>66</v>
      </c>
      <c r="D2008" s="30" t="s">
        <v>292</v>
      </c>
      <c r="E2008" s="31" t="s">
        <v>299</v>
      </c>
      <c r="F2008" s="32">
        <v>9316.85</v>
      </c>
      <c r="G2008" s="33">
        <f t="shared" si="31"/>
        <v>901506246.76999569</v>
      </c>
    </row>
    <row r="2009" spans="1:7" ht="31.8">
      <c r="A2009" s="30">
        <v>15</v>
      </c>
      <c r="B2009" s="30" t="s">
        <v>868</v>
      </c>
      <c r="C2009" s="30" t="s">
        <v>370</v>
      </c>
      <c r="D2009" s="30" t="s">
        <v>292</v>
      </c>
      <c r="E2009" s="31" t="s">
        <v>299</v>
      </c>
      <c r="F2009" s="32">
        <v>992529.55</v>
      </c>
      <c r="G2009" s="33">
        <f t="shared" si="31"/>
        <v>901506246.76999569</v>
      </c>
    </row>
    <row r="2010" spans="1:7" ht="31.8">
      <c r="A2010" s="30">
        <v>14</v>
      </c>
      <c r="B2010" s="30" t="s">
        <v>868</v>
      </c>
      <c r="C2010" s="30" t="s">
        <v>66</v>
      </c>
      <c r="D2010" s="30" t="s">
        <v>292</v>
      </c>
      <c r="E2010" s="31" t="s">
        <v>293</v>
      </c>
      <c r="F2010" s="32">
        <v>351206</v>
      </c>
      <c r="G2010" s="33">
        <f t="shared" si="31"/>
        <v>901506246.76999569</v>
      </c>
    </row>
    <row r="2011" spans="1:7" ht="31.8">
      <c r="A2011" s="30">
        <v>16</v>
      </c>
      <c r="B2011" s="30" t="s">
        <v>868</v>
      </c>
      <c r="C2011" s="30" t="s">
        <v>68</v>
      </c>
      <c r="D2011" s="30" t="s">
        <v>292</v>
      </c>
      <c r="E2011" s="31" t="s">
        <v>293</v>
      </c>
      <c r="F2011" s="32">
        <v>51505.4</v>
      </c>
      <c r="G2011" s="33">
        <f t="shared" si="31"/>
        <v>901506246.76999569</v>
      </c>
    </row>
    <row r="2012" spans="1:7" ht="31.8">
      <c r="A2012" s="30">
        <v>2</v>
      </c>
      <c r="B2012" s="30" t="s">
        <v>868</v>
      </c>
      <c r="C2012" s="30" t="s">
        <v>360</v>
      </c>
      <c r="D2012" s="30" t="s">
        <v>292</v>
      </c>
      <c r="E2012" s="31" t="s">
        <v>299</v>
      </c>
      <c r="F2012" s="30">
        <v>9661.5</v>
      </c>
      <c r="G2012" s="33">
        <f t="shared" si="31"/>
        <v>901506246.76999569</v>
      </c>
    </row>
    <row r="2013" spans="1:7" ht="31.8">
      <c r="A2013" s="30">
        <v>2</v>
      </c>
      <c r="B2013" s="30" t="s">
        <v>868</v>
      </c>
      <c r="C2013" s="30" t="s">
        <v>360</v>
      </c>
      <c r="D2013" s="30" t="s">
        <v>292</v>
      </c>
      <c r="E2013" s="31" t="s">
        <v>299</v>
      </c>
      <c r="F2013" s="32">
        <v>277818.75</v>
      </c>
      <c r="G2013" s="33">
        <f t="shared" si="31"/>
        <v>901506246.76999569</v>
      </c>
    </row>
    <row r="2014" spans="1:7" ht="21.6">
      <c r="A2014" s="30">
        <v>3</v>
      </c>
      <c r="B2014" s="30" t="s">
        <v>869</v>
      </c>
      <c r="C2014" s="30" t="s">
        <v>337</v>
      </c>
      <c r="D2014" s="30" t="s">
        <v>292</v>
      </c>
      <c r="E2014" s="31" t="s">
        <v>302</v>
      </c>
      <c r="F2014" s="32">
        <v>5699.55</v>
      </c>
      <c r="G2014" s="33">
        <f t="shared" si="31"/>
        <v>901506246.76999569</v>
      </c>
    </row>
    <row r="2015" spans="1:7" ht="28.8">
      <c r="A2015" s="30">
        <v>15</v>
      </c>
      <c r="B2015" s="30" t="s">
        <v>870</v>
      </c>
      <c r="C2015" s="30" t="s">
        <v>345</v>
      </c>
      <c r="D2015" s="30" t="s">
        <v>292</v>
      </c>
      <c r="E2015" s="34" t="s">
        <v>302</v>
      </c>
      <c r="F2015" s="32">
        <v>0</v>
      </c>
      <c r="G2015" s="33">
        <f t="shared" si="31"/>
        <v>901506246.76999569</v>
      </c>
    </row>
    <row r="2016" spans="1:7" ht="28.8">
      <c r="A2016" s="30">
        <v>15</v>
      </c>
      <c r="B2016" s="30" t="s">
        <v>870</v>
      </c>
      <c r="C2016" s="30" t="s">
        <v>345</v>
      </c>
      <c r="D2016" s="30" t="s">
        <v>292</v>
      </c>
      <c r="E2016" s="34" t="s">
        <v>302</v>
      </c>
      <c r="F2016" s="30">
        <v>0</v>
      </c>
      <c r="G2016" s="33">
        <f t="shared" si="31"/>
        <v>901506246.76999569</v>
      </c>
    </row>
    <row r="2017" spans="1:7" ht="31.8">
      <c r="A2017" s="30">
        <v>16</v>
      </c>
      <c r="B2017" s="30" t="s">
        <v>871</v>
      </c>
      <c r="C2017" s="30" t="s">
        <v>68</v>
      </c>
      <c r="D2017" s="30" t="s">
        <v>292</v>
      </c>
      <c r="E2017" s="34" t="s">
        <v>302</v>
      </c>
      <c r="F2017" s="32">
        <v>11590.18</v>
      </c>
      <c r="G2017" s="33">
        <f t="shared" si="31"/>
        <v>901506246.76999569</v>
      </c>
    </row>
    <row r="2018" spans="1:7" ht="31.8">
      <c r="A2018" s="30">
        <v>9</v>
      </c>
      <c r="B2018" s="30" t="s">
        <v>872</v>
      </c>
      <c r="C2018" s="30" t="s">
        <v>329</v>
      </c>
      <c r="D2018" s="30" t="s">
        <v>292</v>
      </c>
      <c r="E2018" s="34" t="s">
        <v>655</v>
      </c>
      <c r="F2018" s="30">
        <v>15179498.5</v>
      </c>
      <c r="G2018" s="33">
        <f t="shared" si="31"/>
        <v>901506246.76999569</v>
      </c>
    </row>
    <row r="2019" spans="1:7" ht="31.8">
      <c r="A2019" s="30">
        <v>9</v>
      </c>
      <c r="B2019" s="30" t="s">
        <v>872</v>
      </c>
      <c r="C2019" s="30" t="s">
        <v>329</v>
      </c>
      <c r="D2019" s="30" t="s">
        <v>292</v>
      </c>
      <c r="E2019" s="34" t="s">
        <v>293</v>
      </c>
      <c r="F2019" s="32">
        <v>-15179498.5</v>
      </c>
      <c r="G2019" s="33">
        <f t="shared" si="31"/>
        <v>901506246.76999569</v>
      </c>
    </row>
    <row r="2020" spans="1:7" ht="42">
      <c r="A2020" s="30">
        <v>1</v>
      </c>
      <c r="B2020" s="30" t="s">
        <v>873</v>
      </c>
      <c r="C2020" s="30" t="s">
        <v>326</v>
      </c>
      <c r="D2020" s="30" t="s">
        <v>292</v>
      </c>
      <c r="E2020" s="34" t="s">
        <v>299</v>
      </c>
      <c r="F2020" s="32">
        <v>110808.14</v>
      </c>
      <c r="G2020" s="33">
        <f t="shared" si="31"/>
        <v>901506246.76999569</v>
      </c>
    </row>
    <row r="2021" spans="1:7" ht="62.4">
      <c r="A2021" s="30">
        <v>17</v>
      </c>
      <c r="B2021" s="30" t="s">
        <v>874</v>
      </c>
      <c r="C2021" s="30" t="s">
        <v>333</v>
      </c>
      <c r="D2021" s="30" t="s">
        <v>292</v>
      </c>
      <c r="E2021" s="34" t="s">
        <v>302</v>
      </c>
      <c r="F2021" s="30">
        <v>0</v>
      </c>
      <c r="G2021" s="33">
        <f t="shared" si="31"/>
        <v>901506246.76999569</v>
      </c>
    </row>
    <row r="2022" spans="1:7" ht="62.4">
      <c r="A2022" s="30">
        <v>8</v>
      </c>
      <c r="B2022" s="30" t="s">
        <v>874</v>
      </c>
      <c r="C2022" s="30" t="s">
        <v>335</v>
      </c>
      <c r="D2022" s="30" t="s">
        <v>292</v>
      </c>
      <c r="E2022" s="34" t="s">
        <v>302</v>
      </c>
      <c r="F2022" s="32">
        <v>0</v>
      </c>
      <c r="G2022" s="33">
        <f t="shared" si="31"/>
        <v>901506246.76999569</v>
      </c>
    </row>
    <row r="2023" spans="1:7" ht="62.4">
      <c r="A2023" s="30">
        <v>8</v>
      </c>
      <c r="B2023" s="30" t="s">
        <v>874</v>
      </c>
      <c r="C2023" s="30" t="s">
        <v>335</v>
      </c>
      <c r="D2023" s="30" t="s">
        <v>292</v>
      </c>
      <c r="E2023" s="34" t="s">
        <v>302</v>
      </c>
      <c r="F2023" s="30">
        <v>0</v>
      </c>
      <c r="G2023" s="33">
        <f t="shared" si="31"/>
        <v>901506246.76999569</v>
      </c>
    </row>
    <row r="2024" spans="1:7" ht="62.4">
      <c r="A2024" s="30">
        <v>8</v>
      </c>
      <c r="B2024" s="30" t="s">
        <v>874</v>
      </c>
      <c r="C2024" s="30" t="s">
        <v>335</v>
      </c>
      <c r="D2024" s="30" t="s">
        <v>292</v>
      </c>
      <c r="E2024" s="34" t="s">
        <v>302</v>
      </c>
      <c r="F2024" s="32">
        <v>20793.599999999999</v>
      </c>
      <c r="G2024" s="33">
        <f t="shared" si="31"/>
        <v>901506246.76999569</v>
      </c>
    </row>
    <row r="2025" spans="1:7" ht="62.4">
      <c r="A2025" s="30">
        <v>2</v>
      </c>
      <c r="B2025" s="30" t="s">
        <v>874</v>
      </c>
      <c r="C2025" s="30" t="s">
        <v>360</v>
      </c>
      <c r="D2025" s="30" t="s">
        <v>292</v>
      </c>
      <c r="E2025" s="34" t="s">
        <v>302</v>
      </c>
      <c r="F2025" s="32">
        <v>18443.84</v>
      </c>
      <c r="G2025" s="33">
        <f t="shared" si="31"/>
        <v>901506246.76999569</v>
      </c>
    </row>
    <row r="2026" spans="1:7" ht="62.4">
      <c r="A2026" s="30">
        <v>8</v>
      </c>
      <c r="B2026" s="30" t="s">
        <v>874</v>
      </c>
      <c r="C2026" s="30" t="s">
        <v>335</v>
      </c>
      <c r="D2026" s="30" t="s">
        <v>292</v>
      </c>
      <c r="E2026" s="34" t="s">
        <v>302</v>
      </c>
      <c r="F2026" s="32">
        <v>36516.480000000003</v>
      </c>
      <c r="G2026" s="33">
        <f t="shared" si="31"/>
        <v>901506246.76999569</v>
      </c>
    </row>
    <row r="2027" spans="1:7" ht="62.4">
      <c r="A2027" s="30">
        <v>8</v>
      </c>
      <c r="B2027" s="30" t="s">
        <v>874</v>
      </c>
      <c r="C2027" s="30" t="s">
        <v>335</v>
      </c>
      <c r="D2027" s="30" t="s">
        <v>292</v>
      </c>
      <c r="E2027" s="34" t="s">
        <v>302</v>
      </c>
      <c r="F2027" s="32">
        <v>16867.439999999999</v>
      </c>
      <c r="G2027" s="33">
        <f t="shared" si="31"/>
        <v>901506246.76999569</v>
      </c>
    </row>
    <row r="2028" spans="1:7" ht="62.4">
      <c r="A2028" s="30">
        <v>8</v>
      </c>
      <c r="B2028" s="30" t="s">
        <v>874</v>
      </c>
      <c r="C2028" s="30" t="s">
        <v>335</v>
      </c>
      <c r="D2028" s="30" t="s">
        <v>292</v>
      </c>
      <c r="E2028" s="34" t="s">
        <v>302</v>
      </c>
      <c r="F2028" s="32">
        <v>8121.36</v>
      </c>
      <c r="G2028" s="33">
        <f t="shared" si="31"/>
        <v>901506246.76999569</v>
      </c>
    </row>
    <row r="2029" spans="1:7" ht="62.4">
      <c r="A2029" s="30">
        <v>8</v>
      </c>
      <c r="B2029" s="30" t="s">
        <v>874</v>
      </c>
      <c r="C2029" s="30" t="s">
        <v>335</v>
      </c>
      <c r="D2029" s="30" t="s">
        <v>292</v>
      </c>
      <c r="E2029" s="34" t="s">
        <v>302</v>
      </c>
      <c r="F2029" s="30">
        <v>24988.799999999999</v>
      </c>
      <c r="G2029" s="33">
        <f t="shared" si="31"/>
        <v>901506246.76999569</v>
      </c>
    </row>
    <row r="2030" spans="1:7" ht="62.4">
      <c r="A2030" s="30">
        <v>8</v>
      </c>
      <c r="B2030" s="30" t="s">
        <v>874</v>
      </c>
      <c r="C2030" s="30" t="s">
        <v>335</v>
      </c>
      <c r="D2030" s="30" t="s">
        <v>292</v>
      </c>
      <c r="E2030" s="34" t="s">
        <v>302</v>
      </c>
      <c r="F2030" s="32">
        <v>18258.240000000002</v>
      </c>
      <c r="G2030" s="33">
        <f t="shared" si="31"/>
        <v>901506246.76999569</v>
      </c>
    </row>
    <row r="2031" spans="1:7" ht="62.4">
      <c r="A2031" s="30">
        <v>8</v>
      </c>
      <c r="B2031" s="30" t="s">
        <v>874</v>
      </c>
      <c r="C2031" s="30" t="s">
        <v>335</v>
      </c>
      <c r="D2031" s="30" t="s">
        <v>292</v>
      </c>
      <c r="E2031" s="34" t="s">
        <v>302</v>
      </c>
      <c r="F2031" s="30">
        <v>33734.879999999997</v>
      </c>
      <c r="G2031" s="33">
        <f t="shared" si="31"/>
        <v>901506246.76999569</v>
      </c>
    </row>
    <row r="2032" spans="1:7" ht="62.4">
      <c r="A2032" s="30">
        <v>5</v>
      </c>
      <c r="B2032" s="30" t="s">
        <v>874</v>
      </c>
      <c r="C2032" s="30" t="s">
        <v>339</v>
      </c>
      <c r="D2032" s="30" t="s">
        <v>292</v>
      </c>
      <c r="E2032" s="34" t="s">
        <v>302</v>
      </c>
      <c r="F2032" s="30">
        <v>29924.91</v>
      </c>
      <c r="G2032" s="33">
        <f t="shared" si="31"/>
        <v>901506246.76999569</v>
      </c>
    </row>
    <row r="2033" spans="1:7" ht="62.4">
      <c r="A2033" s="30">
        <v>5</v>
      </c>
      <c r="B2033" s="30" t="s">
        <v>874</v>
      </c>
      <c r="C2033" s="30" t="s">
        <v>339</v>
      </c>
      <c r="D2033" s="30" t="s">
        <v>292</v>
      </c>
      <c r="E2033" s="31" t="s">
        <v>302</v>
      </c>
      <c r="F2033" s="30">
        <v>29924.91</v>
      </c>
      <c r="G2033" s="33">
        <f t="shared" si="31"/>
        <v>901506246.76999569</v>
      </c>
    </row>
    <row r="2034" spans="1:7" ht="62.4">
      <c r="A2034" s="30">
        <v>8</v>
      </c>
      <c r="B2034" s="30" t="s">
        <v>874</v>
      </c>
      <c r="C2034" s="30" t="s">
        <v>335</v>
      </c>
      <c r="D2034" s="30" t="s">
        <v>292</v>
      </c>
      <c r="E2034" s="31" t="s">
        <v>302</v>
      </c>
      <c r="F2034" s="30">
        <v>3214.8</v>
      </c>
      <c r="G2034" s="33">
        <f t="shared" si="31"/>
        <v>901506246.76999569</v>
      </c>
    </row>
    <row r="2035" spans="1:7" ht="62.4">
      <c r="A2035" s="30">
        <v>8</v>
      </c>
      <c r="B2035" s="30" t="s">
        <v>874</v>
      </c>
      <c r="C2035" s="30" t="s">
        <v>335</v>
      </c>
      <c r="D2035" s="30" t="s">
        <v>292</v>
      </c>
      <c r="E2035" s="34" t="s">
        <v>302</v>
      </c>
      <c r="F2035" s="30">
        <v>25497.95</v>
      </c>
      <c r="G2035" s="33">
        <f t="shared" si="31"/>
        <v>901506246.76999569</v>
      </c>
    </row>
    <row r="2036" spans="1:7" ht="62.4">
      <c r="A2036" s="30">
        <v>4</v>
      </c>
      <c r="B2036" s="30" t="s">
        <v>874</v>
      </c>
      <c r="C2036" s="30" t="s">
        <v>355</v>
      </c>
      <c r="D2036" s="30" t="s">
        <v>292</v>
      </c>
      <c r="E2036" s="34" t="s">
        <v>302</v>
      </c>
      <c r="F2036" s="32">
        <v>1159.74</v>
      </c>
      <c r="G2036" s="33">
        <f t="shared" si="31"/>
        <v>901506246.76999569</v>
      </c>
    </row>
    <row r="2037" spans="1:7" ht="62.4">
      <c r="A2037" s="30">
        <v>8</v>
      </c>
      <c r="B2037" s="30" t="s">
        <v>874</v>
      </c>
      <c r="C2037" s="30" t="s">
        <v>335</v>
      </c>
      <c r="D2037" s="30" t="s">
        <v>292</v>
      </c>
      <c r="E2037" s="34" t="s">
        <v>302</v>
      </c>
      <c r="F2037" s="32">
        <v>5464.96</v>
      </c>
      <c r="G2037" s="33">
        <f t="shared" si="31"/>
        <v>901506246.76999569</v>
      </c>
    </row>
    <row r="2038" spans="1:7" ht="62.4">
      <c r="A2038" s="30">
        <v>4</v>
      </c>
      <c r="B2038" s="30" t="s">
        <v>874</v>
      </c>
      <c r="C2038" s="30" t="s">
        <v>355</v>
      </c>
      <c r="D2038" s="30" t="s">
        <v>292</v>
      </c>
      <c r="E2038" s="31" t="s">
        <v>302</v>
      </c>
      <c r="F2038" s="30">
        <v>290099.51</v>
      </c>
      <c r="G2038" s="33">
        <f t="shared" si="31"/>
        <v>901506246.76999569</v>
      </c>
    </row>
    <row r="2039" spans="1:7" ht="62.4">
      <c r="A2039" s="30">
        <v>8</v>
      </c>
      <c r="B2039" s="30" t="s">
        <v>874</v>
      </c>
      <c r="C2039" s="30" t="s">
        <v>335</v>
      </c>
      <c r="D2039" s="30" t="s">
        <v>292</v>
      </c>
      <c r="E2039" s="34" t="s">
        <v>302</v>
      </c>
      <c r="F2039" s="32">
        <v>1061.68</v>
      </c>
      <c r="G2039" s="33">
        <f t="shared" si="31"/>
        <v>901506246.76999569</v>
      </c>
    </row>
    <row r="2040" spans="1:7" ht="62.4">
      <c r="A2040" s="30">
        <v>8</v>
      </c>
      <c r="B2040" s="30" t="s">
        <v>874</v>
      </c>
      <c r="C2040" s="30" t="s">
        <v>335</v>
      </c>
      <c r="D2040" s="30" t="s">
        <v>292</v>
      </c>
      <c r="E2040" s="31" t="s">
        <v>302</v>
      </c>
      <c r="F2040" s="30">
        <v>1027.31</v>
      </c>
      <c r="G2040" s="33">
        <f t="shared" si="31"/>
        <v>901506246.76999569</v>
      </c>
    </row>
    <row r="2041" spans="1:7" ht="42">
      <c r="A2041" s="30">
        <v>13</v>
      </c>
      <c r="B2041" s="30" t="s">
        <v>875</v>
      </c>
      <c r="C2041" s="30" t="s">
        <v>367</v>
      </c>
      <c r="D2041" s="30" t="s">
        <v>292</v>
      </c>
      <c r="E2041" s="31" t="s">
        <v>327</v>
      </c>
      <c r="F2041" s="30">
        <v>16116.06</v>
      </c>
      <c r="G2041" s="33">
        <f t="shared" si="31"/>
        <v>901506246.76999569</v>
      </c>
    </row>
    <row r="2042" spans="1:7" ht="42">
      <c r="A2042" s="30">
        <v>13</v>
      </c>
      <c r="B2042" s="30" t="s">
        <v>875</v>
      </c>
      <c r="C2042" s="30" t="s">
        <v>367</v>
      </c>
      <c r="D2042" s="30" t="s">
        <v>292</v>
      </c>
      <c r="E2042" s="34" t="s">
        <v>327</v>
      </c>
      <c r="F2042" s="30">
        <v>20136.599999999999</v>
      </c>
      <c r="G2042" s="33">
        <f t="shared" si="31"/>
        <v>901506246.76999569</v>
      </c>
    </row>
    <row r="2043" spans="1:7" ht="42">
      <c r="A2043" s="30">
        <v>13</v>
      </c>
      <c r="B2043" s="30" t="s">
        <v>875</v>
      </c>
      <c r="C2043" s="30" t="s">
        <v>367</v>
      </c>
      <c r="D2043" s="30" t="s">
        <v>292</v>
      </c>
      <c r="E2043" s="34" t="s">
        <v>327</v>
      </c>
      <c r="F2043" s="30">
        <v>176103.72</v>
      </c>
      <c r="G2043" s="33">
        <f t="shared" si="31"/>
        <v>901506246.76999569</v>
      </c>
    </row>
    <row r="2044" spans="1:7" ht="42">
      <c r="A2044" s="30">
        <v>1</v>
      </c>
      <c r="B2044" s="30" t="s">
        <v>876</v>
      </c>
      <c r="C2044" s="30" t="s">
        <v>326</v>
      </c>
      <c r="D2044" s="30" t="s">
        <v>292</v>
      </c>
      <c r="E2044" s="34" t="s">
        <v>327</v>
      </c>
      <c r="F2044" s="32">
        <v>21020.46</v>
      </c>
      <c r="G2044" s="33">
        <f t="shared" si="31"/>
        <v>901506246.76999569</v>
      </c>
    </row>
    <row r="2045" spans="1:7" ht="42">
      <c r="A2045" s="30">
        <v>1</v>
      </c>
      <c r="B2045" s="30" t="s">
        <v>876</v>
      </c>
      <c r="C2045" s="30" t="s">
        <v>326</v>
      </c>
      <c r="D2045" s="30" t="s">
        <v>292</v>
      </c>
      <c r="E2045" s="31" t="s">
        <v>327</v>
      </c>
      <c r="F2045" s="30">
        <v>46318.49</v>
      </c>
      <c r="G2045" s="33">
        <f t="shared" si="31"/>
        <v>901506246.76999569</v>
      </c>
    </row>
    <row r="2046" spans="1:7" ht="42">
      <c r="A2046" s="30">
        <v>1</v>
      </c>
      <c r="B2046" s="30" t="s">
        <v>876</v>
      </c>
      <c r="C2046" s="30" t="s">
        <v>326</v>
      </c>
      <c r="D2046" s="30" t="s">
        <v>292</v>
      </c>
      <c r="E2046" s="34" t="s">
        <v>327</v>
      </c>
      <c r="F2046" s="32">
        <v>20181.150000000001</v>
      </c>
      <c r="G2046" s="33">
        <f t="shared" si="31"/>
        <v>901506246.76999569</v>
      </c>
    </row>
    <row r="2047" spans="1:7" ht="42">
      <c r="A2047" s="30">
        <v>1</v>
      </c>
      <c r="B2047" s="30" t="s">
        <v>876</v>
      </c>
      <c r="C2047" s="30" t="s">
        <v>326</v>
      </c>
      <c r="D2047" s="30" t="s">
        <v>292</v>
      </c>
      <c r="E2047" s="34" t="s">
        <v>327</v>
      </c>
      <c r="F2047" s="30">
        <v>335758.5</v>
      </c>
      <c r="G2047" s="33">
        <f t="shared" si="31"/>
        <v>901506246.76999569</v>
      </c>
    </row>
    <row r="2048" spans="1:7" ht="42">
      <c r="A2048" s="30">
        <v>1</v>
      </c>
      <c r="B2048" s="30" t="s">
        <v>876</v>
      </c>
      <c r="C2048" s="30" t="s">
        <v>326</v>
      </c>
      <c r="D2048" s="30" t="s">
        <v>292</v>
      </c>
      <c r="E2048" s="34" t="s">
        <v>327</v>
      </c>
      <c r="F2048" s="32">
        <v>16706.25</v>
      </c>
      <c r="G2048" s="33">
        <f t="shared" si="31"/>
        <v>901506246.76999569</v>
      </c>
    </row>
    <row r="2049" spans="1:7" ht="42">
      <c r="A2049" s="30">
        <v>1</v>
      </c>
      <c r="B2049" s="30" t="s">
        <v>876</v>
      </c>
      <c r="C2049" s="30" t="s">
        <v>326</v>
      </c>
      <c r="D2049" s="30" t="s">
        <v>292</v>
      </c>
      <c r="E2049" s="34" t="s">
        <v>293</v>
      </c>
      <c r="F2049" s="32">
        <v>41900.58</v>
      </c>
      <c r="G2049" s="33">
        <f t="shared" si="31"/>
        <v>901506246.76999569</v>
      </c>
    </row>
    <row r="2050" spans="1:7" ht="42">
      <c r="A2050" s="30">
        <v>1</v>
      </c>
      <c r="B2050" s="30" t="s">
        <v>876</v>
      </c>
      <c r="C2050" s="30" t="s">
        <v>326</v>
      </c>
      <c r="D2050" s="30" t="s">
        <v>292</v>
      </c>
      <c r="E2050" s="31" t="s">
        <v>327</v>
      </c>
      <c r="F2050" s="32">
        <v>1603.8</v>
      </c>
      <c r="G2050" s="33">
        <f t="shared" si="31"/>
        <v>901506246.76999569</v>
      </c>
    </row>
    <row r="2051" spans="1:7" ht="42">
      <c r="A2051" s="30">
        <v>1</v>
      </c>
      <c r="B2051" s="30" t="s">
        <v>876</v>
      </c>
      <c r="C2051" s="30" t="s">
        <v>326</v>
      </c>
      <c r="D2051" s="30" t="s">
        <v>292</v>
      </c>
      <c r="E2051" s="34" t="s">
        <v>327</v>
      </c>
      <c r="F2051" s="32">
        <v>3843.67</v>
      </c>
      <c r="G2051" s="33">
        <f t="shared" ref="G2051:G2114" si="32">SUM($F$2:$F$100000)</f>
        <v>901506246.76999569</v>
      </c>
    </row>
    <row r="2052" spans="1:7" ht="42">
      <c r="A2052" s="30">
        <v>1</v>
      </c>
      <c r="B2052" s="30" t="s">
        <v>876</v>
      </c>
      <c r="C2052" s="30" t="s">
        <v>326</v>
      </c>
      <c r="D2052" s="30" t="s">
        <v>292</v>
      </c>
      <c r="E2052" s="34" t="s">
        <v>327</v>
      </c>
      <c r="F2052" s="32">
        <v>834223.5</v>
      </c>
      <c r="G2052" s="33">
        <f t="shared" si="32"/>
        <v>901506246.76999569</v>
      </c>
    </row>
    <row r="2053" spans="1:7" ht="42">
      <c r="A2053" s="30">
        <v>1</v>
      </c>
      <c r="B2053" s="30" t="s">
        <v>876</v>
      </c>
      <c r="C2053" s="30" t="s">
        <v>326</v>
      </c>
      <c r="D2053" s="30" t="s">
        <v>292</v>
      </c>
      <c r="E2053" s="31" t="s">
        <v>327</v>
      </c>
      <c r="F2053" s="30">
        <v>832911.75</v>
      </c>
      <c r="G2053" s="33">
        <f t="shared" si="32"/>
        <v>901506246.76999569</v>
      </c>
    </row>
    <row r="2054" spans="1:7" ht="42">
      <c r="A2054" s="30">
        <v>17</v>
      </c>
      <c r="B2054" s="30" t="s">
        <v>876</v>
      </c>
      <c r="C2054" s="30" t="s">
        <v>333</v>
      </c>
      <c r="D2054" s="30" t="s">
        <v>292</v>
      </c>
      <c r="E2054" s="31" t="s">
        <v>327</v>
      </c>
      <c r="F2054" s="32">
        <v>4190.04</v>
      </c>
      <c r="G2054" s="33">
        <f t="shared" si="32"/>
        <v>901506246.76999569</v>
      </c>
    </row>
    <row r="2055" spans="1:7" ht="42">
      <c r="A2055" s="30">
        <v>1</v>
      </c>
      <c r="B2055" s="30" t="s">
        <v>876</v>
      </c>
      <c r="C2055" s="30" t="s">
        <v>326</v>
      </c>
      <c r="D2055" s="30" t="s">
        <v>292</v>
      </c>
      <c r="E2055" s="31" t="s">
        <v>327</v>
      </c>
      <c r="F2055" s="32">
        <v>47025</v>
      </c>
      <c r="G2055" s="33">
        <f t="shared" si="32"/>
        <v>901506246.76999569</v>
      </c>
    </row>
    <row r="2056" spans="1:7" ht="42">
      <c r="A2056" s="30">
        <v>1</v>
      </c>
      <c r="B2056" s="30" t="s">
        <v>876</v>
      </c>
      <c r="C2056" s="30" t="s">
        <v>326</v>
      </c>
      <c r="D2056" s="30" t="s">
        <v>292</v>
      </c>
      <c r="E2056" s="31" t="s">
        <v>327</v>
      </c>
      <c r="F2056" s="32">
        <v>46688.4</v>
      </c>
      <c r="G2056" s="33">
        <f t="shared" si="32"/>
        <v>901506246.76999569</v>
      </c>
    </row>
    <row r="2057" spans="1:7" ht="42">
      <c r="A2057" s="30">
        <v>1</v>
      </c>
      <c r="B2057" s="30" t="s">
        <v>876</v>
      </c>
      <c r="C2057" s="30" t="s">
        <v>326</v>
      </c>
      <c r="D2057" s="30" t="s">
        <v>292</v>
      </c>
      <c r="E2057" s="31" t="s">
        <v>327</v>
      </c>
      <c r="F2057" s="32">
        <v>59162.5</v>
      </c>
      <c r="G2057" s="33">
        <f t="shared" si="32"/>
        <v>901506246.76999569</v>
      </c>
    </row>
    <row r="2058" spans="1:7" ht="42">
      <c r="A2058" s="30">
        <v>1</v>
      </c>
      <c r="B2058" s="30" t="s">
        <v>876</v>
      </c>
      <c r="C2058" s="30" t="s">
        <v>326</v>
      </c>
      <c r="D2058" s="30" t="s">
        <v>292</v>
      </c>
      <c r="E2058" s="31" t="s">
        <v>327</v>
      </c>
      <c r="F2058" s="32">
        <v>88303.05</v>
      </c>
      <c r="G2058" s="33">
        <f t="shared" si="32"/>
        <v>901506246.76999569</v>
      </c>
    </row>
    <row r="2059" spans="1:7" ht="42">
      <c r="A2059" s="30">
        <v>1</v>
      </c>
      <c r="B2059" s="30" t="s">
        <v>876</v>
      </c>
      <c r="C2059" s="30" t="s">
        <v>326</v>
      </c>
      <c r="D2059" s="30" t="s">
        <v>292</v>
      </c>
      <c r="E2059" s="31" t="s">
        <v>327</v>
      </c>
      <c r="F2059" s="32">
        <v>10447.620000000001</v>
      </c>
      <c r="G2059" s="33">
        <f t="shared" si="32"/>
        <v>901506246.76999569</v>
      </c>
    </row>
    <row r="2060" spans="1:7" ht="42">
      <c r="A2060" s="30">
        <v>1</v>
      </c>
      <c r="B2060" s="30" t="s">
        <v>876</v>
      </c>
      <c r="C2060" s="30" t="s">
        <v>326</v>
      </c>
      <c r="D2060" s="30" t="s">
        <v>292</v>
      </c>
      <c r="E2060" s="31" t="s">
        <v>327</v>
      </c>
      <c r="F2060" s="32">
        <v>387862.2</v>
      </c>
      <c r="G2060" s="33">
        <f t="shared" si="32"/>
        <v>901506246.76999569</v>
      </c>
    </row>
    <row r="2061" spans="1:7" ht="42">
      <c r="A2061" s="30">
        <v>1</v>
      </c>
      <c r="B2061" s="30" t="s">
        <v>876</v>
      </c>
      <c r="C2061" s="30" t="s">
        <v>326</v>
      </c>
      <c r="D2061" s="30" t="s">
        <v>292</v>
      </c>
      <c r="E2061" s="31" t="s">
        <v>327</v>
      </c>
      <c r="F2061" s="30">
        <v>27918</v>
      </c>
      <c r="G2061" s="33">
        <f t="shared" si="32"/>
        <v>901506246.76999569</v>
      </c>
    </row>
    <row r="2062" spans="1:7" ht="42">
      <c r="A2062" s="30">
        <v>1</v>
      </c>
      <c r="B2062" s="30" t="s">
        <v>876</v>
      </c>
      <c r="C2062" s="30" t="s">
        <v>326</v>
      </c>
      <c r="D2062" s="30" t="s">
        <v>292</v>
      </c>
      <c r="E2062" s="31" t="s">
        <v>327</v>
      </c>
      <c r="F2062" s="30">
        <v>39171.82</v>
      </c>
      <c r="G2062" s="33">
        <f t="shared" si="32"/>
        <v>901506246.76999569</v>
      </c>
    </row>
    <row r="2063" spans="1:7" ht="42">
      <c r="A2063" s="30">
        <v>1</v>
      </c>
      <c r="B2063" s="30" t="s">
        <v>876</v>
      </c>
      <c r="C2063" s="30" t="s">
        <v>326</v>
      </c>
      <c r="D2063" s="30" t="s">
        <v>292</v>
      </c>
      <c r="E2063" s="31" t="s">
        <v>327</v>
      </c>
      <c r="F2063" s="32">
        <v>31482</v>
      </c>
      <c r="G2063" s="33">
        <f t="shared" si="32"/>
        <v>901506246.76999569</v>
      </c>
    </row>
    <row r="2064" spans="1:7" ht="31.8">
      <c r="A2064" s="30">
        <v>6</v>
      </c>
      <c r="B2064" s="30" t="s">
        <v>876</v>
      </c>
      <c r="C2064" s="30" t="s">
        <v>357</v>
      </c>
      <c r="D2064" s="30" t="s">
        <v>292</v>
      </c>
      <c r="E2064" s="31" t="s">
        <v>327</v>
      </c>
      <c r="F2064" s="32">
        <v>11178.52</v>
      </c>
      <c r="G2064" s="33">
        <f t="shared" si="32"/>
        <v>901506246.76999569</v>
      </c>
    </row>
    <row r="2065" spans="1:7" ht="42">
      <c r="A2065" s="30">
        <v>1</v>
      </c>
      <c r="B2065" s="30" t="s">
        <v>876</v>
      </c>
      <c r="C2065" s="30" t="s">
        <v>326</v>
      </c>
      <c r="D2065" s="30" t="s">
        <v>292</v>
      </c>
      <c r="E2065" s="31" t="s">
        <v>327</v>
      </c>
      <c r="F2065" s="30">
        <v>177754.5</v>
      </c>
      <c r="G2065" s="33">
        <f t="shared" si="32"/>
        <v>901506246.76999569</v>
      </c>
    </row>
    <row r="2066" spans="1:7" ht="42">
      <c r="A2066" s="30">
        <v>1</v>
      </c>
      <c r="B2066" s="30" t="s">
        <v>876</v>
      </c>
      <c r="C2066" s="30" t="s">
        <v>326</v>
      </c>
      <c r="D2066" s="30" t="s">
        <v>292</v>
      </c>
      <c r="E2066" s="31" t="s">
        <v>327</v>
      </c>
      <c r="F2066" s="30">
        <v>335758.5</v>
      </c>
      <c r="G2066" s="33">
        <f t="shared" si="32"/>
        <v>901506246.76999569</v>
      </c>
    </row>
    <row r="2067" spans="1:7" ht="42">
      <c r="A2067" s="30">
        <v>1</v>
      </c>
      <c r="B2067" s="30" t="s">
        <v>876</v>
      </c>
      <c r="C2067" s="30" t="s">
        <v>326</v>
      </c>
      <c r="D2067" s="30" t="s">
        <v>292</v>
      </c>
      <c r="E2067" s="31" t="s">
        <v>327</v>
      </c>
      <c r="F2067" s="30">
        <v>750000</v>
      </c>
      <c r="G2067" s="33">
        <f t="shared" si="32"/>
        <v>901506246.76999569</v>
      </c>
    </row>
    <row r="2068" spans="1:7" ht="42">
      <c r="A2068" s="30">
        <v>1</v>
      </c>
      <c r="B2068" s="30" t="s">
        <v>876</v>
      </c>
      <c r="C2068" s="30" t="s">
        <v>326</v>
      </c>
      <c r="D2068" s="30" t="s">
        <v>292</v>
      </c>
      <c r="E2068" s="31" t="s">
        <v>327</v>
      </c>
      <c r="F2068" s="32">
        <v>59146.75</v>
      </c>
      <c r="G2068" s="33">
        <f t="shared" si="32"/>
        <v>901506246.76999569</v>
      </c>
    </row>
    <row r="2069" spans="1:7" ht="42">
      <c r="A2069" s="30">
        <v>1</v>
      </c>
      <c r="B2069" s="30" t="s">
        <v>876</v>
      </c>
      <c r="C2069" s="30" t="s">
        <v>326</v>
      </c>
      <c r="D2069" s="30" t="s">
        <v>292</v>
      </c>
      <c r="E2069" s="31" t="s">
        <v>327</v>
      </c>
      <c r="F2069" s="30">
        <v>521808.1</v>
      </c>
      <c r="G2069" s="33">
        <f t="shared" si="32"/>
        <v>901506246.76999569</v>
      </c>
    </row>
    <row r="2070" spans="1:7" ht="31.8">
      <c r="A2070" s="30">
        <v>12</v>
      </c>
      <c r="B2070" s="30" t="s">
        <v>876</v>
      </c>
      <c r="C2070" s="30" t="s">
        <v>336</v>
      </c>
      <c r="D2070" s="30" t="s">
        <v>292</v>
      </c>
      <c r="E2070" s="31" t="s">
        <v>327</v>
      </c>
      <c r="F2070" s="32">
        <v>25492.799999999999</v>
      </c>
      <c r="G2070" s="33">
        <f t="shared" si="32"/>
        <v>901506246.76999569</v>
      </c>
    </row>
    <row r="2071" spans="1:7" ht="42">
      <c r="A2071" s="30">
        <v>6</v>
      </c>
      <c r="B2071" s="30" t="s">
        <v>877</v>
      </c>
      <c r="C2071" s="30" t="s">
        <v>357</v>
      </c>
      <c r="D2071" s="30" t="s">
        <v>292</v>
      </c>
      <c r="E2071" s="31" t="s">
        <v>302</v>
      </c>
      <c r="F2071" s="30">
        <v>16488.96</v>
      </c>
      <c r="G2071" s="33">
        <f t="shared" si="32"/>
        <v>901506246.76999569</v>
      </c>
    </row>
    <row r="2072" spans="1:7" ht="31.8">
      <c r="A2072" s="30">
        <v>2</v>
      </c>
      <c r="B2072" s="30" t="s">
        <v>878</v>
      </c>
      <c r="C2072" s="30" t="s">
        <v>360</v>
      </c>
      <c r="D2072" s="30" t="s">
        <v>292</v>
      </c>
      <c r="E2072" s="31" t="s">
        <v>352</v>
      </c>
      <c r="F2072" s="32">
        <v>7147.45</v>
      </c>
      <c r="G2072" s="33">
        <f t="shared" si="32"/>
        <v>901506246.76999569</v>
      </c>
    </row>
    <row r="2073" spans="1:7" ht="21.6">
      <c r="A2073" s="30">
        <v>15</v>
      </c>
      <c r="B2073" s="30" t="s">
        <v>879</v>
      </c>
      <c r="C2073" s="30" t="s">
        <v>345</v>
      </c>
      <c r="D2073" s="30" t="s">
        <v>292</v>
      </c>
      <c r="E2073" s="31" t="s">
        <v>299</v>
      </c>
      <c r="F2073" s="32">
        <v>0</v>
      </c>
      <c r="G2073" s="33">
        <f t="shared" si="32"/>
        <v>901506246.76999569</v>
      </c>
    </row>
    <row r="2074" spans="1:7" ht="31.8">
      <c r="A2074" s="30">
        <v>2</v>
      </c>
      <c r="B2074" s="30" t="s">
        <v>879</v>
      </c>
      <c r="C2074" s="30" t="s">
        <v>360</v>
      </c>
      <c r="D2074" s="30" t="s">
        <v>292</v>
      </c>
      <c r="E2074" s="31" t="s">
        <v>299</v>
      </c>
      <c r="F2074" s="32">
        <v>0</v>
      </c>
      <c r="G2074" s="33">
        <f t="shared" si="32"/>
        <v>901506246.76999569</v>
      </c>
    </row>
    <row r="2075" spans="1:7" ht="21.6">
      <c r="A2075" s="30">
        <v>3</v>
      </c>
      <c r="B2075" s="30" t="s">
        <v>879</v>
      </c>
      <c r="C2075" s="30" t="s">
        <v>337</v>
      </c>
      <c r="D2075" s="30" t="s">
        <v>292</v>
      </c>
      <c r="E2075" s="31" t="s">
        <v>299</v>
      </c>
      <c r="F2075" s="32">
        <v>72868.800000000003</v>
      </c>
      <c r="G2075" s="33">
        <f t="shared" si="32"/>
        <v>901506246.76999569</v>
      </c>
    </row>
    <row r="2076" spans="1:7" ht="21.6">
      <c r="A2076" s="30">
        <v>3</v>
      </c>
      <c r="B2076" s="30" t="s">
        <v>879</v>
      </c>
      <c r="C2076" s="30" t="s">
        <v>337</v>
      </c>
      <c r="D2076" s="30" t="s">
        <v>292</v>
      </c>
      <c r="E2076" s="31" t="s">
        <v>299</v>
      </c>
      <c r="F2076" s="32">
        <v>65048.4</v>
      </c>
      <c r="G2076" s="33">
        <f t="shared" si="32"/>
        <v>901506246.76999569</v>
      </c>
    </row>
    <row r="2077" spans="1:7" ht="31.8">
      <c r="A2077" s="30">
        <v>8</v>
      </c>
      <c r="B2077" s="30" t="s">
        <v>879</v>
      </c>
      <c r="C2077" s="30" t="s">
        <v>335</v>
      </c>
      <c r="D2077" s="30" t="s">
        <v>292</v>
      </c>
      <c r="E2077" s="31" t="s">
        <v>299</v>
      </c>
      <c r="F2077" s="32">
        <v>53580</v>
      </c>
      <c r="G2077" s="33">
        <f t="shared" si="32"/>
        <v>901506246.76999569</v>
      </c>
    </row>
    <row r="2078" spans="1:7" ht="31.8">
      <c r="A2078" s="30">
        <v>7</v>
      </c>
      <c r="B2078" s="30" t="s">
        <v>879</v>
      </c>
      <c r="C2078" s="30" t="s">
        <v>359</v>
      </c>
      <c r="D2078" s="30" t="s">
        <v>292</v>
      </c>
      <c r="E2078" s="31" t="s">
        <v>299</v>
      </c>
      <c r="F2078" s="32">
        <v>361226.1</v>
      </c>
      <c r="G2078" s="33">
        <f t="shared" si="32"/>
        <v>901506246.76999569</v>
      </c>
    </row>
    <row r="2079" spans="1:7" ht="31.8">
      <c r="A2079" s="30">
        <v>8</v>
      </c>
      <c r="B2079" s="30" t="s">
        <v>879</v>
      </c>
      <c r="C2079" s="30" t="s">
        <v>335</v>
      </c>
      <c r="D2079" s="30" t="s">
        <v>292</v>
      </c>
      <c r="E2079" s="31" t="s">
        <v>299</v>
      </c>
      <c r="F2079" s="32">
        <v>135568.79999999999</v>
      </c>
      <c r="G2079" s="33">
        <f t="shared" si="32"/>
        <v>901506246.76999569</v>
      </c>
    </row>
    <row r="2080" spans="1:7" ht="31.8">
      <c r="A2080" s="30">
        <v>8</v>
      </c>
      <c r="B2080" s="30" t="s">
        <v>879</v>
      </c>
      <c r="C2080" s="30" t="s">
        <v>335</v>
      </c>
      <c r="D2080" s="30" t="s">
        <v>292</v>
      </c>
      <c r="E2080" s="31" t="s">
        <v>299</v>
      </c>
      <c r="F2080" s="30">
        <v>149642.1</v>
      </c>
      <c r="G2080" s="33">
        <f t="shared" si="32"/>
        <v>901506246.76999569</v>
      </c>
    </row>
    <row r="2081" spans="1:7" ht="31.8">
      <c r="A2081" s="30">
        <v>8</v>
      </c>
      <c r="B2081" s="30" t="s">
        <v>879</v>
      </c>
      <c r="C2081" s="30" t="s">
        <v>335</v>
      </c>
      <c r="D2081" s="30" t="s">
        <v>292</v>
      </c>
      <c r="E2081" s="31" t="s">
        <v>299</v>
      </c>
      <c r="F2081" s="32">
        <v>213727.2</v>
      </c>
      <c r="G2081" s="33">
        <f t="shared" si="32"/>
        <v>901506246.76999569</v>
      </c>
    </row>
    <row r="2082" spans="1:7" ht="31.8">
      <c r="A2082" s="30">
        <v>7</v>
      </c>
      <c r="B2082" s="30" t="s">
        <v>879</v>
      </c>
      <c r="C2082" s="30" t="s">
        <v>359</v>
      </c>
      <c r="D2082" s="30" t="s">
        <v>292</v>
      </c>
      <c r="E2082" s="31" t="s">
        <v>299</v>
      </c>
      <c r="F2082" s="30">
        <v>3648</v>
      </c>
      <c r="G2082" s="33">
        <f t="shared" si="32"/>
        <v>901506246.76999569</v>
      </c>
    </row>
    <row r="2083" spans="1:7" ht="31.8">
      <c r="A2083" s="30">
        <v>8</v>
      </c>
      <c r="B2083" s="30" t="s">
        <v>879</v>
      </c>
      <c r="C2083" s="30" t="s">
        <v>335</v>
      </c>
      <c r="D2083" s="30" t="s">
        <v>292</v>
      </c>
      <c r="E2083" s="31" t="s">
        <v>299</v>
      </c>
      <c r="F2083" s="30">
        <v>90952.05</v>
      </c>
      <c r="G2083" s="33">
        <f t="shared" si="32"/>
        <v>901506246.76999569</v>
      </c>
    </row>
    <row r="2084" spans="1:7" ht="21.6">
      <c r="A2084" s="30">
        <v>15</v>
      </c>
      <c r="B2084" s="30" t="s">
        <v>879</v>
      </c>
      <c r="C2084" s="30" t="s">
        <v>370</v>
      </c>
      <c r="D2084" s="30" t="s">
        <v>292</v>
      </c>
      <c r="E2084" s="31" t="s">
        <v>299</v>
      </c>
      <c r="F2084" s="30">
        <v>70296.960000000006</v>
      </c>
      <c r="G2084" s="33">
        <f t="shared" si="32"/>
        <v>901506246.76999569</v>
      </c>
    </row>
    <row r="2085" spans="1:7" ht="31.8">
      <c r="A2085" s="30">
        <v>8</v>
      </c>
      <c r="B2085" s="30" t="s">
        <v>879</v>
      </c>
      <c r="C2085" s="30" t="s">
        <v>335</v>
      </c>
      <c r="D2085" s="30" t="s">
        <v>292</v>
      </c>
      <c r="E2085" s="31" t="s">
        <v>299</v>
      </c>
      <c r="F2085" s="32">
        <v>100137.60000000001</v>
      </c>
      <c r="G2085" s="33">
        <f t="shared" si="32"/>
        <v>901506246.76999569</v>
      </c>
    </row>
    <row r="2086" spans="1:7" ht="21.6">
      <c r="A2086" s="30">
        <v>15</v>
      </c>
      <c r="B2086" s="30" t="s">
        <v>879</v>
      </c>
      <c r="C2086" s="30" t="s">
        <v>370</v>
      </c>
      <c r="D2086" s="30" t="s">
        <v>292</v>
      </c>
      <c r="E2086" s="31" t="s">
        <v>299</v>
      </c>
      <c r="F2086" s="30">
        <v>172447.23</v>
      </c>
      <c r="G2086" s="33">
        <f t="shared" si="32"/>
        <v>901506246.76999569</v>
      </c>
    </row>
    <row r="2087" spans="1:7" ht="42">
      <c r="A2087" s="30">
        <v>1</v>
      </c>
      <c r="B2087" s="30" t="s">
        <v>879</v>
      </c>
      <c r="C2087" s="30" t="s">
        <v>326</v>
      </c>
      <c r="D2087" s="30" t="s">
        <v>292</v>
      </c>
      <c r="E2087" s="34" t="s">
        <v>299</v>
      </c>
      <c r="F2087" s="32">
        <v>1499550</v>
      </c>
      <c r="G2087" s="33">
        <f t="shared" si="32"/>
        <v>901506246.76999569</v>
      </c>
    </row>
    <row r="2088" spans="1:7" ht="31.8">
      <c r="A2088" s="30">
        <v>8</v>
      </c>
      <c r="B2088" s="30" t="s">
        <v>879</v>
      </c>
      <c r="C2088" s="30" t="s">
        <v>335</v>
      </c>
      <c r="D2088" s="30" t="s">
        <v>292</v>
      </c>
      <c r="E2088" s="31" t="s">
        <v>299</v>
      </c>
      <c r="F2088" s="32">
        <v>159771</v>
      </c>
      <c r="G2088" s="33">
        <f t="shared" si="32"/>
        <v>901506246.76999569</v>
      </c>
    </row>
    <row r="2089" spans="1:7" ht="31.8">
      <c r="A2089" s="30">
        <v>2</v>
      </c>
      <c r="B2089" s="30" t="s">
        <v>879</v>
      </c>
      <c r="C2089" s="30" t="s">
        <v>360</v>
      </c>
      <c r="D2089" s="30" t="s">
        <v>292</v>
      </c>
      <c r="E2089" s="31" t="s">
        <v>299</v>
      </c>
      <c r="F2089" s="32">
        <v>152040</v>
      </c>
      <c r="G2089" s="33">
        <f t="shared" si="32"/>
        <v>901506246.76999569</v>
      </c>
    </row>
    <row r="2090" spans="1:7" ht="21.6">
      <c r="A2090" s="30">
        <v>3</v>
      </c>
      <c r="B2090" s="30" t="s">
        <v>879</v>
      </c>
      <c r="C2090" s="30" t="s">
        <v>337</v>
      </c>
      <c r="D2090" s="30" t="s">
        <v>292</v>
      </c>
      <c r="E2090" s="31" t="s">
        <v>299</v>
      </c>
      <c r="F2090" s="30">
        <v>1834659</v>
      </c>
      <c r="G2090" s="33">
        <f t="shared" si="32"/>
        <v>901506246.76999569</v>
      </c>
    </row>
    <row r="2091" spans="1:7" ht="31.8">
      <c r="A2091" s="30">
        <v>7</v>
      </c>
      <c r="B2091" s="30" t="s">
        <v>879</v>
      </c>
      <c r="C2091" s="30" t="s">
        <v>359</v>
      </c>
      <c r="D2091" s="30" t="s">
        <v>292</v>
      </c>
      <c r="E2091" s="31" t="s">
        <v>299</v>
      </c>
      <c r="F2091" s="32">
        <v>447061.14</v>
      </c>
      <c r="G2091" s="33">
        <f t="shared" si="32"/>
        <v>901506246.76999569</v>
      </c>
    </row>
    <row r="2092" spans="1:7" ht="31.8">
      <c r="A2092" s="30">
        <v>8</v>
      </c>
      <c r="B2092" s="30" t="s">
        <v>879</v>
      </c>
      <c r="C2092" s="30" t="s">
        <v>335</v>
      </c>
      <c r="D2092" s="30" t="s">
        <v>292</v>
      </c>
      <c r="E2092" s="31" t="s">
        <v>299</v>
      </c>
      <c r="F2092" s="32">
        <v>61696.800000000003</v>
      </c>
      <c r="G2092" s="33">
        <f t="shared" si="32"/>
        <v>901506246.76999569</v>
      </c>
    </row>
    <row r="2093" spans="1:7" ht="28.8">
      <c r="A2093" s="30">
        <v>3</v>
      </c>
      <c r="B2093" s="30" t="s">
        <v>879</v>
      </c>
      <c r="C2093" s="30" t="s">
        <v>337</v>
      </c>
      <c r="D2093" s="30" t="s">
        <v>292</v>
      </c>
      <c r="E2093" s="34" t="s">
        <v>299</v>
      </c>
      <c r="F2093" s="32">
        <v>20884.8</v>
      </c>
      <c r="G2093" s="33">
        <f t="shared" si="32"/>
        <v>901506246.76999569</v>
      </c>
    </row>
    <row r="2094" spans="1:7" ht="21.6">
      <c r="A2094" s="30">
        <v>15</v>
      </c>
      <c r="B2094" s="30" t="s">
        <v>879</v>
      </c>
      <c r="C2094" s="30" t="s">
        <v>370</v>
      </c>
      <c r="D2094" s="30" t="s">
        <v>292</v>
      </c>
      <c r="E2094" s="31" t="s">
        <v>299</v>
      </c>
      <c r="F2094" s="32">
        <v>10630.5</v>
      </c>
      <c r="G2094" s="33">
        <f t="shared" si="32"/>
        <v>901506246.76999569</v>
      </c>
    </row>
    <row r="2095" spans="1:7" ht="31.8">
      <c r="A2095" s="30">
        <v>2</v>
      </c>
      <c r="B2095" s="30" t="s">
        <v>879</v>
      </c>
      <c r="C2095" s="30" t="s">
        <v>360</v>
      </c>
      <c r="D2095" s="30" t="s">
        <v>292</v>
      </c>
      <c r="E2095" s="31" t="s">
        <v>299</v>
      </c>
      <c r="F2095" s="32">
        <v>133601.60000000001</v>
      </c>
      <c r="G2095" s="33">
        <f t="shared" si="32"/>
        <v>901506246.76999569</v>
      </c>
    </row>
    <row r="2096" spans="1:7" ht="21.6">
      <c r="A2096" s="30">
        <v>3</v>
      </c>
      <c r="B2096" s="30" t="s">
        <v>879</v>
      </c>
      <c r="C2096" s="30" t="s">
        <v>337</v>
      </c>
      <c r="D2096" s="30" t="s">
        <v>292</v>
      </c>
      <c r="E2096" s="31" t="s">
        <v>299</v>
      </c>
      <c r="F2096" s="32">
        <v>13030.2</v>
      </c>
      <c r="G2096" s="33">
        <f t="shared" si="32"/>
        <v>901506246.76999569</v>
      </c>
    </row>
    <row r="2097" spans="1:7" ht="31.8">
      <c r="A2097" s="30">
        <v>7</v>
      </c>
      <c r="B2097" s="30" t="s">
        <v>879</v>
      </c>
      <c r="C2097" s="30" t="s">
        <v>359</v>
      </c>
      <c r="D2097" s="30" t="s">
        <v>292</v>
      </c>
      <c r="E2097" s="31" t="s">
        <v>299</v>
      </c>
      <c r="F2097" s="32">
        <v>447028.2</v>
      </c>
      <c r="G2097" s="33">
        <f t="shared" si="32"/>
        <v>901506246.76999569</v>
      </c>
    </row>
    <row r="2098" spans="1:7" ht="31.8">
      <c r="A2098" s="30">
        <v>7</v>
      </c>
      <c r="B2098" s="30" t="s">
        <v>879</v>
      </c>
      <c r="C2098" s="30" t="s">
        <v>359</v>
      </c>
      <c r="D2098" s="30" t="s">
        <v>292</v>
      </c>
      <c r="E2098" s="31" t="s">
        <v>299</v>
      </c>
      <c r="F2098" s="30">
        <v>272154.98</v>
      </c>
      <c r="G2098" s="33">
        <f t="shared" si="32"/>
        <v>901506246.76999569</v>
      </c>
    </row>
    <row r="2099" spans="1:7" ht="42">
      <c r="A2099" s="30">
        <v>1</v>
      </c>
      <c r="B2099" s="30" t="s">
        <v>879</v>
      </c>
      <c r="C2099" s="30" t="s">
        <v>326</v>
      </c>
      <c r="D2099" s="30" t="s">
        <v>292</v>
      </c>
      <c r="E2099" s="34" t="s">
        <v>299</v>
      </c>
      <c r="F2099" s="32">
        <v>809122.5</v>
      </c>
      <c r="G2099" s="33">
        <f t="shared" si="32"/>
        <v>901506246.76999569</v>
      </c>
    </row>
    <row r="2100" spans="1:7" ht="42">
      <c r="A2100" s="30">
        <v>1</v>
      </c>
      <c r="B2100" s="30" t="s">
        <v>879</v>
      </c>
      <c r="C2100" s="30" t="s">
        <v>326</v>
      </c>
      <c r="D2100" s="30" t="s">
        <v>292</v>
      </c>
      <c r="E2100" s="31" t="s">
        <v>299</v>
      </c>
      <c r="F2100" s="32">
        <v>471510</v>
      </c>
      <c r="G2100" s="33">
        <f t="shared" si="32"/>
        <v>901506246.76999569</v>
      </c>
    </row>
    <row r="2101" spans="1:7" ht="42">
      <c r="A2101" s="30">
        <v>1</v>
      </c>
      <c r="B2101" s="30" t="s">
        <v>879</v>
      </c>
      <c r="C2101" s="30" t="s">
        <v>326</v>
      </c>
      <c r="D2101" s="30" t="s">
        <v>292</v>
      </c>
      <c r="E2101" s="34" t="s">
        <v>299</v>
      </c>
      <c r="F2101" s="30">
        <v>237892.5</v>
      </c>
      <c r="G2101" s="33">
        <f t="shared" si="32"/>
        <v>901506246.76999569</v>
      </c>
    </row>
    <row r="2102" spans="1:7" ht="31.8">
      <c r="A2102" s="30">
        <v>8</v>
      </c>
      <c r="B2102" s="30" t="s">
        <v>879</v>
      </c>
      <c r="C2102" s="30" t="s">
        <v>335</v>
      </c>
      <c r="D2102" s="30" t="s">
        <v>292</v>
      </c>
      <c r="E2102" s="31" t="s">
        <v>299</v>
      </c>
      <c r="F2102" s="32">
        <v>171718.2</v>
      </c>
      <c r="G2102" s="33">
        <f t="shared" si="32"/>
        <v>901506246.76999569</v>
      </c>
    </row>
    <row r="2103" spans="1:7" ht="42">
      <c r="A2103" s="30">
        <v>1</v>
      </c>
      <c r="B2103" s="30" t="s">
        <v>879</v>
      </c>
      <c r="C2103" s="30" t="s">
        <v>326</v>
      </c>
      <c r="D2103" s="30" t="s">
        <v>292</v>
      </c>
      <c r="E2103" s="31" t="s">
        <v>299</v>
      </c>
      <c r="F2103" s="32">
        <v>849387.5</v>
      </c>
      <c r="G2103" s="33">
        <f t="shared" si="32"/>
        <v>901506246.76999569</v>
      </c>
    </row>
    <row r="2104" spans="1:7" ht="21.6">
      <c r="A2104" s="30">
        <v>3</v>
      </c>
      <c r="B2104" s="30" t="s">
        <v>879</v>
      </c>
      <c r="C2104" s="30" t="s">
        <v>337</v>
      </c>
      <c r="D2104" s="30" t="s">
        <v>292</v>
      </c>
      <c r="E2104" s="31" t="s">
        <v>299</v>
      </c>
      <c r="F2104" s="32">
        <v>1239818</v>
      </c>
      <c r="G2104" s="33">
        <f t="shared" si="32"/>
        <v>901506246.76999569</v>
      </c>
    </row>
    <row r="2105" spans="1:7" ht="31.8">
      <c r="A2105" s="30">
        <v>7</v>
      </c>
      <c r="B2105" s="30" t="s">
        <v>879</v>
      </c>
      <c r="C2105" s="30" t="s">
        <v>359</v>
      </c>
      <c r="D2105" s="30" t="s">
        <v>292</v>
      </c>
      <c r="E2105" s="31" t="s">
        <v>299</v>
      </c>
      <c r="F2105" s="30">
        <v>2736</v>
      </c>
      <c r="G2105" s="33">
        <f t="shared" si="32"/>
        <v>901506246.76999569</v>
      </c>
    </row>
    <row r="2106" spans="1:7" ht="31.8">
      <c r="A2106" s="30">
        <v>2</v>
      </c>
      <c r="B2106" s="30" t="s">
        <v>879</v>
      </c>
      <c r="C2106" s="30" t="s">
        <v>360</v>
      </c>
      <c r="D2106" s="30" t="s">
        <v>292</v>
      </c>
      <c r="E2106" s="31" t="s">
        <v>299</v>
      </c>
      <c r="F2106" s="32">
        <v>110154.55</v>
      </c>
      <c r="G2106" s="33">
        <f t="shared" si="32"/>
        <v>901506246.76999569</v>
      </c>
    </row>
    <row r="2107" spans="1:7" ht="62.4">
      <c r="A2107" s="30">
        <v>12</v>
      </c>
      <c r="B2107" s="30" t="s">
        <v>880</v>
      </c>
      <c r="C2107" s="30" t="s">
        <v>336</v>
      </c>
      <c r="D2107" s="30" t="s">
        <v>292</v>
      </c>
      <c r="E2107" s="31" t="s">
        <v>319</v>
      </c>
      <c r="F2107" s="30">
        <v>33607.199999999997</v>
      </c>
      <c r="G2107" s="33">
        <f t="shared" si="32"/>
        <v>901506246.76999569</v>
      </c>
    </row>
    <row r="2108" spans="1:7" ht="31.8">
      <c r="A2108" s="30">
        <v>4</v>
      </c>
      <c r="B2108" s="30" t="s">
        <v>881</v>
      </c>
      <c r="C2108" s="30" t="s">
        <v>355</v>
      </c>
      <c r="D2108" s="30" t="s">
        <v>292</v>
      </c>
      <c r="E2108" s="31" t="s">
        <v>302</v>
      </c>
      <c r="F2108" s="30">
        <v>0.21</v>
      </c>
      <c r="G2108" s="33">
        <f t="shared" si="32"/>
        <v>901506246.76999569</v>
      </c>
    </row>
    <row r="2109" spans="1:7" ht="31.8">
      <c r="A2109" s="30">
        <v>12</v>
      </c>
      <c r="B2109" s="30" t="s">
        <v>882</v>
      </c>
      <c r="C2109" s="30" t="s">
        <v>336</v>
      </c>
      <c r="D2109" s="30" t="s">
        <v>292</v>
      </c>
      <c r="E2109" s="31" t="s">
        <v>302</v>
      </c>
      <c r="F2109" s="30">
        <v>15019.51</v>
      </c>
      <c r="G2109" s="33">
        <f t="shared" si="32"/>
        <v>901506246.76999569</v>
      </c>
    </row>
    <row r="2110" spans="1:7" ht="31.8">
      <c r="A2110" s="30">
        <v>12</v>
      </c>
      <c r="B2110" s="30" t="s">
        <v>882</v>
      </c>
      <c r="C2110" s="30" t="s">
        <v>336</v>
      </c>
      <c r="D2110" s="30" t="s">
        <v>292</v>
      </c>
      <c r="E2110" s="31" t="s">
        <v>302</v>
      </c>
      <c r="F2110" s="30">
        <v>22306.2</v>
      </c>
      <c r="G2110" s="33">
        <f t="shared" si="32"/>
        <v>901506246.76999569</v>
      </c>
    </row>
    <row r="2111" spans="1:7" ht="31.8">
      <c r="A2111" s="30">
        <v>12</v>
      </c>
      <c r="B2111" s="30" t="s">
        <v>882</v>
      </c>
      <c r="C2111" s="30" t="s">
        <v>336</v>
      </c>
      <c r="D2111" s="30" t="s">
        <v>292</v>
      </c>
      <c r="E2111" s="31" t="s">
        <v>302</v>
      </c>
      <c r="F2111" s="32">
        <v>12491.48</v>
      </c>
      <c r="G2111" s="33">
        <f t="shared" si="32"/>
        <v>901506246.76999569</v>
      </c>
    </row>
    <row r="2112" spans="1:7" ht="31.8">
      <c r="A2112" s="30">
        <v>12</v>
      </c>
      <c r="B2112" s="30" t="s">
        <v>882</v>
      </c>
      <c r="C2112" s="30" t="s">
        <v>336</v>
      </c>
      <c r="D2112" s="30" t="s">
        <v>292</v>
      </c>
      <c r="E2112" s="31" t="s">
        <v>302</v>
      </c>
      <c r="F2112" s="32">
        <v>9666.02</v>
      </c>
      <c r="G2112" s="33">
        <f t="shared" si="32"/>
        <v>901506246.76999569</v>
      </c>
    </row>
    <row r="2113" spans="1:7" ht="31.8">
      <c r="A2113" s="30">
        <v>12</v>
      </c>
      <c r="B2113" s="30" t="s">
        <v>882</v>
      </c>
      <c r="C2113" s="30" t="s">
        <v>336</v>
      </c>
      <c r="D2113" s="30" t="s">
        <v>292</v>
      </c>
      <c r="E2113" s="31" t="s">
        <v>302</v>
      </c>
      <c r="F2113" s="32">
        <v>1635.79</v>
      </c>
      <c r="G2113" s="33">
        <f t="shared" si="32"/>
        <v>901506246.76999569</v>
      </c>
    </row>
    <row r="2114" spans="1:7" ht="31.8">
      <c r="A2114" s="30">
        <v>12</v>
      </c>
      <c r="B2114" s="30" t="s">
        <v>883</v>
      </c>
      <c r="C2114" s="30" t="s">
        <v>336</v>
      </c>
      <c r="D2114" s="30" t="s">
        <v>292</v>
      </c>
      <c r="E2114" s="31" t="s">
        <v>302</v>
      </c>
      <c r="F2114" s="32">
        <v>2973.7</v>
      </c>
      <c r="G2114" s="33">
        <f t="shared" si="32"/>
        <v>901506246.76999569</v>
      </c>
    </row>
    <row r="2115" spans="1:7" ht="31.8">
      <c r="A2115" s="30">
        <v>12</v>
      </c>
      <c r="B2115" s="30" t="s">
        <v>884</v>
      </c>
      <c r="C2115" s="30" t="s">
        <v>336</v>
      </c>
      <c r="D2115" s="30" t="s">
        <v>292</v>
      </c>
      <c r="E2115" s="31" t="s">
        <v>293</v>
      </c>
      <c r="F2115" s="32">
        <v>39688.050000000003</v>
      </c>
      <c r="G2115" s="33">
        <f t="shared" ref="G2115:G2178" si="33">SUM($F$2:$F$100000)</f>
        <v>901506246.76999569</v>
      </c>
    </row>
    <row r="2116" spans="1:7" ht="31.8">
      <c r="A2116" s="30">
        <v>12</v>
      </c>
      <c r="B2116" s="30" t="s">
        <v>884</v>
      </c>
      <c r="C2116" s="30" t="s">
        <v>336</v>
      </c>
      <c r="D2116" s="30" t="s">
        <v>292</v>
      </c>
      <c r="E2116" s="31" t="s">
        <v>352</v>
      </c>
      <c r="F2116" s="32">
        <v>162050.64000000001</v>
      </c>
      <c r="G2116" s="33">
        <f t="shared" si="33"/>
        <v>901506246.76999569</v>
      </c>
    </row>
    <row r="2117" spans="1:7" ht="31.8">
      <c r="A2117" s="30">
        <v>12</v>
      </c>
      <c r="B2117" s="30" t="s">
        <v>884</v>
      </c>
      <c r="C2117" s="30" t="s">
        <v>336</v>
      </c>
      <c r="D2117" s="30" t="s">
        <v>292</v>
      </c>
      <c r="E2117" s="31" t="s">
        <v>319</v>
      </c>
      <c r="F2117" s="32">
        <v>75699.11</v>
      </c>
      <c r="G2117" s="33">
        <f t="shared" si="33"/>
        <v>901506246.76999569</v>
      </c>
    </row>
    <row r="2118" spans="1:7" ht="21.6">
      <c r="A2118" s="30">
        <v>3</v>
      </c>
      <c r="B2118" s="30" t="s">
        <v>885</v>
      </c>
      <c r="C2118" s="30" t="s">
        <v>337</v>
      </c>
      <c r="D2118" s="30" t="s">
        <v>292</v>
      </c>
      <c r="E2118" s="31" t="s">
        <v>302</v>
      </c>
      <c r="F2118" s="32">
        <v>29275.14</v>
      </c>
      <c r="G2118" s="33">
        <f t="shared" si="33"/>
        <v>901506246.76999569</v>
      </c>
    </row>
    <row r="2119" spans="1:7" ht="42">
      <c r="A2119" s="30">
        <v>13</v>
      </c>
      <c r="B2119" s="30" t="s">
        <v>885</v>
      </c>
      <c r="C2119" s="30" t="s">
        <v>367</v>
      </c>
      <c r="D2119" s="30" t="s">
        <v>292</v>
      </c>
      <c r="E2119" s="31" t="s">
        <v>302</v>
      </c>
      <c r="F2119" s="32">
        <v>22939.91</v>
      </c>
      <c r="G2119" s="33">
        <f t="shared" si="33"/>
        <v>901506246.76999569</v>
      </c>
    </row>
    <row r="2120" spans="1:7" ht="21.6">
      <c r="A2120" s="30">
        <v>3</v>
      </c>
      <c r="B2120" s="30" t="s">
        <v>885</v>
      </c>
      <c r="C2120" s="30" t="s">
        <v>337</v>
      </c>
      <c r="D2120" s="30" t="s">
        <v>292</v>
      </c>
      <c r="E2120" s="31" t="s">
        <v>302</v>
      </c>
      <c r="F2120" s="32">
        <v>14637.56</v>
      </c>
      <c r="G2120" s="33">
        <f t="shared" si="33"/>
        <v>901506246.76999569</v>
      </c>
    </row>
    <row r="2121" spans="1:7" ht="21.6">
      <c r="A2121" s="30">
        <v>3</v>
      </c>
      <c r="B2121" s="30" t="s">
        <v>885</v>
      </c>
      <c r="C2121" s="30" t="s">
        <v>337</v>
      </c>
      <c r="D2121" s="30" t="s">
        <v>292</v>
      </c>
      <c r="E2121" s="31" t="s">
        <v>302</v>
      </c>
      <c r="F2121" s="32">
        <v>14637.57</v>
      </c>
      <c r="G2121" s="33">
        <f t="shared" si="33"/>
        <v>901506246.76999569</v>
      </c>
    </row>
    <row r="2122" spans="1:7" ht="31.8">
      <c r="A2122" s="30">
        <v>3</v>
      </c>
      <c r="B2122" s="30" t="s">
        <v>886</v>
      </c>
      <c r="C2122" s="30" t="s">
        <v>337</v>
      </c>
      <c r="D2122" s="30" t="s">
        <v>292</v>
      </c>
      <c r="E2122" s="34" t="s">
        <v>302</v>
      </c>
      <c r="F2122" s="32">
        <v>18962.95</v>
      </c>
      <c r="G2122" s="33">
        <f t="shared" si="33"/>
        <v>901506246.76999569</v>
      </c>
    </row>
    <row r="2123" spans="1:7" ht="21.6">
      <c r="A2123" s="30">
        <v>6</v>
      </c>
      <c r="B2123" s="30" t="s">
        <v>887</v>
      </c>
      <c r="C2123" s="30" t="s">
        <v>357</v>
      </c>
      <c r="D2123" s="30" t="s">
        <v>292</v>
      </c>
      <c r="E2123" s="31" t="s">
        <v>293</v>
      </c>
      <c r="F2123" s="30">
        <v>10805</v>
      </c>
      <c r="G2123" s="33">
        <f t="shared" si="33"/>
        <v>901506246.76999569</v>
      </c>
    </row>
    <row r="2124" spans="1:7" ht="21.6">
      <c r="A2124" s="30">
        <v>3</v>
      </c>
      <c r="B2124" s="30" t="s">
        <v>887</v>
      </c>
      <c r="C2124" s="30" t="s">
        <v>337</v>
      </c>
      <c r="D2124" s="30" t="s">
        <v>292</v>
      </c>
      <c r="E2124" s="31" t="s">
        <v>293</v>
      </c>
      <c r="F2124" s="30">
        <v>44310</v>
      </c>
      <c r="G2124" s="33">
        <f t="shared" si="33"/>
        <v>901506246.76999569</v>
      </c>
    </row>
    <row r="2125" spans="1:7" ht="31.8">
      <c r="A2125" s="30">
        <v>12</v>
      </c>
      <c r="B2125" s="30" t="s">
        <v>888</v>
      </c>
      <c r="C2125" s="30" t="s">
        <v>336</v>
      </c>
      <c r="D2125" s="30" t="s">
        <v>292</v>
      </c>
      <c r="E2125" s="31" t="s">
        <v>302</v>
      </c>
      <c r="F2125" s="32">
        <v>192124.88</v>
      </c>
      <c r="G2125" s="33">
        <f t="shared" si="33"/>
        <v>901506246.76999569</v>
      </c>
    </row>
    <row r="2126" spans="1:7" ht="31.8">
      <c r="A2126" s="30">
        <v>12</v>
      </c>
      <c r="B2126" s="30" t="s">
        <v>888</v>
      </c>
      <c r="C2126" s="30" t="s">
        <v>336</v>
      </c>
      <c r="D2126" s="30" t="s">
        <v>292</v>
      </c>
      <c r="E2126" s="31" t="s">
        <v>302</v>
      </c>
      <c r="F2126" s="32">
        <v>188758.9</v>
      </c>
      <c r="G2126" s="33">
        <f t="shared" si="33"/>
        <v>901506246.76999569</v>
      </c>
    </row>
    <row r="2127" spans="1:7" ht="31.8">
      <c r="A2127" s="30">
        <v>12</v>
      </c>
      <c r="B2127" s="30" t="s">
        <v>888</v>
      </c>
      <c r="C2127" s="30" t="s">
        <v>336</v>
      </c>
      <c r="D2127" s="30" t="s">
        <v>292</v>
      </c>
      <c r="E2127" s="31" t="s">
        <v>302</v>
      </c>
      <c r="F2127" s="30">
        <v>239248.61</v>
      </c>
      <c r="G2127" s="33">
        <f t="shared" si="33"/>
        <v>901506246.76999569</v>
      </c>
    </row>
    <row r="2128" spans="1:7" ht="31.8">
      <c r="A2128" s="30">
        <v>2</v>
      </c>
      <c r="B2128" s="30" t="s">
        <v>889</v>
      </c>
      <c r="C2128" s="30" t="s">
        <v>360</v>
      </c>
      <c r="D2128" s="30" t="s">
        <v>292</v>
      </c>
      <c r="E2128" s="31" t="s">
        <v>299</v>
      </c>
      <c r="F2128" s="32">
        <v>471977.05</v>
      </c>
      <c r="G2128" s="33">
        <f t="shared" si="33"/>
        <v>901506246.76999569</v>
      </c>
    </row>
    <row r="2129" spans="1:7" ht="31.8">
      <c r="A2129" s="30">
        <v>2</v>
      </c>
      <c r="B2129" s="30" t="s">
        <v>889</v>
      </c>
      <c r="C2129" s="30" t="s">
        <v>360</v>
      </c>
      <c r="D2129" s="30" t="s">
        <v>292</v>
      </c>
      <c r="E2129" s="34" t="s">
        <v>299</v>
      </c>
      <c r="F2129" s="32">
        <v>32856.03</v>
      </c>
      <c r="G2129" s="33">
        <f t="shared" si="33"/>
        <v>901506246.76999569</v>
      </c>
    </row>
    <row r="2130" spans="1:7" ht="52.2">
      <c r="A2130" s="30">
        <v>12</v>
      </c>
      <c r="B2130" s="30" t="s">
        <v>890</v>
      </c>
      <c r="C2130" s="30" t="s">
        <v>336</v>
      </c>
      <c r="D2130" s="30" t="s">
        <v>292</v>
      </c>
      <c r="E2130" s="34" t="s">
        <v>302</v>
      </c>
      <c r="F2130" s="32">
        <v>145702.20000000001</v>
      </c>
      <c r="G2130" s="33">
        <f t="shared" si="33"/>
        <v>901506246.76999569</v>
      </c>
    </row>
    <row r="2131" spans="1:7" ht="31.8">
      <c r="A2131" s="30">
        <v>8</v>
      </c>
      <c r="B2131" s="30" t="s">
        <v>891</v>
      </c>
      <c r="C2131" s="30" t="s">
        <v>335</v>
      </c>
      <c r="D2131" s="30" t="s">
        <v>292</v>
      </c>
      <c r="E2131" s="34" t="s">
        <v>302</v>
      </c>
      <c r="F2131" s="32">
        <v>3876</v>
      </c>
      <c r="G2131" s="33">
        <f t="shared" si="33"/>
        <v>901506246.76999569</v>
      </c>
    </row>
    <row r="2132" spans="1:7" ht="42">
      <c r="A2132" s="30">
        <v>1</v>
      </c>
      <c r="B2132" s="30" t="s">
        <v>891</v>
      </c>
      <c r="C2132" s="30" t="s">
        <v>326</v>
      </c>
      <c r="D2132" s="30" t="s">
        <v>292</v>
      </c>
      <c r="E2132" s="31" t="s">
        <v>302</v>
      </c>
      <c r="F2132" s="30">
        <v>50599.6</v>
      </c>
      <c r="G2132" s="33">
        <f t="shared" si="33"/>
        <v>901506246.76999569</v>
      </c>
    </row>
    <row r="2133" spans="1:7" ht="31.8">
      <c r="A2133" s="30">
        <v>7</v>
      </c>
      <c r="B2133" s="30" t="s">
        <v>891</v>
      </c>
      <c r="C2133" s="30" t="s">
        <v>359</v>
      </c>
      <c r="D2133" s="30" t="s">
        <v>292</v>
      </c>
      <c r="E2133" s="31" t="s">
        <v>302</v>
      </c>
      <c r="F2133" s="30">
        <v>2768.5</v>
      </c>
      <c r="G2133" s="33">
        <f t="shared" si="33"/>
        <v>901506246.76999569</v>
      </c>
    </row>
    <row r="2134" spans="1:7" ht="31.8">
      <c r="A2134" s="30">
        <v>12</v>
      </c>
      <c r="B2134" s="30" t="s">
        <v>891</v>
      </c>
      <c r="C2134" s="30" t="s">
        <v>336</v>
      </c>
      <c r="D2134" s="30" t="s">
        <v>292</v>
      </c>
      <c r="E2134" s="31" t="s">
        <v>302</v>
      </c>
      <c r="F2134" s="32">
        <v>6156</v>
      </c>
      <c r="G2134" s="33">
        <f t="shared" si="33"/>
        <v>901506246.76999569</v>
      </c>
    </row>
    <row r="2135" spans="1:7" ht="31.8">
      <c r="A2135" s="30">
        <v>12</v>
      </c>
      <c r="B2135" s="30" t="s">
        <v>891</v>
      </c>
      <c r="C2135" s="30" t="s">
        <v>336</v>
      </c>
      <c r="D2135" s="30" t="s">
        <v>292</v>
      </c>
      <c r="E2135" s="31" t="s">
        <v>302</v>
      </c>
      <c r="F2135" s="32">
        <v>26049</v>
      </c>
      <c r="G2135" s="33">
        <f t="shared" si="33"/>
        <v>901506246.76999569</v>
      </c>
    </row>
    <row r="2136" spans="1:7" ht="31.8">
      <c r="A2136" s="30">
        <v>2</v>
      </c>
      <c r="B2136" s="30" t="s">
        <v>892</v>
      </c>
      <c r="C2136" s="30" t="s">
        <v>360</v>
      </c>
      <c r="D2136" s="30" t="s">
        <v>292</v>
      </c>
      <c r="E2136" s="31" t="s">
        <v>299</v>
      </c>
      <c r="F2136" s="32">
        <v>3936.56</v>
      </c>
      <c r="G2136" s="33">
        <f t="shared" si="33"/>
        <v>901506246.76999569</v>
      </c>
    </row>
    <row r="2137" spans="1:7" ht="31.8">
      <c r="A2137" s="30">
        <v>8</v>
      </c>
      <c r="B2137" s="30" t="s">
        <v>893</v>
      </c>
      <c r="C2137" s="30" t="s">
        <v>335</v>
      </c>
      <c r="D2137" s="30" t="s">
        <v>292</v>
      </c>
      <c r="E2137" s="31" t="s">
        <v>293</v>
      </c>
      <c r="F2137" s="30">
        <v>1515</v>
      </c>
      <c r="G2137" s="33">
        <f t="shared" si="33"/>
        <v>901506246.76999569</v>
      </c>
    </row>
    <row r="2138" spans="1:7" ht="21.6">
      <c r="A2138" s="30">
        <v>6</v>
      </c>
      <c r="B2138" s="30" t="s">
        <v>894</v>
      </c>
      <c r="C2138" s="30" t="s">
        <v>357</v>
      </c>
      <c r="D2138" s="30" t="s">
        <v>292</v>
      </c>
      <c r="E2138" s="31" t="s">
        <v>299</v>
      </c>
      <c r="F2138" s="32">
        <v>15172.97</v>
      </c>
      <c r="G2138" s="33">
        <f t="shared" si="33"/>
        <v>901506246.76999569</v>
      </c>
    </row>
    <row r="2139" spans="1:7" ht="42">
      <c r="A2139" s="30">
        <v>13</v>
      </c>
      <c r="B2139" s="30" t="s">
        <v>895</v>
      </c>
      <c r="C2139" s="30" t="s">
        <v>367</v>
      </c>
      <c r="D2139" s="30" t="s">
        <v>292</v>
      </c>
      <c r="E2139" s="31" t="s">
        <v>327</v>
      </c>
      <c r="F2139" s="32">
        <v>146794.39000000001</v>
      </c>
      <c r="G2139" s="33">
        <f t="shared" si="33"/>
        <v>901506246.76999569</v>
      </c>
    </row>
    <row r="2140" spans="1:7" ht="42">
      <c r="A2140" s="30">
        <v>13</v>
      </c>
      <c r="B2140" s="30" t="s">
        <v>895</v>
      </c>
      <c r="C2140" s="30" t="s">
        <v>367</v>
      </c>
      <c r="D2140" s="30" t="s">
        <v>292</v>
      </c>
      <c r="E2140" s="31" t="s">
        <v>327</v>
      </c>
      <c r="F2140" s="32">
        <v>300000</v>
      </c>
      <c r="G2140" s="33">
        <f t="shared" si="33"/>
        <v>901506246.76999569</v>
      </c>
    </row>
    <row r="2141" spans="1:7" ht="42">
      <c r="A2141" s="30">
        <v>1</v>
      </c>
      <c r="B2141" s="30" t="s">
        <v>896</v>
      </c>
      <c r="C2141" s="30" t="s">
        <v>326</v>
      </c>
      <c r="D2141" s="30" t="s">
        <v>292</v>
      </c>
      <c r="E2141" s="31" t="s">
        <v>352</v>
      </c>
      <c r="F2141" s="32">
        <v>18461.41</v>
      </c>
      <c r="G2141" s="33">
        <f t="shared" si="33"/>
        <v>901506246.76999569</v>
      </c>
    </row>
    <row r="2142" spans="1:7" ht="42">
      <c r="A2142" s="30">
        <v>1</v>
      </c>
      <c r="B2142" s="30" t="s">
        <v>896</v>
      </c>
      <c r="C2142" s="30" t="s">
        <v>326</v>
      </c>
      <c r="D2142" s="30" t="s">
        <v>292</v>
      </c>
      <c r="E2142" s="31" t="s">
        <v>352</v>
      </c>
      <c r="F2142" s="32">
        <v>39725.51</v>
      </c>
      <c r="G2142" s="33">
        <f t="shared" si="33"/>
        <v>901506246.76999569</v>
      </c>
    </row>
    <row r="2143" spans="1:7" ht="31.8">
      <c r="A2143" s="30">
        <v>6</v>
      </c>
      <c r="B2143" s="30" t="s">
        <v>897</v>
      </c>
      <c r="C2143" s="30" t="s">
        <v>357</v>
      </c>
      <c r="D2143" s="30" t="s">
        <v>292</v>
      </c>
      <c r="E2143" s="31" t="s">
        <v>302</v>
      </c>
      <c r="F2143" s="32">
        <v>0</v>
      </c>
      <c r="G2143" s="33">
        <f t="shared" si="33"/>
        <v>901506246.76999569</v>
      </c>
    </row>
    <row r="2144" spans="1:7" ht="31.8">
      <c r="A2144" s="30">
        <v>2</v>
      </c>
      <c r="B2144" s="30" t="s">
        <v>897</v>
      </c>
      <c r="C2144" s="30" t="s">
        <v>360</v>
      </c>
      <c r="D2144" s="30" t="s">
        <v>292</v>
      </c>
      <c r="E2144" s="31" t="s">
        <v>302</v>
      </c>
      <c r="F2144" s="32">
        <v>10975.61</v>
      </c>
      <c r="G2144" s="33">
        <f t="shared" si="33"/>
        <v>901506246.76999569</v>
      </c>
    </row>
    <row r="2145" spans="1:7" ht="31.8">
      <c r="A2145" s="30">
        <v>7</v>
      </c>
      <c r="B2145" s="30" t="s">
        <v>897</v>
      </c>
      <c r="C2145" s="30" t="s">
        <v>359</v>
      </c>
      <c r="D2145" s="30" t="s">
        <v>292</v>
      </c>
      <c r="E2145" s="34" t="s">
        <v>302</v>
      </c>
      <c r="F2145" s="32">
        <v>11070.54</v>
      </c>
      <c r="G2145" s="33">
        <f t="shared" si="33"/>
        <v>901506246.76999569</v>
      </c>
    </row>
    <row r="2146" spans="1:7" ht="31.8">
      <c r="A2146" s="30">
        <v>6</v>
      </c>
      <c r="B2146" s="30" t="s">
        <v>897</v>
      </c>
      <c r="C2146" s="30" t="s">
        <v>357</v>
      </c>
      <c r="D2146" s="30" t="s">
        <v>292</v>
      </c>
      <c r="E2146" s="31" t="s">
        <v>302</v>
      </c>
      <c r="F2146" s="30">
        <v>13668.6</v>
      </c>
      <c r="G2146" s="33">
        <f t="shared" si="33"/>
        <v>901506246.76999569</v>
      </c>
    </row>
    <row r="2147" spans="1:7" ht="42">
      <c r="A2147" s="30">
        <v>13</v>
      </c>
      <c r="B2147" s="30" t="s">
        <v>897</v>
      </c>
      <c r="C2147" s="30" t="s">
        <v>367</v>
      </c>
      <c r="D2147" s="30" t="s">
        <v>292</v>
      </c>
      <c r="E2147" s="31" t="s">
        <v>302</v>
      </c>
      <c r="F2147" s="30">
        <v>2280</v>
      </c>
      <c r="G2147" s="33">
        <f t="shared" si="33"/>
        <v>901506246.76999569</v>
      </c>
    </row>
    <row r="2148" spans="1:7" ht="31.8">
      <c r="A2148" s="30">
        <v>12</v>
      </c>
      <c r="B2148" s="30" t="s">
        <v>897</v>
      </c>
      <c r="C2148" s="30" t="s">
        <v>336</v>
      </c>
      <c r="D2148" s="30" t="s">
        <v>292</v>
      </c>
      <c r="E2148" s="31" t="s">
        <v>302</v>
      </c>
      <c r="F2148" s="32">
        <v>44745</v>
      </c>
      <c r="G2148" s="33">
        <f t="shared" si="33"/>
        <v>901506246.76999569</v>
      </c>
    </row>
    <row r="2149" spans="1:7" ht="31.8">
      <c r="A2149" s="30">
        <v>3</v>
      </c>
      <c r="B2149" s="30" t="s">
        <v>897</v>
      </c>
      <c r="C2149" s="30" t="s">
        <v>337</v>
      </c>
      <c r="D2149" s="30" t="s">
        <v>292</v>
      </c>
      <c r="E2149" s="31" t="s">
        <v>302</v>
      </c>
      <c r="F2149" s="32">
        <v>6840</v>
      </c>
      <c r="G2149" s="33">
        <f t="shared" si="33"/>
        <v>901506246.76999569</v>
      </c>
    </row>
    <row r="2150" spans="1:7" ht="31.8">
      <c r="A2150" s="30">
        <v>3</v>
      </c>
      <c r="B2150" s="30" t="s">
        <v>897</v>
      </c>
      <c r="C2150" s="30" t="s">
        <v>337</v>
      </c>
      <c r="D2150" s="30" t="s">
        <v>292</v>
      </c>
      <c r="E2150" s="31" t="s">
        <v>302</v>
      </c>
      <c r="F2150" s="32">
        <v>28272</v>
      </c>
      <c r="G2150" s="33">
        <f t="shared" si="33"/>
        <v>901506246.76999569</v>
      </c>
    </row>
    <row r="2151" spans="1:7" ht="31.8">
      <c r="A2151" s="30">
        <v>2</v>
      </c>
      <c r="B2151" s="30" t="s">
        <v>897</v>
      </c>
      <c r="C2151" s="30" t="s">
        <v>360</v>
      </c>
      <c r="D2151" s="30" t="s">
        <v>292</v>
      </c>
      <c r="E2151" s="31" t="s">
        <v>302</v>
      </c>
      <c r="F2151" s="32">
        <v>4161</v>
      </c>
      <c r="G2151" s="33">
        <f t="shared" si="33"/>
        <v>901506246.76999569</v>
      </c>
    </row>
    <row r="2152" spans="1:7" ht="31.8">
      <c r="A2152" s="30">
        <v>2</v>
      </c>
      <c r="B2152" s="30" t="s">
        <v>897</v>
      </c>
      <c r="C2152" s="30" t="s">
        <v>360</v>
      </c>
      <c r="D2152" s="30" t="s">
        <v>292</v>
      </c>
      <c r="E2152" s="31" t="s">
        <v>302</v>
      </c>
      <c r="F2152" s="30">
        <v>41040</v>
      </c>
      <c r="G2152" s="33">
        <f t="shared" si="33"/>
        <v>901506246.76999569</v>
      </c>
    </row>
    <row r="2153" spans="1:7" ht="31.8">
      <c r="A2153" s="30">
        <v>2</v>
      </c>
      <c r="B2153" s="30" t="s">
        <v>897</v>
      </c>
      <c r="C2153" s="30" t="s">
        <v>360</v>
      </c>
      <c r="D2153" s="30" t="s">
        <v>292</v>
      </c>
      <c r="E2153" s="31" t="s">
        <v>302</v>
      </c>
      <c r="F2153" s="30">
        <v>37620</v>
      </c>
      <c r="G2153" s="33">
        <f t="shared" si="33"/>
        <v>901506246.76999569</v>
      </c>
    </row>
    <row r="2154" spans="1:7" ht="31.8">
      <c r="A2154" s="30">
        <v>2</v>
      </c>
      <c r="B2154" s="30" t="s">
        <v>897</v>
      </c>
      <c r="C2154" s="30" t="s">
        <v>360</v>
      </c>
      <c r="D2154" s="30" t="s">
        <v>292</v>
      </c>
      <c r="E2154" s="31" t="s">
        <v>302</v>
      </c>
      <c r="F2154" s="32">
        <v>4161</v>
      </c>
      <c r="G2154" s="33">
        <f t="shared" si="33"/>
        <v>901506246.76999569</v>
      </c>
    </row>
    <row r="2155" spans="1:7" ht="31.8">
      <c r="A2155" s="30">
        <v>12</v>
      </c>
      <c r="B2155" s="30" t="s">
        <v>897</v>
      </c>
      <c r="C2155" s="30" t="s">
        <v>336</v>
      </c>
      <c r="D2155" s="30" t="s">
        <v>292</v>
      </c>
      <c r="E2155" s="31" t="s">
        <v>302</v>
      </c>
      <c r="F2155" s="32">
        <v>2964</v>
      </c>
      <c r="G2155" s="33">
        <f t="shared" si="33"/>
        <v>901506246.76999569</v>
      </c>
    </row>
    <row r="2156" spans="1:7" ht="31.8">
      <c r="A2156" s="30">
        <v>4</v>
      </c>
      <c r="B2156" s="30" t="s">
        <v>897</v>
      </c>
      <c r="C2156" s="30" t="s">
        <v>355</v>
      </c>
      <c r="D2156" s="30" t="s">
        <v>292</v>
      </c>
      <c r="E2156" s="31" t="s">
        <v>302</v>
      </c>
      <c r="F2156" s="30">
        <v>16188</v>
      </c>
      <c r="G2156" s="33">
        <f t="shared" si="33"/>
        <v>901506246.76999569</v>
      </c>
    </row>
    <row r="2157" spans="1:7" ht="31.8">
      <c r="A2157" s="30">
        <v>8</v>
      </c>
      <c r="B2157" s="30" t="s">
        <v>897</v>
      </c>
      <c r="C2157" s="30" t="s">
        <v>335</v>
      </c>
      <c r="D2157" s="30" t="s">
        <v>292</v>
      </c>
      <c r="E2157" s="31" t="s">
        <v>302</v>
      </c>
      <c r="F2157" s="30">
        <v>13338</v>
      </c>
      <c r="G2157" s="33">
        <f t="shared" si="33"/>
        <v>901506246.76999569</v>
      </c>
    </row>
    <row r="2158" spans="1:7" ht="31.8">
      <c r="A2158" s="30">
        <v>2</v>
      </c>
      <c r="B2158" s="30" t="s">
        <v>897</v>
      </c>
      <c r="C2158" s="30" t="s">
        <v>360</v>
      </c>
      <c r="D2158" s="30" t="s">
        <v>292</v>
      </c>
      <c r="E2158" s="31" t="s">
        <v>302</v>
      </c>
      <c r="F2158" s="32">
        <v>4161</v>
      </c>
      <c r="G2158" s="33">
        <f t="shared" si="33"/>
        <v>901506246.76999569</v>
      </c>
    </row>
    <row r="2159" spans="1:7" ht="31.8">
      <c r="A2159" s="30">
        <v>2</v>
      </c>
      <c r="B2159" s="30" t="s">
        <v>897</v>
      </c>
      <c r="C2159" s="30" t="s">
        <v>360</v>
      </c>
      <c r="D2159" s="30" t="s">
        <v>292</v>
      </c>
      <c r="E2159" s="31" t="s">
        <v>302</v>
      </c>
      <c r="F2159" s="32">
        <v>8322</v>
      </c>
      <c r="G2159" s="33">
        <f t="shared" si="33"/>
        <v>901506246.76999569</v>
      </c>
    </row>
    <row r="2160" spans="1:7" ht="31.8">
      <c r="A2160" s="30">
        <v>2</v>
      </c>
      <c r="B2160" s="30" t="s">
        <v>897</v>
      </c>
      <c r="C2160" s="30" t="s">
        <v>360</v>
      </c>
      <c r="D2160" s="30" t="s">
        <v>292</v>
      </c>
      <c r="E2160" s="34" t="s">
        <v>302</v>
      </c>
      <c r="F2160" s="32">
        <v>9177</v>
      </c>
      <c r="G2160" s="33">
        <f t="shared" si="33"/>
        <v>901506246.76999569</v>
      </c>
    </row>
    <row r="2161" spans="1:7" ht="31.8">
      <c r="A2161" s="30">
        <v>12</v>
      </c>
      <c r="B2161" s="30" t="s">
        <v>897</v>
      </c>
      <c r="C2161" s="30" t="s">
        <v>336</v>
      </c>
      <c r="D2161" s="30" t="s">
        <v>292</v>
      </c>
      <c r="E2161" s="34" t="s">
        <v>302</v>
      </c>
      <c r="F2161" s="32">
        <v>8659.9</v>
      </c>
      <c r="G2161" s="33">
        <f t="shared" si="33"/>
        <v>901506246.76999569</v>
      </c>
    </row>
    <row r="2162" spans="1:7" ht="31.8">
      <c r="A2162" s="30">
        <v>8</v>
      </c>
      <c r="B2162" s="30" t="s">
        <v>897</v>
      </c>
      <c r="C2162" s="30" t="s">
        <v>335</v>
      </c>
      <c r="D2162" s="30" t="s">
        <v>292</v>
      </c>
      <c r="E2162" s="34" t="s">
        <v>302</v>
      </c>
      <c r="F2162" s="32">
        <v>10744.5</v>
      </c>
      <c r="G2162" s="33">
        <f t="shared" si="33"/>
        <v>901506246.76999569</v>
      </c>
    </row>
    <row r="2163" spans="1:7" ht="31.8">
      <c r="A2163" s="30">
        <v>6</v>
      </c>
      <c r="B2163" s="30" t="s">
        <v>897</v>
      </c>
      <c r="C2163" s="30" t="s">
        <v>357</v>
      </c>
      <c r="D2163" s="30" t="s">
        <v>292</v>
      </c>
      <c r="E2163" s="34" t="s">
        <v>302</v>
      </c>
      <c r="F2163" s="32">
        <v>4195.2</v>
      </c>
      <c r="G2163" s="33">
        <f t="shared" si="33"/>
        <v>901506246.76999569</v>
      </c>
    </row>
    <row r="2164" spans="1:7" ht="31.8">
      <c r="A2164" s="30">
        <v>3</v>
      </c>
      <c r="B2164" s="30" t="s">
        <v>897</v>
      </c>
      <c r="C2164" s="30" t="s">
        <v>337</v>
      </c>
      <c r="D2164" s="30" t="s">
        <v>292</v>
      </c>
      <c r="E2164" s="34" t="s">
        <v>302</v>
      </c>
      <c r="F2164" s="32">
        <v>35568</v>
      </c>
      <c r="G2164" s="33">
        <f t="shared" si="33"/>
        <v>901506246.76999569</v>
      </c>
    </row>
    <row r="2165" spans="1:7" ht="31.8">
      <c r="A2165" s="30">
        <v>3</v>
      </c>
      <c r="B2165" s="30" t="s">
        <v>897</v>
      </c>
      <c r="C2165" s="30" t="s">
        <v>337</v>
      </c>
      <c r="D2165" s="30" t="s">
        <v>292</v>
      </c>
      <c r="E2165" s="34" t="s">
        <v>302</v>
      </c>
      <c r="F2165" s="32">
        <v>4161</v>
      </c>
      <c r="G2165" s="33">
        <f t="shared" si="33"/>
        <v>901506246.76999569</v>
      </c>
    </row>
    <row r="2166" spans="1:7" ht="42">
      <c r="A2166" s="30">
        <v>13</v>
      </c>
      <c r="B2166" s="30" t="s">
        <v>897</v>
      </c>
      <c r="C2166" s="30" t="s">
        <v>367</v>
      </c>
      <c r="D2166" s="30" t="s">
        <v>292</v>
      </c>
      <c r="E2166" s="34" t="s">
        <v>302</v>
      </c>
      <c r="F2166" s="32">
        <v>7296</v>
      </c>
      <c r="G2166" s="33">
        <f t="shared" si="33"/>
        <v>901506246.76999569</v>
      </c>
    </row>
    <row r="2167" spans="1:7" ht="31.8">
      <c r="A2167" s="30">
        <v>5</v>
      </c>
      <c r="B2167" s="30" t="s">
        <v>897</v>
      </c>
      <c r="C2167" s="30" t="s">
        <v>339</v>
      </c>
      <c r="D2167" s="30" t="s">
        <v>292</v>
      </c>
      <c r="E2167" s="34" t="s">
        <v>302</v>
      </c>
      <c r="F2167" s="30">
        <v>6942.6</v>
      </c>
      <c r="G2167" s="33">
        <f t="shared" si="33"/>
        <v>901506246.76999569</v>
      </c>
    </row>
    <row r="2168" spans="1:7" ht="31.8">
      <c r="A2168" s="30">
        <v>2</v>
      </c>
      <c r="B2168" s="30" t="s">
        <v>897</v>
      </c>
      <c r="C2168" s="30" t="s">
        <v>360</v>
      </c>
      <c r="D2168" s="30" t="s">
        <v>292</v>
      </c>
      <c r="E2168" s="31" t="s">
        <v>302</v>
      </c>
      <c r="F2168" s="30">
        <v>8322</v>
      </c>
      <c r="G2168" s="33">
        <f t="shared" si="33"/>
        <v>901506246.76999569</v>
      </c>
    </row>
    <row r="2169" spans="1:7" ht="31.8">
      <c r="A2169" s="30">
        <v>12</v>
      </c>
      <c r="B2169" s="30" t="s">
        <v>897</v>
      </c>
      <c r="C2169" s="30" t="s">
        <v>336</v>
      </c>
      <c r="D2169" s="30" t="s">
        <v>292</v>
      </c>
      <c r="E2169" s="34" t="s">
        <v>302</v>
      </c>
      <c r="F2169" s="30">
        <v>69279.17</v>
      </c>
      <c r="G2169" s="33">
        <f t="shared" si="33"/>
        <v>901506246.76999569</v>
      </c>
    </row>
    <row r="2170" spans="1:7" ht="31.8">
      <c r="A2170" s="30">
        <v>3</v>
      </c>
      <c r="B2170" s="30" t="s">
        <v>897</v>
      </c>
      <c r="C2170" s="30" t="s">
        <v>337</v>
      </c>
      <c r="D2170" s="30" t="s">
        <v>292</v>
      </c>
      <c r="E2170" s="34" t="s">
        <v>302</v>
      </c>
      <c r="F2170" s="32">
        <v>1254</v>
      </c>
      <c r="G2170" s="33">
        <f t="shared" si="33"/>
        <v>901506246.76999569</v>
      </c>
    </row>
    <row r="2171" spans="1:7" ht="31.8">
      <c r="A2171" s="30">
        <v>3</v>
      </c>
      <c r="B2171" s="30" t="s">
        <v>897</v>
      </c>
      <c r="C2171" s="30" t="s">
        <v>337</v>
      </c>
      <c r="D2171" s="30" t="s">
        <v>292</v>
      </c>
      <c r="E2171" s="34" t="s">
        <v>302</v>
      </c>
      <c r="F2171" s="30">
        <v>130387.5</v>
      </c>
      <c r="G2171" s="33">
        <f t="shared" si="33"/>
        <v>901506246.76999569</v>
      </c>
    </row>
    <row r="2172" spans="1:7" ht="31.8">
      <c r="A2172" s="30">
        <v>7</v>
      </c>
      <c r="B2172" s="30" t="s">
        <v>897</v>
      </c>
      <c r="C2172" s="30" t="s">
        <v>359</v>
      </c>
      <c r="D2172" s="30" t="s">
        <v>292</v>
      </c>
      <c r="E2172" s="34" t="s">
        <v>302</v>
      </c>
      <c r="F2172" s="30">
        <v>5244</v>
      </c>
      <c r="G2172" s="33">
        <f t="shared" si="33"/>
        <v>901506246.76999569</v>
      </c>
    </row>
    <row r="2173" spans="1:7" ht="31.8">
      <c r="A2173" s="30">
        <v>7</v>
      </c>
      <c r="B2173" s="30" t="s">
        <v>897</v>
      </c>
      <c r="C2173" s="30" t="s">
        <v>359</v>
      </c>
      <c r="D2173" s="30" t="s">
        <v>292</v>
      </c>
      <c r="E2173" s="31" t="s">
        <v>302</v>
      </c>
      <c r="F2173" s="32">
        <v>12540</v>
      </c>
      <c r="G2173" s="33">
        <f t="shared" si="33"/>
        <v>901506246.76999569</v>
      </c>
    </row>
    <row r="2174" spans="1:7" ht="31.8">
      <c r="A2174" s="30">
        <v>2</v>
      </c>
      <c r="B2174" s="30" t="s">
        <v>897</v>
      </c>
      <c r="C2174" s="30" t="s">
        <v>360</v>
      </c>
      <c r="D2174" s="30" t="s">
        <v>292</v>
      </c>
      <c r="E2174" s="34" t="s">
        <v>302</v>
      </c>
      <c r="F2174" s="32">
        <v>7068</v>
      </c>
      <c r="G2174" s="33">
        <f t="shared" si="33"/>
        <v>901506246.76999569</v>
      </c>
    </row>
    <row r="2175" spans="1:7" ht="31.8">
      <c r="A2175" s="30">
        <v>3</v>
      </c>
      <c r="B2175" s="30" t="s">
        <v>897</v>
      </c>
      <c r="C2175" s="30" t="s">
        <v>337</v>
      </c>
      <c r="D2175" s="30" t="s">
        <v>292</v>
      </c>
      <c r="E2175" s="34" t="s">
        <v>302</v>
      </c>
      <c r="F2175" s="32">
        <v>17043</v>
      </c>
      <c r="G2175" s="33">
        <f t="shared" si="33"/>
        <v>901506246.76999569</v>
      </c>
    </row>
    <row r="2176" spans="1:7" ht="31.8">
      <c r="A2176" s="30">
        <v>2</v>
      </c>
      <c r="B2176" s="30" t="s">
        <v>897</v>
      </c>
      <c r="C2176" s="30" t="s">
        <v>360</v>
      </c>
      <c r="D2176" s="30" t="s">
        <v>292</v>
      </c>
      <c r="E2176" s="34" t="s">
        <v>302</v>
      </c>
      <c r="F2176" s="32">
        <v>25536</v>
      </c>
      <c r="G2176" s="33">
        <f t="shared" si="33"/>
        <v>901506246.76999569</v>
      </c>
    </row>
    <row r="2177" spans="1:7" ht="31.8">
      <c r="A2177" s="30">
        <v>8</v>
      </c>
      <c r="B2177" s="30" t="s">
        <v>897</v>
      </c>
      <c r="C2177" s="30" t="s">
        <v>335</v>
      </c>
      <c r="D2177" s="30" t="s">
        <v>292</v>
      </c>
      <c r="E2177" s="34" t="s">
        <v>302</v>
      </c>
      <c r="F2177" s="32">
        <v>22173</v>
      </c>
      <c r="G2177" s="33">
        <f t="shared" si="33"/>
        <v>901506246.76999569</v>
      </c>
    </row>
    <row r="2178" spans="1:7" ht="31.8">
      <c r="A2178" s="30">
        <v>4</v>
      </c>
      <c r="B2178" s="30" t="s">
        <v>897</v>
      </c>
      <c r="C2178" s="30" t="s">
        <v>355</v>
      </c>
      <c r="D2178" s="30" t="s">
        <v>292</v>
      </c>
      <c r="E2178" s="31" t="s">
        <v>302</v>
      </c>
      <c r="F2178" s="30">
        <v>36594</v>
      </c>
      <c r="G2178" s="33">
        <f t="shared" si="33"/>
        <v>901506246.76999569</v>
      </c>
    </row>
    <row r="2179" spans="1:7" ht="31.8">
      <c r="A2179" s="30">
        <v>5</v>
      </c>
      <c r="B2179" s="30" t="s">
        <v>897</v>
      </c>
      <c r="C2179" s="30" t="s">
        <v>339</v>
      </c>
      <c r="D2179" s="30" t="s">
        <v>292</v>
      </c>
      <c r="E2179" s="31" t="s">
        <v>302</v>
      </c>
      <c r="F2179" s="32">
        <v>2097.6</v>
      </c>
      <c r="G2179" s="33">
        <f t="shared" ref="G2179:G2242" si="34">SUM($F$2:$F$100000)</f>
        <v>901506246.76999569</v>
      </c>
    </row>
    <row r="2180" spans="1:7" ht="31.8">
      <c r="A2180" s="30">
        <v>4</v>
      </c>
      <c r="B2180" s="30" t="s">
        <v>897</v>
      </c>
      <c r="C2180" s="30" t="s">
        <v>355</v>
      </c>
      <c r="D2180" s="30" t="s">
        <v>292</v>
      </c>
      <c r="E2180" s="31" t="s">
        <v>302</v>
      </c>
      <c r="F2180" s="32">
        <v>1254</v>
      </c>
      <c r="G2180" s="33">
        <f t="shared" si="34"/>
        <v>901506246.76999569</v>
      </c>
    </row>
    <row r="2181" spans="1:7" ht="42">
      <c r="A2181" s="30">
        <v>13</v>
      </c>
      <c r="B2181" s="30" t="s">
        <v>897</v>
      </c>
      <c r="C2181" s="30" t="s">
        <v>367</v>
      </c>
      <c r="D2181" s="30" t="s">
        <v>292</v>
      </c>
      <c r="E2181" s="34" t="s">
        <v>302</v>
      </c>
      <c r="F2181" s="32">
        <v>2314.1999999999998</v>
      </c>
      <c r="G2181" s="33">
        <f t="shared" si="34"/>
        <v>901506246.76999569</v>
      </c>
    </row>
    <row r="2182" spans="1:7" ht="31.8">
      <c r="A2182" s="30">
        <v>8</v>
      </c>
      <c r="B2182" s="30" t="s">
        <v>897</v>
      </c>
      <c r="C2182" s="30" t="s">
        <v>335</v>
      </c>
      <c r="D2182" s="30" t="s">
        <v>292</v>
      </c>
      <c r="E2182" s="31" t="s">
        <v>302</v>
      </c>
      <c r="F2182" s="32">
        <v>14763</v>
      </c>
      <c r="G2182" s="33">
        <f t="shared" si="34"/>
        <v>901506246.76999569</v>
      </c>
    </row>
    <row r="2183" spans="1:7" ht="31.8">
      <c r="A2183" s="30">
        <v>2</v>
      </c>
      <c r="B2183" s="30" t="s">
        <v>897</v>
      </c>
      <c r="C2183" s="30" t="s">
        <v>360</v>
      </c>
      <c r="D2183" s="30" t="s">
        <v>292</v>
      </c>
      <c r="E2183" s="31" t="s">
        <v>302</v>
      </c>
      <c r="F2183" s="32">
        <v>82308</v>
      </c>
      <c r="G2183" s="33">
        <f t="shared" si="34"/>
        <v>901506246.76999569</v>
      </c>
    </row>
    <row r="2184" spans="1:7" ht="31.8">
      <c r="A2184" s="30">
        <v>3</v>
      </c>
      <c r="B2184" s="30" t="s">
        <v>897</v>
      </c>
      <c r="C2184" s="30" t="s">
        <v>337</v>
      </c>
      <c r="D2184" s="30" t="s">
        <v>292</v>
      </c>
      <c r="E2184" s="34" t="s">
        <v>302</v>
      </c>
      <c r="F2184" s="32">
        <v>25319.4</v>
      </c>
      <c r="G2184" s="33">
        <f t="shared" si="34"/>
        <v>901506246.76999569</v>
      </c>
    </row>
    <row r="2185" spans="1:7" ht="31.8">
      <c r="A2185" s="30">
        <v>4</v>
      </c>
      <c r="B2185" s="30" t="s">
        <v>897</v>
      </c>
      <c r="C2185" s="30" t="s">
        <v>355</v>
      </c>
      <c r="D2185" s="30" t="s">
        <v>292</v>
      </c>
      <c r="E2185" s="31" t="s">
        <v>302</v>
      </c>
      <c r="F2185" s="32">
        <v>6840</v>
      </c>
      <c r="G2185" s="33">
        <f t="shared" si="34"/>
        <v>901506246.76999569</v>
      </c>
    </row>
    <row r="2186" spans="1:7" ht="31.8">
      <c r="A2186" s="30">
        <v>2</v>
      </c>
      <c r="B2186" s="30" t="s">
        <v>897</v>
      </c>
      <c r="C2186" s="30" t="s">
        <v>360</v>
      </c>
      <c r="D2186" s="30" t="s">
        <v>292</v>
      </c>
      <c r="E2186" s="34" t="s">
        <v>302</v>
      </c>
      <c r="F2186" s="32">
        <v>6840</v>
      </c>
      <c r="G2186" s="33">
        <f t="shared" si="34"/>
        <v>901506246.76999569</v>
      </c>
    </row>
    <row r="2187" spans="1:7" ht="31.8">
      <c r="A2187" s="30">
        <v>12</v>
      </c>
      <c r="B2187" s="30" t="s">
        <v>897</v>
      </c>
      <c r="C2187" s="30" t="s">
        <v>336</v>
      </c>
      <c r="D2187" s="30" t="s">
        <v>292</v>
      </c>
      <c r="E2187" s="31" t="s">
        <v>302</v>
      </c>
      <c r="F2187" s="32">
        <v>155878.13</v>
      </c>
      <c r="G2187" s="33">
        <f t="shared" si="34"/>
        <v>901506246.76999569</v>
      </c>
    </row>
    <row r="2188" spans="1:7" ht="31.8">
      <c r="A2188" s="30">
        <v>2</v>
      </c>
      <c r="B2188" s="30" t="s">
        <v>897</v>
      </c>
      <c r="C2188" s="30" t="s">
        <v>360</v>
      </c>
      <c r="D2188" s="30" t="s">
        <v>292</v>
      </c>
      <c r="E2188" s="31" t="s">
        <v>302</v>
      </c>
      <c r="F2188" s="32">
        <v>12483</v>
      </c>
      <c r="G2188" s="33">
        <f t="shared" si="34"/>
        <v>901506246.76999569</v>
      </c>
    </row>
    <row r="2189" spans="1:7" ht="31.8">
      <c r="A2189" s="30">
        <v>3</v>
      </c>
      <c r="B2189" s="30" t="s">
        <v>897</v>
      </c>
      <c r="C2189" s="30" t="s">
        <v>337</v>
      </c>
      <c r="D2189" s="30" t="s">
        <v>292</v>
      </c>
      <c r="E2189" s="31" t="s">
        <v>302</v>
      </c>
      <c r="F2189" s="30">
        <v>10488</v>
      </c>
      <c r="G2189" s="33">
        <f t="shared" si="34"/>
        <v>901506246.76999569</v>
      </c>
    </row>
    <row r="2190" spans="1:7" ht="31.8">
      <c r="A2190" s="30">
        <v>8</v>
      </c>
      <c r="B2190" s="30" t="s">
        <v>897</v>
      </c>
      <c r="C2190" s="30" t="s">
        <v>335</v>
      </c>
      <c r="D2190" s="30" t="s">
        <v>292</v>
      </c>
      <c r="E2190" s="31" t="s">
        <v>302</v>
      </c>
      <c r="F2190" s="30">
        <v>23925.75</v>
      </c>
      <c r="G2190" s="33">
        <f t="shared" si="34"/>
        <v>901506246.76999569</v>
      </c>
    </row>
    <row r="2191" spans="1:7" ht="31.8">
      <c r="A2191" s="30">
        <v>7</v>
      </c>
      <c r="B2191" s="30" t="s">
        <v>897</v>
      </c>
      <c r="C2191" s="30" t="s">
        <v>359</v>
      </c>
      <c r="D2191" s="30" t="s">
        <v>292</v>
      </c>
      <c r="E2191" s="34" t="s">
        <v>302</v>
      </c>
      <c r="F2191" s="30">
        <v>2622</v>
      </c>
      <c r="G2191" s="33">
        <f t="shared" si="34"/>
        <v>901506246.76999569</v>
      </c>
    </row>
    <row r="2192" spans="1:7" ht="31.8">
      <c r="A2192" s="30">
        <v>7</v>
      </c>
      <c r="B2192" s="30" t="s">
        <v>897</v>
      </c>
      <c r="C2192" s="30" t="s">
        <v>359</v>
      </c>
      <c r="D2192" s="30" t="s">
        <v>292</v>
      </c>
      <c r="E2192" s="31" t="s">
        <v>302</v>
      </c>
      <c r="F2192" s="30">
        <v>26676</v>
      </c>
      <c r="G2192" s="33">
        <f t="shared" si="34"/>
        <v>901506246.76999569</v>
      </c>
    </row>
    <row r="2193" spans="1:7" ht="31.8">
      <c r="A2193" s="30">
        <v>3</v>
      </c>
      <c r="B2193" s="30" t="s">
        <v>897</v>
      </c>
      <c r="C2193" s="30" t="s">
        <v>337</v>
      </c>
      <c r="D2193" s="30" t="s">
        <v>292</v>
      </c>
      <c r="E2193" s="31" t="s">
        <v>302</v>
      </c>
      <c r="F2193" s="30">
        <v>19722</v>
      </c>
      <c r="G2193" s="33">
        <f t="shared" si="34"/>
        <v>901506246.76999569</v>
      </c>
    </row>
    <row r="2194" spans="1:7" ht="31.8">
      <c r="A2194" s="30">
        <v>8</v>
      </c>
      <c r="B2194" s="30" t="s">
        <v>897</v>
      </c>
      <c r="C2194" s="30" t="s">
        <v>335</v>
      </c>
      <c r="D2194" s="30" t="s">
        <v>292</v>
      </c>
      <c r="E2194" s="31" t="s">
        <v>302</v>
      </c>
      <c r="F2194" s="32">
        <v>15219</v>
      </c>
      <c r="G2194" s="33">
        <f t="shared" si="34"/>
        <v>901506246.76999569</v>
      </c>
    </row>
    <row r="2195" spans="1:7" ht="31.8">
      <c r="A2195" s="30">
        <v>4</v>
      </c>
      <c r="B2195" s="30" t="s">
        <v>897</v>
      </c>
      <c r="C2195" s="30" t="s">
        <v>355</v>
      </c>
      <c r="D2195" s="30" t="s">
        <v>292</v>
      </c>
      <c r="E2195" s="31" t="s">
        <v>302</v>
      </c>
      <c r="F2195" s="30">
        <v>6270</v>
      </c>
      <c r="G2195" s="33">
        <f t="shared" si="34"/>
        <v>901506246.76999569</v>
      </c>
    </row>
    <row r="2196" spans="1:7" ht="31.8">
      <c r="A2196" s="30">
        <v>8</v>
      </c>
      <c r="B2196" s="30" t="s">
        <v>897</v>
      </c>
      <c r="C2196" s="30" t="s">
        <v>335</v>
      </c>
      <c r="D2196" s="30" t="s">
        <v>292</v>
      </c>
      <c r="E2196" s="31" t="s">
        <v>302</v>
      </c>
      <c r="F2196" s="32">
        <v>8322</v>
      </c>
      <c r="G2196" s="33">
        <f t="shared" si="34"/>
        <v>901506246.76999569</v>
      </c>
    </row>
    <row r="2197" spans="1:7" ht="31.8">
      <c r="A2197" s="30">
        <v>8</v>
      </c>
      <c r="B2197" s="30" t="s">
        <v>897</v>
      </c>
      <c r="C2197" s="30" t="s">
        <v>335</v>
      </c>
      <c r="D2197" s="30" t="s">
        <v>292</v>
      </c>
      <c r="E2197" s="34" t="s">
        <v>302</v>
      </c>
      <c r="F2197" s="32">
        <v>1571.83</v>
      </c>
      <c r="G2197" s="33">
        <f t="shared" si="34"/>
        <v>901506246.76999569</v>
      </c>
    </row>
    <row r="2198" spans="1:7" ht="42">
      <c r="A2198" s="30">
        <v>13</v>
      </c>
      <c r="B2198" s="30" t="s">
        <v>897</v>
      </c>
      <c r="C2198" s="30" t="s">
        <v>367</v>
      </c>
      <c r="D2198" s="30" t="s">
        <v>292</v>
      </c>
      <c r="E2198" s="34" t="s">
        <v>302</v>
      </c>
      <c r="F2198" s="32">
        <v>2508</v>
      </c>
      <c r="G2198" s="33">
        <f t="shared" si="34"/>
        <v>901506246.76999569</v>
      </c>
    </row>
    <row r="2199" spans="1:7" ht="31.8">
      <c r="A2199" s="30">
        <v>3</v>
      </c>
      <c r="B2199" s="30" t="s">
        <v>897</v>
      </c>
      <c r="C2199" s="30" t="s">
        <v>337</v>
      </c>
      <c r="D2199" s="30" t="s">
        <v>292</v>
      </c>
      <c r="E2199" s="31" t="s">
        <v>302</v>
      </c>
      <c r="F2199" s="32">
        <v>53352</v>
      </c>
      <c r="G2199" s="33">
        <f t="shared" si="34"/>
        <v>901506246.76999569</v>
      </c>
    </row>
    <row r="2200" spans="1:7" ht="31.8">
      <c r="A2200" s="30">
        <v>8</v>
      </c>
      <c r="B2200" s="30" t="s">
        <v>897</v>
      </c>
      <c r="C2200" s="30" t="s">
        <v>335</v>
      </c>
      <c r="D2200" s="30" t="s">
        <v>292</v>
      </c>
      <c r="E2200" s="31" t="s">
        <v>302</v>
      </c>
      <c r="F2200" s="32">
        <v>1254</v>
      </c>
      <c r="G2200" s="33">
        <f t="shared" si="34"/>
        <v>901506246.76999569</v>
      </c>
    </row>
    <row r="2201" spans="1:7" ht="31.8">
      <c r="A2201" s="30">
        <v>8</v>
      </c>
      <c r="B2201" s="30" t="s">
        <v>897</v>
      </c>
      <c r="C2201" s="30" t="s">
        <v>335</v>
      </c>
      <c r="D2201" s="30" t="s">
        <v>292</v>
      </c>
      <c r="E2201" s="31" t="s">
        <v>302</v>
      </c>
      <c r="F2201" s="30">
        <v>14411.42</v>
      </c>
      <c r="G2201" s="33">
        <f t="shared" si="34"/>
        <v>901506246.76999569</v>
      </c>
    </row>
    <row r="2202" spans="1:7" ht="31.8">
      <c r="A2202" s="30">
        <v>8</v>
      </c>
      <c r="B2202" s="30" t="s">
        <v>897</v>
      </c>
      <c r="C2202" s="30" t="s">
        <v>335</v>
      </c>
      <c r="D2202" s="30" t="s">
        <v>292</v>
      </c>
      <c r="E2202" s="31" t="s">
        <v>302</v>
      </c>
      <c r="F2202" s="32">
        <v>3819.91</v>
      </c>
      <c r="G2202" s="33">
        <f t="shared" si="34"/>
        <v>901506246.76999569</v>
      </c>
    </row>
    <row r="2203" spans="1:7" ht="31.8">
      <c r="A2203" s="30">
        <v>3</v>
      </c>
      <c r="B2203" s="30" t="s">
        <v>897</v>
      </c>
      <c r="C2203" s="30" t="s">
        <v>337</v>
      </c>
      <c r="D2203" s="30" t="s">
        <v>292</v>
      </c>
      <c r="E2203" s="31" t="s">
        <v>302</v>
      </c>
      <c r="F2203" s="30">
        <v>46113</v>
      </c>
      <c r="G2203" s="33">
        <f t="shared" si="34"/>
        <v>901506246.76999569</v>
      </c>
    </row>
    <row r="2204" spans="1:7" ht="42">
      <c r="A2204" s="30">
        <v>13</v>
      </c>
      <c r="B2204" s="30" t="s">
        <v>897</v>
      </c>
      <c r="C2204" s="30" t="s">
        <v>367</v>
      </c>
      <c r="D2204" s="30" t="s">
        <v>292</v>
      </c>
      <c r="E2204" s="34" t="s">
        <v>302</v>
      </c>
      <c r="F2204" s="32">
        <v>4161</v>
      </c>
      <c r="G2204" s="33">
        <f t="shared" si="34"/>
        <v>901506246.76999569</v>
      </c>
    </row>
    <row r="2205" spans="1:7" ht="31.8">
      <c r="A2205" s="30">
        <v>8</v>
      </c>
      <c r="B2205" s="30" t="s">
        <v>897</v>
      </c>
      <c r="C2205" s="30" t="s">
        <v>335</v>
      </c>
      <c r="D2205" s="30" t="s">
        <v>292</v>
      </c>
      <c r="E2205" s="31" t="s">
        <v>302</v>
      </c>
      <c r="F2205" s="30">
        <v>7296</v>
      </c>
      <c r="G2205" s="33">
        <f t="shared" si="34"/>
        <v>901506246.76999569</v>
      </c>
    </row>
    <row r="2206" spans="1:7" ht="42">
      <c r="A2206" s="30">
        <v>13</v>
      </c>
      <c r="B2206" s="30" t="s">
        <v>897</v>
      </c>
      <c r="C2206" s="30" t="s">
        <v>367</v>
      </c>
      <c r="D2206" s="30" t="s">
        <v>292</v>
      </c>
      <c r="E2206" s="31" t="s">
        <v>302</v>
      </c>
      <c r="F2206" s="30">
        <v>10807.2</v>
      </c>
      <c r="G2206" s="33">
        <f t="shared" si="34"/>
        <v>901506246.76999569</v>
      </c>
    </row>
    <row r="2207" spans="1:7" ht="31.8">
      <c r="A2207" s="30">
        <v>4</v>
      </c>
      <c r="B2207" s="30" t="s">
        <v>897</v>
      </c>
      <c r="C2207" s="30" t="s">
        <v>355</v>
      </c>
      <c r="D2207" s="30" t="s">
        <v>292</v>
      </c>
      <c r="E2207" s="34" t="s">
        <v>302</v>
      </c>
      <c r="F2207" s="32">
        <v>8607</v>
      </c>
      <c r="G2207" s="33">
        <f t="shared" si="34"/>
        <v>901506246.76999569</v>
      </c>
    </row>
    <row r="2208" spans="1:7" ht="31.8">
      <c r="A2208" s="30">
        <v>7</v>
      </c>
      <c r="B2208" s="30" t="s">
        <v>897</v>
      </c>
      <c r="C2208" s="30" t="s">
        <v>359</v>
      </c>
      <c r="D2208" s="30" t="s">
        <v>292</v>
      </c>
      <c r="E2208" s="34" t="s">
        <v>302</v>
      </c>
      <c r="F2208" s="32">
        <v>12540</v>
      </c>
      <c r="G2208" s="33">
        <f t="shared" si="34"/>
        <v>901506246.76999569</v>
      </c>
    </row>
    <row r="2209" spans="1:7" ht="42">
      <c r="A2209" s="30">
        <v>13</v>
      </c>
      <c r="B2209" s="30" t="s">
        <v>897</v>
      </c>
      <c r="C2209" s="30" t="s">
        <v>367</v>
      </c>
      <c r="D2209" s="30" t="s">
        <v>292</v>
      </c>
      <c r="E2209" s="34" t="s">
        <v>302</v>
      </c>
      <c r="F2209" s="32">
        <v>3648</v>
      </c>
      <c r="G2209" s="33">
        <f t="shared" si="34"/>
        <v>901506246.76999569</v>
      </c>
    </row>
    <row r="2210" spans="1:7" ht="31.8">
      <c r="A2210" s="30">
        <v>2</v>
      </c>
      <c r="B2210" s="30" t="s">
        <v>897</v>
      </c>
      <c r="C2210" s="30" t="s">
        <v>360</v>
      </c>
      <c r="D2210" s="30" t="s">
        <v>292</v>
      </c>
      <c r="E2210" s="34" t="s">
        <v>302</v>
      </c>
      <c r="F2210" s="30">
        <v>13965</v>
      </c>
      <c r="G2210" s="33">
        <f t="shared" si="34"/>
        <v>901506246.76999569</v>
      </c>
    </row>
    <row r="2211" spans="1:7" ht="31.8">
      <c r="A2211" s="30">
        <v>2</v>
      </c>
      <c r="B2211" s="30" t="s">
        <v>897</v>
      </c>
      <c r="C2211" s="30" t="s">
        <v>360</v>
      </c>
      <c r="D2211" s="30" t="s">
        <v>292</v>
      </c>
      <c r="E2211" s="34" t="s">
        <v>302</v>
      </c>
      <c r="F2211" s="32">
        <v>41040</v>
      </c>
      <c r="G2211" s="33">
        <f t="shared" si="34"/>
        <v>901506246.76999569</v>
      </c>
    </row>
    <row r="2212" spans="1:7" ht="31.8">
      <c r="A2212" s="30">
        <v>2</v>
      </c>
      <c r="B2212" s="30" t="s">
        <v>897</v>
      </c>
      <c r="C2212" s="30" t="s">
        <v>360</v>
      </c>
      <c r="D2212" s="30" t="s">
        <v>292</v>
      </c>
      <c r="E2212" s="34" t="s">
        <v>302</v>
      </c>
      <c r="F2212" s="32">
        <v>48450</v>
      </c>
      <c r="G2212" s="33">
        <f t="shared" si="34"/>
        <v>901506246.76999569</v>
      </c>
    </row>
    <row r="2213" spans="1:7" ht="31.8">
      <c r="A2213" s="30">
        <v>3</v>
      </c>
      <c r="B2213" s="30" t="s">
        <v>897</v>
      </c>
      <c r="C2213" s="30" t="s">
        <v>337</v>
      </c>
      <c r="D2213" s="30" t="s">
        <v>292</v>
      </c>
      <c r="E2213" s="34" t="s">
        <v>302</v>
      </c>
      <c r="F2213" s="32">
        <v>34542</v>
      </c>
      <c r="G2213" s="33">
        <f t="shared" si="34"/>
        <v>901506246.76999569</v>
      </c>
    </row>
    <row r="2214" spans="1:7" ht="31.8">
      <c r="A2214" s="30">
        <v>12</v>
      </c>
      <c r="B2214" s="30" t="s">
        <v>897</v>
      </c>
      <c r="C2214" s="30" t="s">
        <v>336</v>
      </c>
      <c r="D2214" s="30" t="s">
        <v>292</v>
      </c>
      <c r="E2214" s="34" t="s">
        <v>302</v>
      </c>
      <c r="F2214" s="32">
        <v>73815</v>
      </c>
      <c r="G2214" s="33">
        <f t="shared" si="34"/>
        <v>901506246.76999569</v>
      </c>
    </row>
    <row r="2215" spans="1:7" ht="31.8">
      <c r="A2215" s="30">
        <v>12</v>
      </c>
      <c r="B2215" s="30" t="s">
        <v>897</v>
      </c>
      <c r="C2215" s="30" t="s">
        <v>336</v>
      </c>
      <c r="D2215" s="30" t="s">
        <v>292</v>
      </c>
      <c r="E2215" s="34" t="s">
        <v>302</v>
      </c>
      <c r="F2215" s="32">
        <v>63270</v>
      </c>
      <c r="G2215" s="33">
        <f t="shared" si="34"/>
        <v>901506246.76999569</v>
      </c>
    </row>
    <row r="2216" spans="1:7" ht="31.8">
      <c r="A2216" s="30">
        <v>2</v>
      </c>
      <c r="B2216" s="30" t="s">
        <v>897</v>
      </c>
      <c r="C2216" s="30" t="s">
        <v>360</v>
      </c>
      <c r="D2216" s="30" t="s">
        <v>292</v>
      </c>
      <c r="E2216" s="34" t="s">
        <v>302</v>
      </c>
      <c r="F2216" s="32">
        <v>12540</v>
      </c>
      <c r="G2216" s="33">
        <f t="shared" si="34"/>
        <v>901506246.76999569</v>
      </c>
    </row>
    <row r="2217" spans="1:7" ht="31.8">
      <c r="A2217" s="30">
        <v>12</v>
      </c>
      <c r="B2217" s="30" t="s">
        <v>897</v>
      </c>
      <c r="C2217" s="30" t="s">
        <v>336</v>
      </c>
      <c r="D2217" s="30" t="s">
        <v>292</v>
      </c>
      <c r="E2217" s="34" t="s">
        <v>302</v>
      </c>
      <c r="F2217" s="32">
        <v>5729.87</v>
      </c>
      <c r="G2217" s="33">
        <f t="shared" si="34"/>
        <v>901506246.76999569</v>
      </c>
    </row>
    <row r="2218" spans="1:7" ht="31.8">
      <c r="A2218" s="30">
        <v>7</v>
      </c>
      <c r="B2218" s="30" t="s">
        <v>897</v>
      </c>
      <c r="C2218" s="30" t="s">
        <v>359</v>
      </c>
      <c r="D2218" s="30" t="s">
        <v>292</v>
      </c>
      <c r="E2218" s="34" t="s">
        <v>302</v>
      </c>
      <c r="F2218" s="32">
        <v>17784</v>
      </c>
      <c r="G2218" s="33">
        <f t="shared" si="34"/>
        <v>901506246.76999569</v>
      </c>
    </row>
    <row r="2219" spans="1:7" ht="31.8">
      <c r="A2219" s="30">
        <v>8</v>
      </c>
      <c r="B2219" s="30" t="s">
        <v>897</v>
      </c>
      <c r="C2219" s="30" t="s">
        <v>335</v>
      </c>
      <c r="D2219" s="30" t="s">
        <v>292</v>
      </c>
      <c r="E2219" s="34" t="s">
        <v>302</v>
      </c>
      <c r="F2219" s="32">
        <v>5016</v>
      </c>
      <c r="G2219" s="33">
        <f t="shared" si="34"/>
        <v>901506246.76999569</v>
      </c>
    </row>
    <row r="2220" spans="1:7" ht="31.8">
      <c r="A2220" s="30">
        <v>5</v>
      </c>
      <c r="B2220" s="30" t="s">
        <v>897</v>
      </c>
      <c r="C2220" s="30" t="s">
        <v>339</v>
      </c>
      <c r="D2220" s="30" t="s">
        <v>292</v>
      </c>
      <c r="E2220" s="34" t="s">
        <v>302</v>
      </c>
      <c r="F2220" s="32">
        <v>2097.6</v>
      </c>
      <c r="G2220" s="33">
        <f t="shared" si="34"/>
        <v>901506246.76999569</v>
      </c>
    </row>
    <row r="2221" spans="1:7" ht="42">
      <c r="A2221" s="30">
        <v>7</v>
      </c>
      <c r="B2221" s="30" t="s">
        <v>898</v>
      </c>
      <c r="C2221" s="30" t="s">
        <v>359</v>
      </c>
      <c r="D2221" s="30" t="s">
        <v>292</v>
      </c>
      <c r="E2221" s="34" t="s">
        <v>299</v>
      </c>
      <c r="F2221" s="30">
        <v>102712</v>
      </c>
      <c r="G2221" s="33">
        <f t="shared" si="34"/>
        <v>901506246.76999569</v>
      </c>
    </row>
    <row r="2222" spans="1:7" ht="42">
      <c r="A2222" s="30">
        <v>1</v>
      </c>
      <c r="B2222" s="30" t="s">
        <v>899</v>
      </c>
      <c r="C2222" s="30" t="s">
        <v>326</v>
      </c>
      <c r="D2222" s="30" t="s">
        <v>292</v>
      </c>
      <c r="E2222" s="34" t="s">
        <v>302</v>
      </c>
      <c r="F2222" s="30">
        <v>34390.36</v>
      </c>
      <c r="G2222" s="33">
        <f t="shared" si="34"/>
        <v>901506246.76999569</v>
      </c>
    </row>
    <row r="2223" spans="1:7" ht="42">
      <c r="A2223" s="30">
        <v>1</v>
      </c>
      <c r="B2223" s="30" t="s">
        <v>899</v>
      </c>
      <c r="C2223" s="30" t="s">
        <v>326</v>
      </c>
      <c r="D2223" s="30" t="s">
        <v>292</v>
      </c>
      <c r="E2223" s="34" t="s">
        <v>302</v>
      </c>
      <c r="F2223" s="32">
        <v>70100</v>
      </c>
      <c r="G2223" s="33">
        <f t="shared" si="34"/>
        <v>901506246.76999569</v>
      </c>
    </row>
    <row r="2224" spans="1:7" ht="42">
      <c r="A2224" s="30">
        <v>1</v>
      </c>
      <c r="B2224" s="30" t="s">
        <v>899</v>
      </c>
      <c r="C2224" s="30" t="s">
        <v>326</v>
      </c>
      <c r="D2224" s="30" t="s">
        <v>292</v>
      </c>
      <c r="E2224" s="34" t="s">
        <v>302</v>
      </c>
      <c r="F2224" s="32">
        <v>54610</v>
      </c>
      <c r="G2224" s="33">
        <f t="shared" si="34"/>
        <v>901506246.76999569</v>
      </c>
    </row>
    <row r="2225" spans="1:7" ht="42">
      <c r="A2225" s="30">
        <v>1</v>
      </c>
      <c r="B2225" s="30" t="s">
        <v>899</v>
      </c>
      <c r="C2225" s="30" t="s">
        <v>326</v>
      </c>
      <c r="D2225" s="30" t="s">
        <v>292</v>
      </c>
      <c r="E2225" s="34" t="s">
        <v>302</v>
      </c>
      <c r="F2225" s="32">
        <v>45750</v>
      </c>
      <c r="G2225" s="33">
        <f t="shared" si="34"/>
        <v>901506246.76999569</v>
      </c>
    </row>
    <row r="2226" spans="1:7" ht="31.8">
      <c r="A2226" s="30">
        <v>57</v>
      </c>
      <c r="B2226" s="30" t="s">
        <v>899</v>
      </c>
      <c r="C2226" s="30" t="s">
        <v>403</v>
      </c>
      <c r="D2226" s="30" t="s">
        <v>292</v>
      </c>
      <c r="E2226" s="34" t="s">
        <v>302</v>
      </c>
      <c r="F2226" s="32">
        <v>42750</v>
      </c>
      <c r="G2226" s="33">
        <f t="shared" si="34"/>
        <v>901506246.76999569</v>
      </c>
    </row>
    <row r="2227" spans="1:7" ht="31.8">
      <c r="A2227" s="30">
        <v>12</v>
      </c>
      <c r="B2227" s="30" t="s">
        <v>900</v>
      </c>
      <c r="C2227" s="30" t="s">
        <v>336</v>
      </c>
      <c r="D2227" s="30" t="s">
        <v>292</v>
      </c>
      <c r="E2227" s="34" t="s">
        <v>352</v>
      </c>
      <c r="F2227" s="32">
        <v>50720.12</v>
      </c>
      <c r="G2227" s="33">
        <f t="shared" si="34"/>
        <v>901506246.76999569</v>
      </c>
    </row>
    <row r="2228" spans="1:7" ht="31.8">
      <c r="A2228" s="30">
        <v>12</v>
      </c>
      <c r="B2228" s="30" t="s">
        <v>900</v>
      </c>
      <c r="C2228" s="30" t="s">
        <v>336</v>
      </c>
      <c r="D2228" s="30" t="s">
        <v>292</v>
      </c>
      <c r="E2228" s="31" t="s">
        <v>352</v>
      </c>
      <c r="F2228" s="30">
        <v>49204</v>
      </c>
      <c r="G2228" s="33">
        <f t="shared" si="34"/>
        <v>901506246.76999569</v>
      </c>
    </row>
    <row r="2229" spans="1:7" ht="21.6">
      <c r="A2229" s="30">
        <v>18</v>
      </c>
      <c r="B2229" s="30" t="s">
        <v>901</v>
      </c>
      <c r="C2229" s="30" t="s">
        <v>342</v>
      </c>
      <c r="D2229" s="30" t="s">
        <v>292</v>
      </c>
      <c r="E2229" s="31" t="s">
        <v>327</v>
      </c>
      <c r="F2229" s="30">
        <v>0</v>
      </c>
      <c r="G2229" s="33">
        <f t="shared" si="34"/>
        <v>901506246.76999569</v>
      </c>
    </row>
    <row r="2230" spans="1:7" ht="42">
      <c r="A2230" s="30">
        <v>13</v>
      </c>
      <c r="B2230" s="30" t="s">
        <v>901</v>
      </c>
      <c r="C2230" s="30" t="s">
        <v>367</v>
      </c>
      <c r="D2230" s="30" t="s">
        <v>292</v>
      </c>
      <c r="E2230" s="31" t="s">
        <v>327</v>
      </c>
      <c r="F2230" s="32">
        <v>750000</v>
      </c>
      <c r="G2230" s="33">
        <f t="shared" si="34"/>
        <v>901506246.76999569</v>
      </c>
    </row>
    <row r="2231" spans="1:7" ht="42">
      <c r="A2231" s="30">
        <v>1</v>
      </c>
      <c r="B2231" s="30" t="s">
        <v>902</v>
      </c>
      <c r="C2231" s="30" t="s">
        <v>326</v>
      </c>
      <c r="D2231" s="30" t="s">
        <v>292</v>
      </c>
      <c r="E2231" s="34" t="s">
        <v>327</v>
      </c>
      <c r="F2231" s="32">
        <v>801695.25</v>
      </c>
      <c r="G2231" s="33">
        <f t="shared" si="34"/>
        <v>901506246.76999569</v>
      </c>
    </row>
    <row r="2232" spans="1:7" ht="31.8">
      <c r="A2232" s="30">
        <v>8</v>
      </c>
      <c r="B2232" s="30" t="s">
        <v>903</v>
      </c>
      <c r="C2232" s="30" t="s">
        <v>335</v>
      </c>
      <c r="D2232" s="30" t="s">
        <v>292</v>
      </c>
      <c r="E2232" s="34" t="s">
        <v>319</v>
      </c>
      <c r="F2232" s="30">
        <v>12381.6</v>
      </c>
      <c r="G2232" s="33">
        <f t="shared" si="34"/>
        <v>901506246.76999569</v>
      </c>
    </row>
    <row r="2233" spans="1:7" ht="21.6">
      <c r="A2233" s="30">
        <v>15</v>
      </c>
      <c r="B2233" s="30" t="s">
        <v>904</v>
      </c>
      <c r="C2233" s="30" t="s">
        <v>345</v>
      </c>
      <c r="D2233" s="30" t="s">
        <v>292</v>
      </c>
      <c r="E2233" s="31" t="s">
        <v>302</v>
      </c>
      <c r="F2233" s="30">
        <v>0</v>
      </c>
      <c r="G2233" s="33">
        <f t="shared" si="34"/>
        <v>901506246.76999569</v>
      </c>
    </row>
    <row r="2234" spans="1:7" ht="42">
      <c r="A2234" s="30">
        <v>17</v>
      </c>
      <c r="B2234" s="30" t="s">
        <v>904</v>
      </c>
      <c r="C2234" s="30" t="s">
        <v>333</v>
      </c>
      <c r="D2234" s="30" t="s">
        <v>292</v>
      </c>
      <c r="E2234" s="34" t="s">
        <v>302</v>
      </c>
      <c r="F2234" s="30">
        <v>0</v>
      </c>
      <c r="G2234" s="33">
        <f t="shared" si="34"/>
        <v>901506246.76999569</v>
      </c>
    </row>
    <row r="2235" spans="1:7" ht="31.8">
      <c r="A2235" s="30">
        <v>6</v>
      </c>
      <c r="B2235" s="30" t="s">
        <v>905</v>
      </c>
      <c r="C2235" s="30" t="s">
        <v>357</v>
      </c>
      <c r="D2235" s="30" t="s">
        <v>292</v>
      </c>
      <c r="E2235" s="31" t="s">
        <v>327</v>
      </c>
      <c r="F2235" s="30">
        <v>409651.29</v>
      </c>
      <c r="G2235" s="33">
        <f t="shared" si="34"/>
        <v>901506246.76999569</v>
      </c>
    </row>
    <row r="2236" spans="1:7" ht="31.8">
      <c r="A2236" s="30">
        <v>2</v>
      </c>
      <c r="B2236" s="30" t="s">
        <v>906</v>
      </c>
      <c r="C2236" s="30" t="s">
        <v>360</v>
      </c>
      <c r="D2236" s="30" t="s">
        <v>292</v>
      </c>
      <c r="E2236" s="31" t="s">
        <v>352</v>
      </c>
      <c r="F2236" s="30">
        <v>11521.66</v>
      </c>
      <c r="G2236" s="33">
        <f t="shared" si="34"/>
        <v>901506246.76999569</v>
      </c>
    </row>
    <row r="2237" spans="1:7" ht="31.8">
      <c r="A2237" s="30">
        <v>2</v>
      </c>
      <c r="B2237" s="30" t="s">
        <v>907</v>
      </c>
      <c r="C2237" s="30" t="s">
        <v>360</v>
      </c>
      <c r="D2237" s="30" t="s">
        <v>292</v>
      </c>
      <c r="E2237" s="34" t="s">
        <v>352</v>
      </c>
      <c r="F2237" s="30">
        <v>34397.79</v>
      </c>
      <c r="G2237" s="33">
        <f t="shared" si="34"/>
        <v>901506246.76999569</v>
      </c>
    </row>
    <row r="2238" spans="1:7" ht="31.8">
      <c r="A2238" s="30">
        <v>4</v>
      </c>
      <c r="B2238" s="30" t="s">
        <v>908</v>
      </c>
      <c r="C2238" s="30" t="s">
        <v>355</v>
      </c>
      <c r="D2238" s="30" t="s">
        <v>292</v>
      </c>
      <c r="E2238" s="34" t="s">
        <v>302</v>
      </c>
      <c r="F2238" s="30">
        <v>124313.95</v>
      </c>
      <c r="G2238" s="33">
        <f t="shared" si="34"/>
        <v>901506246.76999569</v>
      </c>
    </row>
    <row r="2239" spans="1:7" ht="31.8">
      <c r="A2239" s="30">
        <v>7</v>
      </c>
      <c r="B2239" s="30" t="s">
        <v>908</v>
      </c>
      <c r="C2239" s="30" t="s">
        <v>359</v>
      </c>
      <c r="D2239" s="30" t="s">
        <v>292</v>
      </c>
      <c r="E2239" s="31" t="s">
        <v>302</v>
      </c>
      <c r="F2239" s="32">
        <v>63189.599999999999</v>
      </c>
      <c r="G2239" s="33">
        <f t="shared" si="34"/>
        <v>901506246.76999569</v>
      </c>
    </row>
    <row r="2240" spans="1:7" ht="42">
      <c r="A2240" s="30">
        <v>13</v>
      </c>
      <c r="B2240" s="30" t="s">
        <v>908</v>
      </c>
      <c r="C2240" s="30" t="s">
        <v>367</v>
      </c>
      <c r="D2240" s="30" t="s">
        <v>292</v>
      </c>
      <c r="E2240" s="34" t="s">
        <v>302</v>
      </c>
      <c r="F2240" s="32">
        <v>63190.79</v>
      </c>
      <c r="G2240" s="33">
        <f t="shared" si="34"/>
        <v>901506246.76999569</v>
      </c>
    </row>
    <row r="2241" spans="1:7" ht="31.8">
      <c r="A2241" s="30">
        <v>57</v>
      </c>
      <c r="B2241" s="30" t="s">
        <v>908</v>
      </c>
      <c r="C2241" s="30" t="s">
        <v>403</v>
      </c>
      <c r="D2241" s="30" t="s">
        <v>292</v>
      </c>
      <c r="E2241" s="34" t="s">
        <v>302</v>
      </c>
      <c r="F2241" s="30">
        <v>218011.92</v>
      </c>
      <c r="G2241" s="33">
        <f t="shared" si="34"/>
        <v>901506246.76999569</v>
      </c>
    </row>
    <row r="2242" spans="1:7" ht="42">
      <c r="A2242" s="30">
        <v>13</v>
      </c>
      <c r="B2242" s="30" t="s">
        <v>909</v>
      </c>
      <c r="C2242" s="30" t="s">
        <v>367</v>
      </c>
      <c r="D2242" s="30" t="s">
        <v>292</v>
      </c>
      <c r="E2242" s="34" t="s">
        <v>327</v>
      </c>
      <c r="F2242" s="30">
        <v>6017.25</v>
      </c>
      <c r="G2242" s="33">
        <f t="shared" si="34"/>
        <v>901506246.76999569</v>
      </c>
    </row>
    <row r="2243" spans="1:7" ht="52.2">
      <c r="A2243" s="30">
        <v>13</v>
      </c>
      <c r="B2243" s="30" t="s">
        <v>910</v>
      </c>
      <c r="C2243" s="30" t="s">
        <v>367</v>
      </c>
      <c r="D2243" s="30" t="s">
        <v>292</v>
      </c>
      <c r="E2243" s="34" t="s">
        <v>302</v>
      </c>
      <c r="F2243" s="30">
        <v>24713.1</v>
      </c>
      <c r="G2243" s="33">
        <f t="shared" ref="G2243:G2306" si="35">SUM($F$2:$F$100000)</f>
        <v>901506246.76999569</v>
      </c>
    </row>
    <row r="2244" spans="1:7" ht="52.2">
      <c r="A2244" s="30">
        <v>2</v>
      </c>
      <c r="B2244" s="30" t="s">
        <v>910</v>
      </c>
      <c r="C2244" s="30" t="s">
        <v>360</v>
      </c>
      <c r="D2244" s="30" t="s">
        <v>292</v>
      </c>
      <c r="E2244" s="34" t="s">
        <v>302</v>
      </c>
      <c r="F2244" s="30">
        <v>15222.23</v>
      </c>
      <c r="G2244" s="33">
        <f t="shared" si="35"/>
        <v>901506246.76999569</v>
      </c>
    </row>
    <row r="2245" spans="1:7" ht="52.2">
      <c r="A2245" s="30">
        <v>12</v>
      </c>
      <c r="B2245" s="30" t="s">
        <v>910</v>
      </c>
      <c r="C2245" s="30" t="s">
        <v>336</v>
      </c>
      <c r="D2245" s="30" t="s">
        <v>292</v>
      </c>
      <c r="E2245" s="31" t="s">
        <v>302</v>
      </c>
      <c r="F2245" s="30">
        <v>6667</v>
      </c>
      <c r="G2245" s="33">
        <f t="shared" si="35"/>
        <v>901506246.76999569</v>
      </c>
    </row>
    <row r="2246" spans="1:7" ht="52.2">
      <c r="A2246" s="30">
        <v>12</v>
      </c>
      <c r="B2246" s="30" t="s">
        <v>910</v>
      </c>
      <c r="C2246" s="30" t="s">
        <v>336</v>
      </c>
      <c r="D2246" s="30" t="s">
        <v>292</v>
      </c>
      <c r="E2246" s="31" t="s">
        <v>302</v>
      </c>
      <c r="F2246" s="32">
        <v>6412.75</v>
      </c>
      <c r="G2246" s="33">
        <f t="shared" si="35"/>
        <v>901506246.76999569</v>
      </c>
    </row>
    <row r="2247" spans="1:7" ht="52.2">
      <c r="A2247" s="30">
        <v>6</v>
      </c>
      <c r="B2247" s="30" t="s">
        <v>910</v>
      </c>
      <c r="C2247" s="30" t="s">
        <v>357</v>
      </c>
      <c r="D2247" s="30" t="s">
        <v>292</v>
      </c>
      <c r="E2247" s="31" t="s">
        <v>302</v>
      </c>
      <c r="F2247" s="32">
        <v>6234.21</v>
      </c>
      <c r="G2247" s="33">
        <f t="shared" si="35"/>
        <v>901506246.76999569</v>
      </c>
    </row>
    <row r="2248" spans="1:7" ht="31.8">
      <c r="A2248" s="30">
        <v>2</v>
      </c>
      <c r="B2248" s="30" t="s">
        <v>911</v>
      </c>
      <c r="C2248" s="30" t="s">
        <v>360</v>
      </c>
      <c r="D2248" s="30" t="s">
        <v>292</v>
      </c>
      <c r="E2248" s="34" t="s">
        <v>302</v>
      </c>
      <c r="F2248" s="30">
        <v>3218.22</v>
      </c>
      <c r="G2248" s="33">
        <f t="shared" si="35"/>
        <v>901506246.76999569</v>
      </c>
    </row>
    <row r="2249" spans="1:7" ht="31.8">
      <c r="A2249" s="30">
        <v>12</v>
      </c>
      <c r="B2249" s="30" t="s">
        <v>911</v>
      </c>
      <c r="C2249" s="30" t="s">
        <v>336</v>
      </c>
      <c r="D2249" s="30" t="s">
        <v>292</v>
      </c>
      <c r="E2249" s="34" t="s">
        <v>302</v>
      </c>
      <c r="F2249" s="30">
        <v>1015.87</v>
      </c>
      <c r="G2249" s="33">
        <f t="shared" si="35"/>
        <v>901506246.76999569</v>
      </c>
    </row>
    <row r="2250" spans="1:7" ht="31.8">
      <c r="A2250" s="30">
        <v>8</v>
      </c>
      <c r="B2250" s="30" t="s">
        <v>911</v>
      </c>
      <c r="C2250" s="30" t="s">
        <v>335</v>
      </c>
      <c r="D2250" s="30" t="s">
        <v>292</v>
      </c>
      <c r="E2250" s="31" t="s">
        <v>302</v>
      </c>
      <c r="F2250" s="30">
        <v>1523.98</v>
      </c>
      <c r="G2250" s="33">
        <f t="shared" si="35"/>
        <v>901506246.76999569</v>
      </c>
    </row>
    <row r="2251" spans="1:7" ht="31.8">
      <c r="A2251" s="30">
        <v>2</v>
      </c>
      <c r="B2251" s="30" t="s">
        <v>911</v>
      </c>
      <c r="C2251" s="30" t="s">
        <v>360</v>
      </c>
      <c r="D2251" s="30" t="s">
        <v>292</v>
      </c>
      <c r="E2251" s="31" t="s">
        <v>302</v>
      </c>
      <c r="F2251" s="30">
        <v>593.25</v>
      </c>
      <c r="G2251" s="33">
        <f t="shared" si="35"/>
        <v>901506246.76999569</v>
      </c>
    </row>
    <row r="2252" spans="1:7" ht="21.6">
      <c r="A2252" s="30">
        <v>3</v>
      </c>
      <c r="B2252" s="30" t="s">
        <v>911</v>
      </c>
      <c r="C2252" s="30" t="s">
        <v>337</v>
      </c>
      <c r="D2252" s="30" t="s">
        <v>292</v>
      </c>
      <c r="E2252" s="31" t="s">
        <v>302</v>
      </c>
      <c r="F2252" s="30">
        <v>3047.95</v>
      </c>
      <c r="G2252" s="33">
        <f t="shared" si="35"/>
        <v>901506246.76999569</v>
      </c>
    </row>
    <row r="2253" spans="1:7" ht="31.8">
      <c r="A2253" s="30">
        <v>12</v>
      </c>
      <c r="B2253" s="30" t="s">
        <v>912</v>
      </c>
      <c r="C2253" s="30" t="s">
        <v>336</v>
      </c>
      <c r="D2253" s="30" t="s">
        <v>292</v>
      </c>
      <c r="E2253" s="31" t="s">
        <v>319</v>
      </c>
      <c r="F2253" s="30">
        <v>47220.65</v>
      </c>
      <c r="G2253" s="33">
        <f t="shared" si="35"/>
        <v>901506246.76999569</v>
      </c>
    </row>
    <row r="2254" spans="1:7" ht="31.8">
      <c r="A2254" s="30">
        <v>12</v>
      </c>
      <c r="B2254" s="30" t="s">
        <v>912</v>
      </c>
      <c r="C2254" s="30" t="s">
        <v>336</v>
      </c>
      <c r="D2254" s="30" t="s">
        <v>292</v>
      </c>
      <c r="E2254" s="34" t="s">
        <v>319</v>
      </c>
      <c r="F2254" s="30">
        <v>45036.87</v>
      </c>
      <c r="G2254" s="33">
        <f t="shared" si="35"/>
        <v>901506246.76999569</v>
      </c>
    </row>
    <row r="2255" spans="1:7" ht="31.8">
      <c r="A2255" s="30">
        <v>12</v>
      </c>
      <c r="B2255" s="30" t="s">
        <v>913</v>
      </c>
      <c r="C2255" s="30" t="s">
        <v>336</v>
      </c>
      <c r="D2255" s="30" t="s">
        <v>292</v>
      </c>
      <c r="E2255" s="34" t="s">
        <v>352</v>
      </c>
      <c r="F2255" s="30">
        <v>344135.93</v>
      </c>
      <c r="G2255" s="33">
        <f t="shared" si="35"/>
        <v>901506246.76999569</v>
      </c>
    </row>
    <row r="2256" spans="1:7" ht="42">
      <c r="A2256" s="30">
        <v>17</v>
      </c>
      <c r="B2256" s="30" t="s">
        <v>914</v>
      </c>
      <c r="C2256" s="30" t="s">
        <v>333</v>
      </c>
      <c r="D2256" s="30" t="s">
        <v>292</v>
      </c>
      <c r="E2256" s="34" t="s">
        <v>302</v>
      </c>
      <c r="F2256" s="30">
        <v>0</v>
      </c>
      <c r="G2256" s="33">
        <f t="shared" si="35"/>
        <v>901506246.76999569</v>
      </c>
    </row>
    <row r="2257" spans="1:7" ht="31.8">
      <c r="A2257" s="30">
        <v>4</v>
      </c>
      <c r="B2257" s="30" t="s">
        <v>914</v>
      </c>
      <c r="C2257" s="30" t="s">
        <v>355</v>
      </c>
      <c r="D2257" s="30" t="s">
        <v>292</v>
      </c>
      <c r="E2257" s="31" t="s">
        <v>302</v>
      </c>
      <c r="F2257" s="30">
        <v>5280.65</v>
      </c>
      <c r="G2257" s="33">
        <f t="shared" si="35"/>
        <v>901506246.76999569</v>
      </c>
    </row>
    <row r="2258" spans="1:7" ht="31.8">
      <c r="A2258" s="30">
        <v>7</v>
      </c>
      <c r="B2258" s="30" t="s">
        <v>914</v>
      </c>
      <c r="C2258" s="30" t="s">
        <v>359</v>
      </c>
      <c r="D2258" s="30" t="s">
        <v>292</v>
      </c>
      <c r="E2258" s="34" t="s">
        <v>302</v>
      </c>
      <c r="F2258" s="32">
        <v>7186.8</v>
      </c>
      <c r="G2258" s="33">
        <f t="shared" si="35"/>
        <v>901506246.76999569</v>
      </c>
    </row>
    <row r="2259" spans="1:7" ht="31.8">
      <c r="A2259" s="30">
        <v>7</v>
      </c>
      <c r="B2259" s="30" t="s">
        <v>914</v>
      </c>
      <c r="C2259" s="30" t="s">
        <v>359</v>
      </c>
      <c r="D2259" s="30" t="s">
        <v>292</v>
      </c>
      <c r="E2259" s="34" t="s">
        <v>302</v>
      </c>
      <c r="F2259" s="30">
        <v>7207.14</v>
      </c>
      <c r="G2259" s="33">
        <f t="shared" si="35"/>
        <v>901506246.76999569</v>
      </c>
    </row>
    <row r="2260" spans="1:7" ht="31.8">
      <c r="A2260" s="30">
        <v>2</v>
      </c>
      <c r="B2260" s="30" t="s">
        <v>914</v>
      </c>
      <c r="C2260" s="30" t="s">
        <v>360</v>
      </c>
      <c r="D2260" s="30" t="s">
        <v>292</v>
      </c>
      <c r="E2260" s="31" t="s">
        <v>302</v>
      </c>
      <c r="F2260" s="30">
        <v>9492</v>
      </c>
      <c r="G2260" s="33">
        <f t="shared" si="35"/>
        <v>901506246.76999569</v>
      </c>
    </row>
    <row r="2261" spans="1:7" ht="21.6">
      <c r="A2261" s="30">
        <v>5</v>
      </c>
      <c r="B2261" s="30" t="s">
        <v>914</v>
      </c>
      <c r="C2261" s="30" t="s">
        <v>339</v>
      </c>
      <c r="D2261" s="30" t="s">
        <v>292</v>
      </c>
      <c r="E2261" s="31" t="s">
        <v>302</v>
      </c>
      <c r="F2261" s="30">
        <v>4791.2</v>
      </c>
      <c r="G2261" s="33">
        <f t="shared" si="35"/>
        <v>901506246.76999569</v>
      </c>
    </row>
    <row r="2262" spans="1:7" ht="31.8">
      <c r="A2262" s="30">
        <v>2</v>
      </c>
      <c r="B2262" s="30" t="s">
        <v>914</v>
      </c>
      <c r="C2262" s="30" t="s">
        <v>360</v>
      </c>
      <c r="D2262" s="30" t="s">
        <v>292</v>
      </c>
      <c r="E2262" s="31" t="s">
        <v>302</v>
      </c>
      <c r="F2262" s="30">
        <v>3164</v>
      </c>
      <c r="G2262" s="33">
        <f t="shared" si="35"/>
        <v>901506246.76999569</v>
      </c>
    </row>
    <row r="2263" spans="1:7" ht="42">
      <c r="A2263" s="30">
        <v>13</v>
      </c>
      <c r="B2263" s="30" t="s">
        <v>915</v>
      </c>
      <c r="C2263" s="30" t="s">
        <v>367</v>
      </c>
      <c r="D2263" s="30" t="s">
        <v>292</v>
      </c>
      <c r="E2263" s="31" t="s">
        <v>327</v>
      </c>
      <c r="F2263" s="30">
        <v>7458</v>
      </c>
      <c r="G2263" s="33">
        <f t="shared" si="35"/>
        <v>901506246.76999569</v>
      </c>
    </row>
    <row r="2264" spans="1:7" ht="31.8">
      <c r="A2264" s="30">
        <v>8</v>
      </c>
      <c r="B2264" s="30" t="s">
        <v>916</v>
      </c>
      <c r="C2264" s="30" t="s">
        <v>335</v>
      </c>
      <c r="D2264" s="30" t="s">
        <v>292</v>
      </c>
      <c r="E2264" s="31" t="s">
        <v>302</v>
      </c>
      <c r="F2264" s="30">
        <v>2298.2399999999998</v>
      </c>
      <c r="G2264" s="33">
        <f t="shared" si="35"/>
        <v>901506246.76999569</v>
      </c>
    </row>
    <row r="2265" spans="1:7" ht="31.8">
      <c r="A2265" s="30">
        <v>2</v>
      </c>
      <c r="B2265" s="30" t="s">
        <v>916</v>
      </c>
      <c r="C2265" s="30" t="s">
        <v>360</v>
      </c>
      <c r="D2265" s="30" t="s">
        <v>292</v>
      </c>
      <c r="E2265" s="31" t="s">
        <v>302</v>
      </c>
      <c r="F2265" s="30">
        <v>3192</v>
      </c>
      <c r="G2265" s="33">
        <f t="shared" si="35"/>
        <v>901506246.76999569</v>
      </c>
    </row>
    <row r="2266" spans="1:7" ht="31.8">
      <c r="A2266" s="30">
        <v>4</v>
      </c>
      <c r="B2266" s="30" t="s">
        <v>916</v>
      </c>
      <c r="C2266" s="30" t="s">
        <v>355</v>
      </c>
      <c r="D2266" s="30" t="s">
        <v>292</v>
      </c>
      <c r="E2266" s="34" t="s">
        <v>302</v>
      </c>
      <c r="F2266" s="30">
        <v>2662.99</v>
      </c>
      <c r="G2266" s="33">
        <f t="shared" si="35"/>
        <v>901506246.76999569</v>
      </c>
    </row>
    <row r="2267" spans="1:7" ht="28.8">
      <c r="A2267" s="30">
        <v>5</v>
      </c>
      <c r="B2267" s="30" t="s">
        <v>916</v>
      </c>
      <c r="C2267" s="30" t="s">
        <v>339</v>
      </c>
      <c r="D2267" s="30" t="s">
        <v>292</v>
      </c>
      <c r="E2267" s="34" t="s">
        <v>302</v>
      </c>
      <c r="F2267" s="30">
        <v>86184</v>
      </c>
      <c r="G2267" s="33">
        <f t="shared" si="35"/>
        <v>901506246.76999569</v>
      </c>
    </row>
    <row r="2268" spans="1:7" ht="31.8">
      <c r="A2268" s="30">
        <v>8</v>
      </c>
      <c r="B2268" s="30" t="s">
        <v>916</v>
      </c>
      <c r="C2268" s="30" t="s">
        <v>335</v>
      </c>
      <c r="D2268" s="30" t="s">
        <v>292</v>
      </c>
      <c r="E2268" s="31" t="s">
        <v>302</v>
      </c>
      <c r="F2268" s="30">
        <v>1532.16</v>
      </c>
      <c r="G2268" s="33">
        <f t="shared" si="35"/>
        <v>901506246.76999569</v>
      </c>
    </row>
    <row r="2269" spans="1:7" ht="31.8">
      <c r="A2269" s="30">
        <v>7</v>
      </c>
      <c r="B2269" s="30" t="s">
        <v>916</v>
      </c>
      <c r="C2269" s="30" t="s">
        <v>359</v>
      </c>
      <c r="D2269" s="30" t="s">
        <v>292</v>
      </c>
      <c r="E2269" s="31" t="s">
        <v>302</v>
      </c>
      <c r="F2269" s="30">
        <v>10847.9</v>
      </c>
      <c r="G2269" s="33">
        <f t="shared" si="35"/>
        <v>901506246.76999569</v>
      </c>
    </row>
    <row r="2270" spans="1:7" ht="31.8">
      <c r="A2270" s="30">
        <v>2</v>
      </c>
      <c r="B2270" s="30" t="s">
        <v>916</v>
      </c>
      <c r="C2270" s="30" t="s">
        <v>360</v>
      </c>
      <c r="D2270" s="30" t="s">
        <v>292</v>
      </c>
      <c r="E2270" s="31" t="s">
        <v>302</v>
      </c>
      <c r="F2270" s="30">
        <v>3192</v>
      </c>
      <c r="G2270" s="33">
        <f t="shared" si="35"/>
        <v>901506246.76999569</v>
      </c>
    </row>
    <row r="2271" spans="1:7" ht="21.6">
      <c r="A2271" s="30">
        <v>5</v>
      </c>
      <c r="B2271" s="30" t="s">
        <v>916</v>
      </c>
      <c r="C2271" s="30" t="s">
        <v>339</v>
      </c>
      <c r="D2271" s="30" t="s">
        <v>292</v>
      </c>
      <c r="E2271" s="31" t="s">
        <v>302</v>
      </c>
      <c r="F2271" s="32">
        <v>4821.29</v>
      </c>
      <c r="G2271" s="33">
        <f t="shared" si="35"/>
        <v>901506246.76999569</v>
      </c>
    </row>
    <row r="2272" spans="1:7" ht="31.8">
      <c r="A2272" s="30">
        <v>2</v>
      </c>
      <c r="B2272" s="30" t="s">
        <v>916</v>
      </c>
      <c r="C2272" s="30" t="s">
        <v>360</v>
      </c>
      <c r="D2272" s="30" t="s">
        <v>292</v>
      </c>
      <c r="E2272" s="34" t="s">
        <v>302</v>
      </c>
      <c r="F2272" s="32">
        <v>6384</v>
      </c>
      <c r="G2272" s="33">
        <f t="shared" si="35"/>
        <v>901506246.76999569</v>
      </c>
    </row>
    <row r="2273" spans="1:7" ht="42">
      <c r="A2273" s="30">
        <v>1</v>
      </c>
      <c r="B2273" s="30" t="s">
        <v>917</v>
      </c>
      <c r="C2273" s="30" t="s">
        <v>326</v>
      </c>
      <c r="D2273" s="30" t="s">
        <v>292</v>
      </c>
      <c r="E2273" s="34" t="s">
        <v>327</v>
      </c>
      <c r="F2273" s="32">
        <v>0.02</v>
      </c>
      <c r="G2273" s="33">
        <f t="shared" si="35"/>
        <v>901506246.76999569</v>
      </c>
    </row>
    <row r="2274" spans="1:7" ht="42">
      <c r="A2274" s="30">
        <v>1</v>
      </c>
      <c r="B2274" s="30" t="s">
        <v>918</v>
      </c>
      <c r="C2274" s="30" t="s">
        <v>326</v>
      </c>
      <c r="D2274" s="30" t="s">
        <v>292</v>
      </c>
      <c r="E2274" s="31" t="s">
        <v>327</v>
      </c>
      <c r="F2274" s="30">
        <v>81830.58</v>
      </c>
      <c r="G2274" s="33">
        <f t="shared" si="35"/>
        <v>901506246.76999569</v>
      </c>
    </row>
    <row r="2275" spans="1:7" ht="31.8">
      <c r="A2275" s="30">
        <v>57</v>
      </c>
      <c r="B2275" s="30" t="s">
        <v>919</v>
      </c>
      <c r="C2275" s="30" t="s">
        <v>403</v>
      </c>
      <c r="D2275" s="30" t="s">
        <v>292</v>
      </c>
      <c r="E2275" s="31" t="s">
        <v>302</v>
      </c>
      <c r="F2275" s="30">
        <v>2577.1999999999998</v>
      </c>
      <c r="G2275" s="33">
        <f t="shared" si="35"/>
        <v>901506246.76999569</v>
      </c>
    </row>
    <row r="2276" spans="1:7" ht="31.8">
      <c r="A2276" s="30">
        <v>57</v>
      </c>
      <c r="B2276" s="30" t="s">
        <v>919</v>
      </c>
      <c r="C2276" s="30" t="s">
        <v>403</v>
      </c>
      <c r="D2276" s="30" t="s">
        <v>292</v>
      </c>
      <c r="E2276" s="34" t="s">
        <v>302</v>
      </c>
      <c r="F2276" s="30">
        <v>47578.95</v>
      </c>
      <c r="G2276" s="33">
        <f t="shared" si="35"/>
        <v>901506246.76999569</v>
      </c>
    </row>
    <row r="2277" spans="1:7" ht="31.8">
      <c r="A2277" s="30">
        <v>12</v>
      </c>
      <c r="B2277" s="30" t="s">
        <v>920</v>
      </c>
      <c r="C2277" s="30" t="s">
        <v>336</v>
      </c>
      <c r="D2277" s="30" t="s">
        <v>292</v>
      </c>
      <c r="E2277" s="31" t="s">
        <v>352</v>
      </c>
      <c r="F2277" s="30">
        <v>1299.1300000000001</v>
      </c>
      <c r="G2277" s="33">
        <f t="shared" si="35"/>
        <v>901506246.76999569</v>
      </c>
    </row>
    <row r="2278" spans="1:7" ht="31.8">
      <c r="A2278" s="30">
        <v>12</v>
      </c>
      <c r="B2278" s="30" t="s">
        <v>920</v>
      </c>
      <c r="C2278" s="30" t="s">
        <v>336</v>
      </c>
      <c r="D2278" s="30" t="s">
        <v>292</v>
      </c>
      <c r="E2278" s="31" t="s">
        <v>352</v>
      </c>
      <c r="F2278" s="32">
        <v>32651.06</v>
      </c>
      <c r="G2278" s="33">
        <f t="shared" si="35"/>
        <v>901506246.76999569</v>
      </c>
    </row>
    <row r="2279" spans="1:7" ht="42">
      <c r="A2279" s="30">
        <v>12</v>
      </c>
      <c r="B2279" s="30" t="s">
        <v>921</v>
      </c>
      <c r="C2279" s="30" t="s">
        <v>336</v>
      </c>
      <c r="D2279" s="30" t="s">
        <v>292</v>
      </c>
      <c r="E2279" s="31" t="s">
        <v>352</v>
      </c>
      <c r="F2279" s="32">
        <v>8718.15</v>
      </c>
      <c r="G2279" s="33">
        <f t="shared" si="35"/>
        <v>901506246.76999569</v>
      </c>
    </row>
    <row r="2280" spans="1:7" ht="21.6">
      <c r="A2280" s="30">
        <v>18</v>
      </c>
      <c r="B2280" s="30" t="s">
        <v>922</v>
      </c>
      <c r="C2280" s="30" t="s">
        <v>342</v>
      </c>
      <c r="D2280" s="30" t="s">
        <v>292</v>
      </c>
      <c r="E2280" s="31" t="s">
        <v>302</v>
      </c>
      <c r="F2280" s="32">
        <v>0</v>
      </c>
      <c r="G2280" s="33">
        <f t="shared" si="35"/>
        <v>901506246.76999569</v>
      </c>
    </row>
    <row r="2281" spans="1:7" ht="31.8">
      <c r="A2281" s="30">
        <v>2</v>
      </c>
      <c r="B2281" s="30" t="s">
        <v>922</v>
      </c>
      <c r="C2281" s="30" t="s">
        <v>360</v>
      </c>
      <c r="D2281" s="30" t="s">
        <v>292</v>
      </c>
      <c r="E2281" s="31" t="s">
        <v>302</v>
      </c>
      <c r="F2281" s="32">
        <v>0</v>
      </c>
      <c r="G2281" s="33">
        <f t="shared" si="35"/>
        <v>901506246.76999569</v>
      </c>
    </row>
    <row r="2282" spans="1:7" ht="31.8">
      <c r="A2282" s="30">
        <v>2</v>
      </c>
      <c r="B2282" s="30" t="s">
        <v>922</v>
      </c>
      <c r="C2282" s="30" t="s">
        <v>360</v>
      </c>
      <c r="D2282" s="30" t="s">
        <v>292</v>
      </c>
      <c r="E2282" s="31" t="s">
        <v>302</v>
      </c>
      <c r="F2282" s="32">
        <v>0</v>
      </c>
      <c r="G2282" s="33">
        <f t="shared" si="35"/>
        <v>901506246.76999569</v>
      </c>
    </row>
    <row r="2283" spans="1:7" ht="21.6">
      <c r="A2283" s="30">
        <v>9</v>
      </c>
      <c r="B2283" s="30" t="s">
        <v>922</v>
      </c>
      <c r="C2283" s="30" t="s">
        <v>329</v>
      </c>
      <c r="D2283" s="30" t="s">
        <v>292</v>
      </c>
      <c r="E2283" s="31" t="s">
        <v>302</v>
      </c>
      <c r="F2283" s="32">
        <v>0</v>
      </c>
      <c r="G2283" s="33">
        <f t="shared" si="35"/>
        <v>901506246.76999569</v>
      </c>
    </row>
    <row r="2284" spans="1:7" ht="31.8">
      <c r="A2284" s="30">
        <v>8</v>
      </c>
      <c r="B2284" s="30" t="s">
        <v>922</v>
      </c>
      <c r="C2284" s="30" t="s">
        <v>335</v>
      </c>
      <c r="D2284" s="30" t="s">
        <v>292</v>
      </c>
      <c r="E2284" s="31" t="s">
        <v>302</v>
      </c>
      <c r="F2284" s="32">
        <v>0</v>
      </c>
      <c r="G2284" s="33">
        <f t="shared" si="35"/>
        <v>901506246.76999569</v>
      </c>
    </row>
    <row r="2285" spans="1:7" ht="21.6">
      <c r="A2285" s="30">
        <v>3</v>
      </c>
      <c r="B2285" s="30" t="s">
        <v>922</v>
      </c>
      <c r="C2285" s="30" t="s">
        <v>337</v>
      </c>
      <c r="D2285" s="30" t="s">
        <v>292</v>
      </c>
      <c r="E2285" s="31" t="s">
        <v>302</v>
      </c>
      <c r="F2285" s="32">
        <v>0</v>
      </c>
      <c r="G2285" s="33">
        <f t="shared" si="35"/>
        <v>901506246.76999569</v>
      </c>
    </row>
    <row r="2286" spans="1:7" ht="21.6">
      <c r="A2286" s="30">
        <v>3</v>
      </c>
      <c r="B2286" s="30" t="s">
        <v>922</v>
      </c>
      <c r="C2286" s="30" t="s">
        <v>337</v>
      </c>
      <c r="D2286" s="30" t="s">
        <v>292</v>
      </c>
      <c r="E2286" s="31" t="s">
        <v>302</v>
      </c>
      <c r="F2286" s="32">
        <v>0</v>
      </c>
      <c r="G2286" s="33">
        <f t="shared" si="35"/>
        <v>901506246.76999569</v>
      </c>
    </row>
    <row r="2287" spans="1:7" ht="42">
      <c r="A2287" s="30">
        <v>13</v>
      </c>
      <c r="B2287" s="30" t="s">
        <v>922</v>
      </c>
      <c r="C2287" s="30" t="s">
        <v>367</v>
      </c>
      <c r="D2287" s="30" t="s">
        <v>292</v>
      </c>
      <c r="E2287" s="31" t="s">
        <v>302</v>
      </c>
      <c r="F2287" s="32">
        <v>5550.56</v>
      </c>
      <c r="G2287" s="33">
        <f t="shared" si="35"/>
        <v>901506246.76999569</v>
      </c>
    </row>
    <row r="2288" spans="1:7" ht="31.8">
      <c r="A2288" s="30">
        <v>2</v>
      </c>
      <c r="B2288" s="30" t="s">
        <v>922</v>
      </c>
      <c r="C2288" s="30" t="s">
        <v>360</v>
      </c>
      <c r="D2288" s="30" t="s">
        <v>292</v>
      </c>
      <c r="E2288" s="31" t="s">
        <v>302</v>
      </c>
      <c r="F2288" s="32">
        <v>2031.74</v>
      </c>
      <c r="G2288" s="33">
        <f t="shared" si="35"/>
        <v>901506246.76999569</v>
      </c>
    </row>
    <row r="2289" spans="1:7" ht="42">
      <c r="A2289" s="30">
        <v>12</v>
      </c>
      <c r="B2289" s="30" t="s">
        <v>923</v>
      </c>
      <c r="C2289" s="30" t="s">
        <v>336</v>
      </c>
      <c r="D2289" s="30" t="s">
        <v>292</v>
      </c>
      <c r="E2289" s="31" t="s">
        <v>302</v>
      </c>
      <c r="F2289" s="32">
        <v>184140</v>
      </c>
      <c r="G2289" s="33">
        <f t="shared" si="35"/>
        <v>901506246.76999569</v>
      </c>
    </row>
    <row r="2290" spans="1:7" ht="42">
      <c r="A2290" s="30">
        <v>12</v>
      </c>
      <c r="B2290" s="30" t="s">
        <v>923</v>
      </c>
      <c r="C2290" s="30" t="s">
        <v>336</v>
      </c>
      <c r="D2290" s="30" t="s">
        <v>292</v>
      </c>
      <c r="E2290" s="31" t="s">
        <v>302</v>
      </c>
      <c r="F2290" s="32">
        <v>120304.8</v>
      </c>
      <c r="G2290" s="33">
        <f t="shared" si="35"/>
        <v>901506246.76999569</v>
      </c>
    </row>
    <row r="2291" spans="1:7" ht="31.8">
      <c r="A2291" s="30">
        <v>15</v>
      </c>
      <c r="B2291" s="30" t="s">
        <v>924</v>
      </c>
      <c r="C2291" s="30" t="s">
        <v>345</v>
      </c>
      <c r="D2291" s="30" t="s">
        <v>292</v>
      </c>
      <c r="E2291" s="31" t="s">
        <v>302</v>
      </c>
      <c r="F2291" s="32">
        <v>0</v>
      </c>
      <c r="G2291" s="33">
        <f t="shared" si="35"/>
        <v>901506246.76999569</v>
      </c>
    </row>
    <row r="2292" spans="1:7" ht="31.8">
      <c r="A2292" s="30">
        <v>22</v>
      </c>
      <c r="B2292" s="30" t="s">
        <v>924</v>
      </c>
      <c r="C2292" s="30" t="s">
        <v>376</v>
      </c>
      <c r="D2292" s="30" t="s">
        <v>292</v>
      </c>
      <c r="E2292" s="31" t="s">
        <v>302</v>
      </c>
      <c r="F2292" s="32">
        <v>0</v>
      </c>
      <c r="G2292" s="33">
        <f t="shared" si="35"/>
        <v>901506246.76999569</v>
      </c>
    </row>
    <row r="2293" spans="1:7" ht="42">
      <c r="A2293" s="30">
        <v>17</v>
      </c>
      <c r="B2293" s="30" t="s">
        <v>924</v>
      </c>
      <c r="C2293" s="30" t="s">
        <v>333</v>
      </c>
      <c r="D2293" s="30" t="s">
        <v>292</v>
      </c>
      <c r="E2293" s="31" t="s">
        <v>302</v>
      </c>
      <c r="F2293" s="32">
        <v>0</v>
      </c>
      <c r="G2293" s="33">
        <f t="shared" si="35"/>
        <v>901506246.76999569</v>
      </c>
    </row>
    <row r="2294" spans="1:7" ht="31.8">
      <c r="A2294" s="30">
        <v>12</v>
      </c>
      <c r="B2294" s="30" t="s">
        <v>924</v>
      </c>
      <c r="C2294" s="30" t="s">
        <v>336</v>
      </c>
      <c r="D2294" s="30" t="s">
        <v>292</v>
      </c>
      <c r="E2294" s="31" t="s">
        <v>302</v>
      </c>
      <c r="F2294" s="32">
        <v>57192.66</v>
      </c>
      <c r="G2294" s="33">
        <f t="shared" si="35"/>
        <v>901506246.76999569</v>
      </c>
    </row>
    <row r="2295" spans="1:7" ht="42">
      <c r="A2295" s="30">
        <v>1</v>
      </c>
      <c r="B2295" s="30" t="s">
        <v>924</v>
      </c>
      <c r="C2295" s="30" t="s">
        <v>326</v>
      </c>
      <c r="D2295" s="30" t="s">
        <v>292</v>
      </c>
      <c r="E2295" s="31" t="s">
        <v>302</v>
      </c>
      <c r="F2295" s="32">
        <v>16000</v>
      </c>
      <c r="G2295" s="33">
        <f t="shared" si="35"/>
        <v>901506246.76999569</v>
      </c>
    </row>
    <row r="2296" spans="1:7" ht="31.8">
      <c r="A2296" s="30">
        <v>8</v>
      </c>
      <c r="B2296" s="30" t="s">
        <v>924</v>
      </c>
      <c r="C2296" s="30" t="s">
        <v>335</v>
      </c>
      <c r="D2296" s="30" t="s">
        <v>292</v>
      </c>
      <c r="E2296" s="31" t="s">
        <v>302</v>
      </c>
      <c r="F2296" s="32">
        <v>34499.93</v>
      </c>
      <c r="G2296" s="33">
        <f t="shared" si="35"/>
        <v>901506246.76999569</v>
      </c>
    </row>
    <row r="2297" spans="1:7" ht="42">
      <c r="A2297" s="30">
        <v>1</v>
      </c>
      <c r="B2297" s="30" t="s">
        <v>925</v>
      </c>
      <c r="C2297" s="30" t="s">
        <v>326</v>
      </c>
      <c r="D2297" s="30" t="s">
        <v>292</v>
      </c>
      <c r="E2297" s="31" t="s">
        <v>327</v>
      </c>
      <c r="F2297" s="30">
        <v>62370</v>
      </c>
      <c r="G2297" s="33">
        <f t="shared" si="35"/>
        <v>901506246.76999569</v>
      </c>
    </row>
    <row r="2298" spans="1:7" ht="42">
      <c r="A2298" s="30">
        <v>1</v>
      </c>
      <c r="B2298" s="30" t="s">
        <v>926</v>
      </c>
      <c r="C2298" s="30" t="s">
        <v>326</v>
      </c>
      <c r="D2298" s="30" t="s">
        <v>292</v>
      </c>
      <c r="E2298" s="31" t="s">
        <v>327</v>
      </c>
      <c r="F2298" s="32">
        <v>28820.07</v>
      </c>
      <c r="G2298" s="33">
        <f t="shared" si="35"/>
        <v>901506246.76999569</v>
      </c>
    </row>
    <row r="2299" spans="1:7" ht="31.8">
      <c r="A2299" s="30">
        <v>5</v>
      </c>
      <c r="B2299" s="30" t="s">
        <v>926</v>
      </c>
      <c r="C2299" s="30" t="s">
        <v>339</v>
      </c>
      <c r="D2299" s="30" t="s">
        <v>292</v>
      </c>
      <c r="E2299" s="31" t="s">
        <v>327</v>
      </c>
      <c r="F2299" s="32">
        <v>392870.79</v>
      </c>
      <c r="G2299" s="33">
        <f t="shared" si="35"/>
        <v>901506246.76999569</v>
      </c>
    </row>
    <row r="2300" spans="1:7" ht="31.8">
      <c r="A2300" s="30">
        <v>18</v>
      </c>
      <c r="B2300" s="30" t="s">
        <v>926</v>
      </c>
      <c r="C2300" s="30" t="s">
        <v>342</v>
      </c>
      <c r="D2300" s="30" t="s">
        <v>292</v>
      </c>
      <c r="E2300" s="31" t="s">
        <v>327</v>
      </c>
      <c r="F2300" s="32">
        <v>3587.88</v>
      </c>
      <c r="G2300" s="33">
        <f t="shared" si="35"/>
        <v>901506246.76999569</v>
      </c>
    </row>
    <row r="2301" spans="1:7" ht="31.8">
      <c r="A2301" s="30">
        <v>5</v>
      </c>
      <c r="B2301" s="30" t="s">
        <v>926</v>
      </c>
      <c r="C2301" s="30" t="s">
        <v>339</v>
      </c>
      <c r="D2301" s="30" t="s">
        <v>292</v>
      </c>
      <c r="E2301" s="31" t="s">
        <v>327</v>
      </c>
      <c r="F2301" s="30">
        <v>7124.64</v>
      </c>
      <c r="G2301" s="33">
        <f t="shared" si="35"/>
        <v>901506246.76999569</v>
      </c>
    </row>
    <row r="2302" spans="1:7" ht="31.8">
      <c r="A2302" s="30">
        <v>5</v>
      </c>
      <c r="B2302" s="30" t="s">
        <v>926</v>
      </c>
      <c r="C2302" s="30" t="s">
        <v>339</v>
      </c>
      <c r="D2302" s="30" t="s">
        <v>292</v>
      </c>
      <c r="E2302" s="31" t="s">
        <v>327</v>
      </c>
      <c r="F2302" s="30">
        <v>5997.37</v>
      </c>
      <c r="G2302" s="33">
        <f t="shared" si="35"/>
        <v>901506246.76999569</v>
      </c>
    </row>
    <row r="2303" spans="1:7" ht="31.8">
      <c r="A2303" s="30">
        <v>14</v>
      </c>
      <c r="B2303" s="30" t="s">
        <v>926</v>
      </c>
      <c r="C2303" s="30" t="s">
        <v>66</v>
      </c>
      <c r="D2303" s="30" t="s">
        <v>292</v>
      </c>
      <c r="E2303" s="34" t="s">
        <v>327</v>
      </c>
      <c r="F2303" s="30">
        <v>365</v>
      </c>
      <c r="G2303" s="33">
        <f t="shared" si="35"/>
        <v>901506246.76999569</v>
      </c>
    </row>
    <row r="2304" spans="1:7" ht="31.8">
      <c r="A2304" s="30">
        <v>14</v>
      </c>
      <c r="B2304" s="30" t="s">
        <v>926</v>
      </c>
      <c r="C2304" s="30" t="s">
        <v>66</v>
      </c>
      <c r="D2304" s="30" t="s">
        <v>292</v>
      </c>
      <c r="E2304" s="31" t="s">
        <v>327</v>
      </c>
      <c r="F2304" s="32">
        <v>695.4</v>
      </c>
      <c r="G2304" s="33">
        <f t="shared" si="35"/>
        <v>901506246.76999569</v>
      </c>
    </row>
    <row r="2305" spans="1:7" ht="31.8">
      <c r="A2305" s="30">
        <v>18</v>
      </c>
      <c r="B2305" s="30" t="s">
        <v>926</v>
      </c>
      <c r="C2305" s="30" t="s">
        <v>342</v>
      </c>
      <c r="D2305" s="30" t="s">
        <v>292</v>
      </c>
      <c r="E2305" s="31" t="s">
        <v>327</v>
      </c>
      <c r="F2305" s="32">
        <v>7143.76</v>
      </c>
      <c r="G2305" s="33">
        <f t="shared" si="35"/>
        <v>901506246.76999569</v>
      </c>
    </row>
    <row r="2306" spans="1:7" ht="31.8">
      <c r="A2306" s="30">
        <v>14</v>
      </c>
      <c r="B2306" s="30" t="s">
        <v>926</v>
      </c>
      <c r="C2306" s="30" t="s">
        <v>66</v>
      </c>
      <c r="D2306" s="30" t="s">
        <v>292</v>
      </c>
      <c r="E2306" s="31" t="s">
        <v>327</v>
      </c>
      <c r="F2306" s="32">
        <v>784.73</v>
      </c>
      <c r="G2306" s="33">
        <f t="shared" si="35"/>
        <v>901506246.76999569</v>
      </c>
    </row>
    <row r="2307" spans="1:7" ht="31.8">
      <c r="A2307" s="30">
        <v>14</v>
      </c>
      <c r="B2307" s="30" t="s">
        <v>926</v>
      </c>
      <c r="C2307" s="30" t="s">
        <v>66</v>
      </c>
      <c r="D2307" s="30" t="s">
        <v>292</v>
      </c>
      <c r="E2307" s="31" t="s">
        <v>327</v>
      </c>
      <c r="F2307" s="32">
        <v>164634.42000000001</v>
      </c>
      <c r="G2307" s="33">
        <f t="shared" ref="G2307:G2370" si="36">SUM($F$2:$F$100000)</f>
        <v>901506246.76999569</v>
      </c>
    </row>
    <row r="2308" spans="1:7" ht="31.8">
      <c r="A2308" s="30">
        <v>14</v>
      </c>
      <c r="B2308" s="30" t="s">
        <v>926</v>
      </c>
      <c r="C2308" s="30" t="s">
        <v>66</v>
      </c>
      <c r="D2308" s="30" t="s">
        <v>292</v>
      </c>
      <c r="E2308" s="31" t="s">
        <v>327</v>
      </c>
      <c r="F2308" s="32">
        <v>715.21</v>
      </c>
      <c r="G2308" s="33">
        <f t="shared" si="36"/>
        <v>901506246.76999569</v>
      </c>
    </row>
    <row r="2309" spans="1:7" ht="31.8">
      <c r="A2309" s="30">
        <v>14</v>
      </c>
      <c r="B2309" s="30" t="s">
        <v>926</v>
      </c>
      <c r="C2309" s="30" t="s">
        <v>66</v>
      </c>
      <c r="D2309" s="30" t="s">
        <v>292</v>
      </c>
      <c r="E2309" s="31" t="s">
        <v>327</v>
      </c>
      <c r="F2309" s="32">
        <v>26997.59</v>
      </c>
      <c r="G2309" s="33">
        <f t="shared" si="36"/>
        <v>901506246.76999569</v>
      </c>
    </row>
    <row r="2310" spans="1:7" ht="31.8">
      <c r="A2310" s="30">
        <v>5</v>
      </c>
      <c r="B2310" s="30" t="s">
        <v>926</v>
      </c>
      <c r="C2310" s="30" t="s">
        <v>339</v>
      </c>
      <c r="D2310" s="30" t="s">
        <v>292</v>
      </c>
      <c r="E2310" s="31" t="s">
        <v>327</v>
      </c>
      <c r="F2310" s="30">
        <v>33789.599999999999</v>
      </c>
      <c r="G2310" s="33">
        <f t="shared" si="36"/>
        <v>901506246.76999569</v>
      </c>
    </row>
    <row r="2311" spans="1:7" ht="42">
      <c r="A2311" s="30">
        <v>1</v>
      </c>
      <c r="B2311" s="30" t="s">
        <v>926</v>
      </c>
      <c r="C2311" s="30" t="s">
        <v>326</v>
      </c>
      <c r="D2311" s="30" t="s">
        <v>292</v>
      </c>
      <c r="E2311" s="31" t="s">
        <v>327</v>
      </c>
      <c r="F2311" s="32">
        <v>15053.6</v>
      </c>
      <c r="G2311" s="33">
        <f t="shared" si="36"/>
        <v>901506246.76999569</v>
      </c>
    </row>
    <row r="2312" spans="1:7" ht="42">
      <c r="A2312" s="30">
        <v>1</v>
      </c>
      <c r="B2312" s="30" t="s">
        <v>926</v>
      </c>
      <c r="C2312" s="30" t="s">
        <v>326</v>
      </c>
      <c r="D2312" s="30" t="s">
        <v>292</v>
      </c>
      <c r="E2312" s="31" t="s">
        <v>327</v>
      </c>
      <c r="F2312" s="32">
        <v>99774</v>
      </c>
      <c r="G2312" s="33">
        <f t="shared" si="36"/>
        <v>901506246.76999569</v>
      </c>
    </row>
    <row r="2313" spans="1:7" ht="31.8">
      <c r="A2313" s="30">
        <v>5</v>
      </c>
      <c r="B2313" s="30" t="s">
        <v>927</v>
      </c>
      <c r="C2313" s="30" t="s">
        <v>339</v>
      </c>
      <c r="D2313" s="30" t="s">
        <v>292</v>
      </c>
      <c r="E2313" s="31" t="s">
        <v>327</v>
      </c>
      <c r="F2313" s="32">
        <v>3878.36</v>
      </c>
      <c r="G2313" s="33">
        <f t="shared" si="36"/>
        <v>901506246.76999569</v>
      </c>
    </row>
    <row r="2314" spans="1:7" ht="31.8">
      <c r="A2314" s="30">
        <v>5</v>
      </c>
      <c r="B2314" s="30" t="s">
        <v>927</v>
      </c>
      <c r="C2314" s="30" t="s">
        <v>339</v>
      </c>
      <c r="D2314" s="30" t="s">
        <v>292</v>
      </c>
      <c r="E2314" s="31" t="s">
        <v>327</v>
      </c>
      <c r="F2314" s="32">
        <v>2610.3000000000002</v>
      </c>
      <c r="G2314" s="33">
        <f t="shared" si="36"/>
        <v>901506246.76999569</v>
      </c>
    </row>
    <row r="2315" spans="1:7" ht="31.8">
      <c r="A2315" s="30">
        <v>15</v>
      </c>
      <c r="B2315" s="30" t="s">
        <v>927</v>
      </c>
      <c r="C2315" s="30" t="s">
        <v>345</v>
      </c>
      <c r="D2315" s="30" t="s">
        <v>292</v>
      </c>
      <c r="E2315" s="31" t="s">
        <v>327</v>
      </c>
      <c r="F2315" s="32">
        <v>12112.56</v>
      </c>
      <c r="G2315" s="33">
        <f t="shared" si="36"/>
        <v>901506246.76999569</v>
      </c>
    </row>
    <row r="2316" spans="1:7" ht="31.8">
      <c r="A2316" s="30">
        <v>5</v>
      </c>
      <c r="B2316" s="30" t="s">
        <v>927</v>
      </c>
      <c r="C2316" s="30" t="s">
        <v>339</v>
      </c>
      <c r="D2316" s="30" t="s">
        <v>292</v>
      </c>
      <c r="E2316" s="31" t="s">
        <v>327</v>
      </c>
      <c r="F2316" s="30">
        <v>151.35</v>
      </c>
      <c r="G2316" s="33">
        <f t="shared" si="36"/>
        <v>901506246.76999569</v>
      </c>
    </row>
    <row r="2317" spans="1:7" ht="31.8">
      <c r="A2317" s="30">
        <v>5</v>
      </c>
      <c r="B2317" s="30" t="s">
        <v>927</v>
      </c>
      <c r="C2317" s="30" t="s">
        <v>339</v>
      </c>
      <c r="D2317" s="30" t="s">
        <v>292</v>
      </c>
      <c r="E2317" s="34" t="s">
        <v>327</v>
      </c>
      <c r="F2317" s="32">
        <v>18899.5</v>
      </c>
      <c r="G2317" s="33">
        <f t="shared" si="36"/>
        <v>901506246.76999569</v>
      </c>
    </row>
    <row r="2318" spans="1:7" ht="42">
      <c r="A2318" s="30">
        <v>13</v>
      </c>
      <c r="B2318" s="30" t="s">
        <v>927</v>
      </c>
      <c r="C2318" s="30" t="s">
        <v>367</v>
      </c>
      <c r="D2318" s="30" t="s">
        <v>292</v>
      </c>
      <c r="E2318" s="34" t="s">
        <v>327</v>
      </c>
      <c r="F2318" s="32">
        <v>20350</v>
      </c>
      <c r="G2318" s="33">
        <f t="shared" si="36"/>
        <v>901506246.76999569</v>
      </c>
    </row>
    <row r="2319" spans="1:7" ht="42">
      <c r="A2319" s="30">
        <v>1</v>
      </c>
      <c r="B2319" s="30" t="s">
        <v>928</v>
      </c>
      <c r="C2319" s="30" t="s">
        <v>326</v>
      </c>
      <c r="D2319" s="30" t="s">
        <v>292</v>
      </c>
      <c r="E2319" s="31" t="s">
        <v>327</v>
      </c>
      <c r="F2319" s="32">
        <v>21780</v>
      </c>
      <c r="G2319" s="33">
        <f t="shared" si="36"/>
        <v>901506246.76999569</v>
      </c>
    </row>
    <row r="2320" spans="1:7" ht="31.8">
      <c r="A2320" s="30">
        <v>8</v>
      </c>
      <c r="B2320" s="30" t="s">
        <v>929</v>
      </c>
      <c r="C2320" s="30" t="s">
        <v>335</v>
      </c>
      <c r="D2320" s="30" t="s">
        <v>292</v>
      </c>
      <c r="E2320" s="31" t="s">
        <v>302</v>
      </c>
      <c r="F2320" s="32">
        <v>17442</v>
      </c>
      <c r="G2320" s="33">
        <f t="shared" si="36"/>
        <v>901506246.76999569</v>
      </c>
    </row>
    <row r="2321" spans="1:7" ht="31.8">
      <c r="A2321" s="30">
        <v>7</v>
      </c>
      <c r="B2321" s="30" t="s">
        <v>929</v>
      </c>
      <c r="C2321" s="30" t="s">
        <v>359</v>
      </c>
      <c r="D2321" s="30" t="s">
        <v>292</v>
      </c>
      <c r="E2321" s="31" t="s">
        <v>302</v>
      </c>
      <c r="F2321" s="32">
        <v>2508</v>
      </c>
      <c r="G2321" s="33">
        <f t="shared" si="36"/>
        <v>901506246.76999569</v>
      </c>
    </row>
    <row r="2322" spans="1:7" ht="21.6">
      <c r="A2322" s="30">
        <v>3</v>
      </c>
      <c r="B2322" s="30" t="s">
        <v>929</v>
      </c>
      <c r="C2322" s="30" t="s">
        <v>337</v>
      </c>
      <c r="D2322" s="30" t="s">
        <v>292</v>
      </c>
      <c r="E2322" s="31" t="s">
        <v>302</v>
      </c>
      <c r="F2322" s="30">
        <v>19300.2</v>
      </c>
      <c r="G2322" s="33">
        <f t="shared" si="36"/>
        <v>901506246.76999569</v>
      </c>
    </row>
    <row r="2323" spans="1:7" ht="21.6">
      <c r="A2323" s="30">
        <v>3</v>
      </c>
      <c r="B2323" s="30" t="s">
        <v>929</v>
      </c>
      <c r="C2323" s="30" t="s">
        <v>337</v>
      </c>
      <c r="D2323" s="30" t="s">
        <v>292</v>
      </c>
      <c r="E2323" s="31" t="s">
        <v>302</v>
      </c>
      <c r="F2323" s="30">
        <v>7666.5</v>
      </c>
      <c r="G2323" s="33">
        <f t="shared" si="36"/>
        <v>901506246.76999569</v>
      </c>
    </row>
    <row r="2324" spans="1:7" ht="42">
      <c r="A2324" s="30">
        <v>1</v>
      </c>
      <c r="B2324" s="30" t="s">
        <v>929</v>
      </c>
      <c r="C2324" s="30" t="s">
        <v>326</v>
      </c>
      <c r="D2324" s="30" t="s">
        <v>292</v>
      </c>
      <c r="E2324" s="31" t="s">
        <v>302</v>
      </c>
      <c r="F2324" s="32">
        <v>32700</v>
      </c>
      <c r="G2324" s="33">
        <f t="shared" si="36"/>
        <v>901506246.76999569</v>
      </c>
    </row>
    <row r="2325" spans="1:7" ht="42">
      <c r="A2325" s="30">
        <v>13</v>
      </c>
      <c r="B2325" s="30" t="s">
        <v>929</v>
      </c>
      <c r="C2325" s="30" t="s">
        <v>367</v>
      </c>
      <c r="D2325" s="30" t="s">
        <v>292</v>
      </c>
      <c r="E2325" s="31" t="s">
        <v>302</v>
      </c>
      <c r="F2325" s="32">
        <v>5038.8</v>
      </c>
      <c r="G2325" s="33">
        <f t="shared" si="36"/>
        <v>901506246.76999569</v>
      </c>
    </row>
    <row r="2326" spans="1:7" ht="21.6">
      <c r="A2326" s="30">
        <v>3</v>
      </c>
      <c r="B2326" s="30" t="s">
        <v>929</v>
      </c>
      <c r="C2326" s="30" t="s">
        <v>337</v>
      </c>
      <c r="D2326" s="30" t="s">
        <v>292</v>
      </c>
      <c r="E2326" s="31" t="s">
        <v>302</v>
      </c>
      <c r="F2326" s="32">
        <v>16416</v>
      </c>
      <c r="G2326" s="33">
        <f t="shared" si="36"/>
        <v>901506246.76999569</v>
      </c>
    </row>
    <row r="2327" spans="1:7" ht="31.8">
      <c r="A2327" s="30">
        <v>8</v>
      </c>
      <c r="B2327" s="30" t="s">
        <v>929</v>
      </c>
      <c r="C2327" s="30" t="s">
        <v>335</v>
      </c>
      <c r="D2327" s="30" t="s">
        <v>292</v>
      </c>
      <c r="E2327" s="31" t="s">
        <v>293</v>
      </c>
      <c r="F2327" s="32">
        <v>752.4</v>
      </c>
      <c r="G2327" s="33">
        <f t="shared" si="36"/>
        <v>901506246.76999569</v>
      </c>
    </row>
    <row r="2328" spans="1:7" ht="31.8">
      <c r="A2328" s="30">
        <v>8</v>
      </c>
      <c r="B2328" s="30" t="s">
        <v>929</v>
      </c>
      <c r="C2328" s="30" t="s">
        <v>335</v>
      </c>
      <c r="D2328" s="30" t="s">
        <v>292</v>
      </c>
      <c r="E2328" s="31" t="s">
        <v>293</v>
      </c>
      <c r="F2328" s="32">
        <v>3511.2</v>
      </c>
      <c r="G2328" s="33">
        <f t="shared" si="36"/>
        <v>901506246.76999569</v>
      </c>
    </row>
    <row r="2329" spans="1:7" ht="31.8">
      <c r="A2329" s="30">
        <v>12</v>
      </c>
      <c r="B2329" s="30" t="s">
        <v>929</v>
      </c>
      <c r="C2329" s="30" t="s">
        <v>336</v>
      </c>
      <c r="D2329" s="30" t="s">
        <v>292</v>
      </c>
      <c r="E2329" s="31" t="s">
        <v>302</v>
      </c>
      <c r="F2329" s="32">
        <v>1026</v>
      </c>
      <c r="G2329" s="33">
        <f t="shared" si="36"/>
        <v>901506246.76999569</v>
      </c>
    </row>
    <row r="2330" spans="1:7" ht="21.6">
      <c r="A2330" s="30">
        <v>3</v>
      </c>
      <c r="B2330" s="30" t="s">
        <v>929</v>
      </c>
      <c r="C2330" s="30" t="s">
        <v>337</v>
      </c>
      <c r="D2330" s="30" t="s">
        <v>292</v>
      </c>
      <c r="E2330" s="31" t="s">
        <v>302</v>
      </c>
      <c r="F2330" s="32">
        <v>16416</v>
      </c>
      <c r="G2330" s="33">
        <f t="shared" si="36"/>
        <v>901506246.76999569</v>
      </c>
    </row>
    <row r="2331" spans="1:7" ht="31.8">
      <c r="A2331" s="30">
        <v>12</v>
      </c>
      <c r="B2331" s="30" t="s">
        <v>929</v>
      </c>
      <c r="C2331" s="30" t="s">
        <v>336</v>
      </c>
      <c r="D2331" s="30" t="s">
        <v>292</v>
      </c>
      <c r="E2331" s="31" t="s">
        <v>302</v>
      </c>
      <c r="F2331" s="32">
        <v>13110</v>
      </c>
      <c r="G2331" s="33">
        <f t="shared" si="36"/>
        <v>901506246.76999569</v>
      </c>
    </row>
    <row r="2332" spans="1:7" ht="31.8">
      <c r="A2332" s="30">
        <v>12</v>
      </c>
      <c r="B2332" s="30" t="s">
        <v>929</v>
      </c>
      <c r="C2332" s="30" t="s">
        <v>336</v>
      </c>
      <c r="D2332" s="30" t="s">
        <v>292</v>
      </c>
      <c r="E2332" s="31" t="s">
        <v>302</v>
      </c>
      <c r="F2332" s="32">
        <v>67485</v>
      </c>
      <c r="G2332" s="33">
        <f t="shared" si="36"/>
        <v>901506246.76999569</v>
      </c>
    </row>
    <row r="2333" spans="1:7" ht="31.8">
      <c r="A2333" s="30">
        <v>12</v>
      </c>
      <c r="B2333" s="30" t="s">
        <v>929</v>
      </c>
      <c r="C2333" s="30" t="s">
        <v>336</v>
      </c>
      <c r="D2333" s="30" t="s">
        <v>292</v>
      </c>
      <c r="E2333" s="31" t="s">
        <v>302</v>
      </c>
      <c r="F2333" s="32">
        <v>8527.2000000000007</v>
      </c>
      <c r="G2333" s="33">
        <f t="shared" si="36"/>
        <v>901506246.76999569</v>
      </c>
    </row>
    <row r="2334" spans="1:7" ht="21.6">
      <c r="A2334" s="30">
        <v>3</v>
      </c>
      <c r="B2334" s="30" t="s">
        <v>929</v>
      </c>
      <c r="C2334" s="30" t="s">
        <v>337</v>
      </c>
      <c r="D2334" s="30" t="s">
        <v>292</v>
      </c>
      <c r="E2334" s="31" t="s">
        <v>302</v>
      </c>
      <c r="F2334" s="32">
        <v>17385</v>
      </c>
      <c r="G2334" s="33">
        <f t="shared" si="36"/>
        <v>901506246.76999569</v>
      </c>
    </row>
    <row r="2335" spans="1:7" ht="21.6">
      <c r="A2335" s="30">
        <v>3</v>
      </c>
      <c r="B2335" s="30" t="s">
        <v>929</v>
      </c>
      <c r="C2335" s="30" t="s">
        <v>337</v>
      </c>
      <c r="D2335" s="30" t="s">
        <v>292</v>
      </c>
      <c r="E2335" s="31" t="s">
        <v>302</v>
      </c>
      <c r="F2335" s="30">
        <v>13167</v>
      </c>
      <c r="G2335" s="33">
        <f t="shared" si="36"/>
        <v>901506246.76999569</v>
      </c>
    </row>
    <row r="2336" spans="1:7" ht="42">
      <c r="A2336" s="30">
        <v>1</v>
      </c>
      <c r="B2336" s="30" t="s">
        <v>930</v>
      </c>
      <c r="C2336" s="30" t="s">
        <v>326</v>
      </c>
      <c r="D2336" s="30" t="s">
        <v>292</v>
      </c>
      <c r="E2336" s="31" t="s">
        <v>327</v>
      </c>
      <c r="F2336" s="32">
        <v>45332.160000000003</v>
      </c>
      <c r="G2336" s="33">
        <f t="shared" si="36"/>
        <v>901506246.76999569</v>
      </c>
    </row>
    <row r="2337" spans="1:7" ht="42">
      <c r="A2337" s="30">
        <v>1</v>
      </c>
      <c r="B2337" s="30" t="s">
        <v>930</v>
      </c>
      <c r="C2337" s="30" t="s">
        <v>326</v>
      </c>
      <c r="D2337" s="30" t="s">
        <v>292</v>
      </c>
      <c r="E2337" s="31" t="s">
        <v>327</v>
      </c>
      <c r="F2337" s="32">
        <v>18122.75</v>
      </c>
      <c r="G2337" s="33">
        <f t="shared" si="36"/>
        <v>901506246.76999569</v>
      </c>
    </row>
    <row r="2338" spans="1:7" ht="21.6">
      <c r="A2338" s="30">
        <v>22</v>
      </c>
      <c r="B2338" s="30" t="s">
        <v>931</v>
      </c>
      <c r="C2338" s="30" t="s">
        <v>376</v>
      </c>
      <c r="D2338" s="30" t="s">
        <v>292</v>
      </c>
      <c r="E2338" s="31" t="s">
        <v>302</v>
      </c>
      <c r="F2338" s="32">
        <v>1</v>
      </c>
      <c r="G2338" s="33">
        <f t="shared" si="36"/>
        <v>901506246.76999569</v>
      </c>
    </row>
    <row r="2339" spans="1:7" ht="21.6">
      <c r="A2339" s="30">
        <v>15</v>
      </c>
      <c r="B2339" s="30" t="s">
        <v>932</v>
      </c>
      <c r="C2339" s="30" t="s">
        <v>345</v>
      </c>
      <c r="D2339" s="30" t="s">
        <v>292</v>
      </c>
      <c r="E2339" s="31" t="s">
        <v>302</v>
      </c>
      <c r="F2339" s="32">
        <v>0</v>
      </c>
      <c r="G2339" s="33">
        <f t="shared" si="36"/>
        <v>901506246.76999569</v>
      </c>
    </row>
    <row r="2340" spans="1:7" ht="21.6">
      <c r="A2340" s="30">
        <v>5</v>
      </c>
      <c r="B2340" s="30" t="s">
        <v>932</v>
      </c>
      <c r="C2340" s="30" t="s">
        <v>339</v>
      </c>
      <c r="D2340" s="30" t="s">
        <v>292</v>
      </c>
      <c r="E2340" s="31" t="s">
        <v>302</v>
      </c>
      <c r="F2340" s="30">
        <v>0</v>
      </c>
      <c r="G2340" s="33">
        <f t="shared" si="36"/>
        <v>901506246.76999569</v>
      </c>
    </row>
    <row r="2341" spans="1:7" ht="31.8">
      <c r="A2341" s="30">
        <v>2</v>
      </c>
      <c r="B2341" s="30" t="s">
        <v>932</v>
      </c>
      <c r="C2341" s="30" t="s">
        <v>360</v>
      </c>
      <c r="D2341" s="30" t="s">
        <v>292</v>
      </c>
      <c r="E2341" s="31" t="s">
        <v>302</v>
      </c>
      <c r="F2341" s="32">
        <v>0</v>
      </c>
      <c r="G2341" s="33">
        <f t="shared" si="36"/>
        <v>901506246.76999569</v>
      </c>
    </row>
    <row r="2342" spans="1:7" ht="42">
      <c r="A2342" s="30">
        <v>1</v>
      </c>
      <c r="B2342" s="30" t="s">
        <v>932</v>
      </c>
      <c r="C2342" s="30" t="s">
        <v>326</v>
      </c>
      <c r="D2342" s="30" t="s">
        <v>292</v>
      </c>
      <c r="E2342" s="31" t="s">
        <v>302</v>
      </c>
      <c r="F2342" s="32">
        <v>0</v>
      </c>
      <c r="G2342" s="33">
        <f t="shared" si="36"/>
        <v>901506246.76999569</v>
      </c>
    </row>
    <row r="2343" spans="1:7" ht="31.8">
      <c r="A2343" s="30">
        <v>2</v>
      </c>
      <c r="B2343" s="30" t="s">
        <v>932</v>
      </c>
      <c r="C2343" s="30" t="s">
        <v>360</v>
      </c>
      <c r="D2343" s="30" t="s">
        <v>292</v>
      </c>
      <c r="E2343" s="31" t="s">
        <v>302</v>
      </c>
      <c r="F2343" s="30">
        <v>0</v>
      </c>
      <c r="G2343" s="33">
        <f t="shared" si="36"/>
        <v>901506246.76999569</v>
      </c>
    </row>
    <row r="2344" spans="1:7" ht="42">
      <c r="A2344" s="30">
        <v>1</v>
      </c>
      <c r="B2344" s="30" t="s">
        <v>932</v>
      </c>
      <c r="C2344" s="30" t="s">
        <v>326</v>
      </c>
      <c r="D2344" s="30" t="s">
        <v>292</v>
      </c>
      <c r="E2344" s="31" t="s">
        <v>302</v>
      </c>
      <c r="F2344" s="32">
        <v>40188.46</v>
      </c>
      <c r="G2344" s="33">
        <f t="shared" si="36"/>
        <v>901506246.76999569</v>
      </c>
    </row>
    <row r="2345" spans="1:7" ht="31.8">
      <c r="A2345" s="30">
        <v>2</v>
      </c>
      <c r="B2345" s="30" t="s">
        <v>932</v>
      </c>
      <c r="C2345" s="30" t="s">
        <v>360</v>
      </c>
      <c r="D2345" s="30" t="s">
        <v>292</v>
      </c>
      <c r="E2345" s="31" t="s">
        <v>302</v>
      </c>
      <c r="F2345" s="32">
        <v>93553.35</v>
      </c>
      <c r="G2345" s="33">
        <f t="shared" si="36"/>
        <v>901506246.76999569</v>
      </c>
    </row>
    <row r="2346" spans="1:7" ht="31.8">
      <c r="A2346" s="30">
        <v>12</v>
      </c>
      <c r="B2346" s="30" t="s">
        <v>932</v>
      </c>
      <c r="C2346" s="30" t="s">
        <v>336</v>
      </c>
      <c r="D2346" s="30" t="s">
        <v>292</v>
      </c>
      <c r="E2346" s="31" t="s">
        <v>302</v>
      </c>
      <c r="F2346" s="32">
        <v>11775.68</v>
      </c>
      <c r="G2346" s="33">
        <f t="shared" si="36"/>
        <v>901506246.76999569</v>
      </c>
    </row>
    <row r="2347" spans="1:7" ht="31.8">
      <c r="A2347" s="30">
        <v>2</v>
      </c>
      <c r="B2347" s="30" t="s">
        <v>932</v>
      </c>
      <c r="C2347" s="30" t="s">
        <v>360</v>
      </c>
      <c r="D2347" s="30" t="s">
        <v>292</v>
      </c>
      <c r="E2347" s="31" t="s">
        <v>302</v>
      </c>
      <c r="F2347" s="32">
        <v>61783.96</v>
      </c>
      <c r="G2347" s="33">
        <f t="shared" si="36"/>
        <v>901506246.76999569</v>
      </c>
    </row>
    <row r="2348" spans="1:7" ht="42">
      <c r="A2348" s="30">
        <v>1</v>
      </c>
      <c r="B2348" s="30" t="s">
        <v>932</v>
      </c>
      <c r="C2348" s="30" t="s">
        <v>326</v>
      </c>
      <c r="D2348" s="30" t="s">
        <v>292</v>
      </c>
      <c r="E2348" s="31" t="s">
        <v>302</v>
      </c>
      <c r="F2348" s="32">
        <v>70481.679999999993</v>
      </c>
      <c r="G2348" s="33">
        <f t="shared" si="36"/>
        <v>901506246.76999569</v>
      </c>
    </row>
    <row r="2349" spans="1:7" ht="31.8">
      <c r="A2349" s="30">
        <v>8</v>
      </c>
      <c r="B2349" s="30" t="s">
        <v>932</v>
      </c>
      <c r="C2349" s="30" t="s">
        <v>335</v>
      </c>
      <c r="D2349" s="30" t="s">
        <v>292</v>
      </c>
      <c r="E2349" s="31" t="s">
        <v>302</v>
      </c>
      <c r="F2349" s="32">
        <v>7777.07</v>
      </c>
      <c r="G2349" s="33">
        <f t="shared" si="36"/>
        <v>901506246.76999569</v>
      </c>
    </row>
    <row r="2350" spans="1:7" ht="31.8">
      <c r="A2350" s="30">
        <v>8</v>
      </c>
      <c r="B2350" s="30" t="s">
        <v>932</v>
      </c>
      <c r="C2350" s="30" t="s">
        <v>335</v>
      </c>
      <c r="D2350" s="30" t="s">
        <v>292</v>
      </c>
      <c r="E2350" s="34" t="s">
        <v>302</v>
      </c>
      <c r="F2350" s="32">
        <v>7523.28</v>
      </c>
      <c r="G2350" s="33">
        <f t="shared" si="36"/>
        <v>901506246.76999569</v>
      </c>
    </row>
    <row r="2351" spans="1:7" ht="21.6">
      <c r="A2351" s="30">
        <v>6</v>
      </c>
      <c r="B2351" s="30" t="s">
        <v>932</v>
      </c>
      <c r="C2351" s="30" t="s">
        <v>357</v>
      </c>
      <c r="D2351" s="30" t="s">
        <v>292</v>
      </c>
      <c r="E2351" s="31" t="s">
        <v>302</v>
      </c>
      <c r="F2351" s="32">
        <v>7798.07</v>
      </c>
      <c r="G2351" s="33">
        <f t="shared" si="36"/>
        <v>901506246.76999569</v>
      </c>
    </row>
    <row r="2352" spans="1:7" ht="21.6">
      <c r="A2352" s="30">
        <v>15</v>
      </c>
      <c r="B2352" s="30" t="s">
        <v>933</v>
      </c>
      <c r="C2352" s="30" t="s">
        <v>345</v>
      </c>
      <c r="D2352" s="30" t="s">
        <v>292</v>
      </c>
      <c r="E2352" s="31" t="s">
        <v>327</v>
      </c>
      <c r="F2352" s="32">
        <v>0.01</v>
      </c>
      <c r="G2352" s="33">
        <f t="shared" si="36"/>
        <v>901506246.76999569</v>
      </c>
    </row>
    <row r="2353" spans="1:7" ht="31.8">
      <c r="A2353" s="30">
        <v>2</v>
      </c>
      <c r="B2353" s="30" t="s">
        <v>934</v>
      </c>
      <c r="C2353" s="30" t="s">
        <v>360</v>
      </c>
      <c r="D2353" s="30" t="s">
        <v>292</v>
      </c>
      <c r="E2353" s="31" t="s">
        <v>352</v>
      </c>
      <c r="F2353" s="32">
        <v>9223.08</v>
      </c>
      <c r="G2353" s="33">
        <f t="shared" si="36"/>
        <v>901506246.76999569</v>
      </c>
    </row>
    <row r="2354" spans="1:7" ht="62.4">
      <c r="A2354" s="30">
        <v>3</v>
      </c>
      <c r="B2354" s="30" t="s">
        <v>935</v>
      </c>
      <c r="C2354" s="30" t="s">
        <v>337</v>
      </c>
      <c r="D2354" s="30" t="s">
        <v>292</v>
      </c>
      <c r="E2354" s="31" t="s">
        <v>302</v>
      </c>
      <c r="F2354" s="32">
        <v>14690</v>
      </c>
      <c r="G2354" s="33">
        <f t="shared" si="36"/>
        <v>901506246.76999569</v>
      </c>
    </row>
    <row r="2355" spans="1:7" ht="31.8">
      <c r="A2355" s="30">
        <v>2</v>
      </c>
      <c r="B2355" s="30" t="s">
        <v>936</v>
      </c>
      <c r="C2355" s="30" t="s">
        <v>360</v>
      </c>
      <c r="D2355" s="30" t="s">
        <v>292</v>
      </c>
      <c r="E2355" s="31" t="s">
        <v>302</v>
      </c>
      <c r="F2355" s="32">
        <v>0</v>
      </c>
      <c r="G2355" s="33">
        <f t="shared" si="36"/>
        <v>901506246.76999569</v>
      </c>
    </row>
    <row r="2356" spans="1:7" ht="21.6">
      <c r="A2356" s="30">
        <v>6</v>
      </c>
      <c r="B2356" s="30" t="s">
        <v>936</v>
      </c>
      <c r="C2356" s="30" t="s">
        <v>357</v>
      </c>
      <c r="D2356" s="30" t="s">
        <v>292</v>
      </c>
      <c r="E2356" s="31" t="s">
        <v>302</v>
      </c>
      <c r="F2356" s="32">
        <v>0</v>
      </c>
      <c r="G2356" s="33">
        <f t="shared" si="36"/>
        <v>901506246.76999569</v>
      </c>
    </row>
    <row r="2357" spans="1:7" ht="31.8">
      <c r="A2357" s="30">
        <v>12</v>
      </c>
      <c r="B2357" s="30" t="s">
        <v>936</v>
      </c>
      <c r="C2357" s="30" t="s">
        <v>336</v>
      </c>
      <c r="D2357" s="30" t="s">
        <v>292</v>
      </c>
      <c r="E2357" s="31" t="s">
        <v>302</v>
      </c>
      <c r="F2357" s="32">
        <v>2094.7399999999998</v>
      </c>
      <c r="G2357" s="33">
        <f t="shared" si="36"/>
        <v>901506246.76999569</v>
      </c>
    </row>
    <row r="2358" spans="1:7" ht="31.8">
      <c r="A2358" s="30">
        <v>12</v>
      </c>
      <c r="B2358" s="30" t="s">
        <v>936</v>
      </c>
      <c r="C2358" s="30" t="s">
        <v>336</v>
      </c>
      <c r="D2358" s="30" t="s">
        <v>292</v>
      </c>
      <c r="E2358" s="31" t="s">
        <v>302</v>
      </c>
      <c r="F2358" s="32">
        <v>2560.81</v>
      </c>
      <c r="G2358" s="33">
        <f t="shared" si="36"/>
        <v>901506246.76999569</v>
      </c>
    </row>
    <row r="2359" spans="1:7" ht="31.8">
      <c r="A2359" s="30">
        <v>7</v>
      </c>
      <c r="B2359" s="30" t="s">
        <v>936</v>
      </c>
      <c r="C2359" s="30" t="s">
        <v>359</v>
      </c>
      <c r="D2359" s="30" t="s">
        <v>292</v>
      </c>
      <c r="E2359" s="31" t="s">
        <v>302</v>
      </c>
      <c r="F2359" s="32">
        <v>1638.5</v>
      </c>
      <c r="G2359" s="33">
        <f t="shared" si="36"/>
        <v>901506246.76999569</v>
      </c>
    </row>
    <row r="2360" spans="1:7" ht="31.8">
      <c r="A2360" s="30">
        <v>4</v>
      </c>
      <c r="B2360" s="30" t="s">
        <v>936</v>
      </c>
      <c r="C2360" s="30" t="s">
        <v>355</v>
      </c>
      <c r="D2360" s="30" t="s">
        <v>292</v>
      </c>
      <c r="E2360" s="31" t="s">
        <v>302</v>
      </c>
      <c r="F2360" s="32">
        <v>1638.5</v>
      </c>
      <c r="G2360" s="33">
        <f t="shared" si="36"/>
        <v>901506246.76999569</v>
      </c>
    </row>
    <row r="2361" spans="1:7" ht="31.8">
      <c r="A2361" s="30">
        <v>2</v>
      </c>
      <c r="B2361" s="30" t="s">
        <v>936</v>
      </c>
      <c r="C2361" s="30" t="s">
        <v>360</v>
      </c>
      <c r="D2361" s="30" t="s">
        <v>292</v>
      </c>
      <c r="E2361" s="31" t="s">
        <v>302</v>
      </c>
      <c r="F2361" s="32">
        <v>33900</v>
      </c>
      <c r="G2361" s="33">
        <f t="shared" si="36"/>
        <v>901506246.76999569</v>
      </c>
    </row>
    <row r="2362" spans="1:7" ht="31.8">
      <c r="A2362" s="30">
        <v>2</v>
      </c>
      <c r="B2362" s="30" t="s">
        <v>936</v>
      </c>
      <c r="C2362" s="30" t="s">
        <v>360</v>
      </c>
      <c r="D2362" s="30" t="s">
        <v>292</v>
      </c>
      <c r="E2362" s="31" t="s">
        <v>302</v>
      </c>
      <c r="F2362" s="32">
        <v>8475</v>
      </c>
      <c r="G2362" s="33">
        <f t="shared" si="36"/>
        <v>901506246.76999569</v>
      </c>
    </row>
    <row r="2363" spans="1:7" ht="31.8">
      <c r="A2363" s="30">
        <v>12</v>
      </c>
      <c r="B2363" s="30" t="s">
        <v>936</v>
      </c>
      <c r="C2363" s="30" t="s">
        <v>336</v>
      </c>
      <c r="D2363" s="30" t="s">
        <v>292</v>
      </c>
      <c r="E2363" s="31" t="s">
        <v>302</v>
      </c>
      <c r="F2363" s="32">
        <v>2463.4</v>
      </c>
      <c r="G2363" s="33">
        <f t="shared" si="36"/>
        <v>901506246.76999569</v>
      </c>
    </row>
    <row r="2364" spans="1:7" ht="31.8">
      <c r="A2364" s="30">
        <v>12</v>
      </c>
      <c r="B2364" s="30" t="s">
        <v>936</v>
      </c>
      <c r="C2364" s="30" t="s">
        <v>336</v>
      </c>
      <c r="D2364" s="30" t="s">
        <v>292</v>
      </c>
      <c r="E2364" s="31" t="s">
        <v>302</v>
      </c>
      <c r="F2364" s="32">
        <v>13786</v>
      </c>
      <c r="G2364" s="33">
        <f t="shared" si="36"/>
        <v>901506246.76999569</v>
      </c>
    </row>
    <row r="2365" spans="1:7" ht="31.8">
      <c r="A2365" s="30">
        <v>12</v>
      </c>
      <c r="B2365" s="30" t="s">
        <v>936</v>
      </c>
      <c r="C2365" s="30" t="s">
        <v>336</v>
      </c>
      <c r="D2365" s="30" t="s">
        <v>292</v>
      </c>
      <c r="E2365" s="31" t="s">
        <v>302</v>
      </c>
      <c r="F2365" s="32">
        <v>64410</v>
      </c>
      <c r="G2365" s="33">
        <f t="shared" si="36"/>
        <v>901506246.76999569</v>
      </c>
    </row>
    <row r="2366" spans="1:7" ht="31.8">
      <c r="A2366" s="30">
        <v>8</v>
      </c>
      <c r="B2366" s="30" t="s">
        <v>936</v>
      </c>
      <c r="C2366" s="30" t="s">
        <v>335</v>
      </c>
      <c r="D2366" s="30" t="s">
        <v>292</v>
      </c>
      <c r="E2366" s="31" t="s">
        <v>302</v>
      </c>
      <c r="F2366" s="32">
        <v>960.5</v>
      </c>
      <c r="G2366" s="33">
        <f t="shared" si="36"/>
        <v>901506246.76999569</v>
      </c>
    </row>
    <row r="2367" spans="1:7" ht="31.8">
      <c r="A2367" s="30">
        <v>8</v>
      </c>
      <c r="B2367" s="30" t="s">
        <v>936</v>
      </c>
      <c r="C2367" s="30" t="s">
        <v>335</v>
      </c>
      <c r="D2367" s="30" t="s">
        <v>292</v>
      </c>
      <c r="E2367" s="31" t="s">
        <v>302</v>
      </c>
      <c r="F2367" s="32">
        <v>2373</v>
      </c>
      <c r="G2367" s="33">
        <f t="shared" si="36"/>
        <v>901506246.76999569</v>
      </c>
    </row>
    <row r="2368" spans="1:7" ht="21.6">
      <c r="A2368" s="30">
        <v>3</v>
      </c>
      <c r="B2368" s="30" t="s">
        <v>936</v>
      </c>
      <c r="C2368" s="30" t="s">
        <v>337</v>
      </c>
      <c r="D2368" s="30" t="s">
        <v>292</v>
      </c>
      <c r="E2368" s="31" t="s">
        <v>302</v>
      </c>
      <c r="F2368" s="32">
        <v>1378.6</v>
      </c>
      <c r="G2368" s="33">
        <f t="shared" si="36"/>
        <v>901506246.76999569</v>
      </c>
    </row>
    <row r="2369" spans="1:7" ht="31.8">
      <c r="A2369" s="30">
        <v>8</v>
      </c>
      <c r="B2369" s="30" t="s">
        <v>936</v>
      </c>
      <c r="C2369" s="30" t="s">
        <v>335</v>
      </c>
      <c r="D2369" s="30" t="s">
        <v>292</v>
      </c>
      <c r="E2369" s="31" t="s">
        <v>302</v>
      </c>
      <c r="F2369" s="30">
        <v>1017</v>
      </c>
      <c r="G2369" s="33">
        <f t="shared" si="36"/>
        <v>901506246.76999569</v>
      </c>
    </row>
    <row r="2370" spans="1:7" ht="31.8">
      <c r="A2370" s="30">
        <v>2</v>
      </c>
      <c r="B2370" s="30" t="s">
        <v>936</v>
      </c>
      <c r="C2370" s="30" t="s">
        <v>360</v>
      </c>
      <c r="D2370" s="30" t="s">
        <v>292</v>
      </c>
      <c r="E2370" s="31" t="s">
        <v>302</v>
      </c>
      <c r="F2370" s="32">
        <v>4237.5</v>
      </c>
      <c r="G2370" s="33">
        <f t="shared" si="36"/>
        <v>901506246.76999569</v>
      </c>
    </row>
    <row r="2371" spans="1:7" ht="31.8">
      <c r="A2371" s="30">
        <v>8</v>
      </c>
      <c r="B2371" s="30" t="s">
        <v>936</v>
      </c>
      <c r="C2371" s="30" t="s">
        <v>335</v>
      </c>
      <c r="D2371" s="30" t="s">
        <v>292</v>
      </c>
      <c r="E2371" s="31" t="s">
        <v>302</v>
      </c>
      <c r="F2371" s="32">
        <v>960.5</v>
      </c>
      <c r="G2371" s="33">
        <f t="shared" ref="G2371:G2434" si="37">SUM($F$2:$F$100000)</f>
        <v>901506246.76999569</v>
      </c>
    </row>
    <row r="2372" spans="1:7" ht="31.8">
      <c r="A2372" s="30">
        <v>12</v>
      </c>
      <c r="B2372" s="30" t="s">
        <v>936</v>
      </c>
      <c r="C2372" s="30" t="s">
        <v>336</v>
      </c>
      <c r="D2372" s="30" t="s">
        <v>292</v>
      </c>
      <c r="E2372" s="31" t="s">
        <v>302</v>
      </c>
      <c r="F2372" s="32">
        <v>80795</v>
      </c>
      <c r="G2372" s="33">
        <f t="shared" si="37"/>
        <v>901506246.76999569</v>
      </c>
    </row>
    <row r="2373" spans="1:7" ht="31.8">
      <c r="A2373" s="30">
        <v>14</v>
      </c>
      <c r="B2373" s="30" t="s">
        <v>937</v>
      </c>
      <c r="C2373" s="30" t="s">
        <v>66</v>
      </c>
      <c r="D2373" s="30" t="s">
        <v>292</v>
      </c>
      <c r="E2373" s="31" t="s">
        <v>327</v>
      </c>
      <c r="F2373" s="32">
        <v>0.01</v>
      </c>
      <c r="G2373" s="33">
        <f t="shared" si="37"/>
        <v>901506246.76999569</v>
      </c>
    </row>
    <row r="2374" spans="1:7" ht="31.8">
      <c r="A2374" s="30">
        <v>14</v>
      </c>
      <c r="B2374" s="30" t="s">
        <v>937</v>
      </c>
      <c r="C2374" s="30" t="s">
        <v>66</v>
      </c>
      <c r="D2374" s="30" t="s">
        <v>292</v>
      </c>
      <c r="E2374" s="31" t="s">
        <v>327</v>
      </c>
      <c r="F2374" s="32">
        <v>0.01</v>
      </c>
      <c r="G2374" s="33">
        <f t="shared" si="37"/>
        <v>901506246.76999569</v>
      </c>
    </row>
    <row r="2375" spans="1:7" ht="31.8">
      <c r="A2375" s="30">
        <v>14</v>
      </c>
      <c r="B2375" s="30" t="s">
        <v>937</v>
      </c>
      <c r="C2375" s="30" t="s">
        <v>66</v>
      </c>
      <c r="D2375" s="30" t="s">
        <v>292</v>
      </c>
      <c r="E2375" s="31" t="s">
        <v>327</v>
      </c>
      <c r="F2375" s="32">
        <v>388.44</v>
      </c>
      <c r="G2375" s="33">
        <f t="shared" si="37"/>
        <v>901506246.76999569</v>
      </c>
    </row>
    <row r="2376" spans="1:7" ht="42">
      <c r="A2376" s="30">
        <v>1</v>
      </c>
      <c r="B2376" s="30" t="s">
        <v>937</v>
      </c>
      <c r="C2376" s="30" t="s">
        <v>326</v>
      </c>
      <c r="D2376" s="30" t="s">
        <v>292</v>
      </c>
      <c r="E2376" s="31" t="s">
        <v>327</v>
      </c>
      <c r="F2376" s="32">
        <v>0.1</v>
      </c>
      <c r="G2376" s="33">
        <f t="shared" si="37"/>
        <v>901506246.76999569</v>
      </c>
    </row>
    <row r="2377" spans="1:7" ht="31.8">
      <c r="A2377" s="30">
        <v>14</v>
      </c>
      <c r="B2377" s="30" t="s">
        <v>937</v>
      </c>
      <c r="C2377" s="30" t="s">
        <v>66</v>
      </c>
      <c r="D2377" s="30" t="s">
        <v>292</v>
      </c>
      <c r="E2377" s="31" t="s">
        <v>327</v>
      </c>
      <c r="F2377" s="32">
        <v>1669.01</v>
      </c>
      <c r="G2377" s="33">
        <f t="shared" si="37"/>
        <v>901506246.76999569</v>
      </c>
    </row>
    <row r="2378" spans="1:7">
      <c r="A2378" s="30">
        <v>5</v>
      </c>
      <c r="B2378" s="30" t="s">
        <v>937</v>
      </c>
      <c r="C2378" s="30" t="s">
        <v>339</v>
      </c>
      <c r="D2378" s="30" t="s">
        <v>292</v>
      </c>
      <c r="E2378" s="31" t="s">
        <v>327</v>
      </c>
      <c r="F2378" s="32">
        <v>1559.4</v>
      </c>
      <c r="G2378" s="33">
        <f t="shared" si="37"/>
        <v>901506246.76999569</v>
      </c>
    </row>
    <row r="2379" spans="1:7" ht="31.8">
      <c r="A2379" s="30">
        <v>14</v>
      </c>
      <c r="B2379" s="30" t="s">
        <v>937</v>
      </c>
      <c r="C2379" s="30" t="s">
        <v>66</v>
      </c>
      <c r="D2379" s="30" t="s">
        <v>292</v>
      </c>
      <c r="E2379" s="31" t="s">
        <v>327</v>
      </c>
      <c r="F2379" s="32">
        <v>1413.63</v>
      </c>
      <c r="G2379" s="33">
        <f t="shared" si="37"/>
        <v>901506246.76999569</v>
      </c>
    </row>
    <row r="2380" spans="1:7" ht="31.8">
      <c r="A2380" s="30">
        <v>7</v>
      </c>
      <c r="B2380" s="30" t="s">
        <v>937</v>
      </c>
      <c r="C2380" s="30" t="s">
        <v>359</v>
      </c>
      <c r="D2380" s="30" t="s">
        <v>292</v>
      </c>
      <c r="E2380" s="31" t="s">
        <v>327</v>
      </c>
      <c r="F2380" s="32">
        <v>4960.7</v>
      </c>
      <c r="G2380" s="33">
        <f t="shared" si="37"/>
        <v>901506246.76999569</v>
      </c>
    </row>
    <row r="2381" spans="1:7" ht="42">
      <c r="A2381" s="30">
        <v>13</v>
      </c>
      <c r="B2381" s="30" t="s">
        <v>937</v>
      </c>
      <c r="C2381" s="30" t="s">
        <v>367</v>
      </c>
      <c r="D2381" s="30" t="s">
        <v>292</v>
      </c>
      <c r="E2381" s="31" t="s">
        <v>327</v>
      </c>
      <c r="F2381" s="32">
        <v>16342.37</v>
      </c>
      <c r="G2381" s="33">
        <f t="shared" si="37"/>
        <v>901506246.76999569</v>
      </c>
    </row>
    <row r="2382" spans="1:7" ht="42">
      <c r="A2382" s="30">
        <v>1</v>
      </c>
      <c r="B2382" s="30" t="s">
        <v>937</v>
      </c>
      <c r="C2382" s="30" t="s">
        <v>326</v>
      </c>
      <c r="D2382" s="30" t="s">
        <v>292</v>
      </c>
      <c r="E2382" s="31" t="s">
        <v>327</v>
      </c>
      <c r="F2382" s="30">
        <v>45634.05</v>
      </c>
      <c r="G2382" s="33">
        <f t="shared" si="37"/>
        <v>901506246.76999569</v>
      </c>
    </row>
    <row r="2383" spans="1:7" ht="42">
      <c r="A2383" s="30">
        <v>1</v>
      </c>
      <c r="B2383" s="30" t="s">
        <v>937</v>
      </c>
      <c r="C2383" s="30" t="s">
        <v>326</v>
      </c>
      <c r="D2383" s="30" t="s">
        <v>292</v>
      </c>
      <c r="E2383" s="31" t="s">
        <v>327</v>
      </c>
      <c r="F2383" s="32">
        <v>193.23</v>
      </c>
      <c r="G2383" s="33">
        <f t="shared" si="37"/>
        <v>901506246.76999569</v>
      </c>
    </row>
    <row r="2384" spans="1:7" ht="42">
      <c r="A2384" s="30">
        <v>1</v>
      </c>
      <c r="B2384" s="30" t="s">
        <v>937</v>
      </c>
      <c r="C2384" s="30" t="s">
        <v>326</v>
      </c>
      <c r="D2384" s="30" t="s">
        <v>292</v>
      </c>
      <c r="E2384" s="31" t="s">
        <v>327</v>
      </c>
      <c r="F2384" s="30">
        <v>3778.09</v>
      </c>
      <c r="G2384" s="33">
        <f t="shared" si="37"/>
        <v>901506246.76999569</v>
      </c>
    </row>
    <row r="2385" spans="1:7" ht="42">
      <c r="A2385" s="30">
        <v>1</v>
      </c>
      <c r="B2385" s="30" t="s">
        <v>938</v>
      </c>
      <c r="C2385" s="30" t="s">
        <v>326</v>
      </c>
      <c r="D2385" s="30" t="s">
        <v>292</v>
      </c>
      <c r="E2385" s="31" t="s">
        <v>327</v>
      </c>
      <c r="F2385" s="30">
        <v>9504</v>
      </c>
      <c r="G2385" s="33">
        <f t="shared" si="37"/>
        <v>901506246.76999569</v>
      </c>
    </row>
    <row r="2386" spans="1:7" ht="42">
      <c r="A2386" s="30">
        <v>1</v>
      </c>
      <c r="B2386" s="30" t="s">
        <v>938</v>
      </c>
      <c r="C2386" s="30" t="s">
        <v>326</v>
      </c>
      <c r="D2386" s="30" t="s">
        <v>292</v>
      </c>
      <c r="E2386" s="31" t="s">
        <v>327</v>
      </c>
      <c r="F2386" s="32">
        <v>9504</v>
      </c>
      <c r="G2386" s="33">
        <f t="shared" si="37"/>
        <v>901506246.76999569</v>
      </c>
    </row>
    <row r="2387" spans="1:7" ht="42">
      <c r="A2387" s="30">
        <v>17</v>
      </c>
      <c r="B2387" s="30" t="s">
        <v>939</v>
      </c>
      <c r="C2387" s="30" t="s">
        <v>333</v>
      </c>
      <c r="D2387" s="30" t="s">
        <v>292</v>
      </c>
      <c r="E2387" s="31" t="s">
        <v>327</v>
      </c>
      <c r="F2387" s="32">
        <v>0</v>
      </c>
      <c r="G2387" s="33">
        <f t="shared" si="37"/>
        <v>901506246.76999569</v>
      </c>
    </row>
    <row r="2388" spans="1:7" ht="31.8">
      <c r="A2388" s="30">
        <v>12</v>
      </c>
      <c r="B2388" s="30" t="s">
        <v>939</v>
      </c>
      <c r="C2388" s="30" t="s">
        <v>336</v>
      </c>
      <c r="D2388" s="30" t="s">
        <v>292</v>
      </c>
      <c r="E2388" s="31" t="s">
        <v>302</v>
      </c>
      <c r="F2388" s="32">
        <v>17521.8</v>
      </c>
      <c r="G2388" s="33">
        <f t="shared" si="37"/>
        <v>901506246.76999569</v>
      </c>
    </row>
    <row r="2389" spans="1:7" ht="31.8">
      <c r="A2389" s="30">
        <v>1000028</v>
      </c>
      <c r="B2389" s="30" t="s">
        <v>940</v>
      </c>
      <c r="C2389" s="30" t="s">
        <v>493</v>
      </c>
      <c r="D2389" s="30" t="s">
        <v>292</v>
      </c>
      <c r="E2389" s="31" t="s">
        <v>293</v>
      </c>
      <c r="F2389" s="32">
        <v>2861.6</v>
      </c>
      <c r="G2389" s="33">
        <f t="shared" si="37"/>
        <v>901506246.76999569</v>
      </c>
    </row>
    <row r="2390" spans="1:7" ht="31.8">
      <c r="A2390" s="30">
        <v>5</v>
      </c>
      <c r="B2390" s="30" t="s">
        <v>940</v>
      </c>
      <c r="C2390" s="30" t="s">
        <v>339</v>
      </c>
      <c r="D2390" s="30" t="s">
        <v>292</v>
      </c>
      <c r="E2390" s="31" t="s">
        <v>352</v>
      </c>
      <c r="F2390" s="32">
        <v>28225.42</v>
      </c>
      <c r="G2390" s="33">
        <f t="shared" si="37"/>
        <v>901506246.76999569</v>
      </c>
    </row>
    <row r="2391" spans="1:7" ht="31.8">
      <c r="A2391" s="30">
        <v>5</v>
      </c>
      <c r="B2391" s="30" t="s">
        <v>940</v>
      </c>
      <c r="C2391" s="30" t="s">
        <v>339</v>
      </c>
      <c r="D2391" s="30" t="s">
        <v>292</v>
      </c>
      <c r="E2391" s="31" t="s">
        <v>352</v>
      </c>
      <c r="F2391" s="30">
        <v>9793.27</v>
      </c>
      <c r="G2391" s="33">
        <f t="shared" si="37"/>
        <v>901506246.76999569</v>
      </c>
    </row>
    <row r="2392" spans="1:7" ht="31.8">
      <c r="A2392" s="30">
        <v>77</v>
      </c>
      <c r="B2392" s="30" t="s">
        <v>940</v>
      </c>
      <c r="C2392" s="30" t="s">
        <v>331</v>
      </c>
      <c r="D2392" s="30" t="s">
        <v>292</v>
      </c>
      <c r="E2392" s="31" t="s">
        <v>299</v>
      </c>
      <c r="F2392" s="32">
        <v>15464.32</v>
      </c>
      <c r="G2392" s="33">
        <f t="shared" si="37"/>
        <v>901506246.76999569</v>
      </c>
    </row>
    <row r="2393" spans="1:7" ht="31.8">
      <c r="A2393" s="30">
        <v>77</v>
      </c>
      <c r="B2393" s="30" t="s">
        <v>940</v>
      </c>
      <c r="C2393" s="30" t="s">
        <v>331</v>
      </c>
      <c r="D2393" s="30" t="s">
        <v>292</v>
      </c>
      <c r="E2393" s="31" t="s">
        <v>299</v>
      </c>
      <c r="F2393" s="32">
        <v>29421</v>
      </c>
      <c r="G2393" s="33">
        <f t="shared" si="37"/>
        <v>901506246.76999569</v>
      </c>
    </row>
    <row r="2394" spans="1:7" ht="31.8">
      <c r="A2394" s="30">
        <v>14</v>
      </c>
      <c r="B2394" s="30" t="s">
        <v>940</v>
      </c>
      <c r="C2394" s="30" t="s">
        <v>66</v>
      </c>
      <c r="D2394" s="30" t="s">
        <v>292</v>
      </c>
      <c r="E2394" s="31" t="s">
        <v>293</v>
      </c>
      <c r="F2394" s="32">
        <v>2520</v>
      </c>
      <c r="G2394" s="33">
        <f t="shared" si="37"/>
        <v>901506246.76999569</v>
      </c>
    </row>
    <row r="2395" spans="1:7" ht="31.8">
      <c r="A2395" s="30">
        <v>14</v>
      </c>
      <c r="B2395" s="30" t="s">
        <v>940</v>
      </c>
      <c r="C2395" s="30" t="s">
        <v>66</v>
      </c>
      <c r="D2395" s="30" t="s">
        <v>292</v>
      </c>
      <c r="E2395" s="31" t="s">
        <v>293</v>
      </c>
      <c r="F2395" s="32">
        <v>10505.25</v>
      </c>
      <c r="G2395" s="33">
        <f t="shared" si="37"/>
        <v>901506246.76999569</v>
      </c>
    </row>
    <row r="2396" spans="1:7" ht="31.8">
      <c r="A2396" s="30">
        <v>14</v>
      </c>
      <c r="B2396" s="30" t="s">
        <v>940</v>
      </c>
      <c r="C2396" s="30" t="s">
        <v>66</v>
      </c>
      <c r="D2396" s="30" t="s">
        <v>292</v>
      </c>
      <c r="E2396" s="31" t="s">
        <v>293</v>
      </c>
      <c r="F2396" s="32">
        <v>2100</v>
      </c>
      <c r="G2396" s="33">
        <f t="shared" si="37"/>
        <v>901506246.76999569</v>
      </c>
    </row>
    <row r="2397" spans="1:7" ht="31.8">
      <c r="A2397" s="30">
        <v>14</v>
      </c>
      <c r="B2397" s="30" t="s">
        <v>940</v>
      </c>
      <c r="C2397" s="30" t="s">
        <v>66</v>
      </c>
      <c r="D2397" s="30" t="s">
        <v>292</v>
      </c>
      <c r="E2397" s="31" t="s">
        <v>293</v>
      </c>
      <c r="F2397" s="32">
        <v>315</v>
      </c>
      <c r="G2397" s="33">
        <f t="shared" si="37"/>
        <v>901506246.76999569</v>
      </c>
    </row>
    <row r="2398" spans="1:7" ht="31.8">
      <c r="A2398" s="30">
        <v>14</v>
      </c>
      <c r="B2398" s="30" t="s">
        <v>940</v>
      </c>
      <c r="C2398" s="30" t="s">
        <v>66</v>
      </c>
      <c r="D2398" s="30" t="s">
        <v>292</v>
      </c>
      <c r="E2398" s="31" t="s">
        <v>293</v>
      </c>
      <c r="F2398" s="32">
        <v>3664.5</v>
      </c>
      <c r="G2398" s="33">
        <f t="shared" si="37"/>
        <v>901506246.76999569</v>
      </c>
    </row>
    <row r="2399" spans="1:7" ht="31.8">
      <c r="A2399" s="30">
        <v>16</v>
      </c>
      <c r="B2399" s="30" t="s">
        <v>940</v>
      </c>
      <c r="C2399" s="30" t="s">
        <v>68</v>
      </c>
      <c r="D2399" s="30" t="s">
        <v>292</v>
      </c>
      <c r="E2399" s="31" t="s">
        <v>293</v>
      </c>
      <c r="F2399" s="32">
        <v>12600</v>
      </c>
      <c r="G2399" s="33">
        <f t="shared" si="37"/>
        <v>901506246.76999569</v>
      </c>
    </row>
    <row r="2400" spans="1:7" ht="31.8">
      <c r="A2400" s="30">
        <v>16</v>
      </c>
      <c r="B2400" s="30" t="s">
        <v>940</v>
      </c>
      <c r="C2400" s="30" t="s">
        <v>68</v>
      </c>
      <c r="D2400" s="30" t="s">
        <v>292</v>
      </c>
      <c r="E2400" s="31" t="s">
        <v>293</v>
      </c>
      <c r="F2400" s="32">
        <v>12600</v>
      </c>
      <c r="G2400" s="33">
        <f t="shared" si="37"/>
        <v>901506246.76999569</v>
      </c>
    </row>
    <row r="2401" spans="1:7" ht="31.8">
      <c r="A2401" s="30">
        <v>15</v>
      </c>
      <c r="B2401" s="30" t="s">
        <v>940</v>
      </c>
      <c r="C2401" s="30" t="s">
        <v>345</v>
      </c>
      <c r="D2401" s="30" t="s">
        <v>292</v>
      </c>
      <c r="E2401" s="31" t="s">
        <v>293</v>
      </c>
      <c r="F2401" s="32">
        <v>11117.57</v>
      </c>
      <c r="G2401" s="33">
        <f t="shared" si="37"/>
        <v>901506246.76999569</v>
      </c>
    </row>
    <row r="2402" spans="1:7" ht="31.8">
      <c r="A2402" s="30">
        <v>14</v>
      </c>
      <c r="B2402" s="30" t="s">
        <v>940</v>
      </c>
      <c r="C2402" s="30" t="s">
        <v>66</v>
      </c>
      <c r="D2402" s="30" t="s">
        <v>292</v>
      </c>
      <c r="E2402" s="31" t="s">
        <v>352</v>
      </c>
      <c r="F2402" s="32">
        <v>22680</v>
      </c>
      <c r="G2402" s="33">
        <f t="shared" si="37"/>
        <v>901506246.76999569</v>
      </c>
    </row>
    <row r="2403" spans="1:7" ht="31.8">
      <c r="A2403" s="30">
        <v>14</v>
      </c>
      <c r="B2403" s="30" t="s">
        <v>940</v>
      </c>
      <c r="C2403" s="30" t="s">
        <v>66</v>
      </c>
      <c r="D2403" s="30" t="s">
        <v>292</v>
      </c>
      <c r="E2403" s="31" t="s">
        <v>352</v>
      </c>
      <c r="F2403" s="30">
        <v>28291.25</v>
      </c>
      <c r="G2403" s="33">
        <f t="shared" si="37"/>
        <v>901506246.76999569</v>
      </c>
    </row>
    <row r="2404" spans="1:7" ht="31.8">
      <c r="A2404" s="30">
        <v>15</v>
      </c>
      <c r="B2404" s="30" t="s">
        <v>940</v>
      </c>
      <c r="C2404" s="30" t="s">
        <v>345</v>
      </c>
      <c r="D2404" s="30" t="s">
        <v>292</v>
      </c>
      <c r="E2404" s="31" t="s">
        <v>352</v>
      </c>
      <c r="F2404" s="32">
        <v>33156.449999999997</v>
      </c>
      <c r="G2404" s="33">
        <f t="shared" si="37"/>
        <v>901506246.76999569</v>
      </c>
    </row>
    <row r="2405" spans="1:7" ht="31.8">
      <c r="A2405" s="30">
        <v>15</v>
      </c>
      <c r="B2405" s="30" t="s">
        <v>940</v>
      </c>
      <c r="C2405" s="30" t="s">
        <v>345</v>
      </c>
      <c r="D2405" s="30" t="s">
        <v>292</v>
      </c>
      <c r="E2405" s="31" t="s">
        <v>352</v>
      </c>
      <c r="F2405" s="32">
        <v>37797.910000000003</v>
      </c>
      <c r="G2405" s="33">
        <f t="shared" si="37"/>
        <v>901506246.76999569</v>
      </c>
    </row>
    <row r="2406" spans="1:7" ht="31.8">
      <c r="A2406" s="30">
        <v>15</v>
      </c>
      <c r="B2406" s="30" t="s">
        <v>940</v>
      </c>
      <c r="C2406" s="30" t="s">
        <v>345</v>
      </c>
      <c r="D2406" s="30" t="s">
        <v>292</v>
      </c>
      <c r="E2406" s="31" t="s">
        <v>352</v>
      </c>
      <c r="F2406" s="32">
        <v>27263.040000000001</v>
      </c>
      <c r="G2406" s="33">
        <f t="shared" si="37"/>
        <v>901506246.76999569</v>
      </c>
    </row>
    <row r="2407" spans="1:7" ht="31.8">
      <c r="A2407" s="30">
        <v>14</v>
      </c>
      <c r="B2407" s="30" t="s">
        <v>940</v>
      </c>
      <c r="C2407" s="30" t="s">
        <v>66</v>
      </c>
      <c r="D2407" s="30" t="s">
        <v>292</v>
      </c>
      <c r="E2407" s="31" t="s">
        <v>352</v>
      </c>
      <c r="F2407" s="32">
        <v>21204.75</v>
      </c>
      <c r="G2407" s="33">
        <f t="shared" si="37"/>
        <v>901506246.76999569</v>
      </c>
    </row>
    <row r="2408" spans="1:7" ht="31.8">
      <c r="A2408" s="30">
        <v>15</v>
      </c>
      <c r="B2408" s="30" t="s">
        <v>940</v>
      </c>
      <c r="C2408" s="30" t="s">
        <v>345</v>
      </c>
      <c r="D2408" s="30" t="s">
        <v>292</v>
      </c>
      <c r="E2408" s="31" t="s">
        <v>352</v>
      </c>
      <c r="F2408" s="32">
        <v>33780.07</v>
      </c>
      <c r="G2408" s="33">
        <f t="shared" si="37"/>
        <v>901506246.76999569</v>
      </c>
    </row>
    <row r="2409" spans="1:7" ht="31.8">
      <c r="A2409" s="30">
        <v>15</v>
      </c>
      <c r="B2409" s="30" t="s">
        <v>940</v>
      </c>
      <c r="C2409" s="30" t="s">
        <v>345</v>
      </c>
      <c r="D2409" s="30" t="s">
        <v>292</v>
      </c>
      <c r="E2409" s="31" t="s">
        <v>352</v>
      </c>
      <c r="F2409" s="32">
        <v>34056.75</v>
      </c>
      <c r="G2409" s="33">
        <f t="shared" si="37"/>
        <v>901506246.76999569</v>
      </c>
    </row>
    <row r="2410" spans="1:7" ht="31.8">
      <c r="A2410" s="30">
        <v>15</v>
      </c>
      <c r="B2410" s="30" t="s">
        <v>940</v>
      </c>
      <c r="C2410" s="30" t="s">
        <v>345</v>
      </c>
      <c r="D2410" s="30" t="s">
        <v>292</v>
      </c>
      <c r="E2410" s="34" t="s">
        <v>352</v>
      </c>
      <c r="F2410" s="32">
        <v>28593.07</v>
      </c>
      <c r="G2410" s="33">
        <f t="shared" si="37"/>
        <v>901506246.76999569</v>
      </c>
    </row>
    <row r="2411" spans="1:7" ht="31.8">
      <c r="A2411" s="30">
        <v>14</v>
      </c>
      <c r="B2411" s="30" t="s">
        <v>940</v>
      </c>
      <c r="C2411" s="30" t="s">
        <v>66</v>
      </c>
      <c r="D2411" s="30" t="s">
        <v>292</v>
      </c>
      <c r="E2411" s="34" t="s">
        <v>293</v>
      </c>
      <c r="F2411" s="30">
        <v>4536</v>
      </c>
      <c r="G2411" s="33">
        <f t="shared" si="37"/>
        <v>901506246.76999569</v>
      </c>
    </row>
    <row r="2412" spans="1:7" ht="31.8">
      <c r="A2412" s="30">
        <v>14</v>
      </c>
      <c r="B2412" s="30" t="s">
        <v>940</v>
      </c>
      <c r="C2412" s="30" t="s">
        <v>66</v>
      </c>
      <c r="D2412" s="30" t="s">
        <v>292</v>
      </c>
      <c r="E2412" s="34" t="s">
        <v>293</v>
      </c>
      <c r="F2412" s="32">
        <v>997.5</v>
      </c>
      <c r="G2412" s="33">
        <f t="shared" si="37"/>
        <v>901506246.76999569</v>
      </c>
    </row>
    <row r="2413" spans="1:7" ht="31.8">
      <c r="A2413" s="30">
        <v>14</v>
      </c>
      <c r="B2413" s="30" t="s">
        <v>940</v>
      </c>
      <c r="C2413" s="30" t="s">
        <v>66</v>
      </c>
      <c r="D2413" s="30" t="s">
        <v>292</v>
      </c>
      <c r="E2413" s="31" t="s">
        <v>293</v>
      </c>
      <c r="F2413" s="30">
        <v>315</v>
      </c>
      <c r="G2413" s="33">
        <f t="shared" si="37"/>
        <v>901506246.76999569</v>
      </c>
    </row>
    <row r="2414" spans="1:7" ht="31.8">
      <c r="A2414" s="30">
        <v>14</v>
      </c>
      <c r="B2414" s="30" t="s">
        <v>940</v>
      </c>
      <c r="C2414" s="30" t="s">
        <v>66</v>
      </c>
      <c r="D2414" s="30" t="s">
        <v>292</v>
      </c>
      <c r="E2414" s="31" t="s">
        <v>293</v>
      </c>
      <c r="F2414" s="32">
        <v>672</v>
      </c>
      <c r="G2414" s="33">
        <f t="shared" si="37"/>
        <v>901506246.76999569</v>
      </c>
    </row>
    <row r="2415" spans="1:7" ht="31.8">
      <c r="A2415" s="30">
        <v>19</v>
      </c>
      <c r="B2415" s="30" t="s">
        <v>940</v>
      </c>
      <c r="C2415" s="30" t="s">
        <v>373</v>
      </c>
      <c r="D2415" s="30" t="s">
        <v>292</v>
      </c>
      <c r="E2415" s="31" t="s">
        <v>293</v>
      </c>
      <c r="F2415" s="30">
        <v>3491.25</v>
      </c>
      <c r="G2415" s="33">
        <f t="shared" si="37"/>
        <v>901506246.76999569</v>
      </c>
    </row>
    <row r="2416" spans="1:7" ht="31.8">
      <c r="A2416" s="30">
        <v>19</v>
      </c>
      <c r="B2416" s="30" t="s">
        <v>940</v>
      </c>
      <c r="C2416" s="30" t="s">
        <v>373</v>
      </c>
      <c r="D2416" s="30" t="s">
        <v>292</v>
      </c>
      <c r="E2416" s="31" t="s">
        <v>293</v>
      </c>
      <c r="F2416" s="32">
        <v>7612.5</v>
      </c>
      <c r="G2416" s="33">
        <f t="shared" si="37"/>
        <v>901506246.76999569</v>
      </c>
    </row>
    <row r="2417" spans="1:7" ht="31.8">
      <c r="A2417" s="30">
        <v>19</v>
      </c>
      <c r="B2417" s="30" t="s">
        <v>940</v>
      </c>
      <c r="C2417" s="30" t="s">
        <v>373</v>
      </c>
      <c r="D2417" s="30" t="s">
        <v>292</v>
      </c>
      <c r="E2417" s="31" t="s">
        <v>293</v>
      </c>
      <c r="F2417" s="32">
        <v>20107.5</v>
      </c>
      <c r="G2417" s="33">
        <f t="shared" si="37"/>
        <v>901506246.76999569</v>
      </c>
    </row>
    <row r="2418" spans="1:7" ht="31.8">
      <c r="A2418" s="30">
        <v>14</v>
      </c>
      <c r="B2418" s="30" t="s">
        <v>940</v>
      </c>
      <c r="C2418" s="30" t="s">
        <v>66</v>
      </c>
      <c r="D2418" s="30" t="s">
        <v>292</v>
      </c>
      <c r="E2418" s="31" t="s">
        <v>352</v>
      </c>
      <c r="F2418" s="32">
        <v>16847.25</v>
      </c>
      <c r="G2418" s="33">
        <f t="shared" si="37"/>
        <v>901506246.76999569</v>
      </c>
    </row>
    <row r="2419" spans="1:7" ht="31.8">
      <c r="A2419" s="30">
        <v>15</v>
      </c>
      <c r="B2419" s="30" t="s">
        <v>940</v>
      </c>
      <c r="C2419" s="30" t="s">
        <v>345</v>
      </c>
      <c r="D2419" s="30" t="s">
        <v>292</v>
      </c>
      <c r="E2419" s="31" t="s">
        <v>352</v>
      </c>
      <c r="F2419" s="32">
        <v>25100.25</v>
      </c>
      <c r="G2419" s="33">
        <f t="shared" si="37"/>
        <v>901506246.76999569</v>
      </c>
    </row>
    <row r="2420" spans="1:7" ht="42">
      <c r="A2420" s="30">
        <v>17</v>
      </c>
      <c r="B2420" s="30" t="s">
        <v>940</v>
      </c>
      <c r="C2420" s="30" t="s">
        <v>333</v>
      </c>
      <c r="D2420" s="30" t="s">
        <v>292</v>
      </c>
      <c r="E2420" s="31" t="s">
        <v>352</v>
      </c>
      <c r="F2420" s="32">
        <v>49738.5</v>
      </c>
      <c r="G2420" s="33">
        <f t="shared" si="37"/>
        <v>901506246.76999569</v>
      </c>
    </row>
    <row r="2421" spans="1:7" ht="31.8">
      <c r="A2421" s="30">
        <v>15</v>
      </c>
      <c r="B2421" s="30" t="s">
        <v>940</v>
      </c>
      <c r="C2421" s="30" t="s">
        <v>345</v>
      </c>
      <c r="D2421" s="30" t="s">
        <v>292</v>
      </c>
      <c r="E2421" s="31" t="s">
        <v>352</v>
      </c>
      <c r="F2421" s="32">
        <v>29715</v>
      </c>
      <c r="G2421" s="33">
        <f t="shared" si="37"/>
        <v>901506246.76999569</v>
      </c>
    </row>
    <row r="2422" spans="1:7" ht="31.8">
      <c r="A2422" s="30">
        <v>15</v>
      </c>
      <c r="B2422" s="30" t="s">
        <v>940</v>
      </c>
      <c r="C2422" s="30" t="s">
        <v>345</v>
      </c>
      <c r="D2422" s="30" t="s">
        <v>292</v>
      </c>
      <c r="E2422" s="31" t="s">
        <v>352</v>
      </c>
      <c r="F2422" s="32">
        <v>10074.75</v>
      </c>
      <c r="G2422" s="33">
        <f t="shared" si="37"/>
        <v>901506246.76999569</v>
      </c>
    </row>
    <row r="2423" spans="1:7" ht="31.8">
      <c r="A2423" s="30">
        <v>64</v>
      </c>
      <c r="B2423" s="30" t="s">
        <v>940</v>
      </c>
      <c r="C2423" s="30" t="s">
        <v>365</v>
      </c>
      <c r="D2423" s="30" t="s">
        <v>292</v>
      </c>
      <c r="E2423" s="31" t="s">
        <v>352</v>
      </c>
      <c r="F2423" s="32">
        <v>7832.48</v>
      </c>
      <c r="G2423" s="33">
        <f t="shared" si="37"/>
        <v>901506246.76999569</v>
      </c>
    </row>
    <row r="2424" spans="1:7" ht="42">
      <c r="A2424" s="30">
        <v>17</v>
      </c>
      <c r="B2424" s="30" t="s">
        <v>940</v>
      </c>
      <c r="C2424" s="30" t="s">
        <v>333</v>
      </c>
      <c r="D2424" s="30" t="s">
        <v>292</v>
      </c>
      <c r="E2424" s="31" t="s">
        <v>352</v>
      </c>
      <c r="F2424" s="32">
        <v>20865.599999999999</v>
      </c>
      <c r="G2424" s="33">
        <f t="shared" si="37"/>
        <v>901506246.76999569</v>
      </c>
    </row>
    <row r="2425" spans="1:7" ht="31.8">
      <c r="A2425" s="30">
        <v>5</v>
      </c>
      <c r="B2425" s="30" t="s">
        <v>940</v>
      </c>
      <c r="C2425" s="30" t="s">
        <v>339</v>
      </c>
      <c r="D2425" s="30" t="s">
        <v>292</v>
      </c>
      <c r="E2425" s="31" t="s">
        <v>352</v>
      </c>
      <c r="F2425" s="32">
        <v>61004.36</v>
      </c>
      <c r="G2425" s="33">
        <f t="shared" si="37"/>
        <v>901506246.76999569</v>
      </c>
    </row>
    <row r="2426" spans="1:7" ht="31.8">
      <c r="A2426" s="30">
        <v>10</v>
      </c>
      <c r="B2426" s="30" t="s">
        <v>940</v>
      </c>
      <c r="C2426" s="30" t="s">
        <v>454</v>
      </c>
      <c r="D2426" s="30" t="s">
        <v>292</v>
      </c>
      <c r="E2426" s="31" t="s">
        <v>352</v>
      </c>
      <c r="F2426" s="32">
        <v>20933.32</v>
      </c>
      <c r="G2426" s="33">
        <f t="shared" si="37"/>
        <v>901506246.76999569</v>
      </c>
    </row>
    <row r="2427" spans="1:7" ht="31.8">
      <c r="A2427" s="30">
        <v>10</v>
      </c>
      <c r="B2427" s="30" t="s">
        <v>940</v>
      </c>
      <c r="C2427" s="30" t="s">
        <v>454</v>
      </c>
      <c r="D2427" s="30" t="s">
        <v>292</v>
      </c>
      <c r="E2427" s="31" t="s">
        <v>352</v>
      </c>
      <c r="F2427" s="32">
        <v>18366.439999999999</v>
      </c>
      <c r="G2427" s="33">
        <f t="shared" si="37"/>
        <v>901506246.76999569</v>
      </c>
    </row>
    <row r="2428" spans="1:7" ht="31.8">
      <c r="A2428" s="30">
        <v>5</v>
      </c>
      <c r="B2428" s="30" t="s">
        <v>940</v>
      </c>
      <c r="C2428" s="30" t="s">
        <v>339</v>
      </c>
      <c r="D2428" s="30" t="s">
        <v>292</v>
      </c>
      <c r="E2428" s="31" t="s">
        <v>352</v>
      </c>
      <c r="F2428" s="32">
        <v>14932.5</v>
      </c>
      <c r="G2428" s="33">
        <f t="shared" si="37"/>
        <v>901506246.76999569</v>
      </c>
    </row>
    <row r="2429" spans="1:7" ht="31.8">
      <c r="A2429" s="30">
        <v>10</v>
      </c>
      <c r="B2429" s="30" t="s">
        <v>940</v>
      </c>
      <c r="C2429" s="30" t="s">
        <v>454</v>
      </c>
      <c r="D2429" s="30" t="s">
        <v>292</v>
      </c>
      <c r="E2429" s="31" t="s">
        <v>352</v>
      </c>
      <c r="F2429" s="32">
        <v>18453.490000000002</v>
      </c>
      <c r="G2429" s="33">
        <f t="shared" si="37"/>
        <v>901506246.76999569</v>
      </c>
    </row>
    <row r="2430" spans="1:7" ht="31.8">
      <c r="A2430" s="30">
        <v>5</v>
      </c>
      <c r="B2430" s="30" t="s">
        <v>940</v>
      </c>
      <c r="C2430" s="30" t="s">
        <v>339</v>
      </c>
      <c r="D2430" s="30" t="s">
        <v>292</v>
      </c>
      <c r="E2430" s="31" t="s">
        <v>352</v>
      </c>
      <c r="F2430" s="32">
        <v>29242.5</v>
      </c>
      <c r="G2430" s="33">
        <f t="shared" si="37"/>
        <v>901506246.76999569</v>
      </c>
    </row>
    <row r="2431" spans="1:7" ht="42">
      <c r="A2431" s="30">
        <v>13</v>
      </c>
      <c r="B2431" s="30" t="s">
        <v>940</v>
      </c>
      <c r="C2431" s="30" t="s">
        <v>367</v>
      </c>
      <c r="D2431" s="30" t="s">
        <v>292</v>
      </c>
      <c r="E2431" s="31" t="s">
        <v>352</v>
      </c>
      <c r="F2431" s="32">
        <v>24530.76</v>
      </c>
      <c r="G2431" s="33">
        <f t="shared" si="37"/>
        <v>901506246.76999569</v>
      </c>
    </row>
    <row r="2432" spans="1:7" ht="42">
      <c r="A2432" s="30">
        <v>13</v>
      </c>
      <c r="B2432" s="30" t="s">
        <v>940</v>
      </c>
      <c r="C2432" s="30" t="s">
        <v>367</v>
      </c>
      <c r="D2432" s="30" t="s">
        <v>292</v>
      </c>
      <c r="E2432" s="31" t="s">
        <v>352</v>
      </c>
      <c r="F2432" s="32">
        <v>29839.89</v>
      </c>
      <c r="G2432" s="33">
        <f t="shared" si="37"/>
        <v>901506246.76999569</v>
      </c>
    </row>
    <row r="2433" spans="1:7" ht="31.8">
      <c r="A2433" s="30">
        <v>7</v>
      </c>
      <c r="B2433" s="30" t="s">
        <v>940</v>
      </c>
      <c r="C2433" s="30" t="s">
        <v>359</v>
      </c>
      <c r="D2433" s="30" t="s">
        <v>292</v>
      </c>
      <c r="E2433" s="34" t="s">
        <v>352</v>
      </c>
      <c r="F2433" s="32">
        <v>35774.03</v>
      </c>
      <c r="G2433" s="33">
        <f t="shared" si="37"/>
        <v>901506246.76999569</v>
      </c>
    </row>
    <row r="2434" spans="1:7" ht="31.8">
      <c r="A2434" s="30">
        <v>4</v>
      </c>
      <c r="B2434" s="30" t="s">
        <v>940</v>
      </c>
      <c r="C2434" s="30" t="s">
        <v>355</v>
      </c>
      <c r="D2434" s="30" t="s">
        <v>292</v>
      </c>
      <c r="E2434" s="31" t="s">
        <v>352</v>
      </c>
      <c r="F2434" s="32">
        <v>32325</v>
      </c>
      <c r="G2434" s="33">
        <f t="shared" si="37"/>
        <v>901506246.76999569</v>
      </c>
    </row>
    <row r="2435" spans="1:7" ht="31.8">
      <c r="A2435" s="30">
        <v>8</v>
      </c>
      <c r="B2435" s="30" t="s">
        <v>940</v>
      </c>
      <c r="C2435" s="30" t="s">
        <v>335</v>
      </c>
      <c r="D2435" s="30" t="s">
        <v>292</v>
      </c>
      <c r="E2435" s="31" t="s">
        <v>352</v>
      </c>
      <c r="F2435" s="32">
        <v>68813.38</v>
      </c>
      <c r="G2435" s="33">
        <f t="shared" ref="G2435:G2498" si="38">SUM($F$2:$F$100000)</f>
        <v>901506246.76999569</v>
      </c>
    </row>
    <row r="2436" spans="1:7" ht="31.8">
      <c r="A2436" s="30">
        <v>6</v>
      </c>
      <c r="B2436" s="30" t="s">
        <v>940</v>
      </c>
      <c r="C2436" s="30" t="s">
        <v>357</v>
      </c>
      <c r="D2436" s="30" t="s">
        <v>292</v>
      </c>
      <c r="E2436" s="31" t="s">
        <v>352</v>
      </c>
      <c r="F2436" s="32">
        <v>9852.5</v>
      </c>
      <c r="G2436" s="33">
        <f t="shared" si="38"/>
        <v>901506246.76999569</v>
      </c>
    </row>
    <row r="2437" spans="1:7" ht="42">
      <c r="A2437" s="30">
        <v>17</v>
      </c>
      <c r="B2437" s="30" t="s">
        <v>940</v>
      </c>
      <c r="C2437" s="30" t="s">
        <v>333</v>
      </c>
      <c r="D2437" s="30" t="s">
        <v>292</v>
      </c>
      <c r="E2437" s="31" t="s">
        <v>352</v>
      </c>
      <c r="F2437" s="32">
        <v>24281.25</v>
      </c>
      <c r="G2437" s="33">
        <f t="shared" si="38"/>
        <v>901506246.76999569</v>
      </c>
    </row>
    <row r="2438" spans="1:7" ht="31.8">
      <c r="A2438" s="30">
        <v>7</v>
      </c>
      <c r="B2438" s="30" t="s">
        <v>940</v>
      </c>
      <c r="C2438" s="30" t="s">
        <v>359</v>
      </c>
      <c r="D2438" s="30" t="s">
        <v>292</v>
      </c>
      <c r="E2438" s="31" t="s">
        <v>352</v>
      </c>
      <c r="F2438" s="32">
        <v>30436.87</v>
      </c>
      <c r="G2438" s="33">
        <f t="shared" si="38"/>
        <v>901506246.76999569</v>
      </c>
    </row>
    <row r="2439" spans="1:7" ht="31.8">
      <c r="A2439" s="30">
        <v>6</v>
      </c>
      <c r="B2439" s="30" t="s">
        <v>940</v>
      </c>
      <c r="C2439" s="30" t="s">
        <v>357</v>
      </c>
      <c r="D2439" s="30" t="s">
        <v>292</v>
      </c>
      <c r="E2439" s="31" t="s">
        <v>352</v>
      </c>
      <c r="F2439" s="30">
        <v>9922.5</v>
      </c>
      <c r="G2439" s="33">
        <f t="shared" si="38"/>
        <v>901506246.76999569</v>
      </c>
    </row>
    <row r="2440" spans="1:7" ht="31.8">
      <c r="A2440" s="30">
        <v>10</v>
      </c>
      <c r="B2440" s="30" t="s">
        <v>940</v>
      </c>
      <c r="C2440" s="30" t="s">
        <v>454</v>
      </c>
      <c r="D2440" s="30" t="s">
        <v>292</v>
      </c>
      <c r="E2440" s="31" t="s">
        <v>352</v>
      </c>
      <c r="F2440" s="32">
        <v>34998.93</v>
      </c>
      <c r="G2440" s="33">
        <f t="shared" si="38"/>
        <v>901506246.76999569</v>
      </c>
    </row>
    <row r="2441" spans="1:7" ht="31.8">
      <c r="A2441" s="30">
        <v>5</v>
      </c>
      <c r="B2441" s="30" t="s">
        <v>940</v>
      </c>
      <c r="C2441" s="30" t="s">
        <v>339</v>
      </c>
      <c r="D2441" s="30" t="s">
        <v>292</v>
      </c>
      <c r="E2441" s="31" t="s">
        <v>352</v>
      </c>
      <c r="F2441" s="32">
        <v>43057.74</v>
      </c>
      <c r="G2441" s="33">
        <f t="shared" si="38"/>
        <v>901506246.76999569</v>
      </c>
    </row>
    <row r="2442" spans="1:7" ht="42">
      <c r="A2442" s="30">
        <v>13</v>
      </c>
      <c r="B2442" s="30" t="s">
        <v>940</v>
      </c>
      <c r="C2442" s="30" t="s">
        <v>367</v>
      </c>
      <c r="D2442" s="30" t="s">
        <v>292</v>
      </c>
      <c r="E2442" s="31" t="s">
        <v>352</v>
      </c>
      <c r="F2442" s="32">
        <v>37730.239999999998</v>
      </c>
      <c r="G2442" s="33">
        <f t="shared" si="38"/>
        <v>901506246.76999569</v>
      </c>
    </row>
    <row r="2443" spans="1:7" ht="31.8">
      <c r="A2443" s="30">
        <v>8</v>
      </c>
      <c r="B2443" s="30" t="s">
        <v>940</v>
      </c>
      <c r="C2443" s="30" t="s">
        <v>335</v>
      </c>
      <c r="D2443" s="30" t="s">
        <v>292</v>
      </c>
      <c r="E2443" s="31" t="s">
        <v>352</v>
      </c>
      <c r="F2443" s="32">
        <v>52193.919999999998</v>
      </c>
      <c r="G2443" s="33">
        <f t="shared" si="38"/>
        <v>901506246.76999569</v>
      </c>
    </row>
    <row r="2444" spans="1:7" ht="31.8">
      <c r="A2444" s="30">
        <v>4</v>
      </c>
      <c r="B2444" s="30" t="s">
        <v>940</v>
      </c>
      <c r="C2444" s="30" t="s">
        <v>355</v>
      </c>
      <c r="D2444" s="30" t="s">
        <v>292</v>
      </c>
      <c r="E2444" s="31" t="s">
        <v>352</v>
      </c>
      <c r="F2444" s="32">
        <v>11835</v>
      </c>
      <c r="G2444" s="33">
        <f t="shared" si="38"/>
        <v>901506246.76999569</v>
      </c>
    </row>
    <row r="2445" spans="1:7" ht="31.8">
      <c r="A2445" s="30">
        <v>2</v>
      </c>
      <c r="B2445" s="30" t="s">
        <v>940</v>
      </c>
      <c r="C2445" s="30" t="s">
        <v>360</v>
      </c>
      <c r="D2445" s="30" t="s">
        <v>292</v>
      </c>
      <c r="E2445" s="31" t="s">
        <v>352</v>
      </c>
      <c r="F2445" s="32">
        <v>1385.82</v>
      </c>
      <c r="G2445" s="33">
        <f t="shared" si="38"/>
        <v>901506246.76999569</v>
      </c>
    </row>
    <row r="2446" spans="1:7" ht="31.8">
      <c r="A2446" s="30">
        <v>4</v>
      </c>
      <c r="B2446" s="30" t="s">
        <v>940</v>
      </c>
      <c r="C2446" s="30" t="s">
        <v>355</v>
      </c>
      <c r="D2446" s="30" t="s">
        <v>292</v>
      </c>
      <c r="E2446" s="31" t="s">
        <v>352</v>
      </c>
      <c r="F2446" s="30">
        <v>21693</v>
      </c>
      <c r="G2446" s="33">
        <f t="shared" si="38"/>
        <v>901506246.76999569</v>
      </c>
    </row>
    <row r="2447" spans="1:7" ht="31.8">
      <c r="A2447" s="30">
        <v>10</v>
      </c>
      <c r="B2447" s="30" t="s">
        <v>940</v>
      </c>
      <c r="C2447" s="30" t="s">
        <v>454</v>
      </c>
      <c r="D2447" s="30" t="s">
        <v>292</v>
      </c>
      <c r="E2447" s="31" t="s">
        <v>293</v>
      </c>
      <c r="F2447" s="32">
        <v>21401.46</v>
      </c>
      <c r="G2447" s="33">
        <f t="shared" si="38"/>
        <v>901506246.76999569</v>
      </c>
    </row>
    <row r="2448" spans="1:7" ht="31.8">
      <c r="A2448" s="30">
        <v>6</v>
      </c>
      <c r="B2448" s="30" t="s">
        <v>940</v>
      </c>
      <c r="C2448" s="30" t="s">
        <v>357</v>
      </c>
      <c r="D2448" s="30" t="s">
        <v>292</v>
      </c>
      <c r="E2448" s="31" t="s">
        <v>352</v>
      </c>
      <c r="F2448" s="30">
        <v>9940</v>
      </c>
      <c r="G2448" s="33">
        <f t="shared" si="38"/>
        <v>901506246.76999569</v>
      </c>
    </row>
    <row r="2449" spans="1:7" ht="42">
      <c r="A2449" s="30">
        <v>1</v>
      </c>
      <c r="B2449" s="30" t="s">
        <v>940</v>
      </c>
      <c r="C2449" s="30" t="s">
        <v>326</v>
      </c>
      <c r="D2449" s="30" t="s">
        <v>292</v>
      </c>
      <c r="E2449" s="31" t="s">
        <v>352</v>
      </c>
      <c r="F2449" s="32">
        <v>49825.05</v>
      </c>
      <c r="G2449" s="33">
        <f t="shared" si="38"/>
        <v>901506246.76999569</v>
      </c>
    </row>
    <row r="2450" spans="1:7" ht="42">
      <c r="A2450" s="30">
        <v>13</v>
      </c>
      <c r="B2450" s="30" t="s">
        <v>940</v>
      </c>
      <c r="C2450" s="30" t="s">
        <v>367</v>
      </c>
      <c r="D2450" s="30" t="s">
        <v>292</v>
      </c>
      <c r="E2450" s="31" t="s">
        <v>352</v>
      </c>
      <c r="F2450" s="32">
        <v>33036.949999999997</v>
      </c>
      <c r="G2450" s="33">
        <f t="shared" si="38"/>
        <v>901506246.76999569</v>
      </c>
    </row>
    <row r="2451" spans="1:7" ht="42">
      <c r="A2451" s="30">
        <v>13</v>
      </c>
      <c r="B2451" s="30" t="s">
        <v>940</v>
      </c>
      <c r="C2451" s="30" t="s">
        <v>367</v>
      </c>
      <c r="D2451" s="30" t="s">
        <v>292</v>
      </c>
      <c r="E2451" s="31" t="s">
        <v>293</v>
      </c>
      <c r="F2451" s="32">
        <v>29540.720000000001</v>
      </c>
      <c r="G2451" s="33">
        <f t="shared" si="38"/>
        <v>901506246.76999569</v>
      </c>
    </row>
    <row r="2452" spans="1:7" ht="31.8">
      <c r="A2452" s="30">
        <v>12</v>
      </c>
      <c r="B2452" s="30" t="s">
        <v>940</v>
      </c>
      <c r="C2452" s="30" t="s">
        <v>336</v>
      </c>
      <c r="D2452" s="30" t="s">
        <v>292</v>
      </c>
      <c r="E2452" s="31" t="s">
        <v>352</v>
      </c>
      <c r="F2452" s="32">
        <v>33289.300000000003</v>
      </c>
      <c r="G2452" s="33">
        <f t="shared" si="38"/>
        <v>901506246.76999569</v>
      </c>
    </row>
    <row r="2453" spans="1:7" ht="31.8">
      <c r="A2453" s="30">
        <v>7</v>
      </c>
      <c r="B2453" s="30" t="s">
        <v>940</v>
      </c>
      <c r="C2453" s="30" t="s">
        <v>359</v>
      </c>
      <c r="D2453" s="30" t="s">
        <v>292</v>
      </c>
      <c r="E2453" s="31" t="s">
        <v>352</v>
      </c>
      <c r="F2453" s="30">
        <v>17811.099999999999</v>
      </c>
      <c r="G2453" s="33">
        <f t="shared" si="38"/>
        <v>901506246.76999569</v>
      </c>
    </row>
    <row r="2454" spans="1:7" ht="31.8">
      <c r="A2454" s="30">
        <v>8</v>
      </c>
      <c r="B2454" s="30" t="s">
        <v>940</v>
      </c>
      <c r="C2454" s="30" t="s">
        <v>335</v>
      </c>
      <c r="D2454" s="30" t="s">
        <v>292</v>
      </c>
      <c r="E2454" s="31" t="s">
        <v>352</v>
      </c>
      <c r="F2454" s="32">
        <v>23387.7</v>
      </c>
      <c r="G2454" s="33">
        <f t="shared" si="38"/>
        <v>901506246.76999569</v>
      </c>
    </row>
    <row r="2455" spans="1:7" ht="31.8">
      <c r="A2455" s="30">
        <v>6</v>
      </c>
      <c r="B2455" s="30" t="s">
        <v>940</v>
      </c>
      <c r="C2455" s="30" t="s">
        <v>357</v>
      </c>
      <c r="D2455" s="30" t="s">
        <v>292</v>
      </c>
      <c r="E2455" s="31" t="s">
        <v>352</v>
      </c>
      <c r="F2455" s="32">
        <v>10748.51</v>
      </c>
      <c r="G2455" s="33">
        <f t="shared" si="38"/>
        <v>901506246.76999569</v>
      </c>
    </row>
    <row r="2456" spans="1:7" ht="31.8">
      <c r="A2456" s="30">
        <v>6</v>
      </c>
      <c r="B2456" s="30" t="s">
        <v>940</v>
      </c>
      <c r="C2456" s="30" t="s">
        <v>357</v>
      </c>
      <c r="D2456" s="30" t="s">
        <v>292</v>
      </c>
      <c r="E2456" s="31" t="s">
        <v>352</v>
      </c>
      <c r="F2456" s="32">
        <v>9345</v>
      </c>
      <c r="G2456" s="33">
        <f t="shared" si="38"/>
        <v>901506246.76999569</v>
      </c>
    </row>
    <row r="2457" spans="1:7" ht="42">
      <c r="A2457" s="30">
        <v>13</v>
      </c>
      <c r="B2457" s="30" t="s">
        <v>940</v>
      </c>
      <c r="C2457" s="30" t="s">
        <v>367</v>
      </c>
      <c r="D2457" s="30" t="s">
        <v>292</v>
      </c>
      <c r="E2457" s="31" t="s">
        <v>352</v>
      </c>
      <c r="F2457" s="32">
        <v>35689.1</v>
      </c>
      <c r="G2457" s="33">
        <f t="shared" si="38"/>
        <v>901506246.76999569</v>
      </c>
    </row>
    <row r="2458" spans="1:7" ht="31.8">
      <c r="A2458" s="30">
        <v>4</v>
      </c>
      <c r="B2458" s="30" t="s">
        <v>941</v>
      </c>
      <c r="C2458" s="30" t="s">
        <v>355</v>
      </c>
      <c r="D2458" s="30" t="s">
        <v>292</v>
      </c>
      <c r="E2458" s="31" t="s">
        <v>293</v>
      </c>
      <c r="F2458" s="32">
        <v>1520.96</v>
      </c>
      <c r="G2458" s="33">
        <f t="shared" si="38"/>
        <v>901506246.76999569</v>
      </c>
    </row>
    <row r="2459" spans="1:7" ht="31.8">
      <c r="A2459" s="30">
        <v>5</v>
      </c>
      <c r="B2459" s="30" t="s">
        <v>942</v>
      </c>
      <c r="C2459" s="30" t="s">
        <v>339</v>
      </c>
      <c r="D2459" s="30" t="s">
        <v>292</v>
      </c>
      <c r="E2459" s="31" t="s">
        <v>293</v>
      </c>
      <c r="F2459" s="32">
        <v>1000</v>
      </c>
      <c r="G2459" s="33">
        <f t="shared" si="38"/>
        <v>901506246.76999569</v>
      </c>
    </row>
    <row r="2460" spans="1:7" ht="31.8">
      <c r="A2460" s="30">
        <v>15</v>
      </c>
      <c r="B2460" s="30" t="s">
        <v>942</v>
      </c>
      <c r="C2460" s="30" t="s">
        <v>345</v>
      </c>
      <c r="D2460" s="30" t="s">
        <v>292</v>
      </c>
      <c r="E2460" s="31" t="s">
        <v>406</v>
      </c>
      <c r="F2460" s="32">
        <v>0</v>
      </c>
      <c r="G2460" s="33">
        <f t="shared" si="38"/>
        <v>901506246.76999569</v>
      </c>
    </row>
    <row r="2461" spans="1:7" ht="42">
      <c r="A2461" s="30">
        <v>1</v>
      </c>
      <c r="B2461" s="30" t="s">
        <v>320</v>
      </c>
      <c r="C2461" s="30" t="s">
        <v>326</v>
      </c>
      <c r="D2461" s="30" t="s">
        <v>292</v>
      </c>
      <c r="E2461" s="31" t="s">
        <v>293</v>
      </c>
      <c r="F2461" s="30">
        <v>136783</v>
      </c>
      <c r="G2461" s="33">
        <f t="shared" si="38"/>
        <v>901506246.76999569</v>
      </c>
    </row>
    <row r="2462" spans="1:7" ht="21.6">
      <c r="A2462" s="30">
        <v>6</v>
      </c>
      <c r="B2462" s="30" t="s">
        <v>320</v>
      </c>
      <c r="C2462" s="30" t="s">
        <v>357</v>
      </c>
      <c r="D2462" s="30" t="s">
        <v>292</v>
      </c>
      <c r="E2462" s="31" t="s">
        <v>352</v>
      </c>
      <c r="F2462" s="30">
        <v>6918.83</v>
      </c>
      <c r="G2462" s="33">
        <f t="shared" si="38"/>
        <v>901506246.76999569</v>
      </c>
    </row>
    <row r="2463" spans="1:7" ht="21.6">
      <c r="A2463" s="30">
        <v>3</v>
      </c>
      <c r="B2463" s="30" t="s">
        <v>320</v>
      </c>
      <c r="C2463" s="30" t="s">
        <v>337</v>
      </c>
      <c r="D2463" s="30" t="s">
        <v>292</v>
      </c>
      <c r="E2463" s="31" t="s">
        <v>352</v>
      </c>
      <c r="F2463" s="30">
        <v>120000</v>
      </c>
      <c r="G2463" s="33">
        <f t="shared" si="38"/>
        <v>901506246.76999569</v>
      </c>
    </row>
    <row r="2464" spans="1:7" ht="21.6">
      <c r="A2464" s="30">
        <v>3</v>
      </c>
      <c r="B2464" s="30" t="s">
        <v>320</v>
      </c>
      <c r="C2464" s="30" t="s">
        <v>337</v>
      </c>
      <c r="D2464" s="30" t="s">
        <v>292</v>
      </c>
      <c r="E2464" s="31" t="s">
        <v>293</v>
      </c>
      <c r="F2464" s="32">
        <v>60040</v>
      </c>
      <c r="G2464" s="33">
        <f t="shared" si="38"/>
        <v>901506246.76999569</v>
      </c>
    </row>
    <row r="2465" spans="1:7" ht="21.6">
      <c r="A2465" s="30">
        <v>3</v>
      </c>
      <c r="B2465" s="30" t="s">
        <v>320</v>
      </c>
      <c r="C2465" s="30" t="s">
        <v>337</v>
      </c>
      <c r="D2465" s="30" t="s">
        <v>292</v>
      </c>
      <c r="E2465" s="31" t="s">
        <v>293</v>
      </c>
      <c r="F2465" s="32">
        <v>118125</v>
      </c>
      <c r="G2465" s="33">
        <f t="shared" si="38"/>
        <v>901506246.76999569</v>
      </c>
    </row>
    <row r="2466" spans="1:7" ht="42">
      <c r="A2466" s="30">
        <v>13</v>
      </c>
      <c r="B2466" s="30" t="s">
        <v>320</v>
      </c>
      <c r="C2466" s="30" t="s">
        <v>367</v>
      </c>
      <c r="D2466" s="30" t="s">
        <v>292</v>
      </c>
      <c r="E2466" s="34" t="s">
        <v>352</v>
      </c>
      <c r="F2466" s="32">
        <v>88403.4</v>
      </c>
      <c r="G2466" s="33">
        <f t="shared" si="38"/>
        <v>901506246.76999569</v>
      </c>
    </row>
    <row r="2467" spans="1:7" ht="42">
      <c r="A2467" s="30">
        <v>13</v>
      </c>
      <c r="B2467" s="30" t="s">
        <v>320</v>
      </c>
      <c r="C2467" s="30" t="s">
        <v>367</v>
      </c>
      <c r="D2467" s="30" t="s">
        <v>292</v>
      </c>
      <c r="E2467" s="31" t="s">
        <v>352</v>
      </c>
      <c r="F2467" s="30">
        <v>60312.6</v>
      </c>
      <c r="G2467" s="33">
        <f t="shared" si="38"/>
        <v>901506246.76999569</v>
      </c>
    </row>
    <row r="2468" spans="1:7" ht="31.8">
      <c r="A2468" s="30">
        <v>2</v>
      </c>
      <c r="B2468" s="30" t="s">
        <v>943</v>
      </c>
      <c r="C2468" s="30" t="s">
        <v>360</v>
      </c>
      <c r="D2468" s="30" t="s">
        <v>292</v>
      </c>
      <c r="E2468" s="31" t="s">
        <v>293</v>
      </c>
      <c r="F2468" s="30">
        <v>6202.87</v>
      </c>
      <c r="G2468" s="33">
        <f t="shared" si="38"/>
        <v>901506246.76999569</v>
      </c>
    </row>
    <row r="2469" spans="1:7" ht="21.6">
      <c r="A2469" s="30">
        <v>6</v>
      </c>
      <c r="B2469" s="30" t="s">
        <v>943</v>
      </c>
      <c r="C2469" s="30" t="s">
        <v>357</v>
      </c>
      <c r="D2469" s="30" t="s">
        <v>292</v>
      </c>
      <c r="E2469" s="31" t="s">
        <v>293</v>
      </c>
      <c r="F2469" s="30">
        <v>12953.72</v>
      </c>
      <c r="G2469" s="33">
        <f t="shared" si="38"/>
        <v>901506246.76999569</v>
      </c>
    </row>
    <row r="2470" spans="1:7" ht="31.8">
      <c r="A2470" s="30">
        <v>4</v>
      </c>
      <c r="B2470" s="30" t="s">
        <v>943</v>
      </c>
      <c r="C2470" s="30" t="s">
        <v>355</v>
      </c>
      <c r="D2470" s="30" t="s">
        <v>292</v>
      </c>
      <c r="E2470" s="31" t="s">
        <v>293</v>
      </c>
      <c r="F2470" s="30">
        <v>54569.47</v>
      </c>
      <c r="G2470" s="33">
        <f t="shared" si="38"/>
        <v>901506246.76999569</v>
      </c>
    </row>
    <row r="2471" spans="1:7" ht="42">
      <c r="A2471" s="30">
        <v>1</v>
      </c>
      <c r="B2471" s="30" t="s">
        <v>943</v>
      </c>
      <c r="C2471" s="30" t="s">
        <v>326</v>
      </c>
      <c r="D2471" s="30" t="s">
        <v>292</v>
      </c>
      <c r="E2471" s="31" t="s">
        <v>293</v>
      </c>
      <c r="F2471" s="30">
        <v>15819.34</v>
      </c>
      <c r="G2471" s="33">
        <f t="shared" si="38"/>
        <v>901506246.76999569</v>
      </c>
    </row>
    <row r="2472" spans="1:7" ht="21.6">
      <c r="A2472" s="30">
        <v>6</v>
      </c>
      <c r="B2472" s="30" t="s">
        <v>943</v>
      </c>
      <c r="C2472" s="30" t="s">
        <v>357</v>
      </c>
      <c r="D2472" s="30" t="s">
        <v>292</v>
      </c>
      <c r="E2472" s="31" t="s">
        <v>293</v>
      </c>
      <c r="F2472" s="30">
        <v>11569.1</v>
      </c>
      <c r="G2472" s="33">
        <f t="shared" si="38"/>
        <v>901506246.76999569</v>
      </c>
    </row>
    <row r="2473" spans="1:7" ht="31.8">
      <c r="A2473" s="30">
        <v>11</v>
      </c>
      <c r="B2473" s="30" t="s">
        <v>943</v>
      </c>
      <c r="C2473" s="30" t="s">
        <v>455</v>
      </c>
      <c r="D2473" s="30" t="s">
        <v>292</v>
      </c>
      <c r="E2473" s="31" t="s">
        <v>293</v>
      </c>
      <c r="F2473" s="30">
        <v>9436.67</v>
      </c>
      <c r="G2473" s="33">
        <f t="shared" si="38"/>
        <v>901506246.76999569</v>
      </c>
    </row>
    <row r="2474" spans="1:7" ht="42">
      <c r="A2474" s="30">
        <v>13</v>
      </c>
      <c r="B2474" s="30" t="s">
        <v>943</v>
      </c>
      <c r="C2474" s="30" t="s">
        <v>367</v>
      </c>
      <c r="D2474" s="30" t="s">
        <v>292</v>
      </c>
      <c r="E2474" s="31" t="s">
        <v>293</v>
      </c>
      <c r="F2474" s="30">
        <v>17445.8</v>
      </c>
      <c r="G2474" s="33">
        <f t="shared" si="38"/>
        <v>901506246.76999569</v>
      </c>
    </row>
    <row r="2475" spans="1:7" ht="31.8">
      <c r="A2475" s="30">
        <v>4</v>
      </c>
      <c r="B2475" s="30" t="s">
        <v>943</v>
      </c>
      <c r="C2475" s="30" t="s">
        <v>355</v>
      </c>
      <c r="D2475" s="30" t="s">
        <v>292</v>
      </c>
      <c r="E2475" s="31" t="s">
        <v>293</v>
      </c>
      <c r="F2475" s="30">
        <v>54433.06</v>
      </c>
      <c r="G2475" s="33">
        <f t="shared" si="38"/>
        <v>901506246.76999569</v>
      </c>
    </row>
    <row r="2476" spans="1:7" ht="21.6">
      <c r="A2476" s="30">
        <v>15</v>
      </c>
      <c r="B2476" s="30" t="s">
        <v>943</v>
      </c>
      <c r="C2476" s="30" t="s">
        <v>370</v>
      </c>
      <c r="D2476" s="30" t="s">
        <v>292</v>
      </c>
      <c r="E2476" s="31" t="s">
        <v>293</v>
      </c>
      <c r="F2476" s="30">
        <v>9817.93</v>
      </c>
      <c r="G2476" s="33">
        <f t="shared" si="38"/>
        <v>901506246.76999569</v>
      </c>
    </row>
    <row r="2477" spans="1:7" ht="31.8">
      <c r="A2477" s="30">
        <v>2</v>
      </c>
      <c r="B2477" s="30" t="s">
        <v>943</v>
      </c>
      <c r="C2477" s="30" t="s">
        <v>360</v>
      </c>
      <c r="D2477" s="30" t="s">
        <v>292</v>
      </c>
      <c r="E2477" s="31" t="s">
        <v>293</v>
      </c>
      <c r="F2477" s="30">
        <v>4223.24</v>
      </c>
      <c r="G2477" s="33">
        <f t="shared" si="38"/>
        <v>901506246.76999569</v>
      </c>
    </row>
    <row r="2478" spans="1:7" ht="42">
      <c r="A2478" s="30">
        <v>1</v>
      </c>
      <c r="B2478" s="30" t="s">
        <v>943</v>
      </c>
      <c r="C2478" s="30" t="s">
        <v>326</v>
      </c>
      <c r="D2478" s="30" t="s">
        <v>292</v>
      </c>
      <c r="E2478" s="31" t="s">
        <v>293</v>
      </c>
      <c r="F2478" s="30">
        <v>204864.23</v>
      </c>
      <c r="G2478" s="33">
        <f t="shared" si="38"/>
        <v>901506246.76999569</v>
      </c>
    </row>
    <row r="2479" spans="1:7" ht="21.6">
      <c r="A2479" s="30">
        <v>3</v>
      </c>
      <c r="B2479" s="30" t="s">
        <v>943</v>
      </c>
      <c r="C2479" s="30" t="s">
        <v>337</v>
      </c>
      <c r="D2479" s="30" t="s">
        <v>292</v>
      </c>
      <c r="E2479" s="31" t="s">
        <v>293</v>
      </c>
      <c r="F2479" s="32">
        <v>108560.65</v>
      </c>
      <c r="G2479" s="33">
        <f t="shared" si="38"/>
        <v>901506246.76999569</v>
      </c>
    </row>
    <row r="2480" spans="1:7" ht="21.6">
      <c r="A2480" s="30">
        <v>3</v>
      </c>
      <c r="B2480" s="30" t="s">
        <v>943</v>
      </c>
      <c r="C2480" s="30" t="s">
        <v>337</v>
      </c>
      <c r="D2480" s="30" t="s">
        <v>292</v>
      </c>
      <c r="E2480" s="31" t="s">
        <v>293</v>
      </c>
      <c r="F2480" s="30">
        <v>80849.789999999994</v>
      </c>
      <c r="G2480" s="33">
        <f t="shared" si="38"/>
        <v>901506246.76999569</v>
      </c>
    </row>
    <row r="2481" spans="1:7" ht="42">
      <c r="A2481" s="30">
        <v>1</v>
      </c>
      <c r="B2481" s="30" t="s">
        <v>943</v>
      </c>
      <c r="C2481" s="30" t="s">
        <v>326</v>
      </c>
      <c r="D2481" s="30" t="s">
        <v>292</v>
      </c>
      <c r="E2481" s="31" t="s">
        <v>293</v>
      </c>
      <c r="F2481" s="30">
        <v>178333.25</v>
      </c>
      <c r="G2481" s="33">
        <f t="shared" si="38"/>
        <v>901506246.76999569</v>
      </c>
    </row>
    <row r="2482" spans="1:7" ht="21.6">
      <c r="A2482" s="30">
        <v>15</v>
      </c>
      <c r="B2482" s="30" t="s">
        <v>943</v>
      </c>
      <c r="C2482" s="30" t="s">
        <v>370</v>
      </c>
      <c r="D2482" s="30" t="s">
        <v>292</v>
      </c>
      <c r="E2482" s="31" t="s">
        <v>293</v>
      </c>
      <c r="F2482" s="32">
        <v>9436.67</v>
      </c>
      <c r="G2482" s="33">
        <f t="shared" si="38"/>
        <v>901506246.76999569</v>
      </c>
    </row>
    <row r="2483" spans="1:7" ht="31.8">
      <c r="A2483" s="30">
        <v>4</v>
      </c>
      <c r="B2483" s="30" t="s">
        <v>943</v>
      </c>
      <c r="C2483" s="30" t="s">
        <v>355</v>
      </c>
      <c r="D2483" s="30" t="s">
        <v>292</v>
      </c>
      <c r="E2483" s="31" t="s">
        <v>293</v>
      </c>
      <c r="F2483" s="32">
        <v>55070.71</v>
      </c>
      <c r="G2483" s="33">
        <f t="shared" si="38"/>
        <v>901506246.76999569</v>
      </c>
    </row>
    <row r="2484" spans="1:7" ht="21.6">
      <c r="A2484" s="30">
        <v>6</v>
      </c>
      <c r="B2484" s="30" t="s">
        <v>943</v>
      </c>
      <c r="C2484" s="30" t="s">
        <v>357</v>
      </c>
      <c r="D2484" s="30" t="s">
        <v>292</v>
      </c>
      <c r="E2484" s="31" t="s">
        <v>293</v>
      </c>
      <c r="F2484" s="32">
        <v>11830.03</v>
      </c>
      <c r="G2484" s="33">
        <f t="shared" si="38"/>
        <v>901506246.76999569</v>
      </c>
    </row>
    <row r="2485" spans="1:7" ht="31.8">
      <c r="A2485" s="30">
        <v>11</v>
      </c>
      <c r="B2485" s="30" t="s">
        <v>943</v>
      </c>
      <c r="C2485" s="30" t="s">
        <v>455</v>
      </c>
      <c r="D2485" s="30" t="s">
        <v>292</v>
      </c>
      <c r="E2485" s="31" t="s">
        <v>293</v>
      </c>
      <c r="F2485" s="32">
        <v>9436.67</v>
      </c>
      <c r="G2485" s="33">
        <f t="shared" si="38"/>
        <v>901506246.76999569</v>
      </c>
    </row>
    <row r="2486" spans="1:7" ht="42">
      <c r="A2486" s="30">
        <v>13</v>
      </c>
      <c r="B2486" s="30" t="s">
        <v>943</v>
      </c>
      <c r="C2486" s="30" t="s">
        <v>367</v>
      </c>
      <c r="D2486" s="30" t="s">
        <v>292</v>
      </c>
      <c r="E2486" s="31" t="s">
        <v>293</v>
      </c>
      <c r="F2486" s="32">
        <v>35491.69</v>
      </c>
      <c r="G2486" s="33">
        <f t="shared" si="38"/>
        <v>901506246.76999569</v>
      </c>
    </row>
    <row r="2487" spans="1:7" ht="31.8">
      <c r="A2487" s="30">
        <v>10</v>
      </c>
      <c r="B2487" s="30" t="s">
        <v>943</v>
      </c>
      <c r="C2487" s="30" t="s">
        <v>454</v>
      </c>
      <c r="D2487" s="30" t="s">
        <v>292</v>
      </c>
      <c r="E2487" s="31" t="s">
        <v>293</v>
      </c>
      <c r="F2487" s="32">
        <v>8602.75</v>
      </c>
      <c r="G2487" s="33">
        <f t="shared" si="38"/>
        <v>901506246.76999569</v>
      </c>
    </row>
    <row r="2488" spans="1:7" ht="21.6">
      <c r="A2488" s="30">
        <v>15</v>
      </c>
      <c r="B2488" s="30" t="s">
        <v>943</v>
      </c>
      <c r="C2488" s="30" t="s">
        <v>370</v>
      </c>
      <c r="D2488" s="30" t="s">
        <v>292</v>
      </c>
      <c r="E2488" s="31" t="s">
        <v>293</v>
      </c>
      <c r="F2488" s="32">
        <v>7863.89</v>
      </c>
      <c r="G2488" s="33">
        <f t="shared" si="38"/>
        <v>901506246.76999569</v>
      </c>
    </row>
    <row r="2489" spans="1:7" ht="21.6">
      <c r="A2489" s="30">
        <v>15</v>
      </c>
      <c r="B2489" s="30" t="s">
        <v>943</v>
      </c>
      <c r="C2489" s="30" t="s">
        <v>370</v>
      </c>
      <c r="D2489" s="30" t="s">
        <v>292</v>
      </c>
      <c r="E2489" s="31" t="s">
        <v>293</v>
      </c>
      <c r="F2489" s="32">
        <v>10262.65</v>
      </c>
      <c r="G2489" s="33">
        <f t="shared" si="38"/>
        <v>901506246.76999569</v>
      </c>
    </row>
    <row r="2490" spans="1:7" ht="31.8">
      <c r="A2490" s="30">
        <v>4</v>
      </c>
      <c r="B2490" s="30" t="s">
        <v>943</v>
      </c>
      <c r="C2490" s="30" t="s">
        <v>355</v>
      </c>
      <c r="D2490" s="30" t="s">
        <v>292</v>
      </c>
      <c r="E2490" s="31" t="s">
        <v>293</v>
      </c>
      <c r="F2490" s="32">
        <v>39814.49</v>
      </c>
      <c r="G2490" s="33">
        <f t="shared" si="38"/>
        <v>901506246.76999569</v>
      </c>
    </row>
    <row r="2491" spans="1:7" ht="31.8">
      <c r="A2491" s="30">
        <v>4</v>
      </c>
      <c r="B2491" s="30" t="s">
        <v>943</v>
      </c>
      <c r="C2491" s="30" t="s">
        <v>355</v>
      </c>
      <c r="D2491" s="30" t="s">
        <v>292</v>
      </c>
      <c r="E2491" s="31" t="s">
        <v>293</v>
      </c>
      <c r="F2491" s="32">
        <v>59859.23</v>
      </c>
      <c r="G2491" s="33">
        <f t="shared" si="38"/>
        <v>901506246.76999569</v>
      </c>
    </row>
    <row r="2492" spans="1:7" ht="21.6">
      <c r="A2492" s="30">
        <v>6</v>
      </c>
      <c r="B2492" s="30" t="s">
        <v>943</v>
      </c>
      <c r="C2492" s="30" t="s">
        <v>357</v>
      </c>
      <c r="D2492" s="30" t="s">
        <v>292</v>
      </c>
      <c r="E2492" s="31" t="s">
        <v>293</v>
      </c>
      <c r="F2492" s="32">
        <v>9551.64</v>
      </c>
      <c r="G2492" s="33">
        <f t="shared" si="38"/>
        <v>901506246.76999569</v>
      </c>
    </row>
    <row r="2493" spans="1:7" ht="21.6">
      <c r="A2493" s="30">
        <v>6</v>
      </c>
      <c r="B2493" s="30" t="s">
        <v>943</v>
      </c>
      <c r="C2493" s="30" t="s">
        <v>357</v>
      </c>
      <c r="D2493" s="30" t="s">
        <v>292</v>
      </c>
      <c r="E2493" s="31" t="s">
        <v>293</v>
      </c>
      <c r="F2493" s="30">
        <v>13004.35</v>
      </c>
      <c r="G2493" s="33">
        <f t="shared" si="38"/>
        <v>901506246.76999569</v>
      </c>
    </row>
    <row r="2494" spans="1:7" ht="31.8">
      <c r="A2494" s="30">
        <v>11</v>
      </c>
      <c r="B2494" s="30" t="s">
        <v>943</v>
      </c>
      <c r="C2494" s="30" t="s">
        <v>455</v>
      </c>
      <c r="D2494" s="30" t="s">
        <v>292</v>
      </c>
      <c r="E2494" s="31" t="s">
        <v>293</v>
      </c>
      <c r="F2494" s="30">
        <v>7863.89</v>
      </c>
      <c r="G2494" s="33">
        <f t="shared" si="38"/>
        <v>901506246.76999569</v>
      </c>
    </row>
    <row r="2495" spans="1:7" ht="31.8">
      <c r="A2495" s="30">
        <v>11</v>
      </c>
      <c r="B2495" s="30" t="s">
        <v>943</v>
      </c>
      <c r="C2495" s="30" t="s">
        <v>455</v>
      </c>
      <c r="D2495" s="30" t="s">
        <v>292</v>
      </c>
      <c r="E2495" s="31" t="s">
        <v>293</v>
      </c>
      <c r="F2495" s="32">
        <v>9677.1</v>
      </c>
      <c r="G2495" s="33">
        <f t="shared" si="38"/>
        <v>901506246.76999569</v>
      </c>
    </row>
    <row r="2496" spans="1:7" ht="42">
      <c r="A2496" s="30">
        <v>13</v>
      </c>
      <c r="B2496" s="30" t="s">
        <v>943</v>
      </c>
      <c r="C2496" s="30" t="s">
        <v>367</v>
      </c>
      <c r="D2496" s="30" t="s">
        <v>292</v>
      </c>
      <c r="E2496" s="31" t="s">
        <v>293</v>
      </c>
      <c r="F2496" s="32">
        <v>30532.49</v>
      </c>
      <c r="G2496" s="33">
        <f t="shared" si="38"/>
        <v>901506246.76999569</v>
      </c>
    </row>
    <row r="2497" spans="1:7" ht="42">
      <c r="A2497" s="30">
        <v>1</v>
      </c>
      <c r="B2497" s="30" t="s">
        <v>943</v>
      </c>
      <c r="C2497" s="30" t="s">
        <v>326</v>
      </c>
      <c r="D2497" s="30" t="s">
        <v>292</v>
      </c>
      <c r="E2497" s="31" t="s">
        <v>293</v>
      </c>
      <c r="F2497" s="30">
        <v>183190.26</v>
      </c>
      <c r="G2497" s="33">
        <f t="shared" si="38"/>
        <v>901506246.76999569</v>
      </c>
    </row>
    <row r="2498" spans="1:7" ht="42">
      <c r="A2498" s="30">
        <v>1</v>
      </c>
      <c r="B2498" s="30" t="s">
        <v>943</v>
      </c>
      <c r="C2498" s="30" t="s">
        <v>326</v>
      </c>
      <c r="D2498" s="30" t="s">
        <v>292</v>
      </c>
      <c r="E2498" s="31" t="s">
        <v>293</v>
      </c>
      <c r="F2498" s="30">
        <v>125854.1</v>
      </c>
      <c r="G2498" s="33">
        <f t="shared" si="38"/>
        <v>901506246.76999569</v>
      </c>
    </row>
    <row r="2499" spans="1:7" ht="21.6">
      <c r="A2499" s="30">
        <v>3</v>
      </c>
      <c r="B2499" s="30" t="s">
        <v>943</v>
      </c>
      <c r="C2499" s="30" t="s">
        <v>337</v>
      </c>
      <c r="D2499" s="30" t="s">
        <v>292</v>
      </c>
      <c r="E2499" s="31" t="s">
        <v>293</v>
      </c>
      <c r="F2499" s="32">
        <v>116844.68</v>
      </c>
      <c r="G2499" s="33">
        <f t="shared" ref="G2499:G2562" si="39">SUM($F$2:$F$100000)</f>
        <v>901506246.76999569</v>
      </c>
    </row>
    <row r="2500" spans="1:7" ht="21.6">
      <c r="A2500" s="30">
        <v>3</v>
      </c>
      <c r="B2500" s="30" t="s">
        <v>943</v>
      </c>
      <c r="C2500" s="30" t="s">
        <v>337</v>
      </c>
      <c r="D2500" s="30" t="s">
        <v>292</v>
      </c>
      <c r="E2500" s="31" t="s">
        <v>293</v>
      </c>
      <c r="F2500" s="32">
        <v>74653.570000000007</v>
      </c>
      <c r="G2500" s="33">
        <f t="shared" si="39"/>
        <v>901506246.76999569</v>
      </c>
    </row>
    <row r="2501" spans="1:7" ht="42">
      <c r="A2501" s="30">
        <v>13</v>
      </c>
      <c r="B2501" s="30" t="s">
        <v>943</v>
      </c>
      <c r="C2501" s="30" t="s">
        <v>367</v>
      </c>
      <c r="D2501" s="30" t="s">
        <v>292</v>
      </c>
      <c r="E2501" s="31" t="s">
        <v>293</v>
      </c>
      <c r="F2501" s="32">
        <v>36368.04</v>
      </c>
      <c r="G2501" s="33">
        <f t="shared" si="39"/>
        <v>901506246.76999569</v>
      </c>
    </row>
    <row r="2502" spans="1:7" ht="42">
      <c r="A2502" s="30">
        <v>1</v>
      </c>
      <c r="B2502" s="30" t="s">
        <v>943</v>
      </c>
      <c r="C2502" s="30" t="s">
        <v>326</v>
      </c>
      <c r="D2502" s="30" t="s">
        <v>292</v>
      </c>
      <c r="E2502" s="31" t="s">
        <v>293</v>
      </c>
      <c r="F2502" s="32">
        <v>173085.48</v>
      </c>
      <c r="G2502" s="33">
        <f t="shared" si="39"/>
        <v>901506246.76999569</v>
      </c>
    </row>
    <row r="2503" spans="1:7" ht="31.8">
      <c r="A2503" s="30">
        <v>10</v>
      </c>
      <c r="B2503" s="30" t="s">
        <v>943</v>
      </c>
      <c r="C2503" s="30" t="s">
        <v>454</v>
      </c>
      <c r="D2503" s="30" t="s">
        <v>292</v>
      </c>
      <c r="E2503" s="31" t="s">
        <v>293</v>
      </c>
      <c r="F2503" s="32">
        <v>15197.5</v>
      </c>
      <c r="G2503" s="33">
        <f t="shared" si="39"/>
        <v>901506246.76999569</v>
      </c>
    </row>
    <row r="2504" spans="1:7" ht="21.6">
      <c r="A2504" s="30">
        <v>15</v>
      </c>
      <c r="B2504" s="30" t="s">
        <v>943</v>
      </c>
      <c r="C2504" s="30" t="s">
        <v>370</v>
      </c>
      <c r="D2504" s="30" t="s">
        <v>292</v>
      </c>
      <c r="E2504" s="31" t="s">
        <v>293</v>
      </c>
      <c r="F2504" s="32">
        <v>10166.16</v>
      </c>
      <c r="G2504" s="33">
        <f t="shared" si="39"/>
        <v>901506246.76999569</v>
      </c>
    </row>
    <row r="2505" spans="1:7" ht="31.8">
      <c r="A2505" s="30">
        <v>4</v>
      </c>
      <c r="B2505" s="30" t="s">
        <v>943</v>
      </c>
      <c r="C2505" s="30" t="s">
        <v>355</v>
      </c>
      <c r="D2505" s="30" t="s">
        <v>292</v>
      </c>
      <c r="E2505" s="31" t="s">
        <v>293</v>
      </c>
      <c r="F2505" s="32">
        <v>50279.65</v>
      </c>
      <c r="G2505" s="33">
        <f t="shared" si="39"/>
        <v>901506246.76999569</v>
      </c>
    </row>
    <row r="2506" spans="1:7" ht="21.6">
      <c r="A2506" s="30">
        <v>6</v>
      </c>
      <c r="B2506" s="30" t="s">
        <v>943</v>
      </c>
      <c r="C2506" s="30" t="s">
        <v>357</v>
      </c>
      <c r="D2506" s="30" t="s">
        <v>292</v>
      </c>
      <c r="E2506" s="31" t="s">
        <v>293</v>
      </c>
      <c r="F2506" s="32">
        <v>12955.19</v>
      </c>
      <c r="G2506" s="33">
        <f t="shared" si="39"/>
        <v>901506246.76999569</v>
      </c>
    </row>
    <row r="2507" spans="1:7" ht="42">
      <c r="A2507" s="30">
        <v>13</v>
      </c>
      <c r="B2507" s="30" t="s">
        <v>943</v>
      </c>
      <c r="C2507" s="30" t="s">
        <v>367</v>
      </c>
      <c r="D2507" s="30" t="s">
        <v>292</v>
      </c>
      <c r="E2507" s="31" t="s">
        <v>293</v>
      </c>
      <c r="F2507" s="32">
        <v>42358.73</v>
      </c>
      <c r="G2507" s="33">
        <f t="shared" si="39"/>
        <v>901506246.76999569</v>
      </c>
    </row>
    <row r="2508" spans="1:7" ht="21.6">
      <c r="A2508" s="30">
        <v>3</v>
      </c>
      <c r="B2508" s="30" t="s">
        <v>943</v>
      </c>
      <c r="C2508" s="30" t="s">
        <v>337</v>
      </c>
      <c r="D2508" s="30" t="s">
        <v>292</v>
      </c>
      <c r="E2508" s="31" t="s">
        <v>293</v>
      </c>
      <c r="F2508" s="32">
        <v>116141.01</v>
      </c>
      <c r="G2508" s="33">
        <f t="shared" si="39"/>
        <v>901506246.76999569</v>
      </c>
    </row>
    <row r="2509" spans="1:7">
      <c r="A2509" s="30">
        <v>1000030</v>
      </c>
      <c r="B2509" s="30" t="s">
        <v>944</v>
      </c>
      <c r="C2509" s="30" t="s">
        <v>945</v>
      </c>
      <c r="D2509" s="30" t="s">
        <v>292</v>
      </c>
      <c r="E2509" s="31" t="s">
        <v>293</v>
      </c>
      <c r="F2509" s="32">
        <v>42.68</v>
      </c>
      <c r="G2509" s="33">
        <f t="shared" si="39"/>
        <v>901506246.76999569</v>
      </c>
    </row>
    <row r="2510" spans="1:7" ht="31.8">
      <c r="A2510" s="30">
        <v>14</v>
      </c>
      <c r="B2510" s="30" t="s">
        <v>946</v>
      </c>
      <c r="C2510" s="30" t="s">
        <v>66</v>
      </c>
      <c r="D2510" s="30" t="s">
        <v>292</v>
      </c>
      <c r="E2510" s="31" t="s">
        <v>302</v>
      </c>
      <c r="F2510" s="30">
        <v>0</v>
      </c>
      <c r="G2510" s="33">
        <f t="shared" si="39"/>
        <v>901506246.76999569</v>
      </c>
    </row>
    <row r="2511" spans="1:7" ht="21.6">
      <c r="A2511" s="30">
        <v>3</v>
      </c>
      <c r="B2511" s="30" t="s">
        <v>946</v>
      </c>
      <c r="C2511" s="30" t="s">
        <v>337</v>
      </c>
      <c r="D2511" s="30" t="s">
        <v>292</v>
      </c>
      <c r="E2511" s="31" t="s">
        <v>302</v>
      </c>
      <c r="F2511" s="32">
        <v>1443.1</v>
      </c>
      <c r="G2511" s="33">
        <f t="shared" si="39"/>
        <v>901506246.76999569</v>
      </c>
    </row>
    <row r="2512" spans="1:7" ht="21.6">
      <c r="A2512" s="30">
        <v>3</v>
      </c>
      <c r="B2512" s="30" t="s">
        <v>946</v>
      </c>
      <c r="C2512" s="30" t="s">
        <v>337</v>
      </c>
      <c r="D2512" s="30" t="s">
        <v>292</v>
      </c>
      <c r="E2512" s="31" t="s">
        <v>302</v>
      </c>
      <c r="F2512" s="32">
        <v>4972</v>
      </c>
      <c r="G2512" s="33">
        <f t="shared" si="39"/>
        <v>901506246.76999569</v>
      </c>
    </row>
    <row r="2513" spans="1:7" ht="31.8">
      <c r="A2513" s="30">
        <v>12</v>
      </c>
      <c r="B2513" s="30" t="s">
        <v>946</v>
      </c>
      <c r="C2513" s="30" t="s">
        <v>336</v>
      </c>
      <c r="D2513" s="30" t="s">
        <v>292</v>
      </c>
      <c r="E2513" s="31" t="s">
        <v>302</v>
      </c>
      <c r="F2513" s="32">
        <v>30792.5</v>
      </c>
      <c r="G2513" s="33">
        <f t="shared" si="39"/>
        <v>901506246.76999569</v>
      </c>
    </row>
    <row r="2514" spans="1:7" ht="31.8">
      <c r="A2514" s="30">
        <v>2</v>
      </c>
      <c r="B2514" s="30" t="s">
        <v>946</v>
      </c>
      <c r="C2514" s="30" t="s">
        <v>360</v>
      </c>
      <c r="D2514" s="30" t="s">
        <v>292</v>
      </c>
      <c r="E2514" s="31" t="s">
        <v>302</v>
      </c>
      <c r="F2514" s="32">
        <v>4661.25</v>
      </c>
      <c r="G2514" s="33">
        <f t="shared" si="39"/>
        <v>901506246.76999569</v>
      </c>
    </row>
    <row r="2515" spans="1:7" ht="21.6">
      <c r="A2515" s="30">
        <v>3</v>
      </c>
      <c r="B2515" s="30" t="s">
        <v>947</v>
      </c>
      <c r="C2515" s="30" t="s">
        <v>337</v>
      </c>
      <c r="D2515" s="30" t="s">
        <v>292</v>
      </c>
      <c r="E2515" s="31" t="s">
        <v>302</v>
      </c>
      <c r="F2515" s="32">
        <v>3855</v>
      </c>
      <c r="G2515" s="33">
        <f t="shared" si="39"/>
        <v>901506246.76999569</v>
      </c>
    </row>
    <row r="2516" spans="1:7" ht="42">
      <c r="A2516" s="30">
        <v>13</v>
      </c>
      <c r="B2516" s="30" t="s">
        <v>947</v>
      </c>
      <c r="C2516" s="30" t="s">
        <v>367</v>
      </c>
      <c r="D2516" s="30" t="s">
        <v>292</v>
      </c>
      <c r="E2516" s="31" t="s">
        <v>302</v>
      </c>
      <c r="F2516" s="32">
        <v>5367.5</v>
      </c>
      <c r="G2516" s="33">
        <f t="shared" si="39"/>
        <v>901506246.76999569</v>
      </c>
    </row>
    <row r="2517" spans="1:7" ht="42">
      <c r="A2517" s="30">
        <v>12</v>
      </c>
      <c r="B2517" s="30" t="s">
        <v>948</v>
      </c>
      <c r="C2517" s="30" t="s">
        <v>336</v>
      </c>
      <c r="D2517" s="30" t="s">
        <v>292</v>
      </c>
      <c r="E2517" s="31" t="s">
        <v>413</v>
      </c>
      <c r="F2517" s="32">
        <v>14125</v>
      </c>
      <c r="G2517" s="33">
        <f t="shared" si="39"/>
        <v>901506246.76999569</v>
      </c>
    </row>
    <row r="2518" spans="1:7" ht="42">
      <c r="A2518" s="30">
        <v>6</v>
      </c>
      <c r="B2518" s="30" t="s">
        <v>948</v>
      </c>
      <c r="C2518" s="30" t="s">
        <v>357</v>
      </c>
      <c r="D2518" s="30" t="s">
        <v>292</v>
      </c>
      <c r="E2518" s="31" t="s">
        <v>413</v>
      </c>
      <c r="F2518" s="32">
        <v>5055.25</v>
      </c>
      <c r="G2518" s="33">
        <f t="shared" si="39"/>
        <v>901506246.76999569</v>
      </c>
    </row>
    <row r="2519" spans="1:7" ht="42">
      <c r="A2519" s="30">
        <v>8</v>
      </c>
      <c r="B2519" s="30" t="s">
        <v>948</v>
      </c>
      <c r="C2519" s="30" t="s">
        <v>335</v>
      </c>
      <c r="D2519" s="30" t="s">
        <v>292</v>
      </c>
      <c r="E2519" s="31" t="s">
        <v>413</v>
      </c>
      <c r="F2519" s="32">
        <v>563.11</v>
      </c>
      <c r="G2519" s="33">
        <f t="shared" si="39"/>
        <v>901506246.76999569</v>
      </c>
    </row>
    <row r="2520" spans="1:7" ht="42">
      <c r="A2520" s="30">
        <v>9</v>
      </c>
      <c r="B2520" s="30" t="s">
        <v>948</v>
      </c>
      <c r="C2520" s="30" t="s">
        <v>329</v>
      </c>
      <c r="D2520" s="30" t="s">
        <v>292</v>
      </c>
      <c r="E2520" s="31" t="s">
        <v>413</v>
      </c>
      <c r="F2520" s="32">
        <v>3564</v>
      </c>
      <c r="G2520" s="33">
        <f t="shared" si="39"/>
        <v>901506246.76999569</v>
      </c>
    </row>
    <row r="2521" spans="1:7" ht="42">
      <c r="A2521" s="30">
        <v>1</v>
      </c>
      <c r="B2521" s="30" t="s">
        <v>948</v>
      </c>
      <c r="C2521" s="30" t="s">
        <v>326</v>
      </c>
      <c r="D2521" s="30" t="s">
        <v>292</v>
      </c>
      <c r="E2521" s="31" t="s">
        <v>413</v>
      </c>
      <c r="F2521" s="32">
        <v>70872.740000000005</v>
      </c>
      <c r="G2521" s="33">
        <f t="shared" si="39"/>
        <v>901506246.76999569</v>
      </c>
    </row>
    <row r="2522" spans="1:7" ht="42">
      <c r="A2522" s="30">
        <v>4</v>
      </c>
      <c r="B2522" s="30" t="s">
        <v>948</v>
      </c>
      <c r="C2522" s="30" t="s">
        <v>355</v>
      </c>
      <c r="D2522" s="30" t="s">
        <v>292</v>
      </c>
      <c r="E2522" s="31" t="s">
        <v>413</v>
      </c>
      <c r="F2522" s="30">
        <v>11458.61</v>
      </c>
      <c r="G2522" s="33">
        <f t="shared" si="39"/>
        <v>901506246.76999569</v>
      </c>
    </row>
    <row r="2523" spans="1:7" ht="21.6">
      <c r="A2523" s="30">
        <v>24</v>
      </c>
      <c r="B2523" s="30" t="s">
        <v>949</v>
      </c>
      <c r="C2523" s="30" t="s">
        <v>351</v>
      </c>
      <c r="D2523" s="30" t="s">
        <v>292</v>
      </c>
      <c r="E2523" s="31" t="s">
        <v>293</v>
      </c>
      <c r="F2523" s="32">
        <v>0.44</v>
      </c>
      <c r="G2523" s="33">
        <f t="shared" si="39"/>
        <v>901506246.76999569</v>
      </c>
    </row>
    <row r="2524" spans="1:7" ht="31.8">
      <c r="A2524" s="30">
        <v>5</v>
      </c>
      <c r="B2524" s="30" t="s">
        <v>950</v>
      </c>
      <c r="C2524" s="30" t="s">
        <v>339</v>
      </c>
      <c r="D2524" s="30" t="s">
        <v>292</v>
      </c>
      <c r="E2524" s="31" t="s">
        <v>327</v>
      </c>
      <c r="F2524" s="32">
        <v>0.01</v>
      </c>
      <c r="G2524" s="33">
        <f t="shared" si="39"/>
        <v>901506246.76999569</v>
      </c>
    </row>
    <row r="2525" spans="1:7" ht="31.8">
      <c r="A2525" s="30">
        <v>14</v>
      </c>
      <c r="B2525" s="30" t="s">
        <v>951</v>
      </c>
      <c r="C2525" s="30" t="s">
        <v>66</v>
      </c>
      <c r="D2525" s="30" t="s">
        <v>292</v>
      </c>
      <c r="E2525" s="31" t="s">
        <v>299</v>
      </c>
      <c r="F2525" s="32">
        <v>424.31</v>
      </c>
      <c r="G2525" s="33">
        <f t="shared" si="39"/>
        <v>901506246.76999569</v>
      </c>
    </row>
    <row r="2526" spans="1:7" ht="31.8">
      <c r="A2526" s="30">
        <v>14</v>
      </c>
      <c r="B2526" s="30" t="s">
        <v>951</v>
      </c>
      <c r="C2526" s="30" t="s">
        <v>66</v>
      </c>
      <c r="D2526" s="30" t="s">
        <v>292</v>
      </c>
      <c r="E2526" s="31" t="s">
        <v>299</v>
      </c>
      <c r="F2526" s="32">
        <v>5150.47</v>
      </c>
      <c r="G2526" s="33">
        <f t="shared" si="39"/>
        <v>901506246.76999569</v>
      </c>
    </row>
    <row r="2527" spans="1:7" ht="42">
      <c r="A2527" s="30">
        <v>17</v>
      </c>
      <c r="B2527" s="30" t="s">
        <v>951</v>
      </c>
      <c r="C2527" s="30" t="s">
        <v>333</v>
      </c>
      <c r="D2527" s="30" t="s">
        <v>292</v>
      </c>
      <c r="E2527" s="31" t="s">
        <v>299</v>
      </c>
      <c r="F2527" s="32">
        <v>132601.49</v>
      </c>
      <c r="G2527" s="33">
        <f t="shared" si="39"/>
        <v>901506246.76999569</v>
      </c>
    </row>
    <row r="2528" spans="1:7" ht="31.8">
      <c r="A2528" s="30">
        <v>14</v>
      </c>
      <c r="B2528" s="30" t="s">
        <v>951</v>
      </c>
      <c r="C2528" s="30" t="s">
        <v>66</v>
      </c>
      <c r="D2528" s="30" t="s">
        <v>292</v>
      </c>
      <c r="E2528" s="31" t="s">
        <v>299</v>
      </c>
      <c r="F2528" s="32">
        <v>4383.12</v>
      </c>
      <c r="G2528" s="33">
        <f t="shared" si="39"/>
        <v>901506246.76999569</v>
      </c>
    </row>
    <row r="2529" spans="1:7" ht="42">
      <c r="A2529" s="30">
        <v>17</v>
      </c>
      <c r="B2529" s="30" t="s">
        <v>951</v>
      </c>
      <c r="C2529" s="30" t="s">
        <v>333</v>
      </c>
      <c r="D2529" s="30" t="s">
        <v>292</v>
      </c>
      <c r="E2529" s="31" t="s">
        <v>299</v>
      </c>
      <c r="F2529" s="32">
        <v>16565.849999999999</v>
      </c>
      <c r="G2529" s="33">
        <f t="shared" si="39"/>
        <v>901506246.76999569</v>
      </c>
    </row>
    <row r="2530" spans="1:7" ht="21.6">
      <c r="A2530" s="30">
        <v>15</v>
      </c>
      <c r="B2530" s="30" t="s">
        <v>951</v>
      </c>
      <c r="C2530" s="30" t="s">
        <v>345</v>
      </c>
      <c r="D2530" s="30" t="s">
        <v>292</v>
      </c>
      <c r="E2530" s="31" t="s">
        <v>299</v>
      </c>
      <c r="F2530" s="30">
        <v>16853</v>
      </c>
      <c r="G2530" s="33">
        <f t="shared" si="39"/>
        <v>901506246.76999569</v>
      </c>
    </row>
    <row r="2531" spans="1:7" ht="31.8">
      <c r="A2531" s="30">
        <v>4</v>
      </c>
      <c r="B2531" s="30" t="s">
        <v>951</v>
      </c>
      <c r="C2531" s="30" t="s">
        <v>355</v>
      </c>
      <c r="D2531" s="30" t="s">
        <v>292</v>
      </c>
      <c r="E2531" s="31" t="s">
        <v>299</v>
      </c>
      <c r="F2531" s="32">
        <v>39073.199999999997</v>
      </c>
      <c r="G2531" s="33">
        <f t="shared" si="39"/>
        <v>901506246.76999569</v>
      </c>
    </row>
    <row r="2532" spans="1:7" ht="42">
      <c r="A2532" s="30">
        <v>1</v>
      </c>
      <c r="B2532" s="30" t="s">
        <v>951</v>
      </c>
      <c r="C2532" s="30" t="s">
        <v>326</v>
      </c>
      <c r="D2532" s="30" t="s">
        <v>292</v>
      </c>
      <c r="E2532" s="31" t="s">
        <v>327</v>
      </c>
      <c r="F2532" s="32">
        <v>203504</v>
      </c>
      <c r="G2532" s="33">
        <f t="shared" si="39"/>
        <v>901506246.76999569</v>
      </c>
    </row>
    <row r="2533" spans="1:7" ht="42">
      <c r="A2533" s="30">
        <v>1</v>
      </c>
      <c r="B2533" s="30" t="s">
        <v>951</v>
      </c>
      <c r="C2533" s="30" t="s">
        <v>326</v>
      </c>
      <c r="D2533" s="30" t="s">
        <v>292</v>
      </c>
      <c r="E2533" s="31" t="s">
        <v>299</v>
      </c>
      <c r="F2533" s="32">
        <v>468430.2</v>
      </c>
      <c r="G2533" s="33">
        <f t="shared" si="39"/>
        <v>901506246.76999569</v>
      </c>
    </row>
    <row r="2534" spans="1:7" ht="31.8">
      <c r="A2534" s="30">
        <v>4</v>
      </c>
      <c r="B2534" s="30" t="s">
        <v>951</v>
      </c>
      <c r="C2534" s="30" t="s">
        <v>355</v>
      </c>
      <c r="D2534" s="30" t="s">
        <v>292</v>
      </c>
      <c r="E2534" s="31" t="s">
        <v>299</v>
      </c>
      <c r="F2534" s="32">
        <v>7571.02</v>
      </c>
      <c r="G2534" s="33">
        <f t="shared" si="39"/>
        <v>901506246.76999569</v>
      </c>
    </row>
    <row r="2535" spans="1:7" ht="31.8">
      <c r="A2535" s="30">
        <v>4</v>
      </c>
      <c r="B2535" s="30" t="s">
        <v>951</v>
      </c>
      <c r="C2535" s="30" t="s">
        <v>355</v>
      </c>
      <c r="D2535" s="30" t="s">
        <v>292</v>
      </c>
      <c r="E2535" s="31" t="s">
        <v>299</v>
      </c>
      <c r="F2535" s="32">
        <v>204964.02</v>
      </c>
      <c r="G2535" s="33">
        <f t="shared" si="39"/>
        <v>901506246.76999569</v>
      </c>
    </row>
    <row r="2536" spans="1:7" ht="31.8">
      <c r="A2536" s="30">
        <v>4</v>
      </c>
      <c r="B2536" s="30" t="s">
        <v>951</v>
      </c>
      <c r="C2536" s="30" t="s">
        <v>355</v>
      </c>
      <c r="D2536" s="30" t="s">
        <v>292</v>
      </c>
      <c r="E2536" s="31" t="s">
        <v>293</v>
      </c>
      <c r="F2536" s="32">
        <v>18837.400000000001</v>
      </c>
      <c r="G2536" s="33">
        <f t="shared" si="39"/>
        <v>901506246.76999569</v>
      </c>
    </row>
    <row r="2537" spans="1:7" ht="28.8">
      <c r="A2537" s="30">
        <v>18</v>
      </c>
      <c r="B2537" s="30" t="s">
        <v>951</v>
      </c>
      <c r="C2537" s="30" t="s">
        <v>342</v>
      </c>
      <c r="D2537" s="30" t="s">
        <v>292</v>
      </c>
      <c r="E2537" s="34" t="s">
        <v>299</v>
      </c>
      <c r="F2537" s="32">
        <v>196307</v>
      </c>
      <c r="G2537" s="33">
        <f t="shared" si="39"/>
        <v>901506246.76999569</v>
      </c>
    </row>
    <row r="2538" spans="1:7" ht="42">
      <c r="A2538" s="30">
        <v>77</v>
      </c>
      <c r="B2538" s="30" t="s">
        <v>332</v>
      </c>
      <c r="C2538" s="30" t="s">
        <v>120</v>
      </c>
      <c r="D2538" s="30" t="s">
        <v>292</v>
      </c>
      <c r="E2538" s="31" t="s">
        <v>299</v>
      </c>
      <c r="F2538" s="32">
        <v>28147.81</v>
      </c>
      <c r="G2538" s="33">
        <f t="shared" si="39"/>
        <v>901506246.76999569</v>
      </c>
    </row>
    <row r="2539" spans="1:7" ht="42">
      <c r="A2539" s="30">
        <v>77</v>
      </c>
      <c r="B2539" s="30" t="s">
        <v>332</v>
      </c>
      <c r="C2539" s="30" t="s">
        <v>120</v>
      </c>
      <c r="D2539" s="30" t="s">
        <v>292</v>
      </c>
      <c r="E2539" s="31" t="s">
        <v>299</v>
      </c>
      <c r="F2539" s="32">
        <v>13505.76</v>
      </c>
      <c r="G2539" s="33">
        <f t="shared" si="39"/>
        <v>901506246.76999569</v>
      </c>
    </row>
    <row r="2540" spans="1:7" ht="42">
      <c r="A2540" s="30">
        <v>77</v>
      </c>
      <c r="B2540" s="30" t="s">
        <v>332</v>
      </c>
      <c r="C2540" s="30" t="s">
        <v>120</v>
      </c>
      <c r="D2540" s="30" t="s">
        <v>292</v>
      </c>
      <c r="E2540" s="31" t="s">
        <v>299</v>
      </c>
      <c r="F2540" s="32">
        <v>432.46</v>
      </c>
      <c r="G2540" s="33">
        <f t="shared" si="39"/>
        <v>901506246.76999569</v>
      </c>
    </row>
    <row r="2541" spans="1:7" ht="31.8">
      <c r="A2541" s="30">
        <v>77</v>
      </c>
      <c r="B2541" s="30" t="s">
        <v>350</v>
      </c>
      <c r="C2541" s="30" t="s">
        <v>120</v>
      </c>
      <c r="D2541" s="30" t="s">
        <v>292</v>
      </c>
      <c r="E2541" s="31" t="s">
        <v>293</v>
      </c>
      <c r="F2541" s="32">
        <v>6666.6</v>
      </c>
      <c r="G2541" s="33">
        <f t="shared" si="39"/>
        <v>901506246.76999569</v>
      </c>
    </row>
    <row r="2542" spans="1:7" ht="31.8">
      <c r="A2542" s="30">
        <v>77</v>
      </c>
      <c r="B2542" s="30" t="s">
        <v>350</v>
      </c>
      <c r="C2542" s="30" t="s">
        <v>120</v>
      </c>
      <c r="D2542" s="30" t="s">
        <v>292</v>
      </c>
      <c r="E2542" s="31" t="s">
        <v>293</v>
      </c>
      <c r="F2542" s="32">
        <v>-104</v>
      </c>
      <c r="G2542" s="33">
        <f t="shared" si="39"/>
        <v>901506246.76999569</v>
      </c>
    </row>
    <row r="2543" spans="1:7" ht="31.8">
      <c r="A2543" s="30">
        <v>77</v>
      </c>
      <c r="B2543" s="30" t="s">
        <v>350</v>
      </c>
      <c r="C2543" s="30" t="s">
        <v>120</v>
      </c>
      <c r="D2543" s="30" t="s">
        <v>292</v>
      </c>
      <c r="E2543" s="31" t="s">
        <v>302</v>
      </c>
      <c r="F2543" s="32">
        <v>104</v>
      </c>
      <c r="G2543" s="33">
        <f t="shared" si="39"/>
        <v>901506246.76999569</v>
      </c>
    </row>
    <row r="2544" spans="1:7" ht="31.8">
      <c r="A2544" s="30">
        <v>77</v>
      </c>
      <c r="B2544" s="30" t="s">
        <v>952</v>
      </c>
      <c r="C2544" s="30" t="s">
        <v>120</v>
      </c>
      <c r="D2544" s="30" t="s">
        <v>292</v>
      </c>
      <c r="E2544" s="31" t="s">
        <v>293</v>
      </c>
      <c r="F2544" s="32">
        <v>54826.81</v>
      </c>
      <c r="G2544" s="33">
        <f t="shared" si="39"/>
        <v>901506246.76999569</v>
      </c>
    </row>
    <row r="2545" spans="1:7" ht="31.8">
      <c r="A2545" s="30">
        <v>77</v>
      </c>
      <c r="B2545" s="30" t="s">
        <v>952</v>
      </c>
      <c r="C2545" s="30" t="s">
        <v>120</v>
      </c>
      <c r="D2545" s="30" t="s">
        <v>292</v>
      </c>
      <c r="E2545" s="31" t="s">
        <v>293</v>
      </c>
      <c r="F2545" s="32">
        <v>15542.26</v>
      </c>
      <c r="G2545" s="33">
        <f t="shared" si="39"/>
        <v>901506246.76999569</v>
      </c>
    </row>
    <row r="2546" spans="1:7" ht="31.8">
      <c r="A2546" s="30">
        <v>77</v>
      </c>
      <c r="B2546" s="30" t="s">
        <v>399</v>
      </c>
      <c r="C2546" s="30" t="s">
        <v>120</v>
      </c>
      <c r="D2546" s="30" t="s">
        <v>292</v>
      </c>
      <c r="E2546" s="31" t="s">
        <v>293</v>
      </c>
      <c r="F2546" s="32">
        <v>97750.68</v>
      </c>
      <c r="G2546" s="33">
        <f t="shared" si="39"/>
        <v>901506246.76999569</v>
      </c>
    </row>
    <row r="2547" spans="1:7" ht="42">
      <c r="A2547" s="30">
        <v>77</v>
      </c>
      <c r="B2547" s="30" t="s">
        <v>415</v>
      </c>
      <c r="C2547" s="30" t="s">
        <v>120</v>
      </c>
      <c r="D2547" s="30" t="s">
        <v>292</v>
      </c>
      <c r="E2547" s="31" t="s">
        <v>327</v>
      </c>
      <c r="F2547" s="32">
        <v>18067.84</v>
      </c>
      <c r="G2547" s="33">
        <f t="shared" si="39"/>
        <v>901506246.76999569</v>
      </c>
    </row>
    <row r="2548" spans="1:7" ht="31.8">
      <c r="A2548" s="30">
        <v>77</v>
      </c>
      <c r="B2548" s="30" t="s">
        <v>417</v>
      </c>
      <c r="C2548" s="30" t="s">
        <v>120</v>
      </c>
      <c r="D2548" s="30" t="s">
        <v>292</v>
      </c>
      <c r="E2548" s="31" t="s">
        <v>293</v>
      </c>
      <c r="F2548" s="32">
        <v>37179.78</v>
      </c>
      <c r="G2548" s="33">
        <f t="shared" si="39"/>
        <v>901506246.76999569</v>
      </c>
    </row>
    <row r="2549" spans="1:7" ht="31.8">
      <c r="A2549" s="30">
        <v>77</v>
      </c>
      <c r="B2549" s="30" t="s">
        <v>953</v>
      </c>
      <c r="C2549" s="30" t="s">
        <v>120</v>
      </c>
      <c r="D2549" s="30" t="s">
        <v>292</v>
      </c>
      <c r="E2549" s="31" t="s">
        <v>293</v>
      </c>
      <c r="F2549" s="32">
        <v>14561.3</v>
      </c>
      <c r="G2549" s="33">
        <f t="shared" si="39"/>
        <v>901506246.76999569</v>
      </c>
    </row>
    <row r="2550" spans="1:7" ht="31.8">
      <c r="A2550" s="30">
        <v>77</v>
      </c>
      <c r="B2550" s="30" t="s">
        <v>954</v>
      </c>
      <c r="C2550" s="30" t="s">
        <v>120</v>
      </c>
      <c r="D2550" s="30" t="s">
        <v>292</v>
      </c>
      <c r="E2550" s="31" t="s">
        <v>293</v>
      </c>
      <c r="F2550" s="32">
        <v>18787.32</v>
      </c>
      <c r="G2550" s="33">
        <f t="shared" si="39"/>
        <v>901506246.76999569</v>
      </c>
    </row>
    <row r="2551" spans="1:7" ht="31.8">
      <c r="A2551" s="30">
        <v>77</v>
      </c>
      <c r="B2551" s="30" t="s">
        <v>955</v>
      </c>
      <c r="C2551" s="30" t="s">
        <v>120</v>
      </c>
      <c r="D2551" s="30" t="s">
        <v>292</v>
      </c>
      <c r="E2551" s="31" t="s">
        <v>293</v>
      </c>
      <c r="F2551" s="32">
        <v>3072.38</v>
      </c>
      <c r="G2551" s="33">
        <f t="shared" si="39"/>
        <v>901506246.76999569</v>
      </c>
    </row>
    <row r="2552" spans="1:7" ht="42">
      <c r="A2552" s="30">
        <v>77</v>
      </c>
      <c r="B2552" s="30" t="s">
        <v>469</v>
      </c>
      <c r="C2552" s="30" t="s">
        <v>120</v>
      </c>
      <c r="D2552" s="30" t="s">
        <v>292</v>
      </c>
      <c r="E2552" s="31" t="s">
        <v>293</v>
      </c>
      <c r="F2552" s="32">
        <v>17974.88</v>
      </c>
      <c r="G2552" s="33">
        <f t="shared" si="39"/>
        <v>901506246.76999569</v>
      </c>
    </row>
    <row r="2553" spans="1:7" ht="31.8">
      <c r="A2553" s="30">
        <v>77</v>
      </c>
      <c r="B2553" s="30" t="s">
        <v>956</v>
      </c>
      <c r="C2553" s="30" t="s">
        <v>120</v>
      </c>
      <c r="D2553" s="30" t="s">
        <v>292</v>
      </c>
      <c r="E2553" s="31" t="s">
        <v>293</v>
      </c>
      <c r="F2553" s="32">
        <v>6829.19</v>
      </c>
      <c r="G2553" s="33">
        <f t="shared" si="39"/>
        <v>901506246.76999569</v>
      </c>
    </row>
    <row r="2554" spans="1:7" ht="31.8">
      <c r="A2554" s="30">
        <v>77</v>
      </c>
      <c r="B2554" s="30" t="s">
        <v>956</v>
      </c>
      <c r="C2554" s="30" t="s">
        <v>120</v>
      </c>
      <c r="D2554" s="30" t="s">
        <v>292</v>
      </c>
      <c r="E2554" s="34" t="s">
        <v>293</v>
      </c>
      <c r="F2554" s="30">
        <v>8180.9</v>
      </c>
      <c r="G2554" s="33">
        <f t="shared" si="39"/>
        <v>901506246.76999569</v>
      </c>
    </row>
    <row r="2555" spans="1:7" ht="42">
      <c r="A2555" s="30">
        <v>77</v>
      </c>
      <c r="B2555" s="30" t="s">
        <v>484</v>
      </c>
      <c r="C2555" s="30" t="s">
        <v>120</v>
      </c>
      <c r="D2555" s="30" t="s">
        <v>292</v>
      </c>
      <c r="E2555" s="34" t="s">
        <v>293</v>
      </c>
      <c r="F2555" s="32">
        <v>24.92</v>
      </c>
      <c r="G2555" s="33">
        <f t="shared" si="39"/>
        <v>901506246.76999569</v>
      </c>
    </row>
    <row r="2556" spans="1:7" ht="31.8">
      <c r="A2556" s="30">
        <v>77</v>
      </c>
      <c r="B2556" s="30" t="s">
        <v>957</v>
      </c>
      <c r="C2556" s="30" t="s">
        <v>120</v>
      </c>
      <c r="D2556" s="30" t="s">
        <v>292</v>
      </c>
      <c r="E2556" s="34" t="s">
        <v>293</v>
      </c>
      <c r="F2556" s="32">
        <v>42136.55</v>
      </c>
      <c r="G2556" s="33">
        <f t="shared" si="39"/>
        <v>901506246.76999569</v>
      </c>
    </row>
    <row r="2557" spans="1:7" ht="31.8">
      <c r="A2557" s="30">
        <v>77</v>
      </c>
      <c r="B2557" s="30" t="s">
        <v>957</v>
      </c>
      <c r="C2557" s="30" t="s">
        <v>120</v>
      </c>
      <c r="D2557" s="30" t="s">
        <v>292</v>
      </c>
      <c r="E2557" s="34" t="s">
        <v>293</v>
      </c>
      <c r="F2557" s="32">
        <v>24326.53</v>
      </c>
      <c r="G2557" s="33">
        <f t="shared" si="39"/>
        <v>901506246.76999569</v>
      </c>
    </row>
    <row r="2558" spans="1:7" ht="31.8">
      <c r="A2558" s="30">
        <v>77</v>
      </c>
      <c r="B2558" s="30" t="s">
        <v>958</v>
      </c>
      <c r="C2558" s="30" t="s">
        <v>120</v>
      </c>
      <c r="D2558" s="30" t="s">
        <v>292</v>
      </c>
      <c r="E2558" s="34" t="s">
        <v>293</v>
      </c>
      <c r="F2558" s="32">
        <v>21805.02</v>
      </c>
      <c r="G2558" s="33">
        <f t="shared" si="39"/>
        <v>901506246.76999569</v>
      </c>
    </row>
    <row r="2559" spans="1:7" ht="31.8">
      <c r="A2559" s="30">
        <v>77</v>
      </c>
      <c r="B2559" s="30" t="s">
        <v>512</v>
      </c>
      <c r="C2559" s="30" t="s">
        <v>120</v>
      </c>
      <c r="D2559" s="30" t="s">
        <v>292</v>
      </c>
      <c r="E2559" s="31" t="s">
        <v>293</v>
      </c>
      <c r="F2559" s="32">
        <v>0.01</v>
      </c>
      <c r="G2559" s="33">
        <f t="shared" si="39"/>
        <v>901506246.76999569</v>
      </c>
    </row>
    <row r="2560" spans="1:7" ht="31.8">
      <c r="A2560" s="30">
        <v>77</v>
      </c>
      <c r="B2560" s="30" t="s">
        <v>543</v>
      </c>
      <c r="C2560" s="30" t="s">
        <v>120</v>
      </c>
      <c r="D2560" s="30" t="s">
        <v>292</v>
      </c>
      <c r="E2560" s="31" t="s">
        <v>293</v>
      </c>
      <c r="F2560" s="32">
        <v>8627.18</v>
      </c>
      <c r="G2560" s="33">
        <f t="shared" si="39"/>
        <v>901506246.76999569</v>
      </c>
    </row>
    <row r="2561" spans="1:7" ht="31.8">
      <c r="A2561" s="30">
        <v>77</v>
      </c>
      <c r="B2561" s="30" t="s">
        <v>959</v>
      </c>
      <c r="C2561" s="30" t="s">
        <v>120</v>
      </c>
      <c r="D2561" s="30" t="s">
        <v>292</v>
      </c>
      <c r="E2561" s="31" t="s">
        <v>293</v>
      </c>
      <c r="F2561" s="32">
        <v>63.28</v>
      </c>
      <c r="G2561" s="33">
        <f t="shared" si="39"/>
        <v>901506246.76999569</v>
      </c>
    </row>
    <row r="2562" spans="1:7" ht="31.8">
      <c r="A2562" s="30">
        <v>77</v>
      </c>
      <c r="B2562" s="30" t="s">
        <v>940</v>
      </c>
      <c r="C2562" s="30" t="s">
        <v>120</v>
      </c>
      <c r="D2562" s="30" t="s">
        <v>292</v>
      </c>
      <c r="E2562" s="31" t="s">
        <v>293</v>
      </c>
      <c r="F2562" s="32">
        <v>1932.33</v>
      </c>
      <c r="G2562" s="33">
        <f t="shared" si="39"/>
        <v>901506246.76999569</v>
      </c>
    </row>
    <row r="2563" spans="1:7" ht="31.8">
      <c r="A2563" s="30">
        <v>77</v>
      </c>
      <c r="B2563" s="30" t="s">
        <v>940</v>
      </c>
      <c r="C2563" s="30" t="s">
        <v>120</v>
      </c>
      <c r="D2563" s="30" t="s">
        <v>292</v>
      </c>
      <c r="E2563" s="31" t="s">
        <v>293</v>
      </c>
      <c r="F2563" s="32">
        <v>0.03</v>
      </c>
      <c r="G2563" s="33">
        <f t="shared" ref="G2563:G2626" si="40">SUM($F$2:$F$100000)</f>
        <v>901506246.76999569</v>
      </c>
    </row>
    <row r="2564" spans="1:7" ht="31.8">
      <c r="A2564" s="30">
        <v>43</v>
      </c>
      <c r="B2564" s="30" t="s">
        <v>325</v>
      </c>
      <c r="C2564" s="30" t="s">
        <v>960</v>
      </c>
      <c r="D2564" s="30" t="s">
        <v>292</v>
      </c>
      <c r="E2564" s="31" t="s">
        <v>327</v>
      </c>
      <c r="F2564" s="32">
        <v>0</v>
      </c>
      <c r="G2564" s="33">
        <f t="shared" si="40"/>
        <v>901506246.76999569</v>
      </c>
    </row>
    <row r="2565" spans="1:7" ht="21.6">
      <c r="A2565" s="30">
        <v>26</v>
      </c>
      <c r="B2565" s="30" t="s">
        <v>328</v>
      </c>
      <c r="C2565" s="30" t="s">
        <v>961</v>
      </c>
      <c r="D2565" s="30" t="s">
        <v>292</v>
      </c>
      <c r="E2565" s="31" t="s">
        <v>302</v>
      </c>
      <c r="F2565" s="32">
        <v>100.22</v>
      </c>
      <c r="G2565" s="33">
        <f t="shared" si="40"/>
        <v>901506246.76999569</v>
      </c>
    </row>
    <row r="2566" spans="1:7" ht="21.6">
      <c r="A2566" s="30">
        <v>26</v>
      </c>
      <c r="B2566" s="30" t="s">
        <v>328</v>
      </c>
      <c r="C2566" s="30" t="s">
        <v>961</v>
      </c>
      <c r="D2566" s="30" t="s">
        <v>292</v>
      </c>
      <c r="E2566" s="31" t="s">
        <v>302</v>
      </c>
      <c r="F2566" s="32">
        <v>4350.5</v>
      </c>
      <c r="G2566" s="33">
        <f t="shared" si="40"/>
        <v>901506246.76999569</v>
      </c>
    </row>
    <row r="2567" spans="1:7" ht="31.8">
      <c r="A2567" s="30">
        <v>27</v>
      </c>
      <c r="B2567" s="30" t="s">
        <v>328</v>
      </c>
      <c r="C2567" s="30" t="s">
        <v>962</v>
      </c>
      <c r="D2567" s="30" t="s">
        <v>292</v>
      </c>
      <c r="E2567" s="34" t="s">
        <v>302</v>
      </c>
      <c r="F2567" s="32">
        <v>2115.36</v>
      </c>
      <c r="G2567" s="33">
        <f t="shared" si="40"/>
        <v>901506246.76999569</v>
      </c>
    </row>
    <row r="2568" spans="1:7" ht="42">
      <c r="A2568" s="30">
        <v>46</v>
      </c>
      <c r="B2568" s="30" t="s">
        <v>332</v>
      </c>
      <c r="C2568" s="30" t="s">
        <v>963</v>
      </c>
      <c r="D2568" s="30" t="s">
        <v>292</v>
      </c>
      <c r="E2568" s="31" t="s">
        <v>299</v>
      </c>
      <c r="F2568" s="32">
        <v>30624.55</v>
      </c>
      <c r="G2568" s="33">
        <f t="shared" si="40"/>
        <v>901506246.76999569</v>
      </c>
    </row>
    <row r="2569" spans="1:7" ht="42">
      <c r="A2569" s="30">
        <v>46</v>
      </c>
      <c r="B2569" s="30" t="s">
        <v>332</v>
      </c>
      <c r="C2569" s="30" t="s">
        <v>963</v>
      </c>
      <c r="D2569" s="30" t="s">
        <v>292</v>
      </c>
      <c r="E2569" s="31" t="s">
        <v>299</v>
      </c>
      <c r="F2569" s="32">
        <v>313.12</v>
      </c>
      <c r="G2569" s="33">
        <f t="shared" si="40"/>
        <v>901506246.76999569</v>
      </c>
    </row>
    <row r="2570" spans="1:7" ht="42">
      <c r="A2570" s="30">
        <v>26</v>
      </c>
      <c r="B2570" s="30" t="s">
        <v>332</v>
      </c>
      <c r="C2570" s="30" t="s">
        <v>961</v>
      </c>
      <c r="D2570" s="30" t="s">
        <v>292</v>
      </c>
      <c r="E2570" s="31" t="s">
        <v>299</v>
      </c>
      <c r="F2570" s="32">
        <v>11592.58</v>
      </c>
      <c r="G2570" s="33">
        <f t="shared" si="40"/>
        <v>901506246.76999569</v>
      </c>
    </row>
    <row r="2571" spans="1:7" ht="42">
      <c r="A2571" s="30">
        <v>26</v>
      </c>
      <c r="B2571" s="30" t="s">
        <v>332</v>
      </c>
      <c r="C2571" s="30" t="s">
        <v>961</v>
      </c>
      <c r="D2571" s="30" t="s">
        <v>292</v>
      </c>
      <c r="E2571" s="31" t="s">
        <v>299</v>
      </c>
      <c r="F2571" s="32">
        <v>387508.55</v>
      </c>
      <c r="G2571" s="33">
        <f t="shared" si="40"/>
        <v>901506246.76999569</v>
      </c>
    </row>
    <row r="2572" spans="1:7" ht="42">
      <c r="A2572" s="30">
        <v>26</v>
      </c>
      <c r="B2572" s="30" t="s">
        <v>332</v>
      </c>
      <c r="C2572" s="30" t="s">
        <v>961</v>
      </c>
      <c r="D2572" s="30" t="s">
        <v>292</v>
      </c>
      <c r="E2572" s="31" t="s">
        <v>299</v>
      </c>
      <c r="F2572" s="32">
        <v>412849.11</v>
      </c>
      <c r="G2572" s="33">
        <f t="shared" si="40"/>
        <v>901506246.76999569</v>
      </c>
    </row>
    <row r="2573" spans="1:7" ht="21.6">
      <c r="A2573" s="30">
        <v>28</v>
      </c>
      <c r="B2573" s="30" t="s">
        <v>334</v>
      </c>
      <c r="C2573" s="30" t="s">
        <v>964</v>
      </c>
      <c r="D2573" s="30" t="s">
        <v>292</v>
      </c>
      <c r="E2573" s="31" t="s">
        <v>302</v>
      </c>
      <c r="F2573" s="32">
        <v>53336</v>
      </c>
      <c r="G2573" s="33">
        <f t="shared" si="40"/>
        <v>901506246.76999569</v>
      </c>
    </row>
    <row r="2574" spans="1:7" ht="21.6">
      <c r="A2574" s="30">
        <v>26</v>
      </c>
      <c r="B2574" s="30" t="s">
        <v>334</v>
      </c>
      <c r="C2574" s="30" t="s">
        <v>961</v>
      </c>
      <c r="D2574" s="30" t="s">
        <v>292</v>
      </c>
      <c r="E2574" s="31" t="s">
        <v>302</v>
      </c>
      <c r="F2574" s="30">
        <v>5254.5</v>
      </c>
      <c r="G2574" s="33">
        <f t="shared" si="40"/>
        <v>901506246.76999569</v>
      </c>
    </row>
    <row r="2575" spans="1:7" ht="31.8">
      <c r="A2575" s="30">
        <v>38</v>
      </c>
      <c r="B2575" s="30" t="s">
        <v>334</v>
      </c>
      <c r="C2575" s="30" t="s">
        <v>40</v>
      </c>
      <c r="D2575" s="30" t="s">
        <v>292</v>
      </c>
      <c r="E2575" s="31" t="s">
        <v>302</v>
      </c>
      <c r="F2575" s="30">
        <v>12441.3</v>
      </c>
      <c r="G2575" s="33">
        <f t="shared" si="40"/>
        <v>901506246.76999569</v>
      </c>
    </row>
    <row r="2576" spans="1:7" ht="31.8">
      <c r="A2576" s="30">
        <v>75</v>
      </c>
      <c r="B2576" s="30" t="s">
        <v>334</v>
      </c>
      <c r="C2576" s="30" t="s">
        <v>965</v>
      </c>
      <c r="D2576" s="30" t="s">
        <v>292</v>
      </c>
      <c r="E2576" s="31" t="s">
        <v>302</v>
      </c>
      <c r="F2576" s="32">
        <v>26634.1</v>
      </c>
      <c r="G2576" s="33">
        <f t="shared" si="40"/>
        <v>901506246.76999569</v>
      </c>
    </row>
    <row r="2577" spans="1:7" ht="21.6">
      <c r="A2577" s="30">
        <v>28</v>
      </c>
      <c r="B2577" s="30" t="s">
        <v>334</v>
      </c>
      <c r="C2577" s="30" t="s">
        <v>964</v>
      </c>
      <c r="D2577" s="30" t="s">
        <v>292</v>
      </c>
      <c r="E2577" s="31" t="s">
        <v>302</v>
      </c>
      <c r="F2577" s="32">
        <v>13334</v>
      </c>
      <c r="G2577" s="33">
        <f t="shared" si="40"/>
        <v>901506246.76999569</v>
      </c>
    </row>
    <row r="2578" spans="1:7" ht="31.8">
      <c r="A2578" s="30">
        <v>75</v>
      </c>
      <c r="B2578" s="30" t="s">
        <v>334</v>
      </c>
      <c r="C2578" s="30" t="s">
        <v>965</v>
      </c>
      <c r="D2578" s="30" t="s">
        <v>292</v>
      </c>
      <c r="E2578" s="31" t="s">
        <v>302</v>
      </c>
      <c r="F2578" s="32">
        <v>18272.099999999999</v>
      </c>
      <c r="G2578" s="33">
        <f t="shared" si="40"/>
        <v>901506246.76999569</v>
      </c>
    </row>
    <row r="2579" spans="1:7" ht="31.8">
      <c r="A2579" s="30">
        <v>29</v>
      </c>
      <c r="B2579" s="30" t="s">
        <v>966</v>
      </c>
      <c r="C2579" s="30" t="s">
        <v>967</v>
      </c>
      <c r="D2579" s="30" t="s">
        <v>292</v>
      </c>
      <c r="E2579" s="31" t="s">
        <v>327</v>
      </c>
      <c r="F2579" s="32">
        <v>17574.89</v>
      </c>
      <c r="G2579" s="33">
        <f t="shared" si="40"/>
        <v>901506246.76999569</v>
      </c>
    </row>
    <row r="2580" spans="1:7" ht="31.8">
      <c r="A2580" s="30">
        <v>42</v>
      </c>
      <c r="B2580" s="30" t="s">
        <v>344</v>
      </c>
      <c r="C2580" s="30" t="s">
        <v>968</v>
      </c>
      <c r="D2580" s="30" t="s">
        <v>292</v>
      </c>
      <c r="E2580" s="31" t="s">
        <v>327</v>
      </c>
      <c r="F2580" s="32">
        <v>0</v>
      </c>
      <c r="G2580" s="33">
        <f t="shared" si="40"/>
        <v>901506246.76999569</v>
      </c>
    </row>
    <row r="2581" spans="1:7" ht="31.8">
      <c r="A2581" s="30">
        <v>29</v>
      </c>
      <c r="B2581" s="30" t="s">
        <v>344</v>
      </c>
      <c r="C2581" s="30" t="s">
        <v>967</v>
      </c>
      <c r="D2581" s="30" t="s">
        <v>292</v>
      </c>
      <c r="E2581" s="31" t="s">
        <v>327</v>
      </c>
      <c r="F2581" s="32">
        <v>0</v>
      </c>
      <c r="G2581" s="33">
        <f t="shared" si="40"/>
        <v>901506246.76999569</v>
      </c>
    </row>
    <row r="2582" spans="1:7" ht="31.8">
      <c r="A2582" s="30">
        <v>27</v>
      </c>
      <c r="B2582" s="30" t="s">
        <v>969</v>
      </c>
      <c r="C2582" s="30" t="s">
        <v>962</v>
      </c>
      <c r="D2582" s="30" t="s">
        <v>292</v>
      </c>
      <c r="E2582" s="31" t="s">
        <v>299</v>
      </c>
      <c r="F2582" s="32">
        <v>89916.69</v>
      </c>
      <c r="G2582" s="33">
        <f t="shared" si="40"/>
        <v>901506246.76999569</v>
      </c>
    </row>
    <row r="2583" spans="1:7" ht="31.8">
      <c r="A2583" s="30">
        <v>46</v>
      </c>
      <c r="B2583" s="30" t="s">
        <v>349</v>
      </c>
      <c r="C2583" s="30" t="s">
        <v>963</v>
      </c>
      <c r="D2583" s="30" t="s">
        <v>292</v>
      </c>
      <c r="E2583" s="31" t="s">
        <v>327</v>
      </c>
      <c r="F2583" s="32">
        <v>0.01</v>
      </c>
      <c r="G2583" s="33">
        <f t="shared" si="40"/>
        <v>901506246.76999569</v>
      </c>
    </row>
    <row r="2584" spans="1:7" ht="31.8">
      <c r="A2584" s="30">
        <v>26</v>
      </c>
      <c r="B2584" s="30" t="s">
        <v>349</v>
      </c>
      <c r="C2584" s="30" t="s">
        <v>961</v>
      </c>
      <c r="D2584" s="30" t="s">
        <v>292</v>
      </c>
      <c r="E2584" s="31" t="s">
        <v>327</v>
      </c>
      <c r="F2584" s="32">
        <v>235516.43</v>
      </c>
      <c r="G2584" s="33">
        <f t="shared" si="40"/>
        <v>901506246.76999569</v>
      </c>
    </row>
    <row r="2585" spans="1:7" ht="31.8">
      <c r="A2585" s="30">
        <v>26</v>
      </c>
      <c r="B2585" s="30" t="s">
        <v>349</v>
      </c>
      <c r="C2585" s="30" t="s">
        <v>961</v>
      </c>
      <c r="D2585" s="30" t="s">
        <v>292</v>
      </c>
      <c r="E2585" s="31" t="s">
        <v>327</v>
      </c>
      <c r="F2585" s="32">
        <v>49607.91</v>
      </c>
      <c r="G2585" s="33">
        <f t="shared" si="40"/>
        <v>901506246.76999569</v>
      </c>
    </row>
    <row r="2586" spans="1:7" ht="31.8">
      <c r="A2586" s="30">
        <v>43</v>
      </c>
      <c r="B2586" s="30" t="s">
        <v>350</v>
      </c>
      <c r="C2586" s="30" t="s">
        <v>960</v>
      </c>
      <c r="D2586" s="30" t="s">
        <v>292</v>
      </c>
      <c r="E2586" s="31" t="s">
        <v>299</v>
      </c>
      <c r="F2586" s="30">
        <v>0.01</v>
      </c>
      <c r="G2586" s="33">
        <f t="shared" si="40"/>
        <v>901506246.76999569</v>
      </c>
    </row>
    <row r="2587" spans="1:7" ht="31.8">
      <c r="A2587" s="30">
        <v>1000031</v>
      </c>
      <c r="B2587" s="30" t="s">
        <v>970</v>
      </c>
      <c r="C2587" s="30" t="s">
        <v>971</v>
      </c>
      <c r="D2587" s="30" t="s">
        <v>292</v>
      </c>
      <c r="E2587" s="31" t="s">
        <v>293</v>
      </c>
      <c r="F2587" s="32">
        <v>16356.4</v>
      </c>
      <c r="G2587" s="33">
        <f t="shared" si="40"/>
        <v>901506246.76999569</v>
      </c>
    </row>
    <row r="2588" spans="1:7" ht="31.8">
      <c r="A2588" s="30">
        <v>1000031</v>
      </c>
      <c r="B2588" s="30" t="s">
        <v>353</v>
      </c>
      <c r="C2588" s="30" t="s">
        <v>971</v>
      </c>
      <c r="D2588" s="30" t="s">
        <v>292</v>
      </c>
      <c r="E2588" s="31" t="s">
        <v>293</v>
      </c>
      <c r="F2588" s="32">
        <v>27742.720000000001</v>
      </c>
      <c r="G2588" s="33">
        <f t="shared" si="40"/>
        <v>901506246.76999569</v>
      </c>
    </row>
    <row r="2589" spans="1:7" ht="31.8">
      <c r="A2589" s="30">
        <v>1000031</v>
      </c>
      <c r="B2589" s="30" t="s">
        <v>353</v>
      </c>
      <c r="C2589" s="30" t="s">
        <v>971</v>
      </c>
      <c r="D2589" s="30" t="s">
        <v>292</v>
      </c>
      <c r="E2589" s="31" t="s">
        <v>293</v>
      </c>
      <c r="F2589" s="32">
        <v>2373.98</v>
      </c>
      <c r="G2589" s="33">
        <f t="shared" si="40"/>
        <v>901506246.76999569</v>
      </c>
    </row>
    <row r="2590" spans="1:7" ht="31.8">
      <c r="A2590" s="30">
        <v>45</v>
      </c>
      <c r="B2590" s="30" t="s">
        <v>353</v>
      </c>
      <c r="C2590" s="30" t="s">
        <v>95</v>
      </c>
      <c r="D2590" s="30" t="s">
        <v>292</v>
      </c>
      <c r="E2590" s="31" t="s">
        <v>299</v>
      </c>
      <c r="F2590" s="32">
        <v>77248.350000000006</v>
      </c>
      <c r="G2590" s="33">
        <f t="shared" si="40"/>
        <v>901506246.76999569</v>
      </c>
    </row>
    <row r="2591" spans="1:7" ht="31.8">
      <c r="A2591" s="30">
        <v>45</v>
      </c>
      <c r="B2591" s="30" t="s">
        <v>353</v>
      </c>
      <c r="C2591" s="30" t="s">
        <v>95</v>
      </c>
      <c r="D2591" s="30" t="s">
        <v>292</v>
      </c>
      <c r="E2591" s="31" t="s">
        <v>293</v>
      </c>
      <c r="F2591" s="32">
        <v>131655</v>
      </c>
      <c r="G2591" s="33">
        <f t="shared" si="40"/>
        <v>901506246.76999569</v>
      </c>
    </row>
    <row r="2592" spans="1:7" ht="31.8">
      <c r="A2592" s="30">
        <v>45</v>
      </c>
      <c r="B2592" s="30" t="s">
        <v>353</v>
      </c>
      <c r="C2592" s="30" t="s">
        <v>95</v>
      </c>
      <c r="D2592" s="30" t="s">
        <v>292</v>
      </c>
      <c r="E2592" s="31" t="s">
        <v>299</v>
      </c>
      <c r="F2592" s="32">
        <v>86394.89</v>
      </c>
      <c r="G2592" s="33">
        <f t="shared" si="40"/>
        <v>901506246.76999569</v>
      </c>
    </row>
    <row r="2593" spans="1:7" ht="31.8">
      <c r="A2593" s="30">
        <v>45</v>
      </c>
      <c r="B2593" s="30" t="s">
        <v>353</v>
      </c>
      <c r="C2593" s="30" t="s">
        <v>95</v>
      </c>
      <c r="D2593" s="30" t="s">
        <v>292</v>
      </c>
      <c r="E2593" s="31" t="s">
        <v>299</v>
      </c>
      <c r="F2593" s="32">
        <v>23099.65</v>
      </c>
      <c r="G2593" s="33">
        <f t="shared" si="40"/>
        <v>901506246.76999569</v>
      </c>
    </row>
    <row r="2594" spans="1:7" ht="21.6">
      <c r="A2594" s="30">
        <v>1000031</v>
      </c>
      <c r="B2594" s="30" t="s">
        <v>356</v>
      </c>
      <c r="C2594" s="30" t="s">
        <v>971</v>
      </c>
      <c r="D2594" s="30" t="s">
        <v>292</v>
      </c>
      <c r="E2594" s="31" t="s">
        <v>293</v>
      </c>
      <c r="F2594" s="32">
        <v>47127.7</v>
      </c>
      <c r="G2594" s="33">
        <f t="shared" si="40"/>
        <v>901506246.76999569</v>
      </c>
    </row>
    <row r="2595" spans="1:7" ht="31.8">
      <c r="A2595" s="30">
        <v>29</v>
      </c>
      <c r="B2595" s="30" t="s">
        <v>356</v>
      </c>
      <c r="C2595" s="30" t="s">
        <v>967</v>
      </c>
      <c r="D2595" s="30" t="s">
        <v>292</v>
      </c>
      <c r="E2595" s="31" t="s">
        <v>299</v>
      </c>
      <c r="F2595" s="32">
        <v>73449.649999999994</v>
      </c>
      <c r="G2595" s="33">
        <f t="shared" si="40"/>
        <v>901506246.76999569</v>
      </c>
    </row>
    <row r="2596" spans="1:7" ht="31.8">
      <c r="A2596" s="30">
        <v>29</v>
      </c>
      <c r="B2596" s="30" t="s">
        <v>356</v>
      </c>
      <c r="C2596" s="30" t="s">
        <v>967</v>
      </c>
      <c r="D2596" s="30" t="s">
        <v>292</v>
      </c>
      <c r="E2596" s="31" t="s">
        <v>299</v>
      </c>
      <c r="F2596" s="32">
        <v>41803.410000000003</v>
      </c>
      <c r="G2596" s="33">
        <f t="shared" si="40"/>
        <v>901506246.76999569</v>
      </c>
    </row>
    <row r="2597" spans="1:7" ht="21.6">
      <c r="A2597" s="30">
        <v>1000031</v>
      </c>
      <c r="B2597" s="30" t="s">
        <v>358</v>
      </c>
      <c r="C2597" s="30" t="s">
        <v>971</v>
      </c>
      <c r="D2597" s="30" t="s">
        <v>292</v>
      </c>
      <c r="E2597" s="31" t="s">
        <v>293</v>
      </c>
      <c r="F2597" s="32">
        <v>68277.67</v>
      </c>
      <c r="G2597" s="33">
        <f t="shared" si="40"/>
        <v>901506246.76999569</v>
      </c>
    </row>
    <row r="2598" spans="1:7" ht="28.8">
      <c r="A2598" s="30">
        <v>1000031</v>
      </c>
      <c r="B2598" s="30" t="s">
        <v>358</v>
      </c>
      <c r="C2598" s="30" t="s">
        <v>971</v>
      </c>
      <c r="D2598" s="30" t="s">
        <v>292</v>
      </c>
      <c r="E2598" s="34" t="s">
        <v>293</v>
      </c>
      <c r="F2598" s="32">
        <v>2683.24</v>
      </c>
      <c r="G2598" s="33">
        <f t="shared" si="40"/>
        <v>901506246.76999569</v>
      </c>
    </row>
    <row r="2599" spans="1:7" ht="21.6">
      <c r="A2599" s="30">
        <v>1000031</v>
      </c>
      <c r="B2599" s="30" t="s">
        <v>358</v>
      </c>
      <c r="C2599" s="30" t="s">
        <v>971</v>
      </c>
      <c r="D2599" s="30" t="s">
        <v>292</v>
      </c>
      <c r="E2599" s="31" t="s">
        <v>293</v>
      </c>
      <c r="F2599" s="30">
        <v>7899.74</v>
      </c>
      <c r="G2599" s="33">
        <f t="shared" si="40"/>
        <v>901506246.76999569</v>
      </c>
    </row>
    <row r="2600" spans="1:7" ht="21.6">
      <c r="A2600" s="30">
        <v>26</v>
      </c>
      <c r="B2600" s="30" t="s">
        <v>358</v>
      </c>
      <c r="C2600" s="30" t="s">
        <v>961</v>
      </c>
      <c r="D2600" s="30" t="s">
        <v>292</v>
      </c>
      <c r="E2600" s="31" t="s">
        <v>304</v>
      </c>
      <c r="F2600" s="32">
        <v>33443.78</v>
      </c>
      <c r="G2600" s="33">
        <f t="shared" si="40"/>
        <v>901506246.76999569</v>
      </c>
    </row>
    <row r="2601" spans="1:7" ht="21.6">
      <c r="A2601" s="30">
        <v>26</v>
      </c>
      <c r="B2601" s="30" t="s">
        <v>358</v>
      </c>
      <c r="C2601" s="30" t="s">
        <v>961</v>
      </c>
      <c r="D2601" s="30" t="s">
        <v>292</v>
      </c>
      <c r="E2601" s="31" t="s">
        <v>304</v>
      </c>
      <c r="F2601" s="32">
        <v>29120.07</v>
      </c>
      <c r="G2601" s="33">
        <f t="shared" si="40"/>
        <v>901506246.76999569</v>
      </c>
    </row>
    <row r="2602" spans="1:7" ht="21.6">
      <c r="A2602" s="30">
        <v>26</v>
      </c>
      <c r="B2602" s="30" t="s">
        <v>358</v>
      </c>
      <c r="C2602" s="30" t="s">
        <v>961</v>
      </c>
      <c r="D2602" s="30" t="s">
        <v>292</v>
      </c>
      <c r="E2602" s="31" t="s">
        <v>304</v>
      </c>
      <c r="F2602" s="32">
        <v>243625.74</v>
      </c>
      <c r="G2602" s="33">
        <f t="shared" si="40"/>
        <v>901506246.76999569</v>
      </c>
    </row>
    <row r="2603" spans="1:7" ht="21.6">
      <c r="A2603" s="30">
        <v>26</v>
      </c>
      <c r="B2603" s="30" t="s">
        <v>358</v>
      </c>
      <c r="C2603" s="30" t="s">
        <v>961</v>
      </c>
      <c r="D2603" s="30" t="s">
        <v>292</v>
      </c>
      <c r="E2603" s="31" t="s">
        <v>304</v>
      </c>
      <c r="F2603" s="32">
        <v>34597.67</v>
      </c>
      <c r="G2603" s="33">
        <f t="shared" si="40"/>
        <v>901506246.76999569</v>
      </c>
    </row>
    <row r="2604" spans="1:7" ht="31.8">
      <c r="A2604" s="30">
        <v>75</v>
      </c>
      <c r="B2604" s="30" t="s">
        <v>358</v>
      </c>
      <c r="C2604" s="30" t="s">
        <v>965</v>
      </c>
      <c r="D2604" s="30" t="s">
        <v>292</v>
      </c>
      <c r="E2604" s="31" t="s">
        <v>304</v>
      </c>
      <c r="F2604" s="32">
        <v>27912.59</v>
      </c>
      <c r="G2604" s="33">
        <f t="shared" si="40"/>
        <v>901506246.76999569</v>
      </c>
    </row>
    <row r="2605" spans="1:7" ht="21.6">
      <c r="A2605" s="30">
        <v>45</v>
      </c>
      <c r="B2605" s="30" t="s">
        <v>362</v>
      </c>
      <c r="C2605" s="30" t="s">
        <v>95</v>
      </c>
      <c r="D2605" s="30" t="s">
        <v>292</v>
      </c>
      <c r="E2605" s="31" t="s">
        <v>299</v>
      </c>
      <c r="F2605" s="32">
        <v>3525.25</v>
      </c>
      <c r="G2605" s="33">
        <f t="shared" si="40"/>
        <v>901506246.76999569</v>
      </c>
    </row>
    <row r="2606" spans="1:7" ht="52.2">
      <c r="A2606" s="30">
        <v>1000031</v>
      </c>
      <c r="B2606" s="30" t="s">
        <v>366</v>
      </c>
      <c r="C2606" s="30" t="s">
        <v>971</v>
      </c>
      <c r="D2606" s="30" t="s">
        <v>292</v>
      </c>
      <c r="E2606" s="31" t="s">
        <v>327</v>
      </c>
      <c r="F2606" s="32">
        <v>55265.53</v>
      </c>
      <c r="G2606" s="33">
        <f t="shared" si="40"/>
        <v>901506246.76999569</v>
      </c>
    </row>
    <row r="2607" spans="1:7" ht="52.2">
      <c r="A2607" s="30">
        <v>46</v>
      </c>
      <c r="B2607" s="30" t="s">
        <v>366</v>
      </c>
      <c r="C2607" s="30" t="s">
        <v>963</v>
      </c>
      <c r="D2607" s="30" t="s">
        <v>292</v>
      </c>
      <c r="E2607" s="31" t="s">
        <v>327</v>
      </c>
      <c r="F2607" s="30">
        <v>4275</v>
      </c>
      <c r="G2607" s="33">
        <f t="shared" si="40"/>
        <v>901506246.76999569</v>
      </c>
    </row>
    <row r="2608" spans="1:7" ht="31.8">
      <c r="A2608" s="30">
        <v>42</v>
      </c>
      <c r="B2608" s="30" t="s">
        <v>369</v>
      </c>
      <c r="C2608" s="30" t="s">
        <v>968</v>
      </c>
      <c r="D2608" s="30" t="s">
        <v>292</v>
      </c>
      <c r="E2608" s="31" t="s">
        <v>299</v>
      </c>
      <c r="F2608" s="32">
        <v>10179.35</v>
      </c>
      <c r="G2608" s="33">
        <f t="shared" si="40"/>
        <v>901506246.76999569</v>
      </c>
    </row>
    <row r="2609" spans="1:7" ht="31.8">
      <c r="A2609" s="30">
        <v>43</v>
      </c>
      <c r="B2609" s="30" t="s">
        <v>369</v>
      </c>
      <c r="C2609" s="30" t="s">
        <v>960</v>
      </c>
      <c r="D2609" s="30" t="s">
        <v>292</v>
      </c>
      <c r="E2609" s="31" t="s">
        <v>299</v>
      </c>
      <c r="F2609" s="32">
        <v>10230</v>
      </c>
      <c r="G2609" s="33">
        <f t="shared" si="40"/>
        <v>901506246.76999569</v>
      </c>
    </row>
    <row r="2610" spans="1:7" ht="31.8">
      <c r="A2610" s="30">
        <v>29</v>
      </c>
      <c r="B2610" s="30" t="s">
        <v>972</v>
      </c>
      <c r="C2610" s="30" t="s">
        <v>967</v>
      </c>
      <c r="D2610" s="30" t="s">
        <v>292</v>
      </c>
      <c r="E2610" s="31" t="s">
        <v>299</v>
      </c>
      <c r="F2610" s="32">
        <v>18436.8</v>
      </c>
      <c r="G2610" s="33">
        <f t="shared" si="40"/>
        <v>901506246.76999569</v>
      </c>
    </row>
    <row r="2611" spans="1:7" ht="31.8">
      <c r="A2611" s="30">
        <v>41</v>
      </c>
      <c r="B2611" s="30" t="s">
        <v>371</v>
      </c>
      <c r="C2611" s="30" t="s">
        <v>973</v>
      </c>
      <c r="D2611" s="30" t="s">
        <v>292</v>
      </c>
      <c r="E2611" s="31" t="s">
        <v>299</v>
      </c>
      <c r="F2611" s="32">
        <v>7344.8</v>
      </c>
      <c r="G2611" s="33">
        <f t="shared" si="40"/>
        <v>901506246.76999569</v>
      </c>
    </row>
    <row r="2612" spans="1:7" ht="31.8">
      <c r="A2612" s="30">
        <v>29</v>
      </c>
      <c r="B2612" s="30" t="s">
        <v>371</v>
      </c>
      <c r="C2612" s="30" t="s">
        <v>967</v>
      </c>
      <c r="D2612" s="30" t="s">
        <v>292</v>
      </c>
      <c r="E2612" s="31" t="s">
        <v>299</v>
      </c>
      <c r="F2612" s="32">
        <v>124321.1</v>
      </c>
      <c r="G2612" s="33">
        <f t="shared" si="40"/>
        <v>901506246.76999569</v>
      </c>
    </row>
    <row r="2613" spans="1:7" ht="21.6">
      <c r="A2613" s="30">
        <v>26</v>
      </c>
      <c r="B2613" s="30" t="s">
        <v>974</v>
      </c>
      <c r="C2613" s="30" t="s">
        <v>961</v>
      </c>
      <c r="D2613" s="30" t="s">
        <v>292</v>
      </c>
      <c r="E2613" s="31" t="s">
        <v>327</v>
      </c>
      <c r="F2613" s="32">
        <v>1864.5</v>
      </c>
      <c r="G2613" s="33">
        <f t="shared" si="40"/>
        <v>901506246.76999569</v>
      </c>
    </row>
    <row r="2614" spans="1:7" ht="42">
      <c r="A2614" s="30">
        <v>29</v>
      </c>
      <c r="B2614" s="30" t="s">
        <v>975</v>
      </c>
      <c r="C2614" s="30" t="s">
        <v>967</v>
      </c>
      <c r="D2614" s="30" t="s">
        <v>292</v>
      </c>
      <c r="E2614" s="31" t="s">
        <v>299</v>
      </c>
      <c r="F2614" s="32">
        <v>100</v>
      </c>
      <c r="G2614" s="33">
        <f t="shared" si="40"/>
        <v>901506246.76999569</v>
      </c>
    </row>
    <row r="2615" spans="1:7" ht="42">
      <c r="A2615" s="30">
        <v>29</v>
      </c>
      <c r="B2615" s="30" t="s">
        <v>975</v>
      </c>
      <c r="C2615" s="30" t="s">
        <v>967</v>
      </c>
      <c r="D2615" s="30" t="s">
        <v>292</v>
      </c>
      <c r="E2615" s="31" t="s">
        <v>299</v>
      </c>
      <c r="F2615" s="30">
        <v>160452.07</v>
      </c>
      <c r="G2615" s="33">
        <f t="shared" si="40"/>
        <v>901506246.76999569</v>
      </c>
    </row>
    <row r="2616" spans="1:7" ht="21.6">
      <c r="A2616" s="30">
        <v>1000031</v>
      </c>
      <c r="B2616" s="30" t="s">
        <v>976</v>
      </c>
      <c r="C2616" s="30" t="s">
        <v>971</v>
      </c>
      <c r="D2616" s="30" t="s">
        <v>292</v>
      </c>
      <c r="E2616" s="31" t="s">
        <v>293</v>
      </c>
      <c r="F2616" s="32">
        <v>32585.24</v>
      </c>
      <c r="G2616" s="33">
        <f t="shared" si="40"/>
        <v>901506246.76999569</v>
      </c>
    </row>
    <row r="2617" spans="1:7" ht="21.6">
      <c r="A2617" s="30">
        <v>26</v>
      </c>
      <c r="B2617" s="30" t="s">
        <v>977</v>
      </c>
      <c r="C2617" s="30" t="s">
        <v>961</v>
      </c>
      <c r="D2617" s="30" t="s">
        <v>292</v>
      </c>
      <c r="E2617" s="31" t="s">
        <v>304</v>
      </c>
      <c r="F2617" s="32">
        <v>0.01</v>
      </c>
      <c r="G2617" s="33">
        <f t="shared" si="40"/>
        <v>901506246.76999569</v>
      </c>
    </row>
    <row r="2618" spans="1:7" ht="21.6">
      <c r="A2618" s="30">
        <v>45</v>
      </c>
      <c r="B2618" s="30" t="s">
        <v>977</v>
      </c>
      <c r="C2618" s="30" t="s">
        <v>95</v>
      </c>
      <c r="D2618" s="30" t="s">
        <v>292</v>
      </c>
      <c r="E2618" s="31" t="s">
        <v>304</v>
      </c>
      <c r="F2618" s="32">
        <v>-940.06</v>
      </c>
      <c r="G2618" s="33">
        <f t="shared" si="40"/>
        <v>901506246.76999569</v>
      </c>
    </row>
    <row r="2619" spans="1:7" ht="21.6">
      <c r="A2619" s="30">
        <v>45</v>
      </c>
      <c r="B2619" s="30" t="s">
        <v>977</v>
      </c>
      <c r="C2619" s="30" t="s">
        <v>95</v>
      </c>
      <c r="D2619" s="30" t="s">
        <v>292</v>
      </c>
      <c r="E2619" s="31" t="s">
        <v>293</v>
      </c>
      <c r="F2619" s="32">
        <v>10702.4</v>
      </c>
      <c r="G2619" s="33">
        <f t="shared" si="40"/>
        <v>901506246.76999569</v>
      </c>
    </row>
    <row r="2620" spans="1:7" ht="21.6">
      <c r="A2620" s="30">
        <v>45</v>
      </c>
      <c r="B2620" s="30" t="s">
        <v>977</v>
      </c>
      <c r="C2620" s="30" t="s">
        <v>95</v>
      </c>
      <c r="D2620" s="30" t="s">
        <v>292</v>
      </c>
      <c r="E2620" s="31" t="s">
        <v>304</v>
      </c>
      <c r="F2620" s="32">
        <v>20311.84</v>
      </c>
      <c r="G2620" s="33">
        <f t="shared" si="40"/>
        <v>901506246.76999569</v>
      </c>
    </row>
    <row r="2621" spans="1:7" ht="31.8">
      <c r="A2621" s="30">
        <v>29</v>
      </c>
      <c r="B2621" s="30" t="s">
        <v>977</v>
      </c>
      <c r="C2621" s="30" t="s">
        <v>967</v>
      </c>
      <c r="D2621" s="30" t="s">
        <v>292</v>
      </c>
      <c r="E2621" s="31" t="s">
        <v>304</v>
      </c>
      <c r="F2621" s="32">
        <v>351.9</v>
      </c>
      <c r="G2621" s="33">
        <f t="shared" si="40"/>
        <v>901506246.76999569</v>
      </c>
    </row>
    <row r="2622" spans="1:7" ht="31.8">
      <c r="A2622" s="30">
        <v>29</v>
      </c>
      <c r="B2622" s="30" t="s">
        <v>977</v>
      </c>
      <c r="C2622" s="30" t="s">
        <v>967</v>
      </c>
      <c r="D2622" s="30" t="s">
        <v>292</v>
      </c>
      <c r="E2622" s="31" t="s">
        <v>304</v>
      </c>
      <c r="F2622" s="32">
        <v>102.14</v>
      </c>
      <c r="G2622" s="33">
        <f t="shared" si="40"/>
        <v>901506246.76999569</v>
      </c>
    </row>
    <row r="2623" spans="1:7" ht="21.6">
      <c r="A2623" s="30">
        <v>28</v>
      </c>
      <c r="B2623" s="30" t="s">
        <v>977</v>
      </c>
      <c r="C2623" s="30" t="s">
        <v>964</v>
      </c>
      <c r="D2623" s="30" t="s">
        <v>292</v>
      </c>
      <c r="E2623" s="31" t="s">
        <v>304</v>
      </c>
      <c r="F2623" s="32">
        <v>85528.23</v>
      </c>
      <c r="G2623" s="33">
        <f t="shared" si="40"/>
        <v>901506246.76999569</v>
      </c>
    </row>
    <row r="2624" spans="1:7" ht="21.6">
      <c r="A2624" s="30">
        <v>28</v>
      </c>
      <c r="B2624" s="30" t="s">
        <v>977</v>
      </c>
      <c r="C2624" s="30" t="s">
        <v>964</v>
      </c>
      <c r="D2624" s="30" t="s">
        <v>292</v>
      </c>
      <c r="E2624" s="31" t="s">
        <v>304</v>
      </c>
      <c r="F2624" s="32">
        <v>14025.44</v>
      </c>
      <c r="G2624" s="33">
        <f t="shared" si="40"/>
        <v>901506246.76999569</v>
      </c>
    </row>
    <row r="2625" spans="1:7" ht="21.6">
      <c r="A2625" s="30">
        <v>28</v>
      </c>
      <c r="B2625" s="30" t="s">
        <v>977</v>
      </c>
      <c r="C2625" s="30" t="s">
        <v>964</v>
      </c>
      <c r="D2625" s="30" t="s">
        <v>292</v>
      </c>
      <c r="E2625" s="31" t="s">
        <v>304</v>
      </c>
      <c r="F2625" s="32">
        <v>45111.54</v>
      </c>
      <c r="G2625" s="33">
        <f t="shared" si="40"/>
        <v>901506246.76999569</v>
      </c>
    </row>
    <row r="2626" spans="1:7" ht="31.8">
      <c r="A2626" s="30">
        <v>26</v>
      </c>
      <c r="B2626" s="30" t="s">
        <v>952</v>
      </c>
      <c r="C2626" s="30" t="s">
        <v>961</v>
      </c>
      <c r="D2626" s="30" t="s">
        <v>292</v>
      </c>
      <c r="E2626" s="31" t="s">
        <v>299</v>
      </c>
      <c r="F2626" s="32">
        <v>64984.77</v>
      </c>
      <c r="G2626" s="33">
        <f t="shared" si="40"/>
        <v>901506246.76999569</v>
      </c>
    </row>
    <row r="2627" spans="1:7" ht="31.8">
      <c r="A2627" s="30">
        <v>26</v>
      </c>
      <c r="B2627" s="30" t="s">
        <v>952</v>
      </c>
      <c r="C2627" s="30" t="s">
        <v>961</v>
      </c>
      <c r="D2627" s="30" t="s">
        <v>292</v>
      </c>
      <c r="E2627" s="31" t="s">
        <v>299</v>
      </c>
      <c r="F2627" s="30">
        <v>36766.14</v>
      </c>
      <c r="G2627" s="33">
        <f t="shared" ref="G2627:G2690" si="41">SUM($F$2:$F$100000)</f>
        <v>901506246.76999569</v>
      </c>
    </row>
    <row r="2628" spans="1:7" ht="31.8">
      <c r="A2628" s="30">
        <v>26</v>
      </c>
      <c r="B2628" s="30" t="s">
        <v>952</v>
      </c>
      <c r="C2628" s="30" t="s">
        <v>961</v>
      </c>
      <c r="D2628" s="30" t="s">
        <v>292</v>
      </c>
      <c r="E2628" s="31" t="s">
        <v>299</v>
      </c>
      <c r="F2628" s="32">
        <v>45203.6</v>
      </c>
      <c r="G2628" s="33">
        <f t="shared" si="41"/>
        <v>901506246.76999569</v>
      </c>
    </row>
    <row r="2629" spans="1:7" ht="42">
      <c r="A2629" s="30">
        <v>74</v>
      </c>
      <c r="B2629" s="30" t="s">
        <v>978</v>
      </c>
      <c r="C2629" s="30" t="s">
        <v>979</v>
      </c>
      <c r="D2629" s="30" t="s">
        <v>292</v>
      </c>
      <c r="E2629" s="31" t="s">
        <v>293</v>
      </c>
      <c r="F2629" s="32">
        <v>0.01</v>
      </c>
      <c r="G2629" s="33">
        <f t="shared" si="41"/>
        <v>901506246.76999569</v>
      </c>
    </row>
    <row r="2630" spans="1:7" ht="42">
      <c r="A2630" s="30">
        <v>74</v>
      </c>
      <c r="B2630" s="30" t="s">
        <v>978</v>
      </c>
      <c r="C2630" s="30" t="s">
        <v>979</v>
      </c>
      <c r="D2630" s="30" t="s">
        <v>292</v>
      </c>
      <c r="E2630" s="31" t="s">
        <v>293</v>
      </c>
      <c r="F2630" s="32">
        <v>607.62</v>
      </c>
      <c r="G2630" s="33">
        <f t="shared" si="41"/>
        <v>901506246.76999569</v>
      </c>
    </row>
    <row r="2631" spans="1:7" ht="42">
      <c r="A2631" s="30">
        <v>28</v>
      </c>
      <c r="B2631" s="30" t="s">
        <v>978</v>
      </c>
      <c r="C2631" s="30" t="s">
        <v>964</v>
      </c>
      <c r="D2631" s="30" t="s">
        <v>292</v>
      </c>
      <c r="E2631" s="31" t="s">
        <v>304</v>
      </c>
      <c r="F2631" s="32">
        <v>58284.32</v>
      </c>
      <c r="G2631" s="33">
        <f t="shared" si="41"/>
        <v>901506246.76999569</v>
      </c>
    </row>
    <row r="2632" spans="1:7" ht="42">
      <c r="A2632" s="30">
        <v>45</v>
      </c>
      <c r="B2632" s="30" t="s">
        <v>980</v>
      </c>
      <c r="C2632" s="30" t="s">
        <v>95</v>
      </c>
      <c r="D2632" s="30" t="s">
        <v>292</v>
      </c>
      <c r="E2632" s="31" t="s">
        <v>304</v>
      </c>
      <c r="F2632" s="30">
        <v>10902</v>
      </c>
      <c r="G2632" s="33">
        <f t="shared" si="41"/>
        <v>901506246.76999569</v>
      </c>
    </row>
    <row r="2633" spans="1:7" ht="42">
      <c r="A2633" s="30">
        <v>45</v>
      </c>
      <c r="B2633" s="30" t="s">
        <v>980</v>
      </c>
      <c r="C2633" s="30" t="s">
        <v>95</v>
      </c>
      <c r="D2633" s="30" t="s">
        <v>292</v>
      </c>
      <c r="E2633" s="31" t="s">
        <v>304</v>
      </c>
      <c r="F2633" s="32">
        <v>-10902</v>
      </c>
      <c r="G2633" s="33">
        <f t="shared" si="41"/>
        <v>901506246.76999569</v>
      </c>
    </row>
    <row r="2634" spans="1:7" ht="42">
      <c r="A2634" s="30">
        <v>42</v>
      </c>
      <c r="B2634" s="30" t="s">
        <v>980</v>
      </c>
      <c r="C2634" s="30" t="s">
        <v>968</v>
      </c>
      <c r="D2634" s="30" t="s">
        <v>292</v>
      </c>
      <c r="E2634" s="31" t="s">
        <v>299</v>
      </c>
      <c r="F2634" s="32">
        <v>-13768.57</v>
      </c>
      <c r="G2634" s="33">
        <f t="shared" si="41"/>
        <v>901506246.76999569</v>
      </c>
    </row>
    <row r="2635" spans="1:7" ht="42">
      <c r="A2635" s="30">
        <v>42</v>
      </c>
      <c r="B2635" s="30" t="s">
        <v>980</v>
      </c>
      <c r="C2635" s="30" t="s">
        <v>968</v>
      </c>
      <c r="D2635" s="30" t="s">
        <v>292</v>
      </c>
      <c r="E2635" s="31" t="s">
        <v>299</v>
      </c>
      <c r="F2635" s="32">
        <v>-36254.870000000003</v>
      </c>
      <c r="G2635" s="33">
        <f t="shared" si="41"/>
        <v>901506246.76999569</v>
      </c>
    </row>
    <row r="2636" spans="1:7" ht="42">
      <c r="A2636" s="30">
        <v>42</v>
      </c>
      <c r="B2636" s="30" t="s">
        <v>980</v>
      </c>
      <c r="C2636" s="30" t="s">
        <v>968</v>
      </c>
      <c r="D2636" s="30" t="s">
        <v>292</v>
      </c>
      <c r="E2636" s="31" t="s">
        <v>299</v>
      </c>
      <c r="F2636" s="32">
        <v>50023.44</v>
      </c>
      <c r="G2636" s="33">
        <f t="shared" si="41"/>
        <v>901506246.76999569</v>
      </c>
    </row>
    <row r="2637" spans="1:7" ht="42">
      <c r="A2637" s="30">
        <v>41</v>
      </c>
      <c r="B2637" s="30" t="s">
        <v>980</v>
      </c>
      <c r="C2637" s="30" t="s">
        <v>973</v>
      </c>
      <c r="D2637" s="30" t="s">
        <v>292</v>
      </c>
      <c r="E2637" s="31" t="s">
        <v>299</v>
      </c>
      <c r="F2637" s="32">
        <v>113187.26</v>
      </c>
      <c r="G2637" s="33">
        <f t="shared" si="41"/>
        <v>901506246.76999569</v>
      </c>
    </row>
    <row r="2638" spans="1:7" ht="31.8">
      <c r="A2638" s="30">
        <v>29</v>
      </c>
      <c r="B2638" s="30" t="s">
        <v>389</v>
      </c>
      <c r="C2638" s="30" t="s">
        <v>967</v>
      </c>
      <c r="D2638" s="30" t="s">
        <v>292</v>
      </c>
      <c r="E2638" s="31" t="s">
        <v>293</v>
      </c>
      <c r="F2638" s="30">
        <v>-0.01</v>
      </c>
      <c r="G2638" s="33">
        <f t="shared" si="41"/>
        <v>901506246.76999569</v>
      </c>
    </row>
    <row r="2639" spans="1:7" ht="31.8">
      <c r="A2639" s="30">
        <v>42</v>
      </c>
      <c r="B2639" s="30" t="s">
        <v>389</v>
      </c>
      <c r="C2639" s="30" t="s">
        <v>968</v>
      </c>
      <c r="D2639" s="30" t="s">
        <v>292</v>
      </c>
      <c r="E2639" s="31" t="s">
        <v>299</v>
      </c>
      <c r="F2639" s="32">
        <v>9056.4</v>
      </c>
      <c r="G2639" s="33">
        <f t="shared" si="41"/>
        <v>901506246.76999569</v>
      </c>
    </row>
    <row r="2640" spans="1:7" ht="31.8">
      <c r="A2640" s="30">
        <v>29</v>
      </c>
      <c r="B2640" s="30" t="s">
        <v>389</v>
      </c>
      <c r="C2640" s="30" t="s">
        <v>967</v>
      </c>
      <c r="D2640" s="30" t="s">
        <v>292</v>
      </c>
      <c r="E2640" s="31" t="s">
        <v>299</v>
      </c>
      <c r="F2640" s="32">
        <v>267.24</v>
      </c>
      <c r="G2640" s="33">
        <f t="shared" si="41"/>
        <v>901506246.76999569</v>
      </c>
    </row>
    <row r="2641" spans="1:7" ht="31.8">
      <c r="A2641" s="30">
        <v>27</v>
      </c>
      <c r="B2641" s="30" t="s">
        <v>389</v>
      </c>
      <c r="C2641" s="30" t="s">
        <v>962</v>
      </c>
      <c r="D2641" s="30" t="s">
        <v>292</v>
      </c>
      <c r="E2641" s="34" t="s">
        <v>319</v>
      </c>
      <c r="F2641" s="32">
        <v>39347.480000000003</v>
      </c>
      <c r="G2641" s="33">
        <f t="shared" si="41"/>
        <v>901506246.76999569</v>
      </c>
    </row>
    <row r="2642" spans="1:7" ht="31.8">
      <c r="A2642" s="30">
        <v>27</v>
      </c>
      <c r="B2642" s="30" t="s">
        <v>389</v>
      </c>
      <c r="C2642" s="30" t="s">
        <v>962</v>
      </c>
      <c r="D2642" s="30" t="s">
        <v>292</v>
      </c>
      <c r="E2642" s="31" t="s">
        <v>319</v>
      </c>
      <c r="F2642" s="32">
        <v>71131.600000000006</v>
      </c>
      <c r="G2642" s="33">
        <f t="shared" si="41"/>
        <v>901506246.76999569</v>
      </c>
    </row>
    <row r="2643" spans="1:7" ht="31.8">
      <c r="A2643" s="30">
        <v>29</v>
      </c>
      <c r="B2643" s="30" t="s">
        <v>389</v>
      </c>
      <c r="C2643" s="30" t="s">
        <v>967</v>
      </c>
      <c r="D2643" s="30" t="s">
        <v>292</v>
      </c>
      <c r="E2643" s="31" t="s">
        <v>304</v>
      </c>
      <c r="F2643" s="32">
        <v>39715.65</v>
      </c>
      <c r="G2643" s="33">
        <f t="shared" si="41"/>
        <v>901506246.76999569</v>
      </c>
    </row>
    <row r="2644" spans="1:7" ht="31.8">
      <c r="A2644" s="30">
        <v>1000031</v>
      </c>
      <c r="B2644" s="30" t="s">
        <v>981</v>
      </c>
      <c r="C2644" s="30" t="s">
        <v>971</v>
      </c>
      <c r="D2644" s="30" t="s">
        <v>292</v>
      </c>
      <c r="E2644" s="31" t="s">
        <v>293</v>
      </c>
      <c r="F2644" s="32">
        <v>1701.9</v>
      </c>
      <c r="G2644" s="33">
        <f t="shared" si="41"/>
        <v>901506246.76999569</v>
      </c>
    </row>
    <row r="2645" spans="1:7" ht="31.8">
      <c r="A2645" s="30">
        <v>1000031</v>
      </c>
      <c r="B2645" s="30" t="s">
        <v>981</v>
      </c>
      <c r="C2645" s="30" t="s">
        <v>971</v>
      </c>
      <c r="D2645" s="30" t="s">
        <v>292</v>
      </c>
      <c r="E2645" s="31" t="s">
        <v>293</v>
      </c>
      <c r="F2645" s="30">
        <v>12087.57</v>
      </c>
      <c r="G2645" s="33">
        <f t="shared" si="41"/>
        <v>901506246.76999569</v>
      </c>
    </row>
    <row r="2646" spans="1:7" ht="31.8">
      <c r="A2646" s="30">
        <v>29</v>
      </c>
      <c r="B2646" s="30" t="s">
        <v>981</v>
      </c>
      <c r="C2646" s="30" t="s">
        <v>967</v>
      </c>
      <c r="D2646" s="30" t="s">
        <v>292</v>
      </c>
      <c r="E2646" s="31" t="s">
        <v>293</v>
      </c>
      <c r="F2646" s="32">
        <v>-13789.47</v>
      </c>
      <c r="G2646" s="33">
        <f t="shared" si="41"/>
        <v>901506246.76999569</v>
      </c>
    </row>
    <row r="2647" spans="1:7" ht="21.6">
      <c r="A2647" s="30">
        <v>1000031</v>
      </c>
      <c r="B2647" s="30" t="s">
        <v>982</v>
      </c>
      <c r="C2647" s="30" t="s">
        <v>971</v>
      </c>
      <c r="D2647" s="30" t="s">
        <v>292</v>
      </c>
      <c r="E2647" s="31" t="s">
        <v>293</v>
      </c>
      <c r="F2647" s="32">
        <v>5250</v>
      </c>
      <c r="G2647" s="33">
        <f t="shared" si="41"/>
        <v>901506246.76999569</v>
      </c>
    </row>
    <row r="2648" spans="1:7" ht="21.6">
      <c r="A2648" s="30">
        <v>26</v>
      </c>
      <c r="B2648" s="30" t="s">
        <v>982</v>
      </c>
      <c r="C2648" s="30" t="s">
        <v>961</v>
      </c>
      <c r="D2648" s="30" t="s">
        <v>292</v>
      </c>
      <c r="E2648" s="31" t="s">
        <v>327</v>
      </c>
      <c r="F2648" s="32">
        <v>1495.45</v>
      </c>
      <c r="G2648" s="33">
        <f t="shared" si="41"/>
        <v>901506246.76999569</v>
      </c>
    </row>
    <row r="2649" spans="1:7" ht="31.8">
      <c r="A2649" s="30">
        <v>26</v>
      </c>
      <c r="B2649" s="30" t="s">
        <v>392</v>
      </c>
      <c r="C2649" s="30" t="s">
        <v>961</v>
      </c>
      <c r="D2649" s="30" t="s">
        <v>292</v>
      </c>
      <c r="E2649" s="31" t="s">
        <v>302</v>
      </c>
      <c r="F2649" s="32">
        <v>0.01</v>
      </c>
      <c r="G2649" s="33">
        <f t="shared" si="41"/>
        <v>901506246.76999569</v>
      </c>
    </row>
    <row r="2650" spans="1:7" ht="21.6">
      <c r="A2650" s="30">
        <v>26</v>
      </c>
      <c r="B2650" s="30" t="s">
        <v>393</v>
      </c>
      <c r="C2650" s="30" t="s">
        <v>961</v>
      </c>
      <c r="D2650" s="30" t="s">
        <v>292</v>
      </c>
      <c r="E2650" s="31" t="s">
        <v>304</v>
      </c>
      <c r="F2650" s="32">
        <v>1.93</v>
      </c>
      <c r="G2650" s="33">
        <f t="shared" si="41"/>
        <v>901506246.76999569</v>
      </c>
    </row>
    <row r="2651" spans="1:7" ht="21.6">
      <c r="A2651" s="30">
        <v>28</v>
      </c>
      <c r="B2651" s="30" t="s">
        <v>393</v>
      </c>
      <c r="C2651" s="30" t="s">
        <v>964</v>
      </c>
      <c r="D2651" s="30" t="s">
        <v>292</v>
      </c>
      <c r="E2651" s="31" t="s">
        <v>304</v>
      </c>
      <c r="F2651" s="32">
        <v>185243.86</v>
      </c>
      <c r="G2651" s="33">
        <f t="shared" si="41"/>
        <v>901506246.76999569</v>
      </c>
    </row>
    <row r="2652" spans="1:7" ht="31.8">
      <c r="A2652" s="30">
        <v>27</v>
      </c>
      <c r="B2652" s="30" t="s">
        <v>393</v>
      </c>
      <c r="C2652" s="30" t="s">
        <v>962</v>
      </c>
      <c r="D2652" s="30" t="s">
        <v>292</v>
      </c>
      <c r="E2652" s="34" t="s">
        <v>304</v>
      </c>
      <c r="F2652" s="32">
        <v>43505.279999999999</v>
      </c>
      <c r="G2652" s="33">
        <f t="shared" si="41"/>
        <v>901506246.76999569</v>
      </c>
    </row>
    <row r="2653" spans="1:7" ht="31.8">
      <c r="A2653" s="30">
        <v>27</v>
      </c>
      <c r="B2653" s="30" t="s">
        <v>393</v>
      </c>
      <c r="C2653" s="30" t="s">
        <v>962</v>
      </c>
      <c r="D2653" s="30" t="s">
        <v>292</v>
      </c>
      <c r="E2653" s="31" t="s">
        <v>304</v>
      </c>
      <c r="F2653" s="30">
        <v>16944.060000000001</v>
      </c>
      <c r="G2653" s="33">
        <f t="shared" si="41"/>
        <v>901506246.76999569</v>
      </c>
    </row>
    <row r="2654" spans="1:7" ht="21.6">
      <c r="A2654" s="30">
        <v>28</v>
      </c>
      <c r="B2654" s="30" t="s">
        <v>393</v>
      </c>
      <c r="C2654" s="30" t="s">
        <v>964</v>
      </c>
      <c r="D2654" s="30" t="s">
        <v>292</v>
      </c>
      <c r="E2654" s="31" t="s">
        <v>304</v>
      </c>
      <c r="F2654" s="32">
        <v>130156.26</v>
      </c>
      <c r="G2654" s="33">
        <f t="shared" si="41"/>
        <v>901506246.76999569</v>
      </c>
    </row>
    <row r="2655" spans="1:7" ht="21.6">
      <c r="A2655" s="30">
        <v>28</v>
      </c>
      <c r="B2655" s="30" t="s">
        <v>393</v>
      </c>
      <c r="C2655" s="30" t="s">
        <v>964</v>
      </c>
      <c r="D2655" s="30" t="s">
        <v>292</v>
      </c>
      <c r="E2655" s="31" t="s">
        <v>304</v>
      </c>
      <c r="F2655" s="32">
        <v>38892.339999999997</v>
      </c>
      <c r="G2655" s="33">
        <f t="shared" si="41"/>
        <v>901506246.76999569</v>
      </c>
    </row>
    <row r="2656" spans="1:7" ht="21.6">
      <c r="A2656" s="30">
        <v>28</v>
      </c>
      <c r="B2656" s="30" t="s">
        <v>393</v>
      </c>
      <c r="C2656" s="30" t="s">
        <v>964</v>
      </c>
      <c r="D2656" s="30" t="s">
        <v>292</v>
      </c>
      <c r="E2656" s="31" t="s">
        <v>304</v>
      </c>
      <c r="F2656" s="32">
        <v>168173.78</v>
      </c>
      <c r="G2656" s="33">
        <f t="shared" si="41"/>
        <v>901506246.76999569</v>
      </c>
    </row>
    <row r="2657" spans="1:7" ht="21.6">
      <c r="A2657" s="30">
        <v>1000031</v>
      </c>
      <c r="B2657" s="30" t="s">
        <v>983</v>
      </c>
      <c r="C2657" s="30" t="s">
        <v>971</v>
      </c>
      <c r="D2657" s="30" t="s">
        <v>292</v>
      </c>
      <c r="E2657" s="31" t="s">
        <v>293</v>
      </c>
      <c r="F2657" s="32">
        <v>767.69</v>
      </c>
      <c r="G2657" s="33">
        <f t="shared" si="41"/>
        <v>901506246.76999569</v>
      </c>
    </row>
    <row r="2658" spans="1:7" ht="42">
      <c r="A2658" s="30">
        <v>29</v>
      </c>
      <c r="B2658" s="30" t="s">
        <v>984</v>
      </c>
      <c r="C2658" s="30" t="s">
        <v>967</v>
      </c>
      <c r="D2658" s="30" t="s">
        <v>292</v>
      </c>
      <c r="E2658" s="31" t="s">
        <v>299</v>
      </c>
      <c r="F2658" s="32">
        <v>206629.89</v>
      </c>
      <c r="G2658" s="33">
        <f t="shared" si="41"/>
        <v>901506246.76999569</v>
      </c>
    </row>
    <row r="2659" spans="1:7" ht="21.6">
      <c r="A2659" s="30">
        <v>1000031</v>
      </c>
      <c r="B2659" s="30" t="s">
        <v>397</v>
      </c>
      <c r="C2659" s="30" t="s">
        <v>971</v>
      </c>
      <c r="D2659" s="30" t="s">
        <v>292</v>
      </c>
      <c r="E2659" s="31" t="s">
        <v>293</v>
      </c>
      <c r="F2659" s="30">
        <v>37367.33</v>
      </c>
      <c r="G2659" s="33">
        <f t="shared" si="41"/>
        <v>901506246.76999569</v>
      </c>
    </row>
    <row r="2660" spans="1:7" ht="21.6">
      <c r="A2660" s="30">
        <v>1000031</v>
      </c>
      <c r="B2660" s="30" t="s">
        <v>985</v>
      </c>
      <c r="C2660" s="30" t="s">
        <v>971</v>
      </c>
      <c r="D2660" s="30" t="s">
        <v>292</v>
      </c>
      <c r="E2660" s="31" t="s">
        <v>293</v>
      </c>
      <c r="F2660" s="32">
        <v>12298.42</v>
      </c>
      <c r="G2660" s="33">
        <f t="shared" si="41"/>
        <v>901506246.76999569</v>
      </c>
    </row>
    <row r="2661" spans="1:7" ht="31.8">
      <c r="A2661" s="30">
        <v>29</v>
      </c>
      <c r="B2661" s="30" t="s">
        <v>985</v>
      </c>
      <c r="C2661" s="30" t="s">
        <v>967</v>
      </c>
      <c r="D2661" s="30" t="s">
        <v>292</v>
      </c>
      <c r="E2661" s="31" t="s">
        <v>299</v>
      </c>
      <c r="F2661" s="32">
        <v>24429.200000000001</v>
      </c>
      <c r="G2661" s="33">
        <f t="shared" si="41"/>
        <v>901506246.76999569</v>
      </c>
    </row>
    <row r="2662" spans="1:7" ht="42">
      <c r="A2662" s="30">
        <v>1000031</v>
      </c>
      <c r="B2662" s="30" t="s">
        <v>986</v>
      </c>
      <c r="C2662" s="30" t="s">
        <v>971</v>
      </c>
      <c r="D2662" s="30" t="s">
        <v>292</v>
      </c>
      <c r="E2662" s="31" t="s">
        <v>293</v>
      </c>
      <c r="F2662" s="30">
        <v>0.01</v>
      </c>
      <c r="G2662" s="33">
        <f t="shared" si="41"/>
        <v>901506246.76999569</v>
      </c>
    </row>
    <row r="2663" spans="1:7" ht="31.8">
      <c r="A2663" s="30">
        <v>1000031</v>
      </c>
      <c r="B2663" s="30" t="s">
        <v>987</v>
      </c>
      <c r="C2663" s="30" t="s">
        <v>971</v>
      </c>
      <c r="D2663" s="30" t="s">
        <v>292</v>
      </c>
      <c r="E2663" s="34" t="s">
        <v>293</v>
      </c>
      <c r="F2663" s="32">
        <v>2077.3000000000002</v>
      </c>
      <c r="G2663" s="33">
        <f t="shared" si="41"/>
        <v>901506246.76999569</v>
      </c>
    </row>
    <row r="2664" spans="1:7" ht="31.8">
      <c r="A2664" s="30">
        <v>1000031</v>
      </c>
      <c r="B2664" s="30" t="s">
        <v>987</v>
      </c>
      <c r="C2664" s="30" t="s">
        <v>971</v>
      </c>
      <c r="D2664" s="30" t="s">
        <v>292</v>
      </c>
      <c r="E2664" s="34" t="s">
        <v>293</v>
      </c>
      <c r="F2664" s="32">
        <v>3831.42</v>
      </c>
      <c r="G2664" s="33">
        <f t="shared" si="41"/>
        <v>901506246.76999569</v>
      </c>
    </row>
    <row r="2665" spans="1:7" ht="42">
      <c r="A2665" s="30">
        <v>38</v>
      </c>
      <c r="B2665" s="30" t="s">
        <v>402</v>
      </c>
      <c r="C2665" s="30" t="s">
        <v>40</v>
      </c>
      <c r="D2665" s="30" t="s">
        <v>292</v>
      </c>
      <c r="E2665" s="34" t="s">
        <v>302</v>
      </c>
      <c r="F2665" s="32">
        <v>14331.79</v>
      </c>
      <c r="G2665" s="33">
        <f t="shared" si="41"/>
        <v>901506246.76999569</v>
      </c>
    </row>
    <row r="2666" spans="1:7" ht="42">
      <c r="A2666" s="30">
        <v>75</v>
      </c>
      <c r="B2666" s="30" t="s">
        <v>402</v>
      </c>
      <c r="C2666" s="30" t="s">
        <v>965</v>
      </c>
      <c r="D2666" s="30" t="s">
        <v>292</v>
      </c>
      <c r="E2666" s="34" t="s">
        <v>302</v>
      </c>
      <c r="F2666" s="32">
        <v>30147.33</v>
      </c>
      <c r="G2666" s="33">
        <f t="shared" si="41"/>
        <v>901506246.76999569</v>
      </c>
    </row>
    <row r="2667" spans="1:7" ht="42">
      <c r="A2667" s="30">
        <v>56</v>
      </c>
      <c r="B2667" s="30" t="s">
        <v>402</v>
      </c>
      <c r="C2667" s="30" t="s">
        <v>988</v>
      </c>
      <c r="D2667" s="30" t="s">
        <v>292</v>
      </c>
      <c r="E2667" s="34" t="s">
        <v>302</v>
      </c>
      <c r="F2667" s="32">
        <v>85377.68</v>
      </c>
      <c r="G2667" s="33">
        <f t="shared" si="41"/>
        <v>901506246.76999569</v>
      </c>
    </row>
    <row r="2668" spans="1:7" ht="52.2">
      <c r="A2668" s="30">
        <v>27</v>
      </c>
      <c r="B2668" s="30" t="s">
        <v>404</v>
      </c>
      <c r="C2668" s="30" t="s">
        <v>962</v>
      </c>
      <c r="D2668" s="30" t="s">
        <v>292</v>
      </c>
      <c r="E2668" s="34" t="s">
        <v>302</v>
      </c>
      <c r="F2668" s="32">
        <v>4694.8999999999996</v>
      </c>
      <c r="G2668" s="33">
        <f t="shared" si="41"/>
        <v>901506246.76999569</v>
      </c>
    </row>
    <row r="2669" spans="1:7" ht="52.2">
      <c r="A2669" s="30">
        <v>40</v>
      </c>
      <c r="B2669" s="30" t="s">
        <v>404</v>
      </c>
      <c r="C2669" s="30" t="s">
        <v>989</v>
      </c>
      <c r="D2669" s="30" t="s">
        <v>292</v>
      </c>
      <c r="E2669" s="34" t="s">
        <v>302</v>
      </c>
      <c r="F2669" s="32">
        <v>206790</v>
      </c>
      <c r="G2669" s="33">
        <f t="shared" si="41"/>
        <v>901506246.76999569</v>
      </c>
    </row>
    <row r="2670" spans="1:7" ht="52.2">
      <c r="A2670" s="30">
        <v>38</v>
      </c>
      <c r="B2670" s="30" t="s">
        <v>404</v>
      </c>
      <c r="C2670" s="30" t="s">
        <v>40</v>
      </c>
      <c r="D2670" s="30" t="s">
        <v>292</v>
      </c>
      <c r="E2670" s="34" t="s">
        <v>302</v>
      </c>
      <c r="F2670" s="30">
        <v>84750</v>
      </c>
      <c r="G2670" s="33">
        <f t="shared" si="41"/>
        <v>901506246.76999569</v>
      </c>
    </row>
    <row r="2671" spans="1:7" ht="52.2">
      <c r="A2671" s="30">
        <v>40</v>
      </c>
      <c r="B2671" s="30" t="s">
        <v>404</v>
      </c>
      <c r="C2671" s="30" t="s">
        <v>989</v>
      </c>
      <c r="D2671" s="30" t="s">
        <v>292</v>
      </c>
      <c r="E2671" s="34" t="s">
        <v>302</v>
      </c>
      <c r="F2671" s="32">
        <v>143510</v>
      </c>
      <c r="G2671" s="33">
        <f t="shared" si="41"/>
        <v>901506246.76999569</v>
      </c>
    </row>
    <row r="2672" spans="1:7" ht="31.8">
      <c r="A2672" s="30">
        <v>28</v>
      </c>
      <c r="B2672" s="30" t="s">
        <v>405</v>
      </c>
      <c r="C2672" s="30" t="s">
        <v>990</v>
      </c>
      <c r="D2672" s="30" t="s">
        <v>292</v>
      </c>
      <c r="E2672" s="31" t="s">
        <v>406</v>
      </c>
      <c r="F2672" s="30">
        <v>0</v>
      </c>
      <c r="G2672" s="33">
        <f t="shared" si="41"/>
        <v>901506246.76999569</v>
      </c>
    </row>
    <row r="2673" spans="1:7" ht="31.8">
      <c r="A2673" s="30">
        <v>32</v>
      </c>
      <c r="B2673" s="30" t="s">
        <v>405</v>
      </c>
      <c r="C2673" s="30" t="s">
        <v>991</v>
      </c>
      <c r="D2673" s="30" t="s">
        <v>292</v>
      </c>
      <c r="E2673" s="31" t="s">
        <v>406</v>
      </c>
      <c r="F2673" s="32">
        <v>15401.87</v>
      </c>
      <c r="G2673" s="33">
        <f t="shared" si="41"/>
        <v>901506246.76999569</v>
      </c>
    </row>
    <row r="2674" spans="1:7" ht="31.8">
      <c r="A2674" s="30">
        <v>33</v>
      </c>
      <c r="B2674" s="30" t="s">
        <v>405</v>
      </c>
      <c r="C2674" s="30" t="s">
        <v>992</v>
      </c>
      <c r="D2674" s="30" t="s">
        <v>292</v>
      </c>
      <c r="E2674" s="31" t="s">
        <v>406</v>
      </c>
      <c r="F2674" s="32">
        <v>662066.39</v>
      </c>
      <c r="G2674" s="33">
        <f t="shared" si="41"/>
        <v>901506246.76999569</v>
      </c>
    </row>
    <row r="2675" spans="1:7" ht="31.8">
      <c r="A2675" s="30">
        <v>76</v>
      </c>
      <c r="B2675" s="30" t="s">
        <v>405</v>
      </c>
      <c r="C2675" s="30" t="s">
        <v>993</v>
      </c>
      <c r="D2675" s="30" t="s">
        <v>292</v>
      </c>
      <c r="E2675" s="31" t="s">
        <v>406</v>
      </c>
      <c r="F2675" s="32">
        <v>29832</v>
      </c>
      <c r="G2675" s="33">
        <f t="shared" si="41"/>
        <v>901506246.76999569</v>
      </c>
    </row>
    <row r="2676" spans="1:7" ht="31.8">
      <c r="A2676" s="30">
        <v>76</v>
      </c>
      <c r="B2676" s="30" t="s">
        <v>405</v>
      </c>
      <c r="C2676" s="30" t="s">
        <v>993</v>
      </c>
      <c r="D2676" s="30" t="s">
        <v>292</v>
      </c>
      <c r="E2676" s="31" t="s">
        <v>406</v>
      </c>
      <c r="F2676" s="32">
        <v>241876.5</v>
      </c>
      <c r="G2676" s="33">
        <f t="shared" si="41"/>
        <v>901506246.76999569</v>
      </c>
    </row>
    <row r="2677" spans="1:7" ht="21.6">
      <c r="A2677" s="30">
        <v>28</v>
      </c>
      <c r="B2677" s="30" t="s">
        <v>405</v>
      </c>
      <c r="C2677" s="30" t="s">
        <v>964</v>
      </c>
      <c r="D2677" s="30" t="s">
        <v>292</v>
      </c>
      <c r="E2677" s="31" t="s">
        <v>406</v>
      </c>
      <c r="F2677" s="30">
        <v>76840</v>
      </c>
      <c r="G2677" s="33">
        <f t="shared" si="41"/>
        <v>901506246.76999569</v>
      </c>
    </row>
    <row r="2678" spans="1:7" ht="31.8">
      <c r="A2678" s="30">
        <v>27</v>
      </c>
      <c r="B2678" s="30" t="s">
        <v>405</v>
      </c>
      <c r="C2678" s="30" t="s">
        <v>962</v>
      </c>
      <c r="D2678" s="30" t="s">
        <v>292</v>
      </c>
      <c r="E2678" s="31" t="s">
        <v>406</v>
      </c>
      <c r="F2678" s="32">
        <v>304568.15999999997</v>
      </c>
      <c r="G2678" s="33">
        <f t="shared" si="41"/>
        <v>901506246.76999569</v>
      </c>
    </row>
    <row r="2679" spans="1:7" ht="31.8">
      <c r="A2679" s="30">
        <v>33</v>
      </c>
      <c r="B2679" s="30" t="s">
        <v>405</v>
      </c>
      <c r="C2679" s="30" t="s">
        <v>992</v>
      </c>
      <c r="D2679" s="30" t="s">
        <v>292</v>
      </c>
      <c r="E2679" s="31" t="s">
        <v>406</v>
      </c>
      <c r="F2679" s="32">
        <v>230757.3</v>
      </c>
      <c r="G2679" s="33">
        <f t="shared" si="41"/>
        <v>901506246.76999569</v>
      </c>
    </row>
    <row r="2680" spans="1:7" ht="31.8">
      <c r="A2680" s="30">
        <v>33</v>
      </c>
      <c r="B2680" s="30" t="s">
        <v>405</v>
      </c>
      <c r="C2680" s="30" t="s">
        <v>992</v>
      </c>
      <c r="D2680" s="30" t="s">
        <v>292</v>
      </c>
      <c r="E2680" s="31" t="s">
        <v>406</v>
      </c>
      <c r="F2680" s="32">
        <v>104750.91</v>
      </c>
      <c r="G2680" s="33">
        <f t="shared" si="41"/>
        <v>901506246.76999569</v>
      </c>
    </row>
    <row r="2681" spans="1:7" ht="31.8">
      <c r="A2681" s="30">
        <v>75</v>
      </c>
      <c r="B2681" s="30" t="s">
        <v>405</v>
      </c>
      <c r="C2681" s="30" t="s">
        <v>965</v>
      </c>
      <c r="D2681" s="30" t="s">
        <v>292</v>
      </c>
      <c r="E2681" s="31" t="s">
        <v>406</v>
      </c>
      <c r="F2681" s="30">
        <v>95353.919999999998</v>
      </c>
      <c r="G2681" s="33">
        <f t="shared" si="41"/>
        <v>901506246.76999569</v>
      </c>
    </row>
    <row r="2682" spans="1:7" ht="31.8">
      <c r="A2682" s="30">
        <v>75</v>
      </c>
      <c r="B2682" s="30" t="s">
        <v>405</v>
      </c>
      <c r="C2682" s="30" t="s">
        <v>965</v>
      </c>
      <c r="D2682" s="30" t="s">
        <v>292</v>
      </c>
      <c r="E2682" s="31" t="s">
        <v>406</v>
      </c>
      <c r="F2682" s="30">
        <v>12204</v>
      </c>
      <c r="G2682" s="33">
        <f t="shared" si="41"/>
        <v>901506246.76999569</v>
      </c>
    </row>
    <row r="2683" spans="1:7" ht="31.8">
      <c r="A2683" s="30">
        <v>75</v>
      </c>
      <c r="B2683" s="30" t="s">
        <v>405</v>
      </c>
      <c r="C2683" s="30" t="s">
        <v>965</v>
      </c>
      <c r="D2683" s="30" t="s">
        <v>292</v>
      </c>
      <c r="E2683" s="31" t="s">
        <v>406</v>
      </c>
      <c r="F2683" s="32">
        <v>28250</v>
      </c>
      <c r="G2683" s="33">
        <f t="shared" si="41"/>
        <v>901506246.76999569</v>
      </c>
    </row>
    <row r="2684" spans="1:7" ht="31.8">
      <c r="A2684" s="30">
        <v>76</v>
      </c>
      <c r="B2684" s="30" t="s">
        <v>405</v>
      </c>
      <c r="C2684" s="30" t="s">
        <v>993</v>
      </c>
      <c r="D2684" s="30" t="s">
        <v>292</v>
      </c>
      <c r="E2684" s="31" t="s">
        <v>406</v>
      </c>
      <c r="F2684" s="32">
        <v>10170</v>
      </c>
      <c r="G2684" s="33">
        <f t="shared" si="41"/>
        <v>901506246.76999569</v>
      </c>
    </row>
    <row r="2685" spans="1:7" ht="31.8">
      <c r="A2685" s="30">
        <v>76</v>
      </c>
      <c r="B2685" s="30" t="s">
        <v>405</v>
      </c>
      <c r="C2685" s="30" t="s">
        <v>993</v>
      </c>
      <c r="D2685" s="30" t="s">
        <v>292</v>
      </c>
      <c r="E2685" s="31" t="s">
        <v>406</v>
      </c>
      <c r="F2685" s="32">
        <v>10170</v>
      </c>
      <c r="G2685" s="33">
        <f t="shared" si="41"/>
        <v>901506246.76999569</v>
      </c>
    </row>
    <row r="2686" spans="1:7" ht="21.6">
      <c r="A2686" s="30">
        <v>28</v>
      </c>
      <c r="B2686" s="30" t="s">
        <v>405</v>
      </c>
      <c r="C2686" s="30" t="s">
        <v>964</v>
      </c>
      <c r="D2686" s="30" t="s">
        <v>292</v>
      </c>
      <c r="E2686" s="31" t="s">
        <v>406</v>
      </c>
      <c r="F2686" s="32">
        <v>10170</v>
      </c>
      <c r="G2686" s="33">
        <f t="shared" si="41"/>
        <v>901506246.76999569</v>
      </c>
    </row>
    <row r="2687" spans="1:7" ht="21.6">
      <c r="A2687" s="30">
        <v>28</v>
      </c>
      <c r="B2687" s="30" t="s">
        <v>405</v>
      </c>
      <c r="C2687" s="30" t="s">
        <v>964</v>
      </c>
      <c r="D2687" s="30" t="s">
        <v>292</v>
      </c>
      <c r="E2687" s="31" t="s">
        <v>406</v>
      </c>
      <c r="F2687" s="32">
        <v>76840</v>
      </c>
      <c r="G2687" s="33">
        <f t="shared" si="41"/>
        <v>901506246.76999569</v>
      </c>
    </row>
    <row r="2688" spans="1:7" ht="31.8">
      <c r="A2688" s="30">
        <v>76</v>
      </c>
      <c r="B2688" s="30" t="s">
        <v>405</v>
      </c>
      <c r="C2688" s="30" t="s">
        <v>993</v>
      </c>
      <c r="D2688" s="30" t="s">
        <v>292</v>
      </c>
      <c r="E2688" s="31" t="s">
        <v>406</v>
      </c>
      <c r="F2688" s="32">
        <v>13560</v>
      </c>
      <c r="G2688" s="33">
        <f t="shared" si="41"/>
        <v>901506246.76999569</v>
      </c>
    </row>
    <row r="2689" spans="1:7" ht="31.8">
      <c r="A2689" s="30">
        <v>76</v>
      </c>
      <c r="B2689" s="30" t="s">
        <v>405</v>
      </c>
      <c r="C2689" s="30" t="s">
        <v>993</v>
      </c>
      <c r="D2689" s="30" t="s">
        <v>292</v>
      </c>
      <c r="E2689" s="31" t="s">
        <v>406</v>
      </c>
      <c r="F2689" s="32">
        <v>67235</v>
      </c>
      <c r="G2689" s="33">
        <f t="shared" si="41"/>
        <v>901506246.76999569</v>
      </c>
    </row>
    <row r="2690" spans="1:7" ht="31.8">
      <c r="A2690" s="30">
        <v>76</v>
      </c>
      <c r="B2690" s="30" t="s">
        <v>405</v>
      </c>
      <c r="C2690" s="30" t="s">
        <v>993</v>
      </c>
      <c r="D2690" s="30" t="s">
        <v>292</v>
      </c>
      <c r="E2690" s="31" t="s">
        <v>406</v>
      </c>
      <c r="F2690" s="32">
        <v>10170</v>
      </c>
      <c r="G2690" s="33">
        <f t="shared" si="41"/>
        <v>901506246.76999569</v>
      </c>
    </row>
    <row r="2691" spans="1:7" ht="31.8">
      <c r="A2691" s="30">
        <v>33</v>
      </c>
      <c r="B2691" s="30" t="s">
        <v>405</v>
      </c>
      <c r="C2691" s="30" t="s">
        <v>992</v>
      </c>
      <c r="D2691" s="30" t="s">
        <v>292</v>
      </c>
      <c r="E2691" s="31" t="s">
        <v>406</v>
      </c>
      <c r="F2691" s="32">
        <v>5085</v>
      </c>
      <c r="G2691" s="33">
        <f t="shared" ref="G2691:G2754" si="42">SUM($F$2:$F$100000)</f>
        <v>901506246.76999569</v>
      </c>
    </row>
    <row r="2692" spans="1:7" ht="31.8">
      <c r="A2692" s="30">
        <v>75</v>
      </c>
      <c r="B2692" s="30" t="s">
        <v>405</v>
      </c>
      <c r="C2692" s="30" t="s">
        <v>965</v>
      </c>
      <c r="D2692" s="30" t="s">
        <v>292</v>
      </c>
      <c r="E2692" s="31" t="s">
        <v>406</v>
      </c>
      <c r="F2692" s="32">
        <v>45200</v>
      </c>
      <c r="G2692" s="33">
        <f t="shared" si="42"/>
        <v>901506246.76999569</v>
      </c>
    </row>
    <row r="2693" spans="1:7" ht="31.8">
      <c r="A2693" s="30">
        <v>38</v>
      </c>
      <c r="B2693" s="30" t="s">
        <v>405</v>
      </c>
      <c r="C2693" s="30" t="s">
        <v>40</v>
      </c>
      <c r="D2693" s="30" t="s">
        <v>292</v>
      </c>
      <c r="E2693" s="31" t="s">
        <v>406</v>
      </c>
      <c r="F2693" s="32">
        <v>13447</v>
      </c>
      <c r="G2693" s="33">
        <f t="shared" si="42"/>
        <v>901506246.76999569</v>
      </c>
    </row>
    <row r="2694" spans="1:7" ht="31.8">
      <c r="A2694" s="30">
        <v>38</v>
      </c>
      <c r="B2694" s="30" t="s">
        <v>405</v>
      </c>
      <c r="C2694" s="30" t="s">
        <v>40</v>
      </c>
      <c r="D2694" s="30" t="s">
        <v>292</v>
      </c>
      <c r="E2694" s="31" t="s">
        <v>406</v>
      </c>
      <c r="F2694" s="32">
        <v>33900</v>
      </c>
      <c r="G2694" s="33">
        <f t="shared" si="42"/>
        <v>901506246.76999569</v>
      </c>
    </row>
    <row r="2695" spans="1:7" ht="21.6">
      <c r="A2695" s="30">
        <v>1000032</v>
      </c>
      <c r="B2695" s="30" t="s">
        <v>405</v>
      </c>
      <c r="C2695" s="30" t="s">
        <v>994</v>
      </c>
      <c r="D2695" s="30" t="s">
        <v>292</v>
      </c>
      <c r="E2695" s="31" t="s">
        <v>406</v>
      </c>
      <c r="F2695" s="32">
        <v>111870</v>
      </c>
      <c r="G2695" s="33">
        <f t="shared" si="42"/>
        <v>901506246.76999569</v>
      </c>
    </row>
    <row r="2696" spans="1:7" ht="21.6">
      <c r="A2696" s="30">
        <v>1000032</v>
      </c>
      <c r="B2696" s="30" t="s">
        <v>405</v>
      </c>
      <c r="C2696" s="30" t="s">
        <v>994</v>
      </c>
      <c r="D2696" s="30" t="s">
        <v>292</v>
      </c>
      <c r="E2696" s="31" t="s">
        <v>406</v>
      </c>
      <c r="F2696" s="32">
        <v>74580</v>
      </c>
      <c r="G2696" s="33">
        <f t="shared" si="42"/>
        <v>901506246.76999569</v>
      </c>
    </row>
    <row r="2697" spans="1:7" ht="31.8">
      <c r="A2697" s="30">
        <v>40</v>
      </c>
      <c r="B2697" s="30" t="s">
        <v>405</v>
      </c>
      <c r="C2697" s="30" t="s">
        <v>989</v>
      </c>
      <c r="D2697" s="30" t="s">
        <v>292</v>
      </c>
      <c r="E2697" s="31" t="s">
        <v>406</v>
      </c>
      <c r="F2697" s="32">
        <v>7345</v>
      </c>
      <c r="G2697" s="33">
        <f t="shared" si="42"/>
        <v>901506246.76999569</v>
      </c>
    </row>
    <row r="2698" spans="1:7" ht="21.6">
      <c r="A2698" s="30">
        <v>28</v>
      </c>
      <c r="B2698" s="30" t="s">
        <v>405</v>
      </c>
      <c r="C2698" s="30" t="s">
        <v>964</v>
      </c>
      <c r="D2698" s="30" t="s">
        <v>292</v>
      </c>
      <c r="E2698" s="31" t="s">
        <v>406</v>
      </c>
      <c r="F2698" s="32">
        <v>76840</v>
      </c>
      <c r="G2698" s="33">
        <f t="shared" si="42"/>
        <v>901506246.76999569</v>
      </c>
    </row>
    <row r="2699" spans="1:7" ht="31.8">
      <c r="A2699" s="30">
        <v>75</v>
      </c>
      <c r="B2699" s="30" t="s">
        <v>405</v>
      </c>
      <c r="C2699" s="30" t="s">
        <v>965</v>
      </c>
      <c r="D2699" s="30" t="s">
        <v>292</v>
      </c>
      <c r="E2699" s="31" t="s">
        <v>406</v>
      </c>
      <c r="F2699" s="32">
        <v>22543.5</v>
      </c>
      <c r="G2699" s="33">
        <f t="shared" si="42"/>
        <v>901506246.76999569</v>
      </c>
    </row>
    <row r="2700" spans="1:7" ht="31.8">
      <c r="A2700" s="30">
        <v>38</v>
      </c>
      <c r="B2700" s="30" t="s">
        <v>405</v>
      </c>
      <c r="C2700" s="30" t="s">
        <v>40</v>
      </c>
      <c r="D2700" s="30" t="s">
        <v>292</v>
      </c>
      <c r="E2700" s="31" t="s">
        <v>406</v>
      </c>
      <c r="F2700" s="32">
        <v>41195.279999999999</v>
      </c>
      <c r="G2700" s="33">
        <f t="shared" si="42"/>
        <v>901506246.76999569</v>
      </c>
    </row>
    <row r="2701" spans="1:7" ht="28.8">
      <c r="A2701" s="30">
        <v>1000032</v>
      </c>
      <c r="B2701" s="30" t="s">
        <v>405</v>
      </c>
      <c r="C2701" s="30" t="s">
        <v>994</v>
      </c>
      <c r="D2701" s="30" t="s">
        <v>292</v>
      </c>
      <c r="E2701" s="34" t="s">
        <v>406</v>
      </c>
      <c r="F2701" s="32">
        <v>51528</v>
      </c>
      <c r="G2701" s="33">
        <f t="shared" si="42"/>
        <v>901506246.76999569</v>
      </c>
    </row>
    <row r="2702" spans="1:7" ht="21.6">
      <c r="A2702" s="30">
        <v>1000032</v>
      </c>
      <c r="B2702" s="30" t="s">
        <v>405</v>
      </c>
      <c r="C2702" s="30" t="s">
        <v>994</v>
      </c>
      <c r="D2702" s="30" t="s">
        <v>292</v>
      </c>
      <c r="E2702" s="31" t="s">
        <v>406</v>
      </c>
      <c r="F2702" s="32">
        <v>11865</v>
      </c>
      <c r="G2702" s="33">
        <f t="shared" si="42"/>
        <v>901506246.76999569</v>
      </c>
    </row>
    <row r="2703" spans="1:7" ht="21.6">
      <c r="A2703" s="30">
        <v>1000032</v>
      </c>
      <c r="B2703" s="30" t="s">
        <v>405</v>
      </c>
      <c r="C2703" s="30" t="s">
        <v>994</v>
      </c>
      <c r="D2703" s="30" t="s">
        <v>292</v>
      </c>
      <c r="E2703" s="31" t="s">
        <v>406</v>
      </c>
      <c r="F2703" s="32">
        <v>80546.399999999994</v>
      </c>
      <c r="G2703" s="33">
        <f t="shared" si="42"/>
        <v>901506246.76999569</v>
      </c>
    </row>
    <row r="2704" spans="1:7" ht="31.8">
      <c r="A2704" s="30">
        <v>38</v>
      </c>
      <c r="B2704" s="30" t="s">
        <v>405</v>
      </c>
      <c r="C2704" s="30" t="s">
        <v>40</v>
      </c>
      <c r="D2704" s="30" t="s">
        <v>292</v>
      </c>
      <c r="E2704" s="31" t="s">
        <v>406</v>
      </c>
      <c r="F2704" s="32">
        <v>20566</v>
      </c>
      <c r="G2704" s="33">
        <f t="shared" si="42"/>
        <v>901506246.76999569</v>
      </c>
    </row>
    <row r="2705" spans="1:7" ht="31.8">
      <c r="A2705" s="30">
        <v>38</v>
      </c>
      <c r="B2705" s="30" t="s">
        <v>405</v>
      </c>
      <c r="C2705" s="30" t="s">
        <v>40</v>
      </c>
      <c r="D2705" s="30" t="s">
        <v>292</v>
      </c>
      <c r="E2705" s="31" t="s">
        <v>406</v>
      </c>
      <c r="F2705" s="32">
        <v>21074.5</v>
      </c>
      <c r="G2705" s="33">
        <f t="shared" si="42"/>
        <v>901506246.76999569</v>
      </c>
    </row>
    <row r="2706" spans="1:7" ht="31.8">
      <c r="A2706" s="30">
        <v>27</v>
      </c>
      <c r="B2706" s="30" t="s">
        <v>405</v>
      </c>
      <c r="C2706" s="30" t="s">
        <v>962</v>
      </c>
      <c r="D2706" s="30" t="s">
        <v>292</v>
      </c>
      <c r="E2706" s="31" t="s">
        <v>406</v>
      </c>
      <c r="F2706" s="32">
        <v>5085</v>
      </c>
      <c r="G2706" s="33">
        <f t="shared" si="42"/>
        <v>901506246.76999569</v>
      </c>
    </row>
    <row r="2707" spans="1:7" ht="21.6">
      <c r="A2707" s="30">
        <v>28</v>
      </c>
      <c r="B2707" s="30" t="s">
        <v>405</v>
      </c>
      <c r="C2707" s="30" t="s">
        <v>964</v>
      </c>
      <c r="D2707" s="30" t="s">
        <v>292</v>
      </c>
      <c r="E2707" s="31" t="s">
        <v>406</v>
      </c>
      <c r="F2707" s="32">
        <v>38420</v>
      </c>
      <c r="G2707" s="33">
        <f t="shared" si="42"/>
        <v>901506246.76999569</v>
      </c>
    </row>
    <row r="2708" spans="1:7" ht="31.8">
      <c r="A2708" s="30">
        <v>75</v>
      </c>
      <c r="B2708" s="30" t="s">
        <v>405</v>
      </c>
      <c r="C2708" s="30" t="s">
        <v>965</v>
      </c>
      <c r="D2708" s="30" t="s">
        <v>292</v>
      </c>
      <c r="E2708" s="31" t="s">
        <v>406</v>
      </c>
      <c r="F2708" s="32">
        <v>13447</v>
      </c>
      <c r="G2708" s="33">
        <f t="shared" si="42"/>
        <v>901506246.76999569</v>
      </c>
    </row>
    <row r="2709" spans="1:7" ht="21.6">
      <c r="A2709" s="30">
        <v>1000032</v>
      </c>
      <c r="B2709" s="30" t="s">
        <v>405</v>
      </c>
      <c r="C2709" s="30" t="s">
        <v>994</v>
      </c>
      <c r="D2709" s="30" t="s">
        <v>292</v>
      </c>
      <c r="E2709" s="31" t="s">
        <v>406</v>
      </c>
      <c r="F2709" s="32">
        <v>6392.41</v>
      </c>
      <c r="G2709" s="33">
        <f t="shared" si="42"/>
        <v>901506246.76999569</v>
      </c>
    </row>
    <row r="2710" spans="1:7" ht="21.6">
      <c r="A2710" s="30">
        <v>1000032</v>
      </c>
      <c r="B2710" s="30" t="s">
        <v>405</v>
      </c>
      <c r="C2710" s="30" t="s">
        <v>994</v>
      </c>
      <c r="D2710" s="30" t="s">
        <v>292</v>
      </c>
      <c r="E2710" s="31" t="s">
        <v>406</v>
      </c>
      <c r="F2710" s="32">
        <v>18645</v>
      </c>
      <c r="G2710" s="33">
        <f t="shared" si="42"/>
        <v>901506246.76999569</v>
      </c>
    </row>
    <row r="2711" spans="1:7" ht="21.6">
      <c r="A2711" s="30">
        <v>1000032</v>
      </c>
      <c r="B2711" s="30" t="s">
        <v>405</v>
      </c>
      <c r="C2711" s="30" t="s">
        <v>994</v>
      </c>
      <c r="D2711" s="30" t="s">
        <v>292</v>
      </c>
      <c r="E2711" s="31" t="s">
        <v>406</v>
      </c>
      <c r="F2711" s="32">
        <v>18210</v>
      </c>
      <c r="G2711" s="33">
        <f t="shared" si="42"/>
        <v>901506246.76999569</v>
      </c>
    </row>
    <row r="2712" spans="1:7" ht="21.6">
      <c r="A2712" s="30">
        <v>1000032</v>
      </c>
      <c r="B2712" s="30" t="s">
        <v>405</v>
      </c>
      <c r="C2712" s="30" t="s">
        <v>994</v>
      </c>
      <c r="D2712" s="30" t="s">
        <v>292</v>
      </c>
      <c r="E2712" s="31" t="s">
        <v>406</v>
      </c>
      <c r="F2712" s="32">
        <v>37572.5</v>
      </c>
      <c r="G2712" s="33">
        <f t="shared" si="42"/>
        <v>901506246.76999569</v>
      </c>
    </row>
    <row r="2713" spans="1:7" ht="42">
      <c r="A2713" s="30">
        <v>76</v>
      </c>
      <c r="B2713" s="30" t="s">
        <v>407</v>
      </c>
      <c r="C2713" s="30" t="s">
        <v>993</v>
      </c>
      <c r="D2713" s="30" t="s">
        <v>292</v>
      </c>
      <c r="E2713" s="31" t="s">
        <v>406</v>
      </c>
      <c r="F2713" s="32">
        <v>70773.710000000006</v>
      </c>
      <c r="G2713" s="33">
        <f t="shared" si="42"/>
        <v>901506246.76999569</v>
      </c>
    </row>
    <row r="2714" spans="1:7" ht="42">
      <c r="A2714" s="30">
        <v>32</v>
      </c>
      <c r="B2714" s="30" t="s">
        <v>407</v>
      </c>
      <c r="C2714" s="30" t="s">
        <v>991</v>
      </c>
      <c r="D2714" s="30" t="s">
        <v>292</v>
      </c>
      <c r="E2714" s="31" t="s">
        <v>406</v>
      </c>
      <c r="F2714" s="32">
        <v>511102.89</v>
      </c>
      <c r="G2714" s="33">
        <f t="shared" si="42"/>
        <v>901506246.76999569</v>
      </c>
    </row>
    <row r="2715" spans="1:7" ht="42">
      <c r="A2715" s="30">
        <v>28</v>
      </c>
      <c r="B2715" s="30" t="s">
        <v>407</v>
      </c>
      <c r="C2715" s="30" t="s">
        <v>964</v>
      </c>
      <c r="D2715" s="30" t="s">
        <v>292</v>
      </c>
      <c r="E2715" s="31" t="s">
        <v>406</v>
      </c>
      <c r="F2715" s="32">
        <v>117956.18</v>
      </c>
      <c r="G2715" s="33">
        <f t="shared" si="42"/>
        <v>901506246.76999569</v>
      </c>
    </row>
    <row r="2716" spans="1:7" ht="42">
      <c r="A2716" s="30">
        <v>76</v>
      </c>
      <c r="B2716" s="30" t="s">
        <v>407</v>
      </c>
      <c r="C2716" s="30" t="s">
        <v>993</v>
      </c>
      <c r="D2716" s="30" t="s">
        <v>292</v>
      </c>
      <c r="E2716" s="31" t="s">
        <v>406</v>
      </c>
      <c r="F2716" s="30">
        <v>250902.37</v>
      </c>
      <c r="G2716" s="33">
        <f t="shared" si="42"/>
        <v>901506246.76999569</v>
      </c>
    </row>
    <row r="2717" spans="1:7" ht="42">
      <c r="A2717" s="30">
        <v>76</v>
      </c>
      <c r="B2717" s="30" t="s">
        <v>407</v>
      </c>
      <c r="C2717" s="30" t="s">
        <v>993</v>
      </c>
      <c r="D2717" s="30" t="s">
        <v>292</v>
      </c>
      <c r="E2717" s="31" t="s">
        <v>406</v>
      </c>
      <c r="F2717" s="32">
        <v>117956.18</v>
      </c>
      <c r="G2717" s="33">
        <f t="shared" si="42"/>
        <v>901506246.76999569</v>
      </c>
    </row>
    <row r="2718" spans="1:7" ht="42">
      <c r="A2718" s="30">
        <v>27</v>
      </c>
      <c r="B2718" s="30" t="s">
        <v>407</v>
      </c>
      <c r="C2718" s="30" t="s">
        <v>962</v>
      </c>
      <c r="D2718" s="30" t="s">
        <v>292</v>
      </c>
      <c r="E2718" s="31" t="s">
        <v>406</v>
      </c>
      <c r="F2718" s="32">
        <v>113135.6</v>
      </c>
      <c r="G2718" s="33">
        <f t="shared" si="42"/>
        <v>901506246.76999569</v>
      </c>
    </row>
    <row r="2719" spans="1:7" ht="42">
      <c r="A2719" s="30">
        <v>76</v>
      </c>
      <c r="B2719" s="30" t="s">
        <v>407</v>
      </c>
      <c r="C2719" s="30" t="s">
        <v>993</v>
      </c>
      <c r="D2719" s="30" t="s">
        <v>292</v>
      </c>
      <c r="E2719" s="31" t="s">
        <v>406</v>
      </c>
      <c r="F2719" s="32">
        <v>37290</v>
      </c>
      <c r="G2719" s="33">
        <f t="shared" si="42"/>
        <v>901506246.76999569</v>
      </c>
    </row>
    <row r="2720" spans="1:7" ht="42">
      <c r="A2720" s="30">
        <v>76</v>
      </c>
      <c r="B2720" s="30" t="s">
        <v>407</v>
      </c>
      <c r="C2720" s="30" t="s">
        <v>993</v>
      </c>
      <c r="D2720" s="30" t="s">
        <v>292</v>
      </c>
      <c r="E2720" s="31" t="s">
        <v>406</v>
      </c>
      <c r="F2720" s="32">
        <v>69495</v>
      </c>
      <c r="G2720" s="33">
        <f t="shared" si="42"/>
        <v>901506246.76999569</v>
      </c>
    </row>
    <row r="2721" spans="1:7" ht="42">
      <c r="A2721" s="30">
        <v>76</v>
      </c>
      <c r="B2721" s="30" t="s">
        <v>407</v>
      </c>
      <c r="C2721" s="30" t="s">
        <v>993</v>
      </c>
      <c r="D2721" s="30" t="s">
        <v>292</v>
      </c>
      <c r="E2721" s="31" t="s">
        <v>406</v>
      </c>
      <c r="F2721" s="32">
        <v>452000.02</v>
      </c>
      <c r="G2721" s="33">
        <f t="shared" si="42"/>
        <v>901506246.76999569</v>
      </c>
    </row>
    <row r="2722" spans="1:7" ht="42">
      <c r="A2722" s="30">
        <v>40</v>
      </c>
      <c r="B2722" s="30" t="s">
        <v>407</v>
      </c>
      <c r="C2722" s="30" t="s">
        <v>989</v>
      </c>
      <c r="D2722" s="30" t="s">
        <v>292</v>
      </c>
      <c r="E2722" s="31" t="s">
        <v>406</v>
      </c>
      <c r="F2722" s="32">
        <v>140572</v>
      </c>
      <c r="G2722" s="33">
        <f t="shared" si="42"/>
        <v>901506246.76999569</v>
      </c>
    </row>
    <row r="2723" spans="1:7" ht="42">
      <c r="A2723" s="30">
        <v>1000032</v>
      </c>
      <c r="B2723" s="30" t="s">
        <v>407</v>
      </c>
      <c r="C2723" s="30" t="s">
        <v>994</v>
      </c>
      <c r="D2723" s="30" t="s">
        <v>292</v>
      </c>
      <c r="E2723" s="31" t="s">
        <v>406</v>
      </c>
      <c r="F2723" s="32">
        <v>64348.42</v>
      </c>
      <c r="G2723" s="33">
        <f t="shared" si="42"/>
        <v>901506246.76999569</v>
      </c>
    </row>
    <row r="2724" spans="1:7" ht="42">
      <c r="A2724" s="30">
        <v>28</v>
      </c>
      <c r="B2724" s="30" t="s">
        <v>407</v>
      </c>
      <c r="C2724" s="30" t="s">
        <v>964</v>
      </c>
      <c r="D2724" s="30" t="s">
        <v>292</v>
      </c>
      <c r="E2724" s="31" t="s">
        <v>406</v>
      </c>
      <c r="F2724" s="32">
        <v>115825</v>
      </c>
      <c r="G2724" s="33">
        <f t="shared" si="42"/>
        <v>901506246.76999569</v>
      </c>
    </row>
    <row r="2725" spans="1:7" ht="42">
      <c r="A2725" s="30">
        <v>1000032</v>
      </c>
      <c r="B2725" s="30" t="s">
        <v>407</v>
      </c>
      <c r="C2725" s="30" t="s">
        <v>994</v>
      </c>
      <c r="D2725" s="30" t="s">
        <v>292</v>
      </c>
      <c r="E2725" s="31" t="s">
        <v>406</v>
      </c>
      <c r="F2725" s="32">
        <v>38985</v>
      </c>
      <c r="G2725" s="33">
        <f t="shared" si="42"/>
        <v>901506246.76999569</v>
      </c>
    </row>
    <row r="2726" spans="1:7" ht="42">
      <c r="A2726" s="30">
        <v>40</v>
      </c>
      <c r="B2726" s="30" t="s">
        <v>407</v>
      </c>
      <c r="C2726" s="30" t="s">
        <v>989</v>
      </c>
      <c r="D2726" s="30" t="s">
        <v>292</v>
      </c>
      <c r="E2726" s="31" t="s">
        <v>406</v>
      </c>
      <c r="F2726" s="32">
        <v>291088</v>
      </c>
      <c r="G2726" s="33">
        <f t="shared" si="42"/>
        <v>901506246.76999569</v>
      </c>
    </row>
    <row r="2727" spans="1:7" ht="42">
      <c r="A2727" s="30">
        <v>1000032</v>
      </c>
      <c r="B2727" s="30" t="s">
        <v>407</v>
      </c>
      <c r="C2727" s="30" t="s">
        <v>994</v>
      </c>
      <c r="D2727" s="30" t="s">
        <v>292</v>
      </c>
      <c r="E2727" s="31" t="s">
        <v>406</v>
      </c>
      <c r="F2727" s="32">
        <v>1938098.36</v>
      </c>
      <c r="G2727" s="33">
        <f t="shared" si="42"/>
        <v>901506246.76999569</v>
      </c>
    </row>
    <row r="2728" spans="1:7" ht="42">
      <c r="A2728" s="30">
        <v>1000032</v>
      </c>
      <c r="B2728" s="30" t="s">
        <v>407</v>
      </c>
      <c r="C2728" s="30" t="s">
        <v>994</v>
      </c>
      <c r="D2728" s="30" t="s">
        <v>292</v>
      </c>
      <c r="E2728" s="31" t="s">
        <v>406</v>
      </c>
      <c r="F2728" s="30">
        <v>115825</v>
      </c>
      <c r="G2728" s="33">
        <f t="shared" si="42"/>
        <v>901506246.76999569</v>
      </c>
    </row>
    <row r="2729" spans="1:7" ht="42">
      <c r="A2729" s="30">
        <v>38</v>
      </c>
      <c r="B2729" s="30" t="s">
        <v>407</v>
      </c>
      <c r="C2729" s="30" t="s">
        <v>40</v>
      </c>
      <c r="D2729" s="30" t="s">
        <v>292</v>
      </c>
      <c r="E2729" s="31" t="s">
        <v>406</v>
      </c>
      <c r="F2729" s="32">
        <v>46330</v>
      </c>
      <c r="G2729" s="33">
        <f t="shared" si="42"/>
        <v>901506246.76999569</v>
      </c>
    </row>
    <row r="2730" spans="1:7" ht="42">
      <c r="A2730" s="30">
        <v>28</v>
      </c>
      <c r="B2730" s="30" t="s">
        <v>407</v>
      </c>
      <c r="C2730" s="30" t="s">
        <v>964</v>
      </c>
      <c r="D2730" s="30" t="s">
        <v>292</v>
      </c>
      <c r="E2730" s="31" t="s">
        <v>406</v>
      </c>
      <c r="F2730" s="32">
        <v>231650</v>
      </c>
      <c r="G2730" s="33">
        <f t="shared" si="42"/>
        <v>901506246.76999569</v>
      </c>
    </row>
    <row r="2731" spans="1:7" ht="42">
      <c r="A2731" s="30">
        <v>28</v>
      </c>
      <c r="B2731" s="30" t="s">
        <v>407</v>
      </c>
      <c r="C2731" s="30" t="s">
        <v>964</v>
      </c>
      <c r="D2731" s="30" t="s">
        <v>292</v>
      </c>
      <c r="E2731" s="31" t="s">
        <v>406</v>
      </c>
      <c r="F2731" s="32">
        <v>115825</v>
      </c>
      <c r="G2731" s="33">
        <f t="shared" si="42"/>
        <v>901506246.76999569</v>
      </c>
    </row>
    <row r="2732" spans="1:7" ht="42">
      <c r="A2732" s="30">
        <v>1000032</v>
      </c>
      <c r="B2732" s="30" t="s">
        <v>407</v>
      </c>
      <c r="C2732" s="30" t="s">
        <v>994</v>
      </c>
      <c r="D2732" s="30" t="s">
        <v>292</v>
      </c>
      <c r="E2732" s="31" t="s">
        <v>406</v>
      </c>
      <c r="F2732" s="32">
        <v>115825</v>
      </c>
      <c r="G2732" s="33">
        <f t="shared" si="42"/>
        <v>901506246.76999569</v>
      </c>
    </row>
    <row r="2733" spans="1:7" ht="42">
      <c r="A2733" s="30">
        <v>28</v>
      </c>
      <c r="B2733" s="30" t="s">
        <v>407</v>
      </c>
      <c r="C2733" s="30" t="s">
        <v>964</v>
      </c>
      <c r="D2733" s="30" t="s">
        <v>292</v>
      </c>
      <c r="E2733" s="31" t="s">
        <v>406</v>
      </c>
      <c r="F2733" s="32">
        <v>322050</v>
      </c>
      <c r="G2733" s="33">
        <f t="shared" si="42"/>
        <v>901506246.76999569</v>
      </c>
    </row>
    <row r="2734" spans="1:7" ht="42">
      <c r="A2734" s="30">
        <v>28</v>
      </c>
      <c r="B2734" s="30" t="s">
        <v>407</v>
      </c>
      <c r="C2734" s="30" t="s">
        <v>964</v>
      </c>
      <c r="D2734" s="30" t="s">
        <v>292</v>
      </c>
      <c r="E2734" s="31" t="s">
        <v>406</v>
      </c>
      <c r="F2734" s="32">
        <v>115825</v>
      </c>
      <c r="G2734" s="33">
        <f t="shared" si="42"/>
        <v>901506246.76999569</v>
      </c>
    </row>
    <row r="2735" spans="1:7" ht="42">
      <c r="A2735" s="30">
        <v>32</v>
      </c>
      <c r="B2735" s="30" t="s">
        <v>407</v>
      </c>
      <c r="C2735" s="30" t="s">
        <v>991</v>
      </c>
      <c r="D2735" s="30" t="s">
        <v>292</v>
      </c>
      <c r="E2735" s="31" t="s">
        <v>406</v>
      </c>
      <c r="F2735" s="30">
        <v>107350</v>
      </c>
      <c r="G2735" s="33">
        <f t="shared" si="42"/>
        <v>901506246.76999569</v>
      </c>
    </row>
    <row r="2736" spans="1:7" ht="31.8">
      <c r="A2736" s="30">
        <v>76</v>
      </c>
      <c r="B2736" s="30" t="s">
        <v>408</v>
      </c>
      <c r="C2736" s="30" t="s">
        <v>993</v>
      </c>
      <c r="D2736" s="30" t="s">
        <v>292</v>
      </c>
      <c r="E2736" s="34" t="s">
        <v>302</v>
      </c>
      <c r="F2736" s="30">
        <v>41374.11</v>
      </c>
      <c r="G2736" s="33">
        <f t="shared" si="42"/>
        <v>901506246.76999569</v>
      </c>
    </row>
    <row r="2737" spans="1:7" ht="31.8">
      <c r="A2737" s="30">
        <v>76</v>
      </c>
      <c r="B2737" s="30" t="s">
        <v>408</v>
      </c>
      <c r="C2737" s="30" t="s">
        <v>993</v>
      </c>
      <c r="D2737" s="30" t="s">
        <v>292</v>
      </c>
      <c r="E2737" s="31" t="s">
        <v>302</v>
      </c>
      <c r="F2737" s="30">
        <v>26633.19</v>
      </c>
      <c r="G2737" s="33">
        <f t="shared" si="42"/>
        <v>901506246.76999569</v>
      </c>
    </row>
    <row r="2738" spans="1:7" ht="31.8">
      <c r="A2738" s="30">
        <v>76</v>
      </c>
      <c r="B2738" s="30" t="s">
        <v>408</v>
      </c>
      <c r="C2738" s="30" t="s">
        <v>993</v>
      </c>
      <c r="D2738" s="30" t="s">
        <v>292</v>
      </c>
      <c r="E2738" s="31" t="s">
        <v>302</v>
      </c>
      <c r="F2738" s="30">
        <v>125889.32</v>
      </c>
      <c r="G2738" s="33">
        <f t="shared" si="42"/>
        <v>901506246.76999569</v>
      </c>
    </row>
    <row r="2739" spans="1:7" ht="31.8">
      <c r="A2739" s="30">
        <v>75</v>
      </c>
      <c r="B2739" s="30" t="s">
        <v>408</v>
      </c>
      <c r="C2739" s="30" t="s">
        <v>965</v>
      </c>
      <c r="D2739" s="30" t="s">
        <v>292</v>
      </c>
      <c r="E2739" s="31" t="s">
        <v>302</v>
      </c>
      <c r="F2739" s="32">
        <v>35785.11</v>
      </c>
      <c r="G2739" s="33">
        <f t="shared" si="42"/>
        <v>901506246.76999569</v>
      </c>
    </row>
    <row r="2740" spans="1:7" ht="21.6">
      <c r="A2740" s="30">
        <v>28</v>
      </c>
      <c r="B2740" s="30" t="s">
        <v>408</v>
      </c>
      <c r="C2740" s="30" t="s">
        <v>964</v>
      </c>
      <c r="D2740" s="30" t="s">
        <v>292</v>
      </c>
      <c r="E2740" s="31" t="s">
        <v>302</v>
      </c>
      <c r="F2740" s="32">
        <v>30762.2</v>
      </c>
      <c r="G2740" s="33">
        <f t="shared" si="42"/>
        <v>901506246.76999569</v>
      </c>
    </row>
    <row r="2741" spans="1:7" ht="31.8">
      <c r="A2741" s="30">
        <v>75</v>
      </c>
      <c r="B2741" s="30" t="s">
        <v>408</v>
      </c>
      <c r="C2741" s="30" t="s">
        <v>965</v>
      </c>
      <c r="D2741" s="30" t="s">
        <v>292</v>
      </c>
      <c r="E2741" s="31" t="s">
        <v>302</v>
      </c>
      <c r="F2741" s="32">
        <v>15803.11</v>
      </c>
      <c r="G2741" s="33">
        <f t="shared" si="42"/>
        <v>901506246.76999569</v>
      </c>
    </row>
    <row r="2742" spans="1:7" ht="21.6">
      <c r="A2742" s="30">
        <v>28</v>
      </c>
      <c r="B2742" s="30" t="s">
        <v>408</v>
      </c>
      <c r="C2742" s="30" t="s">
        <v>964</v>
      </c>
      <c r="D2742" s="30" t="s">
        <v>292</v>
      </c>
      <c r="E2742" s="31" t="s">
        <v>302</v>
      </c>
      <c r="F2742" s="32">
        <v>50646.6</v>
      </c>
      <c r="G2742" s="33">
        <f t="shared" si="42"/>
        <v>901506246.76999569</v>
      </c>
    </row>
    <row r="2743" spans="1:7" ht="31.8">
      <c r="A2743" s="30">
        <v>38</v>
      </c>
      <c r="B2743" s="30" t="s">
        <v>408</v>
      </c>
      <c r="C2743" s="30" t="s">
        <v>40</v>
      </c>
      <c r="D2743" s="30" t="s">
        <v>292</v>
      </c>
      <c r="E2743" s="31" t="s">
        <v>302</v>
      </c>
      <c r="F2743" s="30">
        <v>32920.29</v>
      </c>
      <c r="G2743" s="33">
        <f t="shared" si="42"/>
        <v>901506246.76999569</v>
      </c>
    </row>
    <row r="2744" spans="1:7" ht="31.8">
      <c r="A2744" s="30">
        <v>27</v>
      </c>
      <c r="B2744" s="30" t="s">
        <v>408</v>
      </c>
      <c r="C2744" s="30" t="s">
        <v>962</v>
      </c>
      <c r="D2744" s="30" t="s">
        <v>292</v>
      </c>
      <c r="E2744" s="31" t="s">
        <v>302</v>
      </c>
      <c r="F2744" s="32">
        <v>41638.019999999997</v>
      </c>
      <c r="G2744" s="33">
        <f t="shared" si="42"/>
        <v>901506246.76999569</v>
      </c>
    </row>
    <row r="2745" spans="1:7" ht="31.8">
      <c r="A2745" s="30">
        <v>75</v>
      </c>
      <c r="B2745" s="30" t="s">
        <v>408</v>
      </c>
      <c r="C2745" s="30" t="s">
        <v>965</v>
      </c>
      <c r="D2745" s="30" t="s">
        <v>292</v>
      </c>
      <c r="E2745" s="31" t="s">
        <v>302</v>
      </c>
      <c r="F2745" s="32">
        <v>81337.600000000006</v>
      </c>
      <c r="G2745" s="33">
        <f t="shared" si="42"/>
        <v>901506246.76999569</v>
      </c>
    </row>
    <row r="2746" spans="1:7" ht="21.6">
      <c r="A2746" s="30">
        <v>28</v>
      </c>
      <c r="B2746" s="30" t="s">
        <v>408</v>
      </c>
      <c r="C2746" s="30" t="s">
        <v>964</v>
      </c>
      <c r="D2746" s="30" t="s">
        <v>292</v>
      </c>
      <c r="E2746" s="31" t="s">
        <v>302</v>
      </c>
      <c r="F2746" s="30">
        <v>31606.21</v>
      </c>
      <c r="G2746" s="33">
        <f t="shared" si="42"/>
        <v>901506246.76999569</v>
      </c>
    </row>
    <row r="2747" spans="1:7" ht="21.6">
      <c r="A2747" s="30">
        <v>26</v>
      </c>
      <c r="B2747" s="30" t="s">
        <v>409</v>
      </c>
      <c r="C2747" s="30" t="s">
        <v>961</v>
      </c>
      <c r="D2747" s="30" t="s">
        <v>292</v>
      </c>
      <c r="E2747" s="31" t="s">
        <v>293</v>
      </c>
      <c r="F2747" s="32">
        <v>0</v>
      </c>
      <c r="G2747" s="33">
        <f t="shared" si="42"/>
        <v>901506246.76999569</v>
      </c>
    </row>
    <row r="2748" spans="1:7" ht="31.8">
      <c r="A2748" s="30">
        <v>76</v>
      </c>
      <c r="B2748" s="30" t="s">
        <v>409</v>
      </c>
      <c r="C2748" s="30" t="s">
        <v>993</v>
      </c>
      <c r="D2748" s="30" t="s">
        <v>292</v>
      </c>
      <c r="E2748" s="31" t="s">
        <v>302</v>
      </c>
      <c r="F2748" s="32">
        <v>153563.91</v>
      </c>
      <c r="G2748" s="33">
        <f t="shared" si="42"/>
        <v>901506246.76999569</v>
      </c>
    </row>
    <row r="2749" spans="1:7" ht="31.8">
      <c r="A2749" s="30">
        <v>26</v>
      </c>
      <c r="B2749" s="30" t="s">
        <v>995</v>
      </c>
      <c r="C2749" s="30" t="s">
        <v>961</v>
      </c>
      <c r="D2749" s="30" t="s">
        <v>292</v>
      </c>
      <c r="E2749" s="31" t="s">
        <v>299</v>
      </c>
      <c r="F2749" s="32">
        <v>9117.24</v>
      </c>
      <c r="G2749" s="33">
        <f t="shared" si="42"/>
        <v>901506246.76999569</v>
      </c>
    </row>
    <row r="2750" spans="1:7" ht="31.8">
      <c r="A2750" s="30">
        <v>39</v>
      </c>
      <c r="B2750" s="30" t="s">
        <v>412</v>
      </c>
      <c r="C2750" s="30" t="s">
        <v>996</v>
      </c>
      <c r="D2750" s="30" t="s">
        <v>292</v>
      </c>
      <c r="E2750" s="31" t="s">
        <v>413</v>
      </c>
      <c r="F2750" s="32">
        <v>0</v>
      </c>
      <c r="G2750" s="33">
        <f t="shared" si="42"/>
        <v>901506246.76999569</v>
      </c>
    </row>
    <row r="2751" spans="1:7" ht="31.8">
      <c r="A2751" s="30">
        <v>38</v>
      </c>
      <c r="B2751" s="30" t="s">
        <v>412</v>
      </c>
      <c r="C2751" s="30" t="s">
        <v>40</v>
      </c>
      <c r="D2751" s="30" t="s">
        <v>292</v>
      </c>
      <c r="E2751" s="31" t="s">
        <v>413</v>
      </c>
      <c r="F2751" s="32">
        <v>5301</v>
      </c>
      <c r="G2751" s="33">
        <f t="shared" si="42"/>
        <v>901506246.76999569</v>
      </c>
    </row>
    <row r="2752" spans="1:7" ht="21.6">
      <c r="A2752" s="30">
        <v>26</v>
      </c>
      <c r="B2752" s="30" t="s">
        <v>412</v>
      </c>
      <c r="C2752" s="30" t="s">
        <v>961</v>
      </c>
      <c r="D2752" s="30" t="s">
        <v>292</v>
      </c>
      <c r="E2752" s="31" t="s">
        <v>413</v>
      </c>
      <c r="F2752" s="32">
        <v>3990</v>
      </c>
      <c r="G2752" s="33">
        <f t="shared" si="42"/>
        <v>901506246.76999569</v>
      </c>
    </row>
    <row r="2753" spans="1:7" ht="31.8">
      <c r="A2753" s="30">
        <v>40</v>
      </c>
      <c r="B2753" s="30" t="s">
        <v>412</v>
      </c>
      <c r="C2753" s="30" t="s">
        <v>989</v>
      </c>
      <c r="D2753" s="30" t="s">
        <v>292</v>
      </c>
      <c r="E2753" s="31" t="s">
        <v>413</v>
      </c>
      <c r="F2753" s="32">
        <v>1650</v>
      </c>
      <c r="G2753" s="33">
        <f t="shared" si="42"/>
        <v>901506246.76999569</v>
      </c>
    </row>
    <row r="2754" spans="1:7" ht="57.6">
      <c r="A2754" s="30">
        <v>35</v>
      </c>
      <c r="B2754" s="30" t="s">
        <v>412</v>
      </c>
      <c r="C2754" s="30" t="s">
        <v>997</v>
      </c>
      <c r="D2754" s="30" t="s">
        <v>292</v>
      </c>
      <c r="E2754" s="34" t="s">
        <v>413</v>
      </c>
      <c r="F2754" s="32">
        <v>11970</v>
      </c>
      <c r="G2754" s="33">
        <f t="shared" si="42"/>
        <v>901506246.76999569</v>
      </c>
    </row>
    <row r="2755" spans="1:7" ht="57.6">
      <c r="A2755" s="30">
        <v>56</v>
      </c>
      <c r="B2755" s="30" t="s">
        <v>412</v>
      </c>
      <c r="C2755" s="30" t="s">
        <v>988</v>
      </c>
      <c r="D2755" s="30" t="s">
        <v>292</v>
      </c>
      <c r="E2755" s="34" t="s">
        <v>413</v>
      </c>
      <c r="F2755" s="32">
        <v>11970</v>
      </c>
      <c r="G2755" s="33">
        <f t="shared" ref="G2755:G2818" si="43">SUM($F$2:$F$100000)</f>
        <v>901506246.76999569</v>
      </c>
    </row>
    <row r="2756" spans="1:7" ht="57.6">
      <c r="A2756" s="30">
        <v>75</v>
      </c>
      <c r="B2756" s="30" t="s">
        <v>412</v>
      </c>
      <c r="C2756" s="30" t="s">
        <v>965</v>
      </c>
      <c r="D2756" s="30" t="s">
        <v>292</v>
      </c>
      <c r="E2756" s="34" t="s">
        <v>413</v>
      </c>
      <c r="F2756" s="32">
        <v>3990</v>
      </c>
      <c r="G2756" s="33">
        <f t="shared" si="43"/>
        <v>901506246.76999569</v>
      </c>
    </row>
    <row r="2757" spans="1:7" ht="31.8">
      <c r="A2757" s="30">
        <v>40</v>
      </c>
      <c r="B2757" s="30" t="s">
        <v>412</v>
      </c>
      <c r="C2757" s="30" t="s">
        <v>989</v>
      </c>
      <c r="D2757" s="30" t="s">
        <v>292</v>
      </c>
      <c r="E2757" s="31" t="s">
        <v>413</v>
      </c>
      <c r="F2757" s="32">
        <v>3990</v>
      </c>
      <c r="G2757" s="33">
        <f t="shared" si="43"/>
        <v>901506246.76999569</v>
      </c>
    </row>
    <row r="2758" spans="1:7" ht="31.8">
      <c r="A2758" s="30">
        <v>27</v>
      </c>
      <c r="B2758" s="30" t="s">
        <v>412</v>
      </c>
      <c r="C2758" s="30" t="s">
        <v>962</v>
      </c>
      <c r="D2758" s="30" t="s">
        <v>292</v>
      </c>
      <c r="E2758" s="31" t="s">
        <v>413</v>
      </c>
      <c r="F2758" s="32">
        <v>950</v>
      </c>
      <c r="G2758" s="33">
        <f t="shared" si="43"/>
        <v>901506246.76999569</v>
      </c>
    </row>
    <row r="2759" spans="1:7" ht="31.8">
      <c r="A2759" s="30">
        <v>27</v>
      </c>
      <c r="B2759" s="30" t="s">
        <v>412</v>
      </c>
      <c r="C2759" s="30" t="s">
        <v>962</v>
      </c>
      <c r="D2759" s="30" t="s">
        <v>292</v>
      </c>
      <c r="E2759" s="31" t="s">
        <v>413</v>
      </c>
      <c r="F2759" s="32">
        <v>6840</v>
      </c>
      <c r="G2759" s="33">
        <f t="shared" si="43"/>
        <v>901506246.76999569</v>
      </c>
    </row>
    <row r="2760" spans="1:7" ht="31.8">
      <c r="A2760" s="30">
        <v>27</v>
      </c>
      <c r="B2760" s="30" t="s">
        <v>412</v>
      </c>
      <c r="C2760" s="30" t="s">
        <v>962</v>
      </c>
      <c r="D2760" s="30" t="s">
        <v>292</v>
      </c>
      <c r="E2760" s="31" t="s">
        <v>413</v>
      </c>
      <c r="F2760" s="32">
        <v>6897</v>
      </c>
      <c r="G2760" s="33">
        <f t="shared" si="43"/>
        <v>901506246.76999569</v>
      </c>
    </row>
    <row r="2761" spans="1:7" ht="31.8">
      <c r="A2761" s="30">
        <v>26</v>
      </c>
      <c r="B2761" s="30" t="s">
        <v>414</v>
      </c>
      <c r="C2761" s="30" t="s">
        <v>961</v>
      </c>
      <c r="D2761" s="30" t="s">
        <v>292</v>
      </c>
      <c r="E2761" s="31" t="s">
        <v>299</v>
      </c>
      <c r="F2761" s="32">
        <v>255304.06</v>
      </c>
      <c r="G2761" s="33">
        <f t="shared" si="43"/>
        <v>901506246.76999569</v>
      </c>
    </row>
    <row r="2762" spans="1:7" ht="31.8">
      <c r="A2762" s="30">
        <v>29</v>
      </c>
      <c r="B2762" s="30" t="s">
        <v>998</v>
      </c>
      <c r="C2762" s="30" t="s">
        <v>967</v>
      </c>
      <c r="D2762" s="30" t="s">
        <v>292</v>
      </c>
      <c r="E2762" s="31" t="s">
        <v>299</v>
      </c>
      <c r="F2762" s="30">
        <v>479163.12</v>
      </c>
      <c r="G2762" s="33">
        <f t="shared" si="43"/>
        <v>901506246.76999569</v>
      </c>
    </row>
    <row r="2763" spans="1:7" ht="42">
      <c r="A2763" s="30">
        <v>29</v>
      </c>
      <c r="B2763" s="30" t="s">
        <v>415</v>
      </c>
      <c r="C2763" s="30" t="s">
        <v>967</v>
      </c>
      <c r="D2763" s="30" t="s">
        <v>292</v>
      </c>
      <c r="E2763" s="31" t="s">
        <v>327</v>
      </c>
      <c r="F2763" s="32">
        <v>1112.8499999999999</v>
      </c>
      <c r="G2763" s="33">
        <f t="shared" si="43"/>
        <v>901506246.76999569</v>
      </c>
    </row>
    <row r="2764" spans="1:7" ht="42">
      <c r="A2764" s="30">
        <v>29</v>
      </c>
      <c r="B2764" s="30" t="s">
        <v>415</v>
      </c>
      <c r="C2764" s="30" t="s">
        <v>967</v>
      </c>
      <c r="D2764" s="30" t="s">
        <v>292</v>
      </c>
      <c r="E2764" s="31" t="s">
        <v>327</v>
      </c>
      <c r="F2764" s="30">
        <v>15652.98</v>
      </c>
      <c r="G2764" s="33">
        <f t="shared" si="43"/>
        <v>901506246.76999569</v>
      </c>
    </row>
    <row r="2765" spans="1:7" ht="42">
      <c r="A2765" s="30">
        <v>29</v>
      </c>
      <c r="B2765" s="30" t="s">
        <v>415</v>
      </c>
      <c r="C2765" s="30" t="s">
        <v>967</v>
      </c>
      <c r="D2765" s="30" t="s">
        <v>292</v>
      </c>
      <c r="E2765" s="31" t="s">
        <v>327</v>
      </c>
      <c r="F2765" s="32">
        <v>5365.59</v>
      </c>
      <c r="G2765" s="33">
        <f t="shared" si="43"/>
        <v>901506246.76999569</v>
      </c>
    </row>
    <row r="2766" spans="1:7" ht="42">
      <c r="A2766" s="30">
        <v>41</v>
      </c>
      <c r="B2766" s="30" t="s">
        <v>415</v>
      </c>
      <c r="C2766" s="30" t="s">
        <v>973</v>
      </c>
      <c r="D2766" s="30" t="s">
        <v>292</v>
      </c>
      <c r="E2766" s="31" t="s">
        <v>327</v>
      </c>
      <c r="F2766" s="32">
        <v>1375.36</v>
      </c>
      <c r="G2766" s="33">
        <f t="shared" si="43"/>
        <v>901506246.76999569</v>
      </c>
    </row>
    <row r="2767" spans="1:7" ht="42">
      <c r="A2767" s="30">
        <v>29</v>
      </c>
      <c r="B2767" s="30" t="s">
        <v>415</v>
      </c>
      <c r="C2767" s="30" t="s">
        <v>967</v>
      </c>
      <c r="D2767" s="30" t="s">
        <v>292</v>
      </c>
      <c r="E2767" s="31" t="s">
        <v>327</v>
      </c>
      <c r="F2767" s="32">
        <v>8237.52</v>
      </c>
      <c r="G2767" s="33">
        <f t="shared" si="43"/>
        <v>901506246.76999569</v>
      </c>
    </row>
    <row r="2768" spans="1:7" ht="42">
      <c r="A2768" s="30">
        <v>33</v>
      </c>
      <c r="B2768" s="30" t="s">
        <v>415</v>
      </c>
      <c r="C2768" s="30" t="s">
        <v>992</v>
      </c>
      <c r="D2768" s="30" t="s">
        <v>292</v>
      </c>
      <c r="E2768" s="31" t="s">
        <v>327</v>
      </c>
      <c r="F2768" s="32">
        <v>3000</v>
      </c>
      <c r="G2768" s="33">
        <f t="shared" si="43"/>
        <v>901506246.76999569</v>
      </c>
    </row>
    <row r="2769" spans="1:7" ht="42">
      <c r="A2769" s="30">
        <v>33</v>
      </c>
      <c r="B2769" s="30" t="s">
        <v>415</v>
      </c>
      <c r="C2769" s="30" t="s">
        <v>992</v>
      </c>
      <c r="D2769" s="30" t="s">
        <v>292</v>
      </c>
      <c r="E2769" s="31" t="s">
        <v>327</v>
      </c>
      <c r="F2769" s="32">
        <v>14706</v>
      </c>
      <c r="G2769" s="33">
        <f t="shared" si="43"/>
        <v>901506246.76999569</v>
      </c>
    </row>
    <row r="2770" spans="1:7" ht="42">
      <c r="A2770" s="30">
        <v>26</v>
      </c>
      <c r="B2770" s="30" t="s">
        <v>415</v>
      </c>
      <c r="C2770" s="30" t="s">
        <v>961</v>
      </c>
      <c r="D2770" s="30" t="s">
        <v>292</v>
      </c>
      <c r="E2770" s="31" t="s">
        <v>327</v>
      </c>
      <c r="F2770" s="32">
        <v>912.8</v>
      </c>
      <c r="G2770" s="33">
        <f t="shared" si="43"/>
        <v>901506246.76999569</v>
      </c>
    </row>
    <row r="2771" spans="1:7" ht="42">
      <c r="A2771" s="30">
        <v>76</v>
      </c>
      <c r="B2771" s="30" t="s">
        <v>415</v>
      </c>
      <c r="C2771" s="30" t="s">
        <v>993</v>
      </c>
      <c r="D2771" s="30" t="s">
        <v>292</v>
      </c>
      <c r="E2771" s="31" t="s">
        <v>327</v>
      </c>
      <c r="F2771" s="32">
        <v>584.82000000000005</v>
      </c>
      <c r="G2771" s="33">
        <f t="shared" si="43"/>
        <v>901506246.76999569</v>
      </c>
    </row>
    <row r="2772" spans="1:7" ht="42">
      <c r="A2772" s="30">
        <v>76</v>
      </c>
      <c r="B2772" s="30" t="s">
        <v>415</v>
      </c>
      <c r="C2772" s="30" t="s">
        <v>993</v>
      </c>
      <c r="D2772" s="30" t="s">
        <v>292</v>
      </c>
      <c r="E2772" s="31" t="s">
        <v>327</v>
      </c>
      <c r="F2772" s="32">
        <v>5189.46</v>
      </c>
      <c r="G2772" s="33">
        <f t="shared" si="43"/>
        <v>901506246.76999569</v>
      </c>
    </row>
    <row r="2773" spans="1:7" ht="42">
      <c r="A2773" s="30">
        <v>26</v>
      </c>
      <c r="B2773" s="30" t="s">
        <v>415</v>
      </c>
      <c r="C2773" s="30" t="s">
        <v>961</v>
      </c>
      <c r="D2773" s="30" t="s">
        <v>292</v>
      </c>
      <c r="E2773" s="31" t="s">
        <v>327</v>
      </c>
      <c r="F2773" s="32">
        <v>329175</v>
      </c>
      <c r="G2773" s="33">
        <f t="shared" si="43"/>
        <v>901506246.76999569</v>
      </c>
    </row>
    <row r="2774" spans="1:7" ht="42">
      <c r="A2774" s="30">
        <v>26</v>
      </c>
      <c r="B2774" s="30" t="s">
        <v>415</v>
      </c>
      <c r="C2774" s="30" t="s">
        <v>961</v>
      </c>
      <c r="D2774" s="30" t="s">
        <v>292</v>
      </c>
      <c r="E2774" s="31" t="s">
        <v>327</v>
      </c>
      <c r="F2774" s="32">
        <v>608869.01</v>
      </c>
      <c r="G2774" s="33">
        <f t="shared" si="43"/>
        <v>901506246.76999569</v>
      </c>
    </row>
    <row r="2775" spans="1:7" ht="42">
      <c r="A2775" s="30">
        <v>26</v>
      </c>
      <c r="B2775" s="30" t="s">
        <v>415</v>
      </c>
      <c r="C2775" s="30" t="s">
        <v>961</v>
      </c>
      <c r="D2775" s="30" t="s">
        <v>292</v>
      </c>
      <c r="E2775" s="31" t="s">
        <v>327</v>
      </c>
      <c r="F2775" s="32">
        <v>186109.56</v>
      </c>
      <c r="G2775" s="33">
        <f t="shared" si="43"/>
        <v>901506246.76999569</v>
      </c>
    </row>
    <row r="2776" spans="1:7" ht="42">
      <c r="A2776" s="30">
        <v>29</v>
      </c>
      <c r="B2776" s="30" t="s">
        <v>415</v>
      </c>
      <c r="C2776" s="30" t="s">
        <v>967</v>
      </c>
      <c r="D2776" s="30" t="s">
        <v>292</v>
      </c>
      <c r="E2776" s="31" t="s">
        <v>327</v>
      </c>
      <c r="F2776" s="32">
        <v>38426.57</v>
      </c>
      <c r="G2776" s="33">
        <f t="shared" si="43"/>
        <v>901506246.76999569</v>
      </c>
    </row>
    <row r="2777" spans="1:7" ht="21.6">
      <c r="A2777" s="30">
        <v>35</v>
      </c>
      <c r="B2777" s="30" t="s">
        <v>418</v>
      </c>
      <c r="C2777" s="30" t="s">
        <v>997</v>
      </c>
      <c r="D2777" s="30" t="s">
        <v>292</v>
      </c>
      <c r="E2777" s="31" t="s">
        <v>413</v>
      </c>
      <c r="F2777" s="32">
        <v>1785.4</v>
      </c>
      <c r="G2777" s="33">
        <f t="shared" si="43"/>
        <v>901506246.76999569</v>
      </c>
    </row>
    <row r="2778" spans="1:7" ht="31.8">
      <c r="A2778" s="30">
        <v>29</v>
      </c>
      <c r="B2778" s="30" t="s">
        <v>999</v>
      </c>
      <c r="C2778" s="30" t="s">
        <v>967</v>
      </c>
      <c r="D2778" s="30" t="s">
        <v>292</v>
      </c>
      <c r="E2778" s="31" t="s">
        <v>299</v>
      </c>
      <c r="F2778" s="32">
        <v>154.54</v>
      </c>
      <c r="G2778" s="33">
        <f t="shared" si="43"/>
        <v>901506246.76999569</v>
      </c>
    </row>
    <row r="2779" spans="1:7" ht="31.8">
      <c r="A2779" s="30">
        <v>1000031</v>
      </c>
      <c r="B2779" s="30" t="s">
        <v>1000</v>
      </c>
      <c r="C2779" s="30" t="s">
        <v>971</v>
      </c>
      <c r="D2779" s="30" t="s">
        <v>292</v>
      </c>
      <c r="E2779" s="31" t="s">
        <v>293</v>
      </c>
      <c r="F2779" s="32">
        <v>3496.84</v>
      </c>
      <c r="G2779" s="33">
        <f t="shared" si="43"/>
        <v>901506246.76999569</v>
      </c>
    </row>
    <row r="2780" spans="1:7" ht="21.6">
      <c r="A2780" s="30">
        <v>1000031</v>
      </c>
      <c r="B2780" s="30" t="s">
        <v>1001</v>
      </c>
      <c r="C2780" s="30" t="s">
        <v>971</v>
      </c>
      <c r="D2780" s="30" t="s">
        <v>292</v>
      </c>
      <c r="E2780" s="31" t="s">
        <v>293</v>
      </c>
      <c r="F2780" s="32">
        <v>0.01</v>
      </c>
      <c r="G2780" s="33">
        <f t="shared" si="43"/>
        <v>901506246.76999569</v>
      </c>
    </row>
    <row r="2781" spans="1:7" ht="31.8">
      <c r="A2781" s="30">
        <v>1000031</v>
      </c>
      <c r="B2781" s="30" t="s">
        <v>1002</v>
      </c>
      <c r="C2781" s="30" t="s">
        <v>971</v>
      </c>
      <c r="D2781" s="30" t="s">
        <v>292</v>
      </c>
      <c r="E2781" s="31" t="s">
        <v>293</v>
      </c>
      <c r="F2781" s="32">
        <v>7416.52</v>
      </c>
      <c r="G2781" s="33">
        <f t="shared" si="43"/>
        <v>901506246.76999569</v>
      </c>
    </row>
    <row r="2782" spans="1:7" ht="31.8">
      <c r="A2782" s="30">
        <v>41</v>
      </c>
      <c r="B2782" s="30" t="s">
        <v>419</v>
      </c>
      <c r="C2782" s="30" t="s">
        <v>973</v>
      </c>
      <c r="D2782" s="30" t="s">
        <v>292</v>
      </c>
      <c r="E2782" s="31" t="s">
        <v>299</v>
      </c>
      <c r="F2782" s="32">
        <v>20788.099999999999</v>
      </c>
      <c r="G2782" s="33">
        <f t="shared" si="43"/>
        <v>901506246.76999569</v>
      </c>
    </row>
    <row r="2783" spans="1:7" ht="31.8">
      <c r="A2783" s="30">
        <v>42</v>
      </c>
      <c r="B2783" s="30" t="s">
        <v>419</v>
      </c>
      <c r="C2783" s="30" t="s">
        <v>968</v>
      </c>
      <c r="D2783" s="30" t="s">
        <v>292</v>
      </c>
      <c r="E2783" s="31" t="s">
        <v>299</v>
      </c>
      <c r="F2783" s="32">
        <v>10242.530000000001</v>
      </c>
      <c r="G2783" s="33">
        <f t="shared" si="43"/>
        <v>901506246.76999569</v>
      </c>
    </row>
    <row r="2784" spans="1:7" ht="31.8">
      <c r="A2784" s="30">
        <v>29</v>
      </c>
      <c r="B2784" s="30" t="s">
        <v>419</v>
      </c>
      <c r="C2784" s="30" t="s">
        <v>967</v>
      </c>
      <c r="D2784" s="30" t="s">
        <v>292</v>
      </c>
      <c r="E2784" s="31" t="s">
        <v>299</v>
      </c>
      <c r="F2784" s="32">
        <v>142902.85999999999</v>
      </c>
      <c r="G2784" s="33">
        <f t="shared" si="43"/>
        <v>901506246.76999569</v>
      </c>
    </row>
    <row r="2785" spans="1:7" ht="31.8">
      <c r="A2785" s="30">
        <v>42</v>
      </c>
      <c r="B2785" s="30" t="s">
        <v>419</v>
      </c>
      <c r="C2785" s="30" t="s">
        <v>968</v>
      </c>
      <c r="D2785" s="30" t="s">
        <v>292</v>
      </c>
      <c r="E2785" s="31" t="s">
        <v>299</v>
      </c>
      <c r="F2785" s="32">
        <v>21982.61</v>
      </c>
      <c r="G2785" s="33">
        <f t="shared" si="43"/>
        <v>901506246.76999569</v>
      </c>
    </row>
    <row r="2786" spans="1:7" ht="21.6">
      <c r="A2786" s="30">
        <v>28</v>
      </c>
      <c r="B2786" s="30" t="s">
        <v>420</v>
      </c>
      <c r="C2786" s="30" t="s">
        <v>964</v>
      </c>
      <c r="D2786" s="30" t="s">
        <v>292</v>
      </c>
      <c r="E2786" s="31" t="s">
        <v>304</v>
      </c>
      <c r="F2786" s="32">
        <v>51496.62</v>
      </c>
      <c r="G2786" s="33">
        <f t="shared" si="43"/>
        <v>901506246.76999569</v>
      </c>
    </row>
    <row r="2787" spans="1:7" ht="21.6">
      <c r="A2787" s="30">
        <v>28</v>
      </c>
      <c r="B2787" s="30" t="s">
        <v>420</v>
      </c>
      <c r="C2787" s="30" t="s">
        <v>964</v>
      </c>
      <c r="D2787" s="30" t="s">
        <v>292</v>
      </c>
      <c r="E2787" s="31" t="s">
        <v>304</v>
      </c>
      <c r="F2787" s="32">
        <v>228335.5</v>
      </c>
      <c r="G2787" s="33">
        <f t="shared" si="43"/>
        <v>901506246.76999569</v>
      </c>
    </row>
    <row r="2788" spans="1:7" ht="31.8">
      <c r="A2788" s="30">
        <v>75</v>
      </c>
      <c r="B2788" s="30" t="s">
        <v>421</v>
      </c>
      <c r="C2788" s="30" t="s">
        <v>965</v>
      </c>
      <c r="D2788" s="30" t="s">
        <v>292</v>
      </c>
      <c r="E2788" s="31" t="s">
        <v>299</v>
      </c>
      <c r="F2788" s="32">
        <v>189460.65</v>
      </c>
      <c r="G2788" s="33">
        <f t="shared" si="43"/>
        <v>901506246.76999569</v>
      </c>
    </row>
    <row r="2789" spans="1:7" ht="31.8">
      <c r="A2789" s="30">
        <v>75</v>
      </c>
      <c r="B2789" s="30" t="s">
        <v>421</v>
      </c>
      <c r="C2789" s="30" t="s">
        <v>965</v>
      </c>
      <c r="D2789" s="30" t="s">
        <v>292</v>
      </c>
      <c r="E2789" s="31" t="s">
        <v>299</v>
      </c>
      <c r="F2789" s="32">
        <v>127661.6</v>
      </c>
      <c r="G2789" s="33">
        <f t="shared" si="43"/>
        <v>901506246.76999569</v>
      </c>
    </row>
    <row r="2790" spans="1:7" ht="31.8">
      <c r="A2790" s="30">
        <v>75</v>
      </c>
      <c r="B2790" s="30" t="s">
        <v>421</v>
      </c>
      <c r="C2790" s="30" t="s">
        <v>965</v>
      </c>
      <c r="D2790" s="30" t="s">
        <v>292</v>
      </c>
      <c r="E2790" s="31" t="s">
        <v>299</v>
      </c>
      <c r="F2790" s="32">
        <v>25863.75</v>
      </c>
      <c r="G2790" s="33">
        <f t="shared" si="43"/>
        <v>901506246.76999569</v>
      </c>
    </row>
    <row r="2791" spans="1:7" ht="31.8">
      <c r="A2791" s="30">
        <v>75</v>
      </c>
      <c r="B2791" s="30" t="s">
        <v>421</v>
      </c>
      <c r="C2791" s="30" t="s">
        <v>965</v>
      </c>
      <c r="D2791" s="30" t="s">
        <v>292</v>
      </c>
      <c r="E2791" s="31" t="s">
        <v>299</v>
      </c>
      <c r="F2791" s="32">
        <v>28215</v>
      </c>
      <c r="G2791" s="33">
        <f t="shared" si="43"/>
        <v>901506246.76999569</v>
      </c>
    </row>
    <row r="2792" spans="1:7" ht="31.8">
      <c r="A2792" s="30">
        <v>75</v>
      </c>
      <c r="B2792" s="30" t="s">
        <v>421</v>
      </c>
      <c r="C2792" s="30" t="s">
        <v>965</v>
      </c>
      <c r="D2792" s="30" t="s">
        <v>292</v>
      </c>
      <c r="E2792" s="31" t="s">
        <v>299</v>
      </c>
      <c r="F2792" s="32">
        <v>127625.85</v>
      </c>
      <c r="G2792" s="33">
        <f t="shared" si="43"/>
        <v>901506246.76999569</v>
      </c>
    </row>
    <row r="2793" spans="1:7" ht="31.8">
      <c r="A2793" s="30">
        <v>43</v>
      </c>
      <c r="B2793" s="30" t="s">
        <v>423</v>
      </c>
      <c r="C2793" s="30" t="s">
        <v>960</v>
      </c>
      <c r="D2793" s="30" t="s">
        <v>292</v>
      </c>
      <c r="E2793" s="31" t="s">
        <v>302</v>
      </c>
      <c r="F2793" s="32">
        <v>0</v>
      </c>
      <c r="G2793" s="33">
        <f t="shared" si="43"/>
        <v>901506246.76999569</v>
      </c>
    </row>
    <row r="2794" spans="1:7" ht="31.8">
      <c r="A2794" s="30">
        <v>28</v>
      </c>
      <c r="B2794" s="30" t="s">
        <v>423</v>
      </c>
      <c r="C2794" s="30" t="s">
        <v>964</v>
      </c>
      <c r="D2794" s="30" t="s">
        <v>292</v>
      </c>
      <c r="E2794" s="31" t="s">
        <v>302</v>
      </c>
      <c r="F2794" s="32">
        <v>24153.75</v>
      </c>
      <c r="G2794" s="33">
        <f t="shared" si="43"/>
        <v>901506246.76999569</v>
      </c>
    </row>
    <row r="2795" spans="1:7" ht="31.8">
      <c r="A2795" s="30">
        <v>40</v>
      </c>
      <c r="B2795" s="30" t="s">
        <v>423</v>
      </c>
      <c r="C2795" s="30" t="s">
        <v>989</v>
      </c>
      <c r="D2795" s="30" t="s">
        <v>292</v>
      </c>
      <c r="E2795" s="31" t="s">
        <v>302</v>
      </c>
      <c r="F2795" s="32">
        <v>8994.7999999999993</v>
      </c>
      <c r="G2795" s="33">
        <f t="shared" si="43"/>
        <v>901506246.76999569</v>
      </c>
    </row>
    <row r="2796" spans="1:7" ht="31.8">
      <c r="A2796" s="30">
        <v>40</v>
      </c>
      <c r="B2796" s="30" t="s">
        <v>423</v>
      </c>
      <c r="C2796" s="30" t="s">
        <v>989</v>
      </c>
      <c r="D2796" s="30" t="s">
        <v>292</v>
      </c>
      <c r="E2796" s="31" t="s">
        <v>302</v>
      </c>
      <c r="F2796" s="32">
        <v>3107.5</v>
      </c>
      <c r="G2796" s="33">
        <f t="shared" si="43"/>
        <v>901506246.76999569</v>
      </c>
    </row>
    <row r="2797" spans="1:7" ht="31.8">
      <c r="A2797" s="30">
        <v>39</v>
      </c>
      <c r="B2797" s="30" t="s">
        <v>423</v>
      </c>
      <c r="C2797" s="30" t="s">
        <v>996</v>
      </c>
      <c r="D2797" s="30" t="s">
        <v>292</v>
      </c>
      <c r="E2797" s="31" t="s">
        <v>302</v>
      </c>
      <c r="F2797" s="30">
        <v>3107.5</v>
      </c>
      <c r="G2797" s="33">
        <f t="shared" si="43"/>
        <v>901506246.76999569</v>
      </c>
    </row>
    <row r="2798" spans="1:7" ht="31.8">
      <c r="A2798" s="30">
        <v>1000032</v>
      </c>
      <c r="B2798" s="30" t="s">
        <v>423</v>
      </c>
      <c r="C2798" s="30" t="s">
        <v>994</v>
      </c>
      <c r="D2798" s="30" t="s">
        <v>292</v>
      </c>
      <c r="E2798" s="31" t="s">
        <v>302</v>
      </c>
      <c r="F2798" s="32">
        <v>32770</v>
      </c>
      <c r="G2798" s="33">
        <f t="shared" si="43"/>
        <v>901506246.76999569</v>
      </c>
    </row>
    <row r="2799" spans="1:7" ht="31.8">
      <c r="A2799" s="30">
        <v>75</v>
      </c>
      <c r="B2799" s="30" t="s">
        <v>423</v>
      </c>
      <c r="C2799" s="30" t="s">
        <v>965</v>
      </c>
      <c r="D2799" s="30" t="s">
        <v>292</v>
      </c>
      <c r="E2799" s="31" t="s">
        <v>302</v>
      </c>
      <c r="F2799" s="32">
        <v>8949.6</v>
      </c>
      <c r="G2799" s="33">
        <f t="shared" si="43"/>
        <v>901506246.76999569</v>
      </c>
    </row>
    <row r="2800" spans="1:7" ht="31.8">
      <c r="A2800" s="30">
        <v>39</v>
      </c>
      <c r="B2800" s="30" t="s">
        <v>423</v>
      </c>
      <c r="C2800" s="30" t="s">
        <v>996</v>
      </c>
      <c r="D2800" s="30" t="s">
        <v>292</v>
      </c>
      <c r="E2800" s="31" t="s">
        <v>302</v>
      </c>
      <c r="F2800" s="32">
        <v>5469.2</v>
      </c>
      <c r="G2800" s="33">
        <f t="shared" si="43"/>
        <v>901506246.76999569</v>
      </c>
    </row>
    <row r="2801" spans="1:7" ht="31.8">
      <c r="A2801" s="30">
        <v>35</v>
      </c>
      <c r="B2801" s="30" t="s">
        <v>423</v>
      </c>
      <c r="C2801" s="30" t="s">
        <v>997</v>
      </c>
      <c r="D2801" s="30" t="s">
        <v>292</v>
      </c>
      <c r="E2801" s="31" t="s">
        <v>302</v>
      </c>
      <c r="F2801" s="30">
        <v>1310.8</v>
      </c>
      <c r="G2801" s="33">
        <f t="shared" si="43"/>
        <v>901506246.76999569</v>
      </c>
    </row>
    <row r="2802" spans="1:7" ht="31.8">
      <c r="A2802" s="30">
        <v>56</v>
      </c>
      <c r="B2802" s="30" t="s">
        <v>423</v>
      </c>
      <c r="C2802" s="30" t="s">
        <v>988</v>
      </c>
      <c r="D2802" s="30" t="s">
        <v>292</v>
      </c>
      <c r="E2802" s="31" t="s">
        <v>302</v>
      </c>
      <c r="F2802" s="30">
        <v>12927.2</v>
      </c>
      <c r="G2802" s="33">
        <f t="shared" si="43"/>
        <v>901506246.76999569</v>
      </c>
    </row>
    <row r="2803" spans="1:7" ht="31.8">
      <c r="A2803" s="30">
        <v>35</v>
      </c>
      <c r="B2803" s="30" t="s">
        <v>423</v>
      </c>
      <c r="C2803" s="30" t="s">
        <v>997</v>
      </c>
      <c r="D2803" s="30" t="s">
        <v>292</v>
      </c>
      <c r="E2803" s="31" t="s">
        <v>302</v>
      </c>
      <c r="F2803" s="30">
        <v>16232.45</v>
      </c>
      <c r="G2803" s="33">
        <f t="shared" si="43"/>
        <v>901506246.76999569</v>
      </c>
    </row>
    <row r="2804" spans="1:7" ht="31.8">
      <c r="A2804" s="30">
        <v>40</v>
      </c>
      <c r="B2804" s="30" t="s">
        <v>423</v>
      </c>
      <c r="C2804" s="30" t="s">
        <v>989</v>
      </c>
      <c r="D2804" s="30" t="s">
        <v>292</v>
      </c>
      <c r="E2804" s="31" t="s">
        <v>302</v>
      </c>
      <c r="F2804" s="30">
        <v>2486</v>
      </c>
      <c r="G2804" s="33">
        <f t="shared" si="43"/>
        <v>901506246.76999569</v>
      </c>
    </row>
    <row r="2805" spans="1:7" ht="31.8">
      <c r="A2805" s="30">
        <v>1000031</v>
      </c>
      <c r="B2805" s="30" t="s">
        <v>1003</v>
      </c>
      <c r="C2805" s="30" t="s">
        <v>971</v>
      </c>
      <c r="D2805" s="30" t="s">
        <v>292</v>
      </c>
      <c r="E2805" s="31" t="s">
        <v>293</v>
      </c>
      <c r="F2805" s="32">
        <v>378.58</v>
      </c>
      <c r="G2805" s="33">
        <f t="shared" si="43"/>
        <v>901506246.76999569</v>
      </c>
    </row>
    <row r="2806" spans="1:7" ht="31.8">
      <c r="A2806" s="30">
        <v>28</v>
      </c>
      <c r="B2806" s="30" t="s">
        <v>426</v>
      </c>
      <c r="C2806" s="30" t="s">
        <v>990</v>
      </c>
      <c r="D2806" s="30" t="s">
        <v>292</v>
      </c>
      <c r="E2806" s="31" t="s">
        <v>302</v>
      </c>
      <c r="F2806" s="32">
        <v>0</v>
      </c>
      <c r="G2806" s="33">
        <f t="shared" si="43"/>
        <v>901506246.76999569</v>
      </c>
    </row>
    <row r="2807" spans="1:7" ht="31.8">
      <c r="A2807" s="30">
        <v>28</v>
      </c>
      <c r="B2807" s="30" t="s">
        <v>426</v>
      </c>
      <c r="C2807" s="30" t="s">
        <v>990</v>
      </c>
      <c r="D2807" s="30" t="s">
        <v>292</v>
      </c>
      <c r="E2807" s="34" t="s">
        <v>302</v>
      </c>
      <c r="F2807" s="32">
        <v>0</v>
      </c>
      <c r="G2807" s="33">
        <f t="shared" si="43"/>
        <v>901506246.76999569</v>
      </c>
    </row>
    <row r="2808" spans="1:7" ht="21.6">
      <c r="A2808" s="30">
        <v>28</v>
      </c>
      <c r="B2808" s="30" t="s">
        <v>427</v>
      </c>
      <c r="C2808" s="30" t="s">
        <v>964</v>
      </c>
      <c r="D2808" s="30" t="s">
        <v>292</v>
      </c>
      <c r="E2808" s="31" t="s">
        <v>302</v>
      </c>
      <c r="F2808" s="32">
        <v>0</v>
      </c>
      <c r="G2808" s="33">
        <f t="shared" si="43"/>
        <v>901506246.76999569</v>
      </c>
    </row>
    <row r="2809" spans="1:7" ht="52.2">
      <c r="A2809" s="30">
        <v>29</v>
      </c>
      <c r="B2809" s="30" t="s">
        <v>428</v>
      </c>
      <c r="C2809" s="30" t="s">
        <v>967</v>
      </c>
      <c r="D2809" s="30" t="s">
        <v>292</v>
      </c>
      <c r="E2809" s="34" t="s">
        <v>302</v>
      </c>
      <c r="F2809" s="32">
        <v>2712</v>
      </c>
      <c r="G2809" s="33">
        <f t="shared" si="43"/>
        <v>901506246.76999569</v>
      </c>
    </row>
    <row r="2810" spans="1:7" ht="52.2">
      <c r="A2810" s="30">
        <v>27</v>
      </c>
      <c r="B2810" s="30" t="s">
        <v>428</v>
      </c>
      <c r="C2810" s="30" t="s">
        <v>962</v>
      </c>
      <c r="D2810" s="30" t="s">
        <v>292</v>
      </c>
      <c r="E2810" s="31" t="s">
        <v>302</v>
      </c>
      <c r="F2810" s="32">
        <v>24611.4</v>
      </c>
      <c r="G2810" s="33">
        <f t="shared" si="43"/>
        <v>901506246.76999569</v>
      </c>
    </row>
    <row r="2811" spans="1:7" ht="21.6">
      <c r="A2811" s="30">
        <v>1000033</v>
      </c>
      <c r="B2811" s="30" t="s">
        <v>1004</v>
      </c>
      <c r="C2811" s="30" t="s">
        <v>1005</v>
      </c>
      <c r="D2811" s="30" t="s">
        <v>292</v>
      </c>
      <c r="E2811" s="31" t="s">
        <v>293</v>
      </c>
      <c r="F2811" s="32">
        <v>4999.45</v>
      </c>
      <c r="G2811" s="33">
        <f t="shared" si="43"/>
        <v>901506246.76999569</v>
      </c>
    </row>
    <row r="2812" spans="1:7" ht="31.8">
      <c r="A2812" s="30">
        <v>1000031</v>
      </c>
      <c r="B2812" s="30" t="s">
        <v>1006</v>
      </c>
      <c r="C2812" s="30" t="s">
        <v>971</v>
      </c>
      <c r="D2812" s="30" t="s">
        <v>292</v>
      </c>
      <c r="E2812" s="31" t="s">
        <v>293</v>
      </c>
      <c r="F2812" s="32">
        <v>5476.19</v>
      </c>
      <c r="G2812" s="33">
        <f t="shared" si="43"/>
        <v>901506246.76999569</v>
      </c>
    </row>
    <row r="2813" spans="1:7" ht="21.6">
      <c r="A2813" s="30">
        <v>28</v>
      </c>
      <c r="B2813" s="30" t="s">
        <v>432</v>
      </c>
      <c r="C2813" s="30" t="s">
        <v>964</v>
      </c>
      <c r="D2813" s="30" t="s">
        <v>292</v>
      </c>
      <c r="E2813" s="31" t="s">
        <v>327</v>
      </c>
      <c r="F2813" s="32">
        <v>35744.699999999997</v>
      </c>
      <c r="G2813" s="33">
        <f t="shared" si="43"/>
        <v>901506246.76999569</v>
      </c>
    </row>
    <row r="2814" spans="1:7" ht="21.6">
      <c r="A2814" s="30">
        <v>26</v>
      </c>
      <c r="B2814" s="30" t="s">
        <v>432</v>
      </c>
      <c r="C2814" s="30" t="s">
        <v>961</v>
      </c>
      <c r="D2814" s="30" t="s">
        <v>292</v>
      </c>
      <c r="E2814" s="31" t="s">
        <v>327</v>
      </c>
      <c r="F2814" s="32">
        <v>118268.31</v>
      </c>
      <c r="G2814" s="33">
        <f t="shared" si="43"/>
        <v>901506246.76999569</v>
      </c>
    </row>
    <row r="2815" spans="1:7" ht="21.6">
      <c r="A2815" s="30">
        <v>1000031</v>
      </c>
      <c r="B2815" s="30" t="s">
        <v>1007</v>
      </c>
      <c r="C2815" s="30" t="s">
        <v>971</v>
      </c>
      <c r="D2815" s="30" t="s">
        <v>292</v>
      </c>
      <c r="E2815" s="31" t="s">
        <v>293</v>
      </c>
      <c r="F2815" s="32">
        <v>129.13999999999999</v>
      </c>
      <c r="G2815" s="33">
        <f t="shared" si="43"/>
        <v>901506246.76999569</v>
      </c>
    </row>
    <row r="2816" spans="1:7" ht="31.8">
      <c r="A2816" s="30">
        <v>29</v>
      </c>
      <c r="B2816" s="30" t="s">
        <v>1008</v>
      </c>
      <c r="C2816" s="30" t="s">
        <v>967</v>
      </c>
      <c r="D2816" s="30" t="s">
        <v>292</v>
      </c>
      <c r="E2816" s="31" t="s">
        <v>327</v>
      </c>
      <c r="F2816" s="32">
        <v>0</v>
      </c>
      <c r="G2816" s="33">
        <f t="shared" si="43"/>
        <v>901506246.76999569</v>
      </c>
    </row>
    <row r="2817" spans="1:7" ht="21.6">
      <c r="A2817" s="30">
        <v>46</v>
      </c>
      <c r="B2817" s="30" t="s">
        <v>1008</v>
      </c>
      <c r="C2817" s="30" t="s">
        <v>963</v>
      </c>
      <c r="D2817" s="30" t="s">
        <v>348</v>
      </c>
      <c r="E2817" s="31" t="s">
        <v>327</v>
      </c>
      <c r="F2817" s="32">
        <v>5.85</v>
      </c>
      <c r="G2817" s="33">
        <f t="shared" si="43"/>
        <v>901506246.76999569</v>
      </c>
    </row>
    <row r="2818" spans="1:7" ht="31.8">
      <c r="A2818" s="30">
        <v>39</v>
      </c>
      <c r="B2818" s="30" t="s">
        <v>1008</v>
      </c>
      <c r="C2818" s="30" t="s">
        <v>996</v>
      </c>
      <c r="D2818" s="30" t="s">
        <v>292</v>
      </c>
      <c r="E2818" s="31" t="s">
        <v>327</v>
      </c>
      <c r="F2818" s="32">
        <v>1465072</v>
      </c>
      <c r="G2818" s="33">
        <f t="shared" si="43"/>
        <v>901506246.76999569</v>
      </c>
    </row>
    <row r="2819" spans="1:7" ht="31.8">
      <c r="A2819" s="30">
        <v>29</v>
      </c>
      <c r="B2819" s="30" t="s">
        <v>434</v>
      </c>
      <c r="C2819" s="30" t="s">
        <v>967</v>
      </c>
      <c r="D2819" s="30" t="s">
        <v>292</v>
      </c>
      <c r="E2819" s="31" t="s">
        <v>299</v>
      </c>
      <c r="F2819" s="32">
        <v>478944.45</v>
      </c>
      <c r="G2819" s="33">
        <f t="shared" ref="G2819:G2882" si="44">SUM($F$2:$F$100000)</f>
        <v>901506246.76999569</v>
      </c>
    </row>
    <row r="2820" spans="1:7" ht="31.8">
      <c r="A2820" s="30">
        <v>29</v>
      </c>
      <c r="B2820" s="30" t="s">
        <v>434</v>
      </c>
      <c r="C2820" s="30" t="s">
        <v>967</v>
      </c>
      <c r="D2820" s="30" t="s">
        <v>292</v>
      </c>
      <c r="E2820" s="31" t="s">
        <v>299</v>
      </c>
      <c r="F2820" s="32">
        <v>443094.95</v>
      </c>
      <c r="G2820" s="33">
        <f t="shared" si="44"/>
        <v>901506246.76999569</v>
      </c>
    </row>
    <row r="2821" spans="1:7" ht="42">
      <c r="A2821" s="30">
        <v>1000031</v>
      </c>
      <c r="B2821" s="30" t="s">
        <v>1009</v>
      </c>
      <c r="C2821" s="30" t="s">
        <v>971</v>
      </c>
      <c r="D2821" s="30" t="s">
        <v>292</v>
      </c>
      <c r="E2821" s="31" t="s">
        <v>293</v>
      </c>
      <c r="F2821" s="32">
        <v>42312.13</v>
      </c>
      <c r="G2821" s="33">
        <f t="shared" si="44"/>
        <v>901506246.76999569</v>
      </c>
    </row>
    <row r="2822" spans="1:7">
      <c r="A2822" s="30">
        <v>1000031</v>
      </c>
      <c r="B2822" s="30" t="s">
        <v>1010</v>
      </c>
      <c r="C2822" s="30" t="s">
        <v>971</v>
      </c>
      <c r="D2822" s="30" t="s">
        <v>292</v>
      </c>
      <c r="E2822" s="31" t="s">
        <v>293</v>
      </c>
      <c r="F2822" s="32">
        <v>0.01</v>
      </c>
      <c r="G2822" s="33">
        <f t="shared" si="44"/>
        <v>901506246.76999569</v>
      </c>
    </row>
    <row r="2823" spans="1:7" ht="31.8">
      <c r="A2823" s="30">
        <v>1000031</v>
      </c>
      <c r="B2823" s="30" t="s">
        <v>1011</v>
      </c>
      <c r="C2823" s="30" t="s">
        <v>971</v>
      </c>
      <c r="D2823" s="30" t="s">
        <v>292</v>
      </c>
      <c r="E2823" s="31" t="s">
        <v>293</v>
      </c>
      <c r="F2823" s="32">
        <v>0.01</v>
      </c>
      <c r="G2823" s="33">
        <f t="shared" si="44"/>
        <v>901506246.76999569</v>
      </c>
    </row>
    <row r="2824" spans="1:7" ht="31.8">
      <c r="A2824" s="30">
        <v>29</v>
      </c>
      <c r="B2824" s="30" t="s">
        <v>435</v>
      </c>
      <c r="C2824" s="30" t="s">
        <v>967</v>
      </c>
      <c r="D2824" s="30" t="s">
        <v>292</v>
      </c>
      <c r="E2824" s="31" t="s">
        <v>327</v>
      </c>
      <c r="F2824" s="32">
        <v>90263.15</v>
      </c>
      <c r="G2824" s="33">
        <f t="shared" si="44"/>
        <v>901506246.76999569</v>
      </c>
    </row>
    <row r="2825" spans="1:7" ht="31.8">
      <c r="A2825" s="30">
        <v>76</v>
      </c>
      <c r="B2825" s="30" t="s">
        <v>435</v>
      </c>
      <c r="C2825" s="30" t="s">
        <v>993</v>
      </c>
      <c r="D2825" s="30" t="s">
        <v>292</v>
      </c>
      <c r="E2825" s="34" t="s">
        <v>327</v>
      </c>
      <c r="F2825" s="32">
        <v>20123.599999999999</v>
      </c>
      <c r="G2825" s="33">
        <f t="shared" si="44"/>
        <v>901506246.76999569</v>
      </c>
    </row>
    <row r="2826" spans="1:7" ht="31.8">
      <c r="A2826" s="30">
        <v>76</v>
      </c>
      <c r="B2826" s="30" t="s">
        <v>435</v>
      </c>
      <c r="C2826" s="30" t="s">
        <v>993</v>
      </c>
      <c r="D2826" s="30" t="s">
        <v>292</v>
      </c>
      <c r="E2826" s="34" t="s">
        <v>327</v>
      </c>
      <c r="F2826" s="32">
        <v>3898.5</v>
      </c>
      <c r="G2826" s="33">
        <f t="shared" si="44"/>
        <v>901506246.76999569</v>
      </c>
    </row>
    <row r="2827" spans="1:7" ht="31.8">
      <c r="A2827" s="30">
        <v>29</v>
      </c>
      <c r="B2827" s="30" t="s">
        <v>435</v>
      </c>
      <c r="C2827" s="30" t="s">
        <v>967</v>
      </c>
      <c r="D2827" s="30" t="s">
        <v>292</v>
      </c>
      <c r="E2827" s="31" t="s">
        <v>327</v>
      </c>
      <c r="F2827" s="32">
        <v>14836.9</v>
      </c>
      <c r="G2827" s="33">
        <f t="shared" si="44"/>
        <v>901506246.76999569</v>
      </c>
    </row>
    <row r="2828" spans="1:7" ht="31.8">
      <c r="A2828" s="30">
        <v>1000031</v>
      </c>
      <c r="B2828" s="30" t="s">
        <v>1012</v>
      </c>
      <c r="C2828" s="30" t="s">
        <v>971</v>
      </c>
      <c r="D2828" s="30" t="s">
        <v>292</v>
      </c>
      <c r="E2828" s="31" t="s">
        <v>293</v>
      </c>
      <c r="F2828" s="32">
        <v>3004.19</v>
      </c>
      <c r="G2828" s="33">
        <f t="shared" si="44"/>
        <v>901506246.76999569</v>
      </c>
    </row>
    <row r="2829" spans="1:7" ht="21.6">
      <c r="A2829" s="30">
        <v>26</v>
      </c>
      <c r="B2829" s="30" t="s">
        <v>436</v>
      </c>
      <c r="C2829" s="30" t="s">
        <v>961</v>
      </c>
      <c r="D2829" s="30" t="s">
        <v>292</v>
      </c>
      <c r="E2829" s="31" t="s">
        <v>304</v>
      </c>
      <c r="F2829" s="32">
        <v>0.01</v>
      </c>
      <c r="G2829" s="33">
        <f t="shared" si="44"/>
        <v>901506246.76999569</v>
      </c>
    </row>
    <row r="2830" spans="1:7" ht="31.8">
      <c r="A2830" s="30">
        <v>28</v>
      </c>
      <c r="B2830" s="30" t="s">
        <v>436</v>
      </c>
      <c r="C2830" s="30" t="s">
        <v>990</v>
      </c>
      <c r="D2830" s="30" t="s">
        <v>292</v>
      </c>
      <c r="E2830" s="31" t="s">
        <v>293</v>
      </c>
      <c r="F2830" s="32">
        <v>62720</v>
      </c>
      <c r="G2830" s="33">
        <f t="shared" si="44"/>
        <v>901506246.76999569</v>
      </c>
    </row>
    <row r="2831" spans="1:7" ht="31.8">
      <c r="A2831" s="30">
        <v>28</v>
      </c>
      <c r="B2831" s="30" t="s">
        <v>436</v>
      </c>
      <c r="C2831" s="30" t="s">
        <v>990</v>
      </c>
      <c r="D2831" s="30" t="s">
        <v>292</v>
      </c>
      <c r="E2831" s="31" t="s">
        <v>293</v>
      </c>
      <c r="F2831" s="30">
        <v>63550</v>
      </c>
      <c r="G2831" s="33">
        <f t="shared" si="44"/>
        <v>901506246.76999569</v>
      </c>
    </row>
    <row r="2832" spans="1:7" ht="21.6">
      <c r="A2832" s="30">
        <v>26</v>
      </c>
      <c r="B2832" s="30" t="s">
        <v>436</v>
      </c>
      <c r="C2832" s="30" t="s">
        <v>961</v>
      </c>
      <c r="D2832" s="30" t="s">
        <v>292</v>
      </c>
      <c r="E2832" s="31" t="s">
        <v>293</v>
      </c>
      <c r="F2832" s="32">
        <v>48790</v>
      </c>
      <c r="G2832" s="33">
        <f t="shared" si="44"/>
        <v>901506246.76999569</v>
      </c>
    </row>
    <row r="2833" spans="1:7" ht="21.6">
      <c r="A2833" s="30">
        <v>26</v>
      </c>
      <c r="B2833" s="30" t="s">
        <v>436</v>
      </c>
      <c r="C2833" s="30" t="s">
        <v>961</v>
      </c>
      <c r="D2833" s="30" t="s">
        <v>292</v>
      </c>
      <c r="E2833" s="31" t="s">
        <v>293</v>
      </c>
      <c r="F2833" s="32">
        <v>63720</v>
      </c>
      <c r="G2833" s="33">
        <f t="shared" si="44"/>
        <v>901506246.76999569</v>
      </c>
    </row>
    <row r="2834" spans="1:7" ht="31.8">
      <c r="A2834" s="30">
        <v>28</v>
      </c>
      <c r="B2834" s="30" t="s">
        <v>436</v>
      </c>
      <c r="C2834" s="30" t="s">
        <v>990</v>
      </c>
      <c r="D2834" s="30" t="s">
        <v>292</v>
      </c>
      <c r="E2834" s="31" t="s">
        <v>293</v>
      </c>
      <c r="F2834" s="32">
        <v>41630</v>
      </c>
      <c r="G2834" s="33">
        <f t="shared" si="44"/>
        <v>901506246.76999569</v>
      </c>
    </row>
    <row r="2835" spans="1:7" ht="31.8">
      <c r="A2835" s="30">
        <v>29</v>
      </c>
      <c r="B2835" s="30" t="s">
        <v>436</v>
      </c>
      <c r="C2835" s="30" t="s">
        <v>967</v>
      </c>
      <c r="D2835" s="30" t="s">
        <v>292</v>
      </c>
      <c r="E2835" s="31" t="s">
        <v>304</v>
      </c>
      <c r="F2835" s="32">
        <v>26647.8</v>
      </c>
      <c r="G2835" s="33">
        <f t="shared" si="44"/>
        <v>901506246.76999569</v>
      </c>
    </row>
    <row r="2836" spans="1:7" ht="31.8">
      <c r="A2836" s="30">
        <v>29</v>
      </c>
      <c r="B2836" s="30" t="s">
        <v>436</v>
      </c>
      <c r="C2836" s="30" t="s">
        <v>967</v>
      </c>
      <c r="D2836" s="30" t="s">
        <v>292</v>
      </c>
      <c r="E2836" s="31" t="s">
        <v>304</v>
      </c>
      <c r="F2836" s="32">
        <v>23316.82</v>
      </c>
      <c r="G2836" s="33">
        <f t="shared" si="44"/>
        <v>901506246.76999569</v>
      </c>
    </row>
    <row r="2837" spans="1:7" ht="31.8">
      <c r="A2837" s="30">
        <v>29</v>
      </c>
      <c r="B2837" s="30" t="s">
        <v>436</v>
      </c>
      <c r="C2837" s="30" t="s">
        <v>967</v>
      </c>
      <c r="D2837" s="30" t="s">
        <v>292</v>
      </c>
      <c r="E2837" s="31" t="s">
        <v>304</v>
      </c>
      <c r="F2837" s="32">
        <v>23316.82</v>
      </c>
      <c r="G2837" s="33">
        <f t="shared" si="44"/>
        <v>901506246.76999569</v>
      </c>
    </row>
    <row r="2838" spans="1:7" ht="31.8">
      <c r="A2838" s="30">
        <v>29</v>
      </c>
      <c r="B2838" s="30" t="s">
        <v>436</v>
      </c>
      <c r="C2838" s="30" t="s">
        <v>967</v>
      </c>
      <c r="D2838" s="30" t="s">
        <v>292</v>
      </c>
      <c r="E2838" s="31" t="s">
        <v>293</v>
      </c>
      <c r="F2838" s="32">
        <v>9550</v>
      </c>
      <c r="G2838" s="33">
        <f t="shared" si="44"/>
        <v>901506246.76999569</v>
      </c>
    </row>
    <row r="2839" spans="1:7" ht="31.8">
      <c r="A2839" s="30">
        <v>27</v>
      </c>
      <c r="B2839" s="30" t="s">
        <v>436</v>
      </c>
      <c r="C2839" s="30" t="s">
        <v>962</v>
      </c>
      <c r="D2839" s="30" t="s">
        <v>292</v>
      </c>
      <c r="E2839" s="31" t="s">
        <v>319</v>
      </c>
      <c r="F2839" s="30">
        <v>24123</v>
      </c>
      <c r="G2839" s="33">
        <f t="shared" si="44"/>
        <v>901506246.76999569</v>
      </c>
    </row>
    <row r="2840" spans="1:7" ht="31.8">
      <c r="A2840" s="30">
        <v>27</v>
      </c>
      <c r="B2840" s="30" t="s">
        <v>436</v>
      </c>
      <c r="C2840" s="30" t="s">
        <v>962</v>
      </c>
      <c r="D2840" s="30" t="s">
        <v>292</v>
      </c>
      <c r="E2840" s="31" t="s">
        <v>319</v>
      </c>
      <c r="F2840" s="32">
        <v>34578.85</v>
      </c>
      <c r="G2840" s="33">
        <f t="shared" si="44"/>
        <v>901506246.76999569</v>
      </c>
    </row>
    <row r="2841" spans="1:7" ht="31.8">
      <c r="A2841" s="30">
        <v>27</v>
      </c>
      <c r="B2841" s="30" t="s">
        <v>436</v>
      </c>
      <c r="C2841" s="30" t="s">
        <v>962</v>
      </c>
      <c r="D2841" s="30" t="s">
        <v>292</v>
      </c>
      <c r="E2841" s="31" t="s">
        <v>319</v>
      </c>
      <c r="F2841" s="32">
        <v>35784.370000000003</v>
      </c>
      <c r="G2841" s="33">
        <f t="shared" si="44"/>
        <v>901506246.76999569</v>
      </c>
    </row>
    <row r="2842" spans="1:7" ht="31.8">
      <c r="A2842" s="30">
        <v>27</v>
      </c>
      <c r="B2842" s="30" t="s">
        <v>436</v>
      </c>
      <c r="C2842" s="30" t="s">
        <v>962</v>
      </c>
      <c r="D2842" s="30" t="s">
        <v>292</v>
      </c>
      <c r="E2842" s="31" t="s">
        <v>319</v>
      </c>
      <c r="F2842" s="32">
        <v>43164</v>
      </c>
      <c r="G2842" s="33">
        <f t="shared" si="44"/>
        <v>901506246.76999569</v>
      </c>
    </row>
    <row r="2843" spans="1:7" ht="31.8">
      <c r="A2843" s="30">
        <v>38</v>
      </c>
      <c r="B2843" s="30" t="s">
        <v>436</v>
      </c>
      <c r="C2843" s="30" t="s">
        <v>40</v>
      </c>
      <c r="D2843" s="30" t="s">
        <v>292</v>
      </c>
      <c r="E2843" s="31" t="s">
        <v>319</v>
      </c>
      <c r="F2843" s="32">
        <v>10834.68</v>
      </c>
      <c r="G2843" s="33">
        <f t="shared" si="44"/>
        <v>901506246.76999569</v>
      </c>
    </row>
    <row r="2844" spans="1:7" ht="31.8">
      <c r="A2844" s="30">
        <v>27</v>
      </c>
      <c r="B2844" s="30" t="s">
        <v>436</v>
      </c>
      <c r="C2844" s="30" t="s">
        <v>962</v>
      </c>
      <c r="D2844" s="30" t="s">
        <v>292</v>
      </c>
      <c r="E2844" s="31" t="s">
        <v>319</v>
      </c>
      <c r="F2844" s="30">
        <v>55523.72</v>
      </c>
      <c r="G2844" s="33">
        <f t="shared" si="44"/>
        <v>901506246.76999569</v>
      </c>
    </row>
    <row r="2845" spans="1:7" ht="31.8">
      <c r="A2845" s="30">
        <v>27</v>
      </c>
      <c r="B2845" s="30" t="s">
        <v>436</v>
      </c>
      <c r="C2845" s="30" t="s">
        <v>962</v>
      </c>
      <c r="D2845" s="30" t="s">
        <v>292</v>
      </c>
      <c r="E2845" s="31" t="s">
        <v>319</v>
      </c>
      <c r="F2845" s="32">
        <v>62059.519999999997</v>
      </c>
      <c r="G2845" s="33">
        <f t="shared" si="44"/>
        <v>901506246.76999569</v>
      </c>
    </row>
    <row r="2846" spans="1:7" ht="31.8">
      <c r="A2846" s="30">
        <v>38</v>
      </c>
      <c r="B2846" s="30" t="s">
        <v>436</v>
      </c>
      <c r="C2846" s="30" t="s">
        <v>40</v>
      </c>
      <c r="D2846" s="30" t="s">
        <v>292</v>
      </c>
      <c r="E2846" s="31" t="s">
        <v>319</v>
      </c>
      <c r="F2846" s="32">
        <v>104212.76</v>
      </c>
      <c r="G2846" s="33">
        <f t="shared" si="44"/>
        <v>901506246.76999569</v>
      </c>
    </row>
    <row r="2847" spans="1:7" ht="31.8">
      <c r="A2847" s="30">
        <v>27</v>
      </c>
      <c r="B2847" s="30" t="s">
        <v>436</v>
      </c>
      <c r="C2847" s="30" t="s">
        <v>962</v>
      </c>
      <c r="D2847" s="30" t="s">
        <v>292</v>
      </c>
      <c r="E2847" s="31" t="s">
        <v>319</v>
      </c>
      <c r="F2847" s="32">
        <v>56189.98</v>
      </c>
      <c r="G2847" s="33">
        <f t="shared" si="44"/>
        <v>901506246.76999569</v>
      </c>
    </row>
    <row r="2848" spans="1:7" ht="31.8">
      <c r="A2848" s="30">
        <v>40</v>
      </c>
      <c r="B2848" s="30" t="s">
        <v>436</v>
      </c>
      <c r="C2848" s="30" t="s">
        <v>989</v>
      </c>
      <c r="D2848" s="30" t="s">
        <v>292</v>
      </c>
      <c r="E2848" s="31" t="s">
        <v>293</v>
      </c>
      <c r="F2848" s="32">
        <v>4440</v>
      </c>
      <c r="G2848" s="33">
        <f t="shared" si="44"/>
        <v>901506246.76999569</v>
      </c>
    </row>
    <row r="2849" spans="1:7" ht="31.8">
      <c r="A2849" s="30">
        <v>29</v>
      </c>
      <c r="B2849" s="30" t="s">
        <v>436</v>
      </c>
      <c r="C2849" s="30" t="s">
        <v>967</v>
      </c>
      <c r="D2849" s="30" t="s">
        <v>292</v>
      </c>
      <c r="E2849" s="31" t="s">
        <v>293</v>
      </c>
      <c r="F2849" s="32">
        <v>4440</v>
      </c>
      <c r="G2849" s="33">
        <f t="shared" si="44"/>
        <v>901506246.76999569</v>
      </c>
    </row>
    <row r="2850" spans="1:7" ht="21.6">
      <c r="A2850" s="30">
        <v>26</v>
      </c>
      <c r="B2850" s="30" t="s">
        <v>436</v>
      </c>
      <c r="C2850" s="30" t="s">
        <v>961</v>
      </c>
      <c r="D2850" s="30" t="s">
        <v>292</v>
      </c>
      <c r="E2850" s="31" t="s">
        <v>304</v>
      </c>
      <c r="F2850" s="32">
        <v>168312.37</v>
      </c>
      <c r="G2850" s="33">
        <f t="shared" si="44"/>
        <v>901506246.76999569</v>
      </c>
    </row>
    <row r="2851" spans="1:7" ht="21.6">
      <c r="A2851" s="30">
        <v>56</v>
      </c>
      <c r="B2851" s="30" t="s">
        <v>436</v>
      </c>
      <c r="C2851" s="30" t="s">
        <v>988</v>
      </c>
      <c r="D2851" s="30" t="s">
        <v>292</v>
      </c>
      <c r="E2851" s="31" t="s">
        <v>293</v>
      </c>
      <c r="F2851" s="32">
        <v>8880</v>
      </c>
      <c r="G2851" s="33">
        <f t="shared" si="44"/>
        <v>901506246.76999569</v>
      </c>
    </row>
    <row r="2852" spans="1:7" ht="31.8">
      <c r="A2852" s="30">
        <v>38</v>
      </c>
      <c r="B2852" s="30" t="s">
        <v>436</v>
      </c>
      <c r="C2852" s="30" t="s">
        <v>40</v>
      </c>
      <c r="D2852" s="30" t="s">
        <v>292</v>
      </c>
      <c r="E2852" s="31" t="s">
        <v>319</v>
      </c>
      <c r="F2852" s="32">
        <v>34180.300000000003</v>
      </c>
      <c r="G2852" s="33">
        <f t="shared" si="44"/>
        <v>901506246.76999569</v>
      </c>
    </row>
    <row r="2853" spans="1:7" ht="21.6">
      <c r="A2853" s="30">
        <v>28</v>
      </c>
      <c r="B2853" s="30" t="s">
        <v>436</v>
      </c>
      <c r="C2853" s="30" t="s">
        <v>964</v>
      </c>
      <c r="D2853" s="30" t="s">
        <v>292</v>
      </c>
      <c r="E2853" s="31" t="s">
        <v>304</v>
      </c>
      <c r="F2853" s="32">
        <v>139773.6</v>
      </c>
      <c r="G2853" s="33">
        <f t="shared" si="44"/>
        <v>901506246.76999569</v>
      </c>
    </row>
    <row r="2854" spans="1:7" ht="21.6">
      <c r="A2854" s="30">
        <v>1000031</v>
      </c>
      <c r="B2854" s="30" t="s">
        <v>1013</v>
      </c>
      <c r="C2854" s="30" t="s">
        <v>971</v>
      </c>
      <c r="D2854" s="30" t="s">
        <v>292</v>
      </c>
      <c r="E2854" s="31" t="s">
        <v>293</v>
      </c>
      <c r="F2854" s="32">
        <v>22349.78</v>
      </c>
      <c r="G2854" s="33">
        <f t="shared" si="44"/>
        <v>901506246.76999569</v>
      </c>
    </row>
    <row r="2855" spans="1:7" ht="31.8">
      <c r="A2855" s="30">
        <v>29</v>
      </c>
      <c r="B2855" s="30" t="s">
        <v>439</v>
      </c>
      <c r="C2855" s="30" t="s">
        <v>967</v>
      </c>
      <c r="D2855" s="30" t="s">
        <v>292</v>
      </c>
      <c r="E2855" s="31" t="s">
        <v>327</v>
      </c>
      <c r="F2855" s="32">
        <v>1827.53</v>
      </c>
      <c r="G2855" s="33">
        <f t="shared" si="44"/>
        <v>901506246.76999569</v>
      </c>
    </row>
    <row r="2856" spans="1:7" ht="21.6">
      <c r="A2856" s="30">
        <v>1000031</v>
      </c>
      <c r="B2856" s="30" t="s">
        <v>1014</v>
      </c>
      <c r="C2856" s="30" t="s">
        <v>971</v>
      </c>
      <c r="D2856" s="30" t="s">
        <v>292</v>
      </c>
      <c r="E2856" s="31" t="s">
        <v>293</v>
      </c>
      <c r="F2856" s="32">
        <v>1653.5</v>
      </c>
      <c r="G2856" s="33">
        <f t="shared" si="44"/>
        <v>901506246.76999569</v>
      </c>
    </row>
    <row r="2857" spans="1:7" ht="21.6">
      <c r="A2857" s="30">
        <v>1000031</v>
      </c>
      <c r="B2857" s="30" t="s">
        <v>1015</v>
      </c>
      <c r="C2857" s="30" t="s">
        <v>971</v>
      </c>
      <c r="D2857" s="30" t="s">
        <v>292</v>
      </c>
      <c r="E2857" s="31" t="s">
        <v>293</v>
      </c>
      <c r="F2857" s="32">
        <v>56.89</v>
      </c>
      <c r="G2857" s="33">
        <f t="shared" si="44"/>
        <v>901506246.76999569</v>
      </c>
    </row>
    <row r="2858" spans="1:7" ht="21.6">
      <c r="A2858" s="30">
        <v>26</v>
      </c>
      <c r="B2858" s="30" t="s">
        <v>442</v>
      </c>
      <c r="C2858" s="30" t="s">
        <v>961</v>
      </c>
      <c r="D2858" s="30" t="s">
        <v>292</v>
      </c>
      <c r="E2858" s="31" t="s">
        <v>327</v>
      </c>
      <c r="F2858" s="32">
        <v>0</v>
      </c>
      <c r="G2858" s="33">
        <f t="shared" si="44"/>
        <v>901506246.76999569</v>
      </c>
    </row>
    <row r="2859" spans="1:7" ht="21.6">
      <c r="A2859" s="30">
        <v>26</v>
      </c>
      <c r="B2859" s="30" t="s">
        <v>442</v>
      </c>
      <c r="C2859" s="30" t="s">
        <v>961</v>
      </c>
      <c r="D2859" s="30" t="s">
        <v>292</v>
      </c>
      <c r="E2859" s="31" t="s">
        <v>327</v>
      </c>
      <c r="F2859" s="32">
        <v>0</v>
      </c>
      <c r="G2859" s="33">
        <f t="shared" si="44"/>
        <v>901506246.76999569</v>
      </c>
    </row>
    <row r="2860" spans="1:7" ht="21.6">
      <c r="A2860" s="30">
        <v>26</v>
      </c>
      <c r="B2860" s="30" t="s">
        <v>442</v>
      </c>
      <c r="C2860" s="30" t="s">
        <v>961</v>
      </c>
      <c r="D2860" s="30" t="s">
        <v>292</v>
      </c>
      <c r="E2860" s="31" t="s">
        <v>327</v>
      </c>
      <c r="F2860" s="32">
        <v>0</v>
      </c>
      <c r="G2860" s="33">
        <f t="shared" si="44"/>
        <v>901506246.76999569</v>
      </c>
    </row>
    <row r="2861" spans="1:7" ht="21.6">
      <c r="A2861" s="30">
        <v>26</v>
      </c>
      <c r="B2861" s="30" t="s">
        <v>442</v>
      </c>
      <c r="C2861" s="30" t="s">
        <v>961</v>
      </c>
      <c r="D2861" s="30" t="s">
        <v>292</v>
      </c>
      <c r="E2861" s="31" t="s">
        <v>327</v>
      </c>
      <c r="F2861" s="32">
        <v>438951.12</v>
      </c>
      <c r="G2861" s="33">
        <f t="shared" si="44"/>
        <v>901506246.76999569</v>
      </c>
    </row>
    <row r="2862" spans="1:7" ht="21.6">
      <c r="A2862" s="30">
        <v>26</v>
      </c>
      <c r="B2862" s="30" t="s">
        <v>442</v>
      </c>
      <c r="C2862" s="30" t="s">
        <v>961</v>
      </c>
      <c r="D2862" s="30" t="s">
        <v>292</v>
      </c>
      <c r="E2862" s="31" t="s">
        <v>327</v>
      </c>
      <c r="F2862" s="32">
        <v>170412.75</v>
      </c>
      <c r="G2862" s="33">
        <f t="shared" si="44"/>
        <v>901506246.76999569</v>
      </c>
    </row>
    <row r="2863" spans="1:7" ht="21.6">
      <c r="A2863" s="30">
        <v>26</v>
      </c>
      <c r="B2863" s="30" t="s">
        <v>442</v>
      </c>
      <c r="C2863" s="30" t="s">
        <v>961</v>
      </c>
      <c r="D2863" s="30" t="s">
        <v>292</v>
      </c>
      <c r="E2863" s="31" t="s">
        <v>327</v>
      </c>
      <c r="F2863" s="32">
        <v>257048.08</v>
      </c>
      <c r="G2863" s="33">
        <f t="shared" si="44"/>
        <v>901506246.76999569</v>
      </c>
    </row>
    <row r="2864" spans="1:7" ht="21.6">
      <c r="A2864" s="30">
        <v>26</v>
      </c>
      <c r="B2864" s="30" t="s">
        <v>442</v>
      </c>
      <c r="C2864" s="30" t="s">
        <v>961</v>
      </c>
      <c r="D2864" s="30" t="s">
        <v>292</v>
      </c>
      <c r="E2864" s="31" t="s">
        <v>327</v>
      </c>
      <c r="F2864" s="32">
        <v>112331.54</v>
      </c>
      <c r="G2864" s="33">
        <f t="shared" si="44"/>
        <v>901506246.76999569</v>
      </c>
    </row>
    <row r="2865" spans="1:7" ht="21.6">
      <c r="A2865" s="30">
        <v>26</v>
      </c>
      <c r="B2865" s="30" t="s">
        <v>442</v>
      </c>
      <c r="C2865" s="30" t="s">
        <v>961</v>
      </c>
      <c r="D2865" s="30" t="s">
        <v>292</v>
      </c>
      <c r="E2865" s="31" t="s">
        <v>327</v>
      </c>
      <c r="F2865" s="32">
        <v>85318.81</v>
      </c>
      <c r="G2865" s="33">
        <f t="shared" si="44"/>
        <v>901506246.76999569</v>
      </c>
    </row>
    <row r="2866" spans="1:7" ht="21.6">
      <c r="A2866" s="30">
        <v>26</v>
      </c>
      <c r="B2866" s="30" t="s">
        <v>442</v>
      </c>
      <c r="C2866" s="30" t="s">
        <v>961</v>
      </c>
      <c r="D2866" s="30" t="s">
        <v>292</v>
      </c>
      <c r="E2866" s="31" t="s">
        <v>327</v>
      </c>
      <c r="F2866" s="32">
        <v>885697.37</v>
      </c>
      <c r="G2866" s="33">
        <f t="shared" si="44"/>
        <v>901506246.76999569</v>
      </c>
    </row>
    <row r="2867" spans="1:7" ht="21.6">
      <c r="A2867" s="30">
        <v>26</v>
      </c>
      <c r="B2867" s="30" t="s">
        <v>442</v>
      </c>
      <c r="C2867" s="30" t="s">
        <v>961</v>
      </c>
      <c r="D2867" s="30" t="s">
        <v>292</v>
      </c>
      <c r="E2867" s="31" t="s">
        <v>327</v>
      </c>
      <c r="F2867" s="32">
        <v>924922.56</v>
      </c>
      <c r="G2867" s="33">
        <f t="shared" si="44"/>
        <v>901506246.76999569</v>
      </c>
    </row>
    <row r="2868" spans="1:7" ht="21.6">
      <c r="A2868" s="30">
        <v>26</v>
      </c>
      <c r="B2868" s="30" t="s">
        <v>442</v>
      </c>
      <c r="C2868" s="30" t="s">
        <v>961</v>
      </c>
      <c r="D2868" s="30" t="s">
        <v>292</v>
      </c>
      <c r="E2868" s="31" t="s">
        <v>327</v>
      </c>
      <c r="F2868" s="32">
        <v>137517.63</v>
      </c>
      <c r="G2868" s="33">
        <f t="shared" si="44"/>
        <v>901506246.76999569</v>
      </c>
    </row>
    <row r="2869" spans="1:7" ht="28.8">
      <c r="A2869" s="30">
        <v>26</v>
      </c>
      <c r="B2869" s="30" t="s">
        <v>442</v>
      </c>
      <c r="C2869" s="30" t="s">
        <v>961</v>
      </c>
      <c r="D2869" s="30" t="s">
        <v>292</v>
      </c>
      <c r="E2869" s="34" t="s">
        <v>327</v>
      </c>
      <c r="F2869" s="32">
        <v>103433.22</v>
      </c>
      <c r="G2869" s="33">
        <f t="shared" si="44"/>
        <v>901506246.76999569</v>
      </c>
    </row>
    <row r="2870" spans="1:7" ht="21.6">
      <c r="A2870" s="30">
        <v>26</v>
      </c>
      <c r="B2870" s="30" t="s">
        <v>1016</v>
      </c>
      <c r="C2870" s="30" t="s">
        <v>961</v>
      </c>
      <c r="D2870" s="30" t="s">
        <v>292</v>
      </c>
      <c r="E2870" s="31" t="s">
        <v>299</v>
      </c>
      <c r="F2870" s="32">
        <v>82316</v>
      </c>
      <c r="G2870" s="33">
        <f t="shared" si="44"/>
        <v>901506246.76999569</v>
      </c>
    </row>
    <row r="2871" spans="1:7" ht="21.6">
      <c r="A2871" s="30">
        <v>69</v>
      </c>
      <c r="B2871" s="30" t="s">
        <v>1017</v>
      </c>
      <c r="C2871" s="30" t="s">
        <v>1018</v>
      </c>
      <c r="D2871" s="30" t="s">
        <v>292</v>
      </c>
      <c r="E2871" s="31" t="s">
        <v>299</v>
      </c>
      <c r="F2871" s="32">
        <v>414252.33</v>
      </c>
      <c r="G2871" s="33">
        <f t="shared" si="44"/>
        <v>901506246.76999569</v>
      </c>
    </row>
    <row r="2872" spans="1:7" ht="31.8">
      <c r="A2872" s="30">
        <v>1000034</v>
      </c>
      <c r="B2872" s="30" t="s">
        <v>1017</v>
      </c>
      <c r="C2872" s="30" t="s">
        <v>1019</v>
      </c>
      <c r="D2872" s="30" t="s">
        <v>292</v>
      </c>
      <c r="E2872" s="31" t="s">
        <v>299</v>
      </c>
      <c r="F2872" s="32">
        <v>10203.9</v>
      </c>
      <c r="G2872" s="33">
        <f t="shared" si="44"/>
        <v>901506246.76999569</v>
      </c>
    </row>
    <row r="2873" spans="1:7" ht="31.8">
      <c r="A2873" s="30">
        <v>40</v>
      </c>
      <c r="B2873" s="30" t="s">
        <v>1020</v>
      </c>
      <c r="C2873" s="30" t="s">
        <v>989</v>
      </c>
      <c r="D2873" s="30" t="s">
        <v>292</v>
      </c>
      <c r="E2873" s="31" t="s">
        <v>413</v>
      </c>
      <c r="F2873" s="32">
        <v>17100</v>
      </c>
      <c r="G2873" s="33">
        <f t="shared" si="44"/>
        <v>901506246.76999569</v>
      </c>
    </row>
    <row r="2874" spans="1:7" ht="31.8">
      <c r="A2874" s="30">
        <v>75</v>
      </c>
      <c r="B2874" s="30" t="s">
        <v>1020</v>
      </c>
      <c r="C2874" s="30" t="s">
        <v>965</v>
      </c>
      <c r="D2874" s="30" t="s">
        <v>292</v>
      </c>
      <c r="E2874" s="31" t="s">
        <v>413</v>
      </c>
      <c r="F2874" s="32">
        <v>20178</v>
      </c>
      <c r="G2874" s="33">
        <f t="shared" si="44"/>
        <v>901506246.76999569</v>
      </c>
    </row>
    <row r="2875" spans="1:7" ht="31.8">
      <c r="A2875" s="30">
        <v>27</v>
      </c>
      <c r="B2875" s="30" t="s">
        <v>1020</v>
      </c>
      <c r="C2875" s="30" t="s">
        <v>962</v>
      </c>
      <c r="D2875" s="30" t="s">
        <v>292</v>
      </c>
      <c r="E2875" s="31" t="s">
        <v>413</v>
      </c>
      <c r="F2875" s="32">
        <v>23940</v>
      </c>
      <c r="G2875" s="33">
        <f t="shared" si="44"/>
        <v>901506246.76999569</v>
      </c>
    </row>
    <row r="2876" spans="1:7" ht="31.8">
      <c r="A2876" s="30">
        <v>56</v>
      </c>
      <c r="B2876" s="30" t="s">
        <v>446</v>
      </c>
      <c r="C2876" s="30" t="s">
        <v>988</v>
      </c>
      <c r="D2876" s="30" t="s">
        <v>292</v>
      </c>
      <c r="E2876" s="31" t="s">
        <v>447</v>
      </c>
      <c r="F2876" s="32">
        <v>250</v>
      </c>
      <c r="G2876" s="33">
        <f t="shared" si="44"/>
        <v>901506246.76999569</v>
      </c>
    </row>
    <row r="2877" spans="1:7" ht="31.8">
      <c r="A2877" s="30">
        <v>75</v>
      </c>
      <c r="B2877" s="30" t="s">
        <v>446</v>
      </c>
      <c r="C2877" s="30" t="s">
        <v>965</v>
      </c>
      <c r="D2877" s="30" t="s">
        <v>292</v>
      </c>
      <c r="E2877" s="31" t="s">
        <v>447</v>
      </c>
      <c r="F2877" s="32">
        <v>1643.4</v>
      </c>
      <c r="G2877" s="33">
        <f t="shared" si="44"/>
        <v>901506246.76999569</v>
      </c>
    </row>
    <row r="2878" spans="1:7" ht="31.8">
      <c r="A2878" s="30">
        <v>56</v>
      </c>
      <c r="B2878" s="30" t="s">
        <v>446</v>
      </c>
      <c r="C2878" s="30" t="s">
        <v>988</v>
      </c>
      <c r="D2878" s="30" t="s">
        <v>292</v>
      </c>
      <c r="E2878" s="31" t="s">
        <v>447</v>
      </c>
      <c r="F2878" s="32">
        <v>125</v>
      </c>
      <c r="G2878" s="33">
        <f t="shared" si="44"/>
        <v>901506246.76999569</v>
      </c>
    </row>
    <row r="2879" spans="1:7" ht="31.8">
      <c r="A2879" s="30">
        <v>75</v>
      </c>
      <c r="B2879" s="30" t="s">
        <v>446</v>
      </c>
      <c r="C2879" s="30" t="s">
        <v>965</v>
      </c>
      <c r="D2879" s="30" t="s">
        <v>292</v>
      </c>
      <c r="E2879" s="31" t="s">
        <v>447</v>
      </c>
      <c r="F2879" s="32">
        <v>618.75</v>
      </c>
      <c r="G2879" s="33">
        <f t="shared" si="44"/>
        <v>901506246.76999569</v>
      </c>
    </row>
    <row r="2880" spans="1:7" ht="31.8">
      <c r="A2880" s="30">
        <v>38</v>
      </c>
      <c r="B2880" s="30" t="s">
        <v>446</v>
      </c>
      <c r="C2880" s="30" t="s">
        <v>40</v>
      </c>
      <c r="D2880" s="30" t="s">
        <v>292</v>
      </c>
      <c r="E2880" s="34" t="s">
        <v>447</v>
      </c>
      <c r="F2880" s="32">
        <v>1237.5</v>
      </c>
      <c r="G2880" s="33">
        <f t="shared" si="44"/>
        <v>901506246.76999569</v>
      </c>
    </row>
    <row r="2881" spans="1:7" ht="31.8">
      <c r="A2881" s="30">
        <v>27</v>
      </c>
      <c r="B2881" s="30" t="s">
        <v>446</v>
      </c>
      <c r="C2881" s="30" t="s">
        <v>962</v>
      </c>
      <c r="D2881" s="30" t="s">
        <v>292</v>
      </c>
      <c r="E2881" s="34" t="s">
        <v>447</v>
      </c>
      <c r="F2881" s="32">
        <v>495</v>
      </c>
      <c r="G2881" s="33">
        <f t="shared" si="44"/>
        <v>901506246.76999569</v>
      </c>
    </row>
    <row r="2882" spans="1:7" ht="31.8">
      <c r="A2882" s="30">
        <v>75</v>
      </c>
      <c r="B2882" s="30" t="s">
        <v>448</v>
      </c>
      <c r="C2882" s="30" t="s">
        <v>965</v>
      </c>
      <c r="D2882" s="30" t="s">
        <v>292</v>
      </c>
      <c r="E2882" s="34" t="s">
        <v>293</v>
      </c>
      <c r="F2882" s="32">
        <v>2787.21</v>
      </c>
      <c r="G2882" s="33">
        <f t="shared" si="44"/>
        <v>901506246.76999569</v>
      </c>
    </row>
    <row r="2883" spans="1:7" ht="31.8">
      <c r="A2883" s="30">
        <v>38</v>
      </c>
      <c r="B2883" s="30" t="s">
        <v>448</v>
      </c>
      <c r="C2883" s="30" t="s">
        <v>40</v>
      </c>
      <c r="D2883" s="30" t="s">
        <v>292</v>
      </c>
      <c r="E2883" s="34" t="s">
        <v>293</v>
      </c>
      <c r="F2883" s="32">
        <v>3495</v>
      </c>
      <c r="G2883" s="33">
        <f t="shared" ref="G2883:G2946" si="45">SUM($F$2:$F$100000)</f>
        <v>901506246.76999569</v>
      </c>
    </row>
    <row r="2884" spans="1:7" ht="31.8">
      <c r="A2884" s="30">
        <v>26</v>
      </c>
      <c r="B2884" s="30" t="s">
        <v>448</v>
      </c>
      <c r="C2884" s="30" t="s">
        <v>961</v>
      </c>
      <c r="D2884" s="30" t="s">
        <v>292</v>
      </c>
      <c r="E2884" s="34" t="s">
        <v>293</v>
      </c>
      <c r="F2884" s="32">
        <v>6613.26</v>
      </c>
      <c r="G2884" s="33">
        <f t="shared" si="45"/>
        <v>901506246.76999569</v>
      </c>
    </row>
    <row r="2885" spans="1:7" ht="31.8">
      <c r="A2885" s="30">
        <v>35</v>
      </c>
      <c r="B2885" s="30" t="s">
        <v>448</v>
      </c>
      <c r="C2885" s="30" t="s">
        <v>997</v>
      </c>
      <c r="D2885" s="30" t="s">
        <v>292</v>
      </c>
      <c r="E2885" s="31" t="s">
        <v>293</v>
      </c>
      <c r="F2885" s="32">
        <v>2787.21</v>
      </c>
      <c r="G2885" s="33">
        <f t="shared" si="45"/>
        <v>901506246.76999569</v>
      </c>
    </row>
    <row r="2886" spans="1:7" ht="31.8">
      <c r="A2886" s="30">
        <v>33</v>
      </c>
      <c r="B2886" s="30" t="s">
        <v>448</v>
      </c>
      <c r="C2886" s="30" t="s">
        <v>992</v>
      </c>
      <c r="D2886" s="30" t="s">
        <v>292</v>
      </c>
      <c r="E2886" s="31" t="s">
        <v>293</v>
      </c>
      <c r="F2886" s="32">
        <v>2787.21</v>
      </c>
      <c r="G2886" s="33">
        <f t="shared" si="45"/>
        <v>901506246.76999569</v>
      </c>
    </row>
    <row r="2887" spans="1:7" ht="31.8">
      <c r="A2887" s="30">
        <v>28</v>
      </c>
      <c r="B2887" s="30" t="s">
        <v>448</v>
      </c>
      <c r="C2887" s="30" t="s">
        <v>964</v>
      </c>
      <c r="D2887" s="30" t="s">
        <v>292</v>
      </c>
      <c r="E2887" s="31" t="s">
        <v>293</v>
      </c>
      <c r="F2887" s="32">
        <v>57984.7</v>
      </c>
      <c r="G2887" s="33">
        <f t="shared" si="45"/>
        <v>901506246.76999569</v>
      </c>
    </row>
    <row r="2888" spans="1:7" ht="31.8">
      <c r="A2888" s="30">
        <v>27</v>
      </c>
      <c r="B2888" s="30" t="s">
        <v>448</v>
      </c>
      <c r="C2888" s="30" t="s">
        <v>962</v>
      </c>
      <c r="D2888" s="30" t="s">
        <v>292</v>
      </c>
      <c r="E2888" s="31" t="s">
        <v>293</v>
      </c>
      <c r="F2888" s="32">
        <v>8361.6299999999992</v>
      </c>
      <c r="G2888" s="33">
        <f t="shared" si="45"/>
        <v>901506246.76999569</v>
      </c>
    </row>
    <row r="2889" spans="1:7" ht="21.6">
      <c r="A2889" s="30">
        <v>1000031</v>
      </c>
      <c r="B2889" s="30" t="s">
        <v>1021</v>
      </c>
      <c r="C2889" s="30" t="s">
        <v>971</v>
      </c>
      <c r="D2889" s="30" t="s">
        <v>292</v>
      </c>
      <c r="E2889" s="31" t="s">
        <v>293</v>
      </c>
      <c r="F2889" s="32">
        <v>8546.81</v>
      </c>
      <c r="G2889" s="33">
        <f t="shared" si="45"/>
        <v>901506246.76999569</v>
      </c>
    </row>
    <row r="2890" spans="1:7" ht="21.6">
      <c r="A2890" s="30">
        <v>1000031</v>
      </c>
      <c r="B2890" s="30" t="s">
        <v>1022</v>
      </c>
      <c r="C2890" s="30" t="s">
        <v>971</v>
      </c>
      <c r="D2890" s="30" t="s">
        <v>292</v>
      </c>
      <c r="E2890" s="31" t="s">
        <v>293</v>
      </c>
      <c r="F2890" s="32">
        <v>3118.23</v>
      </c>
      <c r="G2890" s="33">
        <f t="shared" si="45"/>
        <v>901506246.76999569</v>
      </c>
    </row>
    <row r="2891" spans="1:7" ht="31.8">
      <c r="A2891" s="30">
        <v>29</v>
      </c>
      <c r="B2891" s="30" t="s">
        <v>1023</v>
      </c>
      <c r="C2891" s="30" t="s">
        <v>967</v>
      </c>
      <c r="D2891" s="30" t="s">
        <v>292</v>
      </c>
      <c r="E2891" s="31" t="s">
        <v>302</v>
      </c>
      <c r="F2891" s="32">
        <v>28602</v>
      </c>
      <c r="G2891" s="33">
        <f t="shared" si="45"/>
        <v>901506246.76999569</v>
      </c>
    </row>
    <row r="2892" spans="1:7" ht="21.6">
      <c r="A2892" s="30">
        <v>72</v>
      </c>
      <c r="B2892" s="30" t="s">
        <v>1023</v>
      </c>
      <c r="C2892" s="30" t="s">
        <v>1024</v>
      </c>
      <c r="D2892" s="30" t="s">
        <v>292</v>
      </c>
      <c r="E2892" s="31" t="s">
        <v>302</v>
      </c>
      <c r="F2892" s="32">
        <v>11.35</v>
      </c>
      <c r="G2892" s="33">
        <f t="shared" si="45"/>
        <v>901506246.76999569</v>
      </c>
    </row>
    <row r="2893" spans="1:7" ht="31.8">
      <c r="A2893" s="30">
        <v>76</v>
      </c>
      <c r="B2893" s="30" t="s">
        <v>1023</v>
      </c>
      <c r="C2893" s="30" t="s">
        <v>993</v>
      </c>
      <c r="D2893" s="30" t="s">
        <v>292</v>
      </c>
      <c r="E2893" s="31" t="s">
        <v>302</v>
      </c>
      <c r="F2893" s="32">
        <v>94920</v>
      </c>
      <c r="G2893" s="33">
        <f t="shared" si="45"/>
        <v>901506246.76999569</v>
      </c>
    </row>
    <row r="2894" spans="1:7" ht="31.8">
      <c r="A2894" s="30">
        <v>76</v>
      </c>
      <c r="B2894" s="30" t="s">
        <v>1023</v>
      </c>
      <c r="C2894" s="30" t="s">
        <v>993</v>
      </c>
      <c r="D2894" s="30" t="s">
        <v>292</v>
      </c>
      <c r="E2894" s="31" t="s">
        <v>302</v>
      </c>
      <c r="F2894" s="32">
        <v>81360</v>
      </c>
      <c r="G2894" s="33">
        <f t="shared" si="45"/>
        <v>901506246.76999569</v>
      </c>
    </row>
    <row r="2895" spans="1:7" ht="31.8">
      <c r="A2895" s="30">
        <v>27</v>
      </c>
      <c r="B2895" s="30" t="s">
        <v>1023</v>
      </c>
      <c r="C2895" s="30" t="s">
        <v>962</v>
      </c>
      <c r="D2895" s="30" t="s">
        <v>292</v>
      </c>
      <c r="E2895" s="31" t="s">
        <v>302</v>
      </c>
      <c r="F2895" s="30">
        <v>19927.05</v>
      </c>
      <c r="G2895" s="33">
        <f t="shared" si="45"/>
        <v>901506246.76999569</v>
      </c>
    </row>
    <row r="2896" spans="1:7" ht="31.8">
      <c r="A2896" s="30">
        <v>27</v>
      </c>
      <c r="B2896" s="30" t="s">
        <v>1023</v>
      </c>
      <c r="C2896" s="30" t="s">
        <v>962</v>
      </c>
      <c r="D2896" s="30" t="s">
        <v>292</v>
      </c>
      <c r="E2896" s="31" t="s">
        <v>302</v>
      </c>
      <c r="F2896" s="32">
        <v>66557</v>
      </c>
      <c r="G2896" s="33">
        <f t="shared" si="45"/>
        <v>901506246.76999569</v>
      </c>
    </row>
    <row r="2897" spans="1:7" ht="21.6">
      <c r="A2897" s="30">
        <v>1000031</v>
      </c>
      <c r="B2897" s="30" t="s">
        <v>1025</v>
      </c>
      <c r="C2897" s="30" t="s">
        <v>971</v>
      </c>
      <c r="D2897" s="30" t="s">
        <v>292</v>
      </c>
      <c r="E2897" s="31" t="s">
        <v>293</v>
      </c>
      <c r="F2897" s="32">
        <v>2420.21</v>
      </c>
      <c r="G2897" s="33">
        <f t="shared" si="45"/>
        <v>901506246.76999569</v>
      </c>
    </row>
    <row r="2898" spans="1:7" ht="21.6">
      <c r="A2898" s="30">
        <v>1000031</v>
      </c>
      <c r="B2898" s="30" t="s">
        <v>1025</v>
      </c>
      <c r="C2898" s="30" t="s">
        <v>971</v>
      </c>
      <c r="D2898" s="30" t="s">
        <v>292</v>
      </c>
      <c r="E2898" s="31" t="s">
        <v>293</v>
      </c>
      <c r="F2898" s="32">
        <v>29773.77</v>
      </c>
      <c r="G2898" s="33">
        <f t="shared" si="45"/>
        <v>901506246.76999569</v>
      </c>
    </row>
    <row r="2899" spans="1:7" ht="42">
      <c r="A2899" s="30">
        <v>29</v>
      </c>
      <c r="B2899" s="30" t="s">
        <v>450</v>
      </c>
      <c r="C2899" s="30" t="s">
        <v>967</v>
      </c>
      <c r="D2899" s="30" t="s">
        <v>292</v>
      </c>
      <c r="E2899" s="31" t="s">
        <v>302</v>
      </c>
      <c r="F2899" s="32">
        <v>2401.25</v>
      </c>
      <c r="G2899" s="33">
        <f t="shared" si="45"/>
        <v>901506246.76999569</v>
      </c>
    </row>
    <row r="2900" spans="1:7" ht="42">
      <c r="A2900" s="30">
        <v>28</v>
      </c>
      <c r="B2900" s="30" t="s">
        <v>450</v>
      </c>
      <c r="C2900" s="30" t="s">
        <v>964</v>
      </c>
      <c r="D2900" s="30" t="s">
        <v>292</v>
      </c>
      <c r="E2900" s="31" t="s">
        <v>302</v>
      </c>
      <c r="F2900" s="32">
        <v>9972.25</v>
      </c>
      <c r="G2900" s="33">
        <f t="shared" si="45"/>
        <v>901506246.76999569</v>
      </c>
    </row>
    <row r="2901" spans="1:7" ht="42">
      <c r="A2901" s="30">
        <v>28</v>
      </c>
      <c r="B2901" s="30" t="s">
        <v>450</v>
      </c>
      <c r="C2901" s="30" t="s">
        <v>964</v>
      </c>
      <c r="D2901" s="30" t="s">
        <v>292</v>
      </c>
      <c r="E2901" s="31" t="s">
        <v>302</v>
      </c>
      <c r="F2901" s="32">
        <v>4237.5</v>
      </c>
      <c r="G2901" s="33">
        <f t="shared" si="45"/>
        <v>901506246.76999569</v>
      </c>
    </row>
    <row r="2902" spans="1:7" ht="42">
      <c r="A2902" s="30">
        <v>28</v>
      </c>
      <c r="B2902" s="30" t="s">
        <v>450</v>
      </c>
      <c r="C2902" s="30" t="s">
        <v>964</v>
      </c>
      <c r="D2902" s="30" t="s">
        <v>292</v>
      </c>
      <c r="E2902" s="31" t="s">
        <v>302</v>
      </c>
      <c r="F2902" s="32">
        <v>12995</v>
      </c>
      <c r="G2902" s="33">
        <f t="shared" si="45"/>
        <v>901506246.76999569</v>
      </c>
    </row>
    <row r="2903" spans="1:7" ht="42">
      <c r="A2903" s="30">
        <v>27</v>
      </c>
      <c r="B2903" s="30" t="s">
        <v>450</v>
      </c>
      <c r="C2903" s="30" t="s">
        <v>962</v>
      </c>
      <c r="D2903" s="30" t="s">
        <v>292</v>
      </c>
      <c r="E2903" s="31" t="s">
        <v>302</v>
      </c>
      <c r="F2903" s="32">
        <v>565</v>
      </c>
      <c r="G2903" s="33">
        <f t="shared" si="45"/>
        <v>901506246.76999569</v>
      </c>
    </row>
    <row r="2904" spans="1:7" ht="42">
      <c r="A2904" s="30">
        <v>1000032</v>
      </c>
      <c r="B2904" s="30" t="s">
        <v>450</v>
      </c>
      <c r="C2904" s="30" t="s">
        <v>994</v>
      </c>
      <c r="D2904" s="30" t="s">
        <v>292</v>
      </c>
      <c r="E2904" s="31" t="s">
        <v>302</v>
      </c>
      <c r="F2904" s="32">
        <v>847.5</v>
      </c>
      <c r="G2904" s="33">
        <f t="shared" si="45"/>
        <v>901506246.76999569</v>
      </c>
    </row>
    <row r="2905" spans="1:7" ht="42">
      <c r="A2905" s="30">
        <v>38</v>
      </c>
      <c r="B2905" s="30" t="s">
        <v>450</v>
      </c>
      <c r="C2905" s="30" t="s">
        <v>40</v>
      </c>
      <c r="D2905" s="30" t="s">
        <v>292</v>
      </c>
      <c r="E2905" s="31" t="s">
        <v>302</v>
      </c>
      <c r="F2905" s="32">
        <v>536.75</v>
      </c>
      <c r="G2905" s="33">
        <f t="shared" si="45"/>
        <v>901506246.76999569</v>
      </c>
    </row>
    <row r="2906" spans="1:7" ht="42">
      <c r="A2906" s="30">
        <v>27</v>
      </c>
      <c r="B2906" s="30" t="s">
        <v>450</v>
      </c>
      <c r="C2906" s="30" t="s">
        <v>962</v>
      </c>
      <c r="D2906" s="30" t="s">
        <v>292</v>
      </c>
      <c r="E2906" s="31" t="s">
        <v>302</v>
      </c>
      <c r="F2906" s="32">
        <v>565</v>
      </c>
      <c r="G2906" s="33">
        <f t="shared" si="45"/>
        <v>901506246.76999569</v>
      </c>
    </row>
    <row r="2907" spans="1:7" ht="42">
      <c r="A2907" s="30">
        <v>38</v>
      </c>
      <c r="B2907" s="30" t="s">
        <v>450</v>
      </c>
      <c r="C2907" s="30" t="s">
        <v>40</v>
      </c>
      <c r="D2907" s="30" t="s">
        <v>292</v>
      </c>
      <c r="E2907" s="31" t="s">
        <v>302</v>
      </c>
      <c r="F2907" s="30">
        <v>1130</v>
      </c>
      <c r="G2907" s="33">
        <f t="shared" si="45"/>
        <v>901506246.76999569</v>
      </c>
    </row>
    <row r="2908" spans="1:7" ht="42">
      <c r="A2908" s="30">
        <v>26</v>
      </c>
      <c r="B2908" s="30" t="s">
        <v>450</v>
      </c>
      <c r="C2908" s="30" t="s">
        <v>961</v>
      </c>
      <c r="D2908" s="30" t="s">
        <v>292</v>
      </c>
      <c r="E2908" s="31" t="s">
        <v>302</v>
      </c>
      <c r="F2908" s="32">
        <v>256.5</v>
      </c>
      <c r="G2908" s="33">
        <f t="shared" si="45"/>
        <v>901506246.76999569</v>
      </c>
    </row>
    <row r="2909" spans="1:7" ht="42">
      <c r="A2909" s="30">
        <v>27</v>
      </c>
      <c r="B2909" s="30" t="s">
        <v>450</v>
      </c>
      <c r="C2909" s="30" t="s">
        <v>962</v>
      </c>
      <c r="D2909" s="30" t="s">
        <v>292</v>
      </c>
      <c r="E2909" s="31" t="s">
        <v>302</v>
      </c>
      <c r="F2909" s="32">
        <v>565</v>
      </c>
      <c r="G2909" s="33">
        <f t="shared" si="45"/>
        <v>901506246.76999569</v>
      </c>
    </row>
    <row r="2910" spans="1:7" ht="42">
      <c r="A2910" s="30">
        <v>38</v>
      </c>
      <c r="B2910" s="30" t="s">
        <v>450</v>
      </c>
      <c r="C2910" s="30" t="s">
        <v>40</v>
      </c>
      <c r="D2910" s="30" t="s">
        <v>292</v>
      </c>
      <c r="E2910" s="31" t="s">
        <v>302</v>
      </c>
      <c r="F2910" s="32">
        <v>8757.5</v>
      </c>
      <c r="G2910" s="33">
        <f t="shared" si="45"/>
        <v>901506246.76999569</v>
      </c>
    </row>
    <row r="2911" spans="1:7" ht="42">
      <c r="A2911" s="30">
        <v>35</v>
      </c>
      <c r="B2911" s="30" t="s">
        <v>450</v>
      </c>
      <c r="C2911" s="30" t="s">
        <v>997</v>
      </c>
      <c r="D2911" s="30" t="s">
        <v>292</v>
      </c>
      <c r="E2911" s="31" t="s">
        <v>302</v>
      </c>
      <c r="F2911" s="32">
        <v>102.6</v>
      </c>
      <c r="G2911" s="33">
        <f t="shared" si="45"/>
        <v>901506246.76999569</v>
      </c>
    </row>
    <row r="2912" spans="1:7" ht="42">
      <c r="A2912" s="30">
        <v>26</v>
      </c>
      <c r="B2912" s="30" t="s">
        <v>450</v>
      </c>
      <c r="C2912" s="30" t="s">
        <v>961</v>
      </c>
      <c r="D2912" s="30" t="s">
        <v>292</v>
      </c>
      <c r="E2912" s="31" t="s">
        <v>302</v>
      </c>
      <c r="F2912" s="32">
        <v>847.5</v>
      </c>
      <c r="G2912" s="33">
        <f t="shared" si="45"/>
        <v>901506246.76999569</v>
      </c>
    </row>
    <row r="2913" spans="1:7" ht="42">
      <c r="A2913" s="30">
        <v>28</v>
      </c>
      <c r="B2913" s="30" t="s">
        <v>450</v>
      </c>
      <c r="C2913" s="30" t="s">
        <v>964</v>
      </c>
      <c r="D2913" s="30" t="s">
        <v>292</v>
      </c>
      <c r="E2913" s="31" t="s">
        <v>302</v>
      </c>
      <c r="F2913" s="32">
        <v>4237.5</v>
      </c>
      <c r="G2913" s="33">
        <f t="shared" si="45"/>
        <v>901506246.76999569</v>
      </c>
    </row>
    <row r="2914" spans="1:7" ht="42">
      <c r="A2914" s="30">
        <v>75</v>
      </c>
      <c r="B2914" s="30" t="s">
        <v>450</v>
      </c>
      <c r="C2914" s="30" t="s">
        <v>965</v>
      </c>
      <c r="D2914" s="30" t="s">
        <v>292</v>
      </c>
      <c r="E2914" s="31" t="s">
        <v>302</v>
      </c>
      <c r="F2914" s="32">
        <v>1130</v>
      </c>
      <c r="G2914" s="33">
        <f t="shared" si="45"/>
        <v>901506246.76999569</v>
      </c>
    </row>
    <row r="2915" spans="1:7" ht="42">
      <c r="A2915" s="30">
        <v>59</v>
      </c>
      <c r="B2915" s="30" t="s">
        <v>450</v>
      </c>
      <c r="C2915" s="30" t="s">
        <v>1026</v>
      </c>
      <c r="D2915" s="30" t="s">
        <v>292</v>
      </c>
      <c r="E2915" s="31" t="s">
        <v>302</v>
      </c>
      <c r="F2915" s="32">
        <v>8136</v>
      </c>
      <c r="G2915" s="33">
        <f t="shared" si="45"/>
        <v>901506246.76999569</v>
      </c>
    </row>
    <row r="2916" spans="1:7" ht="42">
      <c r="A2916" s="30">
        <v>75</v>
      </c>
      <c r="B2916" s="30" t="s">
        <v>450</v>
      </c>
      <c r="C2916" s="30" t="s">
        <v>965</v>
      </c>
      <c r="D2916" s="30" t="s">
        <v>292</v>
      </c>
      <c r="E2916" s="31" t="s">
        <v>302</v>
      </c>
      <c r="F2916" s="32">
        <v>5311</v>
      </c>
      <c r="G2916" s="33">
        <f t="shared" si="45"/>
        <v>901506246.76999569</v>
      </c>
    </row>
    <row r="2917" spans="1:7" ht="42">
      <c r="A2917" s="30">
        <v>27</v>
      </c>
      <c r="B2917" s="30" t="s">
        <v>450</v>
      </c>
      <c r="C2917" s="30" t="s">
        <v>962</v>
      </c>
      <c r="D2917" s="30" t="s">
        <v>292</v>
      </c>
      <c r="E2917" s="31" t="s">
        <v>302</v>
      </c>
      <c r="F2917" s="32">
        <v>1440.75</v>
      </c>
      <c r="G2917" s="33">
        <f t="shared" si="45"/>
        <v>901506246.76999569</v>
      </c>
    </row>
    <row r="2918" spans="1:7" ht="42">
      <c r="A2918" s="30">
        <v>27</v>
      </c>
      <c r="B2918" s="30" t="s">
        <v>450</v>
      </c>
      <c r="C2918" s="30" t="s">
        <v>962</v>
      </c>
      <c r="D2918" s="30" t="s">
        <v>292</v>
      </c>
      <c r="E2918" s="31" t="s">
        <v>302</v>
      </c>
      <c r="F2918" s="32">
        <v>632.79999999999995</v>
      </c>
      <c r="G2918" s="33">
        <f t="shared" si="45"/>
        <v>901506246.76999569</v>
      </c>
    </row>
    <row r="2919" spans="1:7" ht="31.8">
      <c r="A2919" s="30">
        <v>29</v>
      </c>
      <c r="B2919" s="30" t="s">
        <v>1027</v>
      </c>
      <c r="C2919" s="30" t="s">
        <v>967</v>
      </c>
      <c r="D2919" s="30" t="s">
        <v>292</v>
      </c>
      <c r="E2919" s="31" t="s">
        <v>293</v>
      </c>
      <c r="F2919" s="32">
        <v>3277</v>
      </c>
      <c r="G2919" s="33">
        <f t="shared" si="45"/>
        <v>901506246.76999569</v>
      </c>
    </row>
    <row r="2920" spans="1:7" ht="31.8">
      <c r="A2920" s="30">
        <v>29</v>
      </c>
      <c r="B2920" s="30" t="s">
        <v>1027</v>
      </c>
      <c r="C2920" s="30" t="s">
        <v>967</v>
      </c>
      <c r="D2920" s="30" t="s">
        <v>292</v>
      </c>
      <c r="E2920" s="31" t="s">
        <v>293</v>
      </c>
      <c r="F2920" s="32">
        <v>3705</v>
      </c>
      <c r="G2920" s="33">
        <f t="shared" si="45"/>
        <v>901506246.76999569</v>
      </c>
    </row>
    <row r="2921" spans="1:7" ht="31.8">
      <c r="A2921" s="30">
        <v>26</v>
      </c>
      <c r="B2921" s="30" t="s">
        <v>1028</v>
      </c>
      <c r="C2921" s="30" t="s">
        <v>961</v>
      </c>
      <c r="D2921" s="30" t="s">
        <v>292</v>
      </c>
      <c r="E2921" s="31" t="s">
        <v>302</v>
      </c>
      <c r="F2921" s="32">
        <v>1401.26</v>
      </c>
      <c r="G2921" s="33">
        <f t="shared" si="45"/>
        <v>901506246.76999569</v>
      </c>
    </row>
    <row r="2922" spans="1:7" ht="31.8">
      <c r="A2922" s="30">
        <v>26</v>
      </c>
      <c r="B2922" s="30" t="s">
        <v>1028</v>
      </c>
      <c r="C2922" s="30" t="s">
        <v>961</v>
      </c>
      <c r="D2922" s="30" t="s">
        <v>292</v>
      </c>
      <c r="E2922" s="31" t="s">
        <v>302</v>
      </c>
      <c r="F2922" s="32">
        <v>68746.94</v>
      </c>
      <c r="G2922" s="33">
        <f t="shared" si="45"/>
        <v>901506246.76999569</v>
      </c>
    </row>
    <row r="2923" spans="1:7" ht="31.8">
      <c r="A2923" s="30">
        <v>26</v>
      </c>
      <c r="B2923" s="30" t="s">
        <v>1028</v>
      </c>
      <c r="C2923" s="30" t="s">
        <v>961</v>
      </c>
      <c r="D2923" s="30" t="s">
        <v>292</v>
      </c>
      <c r="E2923" s="31" t="s">
        <v>302</v>
      </c>
      <c r="F2923" s="32">
        <v>129046</v>
      </c>
      <c r="G2923" s="33">
        <f t="shared" si="45"/>
        <v>901506246.76999569</v>
      </c>
    </row>
    <row r="2924" spans="1:7" ht="21.6">
      <c r="A2924" s="30">
        <v>1000031</v>
      </c>
      <c r="B2924" s="30" t="s">
        <v>1029</v>
      </c>
      <c r="C2924" s="30" t="s">
        <v>971</v>
      </c>
      <c r="D2924" s="30" t="s">
        <v>292</v>
      </c>
      <c r="E2924" s="31" t="s">
        <v>293</v>
      </c>
      <c r="F2924" s="32">
        <v>555.42999999999995</v>
      </c>
      <c r="G2924" s="33">
        <f t="shared" si="45"/>
        <v>901506246.76999569</v>
      </c>
    </row>
    <row r="2925" spans="1:7" ht="31.8">
      <c r="A2925" s="30">
        <v>28</v>
      </c>
      <c r="B2925" s="30" t="s">
        <v>451</v>
      </c>
      <c r="C2925" s="30" t="s">
        <v>990</v>
      </c>
      <c r="D2925" s="30" t="s">
        <v>292</v>
      </c>
      <c r="E2925" s="31" t="s">
        <v>327</v>
      </c>
      <c r="F2925" s="32">
        <v>0</v>
      </c>
      <c r="G2925" s="33">
        <f t="shared" si="45"/>
        <v>901506246.76999569</v>
      </c>
    </row>
    <row r="2926" spans="1:7" ht="31.8">
      <c r="A2926" s="30">
        <v>27</v>
      </c>
      <c r="B2926" s="30" t="s">
        <v>451</v>
      </c>
      <c r="C2926" s="30" t="s">
        <v>962</v>
      </c>
      <c r="D2926" s="30" t="s">
        <v>292</v>
      </c>
      <c r="E2926" s="31" t="s">
        <v>327</v>
      </c>
      <c r="F2926" s="32">
        <v>0</v>
      </c>
      <c r="G2926" s="33">
        <f t="shared" si="45"/>
        <v>901506246.76999569</v>
      </c>
    </row>
    <row r="2927" spans="1:7" ht="21.6">
      <c r="A2927" s="30">
        <v>26</v>
      </c>
      <c r="B2927" s="30" t="s">
        <v>451</v>
      </c>
      <c r="C2927" s="30" t="s">
        <v>961</v>
      </c>
      <c r="D2927" s="30" t="s">
        <v>292</v>
      </c>
      <c r="E2927" s="31" t="s">
        <v>327</v>
      </c>
      <c r="F2927" s="32">
        <v>0</v>
      </c>
      <c r="G2927" s="33">
        <f t="shared" si="45"/>
        <v>901506246.76999569</v>
      </c>
    </row>
    <row r="2928" spans="1:7" ht="21.6">
      <c r="A2928" s="30">
        <v>26</v>
      </c>
      <c r="B2928" s="30" t="s">
        <v>451</v>
      </c>
      <c r="C2928" s="30" t="s">
        <v>961</v>
      </c>
      <c r="D2928" s="30" t="s">
        <v>292</v>
      </c>
      <c r="E2928" s="31" t="s">
        <v>302</v>
      </c>
      <c r="F2928" s="32">
        <v>28842.720000000001</v>
      </c>
      <c r="G2928" s="33">
        <f t="shared" si="45"/>
        <v>901506246.76999569</v>
      </c>
    </row>
    <row r="2929" spans="1:7" ht="31.8">
      <c r="A2929" s="30">
        <v>76</v>
      </c>
      <c r="B2929" s="30" t="s">
        <v>451</v>
      </c>
      <c r="C2929" s="30" t="s">
        <v>993</v>
      </c>
      <c r="D2929" s="30" t="s">
        <v>292</v>
      </c>
      <c r="E2929" s="31" t="s">
        <v>327</v>
      </c>
      <c r="F2929" s="32">
        <v>2802.32</v>
      </c>
      <c r="G2929" s="33">
        <f t="shared" si="45"/>
        <v>901506246.76999569</v>
      </c>
    </row>
    <row r="2930" spans="1:7" ht="31.8">
      <c r="A2930" s="30">
        <v>75</v>
      </c>
      <c r="B2930" s="30" t="s">
        <v>451</v>
      </c>
      <c r="C2930" s="30" t="s">
        <v>965</v>
      </c>
      <c r="D2930" s="30" t="s">
        <v>292</v>
      </c>
      <c r="E2930" s="31" t="s">
        <v>302</v>
      </c>
      <c r="F2930" s="32">
        <v>45630.78</v>
      </c>
      <c r="G2930" s="33">
        <f t="shared" si="45"/>
        <v>901506246.76999569</v>
      </c>
    </row>
    <row r="2931" spans="1:7" ht="21.6">
      <c r="A2931" s="30">
        <v>56</v>
      </c>
      <c r="B2931" s="30" t="s">
        <v>451</v>
      </c>
      <c r="C2931" s="30" t="s">
        <v>988</v>
      </c>
      <c r="D2931" s="30" t="s">
        <v>292</v>
      </c>
      <c r="E2931" s="31" t="s">
        <v>302</v>
      </c>
      <c r="F2931" s="32">
        <v>14931.72</v>
      </c>
      <c r="G2931" s="33">
        <f t="shared" si="45"/>
        <v>901506246.76999569</v>
      </c>
    </row>
    <row r="2932" spans="1:7" ht="21.6">
      <c r="A2932" s="30">
        <v>56</v>
      </c>
      <c r="B2932" s="30" t="s">
        <v>451</v>
      </c>
      <c r="C2932" s="30" t="s">
        <v>988</v>
      </c>
      <c r="D2932" s="30" t="s">
        <v>292</v>
      </c>
      <c r="E2932" s="31" t="s">
        <v>302</v>
      </c>
      <c r="F2932" s="32">
        <v>3186.3</v>
      </c>
      <c r="G2932" s="33">
        <f t="shared" si="45"/>
        <v>901506246.76999569</v>
      </c>
    </row>
    <row r="2933" spans="1:7" ht="21.6">
      <c r="A2933" s="30">
        <v>28</v>
      </c>
      <c r="B2933" s="30" t="s">
        <v>451</v>
      </c>
      <c r="C2933" s="30" t="s">
        <v>964</v>
      </c>
      <c r="D2933" s="30" t="s">
        <v>292</v>
      </c>
      <c r="E2933" s="31" t="s">
        <v>302</v>
      </c>
      <c r="F2933" s="32">
        <v>9849.6</v>
      </c>
      <c r="G2933" s="33">
        <f t="shared" si="45"/>
        <v>901506246.76999569</v>
      </c>
    </row>
    <row r="2934" spans="1:7" ht="31.8">
      <c r="A2934" s="30">
        <v>39</v>
      </c>
      <c r="B2934" s="30" t="s">
        <v>453</v>
      </c>
      <c r="C2934" s="30" t="s">
        <v>996</v>
      </c>
      <c r="D2934" s="30" t="s">
        <v>292</v>
      </c>
      <c r="E2934" s="31" t="s">
        <v>302</v>
      </c>
      <c r="F2934" s="30">
        <v>0</v>
      </c>
      <c r="G2934" s="33">
        <f t="shared" si="45"/>
        <v>901506246.76999569</v>
      </c>
    </row>
    <row r="2935" spans="1:7" ht="31.8">
      <c r="A2935" s="30">
        <v>42</v>
      </c>
      <c r="B2935" s="30" t="s">
        <v>453</v>
      </c>
      <c r="C2935" s="30" t="s">
        <v>968</v>
      </c>
      <c r="D2935" s="30" t="s">
        <v>292</v>
      </c>
      <c r="E2935" s="31" t="s">
        <v>302</v>
      </c>
      <c r="F2935" s="32">
        <v>0</v>
      </c>
      <c r="G2935" s="33">
        <f t="shared" si="45"/>
        <v>901506246.76999569</v>
      </c>
    </row>
    <row r="2936" spans="1:7" ht="21.6">
      <c r="A2936" s="30">
        <v>26</v>
      </c>
      <c r="B2936" s="30" t="s">
        <v>453</v>
      </c>
      <c r="C2936" s="30" t="s">
        <v>961</v>
      </c>
      <c r="D2936" s="30" t="s">
        <v>292</v>
      </c>
      <c r="E2936" s="31" t="s">
        <v>302</v>
      </c>
      <c r="F2936" s="32">
        <v>870.1</v>
      </c>
      <c r="G2936" s="33">
        <f t="shared" si="45"/>
        <v>901506246.76999569</v>
      </c>
    </row>
    <row r="2937" spans="1:7" ht="31.8">
      <c r="A2937" s="30">
        <v>27</v>
      </c>
      <c r="B2937" s="30" t="s">
        <v>453</v>
      </c>
      <c r="C2937" s="30" t="s">
        <v>962</v>
      </c>
      <c r="D2937" s="30" t="s">
        <v>292</v>
      </c>
      <c r="E2937" s="31" t="s">
        <v>302</v>
      </c>
      <c r="F2937" s="32">
        <v>5870.35</v>
      </c>
      <c r="G2937" s="33">
        <f t="shared" si="45"/>
        <v>901506246.76999569</v>
      </c>
    </row>
    <row r="2938" spans="1:7" ht="21.6">
      <c r="A2938" s="30">
        <v>26</v>
      </c>
      <c r="B2938" s="30" t="s">
        <v>453</v>
      </c>
      <c r="C2938" s="30" t="s">
        <v>961</v>
      </c>
      <c r="D2938" s="30" t="s">
        <v>292</v>
      </c>
      <c r="E2938" s="31" t="s">
        <v>302</v>
      </c>
      <c r="F2938" s="32">
        <v>2542.5</v>
      </c>
      <c r="G2938" s="33">
        <f t="shared" si="45"/>
        <v>901506246.76999569</v>
      </c>
    </row>
    <row r="2939" spans="1:7" ht="31.8">
      <c r="A2939" s="30">
        <v>33</v>
      </c>
      <c r="B2939" s="30" t="s">
        <v>453</v>
      </c>
      <c r="C2939" s="30" t="s">
        <v>992</v>
      </c>
      <c r="D2939" s="30" t="s">
        <v>292</v>
      </c>
      <c r="E2939" s="31" t="s">
        <v>302</v>
      </c>
      <c r="F2939" s="32">
        <v>734.5</v>
      </c>
      <c r="G2939" s="33">
        <f t="shared" si="45"/>
        <v>901506246.76999569</v>
      </c>
    </row>
    <row r="2940" spans="1:7" ht="31.8">
      <c r="A2940" s="30">
        <v>38</v>
      </c>
      <c r="B2940" s="30" t="s">
        <v>456</v>
      </c>
      <c r="C2940" s="30" t="s">
        <v>40</v>
      </c>
      <c r="D2940" s="30" t="s">
        <v>292</v>
      </c>
      <c r="E2940" s="31" t="s">
        <v>302</v>
      </c>
      <c r="F2940" s="32">
        <v>2279.83</v>
      </c>
      <c r="G2940" s="33">
        <f t="shared" si="45"/>
        <v>901506246.76999569</v>
      </c>
    </row>
    <row r="2941" spans="1:7" ht="31.8">
      <c r="A2941" s="30">
        <v>1000032</v>
      </c>
      <c r="B2941" s="30" t="s">
        <v>456</v>
      </c>
      <c r="C2941" s="30" t="s">
        <v>994</v>
      </c>
      <c r="D2941" s="30" t="s">
        <v>292</v>
      </c>
      <c r="E2941" s="31" t="s">
        <v>302</v>
      </c>
      <c r="F2941" s="32">
        <v>11597.37</v>
      </c>
      <c r="G2941" s="33">
        <f t="shared" si="45"/>
        <v>901506246.76999569</v>
      </c>
    </row>
    <row r="2942" spans="1:7" ht="31.8">
      <c r="A2942" s="30">
        <v>38</v>
      </c>
      <c r="B2942" s="30" t="s">
        <v>456</v>
      </c>
      <c r="C2942" s="30" t="s">
        <v>40</v>
      </c>
      <c r="D2942" s="30" t="s">
        <v>292</v>
      </c>
      <c r="E2942" s="31" t="s">
        <v>302</v>
      </c>
      <c r="F2942" s="32">
        <v>2279.83</v>
      </c>
      <c r="G2942" s="33">
        <f t="shared" si="45"/>
        <v>901506246.76999569</v>
      </c>
    </row>
    <row r="2943" spans="1:7" ht="31.8">
      <c r="A2943" s="30">
        <v>28</v>
      </c>
      <c r="B2943" s="30" t="s">
        <v>456</v>
      </c>
      <c r="C2943" s="30" t="s">
        <v>964</v>
      </c>
      <c r="D2943" s="30" t="s">
        <v>292</v>
      </c>
      <c r="E2943" s="31" t="s">
        <v>302</v>
      </c>
      <c r="F2943" s="32">
        <v>22302.639999999999</v>
      </c>
      <c r="G2943" s="33">
        <f t="shared" si="45"/>
        <v>901506246.76999569</v>
      </c>
    </row>
    <row r="2944" spans="1:7" ht="31.8">
      <c r="A2944" s="30">
        <v>42</v>
      </c>
      <c r="B2944" s="30" t="s">
        <v>458</v>
      </c>
      <c r="C2944" s="30" t="s">
        <v>968</v>
      </c>
      <c r="D2944" s="30" t="s">
        <v>292</v>
      </c>
      <c r="E2944" s="31" t="s">
        <v>327</v>
      </c>
      <c r="F2944" s="32">
        <v>0.19</v>
      </c>
      <c r="G2944" s="33">
        <f t="shared" si="45"/>
        <v>901506246.76999569</v>
      </c>
    </row>
    <row r="2945" spans="1:7" ht="31.8">
      <c r="A2945" s="30">
        <v>26</v>
      </c>
      <c r="B2945" s="30" t="s">
        <v>459</v>
      </c>
      <c r="C2945" s="30" t="s">
        <v>961</v>
      </c>
      <c r="D2945" s="30" t="s">
        <v>292</v>
      </c>
      <c r="E2945" s="34" t="s">
        <v>327</v>
      </c>
      <c r="F2945" s="32">
        <v>0</v>
      </c>
      <c r="G2945" s="33">
        <f t="shared" si="45"/>
        <v>901506246.76999569</v>
      </c>
    </row>
    <row r="2946" spans="1:7" ht="31.8">
      <c r="A2946" s="30">
        <v>26</v>
      </c>
      <c r="B2946" s="30" t="s">
        <v>459</v>
      </c>
      <c r="C2946" s="30" t="s">
        <v>961</v>
      </c>
      <c r="D2946" s="30" t="s">
        <v>292</v>
      </c>
      <c r="E2946" s="34" t="s">
        <v>327</v>
      </c>
      <c r="F2946" s="32">
        <v>50315.24</v>
      </c>
      <c r="G2946" s="33">
        <f t="shared" si="45"/>
        <v>901506246.76999569</v>
      </c>
    </row>
    <row r="2947" spans="1:7" ht="31.8">
      <c r="A2947" s="30">
        <v>26</v>
      </c>
      <c r="B2947" s="30" t="s">
        <v>459</v>
      </c>
      <c r="C2947" s="30" t="s">
        <v>961</v>
      </c>
      <c r="D2947" s="30" t="s">
        <v>292</v>
      </c>
      <c r="E2947" s="31" t="s">
        <v>327</v>
      </c>
      <c r="F2947" s="32">
        <v>113805.29</v>
      </c>
      <c r="G2947" s="33">
        <f t="shared" ref="G2947:G3010" si="46">SUM($F$2:$F$100000)</f>
        <v>901506246.76999569</v>
      </c>
    </row>
    <row r="2948" spans="1:7" ht="31.8">
      <c r="A2948" s="30">
        <v>28</v>
      </c>
      <c r="B2948" s="30" t="s">
        <v>459</v>
      </c>
      <c r="C2948" s="30" t="s">
        <v>964</v>
      </c>
      <c r="D2948" s="30" t="s">
        <v>292</v>
      </c>
      <c r="E2948" s="31" t="s">
        <v>302</v>
      </c>
      <c r="F2948" s="32">
        <v>47713.22</v>
      </c>
      <c r="G2948" s="33">
        <f t="shared" si="46"/>
        <v>901506246.76999569</v>
      </c>
    </row>
    <row r="2949" spans="1:7" ht="31.8">
      <c r="A2949" s="30">
        <v>26</v>
      </c>
      <c r="B2949" s="30" t="s">
        <v>459</v>
      </c>
      <c r="C2949" s="30" t="s">
        <v>961</v>
      </c>
      <c r="D2949" s="30" t="s">
        <v>292</v>
      </c>
      <c r="E2949" s="31" t="s">
        <v>327</v>
      </c>
      <c r="F2949" s="32">
        <v>25168.01</v>
      </c>
      <c r="G2949" s="33">
        <f t="shared" si="46"/>
        <v>901506246.76999569</v>
      </c>
    </row>
    <row r="2950" spans="1:7" ht="31.8">
      <c r="A2950" s="30">
        <v>29</v>
      </c>
      <c r="B2950" s="30" t="s">
        <v>460</v>
      </c>
      <c r="C2950" s="30" t="s">
        <v>967</v>
      </c>
      <c r="D2950" s="30" t="s">
        <v>292</v>
      </c>
      <c r="E2950" s="31" t="s">
        <v>327</v>
      </c>
      <c r="F2950" s="32">
        <v>3178.13</v>
      </c>
      <c r="G2950" s="33">
        <f t="shared" si="46"/>
        <v>901506246.76999569</v>
      </c>
    </row>
    <row r="2951" spans="1:7" ht="31.8">
      <c r="A2951" s="30">
        <v>29</v>
      </c>
      <c r="B2951" s="30" t="s">
        <v>460</v>
      </c>
      <c r="C2951" s="30" t="s">
        <v>967</v>
      </c>
      <c r="D2951" s="30" t="s">
        <v>292</v>
      </c>
      <c r="E2951" s="31" t="s">
        <v>327</v>
      </c>
      <c r="F2951" s="32">
        <v>1689.35</v>
      </c>
      <c r="G2951" s="33">
        <f t="shared" si="46"/>
        <v>901506246.76999569</v>
      </c>
    </row>
    <row r="2952" spans="1:7" ht="21.6">
      <c r="A2952" s="30">
        <v>26</v>
      </c>
      <c r="B2952" s="30" t="s">
        <v>460</v>
      </c>
      <c r="C2952" s="30" t="s">
        <v>961</v>
      </c>
      <c r="D2952" s="30" t="s">
        <v>292</v>
      </c>
      <c r="E2952" s="31" t="s">
        <v>327</v>
      </c>
      <c r="F2952" s="32">
        <v>11865</v>
      </c>
      <c r="G2952" s="33">
        <f t="shared" si="46"/>
        <v>901506246.76999569</v>
      </c>
    </row>
    <row r="2953" spans="1:7" ht="21.6">
      <c r="A2953" s="30">
        <v>26</v>
      </c>
      <c r="B2953" s="30" t="s">
        <v>460</v>
      </c>
      <c r="C2953" s="30" t="s">
        <v>961</v>
      </c>
      <c r="D2953" s="30" t="s">
        <v>292</v>
      </c>
      <c r="E2953" s="31" t="s">
        <v>327</v>
      </c>
      <c r="F2953" s="32">
        <v>68127.210000000006</v>
      </c>
      <c r="G2953" s="33">
        <f t="shared" si="46"/>
        <v>901506246.76999569</v>
      </c>
    </row>
    <row r="2954" spans="1:7" ht="31.8">
      <c r="A2954" s="30">
        <v>29</v>
      </c>
      <c r="B2954" s="30" t="s">
        <v>460</v>
      </c>
      <c r="C2954" s="30" t="s">
        <v>967</v>
      </c>
      <c r="D2954" s="30" t="s">
        <v>292</v>
      </c>
      <c r="E2954" s="31" t="s">
        <v>327</v>
      </c>
      <c r="F2954" s="32">
        <v>7912.08</v>
      </c>
      <c r="G2954" s="33">
        <f t="shared" si="46"/>
        <v>901506246.76999569</v>
      </c>
    </row>
    <row r="2955" spans="1:7" ht="31.8">
      <c r="A2955" s="30">
        <v>29</v>
      </c>
      <c r="B2955" s="30" t="s">
        <v>460</v>
      </c>
      <c r="C2955" s="30" t="s">
        <v>967</v>
      </c>
      <c r="D2955" s="30" t="s">
        <v>292</v>
      </c>
      <c r="E2955" s="31" t="s">
        <v>327</v>
      </c>
      <c r="F2955" s="32">
        <v>1929.25</v>
      </c>
      <c r="G2955" s="33">
        <f t="shared" si="46"/>
        <v>901506246.76999569</v>
      </c>
    </row>
    <row r="2956" spans="1:7" ht="21.6">
      <c r="A2956" s="30">
        <v>26</v>
      </c>
      <c r="B2956" s="30" t="s">
        <v>460</v>
      </c>
      <c r="C2956" s="30" t="s">
        <v>961</v>
      </c>
      <c r="D2956" s="30" t="s">
        <v>292</v>
      </c>
      <c r="E2956" s="31" t="s">
        <v>293</v>
      </c>
      <c r="F2956" s="32">
        <v>22842.560000000001</v>
      </c>
      <c r="G2956" s="33">
        <f t="shared" si="46"/>
        <v>901506246.76999569</v>
      </c>
    </row>
    <row r="2957" spans="1:7" ht="31.8">
      <c r="A2957" s="30">
        <v>27</v>
      </c>
      <c r="B2957" s="30" t="s">
        <v>462</v>
      </c>
      <c r="C2957" s="30" t="s">
        <v>962</v>
      </c>
      <c r="D2957" s="30" t="s">
        <v>292</v>
      </c>
      <c r="E2957" s="31" t="s">
        <v>302</v>
      </c>
      <c r="F2957" s="32">
        <v>169500</v>
      </c>
      <c r="G2957" s="33">
        <f t="shared" si="46"/>
        <v>901506246.76999569</v>
      </c>
    </row>
    <row r="2958" spans="1:7" ht="42">
      <c r="A2958" s="30">
        <v>74</v>
      </c>
      <c r="B2958" s="30" t="s">
        <v>463</v>
      </c>
      <c r="C2958" s="30" t="s">
        <v>979</v>
      </c>
      <c r="D2958" s="30" t="s">
        <v>292</v>
      </c>
      <c r="E2958" s="31" t="s">
        <v>293</v>
      </c>
      <c r="F2958" s="32">
        <v>423.45</v>
      </c>
      <c r="G2958" s="33">
        <f t="shared" si="46"/>
        <v>901506246.76999569</v>
      </c>
    </row>
    <row r="2959" spans="1:7" ht="31.8">
      <c r="A2959" s="30">
        <v>38</v>
      </c>
      <c r="B2959" s="30" t="s">
        <v>1030</v>
      </c>
      <c r="C2959" s="30" t="s">
        <v>40</v>
      </c>
      <c r="D2959" s="30" t="s">
        <v>292</v>
      </c>
      <c r="E2959" s="31" t="s">
        <v>299</v>
      </c>
      <c r="F2959" s="32">
        <v>129518.12</v>
      </c>
      <c r="G2959" s="33">
        <f t="shared" si="46"/>
        <v>901506246.76999569</v>
      </c>
    </row>
    <row r="2960" spans="1:7" ht="31.8">
      <c r="A2960" s="30">
        <v>38</v>
      </c>
      <c r="B2960" s="30" t="s">
        <v>1030</v>
      </c>
      <c r="C2960" s="30" t="s">
        <v>40</v>
      </c>
      <c r="D2960" s="30" t="s">
        <v>292</v>
      </c>
      <c r="E2960" s="31" t="s">
        <v>299</v>
      </c>
      <c r="F2960" s="32">
        <v>8362</v>
      </c>
      <c r="G2960" s="33">
        <f t="shared" si="46"/>
        <v>901506246.76999569</v>
      </c>
    </row>
    <row r="2961" spans="1:7" ht="31.8">
      <c r="A2961" s="30">
        <v>43</v>
      </c>
      <c r="B2961" s="30" t="s">
        <v>464</v>
      </c>
      <c r="C2961" s="30" t="s">
        <v>960</v>
      </c>
      <c r="D2961" s="30" t="s">
        <v>292</v>
      </c>
      <c r="E2961" s="31" t="s">
        <v>299</v>
      </c>
      <c r="F2961" s="30">
        <v>0.22</v>
      </c>
      <c r="G2961" s="33">
        <f t="shared" si="46"/>
        <v>901506246.76999569</v>
      </c>
    </row>
    <row r="2962" spans="1:7" ht="31.8">
      <c r="A2962" s="30">
        <v>42</v>
      </c>
      <c r="B2962" s="30" t="s">
        <v>464</v>
      </c>
      <c r="C2962" s="30" t="s">
        <v>968</v>
      </c>
      <c r="D2962" s="30" t="s">
        <v>292</v>
      </c>
      <c r="E2962" s="31" t="s">
        <v>299</v>
      </c>
      <c r="F2962" s="32">
        <v>97953.01</v>
      </c>
      <c r="G2962" s="33">
        <f t="shared" si="46"/>
        <v>901506246.76999569</v>
      </c>
    </row>
    <row r="2963" spans="1:7" ht="21.6">
      <c r="A2963" s="30">
        <v>69</v>
      </c>
      <c r="B2963" s="30" t="s">
        <v>1031</v>
      </c>
      <c r="C2963" s="30" t="s">
        <v>1018</v>
      </c>
      <c r="D2963" s="30" t="s">
        <v>292</v>
      </c>
      <c r="E2963" s="31" t="s">
        <v>655</v>
      </c>
      <c r="F2963" s="32">
        <v>3044419.5</v>
      </c>
      <c r="G2963" s="33">
        <f t="shared" si="46"/>
        <v>901506246.76999569</v>
      </c>
    </row>
    <row r="2964" spans="1:7" ht="21.6">
      <c r="A2964" s="30">
        <v>69</v>
      </c>
      <c r="B2964" s="30" t="s">
        <v>1031</v>
      </c>
      <c r="C2964" s="30" t="s">
        <v>1018</v>
      </c>
      <c r="D2964" s="30" t="s">
        <v>292</v>
      </c>
      <c r="E2964" s="31" t="s">
        <v>655</v>
      </c>
      <c r="F2964" s="32">
        <v>7247360</v>
      </c>
      <c r="G2964" s="33">
        <f t="shared" si="46"/>
        <v>901506246.76999569</v>
      </c>
    </row>
    <row r="2965" spans="1:7" ht="21.6">
      <c r="A2965" s="30">
        <v>69</v>
      </c>
      <c r="B2965" s="30" t="s">
        <v>1031</v>
      </c>
      <c r="C2965" s="30" t="s">
        <v>1018</v>
      </c>
      <c r="D2965" s="30" t="s">
        <v>292</v>
      </c>
      <c r="E2965" s="31" t="s">
        <v>655</v>
      </c>
      <c r="F2965" s="32">
        <v>231420</v>
      </c>
      <c r="G2965" s="33">
        <f t="shared" si="46"/>
        <v>901506246.76999569</v>
      </c>
    </row>
    <row r="2966" spans="1:7" ht="21.6">
      <c r="A2966" s="30">
        <v>69</v>
      </c>
      <c r="B2966" s="30" t="s">
        <v>1031</v>
      </c>
      <c r="C2966" s="30" t="s">
        <v>1018</v>
      </c>
      <c r="D2966" s="30" t="s">
        <v>292</v>
      </c>
      <c r="E2966" s="31" t="s">
        <v>293</v>
      </c>
      <c r="F2966" s="32">
        <v>279860</v>
      </c>
      <c r="G2966" s="33">
        <f t="shared" si="46"/>
        <v>901506246.76999569</v>
      </c>
    </row>
    <row r="2967" spans="1:7" ht="21.6">
      <c r="A2967" s="30">
        <v>46</v>
      </c>
      <c r="B2967" s="30" t="s">
        <v>1031</v>
      </c>
      <c r="C2967" s="30" t="s">
        <v>963</v>
      </c>
      <c r="D2967" s="30" t="s">
        <v>292</v>
      </c>
      <c r="E2967" s="31" t="s">
        <v>293</v>
      </c>
      <c r="F2967" s="32">
        <v>32315</v>
      </c>
      <c r="G2967" s="33">
        <f t="shared" si="46"/>
        <v>901506246.76999569</v>
      </c>
    </row>
    <row r="2968" spans="1:7" ht="21.6">
      <c r="A2968" s="30">
        <v>69</v>
      </c>
      <c r="B2968" s="30" t="s">
        <v>1031</v>
      </c>
      <c r="C2968" s="30" t="s">
        <v>1018</v>
      </c>
      <c r="D2968" s="30" t="s">
        <v>292</v>
      </c>
      <c r="E2968" s="31" t="s">
        <v>293</v>
      </c>
      <c r="F2968" s="32">
        <v>309545</v>
      </c>
      <c r="G2968" s="33">
        <f t="shared" si="46"/>
        <v>901506246.76999569</v>
      </c>
    </row>
    <row r="2969" spans="1:7" ht="31.8">
      <c r="A2969" s="30">
        <v>67</v>
      </c>
      <c r="B2969" s="30" t="s">
        <v>1031</v>
      </c>
      <c r="C2969" s="30" t="s">
        <v>1032</v>
      </c>
      <c r="D2969" s="30" t="s">
        <v>292</v>
      </c>
      <c r="E2969" s="31" t="s">
        <v>293</v>
      </c>
      <c r="F2969" s="32">
        <v>2085.5</v>
      </c>
      <c r="G2969" s="33">
        <f t="shared" si="46"/>
        <v>901506246.76999569</v>
      </c>
    </row>
    <row r="2970" spans="1:7" ht="21.6">
      <c r="A2970" s="30">
        <v>46</v>
      </c>
      <c r="B2970" s="30" t="s">
        <v>1031</v>
      </c>
      <c r="C2970" s="30" t="s">
        <v>963</v>
      </c>
      <c r="D2970" s="30" t="s">
        <v>292</v>
      </c>
      <c r="E2970" s="31" t="s">
        <v>655</v>
      </c>
      <c r="F2970" s="32">
        <v>64000</v>
      </c>
      <c r="G2970" s="33">
        <f t="shared" si="46"/>
        <v>901506246.76999569</v>
      </c>
    </row>
    <row r="2971" spans="1:7" ht="21.6">
      <c r="A2971" s="30">
        <v>69</v>
      </c>
      <c r="B2971" s="30" t="s">
        <v>1031</v>
      </c>
      <c r="C2971" s="30" t="s">
        <v>1018</v>
      </c>
      <c r="D2971" s="30" t="s">
        <v>292</v>
      </c>
      <c r="E2971" s="31" t="s">
        <v>293</v>
      </c>
      <c r="F2971" s="32">
        <v>275030</v>
      </c>
      <c r="G2971" s="33">
        <f t="shared" si="46"/>
        <v>901506246.76999569</v>
      </c>
    </row>
    <row r="2972" spans="1:7" ht="31.8">
      <c r="A2972" s="30">
        <v>29</v>
      </c>
      <c r="B2972" s="30" t="s">
        <v>1031</v>
      </c>
      <c r="C2972" s="30" t="s">
        <v>967</v>
      </c>
      <c r="D2972" s="30" t="s">
        <v>292</v>
      </c>
      <c r="E2972" s="34" t="s">
        <v>655</v>
      </c>
      <c r="F2972" s="32">
        <v>240000</v>
      </c>
      <c r="G2972" s="33">
        <f t="shared" si="46"/>
        <v>901506246.76999569</v>
      </c>
    </row>
    <row r="2973" spans="1:7" ht="31.8">
      <c r="A2973" s="30">
        <v>29</v>
      </c>
      <c r="B2973" s="30" t="s">
        <v>1031</v>
      </c>
      <c r="C2973" s="30" t="s">
        <v>967</v>
      </c>
      <c r="D2973" s="30" t="s">
        <v>292</v>
      </c>
      <c r="E2973" s="31" t="s">
        <v>293</v>
      </c>
      <c r="F2973" s="32">
        <v>297600</v>
      </c>
      <c r="G2973" s="33">
        <f t="shared" si="46"/>
        <v>901506246.76999569</v>
      </c>
    </row>
    <row r="2974" spans="1:7" ht="21.6">
      <c r="A2974" s="30">
        <v>69</v>
      </c>
      <c r="B2974" s="30" t="s">
        <v>1031</v>
      </c>
      <c r="C2974" s="30" t="s">
        <v>1018</v>
      </c>
      <c r="D2974" s="30" t="s">
        <v>292</v>
      </c>
      <c r="E2974" s="31" t="s">
        <v>293</v>
      </c>
      <c r="F2974" s="32">
        <v>118790</v>
      </c>
      <c r="G2974" s="33">
        <f t="shared" si="46"/>
        <v>901506246.76999569</v>
      </c>
    </row>
    <row r="2975" spans="1:7" ht="31.8">
      <c r="A2975" s="30">
        <v>29</v>
      </c>
      <c r="B2975" s="30" t="s">
        <v>1031</v>
      </c>
      <c r="C2975" s="30" t="s">
        <v>967</v>
      </c>
      <c r="D2975" s="30" t="s">
        <v>292</v>
      </c>
      <c r="E2975" s="31" t="s">
        <v>655</v>
      </c>
      <c r="F2975" s="30">
        <v>207000</v>
      </c>
      <c r="G2975" s="33">
        <f t="shared" si="46"/>
        <v>901506246.76999569</v>
      </c>
    </row>
    <row r="2976" spans="1:7" ht="31.8">
      <c r="A2976" s="30">
        <v>29</v>
      </c>
      <c r="B2976" s="30" t="s">
        <v>1031</v>
      </c>
      <c r="C2976" s="30" t="s">
        <v>967</v>
      </c>
      <c r="D2976" s="30" t="s">
        <v>292</v>
      </c>
      <c r="E2976" s="31" t="s">
        <v>293</v>
      </c>
      <c r="F2976" s="30">
        <v>72000</v>
      </c>
      <c r="G2976" s="33">
        <f t="shared" si="46"/>
        <v>901506246.76999569</v>
      </c>
    </row>
    <row r="2977" spans="1:7" ht="31.8">
      <c r="A2977" s="30">
        <v>29</v>
      </c>
      <c r="B2977" s="30" t="s">
        <v>1031</v>
      </c>
      <c r="C2977" s="30" t="s">
        <v>967</v>
      </c>
      <c r="D2977" s="30" t="s">
        <v>292</v>
      </c>
      <c r="E2977" s="31" t="s">
        <v>655</v>
      </c>
      <c r="F2977" s="30">
        <v>348000</v>
      </c>
      <c r="G2977" s="33">
        <f t="shared" si="46"/>
        <v>901506246.76999569</v>
      </c>
    </row>
    <row r="2978" spans="1:7" ht="31.8">
      <c r="A2978" s="30">
        <v>29</v>
      </c>
      <c r="B2978" s="30" t="s">
        <v>1031</v>
      </c>
      <c r="C2978" s="30" t="s">
        <v>967</v>
      </c>
      <c r="D2978" s="30" t="s">
        <v>292</v>
      </c>
      <c r="E2978" s="31" t="s">
        <v>655</v>
      </c>
      <c r="F2978" s="32">
        <v>96000</v>
      </c>
      <c r="G2978" s="33">
        <f t="shared" si="46"/>
        <v>901506246.76999569</v>
      </c>
    </row>
    <row r="2979" spans="1:7" ht="31.8">
      <c r="A2979" s="30">
        <v>29</v>
      </c>
      <c r="B2979" s="30" t="s">
        <v>1031</v>
      </c>
      <c r="C2979" s="30" t="s">
        <v>967</v>
      </c>
      <c r="D2979" s="30" t="s">
        <v>292</v>
      </c>
      <c r="E2979" s="34" t="s">
        <v>293</v>
      </c>
      <c r="F2979" s="32">
        <v>144600</v>
      </c>
      <c r="G2979" s="33">
        <f t="shared" si="46"/>
        <v>901506246.76999569</v>
      </c>
    </row>
    <row r="2980" spans="1:7" ht="31.8">
      <c r="A2980" s="30">
        <v>29</v>
      </c>
      <c r="B2980" s="30" t="s">
        <v>1031</v>
      </c>
      <c r="C2980" s="30" t="s">
        <v>967</v>
      </c>
      <c r="D2980" s="30" t="s">
        <v>292</v>
      </c>
      <c r="E2980" s="34" t="s">
        <v>655</v>
      </c>
      <c r="F2980" s="32">
        <v>228000</v>
      </c>
      <c r="G2980" s="33">
        <f t="shared" si="46"/>
        <v>901506246.76999569</v>
      </c>
    </row>
    <row r="2981" spans="1:7" ht="31.8">
      <c r="A2981" s="30">
        <v>29</v>
      </c>
      <c r="B2981" s="30" t="s">
        <v>1031</v>
      </c>
      <c r="C2981" s="30" t="s">
        <v>967</v>
      </c>
      <c r="D2981" s="30" t="s">
        <v>292</v>
      </c>
      <c r="E2981" s="34" t="s">
        <v>293</v>
      </c>
      <c r="F2981" s="32">
        <v>421200</v>
      </c>
      <c r="G2981" s="33">
        <f t="shared" si="46"/>
        <v>901506246.76999569</v>
      </c>
    </row>
    <row r="2982" spans="1:7" ht="31.8">
      <c r="A2982" s="30">
        <v>29</v>
      </c>
      <c r="B2982" s="30" t="s">
        <v>1031</v>
      </c>
      <c r="C2982" s="30" t="s">
        <v>967</v>
      </c>
      <c r="D2982" s="30" t="s">
        <v>292</v>
      </c>
      <c r="E2982" s="31" t="s">
        <v>293</v>
      </c>
      <c r="F2982" s="32">
        <v>156000</v>
      </c>
      <c r="G2982" s="33">
        <f t="shared" si="46"/>
        <v>901506246.76999569</v>
      </c>
    </row>
    <row r="2983" spans="1:7" ht="31.8">
      <c r="A2983" s="30">
        <v>29</v>
      </c>
      <c r="B2983" s="30" t="s">
        <v>1031</v>
      </c>
      <c r="C2983" s="30" t="s">
        <v>967</v>
      </c>
      <c r="D2983" s="30" t="s">
        <v>292</v>
      </c>
      <c r="E2983" s="34" t="s">
        <v>655</v>
      </c>
      <c r="F2983" s="32">
        <v>48000</v>
      </c>
      <c r="G2983" s="33">
        <f t="shared" si="46"/>
        <v>901506246.76999569</v>
      </c>
    </row>
    <row r="2984" spans="1:7" ht="21.6">
      <c r="A2984" s="30">
        <v>66</v>
      </c>
      <c r="B2984" s="30" t="s">
        <v>1031</v>
      </c>
      <c r="C2984" s="30" t="s">
        <v>1033</v>
      </c>
      <c r="D2984" s="30" t="s">
        <v>292</v>
      </c>
      <c r="E2984" s="31" t="s">
        <v>655</v>
      </c>
      <c r="F2984" s="32">
        <v>10568500</v>
      </c>
      <c r="G2984" s="33">
        <f t="shared" si="46"/>
        <v>901506246.76999569</v>
      </c>
    </row>
    <row r="2985" spans="1:7" ht="31.8">
      <c r="A2985" s="30">
        <v>29</v>
      </c>
      <c r="B2985" s="30" t="s">
        <v>1031</v>
      </c>
      <c r="C2985" s="30" t="s">
        <v>967</v>
      </c>
      <c r="D2985" s="30" t="s">
        <v>292</v>
      </c>
      <c r="E2985" s="31" t="s">
        <v>655</v>
      </c>
      <c r="F2985" s="32">
        <v>150000</v>
      </c>
      <c r="G2985" s="33">
        <f t="shared" si="46"/>
        <v>901506246.76999569</v>
      </c>
    </row>
    <row r="2986" spans="1:7" ht="31.8">
      <c r="A2986" s="30">
        <v>29</v>
      </c>
      <c r="B2986" s="30" t="s">
        <v>1031</v>
      </c>
      <c r="C2986" s="30" t="s">
        <v>967</v>
      </c>
      <c r="D2986" s="30" t="s">
        <v>292</v>
      </c>
      <c r="E2986" s="31" t="s">
        <v>293</v>
      </c>
      <c r="F2986" s="32">
        <v>42437.15</v>
      </c>
      <c r="G2986" s="33">
        <f t="shared" si="46"/>
        <v>901506246.76999569</v>
      </c>
    </row>
    <row r="2987" spans="1:7" ht="21.6">
      <c r="A2987" s="30">
        <v>45</v>
      </c>
      <c r="B2987" s="30" t="s">
        <v>1031</v>
      </c>
      <c r="C2987" s="30" t="s">
        <v>95</v>
      </c>
      <c r="D2987" s="30" t="s">
        <v>292</v>
      </c>
      <c r="E2987" s="31" t="s">
        <v>293</v>
      </c>
      <c r="F2987" s="30">
        <v>4240</v>
      </c>
      <c r="G2987" s="33">
        <f t="shared" si="46"/>
        <v>901506246.76999569</v>
      </c>
    </row>
    <row r="2988" spans="1:7" ht="21.6">
      <c r="A2988" s="30">
        <v>46</v>
      </c>
      <c r="B2988" s="30" t="s">
        <v>1031</v>
      </c>
      <c r="C2988" s="30" t="s">
        <v>963</v>
      </c>
      <c r="D2988" s="30" t="s">
        <v>292</v>
      </c>
      <c r="E2988" s="31" t="s">
        <v>293</v>
      </c>
      <c r="F2988" s="32">
        <v>10632</v>
      </c>
      <c r="G2988" s="33">
        <f t="shared" si="46"/>
        <v>901506246.76999569</v>
      </c>
    </row>
    <row r="2989" spans="1:7" ht="31.8">
      <c r="A2989" s="30">
        <v>29</v>
      </c>
      <c r="B2989" s="30" t="s">
        <v>1031</v>
      </c>
      <c r="C2989" s="30" t="s">
        <v>967</v>
      </c>
      <c r="D2989" s="30" t="s">
        <v>292</v>
      </c>
      <c r="E2989" s="31" t="s">
        <v>655</v>
      </c>
      <c r="F2989" s="32">
        <v>48000</v>
      </c>
      <c r="G2989" s="33">
        <f t="shared" si="46"/>
        <v>901506246.76999569</v>
      </c>
    </row>
    <row r="2990" spans="1:7" ht="31.8">
      <c r="A2990" s="30">
        <v>29</v>
      </c>
      <c r="B2990" s="30" t="s">
        <v>1031</v>
      </c>
      <c r="C2990" s="30" t="s">
        <v>967</v>
      </c>
      <c r="D2990" s="30" t="s">
        <v>292</v>
      </c>
      <c r="E2990" s="31" t="s">
        <v>293</v>
      </c>
      <c r="F2990" s="32">
        <v>-179400</v>
      </c>
      <c r="G2990" s="33">
        <f t="shared" si="46"/>
        <v>901506246.76999569</v>
      </c>
    </row>
    <row r="2991" spans="1:7" ht="21.6">
      <c r="A2991" s="30">
        <v>26</v>
      </c>
      <c r="B2991" s="30" t="s">
        <v>1031</v>
      </c>
      <c r="C2991" s="30" t="s">
        <v>961</v>
      </c>
      <c r="D2991" s="30" t="s">
        <v>292</v>
      </c>
      <c r="E2991" s="31" t="s">
        <v>293</v>
      </c>
      <c r="F2991" s="32">
        <v>305900</v>
      </c>
      <c r="G2991" s="33">
        <f t="shared" si="46"/>
        <v>901506246.76999569</v>
      </c>
    </row>
    <row r="2992" spans="1:7" ht="21.6">
      <c r="A2992" s="30">
        <v>26</v>
      </c>
      <c r="B2992" s="30" t="s">
        <v>1031</v>
      </c>
      <c r="C2992" s="30" t="s">
        <v>961</v>
      </c>
      <c r="D2992" s="30" t="s">
        <v>292</v>
      </c>
      <c r="E2992" s="31" t="s">
        <v>655</v>
      </c>
      <c r="F2992" s="32">
        <v>262500</v>
      </c>
      <c r="G2992" s="33">
        <f t="shared" si="46"/>
        <v>901506246.76999569</v>
      </c>
    </row>
    <row r="2993" spans="1:7" ht="21.6">
      <c r="A2993" s="30">
        <v>26</v>
      </c>
      <c r="B2993" s="30" t="s">
        <v>1031</v>
      </c>
      <c r="C2993" s="30" t="s">
        <v>961</v>
      </c>
      <c r="D2993" s="30" t="s">
        <v>292</v>
      </c>
      <c r="E2993" s="31" t="s">
        <v>655</v>
      </c>
      <c r="F2993" s="32">
        <v>32254991.149999999</v>
      </c>
      <c r="G2993" s="33">
        <f t="shared" si="46"/>
        <v>901506246.76999569</v>
      </c>
    </row>
    <row r="2994" spans="1:7" ht="21.6">
      <c r="A2994" s="30">
        <v>26</v>
      </c>
      <c r="B2994" s="30" t="s">
        <v>1031</v>
      </c>
      <c r="C2994" s="30" t="s">
        <v>961</v>
      </c>
      <c r="D2994" s="30" t="s">
        <v>292</v>
      </c>
      <c r="E2994" s="31" t="s">
        <v>655</v>
      </c>
      <c r="F2994" s="32">
        <v>277500</v>
      </c>
      <c r="G2994" s="33">
        <f t="shared" si="46"/>
        <v>901506246.76999569</v>
      </c>
    </row>
    <row r="2995" spans="1:7" ht="31.8">
      <c r="A2995" s="30">
        <v>33</v>
      </c>
      <c r="B2995" s="30" t="s">
        <v>1031</v>
      </c>
      <c r="C2995" s="30" t="s">
        <v>992</v>
      </c>
      <c r="D2995" s="30" t="s">
        <v>292</v>
      </c>
      <c r="E2995" s="34" t="s">
        <v>293</v>
      </c>
      <c r="F2995" s="30">
        <v>396000</v>
      </c>
      <c r="G2995" s="33">
        <f t="shared" si="46"/>
        <v>901506246.76999569</v>
      </c>
    </row>
    <row r="2996" spans="1:7" ht="31.8">
      <c r="A2996" s="30">
        <v>32</v>
      </c>
      <c r="B2996" s="30" t="s">
        <v>1031</v>
      </c>
      <c r="C2996" s="30" t="s">
        <v>991</v>
      </c>
      <c r="D2996" s="30" t="s">
        <v>292</v>
      </c>
      <c r="E2996" s="31" t="s">
        <v>293</v>
      </c>
      <c r="F2996" s="30">
        <v>815920</v>
      </c>
      <c r="G2996" s="33">
        <f t="shared" si="46"/>
        <v>901506246.76999569</v>
      </c>
    </row>
    <row r="2997" spans="1:7" ht="21.6">
      <c r="A2997" s="30">
        <v>26</v>
      </c>
      <c r="B2997" s="30" t="s">
        <v>1031</v>
      </c>
      <c r="C2997" s="30" t="s">
        <v>961</v>
      </c>
      <c r="D2997" s="30" t="s">
        <v>292</v>
      </c>
      <c r="E2997" s="31" t="s">
        <v>655</v>
      </c>
      <c r="F2997" s="32">
        <v>277500</v>
      </c>
      <c r="G2997" s="33">
        <f t="shared" si="46"/>
        <v>901506246.76999569</v>
      </c>
    </row>
    <row r="2998" spans="1:7" ht="21.6">
      <c r="A2998" s="30">
        <v>26</v>
      </c>
      <c r="B2998" s="30" t="s">
        <v>1031</v>
      </c>
      <c r="C2998" s="30" t="s">
        <v>961</v>
      </c>
      <c r="D2998" s="30" t="s">
        <v>292</v>
      </c>
      <c r="E2998" s="31" t="s">
        <v>655</v>
      </c>
      <c r="F2998" s="32">
        <v>4329110</v>
      </c>
      <c r="G2998" s="33">
        <f t="shared" si="46"/>
        <v>901506246.76999569</v>
      </c>
    </row>
    <row r="2999" spans="1:7" ht="21.6">
      <c r="A2999" s="30">
        <v>26</v>
      </c>
      <c r="B2999" s="30" t="s">
        <v>1031</v>
      </c>
      <c r="C2999" s="30" t="s">
        <v>961</v>
      </c>
      <c r="D2999" s="30" t="s">
        <v>292</v>
      </c>
      <c r="E2999" s="31" t="s">
        <v>655</v>
      </c>
      <c r="F2999" s="32">
        <v>135000</v>
      </c>
      <c r="G2999" s="33">
        <f t="shared" si="46"/>
        <v>901506246.76999569</v>
      </c>
    </row>
    <row r="3000" spans="1:7" ht="31.8">
      <c r="A3000" s="30">
        <v>33</v>
      </c>
      <c r="B3000" s="30" t="s">
        <v>1031</v>
      </c>
      <c r="C3000" s="30" t="s">
        <v>992</v>
      </c>
      <c r="D3000" s="30" t="s">
        <v>292</v>
      </c>
      <c r="E3000" s="31" t="s">
        <v>293</v>
      </c>
      <c r="F3000" s="32">
        <v>3384000</v>
      </c>
      <c r="G3000" s="33">
        <f t="shared" si="46"/>
        <v>901506246.76999569</v>
      </c>
    </row>
    <row r="3001" spans="1:7" ht="31.8">
      <c r="A3001" s="30">
        <v>33</v>
      </c>
      <c r="B3001" s="30" t="s">
        <v>1031</v>
      </c>
      <c r="C3001" s="30" t="s">
        <v>992</v>
      </c>
      <c r="D3001" s="30" t="s">
        <v>292</v>
      </c>
      <c r="E3001" s="31" t="s">
        <v>302</v>
      </c>
      <c r="F3001" s="32">
        <v>24992000</v>
      </c>
      <c r="G3001" s="33">
        <f t="shared" si="46"/>
        <v>901506246.76999569</v>
      </c>
    </row>
    <row r="3002" spans="1:7" ht="21.6">
      <c r="A3002" s="30">
        <v>26</v>
      </c>
      <c r="B3002" s="30" t="s">
        <v>1031</v>
      </c>
      <c r="C3002" s="30" t="s">
        <v>961</v>
      </c>
      <c r="D3002" s="30" t="s">
        <v>292</v>
      </c>
      <c r="E3002" s="31" t="s">
        <v>655</v>
      </c>
      <c r="F3002" s="32">
        <v>112500</v>
      </c>
      <c r="G3002" s="33">
        <f t="shared" si="46"/>
        <v>901506246.76999569</v>
      </c>
    </row>
    <row r="3003" spans="1:7" ht="31.8">
      <c r="A3003" s="30">
        <v>76</v>
      </c>
      <c r="B3003" s="30" t="s">
        <v>1031</v>
      </c>
      <c r="C3003" s="30" t="s">
        <v>993</v>
      </c>
      <c r="D3003" s="30" t="s">
        <v>292</v>
      </c>
      <c r="E3003" s="31" t="s">
        <v>293</v>
      </c>
      <c r="F3003" s="32">
        <v>315000</v>
      </c>
      <c r="G3003" s="33">
        <f t="shared" si="46"/>
        <v>901506246.76999569</v>
      </c>
    </row>
    <row r="3004" spans="1:7" ht="31.8">
      <c r="A3004" s="30">
        <v>33</v>
      </c>
      <c r="B3004" s="30" t="s">
        <v>1031</v>
      </c>
      <c r="C3004" s="30" t="s">
        <v>992</v>
      </c>
      <c r="D3004" s="30" t="s">
        <v>292</v>
      </c>
      <c r="E3004" s="31" t="s">
        <v>293</v>
      </c>
      <c r="F3004" s="32">
        <v>13702250</v>
      </c>
      <c r="G3004" s="33">
        <f t="shared" si="46"/>
        <v>901506246.76999569</v>
      </c>
    </row>
    <row r="3005" spans="1:7" ht="31.8">
      <c r="A3005" s="30">
        <v>33</v>
      </c>
      <c r="B3005" s="30" t="s">
        <v>1031</v>
      </c>
      <c r="C3005" s="30" t="s">
        <v>992</v>
      </c>
      <c r="D3005" s="30" t="s">
        <v>292</v>
      </c>
      <c r="E3005" s="34" t="s">
        <v>293</v>
      </c>
      <c r="F3005" s="32">
        <v>3283650</v>
      </c>
      <c r="G3005" s="33">
        <f t="shared" si="46"/>
        <v>901506246.76999569</v>
      </c>
    </row>
    <row r="3006" spans="1:7" ht="31.8">
      <c r="A3006" s="30">
        <v>76</v>
      </c>
      <c r="B3006" s="30" t="s">
        <v>1031</v>
      </c>
      <c r="C3006" s="30" t="s">
        <v>993</v>
      </c>
      <c r="D3006" s="30" t="s">
        <v>292</v>
      </c>
      <c r="E3006" s="34" t="s">
        <v>293</v>
      </c>
      <c r="F3006" s="32">
        <v>2124270</v>
      </c>
      <c r="G3006" s="33">
        <f t="shared" si="46"/>
        <v>901506246.76999569</v>
      </c>
    </row>
    <row r="3007" spans="1:7" ht="31.8">
      <c r="A3007" s="30">
        <v>27</v>
      </c>
      <c r="B3007" s="30" t="s">
        <v>1031</v>
      </c>
      <c r="C3007" s="30" t="s">
        <v>962</v>
      </c>
      <c r="D3007" s="30" t="s">
        <v>292</v>
      </c>
      <c r="E3007" s="34" t="s">
        <v>293</v>
      </c>
      <c r="F3007" s="32">
        <v>2775269.75</v>
      </c>
      <c r="G3007" s="33">
        <f t="shared" si="46"/>
        <v>901506246.76999569</v>
      </c>
    </row>
    <row r="3008" spans="1:7" ht="31.8">
      <c r="A3008" s="30">
        <v>76</v>
      </c>
      <c r="B3008" s="30" t="s">
        <v>1031</v>
      </c>
      <c r="C3008" s="30" t="s">
        <v>993</v>
      </c>
      <c r="D3008" s="30" t="s">
        <v>292</v>
      </c>
      <c r="E3008" s="34" t="s">
        <v>302</v>
      </c>
      <c r="F3008" s="32">
        <v>40221250</v>
      </c>
      <c r="G3008" s="33">
        <f t="shared" si="46"/>
        <v>901506246.76999569</v>
      </c>
    </row>
    <row r="3009" spans="1:7" ht="31.8">
      <c r="A3009" s="30">
        <v>33</v>
      </c>
      <c r="B3009" s="30" t="s">
        <v>1031</v>
      </c>
      <c r="C3009" s="30" t="s">
        <v>992</v>
      </c>
      <c r="D3009" s="30" t="s">
        <v>292</v>
      </c>
      <c r="E3009" s="31" t="s">
        <v>293</v>
      </c>
      <c r="F3009" s="30">
        <v>14829750</v>
      </c>
      <c r="G3009" s="33">
        <f t="shared" si="46"/>
        <v>901506246.76999569</v>
      </c>
    </row>
    <row r="3010" spans="1:7" ht="21.6">
      <c r="A3010" s="30">
        <v>26</v>
      </c>
      <c r="B3010" s="30" t="s">
        <v>1031</v>
      </c>
      <c r="C3010" s="30" t="s">
        <v>961</v>
      </c>
      <c r="D3010" s="30" t="s">
        <v>292</v>
      </c>
      <c r="E3010" s="31" t="s">
        <v>655</v>
      </c>
      <c r="F3010" s="32">
        <v>247500</v>
      </c>
      <c r="G3010" s="33">
        <f t="shared" si="46"/>
        <v>901506246.76999569</v>
      </c>
    </row>
    <row r="3011" spans="1:7" ht="31.8">
      <c r="A3011" s="30">
        <v>76</v>
      </c>
      <c r="B3011" s="30" t="s">
        <v>1031</v>
      </c>
      <c r="C3011" s="30" t="s">
        <v>993</v>
      </c>
      <c r="D3011" s="30" t="s">
        <v>292</v>
      </c>
      <c r="E3011" s="31" t="s">
        <v>302</v>
      </c>
      <c r="F3011" s="32">
        <v>5040750</v>
      </c>
      <c r="G3011" s="33">
        <f t="shared" ref="G3011:G3074" si="47">SUM($F$2:$F$100000)</f>
        <v>901506246.76999569</v>
      </c>
    </row>
    <row r="3012" spans="1:7" ht="31.8">
      <c r="A3012" s="30">
        <v>76</v>
      </c>
      <c r="B3012" s="30" t="s">
        <v>1031</v>
      </c>
      <c r="C3012" s="30" t="s">
        <v>993</v>
      </c>
      <c r="D3012" s="30" t="s">
        <v>292</v>
      </c>
      <c r="E3012" s="31" t="s">
        <v>293</v>
      </c>
      <c r="F3012" s="32">
        <v>1521900</v>
      </c>
      <c r="G3012" s="33">
        <f t="shared" si="47"/>
        <v>901506246.76999569</v>
      </c>
    </row>
    <row r="3013" spans="1:7" ht="31.8">
      <c r="A3013" s="30">
        <v>33</v>
      </c>
      <c r="B3013" s="30" t="s">
        <v>1031</v>
      </c>
      <c r="C3013" s="30" t="s">
        <v>992</v>
      </c>
      <c r="D3013" s="30" t="s">
        <v>292</v>
      </c>
      <c r="E3013" s="31" t="s">
        <v>293</v>
      </c>
      <c r="F3013" s="30">
        <v>878040</v>
      </c>
      <c r="G3013" s="33">
        <f t="shared" si="47"/>
        <v>901506246.76999569</v>
      </c>
    </row>
    <row r="3014" spans="1:7" ht="21.6">
      <c r="A3014" s="30">
        <v>26</v>
      </c>
      <c r="B3014" s="30" t="s">
        <v>1031</v>
      </c>
      <c r="C3014" s="30" t="s">
        <v>961</v>
      </c>
      <c r="D3014" s="30" t="s">
        <v>292</v>
      </c>
      <c r="E3014" s="31" t="s">
        <v>655</v>
      </c>
      <c r="F3014" s="32">
        <v>247500</v>
      </c>
      <c r="G3014" s="33">
        <f t="shared" si="47"/>
        <v>901506246.76999569</v>
      </c>
    </row>
    <row r="3015" spans="1:7" ht="31.8">
      <c r="A3015" s="30">
        <v>29</v>
      </c>
      <c r="B3015" s="30" t="s">
        <v>1031</v>
      </c>
      <c r="C3015" s="30" t="s">
        <v>967</v>
      </c>
      <c r="D3015" s="30" t="s">
        <v>292</v>
      </c>
      <c r="E3015" s="31" t="s">
        <v>655</v>
      </c>
      <c r="F3015" s="32">
        <v>24000</v>
      </c>
      <c r="G3015" s="33">
        <f t="shared" si="47"/>
        <v>901506246.76999569</v>
      </c>
    </row>
    <row r="3016" spans="1:7" ht="31.8">
      <c r="A3016" s="30">
        <v>32</v>
      </c>
      <c r="B3016" s="30" t="s">
        <v>1031</v>
      </c>
      <c r="C3016" s="30" t="s">
        <v>991</v>
      </c>
      <c r="D3016" s="30" t="s">
        <v>292</v>
      </c>
      <c r="E3016" s="31" t="s">
        <v>293</v>
      </c>
      <c r="F3016" s="32">
        <v>139600</v>
      </c>
      <c r="G3016" s="33">
        <f t="shared" si="47"/>
        <v>901506246.76999569</v>
      </c>
    </row>
    <row r="3017" spans="1:7" ht="31.8">
      <c r="A3017" s="30">
        <v>38</v>
      </c>
      <c r="B3017" s="30" t="s">
        <v>1031</v>
      </c>
      <c r="C3017" s="30" t="s">
        <v>40</v>
      </c>
      <c r="D3017" s="30" t="s">
        <v>292</v>
      </c>
      <c r="E3017" s="31" t="s">
        <v>293</v>
      </c>
      <c r="F3017" s="32">
        <v>135000</v>
      </c>
      <c r="G3017" s="33">
        <f t="shared" si="47"/>
        <v>901506246.76999569</v>
      </c>
    </row>
    <row r="3018" spans="1:7" ht="31.8">
      <c r="A3018" s="30">
        <v>76</v>
      </c>
      <c r="B3018" s="30" t="s">
        <v>1031</v>
      </c>
      <c r="C3018" s="30" t="s">
        <v>993</v>
      </c>
      <c r="D3018" s="30" t="s">
        <v>292</v>
      </c>
      <c r="E3018" s="31" t="s">
        <v>293</v>
      </c>
      <c r="F3018" s="32">
        <v>214020</v>
      </c>
      <c r="G3018" s="33">
        <f t="shared" si="47"/>
        <v>901506246.76999569</v>
      </c>
    </row>
    <row r="3019" spans="1:7" ht="31.8">
      <c r="A3019" s="30">
        <v>38</v>
      </c>
      <c r="B3019" s="30" t="s">
        <v>1031</v>
      </c>
      <c r="C3019" s="30" t="s">
        <v>40</v>
      </c>
      <c r="D3019" s="30" t="s">
        <v>292</v>
      </c>
      <c r="E3019" s="31" t="s">
        <v>293</v>
      </c>
      <c r="F3019" s="32">
        <v>1762830</v>
      </c>
      <c r="G3019" s="33">
        <f t="shared" si="47"/>
        <v>901506246.76999569</v>
      </c>
    </row>
    <row r="3020" spans="1:7" ht="31.8">
      <c r="A3020" s="30">
        <v>38</v>
      </c>
      <c r="B3020" s="30" t="s">
        <v>1031</v>
      </c>
      <c r="C3020" s="30" t="s">
        <v>40</v>
      </c>
      <c r="D3020" s="30" t="s">
        <v>292</v>
      </c>
      <c r="E3020" s="31" t="s">
        <v>302</v>
      </c>
      <c r="F3020" s="32">
        <v>14215750</v>
      </c>
      <c r="G3020" s="33">
        <f t="shared" si="47"/>
        <v>901506246.76999569</v>
      </c>
    </row>
    <row r="3021" spans="1:7" ht="21.6">
      <c r="A3021" s="30">
        <v>26</v>
      </c>
      <c r="B3021" s="30" t="s">
        <v>1031</v>
      </c>
      <c r="C3021" s="30" t="s">
        <v>961</v>
      </c>
      <c r="D3021" s="30" t="s">
        <v>292</v>
      </c>
      <c r="E3021" s="31" t="s">
        <v>655</v>
      </c>
      <c r="F3021" s="32">
        <v>112500</v>
      </c>
      <c r="G3021" s="33">
        <f t="shared" si="47"/>
        <v>901506246.76999569</v>
      </c>
    </row>
    <row r="3022" spans="1:7" ht="31.8">
      <c r="A3022" s="30">
        <v>76</v>
      </c>
      <c r="B3022" s="30" t="s">
        <v>1031</v>
      </c>
      <c r="C3022" s="30" t="s">
        <v>993</v>
      </c>
      <c r="D3022" s="30" t="s">
        <v>292</v>
      </c>
      <c r="E3022" s="31" t="s">
        <v>293</v>
      </c>
      <c r="F3022" s="30">
        <v>164250</v>
      </c>
      <c r="G3022" s="33">
        <f t="shared" si="47"/>
        <v>901506246.76999569</v>
      </c>
    </row>
    <row r="3023" spans="1:7" ht="31.8">
      <c r="A3023" s="30">
        <v>38</v>
      </c>
      <c r="B3023" s="30" t="s">
        <v>1031</v>
      </c>
      <c r="C3023" s="30" t="s">
        <v>40</v>
      </c>
      <c r="D3023" s="30" t="s">
        <v>292</v>
      </c>
      <c r="E3023" s="31" t="s">
        <v>293</v>
      </c>
      <c r="F3023" s="30">
        <v>2561850</v>
      </c>
      <c r="G3023" s="33">
        <f t="shared" si="47"/>
        <v>901506246.76999569</v>
      </c>
    </row>
    <row r="3024" spans="1:7" ht="31.8">
      <c r="A3024" s="30">
        <v>38</v>
      </c>
      <c r="B3024" s="30" t="s">
        <v>1031</v>
      </c>
      <c r="C3024" s="30" t="s">
        <v>40</v>
      </c>
      <c r="D3024" s="30" t="s">
        <v>292</v>
      </c>
      <c r="E3024" s="31" t="s">
        <v>302</v>
      </c>
      <c r="F3024" s="30">
        <v>23008125</v>
      </c>
      <c r="G3024" s="33">
        <f t="shared" si="47"/>
        <v>901506246.76999569</v>
      </c>
    </row>
    <row r="3025" spans="1:7" ht="31.8">
      <c r="A3025" s="30">
        <v>76</v>
      </c>
      <c r="B3025" s="30" t="s">
        <v>1031</v>
      </c>
      <c r="C3025" s="30" t="s">
        <v>993</v>
      </c>
      <c r="D3025" s="30" t="s">
        <v>292</v>
      </c>
      <c r="E3025" s="31" t="s">
        <v>302</v>
      </c>
      <c r="F3025" s="32">
        <v>2012000</v>
      </c>
      <c r="G3025" s="33">
        <f t="shared" si="47"/>
        <v>901506246.76999569</v>
      </c>
    </row>
    <row r="3026" spans="1:7" ht="31.8">
      <c r="A3026" s="30">
        <v>27</v>
      </c>
      <c r="B3026" s="30" t="s">
        <v>1031</v>
      </c>
      <c r="C3026" s="30" t="s">
        <v>962</v>
      </c>
      <c r="D3026" s="30" t="s">
        <v>292</v>
      </c>
      <c r="E3026" s="31" t="s">
        <v>302</v>
      </c>
      <c r="F3026" s="32">
        <v>63000</v>
      </c>
      <c r="G3026" s="33">
        <f t="shared" si="47"/>
        <v>901506246.76999569</v>
      </c>
    </row>
    <row r="3027" spans="1:7" ht="31.8">
      <c r="A3027" s="30">
        <v>27</v>
      </c>
      <c r="B3027" s="30" t="s">
        <v>1031</v>
      </c>
      <c r="C3027" s="30" t="s">
        <v>962</v>
      </c>
      <c r="D3027" s="30" t="s">
        <v>292</v>
      </c>
      <c r="E3027" s="31" t="s">
        <v>293</v>
      </c>
      <c r="F3027" s="32">
        <v>6350750</v>
      </c>
      <c r="G3027" s="33">
        <f t="shared" si="47"/>
        <v>901506246.76999569</v>
      </c>
    </row>
    <row r="3028" spans="1:7" ht="31.8">
      <c r="A3028" s="30">
        <v>27</v>
      </c>
      <c r="B3028" s="30" t="s">
        <v>1031</v>
      </c>
      <c r="C3028" s="30" t="s">
        <v>962</v>
      </c>
      <c r="D3028" s="30" t="s">
        <v>292</v>
      </c>
      <c r="E3028" s="31" t="s">
        <v>299</v>
      </c>
      <c r="F3028" s="32">
        <v>7525</v>
      </c>
      <c r="G3028" s="33">
        <f t="shared" si="47"/>
        <v>901506246.76999569</v>
      </c>
    </row>
    <row r="3029" spans="1:7" ht="21.6">
      <c r="A3029" s="30">
        <v>26</v>
      </c>
      <c r="B3029" s="30" t="s">
        <v>1031</v>
      </c>
      <c r="C3029" s="30" t="s">
        <v>961</v>
      </c>
      <c r="D3029" s="30" t="s">
        <v>292</v>
      </c>
      <c r="E3029" s="31" t="s">
        <v>655</v>
      </c>
      <c r="F3029" s="32">
        <v>157500</v>
      </c>
      <c r="G3029" s="33">
        <f t="shared" si="47"/>
        <v>901506246.76999569</v>
      </c>
    </row>
    <row r="3030" spans="1:7" ht="31.8">
      <c r="A3030" s="30">
        <v>38</v>
      </c>
      <c r="B3030" s="30" t="s">
        <v>1031</v>
      </c>
      <c r="C3030" s="30" t="s">
        <v>40</v>
      </c>
      <c r="D3030" s="30" t="s">
        <v>292</v>
      </c>
      <c r="E3030" s="31" t="s">
        <v>293</v>
      </c>
      <c r="F3030" s="32">
        <v>3214875</v>
      </c>
      <c r="G3030" s="33">
        <f t="shared" si="47"/>
        <v>901506246.76999569</v>
      </c>
    </row>
    <row r="3031" spans="1:7" ht="31.8">
      <c r="A3031" s="30">
        <v>38</v>
      </c>
      <c r="B3031" s="30" t="s">
        <v>1031</v>
      </c>
      <c r="C3031" s="30" t="s">
        <v>40</v>
      </c>
      <c r="D3031" s="30" t="s">
        <v>292</v>
      </c>
      <c r="E3031" s="31" t="s">
        <v>293</v>
      </c>
      <c r="F3031" s="32">
        <v>431640</v>
      </c>
      <c r="G3031" s="33">
        <f t="shared" si="47"/>
        <v>901506246.76999569</v>
      </c>
    </row>
    <row r="3032" spans="1:7" ht="31.8">
      <c r="A3032" s="30">
        <v>29</v>
      </c>
      <c r="B3032" s="30" t="s">
        <v>1031</v>
      </c>
      <c r="C3032" s="30" t="s">
        <v>967</v>
      </c>
      <c r="D3032" s="30" t="s">
        <v>292</v>
      </c>
      <c r="E3032" s="31" t="s">
        <v>655</v>
      </c>
      <c r="F3032" s="30">
        <v>12000</v>
      </c>
      <c r="G3032" s="33">
        <f t="shared" si="47"/>
        <v>901506246.76999569</v>
      </c>
    </row>
    <row r="3033" spans="1:7" ht="21.6">
      <c r="A3033" s="30">
        <v>26</v>
      </c>
      <c r="B3033" s="30" t="s">
        <v>1031</v>
      </c>
      <c r="C3033" s="30" t="s">
        <v>961</v>
      </c>
      <c r="D3033" s="30" t="s">
        <v>292</v>
      </c>
      <c r="E3033" s="31" t="s">
        <v>655</v>
      </c>
      <c r="F3033" s="32">
        <v>271578602.92000002</v>
      </c>
      <c r="G3033" s="33">
        <f t="shared" si="47"/>
        <v>901506246.76999569</v>
      </c>
    </row>
    <row r="3034" spans="1:7" ht="31.8">
      <c r="A3034" s="30">
        <v>27</v>
      </c>
      <c r="B3034" s="30" t="s">
        <v>1031</v>
      </c>
      <c r="C3034" s="30" t="s">
        <v>962</v>
      </c>
      <c r="D3034" s="30" t="s">
        <v>292</v>
      </c>
      <c r="E3034" s="31" t="s">
        <v>302</v>
      </c>
      <c r="F3034" s="32">
        <v>63000</v>
      </c>
      <c r="G3034" s="33">
        <f t="shared" si="47"/>
        <v>901506246.76999569</v>
      </c>
    </row>
    <row r="3035" spans="1:7" ht="31.8">
      <c r="A3035" s="30">
        <v>27</v>
      </c>
      <c r="B3035" s="30" t="s">
        <v>1031</v>
      </c>
      <c r="C3035" s="30" t="s">
        <v>962</v>
      </c>
      <c r="D3035" s="30" t="s">
        <v>292</v>
      </c>
      <c r="E3035" s="31" t="s">
        <v>293</v>
      </c>
      <c r="F3035" s="30">
        <v>487800</v>
      </c>
      <c r="G3035" s="33">
        <f t="shared" si="47"/>
        <v>901506246.76999569</v>
      </c>
    </row>
    <row r="3036" spans="1:7" ht="21.6">
      <c r="A3036" s="30">
        <v>26</v>
      </c>
      <c r="B3036" s="30" t="s">
        <v>1031</v>
      </c>
      <c r="C3036" s="30" t="s">
        <v>961</v>
      </c>
      <c r="D3036" s="30" t="s">
        <v>292</v>
      </c>
      <c r="E3036" s="31" t="s">
        <v>655</v>
      </c>
      <c r="F3036" s="32">
        <v>210000</v>
      </c>
      <c r="G3036" s="33">
        <f t="shared" si="47"/>
        <v>901506246.76999569</v>
      </c>
    </row>
    <row r="3037" spans="1:7" ht="31.8">
      <c r="A3037" s="30">
        <v>1000031</v>
      </c>
      <c r="B3037" s="30" t="s">
        <v>465</v>
      </c>
      <c r="C3037" s="30" t="s">
        <v>971</v>
      </c>
      <c r="D3037" s="30" t="s">
        <v>292</v>
      </c>
      <c r="E3037" s="31" t="s">
        <v>293</v>
      </c>
      <c r="F3037" s="32">
        <v>4470.42</v>
      </c>
      <c r="G3037" s="33">
        <f t="shared" si="47"/>
        <v>901506246.76999569</v>
      </c>
    </row>
    <row r="3038" spans="1:7" ht="31.8">
      <c r="A3038" s="30">
        <v>1000031</v>
      </c>
      <c r="B3038" s="30" t="s">
        <v>465</v>
      </c>
      <c r="C3038" s="30" t="s">
        <v>971</v>
      </c>
      <c r="D3038" s="30" t="s">
        <v>292</v>
      </c>
      <c r="E3038" s="31" t="s">
        <v>293</v>
      </c>
      <c r="F3038" s="32">
        <v>1404.75</v>
      </c>
      <c r="G3038" s="33">
        <f t="shared" si="47"/>
        <v>901506246.76999569</v>
      </c>
    </row>
    <row r="3039" spans="1:7" ht="31.8">
      <c r="A3039" s="30">
        <v>26</v>
      </c>
      <c r="B3039" s="30" t="s">
        <v>465</v>
      </c>
      <c r="C3039" s="30" t="s">
        <v>961</v>
      </c>
      <c r="D3039" s="30" t="s">
        <v>292</v>
      </c>
      <c r="E3039" s="31" t="s">
        <v>327</v>
      </c>
      <c r="F3039" s="32">
        <v>62742.15</v>
      </c>
      <c r="G3039" s="33">
        <f t="shared" si="47"/>
        <v>901506246.76999569</v>
      </c>
    </row>
    <row r="3040" spans="1:7" ht="31.8">
      <c r="A3040" s="30">
        <v>26</v>
      </c>
      <c r="B3040" s="30" t="s">
        <v>465</v>
      </c>
      <c r="C3040" s="30" t="s">
        <v>961</v>
      </c>
      <c r="D3040" s="30" t="s">
        <v>292</v>
      </c>
      <c r="E3040" s="31" t="s">
        <v>327</v>
      </c>
      <c r="F3040" s="32">
        <v>348221.82</v>
      </c>
      <c r="G3040" s="33">
        <f t="shared" si="47"/>
        <v>901506246.76999569</v>
      </c>
    </row>
    <row r="3041" spans="1:7" ht="31.8">
      <c r="A3041" s="30">
        <v>26</v>
      </c>
      <c r="B3041" s="30" t="s">
        <v>465</v>
      </c>
      <c r="C3041" s="30" t="s">
        <v>961</v>
      </c>
      <c r="D3041" s="30" t="s">
        <v>292</v>
      </c>
      <c r="E3041" s="31" t="s">
        <v>327</v>
      </c>
      <c r="F3041" s="32">
        <v>158326.42000000001</v>
      </c>
      <c r="G3041" s="33">
        <f t="shared" si="47"/>
        <v>901506246.76999569</v>
      </c>
    </row>
    <row r="3042" spans="1:7" ht="42">
      <c r="A3042" s="30">
        <v>29</v>
      </c>
      <c r="B3042" s="30" t="s">
        <v>468</v>
      </c>
      <c r="C3042" s="30" t="s">
        <v>967</v>
      </c>
      <c r="D3042" s="30" t="s">
        <v>292</v>
      </c>
      <c r="E3042" s="31" t="s">
        <v>293</v>
      </c>
      <c r="F3042" s="32">
        <v>-15.28</v>
      </c>
      <c r="G3042" s="33">
        <f t="shared" si="47"/>
        <v>901506246.76999569</v>
      </c>
    </row>
    <row r="3043" spans="1:7" ht="42">
      <c r="A3043" s="30">
        <v>76</v>
      </c>
      <c r="B3043" s="30" t="s">
        <v>468</v>
      </c>
      <c r="C3043" s="30" t="s">
        <v>993</v>
      </c>
      <c r="D3043" s="30" t="s">
        <v>292</v>
      </c>
      <c r="E3043" s="31" t="s">
        <v>302</v>
      </c>
      <c r="F3043" s="32">
        <v>115849.79</v>
      </c>
      <c r="G3043" s="33">
        <f t="shared" si="47"/>
        <v>901506246.76999569</v>
      </c>
    </row>
    <row r="3044" spans="1:7" ht="42">
      <c r="A3044" s="30">
        <v>76</v>
      </c>
      <c r="B3044" s="30" t="s">
        <v>468</v>
      </c>
      <c r="C3044" s="30" t="s">
        <v>993</v>
      </c>
      <c r="D3044" s="30" t="s">
        <v>292</v>
      </c>
      <c r="E3044" s="31" t="s">
        <v>302</v>
      </c>
      <c r="F3044" s="32">
        <v>267631.38</v>
      </c>
      <c r="G3044" s="33">
        <f t="shared" si="47"/>
        <v>901506246.76999569</v>
      </c>
    </row>
    <row r="3045" spans="1:7" ht="42">
      <c r="A3045" s="30">
        <v>75</v>
      </c>
      <c r="B3045" s="30" t="s">
        <v>468</v>
      </c>
      <c r="C3045" s="30" t="s">
        <v>965</v>
      </c>
      <c r="D3045" s="30" t="s">
        <v>292</v>
      </c>
      <c r="E3045" s="31" t="s">
        <v>302</v>
      </c>
      <c r="F3045" s="32">
        <v>95157.759999999995</v>
      </c>
      <c r="G3045" s="33">
        <f t="shared" si="47"/>
        <v>901506246.76999569</v>
      </c>
    </row>
    <row r="3046" spans="1:7" ht="42">
      <c r="A3046" s="30">
        <v>28</v>
      </c>
      <c r="B3046" s="30" t="s">
        <v>468</v>
      </c>
      <c r="C3046" s="30" t="s">
        <v>964</v>
      </c>
      <c r="D3046" s="30" t="s">
        <v>292</v>
      </c>
      <c r="E3046" s="31" t="s">
        <v>302</v>
      </c>
      <c r="F3046" s="32">
        <v>224652.98</v>
      </c>
      <c r="G3046" s="33">
        <f t="shared" si="47"/>
        <v>901506246.76999569</v>
      </c>
    </row>
    <row r="3047" spans="1:7" ht="42">
      <c r="A3047" s="30">
        <v>76</v>
      </c>
      <c r="B3047" s="30" t="s">
        <v>468</v>
      </c>
      <c r="C3047" s="30" t="s">
        <v>993</v>
      </c>
      <c r="D3047" s="30" t="s">
        <v>292</v>
      </c>
      <c r="E3047" s="31" t="s">
        <v>302</v>
      </c>
      <c r="F3047" s="32">
        <v>118946.82</v>
      </c>
      <c r="G3047" s="33">
        <f t="shared" si="47"/>
        <v>901506246.76999569</v>
      </c>
    </row>
    <row r="3048" spans="1:7" ht="42">
      <c r="A3048" s="30">
        <v>33</v>
      </c>
      <c r="B3048" s="30" t="s">
        <v>468</v>
      </c>
      <c r="C3048" s="30" t="s">
        <v>992</v>
      </c>
      <c r="D3048" s="30" t="s">
        <v>292</v>
      </c>
      <c r="E3048" s="31" t="s">
        <v>302</v>
      </c>
      <c r="F3048" s="32">
        <v>141249.98000000001</v>
      </c>
      <c r="G3048" s="33">
        <f t="shared" si="47"/>
        <v>901506246.76999569</v>
      </c>
    </row>
    <row r="3049" spans="1:7" ht="42">
      <c r="A3049" s="30">
        <v>76</v>
      </c>
      <c r="B3049" s="30" t="s">
        <v>468</v>
      </c>
      <c r="C3049" s="30" t="s">
        <v>993</v>
      </c>
      <c r="D3049" s="30" t="s">
        <v>292</v>
      </c>
      <c r="E3049" s="31" t="s">
        <v>302</v>
      </c>
      <c r="F3049" s="32">
        <v>84254.399999999994</v>
      </c>
      <c r="G3049" s="33">
        <f t="shared" si="47"/>
        <v>901506246.76999569</v>
      </c>
    </row>
    <row r="3050" spans="1:7" ht="42">
      <c r="A3050" s="30">
        <v>28</v>
      </c>
      <c r="B3050" s="30" t="s">
        <v>468</v>
      </c>
      <c r="C3050" s="30" t="s">
        <v>964</v>
      </c>
      <c r="D3050" s="30" t="s">
        <v>292</v>
      </c>
      <c r="E3050" s="31" t="s">
        <v>302</v>
      </c>
      <c r="F3050" s="32">
        <v>138276.31</v>
      </c>
      <c r="G3050" s="33">
        <f t="shared" si="47"/>
        <v>901506246.76999569</v>
      </c>
    </row>
    <row r="3051" spans="1:7" ht="42">
      <c r="A3051" s="30">
        <v>33</v>
      </c>
      <c r="B3051" s="30" t="s">
        <v>468</v>
      </c>
      <c r="C3051" s="30" t="s">
        <v>992</v>
      </c>
      <c r="D3051" s="30" t="s">
        <v>292</v>
      </c>
      <c r="E3051" s="31" t="s">
        <v>302</v>
      </c>
      <c r="F3051" s="32">
        <v>168508.76</v>
      </c>
      <c r="G3051" s="33">
        <f t="shared" si="47"/>
        <v>901506246.76999569</v>
      </c>
    </row>
    <row r="3052" spans="1:7" ht="42">
      <c r="A3052" s="30">
        <v>33</v>
      </c>
      <c r="B3052" s="30" t="s">
        <v>468</v>
      </c>
      <c r="C3052" s="30" t="s">
        <v>992</v>
      </c>
      <c r="D3052" s="30" t="s">
        <v>292</v>
      </c>
      <c r="E3052" s="31" t="s">
        <v>302</v>
      </c>
      <c r="F3052" s="30">
        <v>144867.98000000001</v>
      </c>
      <c r="G3052" s="33">
        <f t="shared" si="47"/>
        <v>901506246.76999569</v>
      </c>
    </row>
    <row r="3053" spans="1:7" ht="42">
      <c r="A3053" s="30">
        <v>75</v>
      </c>
      <c r="B3053" s="30" t="s">
        <v>468</v>
      </c>
      <c r="C3053" s="30" t="s">
        <v>965</v>
      </c>
      <c r="D3053" s="30" t="s">
        <v>292</v>
      </c>
      <c r="E3053" s="31" t="s">
        <v>302</v>
      </c>
      <c r="F3053" s="32">
        <v>42126.2</v>
      </c>
      <c r="G3053" s="33">
        <f t="shared" si="47"/>
        <v>901506246.76999569</v>
      </c>
    </row>
    <row r="3054" spans="1:7" ht="42">
      <c r="A3054" s="30">
        <v>28</v>
      </c>
      <c r="B3054" s="30" t="s">
        <v>468</v>
      </c>
      <c r="C3054" s="30" t="s">
        <v>964</v>
      </c>
      <c r="D3054" s="30" t="s">
        <v>292</v>
      </c>
      <c r="E3054" s="31" t="s">
        <v>302</v>
      </c>
      <c r="F3054" s="32">
        <v>138276.31</v>
      </c>
      <c r="G3054" s="33">
        <f t="shared" si="47"/>
        <v>901506246.76999569</v>
      </c>
    </row>
    <row r="3055" spans="1:7" ht="42">
      <c r="A3055" s="30">
        <v>76</v>
      </c>
      <c r="B3055" s="30" t="s">
        <v>468</v>
      </c>
      <c r="C3055" s="30" t="s">
        <v>993</v>
      </c>
      <c r="D3055" s="30" t="s">
        <v>292</v>
      </c>
      <c r="E3055" s="31" t="s">
        <v>302</v>
      </c>
      <c r="F3055" s="32">
        <v>177727.18</v>
      </c>
      <c r="G3055" s="33">
        <f t="shared" si="47"/>
        <v>901506246.76999569</v>
      </c>
    </row>
    <row r="3056" spans="1:7" ht="42">
      <c r="A3056" s="30">
        <v>38</v>
      </c>
      <c r="B3056" s="30" t="s">
        <v>468</v>
      </c>
      <c r="C3056" s="30" t="s">
        <v>40</v>
      </c>
      <c r="D3056" s="30" t="s">
        <v>292</v>
      </c>
      <c r="E3056" s="31" t="s">
        <v>302</v>
      </c>
      <c r="F3056" s="32">
        <v>187342.07999999999</v>
      </c>
      <c r="G3056" s="33">
        <f t="shared" si="47"/>
        <v>901506246.76999569</v>
      </c>
    </row>
    <row r="3057" spans="1:7" ht="42">
      <c r="A3057" s="30">
        <v>27</v>
      </c>
      <c r="B3057" s="30" t="s">
        <v>468</v>
      </c>
      <c r="C3057" s="30" t="s">
        <v>962</v>
      </c>
      <c r="D3057" s="30" t="s">
        <v>292</v>
      </c>
      <c r="E3057" s="31" t="s">
        <v>302</v>
      </c>
      <c r="F3057" s="32">
        <v>4163.1499999999996</v>
      </c>
      <c r="G3057" s="33">
        <f t="shared" si="47"/>
        <v>901506246.76999569</v>
      </c>
    </row>
    <row r="3058" spans="1:7" ht="42">
      <c r="A3058" s="30">
        <v>75</v>
      </c>
      <c r="B3058" s="30" t="s">
        <v>468</v>
      </c>
      <c r="C3058" s="30" t="s">
        <v>965</v>
      </c>
      <c r="D3058" s="30" t="s">
        <v>292</v>
      </c>
      <c r="E3058" s="31" t="s">
        <v>302</v>
      </c>
      <c r="F3058" s="32">
        <v>163057.01999999999</v>
      </c>
      <c r="G3058" s="33">
        <f t="shared" si="47"/>
        <v>901506246.76999569</v>
      </c>
    </row>
    <row r="3059" spans="1:7" ht="42">
      <c r="A3059" s="30">
        <v>75</v>
      </c>
      <c r="B3059" s="30" t="s">
        <v>468</v>
      </c>
      <c r="C3059" s="30" t="s">
        <v>965</v>
      </c>
      <c r="D3059" s="30" t="s">
        <v>292</v>
      </c>
      <c r="E3059" s="31" t="s">
        <v>302</v>
      </c>
      <c r="F3059" s="32">
        <v>9218.43</v>
      </c>
      <c r="G3059" s="33">
        <f t="shared" si="47"/>
        <v>901506246.76999569</v>
      </c>
    </row>
    <row r="3060" spans="1:7" ht="42">
      <c r="A3060" s="30">
        <v>1000032</v>
      </c>
      <c r="B3060" s="30" t="s">
        <v>468</v>
      </c>
      <c r="C3060" s="30" t="s">
        <v>994</v>
      </c>
      <c r="D3060" s="30" t="s">
        <v>292</v>
      </c>
      <c r="E3060" s="31" t="s">
        <v>302</v>
      </c>
      <c r="F3060" s="32">
        <v>141249.76999999999</v>
      </c>
      <c r="G3060" s="33">
        <f t="shared" si="47"/>
        <v>901506246.76999569</v>
      </c>
    </row>
    <row r="3061" spans="1:7" ht="42">
      <c r="A3061" s="30">
        <v>1000032</v>
      </c>
      <c r="B3061" s="30" t="s">
        <v>468</v>
      </c>
      <c r="C3061" s="30" t="s">
        <v>994</v>
      </c>
      <c r="D3061" s="30" t="s">
        <v>292</v>
      </c>
      <c r="E3061" s="31" t="s">
        <v>302</v>
      </c>
      <c r="F3061" s="32">
        <v>141249.98000000001</v>
      </c>
      <c r="G3061" s="33">
        <f t="shared" si="47"/>
        <v>901506246.76999569</v>
      </c>
    </row>
    <row r="3062" spans="1:7" ht="42">
      <c r="A3062" s="30">
        <v>40</v>
      </c>
      <c r="B3062" s="30" t="s">
        <v>468</v>
      </c>
      <c r="C3062" s="30" t="s">
        <v>989</v>
      </c>
      <c r="D3062" s="30" t="s">
        <v>292</v>
      </c>
      <c r="E3062" s="31" t="s">
        <v>302</v>
      </c>
      <c r="F3062" s="32">
        <v>33701.75</v>
      </c>
      <c r="G3062" s="33">
        <f t="shared" si="47"/>
        <v>901506246.76999569</v>
      </c>
    </row>
    <row r="3063" spans="1:7" ht="42">
      <c r="A3063" s="30">
        <v>1000032</v>
      </c>
      <c r="B3063" s="30" t="s">
        <v>468</v>
      </c>
      <c r="C3063" s="30" t="s">
        <v>994</v>
      </c>
      <c r="D3063" s="30" t="s">
        <v>292</v>
      </c>
      <c r="E3063" s="31" t="s">
        <v>302</v>
      </c>
      <c r="F3063" s="32">
        <v>104078.94</v>
      </c>
      <c r="G3063" s="33">
        <f t="shared" si="47"/>
        <v>901506246.76999569</v>
      </c>
    </row>
    <row r="3064" spans="1:7" ht="42">
      <c r="A3064" s="30">
        <v>38</v>
      </c>
      <c r="B3064" s="30" t="s">
        <v>468</v>
      </c>
      <c r="C3064" s="30" t="s">
        <v>40</v>
      </c>
      <c r="D3064" s="30" t="s">
        <v>292</v>
      </c>
      <c r="E3064" s="31" t="s">
        <v>302</v>
      </c>
      <c r="F3064" s="32">
        <v>301333.31</v>
      </c>
      <c r="G3064" s="33">
        <f t="shared" si="47"/>
        <v>901506246.76999569</v>
      </c>
    </row>
    <row r="3065" spans="1:7" ht="42">
      <c r="A3065" s="30">
        <v>75</v>
      </c>
      <c r="B3065" s="30" t="s">
        <v>468</v>
      </c>
      <c r="C3065" s="30" t="s">
        <v>965</v>
      </c>
      <c r="D3065" s="30" t="s">
        <v>292</v>
      </c>
      <c r="E3065" s="31" t="s">
        <v>302</v>
      </c>
      <c r="F3065" s="32">
        <v>166823.67000000001</v>
      </c>
      <c r="G3065" s="33">
        <f t="shared" si="47"/>
        <v>901506246.76999569</v>
      </c>
    </row>
    <row r="3066" spans="1:7" ht="42">
      <c r="A3066" s="30">
        <v>28</v>
      </c>
      <c r="B3066" s="30" t="s">
        <v>468</v>
      </c>
      <c r="C3066" s="30" t="s">
        <v>964</v>
      </c>
      <c r="D3066" s="30" t="s">
        <v>292</v>
      </c>
      <c r="E3066" s="31" t="s">
        <v>302</v>
      </c>
      <c r="F3066" s="32">
        <v>138276.31</v>
      </c>
      <c r="G3066" s="33">
        <f t="shared" si="47"/>
        <v>901506246.76999569</v>
      </c>
    </row>
    <row r="3067" spans="1:7" ht="42">
      <c r="A3067" s="30">
        <v>75</v>
      </c>
      <c r="B3067" s="30" t="s">
        <v>468</v>
      </c>
      <c r="C3067" s="30" t="s">
        <v>965</v>
      </c>
      <c r="D3067" s="30" t="s">
        <v>292</v>
      </c>
      <c r="E3067" s="31" t="s">
        <v>302</v>
      </c>
      <c r="F3067" s="32">
        <v>104078.98</v>
      </c>
      <c r="G3067" s="33">
        <f t="shared" si="47"/>
        <v>901506246.76999569</v>
      </c>
    </row>
    <row r="3068" spans="1:7" ht="42">
      <c r="A3068" s="30">
        <v>40</v>
      </c>
      <c r="B3068" s="30" t="s">
        <v>468</v>
      </c>
      <c r="C3068" s="30" t="s">
        <v>989</v>
      </c>
      <c r="D3068" s="30" t="s">
        <v>292</v>
      </c>
      <c r="E3068" s="31" t="s">
        <v>302</v>
      </c>
      <c r="F3068" s="32">
        <v>37778.160000000003</v>
      </c>
      <c r="G3068" s="33">
        <f t="shared" si="47"/>
        <v>901506246.76999569</v>
      </c>
    </row>
    <row r="3069" spans="1:7" ht="31.8">
      <c r="A3069" s="30">
        <v>1000031</v>
      </c>
      <c r="B3069" s="30" t="s">
        <v>955</v>
      </c>
      <c r="C3069" s="30" t="s">
        <v>971</v>
      </c>
      <c r="D3069" s="30" t="s">
        <v>292</v>
      </c>
      <c r="E3069" s="31" t="s">
        <v>293</v>
      </c>
      <c r="F3069" s="32">
        <v>208.29</v>
      </c>
      <c r="G3069" s="33">
        <f t="shared" si="47"/>
        <v>901506246.76999569</v>
      </c>
    </row>
    <row r="3070" spans="1:7" ht="31.8">
      <c r="A3070" s="30">
        <v>1000031</v>
      </c>
      <c r="B3070" s="30" t="s">
        <v>955</v>
      </c>
      <c r="C3070" s="30" t="s">
        <v>971</v>
      </c>
      <c r="D3070" s="30" t="s">
        <v>292</v>
      </c>
      <c r="E3070" s="31" t="s">
        <v>293</v>
      </c>
      <c r="F3070" s="32">
        <v>173.57</v>
      </c>
      <c r="G3070" s="33">
        <f t="shared" si="47"/>
        <v>901506246.76999569</v>
      </c>
    </row>
    <row r="3071" spans="1:7" ht="31.8">
      <c r="A3071" s="30">
        <v>1000031</v>
      </c>
      <c r="B3071" s="30" t="s">
        <v>955</v>
      </c>
      <c r="C3071" s="30" t="s">
        <v>971</v>
      </c>
      <c r="D3071" s="30" t="s">
        <v>292</v>
      </c>
      <c r="E3071" s="31" t="s">
        <v>293</v>
      </c>
      <c r="F3071" s="32">
        <v>50235.88</v>
      </c>
      <c r="G3071" s="33">
        <f t="shared" si="47"/>
        <v>901506246.76999569</v>
      </c>
    </row>
    <row r="3072" spans="1:7" ht="31.8">
      <c r="A3072" s="30">
        <v>1000031</v>
      </c>
      <c r="B3072" s="30" t="s">
        <v>955</v>
      </c>
      <c r="C3072" s="30" t="s">
        <v>971</v>
      </c>
      <c r="D3072" s="30" t="s">
        <v>292</v>
      </c>
      <c r="E3072" s="31" t="s">
        <v>293</v>
      </c>
      <c r="F3072" s="32">
        <v>164110.85999999999</v>
      </c>
      <c r="G3072" s="33">
        <f t="shared" si="47"/>
        <v>901506246.76999569</v>
      </c>
    </row>
    <row r="3073" spans="1:7" ht="21.6">
      <c r="A3073" s="30">
        <v>26</v>
      </c>
      <c r="B3073" s="30" t="s">
        <v>1034</v>
      </c>
      <c r="C3073" s="30" t="s">
        <v>961</v>
      </c>
      <c r="D3073" s="30" t="s">
        <v>292</v>
      </c>
      <c r="E3073" s="31" t="s">
        <v>327</v>
      </c>
      <c r="F3073" s="30">
        <v>7015.04</v>
      </c>
      <c r="G3073" s="33">
        <f t="shared" si="47"/>
        <v>901506246.76999569</v>
      </c>
    </row>
    <row r="3074" spans="1:7" ht="21.6">
      <c r="A3074" s="30">
        <v>26</v>
      </c>
      <c r="B3074" s="30" t="s">
        <v>1034</v>
      </c>
      <c r="C3074" s="30" t="s">
        <v>961</v>
      </c>
      <c r="D3074" s="30" t="s">
        <v>292</v>
      </c>
      <c r="E3074" s="31" t="s">
        <v>327</v>
      </c>
      <c r="F3074" s="32">
        <v>1178.52</v>
      </c>
      <c r="G3074" s="33">
        <f t="shared" si="47"/>
        <v>901506246.76999569</v>
      </c>
    </row>
    <row r="3075" spans="1:7" ht="31.8">
      <c r="A3075" s="30">
        <v>29</v>
      </c>
      <c r="B3075" s="30" t="s">
        <v>1035</v>
      </c>
      <c r="C3075" s="30" t="s">
        <v>967</v>
      </c>
      <c r="D3075" s="30" t="s">
        <v>292</v>
      </c>
      <c r="E3075" s="31" t="s">
        <v>299</v>
      </c>
      <c r="F3075" s="32">
        <v>12249.66</v>
      </c>
      <c r="G3075" s="33">
        <f t="shared" ref="G3075:G3138" si="48">SUM($F$2:$F$100000)</f>
        <v>901506246.76999569</v>
      </c>
    </row>
    <row r="3076" spans="1:7" ht="42">
      <c r="A3076" s="30">
        <v>42</v>
      </c>
      <c r="B3076" s="30" t="s">
        <v>469</v>
      </c>
      <c r="C3076" s="30" t="s">
        <v>968</v>
      </c>
      <c r="D3076" s="30" t="s">
        <v>292</v>
      </c>
      <c r="E3076" s="31" t="s">
        <v>299</v>
      </c>
      <c r="F3076" s="32">
        <v>23687.39</v>
      </c>
      <c r="G3076" s="33">
        <f t="shared" si="48"/>
        <v>901506246.76999569</v>
      </c>
    </row>
    <row r="3077" spans="1:7" ht="42">
      <c r="A3077" s="30">
        <v>26</v>
      </c>
      <c r="B3077" s="30" t="s">
        <v>469</v>
      </c>
      <c r="C3077" s="30" t="s">
        <v>961</v>
      </c>
      <c r="D3077" s="30" t="s">
        <v>292</v>
      </c>
      <c r="E3077" s="31" t="s">
        <v>299</v>
      </c>
      <c r="F3077" s="32">
        <v>8034.68</v>
      </c>
      <c r="G3077" s="33">
        <f t="shared" si="48"/>
        <v>901506246.76999569</v>
      </c>
    </row>
    <row r="3078" spans="1:7" ht="42">
      <c r="A3078" s="30">
        <v>29</v>
      </c>
      <c r="B3078" s="30" t="s">
        <v>469</v>
      </c>
      <c r="C3078" s="30" t="s">
        <v>967</v>
      </c>
      <c r="D3078" s="30" t="s">
        <v>292</v>
      </c>
      <c r="E3078" s="31" t="s">
        <v>299</v>
      </c>
      <c r="F3078" s="32">
        <v>91634.2</v>
      </c>
      <c r="G3078" s="33">
        <f t="shared" si="48"/>
        <v>901506246.76999569</v>
      </c>
    </row>
    <row r="3079" spans="1:7" ht="31.8">
      <c r="A3079" s="30">
        <v>1000031</v>
      </c>
      <c r="B3079" s="30" t="s">
        <v>1036</v>
      </c>
      <c r="C3079" s="30" t="s">
        <v>971</v>
      </c>
      <c r="D3079" s="30" t="s">
        <v>292</v>
      </c>
      <c r="E3079" s="31" t="s">
        <v>293</v>
      </c>
      <c r="F3079" s="32">
        <v>71023.66</v>
      </c>
      <c r="G3079" s="33">
        <f t="shared" si="48"/>
        <v>901506246.76999569</v>
      </c>
    </row>
    <row r="3080" spans="1:7" ht="31.8">
      <c r="A3080" s="30">
        <v>26</v>
      </c>
      <c r="B3080" s="30" t="s">
        <v>470</v>
      </c>
      <c r="C3080" s="30" t="s">
        <v>961</v>
      </c>
      <c r="D3080" s="30" t="s">
        <v>292</v>
      </c>
      <c r="E3080" s="31" t="s">
        <v>293</v>
      </c>
      <c r="F3080" s="32">
        <v>832.5</v>
      </c>
      <c r="G3080" s="33">
        <f t="shared" si="48"/>
        <v>901506246.76999569</v>
      </c>
    </row>
    <row r="3081" spans="1:7" ht="31.8">
      <c r="A3081" s="30">
        <v>26</v>
      </c>
      <c r="B3081" s="30" t="s">
        <v>470</v>
      </c>
      <c r="C3081" s="30" t="s">
        <v>961</v>
      </c>
      <c r="D3081" s="30" t="s">
        <v>292</v>
      </c>
      <c r="E3081" s="31" t="s">
        <v>293</v>
      </c>
      <c r="F3081" s="32">
        <v>1775</v>
      </c>
      <c r="G3081" s="33">
        <f t="shared" si="48"/>
        <v>901506246.76999569</v>
      </c>
    </row>
    <row r="3082" spans="1:7" ht="31.8">
      <c r="A3082" s="30">
        <v>26</v>
      </c>
      <c r="B3082" s="30" t="s">
        <v>470</v>
      </c>
      <c r="C3082" s="30" t="s">
        <v>961</v>
      </c>
      <c r="D3082" s="30" t="s">
        <v>292</v>
      </c>
      <c r="E3082" s="31" t="s">
        <v>293</v>
      </c>
      <c r="F3082" s="32">
        <v>1775</v>
      </c>
      <c r="G3082" s="33">
        <f t="shared" si="48"/>
        <v>901506246.76999569</v>
      </c>
    </row>
    <row r="3083" spans="1:7" ht="31.8">
      <c r="A3083" s="30">
        <v>26</v>
      </c>
      <c r="B3083" s="30" t="s">
        <v>470</v>
      </c>
      <c r="C3083" s="30" t="s">
        <v>961</v>
      </c>
      <c r="D3083" s="30" t="s">
        <v>292</v>
      </c>
      <c r="E3083" s="31" t="s">
        <v>293</v>
      </c>
      <c r="F3083" s="32">
        <v>832.5</v>
      </c>
      <c r="G3083" s="33">
        <f t="shared" si="48"/>
        <v>901506246.76999569</v>
      </c>
    </row>
    <row r="3084" spans="1:7" ht="31.8">
      <c r="A3084" s="30">
        <v>29</v>
      </c>
      <c r="B3084" s="30" t="s">
        <v>470</v>
      </c>
      <c r="C3084" s="30" t="s">
        <v>967</v>
      </c>
      <c r="D3084" s="30" t="s">
        <v>292</v>
      </c>
      <c r="E3084" s="31" t="s">
        <v>293</v>
      </c>
      <c r="F3084" s="32">
        <v>1775</v>
      </c>
      <c r="G3084" s="33">
        <f t="shared" si="48"/>
        <v>901506246.76999569</v>
      </c>
    </row>
    <row r="3085" spans="1:7" ht="31.8">
      <c r="A3085" s="30">
        <v>38</v>
      </c>
      <c r="B3085" s="30" t="s">
        <v>470</v>
      </c>
      <c r="C3085" s="30" t="s">
        <v>40</v>
      </c>
      <c r="D3085" s="30" t="s">
        <v>292</v>
      </c>
      <c r="E3085" s="31" t="s">
        <v>293</v>
      </c>
      <c r="F3085" s="32">
        <v>1785</v>
      </c>
      <c r="G3085" s="33">
        <f t="shared" si="48"/>
        <v>901506246.76999569</v>
      </c>
    </row>
    <row r="3086" spans="1:7" ht="31.8">
      <c r="A3086" s="30">
        <v>26</v>
      </c>
      <c r="B3086" s="30" t="s">
        <v>470</v>
      </c>
      <c r="C3086" s="30" t="s">
        <v>961</v>
      </c>
      <c r="D3086" s="30" t="s">
        <v>292</v>
      </c>
      <c r="E3086" s="31" t="s">
        <v>293</v>
      </c>
      <c r="F3086" s="30">
        <v>1790</v>
      </c>
      <c r="G3086" s="33">
        <f t="shared" si="48"/>
        <v>901506246.76999569</v>
      </c>
    </row>
    <row r="3087" spans="1:7" ht="31.8">
      <c r="A3087" s="30">
        <v>27</v>
      </c>
      <c r="B3087" s="30" t="s">
        <v>470</v>
      </c>
      <c r="C3087" s="30" t="s">
        <v>962</v>
      </c>
      <c r="D3087" s="30" t="s">
        <v>292</v>
      </c>
      <c r="E3087" s="31" t="s">
        <v>293</v>
      </c>
      <c r="F3087" s="32">
        <v>1785</v>
      </c>
      <c r="G3087" s="33">
        <f t="shared" si="48"/>
        <v>901506246.76999569</v>
      </c>
    </row>
    <row r="3088" spans="1:7" ht="31.8">
      <c r="A3088" s="30">
        <v>40</v>
      </c>
      <c r="B3088" s="30" t="s">
        <v>470</v>
      </c>
      <c r="C3088" s="30" t="s">
        <v>989</v>
      </c>
      <c r="D3088" s="30" t="s">
        <v>292</v>
      </c>
      <c r="E3088" s="34" t="s">
        <v>293</v>
      </c>
      <c r="F3088" s="32">
        <v>2775</v>
      </c>
      <c r="G3088" s="33">
        <f t="shared" si="48"/>
        <v>901506246.76999569</v>
      </c>
    </row>
    <row r="3089" spans="1:7" ht="31.8">
      <c r="A3089" s="30">
        <v>1000032</v>
      </c>
      <c r="B3089" s="30" t="s">
        <v>470</v>
      </c>
      <c r="C3089" s="30" t="s">
        <v>994</v>
      </c>
      <c r="D3089" s="30" t="s">
        <v>292</v>
      </c>
      <c r="E3089" s="31" t="s">
        <v>293</v>
      </c>
      <c r="F3089" s="32">
        <v>1665</v>
      </c>
      <c r="G3089" s="33">
        <f t="shared" si="48"/>
        <v>901506246.76999569</v>
      </c>
    </row>
    <row r="3090" spans="1:7" ht="31.8">
      <c r="A3090" s="30">
        <v>75</v>
      </c>
      <c r="B3090" s="30" t="s">
        <v>470</v>
      </c>
      <c r="C3090" s="30" t="s">
        <v>965</v>
      </c>
      <c r="D3090" s="30" t="s">
        <v>292</v>
      </c>
      <c r="E3090" s="31" t="s">
        <v>293</v>
      </c>
      <c r="F3090" s="32">
        <v>1665</v>
      </c>
      <c r="G3090" s="33">
        <f t="shared" si="48"/>
        <v>901506246.76999569</v>
      </c>
    </row>
    <row r="3091" spans="1:7" ht="31.8">
      <c r="A3091" s="30">
        <v>75</v>
      </c>
      <c r="B3091" s="30" t="s">
        <v>470</v>
      </c>
      <c r="C3091" s="30" t="s">
        <v>965</v>
      </c>
      <c r="D3091" s="30" t="s">
        <v>292</v>
      </c>
      <c r="E3091" s="31" t="s">
        <v>293</v>
      </c>
      <c r="F3091" s="32">
        <v>1775</v>
      </c>
      <c r="G3091" s="33">
        <f t="shared" si="48"/>
        <v>901506246.76999569</v>
      </c>
    </row>
    <row r="3092" spans="1:7" ht="31.8">
      <c r="A3092" s="30">
        <v>75</v>
      </c>
      <c r="B3092" s="30" t="s">
        <v>470</v>
      </c>
      <c r="C3092" s="30" t="s">
        <v>965</v>
      </c>
      <c r="D3092" s="30" t="s">
        <v>292</v>
      </c>
      <c r="E3092" s="31" t="s">
        <v>293</v>
      </c>
      <c r="F3092" s="32">
        <v>1665</v>
      </c>
      <c r="G3092" s="33">
        <f t="shared" si="48"/>
        <v>901506246.76999569</v>
      </c>
    </row>
    <row r="3093" spans="1:7" ht="31.8">
      <c r="A3093" s="30">
        <v>75</v>
      </c>
      <c r="B3093" s="30" t="s">
        <v>470</v>
      </c>
      <c r="C3093" s="30" t="s">
        <v>965</v>
      </c>
      <c r="D3093" s="30" t="s">
        <v>292</v>
      </c>
      <c r="E3093" s="31" t="s">
        <v>293</v>
      </c>
      <c r="F3093" s="32">
        <v>1665</v>
      </c>
      <c r="G3093" s="33">
        <f t="shared" si="48"/>
        <v>901506246.76999569</v>
      </c>
    </row>
    <row r="3094" spans="1:7" ht="31.8">
      <c r="A3094" s="30">
        <v>75</v>
      </c>
      <c r="B3094" s="30" t="s">
        <v>470</v>
      </c>
      <c r="C3094" s="30" t="s">
        <v>965</v>
      </c>
      <c r="D3094" s="30" t="s">
        <v>292</v>
      </c>
      <c r="E3094" s="31" t="s">
        <v>293</v>
      </c>
      <c r="F3094" s="32">
        <v>1665</v>
      </c>
      <c r="G3094" s="33">
        <f t="shared" si="48"/>
        <v>901506246.76999569</v>
      </c>
    </row>
    <row r="3095" spans="1:7" ht="31.8">
      <c r="A3095" s="30">
        <v>75</v>
      </c>
      <c r="B3095" s="30" t="s">
        <v>470</v>
      </c>
      <c r="C3095" s="30" t="s">
        <v>965</v>
      </c>
      <c r="D3095" s="30" t="s">
        <v>292</v>
      </c>
      <c r="E3095" s="31" t="s">
        <v>293</v>
      </c>
      <c r="F3095" s="32">
        <v>1730</v>
      </c>
      <c r="G3095" s="33">
        <f t="shared" si="48"/>
        <v>901506246.76999569</v>
      </c>
    </row>
    <row r="3096" spans="1:7" ht="31.8">
      <c r="A3096" s="30">
        <v>75</v>
      </c>
      <c r="B3096" s="30" t="s">
        <v>470</v>
      </c>
      <c r="C3096" s="30" t="s">
        <v>965</v>
      </c>
      <c r="D3096" s="30" t="s">
        <v>292</v>
      </c>
      <c r="E3096" s="31" t="s">
        <v>293</v>
      </c>
      <c r="F3096" s="32">
        <v>1775</v>
      </c>
      <c r="G3096" s="33">
        <f t="shared" si="48"/>
        <v>901506246.76999569</v>
      </c>
    </row>
    <row r="3097" spans="1:7" ht="31.8">
      <c r="A3097" s="30">
        <v>75</v>
      </c>
      <c r="B3097" s="30" t="s">
        <v>470</v>
      </c>
      <c r="C3097" s="30" t="s">
        <v>965</v>
      </c>
      <c r="D3097" s="30" t="s">
        <v>292</v>
      </c>
      <c r="E3097" s="31" t="s">
        <v>293</v>
      </c>
      <c r="F3097" s="32">
        <v>2330</v>
      </c>
      <c r="G3097" s="33">
        <f t="shared" si="48"/>
        <v>901506246.76999569</v>
      </c>
    </row>
    <row r="3098" spans="1:7" ht="31.8">
      <c r="A3098" s="30">
        <v>75</v>
      </c>
      <c r="B3098" s="30" t="s">
        <v>470</v>
      </c>
      <c r="C3098" s="30" t="s">
        <v>965</v>
      </c>
      <c r="D3098" s="30" t="s">
        <v>292</v>
      </c>
      <c r="E3098" s="31" t="s">
        <v>293</v>
      </c>
      <c r="F3098" s="32">
        <v>1805</v>
      </c>
      <c r="G3098" s="33">
        <f t="shared" si="48"/>
        <v>901506246.76999569</v>
      </c>
    </row>
    <row r="3099" spans="1:7" ht="31.8">
      <c r="A3099" s="30">
        <v>75</v>
      </c>
      <c r="B3099" s="30" t="s">
        <v>470</v>
      </c>
      <c r="C3099" s="30" t="s">
        <v>965</v>
      </c>
      <c r="D3099" s="30" t="s">
        <v>292</v>
      </c>
      <c r="E3099" s="31" t="s">
        <v>293</v>
      </c>
      <c r="F3099" s="32">
        <v>832.5</v>
      </c>
      <c r="G3099" s="33">
        <f t="shared" si="48"/>
        <v>901506246.76999569</v>
      </c>
    </row>
    <row r="3100" spans="1:7" ht="31.8">
      <c r="A3100" s="30">
        <v>75</v>
      </c>
      <c r="B3100" s="30" t="s">
        <v>470</v>
      </c>
      <c r="C3100" s="30" t="s">
        <v>965</v>
      </c>
      <c r="D3100" s="30" t="s">
        <v>292</v>
      </c>
      <c r="E3100" s="31" t="s">
        <v>293</v>
      </c>
      <c r="F3100" s="32">
        <v>1665</v>
      </c>
      <c r="G3100" s="33">
        <f t="shared" si="48"/>
        <v>901506246.76999569</v>
      </c>
    </row>
    <row r="3101" spans="1:7" ht="31.8">
      <c r="A3101" s="30">
        <v>75</v>
      </c>
      <c r="B3101" s="30" t="s">
        <v>470</v>
      </c>
      <c r="C3101" s="30" t="s">
        <v>965</v>
      </c>
      <c r="D3101" s="30" t="s">
        <v>292</v>
      </c>
      <c r="E3101" s="31" t="s">
        <v>293</v>
      </c>
      <c r="F3101" s="32">
        <v>1665</v>
      </c>
      <c r="G3101" s="33">
        <f t="shared" si="48"/>
        <v>901506246.76999569</v>
      </c>
    </row>
    <row r="3102" spans="1:7" ht="31.8">
      <c r="A3102" s="30">
        <v>75</v>
      </c>
      <c r="B3102" s="30" t="s">
        <v>470</v>
      </c>
      <c r="C3102" s="30" t="s">
        <v>965</v>
      </c>
      <c r="D3102" s="30" t="s">
        <v>292</v>
      </c>
      <c r="E3102" s="31" t="s">
        <v>293</v>
      </c>
      <c r="F3102" s="32">
        <v>1665</v>
      </c>
      <c r="G3102" s="33">
        <f t="shared" si="48"/>
        <v>901506246.76999569</v>
      </c>
    </row>
    <row r="3103" spans="1:7" ht="31.8">
      <c r="A3103" s="30">
        <v>28</v>
      </c>
      <c r="B3103" s="30" t="s">
        <v>470</v>
      </c>
      <c r="C3103" s="30" t="s">
        <v>964</v>
      </c>
      <c r="D3103" s="30" t="s">
        <v>292</v>
      </c>
      <c r="E3103" s="31" t="s">
        <v>293</v>
      </c>
      <c r="F3103" s="32">
        <v>3550</v>
      </c>
      <c r="G3103" s="33">
        <f t="shared" si="48"/>
        <v>901506246.76999569</v>
      </c>
    </row>
    <row r="3104" spans="1:7" ht="31.8">
      <c r="A3104" s="30">
        <v>28</v>
      </c>
      <c r="B3104" s="30" t="s">
        <v>470</v>
      </c>
      <c r="C3104" s="30" t="s">
        <v>964</v>
      </c>
      <c r="D3104" s="30" t="s">
        <v>292</v>
      </c>
      <c r="E3104" s="31" t="s">
        <v>293</v>
      </c>
      <c r="F3104" s="32">
        <v>1790</v>
      </c>
      <c r="G3104" s="33">
        <f t="shared" si="48"/>
        <v>901506246.76999569</v>
      </c>
    </row>
    <row r="3105" spans="1:7" ht="31.8">
      <c r="A3105" s="30">
        <v>40</v>
      </c>
      <c r="B3105" s="30" t="s">
        <v>470</v>
      </c>
      <c r="C3105" s="30" t="s">
        <v>989</v>
      </c>
      <c r="D3105" s="30" t="s">
        <v>292</v>
      </c>
      <c r="E3105" s="31" t="s">
        <v>293</v>
      </c>
      <c r="F3105" s="32">
        <v>3330</v>
      </c>
      <c r="G3105" s="33">
        <f t="shared" si="48"/>
        <v>901506246.76999569</v>
      </c>
    </row>
    <row r="3106" spans="1:7" ht="31.8">
      <c r="A3106" s="30">
        <v>27</v>
      </c>
      <c r="B3106" s="30" t="s">
        <v>470</v>
      </c>
      <c r="C3106" s="30" t="s">
        <v>962</v>
      </c>
      <c r="D3106" s="30" t="s">
        <v>292</v>
      </c>
      <c r="E3106" s="31" t="s">
        <v>293</v>
      </c>
      <c r="F3106" s="32">
        <v>1790</v>
      </c>
      <c r="G3106" s="33">
        <f t="shared" si="48"/>
        <v>901506246.76999569</v>
      </c>
    </row>
    <row r="3107" spans="1:7" ht="31.8">
      <c r="A3107" s="30">
        <v>27</v>
      </c>
      <c r="B3107" s="30" t="s">
        <v>470</v>
      </c>
      <c r="C3107" s="30" t="s">
        <v>962</v>
      </c>
      <c r="D3107" s="30" t="s">
        <v>292</v>
      </c>
      <c r="E3107" s="31" t="s">
        <v>293</v>
      </c>
      <c r="F3107" s="32">
        <v>1665</v>
      </c>
      <c r="G3107" s="33">
        <f t="shared" si="48"/>
        <v>901506246.76999569</v>
      </c>
    </row>
    <row r="3108" spans="1:7" ht="31.8">
      <c r="A3108" s="30">
        <v>27</v>
      </c>
      <c r="B3108" s="30" t="s">
        <v>470</v>
      </c>
      <c r="C3108" s="30" t="s">
        <v>962</v>
      </c>
      <c r="D3108" s="30" t="s">
        <v>292</v>
      </c>
      <c r="E3108" s="31" t="s">
        <v>293</v>
      </c>
      <c r="F3108" s="32">
        <v>1665</v>
      </c>
      <c r="G3108" s="33">
        <f t="shared" si="48"/>
        <v>901506246.76999569</v>
      </c>
    </row>
    <row r="3109" spans="1:7" ht="31.8">
      <c r="A3109" s="30">
        <v>27</v>
      </c>
      <c r="B3109" s="30" t="s">
        <v>470</v>
      </c>
      <c r="C3109" s="30" t="s">
        <v>962</v>
      </c>
      <c r="D3109" s="30" t="s">
        <v>292</v>
      </c>
      <c r="E3109" s="31" t="s">
        <v>293</v>
      </c>
      <c r="F3109" s="32">
        <v>1665</v>
      </c>
      <c r="G3109" s="33">
        <f t="shared" si="48"/>
        <v>901506246.76999569</v>
      </c>
    </row>
    <row r="3110" spans="1:7" ht="31.8">
      <c r="A3110" s="30">
        <v>39</v>
      </c>
      <c r="B3110" s="30" t="s">
        <v>471</v>
      </c>
      <c r="C3110" s="30" t="s">
        <v>996</v>
      </c>
      <c r="D3110" s="30" t="s">
        <v>292</v>
      </c>
      <c r="E3110" s="31" t="s">
        <v>302</v>
      </c>
      <c r="F3110" s="32">
        <v>1525.5</v>
      </c>
      <c r="G3110" s="33">
        <f t="shared" si="48"/>
        <v>901506246.76999569</v>
      </c>
    </row>
    <row r="3111" spans="1:7" ht="31.8">
      <c r="A3111" s="30">
        <v>75</v>
      </c>
      <c r="B3111" s="30" t="s">
        <v>471</v>
      </c>
      <c r="C3111" s="30" t="s">
        <v>965</v>
      </c>
      <c r="D3111" s="30" t="s">
        <v>292</v>
      </c>
      <c r="E3111" s="31" t="s">
        <v>302</v>
      </c>
      <c r="F3111" s="32">
        <v>2442.21</v>
      </c>
      <c r="G3111" s="33">
        <f t="shared" si="48"/>
        <v>901506246.76999569</v>
      </c>
    </row>
    <row r="3112" spans="1:7" ht="31.8">
      <c r="A3112" s="30">
        <v>76</v>
      </c>
      <c r="B3112" s="30" t="s">
        <v>471</v>
      </c>
      <c r="C3112" s="30" t="s">
        <v>993</v>
      </c>
      <c r="D3112" s="30" t="s">
        <v>292</v>
      </c>
      <c r="E3112" s="31" t="s">
        <v>302</v>
      </c>
      <c r="F3112" s="32">
        <v>19690.25</v>
      </c>
      <c r="G3112" s="33">
        <f t="shared" si="48"/>
        <v>901506246.76999569</v>
      </c>
    </row>
    <row r="3113" spans="1:7" ht="31.8">
      <c r="A3113" s="30">
        <v>38</v>
      </c>
      <c r="B3113" s="30" t="s">
        <v>471</v>
      </c>
      <c r="C3113" s="30" t="s">
        <v>40</v>
      </c>
      <c r="D3113" s="30" t="s">
        <v>292</v>
      </c>
      <c r="E3113" s="31" t="s">
        <v>302</v>
      </c>
      <c r="F3113" s="32">
        <v>25425</v>
      </c>
      <c r="G3113" s="33">
        <f t="shared" si="48"/>
        <v>901506246.76999569</v>
      </c>
    </row>
    <row r="3114" spans="1:7" ht="31.8">
      <c r="A3114" s="30">
        <v>38</v>
      </c>
      <c r="B3114" s="30" t="s">
        <v>471</v>
      </c>
      <c r="C3114" s="30" t="s">
        <v>40</v>
      </c>
      <c r="D3114" s="30" t="s">
        <v>292</v>
      </c>
      <c r="E3114" s="31" t="s">
        <v>302</v>
      </c>
      <c r="F3114" s="32">
        <v>14475.3</v>
      </c>
      <c r="G3114" s="33">
        <f t="shared" si="48"/>
        <v>901506246.76999569</v>
      </c>
    </row>
    <row r="3115" spans="1:7" ht="31.8">
      <c r="A3115" s="30">
        <v>39</v>
      </c>
      <c r="B3115" s="30" t="s">
        <v>471</v>
      </c>
      <c r="C3115" s="30" t="s">
        <v>996</v>
      </c>
      <c r="D3115" s="30" t="s">
        <v>292</v>
      </c>
      <c r="E3115" s="31" t="s">
        <v>302</v>
      </c>
      <c r="F3115" s="32">
        <v>1695</v>
      </c>
      <c r="G3115" s="33">
        <f t="shared" si="48"/>
        <v>901506246.76999569</v>
      </c>
    </row>
    <row r="3116" spans="1:7" ht="31.8">
      <c r="A3116" s="30">
        <v>56</v>
      </c>
      <c r="B3116" s="30" t="s">
        <v>471</v>
      </c>
      <c r="C3116" s="30" t="s">
        <v>988</v>
      </c>
      <c r="D3116" s="30" t="s">
        <v>292</v>
      </c>
      <c r="E3116" s="31" t="s">
        <v>302</v>
      </c>
      <c r="F3116" s="32">
        <v>10706.75</v>
      </c>
      <c r="G3116" s="33">
        <f t="shared" si="48"/>
        <v>901506246.76999569</v>
      </c>
    </row>
    <row r="3117" spans="1:7" ht="31.8">
      <c r="A3117" s="30">
        <v>35</v>
      </c>
      <c r="B3117" s="30" t="s">
        <v>471</v>
      </c>
      <c r="C3117" s="30" t="s">
        <v>997</v>
      </c>
      <c r="D3117" s="30" t="s">
        <v>292</v>
      </c>
      <c r="E3117" s="31" t="s">
        <v>302</v>
      </c>
      <c r="F3117" s="32">
        <v>29577.75</v>
      </c>
      <c r="G3117" s="33">
        <f t="shared" si="48"/>
        <v>901506246.76999569</v>
      </c>
    </row>
    <row r="3118" spans="1:7" ht="31.8">
      <c r="A3118" s="30">
        <v>75</v>
      </c>
      <c r="B3118" s="30" t="s">
        <v>471</v>
      </c>
      <c r="C3118" s="30" t="s">
        <v>965</v>
      </c>
      <c r="D3118" s="30" t="s">
        <v>292</v>
      </c>
      <c r="E3118" s="31" t="s">
        <v>302</v>
      </c>
      <c r="F3118" s="32">
        <v>8395.9</v>
      </c>
      <c r="G3118" s="33">
        <f t="shared" si="48"/>
        <v>901506246.76999569</v>
      </c>
    </row>
    <row r="3119" spans="1:7" ht="31.8">
      <c r="A3119" s="30">
        <v>27</v>
      </c>
      <c r="B3119" s="30" t="s">
        <v>471</v>
      </c>
      <c r="C3119" s="30" t="s">
        <v>962</v>
      </c>
      <c r="D3119" s="30" t="s">
        <v>292</v>
      </c>
      <c r="E3119" s="31" t="s">
        <v>302</v>
      </c>
      <c r="F3119" s="32">
        <v>14294.5</v>
      </c>
      <c r="G3119" s="33">
        <f t="shared" si="48"/>
        <v>901506246.76999569</v>
      </c>
    </row>
    <row r="3120" spans="1:7" ht="31.8">
      <c r="A3120" s="30">
        <v>29</v>
      </c>
      <c r="B3120" s="30" t="s">
        <v>1037</v>
      </c>
      <c r="C3120" s="30" t="s">
        <v>967</v>
      </c>
      <c r="D3120" s="30" t="s">
        <v>292</v>
      </c>
      <c r="E3120" s="31" t="s">
        <v>299</v>
      </c>
      <c r="F3120" s="32">
        <v>487.35</v>
      </c>
      <c r="G3120" s="33">
        <f t="shared" si="48"/>
        <v>901506246.76999569</v>
      </c>
    </row>
    <row r="3121" spans="1:7" ht="31.8">
      <c r="A3121" s="30">
        <v>46</v>
      </c>
      <c r="B3121" s="30" t="s">
        <v>1038</v>
      </c>
      <c r="C3121" s="30" t="s">
        <v>963</v>
      </c>
      <c r="D3121" s="30" t="s">
        <v>292</v>
      </c>
      <c r="E3121" s="31" t="s">
        <v>302</v>
      </c>
      <c r="F3121" s="32">
        <v>90</v>
      </c>
      <c r="G3121" s="33">
        <f t="shared" si="48"/>
        <v>901506246.76999569</v>
      </c>
    </row>
    <row r="3122" spans="1:7" ht="31.8">
      <c r="A3122" s="30">
        <v>29</v>
      </c>
      <c r="B3122" s="30" t="s">
        <v>1039</v>
      </c>
      <c r="C3122" s="30" t="s">
        <v>967</v>
      </c>
      <c r="D3122" s="30" t="s">
        <v>292</v>
      </c>
      <c r="E3122" s="31" t="s">
        <v>327</v>
      </c>
      <c r="F3122" s="32">
        <v>2.2000000000000002</v>
      </c>
      <c r="G3122" s="33">
        <f t="shared" si="48"/>
        <v>901506246.76999569</v>
      </c>
    </row>
    <row r="3123" spans="1:7" ht="31.8">
      <c r="A3123" s="30">
        <v>29</v>
      </c>
      <c r="B3123" s="30" t="s">
        <v>1040</v>
      </c>
      <c r="C3123" s="30" t="s">
        <v>967</v>
      </c>
      <c r="D3123" s="30" t="s">
        <v>292</v>
      </c>
      <c r="E3123" s="31" t="s">
        <v>293</v>
      </c>
      <c r="F3123" s="32">
        <v>6660</v>
      </c>
      <c r="G3123" s="33">
        <f t="shared" si="48"/>
        <v>901506246.76999569</v>
      </c>
    </row>
    <row r="3124" spans="1:7" ht="31.8">
      <c r="A3124" s="30">
        <v>27</v>
      </c>
      <c r="B3124" s="30" t="s">
        <v>474</v>
      </c>
      <c r="C3124" s="30" t="s">
        <v>962</v>
      </c>
      <c r="D3124" s="30" t="s">
        <v>292</v>
      </c>
      <c r="E3124" s="31" t="s">
        <v>302</v>
      </c>
      <c r="F3124" s="32">
        <v>4275</v>
      </c>
      <c r="G3124" s="33">
        <f t="shared" si="48"/>
        <v>901506246.76999569</v>
      </c>
    </row>
    <row r="3125" spans="1:7" ht="31.8">
      <c r="A3125" s="30">
        <v>42</v>
      </c>
      <c r="B3125" s="30" t="s">
        <v>475</v>
      </c>
      <c r="C3125" s="30" t="s">
        <v>968</v>
      </c>
      <c r="D3125" s="30" t="s">
        <v>292</v>
      </c>
      <c r="E3125" s="31" t="s">
        <v>302</v>
      </c>
      <c r="F3125" s="32">
        <v>0</v>
      </c>
      <c r="G3125" s="33">
        <f t="shared" si="48"/>
        <v>901506246.76999569</v>
      </c>
    </row>
    <row r="3126" spans="1:7" ht="31.8">
      <c r="A3126" s="30">
        <v>29</v>
      </c>
      <c r="B3126" s="30" t="s">
        <v>475</v>
      </c>
      <c r="C3126" s="30" t="s">
        <v>967</v>
      </c>
      <c r="D3126" s="30" t="s">
        <v>292</v>
      </c>
      <c r="E3126" s="31" t="s">
        <v>302</v>
      </c>
      <c r="F3126" s="32">
        <v>0</v>
      </c>
      <c r="G3126" s="33">
        <f t="shared" si="48"/>
        <v>901506246.76999569</v>
      </c>
    </row>
    <row r="3127" spans="1:7" ht="31.8">
      <c r="A3127" s="30">
        <v>75</v>
      </c>
      <c r="B3127" s="30" t="s">
        <v>475</v>
      </c>
      <c r="C3127" s="30" t="s">
        <v>965</v>
      </c>
      <c r="D3127" s="30" t="s">
        <v>292</v>
      </c>
      <c r="E3127" s="31" t="s">
        <v>302</v>
      </c>
      <c r="F3127" s="32">
        <v>108466.44</v>
      </c>
      <c r="G3127" s="33">
        <f t="shared" si="48"/>
        <v>901506246.76999569</v>
      </c>
    </row>
    <row r="3128" spans="1:7" ht="31.8">
      <c r="A3128" s="30">
        <v>29</v>
      </c>
      <c r="B3128" s="30" t="s">
        <v>475</v>
      </c>
      <c r="C3128" s="30" t="s">
        <v>967</v>
      </c>
      <c r="D3128" s="30" t="s">
        <v>292</v>
      </c>
      <c r="E3128" s="31" t="s">
        <v>302</v>
      </c>
      <c r="F3128" s="32">
        <v>21161.51</v>
      </c>
      <c r="G3128" s="33">
        <f t="shared" si="48"/>
        <v>901506246.76999569</v>
      </c>
    </row>
    <row r="3129" spans="1:7" ht="31.8">
      <c r="A3129" s="30">
        <v>27</v>
      </c>
      <c r="B3129" s="30" t="s">
        <v>475</v>
      </c>
      <c r="C3129" s="30" t="s">
        <v>962</v>
      </c>
      <c r="D3129" s="30" t="s">
        <v>292</v>
      </c>
      <c r="E3129" s="31" t="s">
        <v>302</v>
      </c>
      <c r="F3129" s="32">
        <v>11894.38</v>
      </c>
      <c r="G3129" s="33">
        <f t="shared" si="48"/>
        <v>901506246.76999569</v>
      </c>
    </row>
    <row r="3130" spans="1:7" ht="31.8">
      <c r="A3130" s="30">
        <v>27</v>
      </c>
      <c r="B3130" s="30" t="s">
        <v>475</v>
      </c>
      <c r="C3130" s="30" t="s">
        <v>962</v>
      </c>
      <c r="D3130" s="30" t="s">
        <v>292</v>
      </c>
      <c r="E3130" s="31" t="s">
        <v>302</v>
      </c>
      <c r="F3130" s="32">
        <v>4959.9399999999996</v>
      </c>
      <c r="G3130" s="33">
        <f t="shared" si="48"/>
        <v>901506246.76999569</v>
      </c>
    </row>
    <row r="3131" spans="1:7" ht="31.8">
      <c r="A3131" s="30">
        <v>29</v>
      </c>
      <c r="B3131" s="30" t="s">
        <v>476</v>
      </c>
      <c r="C3131" s="30" t="s">
        <v>967</v>
      </c>
      <c r="D3131" s="30" t="s">
        <v>292</v>
      </c>
      <c r="E3131" s="31" t="s">
        <v>302</v>
      </c>
      <c r="F3131" s="32">
        <v>0</v>
      </c>
      <c r="G3131" s="33">
        <f t="shared" si="48"/>
        <v>901506246.76999569</v>
      </c>
    </row>
    <row r="3132" spans="1:7" ht="31.8">
      <c r="A3132" s="30">
        <v>75</v>
      </c>
      <c r="B3132" s="30" t="s">
        <v>476</v>
      </c>
      <c r="C3132" s="30" t="s">
        <v>965</v>
      </c>
      <c r="D3132" s="30" t="s">
        <v>292</v>
      </c>
      <c r="E3132" s="31" t="s">
        <v>302</v>
      </c>
      <c r="F3132" s="32">
        <v>12505.8</v>
      </c>
      <c r="G3132" s="33">
        <f t="shared" si="48"/>
        <v>901506246.76999569</v>
      </c>
    </row>
    <row r="3133" spans="1:7" ht="31.8">
      <c r="A3133" s="30">
        <v>39</v>
      </c>
      <c r="B3133" s="30" t="s">
        <v>476</v>
      </c>
      <c r="C3133" s="30" t="s">
        <v>996</v>
      </c>
      <c r="D3133" s="30" t="s">
        <v>292</v>
      </c>
      <c r="E3133" s="31" t="s">
        <v>302</v>
      </c>
      <c r="F3133" s="32">
        <v>180.79</v>
      </c>
      <c r="G3133" s="33">
        <f t="shared" si="48"/>
        <v>901506246.76999569</v>
      </c>
    </row>
    <row r="3134" spans="1:7" ht="31.8">
      <c r="A3134" s="30">
        <v>1000032</v>
      </c>
      <c r="B3134" s="30" t="s">
        <v>476</v>
      </c>
      <c r="C3134" s="30" t="s">
        <v>994</v>
      </c>
      <c r="D3134" s="30" t="s">
        <v>292</v>
      </c>
      <c r="E3134" s="31" t="s">
        <v>302</v>
      </c>
      <c r="F3134" s="32">
        <v>13566</v>
      </c>
      <c r="G3134" s="33">
        <f t="shared" si="48"/>
        <v>901506246.76999569</v>
      </c>
    </row>
    <row r="3135" spans="1:7" ht="31.8">
      <c r="A3135" s="30">
        <v>27</v>
      </c>
      <c r="B3135" s="30" t="s">
        <v>476</v>
      </c>
      <c r="C3135" s="30" t="s">
        <v>962</v>
      </c>
      <c r="D3135" s="30" t="s">
        <v>292</v>
      </c>
      <c r="E3135" s="31" t="s">
        <v>302</v>
      </c>
      <c r="F3135" s="32">
        <v>1296.6400000000001</v>
      </c>
      <c r="G3135" s="33">
        <f t="shared" si="48"/>
        <v>901506246.76999569</v>
      </c>
    </row>
    <row r="3136" spans="1:7" ht="31.8">
      <c r="A3136" s="30">
        <v>1000032</v>
      </c>
      <c r="B3136" s="30" t="s">
        <v>476</v>
      </c>
      <c r="C3136" s="30" t="s">
        <v>994</v>
      </c>
      <c r="D3136" s="30" t="s">
        <v>292</v>
      </c>
      <c r="E3136" s="31" t="s">
        <v>302</v>
      </c>
      <c r="F3136" s="32">
        <v>5539.26</v>
      </c>
      <c r="G3136" s="33">
        <f t="shared" si="48"/>
        <v>901506246.76999569</v>
      </c>
    </row>
    <row r="3137" spans="1:7" ht="31.8">
      <c r="A3137" s="30">
        <v>1000032</v>
      </c>
      <c r="B3137" s="30" t="s">
        <v>476</v>
      </c>
      <c r="C3137" s="30" t="s">
        <v>994</v>
      </c>
      <c r="D3137" s="30" t="s">
        <v>292</v>
      </c>
      <c r="E3137" s="31" t="s">
        <v>302</v>
      </c>
      <c r="F3137" s="32">
        <v>36423</v>
      </c>
      <c r="G3137" s="33">
        <f t="shared" si="48"/>
        <v>901506246.76999569</v>
      </c>
    </row>
    <row r="3138" spans="1:7" ht="31.8">
      <c r="A3138" s="30">
        <v>27</v>
      </c>
      <c r="B3138" s="30" t="s">
        <v>476</v>
      </c>
      <c r="C3138" s="30" t="s">
        <v>962</v>
      </c>
      <c r="D3138" s="30" t="s">
        <v>292</v>
      </c>
      <c r="E3138" s="31" t="s">
        <v>302</v>
      </c>
      <c r="F3138" s="32">
        <v>36423</v>
      </c>
      <c r="G3138" s="33">
        <f t="shared" si="48"/>
        <v>901506246.76999569</v>
      </c>
    </row>
    <row r="3139" spans="1:7" ht="31.8">
      <c r="A3139" s="30">
        <v>26</v>
      </c>
      <c r="B3139" s="30" t="s">
        <v>476</v>
      </c>
      <c r="C3139" s="30" t="s">
        <v>961</v>
      </c>
      <c r="D3139" s="30" t="s">
        <v>292</v>
      </c>
      <c r="E3139" s="31" t="s">
        <v>302</v>
      </c>
      <c r="F3139" s="32">
        <v>1693.07</v>
      </c>
      <c r="G3139" s="33">
        <f t="shared" ref="G3139:G3202" si="49">SUM($F$2:$F$100000)</f>
        <v>901506246.76999569</v>
      </c>
    </row>
    <row r="3140" spans="1:7" ht="31.8">
      <c r="A3140" s="30">
        <v>75</v>
      </c>
      <c r="B3140" s="30" t="s">
        <v>476</v>
      </c>
      <c r="C3140" s="30" t="s">
        <v>965</v>
      </c>
      <c r="D3140" s="30" t="s">
        <v>292</v>
      </c>
      <c r="E3140" s="31" t="s">
        <v>302</v>
      </c>
      <c r="F3140" s="32">
        <v>1578.9</v>
      </c>
      <c r="G3140" s="33">
        <f t="shared" si="49"/>
        <v>901506246.76999569</v>
      </c>
    </row>
    <row r="3141" spans="1:7" ht="31.8">
      <c r="A3141" s="30">
        <v>1000032</v>
      </c>
      <c r="B3141" s="30" t="s">
        <v>476</v>
      </c>
      <c r="C3141" s="30" t="s">
        <v>994</v>
      </c>
      <c r="D3141" s="30" t="s">
        <v>292</v>
      </c>
      <c r="E3141" s="31" t="s">
        <v>302</v>
      </c>
      <c r="F3141" s="32">
        <v>6116.1</v>
      </c>
      <c r="G3141" s="33">
        <f t="shared" si="49"/>
        <v>901506246.76999569</v>
      </c>
    </row>
    <row r="3142" spans="1:7" ht="31.8">
      <c r="A3142" s="30">
        <v>26</v>
      </c>
      <c r="B3142" s="30" t="s">
        <v>476</v>
      </c>
      <c r="C3142" s="30" t="s">
        <v>961</v>
      </c>
      <c r="D3142" s="30" t="s">
        <v>292</v>
      </c>
      <c r="E3142" s="31" t="s">
        <v>302</v>
      </c>
      <c r="F3142" s="32">
        <v>4806.24</v>
      </c>
      <c r="G3142" s="33">
        <f t="shared" si="49"/>
        <v>901506246.76999569</v>
      </c>
    </row>
    <row r="3143" spans="1:7" ht="31.8">
      <c r="A3143" s="30">
        <v>40</v>
      </c>
      <c r="B3143" s="30" t="s">
        <v>476</v>
      </c>
      <c r="C3143" s="30" t="s">
        <v>989</v>
      </c>
      <c r="D3143" s="30" t="s">
        <v>292</v>
      </c>
      <c r="E3143" s="31" t="s">
        <v>302</v>
      </c>
      <c r="F3143" s="32">
        <v>3019.58</v>
      </c>
      <c r="G3143" s="33">
        <f t="shared" si="49"/>
        <v>901506246.76999569</v>
      </c>
    </row>
    <row r="3144" spans="1:7" ht="31.8">
      <c r="A3144" s="30">
        <v>27</v>
      </c>
      <c r="B3144" s="30" t="s">
        <v>476</v>
      </c>
      <c r="C3144" s="30" t="s">
        <v>962</v>
      </c>
      <c r="D3144" s="30" t="s">
        <v>292</v>
      </c>
      <c r="E3144" s="31" t="s">
        <v>302</v>
      </c>
      <c r="F3144" s="30">
        <v>3830.4</v>
      </c>
      <c r="G3144" s="33">
        <f t="shared" si="49"/>
        <v>901506246.76999569</v>
      </c>
    </row>
    <row r="3145" spans="1:7" ht="31.8">
      <c r="A3145" s="30">
        <v>29</v>
      </c>
      <c r="B3145" s="30" t="s">
        <v>1041</v>
      </c>
      <c r="C3145" s="30" t="s">
        <v>967</v>
      </c>
      <c r="D3145" s="30" t="s">
        <v>292</v>
      </c>
      <c r="E3145" s="31" t="s">
        <v>293</v>
      </c>
      <c r="F3145" s="32">
        <v>-0.01</v>
      </c>
      <c r="G3145" s="33">
        <f t="shared" si="49"/>
        <v>901506246.76999569</v>
      </c>
    </row>
    <row r="3146" spans="1:7" ht="21.6">
      <c r="A3146" s="30">
        <v>26</v>
      </c>
      <c r="B3146" s="30" t="s">
        <v>480</v>
      </c>
      <c r="C3146" s="30" t="s">
        <v>961</v>
      </c>
      <c r="D3146" s="30" t="s">
        <v>292</v>
      </c>
      <c r="E3146" s="31" t="s">
        <v>327</v>
      </c>
      <c r="F3146" s="32">
        <v>260213.36</v>
      </c>
      <c r="G3146" s="33">
        <f t="shared" si="49"/>
        <v>901506246.76999569</v>
      </c>
    </row>
    <row r="3147" spans="1:7" ht="21.6">
      <c r="A3147" s="30">
        <v>26</v>
      </c>
      <c r="B3147" s="30" t="s">
        <v>480</v>
      </c>
      <c r="C3147" s="30" t="s">
        <v>961</v>
      </c>
      <c r="D3147" s="30" t="s">
        <v>292</v>
      </c>
      <c r="E3147" s="31" t="s">
        <v>327</v>
      </c>
      <c r="F3147" s="32">
        <v>28224.12</v>
      </c>
      <c r="G3147" s="33">
        <f t="shared" si="49"/>
        <v>901506246.76999569</v>
      </c>
    </row>
    <row r="3148" spans="1:7" ht="31.8">
      <c r="A3148" s="30">
        <v>29</v>
      </c>
      <c r="B3148" s="30" t="s">
        <v>481</v>
      </c>
      <c r="C3148" s="30" t="s">
        <v>967</v>
      </c>
      <c r="D3148" s="30" t="s">
        <v>292</v>
      </c>
      <c r="E3148" s="31" t="s">
        <v>302</v>
      </c>
      <c r="F3148" s="32">
        <v>0</v>
      </c>
      <c r="G3148" s="33">
        <f t="shared" si="49"/>
        <v>901506246.76999569</v>
      </c>
    </row>
    <row r="3149" spans="1:7" ht="31.8">
      <c r="A3149" s="30">
        <v>29</v>
      </c>
      <c r="B3149" s="30" t="s">
        <v>481</v>
      </c>
      <c r="C3149" s="30" t="s">
        <v>967</v>
      </c>
      <c r="D3149" s="30" t="s">
        <v>292</v>
      </c>
      <c r="E3149" s="31" t="s">
        <v>302</v>
      </c>
      <c r="F3149" s="32">
        <v>0</v>
      </c>
      <c r="G3149" s="33">
        <f t="shared" si="49"/>
        <v>901506246.76999569</v>
      </c>
    </row>
    <row r="3150" spans="1:7" ht="31.8">
      <c r="A3150" s="30">
        <v>26</v>
      </c>
      <c r="B3150" s="30" t="s">
        <v>481</v>
      </c>
      <c r="C3150" s="30" t="s">
        <v>961</v>
      </c>
      <c r="D3150" s="30" t="s">
        <v>292</v>
      </c>
      <c r="E3150" s="31" t="s">
        <v>302</v>
      </c>
      <c r="F3150" s="32">
        <v>7966.5</v>
      </c>
      <c r="G3150" s="33">
        <f t="shared" si="49"/>
        <v>901506246.76999569</v>
      </c>
    </row>
    <row r="3151" spans="1:7" ht="31.8">
      <c r="A3151" s="30">
        <v>75</v>
      </c>
      <c r="B3151" s="30" t="s">
        <v>481</v>
      </c>
      <c r="C3151" s="30" t="s">
        <v>965</v>
      </c>
      <c r="D3151" s="30" t="s">
        <v>292</v>
      </c>
      <c r="E3151" s="31" t="s">
        <v>302</v>
      </c>
      <c r="F3151" s="32">
        <v>2938</v>
      </c>
      <c r="G3151" s="33">
        <f t="shared" si="49"/>
        <v>901506246.76999569</v>
      </c>
    </row>
    <row r="3152" spans="1:7" ht="31.8">
      <c r="A3152" s="30">
        <v>1000032</v>
      </c>
      <c r="B3152" s="30" t="s">
        <v>481</v>
      </c>
      <c r="C3152" s="30" t="s">
        <v>994</v>
      </c>
      <c r="D3152" s="30" t="s">
        <v>292</v>
      </c>
      <c r="E3152" s="31" t="s">
        <v>302</v>
      </c>
      <c r="F3152" s="32">
        <v>15989.5</v>
      </c>
      <c r="G3152" s="33">
        <f t="shared" si="49"/>
        <v>901506246.76999569</v>
      </c>
    </row>
    <row r="3153" spans="1:7" ht="31.8">
      <c r="A3153" s="30">
        <v>26</v>
      </c>
      <c r="B3153" s="30" t="s">
        <v>481</v>
      </c>
      <c r="C3153" s="30" t="s">
        <v>961</v>
      </c>
      <c r="D3153" s="30" t="s">
        <v>292</v>
      </c>
      <c r="E3153" s="31" t="s">
        <v>302</v>
      </c>
      <c r="F3153" s="32">
        <v>9548.5</v>
      </c>
      <c r="G3153" s="33">
        <f t="shared" si="49"/>
        <v>901506246.76999569</v>
      </c>
    </row>
    <row r="3154" spans="1:7" ht="31.8">
      <c r="A3154" s="30">
        <v>56</v>
      </c>
      <c r="B3154" s="30" t="s">
        <v>481</v>
      </c>
      <c r="C3154" s="30" t="s">
        <v>988</v>
      </c>
      <c r="D3154" s="30" t="s">
        <v>292</v>
      </c>
      <c r="E3154" s="31" t="s">
        <v>302</v>
      </c>
      <c r="F3154" s="30">
        <v>824.9</v>
      </c>
      <c r="G3154" s="33">
        <f t="shared" si="49"/>
        <v>901506246.76999569</v>
      </c>
    </row>
    <row r="3155" spans="1:7" ht="31.8">
      <c r="A3155" s="30">
        <v>26</v>
      </c>
      <c r="B3155" s="30" t="s">
        <v>481</v>
      </c>
      <c r="C3155" s="30" t="s">
        <v>961</v>
      </c>
      <c r="D3155" s="30" t="s">
        <v>292</v>
      </c>
      <c r="E3155" s="31" t="s">
        <v>302</v>
      </c>
      <c r="F3155" s="32">
        <v>14803</v>
      </c>
      <c r="G3155" s="33">
        <f t="shared" si="49"/>
        <v>901506246.76999569</v>
      </c>
    </row>
    <row r="3156" spans="1:7" ht="31.8">
      <c r="A3156" s="30">
        <v>29</v>
      </c>
      <c r="B3156" s="30" t="s">
        <v>481</v>
      </c>
      <c r="C3156" s="30" t="s">
        <v>967</v>
      </c>
      <c r="D3156" s="30" t="s">
        <v>292</v>
      </c>
      <c r="E3156" s="31" t="s">
        <v>293</v>
      </c>
      <c r="F3156" s="32">
        <v>4007.26</v>
      </c>
      <c r="G3156" s="33">
        <f t="shared" si="49"/>
        <v>901506246.76999569</v>
      </c>
    </row>
    <row r="3157" spans="1:7" ht="31.8">
      <c r="A3157" s="30">
        <v>29</v>
      </c>
      <c r="B3157" s="30" t="s">
        <v>482</v>
      </c>
      <c r="C3157" s="30" t="s">
        <v>967</v>
      </c>
      <c r="D3157" s="30" t="s">
        <v>292</v>
      </c>
      <c r="E3157" s="31" t="s">
        <v>302</v>
      </c>
      <c r="F3157" s="32">
        <v>0</v>
      </c>
      <c r="G3157" s="33">
        <f t="shared" si="49"/>
        <v>901506246.76999569</v>
      </c>
    </row>
    <row r="3158" spans="1:7" ht="31.8">
      <c r="A3158" s="30">
        <v>33</v>
      </c>
      <c r="B3158" s="30" t="s">
        <v>482</v>
      </c>
      <c r="C3158" s="30" t="s">
        <v>992</v>
      </c>
      <c r="D3158" s="30" t="s">
        <v>292</v>
      </c>
      <c r="E3158" s="31" t="s">
        <v>302</v>
      </c>
      <c r="F3158" s="32">
        <v>2462.9699999999998</v>
      </c>
      <c r="G3158" s="33">
        <f t="shared" si="49"/>
        <v>901506246.76999569</v>
      </c>
    </row>
    <row r="3159" spans="1:7" ht="31.8">
      <c r="A3159" s="30">
        <v>27</v>
      </c>
      <c r="B3159" s="30" t="s">
        <v>482</v>
      </c>
      <c r="C3159" s="30" t="s">
        <v>962</v>
      </c>
      <c r="D3159" s="30" t="s">
        <v>292</v>
      </c>
      <c r="E3159" s="31" t="s">
        <v>302</v>
      </c>
      <c r="F3159" s="32">
        <v>25992</v>
      </c>
      <c r="G3159" s="33">
        <f t="shared" si="49"/>
        <v>901506246.76999569</v>
      </c>
    </row>
    <row r="3160" spans="1:7" ht="31.8">
      <c r="A3160" s="30">
        <v>33</v>
      </c>
      <c r="B3160" s="30" t="s">
        <v>482</v>
      </c>
      <c r="C3160" s="30" t="s">
        <v>992</v>
      </c>
      <c r="D3160" s="30" t="s">
        <v>292</v>
      </c>
      <c r="E3160" s="31" t="s">
        <v>302</v>
      </c>
      <c r="F3160" s="32">
        <v>4937.34</v>
      </c>
      <c r="G3160" s="33">
        <f t="shared" si="49"/>
        <v>901506246.76999569</v>
      </c>
    </row>
    <row r="3161" spans="1:7" ht="31.8">
      <c r="A3161" s="30">
        <v>76</v>
      </c>
      <c r="B3161" s="30" t="s">
        <v>482</v>
      </c>
      <c r="C3161" s="30" t="s">
        <v>993</v>
      </c>
      <c r="D3161" s="30" t="s">
        <v>292</v>
      </c>
      <c r="E3161" s="31" t="s">
        <v>302</v>
      </c>
      <c r="F3161" s="32">
        <v>2465.8200000000002</v>
      </c>
      <c r="G3161" s="33">
        <f t="shared" si="49"/>
        <v>901506246.76999569</v>
      </c>
    </row>
    <row r="3162" spans="1:7" ht="21.6">
      <c r="A3162" s="30">
        <v>28</v>
      </c>
      <c r="B3162" s="30" t="s">
        <v>482</v>
      </c>
      <c r="C3162" s="30" t="s">
        <v>964</v>
      </c>
      <c r="D3162" s="30" t="s">
        <v>292</v>
      </c>
      <c r="E3162" s="31" t="s">
        <v>302</v>
      </c>
      <c r="F3162" s="30">
        <v>108300</v>
      </c>
      <c r="G3162" s="33">
        <f t="shared" si="49"/>
        <v>901506246.76999569</v>
      </c>
    </row>
    <row r="3163" spans="1:7" ht="31.8">
      <c r="A3163" s="30">
        <v>27</v>
      </c>
      <c r="B3163" s="30" t="s">
        <v>482</v>
      </c>
      <c r="C3163" s="30" t="s">
        <v>962</v>
      </c>
      <c r="D3163" s="30" t="s">
        <v>292</v>
      </c>
      <c r="E3163" s="31" t="s">
        <v>302</v>
      </c>
      <c r="F3163" s="32">
        <v>34656</v>
      </c>
      <c r="G3163" s="33">
        <f t="shared" si="49"/>
        <v>901506246.76999569</v>
      </c>
    </row>
    <row r="3164" spans="1:7" ht="31.8">
      <c r="A3164" s="30">
        <v>27</v>
      </c>
      <c r="B3164" s="30" t="s">
        <v>482</v>
      </c>
      <c r="C3164" s="30" t="s">
        <v>962</v>
      </c>
      <c r="D3164" s="30" t="s">
        <v>292</v>
      </c>
      <c r="E3164" s="31" t="s">
        <v>302</v>
      </c>
      <c r="F3164" s="32">
        <v>21660</v>
      </c>
      <c r="G3164" s="33">
        <f t="shared" si="49"/>
        <v>901506246.76999569</v>
      </c>
    </row>
    <row r="3165" spans="1:7" ht="31.8">
      <c r="A3165" s="30">
        <v>27</v>
      </c>
      <c r="B3165" s="30" t="s">
        <v>482</v>
      </c>
      <c r="C3165" s="30" t="s">
        <v>962</v>
      </c>
      <c r="D3165" s="30" t="s">
        <v>292</v>
      </c>
      <c r="E3165" s="31" t="s">
        <v>302</v>
      </c>
      <c r="F3165" s="32">
        <v>15595.2</v>
      </c>
      <c r="G3165" s="33">
        <f t="shared" si="49"/>
        <v>901506246.76999569</v>
      </c>
    </row>
    <row r="3166" spans="1:7" ht="31.8">
      <c r="A3166" s="30">
        <v>27</v>
      </c>
      <c r="B3166" s="30" t="s">
        <v>482</v>
      </c>
      <c r="C3166" s="30" t="s">
        <v>962</v>
      </c>
      <c r="D3166" s="30" t="s">
        <v>292</v>
      </c>
      <c r="E3166" s="34" t="s">
        <v>302</v>
      </c>
      <c r="F3166" s="32">
        <v>25992</v>
      </c>
      <c r="G3166" s="33">
        <f t="shared" si="49"/>
        <v>901506246.76999569</v>
      </c>
    </row>
    <row r="3167" spans="1:7" ht="31.8">
      <c r="A3167" s="30">
        <v>27</v>
      </c>
      <c r="B3167" s="30" t="s">
        <v>482</v>
      </c>
      <c r="C3167" s="30" t="s">
        <v>962</v>
      </c>
      <c r="D3167" s="30" t="s">
        <v>292</v>
      </c>
      <c r="E3167" s="31" t="s">
        <v>302</v>
      </c>
      <c r="F3167" s="32">
        <v>17328</v>
      </c>
      <c r="G3167" s="33">
        <f t="shared" si="49"/>
        <v>901506246.76999569</v>
      </c>
    </row>
    <row r="3168" spans="1:7" ht="31.8">
      <c r="A3168" s="30">
        <v>27</v>
      </c>
      <c r="B3168" s="30" t="s">
        <v>482</v>
      </c>
      <c r="C3168" s="30" t="s">
        <v>962</v>
      </c>
      <c r="D3168" s="30" t="s">
        <v>292</v>
      </c>
      <c r="E3168" s="31" t="s">
        <v>302</v>
      </c>
      <c r="F3168" s="30">
        <v>25992</v>
      </c>
      <c r="G3168" s="33">
        <f t="shared" si="49"/>
        <v>901506246.76999569</v>
      </c>
    </row>
    <row r="3169" spans="1:7" ht="31.8">
      <c r="A3169" s="30">
        <v>27</v>
      </c>
      <c r="B3169" s="30" t="s">
        <v>482</v>
      </c>
      <c r="C3169" s="30" t="s">
        <v>962</v>
      </c>
      <c r="D3169" s="30" t="s">
        <v>292</v>
      </c>
      <c r="E3169" s="31" t="s">
        <v>302</v>
      </c>
      <c r="F3169" s="32">
        <v>43320</v>
      </c>
      <c r="G3169" s="33">
        <f t="shared" si="49"/>
        <v>901506246.76999569</v>
      </c>
    </row>
    <row r="3170" spans="1:7" ht="21.6">
      <c r="A3170" s="30">
        <v>26</v>
      </c>
      <c r="B3170" s="30" t="s">
        <v>482</v>
      </c>
      <c r="C3170" s="30" t="s">
        <v>961</v>
      </c>
      <c r="D3170" s="30" t="s">
        <v>292</v>
      </c>
      <c r="E3170" s="31" t="s">
        <v>302</v>
      </c>
      <c r="F3170" s="32">
        <v>164160</v>
      </c>
      <c r="G3170" s="33">
        <f t="shared" si="49"/>
        <v>901506246.76999569</v>
      </c>
    </row>
    <row r="3171" spans="1:7" ht="21.6">
      <c r="A3171" s="30">
        <v>26</v>
      </c>
      <c r="B3171" s="30" t="s">
        <v>482</v>
      </c>
      <c r="C3171" s="30" t="s">
        <v>961</v>
      </c>
      <c r="D3171" s="30" t="s">
        <v>292</v>
      </c>
      <c r="E3171" s="31" t="s">
        <v>302</v>
      </c>
      <c r="F3171" s="32">
        <v>22800</v>
      </c>
      <c r="G3171" s="33">
        <f t="shared" si="49"/>
        <v>901506246.76999569</v>
      </c>
    </row>
    <row r="3172" spans="1:7" ht="31.8">
      <c r="A3172" s="30">
        <v>27</v>
      </c>
      <c r="B3172" s="30" t="s">
        <v>482</v>
      </c>
      <c r="C3172" s="30" t="s">
        <v>962</v>
      </c>
      <c r="D3172" s="30" t="s">
        <v>292</v>
      </c>
      <c r="E3172" s="31" t="s">
        <v>302</v>
      </c>
      <c r="F3172" s="32">
        <v>25992</v>
      </c>
      <c r="G3172" s="33">
        <f t="shared" si="49"/>
        <v>901506246.76999569</v>
      </c>
    </row>
    <row r="3173" spans="1:7" ht="31.8">
      <c r="A3173" s="30">
        <v>27</v>
      </c>
      <c r="B3173" s="30" t="s">
        <v>482</v>
      </c>
      <c r="C3173" s="30" t="s">
        <v>962</v>
      </c>
      <c r="D3173" s="30" t="s">
        <v>292</v>
      </c>
      <c r="E3173" s="31" t="s">
        <v>302</v>
      </c>
      <c r="F3173" s="32">
        <v>25992</v>
      </c>
      <c r="G3173" s="33">
        <f t="shared" si="49"/>
        <v>901506246.76999569</v>
      </c>
    </row>
    <row r="3174" spans="1:7" ht="31.8">
      <c r="A3174" s="30">
        <v>29</v>
      </c>
      <c r="B3174" s="30" t="s">
        <v>483</v>
      </c>
      <c r="C3174" s="30" t="s">
        <v>967</v>
      </c>
      <c r="D3174" s="30" t="s">
        <v>292</v>
      </c>
      <c r="E3174" s="31" t="s">
        <v>327</v>
      </c>
      <c r="F3174" s="32">
        <v>0</v>
      </c>
      <c r="G3174" s="33">
        <f t="shared" si="49"/>
        <v>901506246.76999569</v>
      </c>
    </row>
    <row r="3175" spans="1:7" ht="31.8">
      <c r="A3175" s="30">
        <v>29</v>
      </c>
      <c r="B3175" s="30" t="s">
        <v>483</v>
      </c>
      <c r="C3175" s="30" t="s">
        <v>967</v>
      </c>
      <c r="D3175" s="30" t="s">
        <v>292</v>
      </c>
      <c r="E3175" s="31" t="s">
        <v>327</v>
      </c>
      <c r="F3175" s="32">
        <v>2388.3000000000002</v>
      </c>
      <c r="G3175" s="33">
        <f t="shared" si="49"/>
        <v>901506246.76999569</v>
      </c>
    </row>
    <row r="3176" spans="1:7" ht="31.8">
      <c r="A3176" s="30">
        <v>29</v>
      </c>
      <c r="B3176" s="30" t="s">
        <v>483</v>
      </c>
      <c r="C3176" s="30" t="s">
        <v>967</v>
      </c>
      <c r="D3176" s="30" t="s">
        <v>292</v>
      </c>
      <c r="E3176" s="31" t="s">
        <v>327</v>
      </c>
      <c r="F3176" s="32">
        <v>969</v>
      </c>
      <c r="G3176" s="33">
        <f t="shared" si="49"/>
        <v>901506246.76999569</v>
      </c>
    </row>
    <row r="3177" spans="1:7" ht="31.8">
      <c r="A3177" s="30">
        <v>29</v>
      </c>
      <c r="B3177" s="30" t="s">
        <v>1042</v>
      </c>
      <c r="C3177" s="30" t="s">
        <v>967</v>
      </c>
      <c r="D3177" s="30" t="s">
        <v>292</v>
      </c>
      <c r="E3177" s="31" t="s">
        <v>304</v>
      </c>
      <c r="F3177" s="32">
        <v>0.14000000000000001</v>
      </c>
      <c r="G3177" s="33">
        <f t="shared" si="49"/>
        <v>901506246.76999569</v>
      </c>
    </row>
    <row r="3178" spans="1:7" ht="31.8">
      <c r="A3178" s="30">
        <v>29</v>
      </c>
      <c r="B3178" s="30" t="s">
        <v>1042</v>
      </c>
      <c r="C3178" s="30" t="s">
        <v>967</v>
      </c>
      <c r="D3178" s="30" t="s">
        <v>292</v>
      </c>
      <c r="E3178" s="31" t="s">
        <v>304</v>
      </c>
      <c r="F3178" s="32">
        <v>0.01</v>
      </c>
      <c r="G3178" s="33">
        <f t="shared" si="49"/>
        <v>901506246.76999569</v>
      </c>
    </row>
    <row r="3179" spans="1:7" ht="31.8">
      <c r="A3179" s="30">
        <v>29</v>
      </c>
      <c r="B3179" s="30" t="s">
        <v>1042</v>
      </c>
      <c r="C3179" s="30" t="s">
        <v>967</v>
      </c>
      <c r="D3179" s="30" t="s">
        <v>292</v>
      </c>
      <c r="E3179" s="31" t="s">
        <v>304</v>
      </c>
      <c r="F3179" s="32">
        <v>0.97</v>
      </c>
      <c r="G3179" s="33">
        <f t="shared" si="49"/>
        <v>901506246.76999569</v>
      </c>
    </row>
    <row r="3180" spans="1:7" ht="21.6">
      <c r="A3180" s="30">
        <v>26</v>
      </c>
      <c r="B3180" s="30" t="s">
        <v>485</v>
      </c>
      <c r="C3180" s="30" t="s">
        <v>961</v>
      </c>
      <c r="D3180" s="30" t="s">
        <v>292</v>
      </c>
      <c r="E3180" s="31" t="s">
        <v>327</v>
      </c>
      <c r="F3180" s="30">
        <v>0</v>
      </c>
      <c r="G3180" s="33">
        <f t="shared" si="49"/>
        <v>901506246.76999569</v>
      </c>
    </row>
    <row r="3181" spans="1:7" ht="31.8">
      <c r="A3181" s="30">
        <v>29</v>
      </c>
      <c r="B3181" s="30" t="s">
        <v>485</v>
      </c>
      <c r="C3181" s="30" t="s">
        <v>967</v>
      </c>
      <c r="D3181" s="30" t="s">
        <v>292</v>
      </c>
      <c r="E3181" s="31" t="s">
        <v>327</v>
      </c>
      <c r="F3181" s="32">
        <v>0</v>
      </c>
      <c r="G3181" s="33">
        <f t="shared" si="49"/>
        <v>901506246.76999569</v>
      </c>
    </row>
    <row r="3182" spans="1:7" ht="31.8">
      <c r="A3182" s="30">
        <v>29</v>
      </c>
      <c r="B3182" s="30" t="s">
        <v>485</v>
      </c>
      <c r="C3182" s="30" t="s">
        <v>967</v>
      </c>
      <c r="D3182" s="30" t="s">
        <v>292</v>
      </c>
      <c r="E3182" s="31" t="s">
        <v>327</v>
      </c>
      <c r="F3182" s="32">
        <v>0</v>
      </c>
      <c r="G3182" s="33">
        <f t="shared" si="49"/>
        <v>901506246.76999569</v>
      </c>
    </row>
    <row r="3183" spans="1:7" ht="31.8">
      <c r="A3183" s="30">
        <v>29</v>
      </c>
      <c r="B3183" s="30" t="s">
        <v>485</v>
      </c>
      <c r="C3183" s="30" t="s">
        <v>967</v>
      </c>
      <c r="D3183" s="30" t="s">
        <v>292</v>
      </c>
      <c r="E3183" s="31" t="s">
        <v>327</v>
      </c>
      <c r="F3183" s="32">
        <v>0</v>
      </c>
      <c r="G3183" s="33">
        <f t="shared" si="49"/>
        <v>901506246.76999569</v>
      </c>
    </row>
    <row r="3184" spans="1:7" ht="31.8">
      <c r="A3184" s="30">
        <v>29</v>
      </c>
      <c r="B3184" s="30" t="s">
        <v>485</v>
      </c>
      <c r="C3184" s="30" t="s">
        <v>967</v>
      </c>
      <c r="D3184" s="30" t="s">
        <v>292</v>
      </c>
      <c r="E3184" s="31" t="s">
        <v>327</v>
      </c>
      <c r="F3184" s="32">
        <v>0</v>
      </c>
      <c r="G3184" s="33">
        <f t="shared" si="49"/>
        <v>901506246.76999569</v>
      </c>
    </row>
    <row r="3185" spans="1:7" ht="21.6">
      <c r="A3185" s="30">
        <v>26</v>
      </c>
      <c r="B3185" s="30" t="s">
        <v>486</v>
      </c>
      <c r="C3185" s="30" t="s">
        <v>961</v>
      </c>
      <c r="D3185" s="30" t="s">
        <v>292</v>
      </c>
      <c r="E3185" s="31" t="s">
        <v>302</v>
      </c>
      <c r="F3185" s="32">
        <v>3955</v>
      </c>
      <c r="G3185" s="33">
        <f t="shared" si="49"/>
        <v>901506246.76999569</v>
      </c>
    </row>
    <row r="3186" spans="1:7" ht="31.8">
      <c r="A3186" s="30">
        <v>27</v>
      </c>
      <c r="B3186" s="30" t="s">
        <v>486</v>
      </c>
      <c r="C3186" s="30" t="s">
        <v>962</v>
      </c>
      <c r="D3186" s="30" t="s">
        <v>292</v>
      </c>
      <c r="E3186" s="31" t="s">
        <v>302</v>
      </c>
      <c r="F3186" s="32">
        <v>1582</v>
      </c>
      <c r="G3186" s="33">
        <f t="shared" si="49"/>
        <v>901506246.76999569</v>
      </c>
    </row>
    <row r="3187" spans="1:7" ht="42">
      <c r="A3187" s="30">
        <v>74</v>
      </c>
      <c r="B3187" s="30" t="s">
        <v>957</v>
      </c>
      <c r="C3187" s="30" t="s">
        <v>979</v>
      </c>
      <c r="D3187" s="30" t="s">
        <v>292</v>
      </c>
      <c r="E3187" s="31" t="s">
        <v>293</v>
      </c>
      <c r="F3187" s="32">
        <v>11017.75</v>
      </c>
      <c r="G3187" s="33">
        <f t="shared" si="49"/>
        <v>901506246.76999569</v>
      </c>
    </row>
    <row r="3188" spans="1:7" ht="31.8">
      <c r="A3188" s="30">
        <v>29</v>
      </c>
      <c r="B3188" s="30" t="s">
        <v>1043</v>
      </c>
      <c r="C3188" s="30" t="s">
        <v>967</v>
      </c>
      <c r="D3188" s="30" t="s">
        <v>292</v>
      </c>
      <c r="E3188" s="31" t="s">
        <v>293</v>
      </c>
      <c r="F3188" s="32">
        <v>0.46</v>
      </c>
      <c r="G3188" s="33">
        <f t="shared" si="49"/>
        <v>901506246.76999569</v>
      </c>
    </row>
    <row r="3189" spans="1:7" ht="31.8">
      <c r="A3189" s="30">
        <v>29</v>
      </c>
      <c r="B3189" s="30" t="s">
        <v>489</v>
      </c>
      <c r="C3189" s="30" t="s">
        <v>967</v>
      </c>
      <c r="D3189" s="30" t="s">
        <v>292</v>
      </c>
      <c r="E3189" s="31" t="s">
        <v>302</v>
      </c>
      <c r="F3189" s="32">
        <v>687.02</v>
      </c>
      <c r="G3189" s="33">
        <f t="shared" si="49"/>
        <v>901506246.76999569</v>
      </c>
    </row>
    <row r="3190" spans="1:7" ht="31.8">
      <c r="A3190" s="30">
        <v>28</v>
      </c>
      <c r="B3190" s="30" t="s">
        <v>489</v>
      </c>
      <c r="C3190" s="30" t="s">
        <v>964</v>
      </c>
      <c r="D3190" s="30" t="s">
        <v>292</v>
      </c>
      <c r="E3190" s="31" t="s">
        <v>302</v>
      </c>
      <c r="F3190" s="32">
        <v>5932.5</v>
      </c>
      <c r="G3190" s="33">
        <f t="shared" si="49"/>
        <v>901506246.76999569</v>
      </c>
    </row>
    <row r="3191" spans="1:7" ht="31.8">
      <c r="A3191" s="30">
        <v>28</v>
      </c>
      <c r="B3191" s="30" t="s">
        <v>1044</v>
      </c>
      <c r="C3191" s="30" t="s">
        <v>990</v>
      </c>
      <c r="D3191" s="30" t="s">
        <v>292</v>
      </c>
      <c r="E3191" s="31" t="s">
        <v>293</v>
      </c>
      <c r="F3191" s="32">
        <v>0</v>
      </c>
      <c r="G3191" s="33">
        <f t="shared" si="49"/>
        <v>901506246.76999569</v>
      </c>
    </row>
    <row r="3192" spans="1:7" ht="42">
      <c r="A3192" s="30">
        <v>28</v>
      </c>
      <c r="B3192" s="30" t="s">
        <v>1045</v>
      </c>
      <c r="C3192" s="30" t="s">
        <v>964</v>
      </c>
      <c r="D3192" s="30" t="s">
        <v>292</v>
      </c>
      <c r="E3192" s="31" t="s">
        <v>302</v>
      </c>
      <c r="F3192" s="32">
        <v>0.5</v>
      </c>
      <c r="G3192" s="33">
        <f t="shared" si="49"/>
        <v>901506246.76999569</v>
      </c>
    </row>
    <row r="3193" spans="1:7" ht="31.8">
      <c r="A3193" s="30">
        <v>1000032</v>
      </c>
      <c r="B3193" s="30" t="s">
        <v>495</v>
      </c>
      <c r="C3193" s="30" t="s">
        <v>994</v>
      </c>
      <c r="D3193" s="30" t="s">
        <v>292</v>
      </c>
      <c r="E3193" s="31" t="s">
        <v>302</v>
      </c>
      <c r="F3193" s="32">
        <v>1019</v>
      </c>
      <c r="G3193" s="33">
        <f t="shared" si="49"/>
        <v>901506246.76999569</v>
      </c>
    </row>
    <row r="3194" spans="1:7" ht="42">
      <c r="A3194" s="30">
        <v>74</v>
      </c>
      <c r="B3194" s="30" t="s">
        <v>1046</v>
      </c>
      <c r="C3194" s="30" t="s">
        <v>979</v>
      </c>
      <c r="D3194" s="30" t="s">
        <v>292</v>
      </c>
      <c r="E3194" s="31" t="s">
        <v>293</v>
      </c>
      <c r="F3194" s="32">
        <v>1620</v>
      </c>
      <c r="G3194" s="33">
        <f t="shared" si="49"/>
        <v>901506246.76999569</v>
      </c>
    </row>
    <row r="3195" spans="1:7" ht="31.8">
      <c r="A3195" s="30">
        <v>75</v>
      </c>
      <c r="B3195" s="30" t="s">
        <v>498</v>
      </c>
      <c r="C3195" s="30" t="s">
        <v>965</v>
      </c>
      <c r="D3195" s="30" t="s">
        <v>292</v>
      </c>
      <c r="E3195" s="31" t="s">
        <v>293</v>
      </c>
      <c r="F3195" s="32">
        <v>35129.46</v>
      </c>
      <c r="G3195" s="33">
        <f t="shared" si="49"/>
        <v>901506246.76999569</v>
      </c>
    </row>
    <row r="3196" spans="1:7" ht="31.8">
      <c r="A3196" s="30">
        <v>75</v>
      </c>
      <c r="B3196" s="30" t="s">
        <v>498</v>
      </c>
      <c r="C3196" s="30" t="s">
        <v>965</v>
      </c>
      <c r="D3196" s="30" t="s">
        <v>292</v>
      </c>
      <c r="E3196" s="31" t="s">
        <v>293</v>
      </c>
      <c r="F3196" s="32">
        <v>436.5</v>
      </c>
      <c r="G3196" s="33">
        <f t="shared" si="49"/>
        <v>901506246.76999569</v>
      </c>
    </row>
    <row r="3197" spans="1:7" ht="31.8">
      <c r="A3197" s="30">
        <v>29</v>
      </c>
      <c r="B3197" s="30" t="s">
        <v>295</v>
      </c>
      <c r="C3197" s="30" t="s">
        <v>967</v>
      </c>
      <c r="D3197" s="30" t="s">
        <v>292</v>
      </c>
      <c r="E3197" s="31" t="s">
        <v>293</v>
      </c>
      <c r="F3197" s="32">
        <v>3.26</v>
      </c>
      <c r="G3197" s="33">
        <f t="shared" si="49"/>
        <v>901506246.76999569</v>
      </c>
    </row>
    <row r="3198" spans="1:7" ht="31.8">
      <c r="A3198" s="30">
        <v>43</v>
      </c>
      <c r="B3198" s="30" t="s">
        <v>500</v>
      </c>
      <c r="C3198" s="30" t="s">
        <v>960</v>
      </c>
      <c r="D3198" s="30" t="s">
        <v>292</v>
      </c>
      <c r="E3198" s="31" t="s">
        <v>293</v>
      </c>
      <c r="F3198" s="32">
        <v>140</v>
      </c>
      <c r="G3198" s="33">
        <f t="shared" si="49"/>
        <v>901506246.76999569</v>
      </c>
    </row>
    <row r="3199" spans="1:7" ht="21.6">
      <c r="A3199" s="30">
        <v>28</v>
      </c>
      <c r="B3199" s="30" t="s">
        <v>501</v>
      </c>
      <c r="C3199" s="30" t="s">
        <v>964</v>
      </c>
      <c r="D3199" s="30" t="s">
        <v>292</v>
      </c>
      <c r="E3199" s="31" t="s">
        <v>293</v>
      </c>
      <c r="F3199" s="32">
        <v>1665</v>
      </c>
      <c r="G3199" s="33">
        <f t="shared" si="49"/>
        <v>901506246.76999569</v>
      </c>
    </row>
    <row r="3200" spans="1:7" ht="31.8">
      <c r="A3200" s="30">
        <v>26</v>
      </c>
      <c r="B3200" s="30" t="s">
        <v>502</v>
      </c>
      <c r="C3200" s="30" t="s">
        <v>961</v>
      </c>
      <c r="D3200" s="30" t="s">
        <v>292</v>
      </c>
      <c r="E3200" s="31" t="s">
        <v>327</v>
      </c>
      <c r="F3200" s="32">
        <v>0</v>
      </c>
      <c r="G3200" s="33">
        <f t="shared" si="49"/>
        <v>901506246.76999569</v>
      </c>
    </row>
    <row r="3201" spans="1:7" ht="31.8">
      <c r="A3201" s="30">
        <v>26</v>
      </c>
      <c r="B3201" s="30" t="s">
        <v>502</v>
      </c>
      <c r="C3201" s="30" t="s">
        <v>961</v>
      </c>
      <c r="D3201" s="30" t="s">
        <v>292</v>
      </c>
      <c r="E3201" s="31" t="s">
        <v>327</v>
      </c>
      <c r="F3201" s="32">
        <v>0</v>
      </c>
      <c r="G3201" s="33">
        <f t="shared" si="49"/>
        <v>901506246.76999569</v>
      </c>
    </row>
    <row r="3202" spans="1:7" ht="31.8">
      <c r="A3202" s="30">
        <v>26</v>
      </c>
      <c r="B3202" s="30" t="s">
        <v>502</v>
      </c>
      <c r="C3202" s="30" t="s">
        <v>961</v>
      </c>
      <c r="D3202" s="30" t="s">
        <v>292</v>
      </c>
      <c r="E3202" s="31" t="s">
        <v>327</v>
      </c>
      <c r="F3202" s="32">
        <v>20022.2</v>
      </c>
      <c r="G3202" s="33">
        <f t="shared" si="49"/>
        <v>901506246.76999569</v>
      </c>
    </row>
    <row r="3203" spans="1:7" ht="31.8">
      <c r="A3203" s="30">
        <v>26</v>
      </c>
      <c r="B3203" s="30" t="s">
        <v>502</v>
      </c>
      <c r="C3203" s="30" t="s">
        <v>961</v>
      </c>
      <c r="D3203" s="30" t="s">
        <v>292</v>
      </c>
      <c r="E3203" s="31" t="s">
        <v>327</v>
      </c>
      <c r="F3203" s="32">
        <v>16916.5</v>
      </c>
      <c r="G3203" s="33">
        <f t="shared" ref="G3203:G3266" si="50">SUM($F$2:$F$100000)</f>
        <v>901506246.76999569</v>
      </c>
    </row>
    <row r="3204" spans="1:7" ht="31.8">
      <c r="A3204" s="30">
        <v>26</v>
      </c>
      <c r="B3204" s="30" t="s">
        <v>502</v>
      </c>
      <c r="C3204" s="30" t="s">
        <v>961</v>
      </c>
      <c r="D3204" s="30" t="s">
        <v>292</v>
      </c>
      <c r="E3204" s="31" t="s">
        <v>327</v>
      </c>
      <c r="F3204" s="32">
        <v>1695</v>
      </c>
      <c r="G3204" s="33">
        <f t="shared" si="50"/>
        <v>901506246.76999569</v>
      </c>
    </row>
    <row r="3205" spans="1:7" ht="31.8">
      <c r="A3205" s="30">
        <v>26</v>
      </c>
      <c r="B3205" s="30" t="s">
        <v>502</v>
      </c>
      <c r="C3205" s="30" t="s">
        <v>961</v>
      </c>
      <c r="D3205" s="30" t="s">
        <v>292</v>
      </c>
      <c r="E3205" s="31" t="s">
        <v>327</v>
      </c>
      <c r="F3205" s="32">
        <v>5819.5</v>
      </c>
      <c r="G3205" s="33">
        <f t="shared" si="50"/>
        <v>901506246.76999569</v>
      </c>
    </row>
    <row r="3206" spans="1:7" ht="31.8">
      <c r="A3206" s="30">
        <v>26</v>
      </c>
      <c r="B3206" s="30" t="s">
        <v>502</v>
      </c>
      <c r="C3206" s="30" t="s">
        <v>961</v>
      </c>
      <c r="D3206" s="30" t="s">
        <v>292</v>
      </c>
      <c r="E3206" s="31" t="s">
        <v>327</v>
      </c>
      <c r="F3206" s="32">
        <v>157970.74</v>
      </c>
      <c r="G3206" s="33">
        <f t="shared" si="50"/>
        <v>901506246.76999569</v>
      </c>
    </row>
    <row r="3207" spans="1:7" ht="31.8">
      <c r="A3207" s="30">
        <v>29</v>
      </c>
      <c r="B3207" s="30" t="s">
        <v>503</v>
      </c>
      <c r="C3207" s="30" t="s">
        <v>967</v>
      </c>
      <c r="D3207" s="30" t="s">
        <v>292</v>
      </c>
      <c r="E3207" s="31" t="s">
        <v>655</v>
      </c>
      <c r="F3207" s="32">
        <v>4.97</v>
      </c>
      <c r="G3207" s="33">
        <f t="shared" si="50"/>
        <v>901506246.76999569</v>
      </c>
    </row>
    <row r="3208" spans="1:7" ht="42">
      <c r="A3208" s="30">
        <v>29</v>
      </c>
      <c r="B3208" s="30" t="s">
        <v>1047</v>
      </c>
      <c r="C3208" s="30" t="s">
        <v>967</v>
      </c>
      <c r="D3208" s="30" t="s">
        <v>292</v>
      </c>
      <c r="E3208" s="31" t="s">
        <v>327</v>
      </c>
      <c r="F3208" s="32">
        <v>0</v>
      </c>
      <c r="G3208" s="33">
        <f t="shared" si="50"/>
        <v>901506246.76999569</v>
      </c>
    </row>
    <row r="3209" spans="1:7" ht="42">
      <c r="A3209" s="30">
        <v>29</v>
      </c>
      <c r="B3209" s="30" t="s">
        <v>1047</v>
      </c>
      <c r="C3209" s="30" t="s">
        <v>967</v>
      </c>
      <c r="D3209" s="30" t="s">
        <v>292</v>
      </c>
      <c r="E3209" s="31" t="s">
        <v>327</v>
      </c>
      <c r="F3209" s="32">
        <v>18439.21</v>
      </c>
      <c r="G3209" s="33">
        <f t="shared" si="50"/>
        <v>901506246.76999569</v>
      </c>
    </row>
    <row r="3210" spans="1:7" ht="42">
      <c r="A3210" s="30">
        <v>74</v>
      </c>
      <c r="B3210" s="30" t="s">
        <v>1048</v>
      </c>
      <c r="C3210" s="30" t="s">
        <v>979</v>
      </c>
      <c r="D3210" s="30" t="s">
        <v>292</v>
      </c>
      <c r="E3210" s="31" t="s">
        <v>293</v>
      </c>
      <c r="F3210" s="32">
        <v>0.02</v>
      </c>
      <c r="G3210" s="33">
        <f t="shared" si="50"/>
        <v>901506246.76999569</v>
      </c>
    </row>
    <row r="3211" spans="1:7" ht="31.8">
      <c r="A3211" s="30">
        <v>42</v>
      </c>
      <c r="B3211" s="30" t="s">
        <v>1048</v>
      </c>
      <c r="C3211" s="30" t="s">
        <v>968</v>
      </c>
      <c r="D3211" s="30" t="s">
        <v>292</v>
      </c>
      <c r="E3211" s="31" t="s">
        <v>327</v>
      </c>
      <c r="F3211" s="32">
        <v>678567.28</v>
      </c>
      <c r="G3211" s="33">
        <f t="shared" si="50"/>
        <v>901506246.76999569</v>
      </c>
    </row>
    <row r="3212" spans="1:7" ht="31.8">
      <c r="A3212" s="30">
        <v>41</v>
      </c>
      <c r="B3212" s="30" t="s">
        <v>1048</v>
      </c>
      <c r="C3212" s="30" t="s">
        <v>973</v>
      </c>
      <c r="D3212" s="30" t="s">
        <v>292</v>
      </c>
      <c r="E3212" s="31" t="s">
        <v>327</v>
      </c>
      <c r="F3212" s="32">
        <v>236707.41</v>
      </c>
      <c r="G3212" s="33">
        <f t="shared" si="50"/>
        <v>901506246.76999569</v>
      </c>
    </row>
    <row r="3213" spans="1:7" ht="42">
      <c r="A3213" s="30">
        <v>74</v>
      </c>
      <c r="B3213" s="30" t="s">
        <v>512</v>
      </c>
      <c r="C3213" s="30" t="s">
        <v>979</v>
      </c>
      <c r="D3213" s="30" t="s">
        <v>292</v>
      </c>
      <c r="E3213" s="31" t="s">
        <v>293</v>
      </c>
      <c r="F3213" s="32">
        <v>0.14000000000000001</v>
      </c>
      <c r="G3213" s="33">
        <f t="shared" si="50"/>
        <v>901506246.76999569</v>
      </c>
    </row>
    <row r="3214" spans="1:7" ht="21.6">
      <c r="A3214" s="30">
        <v>69</v>
      </c>
      <c r="B3214" s="30" t="s">
        <v>1049</v>
      </c>
      <c r="C3214" s="30" t="s">
        <v>1018</v>
      </c>
      <c r="D3214" s="30" t="s">
        <v>292</v>
      </c>
      <c r="E3214" s="31" t="s">
        <v>293</v>
      </c>
      <c r="F3214" s="32">
        <v>843.75</v>
      </c>
      <c r="G3214" s="33">
        <f t="shared" si="50"/>
        <v>901506246.76999569</v>
      </c>
    </row>
    <row r="3215" spans="1:7" ht="31.8">
      <c r="A3215" s="30">
        <v>28</v>
      </c>
      <c r="B3215" s="30" t="s">
        <v>1050</v>
      </c>
      <c r="C3215" s="30" t="s">
        <v>990</v>
      </c>
      <c r="D3215" s="30" t="s">
        <v>292</v>
      </c>
      <c r="E3215" s="31" t="s">
        <v>302</v>
      </c>
      <c r="F3215" s="32">
        <v>11017.5</v>
      </c>
      <c r="G3215" s="33">
        <f t="shared" si="50"/>
        <v>901506246.76999569</v>
      </c>
    </row>
    <row r="3216" spans="1:7" ht="21.6">
      <c r="A3216" s="30">
        <v>28</v>
      </c>
      <c r="B3216" s="30" t="s">
        <v>1051</v>
      </c>
      <c r="C3216" s="30" t="s">
        <v>964</v>
      </c>
      <c r="D3216" s="30" t="s">
        <v>292</v>
      </c>
      <c r="E3216" s="31" t="s">
        <v>299</v>
      </c>
      <c r="F3216" s="32">
        <v>700374.45</v>
      </c>
      <c r="G3216" s="33">
        <f t="shared" si="50"/>
        <v>901506246.76999569</v>
      </c>
    </row>
    <row r="3217" spans="1:7" ht="31.8">
      <c r="A3217" s="30">
        <v>29</v>
      </c>
      <c r="B3217" s="30" t="s">
        <v>514</v>
      </c>
      <c r="C3217" s="30" t="s">
        <v>967</v>
      </c>
      <c r="D3217" s="30" t="s">
        <v>292</v>
      </c>
      <c r="E3217" s="31" t="s">
        <v>293</v>
      </c>
      <c r="F3217" s="32">
        <v>3269</v>
      </c>
      <c r="G3217" s="33">
        <f t="shared" si="50"/>
        <v>901506246.76999569</v>
      </c>
    </row>
    <row r="3218" spans="1:7" ht="31.8">
      <c r="A3218" s="30">
        <v>75</v>
      </c>
      <c r="B3218" s="30" t="s">
        <v>514</v>
      </c>
      <c r="C3218" s="30" t="s">
        <v>965</v>
      </c>
      <c r="D3218" s="30" t="s">
        <v>292</v>
      </c>
      <c r="E3218" s="31" t="s">
        <v>293</v>
      </c>
      <c r="F3218" s="32">
        <v>3830</v>
      </c>
      <c r="G3218" s="33">
        <f t="shared" si="50"/>
        <v>901506246.76999569</v>
      </c>
    </row>
    <row r="3219" spans="1:7" ht="31.8">
      <c r="A3219" s="30">
        <v>26</v>
      </c>
      <c r="B3219" s="30" t="s">
        <v>296</v>
      </c>
      <c r="C3219" s="30" t="s">
        <v>961</v>
      </c>
      <c r="D3219" s="30" t="s">
        <v>292</v>
      </c>
      <c r="E3219" s="31" t="s">
        <v>304</v>
      </c>
      <c r="F3219" s="32">
        <v>0</v>
      </c>
      <c r="G3219" s="33">
        <f t="shared" si="50"/>
        <v>901506246.76999569</v>
      </c>
    </row>
    <row r="3220" spans="1:7" ht="31.8">
      <c r="A3220" s="30">
        <v>29</v>
      </c>
      <c r="B3220" s="30" t="s">
        <v>296</v>
      </c>
      <c r="C3220" s="30" t="s">
        <v>967</v>
      </c>
      <c r="D3220" s="30" t="s">
        <v>292</v>
      </c>
      <c r="E3220" s="31" t="s">
        <v>304</v>
      </c>
      <c r="F3220" s="32">
        <v>14772.15</v>
      </c>
      <c r="G3220" s="33">
        <f t="shared" si="50"/>
        <v>901506246.76999569</v>
      </c>
    </row>
    <row r="3221" spans="1:7" ht="31.8">
      <c r="A3221" s="30">
        <v>29</v>
      </c>
      <c r="B3221" s="30" t="s">
        <v>296</v>
      </c>
      <c r="C3221" s="30" t="s">
        <v>967</v>
      </c>
      <c r="D3221" s="30" t="s">
        <v>292</v>
      </c>
      <c r="E3221" s="31" t="s">
        <v>304</v>
      </c>
      <c r="F3221" s="32">
        <v>12165.3</v>
      </c>
      <c r="G3221" s="33">
        <f t="shared" si="50"/>
        <v>901506246.76999569</v>
      </c>
    </row>
    <row r="3222" spans="1:7" ht="31.8">
      <c r="A3222" s="30">
        <v>29</v>
      </c>
      <c r="B3222" s="30" t="s">
        <v>296</v>
      </c>
      <c r="C3222" s="30" t="s">
        <v>967</v>
      </c>
      <c r="D3222" s="30" t="s">
        <v>292</v>
      </c>
      <c r="E3222" s="31" t="s">
        <v>304</v>
      </c>
      <c r="F3222" s="32">
        <v>11296.35</v>
      </c>
      <c r="G3222" s="33">
        <f t="shared" si="50"/>
        <v>901506246.76999569</v>
      </c>
    </row>
    <row r="3223" spans="1:7" ht="31.8">
      <c r="A3223" s="30">
        <v>29</v>
      </c>
      <c r="B3223" s="30" t="s">
        <v>296</v>
      </c>
      <c r="C3223" s="30" t="s">
        <v>967</v>
      </c>
      <c r="D3223" s="30" t="s">
        <v>292</v>
      </c>
      <c r="E3223" s="31" t="s">
        <v>304</v>
      </c>
      <c r="F3223" s="32">
        <v>19985.849999999999</v>
      </c>
      <c r="G3223" s="33">
        <f t="shared" si="50"/>
        <v>901506246.76999569</v>
      </c>
    </row>
    <row r="3224" spans="1:7" ht="31.8">
      <c r="A3224" s="30">
        <v>29</v>
      </c>
      <c r="B3224" s="30" t="s">
        <v>296</v>
      </c>
      <c r="C3224" s="30" t="s">
        <v>967</v>
      </c>
      <c r="D3224" s="30" t="s">
        <v>292</v>
      </c>
      <c r="E3224" s="31" t="s">
        <v>304</v>
      </c>
      <c r="F3224" s="32">
        <v>17108.28</v>
      </c>
      <c r="G3224" s="33">
        <f t="shared" si="50"/>
        <v>901506246.76999569</v>
      </c>
    </row>
    <row r="3225" spans="1:7" ht="31.8">
      <c r="A3225" s="30">
        <v>26</v>
      </c>
      <c r="B3225" s="30" t="s">
        <v>296</v>
      </c>
      <c r="C3225" s="30" t="s">
        <v>961</v>
      </c>
      <c r="D3225" s="30" t="s">
        <v>292</v>
      </c>
      <c r="E3225" s="31" t="s">
        <v>304</v>
      </c>
      <c r="F3225" s="32">
        <v>130825.08</v>
      </c>
      <c r="G3225" s="33">
        <f t="shared" si="50"/>
        <v>901506246.76999569</v>
      </c>
    </row>
    <row r="3226" spans="1:7" ht="31.8">
      <c r="A3226" s="30">
        <v>28</v>
      </c>
      <c r="B3226" s="30" t="s">
        <v>296</v>
      </c>
      <c r="C3226" s="30" t="s">
        <v>964</v>
      </c>
      <c r="D3226" s="30" t="s">
        <v>292</v>
      </c>
      <c r="E3226" s="31" t="s">
        <v>304</v>
      </c>
      <c r="F3226" s="32">
        <v>3355.2</v>
      </c>
      <c r="G3226" s="33">
        <f t="shared" si="50"/>
        <v>901506246.76999569</v>
      </c>
    </row>
    <row r="3227" spans="1:7" ht="31.8">
      <c r="A3227" s="30">
        <v>26</v>
      </c>
      <c r="B3227" s="30" t="s">
        <v>296</v>
      </c>
      <c r="C3227" s="30" t="s">
        <v>961</v>
      </c>
      <c r="D3227" s="30" t="s">
        <v>292</v>
      </c>
      <c r="E3227" s="31" t="s">
        <v>304</v>
      </c>
      <c r="F3227" s="32">
        <v>79673.919999999998</v>
      </c>
      <c r="G3227" s="33">
        <f t="shared" si="50"/>
        <v>901506246.76999569</v>
      </c>
    </row>
    <row r="3228" spans="1:7" ht="31.8">
      <c r="A3228" s="30">
        <v>29</v>
      </c>
      <c r="B3228" s="30" t="s">
        <v>1052</v>
      </c>
      <c r="C3228" s="30" t="s">
        <v>967</v>
      </c>
      <c r="D3228" s="30" t="s">
        <v>292</v>
      </c>
      <c r="E3228" s="31" t="s">
        <v>304</v>
      </c>
      <c r="F3228" s="32">
        <v>31481.85</v>
      </c>
      <c r="G3228" s="33">
        <f t="shared" si="50"/>
        <v>901506246.76999569</v>
      </c>
    </row>
    <row r="3229" spans="1:7" ht="21.6">
      <c r="A3229" s="30">
        <v>28</v>
      </c>
      <c r="B3229" s="30" t="s">
        <v>1052</v>
      </c>
      <c r="C3229" s="30" t="s">
        <v>964</v>
      </c>
      <c r="D3229" s="30" t="s">
        <v>292</v>
      </c>
      <c r="E3229" s="31" t="s">
        <v>304</v>
      </c>
      <c r="F3229" s="32">
        <v>73169.710000000006</v>
      </c>
      <c r="G3229" s="33">
        <f t="shared" si="50"/>
        <v>901506246.76999569</v>
      </c>
    </row>
    <row r="3230" spans="1:7" ht="21.6">
      <c r="A3230" s="30">
        <v>28</v>
      </c>
      <c r="B3230" s="30" t="s">
        <v>1052</v>
      </c>
      <c r="C3230" s="30" t="s">
        <v>964</v>
      </c>
      <c r="D3230" s="30" t="s">
        <v>292</v>
      </c>
      <c r="E3230" s="31" t="s">
        <v>304</v>
      </c>
      <c r="F3230" s="32">
        <v>66802.710000000006</v>
      </c>
      <c r="G3230" s="33">
        <f t="shared" si="50"/>
        <v>901506246.76999569</v>
      </c>
    </row>
    <row r="3231" spans="1:7" ht="28.8">
      <c r="A3231" s="30">
        <v>28</v>
      </c>
      <c r="B3231" s="30" t="s">
        <v>1052</v>
      </c>
      <c r="C3231" s="30" t="s">
        <v>964</v>
      </c>
      <c r="D3231" s="30" t="s">
        <v>292</v>
      </c>
      <c r="E3231" s="34" t="s">
        <v>304</v>
      </c>
      <c r="F3231" s="32">
        <v>6263.64</v>
      </c>
      <c r="G3231" s="33">
        <f t="shared" si="50"/>
        <v>901506246.76999569</v>
      </c>
    </row>
    <row r="3232" spans="1:7" ht="21.6">
      <c r="A3232" s="30">
        <v>28</v>
      </c>
      <c r="B3232" s="30" t="s">
        <v>1052</v>
      </c>
      <c r="C3232" s="30" t="s">
        <v>964</v>
      </c>
      <c r="D3232" s="30" t="s">
        <v>292</v>
      </c>
      <c r="E3232" s="31" t="s">
        <v>304</v>
      </c>
      <c r="F3232" s="32">
        <v>13852.93</v>
      </c>
      <c r="G3232" s="33">
        <f t="shared" si="50"/>
        <v>901506246.76999569</v>
      </c>
    </row>
    <row r="3233" spans="1:7" ht="31.8">
      <c r="A3233" s="30">
        <v>26</v>
      </c>
      <c r="B3233" s="30" t="s">
        <v>297</v>
      </c>
      <c r="C3233" s="30" t="s">
        <v>961</v>
      </c>
      <c r="D3233" s="30" t="s">
        <v>292</v>
      </c>
      <c r="E3233" s="31" t="s">
        <v>299</v>
      </c>
      <c r="F3233" s="32">
        <v>56857.5</v>
      </c>
      <c r="G3233" s="33">
        <f t="shared" si="50"/>
        <v>901506246.76999569</v>
      </c>
    </row>
    <row r="3234" spans="1:7" ht="31.8">
      <c r="A3234" s="30">
        <v>26</v>
      </c>
      <c r="B3234" s="30" t="s">
        <v>297</v>
      </c>
      <c r="C3234" s="30" t="s">
        <v>961</v>
      </c>
      <c r="D3234" s="30" t="s">
        <v>292</v>
      </c>
      <c r="E3234" s="31" t="s">
        <v>299</v>
      </c>
      <c r="F3234" s="32">
        <v>23940</v>
      </c>
      <c r="G3234" s="33">
        <f t="shared" si="50"/>
        <v>901506246.76999569</v>
      </c>
    </row>
    <row r="3235" spans="1:7" ht="31.8">
      <c r="A3235" s="30">
        <v>26</v>
      </c>
      <c r="B3235" s="30" t="s">
        <v>297</v>
      </c>
      <c r="C3235" s="30" t="s">
        <v>961</v>
      </c>
      <c r="D3235" s="30" t="s">
        <v>292</v>
      </c>
      <c r="E3235" s="31" t="s">
        <v>299</v>
      </c>
      <c r="F3235" s="32">
        <v>13680</v>
      </c>
      <c r="G3235" s="33">
        <f t="shared" si="50"/>
        <v>901506246.76999569</v>
      </c>
    </row>
    <row r="3236" spans="1:7" ht="31.8">
      <c r="A3236" s="30">
        <v>26</v>
      </c>
      <c r="B3236" s="30" t="s">
        <v>297</v>
      </c>
      <c r="C3236" s="30" t="s">
        <v>961</v>
      </c>
      <c r="D3236" s="30" t="s">
        <v>292</v>
      </c>
      <c r="E3236" s="31" t="s">
        <v>299</v>
      </c>
      <c r="F3236" s="32">
        <v>2565</v>
      </c>
      <c r="G3236" s="33">
        <f t="shared" si="50"/>
        <v>901506246.76999569</v>
      </c>
    </row>
    <row r="3237" spans="1:7" ht="31.8">
      <c r="A3237" s="30">
        <v>33</v>
      </c>
      <c r="B3237" s="30" t="s">
        <v>297</v>
      </c>
      <c r="C3237" s="30" t="s">
        <v>992</v>
      </c>
      <c r="D3237" s="30" t="s">
        <v>292</v>
      </c>
      <c r="E3237" s="31" t="s">
        <v>299</v>
      </c>
      <c r="F3237" s="32">
        <v>23814.6</v>
      </c>
      <c r="G3237" s="33">
        <f t="shared" si="50"/>
        <v>901506246.76999569</v>
      </c>
    </row>
    <row r="3238" spans="1:7" ht="31.8">
      <c r="A3238" s="30">
        <v>26</v>
      </c>
      <c r="B3238" s="30" t="s">
        <v>297</v>
      </c>
      <c r="C3238" s="30" t="s">
        <v>961</v>
      </c>
      <c r="D3238" s="30" t="s">
        <v>292</v>
      </c>
      <c r="E3238" s="34" t="s">
        <v>299</v>
      </c>
      <c r="F3238" s="32">
        <v>37192.5</v>
      </c>
      <c r="G3238" s="33">
        <f t="shared" si="50"/>
        <v>901506246.76999569</v>
      </c>
    </row>
    <row r="3239" spans="1:7" ht="31.8">
      <c r="A3239" s="30">
        <v>26</v>
      </c>
      <c r="B3239" s="30" t="s">
        <v>297</v>
      </c>
      <c r="C3239" s="30" t="s">
        <v>961</v>
      </c>
      <c r="D3239" s="30" t="s">
        <v>292</v>
      </c>
      <c r="E3239" s="31" t="s">
        <v>299</v>
      </c>
      <c r="F3239" s="30">
        <v>9832.5</v>
      </c>
      <c r="G3239" s="33">
        <f t="shared" si="50"/>
        <v>901506246.76999569</v>
      </c>
    </row>
    <row r="3240" spans="1:7" ht="31.8">
      <c r="A3240" s="30">
        <v>26</v>
      </c>
      <c r="B3240" s="30" t="s">
        <v>297</v>
      </c>
      <c r="C3240" s="30" t="s">
        <v>961</v>
      </c>
      <c r="D3240" s="30" t="s">
        <v>292</v>
      </c>
      <c r="E3240" s="31" t="s">
        <v>299</v>
      </c>
      <c r="F3240" s="32">
        <v>73530</v>
      </c>
      <c r="G3240" s="33">
        <f t="shared" si="50"/>
        <v>901506246.76999569</v>
      </c>
    </row>
    <row r="3241" spans="1:7" ht="31.8">
      <c r="A3241" s="30">
        <v>76</v>
      </c>
      <c r="B3241" s="30" t="s">
        <v>297</v>
      </c>
      <c r="C3241" s="30" t="s">
        <v>993</v>
      </c>
      <c r="D3241" s="30" t="s">
        <v>292</v>
      </c>
      <c r="E3241" s="31" t="s">
        <v>299</v>
      </c>
      <c r="F3241" s="32">
        <v>128228.23</v>
      </c>
      <c r="G3241" s="33">
        <f t="shared" si="50"/>
        <v>901506246.76999569</v>
      </c>
    </row>
    <row r="3242" spans="1:7" ht="31.8">
      <c r="A3242" s="30">
        <v>26</v>
      </c>
      <c r="B3242" s="30" t="s">
        <v>297</v>
      </c>
      <c r="C3242" s="30" t="s">
        <v>961</v>
      </c>
      <c r="D3242" s="30" t="s">
        <v>292</v>
      </c>
      <c r="E3242" s="31" t="s">
        <v>299</v>
      </c>
      <c r="F3242" s="32">
        <v>56857.5</v>
      </c>
      <c r="G3242" s="33">
        <f t="shared" si="50"/>
        <v>901506246.76999569</v>
      </c>
    </row>
    <row r="3243" spans="1:7" ht="31.8">
      <c r="A3243" s="30">
        <v>26</v>
      </c>
      <c r="B3243" s="30" t="s">
        <v>297</v>
      </c>
      <c r="C3243" s="30" t="s">
        <v>961</v>
      </c>
      <c r="D3243" s="30" t="s">
        <v>292</v>
      </c>
      <c r="E3243" s="31" t="s">
        <v>299</v>
      </c>
      <c r="F3243" s="30">
        <v>45742.5</v>
      </c>
      <c r="G3243" s="33">
        <f t="shared" si="50"/>
        <v>901506246.76999569</v>
      </c>
    </row>
    <row r="3244" spans="1:7" ht="31.8">
      <c r="A3244" s="30">
        <v>26</v>
      </c>
      <c r="B3244" s="30" t="s">
        <v>297</v>
      </c>
      <c r="C3244" s="30" t="s">
        <v>961</v>
      </c>
      <c r="D3244" s="30" t="s">
        <v>292</v>
      </c>
      <c r="E3244" s="31" t="s">
        <v>299</v>
      </c>
      <c r="F3244" s="32">
        <v>14107.5</v>
      </c>
      <c r="G3244" s="33">
        <f t="shared" si="50"/>
        <v>901506246.76999569</v>
      </c>
    </row>
    <row r="3245" spans="1:7" ht="31.8">
      <c r="A3245" s="30">
        <v>38</v>
      </c>
      <c r="B3245" s="30" t="s">
        <v>297</v>
      </c>
      <c r="C3245" s="30" t="s">
        <v>40</v>
      </c>
      <c r="D3245" s="30" t="s">
        <v>292</v>
      </c>
      <c r="E3245" s="31" t="s">
        <v>299</v>
      </c>
      <c r="F3245" s="32">
        <v>188777.22</v>
      </c>
      <c r="G3245" s="33">
        <f t="shared" si="50"/>
        <v>901506246.76999569</v>
      </c>
    </row>
    <row r="3246" spans="1:7" ht="31.8">
      <c r="A3246" s="30">
        <v>38</v>
      </c>
      <c r="B3246" s="30" t="s">
        <v>297</v>
      </c>
      <c r="C3246" s="30" t="s">
        <v>40</v>
      </c>
      <c r="D3246" s="30" t="s">
        <v>292</v>
      </c>
      <c r="E3246" s="31" t="s">
        <v>299</v>
      </c>
      <c r="F3246" s="32">
        <v>29070</v>
      </c>
      <c r="G3246" s="33">
        <f t="shared" si="50"/>
        <v>901506246.76999569</v>
      </c>
    </row>
    <row r="3247" spans="1:7" ht="31.8">
      <c r="A3247" s="30">
        <v>76</v>
      </c>
      <c r="B3247" s="30" t="s">
        <v>297</v>
      </c>
      <c r="C3247" s="30" t="s">
        <v>993</v>
      </c>
      <c r="D3247" s="30" t="s">
        <v>292</v>
      </c>
      <c r="E3247" s="31" t="s">
        <v>299</v>
      </c>
      <c r="F3247" s="32">
        <v>4332</v>
      </c>
      <c r="G3247" s="33">
        <f t="shared" si="50"/>
        <v>901506246.76999569</v>
      </c>
    </row>
    <row r="3248" spans="1:7" ht="31.8">
      <c r="A3248" s="30">
        <v>38</v>
      </c>
      <c r="B3248" s="30" t="s">
        <v>297</v>
      </c>
      <c r="C3248" s="30" t="s">
        <v>40</v>
      </c>
      <c r="D3248" s="30" t="s">
        <v>292</v>
      </c>
      <c r="E3248" s="31" t="s">
        <v>299</v>
      </c>
      <c r="F3248" s="32">
        <v>156978</v>
      </c>
      <c r="G3248" s="33">
        <f t="shared" si="50"/>
        <v>901506246.76999569</v>
      </c>
    </row>
    <row r="3249" spans="1:7" ht="31.8">
      <c r="A3249" s="30">
        <v>38</v>
      </c>
      <c r="B3249" s="30" t="s">
        <v>297</v>
      </c>
      <c r="C3249" s="30" t="s">
        <v>40</v>
      </c>
      <c r="D3249" s="30" t="s">
        <v>292</v>
      </c>
      <c r="E3249" s="34" t="s">
        <v>299</v>
      </c>
      <c r="F3249" s="32">
        <v>209259.54</v>
      </c>
      <c r="G3249" s="33">
        <f t="shared" si="50"/>
        <v>901506246.76999569</v>
      </c>
    </row>
    <row r="3250" spans="1:7" ht="31.8">
      <c r="A3250" s="30">
        <v>38</v>
      </c>
      <c r="B3250" s="30" t="s">
        <v>297</v>
      </c>
      <c r="C3250" s="30" t="s">
        <v>40</v>
      </c>
      <c r="D3250" s="30" t="s">
        <v>292</v>
      </c>
      <c r="E3250" s="34" t="s">
        <v>299</v>
      </c>
      <c r="F3250" s="32">
        <v>1938</v>
      </c>
      <c r="G3250" s="33">
        <f t="shared" si="50"/>
        <v>901506246.76999569</v>
      </c>
    </row>
    <row r="3251" spans="1:7" ht="31.8">
      <c r="A3251" s="30">
        <v>38</v>
      </c>
      <c r="B3251" s="30" t="s">
        <v>297</v>
      </c>
      <c r="C3251" s="30" t="s">
        <v>40</v>
      </c>
      <c r="D3251" s="30" t="s">
        <v>292</v>
      </c>
      <c r="E3251" s="34" t="s">
        <v>299</v>
      </c>
      <c r="F3251" s="32">
        <v>187986</v>
      </c>
      <c r="G3251" s="33">
        <f t="shared" si="50"/>
        <v>901506246.76999569</v>
      </c>
    </row>
    <row r="3252" spans="1:7" ht="31.8">
      <c r="A3252" s="30">
        <v>33</v>
      </c>
      <c r="B3252" s="30" t="s">
        <v>523</v>
      </c>
      <c r="C3252" s="30" t="s">
        <v>992</v>
      </c>
      <c r="D3252" s="30" t="s">
        <v>292</v>
      </c>
      <c r="E3252" s="34" t="s">
        <v>293</v>
      </c>
      <c r="F3252" s="32">
        <v>17954.52</v>
      </c>
      <c r="G3252" s="33">
        <f t="shared" si="50"/>
        <v>901506246.76999569</v>
      </c>
    </row>
    <row r="3253" spans="1:7" ht="31.8">
      <c r="A3253" s="30">
        <v>33</v>
      </c>
      <c r="B3253" s="30" t="s">
        <v>523</v>
      </c>
      <c r="C3253" s="30" t="s">
        <v>992</v>
      </c>
      <c r="D3253" s="30" t="s">
        <v>292</v>
      </c>
      <c r="E3253" s="31" t="s">
        <v>293</v>
      </c>
      <c r="F3253" s="32">
        <v>19536</v>
      </c>
      <c r="G3253" s="33">
        <f t="shared" si="50"/>
        <v>901506246.76999569</v>
      </c>
    </row>
    <row r="3254" spans="1:7" ht="31.8">
      <c r="A3254" s="30">
        <v>33</v>
      </c>
      <c r="B3254" s="30" t="s">
        <v>523</v>
      </c>
      <c r="C3254" s="30" t="s">
        <v>992</v>
      </c>
      <c r="D3254" s="30" t="s">
        <v>292</v>
      </c>
      <c r="E3254" s="31" t="s">
        <v>293</v>
      </c>
      <c r="F3254" s="32">
        <v>23925.48</v>
      </c>
      <c r="G3254" s="33">
        <f t="shared" si="50"/>
        <v>901506246.76999569</v>
      </c>
    </row>
    <row r="3255" spans="1:7" ht="31.8">
      <c r="A3255" s="30">
        <v>33</v>
      </c>
      <c r="B3255" s="30" t="s">
        <v>523</v>
      </c>
      <c r="C3255" s="30" t="s">
        <v>992</v>
      </c>
      <c r="D3255" s="30" t="s">
        <v>292</v>
      </c>
      <c r="E3255" s="31" t="s">
        <v>293</v>
      </c>
      <c r="F3255" s="30">
        <v>31105</v>
      </c>
      <c r="G3255" s="33">
        <f t="shared" si="50"/>
        <v>901506246.76999569</v>
      </c>
    </row>
    <row r="3256" spans="1:7" ht="31.8">
      <c r="A3256" s="30">
        <v>75</v>
      </c>
      <c r="B3256" s="30" t="s">
        <v>523</v>
      </c>
      <c r="C3256" s="30" t="s">
        <v>965</v>
      </c>
      <c r="D3256" s="30" t="s">
        <v>292</v>
      </c>
      <c r="E3256" s="31" t="s">
        <v>293</v>
      </c>
      <c r="F3256" s="32">
        <v>8751</v>
      </c>
      <c r="G3256" s="33">
        <f t="shared" si="50"/>
        <v>901506246.76999569</v>
      </c>
    </row>
    <row r="3257" spans="1:7" ht="31.8">
      <c r="A3257" s="30">
        <v>33</v>
      </c>
      <c r="B3257" s="30" t="s">
        <v>523</v>
      </c>
      <c r="C3257" s="30" t="s">
        <v>992</v>
      </c>
      <c r="D3257" s="30" t="s">
        <v>292</v>
      </c>
      <c r="E3257" s="31" t="s">
        <v>293</v>
      </c>
      <c r="F3257" s="32">
        <v>7992</v>
      </c>
      <c r="G3257" s="33">
        <f t="shared" si="50"/>
        <v>901506246.76999569</v>
      </c>
    </row>
    <row r="3258" spans="1:7" ht="31.8">
      <c r="A3258" s="30">
        <v>33</v>
      </c>
      <c r="B3258" s="30" t="s">
        <v>523</v>
      </c>
      <c r="C3258" s="30" t="s">
        <v>992</v>
      </c>
      <c r="D3258" s="30" t="s">
        <v>292</v>
      </c>
      <c r="E3258" s="31" t="s">
        <v>293</v>
      </c>
      <c r="F3258" s="32">
        <v>17046.52</v>
      </c>
      <c r="G3258" s="33">
        <f t="shared" si="50"/>
        <v>901506246.76999569</v>
      </c>
    </row>
    <row r="3259" spans="1:7" ht="31.8">
      <c r="A3259" s="30">
        <v>33</v>
      </c>
      <c r="B3259" s="30" t="s">
        <v>523</v>
      </c>
      <c r="C3259" s="30" t="s">
        <v>992</v>
      </c>
      <c r="D3259" s="30" t="s">
        <v>292</v>
      </c>
      <c r="E3259" s="31" t="s">
        <v>293</v>
      </c>
      <c r="F3259" s="32">
        <v>8880</v>
      </c>
      <c r="G3259" s="33">
        <f t="shared" si="50"/>
        <v>901506246.76999569</v>
      </c>
    </row>
    <row r="3260" spans="1:7" ht="31.8">
      <c r="A3260" s="30">
        <v>33</v>
      </c>
      <c r="B3260" s="30" t="s">
        <v>523</v>
      </c>
      <c r="C3260" s="30" t="s">
        <v>992</v>
      </c>
      <c r="D3260" s="30" t="s">
        <v>292</v>
      </c>
      <c r="E3260" s="31" t="s">
        <v>293</v>
      </c>
      <c r="F3260" s="32">
        <v>12432</v>
      </c>
      <c r="G3260" s="33">
        <f t="shared" si="50"/>
        <v>901506246.76999569</v>
      </c>
    </row>
    <row r="3261" spans="1:7" ht="21.6">
      <c r="A3261" s="30">
        <v>28</v>
      </c>
      <c r="B3261" s="30" t="s">
        <v>523</v>
      </c>
      <c r="C3261" s="30" t="s">
        <v>964</v>
      </c>
      <c r="D3261" s="30" t="s">
        <v>292</v>
      </c>
      <c r="E3261" s="31" t="s">
        <v>293</v>
      </c>
      <c r="F3261" s="32">
        <v>3723</v>
      </c>
      <c r="G3261" s="33">
        <f t="shared" si="50"/>
        <v>901506246.76999569</v>
      </c>
    </row>
    <row r="3262" spans="1:7" ht="21.6">
      <c r="A3262" s="30">
        <v>28</v>
      </c>
      <c r="B3262" s="30" t="s">
        <v>523</v>
      </c>
      <c r="C3262" s="30" t="s">
        <v>964</v>
      </c>
      <c r="D3262" s="30" t="s">
        <v>292</v>
      </c>
      <c r="E3262" s="31" t="s">
        <v>293</v>
      </c>
      <c r="F3262" s="32">
        <v>2429.52</v>
      </c>
      <c r="G3262" s="33">
        <f t="shared" si="50"/>
        <v>901506246.76999569</v>
      </c>
    </row>
    <row r="3263" spans="1:7" ht="31.8">
      <c r="A3263" s="30">
        <v>41</v>
      </c>
      <c r="B3263" s="30" t="s">
        <v>523</v>
      </c>
      <c r="C3263" s="30" t="s">
        <v>973</v>
      </c>
      <c r="D3263" s="30" t="s">
        <v>292</v>
      </c>
      <c r="E3263" s="31" t="s">
        <v>293</v>
      </c>
      <c r="F3263" s="32">
        <v>4672.5600000000004</v>
      </c>
      <c r="G3263" s="33">
        <f t="shared" si="50"/>
        <v>901506246.76999569</v>
      </c>
    </row>
    <row r="3264" spans="1:7" ht="31.8">
      <c r="A3264" s="30">
        <v>32</v>
      </c>
      <c r="B3264" s="30" t="s">
        <v>523</v>
      </c>
      <c r="C3264" s="30" t="s">
        <v>991</v>
      </c>
      <c r="D3264" s="30" t="s">
        <v>292</v>
      </c>
      <c r="E3264" s="31" t="s">
        <v>293</v>
      </c>
      <c r="F3264" s="32">
        <v>6291</v>
      </c>
      <c r="G3264" s="33">
        <f t="shared" si="50"/>
        <v>901506246.76999569</v>
      </c>
    </row>
    <row r="3265" spans="1:7" ht="21.6">
      <c r="A3265" s="30">
        <v>44</v>
      </c>
      <c r="B3265" s="30" t="s">
        <v>523</v>
      </c>
      <c r="C3265" s="30" t="s">
        <v>1053</v>
      </c>
      <c r="D3265" s="30" t="s">
        <v>292</v>
      </c>
      <c r="E3265" s="31" t="s">
        <v>293</v>
      </c>
      <c r="F3265" s="30">
        <v>19340</v>
      </c>
      <c r="G3265" s="33">
        <f t="shared" si="50"/>
        <v>901506246.76999569</v>
      </c>
    </row>
    <row r="3266" spans="1:7" ht="31.8">
      <c r="A3266" s="30">
        <v>27</v>
      </c>
      <c r="B3266" s="30" t="s">
        <v>523</v>
      </c>
      <c r="C3266" s="30" t="s">
        <v>962</v>
      </c>
      <c r="D3266" s="30" t="s">
        <v>292</v>
      </c>
      <c r="E3266" s="31" t="s">
        <v>293</v>
      </c>
      <c r="F3266" s="32">
        <v>4634.04</v>
      </c>
      <c r="G3266" s="33">
        <f t="shared" si="50"/>
        <v>901506246.76999569</v>
      </c>
    </row>
    <row r="3267" spans="1:7" ht="21.6">
      <c r="A3267" s="30">
        <v>28</v>
      </c>
      <c r="B3267" s="30" t="s">
        <v>523</v>
      </c>
      <c r="C3267" s="30" t="s">
        <v>964</v>
      </c>
      <c r="D3267" s="30" t="s">
        <v>292</v>
      </c>
      <c r="E3267" s="31" t="s">
        <v>293</v>
      </c>
      <c r="F3267" s="30">
        <v>1110</v>
      </c>
      <c r="G3267" s="33">
        <f t="shared" ref="G3267:G3330" si="51">SUM($F$2:$F$100000)</f>
        <v>901506246.76999569</v>
      </c>
    </row>
    <row r="3268" spans="1:7" ht="31.8">
      <c r="A3268" s="30">
        <v>27</v>
      </c>
      <c r="B3268" s="30" t="s">
        <v>523</v>
      </c>
      <c r="C3268" s="30" t="s">
        <v>962</v>
      </c>
      <c r="D3268" s="30" t="s">
        <v>292</v>
      </c>
      <c r="E3268" s="31" t="s">
        <v>293</v>
      </c>
      <c r="F3268" s="30">
        <v>12517</v>
      </c>
      <c r="G3268" s="33">
        <f t="shared" si="51"/>
        <v>901506246.76999569</v>
      </c>
    </row>
    <row r="3269" spans="1:7" ht="31.8">
      <c r="A3269" s="30">
        <v>39</v>
      </c>
      <c r="B3269" s="30" t="s">
        <v>523</v>
      </c>
      <c r="C3269" s="30" t="s">
        <v>996</v>
      </c>
      <c r="D3269" s="30" t="s">
        <v>292</v>
      </c>
      <c r="E3269" s="34" t="s">
        <v>293</v>
      </c>
      <c r="F3269" s="30">
        <v>4789.04</v>
      </c>
      <c r="G3269" s="33">
        <f t="shared" si="51"/>
        <v>901506246.76999569</v>
      </c>
    </row>
    <row r="3270" spans="1:7" ht="31.8">
      <c r="A3270" s="30">
        <v>32</v>
      </c>
      <c r="B3270" s="30" t="s">
        <v>523</v>
      </c>
      <c r="C3270" s="30" t="s">
        <v>991</v>
      </c>
      <c r="D3270" s="30" t="s">
        <v>292</v>
      </c>
      <c r="E3270" s="31" t="s">
        <v>293</v>
      </c>
      <c r="F3270" s="30">
        <v>290</v>
      </c>
      <c r="G3270" s="33">
        <f t="shared" si="51"/>
        <v>901506246.76999569</v>
      </c>
    </row>
    <row r="3271" spans="1:7" ht="31.8">
      <c r="A3271" s="30">
        <v>33</v>
      </c>
      <c r="B3271" s="30" t="s">
        <v>523</v>
      </c>
      <c r="C3271" s="30" t="s">
        <v>992</v>
      </c>
      <c r="D3271" s="30" t="s">
        <v>292</v>
      </c>
      <c r="E3271" s="31" t="s">
        <v>293</v>
      </c>
      <c r="F3271" s="32">
        <v>3903</v>
      </c>
      <c r="G3271" s="33">
        <f t="shared" si="51"/>
        <v>901506246.76999569</v>
      </c>
    </row>
    <row r="3272" spans="1:7" ht="31.8">
      <c r="A3272" s="30">
        <v>33</v>
      </c>
      <c r="B3272" s="30" t="s">
        <v>523</v>
      </c>
      <c r="C3272" s="30" t="s">
        <v>992</v>
      </c>
      <c r="D3272" s="30" t="s">
        <v>292</v>
      </c>
      <c r="E3272" s="31" t="s">
        <v>293</v>
      </c>
      <c r="F3272" s="32">
        <v>2904.52</v>
      </c>
      <c r="G3272" s="33">
        <f t="shared" si="51"/>
        <v>901506246.76999569</v>
      </c>
    </row>
    <row r="3273" spans="1:7" ht="31.8">
      <c r="A3273" s="30">
        <v>33</v>
      </c>
      <c r="B3273" s="30" t="s">
        <v>523</v>
      </c>
      <c r="C3273" s="30" t="s">
        <v>992</v>
      </c>
      <c r="D3273" s="30" t="s">
        <v>292</v>
      </c>
      <c r="E3273" s="31" t="s">
        <v>293</v>
      </c>
      <c r="F3273" s="32">
        <v>21090</v>
      </c>
      <c r="G3273" s="33">
        <f t="shared" si="51"/>
        <v>901506246.76999569</v>
      </c>
    </row>
    <row r="3274" spans="1:7" ht="31.8">
      <c r="A3274" s="30">
        <v>33</v>
      </c>
      <c r="B3274" s="30" t="s">
        <v>523</v>
      </c>
      <c r="C3274" s="30" t="s">
        <v>992</v>
      </c>
      <c r="D3274" s="30" t="s">
        <v>292</v>
      </c>
      <c r="E3274" s="34" t="s">
        <v>293</v>
      </c>
      <c r="F3274" s="32">
        <v>11100</v>
      </c>
      <c r="G3274" s="33">
        <f t="shared" si="51"/>
        <v>901506246.76999569</v>
      </c>
    </row>
    <row r="3275" spans="1:7" ht="31.8">
      <c r="A3275" s="30">
        <v>33</v>
      </c>
      <c r="B3275" s="30" t="s">
        <v>523</v>
      </c>
      <c r="C3275" s="30" t="s">
        <v>992</v>
      </c>
      <c r="D3275" s="30" t="s">
        <v>292</v>
      </c>
      <c r="E3275" s="31" t="s">
        <v>293</v>
      </c>
      <c r="F3275" s="32">
        <v>7326</v>
      </c>
      <c r="G3275" s="33">
        <f t="shared" si="51"/>
        <v>901506246.76999569</v>
      </c>
    </row>
    <row r="3276" spans="1:7" ht="31.8">
      <c r="A3276" s="30">
        <v>33</v>
      </c>
      <c r="B3276" s="30" t="s">
        <v>523</v>
      </c>
      <c r="C3276" s="30" t="s">
        <v>992</v>
      </c>
      <c r="D3276" s="30" t="s">
        <v>292</v>
      </c>
      <c r="E3276" s="31" t="s">
        <v>293</v>
      </c>
      <c r="F3276" s="32">
        <v>4218</v>
      </c>
      <c r="G3276" s="33">
        <f t="shared" si="51"/>
        <v>901506246.76999569</v>
      </c>
    </row>
    <row r="3277" spans="1:7" ht="31.8">
      <c r="A3277" s="30">
        <v>33</v>
      </c>
      <c r="B3277" s="30" t="s">
        <v>523</v>
      </c>
      <c r="C3277" s="30" t="s">
        <v>992</v>
      </c>
      <c r="D3277" s="30" t="s">
        <v>292</v>
      </c>
      <c r="E3277" s="31" t="s">
        <v>293</v>
      </c>
      <c r="F3277" s="32">
        <v>2144.52</v>
      </c>
      <c r="G3277" s="33">
        <f t="shared" si="51"/>
        <v>901506246.76999569</v>
      </c>
    </row>
    <row r="3278" spans="1:7" ht="31.8">
      <c r="A3278" s="30">
        <v>33</v>
      </c>
      <c r="B3278" s="30" t="s">
        <v>523</v>
      </c>
      <c r="C3278" s="30" t="s">
        <v>992</v>
      </c>
      <c r="D3278" s="30" t="s">
        <v>292</v>
      </c>
      <c r="E3278" s="31" t="s">
        <v>293</v>
      </c>
      <c r="F3278" s="32">
        <v>2724.52</v>
      </c>
      <c r="G3278" s="33">
        <f t="shared" si="51"/>
        <v>901506246.76999569</v>
      </c>
    </row>
    <row r="3279" spans="1:7" ht="31.8">
      <c r="A3279" s="30">
        <v>33</v>
      </c>
      <c r="B3279" s="30" t="s">
        <v>523</v>
      </c>
      <c r="C3279" s="30" t="s">
        <v>992</v>
      </c>
      <c r="D3279" s="30" t="s">
        <v>292</v>
      </c>
      <c r="E3279" s="31" t="s">
        <v>293</v>
      </c>
      <c r="F3279" s="32">
        <v>9102</v>
      </c>
      <c r="G3279" s="33">
        <f t="shared" si="51"/>
        <v>901506246.76999569</v>
      </c>
    </row>
    <row r="3280" spans="1:7" ht="31.8">
      <c r="A3280" s="30">
        <v>33</v>
      </c>
      <c r="B3280" s="30" t="s">
        <v>523</v>
      </c>
      <c r="C3280" s="30" t="s">
        <v>992</v>
      </c>
      <c r="D3280" s="30" t="s">
        <v>292</v>
      </c>
      <c r="E3280" s="31" t="s">
        <v>293</v>
      </c>
      <c r="F3280" s="32">
        <v>12432</v>
      </c>
      <c r="G3280" s="33">
        <f t="shared" si="51"/>
        <v>901506246.76999569</v>
      </c>
    </row>
    <row r="3281" spans="1:7" ht="31.8">
      <c r="A3281" s="30">
        <v>33</v>
      </c>
      <c r="B3281" s="30" t="s">
        <v>523</v>
      </c>
      <c r="C3281" s="30" t="s">
        <v>992</v>
      </c>
      <c r="D3281" s="30" t="s">
        <v>292</v>
      </c>
      <c r="E3281" s="31" t="s">
        <v>293</v>
      </c>
      <c r="F3281" s="30">
        <v>13542</v>
      </c>
      <c r="G3281" s="33">
        <f t="shared" si="51"/>
        <v>901506246.76999569</v>
      </c>
    </row>
    <row r="3282" spans="1:7" ht="31.8">
      <c r="A3282" s="30">
        <v>33</v>
      </c>
      <c r="B3282" s="30" t="s">
        <v>523</v>
      </c>
      <c r="C3282" s="30" t="s">
        <v>992</v>
      </c>
      <c r="D3282" s="30" t="s">
        <v>292</v>
      </c>
      <c r="E3282" s="31" t="s">
        <v>293</v>
      </c>
      <c r="F3282" s="32">
        <v>13764</v>
      </c>
      <c r="G3282" s="33">
        <f t="shared" si="51"/>
        <v>901506246.76999569</v>
      </c>
    </row>
    <row r="3283" spans="1:7" ht="31.8">
      <c r="A3283" s="30">
        <v>33</v>
      </c>
      <c r="B3283" s="30" t="s">
        <v>523</v>
      </c>
      <c r="C3283" s="30" t="s">
        <v>992</v>
      </c>
      <c r="D3283" s="30" t="s">
        <v>292</v>
      </c>
      <c r="E3283" s="31" t="s">
        <v>293</v>
      </c>
      <c r="F3283" s="32">
        <v>18870</v>
      </c>
      <c r="G3283" s="33">
        <f t="shared" si="51"/>
        <v>901506246.76999569</v>
      </c>
    </row>
    <row r="3284" spans="1:7" ht="31.8">
      <c r="A3284" s="30">
        <v>33</v>
      </c>
      <c r="B3284" s="30" t="s">
        <v>523</v>
      </c>
      <c r="C3284" s="30" t="s">
        <v>992</v>
      </c>
      <c r="D3284" s="30" t="s">
        <v>292</v>
      </c>
      <c r="E3284" s="31" t="s">
        <v>293</v>
      </c>
      <c r="F3284" s="30">
        <v>19647</v>
      </c>
      <c r="G3284" s="33">
        <f t="shared" si="51"/>
        <v>901506246.76999569</v>
      </c>
    </row>
    <row r="3285" spans="1:7" ht="31.8">
      <c r="A3285" s="30">
        <v>33</v>
      </c>
      <c r="B3285" s="30" t="s">
        <v>523</v>
      </c>
      <c r="C3285" s="30" t="s">
        <v>992</v>
      </c>
      <c r="D3285" s="30" t="s">
        <v>292</v>
      </c>
      <c r="E3285" s="31" t="s">
        <v>293</v>
      </c>
      <c r="F3285" s="32">
        <v>25015.64</v>
      </c>
      <c r="G3285" s="33">
        <f t="shared" si="51"/>
        <v>901506246.76999569</v>
      </c>
    </row>
    <row r="3286" spans="1:7" ht="31.8">
      <c r="A3286" s="30">
        <v>32</v>
      </c>
      <c r="B3286" s="30" t="s">
        <v>523</v>
      </c>
      <c r="C3286" s="30" t="s">
        <v>991</v>
      </c>
      <c r="D3286" s="30" t="s">
        <v>292</v>
      </c>
      <c r="E3286" s="31" t="s">
        <v>293</v>
      </c>
      <c r="F3286" s="32">
        <v>4238</v>
      </c>
      <c r="G3286" s="33">
        <f t="shared" si="51"/>
        <v>901506246.76999569</v>
      </c>
    </row>
    <row r="3287" spans="1:7" ht="31.8">
      <c r="A3287" s="30">
        <v>29</v>
      </c>
      <c r="B3287" s="30" t="s">
        <v>523</v>
      </c>
      <c r="C3287" s="30" t="s">
        <v>967</v>
      </c>
      <c r="D3287" s="30" t="s">
        <v>292</v>
      </c>
      <c r="E3287" s="31" t="s">
        <v>293</v>
      </c>
      <c r="F3287" s="32">
        <v>2489.52</v>
      </c>
      <c r="G3287" s="33">
        <f t="shared" si="51"/>
        <v>901506246.76999569</v>
      </c>
    </row>
    <row r="3288" spans="1:7" ht="21.6">
      <c r="A3288" s="30">
        <v>26</v>
      </c>
      <c r="B3288" s="30" t="s">
        <v>523</v>
      </c>
      <c r="C3288" s="30" t="s">
        <v>961</v>
      </c>
      <c r="D3288" s="30" t="s">
        <v>292</v>
      </c>
      <c r="E3288" s="31" t="s">
        <v>293</v>
      </c>
      <c r="F3288" s="32">
        <v>1110</v>
      </c>
      <c r="G3288" s="33">
        <f t="shared" si="51"/>
        <v>901506246.76999569</v>
      </c>
    </row>
    <row r="3289" spans="1:7" ht="31.8">
      <c r="A3289" s="30">
        <v>75</v>
      </c>
      <c r="B3289" s="30" t="s">
        <v>523</v>
      </c>
      <c r="C3289" s="30" t="s">
        <v>965</v>
      </c>
      <c r="D3289" s="30" t="s">
        <v>292</v>
      </c>
      <c r="E3289" s="31" t="s">
        <v>293</v>
      </c>
      <c r="F3289" s="32">
        <v>5426</v>
      </c>
      <c r="G3289" s="33">
        <f t="shared" si="51"/>
        <v>901506246.76999569</v>
      </c>
    </row>
    <row r="3290" spans="1:7" ht="31.8">
      <c r="A3290" s="30">
        <v>75</v>
      </c>
      <c r="B3290" s="30" t="s">
        <v>523</v>
      </c>
      <c r="C3290" s="30" t="s">
        <v>965</v>
      </c>
      <c r="D3290" s="30" t="s">
        <v>292</v>
      </c>
      <c r="E3290" s="31" t="s">
        <v>293</v>
      </c>
      <c r="F3290" s="32">
        <v>4529.04</v>
      </c>
      <c r="G3290" s="33">
        <f t="shared" si="51"/>
        <v>901506246.76999569</v>
      </c>
    </row>
    <row r="3291" spans="1:7" ht="31.8">
      <c r="A3291" s="30">
        <v>32</v>
      </c>
      <c r="B3291" s="30" t="s">
        <v>523</v>
      </c>
      <c r="C3291" s="30" t="s">
        <v>991</v>
      </c>
      <c r="D3291" s="30" t="s">
        <v>292</v>
      </c>
      <c r="E3291" s="34" t="s">
        <v>293</v>
      </c>
      <c r="F3291" s="32">
        <v>2164.52</v>
      </c>
      <c r="G3291" s="33">
        <f t="shared" si="51"/>
        <v>901506246.76999569</v>
      </c>
    </row>
    <row r="3292" spans="1:7" ht="31.8">
      <c r="A3292" s="30">
        <v>33</v>
      </c>
      <c r="B3292" s="30" t="s">
        <v>523</v>
      </c>
      <c r="C3292" s="30" t="s">
        <v>992</v>
      </c>
      <c r="D3292" s="30" t="s">
        <v>292</v>
      </c>
      <c r="E3292" s="31" t="s">
        <v>293</v>
      </c>
      <c r="F3292" s="32">
        <v>6015</v>
      </c>
      <c r="G3292" s="33">
        <f t="shared" si="51"/>
        <v>901506246.76999569</v>
      </c>
    </row>
    <row r="3293" spans="1:7" ht="31.8">
      <c r="A3293" s="30">
        <v>33</v>
      </c>
      <c r="B3293" s="30" t="s">
        <v>523</v>
      </c>
      <c r="C3293" s="30" t="s">
        <v>992</v>
      </c>
      <c r="D3293" s="30" t="s">
        <v>292</v>
      </c>
      <c r="E3293" s="31" t="s">
        <v>293</v>
      </c>
      <c r="F3293" s="32">
        <v>12847</v>
      </c>
      <c r="G3293" s="33">
        <f t="shared" si="51"/>
        <v>901506246.76999569</v>
      </c>
    </row>
    <row r="3294" spans="1:7" ht="31.8">
      <c r="A3294" s="30">
        <v>33</v>
      </c>
      <c r="B3294" s="30" t="s">
        <v>523</v>
      </c>
      <c r="C3294" s="30" t="s">
        <v>992</v>
      </c>
      <c r="D3294" s="30" t="s">
        <v>292</v>
      </c>
      <c r="E3294" s="31" t="s">
        <v>293</v>
      </c>
      <c r="F3294" s="32">
        <v>20346.16</v>
      </c>
      <c r="G3294" s="33">
        <f t="shared" si="51"/>
        <v>901506246.76999569</v>
      </c>
    </row>
    <row r="3295" spans="1:7" ht="28.8">
      <c r="A3295" s="30">
        <v>28</v>
      </c>
      <c r="B3295" s="30" t="s">
        <v>524</v>
      </c>
      <c r="C3295" s="30" t="s">
        <v>964</v>
      </c>
      <c r="D3295" s="30" t="s">
        <v>292</v>
      </c>
      <c r="E3295" s="34" t="s">
        <v>293</v>
      </c>
      <c r="F3295" s="32">
        <v>26160.71</v>
      </c>
      <c r="G3295" s="33">
        <f t="shared" si="51"/>
        <v>901506246.76999569</v>
      </c>
    </row>
    <row r="3296" spans="1:7" ht="31.8">
      <c r="A3296" s="30">
        <v>75</v>
      </c>
      <c r="B3296" s="30" t="s">
        <v>524</v>
      </c>
      <c r="C3296" s="30" t="s">
        <v>965</v>
      </c>
      <c r="D3296" s="30" t="s">
        <v>292</v>
      </c>
      <c r="E3296" s="34" t="s">
        <v>293</v>
      </c>
      <c r="F3296" s="32">
        <v>7961.52</v>
      </c>
      <c r="G3296" s="33">
        <f t="shared" si="51"/>
        <v>901506246.76999569</v>
      </c>
    </row>
    <row r="3297" spans="1:7" ht="31.8">
      <c r="A3297" s="30">
        <v>75</v>
      </c>
      <c r="B3297" s="30" t="s">
        <v>524</v>
      </c>
      <c r="C3297" s="30" t="s">
        <v>965</v>
      </c>
      <c r="D3297" s="30" t="s">
        <v>292</v>
      </c>
      <c r="E3297" s="31" t="s">
        <v>293</v>
      </c>
      <c r="F3297" s="32">
        <v>6107.41</v>
      </c>
      <c r="G3297" s="33">
        <f t="shared" si="51"/>
        <v>901506246.76999569</v>
      </c>
    </row>
    <row r="3298" spans="1:7" ht="31.8">
      <c r="A3298" s="30">
        <v>38</v>
      </c>
      <c r="B3298" s="30" t="s">
        <v>524</v>
      </c>
      <c r="C3298" s="30" t="s">
        <v>40</v>
      </c>
      <c r="D3298" s="30" t="s">
        <v>292</v>
      </c>
      <c r="E3298" s="31" t="s">
        <v>293</v>
      </c>
      <c r="F3298" s="32">
        <v>122870.27</v>
      </c>
      <c r="G3298" s="33">
        <f t="shared" si="51"/>
        <v>901506246.76999569</v>
      </c>
    </row>
    <row r="3299" spans="1:7" ht="21.6">
      <c r="A3299" s="30">
        <v>35</v>
      </c>
      <c r="B3299" s="30" t="s">
        <v>524</v>
      </c>
      <c r="C3299" s="30" t="s">
        <v>997</v>
      </c>
      <c r="D3299" s="30" t="s">
        <v>292</v>
      </c>
      <c r="E3299" s="31" t="s">
        <v>293</v>
      </c>
      <c r="F3299" s="32">
        <v>9038.4</v>
      </c>
      <c r="G3299" s="33">
        <f t="shared" si="51"/>
        <v>901506246.76999569</v>
      </c>
    </row>
    <row r="3300" spans="1:7" ht="31.8">
      <c r="A3300" s="30">
        <v>75</v>
      </c>
      <c r="B3300" s="30" t="s">
        <v>524</v>
      </c>
      <c r="C3300" s="30" t="s">
        <v>965</v>
      </c>
      <c r="D3300" s="30" t="s">
        <v>292</v>
      </c>
      <c r="E3300" s="31" t="s">
        <v>293</v>
      </c>
      <c r="F3300" s="32">
        <v>30432.57</v>
      </c>
      <c r="G3300" s="33">
        <f t="shared" si="51"/>
        <v>901506246.76999569</v>
      </c>
    </row>
    <row r="3301" spans="1:7" ht="31.8">
      <c r="A3301" s="30">
        <v>27</v>
      </c>
      <c r="B3301" s="30" t="s">
        <v>524</v>
      </c>
      <c r="C3301" s="30" t="s">
        <v>962</v>
      </c>
      <c r="D3301" s="30" t="s">
        <v>292</v>
      </c>
      <c r="E3301" s="34" t="s">
        <v>293</v>
      </c>
      <c r="F3301" s="32">
        <v>14523.9</v>
      </c>
      <c r="G3301" s="33">
        <f t="shared" si="51"/>
        <v>901506246.76999569</v>
      </c>
    </row>
    <row r="3302" spans="1:7" ht="31.8">
      <c r="A3302" s="30">
        <v>27</v>
      </c>
      <c r="B3302" s="30" t="s">
        <v>524</v>
      </c>
      <c r="C3302" s="30" t="s">
        <v>962</v>
      </c>
      <c r="D3302" s="30" t="s">
        <v>292</v>
      </c>
      <c r="E3302" s="31" t="s">
        <v>293</v>
      </c>
      <c r="F3302" s="32">
        <v>22434.25</v>
      </c>
      <c r="G3302" s="33">
        <f t="shared" si="51"/>
        <v>901506246.76999569</v>
      </c>
    </row>
    <row r="3303" spans="1:7" ht="31.8">
      <c r="A3303" s="30">
        <v>27</v>
      </c>
      <c r="B3303" s="30" t="s">
        <v>524</v>
      </c>
      <c r="C3303" s="30" t="s">
        <v>962</v>
      </c>
      <c r="D3303" s="30" t="s">
        <v>292</v>
      </c>
      <c r="E3303" s="31" t="s">
        <v>293</v>
      </c>
      <c r="F3303" s="32">
        <v>6846.57</v>
      </c>
      <c r="G3303" s="33">
        <f t="shared" si="51"/>
        <v>901506246.76999569</v>
      </c>
    </row>
    <row r="3304" spans="1:7" ht="31.8">
      <c r="A3304" s="30">
        <v>27</v>
      </c>
      <c r="B3304" s="30" t="s">
        <v>524</v>
      </c>
      <c r="C3304" s="30" t="s">
        <v>962</v>
      </c>
      <c r="D3304" s="30" t="s">
        <v>292</v>
      </c>
      <c r="E3304" s="34" t="s">
        <v>293</v>
      </c>
      <c r="F3304" s="32">
        <v>22990.47</v>
      </c>
      <c r="G3304" s="33">
        <f t="shared" si="51"/>
        <v>901506246.76999569</v>
      </c>
    </row>
    <row r="3305" spans="1:7" ht="31.8">
      <c r="A3305" s="30">
        <v>76</v>
      </c>
      <c r="B3305" s="30" t="s">
        <v>524</v>
      </c>
      <c r="C3305" s="30" t="s">
        <v>993</v>
      </c>
      <c r="D3305" s="30" t="s">
        <v>292</v>
      </c>
      <c r="E3305" s="31" t="s">
        <v>293</v>
      </c>
      <c r="F3305" s="32">
        <v>9207.06</v>
      </c>
      <c r="G3305" s="33">
        <f t="shared" si="51"/>
        <v>901506246.76999569</v>
      </c>
    </row>
    <row r="3306" spans="1:7" ht="21.6">
      <c r="A3306" s="30">
        <v>35</v>
      </c>
      <c r="B3306" s="30" t="s">
        <v>524</v>
      </c>
      <c r="C3306" s="30" t="s">
        <v>997</v>
      </c>
      <c r="D3306" s="30" t="s">
        <v>292</v>
      </c>
      <c r="E3306" s="31" t="s">
        <v>293</v>
      </c>
      <c r="F3306" s="32">
        <v>5109.8</v>
      </c>
      <c r="G3306" s="33">
        <f t="shared" si="51"/>
        <v>901506246.76999569</v>
      </c>
    </row>
    <row r="3307" spans="1:7" ht="31.8">
      <c r="A3307" s="30">
        <v>38</v>
      </c>
      <c r="B3307" s="30" t="s">
        <v>524</v>
      </c>
      <c r="C3307" s="30" t="s">
        <v>40</v>
      </c>
      <c r="D3307" s="30" t="s">
        <v>292</v>
      </c>
      <c r="E3307" s="34" t="s">
        <v>293</v>
      </c>
      <c r="F3307" s="32">
        <v>200366.66</v>
      </c>
      <c r="G3307" s="33">
        <f t="shared" si="51"/>
        <v>901506246.76999569</v>
      </c>
    </row>
    <row r="3308" spans="1:7" ht="31.8">
      <c r="A3308" s="30">
        <v>1000034</v>
      </c>
      <c r="B3308" s="30" t="s">
        <v>525</v>
      </c>
      <c r="C3308" s="30" t="s">
        <v>1019</v>
      </c>
      <c r="D3308" s="30" t="s">
        <v>292</v>
      </c>
      <c r="E3308" s="31" t="s">
        <v>302</v>
      </c>
      <c r="F3308" s="32">
        <v>0</v>
      </c>
      <c r="G3308" s="33">
        <f t="shared" si="51"/>
        <v>901506246.76999569</v>
      </c>
    </row>
    <row r="3309" spans="1:7" ht="31.8">
      <c r="A3309" s="30">
        <v>1000035</v>
      </c>
      <c r="B3309" s="30" t="s">
        <v>525</v>
      </c>
      <c r="C3309" s="30" t="s">
        <v>1054</v>
      </c>
      <c r="D3309" s="30" t="s">
        <v>292</v>
      </c>
      <c r="E3309" s="34" t="s">
        <v>302</v>
      </c>
      <c r="F3309" s="32">
        <v>0</v>
      </c>
      <c r="G3309" s="33">
        <f t="shared" si="51"/>
        <v>901506246.76999569</v>
      </c>
    </row>
    <row r="3310" spans="1:7" ht="21.6">
      <c r="A3310" s="30">
        <v>26</v>
      </c>
      <c r="B3310" s="30" t="s">
        <v>525</v>
      </c>
      <c r="C3310" s="30" t="s">
        <v>961</v>
      </c>
      <c r="D3310" s="30" t="s">
        <v>292</v>
      </c>
      <c r="E3310" s="31" t="s">
        <v>302</v>
      </c>
      <c r="F3310" s="32">
        <v>0</v>
      </c>
      <c r="G3310" s="33">
        <f t="shared" si="51"/>
        <v>901506246.76999569</v>
      </c>
    </row>
    <row r="3311" spans="1:7" ht="28.8">
      <c r="A3311" s="30">
        <v>28</v>
      </c>
      <c r="B3311" s="30" t="s">
        <v>300</v>
      </c>
      <c r="C3311" s="30" t="s">
        <v>964</v>
      </c>
      <c r="D3311" s="30" t="s">
        <v>292</v>
      </c>
      <c r="E3311" s="34" t="s">
        <v>302</v>
      </c>
      <c r="F3311" s="32">
        <v>0</v>
      </c>
      <c r="G3311" s="33">
        <f t="shared" si="51"/>
        <v>901506246.76999569</v>
      </c>
    </row>
    <row r="3312" spans="1:7" ht="21.6">
      <c r="A3312" s="30">
        <v>28</v>
      </c>
      <c r="B3312" s="30" t="s">
        <v>300</v>
      </c>
      <c r="C3312" s="30" t="s">
        <v>964</v>
      </c>
      <c r="D3312" s="30" t="s">
        <v>292</v>
      </c>
      <c r="E3312" s="31" t="s">
        <v>302</v>
      </c>
      <c r="F3312" s="32">
        <v>93374.16</v>
      </c>
      <c r="G3312" s="33">
        <f t="shared" si="51"/>
        <v>901506246.76999569</v>
      </c>
    </row>
    <row r="3313" spans="1:7" ht="28.8">
      <c r="A3313" s="30">
        <v>28</v>
      </c>
      <c r="B3313" s="30" t="s">
        <v>300</v>
      </c>
      <c r="C3313" s="30" t="s">
        <v>964</v>
      </c>
      <c r="D3313" s="30" t="s">
        <v>292</v>
      </c>
      <c r="E3313" s="34" t="s">
        <v>302</v>
      </c>
      <c r="F3313" s="32">
        <v>131394.38</v>
      </c>
      <c r="G3313" s="33">
        <f t="shared" si="51"/>
        <v>901506246.76999569</v>
      </c>
    </row>
    <row r="3314" spans="1:7" ht="21.6">
      <c r="A3314" s="30">
        <v>28</v>
      </c>
      <c r="B3314" s="30" t="s">
        <v>300</v>
      </c>
      <c r="C3314" s="30" t="s">
        <v>964</v>
      </c>
      <c r="D3314" s="30" t="s">
        <v>292</v>
      </c>
      <c r="E3314" s="31" t="s">
        <v>302</v>
      </c>
      <c r="F3314" s="32">
        <v>45794.84</v>
      </c>
      <c r="G3314" s="33">
        <f t="shared" si="51"/>
        <v>901506246.76999569</v>
      </c>
    </row>
    <row r="3315" spans="1:7" ht="31.8">
      <c r="A3315" s="30">
        <v>28</v>
      </c>
      <c r="B3315" s="30" t="s">
        <v>527</v>
      </c>
      <c r="C3315" s="30" t="s">
        <v>1055</v>
      </c>
      <c r="D3315" s="30" t="s">
        <v>292</v>
      </c>
      <c r="E3315" s="34" t="s">
        <v>302</v>
      </c>
      <c r="F3315" s="32">
        <v>0</v>
      </c>
      <c r="G3315" s="33">
        <f t="shared" si="51"/>
        <v>901506246.76999569</v>
      </c>
    </row>
    <row r="3316" spans="1:7" ht="31.8">
      <c r="A3316" s="30">
        <v>28</v>
      </c>
      <c r="B3316" s="30" t="s">
        <v>527</v>
      </c>
      <c r="C3316" s="30" t="s">
        <v>964</v>
      </c>
      <c r="D3316" s="30" t="s">
        <v>292</v>
      </c>
      <c r="E3316" s="31" t="s">
        <v>302</v>
      </c>
      <c r="F3316" s="32">
        <v>6224.4</v>
      </c>
      <c r="G3316" s="33">
        <f t="shared" si="51"/>
        <v>901506246.76999569</v>
      </c>
    </row>
    <row r="3317" spans="1:7" ht="31.8">
      <c r="A3317" s="30">
        <v>75</v>
      </c>
      <c r="B3317" s="30" t="s">
        <v>527</v>
      </c>
      <c r="C3317" s="30" t="s">
        <v>965</v>
      </c>
      <c r="D3317" s="30" t="s">
        <v>292</v>
      </c>
      <c r="E3317" s="34" t="s">
        <v>302</v>
      </c>
      <c r="F3317" s="30">
        <v>13680</v>
      </c>
      <c r="G3317" s="33">
        <f t="shared" si="51"/>
        <v>901506246.76999569</v>
      </c>
    </row>
    <row r="3318" spans="1:7" ht="31.8">
      <c r="A3318" s="30">
        <v>1000032</v>
      </c>
      <c r="B3318" s="30" t="s">
        <v>527</v>
      </c>
      <c r="C3318" s="30" t="s">
        <v>994</v>
      </c>
      <c r="D3318" s="30" t="s">
        <v>292</v>
      </c>
      <c r="E3318" s="31" t="s">
        <v>302</v>
      </c>
      <c r="F3318" s="32">
        <v>4651.2</v>
      </c>
      <c r="G3318" s="33">
        <f t="shared" si="51"/>
        <v>901506246.76999569</v>
      </c>
    </row>
    <row r="3319" spans="1:7" ht="31.8">
      <c r="A3319" s="30">
        <v>27</v>
      </c>
      <c r="B3319" s="30" t="s">
        <v>527</v>
      </c>
      <c r="C3319" s="30" t="s">
        <v>962</v>
      </c>
      <c r="D3319" s="30" t="s">
        <v>292</v>
      </c>
      <c r="E3319" s="31" t="s">
        <v>302</v>
      </c>
      <c r="F3319" s="32">
        <v>1094.4000000000001</v>
      </c>
      <c r="G3319" s="33">
        <f t="shared" si="51"/>
        <v>901506246.76999569</v>
      </c>
    </row>
    <row r="3320" spans="1:7" ht="31.8">
      <c r="A3320" s="30">
        <v>26</v>
      </c>
      <c r="B3320" s="30" t="s">
        <v>527</v>
      </c>
      <c r="C3320" s="30" t="s">
        <v>961</v>
      </c>
      <c r="D3320" s="30" t="s">
        <v>292</v>
      </c>
      <c r="E3320" s="31" t="s">
        <v>302</v>
      </c>
      <c r="F3320" s="32">
        <v>2884.2</v>
      </c>
      <c r="G3320" s="33">
        <f t="shared" si="51"/>
        <v>901506246.76999569</v>
      </c>
    </row>
    <row r="3321" spans="1:7" ht="31.8">
      <c r="A3321" s="30">
        <v>27</v>
      </c>
      <c r="B3321" s="30" t="s">
        <v>527</v>
      </c>
      <c r="C3321" s="30" t="s">
        <v>962</v>
      </c>
      <c r="D3321" s="30" t="s">
        <v>292</v>
      </c>
      <c r="E3321" s="31" t="s">
        <v>302</v>
      </c>
      <c r="F3321" s="30">
        <v>399</v>
      </c>
      <c r="G3321" s="33">
        <f t="shared" si="51"/>
        <v>901506246.76999569</v>
      </c>
    </row>
    <row r="3322" spans="1:7" ht="31.8">
      <c r="A3322" s="30">
        <v>26</v>
      </c>
      <c r="B3322" s="30" t="s">
        <v>527</v>
      </c>
      <c r="C3322" s="30" t="s">
        <v>961</v>
      </c>
      <c r="D3322" s="30" t="s">
        <v>292</v>
      </c>
      <c r="E3322" s="31" t="s">
        <v>302</v>
      </c>
      <c r="F3322" s="30">
        <v>17128.5</v>
      </c>
      <c r="G3322" s="33">
        <f t="shared" si="51"/>
        <v>901506246.76999569</v>
      </c>
    </row>
    <row r="3323" spans="1:7" ht="31.8">
      <c r="A3323" s="30">
        <v>27</v>
      </c>
      <c r="B3323" s="30" t="s">
        <v>527</v>
      </c>
      <c r="C3323" s="30" t="s">
        <v>962</v>
      </c>
      <c r="D3323" s="30" t="s">
        <v>292</v>
      </c>
      <c r="E3323" s="34" t="s">
        <v>302</v>
      </c>
      <c r="F3323" s="32">
        <v>3493.53</v>
      </c>
      <c r="G3323" s="33">
        <f t="shared" si="51"/>
        <v>901506246.76999569</v>
      </c>
    </row>
    <row r="3324" spans="1:7" ht="31.8">
      <c r="A3324" s="30">
        <v>75</v>
      </c>
      <c r="B3324" s="30" t="s">
        <v>527</v>
      </c>
      <c r="C3324" s="30" t="s">
        <v>965</v>
      </c>
      <c r="D3324" s="30" t="s">
        <v>292</v>
      </c>
      <c r="E3324" s="31" t="s">
        <v>302</v>
      </c>
      <c r="F3324" s="30">
        <v>6042</v>
      </c>
      <c r="G3324" s="33">
        <f t="shared" si="51"/>
        <v>901506246.76999569</v>
      </c>
    </row>
    <row r="3325" spans="1:7" ht="31.8">
      <c r="A3325" s="30">
        <v>26</v>
      </c>
      <c r="B3325" s="30" t="s">
        <v>527</v>
      </c>
      <c r="C3325" s="30" t="s">
        <v>961</v>
      </c>
      <c r="D3325" s="30" t="s">
        <v>292</v>
      </c>
      <c r="E3325" s="31" t="s">
        <v>302</v>
      </c>
      <c r="F3325" s="32">
        <v>3078</v>
      </c>
      <c r="G3325" s="33">
        <f t="shared" si="51"/>
        <v>901506246.76999569</v>
      </c>
    </row>
    <row r="3326" spans="1:7" ht="31.8">
      <c r="A3326" s="30">
        <v>75</v>
      </c>
      <c r="B3326" s="30" t="s">
        <v>527</v>
      </c>
      <c r="C3326" s="30" t="s">
        <v>965</v>
      </c>
      <c r="D3326" s="30" t="s">
        <v>292</v>
      </c>
      <c r="E3326" s="31" t="s">
        <v>302</v>
      </c>
      <c r="F3326" s="30">
        <v>17533.2</v>
      </c>
      <c r="G3326" s="33">
        <f t="shared" si="51"/>
        <v>901506246.76999569</v>
      </c>
    </row>
    <row r="3327" spans="1:7" ht="31.8">
      <c r="A3327" s="30">
        <v>75</v>
      </c>
      <c r="B3327" s="30" t="s">
        <v>527</v>
      </c>
      <c r="C3327" s="30" t="s">
        <v>965</v>
      </c>
      <c r="D3327" s="30" t="s">
        <v>292</v>
      </c>
      <c r="E3327" s="34" t="s">
        <v>302</v>
      </c>
      <c r="F3327" s="30">
        <v>25992</v>
      </c>
      <c r="G3327" s="33">
        <f t="shared" si="51"/>
        <v>901506246.76999569</v>
      </c>
    </row>
    <row r="3328" spans="1:7" ht="31.8">
      <c r="A3328" s="30">
        <v>56</v>
      </c>
      <c r="B3328" s="30" t="s">
        <v>527</v>
      </c>
      <c r="C3328" s="30" t="s">
        <v>988</v>
      </c>
      <c r="D3328" s="30" t="s">
        <v>292</v>
      </c>
      <c r="E3328" s="31" t="s">
        <v>302</v>
      </c>
      <c r="F3328" s="30">
        <v>3847.5</v>
      </c>
      <c r="G3328" s="33">
        <f t="shared" si="51"/>
        <v>901506246.76999569</v>
      </c>
    </row>
    <row r="3329" spans="1:7" ht="31.8">
      <c r="A3329" s="30">
        <v>35</v>
      </c>
      <c r="B3329" s="30" t="s">
        <v>527</v>
      </c>
      <c r="C3329" s="30" t="s">
        <v>997</v>
      </c>
      <c r="D3329" s="30" t="s">
        <v>292</v>
      </c>
      <c r="E3329" s="31" t="s">
        <v>302</v>
      </c>
      <c r="F3329" s="30">
        <v>102393.66</v>
      </c>
      <c r="G3329" s="33">
        <f t="shared" si="51"/>
        <v>901506246.76999569</v>
      </c>
    </row>
    <row r="3330" spans="1:7" ht="31.8">
      <c r="A3330" s="30">
        <v>28</v>
      </c>
      <c r="B3330" s="30" t="s">
        <v>527</v>
      </c>
      <c r="C3330" s="30" t="s">
        <v>964</v>
      </c>
      <c r="D3330" s="30" t="s">
        <v>292</v>
      </c>
      <c r="E3330" s="34" t="s">
        <v>302</v>
      </c>
      <c r="F3330" s="32">
        <v>2260.2199999999998</v>
      </c>
      <c r="G3330" s="33">
        <f t="shared" si="51"/>
        <v>901506246.76999569</v>
      </c>
    </row>
    <row r="3331" spans="1:7" ht="31.8">
      <c r="A3331" s="30">
        <v>40</v>
      </c>
      <c r="B3331" s="30" t="s">
        <v>527</v>
      </c>
      <c r="C3331" s="30" t="s">
        <v>989</v>
      </c>
      <c r="D3331" s="30" t="s">
        <v>292</v>
      </c>
      <c r="E3331" s="31" t="s">
        <v>302</v>
      </c>
      <c r="F3331" s="30">
        <v>3476.91</v>
      </c>
      <c r="G3331" s="33">
        <f t="shared" ref="G3331:G3394" si="52">SUM($F$2:$F$100000)</f>
        <v>901506246.76999569</v>
      </c>
    </row>
    <row r="3332" spans="1:7" ht="31.8">
      <c r="A3332" s="30">
        <v>39</v>
      </c>
      <c r="B3332" s="30" t="s">
        <v>527</v>
      </c>
      <c r="C3332" s="30" t="s">
        <v>996</v>
      </c>
      <c r="D3332" s="30" t="s">
        <v>292</v>
      </c>
      <c r="E3332" s="31" t="s">
        <v>302</v>
      </c>
      <c r="F3332" s="30">
        <v>714.21</v>
      </c>
      <c r="G3332" s="33">
        <f t="shared" si="52"/>
        <v>901506246.76999569</v>
      </c>
    </row>
    <row r="3333" spans="1:7" ht="31.8">
      <c r="A3333" s="30">
        <v>56</v>
      </c>
      <c r="B3333" s="30" t="s">
        <v>527</v>
      </c>
      <c r="C3333" s="30" t="s">
        <v>988</v>
      </c>
      <c r="D3333" s="30" t="s">
        <v>292</v>
      </c>
      <c r="E3333" s="31" t="s">
        <v>302</v>
      </c>
      <c r="F3333" s="32">
        <v>598.5</v>
      </c>
      <c r="G3333" s="33">
        <f t="shared" si="52"/>
        <v>901506246.76999569</v>
      </c>
    </row>
    <row r="3334" spans="1:7" ht="31.8">
      <c r="A3334" s="30">
        <v>26</v>
      </c>
      <c r="B3334" s="30" t="s">
        <v>1056</v>
      </c>
      <c r="C3334" s="30" t="s">
        <v>961</v>
      </c>
      <c r="D3334" s="30" t="s">
        <v>292</v>
      </c>
      <c r="E3334" s="31" t="s">
        <v>299</v>
      </c>
      <c r="F3334" s="30">
        <v>34675.58</v>
      </c>
      <c r="G3334" s="33">
        <f t="shared" si="52"/>
        <v>901506246.76999569</v>
      </c>
    </row>
    <row r="3335" spans="1:7" ht="31.8">
      <c r="A3335" s="30">
        <v>45</v>
      </c>
      <c r="B3335" s="30" t="s">
        <v>530</v>
      </c>
      <c r="C3335" s="30" t="s">
        <v>95</v>
      </c>
      <c r="D3335" s="30" t="s">
        <v>292</v>
      </c>
      <c r="E3335" s="31" t="s">
        <v>299</v>
      </c>
      <c r="F3335" s="32">
        <v>2427.56</v>
      </c>
      <c r="G3335" s="33">
        <f t="shared" si="52"/>
        <v>901506246.76999569</v>
      </c>
    </row>
    <row r="3336" spans="1:7" ht="31.8">
      <c r="A3336" s="30">
        <v>29</v>
      </c>
      <c r="B3336" s="30" t="s">
        <v>1057</v>
      </c>
      <c r="C3336" s="30" t="s">
        <v>967</v>
      </c>
      <c r="D3336" s="30" t="s">
        <v>292</v>
      </c>
      <c r="E3336" s="31" t="s">
        <v>293</v>
      </c>
      <c r="F3336" s="30">
        <v>0.09</v>
      </c>
      <c r="G3336" s="33">
        <f t="shared" si="52"/>
        <v>901506246.76999569</v>
      </c>
    </row>
    <row r="3337" spans="1:7" ht="42">
      <c r="A3337" s="30">
        <v>74</v>
      </c>
      <c r="B3337" s="30" t="s">
        <v>1058</v>
      </c>
      <c r="C3337" s="30" t="s">
        <v>979</v>
      </c>
      <c r="D3337" s="30" t="s">
        <v>292</v>
      </c>
      <c r="E3337" s="31" t="s">
        <v>327</v>
      </c>
      <c r="F3337" s="30">
        <v>1080</v>
      </c>
      <c r="G3337" s="33">
        <f t="shared" si="52"/>
        <v>901506246.76999569</v>
      </c>
    </row>
    <row r="3338" spans="1:7" ht="21.6">
      <c r="A3338" s="30">
        <v>26</v>
      </c>
      <c r="B3338" s="30" t="s">
        <v>1059</v>
      </c>
      <c r="C3338" s="30" t="s">
        <v>961</v>
      </c>
      <c r="D3338" s="30" t="s">
        <v>292</v>
      </c>
      <c r="E3338" s="31" t="s">
        <v>293</v>
      </c>
      <c r="F3338" s="30">
        <v>117933.54</v>
      </c>
      <c r="G3338" s="33">
        <f t="shared" si="52"/>
        <v>901506246.76999569</v>
      </c>
    </row>
    <row r="3339" spans="1:7" ht="31.8">
      <c r="A3339" s="30">
        <v>29</v>
      </c>
      <c r="B3339" s="30" t="s">
        <v>538</v>
      </c>
      <c r="C3339" s="30" t="s">
        <v>967</v>
      </c>
      <c r="D3339" s="30" t="s">
        <v>292</v>
      </c>
      <c r="E3339" s="31" t="s">
        <v>304</v>
      </c>
      <c r="F3339" s="30">
        <v>25685.22</v>
      </c>
      <c r="G3339" s="33">
        <f t="shared" si="52"/>
        <v>901506246.76999569</v>
      </c>
    </row>
    <row r="3340" spans="1:7" ht="31.8">
      <c r="A3340" s="30">
        <v>28</v>
      </c>
      <c r="B3340" s="30" t="s">
        <v>1060</v>
      </c>
      <c r="C3340" s="30" t="s">
        <v>964</v>
      </c>
      <c r="D3340" s="30" t="s">
        <v>292</v>
      </c>
      <c r="E3340" s="31" t="s">
        <v>327</v>
      </c>
      <c r="F3340" s="30">
        <v>254253.78</v>
      </c>
      <c r="G3340" s="33">
        <f t="shared" si="52"/>
        <v>901506246.76999569</v>
      </c>
    </row>
    <row r="3341" spans="1:7" ht="31.8">
      <c r="A3341" s="30">
        <v>28</v>
      </c>
      <c r="B3341" s="30" t="s">
        <v>1060</v>
      </c>
      <c r="C3341" s="30" t="s">
        <v>964</v>
      </c>
      <c r="D3341" s="30" t="s">
        <v>292</v>
      </c>
      <c r="E3341" s="31" t="s">
        <v>327</v>
      </c>
      <c r="F3341" s="30">
        <v>54658.44</v>
      </c>
      <c r="G3341" s="33">
        <f t="shared" si="52"/>
        <v>901506246.76999569</v>
      </c>
    </row>
    <row r="3342" spans="1:7" ht="31.8">
      <c r="A3342" s="30">
        <v>28</v>
      </c>
      <c r="B3342" s="30" t="s">
        <v>1060</v>
      </c>
      <c r="C3342" s="30" t="s">
        <v>964</v>
      </c>
      <c r="D3342" s="30" t="s">
        <v>292</v>
      </c>
      <c r="E3342" s="31" t="s">
        <v>327</v>
      </c>
      <c r="F3342" s="32">
        <v>54853.38</v>
      </c>
      <c r="G3342" s="33">
        <f t="shared" si="52"/>
        <v>901506246.76999569</v>
      </c>
    </row>
    <row r="3343" spans="1:7" ht="31.8">
      <c r="A3343" s="30">
        <v>28</v>
      </c>
      <c r="B3343" s="30" t="s">
        <v>1060</v>
      </c>
      <c r="C3343" s="30" t="s">
        <v>964</v>
      </c>
      <c r="D3343" s="30" t="s">
        <v>292</v>
      </c>
      <c r="E3343" s="31" t="s">
        <v>327</v>
      </c>
      <c r="F3343" s="32">
        <v>21546</v>
      </c>
      <c r="G3343" s="33">
        <f t="shared" si="52"/>
        <v>901506246.76999569</v>
      </c>
    </row>
    <row r="3344" spans="1:7" ht="31.8">
      <c r="A3344" s="30">
        <v>26</v>
      </c>
      <c r="B3344" s="30" t="s">
        <v>1061</v>
      </c>
      <c r="C3344" s="30" t="s">
        <v>961</v>
      </c>
      <c r="D3344" s="30" t="s">
        <v>292</v>
      </c>
      <c r="E3344" s="31" t="s">
        <v>293</v>
      </c>
      <c r="F3344" s="32">
        <v>438.9</v>
      </c>
      <c r="G3344" s="33">
        <f t="shared" si="52"/>
        <v>901506246.76999569</v>
      </c>
    </row>
    <row r="3345" spans="1:7" ht="31.8">
      <c r="A3345" s="30">
        <v>43</v>
      </c>
      <c r="B3345" s="30" t="s">
        <v>1061</v>
      </c>
      <c r="C3345" s="30" t="s">
        <v>960</v>
      </c>
      <c r="D3345" s="30" t="s">
        <v>292</v>
      </c>
      <c r="E3345" s="31" t="s">
        <v>299</v>
      </c>
      <c r="F3345" s="32">
        <v>863.11</v>
      </c>
      <c r="G3345" s="33">
        <f t="shared" si="52"/>
        <v>901506246.76999569</v>
      </c>
    </row>
    <row r="3346" spans="1:7" ht="31.8">
      <c r="A3346" s="30">
        <v>26</v>
      </c>
      <c r="B3346" s="30" t="s">
        <v>1062</v>
      </c>
      <c r="C3346" s="30" t="s">
        <v>961</v>
      </c>
      <c r="D3346" s="30" t="s">
        <v>292</v>
      </c>
      <c r="E3346" s="31" t="s">
        <v>293</v>
      </c>
      <c r="F3346" s="32">
        <v>42521.68</v>
      </c>
      <c r="G3346" s="33">
        <f t="shared" si="52"/>
        <v>901506246.76999569</v>
      </c>
    </row>
    <row r="3347" spans="1:7" ht="42">
      <c r="A3347" s="30">
        <v>74</v>
      </c>
      <c r="B3347" s="30" t="s">
        <v>543</v>
      </c>
      <c r="C3347" s="30" t="s">
        <v>979</v>
      </c>
      <c r="D3347" s="30" t="s">
        <v>292</v>
      </c>
      <c r="E3347" s="34" t="s">
        <v>293</v>
      </c>
      <c r="F3347" s="30">
        <v>13229.06</v>
      </c>
      <c r="G3347" s="33">
        <f t="shared" si="52"/>
        <v>901506246.76999569</v>
      </c>
    </row>
    <row r="3348" spans="1:7" ht="31.8">
      <c r="A3348" s="30">
        <v>26</v>
      </c>
      <c r="B3348" s="30" t="s">
        <v>543</v>
      </c>
      <c r="C3348" s="30" t="s">
        <v>961</v>
      </c>
      <c r="D3348" s="30" t="s">
        <v>292</v>
      </c>
      <c r="E3348" s="31" t="s">
        <v>299</v>
      </c>
      <c r="F3348" s="30">
        <v>0.04</v>
      </c>
      <c r="G3348" s="33">
        <f t="shared" si="52"/>
        <v>901506246.76999569</v>
      </c>
    </row>
    <row r="3349" spans="1:7" ht="42">
      <c r="A3349" s="30">
        <v>29</v>
      </c>
      <c r="B3349" s="30" t="s">
        <v>1063</v>
      </c>
      <c r="C3349" s="30" t="s">
        <v>967</v>
      </c>
      <c r="D3349" s="30" t="s">
        <v>292</v>
      </c>
      <c r="E3349" s="34" t="s">
        <v>299</v>
      </c>
      <c r="F3349" s="30">
        <v>125000</v>
      </c>
      <c r="G3349" s="33">
        <f t="shared" si="52"/>
        <v>901506246.76999569</v>
      </c>
    </row>
    <row r="3350" spans="1:7" ht="42">
      <c r="A3350" s="30">
        <v>74</v>
      </c>
      <c r="B3350" s="30" t="s">
        <v>1064</v>
      </c>
      <c r="C3350" s="30" t="s">
        <v>979</v>
      </c>
      <c r="D3350" s="30" t="s">
        <v>292</v>
      </c>
      <c r="E3350" s="31" t="s">
        <v>293</v>
      </c>
      <c r="F3350" s="32">
        <v>37355.629999999997</v>
      </c>
      <c r="G3350" s="33">
        <f t="shared" si="52"/>
        <v>901506246.76999569</v>
      </c>
    </row>
    <row r="3351" spans="1:7" ht="31.8">
      <c r="A3351" s="30">
        <v>41</v>
      </c>
      <c r="B3351" s="30" t="s">
        <v>1064</v>
      </c>
      <c r="C3351" s="30" t="s">
        <v>973</v>
      </c>
      <c r="D3351" s="30" t="s">
        <v>292</v>
      </c>
      <c r="E3351" s="31" t="s">
        <v>327</v>
      </c>
      <c r="F3351" s="32">
        <v>169889.5</v>
      </c>
      <c r="G3351" s="33">
        <f t="shared" si="52"/>
        <v>901506246.76999569</v>
      </c>
    </row>
    <row r="3352" spans="1:7" ht="31.8">
      <c r="A3352" s="30">
        <v>67</v>
      </c>
      <c r="B3352" s="30" t="s">
        <v>546</v>
      </c>
      <c r="C3352" s="30" t="s">
        <v>1032</v>
      </c>
      <c r="D3352" s="30" t="s">
        <v>292</v>
      </c>
      <c r="E3352" s="31" t="s">
        <v>304</v>
      </c>
      <c r="F3352" s="30">
        <v>132350</v>
      </c>
      <c r="G3352" s="33">
        <f t="shared" si="52"/>
        <v>901506246.76999569</v>
      </c>
    </row>
    <row r="3353" spans="1:7" ht="31.8">
      <c r="A3353" s="30">
        <v>67</v>
      </c>
      <c r="B3353" s="30" t="s">
        <v>546</v>
      </c>
      <c r="C3353" s="30" t="s">
        <v>1032</v>
      </c>
      <c r="D3353" s="30" t="s">
        <v>292</v>
      </c>
      <c r="E3353" s="31" t="s">
        <v>304</v>
      </c>
      <c r="F3353" s="30">
        <v>30000</v>
      </c>
      <c r="G3353" s="33">
        <f t="shared" si="52"/>
        <v>901506246.76999569</v>
      </c>
    </row>
    <row r="3354" spans="1:7" ht="31.8">
      <c r="A3354" s="30">
        <v>34</v>
      </c>
      <c r="B3354" s="30" t="s">
        <v>546</v>
      </c>
      <c r="C3354" s="30" t="s">
        <v>87</v>
      </c>
      <c r="D3354" s="30" t="s">
        <v>292</v>
      </c>
      <c r="E3354" s="31" t="s">
        <v>304</v>
      </c>
      <c r="F3354" s="32">
        <v>1010690</v>
      </c>
      <c r="G3354" s="33">
        <f t="shared" si="52"/>
        <v>901506246.76999569</v>
      </c>
    </row>
    <row r="3355" spans="1:7" ht="31.8">
      <c r="A3355" s="30">
        <v>34</v>
      </c>
      <c r="B3355" s="30" t="s">
        <v>546</v>
      </c>
      <c r="C3355" s="30" t="s">
        <v>87</v>
      </c>
      <c r="D3355" s="30" t="s">
        <v>292</v>
      </c>
      <c r="E3355" s="31" t="s">
        <v>304</v>
      </c>
      <c r="F3355" s="32">
        <v>62208.6</v>
      </c>
      <c r="G3355" s="33">
        <f t="shared" si="52"/>
        <v>901506246.76999569</v>
      </c>
    </row>
    <row r="3356" spans="1:7" ht="31.8">
      <c r="A3356" s="30">
        <v>34</v>
      </c>
      <c r="B3356" s="30" t="s">
        <v>546</v>
      </c>
      <c r="C3356" s="30" t="s">
        <v>87</v>
      </c>
      <c r="D3356" s="30" t="s">
        <v>292</v>
      </c>
      <c r="E3356" s="31" t="s">
        <v>304</v>
      </c>
      <c r="F3356" s="32">
        <v>700377</v>
      </c>
      <c r="G3356" s="33">
        <f t="shared" si="52"/>
        <v>901506246.76999569</v>
      </c>
    </row>
    <row r="3357" spans="1:7" ht="31.8">
      <c r="A3357" s="30">
        <v>34</v>
      </c>
      <c r="B3357" s="30" t="s">
        <v>546</v>
      </c>
      <c r="C3357" s="30" t="s">
        <v>87</v>
      </c>
      <c r="D3357" s="30" t="s">
        <v>292</v>
      </c>
      <c r="E3357" s="31" t="s">
        <v>304</v>
      </c>
      <c r="F3357" s="32">
        <v>-935625.6</v>
      </c>
      <c r="G3357" s="33">
        <f t="shared" si="52"/>
        <v>901506246.76999569</v>
      </c>
    </row>
    <row r="3358" spans="1:7" ht="31.8">
      <c r="A3358" s="30">
        <v>32</v>
      </c>
      <c r="B3358" s="30" t="s">
        <v>546</v>
      </c>
      <c r="C3358" s="30" t="s">
        <v>991</v>
      </c>
      <c r="D3358" s="30" t="s">
        <v>292</v>
      </c>
      <c r="E3358" s="31" t="s">
        <v>304</v>
      </c>
      <c r="F3358" s="32">
        <v>1948620</v>
      </c>
      <c r="G3358" s="33">
        <f t="shared" si="52"/>
        <v>901506246.76999569</v>
      </c>
    </row>
    <row r="3359" spans="1:7" ht="31.8">
      <c r="A3359" s="30">
        <v>32</v>
      </c>
      <c r="B3359" s="30" t="s">
        <v>546</v>
      </c>
      <c r="C3359" s="30" t="s">
        <v>991</v>
      </c>
      <c r="D3359" s="30" t="s">
        <v>292</v>
      </c>
      <c r="E3359" s="31" t="s">
        <v>304</v>
      </c>
      <c r="F3359" s="32">
        <v>-1974461.5</v>
      </c>
      <c r="G3359" s="33">
        <f t="shared" si="52"/>
        <v>901506246.76999569</v>
      </c>
    </row>
    <row r="3360" spans="1:7" ht="31.8">
      <c r="A3360" s="30">
        <v>32</v>
      </c>
      <c r="B3360" s="30" t="s">
        <v>546</v>
      </c>
      <c r="C3360" s="30" t="s">
        <v>991</v>
      </c>
      <c r="D3360" s="30" t="s">
        <v>292</v>
      </c>
      <c r="E3360" s="31" t="s">
        <v>304</v>
      </c>
      <c r="F3360" s="32">
        <v>25841.5</v>
      </c>
      <c r="G3360" s="33">
        <f t="shared" si="52"/>
        <v>901506246.76999569</v>
      </c>
    </row>
    <row r="3361" spans="1:7" ht="31.8">
      <c r="A3361" s="30">
        <v>32</v>
      </c>
      <c r="B3361" s="30" t="s">
        <v>546</v>
      </c>
      <c r="C3361" s="30" t="s">
        <v>991</v>
      </c>
      <c r="D3361" s="30" t="s">
        <v>292</v>
      </c>
      <c r="E3361" s="31" t="s">
        <v>304</v>
      </c>
      <c r="F3361" s="32">
        <v>307382.59999999998</v>
      </c>
      <c r="G3361" s="33">
        <f t="shared" si="52"/>
        <v>901506246.76999569</v>
      </c>
    </row>
    <row r="3362" spans="1:7" ht="31.8">
      <c r="A3362" s="30">
        <v>34</v>
      </c>
      <c r="B3362" s="30" t="s">
        <v>546</v>
      </c>
      <c r="C3362" s="30" t="s">
        <v>87</v>
      </c>
      <c r="D3362" s="30" t="s">
        <v>292</v>
      </c>
      <c r="E3362" s="34" t="s">
        <v>304</v>
      </c>
      <c r="F3362" s="30">
        <v>204725</v>
      </c>
      <c r="G3362" s="33">
        <f t="shared" si="52"/>
        <v>901506246.76999569</v>
      </c>
    </row>
    <row r="3363" spans="1:7" ht="31.8">
      <c r="A3363" s="30">
        <v>33</v>
      </c>
      <c r="B3363" s="30" t="s">
        <v>546</v>
      </c>
      <c r="C3363" s="30" t="s">
        <v>992</v>
      </c>
      <c r="D3363" s="30" t="s">
        <v>292</v>
      </c>
      <c r="E3363" s="31" t="s">
        <v>304</v>
      </c>
      <c r="F3363" s="32">
        <v>910848.25</v>
      </c>
      <c r="G3363" s="33">
        <f t="shared" si="52"/>
        <v>901506246.76999569</v>
      </c>
    </row>
    <row r="3364" spans="1:7" ht="31.8">
      <c r="A3364" s="30">
        <v>32</v>
      </c>
      <c r="B3364" s="30" t="s">
        <v>546</v>
      </c>
      <c r="C3364" s="30" t="s">
        <v>991</v>
      </c>
      <c r="D3364" s="30" t="s">
        <v>292</v>
      </c>
      <c r="E3364" s="31" t="s">
        <v>304</v>
      </c>
      <c r="F3364" s="32">
        <v>223264.8</v>
      </c>
      <c r="G3364" s="33">
        <f t="shared" si="52"/>
        <v>901506246.76999569</v>
      </c>
    </row>
    <row r="3365" spans="1:7" ht="31.8">
      <c r="A3365" s="30">
        <v>33</v>
      </c>
      <c r="B3365" s="30" t="s">
        <v>546</v>
      </c>
      <c r="C3365" s="30" t="s">
        <v>992</v>
      </c>
      <c r="D3365" s="30" t="s">
        <v>292</v>
      </c>
      <c r="E3365" s="31" t="s">
        <v>304</v>
      </c>
      <c r="F3365" s="32">
        <v>51171.25</v>
      </c>
      <c r="G3365" s="33">
        <f t="shared" si="52"/>
        <v>901506246.76999569</v>
      </c>
    </row>
    <row r="3366" spans="1:7" ht="31.8">
      <c r="A3366" s="30">
        <v>33</v>
      </c>
      <c r="B3366" s="30" t="s">
        <v>546</v>
      </c>
      <c r="C3366" s="30" t="s">
        <v>992</v>
      </c>
      <c r="D3366" s="30" t="s">
        <v>292</v>
      </c>
      <c r="E3366" s="34" t="s">
        <v>304</v>
      </c>
      <c r="F3366" s="30">
        <v>51171.25</v>
      </c>
      <c r="G3366" s="33">
        <f t="shared" si="52"/>
        <v>901506246.76999569</v>
      </c>
    </row>
    <row r="3367" spans="1:7" ht="31.8">
      <c r="A3367" s="30">
        <v>29</v>
      </c>
      <c r="B3367" s="30" t="s">
        <v>1065</v>
      </c>
      <c r="C3367" s="30" t="s">
        <v>967</v>
      </c>
      <c r="D3367" s="30" t="s">
        <v>292</v>
      </c>
      <c r="E3367" s="31" t="s">
        <v>304</v>
      </c>
      <c r="F3367" s="30">
        <v>28035.51</v>
      </c>
      <c r="G3367" s="33">
        <f t="shared" si="52"/>
        <v>901506246.76999569</v>
      </c>
    </row>
    <row r="3368" spans="1:7" ht="21.6">
      <c r="A3368" s="30">
        <v>26</v>
      </c>
      <c r="B3368" s="30" t="s">
        <v>1066</v>
      </c>
      <c r="C3368" s="30" t="s">
        <v>961</v>
      </c>
      <c r="D3368" s="30" t="s">
        <v>292</v>
      </c>
      <c r="E3368" s="31" t="s">
        <v>299</v>
      </c>
      <c r="F3368" s="30">
        <v>4943.8100000000004</v>
      </c>
      <c r="G3368" s="33">
        <f t="shared" si="52"/>
        <v>901506246.76999569</v>
      </c>
    </row>
    <row r="3369" spans="1:7" ht="52.2">
      <c r="A3369" s="30">
        <v>29</v>
      </c>
      <c r="B3369" s="30" t="s">
        <v>1067</v>
      </c>
      <c r="C3369" s="30" t="s">
        <v>967</v>
      </c>
      <c r="D3369" s="30" t="s">
        <v>292</v>
      </c>
      <c r="E3369" s="34" t="s">
        <v>293</v>
      </c>
      <c r="F3369" s="32">
        <v>0.01</v>
      </c>
      <c r="G3369" s="33">
        <f t="shared" si="52"/>
        <v>901506246.76999569</v>
      </c>
    </row>
    <row r="3370" spans="1:7" ht="21.6">
      <c r="A3370" s="30">
        <v>28</v>
      </c>
      <c r="B3370" s="30" t="s">
        <v>548</v>
      </c>
      <c r="C3370" s="30" t="s">
        <v>964</v>
      </c>
      <c r="D3370" s="30" t="s">
        <v>292</v>
      </c>
      <c r="E3370" s="31" t="s">
        <v>302</v>
      </c>
      <c r="F3370" s="32">
        <v>0</v>
      </c>
      <c r="G3370" s="33">
        <f t="shared" si="52"/>
        <v>901506246.76999569</v>
      </c>
    </row>
    <row r="3371" spans="1:7" ht="31.8">
      <c r="A3371" s="30">
        <v>41</v>
      </c>
      <c r="B3371" s="30" t="s">
        <v>548</v>
      </c>
      <c r="C3371" s="30" t="s">
        <v>973</v>
      </c>
      <c r="D3371" s="30" t="s">
        <v>292</v>
      </c>
      <c r="E3371" s="31" t="s">
        <v>302</v>
      </c>
      <c r="F3371" s="30">
        <v>0</v>
      </c>
      <c r="G3371" s="33">
        <f t="shared" si="52"/>
        <v>901506246.76999569</v>
      </c>
    </row>
    <row r="3372" spans="1:7" ht="31.8">
      <c r="A3372" s="30">
        <v>29</v>
      </c>
      <c r="B3372" s="30" t="s">
        <v>548</v>
      </c>
      <c r="C3372" s="30" t="s">
        <v>967</v>
      </c>
      <c r="D3372" s="30" t="s">
        <v>292</v>
      </c>
      <c r="E3372" s="34" t="s">
        <v>302</v>
      </c>
      <c r="F3372" s="30">
        <v>0</v>
      </c>
      <c r="G3372" s="33">
        <f t="shared" si="52"/>
        <v>901506246.76999569</v>
      </c>
    </row>
    <row r="3373" spans="1:7" ht="21.6">
      <c r="A3373" s="30">
        <v>26</v>
      </c>
      <c r="B3373" s="30" t="s">
        <v>548</v>
      </c>
      <c r="C3373" s="30" t="s">
        <v>961</v>
      </c>
      <c r="D3373" s="30" t="s">
        <v>292</v>
      </c>
      <c r="E3373" s="31" t="s">
        <v>302</v>
      </c>
      <c r="F3373" s="30">
        <v>0</v>
      </c>
      <c r="G3373" s="33">
        <f t="shared" si="52"/>
        <v>901506246.76999569</v>
      </c>
    </row>
    <row r="3374" spans="1:7" ht="31.8">
      <c r="A3374" s="30">
        <v>29</v>
      </c>
      <c r="B3374" s="30" t="s">
        <v>548</v>
      </c>
      <c r="C3374" s="30" t="s">
        <v>967</v>
      </c>
      <c r="D3374" s="30" t="s">
        <v>292</v>
      </c>
      <c r="E3374" s="31" t="s">
        <v>302</v>
      </c>
      <c r="F3374" s="30">
        <v>0</v>
      </c>
      <c r="G3374" s="33">
        <f t="shared" si="52"/>
        <v>901506246.76999569</v>
      </c>
    </row>
    <row r="3375" spans="1:7" ht="31.8">
      <c r="A3375" s="30">
        <v>40</v>
      </c>
      <c r="B3375" s="30" t="s">
        <v>548</v>
      </c>
      <c r="C3375" s="30" t="s">
        <v>989</v>
      </c>
      <c r="D3375" s="30" t="s">
        <v>292</v>
      </c>
      <c r="E3375" s="34" t="s">
        <v>302</v>
      </c>
      <c r="F3375" s="32">
        <v>6875.74</v>
      </c>
      <c r="G3375" s="33">
        <f t="shared" si="52"/>
        <v>901506246.76999569</v>
      </c>
    </row>
    <row r="3376" spans="1:7" ht="31.8">
      <c r="A3376" s="30">
        <v>75</v>
      </c>
      <c r="B3376" s="30" t="s">
        <v>548</v>
      </c>
      <c r="C3376" s="30" t="s">
        <v>965</v>
      </c>
      <c r="D3376" s="30" t="s">
        <v>292</v>
      </c>
      <c r="E3376" s="34" t="s">
        <v>302</v>
      </c>
      <c r="F3376" s="32">
        <v>47600.88</v>
      </c>
      <c r="G3376" s="33">
        <f t="shared" si="52"/>
        <v>901506246.76999569</v>
      </c>
    </row>
    <row r="3377" spans="1:7" ht="21.6">
      <c r="A3377" s="30">
        <v>26</v>
      </c>
      <c r="B3377" s="30" t="s">
        <v>548</v>
      </c>
      <c r="C3377" s="30" t="s">
        <v>961</v>
      </c>
      <c r="D3377" s="30" t="s">
        <v>292</v>
      </c>
      <c r="E3377" s="31" t="s">
        <v>302</v>
      </c>
      <c r="F3377" s="30">
        <v>15820</v>
      </c>
      <c r="G3377" s="33">
        <f t="shared" si="52"/>
        <v>901506246.76999569</v>
      </c>
    </row>
    <row r="3378" spans="1:7" ht="31.8">
      <c r="A3378" s="30">
        <v>39</v>
      </c>
      <c r="B3378" s="30" t="s">
        <v>548</v>
      </c>
      <c r="C3378" s="30" t="s">
        <v>996</v>
      </c>
      <c r="D3378" s="30" t="s">
        <v>292</v>
      </c>
      <c r="E3378" s="31" t="s">
        <v>302</v>
      </c>
      <c r="F3378" s="32">
        <v>5620.24</v>
      </c>
      <c r="G3378" s="33">
        <f t="shared" si="52"/>
        <v>901506246.76999569</v>
      </c>
    </row>
    <row r="3379" spans="1:7" ht="21.6">
      <c r="A3379" s="30">
        <v>26</v>
      </c>
      <c r="B3379" s="30" t="s">
        <v>548</v>
      </c>
      <c r="C3379" s="30" t="s">
        <v>961</v>
      </c>
      <c r="D3379" s="30" t="s">
        <v>292</v>
      </c>
      <c r="E3379" s="31" t="s">
        <v>302</v>
      </c>
      <c r="F3379" s="32">
        <v>38137.5</v>
      </c>
      <c r="G3379" s="33">
        <f t="shared" si="52"/>
        <v>901506246.76999569</v>
      </c>
    </row>
    <row r="3380" spans="1:7" ht="21.6">
      <c r="A3380" s="30">
        <v>26</v>
      </c>
      <c r="B3380" s="30" t="s">
        <v>548</v>
      </c>
      <c r="C3380" s="30" t="s">
        <v>961</v>
      </c>
      <c r="D3380" s="30" t="s">
        <v>292</v>
      </c>
      <c r="E3380" s="31" t="s">
        <v>302</v>
      </c>
      <c r="F3380" s="32">
        <v>21388.639999999999</v>
      </c>
      <c r="G3380" s="33">
        <f t="shared" si="52"/>
        <v>901506246.76999569</v>
      </c>
    </row>
    <row r="3381" spans="1:7" ht="21.6">
      <c r="A3381" s="30">
        <v>26</v>
      </c>
      <c r="B3381" s="30" t="s">
        <v>548</v>
      </c>
      <c r="C3381" s="30" t="s">
        <v>961</v>
      </c>
      <c r="D3381" s="30" t="s">
        <v>292</v>
      </c>
      <c r="E3381" s="31" t="s">
        <v>302</v>
      </c>
      <c r="F3381" s="32">
        <v>15820</v>
      </c>
      <c r="G3381" s="33">
        <f t="shared" si="52"/>
        <v>901506246.76999569</v>
      </c>
    </row>
    <row r="3382" spans="1:7" ht="21.6">
      <c r="A3382" s="30">
        <v>26</v>
      </c>
      <c r="B3382" s="30" t="s">
        <v>548</v>
      </c>
      <c r="C3382" s="30" t="s">
        <v>961</v>
      </c>
      <c r="D3382" s="30" t="s">
        <v>292</v>
      </c>
      <c r="E3382" s="31" t="s">
        <v>302</v>
      </c>
      <c r="F3382" s="32">
        <v>7627.5</v>
      </c>
      <c r="G3382" s="33">
        <f t="shared" si="52"/>
        <v>901506246.76999569</v>
      </c>
    </row>
    <row r="3383" spans="1:7" ht="31.8">
      <c r="A3383" s="30">
        <v>39</v>
      </c>
      <c r="B3383" s="30" t="s">
        <v>548</v>
      </c>
      <c r="C3383" s="30" t="s">
        <v>996</v>
      </c>
      <c r="D3383" s="30" t="s">
        <v>292</v>
      </c>
      <c r="E3383" s="34" t="s">
        <v>302</v>
      </c>
      <c r="F3383" s="30">
        <v>14862.45</v>
      </c>
      <c r="G3383" s="33">
        <f t="shared" si="52"/>
        <v>901506246.76999569</v>
      </c>
    </row>
    <row r="3384" spans="1:7" ht="28.8">
      <c r="A3384" s="30">
        <v>26</v>
      </c>
      <c r="B3384" s="30" t="s">
        <v>548</v>
      </c>
      <c r="C3384" s="30" t="s">
        <v>961</v>
      </c>
      <c r="D3384" s="30" t="s">
        <v>292</v>
      </c>
      <c r="E3384" s="34" t="s">
        <v>302</v>
      </c>
      <c r="F3384" s="30">
        <v>38662.03</v>
      </c>
      <c r="G3384" s="33">
        <f t="shared" si="52"/>
        <v>901506246.76999569</v>
      </c>
    </row>
    <row r="3385" spans="1:7" ht="31.8">
      <c r="A3385" s="30">
        <v>75</v>
      </c>
      <c r="B3385" s="30" t="s">
        <v>548</v>
      </c>
      <c r="C3385" s="30" t="s">
        <v>965</v>
      </c>
      <c r="D3385" s="30" t="s">
        <v>292</v>
      </c>
      <c r="E3385" s="34" t="s">
        <v>302</v>
      </c>
      <c r="F3385" s="30">
        <v>67630.509999999995</v>
      </c>
      <c r="G3385" s="33">
        <f t="shared" si="52"/>
        <v>901506246.76999569</v>
      </c>
    </row>
    <row r="3386" spans="1:7" ht="31.8">
      <c r="A3386" s="30">
        <v>75</v>
      </c>
      <c r="B3386" s="30" t="s">
        <v>548</v>
      </c>
      <c r="C3386" s="30" t="s">
        <v>965</v>
      </c>
      <c r="D3386" s="30" t="s">
        <v>292</v>
      </c>
      <c r="E3386" s="34" t="s">
        <v>302</v>
      </c>
      <c r="F3386" s="30">
        <v>60979.32</v>
      </c>
      <c r="G3386" s="33">
        <f t="shared" si="52"/>
        <v>901506246.76999569</v>
      </c>
    </row>
    <row r="3387" spans="1:7" ht="31.8">
      <c r="A3387" s="30">
        <v>40</v>
      </c>
      <c r="B3387" s="30" t="s">
        <v>548</v>
      </c>
      <c r="C3387" s="30" t="s">
        <v>989</v>
      </c>
      <c r="D3387" s="30" t="s">
        <v>292</v>
      </c>
      <c r="E3387" s="34" t="s">
        <v>302</v>
      </c>
      <c r="F3387" s="32">
        <v>6669.26</v>
      </c>
      <c r="G3387" s="33">
        <f t="shared" si="52"/>
        <v>901506246.76999569</v>
      </c>
    </row>
    <row r="3388" spans="1:7" ht="31.8">
      <c r="A3388" s="30">
        <v>29</v>
      </c>
      <c r="B3388" s="30" t="s">
        <v>1068</v>
      </c>
      <c r="C3388" s="30" t="s">
        <v>967</v>
      </c>
      <c r="D3388" s="30" t="s">
        <v>292</v>
      </c>
      <c r="E3388" s="31" t="s">
        <v>293</v>
      </c>
      <c r="F3388" s="32">
        <v>-1833.87</v>
      </c>
      <c r="G3388" s="33">
        <f t="shared" si="52"/>
        <v>901506246.76999569</v>
      </c>
    </row>
    <row r="3389" spans="1:7" ht="31.8">
      <c r="A3389" s="30">
        <v>29</v>
      </c>
      <c r="B3389" s="30" t="s">
        <v>1068</v>
      </c>
      <c r="C3389" s="30" t="s">
        <v>967</v>
      </c>
      <c r="D3389" s="30" t="s">
        <v>292</v>
      </c>
      <c r="E3389" s="31" t="s">
        <v>304</v>
      </c>
      <c r="F3389" s="30">
        <v>4068.08</v>
      </c>
      <c r="G3389" s="33">
        <f t="shared" si="52"/>
        <v>901506246.76999569</v>
      </c>
    </row>
    <row r="3390" spans="1:7" ht="21.6">
      <c r="A3390" s="30">
        <v>28</v>
      </c>
      <c r="B3390" s="30" t="s">
        <v>305</v>
      </c>
      <c r="C3390" s="30" t="s">
        <v>964</v>
      </c>
      <c r="D3390" s="30" t="s">
        <v>292</v>
      </c>
      <c r="E3390" s="31" t="s">
        <v>302</v>
      </c>
      <c r="F3390" s="32">
        <v>0</v>
      </c>
      <c r="G3390" s="33">
        <f t="shared" si="52"/>
        <v>901506246.76999569</v>
      </c>
    </row>
    <row r="3391" spans="1:7" ht="28.8">
      <c r="A3391" s="30">
        <v>28</v>
      </c>
      <c r="B3391" s="30" t="s">
        <v>305</v>
      </c>
      <c r="C3391" s="30" t="s">
        <v>964</v>
      </c>
      <c r="D3391" s="30" t="s">
        <v>292</v>
      </c>
      <c r="E3391" s="34" t="s">
        <v>302</v>
      </c>
      <c r="F3391" s="30">
        <v>0</v>
      </c>
      <c r="G3391" s="33">
        <f t="shared" si="52"/>
        <v>901506246.76999569</v>
      </c>
    </row>
    <row r="3392" spans="1:7" ht="21.6">
      <c r="A3392" s="30">
        <v>28</v>
      </c>
      <c r="B3392" s="30" t="s">
        <v>305</v>
      </c>
      <c r="C3392" s="30" t="s">
        <v>964</v>
      </c>
      <c r="D3392" s="30" t="s">
        <v>292</v>
      </c>
      <c r="E3392" s="31" t="s">
        <v>302</v>
      </c>
      <c r="F3392" s="30">
        <v>237893.25</v>
      </c>
      <c r="G3392" s="33">
        <f t="shared" si="52"/>
        <v>901506246.76999569</v>
      </c>
    </row>
    <row r="3393" spans="1:7" ht="28.8">
      <c r="A3393" s="30">
        <v>28</v>
      </c>
      <c r="B3393" s="30" t="s">
        <v>305</v>
      </c>
      <c r="C3393" s="30" t="s">
        <v>964</v>
      </c>
      <c r="D3393" s="30" t="s">
        <v>292</v>
      </c>
      <c r="E3393" s="34" t="s">
        <v>302</v>
      </c>
      <c r="F3393" s="30">
        <v>139168.32000000001</v>
      </c>
      <c r="G3393" s="33">
        <f t="shared" si="52"/>
        <v>901506246.76999569</v>
      </c>
    </row>
    <row r="3394" spans="1:7" ht="21.6">
      <c r="A3394" s="30">
        <v>28</v>
      </c>
      <c r="B3394" s="30" t="s">
        <v>305</v>
      </c>
      <c r="C3394" s="30" t="s">
        <v>964</v>
      </c>
      <c r="D3394" s="30" t="s">
        <v>292</v>
      </c>
      <c r="E3394" s="31" t="s">
        <v>302</v>
      </c>
      <c r="F3394" s="30">
        <v>230458.98</v>
      </c>
      <c r="G3394" s="33">
        <f t="shared" si="52"/>
        <v>901506246.76999569</v>
      </c>
    </row>
    <row r="3395" spans="1:7" ht="28.8">
      <c r="A3395" s="30">
        <v>28</v>
      </c>
      <c r="B3395" s="30" t="s">
        <v>305</v>
      </c>
      <c r="C3395" s="30" t="s">
        <v>964</v>
      </c>
      <c r="D3395" s="30" t="s">
        <v>292</v>
      </c>
      <c r="E3395" s="34" t="s">
        <v>302</v>
      </c>
      <c r="F3395" s="32">
        <v>228974.16</v>
      </c>
      <c r="G3395" s="33">
        <f t="shared" ref="G3395:G3458" si="53">SUM($F$2:$F$100000)</f>
        <v>901506246.76999569</v>
      </c>
    </row>
    <row r="3396" spans="1:7" ht="31.8">
      <c r="A3396" s="30">
        <v>29</v>
      </c>
      <c r="B3396" s="30" t="s">
        <v>1069</v>
      </c>
      <c r="C3396" s="30" t="s">
        <v>967</v>
      </c>
      <c r="D3396" s="30" t="s">
        <v>292</v>
      </c>
      <c r="E3396" s="34" t="s">
        <v>302</v>
      </c>
      <c r="F3396" s="30">
        <v>0</v>
      </c>
      <c r="G3396" s="33">
        <f t="shared" si="53"/>
        <v>901506246.76999569</v>
      </c>
    </row>
    <row r="3397" spans="1:7" ht="31.8">
      <c r="A3397" s="30">
        <v>29</v>
      </c>
      <c r="B3397" s="30" t="s">
        <v>1069</v>
      </c>
      <c r="C3397" s="30" t="s">
        <v>967</v>
      </c>
      <c r="D3397" s="30" t="s">
        <v>292</v>
      </c>
      <c r="E3397" s="31" t="s">
        <v>293</v>
      </c>
      <c r="F3397" s="30">
        <v>0</v>
      </c>
      <c r="G3397" s="33">
        <f t="shared" si="53"/>
        <v>901506246.76999569</v>
      </c>
    </row>
    <row r="3398" spans="1:7" ht="31.8">
      <c r="A3398" s="30">
        <v>29</v>
      </c>
      <c r="B3398" s="30" t="s">
        <v>1069</v>
      </c>
      <c r="C3398" s="30" t="s">
        <v>967</v>
      </c>
      <c r="D3398" s="30" t="s">
        <v>292</v>
      </c>
      <c r="E3398" s="31" t="s">
        <v>302</v>
      </c>
      <c r="F3398" s="32">
        <v>0</v>
      </c>
      <c r="G3398" s="33">
        <f t="shared" si="53"/>
        <v>901506246.76999569</v>
      </c>
    </row>
    <row r="3399" spans="1:7" ht="31.8">
      <c r="A3399" s="30">
        <v>29</v>
      </c>
      <c r="B3399" s="30" t="s">
        <v>1069</v>
      </c>
      <c r="C3399" s="30" t="s">
        <v>967</v>
      </c>
      <c r="D3399" s="30" t="s">
        <v>292</v>
      </c>
      <c r="E3399" s="31" t="s">
        <v>302</v>
      </c>
      <c r="F3399" s="32">
        <v>0</v>
      </c>
      <c r="G3399" s="33">
        <f t="shared" si="53"/>
        <v>901506246.76999569</v>
      </c>
    </row>
    <row r="3400" spans="1:7" ht="28.8">
      <c r="A3400" s="30">
        <v>28</v>
      </c>
      <c r="B3400" s="30" t="s">
        <v>1069</v>
      </c>
      <c r="C3400" s="30" t="s">
        <v>964</v>
      </c>
      <c r="D3400" s="30" t="s">
        <v>292</v>
      </c>
      <c r="E3400" s="34" t="s">
        <v>302</v>
      </c>
      <c r="F3400" s="32">
        <v>63734.5</v>
      </c>
      <c r="G3400" s="33">
        <f t="shared" si="53"/>
        <v>901506246.76999569</v>
      </c>
    </row>
    <row r="3401" spans="1:7" ht="28.8">
      <c r="A3401" s="30">
        <v>28</v>
      </c>
      <c r="B3401" s="30" t="s">
        <v>1069</v>
      </c>
      <c r="C3401" s="30" t="s">
        <v>964</v>
      </c>
      <c r="D3401" s="30" t="s">
        <v>292</v>
      </c>
      <c r="E3401" s="34" t="s">
        <v>302</v>
      </c>
      <c r="F3401" s="32">
        <v>32810.68</v>
      </c>
      <c r="G3401" s="33">
        <f t="shared" si="53"/>
        <v>901506246.76999569</v>
      </c>
    </row>
    <row r="3402" spans="1:7" ht="52.2">
      <c r="A3402" s="30">
        <v>29</v>
      </c>
      <c r="B3402" s="30" t="s">
        <v>1070</v>
      </c>
      <c r="C3402" s="30" t="s">
        <v>967</v>
      </c>
      <c r="D3402" s="30" t="s">
        <v>292</v>
      </c>
      <c r="E3402" s="34" t="s">
        <v>293</v>
      </c>
      <c r="F3402" s="32">
        <v>24860</v>
      </c>
      <c r="G3402" s="33">
        <f t="shared" si="53"/>
        <v>901506246.76999569</v>
      </c>
    </row>
    <row r="3403" spans="1:7" ht="52.2">
      <c r="A3403" s="30">
        <v>29</v>
      </c>
      <c r="B3403" s="30" t="s">
        <v>1070</v>
      </c>
      <c r="C3403" s="30" t="s">
        <v>967</v>
      </c>
      <c r="D3403" s="30" t="s">
        <v>292</v>
      </c>
      <c r="E3403" s="31" t="s">
        <v>293</v>
      </c>
      <c r="F3403" s="32">
        <v>40153.4</v>
      </c>
      <c r="G3403" s="33">
        <f t="shared" si="53"/>
        <v>901506246.76999569</v>
      </c>
    </row>
    <row r="3404" spans="1:7" ht="42">
      <c r="A3404" s="30">
        <v>74</v>
      </c>
      <c r="B3404" s="30" t="s">
        <v>1071</v>
      </c>
      <c r="C3404" s="30" t="s">
        <v>979</v>
      </c>
      <c r="D3404" s="30" t="s">
        <v>292</v>
      </c>
      <c r="E3404" s="34" t="s">
        <v>293</v>
      </c>
      <c r="F3404" s="30">
        <v>12.15</v>
      </c>
      <c r="G3404" s="33">
        <f t="shared" si="53"/>
        <v>901506246.76999569</v>
      </c>
    </row>
    <row r="3405" spans="1:7" ht="31.8">
      <c r="A3405" s="30">
        <v>29</v>
      </c>
      <c r="B3405" s="30" t="s">
        <v>554</v>
      </c>
      <c r="C3405" s="30" t="s">
        <v>967</v>
      </c>
      <c r="D3405" s="30" t="s">
        <v>292</v>
      </c>
      <c r="E3405" s="31" t="s">
        <v>327</v>
      </c>
      <c r="F3405" s="30">
        <v>0</v>
      </c>
      <c r="G3405" s="33">
        <f t="shared" si="53"/>
        <v>901506246.76999569</v>
      </c>
    </row>
    <row r="3406" spans="1:7" ht="31.8">
      <c r="A3406" s="30">
        <v>26</v>
      </c>
      <c r="B3406" s="30" t="s">
        <v>554</v>
      </c>
      <c r="C3406" s="30" t="s">
        <v>961</v>
      </c>
      <c r="D3406" s="30" t="s">
        <v>292</v>
      </c>
      <c r="E3406" s="31" t="s">
        <v>327</v>
      </c>
      <c r="F3406" s="30">
        <v>22710.89</v>
      </c>
      <c r="G3406" s="33">
        <f t="shared" si="53"/>
        <v>901506246.76999569</v>
      </c>
    </row>
    <row r="3407" spans="1:7" ht="31.8">
      <c r="A3407" s="30">
        <v>29</v>
      </c>
      <c r="B3407" s="30" t="s">
        <v>554</v>
      </c>
      <c r="C3407" s="30" t="s">
        <v>967</v>
      </c>
      <c r="D3407" s="30" t="s">
        <v>292</v>
      </c>
      <c r="E3407" s="31" t="s">
        <v>327</v>
      </c>
      <c r="F3407" s="30">
        <v>18234.580000000002</v>
      </c>
      <c r="G3407" s="33">
        <f t="shared" si="53"/>
        <v>901506246.76999569</v>
      </c>
    </row>
    <row r="3408" spans="1:7" ht="31.8">
      <c r="A3408" s="30">
        <v>26</v>
      </c>
      <c r="B3408" s="30" t="s">
        <v>554</v>
      </c>
      <c r="C3408" s="30" t="s">
        <v>961</v>
      </c>
      <c r="D3408" s="30" t="s">
        <v>292</v>
      </c>
      <c r="E3408" s="34" t="s">
        <v>327</v>
      </c>
      <c r="F3408" s="32">
        <v>67790.240000000005</v>
      </c>
      <c r="G3408" s="33">
        <f t="shared" si="53"/>
        <v>901506246.76999569</v>
      </c>
    </row>
    <row r="3409" spans="1:7" ht="31.8">
      <c r="A3409" s="30">
        <v>29</v>
      </c>
      <c r="B3409" s="30" t="s">
        <v>554</v>
      </c>
      <c r="C3409" s="30" t="s">
        <v>967</v>
      </c>
      <c r="D3409" s="30" t="s">
        <v>292</v>
      </c>
      <c r="E3409" s="31" t="s">
        <v>327</v>
      </c>
      <c r="F3409" s="30">
        <v>25558.68</v>
      </c>
      <c r="G3409" s="33">
        <f t="shared" si="53"/>
        <v>901506246.76999569</v>
      </c>
    </row>
    <row r="3410" spans="1:7" ht="31.8">
      <c r="A3410" s="30">
        <v>26</v>
      </c>
      <c r="B3410" s="30" t="s">
        <v>554</v>
      </c>
      <c r="C3410" s="30" t="s">
        <v>961</v>
      </c>
      <c r="D3410" s="30" t="s">
        <v>292</v>
      </c>
      <c r="E3410" s="31" t="s">
        <v>327</v>
      </c>
      <c r="F3410" s="30">
        <v>7136.85</v>
      </c>
      <c r="G3410" s="33">
        <f t="shared" si="53"/>
        <v>901506246.76999569</v>
      </c>
    </row>
    <row r="3411" spans="1:7" ht="31.8">
      <c r="A3411" s="30">
        <v>26</v>
      </c>
      <c r="B3411" s="30" t="s">
        <v>554</v>
      </c>
      <c r="C3411" s="30" t="s">
        <v>961</v>
      </c>
      <c r="D3411" s="30" t="s">
        <v>292</v>
      </c>
      <c r="E3411" s="31" t="s">
        <v>327</v>
      </c>
      <c r="F3411" s="30">
        <v>44605.32</v>
      </c>
      <c r="G3411" s="33">
        <f t="shared" si="53"/>
        <v>901506246.76999569</v>
      </c>
    </row>
    <row r="3412" spans="1:7" ht="31.8">
      <c r="A3412" s="30">
        <v>26</v>
      </c>
      <c r="B3412" s="30" t="s">
        <v>554</v>
      </c>
      <c r="C3412" s="30" t="s">
        <v>961</v>
      </c>
      <c r="D3412" s="30" t="s">
        <v>292</v>
      </c>
      <c r="E3412" s="34" t="s">
        <v>327</v>
      </c>
      <c r="F3412" s="30">
        <v>25930.5</v>
      </c>
      <c r="G3412" s="33">
        <f t="shared" si="53"/>
        <v>901506246.76999569</v>
      </c>
    </row>
    <row r="3413" spans="1:7" ht="31.8">
      <c r="A3413" s="30">
        <v>26</v>
      </c>
      <c r="B3413" s="30" t="s">
        <v>554</v>
      </c>
      <c r="C3413" s="30" t="s">
        <v>961</v>
      </c>
      <c r="D3413" s="30" t="s">
        <v>292</v>
      </c>
      <c r="E3413" s="31" t="s">
        <v>327</v>
      </c>
      <c r="F3413" s="32">
        <v>36035.1</v>
      </c>
      <c r="G3413" s="33">
        <f t="shared" si="53"/>
        <v>901506246.76999569</v>
      </c>
    </row>
    <row r="3414" spans="1:7" ht="31.8">
      <c r="A3414" s="30">
        <v>26</v>
      </c>
      <c r="B3414" s="30" t="s">
        <v>554</v>
      </c>
      <c r="C3414" s="30" t="s">
        <v>961</v>
      </c>
      <c r="D3414" s="30" t="s">
        <v>292</v>
      </c>
      <c r="E3414" s="31" t="s">
        <v>327</v>
      </c>
      <c r="F3414" s="32">
        <v>4746</v>
      </c>
      <c r="G3414" s="33">
        <f t="shared" si="53"/>
        <v>901506246.76999569</v>
      </c>
    </row>
    <row r="3415" spans="1:7" ht="21.6">
      <c r="A3415" s="30">
        <v>26</v>
      </c>
      <c r="B3415" s="30" t="s">
        <v>555</v>
      </c>
      <c r="C3415" s="30" t="s">
        <v>961</v>
      </c>
      <c r="D3415" s="30" t="s">
        <v>292</v>
      </c>
      <c r="E3415" s="31" t="s">
        <v>327</v>
      </c>
      <c r="F3415" s="32">
        <v>12104.24</v>
      </c>
      <c r="G3415" s="33">
        <f t="shared" si="53"/>
        <v>901506246.76999569</v>
      </c>
    </row>
    <row r="3416" spans="1:7" ht="28.8">
      <c r="A3416" s="30">
        <v>26</v>
      </c>
      <c r="B3416" s="30" t="s">
        <v>555</v>
      </c>
      <c r="C3416" s="30" t="s">
        <v>961</v>
      </c>
      <c r="D3416" s="30" t="s">
        <v>292</v>
      </c>
      <c r="E3416" s="34" t="s">
        <v>327</v>
      </c>
      <c r="F3416" s="30">
        <v>2684</v>
      </c>
      <c r="G3416" s="33">
        <f t="shared" si="53"/>
        <v>901506246.76999569</v>
      </c>
    </row>
    <row r="3417" spans="1:7" ht="31.8">
      <c r="A3417" s="30">
        <v>29</v>
      </c>
      <c r="B3417" s="30" t="s">
        <v>1072</v>
      </c>
      <c r="C3417" s="30" t="s">
        <v>967</v>
      </c>
      <c r="D3417" s="30" t="s">
        <v>292</v>
      </c>
      <c r="E3417" s="31" t="s">
        <v>293</v>
      </c>
      <c r="F3417" s="30">
        <v>0.01</v>
      </c>
      <c r="G3417" s="33">
        <f t="shared" si="53"/>
        <v>901506246.76999569</v>
      </c>
    </row>
    <row r="3418" spans="1:7" ht="31.8">
      <c r="A3418" s="30">
        <v>29</v>
      </c>
      <c r="B3418" s="30" t="s">
        <v>1072</v>
      </c>
      <c r="C3418" s="30" t="s">
        <v>967</v>
      </c>
      <c r="D3418" s="30" t="s">
        <v>292</v>
      </c>
      <c r="E3418" s="34" t="s">
        <v>293</v>
      </c>
      <c r="F3418" s="32">
        <v>0.01</v>
      </c>
      <c r="G3418" s="33">
        <f t="shared" si="53"/>
        <v>901506246.76999569</v>
      </c>
    </row>
    <row r="3419" spans="1:7" ht="31.8">
      <c r="A3419" s="30">
        <v>29</v>
      </c>
      <c r="B3419" s="30" t="s">
        <v>1072</v>
      </c>
      <c r="C3419" s="30" t="s">
        <v>967</v>
      </c>
      <c r="D3419" s="30" t="s">
        <v>292</v>
      </c>
      <c r="E3419" s="34" t="s">
        <v>293</v>
      </c>
      <c r="F3419" s="32">
        <v>0.01</v>
      </c>
      <c r="G3419" s="33">
        <f t="shared" si="53"/>
        <v>901506246.76999569</v>
      </c>
    </row>
    <row r="3420" spans="1:7" ht="31.8">
      <c r="A3420" s="30">
        <v>29</v>
      </c>
      <c r="B3420" s="30" t="s">
        <v>1072</v>
      </c>
      <c r="C3420" s="30" t="s">
        <v>967</v>
      </c>
      <c r="D3420" s="30" t="s">
        <v>292</v>
      </c>
      <c r="E3420" s="31" t="s">
        <v>293</v>
      </c>
      <c r="F3420" s="32">
        <v>0.01</v>
      </c>
      <c r="G3420" s="33">
        <f t="shared" si="53"/>
        <v>901506246.76999569</v>
      </c>
    </row>
    <row r="3421" spans="1:7" ht="31.8">
      <c r="A3421" s="30">
        <v>29</v>
      </c>
      <c r="B3421" s="30" t="s">
        <v>1072</v>
      </c>
      <c r="C3421" s="30" t="s">
        <v>967</v>
      </c>
      <c r="D3421" s="30" t="s">
        <v>292</v>
      </c>
      <c r="E3421" s="31" t="s">
        <v>293</v>
      </c>
      <c r="F3421" s="32">
        <v>4585.84</v>
      </c>
      <c r="G3421" s="33">
        <f t="shared" si="53"/>
        <v>901506246.76999569</v>
      </c>
    </row>
    <row r="3422" spans="1:7" ht="52.2">
      <c r="A3422" s="30">
        <v>42</v>
      </c>
      <c r="B3422" s="30" t="s">
        <v>556</v>
      </c>
      <c r="C3422" s="30" t="s">
        <v>968</v>
      </c>
      <c r="D3422" s="30" t="s">
        <v>292</v>
      </c>
      <c r="E3422" s="34" t="s">
        <v>302</v>
      </c>
      <c r="F3422" s="32">
        <v>0</v>
      </c>
      <c r="G3422" s="33">
        <f t="shared" si="53"/>
        <v>901506246.76999569</v>
      </c>
    </row>
    <row r="3423" spans="1:7" ht="31.8">
      <c r="A3423" s="30">
        <v>29</v>
      </c>
      <c r="B3423" s="30" t="s">
        <v>1073</v>
      </c>
      <c r="C3423" s="30" t="s">
        <v>967</v>
      </c>
      <c r="D3423" s="30" t="s">
        <v>292</v>
      </c>
      <c r="E3423" s="31" t="s">
        <v>304</v>
      </c>
      <c r="F3423" s="32">
        <v>66374.399999999994</v>
      </c>
      <c r="G3423" s="33">
        <f t="shared" si="53"/>
        <v>901506246.76999569</v>
      </c>
    </row>
    <row r="3424" spans="1:7" ht="31.8">
      <c r="A3424" s="30">
        <v>29</v>
      </c>
      <c r="B3424" s="30" t="s">
        <v>1073</v>
      </c>
      <c r="C3424" s="30" t="s">
        <v>967</v>
      </c>
      <c r="D3424" s="30" t="s">
        <v>292</v>
      </c>
      <c r="E3424" s="31" t="s">
        <v>304</v>
      </c>
      <c r="F3424" s="32">
        <v>281.92</v>
      </c>
      <c r="G3424" s="33">
        <f t="shared" si="53"/>
        <v>901506246.76999569</v>
      </c>
    </row>
    <row r="3425" spans="1:7" ht="31.8">
      <c r="A3425" s="30">
        <v>29</v>
      </c>
      <c r="B3425" s="30" t="s">
        <v>1074</v>
      </c>
      <c r="C3425" s="30" t="s">
        <v>967</v>
      </c>
      <c r="D3425" s="30" t="s">
        <v>292</v>
      </c>
      <c r="E3425" s="31" t="s">
        <v>293</v>
      </c>
      <c r="F3425" s="32">
        <v>0.78</v>
      </c>
      <c r="G3425" s="33">
        <f t="shared" si="53"/>
        <v>901506246.76999569</v>
      </c>
    </row>
    <row r="3426" spans="1:7" ht="31.8">
      <c r="A3426" s="30">
        <v>29</v>
      </c>
      <c r="B3426" s="30" t="s">
        <v>1075</v>
      </c>
      <c r="C3426" s="30" t="s">
        <v>967</v>
      </c>
      <c r="D3426" s="30" t="s">
        <v>292</v>
      </c>
      <c r="E3426" s="31" t="s">
        <v>327</v>
      </c>
      <c r="F3426" s="32">
        <v>0.02</v>
      </c>
      <c r="G3426" s="33">
        <f t="shared" si="53"/>
        <v>901506246.76999569</v>
      </c>
    </row>
    <row r="3427" spans="1:7" ht="42">
      <c r="A3427" s="30">
        <v>29</v>
      </c>
      <c r="B3427" s="30" t="s">
        <v>1076</v>
      </c>
      <c r="C3427" s="30" t="s">
        <v>967</v>
      </c>
      <c r="D3427" s="30" t="s">
        <v>292</v>
      </c>
      <c r="E3427" s="31" t="s">
        <v>293</v>
      </c>
      <c r="F3427" s="32">
        <v>0.04</v>
      </c>
      <c r="G3427" s="33">
        <f t="shared" si="53"/>
        <v>901506246.76999569</v>
      </c>
    </row>
    <row r="3428" spans="1:7" ht="42">
      <c r="A3428" s="30">
        <v>29</v>
      </c>
      <c r="B3428" s="30" t="s">
        <v>1077</v>
      </c>
      <c r="C3428" s="30" t="s">
        <v>967</v>
      </c>
      <c r="D3428" s="30" t="s">
        <v>292</v>
      </c>
      <c r="E3428" s="34" t="s">
        <v>304</v>
      </c>
      <c r="F3428" s="30">
        <v>0.01</v>
      </c>
      <c r="G3428" s="33">
        <f t="shared" si="53"/>
        <v>901506246.76999569</v>
      </c>
    </row>
    <row r="3429" spans="1:7" ht="42">
      <c r="A3429" s="30">
        <v>29</v>
      </c>
      <c r="B3429" s="30" t="s">
        <v>1077</v>
      </c>
      <c r="C3429" s="30" t="s">
        <v>967</v>
      </c>
      <c r="D3429" s="30" t="s">
        <v>292</v>
      </c>
      <c r="E3429" s="34" t="s">
        <v>293</v>
      </c>
      <c r="F3429" s="32">
        <v>5882.4</v>
      </c>
      <c r="G3429" s="33">
        <f t="shared" si="53"/>
        <v>901506246.76999569</v>
      </c>
    </row>
    <row r="3430" spans="1:7" ht="42">
      <c r="A3430" s="30">
        <v>74</v>
      </c>
      <c r="B3430" s="30" t="s">
        <v>1078</v>
      </c>
      <c r="C3430" s="30" t="s">
        <v>979</v>
      </c>
      <c r="D3430" s="30" t="s">
        <v>292</v>
      </c>
      <c r="E3430" s="34" t="s">
        <v>327</v>
      </c>
      <c r="F3430" s="32">
        <v>131.25</v>
      </c>
      <c r="G3430" s="33">
        <f t="shared" si="53"/>
        <v>901506246.76999569</v>
      </c>
    </row>
    <row r="3431" spans="1:7" ht="21.6">
      <c r="A3431" s="30">
        <v>26</v>
      </c>
      <c r="B3431" s="30" t="s">
        <v>559</v>
      </c>
      <c r="C3431" s="30" t="s">
        <v>961</v>
      </c>
      <c r="D3431" s="30" t="s">
        <v>292</v>
      </c>
      <c r="E3431" s="31" t="s">
        <v>302</v>
      </c>
      <c r="F3431" s="30">
        <v>51415</v>
      </c>
      <c r="G3431" s="33">
        <f t="shared" si="53"/>
        <v>901506246.76999569</v>
      </c>
    </row>
    <row r="3432" spans="1:7" ht="21.6">
      <c r="A3432" s="30">
        <v>26</v>
      </c>
      <c r="B3432" s="30" t="s">
        <v>559</v>
      </c>
      <c r="C3432" s="30" t="s">
        <v>961</v>
      </c>
      <c r="D3432" s="30" t="s">
        <v>292</v>
      </c>
      <c r="E3432" s="31" t="s">
        <v>302</v>
      </c>
      <c r="F3432" s="30">
        <v>12430</v>
      </c>
      <c r="G3432" s="33">
        <f t="shared" si="53"/>
        <v>901506246.76999569</v>
      </c>
    </row>
    <row r="3433" spans="1:7" ht="21.6">
      <c r="A3433" s="30">
        <v>28</v>
      </c>
      <c r="B3433" s="30" t="s">
        <v>559</v>
      </c>
      <c r="C3433" s="30" t="s">
        <v>964</v>
      </c>
      <c r="D3433" s="30" t="s">
        <v>292</v>
      </c>
      <c r="E3433" s="31" t="s">
        <v>327</v>
      </c>
      <c r="F3433" s="30">
        <v>2712</v>
      </c>
      <c r="G3433" s="33">
        <f t="shared" si="53"/>
        <v>901506246.76999569</v>
      </c>
    </row>
    <row r="3434" spans="1:7" ht="31.8">
      <c r="A3434" s="30">
        <v>29</v>
      </c>
      <c r="B3434" s="30" t="s">
        <v>1079</v>
      </c>
      <c r="C3434" s="30" t="s">
        <v>967</v>
      </c>
      <c r="D3434" s="30" t="s">
        <v>292</v>
      </c>
      <c r="E3434" s="31" t="s">
        <v>293</v>
      </c>
      <c r="F3434" s="30">
        <v>810.4</v>
      </c>
      <c r="G3434" s="33">
        <f t="shared" si="53"/>
        <v>901506246.76999569</v>
      </c>
    </row>
    <row r="3435" spans="1:7" ht="31.8">
      <c r="A3435" s="30">
        <v>29</v>
      </c>
      <c r="B3435" s="30" t="s">
        <v>1080</v>
      </c>
      <c r="C3435" s="30" t="s">
        <v>967</v>
      </c>
      <c r="D3435" s="30" t="s">
        <v>292</v>
      </c>
      <c r="E3435" s="31" t="s">
        <v>327</v>
      </c>
      <c r="F3435" s="32">
        <v>172.08</v>
      </c>
      <c r="G3435" s="33">
        <f t="shared" si="53"/>
        <v>901506246.76999569</v>
      </c>
    </row>
    <row r="3436" spans="1:7" ht="31.8">
      <c r="A3436" s="30">
        <v>43</v>
      </c>
      <c r="B3436" s="30" t="s">
        <v>561</v>
      </c>
      <c r="C3436" s="30" t="s">
        <v>960</v>
      </c>
      <c r="D3436" s="30" t="s">
        <v>292</v>
      </c>
      <c r="E3436" s="31" t="s">
        <v>304</v>
      </c>
      <c r="F3436" s="30">
        <v>0.01</v>
      </c>
      <c r="G3436" s="33">
        <f t="shared" si="53"/>
        <v>901506246.76999569</v>
      </c>
    </row>
    <row r="3437" spans="1:7" ht="31.8">
      <c r="A3437" s="30">
        <v>43</v>
      </c>
      <c r="B3437" s="30" t="s">
        <v>561</v>
      </c>
      <c r="C3437" s="30" t="s">
        <v>960</v>
      </c>
      <c r="D3437" s="30" t="s">
        <v>292</v>
      </c>
      <c r="E3437" s="34" t="s">
        <v>304</v>
      </c>
      <c r="F3437" s="30">
        <v>0.98</v>
      </c>
      <c r="G3437" s="33">
        <f t="shared" si="53"/>
        <v>901506246.76999569</v>
      </c>
    </row>
    <row r="3438" spans="1:7" ht="31.8">
      <c r="A3438" s="30">
        <v>43</v>
      </c>
      <c r="B3438" s="30" t="s">
        <v>561</v>
      </c>
      <c r="C3438" s="30" t="s">
        <v>960</v>
      </c>
      <c r="D3438" s="30" t="s">
        <v>292</v>
      </c>
      <c r="E3438" s="31" t="s">
        <v>304</v>
      </c>
      <c r="F3438" s="30">
        <v>1000</v>
      </c>
      <c r="G3438" s="33">
        <f t="shared" si="53"/>
        <v>901506246.76999569</v>
      </c>
    </row>
    <row r="3439" spans="1:7" ht="31.8">
      <c r="A3439" s="30">
        <v>43</v>
      </c>
      <c r="B3439" s="30" t="s">
        <v>561</v>
      </c>
      <c r="C3439" s="30" t="s">
        <v>960</v>
      </c>
      <c r="D3439" s="30" t="s">
        <v>292</v>
      </c>
      <c r="E3439" s="31" t="s">
        <v>304</v>
      </c>
      <c r="F3439" s="30">
        <v>43226.44</v>
      </c>
      <c r="G3439" s="33">
        <f t="shared" si="53"/>
        <v>901506246.76999569</v>
      </c>
    </row>
    <row r="3440" spans="1:7" ht="21.6">
      <c r="A3440" s="30">
        <v>1000036</v>
      </c>
      <c r="B3440" s="30" t="s">
        <v>1081</v>
      </c>
      <c r="C3440" s="30" t="s">
        <v>1082</v>
      </c>
      <c r="D3440" s="30" t="s">
        <v>292</v>
      </c>
      <c r="E3440" s="31" t="s">
        <v>293</v>
      </c>
      <c r="F3440" s="30">
        <v>557.5</v>
      </c>
      <c r="G3440" s="33">
        <f t="shared" si="53"/>
        <v>901506246.76999569</v>
      </c>
    </row>
    <row r="3441" spans="1:7" ht="31.8">
      <c r="A3441" s="30">
        <v>27</v>
      </c>
      <c r="B3441" s="30" t="s">
        <v>1083</v>
      </c>
      <c r="C3441" s="30" t="s">
        <v>962</v>
      </c>
      <c r="D3441" s="30" t="s">
        <v>292</v>
      </c>
      <c r="E3441" s="34" t="s">
        <v>319</v>
      </c>
      <c r="F3441" s="30">
        <v>108117.9</v>
      </c>
      <c r="G3441" s="33">
        <f t="shared" si="53"/>
        <v>901506246.76999569</v>
      </c>
    </row>
    <row r="3442" spans="1:7" ht="31.8">
      <c r="A3442" s="30">
        <v>26</v>
      </c>
      <c r="B3442" s="30" t="s">
        <v>1084</v>
      </c>
      <c r="C3442" s="30" t="s">
        <v>961</v>
      </c>
      <c r="D3442" s="30" t="s">
        <v>292</v>
      </c>
      <c r="E3442" s="31" t="s">
        <v>293</v>
      </c>
      <c r="F3442" s="30">
        <v>229165</v>
      </c>
      <c r="G3442" s="33">
        <f t="shared" si="53"/>
        <v>901506246.76999569</v>
      </c>
    </row>
    <row r="3443" spans="1:7" ht="42">
      <c r="A3443" s="30">
        <v>26</v>
      </c>
      <c r="B3443" s="30" t="s">
        <v>1085</v>
      </c>
      <c r="C3443" s="30" t="s">
        <v>961</v>
      </c>
      <c r="D3443" s="30" t="s">
        <v>292</v>
      </c>
      <c r="E3443" s="34" t="s">
        <v>304</v>
      </c>
      <c r="F3443" s="30">
        <v>196117.49</v>
      </c>
      <c r="G3443" s="33">
        <f t="shared" si="53"/>
        <v>901506246.76999569</v>
      </c>
    </row>
    <row r="3444" spans="1:7" ht="42">
      <c r="A3444" s="30">
        <v>26</v>
      </c>
      <c r="B3444" s="30" t="s">
        <v>1085</v>
      </c>
      <c r="C3444" s="30" t="s">
        <v>961</v>
      </c>
      <c r="D3444" s="30" t="s">
        <v>292</v>
      </c>
      <c r="E3444" s="34" t="s">
        <v>304</v>
      </c>
      <c r="F3444" s="32">
        <v>329662.43</v>
      </c>
      <c r="G3444" s="33">
        <f t="shared" si="53"/>
        <v>901506246.76999569</v>
      </c>
    </row>
    <row r="3445" spans="1:7" ht="31.8">
      <c r="A3445" s="30">
        <v>29</v>
      </c>
      <c r="B3445" s="30" t="s">
        <v>1086</v>
      </c>
      <c r="C3445" s="30" t="s">
        <v>967</v>
      </c>
      <c r="D3445" s="30" t="s">
        <v>292</v>
      </c>
      <c r="E3445" s="34" t="s">
        <v>304</v>
      </c>
      <c r="F3445" s="32">
        <v>22742.9</v>
      </c>
      <c r="G3445" s="33">
        <f t="shared" si="53"/>
        <v>901506246.76999569</v>
      </c>
    </row>
    <row r="3446" spans="1:7" ht="31.8">
      <c r="A3446" s="30">
        <v>29</v>
      </c>
      <c r="B3446" s="30" t="s">
        <v>1086</v>
      </c>
      <c r="C3446" s="30" t="s">
        <v>967</v>
      </c>
      <c r="D3446" s="30" t="s">
        <v>292</v>
      </c>
      <c r="E3446" s="31" t="s">
        <v>304</v>
      </c>
      <c r="F3446" s="30">
        <v>4344.5600000000004</v>
      </c>
      <c r="G3446" s="33">
        <f t="shared" si="53"/>
        <v>901506246.76999569</v>
      </c>
    </row>
    <row r="3447" spans="1:7" ht="31.8">
      <c r="A3447" s="30">
        <v>27</v>
      </c>
      <c r="B3447" s="30" t="s">
        <v>1086</v>
      </c>
      <c r="C3447" s="30" t="s">
        <v>962</v>
      </c>
      <c r="D3447" s="30" t="s">
        <v>292</v>
      </c>
      <c r="E3447" s="31" t="s">
        <v>304</v>
      </c>
      <c r="F3447" s="30">
        <v>183371.56</v>
      </c>
      <c r="G3447" s="33">
        <f t="shared" si="53"/>
        <v>901506246.76999569</v>
      </c>
    </row>
    <row r="3448" spans="1:7" ht="31.8">
      <c r="A3448" s="30">
        <v>29</v>
      </c>
      <c r="B3448" s="30" t="s">
        <v>1087</v>
      </c>
      <c r="C3448" s="30" t="s">
        <v>967</v>
      </c>
      <c r="D3448" s="30" t="s">
        <v>292</v>
      </c>
      <c r="E3448" s="34" t="s">
        <v>293</v>
      </c>
      <c r="F3448" s="30">
        <v>21666.74</v>
      </c>
      <c r="G3448" s="33">
        <f t="shared" si="53"/>
        <v>901506246.76999569</v>
      </c>
    </row>
    <row r="3449" spans="1:7" ht="31.8">
      <c r="A3449" s="30">
        <v>29</v>
      </c>
      <c r="B3449" s="30" t="s">
        <v>1087</v>
      </c>
      <c r="C3449" s="30" t="s">
        <v>967</v>
      </c>
      <c r="D3449" s="30" t="s">
        <v>292</v>
      </c>
      <c r="E3449" s="31" t="s">
        <v>293</v>
      </c>
      <c r="F3449" s="32">
        <v>44521.120000000003</v>
      </c>
      <c r="G3449" s="33">
        <f t="shared" si="53"/>
        <v>901506246.76999569</v>
      </c>
    </row>
    <row r="3450" spans="1:7" ht="31.8">
      <c r="A3450" s="30">
        <v>29</v>
      </c>
      <c r="B3450" s="30" t="s">
        <v>1087</v>
      </c>
      <c r="C3450" s="30" t="s">
        <v>967</v>
      </c>
      <c r="D3450" s="30" t="s">
        <v>292</v>
      </c>
      <c r="E3450" s="31" t="s">
        <v>293</v>
      </c>
      <c r="F3450" s="32">
        <v>20491.46</v>
      </c>
      <c r="G3450" s="33">
        <f t="shared" si="53"/>
        <v>901506246.76999569</v>
      </c>
    </row>
    <row r="3451" spans="1:7" ht="42">
      <c r="A3451" s="30">
        <v>43</v>
      </c>
      <c r="B3451" s="30" t="s">
        <v>564</v>
      </c>
      <c r="C3451" s="30" t="s">
        <v>960</v>
      </c>
      <c r="D3451" s="30" t="s">
        <v>292</v>
      </c>
      <c r="E3451" s="31" t="s">
        <v>293</v>
      </c>
      <c r="F3451" s="32">
        <v>1</v>
      </c>
      <c r="G3451" s="33">
        <f t="shared" si="53"/>
        <v>901506246.76999569</v>
      </c>
    </row>
    <row r="3452" spans="1:7" ht="21.6">
      <c r="A3452" s="30">
        <v>1000031</v>
      </c>
      <c r="B3452" s="30" t="s">
        <v>1088</v>
      </c>
      <c r="C3452" s="30" t="s">
        <v>971</v>
      </c>
      <c r="D3452" s="30" t="s">
        <v>292</v>
      </c>
      <c r="E3452" s="31" t="s">
        <v>327</v>
      </c>
      <c r="F3452" s="30">
        <v>70</v>
      </c>
      <c r="G3452" s="33">
        <f t="shared" si="53"/>
        <v>901506246.76999569</v>
      </c>
    </row>
    <row r="3453" spans="1:7" ht="31.8">
      <c r="A3453" s="30">
        <v>26</v>
      </c>
      <c r="B3453" s="30" t="s">
        <v>1089</v>
      </c>
      <c r="C3453" s="30" t="s">
        <v>961</v>
      </c>
      <c r="D3453" s="30" t="s">
        <v>292</v>
      </c>
      <c r="E3453" s="31" t="s">
        <v>327</v>
      </c>
      <c r="F3453" s="32">
        <v>7554.28</v>
      </c>
      <c r="G3453" s="33">
        <f t="shared" si="53"/>
        <v>901506246.76999569</v>
      </c>
    </row>
    <row r="3454" spans="1:7" ht="31.8">
      <c r="A3454" s="30">
        <v>29</v>
      </c>
      <c r="B3454" s="30" t="s">
        <v>1089</v>
      </c>
      <c r="C3454" s="30" t="s">
        <v>967</v>
      </c>
      <c r="D3454" s="30" t="s">
        <v>292</v>
      </c>
      <c r="E3454" s="34" t="s">
        <v>327</v>
      </c>
      <c r="F3454" s="30">
        <v>12593.85</v>
      </c>
      <c r="G3454" s="33">
        <f t="shared" si="53"/>
        <v>901506246.76999569</v>
      </c>
    </row>
    <row r="3455" spans="1:7" ht="31.8">
      <c r="A3455" s="30">
        <v>29</v>
      </c>
      <c r="B3455" s="30" t="s">
        <v>1090</v>
      </c>
      <c r="C3455" s="30" t="s">
        <v>967</v>
      </c>
      <c r="D3455" s="30" t="s">
        <v>292</v>
      </c>
      <c r="E3455" s="31" t="s">
        <v>293</v>
      </c>
      <c r="F3455" s="32">
        <v>0.01</v>
      </c>
      <c r="G3455" s="33">
        <f t="shared" si="53"/>
        <v>901506246.76999569</v>
      </c>
    </row>
    <row r="3456" spans="1:7" ht="31.8">
      <c r="A3456" s="30">
        <v>29</v>
      </c>
      <c r="B3456" s="30" t="s">
        <v>1091</v>
      </c>
      <c r="C3456" s="30" t="s">
        <v>967</v>
      </c>
      <c r="D3456" s="30" t="s">
        <v>292</v>
      </c>
      <c r="E3456" s="31" t="s">
        <v>304</v>
      </c>
      <c r="F3456" s="32">
        <v>0.3</v>
      </c>
      <c r="G3456" s="33">
        <f t="shared" si="53"/>
        <v>901506246.76999569</v>
      </c>
    </row>
    <row r="3457" spans="1:7" ht="31.8">
      <c r="A3457" s="30">
        <v>29</v>
      </c>
      <c r="B3457" s="30" t="s">
        <v>1091</v>
      </c>
      <c r="C3457" s="30" t="s">
        <v>967</v>
      </c>
      <c r="D3457" s="30" t="s">
        <v>292</v>
      </c>
      <c r="E3457" s="31" t="s">
        <v>304</v>
      </c>
      <c r="F3457" s="30">
        <v>0.01</v>
      </c>
      <c r="G3457" s="33">
        <f t="shared" si="53"/>
        <v>901506246.76999569</v>
      </c>
    </row>
    <row r="3458" spans="1:7" ht="31.8">
      <c r="A3458" s="30">
        <v>29</v>
      </c>
      <c r="B3458" s="30" t="s">
        <v>1092</v>
      </c>
      <c r="C3458" s="30" t="s">
        <v>967</v>
      </c>
      <c r="D3458" s="30" t="s">
        <v>292</v>
      </c>
      <c r="E3458" s="34" t="s">
        <v>304</v>
      </c>
      <c r="F3458" s="30">
        <v>0.15</v>
      </c>
      <c r="G3458" s="33">
        <f t="shared" si="53"/>
        <v>901506246.76999569</v>
      </c>
    </row>
    <row r="3459" spans="1:7" ht="42">
      <c r="A3459" s="30">
        <v>46</v>
      </c>
      <c r="B3459" s="30" t="s">
        <v>1093</v>
      </c>
      <c r="C3459" s="30" t="s">
        <v>963</v>
      </c>
      <c r="D3459" s="30" t="s">
        <v>292</v>
      </c>
      <c r="E3459" s="31" t="s">
        <v>304</v>
      </c>
      <c r="F3459" s="32">
        <v>8576.15</v>
      </c>
      <c r="G3459" s="33">
        <f t="shared" ref="G3459:G3522" si="54">SUM($F$2:$F$100000)</f>
        <v>901506246.76999569</v>
      </c>
    </row>
    <row r="3460" spans="1:7" ht="21.6">
      <c r="A3460" s="30">
        <v>26</v>
      </c>
      <c r="B3460" s="30" t="s">
        <v>1094</v>
      </c>
      <c r="C3460" s="30" t="s">
        <v>961</v>
      </c>
      <c r="D3460" s="30" t="s">
        <v>292</v>
      </c>
      <c r="E3460" s="31" t="s">
        <v>304</v>
      </c>
      <c r="F3460" s="32">
        <v>128.06</v>
      </c>
      <c r="G3460" s="33">
        <f t="shared" si="54"/>
        <v>901506246.76999569</v>
      </c>
    </row>
    <row r="3461" spans="1:7" ht="31.8">
      <c r="A3461" s="30">
        <v>27</v>
      </c>
      <c r="B3461" s="30" t="s">
        <v>1095</v>
      </c>
      <c r="C3461" s="30" t="s">
        <v>962</v>
      </c>
      <c r="D3461" s="30" t="s">
        <v>292</v>
      </c>
      <c r="E3461" s="31" t="s">
        <v>304</v>
      </c>
      <c r="F3461" s="30">
        <v>29883.87</v>
      </c>
      <c r="G3461" s="33">
        <f t="shared" si="54"/>
        <v>901506246.76999569</v>
      </c>
    </row>
    <row r="3462" spans="1:7" ht="31.8">
      <c r="A3462" s="30">
        <v>27</v>
      </c>
      <c r="B3462" s="30" t="s">
        <v>1095</v>
      </c>
      <c r="C3462" s="30" t="s">
        <v>962</v>
      </c>
      <c r="D3462" s="30" t="s">
        <v>292</v>
      </c>
      <c r="E3462" s="31" t="s">
        <v>304</v>
      </c>
      <c r="F3462" s="30">
        <v>29858.93</v>
      </c>
      <c r="G3462" s="33">
        <f t="shared" si="54"/>
        <v>901506246.76999569</v>
      </c>
    </row>
    <row r="3463" spans="1:7" ht="31.8">
      <c r="A3463" s="30">
        <v>26</v>
      </c>
      <c r="B3463" s="30" t="s">
        <v>1095</v>
      </c>
      <c r="C3463" s="30" t="s">
        <v>961</v>
      </c>
      <c r="D3463" s="30" t="s">
        <v>292</v>
      </c>
      <c r="E3463" s="34" t="s">
        <v>304</v>
      </c>
      <c r="F3463" s="30">
        <v>9964.01</v>
      </c>
      <c r="G3463" s="33">
        <f t="shared" si="54"/>
        <v>901506246.76999569</v>
      </c>
    </row>
    <row r="3464" spans="1:7" ht="31.8">
      <c r="A3464" s="30">
        <v>27</v>
      </c>
      <c r="B3464" s="30" t="s">
        <v>1096</v>
      </c>
      <c r="C3464" s="30" t="s">
        <v>962</v>
      </c>
      <c r="D3464" s="30" t="s">
        <v>292</v>
      </c>
      <c r="E3464" s="34" t="s">
        <v>302</v>
      </c>
      <c r="F3464" s="30">
        <v>0</v>
      </c>
      <c r="G3464" s="33">
        <f t="shared" si="54"/>
        <v>901506246.76999569</v>
      </c>
    </row>
    <row r="3465" spans="1:7" ht="31.8">
      <c r="A3465" s="30">
        <v>76</v>
      </c>
      <c r="B3465" s="30" t="s">
        <v>567</v>
      </c>
      <c r="C3465" s="30" t="s">
        <v>993</v>
      </c>
      <c r="D3465" s="30" t="s">
        <v>292</v>
      </c>
      <c r="E3465" s="31" t="s">
        <v>302</v>
      </c>
      <c r="F3465" s="32">
        <v>3303.73</v>
      </c>
      <c r="G3465" s="33">
        <f t="shared" si="54"/>
        <v>901506246.76999569</v>
      </c>
    </row>
    <row r="3466" spans="1:7" ht="21.6">
      <c r="A3466" s="30">
        <v>28</v>
      </c>
      <c r="B3466" s="30" t="s">
        <v>567</v>
      </c>
      <c r="C3466" s="30" t="s">
        <v>964</v>
      </c>
      <c r="D3466" s="30" t="s">
        <v>292</v>
      </c>
      <c r="E3466" s="31" t="s">
        <v>302</v>
      </c>
      <c r="F3466" s="32">
        <v>16667.5</v>
      </c>
      <c r="G3466" s="33">
        <f t="shared" si="54"/>
        <v>901506246.76999569</v>
      </c>
    </row>
    <row r="3467" spans="1:7" ht="31.8">
      <c r="A3467" s="30">
        <v>75</v>
      </c>
      <c r="B3467" s="30" t="s">
        <v>567</v>
      </c>
      <c r="C3467" s="30" t="s">
        <v>965</v>
      </c>
      <c r="D3467" s="30" t="s">
        <v>292</v>
      </c>
      <c r="E3467" s="31" t="s">
        <v>302</v>
      </c>
      <c r="F3467" s="30">
        <v>4972</v>
      </c>
      <c r="G3467" s="33">
        <f t="shared" si="54"/>
        <v>901506246.76999569</v>
      </c>
    </row>
    <row r="3468" spans="1:7" ht="31.8">
      <c r="A3468" s="30">
        <v>38</v>
      </c>
      <c r="B3468" s="30" t="s">
        <v>567</v>
      </c>
      <c r="C3468" s="30" t="s">
        <v>40</v>
      </c>
      <c r="D3468" s="30" t="s">
        <v>292</v>
      </c>
      <c r="E3468" s="31" t="s">
        <v>302</v>
      </c>
      <c r="F3468" s="30">
        <v>13187.1</v>
      </c>
      <c r="G3468" s="33">
        <f t="shared" si="54"/>
        <v>901506246.76999569</v>
      </c>
    </row>
    <row r="3469" spans="1:7" ht="31.8">
      <c r="A3469" s="30">
        <v>38</v>
      </c>
      <c r="B3469" s="30" t="s">
        <v>567</v>
      </c>
      <c r="C3469" s="30" t="s">
        <v>40</v>
      </c>
      <c r="D3469" s="30" t="s">
        <v>292</v>
      </c>
      <c r="E3469" s="34" t="s">
        <v>302</v>
      </c>
      <c r="F3469" s="30">
        <v>3716.57</v>
      </c>
      <c r="G3469" s="33">
        <f t="shared" si="54"/>
        <v>901506246.76999569</v>
      </c>
    </row>
    <row r="3470" spans="1:7" ht="31.8">
      <c r="A3470" s="30">
        <v>38</v>
      </c>
      <c r="B3470" s="30" t="s">
        <v>567</v>
      </c>
      <c r="C3470" s="30" t="s">
        <v>40</v>
      </c>
      <c r="D3470" s="30" t="s">
        <v>292</v>
      </c>
      <c r="E3470" s="31" t="s">
        <v>302</v>
      </c>
      <c r="F3470" s="30">
        <v>8079.5</v>
      </c>
      <c r="G3470" s="33">
        <f t="shared" si="54"/>
        <v>901506246.76999569</v>
      </c>
    </row>
    <row r="3471" spans="1:7" ht="21.6">
      <c r="A3471" s="30">
        <v>26</v>
      </c>
      <c r="B3471" s="30" t="s">
        <v>567</v>
      </c>
      <c r="C3471" s="30" t="s">
        <v>961</v>
      </c>
      <c r="D3471" s="30" t="s">
        <v>292</v>
      </c>
      <c r="E3471" s="31" t="s">
        <v>302</v>
      </c>
      <c r="F3471" s="32">
        <v>4135.8</v>
      </c>
      <c r="G3471" s="33">
        <f t="shared" si="54"/>
        <v>901506246.76999569</v>
      </c>
    </row>
    <row r="3472" spans="1:7" ht="31.8">
      <c r="A3472" s="30">
        <v>75</v>
      </c>
      <c r="B3472" s="30" t="s">
        <v>567</v>
      </c>
      <c r="C3472" s="30" t="s">
        <v>965</v>
      </c>
      <c r="D3472" s="30" t="s">
        <v>292</v>
      </c>
      <c r="E3472" s="31" t="s">
        <v>302</v>
      </c>
      <c r="F3472" s="32">
        <v>881.4</v>
      </c>
      <c r="G3472" s="33">
        <f t="shared" si="54"/>
        <v>901506246.76999569</v>
      </c>
    </row>
    <row r="3473" spans="1:7" ht="31.8">
      <c r="A3473" s="30">
        <v>75</v>
      </c>
      <c r="B3473" s="30" t="s">
        <v>567</v>
      </c>
      <c r="C3473" s="30" t="s">
        <v>965</v>
      </c>
      <c r="D3473" s="30" t="s">
        <v>292</v>
      </c>
      <c r="E3473" s="31" t="s">
        <v>302</v>
      </c>
      <c r="F3473" s="30">
        <v>4407</v>
      </c>
      <c r="G3473" s="33">
        <f t="shared" si="54"/>
        <v>901506246.76999569</v>
      </c>
    </row>
    <row r="3474" spans="1:7" ht="31.8">
      <c r="A3474" s="30">
        <v>27</v>
      </c>
      <c r="B3474" s="30" t="s">
        <v>567</v>
      </c>
      <c r="C3474" s="30" t="s">
        <v>962</v>
      </c>
      <c r="D3474" s="30" t="s">
        <v>292</v>
      </c>
      <c r="E3474" s="31" t="s">
        <v>302</v>
      </c>
      <c r="F3474" s="30">
        <v>4124.5</v>
      </c>
      <c r="G3474" s="33">
        <f t="shared" si="54"/>
        <v>901506246.76999569</v>
      </c>
    </row>
    <row r="3475" spans="1:7" ht="31.8">
      <c r="A3475" s="30">
        <v>27</v>
      </c>
      <c r="B3475" s="30" t="s">
        <v>567</v>
      </c>
      <c r="C3475" s="30" t="s">
        <v>962</v>
      </c>
      <c r="D3475" s="30" t="s">
        <v>292</v>
      </c>
      <c r="E3475" s="34" t="s">
        <v>302</v>
      </c>
      <c r="F3475" s="30">
        <v>1582</v>
      </c>
      <c r="G3475" s="33">
        <f t="shared" si="54"/>
        <v>901506246.76999569</v>
      </c>
    </row>
    <row r="3476" spans="1:7" ht="21.6">
      <c r="A3476" s="30">
        <v>26</v>
      </c>
      <c r="B3476" s="30" t="s">
        <v>567</v>
      </c>
      <c r="C3476" s="30" t="s">
        <v>961</v>
      </c>
      <c r="D3476" s="30" t="s">
        <v>292</v>
      </c>
      <c r="E3476" s="31" t="s">
        <v>302</v>
      </c>
      <c r="F3476" s="32">
        <v>20905</v>
      </c>
      <c r="G3476" s="33">
        <f t="shared" si="54"/>
        <v>901506246.76999569</v>
      </c>
    </row>
    <row r="3477" spans="1:7" ht="31.8">
      <c r="A3477" s="30">
        <v>75</v>
      </c>
      <c r="B3477" s="30" t="s">
        <v>567</v>
      </c>
      <c r="C3477" s="30" t="s">
        <v>965</v>
      </c>
      <c r="D3477" s="30" t="s">
        <v>292</v>
      </c>
      <c r="E3477" s="34" t="s">
        <v>302</v>
      </c>
      <c r="F3477" s="32">
        <v>1254.3</v>
      </c>
      <c r="G3477" s="33">
        <f t="shared" si="54"/>
        <v>901506246.76999569</v>
      </c>
    </row>
    <row r="3478" spans="1:7" ht="21.6">
      <c r="A3478" s="30">
        <v>28</v>
      </c>
      <c r="B3478" s="30" t="s">
        <v>567</v>
      </c>
      <c r="C3478" s="30" t="s">
        <v>964</v>
      </c>
      <c r="D3478" s="30" t="s">
        <v>292</v>
      </c>
      <c r="E3478" s="31" t="s">
        <v>302</v>
      </c>
      <c r="F3478" s="30">
        <v>3107.5</v>
      </c>
      <c r="G3478" s="33">
        <f t="shared" si="54"/>
        <v>901506246.76999569</v>
      </c>
    </row>
    <row r="3479" spans="1:7" ht="21.6">
      <c r="A3479" s="30">
        <v>35</v>
      </c>
      <c r="B3479" s="30" t="s">
        <v>567</v>
      </c>
      <c r="C3479" s="30" t="s">
        <v>997</v>
      </c>
      <c r="D3479" s="30" t="s">
        <v>292</v>
      </c>
      <c r="E3479" s="31" t="s">
        <v>302</v>
      </c>
      <c r="F3479" s="30">
        <v>3729</v>
      </c>
      <c r="G3479" s="33">
        <f t="shared" si="54"/>
        <v>901506246.76999569</v>
      </c>
    </row>
    <row r="3480" spans="1:7" ht="21.6">
      <c r="A3480" s="30">
        <v>28</v>
      </c>
      <c r="B3480" s="30" t="s">
        <v>567</v>
      </c>
      <c r="C3480" s="30" t="s">
        <v>964</v>
      </c>
      <c r="D3480" s="30" t="s">
        <v>292</v>
      </c>
      <c r="E3480" s="31" t="s">
        <v>302</v>
      </c>
      <c r="F3480" s="32">
        <v>4578.13</v>
      </c>
      <c r="G3480" s="33">
        <f t="shared" si="54"/>
        <v>901506246.76999569</v>
      </c>
    </row>
    <row r="3481" spans="1:7" ht="31.8">
      <c r="A3481" s="30">
        <v>75</v>
      </c>
      <c r="B3481" s="30" t="s">
        <v>567</v>
      </c>
      <c r="C3481" s="30" t="s">
        <v>965</v>
      </c>
      <c r="D3481" s="30" t="s">
        <v>292</v>
      </c>
      <c r="E3481" s="31" t="s">
        <v>302</v>
      </c>
      <c r="F3481" s="30">
        <v>1017</v>
      </c>
      <c r="G3481" s="33">
        <f t="shared" si="54"/>
        <v>901506246.76999569</v>
      </c>
    </row>
    <row r="3482" spans="1:7" ht="31.8">
      <c r="A3482" s="30">
        <v>75</v>
      </c>
      <c r="B3482" s="30" t="s">
        <v>567</v>
      </c>
      <c r="C3482" s="30" t="s">
        <v>965</v>
      </c>
      <c r="D3482" s="30" t="s">
        <v>292</v>
      </c>
      <c r="E3482" s="31" t="s">
        <v>302</v>
      </c>
      <c r="F3482" s="32">
        <v>1937.95</v>
      </c>
      <c r="G3482" s="33">
        <f t="shared" si="54"/>
        <v>901506246.76999569</v>
      </c>
    </row>
    <row r="3483" spans="1:7" ht="21.6">
      <c r="A3483" s="30">
        <v>28</v>
      </c>
      <c r="B3483" s="30" t="s">
        <v>567</v>
      </c>
      <c r="C3483" s="30" t="s">
        <v>964</v>
      </c>
      <c r="D3483" s="30" t="s">
        <v>292</v>
      </c>
      <c r="E3483" s="31" t="s">
        <v>302</v>
      </c>
      <c r="F3483" s="30">
        <v>6215</v>
      </c>
      <c r="G3483" s="33">
        <f t="shared" si="54"/>
        <v>901506246.76999569</v>
      </c>
    </row>
    <row r="3484" spans="1:7" ht="31.8">
      <c r="A3484" s="30">
        <v>40</v>
      </c>
      <c r="B3484" s="30" t="s">
        <v>567</v>
      </c>
      <c r="C3484" s="30" t="s">
        <v>989</v>
      </c>
      <c r="D3484" s="30" t="s">
        <v>292</v>
      </c>
      <c r="E3484" s="31" t="s">
        <v>302</v>
      </c>
      <c r="F3484" s="32">
        <v>12747.76</v>
      </c>
      <c r="G3484" s="33">
        <f t="shared" si="54"/>
        <v>901506246.76999569</v>
      </c>
    </row>
    <row r="3485" spans="1:7" ht="21.6">
      <c r="A3485" s="30">
        <v>1000032</v>
      </c>
      <c r="B3485" s="30" t="s">
        <v>567</v>
      </c>
      <c r="C3485" s="30" t="s">
        <v>994</v>
      </c>
      <c r="D3485" s="30" t="s">
        <v>292</v>
      </c>
      <c r="E3485" s="31" t="s">
        <v>302</v>
      </c>
      <c r="F3485" s="30">
        <v>644.1</v>
      </c>
      <c r="G3485" s="33">
        <f t="shared" si="54"/>
        <v>901506246.76999569</v>
      </c>
    </row>
    <row r="3486" spans="1:7" ht="21.6">
      <c r="A3486" s="30">
        <v>26</v>
      </c>
      <c r="B3486" s="30" t="s">
        <v>567</v>
      </c>
      <c r="C3486" s="30" t="s">
        <v>961</v>
      </c>
      <c r="D3486" s="30" t="s">
        <v>292</v>
      </c>
      <c r="E3486" s="31" t="s">
        <v>302</v>
      </c>
      <c r="F3486" s="32">
        <v>39990.699999999997</v>
      </c>
      <c r="G3486" s="33">
        <f t="shared" si="54"/>
        <v>901506246.76999569</v>
      </c>
    </row>
    <row r="3487" spans="1:7" ht="31.8">
      <c r="A3487" s="30">
        <v>75</v>
      </c>
      <c r="B3487" s="30" t="s">
        <v>567</v>
      </c>
      <c r="C3487" s="30" t="s">
        <v>965</v>
      </c>
      <c r="D3487" s="30" t="s">
        <v>292</v>
      </c>
      <c r="E3487" s="31" t="s">
        <v>302</v>
      </c>
      <c r="F3487" s="32">
        <v>5803.68</v>
      </c>
      <c r="G3487" s="33">
        <f t="shared" si="54"/>
        <v>901506246.76999569</v>
      </c>
    </row>
    <row r="3488" spans="1:7" ht="31.8">
      <c r="A3488" s="30">
        <v>26</v>
      </c>
      <c r="B3488" s="30" t="s">
        <v>1097</v>
      </c>
      <c r="C3488" s="30" t="s">
        <v>961</v>
      </c>
      <c r="D3488" s="30" t="s">
        <v>292</v>
      </c>
      <c r="E3488" s="31" t="s">
        <v>327</v>
      </c>
      <c r="F3488" s="32">
        <v>108064.35</v>
      </c>
      <c r="G3488" s="33">
        <f t="shared" si="54"/>
        <v>901506246.76999569</v>
      </c>
    </row>
    <row r="3489" spans="1:7" ht="52.2">
      <c r="A3489" s="30">
        <v>29</v>
      </c>
      <c r="B3489" s="30" t="s">
        <v>1098</v>
      </c>
      <c r="C3489" s="30" t="s">
        <v>967</v>
      </c>
      <c r="D3489" s="30" t="s">
        <v>292</v>
      </c>
      <c r="E3489" s="31" t="s">
        <v>293</v>
      </c>
      <c r="F3489" s="30">
        <v>1240.51</v>
      </c>
      <c r="G3489" s="33">
        <f t="shared" si="54"/>
        <v>901506246.76999569</v>
      </c>
    </row>
    <row r="3490" spans="1:7" ht="21.6">
      <c r="A3490" s="30">
        <v>26</v>
      </c>
      <c r="B3490" s="30" t="s">
        <v>1099</v>
      </c>
      <c r="C3490" s="30" t="s">
        <v>961</v>
      </c>
      <c r="D3490" s="30" t="s">
        <v>292</v>
      </c>
      <c r="E3490" s="31" t="s">
        <v>299</v>
      </c>
      <c r="F3490" s="32">
        <v>139470.96</v>
      </c>
      <c r="G3490" s="33">
        <f t="shared" si="54"/>
        <v>901506246.76999569</v>
      </c>
    </row>
    <row r="3491" spans="1:7" ht="31.8">
      <c r="A3491" s="30">
        <v>28</v>
      </c>
      <c r="B3491" s="30" t="s">
        <v>1100</v>
      </c>
      <c r="C3491" s="30" t="s">
        <v>990</v>
      </c>
      <c r="D3491" s="30" t="s">
        <v>292</v>
      </c>
      <c r="E3491" s="31" t="s">
        <v>302</v>
      </c>
      <c r="F3491" s="32">
        <v>0</v>
      </c>
      <c r="G3491" s="33">
        <f t="shared" si="54"/>
        <v>901506246.76999569</v>
      </c>
    </row>
    <row r="3492" spans="1:7" ht="31.8">
      <c r="A3492" s="30">
        <v>29</v>
      </c>
      <c r="B3492" s="30" t="s">
        <v>1101</v>
      </c>
      <c r="C3492" s="30" t="s">
        <v>967</v>
      </c>
      <c r="D3492" s="30" t="s">
        <v>292</v>
      </c>
      <c r="E3492" s="31" t="s">
        <v>299</v>
      </c>
      <c r="F3492" s="32">
        <v>18.3</v>
      </c>
      <c r="G3492" s="33">
        <f t="shared" si="54"/>
        <v>901506246.76999569</v>
      </c>
    </row>
    <row r="3493" spans="1:7" ht="31.8">
      <c r="A3493" s="30">
        <v>29</v>
      </c>
      <c r="B3493" s="30" t="s">
        <v>573</v>
      </c>
      <c r="C3493" s="30" t="s">
        <v>967</v>
      </c>
      <c r="D3493" s="30" t="s">
        <v>292</v>
      </c>
      <c r="E3493" s="31" t="s">
        <v>302</v>
      </c>
      <c r="F3493" s="30">
        <v>0</v>
      </c>
      <c r="G3493" s="33">
        <f t="shared" si="54"/>
        <v>901506246.76999569</v>
      </c>
    </row>
    <row r="3494" spans="1:7" ht="31.8">
      <c r="A3494" s="30">
        <v>29</v>
      </c>
      <c r="B3494" s="30" t="s">
        <v>1102</v>
      </c>
      <c r="C3494" s="30" t="s">
        <v>967</v>
      </c>
      <c r="D3494" s="30" t="s">
        <v>292</v>
      </c>
      <c r="E3494" s="31" t="s">
        <v>304</v>
      </c>
      <c r="F3494" s="30">
        <v>0.5</v>
      </c>
      <c r="G3494" s="33">
        <f t="shared" si="54"/>
        <v>901506246.76999569</v>
      </c>
    </row>
    <row r="3495" spans="1:7" ht="42">
      <c r="A3495" s="30">
        <v>43</v>
      </c>
      <c r="B3495" s="30" t="s">
        <v>576</v>
      </c>
      <c r="C3495" s="30" t="s">
        <v>960</v>
      </c>
      <c r="D3495" s="30" t="s">
        <v>292</v>
      </c>
      <c r="E3495" s="31" t="s">
        <v>304</v>
      </c>
      <c r="F3495" s="30">
        <v>0.01</v>
      </c>
      <c r="G3495" s="33">
        <f t="shared" si="54"/>
        <v>901506246.76999569</v>
      </c>
    </row>
    <row r="3496" spans="1:7" ht="42">
      <c r="A3496" s="30">
        <v>43</v>
      </c>
      <c r="B3496" s="30" t="s">
        <v>576</v>
      </c>
      <c r="C3496" s="30" t="s">
        <v>960</v>
      </c>
      <c r="D3496" s="30" t="s">
        <v>292</v>
      </c>
      <c r="E3496" s="31" t="s">
        <v>304</v>
      </c>
      <c r="F3496" s="30">
        <v>0.02</v>
      </c>
      <c r="G3496" s="33">
        <f t="shared" si="54"/>
        <v>901506246.76999569</v>
      </c>
    </row>
    <row r="3497" spans="1:7" ht="42">
      <c r="A3497" s="30">
        <v>43</v>
      </c>
      <c r="B3497" s="30" t="s">
        <v>576</v>
      </c>
      <c r="C3497" s="30" t="s">
        <v>960</v>
      </c>
      <c r="D3497" s="30" t="s">
        <v>292</v>
      </c>
      <c r="E3497" s="31" t="s">
        <v>304</v>
      </c>
      <c r="F3497" s="30">
        <v>-0.01</v>
      </c>
      <c r="G3497" s="33">
        <f t="shared" si="54"/>
        <v>901506246.76999569</v>
      </c>
    </row>
    <row r="3498" spans="1:7" ht="42">
      <c r="A3498" s="30">
        <v>43</v>
      </c>
      <c r="B3498" s="30" t="s">
        <v>576</v>
      </c>
      <c r="C3498" s="30" t="s">
        <v>960</v>
      </c>
      <c r="D3498" s="30" t="s">
        <v>292</v>
      </c>
      <c r="E3498" s="31" t="s">
        <v>304</v>
      </c>
      <c r="F3498" s="30">
        <v>5455.65</v>
      </c>
      <c r="G3498" s="33">
        <f t="shared" si="54"/>
        <v>901506246.76999569</v>
      </c>
    </row>
    <row r="3499" spans="1:7" ht="42">
      <c r="A3499" s="30">
        <v>26</v>
      </c>
      <c r="B3499" s="30" t="s">
        <v>1103</v>
      </c>
      <c r="C3499" s="30" t="s">
        <v>961</v>
      </c>
      <c r="D3499" s="30" t="s">
        <v>292</v>
      </c>
      <c r="E3499" s="31" t="s">
        <v>304</v>
      </c>
      <c r="F3499" s="30">
        <v>0.82</v>
      </c>
      <c r="G3499" s="33">
        <f t="shared" si="54"/>
        <v>901506246.76999569</v>
      </c>
    </row>
    <row r="3500" spans="1:7" ht="31.8">
      <c r="A3500" s="30">
        <v>29</v>
      </c>
      <c r="B3500" s="30" t="s">
        <v>1104</v>
      </c>
      <c r="C3500" s="30" t="s">
        <v>967</v>
      </c>
      <c r="D3500" s="30" t="s">
        <v>292</v>
      </c>
      <c r="E3500" s="31" t="s">
        <v>293</v>
      </c>
      <c r="F3500" s="32">
        <v>121.12</v>
      </c>
      <c r="G3500" s="33">
        <f t="shared" si="54"/>
        <v>901506246.76999569</v>
      </c>
    </row>
    <row r="3501" spans="1:7" ht="31.8">
      <c r="A3501" s="30">
        <v>41</v>
      </c>
      <c r="B3501" s="30" t="s">
        <v>1105</v>
      </c>
      <c r="C3501" s="30" t="s">
        <v>973</v>
      </c>
      <c r="D3501" s="30" t="s">
        <v>292</v>
      </c>
      <c r="E3501" s="31" t="s">
        <v>293</v>
      </c>
      <c r="F3501" s="32">
        <v>0</v>
      </c>
      <c r="G3501" s="33">
        <f t="shared" si="54"/>
        <v>901506246.76999569</v>
      </c>
    </row>
    <row r="3502" spans="1:7" ht="42">
      <c r="A3502" s="30">
        <v>38</v>
      </c>
      <c r="B3502" s="30" t="s">
        <v>1106</v>
      </c>
      <c r="C3502" s="30" t="s">
        <v>40</v>
      </c>
      <c r="D3502" s="30" t="s">
        <v>292</v>
      </c>
      <c r="E3502" s="31" t="s">
        <v>299</v>
      </c>
      <c r="F3502" s="32">
        <v>192340.8</v>
      </c>
      <c r="G3502" s="33">
        <f t="shared" si="54"/>
        <v>901506246.76999569</v>
      </c>
    </row>
    <row r="3503" spans="1:7" ht="42">
      <c r="A3503" s="30">
        <v>38</v>
      </c>
      <c r="B3503" s="30" t="s">
        <v>1106</v>
      </c>
      <c r="C3503" s="30" t="s">
        <v>40</v>
      </c>
      <c r="D3503" s="30" t="s">
        <v>292</v>
      </c>
      <c r="E3503" s="31" t="s">
        <v>299</v>
      </c>
      <c r="F3503" s="30">
        <v>252510</v>
      </c>
      <c r="G3503" s="33">
        <f t="shared" si="54"/>
        <v>901506246.76999569</v>
      </c>
    </row>
    <row r="3504" spans="1:7" ht="42">
      <c r="A3504" s="30">
        <v>38</v>
      </c>
      <c r="B3504" s="30" t="s">
        <v>1106</v>
      </c>
      <c r="C3504" s="30" t="s">
        <v>40</v>
      </c>
      <c r="D3504" s="30" t="s">
        <v>292</v>
      </c>
      <c r="E3504" s="31" t="s">
        <v>299</v>
      </c>
      <c r="F3504" s="30">
        <v>85336.3</v>
      </c>
      <c r="G3504" s="33">
        <f t="shared" si="54"/>
        <v>901506246.76999569</v>
      </c>
    </row>
    <row r="3505" spans="1:7" ht="42">
      <c r="A3505" s="30">
        <v>38</v>
      </c>
      <c r="B3505" s="30" t="s">
        <v>1106</v>
      </c>
      <c r="C3505" s="30" t="s">
        <v>40</v>
      </c>
      <c r="D3505" s="30" t="s">
        <v>292</v>
      </c>
      <c r="E3505" s="31" t="s">
        <v>299</v>
      </c>
      <c r="F3505" s="30">
        <v>37320.730000000003</v>
      </c>
      <c r="G3505" s="33">
        <f t="shared" si="54"/>
        <v>901506246.76999569</v>
      </c>
    </row>
    <row r="3506" spans="1:7" ht="42">
      <c r="A3506" s="30">
        <v>38</v>
      </c>
      <c r="B3506" s="30" t="s">
        <v>1106</v>
      </c>
      <c r="C3506" s="30" t="s">
        <v>40</v>
      </c>
      <c r="D3506" s="30" t="s">
        <v>292</v>
      </c>
      <c r="E3506" s="31" t="s">
        <v>299</v>
      </c>
      <c r="F3506" s="30">
        <v>1961299</v>
      </c>
      <c r="G3506" s="33">
        <f t="shared" si="54"/>
        <v>901506246.76999569</v>
      </c>
    </row>
    <row r="3507" spans="1:7" ht="42">
      <c r="A3507" s="30">
        <v>38</v>
      </c>
      <c r="B3507" s="30" t="s">
        <v>1106</v>
      </c>
      <c r="C3507" s="30" t="s">
        <v>40</v>
      </c>
      <c r="D3507" s="30" t="s">
        <v>292</v>
      </c>
      <c r="E3507" s="34" t="s">
        <v>299</v>
      </c>
      <c r="F3507" s="32">
        <v>55321</v>
      </c>
      <c r="G3507" s="33">
        <f t="shared" si="54"/>
        <v>901506246.76999569</v>
      </c>
    </row>
    <row r="3508" spans="1:7" ht="31.8">
      <c r="A3508" s="30">
        <v>29</v>
      </c>
      <c r="B3508" s="30" t="s">
        <v>1107</v>
      </c>
      <c r="C3508" s="30" t="s">
        <v>967</v>
      </c>
      <c r="D3508" s="30" t="s">
        <v>292</v>
      </c>
      <c r="E3508" s="34" t="s">
        <v>299</v>
      </c>
      <c r="F3508" s="32">
        <v>58492.2</v>
      </c>
      <c r="G3508" s="33">
        <f t="shared" si="54"/>
        <v>901506246.76999569</v>
      </c>
    </row>
    <row r="3509" spans="1:7" ht="31.8">
      <c r="A3509" s="30">
        <v>29</v>
      </c>
      <c r="B3509" s="30" t="s">
        <v>1107</v>
      </c>
      <c r="C3509" s="30" t="s">
        <v>967</v>
      </c>
      <c r="D3509" s="30" t="s">
        <v>292</v>
      </c>
      <c r="E3509" s="31" t="s">
        <v>299</v>
      </c>
      <c r="F3509" s="32">
        <v>111219.6</v>
      </c>
      <c r="G3509" s="33">
        <f t="shared" si="54"/>
        <v>901506246.76999569</v>
      </c>
    </row>
    <row r="3510" spans="1:7" ht="31.8">
      <c r="A3510" s="30">
        <v>29</v>
      </c>
      <c r="B3510" s="30" t="s">
        <v>1108</v>
      </c>
      <c r="C3510" s="30" t="s">
        <v>967</v>
      </c>
      <c r="D3510" s="30" t="s">
        <v>292</v>
      </c>
      <c r="E3510" s="31" t="s">
        <v>304</v>
      </c>
      <c r="F3510" s="32">
        <v>2859.25</v>
      </c>
      <c r="G3510" s="33">
        <f t="shared" si="54"/>
        <v>901506246.76999569</v>
      </c>
    </row>
    <row r="3511" spans="1:7" ht="31.8">
      <c r="A3511" s="30">
        <v>29</v>
      </c>
      <c r="B3511" s="30" t="s">
        <v>1108</v>
      </c>
      <c r="C3511" s="30" t="s">
        <v>967</v>
      </c>
      <c r="D3511" s="30" t="s">
        <v>292</v>
      </c>
      <c r="E3511" s="31" t="s">
        <v>293</v>
      </c>
      <c r="F3511" s="32">
        <v>0.52</v>
      </c>
      <c r="G3511" s="33">
        <f t="shared" si="54"/>
        <v>901506246.76999569</v>
      </c>
    </row>
    <row r="3512" spans="1:7" ht="31.8">
      <c r="A3512" s="30">
        <v>29</v>
      </c>
      <c r="B3512" s="30" t="s">
        <v>1109</v>
      </c>
      <c r="C3512" s="30" t="s">
        <v>967</v>
      </c>
      <c r="D3512" s="30" t="s">
        <v>292</v>
      </c>
      <c r="E3512" s="31" t="s">
        <v>304</v>
      </c>
      <c r="F3512" s="32">
        <v>0.04</v>
      </c>
      <c r="G3512" s="33">
        <f t="shared" si="54"/>
        <v>901506246.76999569</v>
      </c>
    </row>
    <row r="3513" spans="1:7" ht="31.8">
      <c r="A3513" s="30">
        <v>29</v>
      </c>
      <c r="B3513" s="30" t="s">
        <v>1110</v>
      </c>
      <c r="C3513" s="30" t="s">
        <v>967</v>
      </c>
      <c r="D3513" s="30" t="s">
        <v>292</v>
      </c>
      <c r="E3513" s="31" t="s">
        <v>293</v>
      </c>
      <c r="F3513" s="32">
        <v>10325.42</v>
      </c>
      <c r="G3513" s="33">
        <f t="shared" si="54"/>
        <v>901506246.76999569</v>
      </c>
    </row>
    <row r="3514" spans="1:7" ht="31.8">
      <c r="A3514" s="30">
        <v>29</v>
      </c>
      <c r="B3514" s="30" t="s">
        <v>1110</v>
      </c>
      <c r="C3514" s="30" t="s">
        <v>967</v>
      </c>
      <c r="D3514" s="30" t="s">
        <v>292</v>
      </c>
      <c r="E3514" s="31" t="s">
        <v>293</v>
      </c>
      <c r="F3514" s="30">
        <v>18230.7</v>
      </c>
      <c r="G3514" s="33">
        <f t="shared" si="54"/>
        <v>901506246.76999569</v>
      </c>
    </row>
    <row r="3515" spans="1:7" ht="31.8">
      <c r="A3515" s="30">
        <v>32</v>
      </c>
      <c r="B3515" s="30" t="s">
        <v>578</v>
      </c>
      <c r="C3515" s="30" t="s">
        <v>991</v>
      </c>
      <c r="D3515" s="30" t="s">
        <v>292</v>
      </c>
      <c r="E3515" s="31" t="s">
        <v>302</v>
      </c>
      <c r="F3515" s="32">
        <v>161639.99</v>
      </c>
      <c r="G3515" s="33">
        <f t="shared" si="54"/>
        <v>901506246.76999569</v>
      </c>
    </row>
    <row r="3516" spans="1:7" ht="31.8">
      <c r="A3516" s="30">
        <v>76</v>
      </c>
      <c r="B3516" s="30" t="s">
        <v>578</v>
      </c>
      <c r="C3516" s="30" t="s">
        <v>993</v>
      </c>
      <c r="D3516" s="30" t="s">
        <v>292</v>
      </c>
      <c r="E3516" s="31" t="s">
        <v>302</v>
      </c>
      <c r="F3516" s="30">
        <v>139034</v>
      </c>
      <c r="G3516" s="33">
        <f t="shared" si="54"/>
        <v>901506246.76999569</v>
      </c>
    </row>
    <row r="3517" spans="1:7" ht="31.8">
      <c r="A3517" s="30">
        <v>27</v>
      </c>
      <c r="B3517" s="30" t="s">
        <v>580</v>
      </c>
      <c r="C3517" s="30" t="s">
        <v>962</v>
      </c>
      <c r="D3517" s="30" t="s">
        <v>292</v>
      </c>
      <c r="E3517" s="31" t="s">
        <v>413</v>
      </c>
      <c r="F3517" s="30">
        <v>10630</v>
      </c>
      <c r="G3517" s="33">
        <f t="shared" si="54"/>
        <v>901506246.76999569</v>
      </c>
    </row>
    <row r="3518" spans="1:7" ht="31.8">
      <c r="A3518" s="30">
        <v>28</v>
      </c>
      <c r="B3518" s="30" t="s">
        <v>580</v>
      </c>
      <c r="C3518" s="30" t="s">
        <v>964</v>
      </c>
      <c r="D3518" s="30" t="s">
        <v>292</v>
      </c>
      <c r="E3518" s="31" t="s">
        <v>413</v>
      </c>
      <c r="F3518" s="32">
        <v>18899.97</v>
      </c>
      <c r="G3518" s="33">
        <f t="shared" si="54"/>
        <v>901506246.76999569</v>
      </c>
    </row>
    <row r="3519" spans="1:7" ht="31.8">
      <c r="A3519" s="30">
        <v>28</v>
      </c>
      <c r="B3519" s="30" t="s">
        <v>580</v>
      </c>
      <c r="C3519" s="30" t="s">
        <v>964</v>
      </c>
      <c r="D3519" s="30" t="s">
        <v>292</v>
      </c>
      <c r="E3519" s="31" t="s">
        <v>413</v>
      </c>
      <c r="F3519" s="30">
        <v>13380</v>
      </c>
      <c r="G3519" s="33">
        <f t="shared" si="54"/>
        <v>901506246.76999569</v>
      </c>
    </row>
    <row r="3520" spans="1:7" ht="31.8">
      <c r="A3520" s="30">
        <v>28</v>
      </c>
      <c r="B3520" s="30" t="s">
        <v>580</v>
      </c>
      <c r="C3520" s="30" t="s">
        <v>964</v>
      </c>
      <c r="D3520" s="30" t="s">
        <v>292</v>
      </c>
      <c r="E3520" s="31" t="s">
        <v>413</v>
      </c>
      <c r="F3520" s="30">
        <v>22839.99</v>
      </c>
      <c r="G3520" s="33">
        <f t="shared" si="54"/>
        <v>901506246.76999569</v>
      </c>
    </row>
    <row r="3521" spans="1:7" ht="21.6">
      <c r="A3521" s="30">
        <v>46</v>
      </c>
      <c r="B3521" s="30" t="s">
        <v>581</v>
      </c>
      <c r="C3521" s="30" t="s">
        <v>963</v>
      </c>
      <c r="D3521" s="30" t="s">
        <v>292</v>
      </c>
      <c r="E3521" s="31" t="s">
        <v>327</v>
      </c>
      <c r="F3521" s="32">
        <v>0</v>
      </c>
      <c r="G3521" s="33">
        <f t="shared" si="54"/>
        <v>901506246.76999569</v>
      </c>
    </row>
    <row r="3522" spans="1:7" ht="31.8">
      <c r="A3522" s="30">
        <v>29</v>
      </c>
      <c r="B3522" s="30" t="s">
        <v>1111</v>
      </c>
      <c r="C3522" s="30" t="s">
        <v>967</v>
      </c>
      <c r="D3522" s="30" t="s">
        <v>292</v>
      </c>
      <c r="E3522" s="31" t="s">
        <v>304</v>
      </c>
      <c r="F3522" s="30">
        <v>16539.8</v>
      </c>
      <c r="G3522" s="33">
        <f t="shared" si="54"/>
        <v>901506246.76999569</v>
      </c>
    </row>
    <row r="3523" spans="1:7" ht="31.8">
      <c r="A3523" s="30">
        <v>29</v>
      </c>
      <c r="B3523" s="30" t="s">
        <v>1111</v>
      </c>
      <c r="C3523" s="30" t="s">
        <v>967</v>
      </c>
      <c r="D3523" s="30" t="s">
        <v>292</v>
      </c>
      <c r="E3523" s="31" t="s">
        <v>304</v>
      </c>
      <c r="F3523" s="30">
        <v>13679.52</v>
      </c>
      <c r="G3523" s="33">
        <f t="shared" ref="G3523:G3586" si="55">SUM($F$2:$F$100000)</f>
        <v>901506246.76999569</v>
      </c>
    </row>
    <row r="3524" spans="1:7" ht="31.8">
      <c r="A3524" s="30">
        <v>29</v>
      </c>
      <c r="B3524" s="30" t="s">
        <v>1111</v>
      </c>
      <c r="C3524" s="30" t="s">
        <v>967</v>
      </c>
      <c r="D3524" s="30" t="s">
        <v>292</v>
      </c>
      <c r="E3524" s="31" t="s">
        <v>304</v>
      </c>
      <c r="F3524" s="32">
        <v>12560.3</v>
      </c>
      <c r="G3524" s="33">
        <f t="shared" si="55"/>
        <v>901506246.76999569</v>
      </c>
    </row>
    <row r="3525" spans="1:7" ht="31.8">
      <c r="A3525" s="30">
        <v>26</v>
      </c>
      <c r="B3525" s="30" t="s">
        <v>583</v>
      </c>
      <c r="C3525" s="30" t="s">
        <v>961</v>
      </c>
      <c r="D3525" s="30" t="s">
        <v>292</v>
      </c>
      <c r="E3525" s="31" t="s">
        <v>327</v>
      </c>
      <c r="F3525" s="32">
        <v>250321.09</v>
      </c>
      <c r="G3525" s="33">
        <f t="shared" si="55"/>
        <v>901506246.76999569</v>
      </c>
    </row>
    <row r="3526" spans="1:7" ht="31.8">
      <c r="A3526" s="30">
        <v>26</v>
      </c>
      <c r="B3526" s="30" t="s">
        <v>583</v>
      </c>
      <c r="C3526" s="30" t="s">
        <v>961</v>
      </c>
      <c r="D3526" s="30" t="s">
        <v>292</v>
      </c>
      <c r="E3526" s="31" t="s">
        <v>327</v>
      </c>
      <c r="F3526" s="32">
        <v>53135.46</v>
      </c>
      <c r="G3526" s="33">
        <f t="shared" si="55"/>
        <v>901506246.76999569</v>
      </c>
    </row>
    <row r="3527" spans="1:7" ht="31.8">
      <c r="A3527" s="30">
        <v>29</v>
      </c>
      <c r="B3527" s="30" t="s">
        <v>1112</v>
      </c>
      <c r="C3527" s="30" t="s">
        <v>967</v>
      </c>
      <c r="D3527" s="30" t="s">
        <v>292</v>
      </c>
      <c r="E3527" s="31" t="s">
        <v>293</v>
      </c>
      <c r="F3527" s="32">
        <v>0.01</v>
      </c>
      <c r="G3527" s="33">
        <f t="shared" si="55"/>
        <v>901506246.76999569</v>
      </c>
    </row>
    <row r="3528" spans="1:7" ht="21.6">
      <c r="A3528" s="30">
        <v>26</v>
      </c>
      <c r="B3528" s="30" t="s">
        <v>1112</v>
      </c>
      <c r="C3528" s="30" t="s">
        <v>961</v>
      </c>
      <c r="D3528" s="30" t="s">
        <v>292</v>
      </c>
      <c r="E3528" s="31" t="s">
        <v>327</v>
      </c>
      <c r="F3528" s="32">
        <v>31202.55</v>
      </c>
      <c r="G3528" s="33">
        <f t="shared" si="55"/>
        <v>901506246.76999569</v>
      </c>
    </row>
    <row r="3529" spans="1:7" ht="21.6">
      <c r="A3529" s="30">
        <v>26</v>
      </c>
      <c r="B3529" s="30" t="s">
        <v>1112</v>
      </c>
      <c r="C3529" s="30" t="s">
        <v>961</v>
      </c>
      <c r="D3529" s="30" t="s">
        <v>292</v>
      </c>
      <c r="E3529" s="31" t="s">
        <v>327</v>
      </c>
      <c r="F3529" s="32">
        <v>25752.799999999999</v>
      </c>
      <c r="G3529" s="33">
        <f t="shared" si="55"/>
        <v>901506246.76999569</v>
      </c>
    </row>
    <row r="3530" spans="1:7" ht="21.6">
      <c r="A3530" s="30">
        <v>26</v>
      </c>
      <c r="B3530" s="30" t="s">
        <v>1112</v>
      </c>
      <c r="C3530" s="30" t="s">
        <v>961</v>
      </c>
      <c r="D3530" s="30" t="s">
        <v>292</v>
      </c>
      <c r="E3530" s="31" t="s">
        <v>327</v>
      </c>
      <c r="F3530" s="32">
        <v>8087.52</v>
      </c>
      <c r="G3530" s="33">
        <f t="shared" si="55"/>
        <v>901506246.76999569</v>
      </c>
    </row>
    <row r="3531" spans="1:7" ht="21.6">
      <c r="A3531" s="30">
        <v>26</v>
      </c>
      <c r="B3531" s="30" t="s">
        <v>1112</v>
      </c>
      <c r="C3531" s="30" t="s">
        <v>961</v>
      </c>
      <c r="D3531" s="30" t="s">
        <v>292</v>
      </c>
      <c r="E3531" s="31" t="s">
        <v>293</v>
      </c>
      <c r="F3531" s="30">
        <v>16936.259999999998</v>
      </c>
      <c r="G3531" s="33">
        <f t="shared" si="55"/>
        <v>901506246.76999569</v>
      </c>
    </row>
    <row r="3532" spans="1:7" ht="21.6">
      <c r="A3532" s="30">
        <v>45</v>
      </c>
      <c r="B3532" s="30" t="s">
        <v>585</v>
      </c>
      <c r="C3532" s="30" t="s">
        <v>95</v>
      </c>
      <c r="D3532" s="30" t="s">
        <v>292</v>
      </c>
      <c r="E3532" s="31" t="s">
        <v>299</v>
      </c>
      <c r="F3532" s="30">
        <v>2745.7</v>
      </c>
      <c r="G3532" s="33">
        <f t="shared" si="55"/>
        <v>901506246.76999569</v>
      </c>
    </row>
    <row r="3533" spans="1:7" ht="21.6">
      <c r="A3533" s="30">
        <v>46</v>
      </c>
      <c r="B3533" s="30" t="s">
        <v>585</v>
      </c>
      <c r="C3533" s="30" t="s">
        <v>963</v>
      </c>
      <c r="D3533" s="30" t="s">
        <v>292</v>
      </c>
      <c r="E3533" s="31" t="s">
        <v>299</v>
      </c>
      <c r="F3533" s="30">
        <v>78034.05</v>
      </c>
      <c r="G3533" s="33">
        <f t="shared" si="55"/>
        <v>901506246.76999569</v>
      </c>
    </row>
    <row r="3534" spans="1:7" ht="31.8">
      <c r="A3534" s="30">
        <v>42</v>
      </c>
      <c r="B3534" s="30" t="s">
        <v>1113</v>
      </c>
      <c r="C3534" s="30" t="s">
        <v>968</v>
      </c>
      <c r="D3534" s="30" t="s">
        <v>292</v>
      </c>
      <c r="E3534" s="31" t="s">
        <v>655</v>
      </c>
      <c r="F3534" s="30">
        <v>0.01</v>
      </c>
      <c r="G3534" s="33">
        <f t="shared" si="55"/>
        <v>901506246.76999569</v>
      </c>
    </row>
    <row r="3535" spans="1:7" ht="31.8">
      <c r="A3535" s="30">
        <v>42</v>
      </c>
      <c r="B3535" s="30" t="s">
        <v>1113</v>
      </c>
      <c r="C3535" s="30" t="s">
        <v>968</v>
      </c>
      <c r="D3535" s="30" t="s">
        <v>292</v>
      </c>
      <c r="E3535" s="31" t="s">
        <v>655</v>
      </c>
      <c r="F3535" s="30">
        <v>0.06</v>
      </c>
      <c r="G3535" s="33">
        <f t="shared" si="55"/>
        <v>901506246.76999569</v>
      </c>
    </row>
    <row r="3536" spans="1:7">
      <c r="A3536" s="30">
        <v>1000031</v>
      </c>
      <c r="B3536" s="30" t="s">
        <v>1114</v>
      </c>
      <c r="C3536" s="30" t="s">
        <v>971</v>
      </c>
      <c r="D3536" s="30" t="s">
        <v>292</v>
      </c>
      <c r="E3536" s="31" t="s">
        <v>293</v>
      </c>
      <c r="F3536" s="30">
        <v>0.8</v>
      </c>
      <c r="G3536" s="33">
        <f t="shared" si="55"/>
        <v>901506246.76999569</v>
      </c>
    </row>
    <row r="3537" spans="1:7" ht="31.8">
      <c r="A3537" s="30">
        <v>1000037</v>
      </c>
      <c r="B3537" s="30" t="s">
        <v>1115</v>
      </c>
      <c r="C3537" s="30" t="s">
        <v>1116</v>
      </c>
      <c r="D3537" s="30" t="s">
        <v>292</v>
      </c>
      <c r="E3537" s="31" t="s">
        <v>327</v>
      </c>
      <c r="F3537" s="32">
        <v>142.29</v>
      </c>
      <c r="G3537" s="33">
        <f t="shared" si="55"/>
        <v>901506246.76999569</v>
      </c>
    </row>
    <row r="3538" spans="1:7" ht="31.8">
      <c r="A3538" s="30">
        <v>40</v>
      </c>
      <c r="B3538" s="30" t="s">
        <v>590</v>
      </c>
      <c r="C3538" s="30" t="s">
        <v>989</v>
      </c>
      <c r="D3538" s="30" t="s">
        <v>292</v>
      </c>
      <c r="E3538" s="31" t="s">
        <v>413</v>
      </c>
      <c r="F3538" s="32">
        <v>103087.72</v>
      </c>
      <c r="G3538" s="33">
        <f t="shared" si="55"/>
        <v>901506246.76999569</v>
      </c>
    </row>
    <row r="3539" spans="1:7" ht="21.6">
      <c r="A3539" s="30">
        <v>35</v>
      </c>
      <c r="B3539" s="30" t="s">
        <v>590</v>
      </c>
      <c r="C3539" s="30" t="s">
        <v>997</v>
      </c>
      <c r="D3539" s="30" t="s">
        <v>292</v>
      </c>
      <c r="E3539" s="31" t="s">
        <v>413</v>
      </c>
      <c r="F3539" s="32">
        <v>26763.16</v>
      </c>
      <c r="G3539" s="33">
        <f t="shared" si="55"/>
        <v>901506246.76999569</v>
      </c>
    </row>
    <row r="3540" spans="1:7" ht="21.6">
      <c r="A3540" s="30">
        <v>56</v>
      </c>
      <c r="B3540" s="30" t="s">
        <v>590</v>
      </c>
      <c r="C3540" s="30" t="s">
        <v>988</v>
      </c>
      <c r="D3540" s="30" t="s">
        <v>292</v>
      </c>
      <c r="E3540" s="31" t="s">
        <v>413</v>
      </c>
      <c r="F3540" s="30">
        <v>116964.91</v>
      </c>
      <c r="G3540" s="33">
        <f t="shared" si="55"/>
        <v>901506246.76999569</v>
      </c>
    </row>
    <row r="3541" spans="1:7" ht="21.6">
      <c r="A3541" s="30">
        <v>28</v>
      </c>
      <c r="B3541" s="30" t="s">
        <v>590</v>
      </c>
      <c r="C3541" s="30" t="s">
        <v>964</v>
      </c>
      <c r="D3541" s="30" t="s">
        <v>292</v>
      </c>
      <c r="E3541" s="31" t="s">
        <v>413</v>
      </c>
      <c r="F3541" s="32">
        <v>14257.83</v>
      </c>
      <c r="G3541" s="33">
        <f t="shared" si="55"/>
        <v>901506246.76999569</v>
      </c>
    </row>
    <row r="3542" spans="1:7" ht="57.6">
      <c r="A3542" s="30">
        <v>26</v>
      </c>
      <c r="B3542" s="30" t="s">
        <v>590</v>
      </c>
      <c r="C3542" s="30" t="s">
        <v>961</v>
      </c>
      <c r="D3542" s="30" t="s">
        <v>292</v>
      </c>
      <c r="E3542" s="34" t="s">
        <v>413</v>
      </c>
      <c r="F3542" s="32">
        <v>3362.25</v>
      </c>
      <c r="G3542" s="33">
        <f t="shared" si="55"/>
        <v>901506246.76999569</v>
      </c>
    </row>
    <row r="3543" spans="1:7" ht="31.8">
      <c r="A3543" s="30">
        <v>29</v>
      </c>
      <c r="B3543" s="30" t="s">
        <v>1117</v>
      </c>
      <c r="C3543" s="30" t="s">
        <v>967</v>
      </c>
      <c r="D3543" s="30" t="s">
        <v>292</v>
      </c>
      <c r="E3543" s="34" t="s">
        <v>293</v>
      </c>
      <c r="F3543" s="32">
        <v>171085.5</v>
      </c>
      <c r="G3543" s="33">
        <f t="shared" si="55"/>
        <v>901506246.76999569</v>
      </c>
    </row>
    <row r="3544" spans="1:7" ht="31.8">
      <c r="A3544" s="30">
        <v>29</v>
      </c>
      <c r="B3544" s="30" t="s">
        <v>1117</v>
      </c>
      <c r="C3544" s="30" t="s">
        <v>967</v>
      </c>
      <c r="D3544" s="30" t="s">
        <v>292</v>
      </c>
      <c r="E3544" s="31" t="s">
        <v>293</v>
      </c>
      <c r="F3544" s="32">
        <v>-12159.45</v>
      </c>
      <c r="G3544" s="33">
        <f t="shared" si="55"/>
        <v>901506246.76999569</v>
      </c>
    </row>
    <row r="3545" spans="1:7" ht="31.8">
      <c r="A3545" s="30">
        <v>29</v>
      </c>
      <c r="B3545" s="30" t="s">
        <v>1117</v>
      </c>
      <c r="C3545" s="30" t="s">
        <v>967</v>
      </c>
      <c r="D3545" s="30" t="s">
        <v>292</v>
      </c>
      <c r="E3545" s="34" t="s">
        <v>304</v>
      </c>
      <c r="F3545" s="32">
        <v>24.18</v>
      </c>
      <c r="G3545" s="33">
        <f t="shared" si="55"/>
        <v>901506246.76999569</v>
      </c>
    </row>
    <row r="3546" spans="1:7" ht="31.8">
      <c r="A3546" s="30">
        <v>29</v>
      </c>
      <c r="B3546" s="30" t="s">
        <v>1117</v>
      </c>
      <c r="C3546" s="30" t="s">
        <v>967</v>
      </c>
      <c r="D3546" s="30" t="s">
        <v>292</v>
      </c>
      <c r="E3546" s="31" t="s">
        <v>304</v>
      </c>
      <c r="F3546" s="32">
        <v>14.43</v>
      </c>
      <c r="G3546" s="33">
        <f t="shared" si="55"/>
        <v>901506246.76999569</v>
      </c>
    </row>
    <row r="3547" spans="1:7" ht="31.8">
      <c r="A3547" s="30">
        <v>29</v>
      </c>
      <c r="B3547" s="30" t="s">
        <v>1117</v>
      </c>
      <c r="C3547" s="30" t="s">
        <v>967</v>
      </c>
      <c r="D3547" s="30" t="s">
        <v>292</v>
      </c>
      <c r="E3547" s="31" t="s">
        <v>304</v>
      </c>
      <c r="F3547" s="30">
        <v>206.13</v>
      </c>
      <c r="G3547" s="33">
        <f t="shared" si="55"/>
        <v>901506246.76999569</v>
      </c>
    </row>
    <row r="3548" spans="1:7" ht="31.8">
      <c r="A3548" s="30">
        <v>29</v>
      </c>
      <c r="B3548" s="30" t="s">
        <v>1118</v>
      </c>
      <c r="C3548" s="30" t="s">
        <v>967</v>
      </c>
      <c r="D3548" s="30" t="s">
        <v>292</v>
      </c>
      <c r="E3548" s="31" t="s">
        <v>304</v>
      </c>
      <c r="F3548" s="32">
        <v>0.6</v>
      </c>
      <c r="G3548" s="33">
        <f t="shared" si="55"/>
        <v>901506246.76999569</v>
      </c>
    </row>
    <row r="3549" spans="1:7" ht="31.8">
      <c r="A3549" s="30">
        <v>41</v>
      </c>
      <c r="B3549" s="30" t="s">
        <v>592</v>
      </c>
      <c r="C3549" s="30" t="s">
        <v>973</v>
      </c>
      <c r="D3549" s="30" t="s">
        <v>292</v>
      </c>
      <c r="E3549" s="31" t="s">
        <v>327</v>
      </c>
      <c r="F3549" s="32">
        <v>8257.33</v>
      </c>
      <c r="G3549" s="33">
        <f t="shared" si="55"/>
        <v>901506246.76999569</v>
      </c>
    </row>
    <row r="3550" spans="1:7" ht="31.8">
      <c r="A3550" s="30">
        <v>41</v>
      </c>
      <c r="B3550" s="30" t="s">
        <v>592</v>
      </c>
      <c r="C3550" s="30" t="s">
        <v>973</v>
      </c>
      <c r="D3550" s="30" t="s">
        <v>292</v>
      </c>
      <c r="E3550" s="31" t="s">
        <v>327</v>
      </c>
      <c r="F3550" s="32">
        <v>61004.56</v>
      </c>
      <c r="G3550" s="33">
        <f t="shared" si="55"/>
        <v>901506246.76999569</v>
      </c>
    </row>
    <row r="3551" spans="1:7" ht="31.8">
      <c r="A3551" s="30">
        <v>41</v>
      </c>
      <c r="B3551" s="30" t="s">
        <v>1119</v>
      </c>
      <c r="C3551" s="30" t="s">
        <v>973</v>
      </c>
      <c r="D3551" s="30" t="s">
        <v>292</v>
      </c>
      <c r="E3551" s="31" t="s">
        <v>299</v>
      </c>
      <c r="F3551" s="30">
        <v>23768.880000000001</v>
      </c>
      <c r="G3551" s="33">
        <f t="shared" si="55"/>
        <v>901506246.76999569</v>
      </c>
    </row>
    <row r="3552" spans="1:7" ht="21.6">
      <c r="A3552" s="30">
        <v>26</v>
      </c>
      <c r="B3552" s="30" t="s">
        <v>308</v>
      </c>
      <c r="C3552" s="30" t="s">
        <v>961</v>
      </c>
      <c r="D3552" s="30" t="s">
        <v>292</v>
      </c>
      <c r="E3552" s="31" t="s">
        <v>302</v>
      </c>
      <c r="F3552" s="32">
        <v>1</v>
      </c>
      <c r="G3552" s="33">
        <f t="shared" si="55"/>
        <v>901506246.76999569</v>
      </c>
    </row>
    <row r="3553" spans="1:7" ht="31.8">
      <c r="A3553" s="30">
        <v>33</v>
      </c>
      <c r="B3553" s="30" t="s">
        <v>308</v>
      </c>
      <c r="C3553" s="30" t="s">
        <v>992</v>
      </c>
      <c r="D3553" s="30" t="s">
        <v>292</v>
      </c>
      <c r="E3553" s="31" t="s">
        <v>302</v>
      </c>
      <c r="F3553" s="30">
        <v>1017</v>
      </c>
      <c r="G3553" s="33">
        <f t="shared" si="55"/>
        <v>901506246.76999569</v>
      </c>
    </row>
    <row r="3554" spans="1:7" ht="31.8">
      <c r="A3554" s="30">
        <v>76</v>
      </c>
      <c r="B3554" s="30" t="s">
        <v>308</v>
      </c>
      <c r="C3554" s="30" t="s">
        <v>993</v>
      </c>
      <c r="D3554" s="30" t="s">
        <v>292</v>
      </c>
      <c r="E3554" s="31" t="s">
        <v>302</v>
      </c>
      <c r="F3554" s="32">
        <v>68720.850000000006</v>
      </c>
      <c r="G3554" s="33">
        <f t="shared" si="55"/>
        <v>901506246.76999569</v>
      </c>
    </row>
    <row r="3555" spans="1:7" ht="31.8">
      <c r="A3555" s="30">
        <v>29</v>
      </c>
      <c r="B3555" s="30" t="s">
        <v>308</v>
      </c>
      <c r="C3555" s="30" t="s">
        <v>967</v>
      </c>
      <c r="D3555" s="30" t="s">
        <v>292</v>
      </c>
      <c r="E3555" s="31" t="s">
        <v>302</v>
      </c>
      <c r="F3555" s="32">
        <v>27357.87</v>
      </c>
      <c r="G3555" s="33">
        <f t="shared" si="55"/>
        <v>901506246.76999569</v>
      </c>
    </row>
    <row r="3556" spans="1:7" ht="31.8">
      <c r="A3556" s="30">
        <v>27</v>
      </c>
      <c r="B3556" s="30" t="s">
        <v>308</v>
      </c>
      <c r="C3556" s="30" t="s">
        <v>962</v>
      </c>
      <c r="D3556" s="30" t="s">
        <v>292</v>
      </c>
      <c r="E3556" s="31" t="s">
        <v>302</v>
      </c>
      <c r="F3556" s="30">
        <v>18502.189999999999</v>
      </c>
      <c r="G3556" s="33">
        <f t="shared" si="55"/>
        <v>901506246.76999569</v>
      </c>
    </row>
    <row r="3557" spans="1:7" ht="31.8">
      <c r="A3557" s="30">
        <v>29</v>
      </c>
      <c r="B3557" s="30" t="s">
        <v>1120</v>
      </c>
      <c r="C3557" s="30" t="s">
        <v>967</v>
      </c>
      <c r="D3557" s="30" t="s">
        <v>292</v>
      </c>
      <c r="E3557" s="31" t="s">
        <v>304</v>
      </c>
      <c r="F3557" s="30">
        <v>0.01</v>
      </c>
      <c r="G3557" s="33">
        <f t="shared" si="55"/>
        <v>901506246.76999569</v>
      </c>
    </row>
    <row r="3558" spans="1:7" ht="31.8">
      <c r="A3558" s="30">
        <v>29</v>
      </c>
      <c r="B3558" s="30" t="s">
        <v>1120</v>
      </c>
      <c r="C3558" s="30" t="s">
        <v>967</v>
      </c>
      <c r="D3558" s="30" t="s">
        <v>292</v>
      </c>
      <c r="E3558" s="34" t="s">
        <v>293</v>
      </c>
      <c r="F3558" s="32">
        <v>0.5</v>
      </c>
      <c r="G3558" s="33">
        <f t="shared" si="55"/>
        <v>901506246.76999569</v>
      </c>
    </row>
    <row r="3559" spans="1:7" ht="31.8">
      <c r="A3559" s="30">
        <v>29</v>
      </c>
      <c r="B3559" s="30" t="s">
        <v>1120</v>
      </c>
      <c r="C3559" s="30" t="s">
        <v>967</v>
      </c>
      <c r="D3559" s="30" t="s">
        <v>292</v>
      </c>
      <c r="E3559" s="31" t="s">
        <v>304</v>
      </c>
      <c r="F3559" s="30">
        <v>6.21</v>
      </c>
      <c r="G3559" s="33">
        <f t="shared" si="55"/>
        <v>901506246.76999569</v>
      </c>
    </row>
    <row r="3560" spans="1:7" ht="31.8">
      <c r="A3560" s="30">
        <v>29</v>
      </c>
      <c r="B3560" s="30" t="s">
        <v>1120</v>
      </c>
      <c r="C3560" s="30" t="s">
        <v>967</v>
      </c>
      <c r="D3560" s="30" t="s">
        <v>292</v>
      </c>
      <c r="E3560" s="31" t="s">
        <v>299</v>
      </c>
      <c r="F3560" s="30">
        <v>90.57</v>
      </c>
      <c r="G3560" s="33">
        <f t="shared" si="55"/>
        <v>901506246.76999569</v>
      </c>
    </row>
    <row r="3561" spans="1:7" ht="31.8">
      <c r="A3561" s="30">
        <v>29</v>
      </c>
      <c r="B3561" s="30" t="s">
        <v>1120</v>
      </c>
      <c r="C3561" s="30" t="s">
        <v>967</v>
      </c>
      <c r="D3561" s="30" t="s">
        <v>292</v>
      </c>
      <c r="E3561" s="31" t="s">
        <v>304</v>
      </c>
      <c r="F3561" s="30">
        <v>39.58</v>
      </c>
      <c r="G3561" s="33">
        <f t="shared" si="55"/>
        <v>901506246.76999569</v>
      </c>
    </row>
    <row r="3562" spans="1:7" ht="31.8">
      <c r="A3562" s="30">
        <v>29</v>
      </c>
      <c r="B3562" s="30" t="s">
        <v>1120</v>
      </c>
      <c r="C3562" s="30" t="s">
        <v>967</v>
      </c>
      <c r="D3562" s="30" t="s">
        <v>292</v>
      </c>
      <c r="E3562" s="31" t="s">
        <v>299</v>
      </c>
      <c r="F3562" s="30">
        <v>5042.6099999999997</v>
      </c>
      <c r="G3562" s="33">
        <f t="shared" si="55"/>
        <v>901506246.76999569</v>
      </c>
    </row>
    <row r="3563" spans="1:7" ht="31.8">
      <c r="A3563" s="30">
        <v>29</v>
      </c>
      <c r="B3563" s="30" t="s">
        <v>596</v>
      </c>
      <c r="C3563" s="30" t="s">
        <v>967</v>
      </c>
      <c r="D3563" s="30" t="s">
        <v>292</v>
      </c>
      <c r="E3563" s="31" t="s">
        <v>293</v>
      </c>
      <c r="F3563" s="30">
        <v>0.02</v>
      </c>
      <c r="G3563" s="33">
        <f t="shared" si="55"/>
        <v>901506246.76999569</v>
      </c>
    </row>
    <row r="3564" spans="1:7" ht="62.4">
      <c r="A3564" s="30">
        <v>26</v>
      </c>
      <c r="B3564" s="30" t="s">
        <v>597</v>
      </c>
      <c r="C3564" s="30" t="s">
        <v>961</v>
      </c>
      <c r="D3564" s="30" t="s">
        <v>292</v>
      </c>
      <c r="E3564" s="31" t="s">
        <v>302</v>
      </c>
      <c r="F3564" s="32">
        <v>65265</v>
      </c>
      <c r="G3564" s="33">
        <f t="shared" si="55"/>
        <v>901506246.76999569</v>
      </c>
    </row>
    <row r="3565" spans="1:7" ht="62.4">
      <c r="A3565" s="30">
        <v>38</v>
      </c>
      <c r="B3565" s="30" t="s">
        <v>597</v>
      </c>
      <c r="C3565" s="30" t="s">
        <v>40</v>
      </c>
      <c r="D3565" s="30" t="s">
        <v>292</v>
      </c>
      <c r="E3565" s="31" t="s">
        <v>302</v>
      </c>
      <c r="F3565" s="30">
        <v>45774.65</v>
      </c>
      <c r="G3565" s="33">
        <f t="shared" si="55"/>
        <v>901506246.76999569</v>
      </c>
    </row>
    <row r="3566" spans="1:7" ht="62.4">
      <c r="A3566" s="30">
        <v>26</v>
      </c>
      <c r="B3566" s="30" t="s">
        <v>597</v>
      </c>
      <c r="C3566" s="30" t="s">
        <v>961</v>
      </c>
      <c r="D3566" s="30" t="s">
        <v>292</v>
      </c>
      <c r="E3566" s="31" t="s">
        <v>302</v>
      </c>
      <c r="F3566" s="30">
        <v>19038</v>
      </c>
      <c r="G3566" s="33">
        <f t="shared" si="55"/>
        <v>901506246.76999569</v>
      </c>
    </row>
    <row r="3567" spans="1:7" ht="62.4">
      <c r="A3567" s="30">
        <v>27</v>
      </c>
      <c r="B3567" s="30" t="s">
        <v>597</v>
      </c>
      <c r="C3567" s="30" t="s">
        <v>962</v>
      </c>
      <c r="D3567" s="30" t="s">
        <v>292</v>
      </c>
      <c r="E3567" s="34" t="s">
        <v>302</v>
      </c>
      <c r="F3567" s="32">
        <v>350</v>
      </c>
      <c r="G3567" s="33">
        <f t="shared" si="55"/>
        <v>901506246.76999569</v>
      </c>
    </row>
    <row r="3568" spans="1:7" ht="62.4">
      <c r="A3568" s="30">
        <v>40</v>
      </c>
      <c r="B3568" s="30" t="s">
        <v>597</v>
      </c>
      <c r="C3568" s="30" t="s">
        <v>989</v>
      </c>
      <c r="D3568" s="30" t="s">
        <v>292</v>
      </c>
      <c r="E3568" s="34" t="s">
        <v>302</v>
      </c>
      <c r="F3568" s="32">
        <v>15821.26</v>
      </c>
      <c r="G3568" s="33">
        <f t="shared" si="55"/>
        <v>901506246.76999569</v>
      </c>
    </row>
    <row r="3569" spans="1:7" ht="62.4">
      <c r="A3569" s="30">
        <v>26</v>
      </c>
      <c r="B3569" s="30" t="s">
        <v>597</v>
      </c>
      <c r="C3569" s="30" t="s">
        <v>961</v>
      </c>
      <c r="D3569" s="30" t="s">
        <v>292</v>
      </c>
      <c r="E3569" s="31" t="s">
        <v>302</v>
      </c>
      <c r="F3569" s="30">
        <v>15390</v>
      </c>
      <c r="G3569" s="33">
        <f t="shared" si="55"/>
        <v>901506246.76999569</v>
      </c>
    </row>
    <row r="3570" spans="1:7" ht="62.4">
      <c r="A3570" s="30">
        <v>35</v>
      </c>
      <c r="B3570" s="30" t="s">
        <v>597</v>
      </c>
      <c r="C3570" s="30" t="s">
        <v>997</v>
      </c>
      <c r="D3570" s="30" t="s">
        <v>292</v>
      </c>
      <c r="E3570" s="31" t="s">
        <v>302</v>
      </c>
      <c r="F3570" s="32">
        <v>19826.88</v>
      </c>
      <c r="G3570" s="33">
        <f t="shared" si="55"/>
        <v>901506246.76999569</v>
      </c>
    </row>
    <row r="3571" spans="1:7" ht="62.4">
      <c r="A3571" s="30">
        <v>56</v>
      </c>
      <c r="B3571" s="30" t="s">
        <v>597</v>
      </c>
      <c r="C3571" s="30" t="s">
        <v>988</v>
      </c>
      <c r="D3571" s="30" t="s">
        <v>292</v>
      </c>
      <c r="E3571" s="31" t="s">
        <v>302</v>
      </c>
      <c r="F3571" s="32">
        <v>2598.29</v>
      </c>
      <c r="G3571" s="33">
        <f t="shared" si="55"/>
        <v>901506246.76999569</v>
      </c>
    </row>
    <row r="3572" spans="1:7" ht="62.4">
      <c r="A3572" s="30">
        <v>26</v>
      </c>
      <c r="B3572" s="30" t="s">
        <v>597</v>
      </c>
      <c r="C3572" s="30" t="s">
        <v>961</v>
      </c>
      <c r="D3572" s="30" t="s">
        <v>292</v>
      </c>
      <c r="E3572" s="31" t="s">
        <v>302</v>
      </c>
      <c r="F3572" s="32">
        <v>40755</v>
      </c>
      <c r="G3572" s="33">
        <f t="shared" si="55"/>
        <v>901506246.76999569</v>
      </c>
    </row>
    <row r="3573" spans="1:7" ht="62.4">
      <c r="A3573" s="30">
        <v>38</v>
      </c>
      <c r="B3573" s="30" t="s">
        <v>597</v>
      </c>
      <c r="C3573" s="30" t="s">
        <v>40</v>
      </c>
      <c r="D3573" s="30" t="s">
        <v>292</v>
      </c>
      <c r="E3573" s="31" t="s">
        <v>302</v>
      </c>
      <c r="F3573" s="32">
        <v>997.5</v>
      </c>
      <c r="G3573" s="33">
        <f t="shared" si="55"/>
        <v>901506246.76999569</v>
      </c>
    </row>
    <row r="3574" spans="1:7" ht="62.4">
      <c r="A3574" s="30">
        <v>27</v>
      </c>
      <c r="B3574" s="30" t="s">
        <v>597</v>
      </c>
      <c r="C3574" s="30" t="s">
        <v>962</v>
      </c>
      <c r="D3574" s="30" t="s">
        <v>292</v>
      </c>
      <c r="E3574" s="31" t="s">
        <v>302</v>
      </c>
      <c r="F3574" s="32">
        <v>26926.799999999999</v>
      </c>
      <c r="G3574" s="33">
        <f t="shared" si="55"/>
        <v>901506246.76999569</v>
      </c>
    </row>
    <row r="3575" spans="1:7" ht="62.4">
      <c r="A3575" s="30">
        <v>28</v>
      </c>
      <c r="B3575" s="30" t="s">
        <v>597</v>
      </c>
      <c r="C3575" s="30" t="s">
        <v>964</v>
      </c>
      <c r="D3575" s="30" t="s">
        <v>292</v>
      </c>
      <c r="E3575" s="31" t="s">
        <v>302</v>
      </c>
      <c r="F3575" s="32">
        <v>21973.5</v>
      </c>
      <c r="G3575" s="33">
        <f t="shared" si="55"/>
        <v>901506246.76999569</v>
      </c>
    </row>
    <row r="3576" spans="1:7" ht="31.8">
      <c r="A3576" s="30">
        <v>26</v>
      </c>
      <c r="B3576" s="30" t="s">
        <v>601</v>
      </c>
      <c r="C3576" s="30" t="s">
        <v>961</v>
      </c>
      <c r="D3576" s="30" t="s">
        <v>292</v>
      </c>
      <c r="E3576" s="31" t="s">
        <v>299</v>
      </c>
      <c r="F3576" s="32">
        <v>172208</v>
      </c>
      <c r="G3576" s="33">
        <f t="shared" si="55"/>
        <v>901506246.76999569</v>
      </c>
    </row>
    <row r="3577" spans="1:7" ht="31.8">
      <c r="A3577" s="30">
        <v>26</v>
      </c>
      <c r="B3577" s="30" t="s">
        <v>601</v>
      </c>
      <c r="C3577" s="30" t="s">
        <v>961</v>
      </c>
      <c r="D3577" s="30" t="s">
        <v>292</v>
      </c>
      <c r="E3577" s="31" t="s">
        <v>299</v>
      </c>
      <c r="F3577" s="30">
        <v>824105.34</v>
      </c>
      <c r="G3577" s="33">
        <f t="shared" si="55"/>
        <v>901506246.76999569</v>
      </c>
    </row>
    <row r="3578" spans="1:7" ht="31.8">
      <c r="A3578" s="30">
        <v>26</v>
      </c>
      <c r="B3578" s="30" t="s">
        <v>601</v>
      </c>
      <c r="C3578" s="30" t="s">
        <v>961</v>
      </c>
      <c r="D3578" s="30" t="s">
        <v>292</v>
      </c>
      <c r="E3578" s="31" t="s">
        <v>327</v>
      </c>
      <c r="F3578" s="30">
        <v>19015.2</v>
      </c>
      <c r="G3578" s="33">
        <f t="shared" si="55"/>
        <v>901506246.76999569</v>
      </c>
    </row>
    <row r="3579" spans="1:7" ht="21.6">
      <c r="A3579" s="30">
        <v>26</v>
      </c>
      <c r="B3579" s="30" t="s">
        <v>1121</v>
      </c>
      <c r="C3579" s="30" t="s">
        <v>961</v>
      </c>
      <c r="D3579" s="30" t="s">
        <v>292</v>
      </c>
      <c r="E3579" s="31" t="s">
        <v>302</v>
      </c>
      <c r="F3579" s="32">
        <v>0</v>
      </c>
      <c r="G3579" s="33">
        <f t="shared" si="55"/>
        <v>901506246.76999569</v>
      </c>
    </row>
    <row r="3580" spans="1:7" ht="21.6">
      <c r="A3580" s="30">
        <v>26</v>
      </c>
      <c r="B3580" s="30" t="s">
        <v>1121</v>
      </c>
      <c r="C3580" s="30" t="s">
        <v>961</v>
      </c>
      <c r="D3580" s="30" t="s">
        <v>292</v>
      </c>
      <c r="E3580" s="31" t="s">
        <v>302</v>
      </c>
      <c r="F3580" s="32">
        <v>0</v>
      </c>
      <c r="G3580" s="33">
        <f t="shared" si="55"/>
        <v>901506246.76999569</v>
      </c>
    </row>
    <row r="3581" spans="1:7" ht="21.6">
      <c r="A3581" s="30">
        <v>26</v>
      </c>
      <c r="B3581" s="30" t="s">
        <v>1121</v>
      </c>
      <c r="C3581" s="30" t="s">
        <v>961</v>
      </c>
      <c r="D3581" s="30" t="s">
        <v>292</v>
      </c>
      <c r="E3581" s="31" t="s">
        <v>302</v>
      </c>
      <c r="F3581" s="32">
        <v>0</v>
      </c>
      <c r="G3581" s="33">
        <f t="shared" si="55"/>
        <v>901506246.76999569</v>
      </c>
    </row>
    <row r="3582" spans="1:7" ht="31.8">
      <c r="A3582" s="30">
        <v>29</v>
      </c>
      <c r="B3582" s="30" t="s">
        <v>1121</v>
      </c>
      <c r="C3582" s="30" t="s">
        <v>967</v>
      </c>
      <c r="D3582" s="30" t="s">
        <v>292</v>
      </c>
      <c r="E3582" s="31" t="s">
        <v>302</v>
      </c>
      <c r="F3582" s="32">
        <v>0</v>
      </c>
      <c r="G3582" s="33">
        <f t="shared" si="55"/>
        <v>901506246.76999569</v>
      </c>
    </row>
    <row r="3583" spans="1:7" ht="21.6">
      <c r="A3583" s="30">
        <v>26</v>
      </c>
      <c r="B3583" s="30" t="s">
        <v>1122</v>
      </c>
      <c r="C3583" s="30" t="s">
        <v>961</v>
      </c>
      <c r="D3583" s="30" t="s">
        <v>292</v>
      </c>
      <c r="E3583" s="31" t="s">
        <v>299</v>
      </c>
      <c r="F3583" s="30">
        <v>5086.29</v>
      </c>
      <c r="G3583" s="33">
        <f t="shared" si="55"/>
        <v>901506246.76999569</v>
      </c>
    </row>
    <row r="3584" spans="1:7" ht="21.6">
      <c r="A3584" s="30">
        <v>26</v>
      </c>
      <c r="B3584" s="30" t="s">
        <v>1122</v>
      </c>
      <c r="C3584" s="30" t="s">
        <v>961</v>
      </c>
      <c r="D3584" s="30" t="s">
        <v>292</v>
      </c>
      <c r="E3584" s="31" t="s">
        <v>299</v>
      </c>
      <c r="F3584" s="30">
        <v>239487.3</v>
      </c>
      <c r="G3584" s="33">
        <f t="shared" si="55"/>
        <v>901506246.76999569</v>
      </c>
    </row>
    <row r="3585" spans="1:7" ht="31.8">
      <c r="A3585" s="30">
        <v>29</v>
      </c>
      <c r="B3585" s="30" t="s">
        <v>1123</v>
      </c>
      <c r="C3585" s="30" t="s">
        <v>967</v>
      </c>
      <c r="D3585" s="30" t="s">
        <v>292</v>
      </c>
      <c r="E3585" s="31" t="s">
        <v>293</v>
      </c>
      <c r="F3585" s="32">
        <v>0</v>
      </c>
      <c r="G3585" s="33">
        <f t="shared" si="55"/>
        <v>901506246.76999569</v>
      </c>
    </row>
    <row r="3586" spans="1:7" ht="31.8">
      <c r="A3586" s="30">
        <v>29</v>
      </c>
      <c r="B3586" s="30" t="s">
        <v>1123</v>
      </c>
      <c r="C3586" s="30" t="s">
        <v>967</v>
      </c>
      <c r="D3586" s="30" t="s">
        <v>292</v>
      </c>
      <c r="E3586" s="31" t="s">
        <v>293</v>
      </c>
      <c r="F3586" s="30">
        <v>1158078.45</v>
      </c>
      <c r="G3586" s="33">
        <f t="shared" si="55"/>
        <v>901506246.76999569</v>
      </c>
    </row>
    <row r="3587" spans="1:7" ht="31.8">
      <c r="A3587" s="30">
        <v>29</v>
      </c>
      <c r="B3587" s="30" t="s">
        <v>1123</v>
      </c>
      <c r="C3587" s="30" t="s">
        <v>967</v>
      </c>
      <c r="D3587" s="30" t="s">
        <v>292</v>
      </c>
      <c r="E3587" s="31" t="s">
        <v>293</v>
      </c>
      <c r="F3587" s="30">
        <v>1069.1600000000001</v>
      </c>
      <c r="G3587" s="33">
        <f t="shared" ref="G3587:G3650" si="56">SUM($F$2:$F$100000)</f>
        <v>901506246.76999569</v>
      </c>
    </row>
    <row r="3588" spans="1:7" ht="21.6">
      <c r="A3588" s="30">
        <v>26</v>
      </c>
      <c r="B3588" s="30" t="s">
        <v>1123</v>
      </c>
      <c r="C3588" s="30" t="s">
        <v>961</v>
      </c>
      <c r="D3588" s="30" t="s">
        <v>292</v>
      </c>
      <c r="E3588" s="31" t="s">
        <v>293</v>
      </c>
      <c r="F3588" s="30">
        <v>896180.57</v>
      </c>
      <c r="G3588" s="33">
        <f t="shared" si="56"/>
        <v>901506246.76999569</v>
      </c>
    </row>
    <row r="3589" spans="1:7" ht="52.2">
      <c r="A3589" s="30">
        <v>26</v>
      </c>
      <c r="B3589" s="30" t="s">
        <v>1124</v>
      </c>
      <c r="C3589" s="30" t="s">
        <v>961</v>
      </c>
      <c r="D3589" s="30" t="s">
        <v>292</v>
      </c>
      <c r="E3589" s="31" t="s">
        <v>302</v>
      </c>
      <c r="F3589" s="30">
        <v>0</v>
      </c>
      <c r="G3589" s="33">
        <f t="shared" si="56"/>
        <v>901506246.76999569</v>
      </c>
    </row>
    <row r="3590" spans="1:7" ht="52.2">
      <c r="A3590" s="30">
        <v>26</v>
      </c>
      <c r="B3590" s="30" t="s">
        <v>1124</v>
      </c>
      <c r="C3590" s="30" t="s">
        <v>961</v>
      </c>
      <c r="D3590" s="30" t="s">
        <v>292</v>
      </c>
      <c r="E3590" s="31" t="s">
        <v>302</v>
      </c>
      <c r="F3590" s="32">
        <v>0</v>
      </c>
      <c r="G3590" s="33">
        <f t="shared" si="56"/>
        <v>901506246.76999569</v>
      </c>
    </row>
    <row r="3591" spans="1:7" ht="52.2">
      <c r="A3591" s="30">
        <v>42</v>
      </c>
      <c r="B3591" s="30" t="s">
        <v>1124</v>
      </c>
      <c r="C3591" s="30" t="s">
        <v>968</v>
      </c>
      <c r="D3591" s="30" t="s">
        <v>292</v>
      </c>
      <c r="E3591" s="31" t="s">
        <v>302</v>
      </c>
      <c r="F3591" s="32">
        <v>0</v>
      </c>
      <c r="G3591" s="33">
        <f t="shared" si="56"/>
        <v>901506246.76999569</v>
      </c>
    </row>
    <row r="3592" spans="1:7" ht="52.2">
      <c r="A3592" s="30">
        <v>26</v>
      </c>
      <c r="B3592" s="30" t="s">
        <v>1124</v>
      </c>
      <c r="C3592" s="30" t="s">
        <v>961</v>
      </c>
      <c r="D3592" s="30" t="s">
        <v>292</v>
      </c>
      <c r="E3592" s="31" t="s">
        <v>302</v>
      </c>
      <c r="F3592" s="32">
        <v>0</v>
      </c>
      <c r="G3592" s="33">
        <f t="shared" si="56"/>
        <v>901506246.76999569</v>
      </c>
    </row>
    <row r="3593" spans="1:7" ht="42">
      <c r="A3593" s="30">
        <v>29</v>
      </c>
      <c r="B3593" s="30" t="s">
        <v>1125</v>
      </c>
      <c r="C3593" s="30" t="s">
        <v>967</v>
      </c>
      <c r="D3593" s="30" t="s">
        <v>292</v>
      </c>
      <c r="E3593" s="31" t="s">
        <v>304</v>
      </c>
      <c r="F3593" s="32">
        <v>0.75</v>
      </c>
      <c r="G3593" s="33">
        <f t="shared" si="56"/>
        <v>901506246.76999569</v>
      </c>
    </row>
    <row r="3594" spans="1:7" ht="42">
      <c r="A3594" s="30">
        <v>29</v>
      </c>
      <c r="B3594" s="30" t="s">
        <v>1125</v>
      </c>
      <c r="C3594" s="30" t="s">
        <v>967</v>
      </c>
      <c r="D3594" s="30" t="s">
        <v>292</v>
      </c>
      <c r="E3594" s="31" t="s">
        <v>304</v>
      </c>
      <c r="F3594" s="32">
        <v>0.5</v>
      </c>
      <c r="G3594" s="33">
        <f t="shared" si="56"/>
        <v>901506246.76999569</v>
      </c>
    </row>
    <row r="3595" spans="1:7" ht="31.8">
      <c r="A3595" s="30">
        <v>29</v>
      </c>
      <c r="B3595" s="30" t="s">
        <v>1126</v>
      </c>
      <c r="C3595" s="30" t="s">
        <v>967</v>
      </c>
      <c r="D3595" s="30" t="s">
        <v>292</v>
      </c>
      <c r="E3595" s="31" t="s">
        <v>293</v>
      </c>
      <c r="F3595" s="30">
        <v>446</v>
      </c>
      <c r="G3595" s="33">
        <f t="shared" si="56"/>
        <v>901506246.76999569</v>
      </c>
    </row>
    <row r="3596" spans="1:7" ht="31.8">
      <c r="A3596" s="30">
        <v>29</v>
      </c>
      <c r="B3596" s="30" t="s">
        <v>1126</v>
      </c>
      <c r="C3596" s="30" t="s">
        <v>967</v>
      </c>
      <c r="D3596" s="30" t="s">
        <v>292</v>
      </c>
      <c r="E3596" s="31" t="s">
        <v>327</v>
      </c>
      <c r="F3596" s="30">
        <v>73892.800000000003</v>
      </c>
      <c r="G3596" s="33">
        <f t="shared" si="56"/>
        <v>901506246.76999569</v>
      </c>
    </row>
    <row r="3597" spans="1:7" ht="42">
      <c r="A3597" s="30">
        <v>29</v>
      </c>
      <c r="B3597" s="30" t="s">
        <v>1127</v>
      </c>
      <c r="C3597" s="30" t="s">
        <v>967</v>
      </c>
      <c r="D3597" s="30" t="s">
        <v>292</v>
      </c>
      <c r="E3597" s="31" t="s">
        <v>327</v>
      </c>
      <c r="F3597" s="32">
        <v>19091.09</v>
      </c>
      <c r="G3597" s="33">
        <f t="shared" si="56"/>
        <v>901506246.76999569</v>
      </c>
    </row>
    <row r="3598" spans="1:7" ht="21.6">
      <c r="A3598" s="30">
        <v>26</v>
      </c>
      <c r="B3598" s="30" t="s">
        <v>604</v>
      </c>
      <c r="C3598" s="30" t="s">
        <v>961</v>
      </c>
      <c r="D3598" s="30" t="s">
        <v>292</v>
      </c>
      <c r="E3598" s="31" t="s">
        <v>302</v>
      </c>
      <c r="F3598" s="32">
        <v>0</v>
      </c>
      <c r="G3598" s="33">
        <f t="shared" si="56"/>
        <v>901506246.76999569</v>
      </c>
    </row>
    <row r="3599" spans="1:7" ht="21.6">
      <c r="A3599" s="30">
        <v>26</v>
      </c>
      <c r="B3599" s="30" t="s">
        <v>604</v>
      </c>
      <c r="C3599" s="30" t="s">
        <v>961</v>
      </c>
      <c r="D3599" s="30" t="s">
        <v>292</v>
      </c>
      <c r="E3599" s="31" t="s">
        <v>302</v>
      </c>
      <c r="F3599" s="32">
        <v>0</v>
      </c>
      <c r="G3599" s="33">
        <f t="shared" si="56"/>
        <v>901506246.76999569</v>
      </c>
    </row>
    <row r="3600" spans="1:7" ht="21.6">
      <c r="A3600" s="30">
        <v>26</v>
      </c>
      <c r="B3600" s="30" t="s">
        <v>604</v>
      </c>
      <c r="C3600" s="30" t="s">
        <v>961</v>
      </c>
      <c r="D3600" s="30" t="s">
        <v>292</v>
      </c>
      <c r="E3600" s="31" t="s">
        <v>302</v>
      </c>
      <c r="F3600" s="32">
        <v>0</v>
      </c>
      <c r="G3600" s="33">
        <f t="shared" si="56"/>
        <v>901506246.76999569</v>
      </c>
    </row>
    <row r="3601" spans="1:7" ht="28.8">
      <c r="A3601" s="30">
        <v>26</v>
      </c>
      <c r="B3601" s="30" t="s">
        <v>604</v>
      </c>
      <c r="C3601" s="30" t="s">
        <v>961</v>
      </c>
      <c r="D3601" s="30" t="s">
        <v>292</v>
      </c>
      <c r="E3601" s="34" t="s">
        <v>302</v>
      </c>
      <c r="F3601" s="32">
        <v>0</v>
      </c>
      <c r="G3601" s="33">
        <f t="shared" si="56"/>
        <v>901506246.76999569</v>
      </c>
    </row>
    <row r="3602" spans="1:7" ht="31.8">
      <c r="A3602" s="30">
        <v>29</v>
      </c>
      <c r="B3602" s="30" t="s">
        <v>604</v>
      </c>
      <c r="C3602" s="30" t="s">
        <v>967</v>
      </c>
      <c r="D3602" s="30" t="s">
        <v>292</v>
      </c>
      <c r="E3602" s="34" t="s">
        <v>302</v>
      </c>
      <c r="F3602" s="32">
        <v>0</v>
      </c>
      <c r="G3602" s="33">
        <f t="shared" si="56"/>
        <v>901506246.76999569</v>
      </c>
    </row>
    <row r="3603" spans="1:7" ht="28.8">
      <c r="A3603" s="30">
        <v>26</v>
      </c>
      <c r="B3603" s="30" t="s">
        <v>604</v>
      </c>
      <c r="C3603" s="30" t="s">
        <v>961</v>
      </c>
      <c r="D3603" s="30" t="s">
        <v>292</v>
      </c>
      <c r="E3603" s="34" t="s">
        <v>302</v>
      </c>
      <c r="F3603" s="32">
        <v>0</v>
      </c>
      <c r="G3603" s="33">
        <f t="shared" si="56"/>
        <v>901506246.76999569</v>
      </c>
    </row>
    <row r="3604" spans="1:7" ht="28.8">
      <c r="A3604" s="30">
        <v>26</v>
      </c>
      <c r="B3604" s="30" t="s">
        <v>604</v>
      </c>
      <c r="C3604" s="30" t="s">
        <v>961</v>
      </c>
      <c r="D3604" s="30" t="s">
        <v>292</v>
      </c>
      <c r="E3604" s="34" t="s">
        <v>302</v>
      </c>
      <c r="F3604" s="30">
        <v>0</v>
      </c>
      <c r="G3604" s="33">
        <f t="shared" si="56"/>
        <v>901506246.76999569</v>
      </c>
    </row>
    <row r="3605" spans="1:7" ht="21.6">
      <c r="A3605" s="30">
        <v>28</v>
      </c>
      <c r="B3605" s="30" t="s">
        <v>604</v>
      </c>
      <c r="C3605" s="30" t="s">
        <v>964</v>
      </c>
      <c r="D3605" s="30" t="s">
        <v>292</v>
      </c>
      <c r="E3605" s="31" t="s">
        <v>302</v>
      </c>
      <c r="F3605" s="32">
        <v>0</v>
      </c>
      <c r="G3605" s="33">
        <f t="shared" si="56"/>
        <v>901506246.76999569</v>
      </c>
    </row>
    <row r="3606" spans="1:7" ht="21.6">
      <c r="A3606" s="30">
        <v>28</v>
      </c>
      <c r="B3606" s="30" t="s">
        <v>604</v>
      </c>
      <c r="C3606" s="30" t="s">
        <v>964</v>
      </c>
      <c r="D3606" s="30" t="s">
        <v>292</v>
      </c>
      <c r="E3606" s="31" t="s">
        <v>302</v>
      </c>
      <c r="F3606" s="32">
        <v>506609.56</v>
      </c>
      <c r="G3606" s="33">
        <f t="shared" si="56"/>
        <v>901506246.76999569</v>
      </c>
    </row>
    <row r="3607" spans="1:7" ht="31.8">
      <c r="A3607" s="30">
        <v>42</v>
      </c>
      <c r="B3607" s="30" t="s">
        <v>1128</v>
      </c>
      <c r="C3607" s="30" t="s">
        <v>968</v>
      </c>
      <c r="D3607" s="30" t="s">
        <v>292</v>
      </c>
      <c r="E3607" s="31" t="s">
        <v>299</v>
      </c>
      <c r="F3607" s="32">
        <v>0</v>
      </c>
      <c r="G3607" s="33">
        <f t="shared" si="56"/>
        <v>901506246.76999569</v>
      </c>
    </row>
    <row r="3608" spans="1:7" ht="31.8">
      <c r="A3608" s="30">
        <v>43</v>
      </c>
      <c r="B3608" s="30" t="s">
        <v>1129</v>
      </c>
      <c r="C3608" s="30" t="s">
        <v>960</v>
      </c>
      <c r="D3608" s="30" t="s">
        <v>292</v>
      </c>
      <c r="E3608" s="34" t="s">
        <v>304</v>
      </c>
      <c r="F3608" s="32">
        <v>0.01</v>
      </c>
      <c r="G3608" s="33">
        <f t="shared" si="56"/>
        <v>901506246.76999569</v>
      </c>
    </row>
    <row r="3609" spans="1:7" ht="28.8">
      <c r="A3609" s="30">
        <v>26</v>
      </c>
      <c r="B3609" s="30" t="s">
        <v>1130</v>
      </c>
      <c r="C3609" s="30" t="s">
        <v>961</v>
      </c>
      <c r="D3609" s="30" t="s">
        <v>292</v>
      </c>
      <c r="E3609" s="34" t="s">
        <v>304</v>
      </c>
      <c r="F3609" s="32">
        <v>0.01</v>
      </c>
      <c r="G3609" s="33">
        <f t="shared" si="56"/>
        <v>901506246.76999569</v>
      </c>
    </row>
    <row r="3610" spans="1:7" ht="28.8">
      <c r="A3610" s="30">
        <v>28</v>
      </c>
      <c r="B3610" s="30" t="s">
        <v>1130</v>
      </c>
      <c r="C3610" s="30" t="s">
        <v>964</v>
      </c>
      <c r="D3610" s="30" t="s">
        <v>292</v>
      </c>
      <c r="E3610" s="34" t="s">
        <v>304</v>
      </c>
      <c r="F3610" s="32">
        <v>298410.90000000002</v>
      </c>
      <c r="G3610" s="33">
        <f t="shared" si="56"/>
        <v>901506246.76999569</v>
      </c>
    </row>
    <row r="3611" spans="1:7" ht="28.8">
      <c r="A3611" s="30">
        <v>28</v>
      </c>
      <c r="B3611" s="30" t="s">
        <v>1130</v>
      </c>
      <c r="C3611" s="30" t="s">
        <v>964</v>
      </c>
      <c r="D3611" s="30" t="s">
        <v>292</v>
      </c>
      <c r="E3611" s="34" t="s">
        <v>304</v>
      </c>
      <c r="F3611" s="30">
        <v>267560.98</v>
      </c>
      <c r="G3611" s="33">
        <f t="shared" si="56"/>
        <v>901506246.76999569</v>
      </c>
    </row>
    <row r="3612" spans="1:7" ht="21.6">
      <c r="A3612" s="30">
        <v>28</v>
      </c>
      <c r="B3612" s="30" t="s">
        <v>1130</v>
      </c>
      <c r="C3612" s="30" t="s">
        <v>964</v>
      </c>
      <c r="D3612" s="30" t="s">
        <v>292</v>
      </c>
      <c r="E3612" s="31" t="s">
        <v>304</v>
      </c>
      <c r="F3612" s="32">
        <v>161715.51</v>
      </c>
      <c r="G3612" s="33">
        <f t="shared" si="56"/>
        <v>901506246.76999569</v>
      </c>
    </row>
    <row r="3613" spans="1:7" ht="21.6">
      <c r="A3613" s="30">
        <v>28</v>
      </c>
      <c r="B3613" s="30" t="s">
        <v>1130</v>
      </c>
      <c r="C3613" s="30" t="s">
        <v>964</v>
      </c>
      <c r="D3613" s="30" t="s">
        <v>292</v>
      </c>
      <c r="E3613" s="31" t="s">
        <v>304</v>
      </c>
      <c r="F3613" s="32">
        <v>373576.09</v>
      </c>
      <c r="G3613" s="33">
        <f t="shared" si="56"/>
        <v>901506246.76999569</v>
      </c>
    </row>
    <row r="3614" spans="1:7" ht="31.8">
      <c r="A3614" s="30">
        <v>28</v>
      </c>
      <c r="B3614" s="30" t="s">
        <v>605</v>
      </c>
      <c r="C3614" s="30" t="s">
        <v>964</v>
      </c>
      <c r="D3614" s="30" t="s">
        <v>292</v>
      </c>
      <c r="E3614" s="31" t="s">
        <v>327</v>
      </c>
      <c r="F3614" s="32">
        <v>73851.350000000006</v>
      </c>
      <c r="G3614" s="33">
        <f t="shared" si="56"/>
        <v>901506246.76999569</v>
      </c>
    </row>
    <row r="3615" spans="1:7" ht="31.8">
      <c r="A3615" s="30">
        <v>28</v>
      </c>
      <c r="B3615" s="30" t="s">
        <v>605</v>
      </c>
      <c r="C3615" s="30" t="s">
        <v>964</v>
      </c>
      <c r="D3615" s="30" t="s">
        <v>292</v>
      </c>
      <c r="E3615" s="31" t="s">
        <v>327</v>
      </c>
      <c r="F3615" s="32">
        <v>122040</v>
      </c>
      <c r="G3615" s="33">
        <f t="shared" si="56"/>
        <v>901506246.76999569</v>
      </c>
    </row>
    <row r="3616" spans="1:7" ht="31.8">
      <c r="A3616" s="30">
        <v>56</v>
      </c>
      <c r="B3616" s="30" t="s">
        <v>605</v>
      </c>
      <c r="C3616" s="30" t="s">
        <v>988</v>
      </c>
      <c r="D3616" s="30" t="s">
        <v>292</v>
      </c>
      <c r="E3616" s="31" t="s">
        <v>302</v>
      </c>
      <c r="F3616" s="32">
        <v>5733.68</v>
      </c>
      <c r="G3616" s="33">
        <f t="shared" si="56"/>
        <v>901506246.76999569</v>
      </c>
    </row>
    <row r="3617" spans="1:7" ht="31.8">
      <c r="A3617" s="30">
        <v>27</v>
      </c>
      <c r="B3617" s="30" t="s">
        <v>605</v>
      </c>
      <c r="C3617" s="30" t="s">
        <v>962</v>
      </c>
      <c r="D3617" s="30" t="s">
        <v>292</v>
      </c>
      <c r="E3617" s="31" t="s">
        <v>302</v>
      </c>
      <c r="F3617" s="32">
        <v>6136.75</v>
      </c>
      <c r="G3617" s="33">
        <f t="shared" si="56"/>
        <v>901506246.76999569</v>
      </c>
    </row>
    <row r="3618" spans="1:7" ht="31.8">
      <c r="A3618" s="30">
        <v>1000032</v>
      </c>
      <c r="B3618" s="30" t="s">
        <v>605</v>
      </c>
      <c r="C3618" s="30" t="s">
        <v>994</v>
      </c>
      <c r="D3618" s="30" t="s">
        <v>292</v>
      </c>
      <c r="E3618" s="34" t="s">
        <v>302</v>
      </c>
      <c r="F3618" s="32">
        <v>7356.3</v>
      </c>
      <c r="G3618" s="33">
        <f t="shared" si="56"/>
        <v>901506246.76999569</v>
      </c>
    </row>
    <row r="3619" spans="1:7" ht="31.8">
      <c r="A3619" s="30">
        <v>29</v>
      </c>
      <c r="B3619" s="30" t="s">
        <v>1131</v>
      </c>
      <c r="C3619" s="30" t="s">
        <v>967</v>
      </c>
      <c r="D3619" s="30" t="s">
        <v>292</v>
      </c>
      <c r="E3619" s="34" t="s">
        <v>293</v>
      </c>
      <c r="F3619" s="32">
        <v>0.08</v>
      </c>
      <c r="G3619" s="33">
        <f t="shared" si="56"/>
        <v>901506246.76999569</v>
      </c>
    </row>
    <row r="3620" spans="1:7" ht="31.8">
      <c r="A3620" s="30">
        <v>38</v>
      </c>
      <c r="B3620" s="30" t="s">
        <v>1132</v>
      </c>
      <c r="C3620" s="30" t="s">
        <v>40</v>
      </c>
      <c r="D3620" s="30" t="s">
        <v>292</v>
      </c>
      <c r="E3620" s="34" t="s">
        <v>302</v>
      </c>
      <c r="F3620" s="32">
        <v>4746</v>
      </c>
      <c r="G3620" s="33">
        <f t="shared" si="56"/>
        <v>901506246.76999569</v>
      </c>
    </row>
    <row r="3621" spans="1:7" ht="52.2">
      <c r="A3621" s="30">
        <v>29</v>
      </c>
      <c r="B3621" s="30" t="s">
        <v>1133</v>
      </c>
      <c r="C3621" s="30" t="s">
        <v>967</v>
      </c>
      <c r="D3621" s="30" t="s">
        <v>292</v>
      </c>
      <c r="E3621" s="34" t="s">
        <v>299</v>
      </c>
      <c r="F3621" s="32">
        <v>95733.83</v>
      </c>
      <c r="G3621" s="33">
        <f t="shared" si="56"/>
        <v>901506246.76999569</v>
      </c>
    </row>
    <row r="3622" spans="1:7" ht="21.6">
      <c r="A3622" s="30">
        <v>26</v>
      </c>
      <c r="B3622" s="30" t="s">
        <v>1134</v>
      </c>
      <c r="C3622" s="30" t="s">
        <v>961</v>
      </c>
      <c r="D3622" s="30" t="s">
        <v>292</v>
      </c>
      <c r="E3622" s="31" t="s">
        <v>304</v>
      </c>
      <c r="F3622" s="32">
        <v>0.05</v>
      </c>
      <c r="G3622" s="33">
        <f t="shared" si="56"/>
        <v>901506246.76999569</v>
      </c>
    </row>
    <row r="3623" spans="1:7" ht="28.8">
      <c r="A3623" s="30">
        <v>26</v>
      </c>
      <c r="B3623" s="30" t="s">
        <v>1135</v>
      </c>
      <c r="C3623" s="30" t="s">
        <v>961</v>
      </c>
      <c r="D3623" s="30" t="s">
        <v>292</v>
      </c>
      <c r="E3623" s="34" t="s">
        <v>304</v>
      </c>
      <c r="F3623" s="32">
        <v>0.01</v>
      </c>
      <c r="G3623" s="33">
        <f t="shared" si="56"/>
        <v>901506246.76999569</v>
      </c>
    </row>
    <row r="3624" spans="1:7" ht="31.8">
      <c r="A3624" s="30">
        <v>29</v>
      </c>
      <c r="B3624" s="30" t="s">
        <v>1136</v>
      </c>
      <c r="C3624" s="30" t="s">
        <v>967</v>
      </c>
      <c r="D3624" s="30" t="s">
        <v>292</v>
      </c>
      <c r="E3624" s="34" t="s">
        <v>304</v>
      </c>
      <c r="F3624" s="32">
        <v>6001.41</v>
      </c>
      <c r="G3624" s="33">
        <f t="shared" si="56"/>
        <v>901506246.76999569</v>
      </c>
    </row>
    <row r="3625" spans="1:7" ht="31.8">
      <c r="A3625" s="30">
        <v>29</v>
      </c>
      <c r="B3625" s="30" t="s">
        <v>1136</v>
      </c>
      <c r="C3625" s="30" t="s">
        <v>967</v>
      </c>
      <c r="D3625" s="30" t="s">
        <v>292</v>
      </c>
      <c r="E3625" s="34" t="s">
        <v>304</v>
      </c>
      <c r="F3625" s="32">
        <v>0.75</v>
      </c>
      <c r="G3625" s="33">
        <f t="shared" si="56"/>
        <v>901506246.76999569</v>
      </c>
    </row>
    <row r="3626" spans="1:7" ht="31.8">
      <c r="A3626" s="30">
        <v>29</v>
      </c>
      <c r="B3626" s="30" t="s">
        <v>1137</v>
      </c>
      <c r="C3626" s="30" t="s">
        <v>967</v>
      </c>
      <c r="D3626" s="30" t="s">
        <v>292</v>
      </c>
      <c r="E3626" s="31" t="s">
        <v>293</v>
      </c>
      <c r="F3626" s="32">
        <v>0.04</v>
      </c>
      <c r="G3626" s="33">
        <f t="shared" si="56"/>
        <v>901506246.76999569</v>
      </c>
    </row>
    <row r="3627" spans="1:7" ht="31.8">
      <c r="A3627" s="30">
        <v>43</v>
      </c>
      <c r="B3627" s="30" t="s">
        <v>1138</v>
      </c>
      <c r="C3627" s="30" t="s">
        <v>960</v>
      </c>
      <c r="D3627" s="30" t="s">
        <v>292</v>
      </c>
      <c r="E3627" s="34" t="s">
        <v>304</v>
      </c>
      <c r="F3627" s="32">
        <v>0.01</v>
      </c>
      <c r="G3627" s="33">
        <f t="shared" si="56"/>
        <v>901506246.76999569</v>
      </c>
    </row>
    <row r="3628" spans="1:7" ht="31.8">
      <c r="A3628" s="30">
        <v>43</v>
      </c>
      <c r="B3628" s="30" t="s">
        <v>1138</v>
      </c>
      <c r="C3628" s="30" t="s">
        <v>960</v>
      </c>
      <c r="D3628" s="30" t="s">
        <v>292</v>
      </c>
      <c r="E3628" s="31" t="s">
        <v>304</v>
      </c>
      <c r="F3628" s="32">
        <v>34262.51</v>
      </c>
      <c r="G3628" s="33">
        <f t="shared" si="56"/>
        <v>901506246.76999569</v>
      </c>
    </row>
    <row r="3629" spans="1:7" ht="31.8">
      <c r="A3629" s="30">
        <v>28</v>
      </c>
      <c r="B3629" s="30" t="s">
        <v>1138</v>
      </c>
      <c r="C3629" s="30" t="s">
        <v>964</v>
      </c>
      <c r="D3629" s="30" t="s">
        <v>292</v>
      </c>
      <c r="E3629" s="31" t="s">
        <v>304</v>
      </c>
      <c r="F3629" s="32">
        <v>17859.2</v>
      </c>
      <c r="G3629" s="33">
        <f t="shared" si="56"/>
        <v>901506246.76999569</v>
      </c>
    </row>
    <row r="3630" spans="1:7" ht="31.8">
      <c r="A3630" s="30">
        <v>29</v>
      </c>
      <c r="B3630" s="30" t="s">
        <v>1139</v>
      </c>
      <c r="C3630" s="30" t="s">
        <v>967</v>
      </c>
      <c r="D3630" s="30" t="s">
        <v>292</v>
      </c>
      <c r="E3630" s="31" t="s">
        <v>304</v>
      </c>
      <c r="F3630" s="32">
        <v>43.3</v>
      </c>
      <c r="G3630" s="33">
        <f t="shared" si="56"/>
        <v>901506246.76999569</v>
      </c>
    </row>
    <row r="3631" spans="1:7" ht="42">
      <c r="A3631" s="30">
        <v>26</v>
      </c>
      <c r="B3631" s="30" t="s">
        <v>616</v>
      </c>
      <c r="C3631" s="30" t="s">
        <v>961</v>
      </c>
      <c r="D3631" s="30" t="s">
        <v>292</v>
      </c>
      <c r="E3631" s="31" t="s">
        <v>302</v>
      </c>
      <c r="F3631" s="32">
        <v>0</v>
      </c>
      <c r="G3631" s="33">
        <f t="shared" si="56"/>
        <v>901506246.76999569</v>
      </c>
    </row>
    <row r="3632" spans="1:7" ht="42">
      <c r="A3632" s="30">
        <v>26</v>
      </c>
      <c r="B3632" s="30" t="s">
        <v>616</v>
      </c>
      <c r="C3632" s="30" t="s">
        <v>961</v>
      </c>
      <c r="D3632" s="30" t="s">
        <v>292</v>
      </c>
      <c r="E3632" s="31" t="s">
        <v>302</v>
      </c>
      <c r="F3632" s="32">
        <v>0</v>
      </c>
      <c r="G3632" s="33">
        <f t="shared" si="56"/>
        <v>901506246.76999569</v>
      </c>
    </row>
    <row r="3633" spans="1:7" ht="31.8">
      <c r="A3633" s="30">
        <v>29</v>
      </c>
      <c r="B3633" s="30" t="s">
        <v>1140</v>
      </c>
      <c r="C3633" s="30" t="s">
        <v>967</v>
      </c>
      <c r="D3633" s="30" t="s">
        <v>292</v>
      </c>
      <c r="E3633" s="31" t="s">
        <v>304</v>
      </c>
      <c r="F3633" s="32">
        <v>70.930000000000007</v>
      </c>
      <c r="G3633" s="33">
        <f t="shared" si="56"/>
        <v>901506246.76999569</v>
      </c>
    </row>
    <row r="3634" spans="1:7" ht="21.6">
      <c r="A3634" s="30">
        <v>28</v>
      </c>
      <c r="B3634" s="30" t="s">
        <v>1140</v>
      </c>
      <c r="C3634" s="30" t="s">
        <v>964</v>
      </c>
      <c r="D3634" s="30" t="s">
        <v>292</v>
      </c>
      <c r="E3634" s="31" t="s">
        <v>304</v>
      </c>
      <c r="F3634" s="30">
        <v>192781.38</v>
      </c>
      <c r="G3634" s="33">
        <f t="shared" si="56"/>
        <v>901506246.76999569</v>
      </c>
    </row>
    <row r="3635" spans="1:7" ht="28.8">
      <c r="A3635" s="30">
        <v>28</v>
      </c>
      <c r="B3635" s="30" t="s">
        <v>1140</v>
      </c>
      <c r="C3635" s="30" t="s">
        <v>964</v>
      </c>
      <c r="D3635" s="30" t="s">
        <v>292</v>
      </c>
      <c r="E3635" s="34" t="s">
        <v>304</v>
      </c>
      <c r="F3635" s="32">
        <v>184484.96</v>
      </c>
      <c r="G3635" s="33">
        <f t="shared" si="56"/>
        <v>901506246.76999569</v>
      </c>
    </row>
    <row r="3636" spans="1:7" ht="42">
      <c r="A3636" s="30">
        <v>29</v>
      </c>
      <c r="B3636" s="30" t="s">
        <v>1141</v>
      </c>
      <c r="C3636" s="30" t="s">
        <v>967</v>
      </c>
      <c r="D3636" s="30" t="s">
        <v>292</v>
      </c>
      <c r="E3636" s="31" t="s">
        <v>293</v>
      </c>
      <c r="F3636" s="32">
        <v>0.02</v>
      </c>
      <c r="G3636" s="33">
        <f t="shared" si="56"/>
        <v>901506246.76999569</v>
      </c>
    </row>
    <row r="3637" spans="1:7" ht="42">
      <c r="A3637" s="30">
        <v>29</v>
      </c>
      <c r="B3637" s="30" t="s">
        <v>1142</v>
      </c>
      <c r="C3637" s="30" t="s">
        <v>967</v>
      </c>
      <c r="D3637" s="30" t="s">
        <v>292</v>
      </c>
      <c r="E3637" s="34" t="s">
        <v>293</v>
      </c>
      <c r="F3637" s="32">
        <v>0.05</v>
      </c>
      <c r="G3637" s="33">
        <f t="shared" si="56"/>
        <v>901506246.76999569</v>
      </c>
    </row>
    <row r="3638" spans="1:7" ht="31.8">
      <c r="A3638" s="30">
        <v>29</v>
      </c>
      <c r="B3638" s="30" t="s">
        <v>1143</v>
      </c>
      <c r="C3638" s="30" t="s">
        <v>967</v>
      </c>
      <c r="D3638" s="30" t="s">
        <v>292</v>
      </c>
      <c r="E3638" s="34" t="s">
        <v>327</v>
      </c>
      <c r="F3638" s="32">
        <v>9722.27</v>
      </c>
      <c r="G3638" s="33">
        <f t="shared" si="56"/>
        <v>901506246.76999569</v>
      </c>
    </row>
    <row r="3639" spans="1:7" ht="31.8">
      <c r="A3639" s="30">
        <v>29</v>
      </c>
      <c r="B3639" s="30" t="s">
        <v>619</v>
      </c>
      <c r="C3639" s="30" t="s">
        <v>967</v>
      </c>
      <c r="D3639" s="30" t="s">
        <v>292</v>
      </c>
      <c r="E3639" s="34" t="s">
        <v>327</v>
      </c>
      <c r="F3639" s="32">
        <v>12607.29</v>
      </c>
      <c r="G3639" s="33">
        <f t="shared" si="56"/>
        <v>901506246.76999569</v>
      </c>
    </row>
    <row r="3640" spans="1:7" ht="31.8">
      <c r="A3640" s="30">
        <v>29</v>
      </c>
      <c r="B3640" s="30" t="s">
        <v>620</v>
      </c>
      <c r="C3640" s="30" t="s">
        <v>967</v>
      </c>
      <c r="D3640" s="30" t="s">
        <v>292</v>
      </c>
      <c r="E3640" s="34" t="s">
        <v>302</v>
      </c>
      <c r="F3640" s="32">
        <v>0</v>
      </c>
      <c r="G3640" s="33">
        <f t="shared" si="56"/>
        <v>901506246.76999569</v>
      </c>
    </row>
    <row r="3641" spans="1:7" ht="31.8">
      <c r="A3641" s="30">
        <v>27</v>
      </c>
      <c r="B3641" s="30" t="s">
        <v>620</v>
      </c>
      <c r="C3641" s="30" t="s">
        <v>962</v>
      </c>
      <c r="D3641" s="30" t="s">
        <v>292</v>
      </c>
      <c r="E3641" s="34" t="s">
        <v>302</v>
      </c>
      <c r="F3641" s="32">
        <v>1899.36</v>
      </c>
      <c r="G3641" s="33">
        <f t="shared" si="56"/>
        <v>901506246.76999569</v>
      </c>
    </row>
    <row r="3642" spans="1:7" ht="31.8">
      <c r="A3642" s="30">
        <v>75</v>
      </c>
      <c r="B3642" s="30" t="s">
        <v>620</v>
      </c>
      <c r="C3642" s="30" t="s">
        <v>965</v>
      </c>
      <c r="D3642" s="30" t="s">
        <v>292</v>
      </c>
      <c r="E3642" s="31" t="s">
        <v>302</v>
      </c>
      <c r="F3642" s="32">
        <v>8870.64</v>
      </c>
      <c r="G3642" s="33">
        <f t="shared" si="56"/>
        <v>901506246.76999569</v>
      </c>
    </row>
    <row r="3643" spans="1:7" ht="31.8">
      <c r="A3643" s="30">
        <v>75</v>
      </c>
      <c r="B3643" s="30" t="s">
        <v>620</v>
      </c>
      <c r="C3643" s="30" t="s">
        <v>965</v>
      </c>
      <c r="D3643" s="30" t="s">
        <v>292</v>
      </c>
      <c r="E3643" s="31" t="s">
        <v>302</v>
      </c>
      <c r="F3643" s="32">
        <v>6023</v>
      </c>
      <c r="G3643" s="33">
        <f t="shared" si="56"/>
        <v>901506246.76999569</v>
      </c>
    </row>
    <row r="3644" spans="1:7" ht="31.8">
      <c r="A3644" s="30">
        <v>26</v>
      </c>
      <c r="B3644" s="30" t="s">
        <v>620</v>
      </c>
      <c r="C3644" s="30" t="s">
        <v>961</v>
      </c>
      <c r="D3644" s="30" t="s">
        <v>292</v>
      </c>
      <c r="E3644" s="31" t="s">
        <v>302</v>
      </c>
      <c r="F3644" s="32">
        <v>2346.4499999999998</v>
      </c>
      <c r="G3644" s="33">
        <f t="shared" si="56"/>
        <v>901506246.76999569</v>
      </c>
    </row>
    <row r="3645" spans="1:7" ht="31.8">
      <c r="A3645" s="30">
        <v>26</v>
      </c>
      <c r="B3645" s="30" t="s">
        <v>620</v>
      </c>
      <c r="C3645" s="30" t="s">
        <v>961</v>
      </c>
      <c r="D3645" s="30" t="s">
        <v>292</v>
      </c>
      <c r="E3645" s="31" t="s">
        <v>302</v>
      </c>
      <c r="F3645" s="32">
        <v>10283</v>
      </c>
      <c r="G3645" s="33">
        <f t="shared" si="56"/>
        <v>901506246.76999569</v>
      </c>
    </row>
    <row r="3646" spans="1:7" ht="31.8">
      <c r="A3646" s="30">
        <v>26</v>
      </c>
      <c r="B3646" s="30" t="s">
        <v>620</v>
      </c>
      <c r="C3646" s="30" t="s">
        <v>961</v>
      </c>
      <c r="D3646" s="30" t="s">
        <v>292</v>
      </c>
      <c r="E3646" s="31" t="s">
        <v>302</v>
      </c>
      <c r="F3646" s="32">
        <v>3274.74</v>
      </c>
      <c r="G3646" s="33">
        <f t="shared" si="56"/>
        <v>901506246.76999569</v>
      </c>
    </row>
    <row r="3647" spans="1:7" ht="31.8">
      <c r="A3647" s="30">
        <v>39</v>
      </c>
      <c r="B3647" s="30" t="s">
        <v>620</v>
      </c>
      <c r="C3647" s="30" t="s">
        <v>996</v>
      </c>
      <c r="D3647" s="30" t="s">
        <v>292</v>
      </c>
      <c r="E3647" s="31" t="s">
        <v>302</v>
      </c>
      <c r="F3647" s="32">
        <v>598.66999999999996</v>
      </c>
      <c r="G3647" s="33">
        <f t="shared" si="56"/>
        <v>901506246.76999569</v>
      </c>
    </row>
    <row r="3648" spans="1:7" ht="31.8">
      <c r="A3648" s="30">
        <v>1000032</v>
      </c>
      <c r="B3648" s="30" t="s">
        <v>620</v>
      </c>
      <c r="C3648" s="30" t="s">
        <v>994</v>
      </c>
      <c r="D3648" s="30" t="s">
        <v>292</v>
      </c>
      <c r="E3648" s="34" t="s">
        <v>302</v>
      </c>
      <c r="F3648" s="32">
        <v>7203.75</v>
      </c>
      <c r="G3648" s="33">
        <f t="shared" si="56"/>
        <v>901506246.76999569</v>
      </c>
    </row>
    <row r="3649" spans="1:7" ht="31.8">
      <c r="A3649" s="30">
        <v>1000032</v>
      </c>
      <c r="B3649" s="30" t="s">
        <v>620</v>
      </c>
      <c r="C3649" s="30" t="s">
        <v>994</v>
      </c>
      <c r="D3649" s="30" t="s">
        <v>292</v>
      </c>
      <c r="E3649" s="34" t="s">
        <v>302</v>
      </c>
      <c r="F3649" s="32">
        <v>2870.2</v>
      </c>
      <c r="G3649" s="33">
        <f t="shared" si="56"/>
        <v>901506246.76999569</v>
      </c>
    </row>
    <row r="3650" spans="1:7" ht="31.8">
      <c r="A3650" s="30">
        <v>26</v>
      </c>
      <c r="B3650" s="30" t="s">
        <v>620</v>
      </c>
      <c r="C3650" s="30" t="s">
        <v>961</v>
      </c>
      <c r="D3650" s="30" t="s">
        <v>292</v>
      </c>
      <c r="E3650" s="34" t="s">
        <v>302</v>
      </c>
      <c r="F3650" s="32">
        <v>41810</v>
      </c>
      <c r="G3650" s="33">
        <f t="shared" si="56"/>
        <v>901506246.76999569</v>
      </c>
    </row>
    <row r="3651" spans="1:7" ht="31.8">
      <c r="A3651" s="30">
        <v>28</v>
      </c>
      <c r="B3651" s="30" t="s">
        <v>620</v>
      </c>
      <c r="C3651" s="30" t="s">
        <v>964</v>
      </c>
      <c r="D3651" s="30" t="s">
        <v>292</v>
      </c>
      <c r="E3651" s="34" t="s">
        <v>302</v>
      </c>
      <c r="F3651" s="32">
        <v>25707.5</v>
      </c>
      <c r="G3651" s="33">
        <f t="shared" ref="G3651:G3714" si="57">SUM($F$2:$F$100000)</f>
        <v>901506246.76999569</v>
      </c>
    </row>
    <row r="3652" spans="1:7" ht="31.8">
      <c r="A3652" s="30">
        <v>27</v>
      </c>
      <c r="B3652" s="30" t="s">
        <v>620</v>
      </c>
      <c r="C3652" s="30" t="s">
        <v>962</v>
      </c>
      <c r="D3652" s="30" t="s">
        <v>292</v>
      </c>
      <c r="E3652" s="34" t="s">
        <v>302</v>
      </c>
      <c r="F3652" s="32">
        <v>4633</v>
      </c>
      <c r="G3652" s="33">
        <f t="shared" si="57"/>
        <v>901506246.76999569</v>
      </c>
    </row>
    <row r="3653" spans="1:7" ht="31.8">
      <c r="A3653" s="30">
        <v>27</v>
      </c>
      <c r="B3653" s="30" t="s">
        <v>620</v>
      </c>
      <c r="C3653" s="30" t="s">
        <v>962</v>
      </c>
      <c r="D3653" s="30" t="s">
        <v>292</v>
      </c>
      <c r="E3653" s="34" t="s">
        <v>302</v>
      </c>
      <c r="F3653" s="32">
        <v>2203.5</v>
      </c>
      <c r="G3653" s="33">
        <f t="shared" si="57"/>
        <v>901506246.76999569</v>
      </c>
    </row>
    <row r="3654" spans="1:7" ht="31.8">
      <c r="A3654" s="30">
        <v>35</v>
      </c>
      <c r="B3654" s="30" t="s">
        <v>620</v>
      </c>
      <c r="C3654" s="30" t="s">
        <v>997</v>
      </c>
      <c r="D3654" s="30" t="s">
        <v>292</v>
      </c>
      <c r="E3654" s="34" t="s">
        <v>302</v>
      </c>
      <c r="F3654" s="32">
        <v>988.75</v>
      </c>
      <c r="G3654" s="33">
        <f t="shared" si="57"/>
        <v>901506246.76999569</v>
      </c>
    </row>
    <row r="3655" spans="1:7" ht="31.8">
      <c r="A3655" s="30">
        <v>28</v>
      </c>
      <c r="B3655" s="30" t="s">
        <v>620</v>
      </c>
      <c r="C3655" s="30" t="s">
        <v>964</v>
      </c>
      <c r="D3655" s="30" t="s">
        <v>292</v>
      </c>
      <c r="E3655" s="34" t="s">
        <v>302</v>
      </c>
      <c r="F3655" s="32">
        <v>25707.5</v>
      </c>
      <c r="G3655" s="33">
        <f t="shared" si="57"/>
        <v>901506246.76999569</v>
      </c>
    </row>
    <row r="3656" spans="1:7" ht="31.8">
      <c r="A3656" s="30">
        <v>26</v>
      </c>
      <c r="B3656" s="30" t="s">
        <v>620</v>
      </c>
      <c r="C3656" s="30" t="s">
        <v>961</v>
      </c>
      <c r="D3656" s="30" t="s">
        <v>292</v>
      </c>
      <c r="E3656" s="31" t="s">
        <v>302</v>
      </c>
      <c r="F3656" s="32">
        <v>16789.080000000002</v>
      </c>
      <c r="G3656" s="33">
        <f t="shared" si="57"/>
        <v>901506246.76999569</v>
      </c>
    </row>
    <row r="3657" spans="1:7" ht="31.8">
      <c r="A3657" s="30">
        <v>26</v>
      </c>
      <c r="B3657" s="30" t="s">
        <v>620</v>
      </c>
      <c r="C3657" s="30" t="s">
        <v>961</v>
      </c>
      <c r="D3657" s="30" t="s">
        <v>292</v>
      </c>
      <c r="E3657" s="31" t="s">
        <v>302</v>
      </c>
      <c r="F3657" s="30">
        <v>1469</v>
      </c>
      <c r="G3657" s="33">
        <f t="shared" si="57"/>
        <v>901506246.76999569</v>
      </c>
    </row>
    <row r="3658" spans="1:7" ht="31.8">
      <c r="A3658" s="30">
        <v>35</v>
      </c>
      <c r="B3658" s="30" t="s">
        <v>620</v>
      </c>
      <c r="C3658" s="30" t="s">
        <v>997</v>
      </c>
      <c r="D3658" s="30" t="s">
        <v>292</v>
      </c>
      <c r="E3658" s="31" t="s">
        <v>302</v>
      </c>
      <c r="F3658" s="32">
        <v>2396.73</v>
      </c>
      <c r="G3658" s="33">
        <f t="shared" si="57"/>
        <v>901506246.76999569</v>
      </c>
    </row>
    <row r="3659" spans="1:7" ht="31.8">
      <c r="A3659" s="30">
        <v>75</v>
      </c>
      <c r="B3659" s="30" t="s">
        <v>620</v>
      </c>
      <c r="C3659" s="30" t="s">
        <v>965</v>
      </c>
      <c r="D3659" s="30" t="s">
        <v>292</v>
      </c>
      <c r="E3659" s="31" t="s">
        <v>302</v>
      </c>
      <c r="F3659" s="32">
        <v>14351</v>
      </c>
      <c r="G3659" s="33">
        <f t="shared" si="57"/>
        <v>901506246.76999569</v>
      </c>
    </row>
    <row r="3660" spans="1:7" ht="31.8">
      <c r="A3660" s="30">
        <v>27</v>
      </c>
      <c r="B3660" s="30" t="s">
        <v>620</v>
      </c>
      <c r="C3660" s="30" t="s">
        <v>962</v>
      </c>
      <c r="D3660" s="30" t="s">
        <v>292</v>
      </c>
      <c r="E3660" s="31" t="s">
        <v>302</v>
      </c>
      <c r="F3660" s="32">
        <v>378.55</v>
      </c>
      <c r="G3660" s="33">
        <f t="shared" si="57"/>
        <v>901506246.76999569</v>
      </c>
    </row>
    <row r="3661" spans="1:7" ht="31.8">
      <c r="A3661" s="30">
        <v>27</v>
      </c>
      <c r="B3661" s="30" t="s">
        <v>620</v>
      </c>
      <c r="C3661" s="30" t="s">
        <v>962</v>
      </c>
      <c r="D3661" s="30" t="s">
        <v>292</v>
      </c>
      <c r="E3661" s="31" t="s">
        <v>302</v>
      </c>
      <c r="F3661" s="32">
        <v>10622</v>
      </c>
      <c r="G3661" s="33">
        <f t="shared" si="57"/>
        <v>901506246.76999569</v>
      </c>
    </row>
    <row r="3662" spans="1:7" ht="31.8">
      <c r="A3662" s="30">
        <v>28</v>
      </c>
      <c r="B3662" s="30" t="s">
        <v>620</v>
      </c>
      <c r="C3662" s="30" t="s">
        <v>964</v>
      </c>
      <c r="D3662" s="30" t="s">
        <v>292</v>
      </c>
      <c r="E3662" s="31" t="s">
        <v>302</v>
      </c>
      <c r="F3662" s="30">
        <v>1514.2</v>
      </c>
      <c r="G3662" s="33">
        <f t="shared" si="57"/>
        <v>901506246.76999569</v>
      </c>
    </row>
    <row r="3663" spans="1:7" ht="31.8">
      <c r="A3663" s="30">
        <v>29</v>
      </c>
      <c r="B3663" s="30" t="s">
        <v>1144</v>
      </c>
      <c r="C3663" s="30" t="s">
        <v>967</v>
      </c>
      <c r="D3663" s="30" t="s">
        <v>292</v>
      </c>
      <c r="E3663" s="31" t="s">
        <v>304</v>
      </c>
      <c r="F3663" s="32">
        <v>0.01</v>
      </c>
      <c r="G3663" s="33">
        <f t="shared" si="57"/>
        <v>901506246.76999569</v>
      </c>
    </row>
    <row r="3664" spans="1:7" ht="31.8">
      <c r="A3664" s="30">
        <v>29</v>
      </c>
      <c r="B3664" s="30" t="s">
        <v>1144</v>
      </c>
      <c r="C3664" s="30" t="s">
        <v>967</v>
      </c>
      <c r="D3664" s="30" t="s">
        <v>292</v>
      </c>
      <c r="E3664" s="31" t="s">
        <v>293</v>
      </c>
      <c r="F3664" s="32">
        <v>0.55000000000000004</v>
      </c>
      <c r="G3664" s="33">
        <f t="shared" si="57"/>
        <v>901506246.76999569</v>
      </c>
    </row>
    <row r="3665" spans="1:7" ht="31.8">
      <c r="A3665" s="30">
        <v>29</v>
      </c>
      <c r="B3665" s="30" t="s">
        <v>1145</v>
      </c>
      <c r="C3665" s="30" t="s">
        <v>967</v>
      </c>
      <c r="D3665" s="30" t="s">
        <v>292</v>
      </c>
      <c r="E3665" s="31" t="s">
        <v>304</v>
      </c>
      <c r="F3665" s="30">
        <v>0.25</v>
      </c>
      <c r="G3665" s="33">
        <f t="shared" si="57"/>
        <v>901506246.76999569</v>
      </c>
    </row>
    <row r="3666" spans="1:7" ht="31.8">
      <c r="A3666" s="30">
        <v>38</v>
      </c>
      <c r="B3666" s="30" t="s">
        <v>1146</v>
      </c>
      <c r="C3666" s="30" t="s">
        <v>40</v>
      </c>
      <c r="D3666" s="30" t="s">
        <v>292</v>
      </c>
      <c r="E3666" s="31" t="s">
        <v>319</v>
      </c>
      <c r="F3666" s="32">
        <v>18000</v>
      </c>
      <c r="G3666" s="33">
        <f t="shared" si="57"/>
        <v>901506246.76999569</v>
      </c>
    </row>
    <row r="3667" spans="1:7" ht="31.8">
      <c r="A3667" s="30">
        <v>27</v>
      </c>
      <c r="B3667" s="30" t="s">
        <v>1147</v>
      </c>
      <c r="C3667" s="30" t="s">
        <v>962</v>
      </c>
      <c r="D3667" s="30" t="s">
        <v>292</v>
      </c>
      <c r="E3667" s="31" t="s">
        <v>319</v>
      </c>
      <c r="F3667" s="30">
        <v>23974.29</v>
      </c>
      <c r="G3667" s="33">
        <f t="shared" si="57"/>
        <v>901506246.76999569</v>
      </c>
    </row>
    <row r="3668" spans="1:7" ht="31.8">
      <c r="A3668" s="30">
        <v>27</v>
      </c>
      <c r="B3668" s="30" t="s">
        <v>1147</v>
      </c>
      <c r="C3668" s="30" t="s">
        <v>962</v>
      </c>
      <c r="D3668" s="30" t="s">
        <v>292</v>
      </c>
      <c r="E3668" s="31" t="s">
        <v>319</v>
      </c>
      <c r="F3668" s="32">
        <v>25412.31</v>
      </c>
      <c r="G3668" s="33">
        <f t="shared" si="57"/>
        <v>901506246.76999569</v>
      </c>
    </row>
    <row r="3669" spans="1:7" ht="31.8">
      <c r="A3669" s="30">
        <v>29</v>
      </c>
      <c r="B3669" s="30" t="s">
        <v>1148</v>
      </c>
      <c r="C3669" s="30" t="s">
        <v>967</v>
      </c>
      <c r="D3669" s="30" t="s">
        <v>292</v>
      </c>
      <c r="E3669" s="34" t="s">
        <v>304</v>
      </c>
      <c r="F3669" s="32">
        <v>4092</v>
      </c>
      <c r="G3669" s="33">
        <f t="shared" si="57"/>
        <v>901506246.76999569</v>
      </c>
    </row>
    <row r="3670" spans="1:7" ht="31.8">
      <c r="A3670" s="30">
        <v>29</v>
      </c>
      <c r="B3670" s="30" t="s">
        <v>1148</v>
      </c>
      <c r="C3670" s="30" t="s">
        <v>967</v>
      </c>
      <c r="D3670" s="30" t="s">
        <v>292</v>
      </c>
      <c r="E3670" s="34" t="s">
        <v>304</v>
      </c>
      <c r="F3670" s="32">
        <v>1342.3</v>
      </c>
      <c r="G3670" s="33">
        <f t="shared" si="57"/>
        <v>901506246.76999569</v>
      </c>
    </row>
    <row r="3671" spans="1:7" ht="31.8">
      <c r="A3671" s="30">
        <v>29</v>
      </c>
      <c r="B3671" s="30" t="s">
        <v>1148</v>
      </c>
      <c r="C3671" s="30" t="s">
        <v>967</v>
      </c>
      <c r="D3671" s="30" t="s">
        <v>292</v>
      </c>
      <c r="E3671" s="31" t="s">
        <v>304</v>
      </c>
      <c r="F3671" s="32">
        <v>296.51</v>
      </c>
      <c r="G3671" s="33">
        <f t="shared" si="57"/>
        <v>901506246.76999569</v>
      </c>
    </row>
    <row r="3672" spans="1:7" ht="31.8">
      <c r="A3672" s="30">
        <v>29</v>
      </c>
      <c r="B3672" s="30" t="s">
        <v>1148</v>
      </c>
      <c r="C3672" s="30" t="s">
        <v>967</v>
      </c>
      <c r="D3672" s="30" t="s">
        <v>292</v>
      </c>
      <c r="E3672" s="31" t="s">
        <v>304</v>
      </c>
      <c r="F3672" s="32">
        <v>46.2</v>
      </c>
      <c r="G3672" s="33">
        <f t="shared" si="57"/>
        <v>901506246.76999569</v>
      </c>
    </row>
    <row r="3673" spans="1:7" ht="42">
      <c r="A3673" s="30">
        <v>35</v>
      </c>
      <c r="B3673" s="30" t="s">
        <v>1149</v>
      </c>
      <c r="C3673" s="30" t="s">
        <v>997</v>
      </c>
      <c r="D3673" s="30" t="s">
        <v>292</v>
      </c>
      <c r="E3673" s="31" t="s">
        <v>299</v>
      </c>
      <c r="F3673" s="32">
        <v>119285.62</v>
      </c>
      <c r="G3673" s="33">
        <f t="shared" si="57"/>
        <v>901506246.76999569</v>
      </c>
    </row>
    <row r="3674" spans="1:7" ht="31.8">
      <c r="A3674" s="30">
        <v>42</v>
      </c>
      <c r="B3674" s="30" t="s">
        <v>1150</v>
      </c>
      <c r="C3674" s="30" t="s">
        <v>968</v>
      </c>
      <c r="D3674" s="30" t="s">
        <v>292</v>
      </c>
      <c r="E3674" s="34" t="s">
        <v>299</v>
      </c>
      <c r="F3674" s="32">
        <v>9613.5300000000007</v>
      </c>
      <c r="G3674" s="33">
        <f t="shared" si="57"/>
        <v>901506246.76999569</v>
      </c>
    </row>
    <row r="3675" spans="1:7" ht="31.8">
      <c r="A3675" s="30">
        <v>29</v>
      </c>
      <c r="B3675" s="30" t="s">
        <v>628</v>
      </c>
      <c r="C3675" s="30" t="s">
        <v>967</v>
      </c>
      <c r="D3675" s="30" t="s">
        <v>292</v>
      </c>
      <c r="E3675" s="34" t="s">
        <v>293</v>
      </c>
      <c r="F3675" s="32">
        <v>55.42</v>
      </c>
      <c r="G3675" s="33">
        <f t="shared" si="57"/>
        <v>901506246.76999569</v>
      </c>
    </row>
    <row r="3676" spans="1:7" ht="31.8">
      <c r="A3676" s="30">
        <v>29</v>
      </c>
      <c r="B3676" s="30" t="s">
        <v>1151</v>
      </c>
      <c r="C3676" s="30" t="s">
        <v>967</v>
      </c>
      <c r="D3676" s="30" t="s">
        <v>292</v>
      </c>
      <c r="E3676" s="31" t="s">
        <v>304</v>
      </c>
      <c r="F3676" s="32">
        <v>24755.24</v>
      </c>
      <c r="G3676" s="33">
        <f t="shared" si="57"/>
        <v>901506246.76999569</v>
      </c>
    </row>
    <row r="3677" spans="1:7" ht="31.8">
      <c r="A3677" s="30">
        <v>29</v>
      </c>
      <c r="B3677" s="30" t="s">
        <v>1151</v>
      </c>
      <c r="C3677" s="30" t="s">
        <v>967</v>
      </c>
      <c r="D3677" s="30" t="s">
        <v>292</v>
      </c>
      <c r="E3677" s="31" t="s">
        <v>293</v>
      </c>
      <c r="F3677" s="32">
        <v>-24755.45</v>
      </c>
      <c r="G3677" s="33">
        <f t="shared" si="57"/>
        <v>901506246.76999569</v>
      </c>
    </row>
    <row r="3678" spans="1:7" ht="31.8">
      <c r="A3678" s="30">
        <v>29</v>
      </c>
      <c r="B3678" s="30" t="s">
        <v>1151</v>
      </c>
      <c r="C3678" s="30" t="s">
        <v>967</v>
      </c>
      <c r="D3678" s="30" t="s">
        <v>292</v>
      </c>
      <c r="E3678" s="31" t="s">
        <v>304</v>
      </c>
      <c r="F3678" s="32">
        <v>17.329999999999998</v>
      </c>
      <c r="G3678" s="33">
        <f t="shared" si="57"/>
        <v>901506246.76999569</v>
      </c>
    </row>
    <row r="3679" spans="1:7" ht="31.8">
      <c r="A3679" s="30">
        <v>29</v>
      </c>
      <c r="B3679" s="30" t="s">
        <v>1152</v>
      </c>
      <c r="C3679" s="30" t="s">
        <v>967</v>
      </c>
      <c r="D3679" s="30" t="s">
        <v>292</v>
      </c>
      <c r="E3679" s="31" t="s">
        <v>299</v>
      </c>
      <c r="F3679" s="32">
        <v>78.42</v>
      </c>
      <c r="G3679" s="33">
        <f t="shared" si="57"/>
        <v>901506246.76999569</v>
      </c>
    </row>
    <row r="3680" spans="1:7" ht="31.8">
      <c r="A3680" s="30">
        <v>29</v>
      </c>
      <c r="B3680" s="30" t="s">
        <v>1152</v>
      </c>
      <c r="C3680" s="30" t="s">
        <v>967</v>
      </c>
      <c r="D3680" s="30" t="s">
        <v>292</v>
      </c>
      <c r="E3680" s="31" t="s">
        <v>299</v>
      </c>
      <c r="F3680" s="32">
        <v>22102.080000000002</v>
      </c>
      <c r="G3680" s="33">
        <f t="shared" si="57"/>
        <v>901506246.76999569</v>
      </c>
    </row>
    <row r="3681" spans="1:7" ht="31.8">
      <c r="A3681" s="30">
        <v>29</v>
      </c>
      <c r="B3681" s="30" t="s">
        <v>1152</v>
      </c>
      <c r="C3681" s="30" t="s">
        <v>967</v>
      </c>
      <c r="D3681" s="30" t="s">
        <v>292</v>
      </c>
      <c r="E3681" s="31" t="s">
        <v>299</v>
      </c>
      <c r="F3681" s="32">
        <v>396.87</v>
      </c>
      <c r="G3681" s="33">
        <f t="shared" si="57"/>
        <v>901506246.76999569</v>
      </c>
    </row>
    <row r="3682" spans="1:7" ht="31.8">
      <c r="A3682" s="30">
        <v>29</v>
      </c>
      <c r="B3682" s="30" t="s">
        <v>1153</v>
      </c>
      <c r="C3682" s="30" t="s">
        <v>967</v>
      </c>
      <c r="D3682" s="30" t="s">
        <v>292</v>
      </c>
      <c r="E3682" s="31" t="s">
        <v>299</v>
      </c>
      <c r="F3682" s="32">
        <v>34458.25</v>
      </c>
      <c r="G3682" s="33">
        <f t="shared" si="57"/>
        <v>901506246.76999569</v>
      </c>
    </row>
    <row r="3683" spans="1:7" ht="42">
      <c r="A3683" s="30">
        <v>26</v>
      </c>
      <c r="B3683" s="30" t="s">
        <v>636</v>
      </c>
      <c r="C3683" s="30" t="s">
        <v>961</v>
      </c>
      <c r="D3683" s="30" t="s">
        <v>292</v>
      </c>
      <c r="E3683" s="31" t="s">
        <v>327</v>
      </c>
      <c r="F3683" s="32">
        <v>1381030.7</v>
      </c>
      <c r="G3683" s="33">
        <f t="shared" si="57"/>
        <v>901506246.76999569</v>
      </c>
    </row>
    <row r="3684" spans="1:7" ht="31.8">
      <c r="A3684" s="30">
        <v>26</v>
      </c>
      <c r="B3684" s="30" t="s">
        <v>1154</v>
      </c>
      <c r="C3684" s="30" t="s">
        <v>961</v>
      </c>
      <c r="D3684" s="30" t="s">
        <v>292</v>
      </c>
      <c r="E3684" s="31" t="s">
        <v>304</v>
      </c>
      <c r="F3684" s="32">
        <v>15924.69</v>
      </c>
      <c r="G3684" s="33">
        <f t="shared" si="57"/>
        <v>901506246.76999569</v>
      </c>
    </row>
    <row r="3685" spans="1:7" ht="31.8">
      <c r="A3685" s="30">
        <v>29</v>
      </c>
      <c r="B3685" s="30" t="s">
        <v>1155</v>
      </c>
      <c r="C3685" s="30" t="s">
        <v>967</v>
      </c>
      <c r="D3685" s="30" t="s">
        <v>292</v>
      </c>
      <c r="E3685" s="31" t="s">
        <v>304</v>
      </c>
      <c r="F3685" s="32">
        <v>453</v>
      </c>
      <c r="G3685" s="33">
        <f t="shared" si="57"/>
        <v>901506246.76999569</v>
      </c>
    </row>
    <row r="3686" spans="1:7" ht="31.8">
      <c r="A3686" s="30">
        <v>29</v>
      </c>
      <c r="B3686" s="30" t="s">
        <v>1155</v>
      </c>
      <c r="C3686" s="30" t="s">
        <v>967</v>
      </c>
      <c r="D3686" s="30" t="s">
        <v>292</v>
      </c>
      <c r="E3686" s="31" t="s">
        <v>304</v>
      </c>
      <c r="F3686" s="32">
        <v>13400.6</v>
      </c>
      <c r="G3686" s="33">
        <f t="shared" si="57"/>
        <v>901506246.76999569</v>
      </c>
    </row>
    <row r="3687" spans="1:7" ht="31.8">
      <c r="A3687" s="30">
        <v>29</v>
      </c>
      <c r="B3687" s="30" t="s">
        <v>1156</v>
      </c>
      <c r="C3687" s="30" t="s">
        <v>967</v>
      </c>
      <c r="D3687" s="30" t="s">
        <v>292</v>
      </c>
      <c r="E3687" s="31" t="s">
        <v>304</v>
      </c>
      <c r="F3687" s="30">
        <v>33.78</v>
      </c>
      <c r="G3687" s="33">
        <f t="shared" si="57"/>
        <v>901506246.76999569</v>
      </c>
    </row>
    <row r="3688" spans="1:7" ht="31.8">
      <c r="A3688" s="30">
        <v>29</v>
      </c>
      <c r="B3688" s="30" t="s">
        <v>1157</v>
      </c>
      <c r="C3688" s="30" t="s">
        <v>967</v>
      </c>
      <c r="D3688" s="30" t="s">
        <v>292</v>
      </c>
      <c r="E3688" s="31" t="s">
        <v>304</v>
      </c>
      <c r="F3688" s="32">
        <v>2624.12</v>
      </c>
      <c r="G3688" s="33">
        <f t="shared" si="57"/>
        <v>901506246.76999569</v>
      </c>
    </row>
    <row r="3689" spans="1:7" ht="31.8">
      <c r="A3689" s="30">
        <v>39</v>
      </c>
      <c r="B3689" s="30" t="s">
        <v>1158</v>
      </c>
      <c r="C3689" s="30" t="s">
        <v>996</v>
      </c>
      <c r="D3689" s="30" t="s">
        <v>292</v>
      </c>
      <c r="E3689" s="31" t="s">
        <v>293</v>
      </c>
      <c r="F3689" s="32">
        <v>788</v>
      </c>
      <c r="G3689" s="33">
        <f t="shared" si="57"/>
        <v>901506246.76999569</v>
      </c>
    </row>
    <row r="3690" spans="1:7" ht="42">
      <c r="A3690" s="30">
        <v>46</v>
      </c>
      <c r="B3690" s="30" t="s">
        <v>1159</v>
      </c>
      <c r="C3690" s="30" t="s">
        <v>963</v>
      </c>
      <c r="D3690" s="30" t="s">
        <v>292</v>
      </c>
      <c r="E3690" s="31" t="s">
        <v>299</v>
      </c>
      <c r="F3690" s="32">
        <v>137.37</v>
      </c>
      <c r="G3690" s="33">
        <f t="shared" si="57"/>
        <v>901506246.76999569</v>
      </c>
    </row>
    <row r="3691" spans="1:7" ht="52.2">
      <c r="A3691" s="30">
        <v>42</v>
      </c>
      <c r="B3691" s="30" t="s">
        <v>1160</v>
      </c>
      <c r="C3691" s="30" t="s">
        <v>968</v>
      </c>
      <c r="D3691" s="30" t="s">
        <v>292</v>
      </c>
      <c r="E3691" s="31" t="s">
        <v>293</v>
      </c>
      <c r="F3691" s="32">
        <v>-32</v>
      </c>
      <c r="G3691" s="33">
        <f t="shared" si="57"/>
        <v>901506246.76999569</v>
      </c>
    </row>
    <row r="3692" spans="1:7" ht="52.2">
      <c r="A3692" s="30">
        <v>42</v>
      </c>
      <c r="B3692" s="30" t="s">
        <v>1160</v>
      </c>
      <c r="C3692" s="30" t="s">
        <v>968</v>
      </c>
      <c r="D3692" s="30" t="s">
        <v>292</v>
      </c>
      <c r="E3692" s="31" t="s">
        <v>293</v>
      </c>
      <c r="F3692" s="32">
        <v>246.37</v>
      </c>
      <c r="G3692" s="33">
        <f t="shared" si="57"/>
        <v>901506246.76999569</v>
      </c>
    </row>
    <row r="3693" spans="1:7" ht="52.2">
      <c r="A3693" s="30">
        <v>26</v>
      </c>
      <c r="B3693" s="30" t="s">
        <v>644</v>
      </c>
      <c r="C3693" s="30" t="s">
        <v>961</v>
      </c>
      <c r="D3693" s="30" t="s">
        <v>292</v>
      </c>
      <c r="E3693" s="31" t="s">
        <v>327</v>
      </c>
      <c r="F3693" s="32">
        <v>207.31</v>
      </c>
      <c r="G3693" s="33">
        <f t="shared" si="57"/>
        <v>901506246.76999569</v>
      </c>
    </row>
    <row r="3694" spans="1:7" ht="21.6">
      <c r="A3694" s="30">
        <v>28</v>
      </c>
      <c r="B3694" s="30" t="s">
        <v>1161</v>
      </c>
      <c r="C3694" s="30" t="s">
        <v>964</v>
      </c>
      <c r="D3694" s="30" t="s">
        <v>292</v>
      </c>
      <c r="E3694" s="31" t="s">
        <v>304</v>
      </c>
      <c r="F3694" s="32">
        <v>56775.26</v>
      </c>
      <c r="G3694" s="33">
        <f t="shared" si="57"/>
        <v>901506246.76999569</v>
      </c>
    </row>
    <row r="3695" spans="1:7" ht="31.8">
      <c r="A3695" s="30">
        <v>26</v>
      </c>
      <c r="B3695" s="30" t="s">
        <v>646</v>
      </c>
      <c r="C3695" s="30" t="s">
        <v>961</v>
      </c>
      <c r="D3695" s="30" t="s">
        <v>292</v>
      </c>
      <c r="E3695" s="31" t="s">
        <v>302</v>
      </c>
      <c r="F3695" s="32">
        <v>0</v>
      </c>
      <c r="G3695" s="33">
        <f t="shared" si="57"/>
        <v>901506246.76999569</v>
      </c>
    </row>
    <row r="3696" spans="1:7" ht="31.8">
      <c r="A3696" s="30">
        <v>46</v>
      </c>
      <c r="B3696" s="30" t="s">
        <v>646</v>
      </c>
      <c r="C3696" s="30" t="s">
        <v>963</v>
      </c>
      <c r="D3696" s="30" t="s">
        <v>292</v>
      </c>
      <c r="E3696" s="31" t="s">
        <v>302</v>
      </c>
      <c r="F3696" s="32">
        <v>0</v>
      </c>
      <c r="G3696" s="33">
        <f t="shared" si="57"/>
        <v>901506246.76999569</v>
      </c>
    </row>
    <row r="3697" spans="1:7" ht="31.8">
      <c r="A3697" s="30">
        <v>28</v>
      </c>
      <c r="B3697" s="30" t="s">
        <v>646</v>
      </c>
      <c r="C3697" s="30" t="s">
        <v>964</v>
      </c>
      <c r="D3697" s="30" t="s">
        <v>292</v>
      </c>
      <c r="E3697" s="31" t="s">
        <v>302</v>
      </c>
      <c r="F3697" s="32">
        <v>0</v>
      </c>
      <c r="G3697" s="33">
        <f t="shared" si="57"/>
        <v>901506246.76999569</v>
      </c>
    </row>
    <row r="3698" spans="1:7" ht="31.8">
      <c r="A3698" s="30">
        <v>28</v>
      </c>
      <c r="B3698" s="30" t="s">
        <v>646</v>
      </c>
      <c r="C3698" s="30" t="s">
        <v>964</v>
      </c>
      <c r="D3698" s="30" t="s">
        <v>292</v>
      </c>
      <c r="E3698" s="31" t="s">
        <v>302</v>
      </c>
      <c r="F3698" s="32">
        <v>0</v>
      </c>
      <c r="G3698" s="33">
        <f t="shared" si="57"/>
        <v>901506246.76999569</v>
      </c>
    </row>
    <row r="3699" spans="1:7" ht="31.8">
      <c r="A3699" s="30">
        <v>28</v>
      </c>
      <c r="B3699" s="30" t="s">
        <v>646</v>
      </c>
      <c r="C3699" s="30" t="s">
        <v>964</v>
      </c>
      <c r="D3699" s="30" t="s">
        <v>292</v>
      </c>
      <c r="E3699" s="31" t="s">
        <v>302</v>
      </c>
      <c r="F3699" s="30">
        <v>76348.39</v>
      </c>
      <c r="G3699" s="33">
        <f t="shared" si="57"/>
        <v>901506246.76999569</v>
      </c>
    </row>
    <row r="3700" spans="1:7" ht="31.8">
      <c r="A3700" s="30">
        <v>28</v>
      </c>
      <c r="B3700" s="30" t="s">
        <v>646</v>
      </c>
      <c r="C3700" s="30" t="s">
        <v>964</v>
      </c>
      <c r="D3700" s="30" t="s">
        <v>292</v>
      </c>
      <c r="E3700" s="31" t="s">
        <v>302</v>
      </c>
      <c r="F3700" s="32">
        <v>228008</v>
      </c>
      <c r="G3700" s="33">
        <f t="shared" si="57"/>
        <v>901506246.76999569</v>
      </c>
    </row>
    <row r="3701" spans="1:7" ht="31.8">
      <c r="A3701" s="30">
        <v>28</v>
      </c>
      <c r="B3701" s="30" t="s">
        <v>646</v>
      </c>
      <c r="C3701" s="30" t="s">
        <v>964</v>
      </c>
      <c r="D3701" s="30" t="s">
        <v>292</v>
      </c>
      <c r="E3701" s="31" t="s">
        <v>302</v>
      </c>
      <c r="F3701" s="32">
        <v>289677</v>
      </c>
      <c r="G3701" s="33">
        <f t="shared" si="57"/>
        <v>901506246.76999569</v>
      </c>
    </row>
    <row r="3702" spans="1:7" ht="31.8">
      <c r="A3702" s="30">
        <v>28</v>
      </c>
      <c r="B3702" s="30" t="s">
        <v>646</v>
      </c>
      <c r="C3702" s="30" t="s">
        <v>964</v>
      </c>
      <c r="D3702" s="30" t="s">
        <v>292</v>
      </c>
      <c r="E3702" s="31" t="s">
        <v>302</v>
      </c>
      <c r="F3702" s="32">
        <v>369041</v>
      </c>
      <c r="G3702" s="33">
        <f t="shared" si="57"/>
        <v>901506246.76999569</v>
      </c>
    </row>
    <row r="3703" spans="1:7" ht="31.8">
      <c r="A3703" s="30">
        <v>28</v>
      </c>
      <c r="B3703" s="30" t="s">
        <v>646</v>
      </c>
      <c r="C3703" s="30" t="s">
        <v>964</v>
      </c>
      <c r="D3703" s="30" t="s">
        <v>292</v>
      </c>
      <c r="E3703" s="31" t="s">
        <v>302</v>
      </c>
      <c r="F3703" s="32">
        <v>48313.2</v>
      </c>
      <c r="G3703" s="33">
        <f t="shared" si="57"/>
        <v>901506246.76999569</v>
      </c>
    </row>
    <row r="3704" spans="1:7" ht="31.8">
      <c r="A3704" s="30">
        <v>28</v>
      </c>
      <c r="B3704" s="30" t="s">
        <v>646</v>
      </c>
      <c r="C3704" s="30" t="s">
        <v>964</v>
      </c>
      <c r="D3704" s="30" t="s">
        <v>292</v>
      </c>
      <c r="E3704" s="31" t="s">
        <v>302</v>
      </c>
      <c r="F3704" s="32">
        <v>1251909</v>
      </c>
      <c r="G3704" s="33">
        <f t="shared" si="57"/>
        <v>901506246.76999569</v>
      </c>
    </row>
    <row r="3705" spans="1:7" ht="31.8">
      <c r="A3705" s="30">
        <v>28</v>
      </c>
      <c r="B3705" s="30" t="s">
        <v>646</v>
      </c>
      <c r="C3705" s="30" t="s">
        <v>964</v>
      </c>
      <c r="D3705" s="30" t="s">
        <v>292</v>
      </c>
      <c r="E3705" s="31" t="s">
        <v>302</v>
      </c>
      <c r="F3705" s="32">
        <v>920350</v>
      </c>
      <c r="G3705" s="33">
        <f t="shared" si="57"/>
        <v>901506246.76999569</v>
      </c>
    </row>
    <row r="3706" spans="1:7" ht="31.8">
      <c r="A3706" s="30">
        <v>28</v>
      </c>
      <c r="B3706" s="30" t="s">
        <v>646</v>
      </c>
      <c r="C3706" s="30" t="s">
        <v>964</v>
      </c>
      <c r="D3706" s="30" t="s">
        <v>292</v>
      </c>
      <c r="E3706" s="31" t="s">
        <v>302</v>
      </c>
      <c r="F3706" s="32">
        <v>114876.67</v>
      </c>
      <c r="G3706" s="33">
        <f t="shared" si="57"/>
        <v>901506246.76999569</v>
      </c>
    </row>
    <row r="3707" spans="1:7" ht="31.8">
      <c r="A3707" s="30">
        <v>28</v>
      </c>
      <c r="B3707" s="30" t="s">
        <v>646</v>
      </c>
      <c r="C3707" s="30" t="s">
        <v>964</v>
      </c>
      <c r="D3707" s="30" t="s">
        <v>292</v>
      </c>
      <c r="E3707" s="31" t="s">
        <v>302</v>
      </c>
      <c r="F3707" s="32">
        <v>555966.91</v>
      </c>
      <c r="G3707" s="33">
        <f t="shared" si="57"/>
        <v>901506246.76999569</v>
      </c>
    </row>
    <row r="3708" spans="1:7" ht="31.8">
      <c r="A3708" s="30">
        <v>28</v>
      </c>
      <c r="B3708" s="30" t="s">
        <v>646</v>
      </c>
      <c r="C3708" s="30" t="s">
        <v>964</v>
      </c>
      <c r="D3708" s="30" t="s">
        <v>292</v>
      </c>
      <c r="E3708" s="31" t="s">
        <v>302</v>
      </c>
      <c r="F3708" s="32">
        <v>169276.32</v>
      </c>
      <c r="G3708" s="33">
        <f t="shared" si="57"/>
        <v>901506246.76999569</v>
      </c>
    </row>
    <row r="3709" spans="1:7" ht="31.8">
      <c r="A3709" s="30">
        <v>28</v>
      </c>
      <c r="B3709" s="30" t="s">
        <v>646</v>
      </c>
      <c r="C3709" s="30" t="s">
        <v>964</v>
      </c>
      <c r="D3709" s="30" t="s">
        <v>292</v>
      </c>
      <c r="E3709" s="31" t="s">
        <v>302</v>
      </c>
      <c r="F3709" s="32">
        <v>147678.29999999999</v>
      </c>
      <c r="G3709" s="33">
        <f t="shared" si="57"/>
        <v>901506246.76999569</v>
      </c>
    </row>
    <row r="3710" spans="1:7" ht="31.8">
      <c r="A3710" s="30">
        <v>28</v>
      </c>
      <c r="B3710" s="30" t="s">
        <v>646</v>
      </c>
      <c r="C3710" s="30" t="s">
        <v>964</v>
      </c>
      <c r="D3710" s="30" t="s">
        <v>292</v>
      </c>
      <c r="E3710" s="31" t="s">
        <v>302</v>
      </c>
      <c r="F3710" s="32">
        <v>24156.6</v>
      </c>
      <c r="G3710" s="33">
        <f t="shared" si="57"/>
        <v>901506246.76999569</v>
      </c>
    </row>
    <row r="3711" spans="1:7" ht="31.8">
      <c r="A3711" s="30">
        <v>28</v>
      </c>
      <c r="B3711" s="30" t="s">
        <v>646</v>
      </c>
      <c r="C3711" s="30" t="s">
        <v>964</v>
      </c>
      <c r="D3711" s="30" t="s">
        <v>292</v>
      </c>
      <c r="E3711" s="31" t="s">
        <v>302</v>
      </c>
      <c r="F3711" s="32">
        <v>218504.68</v>
      </c>
      <c r="G3711" s="33">
        <f t="shared" si="57"/>
        <v>901506246.76999569</v>
      </c>
    </row>
    <row r="3712" spans="1:7" ht="31.8">
      <c r="A3712" s="30">
        <v>28</v>
      </c>
      <c r="B3712" s="30" t="s">
        <v>646</v>
      </c>
      <c r="C3712" s="30" t="s">
        <v>964</v>
      </c>
      <c r="D3712" s="30" t="s">
        <v>292</v>
      </c>
      <c r="E3712" s="31" t="s">
        <v>302</v>
      </c>
      <c r="F3712" s="32">
        <v>336101.98</v>
      </c>
      <c r="G3712" s="33">
        <f t="shared" si="57"/>
        <v>901506246.76999569</v>
      </c>
    </row>
    <row r="3713" spans="1:7" ht="31.8">
      <c r="A3713" s="30">
        <v>26</v>
      </c>
      <c r="B3713" s="30" t="s">
        <v>646</v>
      </c>
      <c r="C3713" s="30" t="s">
        <v>961</v>
      </c>
      <c r="D3713" s="30" t="s">
        <v>292</v>
      </c>
      <c r="E3713" s="31" t="s">
        <v>302</v>
      </c>
      <c r="F3713" s="32">
        <v>60031.67</v>
      </c>
      <c r="G3713" s="33">
        <f t="shared" si="57"/>
        <v>901506246.76999569</v>
      </c>
    </row>
    <row r="3714" spans="1:7" ht="31.8">
      <c r="A3714" s="30">
        <v>27</v>
      </c>
      <c r="B3714" s="30" t="s">
        <v>646</v>
      </c>
      <c r="C3714" s="30" t="s">
        <v>962</v>
      </c>
      <c r="D3714" s="30" t="s">
        <v>292</v>
      </c>
      <c r="E3714" s="31" t="s">
        <v>302</v>
      </c>
      <c r="F3714" s="30">
        <v>88802.35</v>
      </c>
      <c r="G3714" s="33">
        <f t="shared" si="57"/>
        <v>901506246.76999569</v>
      </c>
    </row>
    <row r="3715" spans="1:7" ht="21.6">
      <c r="A3715" s="30">
        <v>28</v>
      </c>
      <c r="B3715" s="30" t="s">
        <v>1162</v>
      </c>
      <c r="C3715" s="30" t="s">
        <v>964</v>
      </c>
      <c r="D3715" s="30" t="s">
        <v>292</v>
      </c>
      <c r="E3715" s="31" t="s">
        <v>304</v>
      </c>
      <c r="F3715" s="32">
        <v>113876.81</v>
      </c>
      <c r="G3715" s="33">
        <f t="shared" ref="G3715:G3778" si="58">SUM($F$2:$F$100000)</f>
        <v>901506246.76999569</v>
      </c>
    </row>
    <row r="3716" spans="1:7" ht="21.6">
      <c r="A3716" s="30">
        <v>28</v>
      </c>
      <c r="B3716" s="30" t="s">
        <v>1162</v>
      </c>
      <c r="C3716" s="30" t="s">
        <v>964</v>
      </c>
      <c r="D3716" s="30" t="s">
        <v>292</v>
      </c>
      <c r="E3716" s="31" t="s">
        <v>304</v>
      </c>
      <c r="F3716" s="32">
        <v>133683.60999999999</v>
      </c>
      <c r="G3716" s="33">
        <f t="shared" si="58"/>
        <v>901506246.76999569</v>
      </c>
    </row>
    <row r="3717" spans="1:7" ht="21.6">
      <c r="A3717" s="30">
        <v>26</v>
      </c>
      <c r="B3717" s="30" t="s">
        <v>1163</v>
      </c>
      <c r="C3717" s="30" t="s">
        <v>961</v>
      </c>
      <c r="D3717" s="30" t="s">
        <v>292</v>
      </c>
      <c r="E3717" s="31" t="s">
        <v>299</v>
      </c>
      <c r="F3717" s="32">
        <v>92179.49</v>
      </c>
      <c r="G3717" s="33">
        <f t="shared" si="58"/>
        <v>901506246.76999569</v>
      </c>
    </row>
    <row r="3718" spans="1:7" ht="21.6">
      <c r="A3718" s="30">
        <v>26</v>
      </c>
      <c r="B3718" s="30" t="s">
        <v>1164</v>
      </c>
      <c r="C3718" s="30" t="s">
        <v>961</v>
      </c>
      <c r="D3718" s="30" t="s">
        <v>292</v>
      </c>
      <c r="E3718" s="31" t="s">
        <v>299</v>
      </c>
      <c r="F3718" s="32">
        <v>8023.5</v>
      </c>
      <c r="G3718" s="33">
        <f t="shared" si="58"/>
        <v>901506246.76999569</v>
      </c>
    </row>
    <row r="3719" spans="1:7" ht="31.8">
      <c r="A3719" s="30">
        <v>29</v>
      </c>
      <c r="B3719" s="30" t="s">
        <v>649</v>
      </c>
      <c r="C3719" s="30" t="s">
        <v>967</v>
      </c>
      <c r="D3719" s="30" t="s">
        <v>292</v>
      </c>
      <c r="E3719" s="31" t="s">
        <v>327</v>
      </c>
      <c r="F3719" s="32">
        <v>123459.96</v>
      </c>
      <c r="G3719" s="33">
        <f t="shared" si="58"/>
        <v>901506246.76999569</v>
      </c>
    </row>
    <row r="3720" spans="1:7" ht="31.8">
      <c r="A3720" s="30">
        <v>29</v>
      </c>
      <c r="B3720" s="30" t="s">
        <v>649</v>
      </c>
      <c r="C3720" s="30" t="s">
        <v>967</v>
      </c>
      <c r="D3720" s="30" t="s">
        <v>292</v>
      </c>
      <c r="E3720" s="34" t="s">
        <v>327</v>
      </c>
      <c r="F3720" s="32">
        <v>650725.94999999995</v>
      </c>
      <c r="G3720" s="33">
        <f t="shared" si="58"/>
        <v>901506246.76999569</v>
      </c>
    </row>
    <row r="3721" spans="1:7" ht="31.8">
      <c r="A3721" s="30">
        <v>26</v>
      </c>
      <c r="B3721" s="30" t="s">
        <v>650</v>
      </c>
      <c r="C3721" s="30" t="s">
        <v>961</v>
      </c>
      <c r="D3721" s="30" t="s">
        <v>292</v>
      </c>
      <c r="E3721" s="34" t="s">
        <v>299</v>
      </c>
      <c r="F3721" s="32">
        <v>36573.49</v>
      </c>
      <c r="G3721" s="33">
        <f t="shared" si="58"/>
        <v>901506246.76999569</v>
      </c>
    </row>
    <row r="3722" spans="1:7" ht="31.8">
      <c r="A3722" s="30">
        <v>43</v>
      </c>
      <c r="B3722" s="30" t="s">
        <v>652</v>
      </c>
      <c r="C3722" s="30" t="s">
        <v>960</v>
      </c>
      <c r="D3722" s="30" t="s">
        <v>292</v>
      </c>
      <c r="E3722" s="31" t="s">
        <v>327</v>
      </c>
      <c r="F3722" s="32">
        <v>0.01</v>
      </c>
      <c r="G3722" s="33">
        <f t="shared" si="58"/>
        <v>901506246.76999569</v>
      </c>
    </row>
    <row r="3723" spans="1:7" ht="31.8">
      <c r="A3723" s="30">
        <v>26</v>
      </c>
      <c r="B3723" s="30" t="s">
        <v>652</v>
      </c>
      <c r="C3723" s="30" t="s">
        <v>961</v>
      </c>
      <c r="D3723" s="30" t="s">
        <v>292</v>
      </c>
      <c r="E3723" s="34" t="s">
        <v>327</v>
      </c>
      <c r="F3723" s="32">
        <v>0.75</v>
      </c>
      <c r="G3723" s="33">
        <f t="shared" si="58"/>
        <v>901506246.76999569</v>
      </c>
    </row>
    <row r="3724" spans="1:7" ht="31.8">
      <c r="A3724" s="30">
        <v>29</v>
      </c>
      <c r="B3724" s="30" t="s">
        <v>1165</v>
      </c>
      <c r="C3724" s="30" t="s">
        <v>967</v>
      </c>
      <c r="D3724" s="30" t="s">
        <v>292</v>
      </c>
      <c r="E3724" s="31" t="s">
        <v>304</v>
      </c>
      <c r="F3724" s="32">
        <v>256</v>
      </c>
      <c r="G3724" s="33">
        <f t="shared" si="58"/>
        <v>901506246.76999569</v>
      </c>
    </row>
    <row r="3725" spans="1:7" ht="31.8">
      <c r="A3725" s="30">
        <v>29</v>
      </c>
      <c r="B3725" s="30" t="s">
        <v>1165</v>
      </c>
      <c r="C3725" s="30" t="s">
        <v>967</v>
      </c>
      <c r="D3725" s="30" t="s">
        <v>292</v>
      </c>
      <c r="E3725" s="31" t="s">
        <v>304</v>
      </c>
      <c r="F3725" s="32">
        <v>2557.65</v>
      </c>
      <c r="G3725" s="33">
        <f t="shared" si="58"/>
        <v>901506246.76999569</v>
      </c>
    </row>
    <row r="3726" spans="1:7" ht="31.8">
      <c r="A3726" s="30">
        <v>29</v>
      </c>
      <c r="B3726" s="30" t="s">
        <v>1165</v>
      </c>
      <c r="C3726" s="30" t="s">
        <v>967</v>
      </c>
      <c r="D3726" s="30" t="s">
        <v>292</v>
      </c>
      <c r="E3726" s="31" t="s">
        <v>304</v>
      </c>
      <c r="F3726" s="32">
        <v>18315.36</v>
      </c>
      <c r="G3726" s="33">
        <f t="shared" si="58"/>
        <v>901506246.76999569</v>
      </c>
    </row>
    <row r="3727" spans="1:7" ht="31.8">
      <c r="A3727" s="30">
        <v>29</v>
      </c>
      <c r="B3727" s="30" t="s">
        <v>1165</v>
      </c>
      <c r="C3727" s="30" t="s">
        <v>967</v>
      </c>
      <c r="D3727" s="30" t="s">
        <v>292</v>
      </c>
      <c r="E3727" s="31" t="s">
        <v>304</v>
      </c>
      <c r="F3727" s="32">
        <v>12820</v>
      </c>
      <c r="G3727" s="33">
        <f t="shared" si="58"/>
        <v>901506246.76999569</v>
      </c>
    </row>
    <row r="3728" spans="1:7" ht="31.8">
      <c r="A3728" s="30">
        <v>29</v>
      </c>
      <c r="B3728" s="30" t="s">
        <v>1165</v>
      </c>
      <c r="C3728" s="30" t="s">
        <v>967</v>
      </c>
      <c r="D3728" s="30" t="s">
        <v>292</v>
      </c>
      <c r="E3728" s="31" t="s">
        <v>304</v>
      </c>
      <c r="F3728" s="32">
        <v>85.92</v>
      </c>
      <c r="G3728" s="33">
        <f t="shared" si="58"/>
        <v>901506246.76999569</v>
      </c>
    </row>
    <row r="3729" spans="1:7" ht="42">
      <c r="A3729" s="30">
        <v>26</v>
      </c>
      <c r="B3729" s="30" t="s">
        <v>1166</v>
      </c>
      <c r="C3729" s="30" t="s">
        <v>961</v>
      </c>
      <c r="D3729" s="30" t="s">
        <v>292</v>
      </c>
      <c r="E3729" s="31" t="s">
        <v>327</v>
      </c>
      <c r="F3729" s="32">
        <v>0</v>
      </c>
      <c r="G3729" s="33">
        <f t="shared" si="58"/>
        <v>901506246.76999569</v>
      </c>
    </row>
    <row r="3730" spans="1:7" ht="21.6">
      <c r="A3730" s="30">
        <v>45</v>
      </c>
      <c r="B3730" s="30" t="s">
        <v>1167</v>
      </c>
      <c r="C3730" s="30" t="s">
        <v>95</v>
      </c>
      <c r="D3730" s="30" t="s">
        <v>292</v>
      </c>
      <c r="E3730" s="31" t="s">
        <v>304</v>
      </c>
      <c r="F3730" s="32">
        <v>4462.68</v>
      </c>
      <c r="G3730" s="33">
        <f t="shared" si="58"/>
        <v>901506246.76999569</v>
      </c>
    </row>
    <row r="3731" spans="1:7" ht="21.6">
      <c r="A3731" s="30">
        <v>46</v>
      </c>
      <c r="B3731" s="30" t="s">
        <v>1167</v>
      </c>
      <c r="C3731" s="30" t="s">
        <v>963</v>
      </c>
      <c r="D3731" s="30" t="s">
        <v>292</v>
      </c>
      <c r="E3731" s="31" t="s">
        <v>299</v>
      </c>
      <c r="F3731" s="32">
        <v>10925.01</v>
      </c>
      <c r="G3731" s="33">
        <f t="shared" si="58"/>
        <v>901506246.76999569</v>
      </c>
    </row>
    <row r="3732" spans="1:7" ht="31.8">
      <c r="A3732" s="30">
        <v>26</v>
      </c>
      <c r="B3732" s="30" t="s">
        <v>1168</v>
      </c>
      <c r="C3732" s="30" t="s">
        <v>961</v>
      </c>
      <c r="D3732" s="30" t="s">
        <v>292</v>
      </c>
      <c r="E3732" s="34" t="s">
        <v>299</v>
      </c>
      <c r="F3732" s="32">
        <v>90488.41</v>
      </c>
      <c r="G3732" s="33">
        <f t="shared" si="58"/>
        <v>901506246.76999569</v>
      </c>
    </row>
    <row r="3733" spans="1:7" ht="31.8">
      <c r="A3733" s="30">
        <v>29</v>
      </c>
      <c r="B3733" s="30" t="s">
        <v>1169</v>
      </c>
      <c r="C3733" s="30" t="s">
        <v>967</v>
      </c>
      <c r="D3733" s="30" t="s">
        <v>292</v>
      </c>
      <c r="E3733" s="31" t="s">
        <v>304</v>
      </c>
      <c r="F3733" s="32">
        <v>71.290000000000006</v>
      </c>
      <c r="G3733" s="33">
        <f t="shared" si="58"/>
        <v>901506246.76999569</v>
      </c>
    </row>
    <row r="3734" spans="1:7" ht="42">
      <c r="A3734" s="30">
        <v>56</v>
      </c>
      <c r="B3734" s="30" t="s">
        <v>657</v>
      </c>
      <c r="C3734" s="30" t="s">
        <v>988</v>
      </c>
      <c r="D3734" s="30" t="s">
        <v>292</v>
      </c>
      <c r="E3734" s="31" t="s">
        <v>302</v>
      </c>
      <c r="F3734" s="32">
        <v>147187.5</v>
      </c>
      <c r="G3734" s="33">
        <f t="shared" si="58"/>
        <v>901506246.76999569</v>
      </c>
    </row>
    <row r="3735" spans="1:7" ht="42">
      <c r="A3735" s="30">
        <v>35</v>
      </c>
      <c r="B3735" s="30" t="s">
        <v>657</v>
      </c>
      <c r="C3735" s="30" t="s">
        <v>997</v>
      </c>
      <c r="D3735" s="30" t="s">
        <v>292</v>
      </c>
      <c r="E3735" s="31" t="s">
        <v>302</v>
      </c>
      <c r="F3735" s="32">
        <v>66670</v>
      </c>
      <c r="G3735" s="33">
        <f t="shared" si="58"/>
        <v>901506246.76999569</v>
      </c>
    </row>
    <row r="3736" spans="1:7" ht="42">
      <c r="A3736" s="30">
        <v>35</v>
      </c>
      <c r="B3736" s="30" t="s">
        <v>657</v>
      </c>
      <c r="C3736" s="30" t="s">
        <v>997</v>
      </c>
      <c r="D3736" s="30" t="s">
        <v>292</v>
      </c>
      <c r="E3736" s="31" t="s">
        <v>302</v>
      </c>
      <c r="F3736" s="32">
        <v>62715</v>
      </c>
      <c r="G3736" s="33">
        <f t="shared" si="58"/>
        <v>901506246.76999569</v>
      </c>
    </row>
    <row r="3737" spans="1:7" ht="42">
      <c r="A3737" s="30">
        <v>75</v>
      </c>
      <c r="B3737" s="30" t="s">
        <v>657</v>
      </c>
      <c r="C3737" s="30" t="s">
        <v>965</v>
      </c>
      <c r="D3737" s="30" t="s">
        <v>292</v>
      </c>
      <c r="E3737" s="31" t="s">
        <v>302</v>
      </c>
      <c r="F3737" s="32">
        <v>70060</v>
      </c>
      <c r="G3737" s="33">
        <f t="shared" si="58"/>
        <v>901506246.76999569</v>
      </c>
    </row>
    <row r="3738" spans="1:7" ht="62.4">
      <c r="A3738" s="30">
        <v>29</v>
      </c>
      <c r="B3738" s="30" t="s">
        <v>658</v>
      </c>
      <c r="C3738" s="30" t="s">
        <v>967</v>
      </c>
      <c r="D3738" s="30" t="s">
        <v>292</v>
      </c>
      <c r="E3738" s="31" t="s">
        <v>302</v>
      </c>
      <c r="F3738" s="32">
        <v>0</v>
      </c>
      <c r="G3738" s="33">
        <f t="shared" si="58"/>
        <v>901506246.76999569</v>
      </c>
    </row>
    <row r="3739" spans="1:7" ht="62.4">
      <c r="A3739" s="30">
        <v>29</v>
      </c>
      <c r="B3739" s="30" t="s">
        <v>658</v>
      </c>
      <c r="C3739" s="30" t="s">
        <v>967</v>
      </c>
      <c r="D3739" s="30" t="s">
        <v>292</v>
      </c>
      <c r="E3739" s="31" t="s">
        <v>302</v>
      </c>
      <c r="F3739" s="32">
        <v>0</v>
      </c>
      <c r="G3739" s="33">
        <f t="shared" si="58"/>
        <v>901506246.76999569</v>
      </c>
    </row>
    <row r="3740" spans="1:7" ht="62.4">
      <c r="A3740" s="30">
        <v>29</v>
      </c>
      <c r="B3740" s="30" t="s">
        <v>658</v>
      </c>
      <c r="C3740" s="30" t="s">
        <v>967</v>
      </c>
      <c r="D3740" s="30" t="s">
        <v>292</v>
      </c>
      <c r="E3740" s="31" t="s">
        <v>302</v>
      </c>
      <c r="F3740" s="32">
        <v>0</v>
      </c>
      <c r="G3740" s="33">
        <f t="shared" si="58"/>
        <v>901506246.76999569</v>
      </c>
    </row>
    <row r="3741" spans="1:7" ht="62.4">
      <c r="A3741" s="30">
        <v>28</v>
      </c>
      <c r="B3741" s="30" t="s">
        <v>658</v>
      </c>
      <c r="C3741" s="30" t="s">
        <v>964</v>
      </c>
      <c r="D3741" s="30" t="s">
        <v>292</v>
      </c>
      <c r="E3741" s="31" t="s">
        <v>302</v>
      </c>
      <c r="F3741" s="32">
        <v>20340</v>
      </c>
      <c r="G3741" s="33">
        <f t="shared" si="58"/>
        <v>901506246.76999569</v>
      </c>
    </row>
    <row r="3742" spans="1:7" ht="62.4">
      <c r="A3742" s="30">
        <v>28</v>
      </c>
      <c r="B3742" s="30" t="s">
        <v>658</v>
      </c>
      <c r="C3742" s="30" t="s">
        <v>964</v>
      </c>
      <c r="D3742" s="30" t="s">
        <v>292</v>
      </c>
      <c r="E3742" s="31" t="s">
        <v>302</v>
      </c>
      <c r="F3742" s="32">
        <v>15255</v>
      </c>
      <c r="G3742" s="33">
        <f t="shared" si="58"/>
        <v>901506246.76999569</v>
      </c>
    </row>
    <row r="3743" spans="1:7" ht="62.4">
      <c r="A3743" s="30">
        <v>28</v>
      </c>
      <c r="B3743" s="30" t="s">
        <v>658</v>
      </c>
      <c r="C3743" s="30" t="s">
        <v>964</v>
      </c>
      <c r="D3743" s="30" t="s">
        <v>292</v>
      </c>
      <c r="E3743" s="31" t="s">
        <v>302</v>
      </c>
      <c r="F3743" s="32">
        <v>5424.62</v>
      </c>
      <c r="G3743" s="33">
        <f t="shared" si="58"/>
        <v>901506246.76999569</v>
      </c>
    </row>
    <row r="3744" spans="1:7" ht="62.4">
      <c r="A3744" s="30">
        <v>26</v>
      </c>
      <c r="B3744" s="30" t="s">
        <v>658</v>
      </c>
      <c r="C3744" s="30" t="s">
        <v>961</v>
      </c>
      <c r="D3744" s="30" t="s">
        <v>292</v>
      </c>
      <c r="E3744" s="31" t="s">
        <v>302</v>
      </c>
      <c r="F3744" s="32">
        <v>5085</v>
      </c>
      <c r="G3744" s="33">
        <f t="shared" si="58"/>
        <v>901506246.76999569</v>
      </c>
    </row>
    <row r="3745" spans="1:7" ht="62.4">
      <c r="A3745" s="30">
        <v>26</v>
      </c>
      <c r="B3745" s="30" t="s">
        <v>658</v>
      </c>
      <c r="C3745" s="30" t="s">
        <v>961</v>
      </c>
      <c r="D3745" s="30" t="s">
        <v>292</v>
      </c>
      <c r="E3745" s="31" t="s">
        <v>302</v>
      </c>
      <c r="F3745" s="32">
        <v>2938</v>
      </c>
      <c r="G3745" s="33">
        <f t="shared" si="58"/>
        <v>901506246.76999569</v>
      </c>
    </row>
    <row r="3746" spans="1:7" ht="62.4">
      <c r="A3746" s="30">
        <v>75</v>
      </c>
      <c r="B3746" s="30" t="s">
        <v>658</v>
      </c>
      <c r="C3746" s="30" t="s">
        <v>965</v>
      </c>
      <c r="D3746" s="30" t="s">
        <v>292</v>
      </c>
      <c r="E3746" s="31" t="s">
        <v>302</v>
      </c>
      <c r="F3746" s="32">
        <v>18532</v>
      </c>
      <c r="G3746" s="33">
        <f t="shared" si="58"/>
        <v>901506246.76999569</v>
      </c>
    </row>
    <row r="3747" spans="1:7" ht="62.4">
      <c r="A3747" s="30">
        <v>75</v>
      </c>
      <c r="B3747" s="30" t="s">
        <v>658</v>
      </c>
      <c r="C3747" s="30" t="s">
        <v>965</v>
      </c>
      <c r="D3747" s="30" t="s">
        <v>292</v>
      </c>
      <c r="E3747" s="31" t="s">
        <v>302</v>
      </c>
      <c r="F3747" s="32">
        <v>339</v>
      </c>
      <c r="G3747" s="33">
        <f t="shared" si="58"/>
        <v>901506246.76999569</v>
      </c>
    </row>
    <row r="3748" spans="1:7" ht="62.4">
      <c r="A3748" s="30">
        <v>38</v>
      </c>
      <c r="B3748" s="30" t="s">
        <v>658</v>
      </c>
      <c r="C3748" s="30" t="s">
        <v>40</v>
      </c>
      <c r="D3748" s="30" t="s">
        <v>292</v>
      </c>
      <c r="E3748" s="31" t="s">
        <v>302</v>
      </c>
      <c r="F3748" s="32">
        <v>33811.86</v>
      </c>
      <c r="G3748" s="33">
        <f t="shared" si="58"/>
        <v>901506246.76999569</v>
      </c>
    </row>
    <row r="3749" spans="1:7" ht="62.4">
      <c r="A3749" s="30">
        <v>38</v>
      </c>
      <c r="B3749" s="30" t="s">
        <v>658</v>
      </c>
      <c r="C3749" s="30" t="s">
        <v>40</v>
      </c>
      <c r="D3749" s="30" t="s">
        <v>292</v>
      </c>
      <c r="E3749" s="31" t="s">
        <v>302</v>
      </c>
      <c r="F3749" s="32">
        <v>8023</v>
      </c>
      <c r="G3749" s="33">
        <f t="shared" si="58"/>
        <v>901506246.76999569</v>
      </c>
    </row>
    <row r="3750" spans="1:7" ht="62.4">
      <c r="A3750" s="30">
        <v>38</v>
      </c>
      <c r="B3750" s="30" t="s">
        <v>658</v>
      </c>
      <c r="C3750" s="30" t="s">
        <v>40</v>
      </c>
      <c r="D3750" s="30" t="s">
        <v>292</v>
      </c>
      <c r="E3750" s="31" t="s">
        <v>302</v>
      </c>
      <c r="F3750" s="32">
        <v>1808</v>
      </c>
      <c r="G3750" s="33">
        <f t="shared" si="58"/>
        <v>901506246.76999569</v>
      </c>
    </row>
    <row r="3751" spans="1:7" ht="62.4">
      <c r="A3751" s="30">
        <v>75</v>
      </c>
      <c r="B3751" s="30" t="s">
        <v>658</v>
      </c>
      <c r="C3751" s="30" t="s">
        <v>965</v>
      </c>
      <c r="D3751" s="30" t="s">
        <v>292</v>
      </c>
      <c r="E3751" s="31" t="s">
        <v>302</v>
      </c>
      <c r="F3751" s="32">
        <v>5367.5</v>
      </c>
      <c r="G3751" s="33">
        <f t="shared" si="58"/>
        <v>901506246.76999569</v>
      </c>
    </row>
    <row r="3752" spans="1:7" ht="62.4">
      <c r="A3752" s="30">
        <v>38</v>
      </c>
      <c r="B3752" s="30" t="s">
        <v>658</v>
      </c>
      <c r="C3752" s="30" t="s">
        <v>40</v>
      </c>
      <c r="D3752" s="30" t="s">
        <v>292</v>
      </c>
      <c r="E3752" s="31" t="s">
        <v>302</v>
      </c>
      <c r="F3752" s="32">
        <v>6373.2</v>
      </c>
      <c r="G3752" s="33">
        <f t="shared" si="58"/>
        <v>901506246.76999569</v>
      </c>
    </row>
    <row r="3753" spans="1:7" ht="62.4">
      <c r="A3753" s="30">
        <v>38</v>
      </c>
      <c r="B3753" s="30" t="s">
        <v>658</v>
      </c>
      <c r="C3753" s="30" t="s">
        <v>40</v>
      </c>
      <c r="D3753" s="30" t="s">
        <v>292</v>
      </c>
      <c r="E3753" s="31" t="s">
        <v>302</v>
      </c>
      <c r="F3753" s="32">
        <v>1817.04</v>
      </c>
      <c r="G3753" s="33">
        <f t="shared" si="58"/>
        <v>901506246.76999569</v>
      </c>
    </row>
    <row r="3754" spans="1:7" ht="62.4">
      <c r="A3754" s="30">
        <v>40</v>
      </c>
      <c r="B3754" s="30" t="s">
        <v>658</v>
      </c>
      <c r="C3754" s="30" t="s">
        <v>989</v>
      </c>
      <c r="D3754" s="30" t="s">
        <v>292</v>
      </c>
      <c r="E3754" s="31" t="s">
        <v>302</v>
      </c>
      <c r="F3754" s="32">
        <v>49371.96</v>
      </c>
      <c r="G3754" s="33">
        <f t="shared" si="58"/>
        <v>901506246.76999569</v>
      </c>
    </row>
    <row r="3755" spans="1:7" ht="62.4">
      <c r="A3755" s="30">
        <v>38</v>
      </c>
      <c r="B3755" s="30" t="s">
        <v>658</v>
      </c>
      <c r="C3755" s="30" t="s">
        <v>40</v>
      </c>
      <c r="D3755" s="30" t="s">
        <v>292</v>
      </c>
      <c r="E3755" s="31" t="s">
        <v>302</v>
      </c>
      <c r="F3755" s="32">
        <v>9390.2999999999993</v>
      </c>
      <c r="G3755" s="33">
        <f t="shared" si="58"/>
        <v>901506246.76999569</v>
      </c>
    </row>
    <row r="3756" spans="1:7" ht="62.4">
      <c r="A3756" s="30">
        <v>40</v>
      </c>
      <c r="B3756" s="30" t="s">
        <v>658</v>
      </c>
      <c r="C3756" s="30" t="s">
        <v>989</v>
      </c>
      <c r="D3756" s="30" t="s">
        <v>292</v>
      </c>
      <c r="E3756" s="31" t="s">
        <v>302</v>
      </c>
      <c r="F3756" s="30">
        <v>28079.37</v>
      </c>
      <c r="G3756" s="33">
        <f t="shared" si="58"/>
        <v>901506246.76999569</v>
      </c>
    </row>
    <row r="3757" spans="1:7" ht="62.4">
      <c r="A3757" s="30">
        <v>1000032</v>
      </c>
      <c r="B3757" s="30" t="s">
        <v>658</v>
      </c>
      <c r="C3757" s="30" t="s">
        <v>994</v>
      </c>
      <c r="D3757" s="30" t="s">
        <v>292</v>
      </c>
      <c r="E3757" s="31" t="s">
        <v>302</v>
      </c>
      <c r="F3757" s="32">
        <v>1824.95</v>
      </c>
      <c r="G3757" s="33">
        <f t="shared" si="58"/>
        <v>901506246.76999569</v>
      </c>
    </row>
    <row r="3758" spans="1:7" ht="62.4">
      <c r="A3758" s="30">
        <v>40</v>
      </c>
      <c r="B3758" s="30" t="s">
        <v>658</v>
      </c>
      <c r="C3758" s="30" t="s">
        <v>989</v>
      </c>
      <c r="D3758" s="30" t="s">
        <v>292</v>
      </c>
      <c r="E3758" s="31" t="s">
        <v>302</v>
      </c>
      <c r="F3758" s="32">
        <v>1819.3</v>
      </c>
      <c r="G3758" s="33">
        <f t="shared" si="58"/>
        <v>901506246.76999569</v>
      </c>
    </row>
    <row r="3759" spans="1:7" ht="31.8">
      <c r="A3759" s="30">
        <v>35</v>
      </c>
      <c r="B3759" s="30" t="s">
        <v>659</v>
      </c>
      <c r="C3759" s="30" t="s">
        <v>997</v>
      </c>
      <c r="D3759" s="30" t="s">
        <v>292</v>
      </c>
      <c r="E3759" s="31" t="s">
        <v>302</v>
      </c>
      <c r="F3759" s="32">
        <v>32499.98</v>
      </c>
      <c r="G3759" s="33">
        <f t="shared" si="58"/>
        <v>901506246.76999569</v>
      </c>
    </row>
    <row r="3760" spans="1:7" ht="42">
      <c r="A3760" s="30">
        <v>1000034</v>
      </c>
      <c r="B3760" s="30" t="s">
        <v>1170</v>
      </c>
      <c r="C3760" s="30" t="s">
        <v>1019</v>
      </c>
      <c r="D3760" s="30" t="s">
        <v>292</v>
      </c>
      <c r="E3760" s="31" t="s">
        <v>304</v>
      </c>
      <c r="F3760" s="32">
        <v>14000</v>
      </c>
      <c r="G3760" s="33">
        <f t="shared" si="58"/>
        <v>901506246.76999569</v>
      </c>
    </row>
    <row r="3761" spans="1:7" ht="31.8">
      <c r="A3761" s="30">
        <v>29</v>
      </c>
      <c r="B3761" s="30" t="s">
        <v>660</v>
      </c>
      <c r="C3761" s="30" t="s">
        <v>967</v>
      </c>
      <c r="D3761" s="30" t="s">
        <v>292</v>
      </c>
      <c r="E3761" s="31" t="s">
        <v>327</v>
      </c>
      <c r="F3761" s="32">
        <v>685.99</v>
      </c>
      <c r="G3761" s="33">
        <f t="shared" si="58"/>
        <v>901506246.76999569</v>
      </c>
    </row>
    <row r="3762" spans="1:7" ht="31.8">
      <c r="A3762" s="30">
        <v>29</v>
      </c>
      <c r="B3762" s="30" t="s">
        <v>660</v>
      </c>
      <c r="C3762" s="30" t="s">
        <v>967</v>
      </c>
      <c r="D3762" s="30" t="s">
        <v>292</v>
      </c>
      <c r="E3762" s="31" t="s">
        <v>327</v>
      </c>
      <c r="F3762" s="32">
        <v>513.16</v>
      </c>
      <c r="G3762" s="33">
        <f t="shared" si="58"/>
        <v>901506246.76999569</v>
      </c>
    </row>
    <row r="3763" spans="1:7" ht="21.6">
      <c r="A3763" s="30">
        <v>26</v>
      </c>
      <c r="B3763" s="30" t="s">
        <v>660</v>
      </c>
      <c r="C3763" s="30" t="s">
        <v>961</v>
      </c>
      <c r="D3763" s="30" t="s">
        <v>292</v>
      </c>
      <c r="E3763" s="31" t="s">
        <v>327</v>
      </c>
      <c r="F3763" s="32">
        <v>36154.74</v>
      </c>
      <c r="G3763" s="33">
        <f t="shared" si="58"/>
        <v>901506246.76999569</v>
      </c>
    </row>
    <row r="3764" spans="1:7" ht="21.6">
      <c r="A3764" s="30">
        <v>26</v>
      </c>
      <c r="B3764" s="30" t="s">
        <v>660</v>
      </c>
      <c r="C3764" s="30" t="s">
        <v>961</v>
      </c>
      <c r="D3764" s="30" t="s">
        <v>292</v>
      </c>
      <c r="E3764" s="31" t="s">
        <v>327</v>
      </c>
      <c r="F3764" s="32">
        <v>94927.02</v>
      </c>
      <c r="G3764" s="33">
        <f t="shared" si="58"/>
        <v>901506246.76999569</v>
      </c>
    </row>
    <row r="3765" spans="1:7" ht="21.6">
      <c r="A3765" s="30">
        <v>26</v>
      </c>
      <c r="B3765" s="30" t="s">
        <v>660</v>
      </c>
      <c r="C3765" s="30" t="s">
        <v>961</v>
      </c>
      <c r="D3765" s="30" t="s">
        <v>292</v>
      </c>
      <c r="E3765" s="31" t="s">
        <v>327</v>
      </c>
      <c r="F3765" s="32">
        <v>34734.080000000002</v>
      </c>
      <c r="G3765" s="33">
        <f t="shared" si="58"/>
        <v>901506246.76999569</v>
      </c>
    </row>
    <row r="3766" spans="1:7" ht="31.8">
      <c r="A3766" s="30">
        <v>29</v>
      </c>
      <c r="B3766" s="30" t="s">
        <v>660</v>
      </c>
      <c r="C3766" s="30" t="s">
        <v>967</v>
      </c>
      <c r="D3766" s="30" t="s">
        <v>292</v>
      </c>
      <c r="E3766" s="31" t="s">
        <v>327</v>
      </c>
      <c r="F3766" s="32">
        <v>47970.89</v>
      </c>
      <c r="G3766" s="33">
        <f t="shared" si="58"/>
        <v>901506246.76999569</v>
      </c>
    </row>
    <row r="3767" spans="1:7" ht="82.8">
      <c r="A3767" s="30">
        <v>29</v>
      </c>
      <c r="B3767" s="30" t="s">
        <v>1171</v>
      </c>
      <c r="C3767" s="30" t="s">
        <v>967</v>
      </c>
      <c r="D3767" s="30" t="s">
        <v>292</v>
      </c>
      <c r="E3767" s="31" t="s">
        <v>299</v>
      </c>
      <c r="F3767" s="32">
        <v>9883.9</v>
      </c>
      <c r="G3767" s="33">
        <f t="shared" si="58"/>
        <v>901506246.76999569</v>
      </c>
    </row>
    <row r="3768" spans="1:7" ht="82.8">
      <c r="A3768" s="30">
        <v>29</v>
      </c>
      <c r="B3768" s="30" t="s">
        <v>1171</v>
      </c>
      <c r="C3768" s="30" t="s">
        <v>967</v>
      </c>
      <c r="D3768" s="30" t="s">
        <v>292</v>
      </c>
      <c r="E3768" s="31" t="s">
        <v>299</v>
      </c>
      <c r="F3768" s="32">
        <v>85388.82</v>
      </c>
      <c r="G3768" s="33">
        <f t="shared" si="58"/>
        <v>901506246.76999569</v>
      </c>
    </row>
    <row r="3769" spans="1:7" ht="82.8">
      <c r="A3769" s="30">
        <v>29</v>
      </c>
      <c r="B3769" s="30" t="s">
        <v>1171</v>
      </c>
      <c r="C3769" s="30" t="s">
        <v>967</v>
      </c>
      <c r="D3769" s="30" t="s">
        <v>292</v>
      </c>
      <c r="E3769" s="31" t="s">
        <v>327</v>
      </c>
      <c r="F3769" s="32">
        <v>99951.07</v>
      </c>
      <c r="G3769" s="33">
        <f t="shared" si="58"/>
        <v>901506246.76999569</v>
      </c>
    </row>
    <row r="3770" spans="1:7" ht="31.8">
      <c r="A3770" s="30">
        <v>33</v>
      </c>
      <c r="B3770" s="30" t="s">
        <v>312</v>
      </c>
      <c r="C3770" s="30" t="s">
        <v>992</v>
      </c>
      <c r="D3770" s="30" t="s">
        <v>292</v>
      </c>
      <c r="E3770" s="31" t="s">
        <v>299</v>
      </c>
      <c r="F3770" s="32">
        <v>528171</v>
      </c>
      <c r="G3770" s="33">
        <f t="shared" si="58"/>
        <v>901506246.76999569</v>
      </c>
    </row>
    <row r="3771" spans="1:7" ht="31.8">
      <c r="A3771" s="30">
        <v>76</v>
      </c>
      <c r="B3771" s="30" t="s">
        <v>312</v>
      </c>
      <c r="C3771" s="30" t="s">
        <v>993</v>
      </c>
      <c r="D3771" s="30" t="s">
        <v>292</v>
      </c>
      <c r="E3771" s="31" t="s">
        <v>299</v>
      </c>
      <c r="F3771" s="32">
        <v>807375.62</v>
      </c>
      <c r="G3771" s="33">
        <f t="shared" si="58"/>
        <v>901506246.76999569</v>
      </c>
    </row>
    <row r="3772" spans="1:7" ht="31.8">
      <c r="A3772" s="30">
        <v>76</v>
      </c>
      <c r="B3772" s="30" t="s">
        <v>312</v>
      </c>
      <c r="C3772" s="30" t="s">
        <v>993</v>
      </c>
      <c r="D3772" s="30" t="s">
        <v>292</v>
      </c>
      <c r="E3772" s="31" t="s">
        <v>299</v>
      </c>
      <c r="F3772" s="32">
        <v>66331</v>
      </c>
      <c r="G3772" s="33">
        <f t="shared" si="58"/>
        <v>901506246.76999569</v>
      </c>
    </row>
    <row r="3773" spans="1:7" ht="31.8">
      <c r="A3773" s="30">
        <v>75</v>
      </c>
      <c r="B3773" s="30" t="s">
        <v>312</v>
      </c>
      <c r="C3773" s="30" t="s">
        <v>965</v>
      </c>
      <c r="D3773" s="30" t="s">
        <v>292</v>
      </c>
      <c r="E3773" s="31" t="s">
        <v>299</v>
      </c>
      <c r="F3773" s="32">
        <v>21470</v>
      </c>
      <c r="G3773" s="33">
        <f t="shared" si="58"/>
        <v>901506246.76999569</v>
      </c>
    </row>
    <row r="3774" spans="1:7" ht="31.8">
      <c r="A3774" s="30">
        <v>38</v>
      </c>
      <c r="B3774" s="30" t="s">
        <v>312</v>
      </c>
      <c r="C3774" s="30" t="s">
        <v>40</v>
      </c>
      <c r="D3774" s="30" t="s">
        <v>292</v>
      </c>
      <c r="E3774" s="31" t="s">
        <v>299</v>
      </c>
      <c r="F3774" s="32">
        <v>812045.95</v>
      </c>
      <c r="G3774" s="33">
        <f t="shared" si="58"/>
        <v>901506246.76999569</v>
      </c>
    </row>
    <row r="3775" spans="1:7" ht="31.8">
      <c r="A3775" s="30">
        <v>76</v>
      </c>
      <c r="B3775" s="30" t="s">
        <v>312</v>
      </c>
      <c r="C3775" s="30" t="s">
        <v>993</v>
      </c>
      <c r="D3775" s="30" t="s">
        <v>292</v>
      </c>
      <c r="E3775" s="31" t="s">
        <v>299</v>
      </c>
      <c r="F3775" s="32">
        <v>2373</v>
      </c>
      <c r="G3775" s="33">
        <f t="shared" si="58"/>
        <v>901506246.76999569</v>
      </c>
    </row>
    <row r="3776" spans="1:7" ht="31.8">
      <c r="A3776" s="30">
        <v>38</v>
      </c>
      <c r="B3776" s="30" t="s">
        <v>312</v>
      </c>
      <c r="C3776" s="30" t="s">
        <v>40</v>
      </c>
      <c r="D3776" s="30" t="s">
        <v>292</v>
      </c>
      <c r="E3776" s="31" t="s">
        <v>299</v>
      </c>
      <c r="F3776" s="32">
        <v>14704.6</v>
      </c>
      <c r="G3776" s="33">
        <f t="shared" si="58"/>
        <v>901506246.76999569</v>
      </c>
    </row>
    <row r="3777" spans="1:7" ht="31.8">
      <c r="A3777" s="30">
        <v>75</v>
      </c>
      <c r="B3777" s="30" t="s">
        <v>312</v>
      </c>
      <c r="C3777" s="30" t="s">
        <v>965</v>
      </c>
      <c r="D3777" s="30" t="s">
        <v>292</v>
      </c>
      <c r="E3777" s="31" t="s">
        <v>299</v>
      </c>
      <c r="F3777" s="32">
        <v>430876.55</v>
      </c>
      <c r="G3777" s="33">
        <f t="shared" si="58"/>
        <v>901506246.76999569</v>
      </c>
    </row>
    <row r="3778" spans="1:7" ht="31.8">
      <c r="A3778" s="30">
        <v>75</v>
      </c>
      <c r="B3778" s="30" t="s">
        <v>312</v>
      </c>
      <c r="C3778" s="30" t="s">
        <v>965</v>
      </c>
      <c r="D3778" s="30" t="s">
        <v>292</v>
      </c>
      <c r="E3778" s="31" t="s">
        <v>299</v>
      </c>
      <c r="F3778" s="32">
        <v>323908.84999999998</v>
      </c>
      <c r="G3778" s="33">
        <f t="shared" si="58"/>
        <v>901506246.76999569</v>
      </c>
    </row>
    <row r="3779" spans="1:7" ht="31.8">
      <c r="A3779" s="30">
        <v>75</v>
      </c>
      <c r="B3779" s="30" t="s">
        <v>312</v>
      </c>
      <c r="C3779" s="30" t="s">
        <v>965</v>
      </c>
      <c r="D3779" s="30" t="s">
        <v>292</v>
      </c>
      <c r="E3779" s="31" t="s">
        <v>299</v>
      </c>
      <c r="F3779" s="32">
        <v>354297.7</v>
      </c>
      <c r="G3779" s="33">
        <f t="shared" ref="G3779:G3842" si="59">SUM($F$2:$F$100000)</f>
        <v>901506246.76999569</v>
      </c>
    </row>
    <row r="3780" spans="1:7" ht="31.8">
      <c r="A3780" s="30">
        <v>75</v>
      </c>
      <c r="B3780" s="30" t="s">
        <v>312</v>
      </c>
      <c r="C3780" s="30" t="s">
        <v>965</v>
      </c>
      <c r="D3780" s="30" t="s">
        <v>292</v>
      </c>
      <c r="E3780" s="31" t="s">
        <v>299</v>
      </c>
      <c r="F3780" s="32">
        <v>319400.15000000002</v>
      </c>
      <c r="G3780" s="33">
        <f t="shared" si="59"/>
        <v>901506246.76999569</v>
      </c>
    </row>
    <row r="3781" spans="1:7" ht="31.8">
      <c r="A3781" s="30">
        <v>75</v>
      </c>
      <c r="B3781" s="30" t="s">
        <v>312</v>
      </c>
      <c r="C3781" s="30" t="s">
        <v>965</v>
      </c>
      <c r="D3781" s="30" t="s">
        <v>292</v>
      </c>
      <c r="E3781" s="31" t="s">
        <v>299</v>
      </c>
      <c r="F3781" s="32">
        <v>50982.9</v>
      </c>
      <c r="G3781" s="33">
        <f t="shared" si="59"/>
        <v>901506246.76999569</v>
      </c>
    </row>
    <row r="3782" spans="1:7" ht="31.8">
      <c r="A3782" s="30">
        <v>76</v>
      </c>
      <c r="B3782" s="30" t="s">
        <v>312</v>
      </c>
      <c r="C3782" s="30" t="s">
        <v>993</v>
      </c>
      <c r="D3782" s="30" t="s">
        <v>292</v>
      </c>
      <c r="E3782" s="31" t="s">
        <v>299</v>
      </c>
      <c r="F3782" s="32">
        <v>4271.3999999999996</v>
      </c>
      <c r="G3782" s="33">
        <f t="shared" si="59"/>
        <v>901506246.76999569</v>
      </c>
    </row>
    <row r="3783" spans="1:7" ht="42">
      <c r="A3783" s="30">
        <v>26</v>
      </c>
      <c r="B3783" s="30" t="s">
        <v>1172</v>
      </c>
      <c r="C3783" s="30" t="s">
        <v>961</v>
      </c>
      <c r="D3783" s="30" t="s">
        <v>292</v>
      </c>
      <c r="E3783" s="31" t="s">
        <v>304</v>
      </c>
      <c r="F3783" s="32">
        <v>8065.92</v>
      </c>
      <c r="G3783" s="33">
        <f t="shared" si="59"/>
        <v>901506246.76999569</v>
      </c>
    </row>
    <row r="3784" spans="1:7" ht="42">
      <c r="A3784" s="30">
        <v>26</v>
      </c>
      <c r="B3784" s="30" t="s">
        <v>1172</v>
      </c>
      <c r="C3784" s="30" t="s">
        <v>961</v>
      </c>
      <c r="D3784" s="30" t="s">
        <v>292</v>
      </c>
      <c r="E3784" s="31" t="s">
        <v>304</v>
      </c>
      <c r="F3784" s="32">
        <v>17658.54</v>
      </c>
      <c r="G3784" s="33">
        <f t="shared" si="59"/>
        <v>901506246.76999569</v>
      </c>
    </row>
    <row r="3785" spans="1:7" ht="42">
      <c r="A3785" s="30">
        <v>26</v>
      </c>
      <c r="B3785" s="30" t="s">
        <v>1172</v>
      </c>
      <c r="C3785" s="30" t="s">
        <v>961</v>
      </c>
      <c r="D3785" s="30" t="s">
        <v>292</v>
      </c>
      <c r="E3785" s="31" t="s">
        <v>304</v>
      </c>
      <c r="F3785" s="30">
        <v>10061.14</v>
      </c>
      <c r="G3785" s="33">
        <f t="shared" si="59"/>
        <v>901506246.76999569</v>
      </c>
    </row>
    <row r="3786" spans="1:7" ht="31.8">
      <c r="A3786" s="30">
        <v>29</v>
      </c>
      <c r="B3786" s="30" t="s">
        <v>1173</v>
      </c>
      <c r="C3786" s="30" t="s">
        <v>967</v>
      </c>
      <c r="D3786" s="30" t="s">
        <v>292</v>
      </c>
      <c r="E3786" s="31" t="s">
        <v>304</v>
      </c>
      <c r="F3786" s="32">
        <v>16701.400000000001</v>
      </c>
      <c r="G3786" s="33">
        <f t="shared" si="59"/>
        <v>901506246.76999569</v>
      </c>
    </row>
    <row r="3787" spans="1:7" ht="31.8">
      <c r="A3787" s="30">
        <v>29</v>
      </c>
      <c r="B3787" s="30" t="s">
        <v>1173</v>
      </c>
      <c r="C3787" s="30" t="s">
        <v>967</v>
      </c>
      <c r="D3787" s="30" t="s">
        <v>292</v>
      </c>
      <c r="E3787" s="31" t="s">
        <v>304</v>
      </c>
      <c r="F3787" s="32">
        <v>81.84</v>
      </c>
      <c r="G3787" s="33">
        <f t="shared" si="59"/>
        <v>901506246.76999569</v>
      </c>
    </row>
    <row r="3788" spans="1:7" ht="31.8">
      <c r="A3788" s="30">
        <v>29</v>
      </c>
      <c r="B3788" s="30" t="s">
        <v>662</v>
      </c>
      <c r="C3788" s="30" t="s">
        <v>967</v>
      </c>
      <c r="D3788" s="30" t="s">
        <v>292</v>
      </c>
      <c r="E3788" s="31" t="s">
        <v>302</v>
      </c>
      <c r="F3788" s="32">
        <v>0</v>
      </c>
      <c r="G3788" s="33">
        <f t="shared" si="59"/>
        <v>901506246.76999569</v>
      </c>
    </row>
    <row r="3789" spans="1:7" ht="31.8">
      <c r="A3789" s="30">
        <v>38</v>
      </c>
      <c r="B3789" s="30" t="s">
        <v>662</v>
      </c>
      <c r="C3789" s="30" t="s">
        <v>40</v>
      </c>
      <c r="D3789" s="30" t="s">
        <v>292</v>
      </c>
      <c r="E3789" s="31" t="s">
        <v>302</v>
      </c>
      <c r="F3789" s="30">
        <v>138100.01</v>
      </c>
      <c r="G3789" s="33">
        <f t="shared" si="59"/>
        <v>901506246.76999569</v>
      </c>
    </row>
    <row r="3790" spans="1:7" ht="21.6">
      <c r="A3790" s="30">
        <v>28</v>
      </c>
      <c r="B3790" s="30" t="s">
        <v>1174</v>
      </c>
      <c r="C3790" s="30" t="s">
        <v>964</v>
      </c>
      <c r="D3790" s="30" t="s">
        <v>292</v>
      </c>
      <c r="E3790" s="31" t="s">
        <v>304</v>
      </c>
      <c r="F3790" s="32">
        <v>39097.49</v>
      </c>
      <c r="G3790" s="33">
        <f t="shared" si="59"/>
        <v>901506246.76999569</v>
      </c>
    </row>
    <row r="3791" spans="1:7" ht="31.8">
      <c r="A3791" s="30">
        <v>39</v>
      </c>
      <c r="B3791" s="30" t="s">
        <v>1175</v>
      </c>
      <c r="C3791" s="30" t="s">
        <v>996</v>
      </c>
      <c r="D3791" s="30" t="s">
        <v>292</v>
      </c>
      <c r="E3791" s="31" t="s">
        <v>304</v>
      </c>
      <c r="F3791" s="30">
        <v>577012.55000000005</v>
      </c>
      <c r="G3791" s="33">
        <f t="shared" si="59"/>
        <v>901506246.76999569</v>
      </c>
    </row>
    <row r="3792" spans="1:7" ht="31.8">
      <c r="A3792" s="30">
        <v>26</v>
      </c>
      <c r="B3792" s="30" t="s">
        <v>663</v>
      </c>
      <c r="C3792" s="30" t="s">
        <v>961</v>
      </c>
      <c r="D3792" s="30" t="s">
        <v>292</v>
      </c>
      <c r="E3792" s="31" t="s">
        <v>304</v>
      </c>
      <c r="F3792" s="32">
        <v>1564.46</v>
      </c>
      <c r="G3792" s="33">
        <f t="shared" si="59"/>
        <v>901506246.76999569</v>
      </c>
    </row>
    <row r="3793" spans="1:7" ht="31.8">
      <c r="A3793" s="30">
        <v>26</v>
      </c>
      <c r="B3793" s="30" t="s">
        <v>663</v>
      </c>
      <c r="C3793" s="30" t="s">
        <v>961</v>
      </c>
      <c r="D3793" s="30" t="s">
        <v>292</v>
      </c>
      <c r="E3793" s="31" t="s">
        <v>304</v>
      </c>
      <c r="F3793" s="32">
        <v>3389.75</v>
      </c>
      <c r="G3793" s="33">
        <f t="shared" si="59"/>
        <v>901506246.76999569</v>
      </c>
    </row>
    <row r="3794" spans="1:7" ht="31.8">
      <c r="A3794" s="30">
        <v>28</v>
      </c>
      <c r="B3794" s="30" t="s">
        <v>664</v>
      </c>
      <c r="C3794" s="30" t="s">
        <v>990</v>
      </c>
      <c r="D3794" s="30" t="s">
        <v>292</v>
      </c>
      <c r="E3794" s="31" t="s">
        <v>302</v>
      </c>
      <c r="F3794" s="32">
        <v>0</v>
      </c>
      <c r="G3794" s="33">
        <f t="shared" si="59"/>
        <v>901506246.76999569</v>
      </c>
    </row>
    <row r="3795" spans="1:7" ht="31.8">
      <c r="A3795" s="30">
        <v>29</v>
      </c>
      <c r="B3795" s="30" t="s">
        <v>664</v>
      </c>
      <c r="C3795" s="30" t="s">
        <v>967</v>
      </c>
      <c r="D3795" s="30" t="s">
        <v>292</v>
      </c>
      <c r="E3795" s="34" t="s">
        <v>302</v>
      </c>
      <c r="F3795" s="32">
        <v>0</v>
      </c>
      <c r="G3795" s="33">
        <f t="shared" si="59"/>
        <v>901506246.76999569</v>
      </c>
    </row>
    <row r="3796" spans="1:7" ht="31.8">
      <c r="A3796" s="30">
        <v>29</v>
      </c>
      <c r="B3796" s="30" t="s">
        <v>664</v>
      </c>
      <c r="C3796" s="30" t="s">
        <v>967</v>
      </c>
      <c r="D3796" s="30" t="s">
        <v>292</v>
      </c>
      <c r="E3796" s="31" t="s">
        <v>302</v>
      </c>
      <c r="F3796" s="32">
        <v>0</v>
      </c>
      <c r="G3796" s="33">
        <f t="shared" si="59"/>
        <v>901506246.76999569</v>
      </c>
    </row>
    <row r="3797" spans="1:7" ht="31.8">
      <c r="A3797" s="30">
        <v>76</v>
      </c>
      <c r="B3797" s="30" t="s">
        <v>664</v>
      </c>
      <c r="C3797" s="30" t="s">
        <v>993</v>
      </c>
      <c r="D3797" s="30" t="s">
        <v>292</v>
      </c>
      <c r="E3797" s="34" t="s">
        <v>302</v>
      </c>
      <c r="F3797" s="32">
        <v>3261.18</v>
      </c>
      <c r="G3797" s="33">
        <f t="shared" si="59"/>
        <v>901506246.76999569</v>
      </c>
    </row>
    <row r="3798" spans="1:7" ht="31.8">
      <c r="A3798" s="30">
        <v>33</v>
      </c>
      <c r="B3798" s="30" t="s">
        <v>664</v>
      </c>
      <c r="C3798" s="30" t="s">
        <v>992</v>
      </c>
      <c r="D3798" s="30" t="s">
        <v>292</v>
      </c>
      <c r="E3798" s="31" t="s">
        <v>302</v>
      </c>
      <c r="F3798" s="32">
        <v>734.5</v>
      </c>
      <c r="G3798" s="33">
        <f t="shared" si="59"/>
        <v>901506246.76999569</v>
      </c>
    </row>
    <row r="3799" spans="1:7" ht="31.8">
      <c r="A3799" s="30">
        <v>76</v>
      </c>
      <c r="B3799" s="30" t="s">
        <v>664</v>
      </c>
      <c r="C3799" s="30" t="s">
        <v>993</v>
      </c>
      <c r="D3799" s="30" t="s">
        <v>292</v>
      </c>
      <c r="E3799" s="31" t="s">
        <v>302</v>
      </c>
      <c r="F3799" s="32">
        <v>9390.2999999999993</v>
      </c>
      <c r="G3799" s="33">
        <f t="shared" si="59"/>
        <v>901506246.76999569</v>
      </c>
    </row>
    <row r="3800" spans="1:7" ht="31.8">
      <c r="A3800" s="30">
        <v>76</v>
      </c>
      <c r="B3800" s="30" t="s">
        <v>664</v>
      </c>
      <c r="C3800" s="30" t="s">
        <v>993</v>
      </c>
      <c r="D3800" s="30" t="s">
        <v>292</v>
      </c>
      <c r="E3800" s="31" t="s">
        <v>302</v>
      </c>
      <c r="F3800" s="30">
        <v>17526.3</v>
      </c>
      <c r="G3800" s="33">
        <f t="shared" si="59"/>
        <v>901506246.76999569</v>
      </c>
    </row>
    <row r="3801" spans="1:7" ht="31.8">
      <c r="A3801" s="30">
        <v>76</v>
      </c>
      <c r="B3801" s="30" t="s">
        <v>664</v>
      </c>
      <c r="C3801" s="30" t="s">
        <v>993</v>
      </c>
      <c r="D3801" s="30" t="s">
        <v>292</v>
      </c>
      <c r="E3801" s="34" t="s">
        <v>302</v>
      </c>
      <c r="F3801" s="30">
        <v>3039.7</v>
      </c>
      <c r="G3801" s="33">
        <f t="shared" si="59"/>
        <v>901506246.76999569</v>
      </c>
    </row>
    <row r="3802" spans="1:7" ht="31.8">
      <c r="A3802" s="30">
        <v>27</v>
      </c>
      <c r="B3802" s="30" t="s">
        <v>664</v>
      </c>
      <c r="C3802" s="30" t="s">
        <v>962</v>
      </c>
      <c r="D3802" s="30" t="s">
        <v>292</v>
      </c>
      <c r="E3802" s="31" t="s">
        <v>302</v>
      </c>
      <c r="F3802" s="32">
        <v>39324</v>
      </c>
      <c r="G3802" s="33">
        <f t="shared" si="59"/>
        <v>901506246.76999569</v>
      </c>
    </row>
    <row r="3803" spans="1:7" ht="31.8">
      <c r="A3803" s="30">
        <v>76</v>
      </c>
      <c r="B3803" s="30" t="s">
        <v>664</v>
      </c>
      <c r="C3803" s="30" t="s">
        <v>993</v>
      </c>
      <c r="D3803" s="30" t="s">
        <v>292</v>
      </c>
      <c r="E3803" s="31" t="s">
        <v>302</v>
      </c>
      <c r="F3803" s="32">
        <v>2542.5</v>
      </c>
      <c r="G3803" s="33">
        <f t="shared" si="59"/>
        <v>901506246.76999569</v>
      </c>
    </row>
    <row r="3804" spans="1:7" ht="31.8">
      <c r="A3804" s="30">
        <v>75</v>
      </c>
      <c r="B3804" s="30" t="s">
        <v>664</v>
      </c>
      <c r="C3804" s="30" t="s">
        <v>965</v>
      </c>
      <c r="D3804" s="30" t="s">
        <v>292</v>
      </c>
      <c r="E3804" s="31" t="s">
        <v>302</v>
      </c>
      <c r="F3804" s="32">
        <v>1305.1500000000001</v>
      </c>
      <c r="G3804" s="33">
        <f t="shared" si="59"/>
        <v>901506246.76999569</v>
      </c>
    </row>
    <row r="3805" spans="1:7" ht="31.8">
      <c r="A3805" s="30">
        <v>26</v>
      </c>
      <c r="B3805" s="30" t="s">
        <v>664</v>
      </c>
      <c r="C3805" s="30" t="s">
        <v>961</v>
      </c>
      <c r="D3805" s="30" t="s">
        <v>292</v>
      </c>
      <c r="E3805" s="31" t="s">
        <v>302</v>
      </c>
      <c r="F3805" s="32">
        <v>24175.22</v>
      </c>
      <c r="G3805" s="33">
        <f t="shared" si="59"/>
        <v>901506246.76999569</v>
      </c>
    </row>
    <row r="3806" spans="1:7" ht="31.8">
      <c r="A3806" s="30">
        <v>75</v>
      </c>
      <c r="B3806" s="30" t="s">
        <v>664</v>
      </c>
      <c r="C3806" s="30" t="s">
        <v>965</v>
      </c>
      <c r="D3806" s="30" t="s">
        <v>292</v>
      </c>
      <c r="E3806" s="31" t="s">
        <v>302</v>
      </c>
      <c r="F3806" s="32">
        <v>3644</v>
      </c>
      <c r="G3806" s="33">
        <f t="shared" si="59"/>
        <v>901506246.76999569</v>
      </c>
    </row>
    <row r="3807" spans="1:7" ht="31.8">
      <c r="A3807" s="30">
        <v>35</v>
      </c>
      <c r="B3807" s="30" t="s">
        <v>664</v>
      </c>
      <c r="C3807" s="30" t="s">
        <v>997</v>
      </c>
      <c r="D3807" s="30" t="s">
        <v>292</v>
      </c>
      <c r="E3807" s="31" t="s">
        <v>302</v>
      </c>
      <c r="F3807" s="32">
        <v>17144.36</v>
      </c>
      <c r="G3807" s="33">
        <f t="shared" si="59"/>
        <v>901506246.76999569</v>
      </c>
    </row>
    <row r="3808" spans="1:7" ht="31.8">
      <c r="A3808" s="30">
        <v>75</v>
      </c>
      <c r="B3808" s="30" t="s">
        <v>664</v>
      </c>
      <c r="C3808" s="30" t="s">
        <v>965</v>
      </c>
      <c r="D3808" s="30" t="s">
        <v>292</v>
      </c>
      <c r="E3808" s="31" t="s">
        <v>302</v>
      </c>
      <c r="F3808" s="32">
        <v>35253.74</v>
      </c>
      <c r="G3808" s="33">
        <f t="shared" si="59"/>
        <v>901506246.76999569</v>
      </c>
    </row>
    <row r="3809" spans="1:7" ht="31.8">
      <c r="A3809" s="30">
        <v>27</v>
      </c>
      <c r="B3809" s="30" t="s">
        <v>664</v>
      </c>
      <c r="C3809" s="30" t="s">
        <v>962</v>
      </c>
      <c r="D3809" s="30" t="s">
        <v>292</v>
      </c>
      <c r="E3809" s="31" t="s">
        <v>302</v>
      </c>
      <c r="F3809" s="32">
        <v>3361.83</v>
      </c>
      <c r="G3809" s="33">
        <f t="shared" si="59"/>
        <v>901506246.76999569</v>
      </c>
    </row>
    <row r="3810" spans="1:7" ht="31.8">
      <c r="A3810" s="30">
        <v>75</v>
      </c>
      <c r="B3810" s="30" t="s">
        <v>664</v>
      </c>
      <c r="C3810" s="30" t="s">
        <v>965</v>
      </c>
      <c r="D3810" s="30" t="s">
        <v>292</v>
      </c>
      <c r="E3810" s="31" t="s">
        <v>302</v>
      </c>
      <c r="F3810" s="32">
        <v>33149.68</v>
      </c>
      <c r="G3810" s="33">
        <f t="shared" si="59"/>
        <v>901506246.76999569</v>
      </c>
    </row>
    <row r="3811" spans="1:7" ht="31.8">
      <c r="A3811" s="30">
        <v>1000032</v>
      </c>
      <c r="B3811" s="30" t="s">
        <v>664</v>
      </c>
      <c r="C3811" s="30" t="s">
        <v>994</v>
      </c>
      <c r="D3811" s="30" t="s">
        <v>292</v>
      </c>
      <c r="E3811" s="31" t="s">
        <v>302</v>
      </c>
      <c r="F3811" s="32">
        <v>1356</v>
      </c>
      <c r="G3811" s="33">
        <f t="shared" si="59"/>
        <v>901506246.76999569</v>
      </c>
    </row>
    <row r="3812" spans="1:7" ht="31.8">
      <c r="A3812" s="30">
        <v>75</v>
      </c>
      <c r="B3812" s="30" t="s">
        <v>664</v>
      </c>
      <c r="C3812" s="30" t="s">
        <v>965</v>
      </c>
      <c r="D3812" s="30" t="s">
        <v>292</v>
      </c>
      <c r="E3812" s="31" t="s">
        <v>302</v>
      </c>
      <c r="F3812" s="30">
        <v>1728.9</v>
      </c>
      <c r="G3812" s="33">
        <f t="shared" si="59"/>
        <v>901506246.76999569</v>
      </c>
    </row>
    <row r="3813" spans="1:7" ht="21.6">
      <c r="A3813" s="30">
        <v>26</v>
      </c>
      <c r="B3813" s="30" t="s">
        <v>665</v>
      </c>
      <c r="C3813" s="30" t="s">
        <v>961</v>
      </c>
      <c r="D3813" s="30" t="s">
        <v>292</v>
      </c>
      <c r="E3813" s="31" t="s">
        <v>302</v>
      </c>
      <c r="F3813" s="32">
        <v>0</v>
      </c>
      <c r="G3813" s="33">
        <f t="shared" si="59"/>
        <v>901506246.76999569</v>
      </c>
    </row>
    <row r="3814" spans="1:7" ht="21.6">
      <c r="A3814" s="30">
        <v>28</v>
      </c>
      <c r="B3814" s="30" t="s">
        <v>1176</v>
      </c>
      <c r="C3814" s="30" t="s">
        <v>964</v>
      </c>
      <c r="D3814" s="30" t="s">
        <v>292</v>
      </c>
      <c r="E3814" s="31" t="s">
        <v>304</v>
      </c>
      <c r="F3814" s="32">
        <v>26444.28</v>
      </c>
      <c r="G3814" s="33">
        <f t="shared" si="59"/>
        <v>901506246.76999569</v>
      </c>
    </row>
    <row r="3815" spans="1:7" ht="21.6">
      <c r="A3815" s="30">
        <v>28</v>
      </c>
      <c r="B3815" s="30" t="s">
        <v>1176</v>
      </c>
      <c r="C3815" s="30" t="s">
        <v>964</v>
      </c>
      <c r="D3815" s="30" t="s">
        <v>292</v>
      </c>
      <c r="E3815" s="31" t="s">
        <v>304</v>
      </c>
      <c r="F3815" s="32">
        <v>25064.35</v>
      </c>
      <c r="G3815" s="33">
        <f t="shared" si="59"/>
        <v>901506246.76999569</v>
      </c>
    </row>
    <row r="3816" spans="1:7" ht="21.6">
      <c r="A3816" s="30">
        <v>28</v>
      </c>
      <c r="B3816" s="30" t="s">
        <v>1176</v>
      </c>
      <c r="C3816" s="30" t="s">
        <v>964</v>
      </c>
      <c r="D3816" s="30" t="s">
        <v>292</v>
      </c>
      <c r="E3816" s="31" t="s">
        <v>304</v>
      </c>
      <c r="F3816" s="30">
        <v>14301.74</v>
      </c>
      <c r="G3816" s="33">
        <f t="shared" si="59"/>
        <v>901506246.76999569</v>
      </c>
    </row>
    <row r="3817" spans="1:7" ht="21.6">
      <c r="A3817" s="30">
        <v>28</v>
      </c>
      <c r="B3817" s="30" t="s">
        <v>1176</v>
      </c>
      <c r="C3817" s="30" t="s">
        <v>964</v>
      </c>
      <c r="D3817" s="30" t="s">
        <v>292</v>
      </c>
      <c r="E3817" s="31" t="s">
        <v>304</v>
      </c>
      <c r="F3817" s="32">
        <v>30631.26</v>
      </c>
      <c r="G3817" s="33">
        <f t="shared" si="59"/>
        <v>901506246.76999569</v>
      </c>
    </row>
    <row r="3818" spans="1:7" ht="52.2">
      <c r="A3818" s="30">
        <v>45</v>
      </c>
      <c r="B3818" s="30" t="s">
        <v>666</v>
      </c>
      <c r="C3818" s="30" t="s">
        <v>95</v>
      </c>
      <c r="D3818" s="30" t="s">
        <v>292</v>
      </c>
      <c r="E3818" s="31" t="s">
        <v>299</v>
      </c>
      <c r="F3818" s="32">
        <v>12773.52</v>
      </c>
      <c r="G3818" s="33">
        <f t="shared" si="59"/>
        <v>901506246.76999569</v>
      </c>
    </row>
    <row r="3819" spans="1:7" ht="31.8">
      <c r="A3819" s="30">
        <v>29</v>
      </c>
      <c r="B3819" s="30" t="s">
        <v>1177</v>
      </c>
      <c r="C3819" s="30" t="s">
        <v>967</v>
      </c>
      <c r="D3819" s="30" t="s">
        <v>292</v>
      </c>
      <c r="E3819" s="31" t="s">
        <v>293</v>
      </c>
      <c r="F3819" s="32">
        <v>13154.34</v>
      </c>
      <c r="G3819" s="33">
        <f t="shared" si="59"/>
        <v>901506246.76999569</v>
      </c>
    </row>
    <row r="3820" spans="1:7" ht="31.8">
      <c r="A3820" s="30">
        <v>29</v>
      </c>
      <c r="B3820" s="30" t="s">
        <v>1177</v>
      </c>
      <c r="C3820" s="30" t="s">
        <v>967</v>
      </c>
      <c r="D3820" s="30" t="s">
        <v>292</v>
      </c>
      <c r="E3820" s="31" t="s">
        <v>293</v>
      </c>
      <c r="F3820" s="32">
        <v>84386.17</v>
      </c>
      <c r="G3820" s="33">
        <f t="shared" si="59"/>
        <v>901506246.76999569</v>
      </c>
    </row>
    <row r="3821" spans="1:7" ht="31.8">
      <c r="A3821" s="30">
        <v>76</v>
      </c>
      <c r="B3821" s="30" t="s">
        <v>667</v>
      </c>
      <c r="C3821" s="30" t="s">
        <v>993</v>
      </c>
      <c r="D3821" s="30" t="s">
        <v>292</v>
      </c>
      <c r="E3821" s="31" t="s">
        <v>299</v>
      </c>
      <c r="F3821" s="32">
        <v>159167.1</v>
      </c>
      <c r="G3821" s="33">
        <f t="shared" si="59"/>
        <v>901506246.76999569</v>
      </c>
    </row>
    <row r="3822" spans="1:7" ht="31.8">
      <c r="A3822" s="30">
        <v>75</v>
      </c>
      <c r="B3822" s="30" t="s">
        <v>667</v>
      </c>
      <c r="C3822" s="30" t="s">
        <v>965</v>
      </c>
      <c r="D3822" s="30" t="s">
        <v>292</v>
      </c>
      <c r="E3822" s="31" t="s">
        <v>299</v>
      </c>
      <c r="F3822" s="32">
        <v>163833.75</v>
      </c>
      <c r="G3822" s="33">
        <f t="shared" si="59"/>
        <v>901506246.76999569</v>
      </c>
    </row>
    <row r="3823" spans="1:7" ht="31.8">
      <c r="A3823" s="30">
        <v>75</v>
      </c>
      <c r="B3823" s="30" t="s">
        <v>667</v>
      </c>
      <c r="C3823" s="30" t="s">
        <v>965</v>
      </c>
      <c r="D3823" s="30" t="s">
        <v>292</v>
      </c>
      <c r="E3823" s="31" t="s">
        <v>299</v>
      </c>
      <c r="F3823" s="32">
        <v>83883.95</v>
      </c>
      <c r="G3823" s="33">
        <f t="shared" si="59"/>
        <v>901506246.76999569</v>
      </c>
    </row>
    <row r="3824" spans="1:7" ht="31.8">
      <c r="A3824" s="30">
        <v>75</v>
      </c>
      <c r="B3824" s="30" t="s">
        <v>667</v>
      </c>
      <c r="C3824" s="30" t="s">
        <v>965</v>
      </c>
      <c r="D3824" s="30" t="s">
        <v>292</v>
      </c>
      <c r="E3824" s="31" t="s">
        <v>299</v>
      </c>
      <c r="F3824" s="32">
        <v>55586.85</v>
      </c>
      <c r="G3824" s="33">
        <f t="shared" si="59"/>
        <v>901506246.76999569</v>
      </c>
    </row>
    <row r="3825" spans="1:7" ht="31.8">
      <c r="A3825" s="30">
        <v>27</v>
      </c>
      <c r="B3825" s="30" t="s">
        <v>668</v>
      </c>
      <c r="C3825" s="30" t="s">
        <v>962</v>
      </c>
      <c r="D3825" s="30" t="s">
        <v>292</v>
      </c>
      <c r="E3825" s="31" t="s">
        <v>302</v>
      </c>
      <c r="F3825" s="32">
        <v>639.5</v>
      </c>
      <c r="G3825" s="33">
        <f t="shared" si="59"/>
        <v>901506246.76999569</v>
      </c>
    </row>
    <row r="3826" spans="1:7" ht="31.8">
      <c r="A3826" s="30">
        <v>75</v>
      </c>
      <c r="B3826" s="30" t="s">
        <v>668</v>
      </c>
      <c r="C3826" s="30" t="s">
        <v>965</v>
      </c>
      <c r="D3826" s="30" t="s">
        <v>292</v>
      </c>
      <c r="E3826" s="31" t="s">
        <v>302</v>
      </c>
      <c r="F3826" s="32">
        <v>24829.200000000001</v>
      </c>
      <c r="G3826" s="33">
        <f t="shared" si="59"/>
        <v>901506246.76999569</v>
      </c>
    </row>
    <row r="3827" spans="1:7" ht="31.8">
      <c r="A3827" s="30">
        <v>27</v>
      </c>
      <c r="B3827" s="30" t="s">
        <v>668</v>
      </c>
      <c r="C3827" s="30" t="s">
        <v>962</v>
      </c>
      <c r="D3827" s="30" t="s">
        <v>292</v>
      </c>
      <c r="E3827" s="31" t="s">
        <v>302</v>
      </c>
      <c r="F3827" s="32">
        <v>11115.98</v>
      </c>
      <c r="G3827" s="33">
        <f t="shared" si="59"/>
        <v>901506246.76999569</v>
      </c>
    </row>
    <row r="3828" spans="1:7" ht="31.8">
      <c r="A3828" s="30">
        <v>27</v>
      </c>
      <c r="B3828" s="30" t="s">
        <v>668</v>
      </c>
      <c r="C3828" s="30" t="s">
        <v>962</v>
      </c>
      <c r="D3828" s="30" t="s">
        <v>292</v>
      </c>
      <c r="E3828" s="31" t="s">
        <v>302</v>
      </c>
      <c r="F3828" s="32">
        <v>33347.94</v>
      </c>
      <c r="G3828" s="33">
        <f t="shared" si="59"/>
        <v>901506246.76999569</v>
      </c>
    </row>
    <row r="3829" spans="1:7" ht="31.8">
      <c r="A3829" s="30">
        <v>27</v>
      </c>
      <c r="B3829" s="30" t="s">
        <v>668</v>
      </c>
      <c r="C3829" s="30" t="s">
        <v>962</v>
      </c>
      <c r="D3829" s="30" t="s">
        <v>292</v>
      </c>
      <c r="E3829" s="31" t="s">
        <v>302</v>
      </c>
      <c r="F3829" s="32">
        <v>14051.77</v>
      </c>
      <c r="G3829" s="33">
        <f t="shared" si="59"/>
        <v>901506246.76999569</v>
      </c>
    </row>
    <row r="3830" spans="1:7" ht="31.8">
      <c r="A3830" s="30">
        <v>27</v>
      </c>
      <c r="B3830" s="30" t="s">
        <v>668</v>
      </c>
      <c r="C3830" s="30" t="s">
        <v>962</v>
      </c>
      <c r="D3830" s="30" t="s">
        <v>292</v>
      </c>
      <c r="E3830" s="31" t="s">
        <v>302</v>
      </c>
      <c r="F3830" s="32">
        <v>2223.1999999999998</v>
      </c>
      <c r="G3830" s="33">
        <f t="shared" si="59"/>
        <v>901506246.76999569</v>
      </c>
    </row>
    <row r="3831" spans="1:7" ht="31.8">
      <c r="A3831" s="30">
        <v>27</v>
      </c>
      <c r="B3831" s="30" t="s">
        <v>668</v>
      </c>
      <c r="C3831" s="30" t="s">
        <v>962</v>
      </c>
      <c r="D3831" s="30" t="s">
        <v>292</v>
      </c>
      <c r="E3831" s="31" t="s">
        <v>302</v>
      </c>
      <c r="F3831" s="32">
        <v>4446.3900000000003</v>
      </c>
      <c r="G3831" s="33">
        <f t="shared" si="59"/>
        <v>901506246.76999569</v>
      </c>
    </row>
    <row r="3832" spans="1:7" ht="31.8">
      <c r="A3832" s="30">
        <v>27</v>
      </c>
      <c r="B3832" s="30" t="s">
        <v>668</v>
      </c>
      <c r="C3832" s="30" t="s">
        <v>962</v>
      </c>
      <c r="D3832" s="30" t="s">
        <v>292</v>
      </c>
      <c r="E3832" s="31" t="s">
        <v>302</v>
      </c>
      <c r="F3832" s="32">
        <v>41442.730000000003</v>
      </c>
      <c r="G3832" s="33">
        <f t="shared" si="59"/>
        <v>901506246.76999569</v>
      </c>
    </row>
    <row r="3833" spans="1:7" ht="31.8">
      <c r="A3833" s="30">
        <v>75</v>
      </c>
      <c r="B3833" s="30" t="s">
        <v>668</v>
      </c>
      <c r="C3833" s="30" t="s">
        <v>965</v>
      </c>
      <c r="D3833" s="30" t="s">
        <v>292</v>
      </c>
      <c r="E3833" s="31" t="s">
        <v>302</v>
      </c>
      <c r="F3833" s="32">
        <v>5700</v>
      </c>
      <c r="G3833" s="33">
        <f t="shared" si="59"/>
        <v>901506246.76999569</v>
      </c>
    </row>
    <row r="3834" spans="1:7" ht="31.8">
      <c r="A3834" s="30">
        <v>75</v>
      </c>
      <c r="B3834" s="30" t="s">
        <v>668</v>
      </c>
      <c r="C3834" s="30" t="s">
        <v>965</v>
      </c>
      <c r="D3834" s="30" t="s">
        <v>292</v>
      </c>
      <c r="E3834" s="31" t="s">
        <v>302</v>
      </c>
      <c r="F3834" s="32">
        <v>12414.6</v>
      </c>
      <c r="G3834" s="33">
        <f t="shared" si="59"/>
        <v>901506246.76999569</v>
      </c>
    </row>
    <row r="3835" spans="1:7" ht="31.8">
      <c r="A3835" s="30">
        <v>27</v>
      </c>
      <c r="B3835" s="30" t="s">
        <v>668</v>
      </c>
      <c r="C3835" s="30" t="s">
        <v>962</v>
      </c>
      <c r="D3835" s="30" t="s">
        <v>292</v>
      </c>
      <c r="E3835" s="31" t="s">
        <v>302</v>
      </c>
      <c r="F3835" s="32">
        <v>22036.94</v>
      </c>
      <c r="G3835" s="33">
        <f t="shared" si="59"/>
        <v>901506246.76999569</v>
      </c>
    </row>
    <row r="3836" spans="1:7" ht="31.8">
      <c r="A3836" s="30">
        <v>75</v>
      </c>
      <c r="B3836" s="30" t="s">
        <v>668</v>
      </c>
      <c r="C3836" s="30" t="s">
        <v>965</v>
      </c>
      <c r="D3836" s="30" t="s">
        <v>292</v>
      </c>
      <c r="E3836" s="34" t="s">
        <v>302</v>
      </c>
      <c r="F3836" s="32">
        <v>12414.6</v>
      </c>
      <c r="G3836" s="33">
        <f t="shared" si="59"/>
        <v>901506246.76999569</v>
      </c>
    </row>
    <row r="3837" spans="1:7" ht="31.8">
      <c r="A3837" s="30">
        <v>29</v>
      </c>
      <c r="B3837" s="30" t="s">
        <v>1178</v>
      </c>
      <c r="C3837" s="30" t="s">
        <v>967</v>
      </c>
      <c r="D3837" s="30" t="s">
        <v>292</v>
      </c>
      <c r="E3837" s="31" t="s">
        <v>299</v>
      </c>
      <c r="F3837" s="32">
        <v>80665.05</v>
      </c>
      <c r="G3837" s="33">
        <f t="shared" si="59"/>
        <v>901506246.76999569</v>
      </c>
    </row>
    <row r="3838" spans="1:7" ht="31.8">
      <c r="A3838" s="30">
        <v>29</v>
      </c>
      <c r="B3838" s="30" t="s">
        <v>1178</v>
      </c>
      <c r="C3838" s="30" t="s">
        <v>967</v>
      </c>
      <c r="D3838" s="30" t="s">
        <v>292</v>
      </c>
      <c r="E3838" s="31" t="s">
        <v>299</v>
      </c>
      <c r="F3838" s="32">
        <v>39620.06</v>
      </c>
      <c r="G3838" s="33">
        <f t="shared" si="59"/>
        <v>901506246.76999569</v>
      </c>
    </row>
    <row r="3839" spans="1:7" ht="31.8">
      <c r="A3839" s="30">
        <v>29</v>
      </c>
      <c r="B3839" s="30" t="s">
        <v>670</v>
      </c>
      <c r="C3839" s="30" t="s">
        <v>967</v>
      </c>
      <c r="D3839" s="30" t="s">
        <v>292</v>
      </c>
      <c r="E3839" s="31" t="s">
        <v>327</v>
      </c>
      <c r="F3839" s="32">
        <v>6370.32</v>
      </c>
      <c r="G3839" s="33">
        <f t="shared" si="59"/>
        <v>901506246.76999569</v>
      </c>
    </row>
    <row r="3840" spans="1:7" ht="31.8">
      <c r="A3840" s="30">
        <v>29</v>
      </c>
      <c r="B3840" s="30" t="s">
        <v>670</v>
      </c>
      <c r="C3840" s="30" t="s">
        <v>967</v>
      </c>
      <c r="D3840" s="30" t="s">
        <v>292</v>
      </c>
      <c r="E3840" s="31" t="s">
        <v>327</v>
      </c>
      <c r="F3840" s="32">
        <v>136636.42000000001</v>
      </c>
      <c r="G3840" s="33">
        <f t="shared" si="59"/>
        <v>901506246.76999569</v>
      </c>
    </row>
    <row r="3841" spans="1:7" ht="31.8">
      <c r="A3841" s="30">
        <v>29</v>
      </c>
      <c r="B3841" s="30" t="s">
        <v>670</v>
      </c>
      <c r="C3841" s="30" t="s">
        <v>967</v>
      </c>
      <c r="D3841" s="30" t="s">
        <v>292</v>
      </c>
      <c r="E3841" s="31" t="s">
        <v>327</v>
      </c>
      <c r="F3841" s="30">
        <v>60929.32</v>
      </c>
      <c r="G3841" s="33">
        <f t="shared" si="59"/>
        <v>901506246.76999569</v>
      </c>
    </row>
    <row r="3842" spans="1:7" ht="21.6">
      <c r="A3842" s="30">
        <v>26</v>
      </c>
      <c r="B3842" s="30" t="s">
        <v>1179</v>
      </c>
      <c r="C3842" s="30" t="s">
        <v>961</v>
      </c>
      <c r="D3842" s="30" t="s">
        <v>292</v>
      </c>
      <c r="E3842" s="31" t="s">
        <v>304</v>
      </c>
      <c r="F3842" s="32">
        <v>14861.55</v>
      </c>
      <c r="G3842" s="33">
        <f t="shared" si="59"/>
        <v>901506246.76999569</v>
      </c>
    </row>
    <row r="3843" spans="1:7" ht="42">
      <c r="A3843" s="30">
        <v>26</v>
      </c>
      <c r="B3843" s="30" t="s">
        <v>1180</v>
      </c>
      <c r="C3843" s="30" t="s">
        <v>961</v>
      </c>
      <c r="D3843" s="30" t="s">
        <v>292</v>
      </c>
      <c r="E3843" s="31" t="s">
        <v>304</v>
      </c>
      <c r="F3843" s="32">
        <v>115603.54</v>
      </c>
      <c r="G3843" s="33">
        <f t="shared" ref="G3843:G3906" si="60">SUM($F$2:$F$100000)</f>
        <v>901506246.76999569</v>
      </c>
    </row>
    <row r="3844" spans="1:7" ht="21.6">
      <c r="A3844" s="30">
        <v>28</v>
      </c>
      <c r="B3844" s="30" t="s">
        <v>1181</v>
      </c>
      <c r="C3844" s="30" t="s">
        <v>964</v>
      </c>
      <c r="D3844" s="30" t="s">
        <v>292</v>
      </c>
      <c r="E3844" s="31" t="s">
        <v>304</v>
      </c>
      <c r="F3844" s="32">
        <v>176006.18</v>
      </c>
      <c r="G3844" s="33">
        <f t="shared" si="60"/>
        <v>901506246.76999569</v>
      </c>
    </row>
    <row r="3845" spans="1:7" ht="31.8">
      <c r="A3845" s="30">
        <v>75</v>
      </c>
      <c r="B3845" s="30" t="s">
        <v>1181</v>
      </c>
      <c r="C3845" s="30" t="s">
        <v>965</v>
      </c>
      <c r="D3845" s="30" t="s">
        <v>292</v>
      </c>
      <c r="E3845" s="31" t="s">
        <v>304</v>
      </c>
      <c r="F3845" s="32">
        <v>26813.16</v>
      </c>
      <c r="G3845" s="33">
        <f t="shared" si="60"/>
        <v>901506246.76999569</v>
      </c>
    </row>
    <row r="3846" spans="1:7" ht="21.6">
      <c r="A3846" s="30">
        <v>28</v>
      </c>
      <c r="B3846" s="30" t="s">
        <v>1181</v>
      </c>
      <c r="C3846" s="30" t="s">
        <v>964</v>
      </c>
      <c r="D3846" s="30" t="s">
        <v>292</v>
      </c>
      <c r="E3846" s="31" t="s">
        <v>304</v>
      </c>
      <c r="F3846" s="32">
        <v>90079.35</v>
      </c>
      <c r="G3846" s="33">
        <f t="shared" si="60"/>
        <v>901506246.76999569</v>
      </c>
    </row>
    <row r="3847" spans="1:7" ht="31.8">
      <c r="A3847" s="30">
        <v>27</v>
      </c>
      <c r="B3847" s="30" t="s">
        <v>1181</v>
      </c>
      <c r="C3847" s="30" t="s">
        <v>962</v>
      </c>
      <c r="D3847" s="30" t="s">
        <v>292</v>
      </c>
      <c r="E3847" s="31" t="s">
        <v>304</v>
      </c>
      <c r="F3847" s="32">
        <v>14685.89</v>
      </c>
      <c r="G3847" s="33">
        <f t="shared" si="60"/>
        <v>901506246.76999569</v>
      </c>
    </row>
    <row r="3848" spans="1:7" ht="31.8">
      <c r="A3848" s="30">
        <v>27</v>
      </c>
      <c r="B3848" s="30" t="s">
        <v>1181</v>
      </c>
      <c r="C3848" s="30" t="s">
        <v>962</v>
      </c>
      <c r="D3848" s="30" t="s">
        <v>292</v>
      </c>
      <c r="E3848" s="31" t="s">
        <v>304</v>
      </c>
      <c r="F3848" s="32">
        <v>31164.9</v>
      </c>
      <c r="G3848" s="33">
        <f t="shared" si="60"/>
        <v>901506246.76999569</v>
      </c>
    </row>
    <row r="3849" spans="1:7" ht="31.8">
      <c r="A3849" s="30">
        <v>27</v>
      </c>
      <c r="B3849" s="30" t="s">
        <v>1181</v>
      </c>
      <c r="C3849" s="30" t="s">
        <v>962</v>
      </c>
      <c r="D3849" s="30" t="s">
        <v>292</v>
      </c>
      <c r="E3849" s="34" t="s">
        <v>304</v>
      </c>
      <c r="F3849" s="30">
        <v>22466.5</v>
      </c>
      <c r="G3849" s="33">
        <f t="shared" si="60"/>
        <v>901506246.76999569</v>
      </c>
    </row>
    <row r="3850" spans="1:7" ht="31.8">
      <c r="A3850" s="30">
        <v>27</v>
      </c>
      <c r="B3850" s="30" t="s">
        <v>1181</v>
      </c>
      <c r="C3850" s="30" t="s">
        <v>962</v>
      </c>
      <c r="D3850" s="30" t="s">
        <v>292</v>
      </c>
      <c r="E3850" s="31" t="s">
        <v>304</v>
      </c>
      <c r="F3850" s="32">
        <v>37891.550000000003</v>
      </c>
      <c r="G3850" s="33">
        <f t="shared" si="60"/>
        <v>901506246.76999569</v>
      </c>
    </row>
    <row r="3851" spans="1:7" ht="21.6">
      <c r="A3851" s="30">
        <v>28</v>
      </c>
      <c r="B3851" s="30" t="s">
        <v>1181</v>
      </c>
      <c r="C3851" s="30" t="s">
        <v>964</v>
      </c>
      <c r="D3851" s="30" t="s">
        <v>292</v>
      </c>
      <c r="E3851" s="31" t="s">
        <v>304</v>
      </c>
      <c r="F3851" s="32">
        <v>41320.68</v>
      </c>
      <c r="G3851" s="33">
        <f t="shared" si="60"/>
        <v>901506246.76999569</v>
      </c>
    </row>
    <row r="3852" spans="1:7" ht="21.6">
      <c r="A3852" s="30">
        <v>28</v>
      </c>
      <c r="B3852" s="30" t="s">
        <v>1181</v>
      </c>
      <c r="C3852" s="30" t="s">
        <v>964</v>
      </c>
      <c r="D3852" s="30" t="s">
        <v>292</v>
      </c>
      <c r="E3852" s="31" t="s">
        <v>304</v>
      </c>
      <c r="F3852" s="32">
        <v>52326.96</v>
      </c>
      <c r="G3852" s="33">
        <f t="shared" si="60"/>
        <v>901506246.76999569</v>
      </c>
    </row>
    <row r="3853" spans="1:7" ht="21.6">
      <c r="A3853" s="30">
        <v>28</v>
      </c>
      <c r="B3853" s="30" t="s">
        <v>1181</v>
      </c>
      <c r="C3853" s="30" t="s">
        <v>964</v>
      </c>
      <c r="D3853" s="30" t="s">
        <v>292</v>
      </c>
      <c r="E3853" s="31" t="s">
        <v>304</v>
      </c>
      <c r="F3853" s="32">
        <v>16537.79</v>
      </c>
      <c r="G3853" s="33">
        <f t="shared" si="60"/>
        <v>901506246.76999569</v>
      </c>
    </row>
    <row r="3854" spans="1:7" ht="21.6">
      <c r="A3854" s="30">
        <v>28</v>
      </c>
      <c r="B3854" s="30" t="s">
        <v>1181</v>
      </c>
      <c r="C3854" s="30" t="s">
        <v>964</v>
      </c>
      <c r="D3854" s="30" t="s">
        <v>292</v>
      </c>
      <c r="E3854" s="31" t="s">
        <v>304</v>
      </c>
      <c r="F3854" s="32">
        <v>12646.07</v>
      </c>
      <c r="G3854" s="33">
        <f t="shared" si="60"/>
        <v>901506246.76999569</v>
      </c>
    </row>
    <row r="3855" spans="1:7" ht="21.6">
      <c r="A3855" s="30">
        <v>28</v>
      </c>
      <c r="B3855" s="30" t="s">
        <v>1181</v>
      </c>
      <c r="C3855" s="30" t="s">
        <v>964</v>
      </c>
      <c r="D3855" s="30" t="s">
        <v>292</v>
      </c>
      <c r="E3855" s="31" t="s">
        <v>304</v>
      </c>
      <c r="F3855" s="32">
        <v>23161.89</v>
      </c>
      <c r="G3855" s="33">
        <f t="shared" si="60"/>
        <v>901506246.76999569</v>
      </c>
    </row>
    <row r="3856" spans="1:7" ht="21.6">
      <c r="A3856" s="30">
        <v>28</v>
      </c>
      <c r="B3856" s="30" t="s">
        <v>1181</v>
      </c>
      <c r="C3856" s="30" t="s">
        <v>964</v>
      </c>
      <c r="D3856" s="30" t="s">
        <v>292</v>
      </c>
      <c r="E3856" s="31" t="s">
        <v>304</v>
      </c>
      <c r="F3856" s="32">
        <v>48899.56</v>
      </c>
      <c r="G3856" s="33">
        <f t="shared" si="60"/>
        <v>901506246.76999569</v>
      </c>
    </row>
    <row r="3857" spans="1:7" ht="31.8">
      <c r="A3857" s="30">
        <v>26</v>
      </c>
      <c r="B3857" s="30" t="s">
        <v>1182</v>
      </c>
      <c r="C3857" s="30" t="s">
        <v>961</v>
      </c>
      <c r="D3857" s="30" t="s">
        <v>292</v>
      </c>
      <c r="E3857" s="31" t="s">
        <v>299</v>
      </c>
      <c r="F3857" s="32">
        <v>11156.52</v>
      </c>
      <c r="G3857" s="33">
        <f t="shared" si="60"/>
        <v>901506246.76999569</v>
      </c>
    </row>
    <row r="3858" spans="1:7" ht="31.8">
      <c r="A3858" s="30">
        <v>26</v>
      </c>
      <c r="B3858" s="30" t="s">
        <v>1182</v>
      </c>
      <c r="C3858" s="30" t="s">
        <v>961</v>
      </c>
      <c r="D3858" s="30" t="s">
        <v>292</v>
      </c>
      <c r="E3858" s="31" t="s">
        <v>299</v>
      </c>
      <c r="F3858" s="32">
        <v>24385.4</v>
      </c>
      <c r="G3858" s="33">
        <f t="shared" si="60"/>
        <v>901506246.76999569</v>
      </c>
    </row>
    <row r="3859" spans="1:7" ht="52.2">
      <c r="A3859" s="30">
        <v>76</v>
      </c>
      <c r="B3859" s="30" t="s">
        <v>671</v>
      </c>
      <c r="C3859" s="30" t="s">
        <v>993</v>
      </c>
      <c r="D3859" s="30" t="s">
        <v>292</v>
      </c>
      <c r="E3859" s="31" t="s">
        <v>293</v>
      </c>
      <c r="F3859" s="32">
        <v>1573</v>
      </c>
      <c r="G3859" s="33">
        <f t="shared" si="60"/>
        <v>901506246.76999569</v>
      </c>
    </row>
    <row r="3860" spans="1:7" ht="52.2">
      <c r="A3860" s="30">
        <v>29</v>
      </c>
      <c r="B3860" s="30" t="s">
        <v>671</v>
      </c>
      <c r="C3860" s="30" t="s">
        <v>967</v>
      </c>
      <c r="D3860" s="30" t="s">
        <v>292</v>
      </c>
      <c r="E3860" s="31" t="s">
        <v>293</v>
      </c>
      <c r="F3860" s="32">
        <v>3186</v>
      </c>
      <c r="G3860" s="33">
        <f t="shared" si="60"/>
        <v>901506246.76999569</v>
      </c>
    </row>
    <row r="3861" spans="1:7" ht="52.2">
      <c r="A3861" s="30">
        <v>29</v>
      </c>
      <c r="B3861" s="30" t="s">
        <v>671</v>
      </c>
      <c r="C3861" s="30" t="s">
        <v>967</v>
      </c>
      <c r="D3861" s="30" t="s">
        <v>292</v>
      </c>
      <c r="E3861" s="31" t="s">
        <v>293</v>
      </c>
      <c r="F3861" s="32">
        <v>1628.5</v>
      </c>
      <c r="G3861" s="33">
        <f t="shared" si="60"/>
        <v>901506246.76999569</v>
      </c>
    </row>
    <row r="3862" spans="1:7" ht="52.2">
      <c r="A3862" s="30">
        <v>76</v>
      </c>
      <c r="B3862" s="30" t="s">
        <v>671</v>
      </c>
      <c r="C3862" s="30" t="s">
        <v>993</v>
      </c>
      <c r="D3862" s="30" t="s">
        <v>292</v>
      </c>
      <c r="E3862" s="31" t="s">
        <v>293</v>
      </c>
      <c r="F3862" s="32">
        <v>16798</v>
      </c>
      <c r="G3862" s="33">
        <f t="shared" si="60"/>
        <v>901506246.76999569</v>
      </c>
    </row>
    <row r="3863" spans="1:7" ht="52.2">
      <c r="A3863" s="30">
        <v>76</v>
      </c>
      <c r="B3863" s="30" t="s">
        <v>671</v>
      </c>
      <c r="C3863" s="30" t="s">
        <v>993</v>
      </c>
      <c r="D3863" s="30" t="s">
        <v>292</v>
      </c>
      <c r="E3863" s="31" t="s">
        <v>293</v>
      </c>
      <c r="F3863" s="32">
        <v>16406</v>
      </c>
      <c r="G3863" s="33">
        <f t="shared" si="60"/>
        <v>901506246.76999569</v>
      </c>
    </row>
    <row r="3864" spans="1:7" ht="52.2">
      <c r="A3864" s="30">
        <v>76</v>
      </c>
      <c r="B3864" s="30" t="s">
        <v>671</v>
      </c>
      <c r="C3864" s="30" t="s">
        <v>993</v>
      </c>
      <c r="D3864" s="30" t="s">
        <v>292</v>
      </c>
      <c r="E3864" s="31" t="s">
        <v>293</v>
      </c>
      <c r="F3864" s="32">
        <v>12174</v>
      </c>
      <c r="G3864" s="33">
        <f t="shared" si="60"/>
        <v>901506246.76999569</v>
      </c>
    </row>
    <row r="3865" spans="1:7" ht="52.2">
      <c r="A3865" s="30">
        <v>76</v>
      </c>
      <c r="B3865" s="30" t="s">
        <v>671</v>
      </c>
      <c r="C3865" s="30" t="s">
        <v>993</v>
      </c>
      <c r="D3865" s="30" t="s">
        <v>292</v>
      </c>
      <c r="E3865" s="31" t="s">
        <v>293</v>
      </c>
      <c r="F3865" s="32">
        <v>6102</v>
      </c>
      <c r="G3865" s="33">
        <f t="shared" si="60"/>
        <v>901506246.76999569</v>
      </c>
    </row>
    <row r="3866" spans="1:7" ht="52.2">
      <c r="A3866" s="30">
        <v>76</v>
      </c>
      <c r="B3866" s="30" t="s">
        <v>671</v>
      </c>
      <c r="C3866" s="30" t="s">
        <v>993</v>
      </c>
      <c r="D3866" s="30" t="s">
        <v>292</v>
      </c>
      <c r="E3866" s="31" t="s">
        <v>293</v>
      </c>
      <c r="F3866" s="32">
        <v>3802</v>
      </c>
      <c r="G3866" s="33">
        <f t="shared" si="60"/>
        <v>901506246.76999569</v>
      </c>
    </row>
    <row r="3867" spans="1:7" ht="52.2">
      <c r="A3867" s="30">
        <v>76</v>
      </c>
      <c r="B3867" s="30" t="s">
        <v>671</v>
      </c>
      <c r="C3867" s="30" t="s">
        <v>993</v>
      </c>
      <c r="D3867" s="30" t="s">
        <v>292</v>
      </c>
      <c r="E3867" s="31" t="s">
        <v>293</v>
      </c>
      <c r="F3867" s="32">
        <v>3046</v>
      </c>
      <c r="G3867" s="33">
        <f t="shared" si="60"/>
        <v>901506246.76999569</v>
      </c>
    </row>
    <row r="3868" spans="1:7" ht="52.2">
      <c r="A3868" s="30">
        <v>76</v>
      </c>
      <c r="B3868" s="30" t="s">
        <v>671</v>
      </c>
      <c r="C3868" s="30" t="s">
        <v>993</v>
      </c>
      <c r="D3868" s="30" t="s">
        <v>292</v>
      </c>
      <c r="E3868" s="31" t="s">
        <v>293</v>
      </c>
      <c r="F3868" s="32">
        <v>1708</v>
      </c>
      <c r="G3868" s="33">
        <f t="shared" si="60"/>
        <v>901506246.76999569</v>
      </c>
    </row>
    <row r="3869" spans="1:7" ht="52.2">
      <c r="A3869" s="30">
        <v>75</v>
      </c>
      <c r="B3869" s="30" t="s">
        <v>671</v>
      </c>
      <c r="C3869" s="30" t="s">
        <v>965</v>
      </c>
      <c r="D3869" s="30" t="s">
        <v>292</v>
      </c>
      <c r="E3869" s="34" t="s">
        <v>293</v>
      </c>
      <c r="F3869" s="32">
        <v>1695</v>
      </c>
      <c r="G3869" s="33">
        <f t="shared" si="60"/>
        <v>901506246.76999569</v>
      </c>
    </row>
    <row r="3870" spans="1:7" ht="52.2">
      <c r="A3870" s="30">
        <v>75</v>
      </c>
      <c r="B3870" s="30" t="s">
        <v>671</v>
      </c>
      <c r="C3870" s="30" t="s">
        <v>965</v>
      </c>
      <c r="D3870" s="30" t="s">
        <v>292</v>
      </c>
      <c r="E3870" s="31" t="s">
        <v>293</v>
      </c>
      <c r="F3870" s="32">
        <v>3350</v>
      </c>
      <c r="G3870" s="33">
        <f t="shared" si="60"/>
        <v>901506246.76999569</v>
      </c>
    </row>
    <row r="3871" spans="1:7" ht="52.2">
      <c r="A3871" s="30">
        <v>75</v>
      </c>
      <c r="B3871" s="30" t="s">
        <v>671</v>
      </c>
      <c r="C3871" s="30" t="s">
        <v>965</v>
      </c>
      <c r="D3871" s="30" t="s">
        <v>292</v>
      </c>
      <c r="E3871" s="31" t="s">
        <v>293</v>
      </c>
      <c r="F3871" s="30">
        <v>1675</v>
      </c>
      <c r="G3871" s="33">
        <f t="shared" si="60"/>
        <v>901506246.76999569</v>
      </c>
    </row>
    <row r="3872" spans="1:7" ht="52.2">
      <c r="A3872" s="30">
        <v>75</v>
      </c>
      <c r="B3872" s="30" t="s">
        <v>671</v>
      </c>
      <c r="C3872" s="30" t="s">
        <v>965</v>
      </c>
      <c r="D3872" s="30" t="s">
        <v>292</v>
      </c>
      <c r="E3872" s="34" t="s">
        <v>293</v>
      </c>
      <c r="F3872" s="30">
        <v>1715</v>
      </c>
      <c r="G3872" s="33">
        <f t="shared" si="60"/>
        <v>901506246.76999569</v>
      </c>
    </row>
    <row r="3873" spans="1:7" ht="52.2">
      <c r="A3873" s="30">
        <v>33</v>
      </c>
      <c r="B3873" s="30" t="s">
        <v>671</v>
      </c>
      <c r="C3873" s="30" t="s">
        <v>992</v>
      </c>
      <c r="D3873" s="30" t="s">
        <v>292</v>
      </c>
      <c r="E3873" s="31" t="s">
        <v>293</v>
      </c>
      <c r="F3873" s="32">
        <v>1443</v>
      </c>
      <c r="G3873" s="33">
        <f t="shared" si="60"/>
        <v>901506246.76999569</v>
      </c>
    </row>
    <row r="3874" spans="1:7" ht="52.2">
      <c r="A3874" s="30">
        <v>33</v>
      </c>
      <c r="B3874" s="30" t="s">
        <v>671</v>
      </c>
      <c r="C3874" s="30" t="s">
        <v>992</v>
      </c>
      <c r="D3874" s="30" t="s">
        <v>292</v>
      </c>
      <c r="E3874" s="31" t="s">
        <v>293</v>
      </c>
      <c r="F3874" s="32">
        <v>1443</v>
      </c>
      <c r="G3874" s="33">
        <f t="shared" si="60"/>
        <v>901506246.76999569</v>
      </c>
    </row>
    <row r="3875" spans="1:7" ht="52.2">
      <c r="A3875" s="30">
        <v>1000032</v>
      </c>
      <c r="B3875" s="30" t="s">
        <v>671</v>
      </c>
      <c r="C3875" s="30" t="s">
        <v>994</v>
      </c>
      <c r="D3875" s="30" t="s">
        <v>292</v>
      </c>
      <c r="E3875" s="31" t="s">
        <v>293</v>
      </c>
      <c r="F3875" s="32">
        <v>1723</v>
      </c>
      <c r="G3875" s="33">
        <f t="shared" si="60"/>
        <v>901506246.76999569</v>
      </c>
    </row>
    <row r="3876" spans="1:7" ht="52.2">
      <c r="A3876" s="30">
        <v>33</v>
      </c>
      <c r="B3876" s="30" t="s">
        <v>671</v>
      </c>
      <c r="C3876" s="30" t="s">
        <v>992</v>
      </c>
      <c r="D3876" s="30" t="s">
        <v>292</v>
      </c>
      <c r="E3876" s="31" t="s">
        <v>293</v>
      </c>
      <c r="F3876" s="30">
        <v>41895.58</v>
      </c>
      <c r="G3876" s="33">
        <f t="shared" si="60"/>
        <v>901506246.76999569</v>
      </c>
    </row>
    <row r="3877" spans="1:7" ht="52.2">
      <c r="A3877" s="30">
        <v>33</v>
      </c>
      <c r="B3877" s="30" t="s">
        <v>671</v>
      </c>
      <c r="C3877" s="30" t="s">
        <v>992</v>
      </c>
      <c r="D3877" s="30" t="s">
        <v>292</v>
      </c>
      <c r="E3877" s="31" t="s">
        <v>293</v>
      </c>
      <c r="F3877" s="30">
        <v>1583.5</v>
      </c>
      <c r="G3877" s="33">
        <f t="shared" si="60"/>
        <v>901506246.76999569</v>
      </c>
    </row>
    <row r="3878" spans="1:7" ht="52.2">
      <c r="A3878" s="30">
        <v>33</v>
      </c>
      <c r="B3878" s="30" t="s">
        <v>671</v>
      </c>
      <c r="C3878" s="30" t="s">
        <v>992</v>
      </c>
      <c r="D3878" s="30" t="s">
        <v>292</v>
      </c>
      <c r="E3878" s="31" t="s">
        <v>293</v>
      </c>
      <c r="F3878" s="32">
        <v>3137</v>
      </c>
      <c r="G3878" s="33">
        <f t="shared" si="60"/>
        <v>901506246.76999569</v>
      </c>
    </row>
    <row r="3879" spans="1:7" ht="52.2">
      <c r="A3879" s="30">
        <v>33</v>
      </c>
      <c r="B3879" s="30" t="s">
        <v>671</v>
      </c>
      <c r="C3879" s="30" t="s">
        <v>992</v>
      </c>
      <c r="D3879" s="30" t="s">
        <v>292</v>
      </c>
      <c r="E3879" s="34" t="s">
        <v>293</v>
      </c>
      <c r="F3879" s="32">
        <v>3142</v>
      </c>
      <c r="G3879" s="33">
        <f t="shared" si="60"/>
        <v>901506246.76999569</v>
      </c>
    </row>
    <row r="3880" spans="1:7" ht="52.2">
      <c r="A3880" s="30">
        <v>33</v>
      </c>
      <c r="B3880" s="30" t="s">
        <v>671</v>
      </c>
      <c r="C3880" s="30" t="s">
        <v>992</v>
      </c>
      <c r="D3880" s="30" t="s">
        <v>292</v>
      </c>
      <c r="E3880" s="31" t="s">
        <v>293</v>
      </c>
      <c r="F3880" s="30">
        <v>3357</v>
      </c>
      <c r="G3880" s="33">
        <f t="shared" si="60"/>
        <v>901506246.76999569</v>
      </c>
    </row>
    <row r="3881" spans="1:7" ht="52.2">
      <c r="A3881" s="30">
        <v>33</v>
      </c>
      <c r="B3881" s="30" t="s">
        <v>671</v>
      </c>
      <c r="C3881" s="30" t="s">
        <v>992</v>
      </c>
      <c r="D3881" s="30" t="s">
        <v>292</v>
      </c>
      <c r="E3881" s="31" t="s">
        <v>293</v>
      </c>
      <c r="F3881" s="32">
        <v>4329</v>
      </c>
      <c r="G3881" s="33">
        <f t="shared" si="60"/>
        <v>901506246.76999569</v>
      </c>
    </row>
    <row r="3882" spans="1:7" ht="52.2">
      <c r="A3882" s="30">
        <v>33</v>
      </c>
      <c r="B3882" s="30" t="s">
        <v>671</v>
      </c>
      <c r="C3882" s="30" t="s">
        <v>992</v>
      </c>
      <c r="D3882" s="30" t="s">
        <v>292</v>
      </c>
      <c r="E3882" s="31" t="s">
        <v>293</v>
      </c>
      <c r="F3882" s="32">
        <v>4409</v>
      </c>
      <c r="G3882" s="33">
        <f t="shared" si="60"/>
        <v>901506246.76999569</v>
      </c>
    </row>
    <row r="3883" spans="1:7" ht="52.2">
      <c r="A3883" s="30">
        <v>33</v>
      </c>
      <c r="B3883" s="30" t="s">
        <v>671</v>
      </c>
      <c r="C3883" s="30" t="s">
        <v>992</v>
      </c>
      <c r="D3883" s="30" t="s">
        <v>292</v>
      </c>
      <c r="E3883" s="31" t="s">
        <v>293</v>
      </c>
      <c r="F3883" s="32">
        <v>8658</v>
      </c>
      <c r="G3883" s="33">
        <f t="shared" si="60"/>
        <v>901506246.76999569</v>
      </c>
    </row>
    <row r="3884" spans="1:7" ht="52.2">
      <c r="A3884" s="30">
        <v>33</v>
      </c>
      <c r="B3884" s="30" t="s">
        <v>671</v>
      </c>
      <c r="C3884" s="30" t="s">
        <v>992</v>
      </c>
      <c r="D3884" s="30" t="s">
        <v>292</v>
      </c>
      <c r="E3884" s="31" t="s">
        <v>293</v>
      </c>
      <c r="F3884" s="32">
        <v>10606</v>
      </c>
      <c r="G3884" s="33">
        <f t="shared" si="60"/>
        <v>901506246.76999569</v>
      </c>
    </row>
    <row r="3885" spans="1:7" ht="52.2">
      <c r="A3885" s="30">
        <v>28</v>
      </c>
      <c r="B3885" s="30" t="s">
        <v>671</v>
      </c>
      <c r="C3885" s="30" t="s">
        <v>964</v>
      </c>
      <c r="D3885" s="30" t="s">
        <v>292</v>
      </c>
      <c r="E3885" s="31" t="s">
        <v>293</v>
      </c>
      <c r="F3885" s="32">
        <v>1443</v>
      </c>
      <c r="G3885" s="33">
        <f t="shared" si="60"/>
        <v>901506246.76999569</v>
      </c>
    </row>
    <row r="3886" spans="1:7" ht="52.2">
      <c r="A3886" s="30">
        <v>26</v>
      </c>
      <c r="B3886" s="30" t="s">
        <v>671</v>
      </c>
      <c r="C3886" s="30" t="s">
        <v>961</v>
      </c>
      <c r="D3886" s="30" t="s">
        <v>292</v>
      </c>
      <c r="E3886" s="31" t="s">
        <v>293</v>
      </c>
      <c r="F3886" s="32">
        <v>3011</v>
      </c>
      <c r="G3886" s="33">
        <f t="shared" si="60"/>
        <v>901506246.76999569</v>
      </c>
    </row>
    <row r="3887" spans="1:7" ht="52.2">
      <c r="A3887" s="30">
        <v>40</v>
      </c>
      <c r="B3887" s="30" t="s">
        <v>671</v>
      </c>
      <c r="C3887" s="30" t="s">
        <v>989</v>
      </c>
      <c r="D3887" s="30" t="s">
        <v>292</v>
      </c>
      <c r="E3887" s="31" t="s">
        <v>293</v>
      </c>
      <c r="F3887" s="32">
        <v>1835</v>
      </c>
      <c r="G3887" s="33">
        <f t="shared" si="60"/>
        <v>901506246.76999569</v>
      </c>
    </row>
    <row r="3888" spans="1:7" ht="52.2">
      <c r="A3888" s="30">
        <v>33</v>
      </c>
      <c r="B3888" s="30" t="s">
        <v>671</v>
      </c>
      <c r="C3888" s="30" t="s">
        <v>992</v>
      </c>
      <c r="D3888" s="30" t="s">
        <v>292</v>
      </c>
      <c r="E3888" s="31" t="s">
        <v>293</v>
      </c>
      <c r="F3888" s="30">
        <v>15160</v>
      </c>
      <c r="G3888" s="33">
        <f t="shared" si="60"/>
        <v>901506246.76999569</v>
      </c>
    </row>
    <row r="3889" spans="1:7" ht="52.2">
      <c r="A3889" s="30">
        <v>33</v>
      </c>
      <c r="B3889" s="30" t="s">
        <v>671</v>
      </c>
      <c r="C3889" s="30" t="s">
        <v>992</v>
      </c>
      <c r="D3889" s="30" t="s">
        <v>292</v>
      </c>
      <c r="E3889" s="31" t="s">
        <v>293</v>
      </c>
      <c r="F3889" s="30">
        <v>2991</v>
      </c>
      <c r="G3889" s="33">
        <f t="shared" si="60"/>
        <v>901506246.76999569</v>
      </c>
    </row>
    <row r="3890" spans="1:7" ht="52.2">
      <c r="A3890" s="30">
        <v>33</v>
      </c>
      <c r="B3890" s="30" t="s">
        <v>671</v>
      </c>
      <c r="C3890" s="30" t="s">
        <v>992</v>
      </c>
      <c r="D3890" s="30" t="s">
        <v>292</v>
      </c>
      <c r="E3890" s="31" t="s">
        <v>293</v>
      </c>
      <c r="F3890" s="32">
        <v>15234.7</v>
      </c>
      <c r="G3890" s="33">
        <f t="shared" si="60"/>
        <v>901506246.76999569</v>
      </c>
    </row>
    <row r="3891" spans="1:7" ht="52.2">
      <c r="A3891" s="30">
        <v>33</v>
      </c>
      <c r="B3891" s="30" t="s">
        <v>671</v>
      </c>
      <c r="C3891" s="30" t="s">
        <v>992</v>
      </c>
      <c r="D3891" s="30" t="s">
        <v>292</v>
      </c>
      <c r="E3891" s="31" t="s">
        <v>293</v>
      </c>
      <c r="F3891" s="32">
        <v>43581.35</v>
      </c>
      <c r="G3891" s="33">
        <f t="shared" si="60"/>
        <v>901506246.76999569</v>
      </c>
    </row>
    <row r="3892" spans="1:7" ht="52.2">
      <c r="A3892" s="30">
        <v>27</v>
      </c>
      <c r="B3892" s="30" t="s">
        <v>671</v>
      </c>
      <c r="C3892" s="30" t="s">
        <v>962</v>
      </c>
      <c r="D3892" s="30" t="s">
        <v>292</v>
      </c>
      <c r="E3892" s="31" t="s">
        <v>293</v>
      </c>
      <c r="F3892" s="30">
        <v>4984</v>
      </c>
      <c r="G3892" s="33">
        <f t="shared" si="60"/>
        <v>901506246.76999569</v>
      </c>
    </row>
    <row r="3893" spans="1:7" ht="52.2">
      <c r="A3893" s="30">
        <v>33</v>
      </c>
      <c r="B3893" s="30" t="s">
        <v>671</v>
      </c>
      <c r="C3893" s="30" t="s">
        <v>992</v>
      </c>
      <c r="D3893" s="30" t="s">
        <v>292</v>
      </c>
      <c r="E3893" s="31" t="s">
        <v>293</v>
      </c>
      <c r="F3893" s="32">
        <v>4645.5</v>
      </c>
      <c r="G3893" s="33">
        <f t="shared" si="60"/>
        <v>901506246.76999569</v>
      </c>
    </row>
    <row r="3894" spans="1:7" ht="31.8">
      <c r="A3894" s="30">
        <v>29</v>
      </c>
      <c r="B3894" s="30" t="s">
        <v>674</v>
      </c>
      <c r="C3894" s="30" t="s">
        <v>967</v>
      </c>
      <c r="D3894" s="30" t="s">
        <v>292</v>
      </c>
      <c r="E3894" s="31" t="s">
        <v>327</v>
      </c>
      <c r="F3894" s="30">
        <v>0.75</v>
      </c>
      <c r="G3894" s="33">
        <f t="shared" si="60"/>
        <v>901506246.76999569</v>
      </c>
    </row>
    <row r="3895" spans="1:7" ht="31.8">
      <c r="A3895" s="30">
        <v>28</v>
      </c>
      <c r="B3895" s="30" t="s">
        <v>1183</v>
      </c>
      <c r="C3895" s="30" t="s">
        <v>990</v>
      </c>
      <c r="D3895" s="30" t="s">
        <v>292</v>
      </c>
      <c r="E3895" s="31" t="s">
        <v>302</v>
      </c>
      <c r="F3895" s="30">
        <v>0</v>
      </c>
      <c r="G3895" s="33">
        <f t="shared" si="60"/>
        <v>901506246.76999569</v>
      </c>
    </row>
    <row r="3896" spans="1:7" ht="31.8">
      <c r="A3896" s="30">
        <v>29</v>
      </c>
      <c r="B3896" s="30" t="s">
        <v>1184</v>
      </c>
      <c r="C3896" s="30" t="s">
        <v>967</v>
      </c>
      <c r="D3896" s="30" t="s">
        <v>292</v>
      </c>
      <c r="E3896" s="31" t="s">
        <v>304</v>
      </c>
      <c r="F3896" s="30">
        <v>7899.1</v>
      </c>
      <c r="G3896" s="33">
        <f t="shared" si="60"/>
        <v>901506246.76999569</v>
      </c>
    </row>
    <row r="3897" spans="1:7" ht="31.8">
      <c r="A3897" s="30">
        <v>29</v>
      </c>
      <c r="B3897" s="30" t="s">
        <v>1184</v>
      </c>
      <c r="C3897" s="30" t="s">
        <v>967</v>
      </c>
      <c r="D3897" s="30" t="s">
        <v>292</v>
      </c>
      <c r="E3897" s="31" t="s">
        <v>304</v>
      </c>
      <c r="F3897" s="30">
        <v>0.37</v>
      </c>
      <c r="G3897" s="33">
        <f t="shared" si="60"/>
        <v>901506246.76999569</v>
      </c>
    </row>
    <row r="3898" spans="1:7" ht="21.6">
      <c r="A3898" s="30">
        <v>46</v>
      </c>
      <c r="B3898" s="30" t="s">
        <v>675</v>
      </c>
      <c r="C3898" s="30" t="s">
        <v>963</v>
      </c>
      <c r="D3898" s="30" t="s">
        <v>292</v>
      </c>
      <c r="E3898" s="31" t="s">
        <v>299</v>
      </c>
      <c r="F3898" s="30">
        <v>460355.05</v>
      </c>
      <c r="G3898" s="33">
        <f t="shared" si="60"/>
        <v>901506246.76999569</v>
      </c>
    </row>
    <row r="3899" spans="1:7" ht="21.6">
      <c r="A3899" s="30">
        <v>28</v>
      </c>
      <c r="B3899" s="30" t="s">
        <v>1185</v>
      </c>
      <c r="C3899" s="30" t="s">
        <v>964</v>
      </c>
      <c r="D3899" s="30" t="s">
        <v>292</v>
      </c>
      <c r="E3899" s="31" t="s">
        <v>327</v>
      </c>
      <c r="F3899" s="32">
        <v>5848.98</v>
      </c>
      <c r="G3899" s="33">
        <f t="shared" si="60"/>
        <v>901506246.76999569</v>
      </c>
    </row>
    <row r="3900" spans="1:7" ht="28.8">
      <c r="A3900" s="30">
        <v>28</v>
      </c>
      <c r="B3900" s="30" t="s">
        <v>1185</v>
      </c>
      <c r="C3900" s="30" t="s">
        <v>964</v>
      </c>
      <c r="D3900" s="30" t="s">
        <v>292</v>
      </c>
      <c r="E3900" s="34" t="s">
        <v>327</v>
      </c>
      <c r="F3900" s="30">
        <v>40535.67</v>
      </c>
      <c r="G3900" s="33">
        <f t="shared" si="60"/>
        <v>901506246.76999569</v>
      </c>
    </row>
    <row r="3901" spans="1:7" ht="28.8">
      <c r="A3901" s="30">
        <v>28</v>
      </c>
      <c r="B3901" s="30" t="s">
        <v>1185</v>
      </c>
      <c r="C3901" s="30" t="s">
        <v>964</v>
      </c>
      <c r="D3901" s="30" t="s">
        <v>292</v>
      </c>
      <c r="E3901" s="34" t="s">
        <v>327</v>
      </c>
      <c r="F3901" s="30">
        <v>38322.629999999997</v>
      </c>
      <c r="G3901" s="33">
        <f t="shared" si="60"/>
        <v>901506246.76999569</v>
      </c>
    </row>
    <row r="3902" spans="1:7" ht="31.8">
      <c r="A3902" s="30">
        <v>27</v>
      </c>
      <c r="B3902" s="30" t="s">
        <v>676</v>
      </c>
      <c r="C3902" s="30" t="s">
        <v>962</v>
      </c>
      <c r="D3902" s="30" t="s">
        <v>292</v>
      </c>
      <c r="E3902" s="31" t="s">
        <v>319</v>
      </c>
      <c r="F3902" s="32">
        <v>205417.02</v>
      </c>
      <c r="G3902" s="33">
        <f t="shared" si="60"/>
        <v>901506246.76999569</v>
      </c>
    </row>
    <row r="3903" spans="1:7" ht="21.6">
      <c r="A3903" s="30">
        <v>46</v>
      </c>
      <c r="B3903" s="30" t="s">
        <v>1186</v>
      </c>
      <c r="C3903" s="30" t="s">
        <v>963</v>
      </c>
      <c r="D3903" s="30" t="s">
        <v>292</v>
      </c>
      <c r="E3903" s="31" t="s">
        <v>327</v>
      </c>
      <c r="F3903" s="30">
        <v>9</v>
      </c>
      <c r="G3903" s="33">
        <f t="shared" si="60"/>
        <v>901506246.76999569</v>
      </c>
    </row>
    <row r="3904" spans="1:7" ht="21.6">
      <c r="A3904" s="30">
        <v>26</v>
      </c>
      <c r="B3904" s="30" t="s">
        <v>680</v>
      </c>
      <c r="C3904" s="30" t="s">
        <v>961</v>
      </c>
      <c r="D3904" s="30" t="s">
        <v>292</v>
      </c>
      <c r="E3904" s="31" t="s">
        <v>299</v>
      </c>
      <c r="F3904" s="30">
        <v>166031.25</v>
      </c>
      <c r="G3904" s="33">
        <f t="shared" si="60"/>
        <v>901506246.76999569</v>
      </c>
    </row>
    <row r="3905" spans="1:7" ht="31.8">
      <c r="A3905" s="30">
        <v>39</v>
      </c>
      <c r="B3905" s="30" t="s">
        <v>1187</v>
      </c>
      <c r="C3905" s="30" t="s">
        <v>996</v>
      </c>
      <c r="D3905" s="30" t="s">
        <v>292</v>
      </c>
      <c r="E3905" s="34" t="s">
        <v>327</v>
      </c>
      <c r="F3905" s="30">
        <v>383086.95</v>
      </c>
      <c r="G3905" s="33">
        <f t="shared" si="60"/>
        <v>901506246.76999569</v>
      </c>
    </row>
    <row r="3906" spans="1:7" ht="21.6">
      <c r="A3906" s="30">
        <v>28</v>
      </c>
      <c r="B3906" s="30" t="s">
        <v>681</v>
      </c>
      <c r="C3906" s="30" t="s">
        <v>964</v>
      </c>
      <c r="D3906" s="30" t="s">
        <v>292</v>
      </c>
      <c r="E3906" s="31" t="s">
        <v>304</v>
      </c>
      <c r="F3906" s="30">
        <v>151804.51999999999</v>
      </c>
      <c r="G3906" s="33">
        <f t="shared" si="60"/>
        <v>901506246.76999569</v>
      </c>
    </row>
    <row r="3907" spans="1:7" ht="21.6">
      <c r="A3907" s="30">
        <v>28</v>
      </c>
      <c r="B3907" s="30" t="s">
        <v>681</v>
      </c>
      <c r="C3907" s="30" t="s">
        <v>964</v>
      </c>
      <c r="D3907" s="30" t="s">
        <v>292</v>
      </c>
      <c r="E3907" s="31" t="s">
        <v>304</v>
      </c>
      <c r="F3907" s="30">
        <v>114815.79</v>
      </c>
      <c r="G3907" s="33">
        <f t="shared" ref="G3907:G3970" si="61">SUM($F$2:$F$100000)</f>
        <v>901506246.76999569</v>
      </c>
    </row>
    <row r="3908" spans="1:7" ht="21.6">
      <c r="A3908" s="30">
        <v>28</v>
      </c>
      <c r="B3908" s="30" t="s">
        <v>681</v>
      </c>
      <c r="C3908" s="30" t="s">
        <v>964</v>
      </c>
      <c r="D3908" s="30" t="s">
        <v>292</v>
      </c>
      <c r="E3908" s="31" t="s">
        <v>304</v>
      </c>
      <c r="F3908" s="32">
        <v>26918.38</v>
      </c>
      <c r="G3908" s="33">
        <f t="shared" si="61"/>
        <v>901506246.76999569</v>
      </c>
    </row>
    <row r="3909" spans="1:7" ht="21.6">
      <c r="A3909" s="30">
        <v>28</v>
      </c>
      <c r="B3909" s="30" t="s">
        <v>681</v>
      </c>
      <c r="C3909" s="30" t="s">
        <v>964</v>
      </c>
      <c r="D3909" s="30" t="s">
        <v>292</v>
      </c>
      <c r="E3909" s="31" t="s">
        <v>304</v>
      </c>
      <c r="F3909" s="32">
        <v>81266.86</v>
      </c>
      <c r="G3909" s="33">
        <f t="shared" si="61"/>
        <v>901506246.76999569</v>
      </c>
    </row>
    <row r="3910" spans="1:7" ht="21.6">
      <c r="A3910" s="30">
        <v>28</v>
      </c>
      <c r="B3910" s="30" t="s">
        <v>681</v>
      </c>
      <c r="C3910" s="30" t="s">
        <v>964</v>
      </c>
      <c r="D3910" s="30" t="s">
        <v>292</v>
      </c>
      <c r="E3910" s="31" t="s">
        <v>304</v>
      </c>
      <c r="F3910" s="30">
        <v>59478.95</v>
      </c>
      <c r="G3910" s="33">
        <f t="shared" si="61"/>
        <v>901506246.76999569</v>
      </c>
    </row>
    <row r="3911" spans="1:7" ht="31.8">
      <c r="A3911" s="30">
        <v>29</v>
      </c>
      <c r="B3911" s="30" t="s">
        <v>682</v>
      </c>
      <c r="C3911" s="30" t="s">
        <v>967</v>
      </c>
      <c r="D3911" s="30" t="s">
        <v>292</v>
      </c>
      <c r="E3911" s="31" t="s">
        <v>304</v>
      </c>
      <c r="F3911" s="30">
        <v>167.05</v>
      </c>
      <c r="G3911" s="33">
        <f t="shared" si="61"/>
        <v>901506246.76999569</v>
      </c>
    </row>
    <row r="3912" spans="1:7" ht="31.8">
      <c r="A3912" s="30">
        <v>29</v>
      </c>
      <c r="B3912" s="30" t="s">
        <v>682</v>
      </c>
      <c r="C3912" s="30" t="s">
        <v>967</v>
      </c>
      <c r="D3912" s="30" t="s">
        <v>292</v>
      </c>
      <c r="E3912" s="34" t="s">
        <v>304</v>
      </c>
      <c r="F3912" s="30">
        <v>10930.38</v>
      </c>
      <c r="G3912" s="33">
        <f t="shared" si="61"/>
        <v>901506246.76999569</v>
      </c>
    </row>
    <row r="3913" spans="1:7" ht="31.8">
      <c r="A3913" s="30">
        <v>29</v>
      </c>
      <c r="B3913" s="30" t="s">
        <v>682</v>
      </c>
      <c r="C3913" s="30" t="s">
        <v>967</v>
      </c>
      <c r="D3913" s="30" t="s">
        <v>292</v>
      </c>
      <c r="E3913" s="31" t="s">
        <v>304</v>
      </c>
      <c r="F3913" s="30">
        <v>8146.7</v>
      </c>
      <c r="G3913" s="33">
        <f t="shared" si="61"/>
        <v>901506246.76999569</v>
      </c>
    </row>
    <row r="3914" spans="1:7" ht="31.8">
      <c r="A3914" s="30">
        <v>26</v>
      </c>
      <c r="B3914" s="30" t="s">
        <v>1188</v>
      </c>
      <c r="C3914" s="30" t="s">
        <v>961</v>
      </c>
      <c r="D3914" s="30" t="s">
        <v>292</v>
      </c>
      <c r="E3914" s="31" t="s">
        <v>299</v>
      </c>
      <c r="F3914" s="30">
        <v>107845.17</v>
      </c>
      <c r="G3914" s="33">
        <f t="shared" si="61"/>
        <v>901506246.76999569</v>
      </c>
    </row>
    <row r="3915" spans="1:7" ht="31.8">
      <c r="A3915" s="30">
        <v>26</v>
      </c>
      <c r="B3915" s="30" t="s">
        <v>1188</v>
      </c>
      <c r="C3915" s="30" t="s">
        <v>961</v>
      </c>
      <c r="D3915" s="30" t="s">
        <v>292</v>
      </c>
      <c r="E3915" s="31" t="s">
        <v>299</v>
      </c>
      <c r="F3915" s="30">
        <v>-107845.17</v>
      </c>
      <c r="G3915" s="33">
        <f t="shared" si="61"/>
        <v>901506246.76999569</v>
      </c>
    </row>
    <row r="3916" spans="1:7" ht="21.6">
      <c r="A3916" s="30">
        <v>28</v>
      </c>
      <c r="B3916" s="30" t="s">
        <v>683</v>
      </c>
      <c r="C3916" s="30" t="s">
        <v>964</v>
      </c>
      <c r="D3916" s="30" t="s">
        <v>292</v>
      </c>
      <c r="E3916" s="31" t="s">
        <v>302</v>
      </c>
      <c r="F3916" s="32">
        <v>28532.95</v>
      </c>
      <c r="G3916" s="33">
        <f t="shared" si="61"/>
        <v>901506246.76999569</v>
      </c>
    </row>
    <row r="3917" spans="1:7" ht="21.6">
      <c r="A3917" s="30">
        <v>28</v>
      </c>
      <c r="B3917" s="30" t="s">
        <v>683</v>
      </c>
      <c r="C3917" s="30" t="s">
        <v>964</v>
      </c>
      <c r="D3917" s="30" t="s">
        <v>292</v>
      </c>
      <c r="E3917" s="31" t="s">
        <v>302</v>
      </c>
      <c r="F3917" s="32">
        <v>93599.93</v>
      </c>
      <c r="G3917" s="33">
        <f t="shared" si="61"/>
        <v>901506246.76999569</v>
      </c>
    </row>
    <row r="3918" spans="1:7" ht="28.8">
      <c r="A3918" s="30">
        <v>28</v>
      </c>
      <c r="B3918" s="30" t="s">
        <v>683</v>
      </c>
      <c r="C3918" s="30" t="s">
        <v>964</v>
      </c>
      <c r="D3918" s="30" t="s">
        <v>292</v>
      </c>
      <c r="E3918" s="34" t="s">
        <v>302</v>
      </c>
      <c r="F3918" s="30">
        <v>229499.1</v>
      </c>
      <c r="G3918" s="33">
        <f t="shared" si="61"/>
        <v>901506246.76999569</v>
      </c>
    </row>
    <row r="3919" spans="1:7" ht="21.6">
      <c r="A3919" s="30">
        <v>28</v>
      </c>
      <c r="B3919" s="30" t="s">
        <v>683</v>
      </c>
      <c r="C3919" s="30" t="s">
        <v>964</v>
      </c>
      <c r="D3919" s="30" t="s">
        <v>292</v>
      </c>
      <c r="E3919" s="31" t="s">
        <v>302</v>
      </c>
      <c r="F3919" s="30">
        <v>92400.19</v>
      </c>
      <c r="G3919" s="33">
        <f t="shared" si="61"/>
        <v>901506246.76999569</v>
      </c>
    </row>
    <row r="3920" spans="1:7" ht="21.6">
      <c r="A3920" s="30">
        <v>28</v>
      </c>
      <c r="B3920" s="30" t="s">
        <v>683</v>
      </c>
      <c r="C3920" s="30" t="s">
        <v>964</v>
      </c>
      <c r="D3920" s="30" t="s">
        <v>292</v>
      </c>
      <c r="E3920" s="31" t="s">
        <v>302</v>
      </c>
      <c r="F3920" s="30">
        <v>92400.19</v>
      </c>
      <c r="G3920" s="33">
        <f t="shared" si="61"/>
        <v>901506246.76999569</v>
      </c>
    </row>
    <row r="3921" spans="1:7" ht="21.6">
      <c r="A3921" s="30">
        <v>26</v>
      </c>
      <c r="B3921" s="30" t="s">
        <v>684</v>
      </c>
      <c r="C3921" s="30" t="s">
        <v>961</v>
      </c>
      <c r="D3921" s="30" t="s">
        <v>292</v>
      </c>
      <c r="E3921" s="31" t="s">
        <v>302</v>
      </c>
      <c r="F3921" s="30">
        <v>0</v>
      </c>
      <c r="G3921" s="33">
        <f t="shared" si="61"/>
        <v>901506246.76999569</v>
      </c>
    </row>
    <row r="3922" spans="1:7" ht="21.6">
      <c r="A3922" s="30">
        <v>28</v>
      </c>
      <c r="B3922" s="30" t="s">
        <v>684</v>
      </c>
      <c r="C3922" s="30" t="s">
        <v>964</v>
      </c>
      <c r="D3922" s="30" t="s">
        <v>292</v>
      </c>
      <c r="E3922" s="31" t="s">
        <v>302</v>
      </c>
      <c r="F3922" s="30">
        <v>273592.59999999998</v>
      </c>
      <c r="G3922" s="33">
        <f t="shared" si="61"/>
        <v>901506246.76999569</v>
      </c>
    </row>
    <row r="3923" spans="1:7" ht="21.6">
      <c r="A3923" s="30">
        <v>26</v>
      </c>
      <c r="B3923" s="30" t="s">
        <v>684</v>
      </c>
      <c r="C3923" s="30" t="s">
        <v>961</v>
      </c>
      <c r="D3923" s="30" t="s">
        <v>292</v>
      </c>
      <c r="E3923" s="31" t="s">
        <v>302</v>
      </c>
      <c r="F3923" s="30">
        <v>52611.99</v>
      </c>
      <c r="G3923" s="33">
        <f t="shared" si="61"/>
        <v>901506246.76999569</v>
      </c>
    </row>
    <row r="3924" spans="1:7" ht="21.6">
      <c r="A3924" s="30">
        <v>26</v>
      </c>
      <c r="B3924" s="30" t="s">
        <v>684</v>
      </c>
      <c r="C3924" s="30" t="s">
        <v>961</v>
      </c>
      <c r="D3924" s="30" t="s">
        <v>292</v>
      </c>
      <c r="E3924" s="31" t="s">
        <v>302</v>
      </c>
      <c r="F3924" s="30">
        <v>27176.63</v>
      </c>
      <c r="G3924" s="33">
        <f t="shared" si="61"/>
        <v>901506246.76999569</v>
      </c>
    </row>
    <row r="3925" spans="1:7" ht="21.6">
      <c r="A3925" s="30">
        <v>26</v>
      </c>
      <c r="B3925" s="30" t="s">
        <v>684</v>
      </c>
      <c r="C3925" s="30" t="s">
        <v>961</v>
      </c>
      <c r="D3925" s="30" t="s">
        <v>292</v>
      </c>
      <c r="E3925" s="31" t="s">
        <v>302</v>
      </c>
      <c r="F3925" s="30">
        <v>24156.51</v>
      </c>
      <c r="G3925" s="33">
        <f t="shared" si="61"/>
        <v>901506246.76999569</v>
      </c>
    </row>
    <row r="3926" spans="1:7" ht="21.6">
      <c r="A3926" s="30">
        <v>28</v>
      </c>
      <c r="B3926" s="30" t="s">
        <v>684</v>
      </c>
      <c r="C3926" s="30" t="s">
        <v>964</v>
      </c>
      <c r="D3926" s="30" t="s">
        <v>292</v>
      </c>
      <c r="E3926" s="31" t="s">
        <v>302</v>
      </c>
      <c r="F3926" s="32">
        <v>300843.07</v>
      </c>
      <c r="G3926" s="33">
        <f t="shared" si="61"/>
        <v>901506246.76999569</v>
      </c>
    </row>
    <row r="3927" spans="1:7" ht="21.6">
      <c r="A3927" s="30">
        <v>26</v>
      </c>
      <c r="B3927" s="30" t="s">
        <v>684</v>
      </c>
      <c r="C3927" s="30" t="s">
        <v>961</v>
      </c>
      <c r="D3927" s="30" t="s">
        <v>292</v>
      </c>
      <c r="E3927" s="31" t="s">
        <v>302</v>
      </c>
      <c r="F3927" s="30">
        <v>35559.75</v>
      </c>
      <c r="G3927" s="33">
        <f t="shared" si="61"/>
        <v>901506246.76999569</v>
      </c>
    </row>
    <row r="3928" spans="1:7" ht="21.6">
      <c r="A3928" s="30">
        <v>28</v>
      </c>
      <c r="B3928" s="30" t="s">
        <v>684</v>
      </c>
      <c r="C3928" s="30" t="s">
        <v>964</v>
      </c>
      <c r="D3928" s="30" t="s">
        <v>292</v>
      </c>
      <c r="E3928" s="31" t="s">
        <v>302</v>
      </c>
      <c r="F3928" s="30">
        <v>34402.18</v>
      </c>
      <c r="G3928" s="33">
        <f t="shared" si="61"/>
        <v>901506246.76999569</v>
      </c>
    </row>
    <row r="3929" spans="1:7" ht="21.6">
      <c r="A3929" s="30">
        <v>28</v>
      </c>
      <c r="B3929" s="30" t="s">
        <v>684</v>
      </c>
      <c r="C3929" s="30" t="s">
        <v>964</v>
      </c>
      <c r="D3929" s="30" t="s">
        <v>292</v>
      </c>
      <c r="E3929" s="31" t="s">
        <v>302</v>
      </c>
      <c r="F3929" s="30">
        <v>440994.7</v>
      </c>
      <c r="G3929" s="33">
        <f t="shared" si="61"/>
        <v>901506246.76999569</v>
      </c>
    </row>
    <row r="3930" spans="1:7" ht="28.8">
      <c r="A3930" s="30">
        <v>28</v>
      </c>
      <c r="B3930" s="30" t="s">
        <v>684</v>
      </c>
      <c r="C3930" s="30" t="s">
        <v>964</v>
      </c>
      <c r="D3930" s="30" t="s">
        <v>292</v>
      </c>
      <c r="E3930" s="34" t="s">
        <v>302</v>
      </c>
      <c r="F3930" s="32">
        <v>232485.3</v>
      </c>
      <c r="G3930" s="33">
        <f t="shared" si="61"/>
        <v>901506246.76999569</v>
      </c>
    </row>
    <row r="3931" spans="1:7" ht="28.8">
      <c r="A3931" s="30">
        <v>26</v>
      </c>
      <c r="B3931" s="30" t="s">
        <v>684</v>
      </c>
      <c r="C3931" s="30" t="s">
        <v>961</v>
      </c>
      <c r="D3931" s="30" t="s">
        <v>292</v>
      </c>
      <c r="E3931" s="34" t="s">
        <v>302</v>
      </c>
      <c r="F3931" s="32">
        <v>35559.75</v>
      </c>
      <c r="G3931" s="33">
        <f t="shared" si="61"/>
        <v>901506246.76999569</v>
      </c>
    </row>
    <row r="3932" spans="1:7" ht="21.6">
      <c r="A3932" s="30">
        <v>28</v>
      </c>
      <c r="B3932" s="30" t="s">
        <v>684</v>
      </c>
      <c r="C3932" s="30" t="s">
        <v>964</v>
      </c>
      <c r="D3932" s="30" t="s">
        <v>292</v>
      </c>
      <c r="E3932" s="31" t="s">
        <v>302</v>
      </c>
      <c r="F3932" s="32">
        <v>109901.08</v>
      </c>
      <c r="G3932" s="33">
        <f t="shared" si="61"/>
        <v>901506246.76999569</v>
      </c>
    </row>
    <row r="3933" spans="1:7" ht="28.8">
      <c r="A3933" s="30">
        <v>26</v>
      </c>
      <c r="B3933" s="30" t="s">
        <v>685</v>
      </c>
      <c r="C3933" s="30" t="s">
        <v>961</v>
      </c>
      <c r="D3933" s="30" t="s">
        <v>292</v>
      </c>
      <c r="E3933" s="34" t="s">
        <v>327</v>
      </c>
      <c r="F3933" s="32">
        <v>11484.67</v>
      </c>
      <c r="G3933" s="33">
        <f t="shared" si="61"/>
        <v>901506246.76999569</v>
      </c>
    </row>
    <row r="3934" spans="1:7" ht="21.6">
      <c r="A3934" s="30">
        <v>26</v>
      </c>
      <c r="B3934" s="30" t="s">
        <v>685</v>
      </c>
      <c r="C3934" s="30" t="s">
        <v>961</v>
      </c>
      <c r="D3934" s="30" t="s">
        <v>292</v>
      </c>
      <c r="E3934" s="31" t="s">
        <v>327</v>
      </c>
      <c r="F3934" s="32">
        <v>560.46</v>
      </c>
      <c r="G3934" s="33">
        <f t="shared" si="61"/>
        <v>901506246.76999569</v>
      </c>
    </row>
    <row r="3935" spans="1:7" ht="21.6">
      <c r="A3935" s="30">
        <v>26</v>
      </c>
      <c r="B3935" s="30" t="s">
        <v>685</v>
      </c>
      <c r="C3935" s="30" t="s">
        <v>961</v>
      </c>
      <c r="D3935" s="30" t="s">
        <v>292</v>
      </c>
      <c r="E3935" s="31" t="s">
        <v>327</v>
      </c>
      <c r="F3935" s="32">
        <v>33669.85</v>
      </c>
      <c r="G3935" s="33">
        <f t="shared" si="61"/>
        <v>901506246.76999569</v>
      </c>
    </row>
    <row r="3936" spans="1:7" ht="21.6">
      <c r="A3936" s="30">
        <v>26</v>
      </c>
      <c r="B3936" s="30" t="s">
        <v>685</v>
      </c>
      <c r="C3936" s="30" t="s">
        <v>961</v>
      </c>
      <c r="D3936" s="30" t="s">
        <v>292</v>
      </c>
      <c r="E3936" s="31" t="s">
        <v>327</v>
      </c>
      <c r="F3936" s="32">
        <v>76986.490000000005</v>
      </c>
      <c r="G3936" s="33">
        <f t="shared" si="61"/>
        <v>901506246.76999569</v>
      </c>
    </row>
    <row r="3937" spans="1:7" ht="21.6">
      <c r="A3937" s="30">
        <v>26</v>
      </c>
      <c r="B3937" s="30" t="s">
        <v>685</v>
      </c>
      <c r="C3937" s="30" t="s">
        <v>961</v>
      </c>
      <c r="D3937" s="30" t="s">
        <v>292</v>
      </c>
      <c r="E3937" s="31" t="s">
        <v>327</v>
      </c>
      <c r="F3937" s="30">
        <v>32100.12</v>
      </c>
      <c r="G3937" s="33">
        <f t="shared" si="61"/>
        <v>901506246.76999569</v>
      </c>
    </row>
    <row r="3938" spans="1:7" ht="28.8">
      <c r="A3938" s="30">
        <v>26</v>
      </c>
      <c r="B3938" s="30" t="s">
        <v>685</v>
      </c>
      <c r="C3938" s="30" t="s">
        <v>961</v>
      </c>
      <c r="D3938" s="30" t="s">
        <v>292</v>
      </c>
      <c r="E3938" s="34" t="s">
        <v>327</v>
      </c>
      <c r="F3938" s="32">
        <v>33020</v>
      </c>
      <c r="G3938" s="33">
        <f t="shared" si="61"/>
        <v>901506246.76999569</v>
      </c>
    </row>
    <row r="3939" spans="1:7" ht="21.6">
      <c r="A3939" s="30">
        <v>26</v>
      </c>
      <c r="B3939" s="30" t="s">
        <v>685</v>
      </c>
      <c r="C3939" s="30" t="s">
        <v>961</v>
      </c>
      <c r="D3939" s="30" t="s">
        <v>292</v>
      </c>
      <c r="E3939" s="31" t="s">
        <v>327</v>
      </c>
      <c r="F3939" s="32">
        <v>950</v>
      </c>
      <c r="G3939" s="33">
        <f t="shared" si="61"/>
        <v>901506246.76999569</v>
      </c>
    </row>
    <row r="3940" spans="1:7" ht="42">
      <c r="A3940" s="30">
        <v>28</v>
      </c>
      <c r="B3940" s="30" t="s">
        <v>1189</v>
      </c>
      <c r="C3940" s="30" t="s">
        <v>964</v>
      </c>
      <c r="D3940" s="30" t="s">
        <v>292</v>
      </c>
      <c r="E3940" s="31" t="s">
        <v>304</v>
      </c>
      <c r="F3940" s="32">
        <v>98620.38</v>
      </c>
      <c r="G3940" s="33">
        <f t="shared" si="61"/>
        <v>901506246.76999569</v>
      </c>
    </row>
    <row r="3941" spans="1:7" ht="31.8">
      <c r="A3941" s="30">
        <v>29</v>
      </c>
      <c r="B3941" s="30" t="s">
        <v>1190</v>
      </c>
      <c r="C3941" s="30" t="s">
        <v>967</v>
      </c>
      <c r="D3941" s="30" t="s">
        <v>292</v>
      </c>
      <c r="E3941" s="31" t="s">
        <v>304</v>
      </c>
      <c r="F3941" s="32">
        <v>94.46</v>
      </c>
      <c r="G3941" s="33">
        <f t="shared" si="61"/>
        <v>901506246.76999569</v>
      </c>
    </row>
    <row r="3942" spans="1:7" ht="31.8">
      <c r="A3942" s="30">
        <v>39</v>
      </c>
      <c r="B3942" s="30" t="s">
        <v>1191</v>
      </c>
      <c r="C3942" s="30" t="s">
        <v>996</v>
      </c>
      <c r="D3942" s="30" t="s">
        <v>292</v>
      </c>
      <c r="E3942" s="34" t="s">
        <v>304</v>
      </c>
      <c r="F3942" s="32">
        <v>36387.919999999998</v>
      </c>
      <c r="G3942" s="33">
        <f t="shared" si="61"/>
        <v>901506246.76999569</v>
      </c>
    </row>
    <row r="3943" spans="1:7" ht="21.6">
      <c r="A3943" s="30">
        <v>1000032</v>
      </c>
      <c r="B3943" s="30" t="s">
        <v>688</v>
      </c>
      <c r="C3943" s="30" t="s">
        <v>994</v>
      </c>
      <c r="D3943" s="30" t="s">
        <v>292</v>
      </c>
      <c r="E3943" s="31" t="s">
        <v>302</v>
      </c>
      <c r="F3943" s="32">
        <v>12418.93</v>
      </c>
      <c r="G3943" s="33">
        <f t="shared" si="61"/>
        <v>901506246.76999569</v>
      </c>
    </row>
    <row r="3944" spans="1:7" ht="31.8">
      <c r="A3944" s="30">
        <v>27</v>
      </c>
      <c r="B3944" s="30" t="s">
        <v>688</v>
      </c>
      <c r="C3944" s="30" t="s">
        <v>962</v>
      </c>
      <c r="D3944" s="30" t="s">
        <v>292</v>
      </c>
      <c r="E3944" s="31" t="s">
        <v>302</v>
      </c>
      <c r="F3944" s="32">
        <v>1118.7</v>
      </c>
      <c r="G3944" s="33">
        <f t="shared" si="61"/>
        <v>901506246.76999569</v>
      </c>
    </row>
    <row r="3945" spans="1:7" ht="42">
      <c r="A3945" s="30">
        <v>45</v>
      </c>
      <c r="B3945" s="30" t="s">
        <v>689</v>
      </c>
      <c r="C3945" s="30" t="s">
        <v>95</v>
      </c>
      <c r="D3945" s="30" t="s">
        <v>292</v>
      </c>
      <c r="E3945" s="31" t="s">
        <v>299</v>
      </c>
      <c r="F3945" s="32">
        <v>14393.1</v>
      </c>
      <c r="G3945" s="33">
        <f t="shared" si="61"/>
        <v>901506246.76999569</v>
      </c>
    </row>
    <row r="3946" spans="1:7" ht="42">
      <c r="A3946" s="30">
        <v>45</v>
      </c>
      <c r="B3946" s="30" t="s">
        <v>689</v>
      </c>
      <c r="C3946" s="30" t="s">
        <v>95</v>
      </c>
      <c r="D3946" s="30" t="s">
        <v>292</v>
      </c>
      <c r="E3946" s="31" t="s">
        <v>299</v>
      </c>
      <c r="F3946" s="32">
        <v>38729</v>
      </c>
      <c r="G3946" s="33">
        <f t="shared" si="61"/>
        <v>901506246.76999569</v>
      </c>
    </row>
    <row r="3947" spans="1:7" ht="21.6">
      <c r="A3947" s="30">
        <v>26</v>
      </c>
      <c r="B3947" s="30" t="s">
        <v>1192</v>
      </c>
      <c r="C3947" s="30" t="s">
        <v>961</v>
      </c>
      <c r="D3947" s="30" t="s">
        <v>292</v>
      </c>
      <c r="E3947" s="31" t="s">
        <v>299</v>
      </c>
      <c r="F3947" s="32">
        <v>356175</v>
      </c>
      <c r="G3947" s="33">
        <f t="shared" si="61"/>
        <v>901506246.76999569</v>
      </c>
    </row>
    <row r="3948" spans="1:7" ht="21.6">
      <c r="A3948" s="30">
        <v>28</v>
      </c>
      <c r="B3948" s="30" t="s">
        <v>1192</v>
      </c>
      <c r="C3948" s="30" t="s">
        <v>964</v>
      </c>
      <c r="D3948" s="30" t="s">
        <v>292</v>
      </c>
      <c r="E3948" s="31" t="s">
        <v>299</v>
      </c>
      <c r="F3948" s="32">
        <v>60017.17</v>
      </c>
      <c r="G3948" s="33">
        <f t="shared" si="61"/>
        <v>901506246.76999569</v>
      </c>
    </row>
    <row r="3949" spans="1:7" ht="31.8">
      <c r="A3949" s="30">
        <v>27</v>
      </c>
      <c r="B3949" s="30" t="s">
        <v>1193</v>
      </c>
      <c r="C3949" s="30" t="s">
        <v>962</v>
      </c>
      <c r="D3949" s="30" t="s">
        <v>292</v>
      </c>
      <c r="E3949" s="31" t="s">
        <v>299</v>
      </c>
      <c r="F3949" s="32">
        <v>4881.6000000000004</v>
      </c>
      <c r="G3949" s="33">
        <f t="shared" si="61"/>
        <v>901506246.76999569</v>
      </c>
    </row>
    <row r="3950" spans="1:7" ht="21.6">
      <c r="A3950" s="30">
        <v>26</v>
      </c>
      <c r="B3950" s="30" t="s">
        <v>1194</v>
      </c>
      <c r="C3950" s="30" t="s">
        <v>961</v>
      </c>
      <c r="D3950" s="30" t="s">
        <v>292</v>
      </c>
      <c r="E3950" s="31" t="s">
        <v>327</v>
      </c>
      <c r="F3950" s="32">
        <v>5160.88</v>
      </c>
      <c r="G3950" s="33">
        <f t="shared" si="61"/>
        <v>901506246.76999569</v>
      </c>
    </row>
    <row r="3951" spans="1:7" ht="21.6">
      <c r="A3951" s="30">
        <v>26</v>
      </c>
      <c r="B3951" s="30" t="s">
        <v>1194</v>
      </c>
      <c r="C3951" s="30" t="s">
        <v>961</v>
      </c>
      <c r="D3951" s="30" t="s">
        <v>292</v>
      </c>
      <c r="E3951" s="31" t="s">
        <v>327</v>
      </c>
      <c r="F3951" s="30">
        <v>13754.68</v>
      </c>
      <c r="G3951" s="33">
        <f t="shared" si="61"/>
        <v>901506246.76999569</v>
      </c>
    </row>
    <row r="3952" spans="1:7" ht="31.8">
      <c r="A3952" s="30">
        <v>39</v>
      </c>
      <c r="B3952" s="30" t="s">
        <v>694</v>
      </c>
      <c r="C3952" s="30" t="s">
        <v>996</v>
      </c>
      <c r="D3952" s="30" t="s">
        <v>292</v>
      </c>
      <c r="E3952" s="31" t="s">
        <v>327</v>
      </c>
      <c r="F3952" s="30">
        <v>1435.7</v>
      </c>
      <c r="G3952" s="33">
        <f t="shared" si="61"/>
        <v>901506246.76999569</v>
      </c>
    </row>
    <row r="3953" spans="1:7" ht="31.8">
      <c r="A3953" s="30">
        <v>39</v>
      </c>
      <c r="B3953" s="30" t="s">
        <v>694</v>
      </c>
      <c r="C3953" s="30" t="s">
        <v>996</v>
      </c>
      <c r="D3953" s="30" t="s">
        <v>292</v>
      </c>
      <c r="E3953" s="31" t="s">
        <v>327</v>
      </c>
      <c r="F3953" s="30">
        <v>1723.46</v>
      </c>
      <c r="G3953" s="33">
        <f t="shared" si="61"/>
        <v>901506246.76999569</v>
      </c>
    </row>
    <row r="3954" spans="1:7" ht="21.6">
      <c r="A3954" s="30">
        <v>26</v>
      </c>
      <c r="B3954" s="30" t="s">
        <v>1195</v>
      </c>
      <c r="C3954" s="30" t="s">
        <v>961</v>
      </c>
      <c r="D3954" s="30" t="s">
        <v>292</v>
      </c>
      <c r="E3954" s="31" t="s">
        <v>299</v>
      </c>
      <c r="F3954" s="32">
        <v>15012.28</v>
      </c>
      <c r="G3954" s="33">
        <f t="shared" si="61"/>
        <v>901506246.76999569</v>
      </c>
    </row>
    <row r="3955" spans="1:7" ht="42">
      <c r="A3955" s="30">
        <v>26</v>
      </c>
      <c r="B3955" s="30" t="s">
        <v>696</v>
      </c>
      <c r="C3955" s="30" t="s">
        <v>961</v>
      </c>
      <c r="D3955" s="30" t="s">
        <v>292</v>
      </c>
      <c r="E3955" s="31" t="s">
        <v>302</v>
      </c>
      <c r="F3955" s="32">
        <v>2305.71</v>
      </c>
      <c r="G3955" s="33">
        <f t="shared" si="61"/>
        <v>901506246.76999569</v>
      </c>
    </row>
    <row r="3956" spans="1:7" ht="52.2">
      <c r="A3956" s="30">
        <v>46</v>
      </c>
      <c r="B3956" s="30" t="s">
        <v>1196</v>
      </c>
      <c r="C3956" s="30" t="s">
        <v>963</v>
      </c>
      <c r="D3956" s="30" t="s">
        <v>292</v>
      </c>
      <c r="E3956" s="31" t="s">
        <v>299</v>
      </c>
      <c r="F3956" s="32">
        <v>163444.25</v>
      </c>
      <c r="G3956" s="33">
        <f t="shared" si="61"/>
        <v>901506246.76999569</v>
      </c>
    </row>
    <row r="3957" spans="1:7" ht="52.2">
      <c r="A3957" s="30">
        <v>45</v>
      </c>
      <c r="B3957" s="30" t="s">
        <v>1196</v>
      </c>
      <c r="C3957" s="30" t="s">
        <v>95</v>
      </c>
      <c r="D3957" s="30" t="s">
        <v>292</v>
      </c>
      <c r="E3957" s="31" t="s">
        <v>299</v>
      </c>
      <c r="F3957" s="32">
        <v>36887.5</v>
      </c>
      <c r="G3957" s="33">
        <f t="shared" si="61"/>
        <v>901506246.76999569</v>
      </c>
    </row>
    <row r="3958" spans="1:7" ht="52.2">
      <c r="A3958" s="30">
        <v>45</v>
      </c>
      <c r="B3958" s="30" t="s">
        <v>1196</v>
      </c>
      <c r="C3958" s="30" t="s">
        <v>95</v>
      </c>
      <c r="D3958" s="30" t="s">
        <v>292</v>
      </c>
      <c r="E3958" s="31" t="s">
        <v>299</v>
      </c>
      <c r="F3958" s="30">
        <v>40471.78</v>
      </c>
      <c r="G3958" s="33">
        <f t="shared" si="61"/>
        <v>901506246.76999569</v>
      </c>
    </row>
    <row r="3959" spans="1:7" ht="31.8">
      <c r="A3959" s="30">
        <v>46</v>
      </c>
      <c r="B3959" s="30" t="s">
        <v>1197</v>
      </c>
      <c r="C3959" s="30" t="s">
        <v>963</v>
      </c>
      <c r="D3959" s="30" t="s">
        <v>292</v>
      </c>
      <c r="E3959" s="31" t="s">
        <v>299</v>
      </c>
      <c r="F3959" s="30">
        <v>66440.160000000003</v>
      </c>
      <c r="G3959" s="33">
        <f t="shared" si="61"/>
        <v>901506246.76999569</v>
      </c>
    </row>
    <row r="3960" spans="1:7" ht="42">
      <c r="A3960" s="30">
        <v>29</v>
      </c>
      <c r="B3960" s="30" t="s">
        <v>1198</v>
      </c>
      <c r="C3960" s="30" t="s">
        <v>967</v>
      </c>
      <c r="D3960" s="30" t="s">
        <v>292</v>
      </c>
      <c r="E3960" s="31" t="s">
        <v>302</v>
      </c>
      <c r="F3960" s="32">
        <v>0</v>
      </c>
      <c r="G3960" s="33">
        <f t="shared" si="61"/>
        <v>901506246.76999569</v>
      </c>
    </row>
    <row r="3961" spans="1:7" ht="42">
      <c r="A3961" s="30">
        <v>29</v>
      </c>
      <c r="B3961" s="30" t="s">
        <v>1198</v>
      </c>
      <c r="C3961" s="30" t="s">
        <v>967</v>
      </c>
      <c r="D3961" s="30" t="s">
        <v>292</v>
      </c>
      <c r="E3961" s="31" t="s">
        <v>302</v>
      </c>
      <c r="F3961" s="30">
        <v>78574.66</v>
      </c>
      <c r="G3961" s="33">
        <f t="shared" si="61"/>
        <v>901506246.76999569</v>
      </c>
    </row>
    <row r="3962" spans="1:7" ht="28.8">
      <c r="A3962" s="30">
        <v>56</v>
      </c>
      <c r="B3962" s="30" t="s">
        <v>699</v>
      </c>
      <c r="C3962" s="30" t="s">
        <v>988</v>
      </c>
      <c r="D3962" s="30" t="s">
        <v>292</v>
      </c>
      <c r="E3962" s="34" t="s">
        <v>302</v>
      </c>
      <c r="F3962" s="32">
        <v>177135</v>
      </c>
      <c r="G3962" s="33">
        <f t="shared" si="61"/>
        <v>901506246.76999569</v>
      </c>
    </row>
    <row r="3963" spans="1:7" ht="21.6">
      <c r="A3963" s="30">
        <v>28</v>
      </c>
      <c r="B3963" s="30" t="s">
        <v>1199</v>
      </c>
      <c r="C3963" s="30" t="s">
        <v>964</v>
      </c>
      <c r="D3963" s="30" t="s">
        <v>292</v>
      </c>
      <c r="E3963" s="31" t="s">
        <v>302</v>
      </c>
      <c r="F3963" s="32">
        <v>3740.5</v>
      </c>
      <c r="G3963" s="33">
        <f t="shared" si="61"/>
        <v>901506246.76999569</v>
      </c>
    </row>
    <row r="3964" spans="1:7" ht="28.8">
      <c r="A3964" s="30">
        <v>26</v>
      </c>
      <c r="B3964" s="30" t="s">
        <v>1200</v>
      </c>
      <c r="C3964" s="30" t="s">
        <v>961</v>
      </c>
      <c r="D3964" s="30" t="s">
        <v>292</v>
      </c>
      <c r="E3964" s="34" t="s">
        <v>299</v>
      </c>
      <c r="F3964" s="32">
        <v>69690.47</v>
      </c>
      <c r="G3964" s="33">
        <f t="shared" si="61"/>
        <v>901506246.76999569</v>
      </c>
    </row>
    <row r="3965" spans="1:7" ht="21.6">
      <c r="A3965" s="30">
        <v>26</v>
      </c>
      <c r="B3965" s="30" t="s">
        <v>1200</v>
      </c>
      <c r="C3965" s="30" t="s">
        <v>961</v>
      </c>
      <c r="D3965" s="30" t="s">
        <v>292</v>
      </c>
      <c r="E3965" s="31" t="s">
        <v>299</v>
      </c>
      <c r="F3965" s="30">
        <v>13525.33</v>
      </c>
      <c r="G3965" s="33">
        <f t="shared" si="61"/>
        <v>901506246.76999569</v>
      </c>
    </row>
    <row r="3966" spans="1:7" ht="21.6">
      <c r="A3966" s="30">
        <v>26</v>
      </c>
      <c r="B3966" s="30" t="s">
        <v>1201</v>
      </c>
      <c r="C3966" s="30" t="s">
        <v>961</v>
      </c>
      <c r="D3966" s="30" t="s">
        <v>292</v>
      </c>
      <c r="E3966" s="31" t="s">
        <v>299</v>
      </c>
      <c r="F3966" s="32">
        <v>0.01</v>
      </c>
      <c r="G3966" s="33">
        <f t="shared" si="61"/>
        <v>901506246.76999569</v>
      </c>
    </row>
    <row r="3967" spans="1:7" ht="82.8">
      <c r="A3967" s="30">
        <v>75</v>
      </c>
      <c r="B3967" s="30" t="s">
        <v>701</v>
      </c>
      <c r="C3967" s="30" t="s">
        <v>965</v>
      </c>
      <c r="D3967" s="30" t="s">
        <v>292</v>
      </c>
      <c r="E3967" s="31" t="s">
        <v>302</v>
      </c>
      <c r="F3967" s="30">
        <v>1084.8</v>
      </c>
      <c r="G3967" s="33">
        <f t="shared" si="61"/>
        <v>901506246.76999569</v>
      </c>
    </row>
    <row r="3968" spans="1:7" ht="82.8">
      <c r="A3968" s="30">
        <v>75</v>
      </c>
      <c r="B3968" s="30" t="s">
        <v>701</v>
      </c>
      <c r="C3968" s="30" t="s">
        <v>965</v>
      </c>
      <c r="D3968" s="30" t="s">
        <v>292</v>
      </c>
      <c r="E3968" s="31" t="s">
        <v>302</v>
      </c>
      <c r="F3968" s="32">
        <v>8983.5</v>
      </c>
      <c r="G3968" s="33">
        <f t="shared" si="61"/>
        <v>901506246.76999569</v>
      </c>
    </row>
    <row r="3969" spans="1:7" ht="82.8">
      <c r="A3969" s="30">
        <v>26</v>
      </c>
      <c r="B3969" s="30" t="s">
        <v>701</v>
      </c>
      <c r="C3969" s="30" t="s">
        <v>961</v>
      </c>
      <c r="D3969" s="30" t="s">
        <v>292</v>
      </c>
      <c r="E3969" s="31" t="s">
        <v>302</v>
      </c>
      <c r="F3969" s="30">
        <v>10170</v>
      </c>
      <c r="G3969" s="33">
        <f t="shared" si="61"/>
        <v>901506246.76999569</v>
      </c>
    </row>
    <row r="3970" spans="1:7" ht="82.8">
      <c r="A3970" s="30">
        <v>27</v>
      </c>
      <c r="B3970" s="30" t="s">
        <v>701</v>
      </c>
      <c r="C3970" s="30" t="s">
        <v>962</v>
      </c>
      <c r="D3970" s="30" t="s">
        <v>292</v>
      </c>
      <c r="E3970" s="31" t="s">
        <v>302</v>
      </c>
      <c r="F3970" s="30">
        <v>40115</v>
      </c>
      <c r="G3970" s="33">
        <f t="shared" si="61"/>
        <v>901506246.76999569</v>
      </c>
    </row>
    <row r="3971" spans="1:7" ht="82.8">
      <c r="A3971" s="30">
        <v>27</v>
      </c>
      <c r="B3971" s="30" t="s">
        <v>701</v>
      </c>
      <c r="C3971" s="30" t="s">
        <v>962</v>
      </c>
      <c r="D3971" s="30" t="s">
        <v>292</v>
      </c>
      <c r="E3971" s="31" t="s">
        <v>302</v>
      </c>
      <c r="F3971" s="32">
        <v>29945</v>
      </c>
      <c r="G3971" s="33">
        <f t="shared" ref="G3971:G4034" si="62">SUM($F$2:$F$100000)</f>
        <v>901506246.76999569</v>
      </c>
    </row>
    <row r="3972" spans="1:7" ht="82.8">
      <c r="A3972" s="30">
        <v>39</v>
      </c>
      <c r="B3972" s="30" t="s">
        <v>701</v>
      </c>
      <c r="C3972" s="30" t="s">
        <v>996</v>
      </c>
      <c r="D3972" s="30" t="s">
        <v>292</v>
      </c>
      <c r="E3972" s="31" t="s">
        <v>302</v>
      </c>
      <c r="F3972" s="32">
        <v>117520</v>
      </c>
      <c r="G3972" s="33">
        <f t="shared" si="62"/>
        <v>901506246.76999569</v>
      </c>
    </row>
    <row r="3973" spans="1:7" ht="82.8">
      <c r="A3973" s="30">
        <v>28</v>
      </c>
      <c r="B3973" s="30" t="s">
        <v>701</v>
      </c>
      <c r="C3973" s="30" t="s">
        <v>964</v>
      </c>
      <c r="D3973" s="30" t="s">
        <v>292</v>
      </c>
      <c r="E3973" s="31" t="s">
        <v>302</v>
      </c>
      <c r="F3973" s="30">
        <v>80230</v>
      </c>
      <c r="G3973" s="33">
        <f t="shared" si="62"/>
        <v>901506246.76999569</v>
      </c>
    </row>
    <row r="3974" spans="1:7" ht="82.8">
      <c r="A3974" s="30">
        <v>26</v>
      </c>
      <c r="B3974" s="30" t="s">
        <v>701</v>
      </c>
      <c r="C3974" s="30" t="s">
        <v>961</v>
      </c>
      <c r="D3974" s="30" t="s">
        <v>292</v>
      </c>
      <c r="E3974" s="31" t="s">
        <v>302</v>
      </c>
      <c r="F3974" s="32">
        <v>4593.45</v>
      </c>
      <c r="G3974" s="33">
        <f t="shared" si="62"/>
        <v>901506246.76999569</v>
      </c>
    </row>
    <row r="3975" spans="1:7" ht="82.8">
      <c r="A3975" s="30">
        <v>38</v>
      </c>
      <c r="B3975" s="30" t="s">
        <v>701</v>
      </c>
      <c r="C3975" s="30" t="s">
        <v>40</v>
      </c>
      <c r="D3975" s="30" t="s">
        <v>292</v>
      </c>
      <c r="E3975" s="31" t="s">
        <v>302</v>
      </c>
      <c r="F3975" s="32">
        <v>5198</v>
      </c>
      <c r="G3975" s="33">
        <f t="shared" si="62"/>
        <v>901506246.76999569</v>
      </c>
    </row>
    <row r="3976" spans="1:7" ht="82.8">
      <c r="A3976" s="30">
        <v>38</v>
      </c>
      <c r="B3976" s="30" t="s">
        <v>701</v>
      </c>
      <c r="C3976" s="30" t="s">
        <v>40</v>
      </c>
      <c r="D3976" s="30" t="s">
        <v>292</v>
      </c>
      <c r="E3976" s="31" t="s">
        <v>302</v>
      </c>
      <c r="F3976" s="30">
        <v>6328</v>
      </c>
      <c r="G3976" s="33">
        <f t="shared" si="62"/>
        <v>901506246.76999569</v>
      </c>
    </row>
    <row r="3977" spans="1:7" ht="82.8">
      <c r="A3977" s="30">
        <v>38</v>
      </c>
      <c r="B3977" s="30" t="s">
        <v>701</v>
      </c>
      <c r="C3977" s="30" t="s">
        <v>40</v>
      </c>
      <c r="D3977" s="30" t="s">
        <v>292</v>
      </c>
      <c r="E3977" s="31" t="s">
        <v>302</v>
      </c>
      <c r="F3977" s="32">
        <v>22416.94</v>
      </c>
      <c r="G3977" s="33">
        <f t="shared" si="62"/>
        <v>901506246.76999569</v>
      </c>
    </row>
    <row r="3978" spans="1:7" ht="82.8">
      <c r="A3978" s="30">
        <v>75</v>
      </c>
      <c r="B3978" s="30" t="s">
        <v>701</v>
      </c>
      <c r="C3978" s="30" t="s">
        <v>965</v>
      </c>
      <c r="D3978" s="30" t="s">
        <v>292</v>
      </c>
      <c r="E3978" s="31" t="s">
        <v>302</v>
      </c>
      <c r="F3978" s="32">
        <v>4633</v>
      </c>
      <c r="G3978" s="33">
        <f t="shared" si="62"/>
        <v>901506246.76999569</v>
      </c>
    </row>
    <row r="3979" spans="1:7" ht="82.8">
      <c r="A3979" s="30">
        <v>39</v>
      </c>
      <c r="B3979" s="30" t="s">
        <v>701</v>
      </c>
      <c r="C3979" s="30" t="s">
        <v>996</v>
      </c>
      <c r="D3979" s="30" t="s">
        <v>292</v>
      </c>
      <c r="E3979" s="31" t="s">
        <v>302</v>
      </c>
      <c r="F3979" s="30">
        <v>123170</v>
      </c>
      <c r="G3979" s="33">
        <f t="shared" si="62"/>
        <v>901506246.76999569</v>
      </c>
    </row>
    <row r="3980" spans="1:7" ht="82.8">
      <c r="A3980" s="30">
        <v>39</v>
      </c>
      <c r="B3980" s="30" t="s">
        <v>701</v>
      </c>
      <c r="C3980" s="30" t="s">
        <v>996</v>
      </c>
      <c r="D3980" s="30" t="s">
        <v>292</v>
      </c>
      <c r="E3980" s="34" t="s">
        <v>302</v>
      </c>
      <c r="F3980" s="30">
        <v>61585</v>
      </c>
      <c r="G3980" s="33">
        <f t="shared" si="62"/>
        <v>901506246.76999569</v>
      </c>
    </row>
    <row r="3981" spans="1:7" ht="82.8">
      <c r="A3981" s="30">
        <v>27</v>
      </c>
      <c r="B3981" s="30" t="s">
        <v>701</v>
      </c>
      <c r="C3981" s="30" t="s">
        <v>962</v>
      </c>
      <c r="D3981" s="30" t="s">
        <v>292</v>
      </c>
      <c r="E3981" s="31" t="s">
        <v>302</v>
      </c>
      <c r="F3981" s="30">
        <v>62178.25</v>
      </c>
      <c r="G3981" s="33">
        <f t="shared" si="62"/>
        <v>901506246.76999569</v>
      </c>
    </row>
    <row r="3982" spans="1:7" ht="82.8">
      <c r="A3982" s="30">
        <v>75</v>
      </c>
      <c r="B3982" s="30" t="s">
        <v>701</v>
      </c>
      <c r="C3982" s="30" t="s">
        <v>965</v>
      </c>
      <c r="D3982" s="30" t="s">
        <v>292</v>
      </c>
      <c r="E3982" s="31" t="s">
        <v>302</v>
      </c>
      <c r="F3982" s="32">
        <v>20453</v>
      </c>
      <c r="G3982" s="33">
        <f t="shared" si="62"/>
        <v>901506246.76999569</v>
      </c>
    </row>
    <row r="3983" spans="1:7" ht="82.8">
      <c r="A3983" s="30">
        <v>39</v>
      </c>
      <c r="B3983" s="30" t="s">
        <v>701</v>
      </c>
      <c r="C3983" s="30" t="s">
        <v>996</v>
      </c>
      <c r="D3983" s="30" t="s">
        <v>292</v>
      </c>
      <c r="E3983" s="31" t="s">
        <v>302</v>
      </c>
      <c r="F3983" s="32">
        <v>246340</v>
      </c>
      <c r="G3983" s="33">
        <f t="shared" si="62"/>
        <v>901506246.76999569</v>
      </c>
    </row>
    <row r="3984" spans="1:7" ht="82.8">
      <c r="A3984" s="30">
        <v>39</v>
      </c>
      <c r="B3984" s="30" t="s">
        <v>701</v>
      </c>
      <c r="C3984" s="30" t="s">
        <v>996</v>
      </c>
      <c r="D3984" s="30" t="s">
        <v>292</v>
      </c>
      <c r="E3984" s="34" t="s">
        <v>302</v>
      </c>
      <c r="F3984" s="30">
        <v>71190</v>
      </c>
      <c r="G3984" s="33">
        <f t="shared" si="62"/>
        <v>901506246.76999569</v>
      </c>
    </row>
    <row r="3985" spans="1:7" ht="82.8">
      <c r="A3985" s="30">
        <v>27</v>
      </c>
      <c r="B3985" s="30" t="s">
        <v>701</v>
      </c>
      <c r="C3985" s="30" t="s">
        <v>962</v>
      </c>
      <c r="D3985" s="30" t="s">
        <v>292</v>
      </c>
      <c r="E3985" s="34" t="s">
        <v>302</v>
      </c>
      <c r="F3985" s="32">
        <v>40115</v>
      </c>
      <c r="G3985" s="33">
        <f t="shared" si="62"/>
        <v>901506246.76999569</v>
      </c>
    </row>
    <row r="3986" spans="1:7" ht="82.8">
      <c r="A3986" s="30">
        <v>56</v>
      </c>
      <c r="B3986" s="30" t="s">
        <v>701</v>
      </c>
      <c r="C3986" s="30" t="s">
        <v>988</v>
      </c>
      <c r="D3986" s="30" t="s">
        <v>292</v>
      </c>
      <c r="E3986" s="34" t="s">
        <v>302</v>
      </c>
      <c r="F3986" s="30">
        <v>21696</v>
      </c>
      <c r="G3986" s="33">
        <f t="shared" si="62"/>
        <v>901506246.76999569</v>
      </c>
    </row>
    <row r="3987" spans="1:7" ht="82.8">
      <c r="A3987" s="30">
        <v>27</v>
      </c>
      <c r="B3987" s="30" t="s">
        <v>701</v>
      </c>
      <c r="C3987" s="30" t="s">
        <v>962</v>
      </c>
      <c r="D3987" s="30" t="s">
        <v>292</v>
      </c>
      <c r="E3987" s="34" t="s">
        <v>302</v>
      </c>
      <c r="F3987" s="30">
        <v>36160</v>
      </c>
      <c r="G3987" s="33">
        <f t="shared" si="62"/>
        <v>901506246.76999569</v>
      </c>
    </row>
    <row r="3988" spans="1:7" ht="82.8">
      <c r="A3988" s="30">
        <v>27</v>
      </c>
      <c r="B3988" s="30" t="s">
        <v>701</v>
      </c>
      <c r="C3988" s="30" t="s">
        <v>962</v>
      </c>
      <c r="D3988" s="30" t="s">
        <v>292</v>
      </c>
      <c r="E3988" s="31" t="s">
        <v>302</v>
      </c>
      <c r="F3988" s="30">
        <v>23929.42</v>
      </c>
      <c r="G3988" s="33">
        <f t="shared" si="62"/>
        <v>901506246.76999569</v>
      </c>
    </row>
    <row r="3989" spans="1:7" ht="82.8">
      <c r="A3989" s="30">
        <v>1000032</v>
      </c>
      <c r="B3989" s="30" t="s">
        <v>701</v>
      </c>
      <c r="C3989" s="30" t="s">
        <v>994</v>
      </c>
      <c r="D3989" s="30" t="s">
        <v>292</v>
      </c>
      <c r="E3989" s="34" t="s">
        <v>302</v>
      </c>
      <c r="F3989" s="30">
        <v>2599</v>
      </c>
      <c r="G3989" s="33">
        <f t="shared" si="62"/>
        <v>901506246.76999569</v>
      </c>
    </row>
    <row r="3990" spans="1:7" ht="82.8">
      <c r="A3990" s="30">
        <v>39</v>
      </c>
      <c r="B3990" s="30" t="s">
        <v>701</v>
      </c>
      <c r="C3990" s="30" t="s">
        <v>996</v>
      </c>
      <c r="D3990" s="30" t="s">
        <v>292</v>
      </c>
      <c r="E3990" s="31" t="s">
        <v>302</v>
      </c>
      <c r="F3990" s="30">
        <v>72320</v>
      </c>
      <c r="G3990" s="33">
        <f t="shared" si="62"/>
        <v>901506246.76999569</v>
      </c>
    </row>
    <row r="3991" spans="1:7" ht="82.8">
      <c r="A3991" s="30">
        <v>27</v>
      </c>
      <c r="B3991" s="30" t="s">
        <v>701</v>
      </c>
      <c r="C3991" s="30" t="s">
        <v>962</v>
      </c>
      <c r="D3991" s="30" t="s">
        <v>292</v>
      </c>
      <c r="E3991" s="31" t="s">
        <v>302</v>
      </c>
      <c r="F3991" s="30">
        <v>24282</v>
      </c>
      <c r="G3991" s="33">
        <f t="shared" si="62"/>
        <v>901506246.76999569</v>
      </c>
    </row>
    <row r="3992" spans="1:7" ht="82.8">
      <c r="A3992" s="30">
        <v>28</v>
      </c>
      <c r="B3992" s="30" t="s">
        <v>701</v>
      </c>
      <c r="C3992" s="30" t="s">
        <v>964</v>
      </c>
      <c r="D3992" s="30" t="s">
        <v>292</v>
      </c>
      <c r="E3992" s="31" t="s">
        <v>302</v>
      </c>
      <c r="F3992" s="30">
        <v>100287.5</v>
      </c>
      <c r="G3992" s="33">
        <f t="shared" si="62"/>
        <v>901506246.76999569</v>
      </c>
    </row>
    <row r="3993" spans="1:7" ht="82.8">
      <c r="A3993" s="30">
        <v>35</v>
      </c>
      <c r="B3993" s="30" t="s">
        <v>701</v>
      </c>
      <c r="C3993" s="30" t="s">
        <v>997</v>
      </c>
      <c r="D3993" s="30" t="s">
        <v>292</v>
      </c>
      <c r="E3993" s="34" t="s">
        <v>302</v>
      </c>
      <c r="F3993" s="32">
        <v>3525.6</v>
      </c>
      <c r="G3993" s="33">
        <f t="shared" si="62"/>
        <v>901506246.76999569</v>
      </c>
    </row>
    <row r="3994" spans="1:7" ht="21.6">
      <c r="A3994" s="30">
        <v>46</v>
      </c>
      <c r="B3994" s="30" t="s">
        <v>1202</v>
      </c>
      <c r="C3994" s="30" t="s">
        <v>963</v>
      </c>
      <c r="D3994" s="30" t="s">
        <v>292</v>
      </c>
      <c r="E3994" s="31" t="s">
        <v>327</v>
      </c>
      <c r="F3994" s="32">
        <v>0</v>
      </c>
      <c r="G3994" s="33">
        <f t="shared" si="62"/>
        <v>901506246.76999569</v>
      </c>
    </row>
    <row r="3995" spans="1:7" ht="31.8">
      <c r="A3995" s="30">
        <v>39</v>
      </c>
      <c r="B3995" s="30" t="s">
        <v>1203</v>
      </c>
      <c r="C3995" s="30" t="s">
        <v>996</v>
      </c>
      <c r="D3995" s="30" t="s">
        <v>292</v>
      </c>
      <c r="E3995" s="31" t="s">
        <v>327</v>
      </c>
      <c r="F3995" s="32">
        <v>124248.65</v>
      </c>
      <c r="G3995" s="33">
        <f t="shared" si="62"/>
        <v>901506246.76999569</v>
      </c>
    </row>
    <row r="3996" spans="1:7" ht="28.8">
      <c r="A3996" s="30">
        <v>26</v>
      </c>
      <c r="B3996" s="30" t="s">
        <v>703</v>
      </c>
      <c r="C3996" s="30" t="s">
        <v>961</v>
      </c>
      <c r="D3996" s="30" t="s">
        <v>292</v>
      </c>
      <c r="E3996" s="34" t="s">
        <v>327</v>
      </c>
      <c r="F3996" s="32">
        <v>2515271.98</v>
      </c>
      <c r="G3996" s="33">
        <f t="shared" si="62"/>
        <v>901506246.76999569</v>
      </c>
    </row>
    <row r="3997" spans="1:7" ht="42">
      <c r="A3997" s="30">
        <v>26</v>
      </c>
      <c r="B3997" s="30" t="s">
        <v>1204</v>
      </c>
      <c r="C3997" s="30" t="s">
        <v>961</v>
      </c>
      <c r="D3997" s="30" t="s">
        <v>292</v>
      </c>
      <c r="E3997" s="31" t="s">
        <v>299</v>
      </c>
      <c r="F3997" s="32">
        <v>8292.7199999999993</v>
      </c>
      <c r="G3997" s="33">
        <f t="shared" si="62"/>
        <v>901506246.76999569</v>
      </c>
    </row>
    <row r="3998" spans="1:7" ht="31.8">
      <c r="A3998" s="30">
        <v>26</v>
      </c>
      <c r="B3998" s="30" t="s">
        <v>1205</v>
      </c>
      <c r="C3998" s="30" t="s">
        <v>961</v>
      </c>
      <c r="D3998" s="30" t="s">
        <v>292</v>
      </c>
      <c r="E3998" s="31" t="s">
        <v>327</v>
      </c>
      <c r="F3998" s="32">
        <v>69274.75</v>
      </c>
      <c r="G3998" s="33">
        <f t="shared" si="62"/>
        <v>901506246.76999569</v>
      </c>
    </row>
    <row r="3999" spans="1:7" ht="28.8">
      <c r="A3999" s="30">
        <v>28</v>
      </c>
      <c r="B3999" s="30" t="s">
        <v>1206</v>
      </c>
      <c r="C3999" s="30" t="s">
        <v>964</v>
      </c>
      <c r="D3999" s="30" t="s">
        <v>292</v>
      </c>
      <c r="E3999" s="34" t="s">
        <v>304</v>
      </c>
      <c r="F3999" s="32">
        <v>301427.01</v>
      </c>
      <c r="G3999" s="33">
        <f t="shared" si="62"/>
        <v>901506246.76999569</v>
      </c>
    </row>
    <row r="4000" spans="1:7" ht="28.8">
      <c r="A4000" s="30">
        <v>28</v>
      </c>
      <c r="B4000" s="30" t="s">
        <v>1206</v>
      </c>
      <c r="C4000" s="30" t="s">
        <v>964</v>
      </c>
      <c r="D4000" s="30" t="s">
        <v>292</v>
      </c>
      <c r="E4000" s="34" t="s">
        <v>304</v>
      </c>
      <c r="F4000" s="32">
        <v>220017.71</v>
      </c>
      <c r="G4000" s="33">
        <f t="shared" si="62"/>
        <v>901506246.76999569</v>
      </c>
    </row>
    <row r="4001" spans="1:7" ht="21.6">
      <c r="A4001" s="30">
        <v>28</v>
      </c>
      <c r="B4001" s="30" t="s">
        <v>1206</v>
      </c>
      <c r="C4001" s="30" t="s">
        <v>964</v>
      </c>
      <c r="D4001" s="30" t="s">
        <v>292</v>
      </c>
      <c r="E4001" s="31" t="s">
        <v>304</v>
      </c>
      <c r="F4001" s="32">
        <v>339721.11</v>
      </c>
      <c r="G4001" s="33">
        <f t="shared" si="62"/>
        <v>901506246.76999569</v>
      </c>
    </row>
    <row r="4002" spans="1:7" ht="21.6">
      <c r="A4002" s="30">
        <v>28</v>
      </c>
      <c r="B4002" s="30" t="s">
        <v>1206</v>
      </c>
      <c r="C4002" s="30" t="s">
        <v>964</v>
      </c>
      <c r="D4002" s="30" t="s">
        <v>292</v>
      </c>
      <c r="E4002" s="31" t="s">
        <v>304</v>
      </c>
      <c r="F4002" s="32">
        <v>463047.83</v>
      </c>
      <c r="G4002" s="33">
        <f t="shared" si="62"/>
        <v>901506246.76999569</v>
      </c>
    </row>
    <row r="4003" spans="1:7" ht="31.8">
      <c r="A4003" s="30">
        <v>28</v>
      </c>
      <c r="B4003" s="30" t="s">
        <v>708</v>
      </c>
      <c r="C4003" s="30" t="s">
        <v>990</v>
      </c>
      <c r="D4003" s="30" t="s">
        <v>292</v>
      </c>
      <c r="E4003" s="31" t="s">
        <v>299</v>
      </c>
      <c r="F4003" s="32">
        <v>29160</v>
      </c>
      <c r="G4003" s="33">
        <f t="shared" si="62"/>
        <v>901506246.76999569</v>
      </c>
    </row>
    <row r="4004" spans="1:7" ht="31.8">
      <c r="A4004" s="30">
        <v>28</v>
      </c>
      <c r="B4004" s="30" t="s">
        <v>708</v>
      </c>
      <c r="C4004" s="30" t="s">
        <v>990</v>
      </c>
      <c r="D4004" s="30" t="s">
        <v>292</v>
      </c>
      <c r="E4004" s="31" t="s">
        <v>299</v>
      </c>
      <c r="F4004" s="32">
        <v>147043</v>
      </c>
      <c r="G4004" s="33">
        <f t="shared" si="62"/>
        <v>901506246.76999569</v>
      </c>
    </row>
    <row r="4005" spans="1:7" ht="31.8">
      <c r="A4005" s="30">
        <v>28</v>
      </c>
      <c r="B4005" s="30" t="s">
        <v>708</v>
      </c>
      <c r="C4005" s="30" t="s">
        <v>964</v>
      </c>
      <c r="D4005" s="30" t="s">
        <v>292</v>
      </c>
      <c r="E4005" s="31" t="s">
        <v>299</v>
      </c>
      <c r="F4005" s="30">
        <v>351395.15</v>
      </c>
      <c r="G4005" s="33">
        <f t="shared" si="62"/>
        <v>901506246.76999569</v>
      </c>
    </row>
    <row r="4006" spans="1:7" ht="31.8">
      <c r="A4006" s="30">
        <v>28</v>
      </c>
      <c r="B4006" s="30" t="s">
        <v>708</v>
      </c>
      <c r="C4006" s="30" t="s">
        <v>964</v>
      </c>
      <c r="D4006" s="30" t="s">
        <v>292</v>
      </c>
      <c r="E4006" s="31" t="s">
        <v>299</v>
      </c>
      <c r="F4006" s="30">
        <v>280306.99</v>
      </c>
      <c r="G4006" s="33">
        <f t="shared" si="62"/>
        <v>901506246.76999569</v>
      </c>
    </row>
    <row r="4007" spans="1:7" ht="31.8">
      <c r="A4007" s="30">
        <v>28</v>
      </c>
      <c r="B4007" s="30" t="s">
        <v>708</v>
      </c>
      <c r="C4007" s="30" t="s">
        <v>964</v>
      </c>
      <c r="D4007" s="30" t="s">
        <v>292</v>
      </c>
      <c r="E4007" s="31" t="s">
        <v>299</v>
      </c>
      <c r="F4007" s="32">
        <v>-807905.14</v>
      </c>
      <c r="G4007" s="33">
        <f t="shared" si="62"/>
        <v>901506246.76999569</v>
      </c>
    </row>
    <row r="4008" spans="1:7" ht="31.8">
      <c r="A4008" s="30">
        <v>28</v>
      </c>
      <c r="B4008" s="30" t="s">
        <v>708</v>
      </c>
      <c r="C4008" s="30" t="s">
        <v>964</v>
      </c>
      <c r="D4008" s="30" t="s">
        <v>292</v>
      </c>
      <c r="E4008" s="31" t="s">
        <v>299</v>
      </c>
      <c r="F4008" s="30">
        <v>533031.6</v>
      </c>
      <c r="G4008" s="33">
        <f t="shared" si="62"/>
        <v>901506246.76999569</v>
      </c>
    </row>
    <row r="4009" spans="1:7" ht="31.8">
      <c r="A4009" s="30">
        <v>28</v>
      </c>
      <c r="B4009" s="30" t="s">
        <v>708</v>
      </c>
      <c r="C4009" s="30" t="s">
        <v>964</v>
      </c>
      <c r="D4009" s="30" t="s">
        <v>292</v>
      </c>
      <c r="E4009" s="31" t="s">
        <v>299</v>
      </c>
      <c r="F4009" s="32">
        <v>458178.9</v>
      </c>
      <c r="G4009" s="33">
        <f t="shared" si="62"/>
        <v>901506246.76999569</v>
      </c>
    </row>
    <row r="4010" spans="1:7" ht="31.8">
      <c r="A4010" s="30">
        <v>28</v>
      </c>
      <c r="B4010" s="30" t="s">
        <v>708</v>
      </c>
      <c r="C4010" s="30" t="s">
        <v>964</v>
      </c>
      <c r="D4010" s="30" t="s">
        <v>292</v>
      </c>
      <c r="E4010" s="31" t="s">
        <v>299</v>
      </c>
      <c r="F4010" s="32">
        <v>-991210.5</v>
      </c>
      <c r="G4010" s="33">
        <f t="shared" si="62"/>
        <v>901506246.76999569</v>
      </c>
    </row>
    <row r="4011" spans="1:7" ht="31.8">
      <c r="A4011" s="30">
        <v>28</v>
      </c>
      <c r="B4011" s="30" t="s">
        <v>708</v>
      </c>
      <c r="C4011" s="30" t="s">
        <v>964</v>
      </c>
      <c r="D4011" s="30" t="s">
        <v>292</v>
      </c>
      <c r="E4011" s="31" t="s">
        <v>299</v>
      </c>
      <c r="F4011" s="32">
        <v>1294011.18</v>
      </c>
      <c r="G4011" s="33">
        <f t="shared" si="62"/>
        <v>901506246.76999569</v>
      </c>
    </row>
    <row r="4012" spans="1:7" ht="31.8">
      <c r="A4012" s="30">
        <v>28</v>
      </c>
      <c r="B4012" s="30" t="s">
        <v>708</v>
      </c>
      <c r="C4012" s="30" t="s">
        <v>964</v>
      </c>
      <c r="D4012" s="30" t="s">
        <v>292</v>
      </c>
      <c r="E4012" s="31" t="s">
        <v>299</v>
      </c>
      <c r="F4012" s="32">
        <v>1384336.93</v>
      </c>
      <c r="G4012" s="33">
        <f t="shared" si="62"/>
        <v>901506246.76999569</v>
      </c>
    </row>
    <row r="4013" spans="1:7" ht="31.8">
      <c r="A4013" s="30">
        <v>28</v>
      </c>
      <c r="B4013" s="30" t="s">
        <v>708</v>
      </c>
      <c r="C4013" s="30" t="s">
        <v>964</v>
      </c>
      <c r="D4013" s="30" t="s">
        <v>292</v>
      </c>
      <c r="E4013" s="31" t="s">
        <v>299</v>
      </c>
      <c r="F4013" s="32">
        <v>-2549029.6</v>
      </c>
      <c r="G4013" s="33">
        <f t="shared" si="62"/>
        <v>901506246.76999569</v>
      </c>
    </row>
    <row r="4014" spans="1:7" ht="31.8">
      <c r="A4014" s="30">
        <v>28</v>
      </c>
      <c r="B4014" s="30" t="s">
        <v>708</v>
      </c>
      <c r="C4014" s="30" t="s">
        <v>964</v>
      </c>
      <c r="D4014" s="30" t="s">
        <v>292</v>
      </c>
      <c r="E4014" s="31" t="s">
        <v>299</v>
      </c>
      <c r="F4014" s="32">
        <v>1184930.31</v>
      </c>
      <c r="G4014" s="33">
        <f t="shared" si="62"/>
        <v>901506246.76999569</v>
      </c>
    </row>
    <row r="4015" spans="1:7" ht="31.8">
      <c r="A4015" s="30">
        <v>28</v>
      </c>
      <c r="B4015" s="30" t="s">
        <v>708</v>
      </c>
      <c r="C4015" s="30" t="s">
        <v>964</v>
      </c>
      <c r="D4015" s="30" t="s">
        <v>292</v>
      </c>
      <c r="E4015" s="31" t="s">
        <v>299</v>
      </c>
      <c r="F4015" s="32">
        <v>1702342.96</v>
      </c>
      <c r="G4015" s="33">
        <f t="shared" si="62"/>
        <v>901506246.76999569</v>
      </c>
    </row>
    <row r="4016" spans="1:7" ht="31.8">
      <c r="A4016" s="30">
        <v>28</v>
      </c>
      <c r="B4016" s="30" t="s">
        <v>708</v>
      </c>
      <c r="C4016" s="30" t="s">
        <v>964</v>
      </c>
      <c r="D4016" s="30" t="s">
        <v>292</v>
      </c>
      <c r="E4016" s="31" t="s">
        <v>299</v>
      </c>
      <c r="F4016" s="32">
        <v>1146155.8999999999</v>
      </c>
      <c r="G4016" s="33">
        <f t="shared" si="62"/>
        <v>901506246.76999569</v>
      </c>
    </row>
    <row r="4017" spans="1:7" ht="31.8">
      <c r="A4017" s="30">
        <v>29</v>
      </c>
      <c r="B4017" s="30" t="s">
        <v>1207</v>
      </c>
      <c r="C4017" s="30" t="s">
        <v>967</v>
      </c>
      <c r="D4017" s="30" t="s">
        <v>292</v>
      </c>
      <c r="E4017" s="31" t="s">
        <v>304</v>
      </c>
      <c r="F4017" s="32">
        <v>201.7</v>
      </c>
      <c r="G4017" s="33">
        <f t="shared" si="62"/>
        <v>901506246.76999569</v>
      </c>
    </row>
    <row r="4018" spans="1:7" ht="21.6">
      <c r="A4018" s="30">
        <v>28</v>
      </c>
      <c r="B4018" s="30" t="s">
        <v>1208</v>
      </c>
      <c r="C4018" s="30" t="s">
        <v>964</v>
      </c>
      <c r="D4018" s="30" t="s">
        <v>292</v>
      </c>
      <c r="E4018" s="31" t="s">
        <v>304</v>
      </c>
      <c r="F4018" s="32">
        <v>6580.16</v>
      </c>
      <c r="G4018" s="33">
        <f t="shared" si="62"/>
        <v>901506246.76999569</v>
      </c>
    </row>
    <row r="4019" spans="1:7" ht="21.6">
      <c r="A4019" s="30">
        <v>28</v>
      </c>
      <c r="B4019" s="30" t="s">
        <v>1208</v>
      </c>
      <c r="C4019" s="30" t="s">
        <v>964</v>
      </c>
      <c r="D4019" s="30" t="s">
        <v>292</v>
      </c>
      <c r="E4019" s="31" t="s">
        <v>304</v>
      </c>
      <c r="F4019" s="32">
        <v>258319.27</v>
      </c>
      <c r="G4019" s="33">
        <f t="shared" si="62"/>
        <v>901506246.76999569</v>
      </c>
    </row>
    <row r="4020" spans="1:7" ht="28.8">
      <c r="A4020" s="30">
        <v>26</v>
      </c>
      <c r="B4020" s="30" t="s">
        <v>1209</v>
      </c>
      <c r="C4020" s="30" t="s">
        <v>961</v>
      </c>
      <c r="D4020" s="30" t="s">
        <v>292</v>
      </c>
      <c r="E4020" s="34" t="s">
        <v>293</v>
      </c>
      <c r="F4020" s="32">
        <v>0</v>
      </c>
      <c r="G4020" s="33">
        <f t="shared" si="62"/>
        <v>901506246.76999569</v>
      </c>
    </row>
    <row r="4021" spans="1:7" ht="31.8">
      <c r="A4021" s="30">
        <v>40</v>
      </c>
      <c r="B4021" s="30" t="s">
        <v>711</v>
      </c>
      <c r="C4021" s="30" t="s">
        <v>989</v>
      </c>
      <c r="D4021" s="30" t="s">
        <v>292</v>
      </c>
      <c r="E4021" s="31" t="s">
        <v>293</v>
      </c>
      <c r="F4021" s="32">
        <v>872.5</v>
      </c>
      <c r="G4021" s="33">
        <f t="shared" si="62"/>
        <v>901506246.76999569</v>
      </c>
    </row>
    <row r="4022" spans="1:7" ht="31.8">
      <c r="A4022" s="30">
        <v>75</v>
      </c>
      <c r="B4022" s="30" t="s">
        <v>711</v>
      </c>
      <c r="C4022" s="30" t="s">
        <v>965</v>
      </c>
      <c r="D4022" s="30" t="s">
        <v>292</v>
      </c>
      <c r="E4022" s="31" t="s">
        <v>293</v>
      </c>
      <c r="F4022" s="32">
        <v>752</v>
      </c>
      <c r="G4022" s="33">
        <f t="shared" si="62"/>
        <v>901506246.76999569</v>
      </c>
    </row>
    <row r="4023" spans="1:7" ht="28.8">
      <c r="A4023" s="30">
        <v>26</v>
      </c>
      <c r="B4023" s="30" t="s">
        <v>711</v>
      </c>
      <c r="C4023" s="30" t="s">
        <v>961</v>
      </c>
      <c r="D4023" s="30" t="s">
        <v>292</v>
      </c>
      <c r="E4023" s="34" t="s">
        <v>293</v>
      </c>
      <c r="F4023" s="32">
        <v>1145</v>
      </c>
      <c r="G4023" s="33">
        <f t="shared" si="62"/>
        <v>901506246.76999569</v>
      </c>
    </row>
    <row r="4024" spans="1:7" ht="31.8">
      <c r="A4024" s="30">
        <v>27</v>
      </c>
      <c r="B4024" s="30" t="s">
        <v>711</v>
      </c>
      <c r="C4024" s="30" t="s">
        <v>962</v>
      </c>
      <c r="D4024" s="30" t="s">
        <v>292</v>
      </c>
      <c r="E4024" s="31" t="s">
        <v>293</v>
      </c>
      <c r="F4024" s="32">
        <v>1665</v>
      </c>
      <c r="G4024" s="33">
        <f t="shared" si="62"/>
        <v>901506246.76999569</v>
      </c>
    </row>
    <row r="4025" spans="1:7" ht="31.8">
      <c r="A4025" s="30">
        <v>76</v>
      </c>
      <c r="B4025" s="30" t="s">
        <v>711</v>
      </c>
      <c r="C4025" s="30" t="s">
        <v>993</v>
      </c>
      <c r="D4025" s="30" t="s">
        <v>292</v>
      </c>
      <c r="E4025" s="34" t="s">
        <v>293</v>
      </c>
      <c r="F4025" s="32">
        <v>2234</v>
      </c>
      <c r="G4025" s="33">
        <f t="shared" si="62"/>
        <v>901506246.76999569</v>
      </c>
    </row>
    <row r="4026" spans="1:7" ht="31.8">
      <c r="A4026" s="30">
        <v>76</v>
      </c>
      <c r="B4026" s="30" t="s">
        <v>711</v>
      </c>
      <c r="C4026" s="30" t="s">
        <v>993</v>
      </c>
      <c r="D4026" s="30" t="s">
        <v>292</v>
      </c>
      <c r="E4026" s="34" t="s">
        <v>293</v>
      </c>
      <c r="F4026" s="32">
        <v>2101</v>
      </c>
      <c r="G4026" s="33">
        <f t="shared" si="62"/>
        <v>901506246.76999569</v>
      </c>
    </row>
    <row r="4027" spans="1:7" ht="31.8">
      <c r="A4027" s="30">
        <v>27</v>
      </c>
      <c r="B4027" s="30" t="s">
        <v>711</v>
      </c>
      <c r="C4027" s="30" t="s">
        <v>962</v>
      </c>
      <c r="D4027" s="30" t="s">
        <v>292</v>
      </c>
      <c r="E4027" s="34" t="s">
        <v>293</v>
      </c>
      <c r="F4027" s="32">
        <v>999</v>
      </c>
      <c r="G4027" s="33">
        <f t="shared" si="62"/>
        <v>901506246.76999569</v>
      </c>
    </row>
    <row r="4028" spans="1:7" ht="31.8">
      <c r="A4028" s="30">
        <v>27</v>
      </c>
      <c r="B4028" s="30" t="s">
        <v>711</v>
      </c>
      <c r="C4028" s="30" t="s">
        <v>962</v>
      </c>
      <c r="D4028" s="30" t="s">
        <v>292</v>
      </c>
      <c r="E4028" s="31" t="s">
        <v>293</v>
      </c>
      <c r="F4028" s="32">
        <v>832.5</v>
      </c>
      <c r="G4028" s="33">
        <f t="shared" si="62"/>
        <v>901506246.76999569</v>
      </c>
    </row>
    <row r="4029" spans="1:7" ht="21.6">
      <c r="A4029" s="30">
        <v>26</v>
      </c>
      <c r="B4029" s="30" t="s">
        <v>711</v>
      </c>
      <c r="C4029" s="30" t="s">
        <v>961</v>
      </c>
      <c r="D4029" s="30" t="s">
        <v>292</v>
      </c>
      <c r="E4029" s="31" t="s">
        <v>293</v>
      </c>
      <c r="F4029" s="30">
        <v>1261</v>
      </c>
      <c r="G4029" s="33">
        <f t="shared" si="62"/>
        <v>901506246.76999569</v>
      </c>
    </row>
    <row r="4030" spans="1:7" ht="21.6">
      <c r="A4030" s="30">
        <v>26</v>
      </c>
      <c r="B4030" s="30" t="s">
        <v>711</v>
      </c>
      <c r="C4030" s="30" t="s">
        <v>961</v>
      </c>
      <c r="D4030" s="30" t="s">
        <v>292</v>
      </c>
      <c r="E4030" s="31" t="s">
        <v>293</v>
      </c>
      <c r="F4030" s="30">
        <v>872.5</v>
      </c>
      <c r="G4030" s="33">
        <f t="shared" si="62"/>
        <v>901506246.76999569</v>
      </c>
    </row>
    <row r="4031" spans="1:7" ht="31.8">
      <c r="A4031" s="30">
        <v>76</v>
      </c>
      <c r="B4031" s="30" t="s">
        <v>711</v>
      </c>
      <c r="C4031" s="30" t="s">
        <v>993</v>
      </c>
      <c r="D4031" s="30" t="s">
        <v>292</v>
      </c>
      <c r="E4031" s="34" t="s">
        <v>293</v>
      </c>
      <c r="F4031" s="30">
        <v>19147.5</v>
      </c>
      <c r="G4031" s="33">
        <f t="shared" si="62"/>
        <v>901506246.76999569</v>
      </c>
    </row>
    <row r="4032" spans="1:7" ht="31.8">
      <c r="A4032" s="30">
        <v>76</v>
      </c>
      <c r="B4032" s="30" t="s">
        <v>711</v>
      </c>
      <c r="C4032" s="30" t="s">
        <v>993</v>
      </c>
      <c r="D4032" s="30" t="s">
        <v>292</v>
      </c>
      <c r="E4032" s="31" t="s">
        <v>293</v>
      </c>
      <c r="F4032" s="30">
        <v>4429</v>
      </c>
      <c r="G4032" s="33">
        <f t="shared" si="62"/>
        <v>901506246.76999569</v>
      </c>
    </row>
    <row r="4033" spans="1:7" ht="31.8">
      <c r="A4033" s="30">
        <v>76</v>
      </c>
      <c r="B4033" s="30" t="s">
        <v>711</v>
      </c>
      <c r="C4033" s="30" t="s">
        <v>993</v>
      </c>
      <c r="D4033" s="30" t="s">
        <v>292</v>
      </c>
      <c r="E4033" s="31" t="s">
        <v>293</v>
      </c>
      <c r="F4033" s="32">
        <v>2890</v>
      </c>
      <c r="G4033" s="33">
        <f t="shared" si="62"/>
        <v>901506246.76999569</v>
      </c>
    </row>
    <row r="4034" spans="1:7" ht="31.8">
      <c r="A4034" s="30">
        <v>76</v>
      </c>
      <c r="B4034" s="30" t="s">
        <v>711</v>
      </c>
      <c r="C4034" s="30" t="s">
        <v>993</v>
      </c>
      <c r="D4034" s="30" t="s">
        <v>292</v>
      </c>
      <c r="E4034" s="31" t="s">
        <v>293</v>
      </c>
      <c r="F4034" s="30">
        <v>2553</v>
      </c>
      <c r="G4034" s="33">
        <f t="shared" si="62"/>
        <v>901506246.76999569</v>
      </c>
    </row>
    <row r="4035" spans="1:7" ht="31.8">
      <c r="A4035" s="30">
        <v>75</v>
      </c>
      <c r="B4035" s="30" t="s">
        <v>711</v>
      </c>
      <c r="C4035" s="30" t="s">
        <v>965</v>
      </c>
      <c r="D4035" s="30" t="s">
        <v>292</v>
      </c>
      <c r="E4035" s="31" t="s">
        <v>293</v>
      </c>
      <c r="F4035" s="30">
        <v>832.5</v>
      </c>
      <c r="G4035" s="33">
        <f t="shared" ref="G4035:G4098" si="63">SUM($F$2:$F$100000)</f>
        <v>901506246.76999569</v>
      </c>
    </row>
    <row r="4036" spans="1:7" ht="31.8">
      <c r="A4036" s="30">
        <v>75</v>
      </c>
      <c r="B4036" s="30" t="s">
        <v>711</v>
      </c>
      <c r="C4036" s="30" t="s">
        <v>965</v>
      </c>
      <c r="D4036" s="30" t="s">
        <v>292</v>
      </c>
      <c r="E4036" s="31" t="s">
        <v>293</v>
      </c>
      <c r="F4036" s="30">
        <v>1563</v>
      </c>
      <c r="G4036" s="33">
        <f t="shared" si="63"/>
        <v>901506246.76999569</v>
      </c>
    </row>
    <row r="4037" spans="1:7" ht="31.8">
      <c r="A4037" s="30">
        <v>75</v>
      </c>
      <c r="B4037" s="30" t="s">
        <v>711</v>
      </c>
      <c r="C4037" s="30" t="s">
        <v>965</v>
      </c>
      <c r="D4037" s="30" t="s">
        <v>292</v>
      </c>
      <c r="E4037" s="31" t="s">
        <v>293</v>
      </c>
      <c r="F4037" s="30">
        <v>2109</v>
      </c>
      <c r="G4037" s="33">
        <f t="shared" si="63"/>
        <v>901506246.76999569</v>
      </c>
    </row>
    <row r="4038" spans="1:7" ht="31.8">
      <c r="A4038" s="30">
        <v>75</v>
      </c>
      <c r="B4038" s="30" t="s">
        <v>711</v>
      </c>
      <c r="C4038" s="30" t="s">
        <v>965</v>
      </c>
      <c r="D4038" s="30" t="s">
        <v>292</v>
      </c>
      <c r="E4038" s="34" t="s">
        <v>293</v>
      </c>
      <c r="F4038" s="30">
        <v>3052.5</v>
      </c>
      <c r="G4038" s="33">
        <f t="shared" si="63"/>
        <v>901506246.76999569</v>
      </c>
    </row>
    <row r="4039" spans="1:7" ht="31.8">
      <c r="A4039" s="30">
        <v>75</v>
      </c>
      <c r="B4039" s="30" t="s">
        <v>711</v>
      </c>
      <c r="C4039" s="30" t="s">
        <v>965</v>
      </c>
      <c r="D4039" s="30" t="s">
        <v>292</v>
      </c>
      <c r="E4039" s="31" t="s">
        <v>293</v>
      </c>
      <c r="F4039" s="30">
        <v>3349</v>
      </c>
      <c r="G4039" s="33">
        <f t="shared" si="63"/>
        <v>901506246.76999569</v>
      </c>
    </row>
    <row r="4040" spans="1:7" ht="28.8">
      <c r="A4040" s="30">
        <v>28</v>
      </c>
      <c r="B4040" s="30" t="s">
        <v>711</v>
      </c>
      <c r="C4040" s="30" t="s">
        <v>964</v>
      </c>
      <c r="D4040" s="30" t="s">
        <v>292</v>
      </c>
      <c r="E4040" s="34" t="s">
        <v>293</v>
      </c>
      <c r="F4040" s="32">
        <v>832.5</v>
      </c>
      <c r="G4040" s="33">
        <f t="shared" si="63"/>
        <v>901506246.76999569</v>
      </c>
    </row>
    <row r="4041" spans="1:7" ht="21.6">
      <c r="A4041" s="30">
        <v>28</v>
      </c>
      <c r="B4041" s="30" t="s">
        <v>711</v>
      </c>
      <c r="C4041" s="30" t="s">
        <v>964</v>
      </c>
      <c r="D4041" s="30" t="s">
        <v>292</v>
      </c>
      <c r="E4041" s="31" t="s">
        <v>293</v>
      </c>
      <c r="F4041" s="30">
        <v>3067</v>
      </c>
      <c r="G4041" s="33">
        <f t="shared" si="63"/>
        <v>901506246.76999569</v>
      </c>
    </row>
    <row r="4042" spans="1:7" ht="31.8">
      <c r="A4042" s="30">
        <v>40</v>
      </c>
      <c r="B4042" s="30" t="s">
        <v>711</v>
      </c>
      <c r="C4042" s="30" t="s">
        <v>989</v>
      </c>
      <c r="D4042" s="30" t="s">
        <v>292</v>
      </c>
      <c r="E4042" s="31" t="s">
        <v>293</v>
      </c>
      <c r="F4042" s="32">
        <v>882.5</v>
      </c>
      <c r="G4042" s="33">
        <f t="shared" si="63"/>
        <v>901506246.76999569</v>
      </c>
    </row>
    <row r="4043" spans="1:7" ht="31.8">
      <c r="A4043" s="30">
        <v>29</v>
      </c>
      <c r="B4043" s="30" t="s">
        <v>711</v>
      </c>
      <c r="C4043" s="30" t="s">
        <v>967</v>
      </c>
      <c r="D4043" s="30" t="s">
        <v>292</v>
      </c>
      <c r="E4043" s="31" t="s">
        <v>293</v>
      </c>
      <c r="F4043" s="30">
        <v>1910.5</v>
      </c>
      <c r="G4043" s="33">
        <f t="shared" si="63"/>
        <v>901506246.76999569</v>
      </c>
    </row>
    <row r="4044" spans="1:7" ht="31.8">
      <c r="A4044" s="30">
        <v>33</v>
      </c>
      <c r="B4044" s="30" t="s">
        <v>711</v>
      </c>
      <c r="C4044" s="30" t="s">
        <v>992</v>
      </c>
      <c r="D4044" s="30" t="s">
        <v>292</v>
      </c>
      <c r="E4044" s="31" t="s">
        <v>293</v>
      </c>
      <c r="F4044" s="30">
        <v>666</v>
      </c>
      <c r="G4044" s="33">
        <f t="shared" si="63"/>
        <v>901506246.76999569</v>
      </c>
    </row>
    <row r="4045" spans="1:7" ht="21.6">
      <c r="A4045" s="30">
        <v>26</v>
      </c>
      <c r="B4045" s="30" t="s">
        <v>711</v>
      </c>
      <c r="C4045" s="30" t="s">
        <v>961</v>
      </c>
      <c r="D4045" s="30" t="s">
        <v>292</v>
      </c>
      <c r="E4045" s="31" t="s">
        <v>293</v>
      </c>
      <c r="F4045" s="32">
        <v>888</v>
      </c>
      <c r="G4045" s="33">
        <f t="shared" si="63"/>
        <v>901506246.76999569</v>
      </c>
    </row>
    <row r="4046" spans="1:7" ht="21.6">
      <c r="A4046" s="30">
        <v>26</v>
      </c>
      <c r="B4046" s="30" t="s">
        <v>711</v>
      </c>
      <c r="C4046" s="30" t="s">
        <v>961</v>
      </c>
      <c r="D4046" s="30" t="s">
        <v>292</v>
      </c>
      <c r="E4046" s="31" t="s">
        <v>293</v>
      </c>
      <c r="F4046" s="30">
        <v>1251</v>
      </c>
      <c r="G4046" s="33">
        <f t="shared" si="63"/>
        <v>901506246.76999569</v>
      </c>
    </row>
    <row r="4047" spans="1:7" ht="31.8">
      <c r="A4047" s="30">
        <v>29</v>
      </c>
      <c r="B4047" s="30" t="s">
        <v>711</v>
      </c>
      <c r="C4047" s="30" t="s">
        <v>967</v>
      </c>
      <c r="D4047" s="30" t="s">
        <v>292</v>
      </c>
      <c r="E4047" s="31" t="s">
        <v>293</v>
      </c>
      <c r="F4047" s="30">
        <v>1145</v>
      </c>
      <c r="G4047" s="33">
        <f t="shared" si="63"/>
        <v>901506246.76999569</v>
      </c>
    </row>
    <row r="4048" spans="1:7" ht="21.6">
      <c r="A4048" s="30">
        <v>1000032</v>
      </c>
      <c r="B4048" s="30" t="s">
        <v>711</v>
      </c>
      <c r="C4048" s="30" t="s">
        <v>994</v>
      </c>
      <c r="D4048" s="30" t="s">
        <v>292</v>
      </c>
      <c r="E4048" s="31" t="s">
        <v>293</v>
      </c>
      <c r="F4048" s="32">
        <v>4054.5</v>
      </c>
      <c r="G4048" s="33">
        <f t="shared" si="63"/>
        <v>901506246.76999569</v>
      </c>
    </row>
    <row r="4049" spans="1:7" ht="21.6">
      <c r="A4049" s="30">
        <v>1000032</v>
      </c>
      <c r="B4049" s="30" t="s">
        <v>711</v>
      </c>
      <c r="C4049" s="30" t="s">
        <v>994</v>
      </c>
      <c r="D4049" s="30" t="s">
        <v>292</v>
      </c>
      <c r="E4049" s="31" t="s">
        <v>293</v>
      </c>
      <c r="F4049" s="32">
        <v>2230</v>
      </c>
      <c r="G4049" s="33">
        <f t="shared" si="63"/>
        <v>901506246.76999569</v>
      </c>
    </row>
    <row r="4050" spans="1:7" ht="28.8">
      <c r="A4050" s="30">
        <v>1000032</v>
      </c>
      <c r="B4050" s="30" t="s">
        <v>711</v>
      </c>
      <c r="C4050" s="30" t="s">
        <v>994</v>
      </c>
      <c r="D4050" s="30" t="s">
        <v>292</v>
      </c>
      <c r="E4050" s="34" t="s">
        <v>293</v>
      </c>
      <c r="F4050" s="32">
        <v>4482.21</v>
      </c>
      <c r="G4050" s="33">
        <f t="shared" si="63"/>
        <v>901506246.76999569</v>
      </c>
    </row>
    <row r="4051" spans="1:7" ht="31.8">
      <c r="A4051" s="30">
        <v>75</v>
      </c>
      <c r="B4051" s="30" t="s">
        <v>711</v>
      </c>
      <c r="C4051" s="30" t="s">
        <v>965</v>
      </c>
      <c r="D4051" s="30" t="s">
        <v>292</v>
      </c>
      <c r="E4051" s="31" t="s">
        <v>293</v>
      </c>
      <c r="F4051" s="32">
        <v>4419</v>
      </c>
      <c r="G4051" s="33">
        <f t="shared" si="63"/>
        <v>901506246.76999569</v>
      </c>
    </row>
    <row r="4052" spans="1:7" ht="31.8">
      <c r="A4052" s="30">
        <v>75</v>
      </c>
      <c r="B4052" s="30" t="s">
        <v>711</v>
      </c>
      <c r="C4052" s="30" t="s">
        <v>965</v>
      </c>
      <c r="D4052" s="30" t="s">
        <v>292</v>
      </c>
      <c r="E4052" s="31" t="s">
        <v>293</v>
      </c>
      <c r="F4052" s="32">
        <v>5787.21</v>
      </c>
      <c r="G4052" s="33">
        <f t="shared" si="63"/>
        <v>901506246.76999569</v>
      </c>
    </row>
    <row r="4053" spans="1:7" ht="31.8">
      <c r="A4053" s="30">
        <v>75</v>
      </c>
      <c r="B4053" s="30" t="s">
        <v>711</v>
      </c>
      <c r="C4053" s="30" t="s">
        <v>965</v>
      </c>
      <c r="D4053" s="30" t="s">
        <v>292</v>
      </c>
      <c r="E4053" s="34" t="s">
        <v>293</v>
      </c>
      <c r="F4053" s="32">
        <v>746.5</v>
      </c>
      <c r="G4053" s="33">
        <f t="shared" si="63"/>
        <v>901506246.76999569</v>
      </c>
    </row>
    <row r="4054" spans="1:7" ht="31.8">
      <c r="A4054" s="30">
        <v>75</v>
      </c>
      <c r="B4054" s="30" t="s">
        <v>711</v>
      </c>
      <c r="C4054" s="30" t="s">
        <v>965</v>
      </c>
      <c r="D4054" s="30" t="s">
        <v>292</v>
      </c>
      <c r="E4054" s="31" t="s">
        <v>293</v>
      </c>
      <c r="F4054" s="30">
        <v>3607.5</v>
      </c>
      <c r="G4054" s="33">
        <f t="shared" si="63"/>
        <v>901506246.76999569</v>
      </c>
    </row>
    <row r="4055" spans="1:7" ht="21.6">
      <c r="A4055" s="30">
        <v>28</v>
      </c>
      <c r="B4055" s="30" t="s">
        <v>711</v>
      </c>
      <c r="C4055" s="30" t="s">
        <v>964</v>
      </c>
      <c r="D4055" s="30" t="s">
        <v>292</v>
      </c>
      <c r="E4055" s="31" t="s">
        <v>293</v>
      </c>
      <c r="F4055" s="32">
        <v>9010</v>
      </c>
      <c r="G4055" s="33">
        <f t="shared" si="63"/>
        <v>901506246.76999569</v>
      </c>
    </row>
    <row r="4056" spans="1:7" ht="21.6">
      <c r="A4056" s="30">
        <v>28</v>
      </c>
      <c r="B4056" s="30" t="s">
        <v>711</v>
      </c>
      <c r="C4056" s="30" t="s">
        <v>964</v>
      </c>
      <c r="D4056" s="30" t="s">
        <v>292</v>
      </c>
      <c r="E4056" s="31" t="s">
        <v>293</v>
      </c>
      <c r="F4056" s="32">
        <v>3267.5</v>
      </c>
      <c r="G4056" s="33">
        <f t="shared" si="63"/>
        <v>901506246.76999569</v>
      </c>
    </row>
    <row r="4057" spans="1:7" ht="21.6">
      <c r="A4057" s="30">
        <v>28</v>
      </c>
      <c r="B4057" s="30" t="s">
        <v>711</v>
      </c>
      <c r="C4057" s="30" t="s">
        <v>964</v>
      </c>
      <c r="D4057" s="30" t="s">
        <v>292</v>
      </c>
      <c r="E4057" s="31" t="s">
        <v>293</v>
      </c>
      <c r="F4057" s="32">
        <v>1054.5</v>
      </c>
      <c r="G4057" s="33">
        <f t="shared" si="63"/>
        <v>901506246.76999569</v>
      </c>
    </row>
    <row r="4058" spans="1:7" ht="21.6">
      <c r="A4058" s="30">
        <v>28</v>
      </c>
      <c r="B4058" s="30" t="s">
        <v>711</v>
      </c>
      <c r="C4058" s="30" t="s">
        <v>964</v>
      </c>
      <c r="D4058" s="30" t="s">
        <v>292</v>
      </c>
      <c r="E4058" s="31" t="s">
        <v>293</v>
      </c>
      <c r="F4058" s="32">
        <v>852.5</v>
      </c>
      <c r="G4058" s="33">
        <f t="shared" si="63"/>
        <v>901506246.76999569</v>
      </c>
    </row>
    <row r="4059" spans="1:7" ht="31.8">
      <c r="A4059" s="30">
        <v>76</v>
      </c>
      <c r="B4059" s="30" t="s">
        <v>711</v>
      </c>
      <c r="C4059" s="30" t="s">
        <v>993</v>
      </c>
      <c r="D4059" s="30" t="s">
        <v>292</v>
      </c>
      <c r="E4059" s="34" t="s">
        <v>293</v>
      </c>
      <c r="F4059" s="32">
        <v>7270.5</v>
      </c>
      <c r="G4059" s="33">
        <f t="shared" si="63"/>
        <v>901506246.76999569</v>
      </c>
    </row>
    <row r="4060" spans="1:7" ht="31.8">
      <c r="A4060" s="30">
        <v>29</v>
      </c>
      <c r="B4060" s="30" t="s">
        <v>711</v>
      </c>
      <c r="C4060" s="30" t="s">
        <v>967</v>
      </c>
      <c r="D4060" s="30" t="s">
        <v>292</v>
      </c>
      <c r="E4060" s="34" t="s">
        <v>293</v>
      </c>
      <c r="F4060" s="32">
        <v>3423</v>
      </c>
      <c r="G4060" s="33">
        <f t="shared" si="63"/>
        <v>901506246.76999569</v>
      </c>
    </row>
    <row r="4061" spans="1:7" ht="31.8">
      <c r="A4061" s="30">
        <v>27</v>
      </c>
      <c r="B4061" s="30" t="s">
        <v>711</v>
      </c>
      <c r="C4061" s="30" t="s">
        <v>962</v>
      </c>
      <c r="D4061" s="30" t="s">
        <v>292</v>
      </c>
      <c r="E4061" s="34" t="s">
        <v>293</v>
      </c>
      <c r="F4061" s="32">
        <v>1720</v>
      </c>
      <c r="G4061" s="33">
        <f t="shared" si="63"/>
        <v>901506246.76999569</v>
      </c>
    </row>
    <row r="4062" spans="1:7" ht="31.8">
      <c r="A4062" s="30">
        <v>38</v>
      </c>
      <c r="B4062" s="30" t="s">
        <v>711</v>
      </c>
      <c r="C4062" s="30" t="s">
        <v>40</v>
      </c>
      <c r="D4062" s="30" t="s">
        <v>292</v>
      </c>
      <c r="E4062" s="34" t="s">
        <v>293</v>
      </c>
      <c r="F4062" s="32">
        <v>5406.21</v>
      </c>
      <c r="G4062" s="33">
        <f t="shared" si="63"/>
        <v>901506246.76999569</v>
      </c>
    </row>
    <row r="4063" spans="1:7" ht="28.8">
      <c r="A4063" s="30">
        <v>26</v>
      </c>
      <c r="B4063" s="30" t="s">
        <v>712</v>
      </c>
      <c r="C4063" s="30" t="s">
        <v>961</v>
      </c>
      <c r="D4063" s="30" t="s">
        <v>292</v>
      </c>
      <c r="E4063" s="34" t="s">
        <v>293</v>
      </c>
      <c r="F4063" s="30">
        <v>100000</v>
      </c>
      <c r="G4063" s="33">
        <f t="shared" si="63"/>
        <v>901506246.76999569</v>
      </c>
    </row>
    <row r="4064" spans="1:7" ht="21.6">
      <c r="A4064" s="30">
        <v>28</v>
      </c>
      <c r="B4064" s="30" t="s">
        <v>712</v>
      </c>
      <c r="C4064" s="30" t="s">
        <v>964</v>
      </c>
      <c r="D4064" s="30" t="s">
        <v>292</v>
      </c>
      <c r="E4064" s="31" t="s">
        <v>304</v>
      </c>
      <c r="F4064" s="30">
        <v>103349.35</v>
      </c>
      <c r="G4064" s="33">
        <f t="shared" si="63"/>
        <v>901506246.76999569</v>
      </c>
    </row>
    <row r="4065" spans="1:7" ht="28.8">
      <c r="A4065" s="30">
        <v>28</v>
      </c>
      <c r="B4065" s="30" t="s">
        <v>712</v>
      </c>
      <c r="C4065" s="30" t="s">
        <v>964</v>
      </c>
      <c r="D4065" s="30" t="s">
        <v>292</v>
      </c>
      <c r="E4065" s="34" t="s">
        <v>304</v>
      </c>
      <c r="F4065" s="30">
        <v>76874</v>
      </c>
      <c r="G4065" s="33">
        <f t="shared" si="63"/>
        <v>901506246.76999569</v>
      </c>
    </row>
    <row r="4066" spans="1:7" ht="31.8">
      <c r="A4066" s="30">
        <v>28</v>
      </c>
      <c r="B4066" s="30" t="s">
        <v>712</v>
      </c>
      <c r="C4066" s="30" t="s">
        <v>990</v>
      </c>
      <c r="D4066" s="30" t="s">
        <v>292</v>
      </c>
      <c r="E4066" s="34" t="s">
        <v>304</v>
      </c>
      <c r="F4066" s="30">
        <v>-103349.35</v>
      </c>
      <c r="G4066" s="33">
        <f t="shared" si="63"/>
        <v>901506246.76999569</v>
      </c>
    </row>
    <row r="4067" spans="1:7" ht="28.8">
      <c r="A4067" s="30">
        <v>28</v>
      </c>
      <c r="B4067" s="30" t="s">
        <v>712</v>
      </c>
      <c r="C4067" s="30" t="s">
        <v>964</v>
      </c>
      <c r="D4067" s="30" t="s">
        <v>292</v>
      </c>
      <c r="E4067" s="34" t="s">
        <v>304</v>
      </c>
      <c r="F4067" s="30">
        <v>-27015.32</v>
      </c>
      <c r="G4067" s="33">
        <f t="shared" si="63"/>
        <v>901506246.76999569</v>
      </c>
    </row>
    <row r="4068" spans="1:7" ht="31.8">
      <c r="A4068" s="30">
        <v>39</v>
      </c>
      <c r="B4068" s="30" t="s">
        <v>712</v>
      </c>
      <c r="C4068" s="30" t="s">
        <v>996</v>
      </c>
      <c r="D4068" s="30" t="s">
        <v>292</v>
      </c>
      <c r="E4068" s="34" t="s">
        <v>304</v>
      </c>
      <c r="F4068" s="32">
        <v>51340</v>
      </c>
      <c r="G4068" s="33">
        <f t="shared" si="63"/>
        <v>901506246.76999569</v>
      </c>
    </row>
    <row r="4069" spans="1:7" ht="28.8">
      <c r="A4069" s="30">
        <v>28</v>
      </c>
      <c r="B4069" s="30" t="s">
        <v>712</v>
      </c>
      <c r="C4069" s="30" t="s">
        <v>964</v>
      </c>
      <c r="D4069" s="30" t="s">
        <v>292</v>
      </c>
      <c r="E4069" s="34" t="s">
        <v>304</v>
      </c>
      <c r="F4069" s="32">
        <v>92386.59</v>
      </c>
      <c r="G4069" s="33">
        <f t="shared" si="63"/>
        <v>901506246.76999569</v>
      </c>
    </row>
    <row r="4070" spans="1:7" ht="28.8">
      <c r="A4070" s="30">
        <v>28</v>
      </c>
      <c r="B4070" s="30" t="s">
        <v>712</v>
      </c>
      <c r="C4070" s="30" t="s">
        <v>964</v>
      </c>
      <c r="D4070" s="30" t="s">
        <v>292</v>
      </c>
      <c r="E4070" s="34" t="s">
        <v>304</v>
      </c>
      <c r="F4070" s="30">
        <v>137039.1</v>
      </c>
      <c r="G4070" s="33">
        <f t="shared" si="63"/>
        <v>901506246.76999569</v>
      </c>
    </row>
    <row r="4071" spans="1:7" ht="31.8">
      <c r="A4071" s="30">
        <v>39</v>
      </c>
      <c r="B4071" s="30" t="s">
        <v>712</v>
      </c>
      <c r="C4071" s="30" t="s">
        <v>996</v>
      </c>
      <c r="D4071" s="30" t="s">
        <v>292</v>
      </c>
      <c r="E4071" s="34" t="s">
        <v>304</v>
      </c>
      <c r="F4071" s="30">
        <v>37740</v>
      </c>
      <c r="G4071" s="33">
        <f t="shared" si="63"/>
        <v>901506246.76999569</v>
      </c>
    </row>
    <row r="4072" spans="1:7" ht="21.6">
      <c r="A4072" s="30">
        <v>28</v>
      </c>
      <c r="B4072" s="30" t="s">
        <v>712</v>
      </c>
      <c r="C4072" s="30" t="s">
        <v>964</v>
      </c>
      <c r="D4072" s="30" t="s">
        <v>292</v>
      </c>
      <c r="E4072" s="31" t="s">
        <v>304</v>
      </c>
      <c r="F4072" s="32">
        <v>86897.4</v>
      </c>
      <c r="G4072" s="33">
        <f t="shared" si="63"/>
        <v>901506246.76999569</v>
      </c>
    </row>
    <row r="4073" spans="1:7" ht="28.8">
      <c r="A4073" s="30">
        <v>28</v>
      </c>
      <c r="B4073" s="30" t="s">
        <v>712</v>
      </c>
      <c r="C4073" s="30" t="s">
        <v>964</v>
      </c>
      <c r="D4073" s="30" t="s">
        <v>292</v>
      </c>
      <c r="E4073" s="34" t="s">
        <v>304</v>
      </c>
      <c r="F4073" s="32">
        <v>103453.6</v>
      </c>
      <c r="G4073" s="33">
        <f t="shared" si="63"/>
        <v>901506246.76999569</v>
      </c>
    </row>
    <row r="4074" spans="1:7" ht="28.8">
      <c r="A4074" s="30">
        <v>28</v>
      </c>
      <c r="B4074" s="30" t="s">
        <v>712</v>
      </c>
      <c r="C4074" s="30" t="s">
        <v>964</v>
      </c>
      <c r="D4074" s="30" t="s">
        <v>292</v>
      </c>
      <c r="E4074" s="34" t="s">
        <v>304</v>
      </c>
      <c r="F4074" s="32">
        <v>39469.599999999999</v>
      </c>
      <c r="G4074" s="33">
        <f t="shared" si="63"/>
        <v>901506246.76999569</v>
      </c>
    </row>
    <row r="4075" spans="1:7" ht="28.8">
      <c r="A4075" s="30">
        <v>26</v>
      </c>
      <c r="B4075" s="30" t="s">
        <v>1210</v>
      </c>
      <c r="C4075" s="30" t="s">
        <v>961</v>
      </c>
      <c r="D4075" s="30" t="s">
        <v>292</v>
      </c>
      <c r="E4075" s="34" t="s">
        <v>327</v>
      </c>
      <c r="F4075" s="30">
        <v>26532.3</v>
      </c>
      <c r="G4075" s="33">
        <f t="shared" si="63"/>
        <v>901506246.76999569</v>
      </c>
    </row>
    <row r="4076" spans="1:7" ht="31.8">
      <c r="A4076" s="30">
        <v>29</v>
      </c>
      <c r="B4076" s="30" t="s">
        <v>1211</v>
      </c>
      <c r="C4076" s="30" t="s">
        <v>967</v>
      </c>
      <c r="D4076" s="30" t="s">
        <v>292</v>
      </c>
      <c r="E4076" s="31" t="s">
        <v>299</v>
      </c>
      <c r="F4076" s="30">
        <v>20.25</v>
      </c>
      <c r="G4076" s="33">
        <f t="shared" si="63"/>
        <v>901506246.76999569</v>
      </c>
    </row>
    <row r="4077" spans="1:7" ht="31.8">
      <c r="A4077" s="30">
        <v>75</v>
      </c>
      <c r="B4077" s="30" t="s">
        <v>1212</v>
      </c>
      <c r="C4077" s="30" t="s">
        <v>965</v>
      </c>
      <c r="D4077" s="30" t="s">
        <v>292</v>
      </c>
      <c r="E4077" s="31" t="s">
        <v>304</v>
      </c>
      <c r="F4077" s="32">
        <v>14760.52</v>
      </c>
      <c r="G4077" s="33">
        <f t="shared" si="63"/>
        <v>901506246.76999569</v>
      </c>
    </row>
    <row r="4078" spans="1:7" ht="31.8">
      <c r="A4078" s="30">
        <v>28</v>
      </c>
      <c r="B4078" s="30" t="s">
        <v>1212</v>
      </c>
      <c r="C4078" s="30" t="s">
        <v>964</v>
      </c>
      <c r="D4078" s="30" t="s">
        <v>292</v>
      </c>
      <c r="E4078" s="31" t="s">
        <v>304</v>
      </c>
      <c r="F4078" s="32">
        <v>309173.02</v>
      </c>
      <c r="G4078" s="33">
        <f t="shared" si="63"/>
        <v>901506246.76999569</v>
      </c>
    </row>
    <row r="4079" spans="1:7" ht="31.8">
      <c r="A4079" s="30">
        <v>28</v>
      </c>
      <c r="B4079" s="30" t="s">
        <v>1212</v>
      </c>
      <c r="C4079" s="30" t="s">
        <v>964</v>
      </c>
      <c r="D4079" s="30" t="s">
        <v>292</v>
      </c>
      <c r="E4079" s="31" t="s">
        <v>304</v>
      </c>
      <c r="F4079" s="32">
        <v>102114.24000000001</v>
      </c>
      <c r="G4079" s="33">
        <f t="shared" si="63"/>
        <v>901506246.76999569</v>
      </c>
    </row>
    <row r="4080" spans="1:7" ht="31.8">
      <c r="A4080" s="30">
        <v>28</v>
      </c>
      <c r="B4080" s="30" t="s">
        <v>1212</v>
      </c>
      <c r="C4080" s="30" t="s">
        <v>964</v>
      </c>
      <c r="D4080" s="30" t="s">
        <v>292</v>
      </c>
      <c r="E4080" s="31" t="s">
        <v>304</v>
      </c>
      <c r="F4080" s="32">
        <v>230133.78</v>
      </c>
      <c r="G4080" s="33">
        <f t="shared" si="63"/>
        <v>901506246.76999569</v>
      </c>
    </row>
    <row r="4081" spans="1:7" ht="21.6">
      <c r="A4081" s="30">
        <v>26</v>
      </c>
      <c r="B4081" s="30" t="s">
        <v>1213</v>
      </c>
      <c r="C4081" s="30" t="s">
        <v>961</v>
      </c>
      <c r="D4081" s="30" t="s">
        <v>292</v>
      </c>
      <c r="E4081" s="31" t="s">
        <v>293</v>
      </c>
      <c r="F4081" s="32">
        <v>34075</v>
      </c>
      <c r="G4081" s="33">
        <f t="shared" si="63"/>
        <v>901506246.76999569</v>
      </c>
    </row>
    <row r="4082" spans="1:7" ht="31.8">
      <c r="A4082" s="30">
        <v>67</v>
      </c>
      <c r="B4082" s="30" t="s">
        <v>1214</v>
      </c>
      <c r="C4082" s="30" t="s">
        <v>1032</v>
      </c>
      <c r="D4082" s="30" t="s">
        <v>292</v>
      </c>
      <c r="E4082" s="31" t="s">
        <v>293</v>
      </c>
      <c r="F4082" s="32">
        <v>19800</v>
      </c>
      <c r="G4082" s="33">
        <f t="shared" si="63"/>
        <v>901506246.76999569</v>
      </c>
    </row>
    <row r="4083" spans="1:7" ht="21.6">
      <c r="A4083" s="30">
        <v>26</v>
      </c>
      <c r="B4083" s="30" t="s">
        <v>717</v>
      </c>
      <c r="C4083" s="30" t="s">
        <v>961</v>
      </c>
      <c r="D4083" s="30" t="s">
        <v>292</v>
      </c>
      <c r="E4083" s="31" t="s">
        <v>293</v>
      </c>
      <c r="F4083" s="32">
        <v>15357.47</v>
      </c>
      <c r="G4083" s="33">
        <f t="shared" si="63"/>
        <v>901506246.76999569</v>
      </c>
    </row>
    <row r="4084" spans="1:7" ht="31.8">
      <c r="A4084" s="30">
        <v>39</v>
      </c>
      <c r="B4084" s="30" t="s">
        <v>1215</v>
      </c>
      <c r="C4084" s="30" t="s">
        <v>996</v>
      </c>
      <c r="D4084" s="30" t="s">
        <v>292</v>
      </c>
      <c r="E4084" s="31" t="s">
        <v>327</v>
      </c>
      <c r="F4084" s="32">
        <v>0.65</v>
      </c>
      <c r="G4084" s="33">
        <f t="shared" si="63"/>
        <v>901506246.76999569</v>
      </c>
    </row>
    <row r="4085" spans="1:7" ht="21.6">
      <c r="A4085" s="30">
        <v>28</v>
      </c>
      <c r="B4085" s="30" t="s">
        <v>721</v>
      </c>
      <c r="C4085" s="30" t="s">
        <v>964</v>
      </c>
      <c r="D4085" s="30" t="s">
        <v>292</v>
      </c>
      <c r="E4085" s="31" t="s">
        <v>304</v>
      </c>
      <c r="F4085" s="32">
        <v>41253.160000000003</v>
      </c>
      <c r="G4085" s="33">
        <f t="shared" si="63"/>
        <v>901506246.76999569</v>
      </c>
    </row>
    <row r="4086" spans="1:7" ht="21.6">
      <c r="A4086" s="30">
        <v>28</v>
      </c>
      <c r="B4086" s="30" t="s">
        <v>721</v>
      </c>
      <c r="C4086" s="30" t="s">
        <v>964</v>
      </c>
      <c r="D4086" s="30" t="s">
        <v>292</v>
      </c>
      <c r="E4086" s="31" t="s">
        <v>304</v>
      </c>
      <c r="F4086" s="32">
        <v>41796.47</v>
      </c>
      <c r="G4086" s="33">
        <f t="shared" si="63"/>
        <v>901506246.76999569</v>
      </c>
    </row>
    <row r="4087" spans="1:7" ht="21.6">
      <c r="A4087" s="30">
        <v>28</v>
      </c>
      <c r="B4087" s="30" t="s">
        <v>721</v>
      </c>
      <c r="C4087" s="30" t="s">
        <v>964</v>
      </c>
      <c r="D4087" s="30" t="s">
        <v>292</v>
      </c>
      <c r="E4087" s="31" t="s">
        <v>304</v>
      </c>
      <c r="F4087" s="32">
        <v>36348.480000000003</v>
      </c>
      <c r="G4087" s="33">
        <f t="shared" si="63"/>
        <v>901506246.76999569</v>
      </c>
    </row>
    <row r="4088" spans="1:7" ht="31.8">
      <c r="A4088" s="30">
        <v>76</v>
      </c>
      <c r="B4088" s="30" t="s">
        <v>723</v>
      </c>
      <c r="C4088" s="30" t="s">
        <v>993</v>
      </c>
      <c r="D4088" s="30" t="s">
        <v>292</v>
      </c>
      <c r="E4088" s="31" t="s">
        <v>302</v>
      </c>
      <c r="F4088" s="32">
        <v>49424.47</v>
      </c>
      <c r="G4088" s="33">
        <f t="shared" si="63"/>
        <v>901506246.76999569</v>
      </c>
    </row>
    <row r="4089" spans="1:7" ht="21.6">
      <c r="A4089" s="30">
        <v>1000032</v>
      </c>
      <c r="B4089" s="30" t="s">
        <v>723</v>
      </c>
      <c r="C4089" s="30" t="s">
        <v>994</v>
      </c>
      <c r="D4089" s="30" t="s">
        <v>292</v>
      </c>
      <c r="E4089" s="31" t="s">
        <v>302</v>
      </c>
      <c r="F4089" s="32">
        <v>2109</v>
      </c>
      <c r="G4089" s="33">
        <f t="shared" si="63"/>
        <v>901506246.76999569</v>
      </c>
    </row>
    <row r="4090" spans="1:7" ht="21.6">
      <c r="A4090" s="30">
        <v>1000032</v>
      </c>
      <c r="B4090" s="30" t="s">
        <v>723</v>
      </c>
      <c r="C4090" s="30" t="s">
        <v>994</v>
      </c>
      <c r="D4090" s="30" t="s">
        <v>292</v>
      </c>
      <c r="E4090" s="31" t="s">
        <v>302</v>
      </c>
      <c r="F4090" s="32">
        <v>16530</v>
      </c>
      <c r="G4090" s="33">
        <f t="shared" si="63"/>
        <v>901506246.76999569</v>
      </c>
    </row>
    <row r="4091" spans="1:7" ht="28.8">
      <c r="A4091" s="30">
        <v>28</v>
      </c>
      <c r="B4091" s="30" t="s">
        <v>723</v>
      </c>
      <c r="C4091" s="30" t="s">
        <v>964</v>
      </c>
      <c r="D4091" s="30" t="s">
        <v>292</v>
      </c>
      <c r="E4091" s="34" t="s">
        <v>302</v>
      </c>
      <c r="F4091" s="32">
        <v>2109</v>
      </c>
      <c r="G4091" s="33">
        <f t="shared" si="63"/>
        <v>901506246.76999569</v>
      </c>
    </row>
    <row r="4092" spans="1:7" ht="31.8">
      <c r="A4092" s="30">
        <v>75</v>
      </c>
      <c r="B4092" s="30" t="s">
        <v>723</v>
      </c>
      <c r="C4092" s="30" t="s">
        <v>965</v>
      </c>
      <c r="D4092" s="30" t="s">
        <v>292</v>
      </c>
      <c r="E4092" s="31" t="s">
        <v>302</v>
      </c>
      <c r="F4092" s="32">
        <v>1539</v>
      </c>
      <c r="G4092" s="33">
        <f t="shared" si="63"/>
        <v>901506246.76999569</v>
      </c>
    </row>
    <row r="4093" spans="1:7" ht="21.6">
      <c r="A4093" s="30">
        <v>56</v>
      </c>
      <c r="B4093" s="30" t="s">
        <v>723</v>
      </c>
      <c r="C4093" s="30" t="s">
        <v>988</v>
      </c>
      <c r="D4093" s="30" t="s">
        <v>292</v>
      </c>
      <c r="E4093" s="31" t="s">
        <v>302</v>
      </c>
      <c r="F4093" s="32">
        <v>587100</v>
      </c>
      <c r="G4093" s="33">
        <f t="shared" si="63"/>
        <v>901506246.76999569</v>
      </c>
    </row>
    <row r="4094" spans="1:7" ht="21.6">
      <c r="A4094" s="30">
        <v>56</v>
      </c>
      <c r="B4094" s="30" t="s">
        <v>723</v>
      </c>
      <c r="C4094" s="30" t="s">
        <v>988</v>
      </c>
      <c r="D4094" s="30" t="s">
        <v>292</v>
      </c>
      <c r="E4094" s="31" t="s">
        <v>302</v>
      </c>
      <c r="F4094" s="32">
        <v>4218</v>
      </c>
      <c r="G4094" s="33">
        <f t="shared" si="63"/>
        <v>901506246.76999569</v>
      </c>
    </row>
    <row r="4095" spans="1:7" ht="21.6">
      <c r="A4095" s="30">
        <v>56</v>
      </c>
      <c r="B4095" s="30" t="s">
        <v>723</v>
      </c>
      <c r="C4095" s="30" t="s">
        <v>988</v>
      </c>
      <c r="D4095" s="30" t="s">
        <v>292</v>
      </c>
      <c r="E4095" s="31" t="s">
        <v>302</v>
      </c>
      <c r="F4095" s="32">
        <v>11400</v>
      </c>
      <c r="G4095" s="33">
        <f t="shared" si="63"/>
        <v>901506246.76999569</v>
      </c>
    </row>
    <row r="4096" spans="1:7" ht="31.8">
      <c r="A4096" s="30">
        <v>40</v>
      </c>
      <c r="B4096" s="30" t="s">
        <v>723</v>
      </c>
      <c r="C4096" s="30" t="s">
        <v>989</v>
      </c>
      <c r="D4096" s="30" t="s">
        <v>292</v>
      </c>
      <c r="E4096" s="31" t="s">
        <v>302</v>
      </c>
      <c r="F4096" s="32">
        <v>11970</v>
      </c>
      <c r="G4096" s="33">
        <f t="shared" si="63"/>
        <v>901506246.76999569</v>
      </c>
    </row>
    <row r="4097" spans="1:7" ht="31.8">
      <c r="A4097" s="30">
        <v>40</v>
      </c>
      <c r="B4097" s="30" t="s">
        <v>723</v>
      </c>
      <c r="C4097" s="30" t="s">
        <v>989</v>
      </c>
      <c r="D4097" s="30" t="s">
        <v>292</v>
      </c>
      <c r="E4097" s="31" t="s">
        <v>302</v>
      </c>
      <c r="F4097" s="32">
        <v>146718</v>
      </c>
      <c r="G4097" s="33">
        <f t="shared" si="63"/>
        <v>901506246.76999569</v>
      </c>
    </row>
    <row r="4098" spans="1:7" ht="31.8">
      <c r="A4098" s="30">
        <v>27</v>
      </c>
      <c r="B4098" s="30" t="s">
        <v>723</v>
      </c>
      <c r="C4098" s="30" t="s">
        <v>962</v>
      </c>
      <c r="D4098" s="30" t="s">
        <v>292</v>
      </c>
      <c r="E4098" s="31" t="s">
        <v>302</v>
      </c>
      <c r="F4098" s="32">
        <v>7125</v>
      </c>
      <c r="G4098" s="33">
        <f t="shared" si="63"/>
        <v>901506246.76999569</v>
      </c>
    </row>
    <row r="4099" spans="1:7" ht="31.8">
      <c r="A4099" s="30">
        <v>75</v>
      </c>
      <c r="B4099" s="30" t="s">
        <v>723</v>
      </c>
      <c r="C4099" s="30" t="s">
        <v>965</v>
      </c>
      <c r="D4099" s="30" t="s">
        <v>292</v>
      </c>
      <c r="E4099" s="31" t="s">
        <v>302</v>
      </c>
      <c r="F4099" s="32">
        <v>154014</v>
      </c>
      <c r="G4099" s="33">
        <f t="shared" ref="G4099:G4162" si="64">SUM($F$2:$F$100000)</f>
        <v>901506246.76999569</v>
      </c>
    </row>
    <row r="4100" spans="1:7" ht="28.8">
      <c r="A4100" s="30">
        <v>1000032</v>
      </c>
      <c r="B4100" s="30" t="s">
        <v>723</v>
      </c>
      <c r="C4100" s="30" t="s">
        <v>994</v>
      </c>
      <c r="D4100" s="30" t="s">
        <v>292</v>
      </c>
      <c r="E4100" s="34" t="s">
        <v>302</v>
      </c>
      <c r="F4100" s="32">
        <v>2109</v>
      </c>
      <c r="G4100" s="33">
        <f t="shared" si="64"/>
        <v>901506246.76999569</v>
      </c>
    </row>
    <row r="4101" spans="1:7" ht="31.8">
      <c r="A4101" s="30">
        <v>29</v>
      </c>
      <c r="B4101" s="30" t="s">
        <v>1216</v>
      </c>
      <c r="C4101" s="30" t="s">
        <v>967</v>
      </c>
      <c r="D4101" s="30" t="s">
        <v>292</v>
      </c>
      <c r="E4101" s="31" t="s">
        <v>302</v>
      </c>
      <c r="F4101" s="32">
        <v>32543.97</v>
      </c>
      <c r="G4101" s="33">
        <f t="shared" si="64"/>
        <v>901506246.76999569</v>
      </c>
    </row>
    <row r="4102" spans="1:7" ht="31.8">
      <c r="A4102" s="30">
        <v>29</v>
      </c>
      <c r="B4102" s="30" t="s">
        <v>1216</v>
      </c>
      <c r="C4102" s="30" t="s">
        <v>967</v>
      </c>
      <c r="D4102" s="30" t="s">
        <v>292</v>
      </c>
      <c r="E4102" s="31" t="s">
        <v>302</v>
      </c>
      <c r="F4102" s="30">
        <v>32544</v>
      </c>
      <c r="G4102" s="33">
        <f t="shared" si="64"/>
        <v>901506246.76999569</v>
      </c>
    </row>
    <row r="4103" spans="1:7" ht="21.6">
      <c r="A4103" s="30">
        <v>28</v>
      </c>
      <c r="B4103" s="30" t="s">
        <v>1217</v>
      </c>
      <c r="C4103" s="30" t="s">
        <v>964</v>
      </c>
      <c r="D4103" s="30" t="s">
        <v>292</v>
      </c>
      <c r="E4103" s="31" t="s">
        <v>327</v>
      </c>
      <c r="F4103" s="32">
        <v>15904.91</v>
      </c>
      <c r="G4103" s="33">
        <f t="shared" si="64"/>
        <v>901506246.76999569</v>
      </c>
    </row>
    <row r="4104" spans="1:7" ht="42">
      <c r="A4104" s="30">
        <v>28</v>
      </c>
      <c r="B4104" s="30" t="s">
        <v>729</v>
      </c>
      <c r="C4104" s="30" t="s">
        <v>964</v>
      </c>
      <c r="D4104" s="30" t="s">
        <v>292</v>
      </c>
      <c r="E4104" s="31" t="s">
        <v>302</v>
      </c>
      <c r="F4104" s="32">
        <v>0</v>
      </c>
      <c r="G4104" s="33">
        <f t="shared" si="64"/>
        <v>901506246.76999569</v>
      </c>
    </row>
    <row r="4105" spans="1:7" ht="42">
      <c r="A4105" s="30">
        <v>28</v>
      </c>
      <c r="B4105" s="30" t="s">
        <v>729</v>
      </c>
      <c r="C4105" s="30" t="s">
        <v>964</v>
      </c>
      <c r="D4105" s="30" t="s">
        <v>292</v>
      </c>
      <c r="E4105" s="31" t="s">
        <v>302</v>
      </c>
      <c r="F4105" s="32">
        <v>52625.69</v>
      </c>
      <c r="G4105" s="33">
        <f t="shared" si="64"/>
        <v>901506246.76999569</v>
      </c>
    </row>
    <row r="4106" spans="1:7" ht="42">
      <c r="A4106" s="30">
        <v>27</v>
      </c>
      <c r="B4106" s="30" t="s">
        <v>729</v>
      </c>
      <c r="C4106" s="30" t="s">
        <v>962</v>
      </c>
      <c r="D4106" s="30" t="s">
        <v>292</v>
      </c>
      <c r="E4106" s="31" t="s">
        <v>302</v>
      </c>
      <c r="F4106" s="32">
        <v>6497.5</v>
      </c>
      <c r="G4106" s="33">
        <f t="shared" si="64"/>
        <v>901506246.76999569</v>
      </c>
    </row>
    <row r="4107" spans="1:7" ht="21.6">
      <c r="A4107" s="30">
        <v>26</v>
      </c>
      <c r="B4107" s="30" t="s">
        <v>730</v>
      </c>
      <c r="C4107" s="30" t="s">
        <v>961</v>
      </c>
      <c r="D4107" s="30" t="s">
        <v>292</v>
      </c>
      <c r="E4107" s="31" t="s">
        <v>299</v>
      </c>
      <c r="F4107" s="32">
        <v>52706.41</v>
      </c>
      <c r="G4107" s="33">
        <f t="shared" si="64"/>
        <v>901506246.76999569</v>
      </c>
    </row>
    <row r="4108" spans="1:7" ht="31.8">
      <c r="A4108" s="30">
        <v>29</v>
      </c>
      <c r="B4108" s="30" t="s">
        <v>1218</v>
      </c>
      <c r="C4108" s="30" t="s">
        <v>967</v>
      </c>
      <c r="D4108" s="30" t="s">
        <v>292</v>
      </c>
      <c r="E4108" s="31" t="s">
        <v>304</v>
      </c>
      <c r="F4108" s="32">
        <v>64428.02</v>
      </c>
      <c r="G4108" s="33">
        <f t="shared" si="64"/>
        <v>901506246.76999569</v>
      </c>
    </row>
    <row r="4109" spans="1:7" ht="31.8">
      <c r="A4109" s="30">
        <v>29</v>
      </c>
      <c r="B4109" s="30" t="s">
        <v>1218</v>
      </c>
      <c r="C4109" s="30" t="s">
        <v>967</v>
      </c>
      <c r="D4109" s="30" t="s">
        <v>292</v>
      </c>
      <c r="E4109" s="31" t="s">
        <v>304</v>
      </c>
      <c r="F4109" s="32">
        <v>29017.25</v>
      </c>
      <c r="G4109" s="33">
        <f t="shared" si="64"/>
        <v>901506246.76999569</v>
      </c>
    </row>
    <row r="4110" spans="1:7" ht="31.8">
      <c r="A4110" s="30">
        <v>29</v>
      </c>
      <c r="B4110" s="30" t="s">
        <v>1218</v>
      </c>
      <c r="C4110" s="30" t="s">
        <v>967</v>
      </c>
      <c r="D4110" s="30" t="s">
        <v>292</v>
      </c>
      <c r="E4110" s="31" t="s">
        <v>304</v>
      </c>
      <c r="F4110" s="32">
        <v>43040.92</v>
      </c>
      <c r="G4110" s="33">
        <f t="shared" si="64"/>
        <v>901506246.76999569</v>
      </c>
    </row>
    <row r="4111" spans="1:7" ht="31.8">
      <c r="A4111" s="30">
        <v>29</v>
      </c>
      <c r="B4111" s="30" t="s">
        <v>1218</v>
      </c>
      <c r="C4111" s="30" t="s">
        <v>967</v>
      </c>
      <c r="D4111" s="30" t="s">
        <v>292</v>
      </c>
      <c r="E4111" s="31" t="s">
        <v>304</v>
      </c>
      <c r="F4111" s="32">
        <v>33792.800000000003</v>
      </c>
      <c r="G4111" s="33">
        <f t="shared" si="64"/>
        <v>901506246.76999569</v>
      </c>
    </row>
    <row r="4112" spans="1:7" ht="31.8">
      <c r="A4112" s="30">
        <v>29</v>
      </c>
      <c r="B4112" s="30" t="s">
        <v>1218</v>
      </c>
      <c r="C4112" s="30" t="s">
        <v>967</v>
      </c>
      <c r="D4112" s="30" t="s">
        <v>292</v>
      </c>
      <c r="E4112" s="31" t="s">
        <v>304</v>
      </c>
      <c r="F4112" s="32">
        <v>4082.47</v>
      </c>
      <c r="G4112" s="33">
        <f t="shared" si="64"/>
        <v>901506246.76999569</v>
      </c>
    </row>
    <row r="4113" spans="1:7" ht="31.8">
      <c r="A4113" s="30">
        <v>29</v>
      </c>
      <c r="B4113" s="30" t="s">
        <v>1219</v>
      </c>
      <c r="C4113" s="30" t="s">
        <v>967</v>
      </c>
      <c r="D4113" s="30" t="s">
        <v>292</v>
      </c>
      <c r="E4113" s="31" t="s">
        <v>304</v>
      </c>
      <c r="F4113" s="32">
        <v>119.27</v>
      </c>
      <c r="G4113" s="33">
        <f t="shared" si="64"/>
        <v>901506246.76999569</v>
      </c>
    </row>
    <row r="4114" spans="1:7" ht="52.2">
      <c r="A4114" s="30">
        <v>29</v>
      </c>
      <c r="B4114" s="30" t="s">
        <v>1220</v>
      </c>
      <c r="C4114" s="30" t="s">
        <v>967</v>
      </c>
      <c r="D4114" s="30" t="s">
        <v>292</v>
      </c>
      <c r="E4114" s="31" t="s">
        <v>302</v>
      </c>
      <c r="F4114" s="32">
        <v>0.01</v>
      </c>
      <c r="G4114" s="33">
        <f t="shared" si="64"/>
        <v>901506246.76999569</v>
      </c>
    </row>
    <row r="4115" spans="1:7">
      <c r="A4115" s="30">
        <v>45</v>
      </c>
      <c r="B4115" s="30" t="s">
        <v>1221</v>
      </c>
      <c r="C4115" s="30" t="s">
        <v>95</v>
      </c>
      <c r="D4115" s="30" t="s">
        <v>292</v>
      </c>
      <c r="E4115" s="31" t="s">
        <v>327</v>
      </c>
      <c r="F4115" s="32">
        <v>0.01</v>
      </c>
      <c r="G4115" s="33">
        <f t="shared" si="64"/>
        <v>901506246.76999569</v>
      </c>
    </row>
    <row r="4116" spans="1:7" ht="31.8">
      <c r="A4116" s="30">
        <v>39</v>
      </c>
      <c r="B4116" s="30" t="s">
        <v>1221</v>
      </c>
      <c r="C4116" s="30" t="s">
        <v>996</v>
      </c>
      <c r="D4116" s="30" t="s">
        <v>292</v>
      </c>
      <c r="E4116" s="31" t="s">
        <v>327</v>
      </c>
      <c r="F4116" s="32">
        <v>57800</v>
      </c>
      <c r="G4116" s="33">
        <f t="shared" si="64"/>
        <v>901506246.76999569</v>
      </c>
    </row>
    <row r="4117" spans="1:7" ht="31.8">
      <c r="A4117" s="30">
        <v>29</v>
      </c>
      <c r="B4117" s="30" t="s">
        <v>1222</v>
      </c>
      <c r="C4117" s="30" t="s">
        <v>967</v>
      </c>
      <c r="D4117" s="30" t="s">
        <v>292</v>
      </c>
      <c r="E4117" s="34" t="s">
        <v>304</v>
      </c>
      <c r="F4117" s="32">
        <v>3.45</v>
      </c>
      <c r="G4117" s="33">
        <f t="shared" si="64"/>
        <v>901506246.76999569</v>
      </c>
    </row>
    <row r="4118" spans="1:7" ht="28.8">
      <c r="A4118" s="30">
        <v>28</v>
      </c>
      <c r="B4118" s="30" t="s">
        <v>1223</v>
      </c>
      <c r="C4118" s="30" t="s">
        <v>964</v>
      </c>
      <c r="D4118" s="30" t="s">
        <v>292</v>
      </c>
      <c r="E4118" s="34" t="s">
        <v>327</v>
      </c>
      <c r="F4118" s="30">
        <v>0.02</v>
      </c>
      <c r="G4118" s="33">
        <f t="shared" si="64"/>
        <v>901506246.76999569</v>
      </c>
    </row>
    <row r="4119" spans="1:7" ht="31.8">
      <c r="A4119" s="30">
        <v>27</v>
      </c>
      <c r="B4119" s="30" t="s">
        <v>1224</v>
      </c>
      <c r="C4119" s="30" t="s">
        <v>962</v>
      </c>
      <c r="D4119" s="30" t="s">
        <v>348</v>
      </c>
      <c r="E4119" s="34" t="s">
        <v>293</v>
      </c>
      <c r="F4119" s="32">
        <v>326524.79999999999</v>
      </c>
      <c r="G4119" s="33">
        <f t="shared" si="64"/>
        <v>901506246.76999569</v>
      </c>
    </row>
    <row r="4120" spans="1:7" ht="31.8">
      <c r="A4120" s="30">
        <v>28</v>
      </c>
      <c r="B4120" s="30" t="s">
        <v>1225</v>
      </c>
      <c r="C4120" s="30" t="s">
        <v>964</v>
      </c>
      <c r="D4120" s="30" t="s">
        <v>292</v>
      </c>
      <c r="E4120" s="34" t="s">
        <v>304</v>
      </c>
      <c r="F4120" s="32">
        <v>244188.31</v>
      </c>
      <c r="G4120" s="33">
        <f t="shared" si="64"/>
        <v>901506246.76999569</v>
      </c>
    </row>
    <row r="4121" spans="1:7" ht="31.8">
      <c r="A4121" s="30">
        <v>28</v>
      </c>
      <c r="B4121" s="30" t="s">
        <v>1225</v>
      </c>
      <c r="C4121" s="30" t="s">
        <v>964</v>
      </c>
      <c r="D4121" s="30" t="s">
        <v>292</v>
      </c>
      <c r="E4121" s="34" t="s">
        <v>304</v>
      </c>
      <c r="F4121" s="32">
        <v>265471.57</v>
      </c>
      <c r="G4121" s="33">
        <f t="shared" si="64"/>
        <v>901506246.76999569</v>
      </c>
    </row>
    <row r="4122" spans="1:7" ht="62.4">
      <c r="A4122" s="30">
        <v>28</v>
      </c>
      <c r="B4122" s="30" t="s">
        <v>1226</v>
      </c>
      <c r="C4122" s="30" t="s">
        <v>964</v>
      </c>
      <c r="D4122" s="30" t="s">
        <v>292</v>
      </c>
      <c r="E4122" s="31" t="s">
        <v>304</v>
      </c>
      <c r="F4122" s="32">
        <v>94295.55</v>
      </c>
      <c r="G4122" s="33">
        <f t="shared" si="64"/>
        <v>901506246.76999569</v>
      </c>
    </row>
    <row r="4123" spans="1:7" ht="62.4">
      <c r="A4123" s="30">
        <v>28</v>
      </c>
      <c r="B4123" s="30" t="s">
        <v>1226</v>
      </c>
      <c r="C4123" s="30" t="s">
        <v>964</v>
      </c>
      <c r="D4123" s="30" t="s">
        <v>292</v>
      </c>
      <c r="E4123" s="31" t="s">
        <v>304</v>
      </c>
      <c r="F4123" s="32">
        <v>108335.47</v>
      </c>
      <c r="G4123" s="33">
        <f t="shared" si="64"/>
        <v>901506246.76999569</v>
      </c>
    </row>
    <row r="4124" spans="1:7" ht="31.8">
      <c r="A4124" s="30">
        <v>27</v>
      </c>
      <c r="B4124" s="30" t="s">
        <v>1227</v>
      </c>
      <c r="C4124" s="30" t="s">
        <v>962</v>
      </c>
      <c r="D4124" s="30" t="s">
        <v>292</v>
      </c>
      <c r="E4124" s="31" t="s">
        <v>293</v>
      </c>
      <c r="F4124" s="32">
        <v>27720</v>
      </c>
      <c r="G4124" s="33">
        <f t="shared" si="64"/>
        <v>901506246.76999569</v>
      </c>
    </row>
    <row r="4125" spans="1:7" ht="42">
      <c r="A4125" s="30">
        <v>26</v>
      </c>
      <c r="B4125" s="30" t="s">
        <v>738</v>
      </c>
      <c r="C4125" s="30" t="s">
        <v>961</v>
      </c>
      <c r="D4125" s="30" t="s">
        <v>292</v>
      </c>
      <c r="E4125" s="31" t="s">
        <v>327</v>
      </c>
      <c r="F4125" s="32">
        <v>28738.34</v>
      </c>
      <c r="G4125" s="33">
        <f t="shared" si="64"/>
        <v>901506246.76999569</v>
      </c>
    </row>
    <row r="4126" spans="1:7" ht="42">
      <c r="A4126" s="30">
        <v>26</v>
      </c>
      <c r="B4126" s="30" t="s">
        <v>738</v>
      </c>
      <c r="C4126" s="30" t="s">
        <v>961</v>
      </c>
      <c r="D4126" s="30" t="s">
        <v>292</v>
      </c>
      <c r="E4126" s="31" t="s">
        <v>327</v>
      </c>
      <c r="F4126" s="32">
        <v>52690.32</v>
      </c>
      <c r="G4126" s="33">
        <f t="shared" si="64"/>
        <v>901506246.76999569</v>
      </c>
    </row>
    <row r="4127" spans="1:7" ht="42">
      <c r="A4127" s="30">
        <v>46</v>
      </c>
      <c r="B4127" s="30" t="s">
        <v>738</v>
      </c>
      <c r="C4127" s="30" t="s">
        <v>963</v>
      </c>
      <c r="D4127" s="30" t="s">
        <v>292</v>
      </c>
      <c r="E4127" s="31" t="s">
        <v>327</v>
      </c>
      <c r="F4127" s="32">
        <v>203400</v>
      </c>
      <c r="G4127" s="33">
        <f t="shared" si="64"/>
        <v>901506246.76999569</v>
      </c>
    </row>
    <row r="4128" spans="1:7" ht="42">
      <c r="A4128" s="30">
        <v>26</v>
      </c>
      <c r="B4128" s="30" t="s">
        <v>738</v>
      </c>
      <c r="C4128" s="30" t="s">
        <v>961</v>
      </c>
      <c r="D4128" s="30" t="s">
        <v>292</v>
      </c>
      <c r="E4128" s="31" t="s">
        <v>327</v>
      </c>
      <c r="F4128" s="32">
        <v>452367.75</v>
      </c>
      <c r="G4128" s="33">
        <f t="shared" si="64"/>
        <v>901506246.76999569</v>
      </c>
    </row>
    <row r="4129" spans="1:7" ht="42">
      <c r="A4129" s="30">
        <v>26</v>
      </c>
      <c r="B4129" s="30" t="s">
        <v>738</v>
      </c>
      <c r="C4129" s="30" t="s">
        <v>961</v>
      </c>
      <c r="D4129" s="30" t="s">
        <v>292</v>
      </c>
      <c r="E4129" s="31" t="s">
        <v>327</v>
      </c>
      <c r="F4129" s="32">
        <v>71280.929999999993</v>
      </c>
      <c r="G4129" s="33">
        <f t="shared" si="64"/>
        <v>901506246.76999569</v>
      </c>
    </row>
    <row r="4130" spans="1:7" ht="42">
      <c r="A4130" s="30">
        <v>26</v>
      </c>
      <c r="B4130" s="30" t="s">
        <v>738</v>
      </c>
      <c r="C4130" s="30" t="s">
        <v>961</v>
      </c>
      <c r="D4130" s="30" t="s">
        <v>292</v>
      </c>
      <c r="E4130" s="31" t="s">
        <v>293</v>
      </c>
      <c r="F4130" s="32">
        <v>650009.14</v>
      </c>
      <c r="G4130" s="33">
        <f t="shared" si="64"/>
        <v>901506246.76999569</v>
      </c>
    </row>
    <row r="4131" spans="1:7" ht="42">
      <c r="A4131" s="30">
        <v>26</v>
      </c>
      <c r="B4131" s="30" t="s">
        <v>738</v>
      </c>
      <c r="C4131" s="30" t="s">
        <v>961</v>
      </c>
      <c r="D4131" s="30" t="s">
        <v>292</v>
      </c>
      <c r="E4131" s="31" t="s">
        <v>327</v>
      </c>
      <c r="F4131" s="32">
        <v>240538.68</v>
      </c>
      <c r="G4131" s="33">
        <f t="shared" si="64"/>
        <v>901506246.76999569</v>
      </c>
    </row>
    <row r="4132" spans="1:7" ht="42">
      <c r="A4132" s="30">
        <v>27</v>
      </c>
      <c r="B4132" s="30" t="s">
        <v>738</v>
      </c>
      <c r="C4132" s="30" t="s">
        <v>962</v>
      </c>
      <c r="D4132" s="30" t="s">
        <v>292</v>
      </c>
      <c r="E4132" s="31" t="s">
        <v>327</v>
      </c>
      <c r="F4132" s="30">
        <v>892105.29</v>
      </c>
      <c r="G4132" s="33">
        <f t="shared" si="64"/>
        <v>901506246.76999569</v>
      </c>
    </row>
    <row r="4133" spans="1:7" ht="52.2">
      <c r="A4133" s="30">
        <v>26</v>
      </c>
      <c r="B4133" s="30" t="s">
        <v>741</v>
      </c>
      <c r="C4133" s="30" t="s">
        <v>961</v>
      </c>
      <c r="D4133" s="30" t="s">
        <v>292</v>
      </c>
      <c r="E4133" s="31" t="s">
        <v>327</v>
      </c>
      <c r="F4133" s="32">
        <v>252048.65</v>
      </c>
      <c r="G4133" s="33">
        <f t="shared" si="64"/>
        <v>901506246.76999569</v>
      </c>
    </row>
    <row r="4134" spans="1:7" ht="21.6">
      <c r="A4134" s="30">
        <v>26</v>
      </c>
      <c r="B4134" s="30" t="s">
        <v>1228</v>
      </c>
      <c r="C4134" s="30" t="s">
        <v>961</v>
      </c>
      <c r="D4134" s="30" t="s">
        <v>292</v>
      </c>
      <c r="E4134" s="31" t="s">
        <v>327</v>
      </c>
      <c r="F4134" s="32">
        <v>200493.35</v>
      </c>
      <c r="G4134" s="33">
        <f t="shared" si="64"/>
        <v>901506246.76999569</v>
      </c>
    </row>
    <row r="4135" spans="1:7" ht="21.6">
      <c r="A4135" s="30">
        <v>26</v>
      </c>
      <c r="B4135" s="30" t="s">
        <v>1228</v>
      </c>
      <c r="C4135" s="30" t="s">
        <v>961</v>
      </c>
      <c r="D4135" s="30" t="s">
        <v>292</v>
      </c>
      <c r="E4135" s="31" t="s">
        <v>327</v>
      </c>
      <c r="F4135" s="32">
        <v>76088.13</v>
      </c>
      <c r="G4135" s="33">
        <f t="shared" si="64"/>
        <v>901506246.76999569</v>
      </c>
    </row>
    <row r="4136" spans="1:7" ht="21.6">
      <c r="A4136" s="30">
        <v>26</v>
      </c>
      <c r="B4136" s="30" t="s">
        <v>1228</v>
      </c>
      <c r="C4136" s="30" t="s">
        <v>961</v>
      </c>
      <c r="D4136" s="30" t="s">
        <v>292</v>
      </c>
      <c r="E4136" s="31" t="s">
        <v>327</v>
      </c>
      <c r="F4136" s="32">
        <v>90461.119999999995</v>
      </c>
      <c r="G4136" s="33">
        <f t="shared" si="64"/>
        <v>901506246.76999569</v>
      </c>
    </row>
    <row r="4137" spans="1:7" ht="31.8">
      <c r="A4137" s="30">
        <v>29</v>
      </c>
      <c r="B4137" s="30" t="s">
        <v>1229</v>
      </c>
      <c r="C4137" s="30" t="s">
        <v>967</v>
      </c>
      <c r="D4137" s="30" t="s">
        <v>292</v>
      </c>
      <c r="E4137" s="31" t="s">
        <v>327</v>
      </c>
      <c r="F4137" s="30">
        <v>0</v>
      </c>
      <c r="G4137" s="33">
        <f t="shared" si="64"/>
        <v>901506246.76999569</v>
      </c>
    </row>
    <row r="4138" spans="1:7" ht="42">
      <c r="A4138" s="30">
        <v>29</v>
      </c>
      <c r="B4138" s="30" t="s">
        <v>1230</v>
      </c>
      <c r="C4138" s="30" t="s">
        <v>967</v>
      </c>
      <c r="D4138" s="30" t="s">
        <v>292</v>
      </c>
      <c r="E4138" s="31" t="s">
        <v>327</v>
      </c>
      <c r="F4138" s="32">
        <v>43.26</v>
      </c>
      <c r="G4138" s="33">
        <f t="shared" si="64"/>
        <v>901506246.76999569</v>
      </c>
    </row>
    <row r="4139" spans="1:7" ht="21.6">
      <c r="A4139" s="30">
        <v>26</v>
      </c>
      <c r="B4139" s="30" t="s">
        <v>1231</v>
      </c>
      <c r="C4139" s="30" t="s">
        <v>961</v>
      </c>
      <c r="D4139" s="30" t="s">
        <v>292</v>
      </c>
      <c r="E4139" s="31" t="s">
        <v>327</v>
      </c>
      <c r="F4139" s="32">
        <v>0.02</v>
      </c>
      <c r="G4139" s="33">
        <f t="shared" si="64"/>
        <v>901506246.76999569</v>
      </c>
    </row>
    <row r="4140" spans="1:7" ht="21.6">
      <c r="A4140" s="30">
        <v>26</v>
      </c>
      <c r="B4140" s="30" t="s">
        <v>1231</v>
      </c>
      <c r="C4140" s="30" t="s">
        <v>961</v>
      </c>
      <c r="D4140" s="30" t="s">
        <v>292</v>
      </c>
      <c r="E4140" s="31" t="s">
        <v>327</v>
      </c>
      <c r="F4140" s="32">
        <v>792</v>
      </c>
      <c r="G4140" s="33">
        <f t="shared" si="64"/>
        <v>901506246.76999569</v>
      </c>
    </row>
    <row r="4141" spans="1:7" ht="21.6">
      <c r="A4141" s="30">
        <v>26</v>
      </c>
      <c r="B4141" s="30" t="s">
        <v>1231</v>
      </c>
      <c r="C4141" s="30" t="s">
        <v>961</v>
      </c>
      <c r="D4141" s="30" t="s">
        <v>292</v>
      </c>
      <c r="E4141" s="31" t="s">
        <v>327</v>
      </c>
      <c r="F4141" s="32">
        <v>100553.05</v>
      </c>
      <c r="G4141" s="33">
        <f t="shared" si="64"/>
        <v>901506246.76999569</v>
      </c>
    </row>
    <row r="4142" spans="1:7" ht="21.6">
      <c r="A4142" s="30">
        <v>26</v>
      </c>
      <c r="B4142" s="30" t="s">
        <v>1232</v>
      </c>
      <c r="C4142" s="30" t="s">
        <v>961</v>
      </c>
      <c r="D4142" s="30" t="s">
        <v>292</v>
      </c>
      <c r="E4142" s="31" t="s">
        <v>302</v>
      </c>
      <c r="F4142" s="32">
        <v>8201.64</v>
      </c>
      <c r="G4142" s="33">
        <f t="shared" si="64"/>
        <v>901506246.76999569</v>
      </c>
    </row>
    <row r="4143" spans="1:7" ht="21.6">
      <c r="A4143" s="30">
        <v>26</v>
      </c>
      <c r="B4143" s="30" t="s">
        <v>1232</v>
      </c>
      <c r="C4143" s="30" t="s">
        <v>961</v>
      </c>
      <c r="D4143" s="30" t="s">
        <v>292</v>
      </c>
      <c r="E4143" s="31" t="s">
        <v>302</v>
      </c>
      <c r="F4143" s="32">
        <v>34182.5</v>
      </c>
      <c r="G4143" s="33">
        <f t="shared" si="64"/>
        <v>901506246.76999569</v>
      </c>
    </row>
    <row r="4144" spans="1:7" ht="31.8">
      <c r="A4144" s="30">
        <v>26</v>
      </c>
      <c r="B4144" s="30" t="s">
        <v>1233</v>
      </c>
      <c r="C4144" s="30" t="s">
        <v>961</v>
      </c>
      <c r="D4144" s="30" t="s">
        <v>292</v>
      </c>
      <c r="E4144" s="31" t="s">
        <v>299</v>
      </c>
      <c r="F4144" s="32">
        <v>112445.85</v>
      </c>
      <c r="G4144" s="33">
        <f t="shared" si="64"/>
        <v>901506246.76999569</v>
      </c>
    </row>
    <row r="4145" spans="1:7" ht="21.6">
      <c r="A4145" s="30">
        <v>54</v>
      </c>
      <c r="B4145" s="30" t="s">
        <v>1234</v>
      </c>
      <c r="C4145" s="30" t="s">
        <v>1235</v>
      </c>
      <c r="D4145" s="30" t="s">
        <v>292</v>
      </c>
      <c r="E4145" s="31" t="s">
        <v>293</v>
      </c>
      <c r="F4145" s="32">
        <v>63026.25</v>
      </c>
      <c r="G4145" s="33">
        <f t="shared" si="64"/>
        <v>901506246.76999569</v>
      </c>
    </row>
    <row r="4146" spans="1:7" ht="42">
      <c r="A4146" s="30">
        <v>29</v>
      </c>
      <c r="B4146" s="30" t="s">
        <v>1236</v>
      </c>
      <c r="C4146" s="30" t="s">
        <v>967</v>
      </c>
      <c r="D4146" s="30" t="s">
        <v>292</v>
      </c>
      <c r="E4146" s="31" t="s">
        <v>299</v>
      </c>
      <c r="F4146" s="32">
        <v>37.119999999999997</v>
      </c>
      <c r="G4146" s="33">
        <f t="shared" si="64"/>
        <v>901506246.76999569</v>
      </c>
    </row>
    <row r="4147" spans="1:7" ht="42">
      <c r="A4147" s="30">
        <v>29</v>
      </c>
      <c r="B4147" s="30" t="s">
        <v>1236</v>
      </c>
      <c r="C4147" s="30" t="s">
        <v>967</v>
      </c>
      <c r="D4147" s="30" t="s">
        <v>292</v>
      </c>
      <c r="E4147" s="31" t="s">
        <v>299</v>
      </c>
      <c r="F4147" s="32">
        <v>14090.5</v>
      </c>
      <c r="G4147" s="33">
        <f t="shared" si="64"/>
        <v>901506246.76999569</v>
      </c>
    </row>
    <row r="4148" spans="1:7" ht="42">
      <c r="A4148" s="30">
        <v>29</v>
      </c>
      <c r="B4148" s="30" t="s">
        <v>1236</v>
      </c>
      <c r="C4148" s="30" t="s">
        <v>967</v>
      </c>
      <c r="D4148" s="30" t="s">
        <v>292</v>
      </c>
      <c r="E4148" s="31" t="s">
        <v>304</v>
      </c>
      <c r="F4148" s="32">
        <v>39791.47</v>
      </c>
      <c r="G4148" s="33">
        <f t="shared" si="64"/>
        <v>901506246.76999569</v>
      </c>
    </row>
    <row r="4149" spans="1:7" ht="21.6">
      <c r="A4149" s="30">
        <v>26</v>
      </c>
      <c r="B4149" s="30" t="s">
        <v>1237</v>
      </c>
      <c r="C4149" s="30" t="s">
        <v>961</v>
      </c>
      <c r="D4149" s="30" t="s">
        <v>292</v>
      </c>
      <c r="E4149" s="31" t="s">
        <v>327</v>
      </c>
      <c r="F4149" s="32">
        <v>123901.25</v>
      </c>
      <c r="G4149" s="33">
        <f t="shared" si="64"/>
        <v>901506246.76999569</v>
      </c>
    </row>
    <row r="4150" spans="1:7" ht="21.6">
      <c r="A4150" s="30">
        <v>26</v>
      </c>
      <c r="B4150" s="30" t="s">
        <v>1237</v>
      </c>
      <c r="C4150" s="30" t="s">
        <v>961</v>
      </c>
      <c r="D4150" s="30" t="s">
        <v>292</v>
      </c>
      <c r="E4150" s="31" t="s">
        <v>327</v>
      </c>
      <c r="F4150" s="32">
        <v>250748.4</v>
      </c>
      <c r="G4150" s="33">
        <f t="shared" si="64"/>
        <v>901506246.76999569</v>
      </c>
    </row>
    <row r="4151" spans="1:7" ht="21.6">
      <c r="A4151" s="30">
        <v>1000031</v>
      </c>
      <c r="B4151" s="30" t="s">
        <v>1238</v>
      </c>
      <c r="C4151" s="30" t="s">
        <v>971</v>
      </c>
      <c r="D4151" s="30" t="s">
        <v>292</v>
      </c>
      <c r="E4151" s="31" t="s">
        <v>293</v>
      </c>
      <c r="F4151" s="32">
        <v>17027.41</v>
      </c>
      <c r="G4151" s="33">
        <f t="shared" si="64"/>
        <v>901506246.76999569</v>
      </c>
    </row>
    <row r="4152" spans="1:7" ht="21.6">
      <c r="A4152" s="30">
        <v>1000031</v>
      </c>
      <c r="B4152" s="30" t="s">
        <v>1238</v>
      </c>
      <c r="C4152" s="30" t="s">
        <v>971</v>
      </c>
      <c r="D4152" s="30" t="s">
        <v>292</v>
      </c>
      <c r="E4152" s="31" t="s">
        <v>293</v>
      </c>
      <c r="F4152" s="32">
        <v>24573.9</v>
      </c>
      <c r="G4152" s="33">
        <f t="shared" si="64"/>
        <v>901506246.76999569</v>
      </c>
    </row>
    <row r="4153" spans="1:7" ht="31.8">
      <c r="A4153" s="30">
        <v>26</v>
      </c>
      <c r="B4153" s="30" t="s">
        <v>1239</v>
      </c>
      <c r="C4153" s="30" t="s">
        <v>961</v>
      </c>
      <c r="D4153" s="30" t="s">
        <v>292</v>
      </c>
      <c r="E4153" s="31" t="s">
        <v>302</v>
      </c>
      <c r="F4153" s="32">
        <v>68785.600000000006</v>
      </c>
      <c r="G4153" s="33">
        <f t="shared" si="64"/>
        <v>901506246.76999569</v>
      </c>
    </row>
    <row r="4154" spans="1:7" ht="31.8">
      <c r="A4154" s="30">
        <v>26</v>
      </c>
      <c r="B4154" s="30" t="s">
        <v>1239</v>
      </c>
      <c r="C4154" s="30" t="s">
        <v>961</v>
      </c>
      <c r="D4154" s="30" t="s">
        <v>292</v>
      </c>
      <c r="E4154" s="31" t="s">
        <v>302</v>
      </c>
      <c r="F4154" s="32">
        <v>118650</v>
      </c>
      <c r="G4154" s="33">
        <f t="shared" si="64"/>
        <v>901506246.76999569</v>
      </c>
    </row>
    <row r="4155" spans="1:7" ht="31.8">
      <c r="A4155" s="30">
        <v>29</v>
      </c>
      <c r="B4155" s="30" t="s">
        <v>746</v>
      </c>
      <c r="C4155" s="30" t="s">
        <v>967</v>
      </c>
      <c r="D4155" s="30" t="s">
        <v>292</v>
      </c>
      <c r="E4155" s="31" t="s">
        <v>302</v>
      </c>
      <c r="F4155" s="32">
        <v>0</v>
      </c>
      <c r="G4155" s="33">
        <f t="shared" si="64"/>
        <v>901506246.76999569</v>
      </c>
    </row>
    <row r="4156" spans="1:7" ht="31.8">
      <c r="A4156" s="30">
        <v>27</v>
      </c>
      <c r="B4156" s="30" t="s">
        <v>746</v>
      </c>
      <c r="C4156" s="30" t="s">
        <v>962</v>
      </c>
      <c r="D4156" s="30" t="s">
        <v>292</v>
      </c>
      <c r="E4156" s="31" t="s">
        <v>302</v>
      </c>
      <c r="F4156" s="32">
        <v>2236.9499999999998</v>
      </c>
      <c r="G4156" s="33">
        <f t="shared" si="64"/>
        <v>901506246.76999569</v>
      </c>
    </row>
    <row r="4157" spans="1:7" ht="28.8">
      <c r="A4157" s="30">
        <v>26</v>
      </c>
      <c r="B4157" s="30" t="s">
        <v>746</v>
      </c>
      <c r="C4157" s="30" t="s">
        <v>961</v>
      </c>
      <c r="D4157" s="30" t="s">
        <v>292</v>
      </c>
      <c r="E4157" s="34" t="s">
        <v>302</v>
      </c>
      <c r="F4157" s="30">
        <v>27628.5</v>
      </c>
      <c r="G4157" s="33">
        <f t="shared" si="64"/>
        <v>901506246.76999569</v>
      </c>
    </row>
    <row r="4158" spans="1:7" ht="21.6">
      <c r="A4158" s="30">
        <v>26</v>
      </c>
      <c r="B4158" s="30" t="s">
        <v>1240</v>
      </c>
      <c r="C4158" s="30" t="s">
        <v>961</v>
      </c>
      <c r="D4158" s="30" t="s">
        <v>292</v>
      </c>
      <c r="E4158" s="31" t="s">
        <v>299</v>
      </c>
      <c r="F4158" s="32">
        <v>75827.210000000006</v>
      </c>
      <c r="G4158" s="33">
        <f t="shared" si="64"/>
        <v>901506246.76999569</v>
      </c>
    </row>
    <row r="4159" spans="1:7" ht="31.8">
      <c r="A4159" s="30">
        <v>27</v>
      </c>
      <c r="B4159" s="30" t="s">
        <v>748</v>
      </c>
      <c r="C4159" s="30" t="s">
        <v>962</v>
      </c>
      <c r="D4159" s="30" t="s">
        <v>292</v>
      </c>
      <c r="E4159" s="31" t="s">
        <v>293</v>
      </c>
      <c r="F4159" s="32">
        <v>36630.449999999997</v>
      </c>
      <c r="G4159" s="33">
        <f t="shared" si="64"/>
        <v>901506246.76999569</v>
      </c>
    </row>
    <row r="4160" spans="1:7" ht="31.8">
      <c r="A4160" s="30">
        <v>27</v>
      </c>
      <c r="B4160" s="30" t="s">
        <v>748</v>
      </c>
      <c r="C4160" s="30" t="s">
        <v>962</v>
      </c>
      <c r="D4160" s="30" t="s">
        <v>292</v>
      </c>
      <c r="E4160" s="31" t="s">
        <v>293</v>
      </c>
      <c r="F4160" s="32">
        <v>37290.9</v>
      </c>
      <c r="G4160" s="33">
        <f t="shared" si="64"/>
        <v>901506246.76999569</v>
      </c>
    </row>
    <row r="4161" spans="1:7" ht="31.8">
      <c r="A4161" s="30">
        <v>27</v>
      </c>
      <c r="B4161" s="30" t="s">
        <v>748</v>
      </c>
      <c r="C4161" s="30" t="s">
        <v>962</v>
      </c>
      <c r="D4161" s="30" t="s">
        <v>292</v>
      </c>
      <c r="E4161" s="31" t="s">
        <v>293</v>
      </c>
      <c r="F4161" s="32">
        <v>36047.86</v>
      </c>
      <c r="G4161" s="33">
        <f t="shared" si="64"/>
        <v>901506246.76999569</v>
      </c>
    </row>
    <row r="4162" spans="1:7" ht="31.8">
      <c r="A4162" s="30">
        <v>27</v>
      </c>
      <c r="B4162" s="30" t="s">
        <v>748</v>
      </c>
      <c r="C4162" s="30" t="s">
        <v>962</v>
      </c>
      <c r="D4162" s="30" t="s">
        <v>292</v>
      </c>
      <c r="E4162" s="31" t="s">
        <v>293</v>
      </c>
      <c r="F4162" s="32">
        <v>31016.62</v>
      </c>
      <c r="G4162" s="33">
        <f t="shared" si="64"/>
        <v>901506246.76999569</v>
      </c>
    </row>
    <row r="4163" spans="1:7" ht="31.8">
      <c r="A4163" s="30">
        <v>32</v>
      </c>
      <c r="B4163" s="30" t="s">
        <v>748</v>
      </c>
      <c r="C4163" s="30" t="s">
        <v>991</v>
      </c>
      <c r="D4163" s="30" t="s">
        <v>292</v>
      </c>
      <c r="E4163" s="31" t="s">
        <v>293</v>
      </c>
      <c r="F4163" s="32">
        <v>20783.18</v>
      </c>
      <c r="G4163" s="33">
        <f t="shared" ref="G4163:G4226" si="65">SUM($F$2:$F$100000)</f>
        <v>901506246.76999569</v>
      </c>
    </row>
    <row r="4164" spans="1:7" ht="31.8">
      <c r="A4164" s="30">
        <v>32</v>
      </c>
      <c r="B4164" s="30" t="s">
        <v>748</v>
      </c>
      <c r="C4164" s="30" t="s">
        <v>991</v>
      </c>
      <c r="D4164" s="30" t="s">
        <v>292</v>
      </c>
      <c r="E4164" s="31" t="s">
        <v>293</v>
      </c>
      <c r="F4164" s="32">
        <v>30121.52</v>
      </c>
      <c r="G4164" s="33">
        <f t="shared" si="65"/>
        <v>901506246.76999569</v>
      </c>
    </row>
    <row r="4165" spans="1:7" ht="31.8">
      <c r="A4165" s="30">
        <v>32</v>
      </c>
      <c r="B4165" s="30" t="s">
        <v>748</v>
      </c>
      <c r="C4165" s="30" t="s">
        <v>991</v>
      </c>
      <c r="D4165" s="30" t="s">
        <v>292</v>
      </c>
      <c r="E4165" s="31" t="s">
        <v>293</v>
      </c>
      <c r="F4165" s="32">
        <v>12741.19</v>
      </c>
      <c r="G4165" s="33">
        <f t="shared" si="65"/>
        <v>901506246.76999569</v>
      </c>
    </row>
    <row r="4166" spans="1:7" ht="31.8">
      <c r="A4166" s="30">
        <v>32</v>
      </c>
      <c r="B4166" s="30" t="s">
        <v>748</v>
      </c>
      <c r="C4166" s="30" t="s">
        <v>991</v>
      </c>
      <c r="D4166" s="30" t="s">
        <v>292</v>
      </c>
      <c r="E4166" s="31" t="s">
        <v>293</v>
      </c>
      <c r="F4166" s="32">
        <v>12525.71</v>
      </c>
      <c r="G4166" s="33">
        <f t="shared" si="65"/>
        <v>901506246.76999569</v>
      </c>
    </row>
    <row r="4167" spans="1:7" ht="31.8">
      <c r="A4167" s="30">
        <v>27</v>
      </c>
      <c r="B4167" s="30" t="s">
        <v>748</v>
      </c>
      <c r="C4167" s="30" t="s">
        <v>962</v>
      </c>
      <c r="D4167" s="30" t="s">
        <v>292</v>
      </c>
      <c r="E4167" s="31" t="s">
        <v>293</v>
      </c>
      <c r="F4167" s="32">
        <v>35849.050000000003</v>
      </c>
      <c r="G4167" s="33">
        <f t="shared" si="65"/>
        <v>901506246.76999569</v>
      </c>
    </row>
    <row r="4168" spans="1:7" ht="31.8">
      <c r="A4168" s="30">
        <v>27</v>
      </c>
      <c r="B4168" s="30" t="s">
        <v>748</v>
      </c>
      <c r="C4168" s="30" t="s">
        <v>962</v>
      </c>
      <c r="D4168" s="30" t="s">
        <v>292</v>
      </c>
      <c r="E4168" s="31" t="s">
        <v>293</v>
      </c>
      <c r="F4168" s="32">
        <v>34670.68</v>
      </c>
      <c r="G4168" s="33">
        <f t="shared" si="65"/>
        <v>901506246.76999569</v>
      </c>
    </row>
    <row r="4169" spans="1:7" ht="31.8">
      <c r="A4169" s="30">
        <v>27</v>
      </c>
      <c r="B4169" s="30" t="s">
        <v>748</v>
      </c>
      <c r="C4169" s="30" t="s">
        <v>962</v>
      </c>
      <c r="D4169" s="30" t="s">
        <v>292</v>
      </c>
      <c r="E4169" s="31" t="s">
        <v>293</v>
      </c>
      <c r="F4169" s="32">
        <v>26413.47</v>
      </c>
      <c r="G4169" s="33">
        <f t="shared" si="65"/>
        <v>901506246.76999569</v>
      </c>
    </row>
    <row r="4170" spans="1:7" ht="31.8">
      <c r="A4170" s="30">
        <v>28</v>
      </c>
      <c r="B4170" s="30" t="s">
        <v>1241</v>
      </c>
      <c r="C4170" s="30" t="s">
        <v>964</v>
      </c>
      <c r="D4170" s="30" t="s">
        <v>292</v>
      </c>
      <c r="E4170" s="31" t="s">
        <v>304</v>
      </c>
      <c r="F4170" s="32">
        <v>19486.86</v>
      </c>
      <c r="G4170" s="33">
        <f t="shared" si="65"/>
        <v>901506246.76999569</v>
      </c>
    </row>
    <row r="4171" spans="1:7" ht="62.4">
      <c r="A4171" s="30">
        <v>26</v>
      </c>
      <c r="B4171" s="30" t="s">
        <v>1242</v>
      </c>
      <c r="C4171" s="30" t="s">
        <v>961</v>
      </c>
      <c r="D4171" s="30" t="s">
        <v>292</v>
      </c>
      <c r="E4171" s="31" t="s">
        <v>299</v>
      </c>
      <c r="F4171" s="32">
        <v>16579.47</v>
      </c>
      <c r="G4171" s="33">
        <f t="shared" si="65"/>
        <v>901506246.76999569</v>
      </c>
    </row>
    <row r="4172" spans="1:7" ht="21.6">
      <c r="A4172" s="30">
        <v>26</v>
      </c>
      <c r="B4172" s="30" t="s">
        <v>1243</v>
      </c>
      <c r="C4172" s="30" t="s">
        <v>961</v>
      </c>
      <c r="D4172" s="30" t="s">
        <v>292</v>
      </c>
      <c r="E4172" s="31" t="s">
        <v>327</v>
      </c>
      <c r="F4172" s="32">
        <v>0.19</v>
      </c>
      <c r="G4172" s="33">
        <f t="shared" si="65"/>
        <v>901506246.76999569</v>
      </c>
    </row>
    <row r="4173" spans="1:7" ht="42">
      <c r="A4173" s="30">
        <v>26</v>
      </c>
      <c r="B4173" s="30" t="s">
        <v>1244</v>
      </c>
      <c r="C4173" s="30" t="s">
        <v>961</v>
      </c>
      <c r="D4173" s="30" t="s">
        <v>292</v>
      </c>
      <c r="E4173" s="31" t="s">
        <v>304</v>
      </c>
      <c r="F4173" s="32">
        <v>36070.15</v>
      </c>
      <c r="G4173" s="33">
        <f t="shared" si="65"/>
        <v>901506246.76999569</v>
      </c>
    </row>
    <row r="4174" spans="1:7" ht="42">
      <c r="A4174" s="30">
        <v>26</v>
      </c>
      <c r="B4174" s="30" t="s">
        <v>1245</v>
      </c>
      <c r="C4174" s="30" t="s">
        <v>961</v>
      </c>
      <c r="D4174" s="30" t="s">
        <v>292</v>
      </c>
      <c r="E4174" s="31" t="s">
        <v>327</v>
      </c>
      <c r="F4174" s="30">
        <v>1695</v>
      </c>
      <c r="G4174" s="33">
        <f t="shared" si="65"/>
        <v>901506246.76999569</v>
      </c>
    </row>
    <row r="4175" spans="1:7" ht="42">
      <c r="A4175" s="30">
        <v>26</v>
      </c>
      <c r="B4175" s="30" t="s">
        <v>1245</v>
      </c>
      <c r="C4175" s="30" t="s">
        <v>961</v>
      </c>
      <c r="D4175" s="30" t="s">
        <v>292</v>
      </c>
      <c r="E4175" s="31" t="s">
        <v>299</v>
      </c>
      <c r="F4175" s="32">
        <v>66917.05</v>
      </c>
      <c r="G4175" s="33">
        <f t="shared" si="65"/>
        <v>901506246.76999569</v>
      </c>
    </row>
    <row r="4176" spans="1:7" ht="42">
      <c r="A4176" s="30">
        <v>26</v>
      </c>
      <c r="B4176" s="30" t="s">
        <v>1245</v>
      </c>
      <c r="C4176" s="30" t="s">
        <v>961</v>
      </c>
      <c r="D4176" s="30" t="s">
        <v>292</v>
      </c>
      <c r="E4176" s="31" t="s">
        <v>299</v>
      </c>
      <c r="F4176" s="32">
        <v>416438.58</v>
      </c>
      <c r="G4176" s="33">
        <f t="shared" si="65"/>
        <v>901506246.76999569</v>
      </c>
    </row>
    <row r="4177" spans="1:7" ht="42">
      <c r="A4177" s="30">
        <v>26</v>
      </c>
      <c r="B4177" s="30" t="s">
        <v>1245</v>
      </c>
      <c r="C4177" s="30" t="s">
        <v>961</v>
      </c>
      <c r="D4177" s="30" t="s">
        <v>292</v>
      </c>
      <c r="E4177" s="31" t="s">
        <v>299</v>
      </c>
      <c r="F4177" s="32">
        <v>269394.08</v>
      </c>
      <c r="G4177" s="33">
        <f t="shared" si="65"/>
        <v>901506246.76999569</v>
      </c>
    </row>
    <row r="4178" spans="1:7" ht="31.8">
      <c r="A4178" s="30">
        <v>27</v>
      </c>
      <c r="B4178" s="30" t="s">
        <v>1246</v>
      </c>
      <c r="C4178" s="30" t="s">
        <v>962</v>
      </c>
      <c r="D4178" s="30" t="s">
        <v>292</v>
      </c>
      <c r="E4178" s="31" t="s">
        <v>304</v>
      </c>
      <c r="F4178" s="32">
        <v>108579.48</v>
      </c>
      <c r="G4178" s="33">
        <f t="shared" si="65"/>
        <v>901506246.76999569</v>
      </c>
    </row>
    <row r="4179" spans="1:7" ht="31.8">
      <c r="A4179" s="30">
        <v>29</v>
      </c>
      <c r="B4179" s="30" t="s">
        <v>1247</v>
      </c>
      <c r="C4179" s="30" t="s">
        <v>967</v>
      </c>
      <c r="D4179" s="30" t="s">
        <v>292</v>
      </c>
      <c r="E4179" s="31" t="s">
        <v>299</v>
      </c>
      <c r="F4179" s="32">
        <v>38812.94</v>
      </c>
      <c r="G4179" s="33">
        <f t="shared" si="65"/>
        <v>901506246.76999569</v>
      </c>
    </row>
    <row r="4180" spans="1:7" ht="31.8">
      <c r="A4180" s="30">
        <v>29</v>
      </c>
      <c r="B4180" s="30" t="s">
        <v>1247</v>
      </c>
      <c r="C4180" s="30" t="s">
        <v>967</v>
      </c>
      <c r="D4180" s="30" t="s">
        <v>292</v>
      </c>
      <c r="E4180" s="31" t="s">
        <v>299</v>
      </c>
      <c r="F4180" s="32">
        <v>1783.22</v>
      </c>
      <c r="G4180" s="33">
        <f t="shared" si="65"/>
        <v>901506246.76999569</v>
      </c>
    </row>
    <row r="4181" spans="1:7" ht="31.8">
      <c r="A4181" s="30">
        <v>29</v>
      </c>
      <c r="B4181" s="30" t="s">
        <v>1247</v>
      </c>
      <c r="C4181" s="30" t="s">
        <v>967</v>
      </c>
      <c r="D4181" s="30" t="s">
        <v>292</v>
      </c>
      <c r="E4181" s="31" t="s">
        <v>293</v>
      </c>
      <c r="F4181" s="32">
        <v>2043.99</v>
      </c>
      <c r="G4181" s="33">
        <f t="shared" si="65"/>
        <v>901506246.76999569</v>
      </c>
    </row>
    <row r="4182" spans="1:7" ht="31.8">
      <c r="A4182" s="30">
        <v>29</v>
      </c>
      <c r="B4182" s="30" t="s">
        <v>1247</v>
      </c>
      <c r="C4182" s="30" t="s">
        <v>967</v>
      </c>
      <c r="D4182" s="30" t="s">
        <v>292</v>
      </c>
      <c r="E4182" s="34" t="s">
        <v>293</v>
      </c>
      <c r="F4182" s="32">
        <v>29654.13</v>
      </c>
      <c r="G4182" s="33">
        <f t="shared" si="65"/>
        <v>901506246.76999569</v>
      </c>
    </row>
    <row r="4183" spans="1:7" ht="31.8">
      <c r="A4183" s="30">
        <v>29</v>
      </c>
      <c r="B4183" s="30" t="s">
        <v>1248</v>
      </c>
      <c r="C4183" s="30" t="s">
        <v>967</v>
      </c>
      <c r="D4183" s="30" t="s">
        <v>292</v>
      </c>
      <c r="E4183" s="31" t="s">
        <v>293</v>
      </c>
      <c r="F4183" s="32">
        <v>2500</v>
      </c>
      <c r="G4183" s="33">
        <f t="shared" si="65"/>
        <v>901506246.76999569</v>
      </c>
    </row>
    <row r="4184" spans="1:7" ht="21.6">
      <c r="A4184" s="30">
        <v>26</v>
      </c>
      <c r="B4184" s="30" t="s">
        <v>1249</v>
      </c>
      <c r="C4184" s="30" t="s">
        <v>961</v>
      </c>
      <c r="D4184" s="30" t="s">
        <v>292</v>
      </c>
      <c r="E4184" s="31" t="s">
        <v>304</v>
      </c>
      <c r="F4184" s="32">
        <v>51481.25</v>
      </c>
      <c r="G4184" s="33">
        <f t="shared" si="65"/>
        <v>901506246.76999569</v>
      </c>
    </row>
    <row r="4185" spans="1:7" ht="21.6">
      <c r="A4185" s="30">
        <v>26</v>
      </c>
      <c r="B4185" s="30" t="s">
        <v>1249</v>
      </c>
      <c r="C4185" s="30" t="s">
        <v>961</v>
      </c>
      <c r="D4185" s="30" t="s">
        <v>292</v>
      </c>
      <c r="E4185" s="31" t="s">
        <v>299</v>
      </c>
      <c r="F4185" s="32">
        <v>9803.9</v>
      </c>
      <c r="G4185" s="33">
        <f t="shared" si="65"/>
        <v>901506246.76999569</v>
      </c>
    </row>
    <row r="4186" spans="1:7" ht="21.6">
      <c r="A4186" s="30">
        <v>26</v>
      </c>
      <c r="B4186" s="30" t="s">
        <v>1249</v>
      </c>
      <c r="C4186" s="30" t="s">
        <v>961</v>
      </c>
      <c r="D4186" s="30" t="s">
        <v>292</v>
      </c>
      <c r="E4186" s="31" t="s">
        <v>299</v>
      </c>
      <c r="F4186" s="32">
        <v>374376.25</v>
      </c>
      <c r="G4186" s="33">
        <f t="shared" si="65"/>
        <v>901506246.76999569</v>
      </c>
    </row>
    <row r="4187" spans="1:7" ht="21.6">
      <c r="A4187" s="30">
        <v>26</v>
      </c>
      <c r="B4187" s="30" t="s">
        <v>1249</v>
      </c>
      <c r="C4187" s="30" t="s">
        <v>961</v>
      </c>
      <c r="D4187" s="30" t="s">
        <v>292</v>
      </c>
      <c r="E4187" s="31" t="s">
        <v>299</v>
      </c>
      <c r="F4187" s="32">
        <v>25486.59</v>
      </c>
      <c r="G4187" s="33">
        <f t="shared" si="65"/>
        <v>901506246.76999569</v>
      </c>
    </row>
    <row r="4188" spans="1:7" ht="31.8">
      <c r="A4188" s="30">
        <v>28</v>
      </c>
      <c r="B4188" s="30" t="s">
        <v>1250</v>
      </c>
      <c r="C4188" s="30" t="s">
        <v>964</v>
      </c>
      <c r="D4188" s="30" t="s">
        <v>292</v>
      </c>
      <c r="E4188" s="31" t="s">
        <v>302</v>
      </c>
      <c r="F4188" s="32">
        <v>133410.23999999999</v>
      </c>
      <c r="G4188" s="33">
        <f t="shared" si="65"/>
        <v>901506246.76999569</v>
      </c>
    </row>
    <row r="4189" spans="1:7" ht="31.8">
      <c r="A4189" s="30">
        <v>28</v>
      </c>
      <c r="B4189" s="30" t="s">
        <v>1250</v>
      </c>
      <c r="C4189" s="30" t="s">
        <v>964</v>
      </c>
      <c r="D4189" s="30" t="s">
        <v>292</v>
      </c>
      <c r="E4189" s="31" t="s">
        <v>302</v>
      </c>
      <c r="F4189" s="32">
        <v>124241.76</v>
      </c>
      <c r="G4189" s="33">
        <f t="shared" si="65"/>
        <v>901506246.76999569</v>
      </c>
    </row>
    <row r="4190" spans="1:7" ht="21.6">
      <c r="A4190" s="30">
        <v>26</v>
      </c>
      <c r="B4190" s="30" t="s">
        <v>1251</v>
      </c>
      <c r="C4190" s="30" t="s">
        <v>961</v>
      </c>
      <c r="D4190" s="30" t="s">
        <v>292</v>
      </c>
      <c r="E4190" s="31" t="s">
        <v>299</v>
      </c>
      <c r="F4190" s="32">
        <v>122280.21</v>
      </c>
      <c r="G4190" s="33">
        <f t="shared" si="65"/>
        <v>901506246.76999569</v>
      </c>
    </row>
    <row r="4191" spans="1:7" ht="21.6">
      <c r="A4191" s="30">
        <v>26</v>
      </c>
      <c r="B4191" s="30" t="s">
        <v>1251</v>
      </c>
      <c r="C4191" s="30" t="s">
        <v>961</v>
      </c>
      <c r="D4191" s="30" t="s">
        <v>292</v>
      </c>
      <c r="E4191" s="31" t="s">
        <v>299</v>
      </c>
      <c r="F4191" s="32">
        <v>48151.44</v>
      </c>
      <c r="G4191" s="33">
        <f t="shared" si="65"/>
        <v>901506246.76999569</v>
      </c>
    </row>
    <row r="4192" spans="1:7" ht="31.8">
      <c r="A4192" s="30">
        <v>29</v>
      </c>
      <c r="B4192" s="30" t="s">
        <v>1252</v>
      </c>
      <c r="C4192" s="30" t="s">
        <v>967</v>
      </c>
      <c r="D4192" s="30" t="s">
        <v>292</v>
      </c>
      <c r="E4192" s="31" t="s">
        <v>327</v>
      </c>
      <c r="F4192" s="32">
        <v>47495</v>
      </c>
      <c r="G4192" s="33">
        <f t="shared" si="65"/>
        <v>901506246.76999569</v>
      </c>
    </row>
    <row r="4193" spans="1:7" ht="21.6">
      <c r="A4193" s="30">
        <v>26</v>
      </c>
      <c r="B4193" s="30" t="s">
        <v>1253</v>
      </c>
      <c r="C4193" s="30" t="s">
        <v>961</v>
      </c>
      <c r="D4193" s="30" t="s">
        <v>292</v>
      </c>
      <c r="E4193" s="31" t="s">
        <v>293</v>
      </c>
      <c r="F4193" s="30">
        <v>60918.89</v>
      </c>
      <c r="G4193" s="33">
        <f t="shared" si="65"/>
        <v>901506246.76999569</v>
      </c>
    </row>
    <row r="4194" spans="1:7" ht="31.8">
      <c r="A4194" s="30">
        <v>26</v>
      </c>
      <c r="B4194" s="30" t="s">
        <v>1254</v>
      </c>
      <c r="C4194" s="30" t="s">
        <v>961</v>
      </c>
      <c r="D4194" s="30" t="s">
        <v>292</v>
      </c>
      <c r="E4194" s="31" t="s">
        <v>304</v>
      </c>
      <c r="F4194" s="32">
        <v>-0.01</v>
      </c>
      <c r="G4194" s="33">
        <f t="shared" si="65"/>
        <v>901506246.76999569</v>
      </c>
    </row>
    <row r="4195" spans="1:7" ht="21.6">
      <c r="A4195" s="30">
        <v>28</v>
      </c>
      <c r="B4195" s="30" t="s">
        <v>755</v>
      </c>
      <c r="C4195" s="30" t="s">
        <v>964</v>
      </c>
      <c r="D4195" s="30" t="s">
        <v>292</v>
      </c>
      <c r="E4195" s="31" t="s">
        <v>319</v>
      </c>
      <c r="F4195" s="32">
        <v>2</v>
      </c>
      <c r="G4195" s="33">
        <f t="shared" si="65"/>
        <v>901506246.76999569</v>
      </c>
    </row>
    <row r="4196" spans="1:7" ht="31.8">
      <c r="A4196" s="30">
        <v>29</v>
      </c>
      <c r="B4196" s="30" t="s">
        <v>1255</v>
      </c>
      <c r="C4196" s="30" t="s">
        <v>967</v>
      </c>
      <c r="D4196" s="30" t="s">
        <v>292</v>
      </c>
      <c r="E4196" s="31" t="s">
        <v>304</v>
      </c>
      <c r="F4196" s="32">
        <v>1360.96</v>
      </c>
      <c r="G4196" s="33">
        <f t="shared" si="65"/>
        <v>901506246.76999569</v>
      </c>
    </row>
    <row r="4197" spans="1:7" ht="31.8">
      <c r="A4197" s="30">
        <v>29</v>
      </c>
      <c r="B4197" s="30" t="s">
        <v>1255</v>
      </c>
      <c r="C4197" s="30" t="s">
        <v>967</v>
      </c>
      <c r="D4197" s="30" t="s">
        <v>292</v>
      </c>
      <c r="E4197" s="34" t="s">
        <v>304</v>
      </c>
      <c r="F4197" s="32">
        <v>174.65</v>
      </c>
      <c r="G4197" s="33">
        <f t="shared" si="65"/>
        <v>901506246.76999569</v>
      </c>
    </row>
    <row r="4198" spans="1:7" ht="42">
      <c r="A4198" s="30">
        <v>26</v>
      </c>
      <c r="B4198" s="30" t="s">
        <v>1256</v>
      </c>
      <c r="C4198" s="30" t="s">
        <v>961</v>
      </c>
      <c r="D4198" s="30" t="s">
        <v>292</v>
      </c>
      <c r="E4198" s="34" t="s">
        <v>327</v>
      </c>
      <c r="F4198" s="32">
        <v>1512670.1</v>
      </c>
      <c r="G4198" s="33">
        <f t="shared" si="65"/>
        <v>901506246.76999569</v>
      </c>
    </row>
    <row r="4199" spans="1:7" ht="21.6">
      <c r="A4199" s="30">
        <v>1000032</v>
      </c>
      <c r="B4199" s="30" t="s">
        <v>759</v>
      </c>
      <c r="C4199" s="30" t="s">
        <v>994</v>
      </c>
      <c r="D4199" s="30" t="s">
        <v>292</v>
      </c>
      <c r="E4199" s="31" t="s">
        <v>302</v>
      </c>
      <c r="F4199" s="32">
        <v>1162.71</v>
      </c>
      <c r="G4199" s="33">
        <f t="shared" si="65"/>
        <v>901506246.76999569</v>
      </c>
    </row>
    <row r="4200" spans="1:7" ht="31.8">
      <c r="A4200" s="30">
        <v>27</v>
      </c>
      <c r="B4200" s="30" t="s">
        <v>759</v>
      </c>
      <c r="C4200" s="30" t="s">
        <v>962</v>
      </c>
      <c r="D4200" s="30" t="s">
        <v>292</v>
      </c>
      <c r="E4200" s="31" t="s">
        <v>302</v>
      </c>
      <c r="F4200" s="32">
        <v>7884.02</v>
      </c>
      <c r="G4200" s="33">
        <f t="shared" si="65"/>
        <v>901506246.76999569</v>
      </c>
    </row>
    <row r="4201" spans="1:7" ht="21.6">
      <c r="A4201" s="30">
        <v>26</v>
      </c>
      <c r="B4201" s="30" t="s">
        <v>759</v>
      </c>
      <c r="C4201" s="30" t="s">
        <v>961</v>
      </c>
      <c r="D4201" s="30" t="s">
        <v>292</v>
      </c>
      <c r="E4201" s="31" t="s">
        <v>302</v>
      </c>
      <c r="F4201" s="32">
        <v>2002.27</v>
      </c>
      <c r="G4201" s="33">
        <f t="shared" si="65"/>
        <v>901506246.76999569</v>
      </c>
    </row>
    <row r="4202" spans="1:7" ht="31.8">
      <c r="A4202" s="30">
        <v>75</v>
      </c>
      <c r="B4202" s="30" t="s">
        <v>759</v>
      </c>
      <c r="C4202" s="30" t="s">
        <v>965</v>
      </c>
      <c r="D4202" s="30" t="s">
        <v>292</v>
      </c>
      <c r="E4202" s="31" t="s">
        <v>302</v>
      </c>
      <c r="F4202" s="32">
        <v>1437.27</v>
      </c>
      <c r="G4202" s="33">
        <f t="shared" si="65"/>
        <v>901506246.76999569</v>
      </c>
    </row>
    <row r="4203" spans="1:7" ht="31.8">
      <c r="A4203" s="30">
        <v>27</v>
      </c>
      <c r="B4203" s="30" t="s">
        <v>759</v>
      </c>
      <c r="C4203" s="30" t="s">
        <v>962</v>
      </c>
      <c r="D4203" s="30" t="s">
        <v>292</v>
      </c>
      <c r="E4203" s="31" t="s">
        <v>302</v>
      </c>
      <c r="F4203" s="32">
        <v>1296.52</v>
      </c>
      <c r="G4203" s="33">
        <f t="shared" si="65"/>
        <v>901506246.76999569</v>
      </c>
    </row>
    <row r="4204" spans="1:7" ht="21.6">
      <c r="A4204" s="30">
        <v>28</v>
      </c>
      <c r="B4204" s="30" t="s">
        <v>759</v>
      </c>
      <c r="C4204" s="30" t="s">
        <v>964</v>
      </c>
      <c r="D4204" s="30" t="s">
        <v>292</v>
      </c>
      <c r="E4204" s="31" t="s">
        <v>302</v>
      </c>
      <c r="F4204" s="32">
        <v>4039.18</v>
      </c>
      <c r="G4204" s="33">
        <f t="shared" si="65"/>
        <v>901506246.76999569</v>
      </c>
    </row>
    <row r="4205" spans="1:7" ht="31.8">
      <c r="A4205" s="30">
        <v>38</v>
      </c>
      <c r="B4205" s="30" t="s">
        <v>759</v>
      </c>
      <c r="C4205" s="30" t="s">
        <v>40</v>
      </c>
      <c r="D4205" s="30" t="s">
        <v>292</v>
      </c>
      <c r="E4205" s="31" t="s">
        <v>302</v>
      </c>
      <c r="F4205" s="32">
        <v>10308.76</v>
      </c>
      <c r="G4205" s="33">
        <f t="shared" si="65"/>
        <v>901506246.76999569</v>
      </c>
    </row>
    <row r="4206" spans="1:7" ht="31.8">
      <c r="A4206" s="30">
        <v>38</v>
      </c>
      <c r="B4206" s="30" t="s">
        <v>759</v>
      </c>
      <c r="C4206" s="30" t="s">
        <v>40</v>
      </c>
      <c r="D4206" s="30" t="s">
        <v>292</v>
      </c>
      <c r="E4206" s="31" t="s">
        <v>302</v>
      </c>
      <c r="F4206" s="32">
        <v>38003.1</v>
      </c>
      <c r="G4206" s="33">
        <f t="shared" si="65"/>
        <v>901506246.76999569</v>
      </c>
    </row>
    <row r="4207" spans="1:7" ht="31.8">
      <c r="A4207" s="30">
        <v>40</v>
      </c>
      <c r="B4207" s="30" t="s">
        <v>759</v>
      </c>
      <c r="C4207" s="30" t="s">
        <v>989</v>
      </c>
      <c r="D4207" s="30" t="s">
        <v>292</v>
      </c>
      <c r="E4207" s="31" t="s">
        <v>302</v>
      </c>
      <c r="F4207" s="32">
        <v>1100.05</v>
      </c>
      <c r="G4207" s="33">
        <f t="shared" si="65"/>
        <v>901506246.76999569</v>
      </c>
    </row>
    <row r="4208" spans="1:7" ht="31.8">
      <c r="A4208" s="30">
        <v>75</v>
      </c>
      <c r="B4208" s="30" t="s">
        <v>759</v>
      </c>
      <c r="C4208" s="30" t="s">
        <v>965</v>
      </c>
      <c r="D4208" s="30" t="s">
        <v>292</v>
      </c>
      <c r="E4208" s="31" t="s">
        <v>302</v>
      </c>
      <c r="F4208" s="32">
        <v>8722.7000000000007</v>
      </c>
      <c r="G4208" s="33">
        <f t="shared" si="65"/>
        <v>901506246.76999569</v>
      </c>
    </row>
    <row r="4209" spans="1:7" ht="21.6">
      <c r="A4209" s="30">
        <v>28</v>
      </c>
      <c r="B4209" s="30" t="s">
        <v>759</v>
      </c>
      <c r="C4209" s="30" t="s">
        <v>964</v>
      </c>
      <c r="D4209" s="30" t="s">
        <v>292</v>
      </c>
      <c r="E4209" s="31" t="s">
        <v>302</v>
      </c>
      <c r="F4209" s="32">
        <v>5401.4</v>
      </c>
      <c r="G4209" s="33">
        <f t="shared" si="65"/>
        <v>901506246.76999569</v>
      </c>
    </row>
    <row r="4210" spans="1:7" ht="31.8">
      <c r="A4210" s="30">
        <v>39</v>
      </c>
      <c r="B4210" s="30" t="s">
        <v>759</v>
      </c>
      <c r="C4210" s="30" t="s">
        <v>996</v>
      </c>
      <c r="D4210" s="30" t="s">
        <v>292</v>
      </c>
      <c r="E4210" s="31" t="s">
        <v>302</v>
      </c>
      <c r="F4210" s="32">
        <v>1412.49</v>
      </c>
      <c r="G4210" s="33">
        <f t="shared" si="65"/>
        <v>901506246.76999569</v>
      </c>
    </row>
    <row r="4211" spans="1:7" ht="31.8">
      <c r="A4211" s="30">
        <v>39</v>
      </c>
      <c r="B4211" s="30" t="s">
        <v>759</v>
      </c>
      <c r="C4211" s="30" t="s">
        <v>996</v>
      </c>
      <c r="D4211" s="30" t="s">
        <v>292</v>
      </c>
      <c r="E4211" s="31" t="s">
        <v>302</v>
      </c>
      <c r="F4211" s="32">
        <v>10749.68</v>
      </c>
      <c r="G4211" s="33">
        <f t="shared" si="65"/>
        <v>901506246.76999569</v>
      </c>
    </row>
    <row r="4212" spans="1:7" ht="31.8">
      <c r="A4212" s="30">
        <v>75</v>
      </c>
      <c r="B4212" s="30" t="s">
        <v>759</v>
      </c>
      <c r="C4212" s="30" t="s">
        <v>965</v>
      </c>
      <c r="D4212" s="30" t="s">
        <v>292</v>
      </c>
      <c r="E4212" s="31" t="s">
        <v>302</v>
      </c>
      <c r="F4212" s="32">
        <v>3122.36</v>
      </c>
      <c r="G4212" s="33">
        <f t="shared" si="65"/>
        <v>901506246.76999569</v>
      </c>
    </row>
    <row r="4213" spans="1:7" ht="31.8">
      <c r="A4213" s="30">
        <v>27</v>
      </c>
      <c r="B4213" s="30" t="s">
        <v>759</v>
      </c>
      <c r="C4213" s="30" t="s">
        <v>962</v>
      </c>
      <c r="D4213" s="30" t="s">
        <v>292</v>
      </c>
      <c r="E4213" s="31" t="s">
        <v>302</v>
      </c>
      <c r="F4213" s="32">
        <v>11299.77</v>
      </c>
      <c r="G4213" s="33">
        <f t="shared" si="65"/>
        <v>901506246.76999569</v>
      </c>
    </row>
    <row r="4214" spans="1:7" ht="21.6">
      <c r="A4214" s="30">
        <v>28</v>
      </c>
      <c r="B4214" s="30" t="s">
        <v>1257</v>
      </c>
      <c r="C4214" s="30" t="s">
        <v>964</v>
      </c>
      <c r="D4214" s="30" t="s">
        <v>292</v>
      </c>
      <c r="E4214" s="31" t="s">
        <v>304</v>
      </c>
      <c r="F4214" s="32">
        <v>78564.09</v>
      </c>
      <c r="G4214" s="33">
        <f t="shared" si="65"/>
        <v>901506246.76999569</v>
      </c>
    </row>
    <row r="4215" spans="1:7" ht="31.8">
      <c r="A4215" s="30">
        <v>26</v>
      </c>
      <c r="B4215" s="30" t="s">
        <v>1258</v>
      </c>
      <c r="C4215" s="30" t="s">
        <v>961</v>
      </c>
      <c r="D4215" s="30" t="s">
        <v>292</v>
      </c>
      <c r="E4215" s="31" t="s">
        <v>319</v>
      </c>
      <c r="F4215" s="32">
        <v>75179.520000000004</v>
      </c>
      <c r="G4215" s="33">
        <f t="shared" si="65"/>
        <v>901506246.76999569</v>
      </c>
    </row>
    <row r="4216" spans="1:7" ht="31.8">
      <c r="A4216" s="30">
        <v>26</v>
      </c>
      <c r="B4216" s="30" t="s">
        <v>1258</v>
      </c>
      <c r="C4216" s="30" t="s">
        <v>961</v>
      </c>
      <c r="D4216" s="30" t="s">
        <v>292</v>
      </c>
      <c r="E4216" s="31" t="s">
        <v>319</v>
      </c>
      <c r="F4216" s="32">
        <v>377832.26</v>
      </c>
      <c r="G4216" s="33">
        <f t="shared" si="65"/>
        <v>901506246.76999569</v>
      </c>
    </row>
    <row r="4217" spans="1:7" ht="21.6">
      <c r="A4217" s="30">
        <v>26</v>
      </c>
      <c r="B4217" s="30" t="s">
        <v>1259</v>
      </c>
      <c r="C4217" s="30" t="s">
        <v>961</v>
      </c>
      <c r="D4217" s="30" t="s">
        <v>292</v>
      </c>
      <c r="E4217" s="31" t="s">
        <v>299</v>
      </c>
      <c r="F4217" s="32">
        <v>22868.45</v>
      </c>
      <c r="G4217" s="33">
        <f t="shared" si="65"/>
        <v>901506246.76999569</v>
      </c>
    </row>
    <row r="4218" spans="1:7" ht="31.8">
      <c r="A4218" s="30">
        <v>28</v>
      </c>
      <c r="B4218" s="30" t="s">
        <v>1260</v>
      </c>
      <c r="C4218" s="30" t="s">
        <v>964</v>
      </c>
      <c r="D4218" s="30" t="s">
        <v>292</v>
      </c>
      <c r="E4218" s="31" t="s">
        <v>327</v>
      </c>
      <c r="F4218" s="32">
        <v>113866.68</v>
      </c>
      <c r="G4218" s="33">
        <f t="shared" si="65"/>
        <v>901506246.76999569</v>
      </c>
    </row>
    <row r="4219" spans="1:7" ht="21.6">
      <c r="A4219" s="30">
        <v>26</v>
      </c>
      <c r="B4219" s="30" t="s">
        <v>1261</v>
      </c>
      <c r="C4219" s="30" t="s">
        <v>961</v>
      </c>
      <c r="D4219" s="30" t="s">
        <v>292</v>
      </c>
      <c r="E4219" s="31" t="s">
        <v>327</v>
      </c>
      <c r="F4219" s="32">
        <v>0.06</v>
      </c>
      <c r="G4219" s="33">
        <f t="shared" si="65"/>
        <v>901506246.76999569</v>
      </c>
    </row>
    <row r="4220" spans="1:7" ht="31.8">
      <c r="A4220" s="30">
        <v>29</v>
      </c>
      <c r="B4220" s="30" t="s">
        <v>1262</v>
      </c>
      <c r="C4220" s="30" t="s">
        <v>967</v>
      </c>
      <c r="D4220" s="30" t="s">
        <v>292</v>
      </c>
      <c r="E4220" s="31" t="s">
        <v>304</v>
      </c>
      <c r="F4220" s="30">
        <v>4378.8500000000004</v>
      </c>
      <c r="G4220" s="33">
        <f t="shared" si="65"/>
        <v>901506246.76999569</v>
      </c>
    </row>
    <row r="4221" spans="1:7" ht="31.8">
      <c r="A4221" s="30">
        <v>75</v>
      </c>
      <c r="B4221" s="30" t="s">
        <v>760</v>
      </c>
      <c r="C4221" s="30" t="s">
        <v>965</v>
      </c>
      <c r="D4221" s="30" t="s">
        <v>292</v>
      </c>
      <c r="E4221" s="31" t="s">
        <v>302</v>
      </c>
      <c r="F4221" s="32">
        <v>7800</v>
      </c>
      <c r="G4221" s="33">
        <f t="shared" si="65"/>
        <v>901506246.76999569</v>
      </c>
    </row>
    <row r="4222" spans="1:7" ht="31.8">
      <c r="A4222" s="30">
        <v>28</v>
      </c>
      <c r="B4222" s="30" t="s">
        <v>760</v>
      </c>
      <c r="C4222" s="30" t="s">
        <v>964</v>
      </c>
      <c r="D4222" s="30" t="s">
        <v>292</v>
      </c>
      <c r="E4222" s="31" t="s">
        <v>302</v>
      </c>
      <c r="F4222" s="32">
        <v>5932.5</v>
      </c>
      <c r="G4222" s="33">
        <f t="shared" si="65"/>
        <v>901506246.76999569</v>
      </c>
    </row>
    <row r="4223" spans="1:7" ht="72.599999999999994">
      <c r="A4223" s="30">
        <v>27</v>
      </c>
      <c r="B4223" s="30" t="s">
        <v>1263</v>
      </c>
      <c r="C4223" s="30" t="s">
        <v>962</v>
      </c>
      <c r="D4223" s="30" t="s">
        <v>292</v>
      </c>
      <c r="E4223" s="31" t="s">
        <v>304</v>
      </c>
      <c r="F4223" s="32">
        <v>222226.62</v>
      </c>
      <c r="G4223" s="33">
        <f t="shared" si="65"/>
        <v>901506246.76999569</v>
      </c>
    </row>
    <row r="4224" spans="1:7" ht="21.6">
      <c r="A4224" s="30">
        <v>26</v>
      </c>
      <c r="B4224" s="30" t="s">
        <v>1264</v>
      </c>
      <c r="C4224" s="30" t="s">
        <v>961</v>
      </c>
      <c r="D4224" s="30" t="s">
        <v>292</v>
      </c>
      <c r="E4224" s="31" t="s">
        <v>299</v>
      </c>
      <c r="F4224" s="32">
        <v>10759.32</v>
      </c>
      <c r="G4224" s="33">
        <f t="shared" si="65"/>
        <v>901506246.76999569</v>
      </c>
    </row>
    <row r="4225" spans="1:7" ht="31.8">
      <c r="A4225" s="30">
        <v>41</v>
      </c>
      <c r="B4225" s="30" t="s">
        <v>1265</v>
      </c>
      <c r="C4225" s="30" t="s">
        <v>973</v>
      </c>
      <c r="D4225" s="30" t="s">
        <v>292</v>
      </c>
      <c r="E4225" s="31" t="s">
        <v>327</v>
      </c>
      <c r="F4225" s="32">
        <v>632.03</v>
      </c>
      <c r="G4225" s="33">
        <f t="shared" si="65"/>
        <v>901506246.76999569</v>
      </c>
    </row>
    <row r="4226" spans="1:7" ht="31.8">
      <c r="A4226" s="30">
        <v>29</v>
      </c>
      <c r="B4226" s="30" t="s">
        <v>768</v>
      </c>
      <c r="C4226" s="30" t="s">
        <v>967</v>
      </c>
      <c r="D4226" s="30" t="s">
        <v>292</v>
      </c>
      <c r="E4226" s="31" t="s">
        <v>327</v>
      </c>
      <c r="F4226" s="32">
        <v>43912.800000000003</v>
      </c>
      <c r="G4226" s="33">
        <f t="shared" si="65"/>
        <v>901506246.76999569</v>
      </c>
    </row>
    <row r="4227" spans="1:7" ht="28.8">
      <c r="A4227" s="30">
        <v>26</v>
      </c>
      <c r="B4227" s="30" t="s">
        <v>768</v>
      </c>
      <c r="C4227" s="30" t="s">
        <v>961</v>
      </c>
      <c r="D4227" s="30" t="s">
        <v>292</v>
      </c>
      <c r="E4227" s="34" t="s">
        <v>327</v>
      </c>
      <c r="F4227" s="32">
        <v>34533.730000000003</v>
      </c>
      <c r="G4227" s="33">
        <f t="shared" ref="G4227:G4290" si="66">SUM($F$2:$F$100000)</f>
        <v>901506246.76999569</v>
      </c>
    </row>
    <row r="4228" spans="1:7" ht="28.8">
      <c r="A4228" s="30">
        <v>26</v>
      </c>
      <c r="B4228" s="30" t="s">
        <v>768</v>
      </c>
      <c r="C4228" s="30" t="s">
        <v>961</v>
      </c>
      <c r="D4228" s="30" t="s">
        <v>292</v>
      </c>
      <c r="E4228" s="34" t="s">
        <v>327</v>
      </c>
      <c r="F4228" s="32">
        <v>79879.899999999994</v>
      </c>
      <c r="G4228" s="33">
        <f t="shared" si="66"/>
        <v>901506246.76999569</v>
      </c>
    </row>
    <row r="4229" spans="1:7" ht="21.6">
      <c r="A4229" s="30">
        <v>26</v>
      </c>
      <c r="B4229" s="30" t="s">
        <v>768</v>
      </c>
      <c r="C4229" s="30" t="s">
        <v>961</v>
      </c>
      <c r="D4229" s="30" t="s">
        <v>292</v>
      </c>
      <c r="E4229" s="31" t="s">
        <v>327</v>
      </c>
      <c r="F4229" s="32">
        <v>3648</v>
      </c>
      <c r="G4229" s="33">
        <f t="shared" si="66"/>
        <v>901506246.76999569</v>
      </c>
    </row>
    <row r="4230" spans="1:7" ht="31.8">
      <c r="A4230" s="30">
        <v>26</v>
      </c>
      <c r="B4230" s="30" t="s">
        <v>770</v>
      </c>
      <c r="C4230" s="30" t="s">
        <v>961</v>
      </c>
      <c r="D4230" s="30" t="s">
        <v>292</v>
      </c>
      <c r="E4230" s="34" t="s">
        <v>327</v>
      </c>
      <c r="F4230" s="32">
        <v>62019.5</v>
      </c>
      <c r="G4230" s="33">
        <f t="shared" si="66"/>
        <v>901506246.76999569</v>
      </c>
    </row>
    <row r="4231" spans="1:7" ht="31.8">
      <c r="A4231" s="30">
        <v>38</v>
      </c>
      <c r="B4231" s="30" t="s">
        <v>770</v>
      </c>
      <c r="C4231" s="30" t="s">
        <v>40</v>
      </c>
      <c r="D4231" s="30" t="s">
        <v>292</v>
      </c>
      <c r="E4231" s="31" t="s">
        <v>327</v>
      </c>
      <c r="F4231" s="32">
        <v>2329.6799999999998</v>
      </c>
      <c r="G4231" s="33">
        <f t="shared" si="66"/>
        <v>901506246.76999569</v>
      </c>
    </row>
    <row r="4232" spans="1:7" ht="31.8">
      <c r="A4232" s="30">
        <v>26</v>
      </c>
      <c r="B4232" s="30" t="s">
        <v>772</v>
      </c>
      <c r="C4232" s="30" t="s">
        <v>961</v>
      </c>
      <c r="D4232" s="30" t="s">
        <v>292</v>
      </c>
      <c r="E4232" s="34" t="s">
        <v>327</v>
      </c>
      <c r="F4232" s="32">
        <v>0</v>
      </c>
      <c r="G4232" s="33">
        <f t="shared" si="66"/>
        <v>901506246.76999569</v>
      </c>
    </row>
    <row r="4233" spans="1:7" ht="31.8">
      <c r="A4233" s="30">
        <v>29</v>
      </c>
      <c r="B4233" s="30" t="s">
        <v>774</v>
      </c>
      <c r="C4233" s="30" t="s">
        <v>967</v>
      </c>
      <c r="D4233" s="30" t="s">
        <v>292</v>
      </c>
      <c r="E4233" s="34" t="s">
        <v>327</v>
      </c>
      <c r="F4233" s="32">
        <v>0</v>
      </c>
      <c r="G4233" s="33">
        <f t="shared" si="66"/>
        <v>901506246.76999569</v>
      </c>
    </row>
    <row r="4234" spans="1:7" ht="31.8">
      <c r="A4234" s="30">
        <v>26</v>
      </c>
      <c r="B4234" s="30" t="s">
        <v>774</v>
      </c>
      <c r="C4234" s="30" t="s">
        <v>961</v>
      </c>
      <c r="D4234" s="30" t="s">
        <v>292</v>
      </c>
      <c r="E4234" s="31" t="s">
        <v>327</v>
      </c>
      <c r="F4234" s="32">
        <v>683.95</v>
      </c>
      <c r="G4234" s="33">
        <f t="shared" si="66"/>
        <v>901506246.76999569</v>
      </c>
    </row>
    <row r="4235" spans="1:7" ht="31.8">
      <c r="A4235" s="30">
        <v>26</v>
      </c>
      <c r="B4235" s="30" t="s">
        <v>774</v>
      </c>
      <c r="C4235" s="30" t="s">
        <v>961</v>
      </c>
      <c r="D4235" s="30" t="s">
        <v>292</v>
      </c>
      <c r="E4235" s="31" t="s">
        <v>327</v>
      </c>
      <c r="F4235" s="32">
        <v>3565.92</v>
      </c>
      <c r="G4235" s="33">
        <f t="shared" si="66"/>
        <v>901506246.76999569</v>
      </c>
    </row>
    <row r="4236" spans="1:7" ht="31.8">
      <c r="A4236" s="30">
        <v>29</v>
      </c>
      <c r="B4236" s="30" t="s">
        <v>774</v>
      </c>
      <c r="C4236" s="30" t="s">
        <v>967</v>
      </c>
      <c r="D4236" s="30" t="s">
        <v>292</v>
      </c>
      <c r="E4236" s="31" t="s">
        <v>327</v>
      </c>
      <c r="F4236" s="32">
        <v>59562.720000000001</v>
      </c>
      <c r="G4236" s="33">
        <f t="shared" si="66"/>
        <v>901506246.76999569</v>
      </c>
    </row>
    <row r="4237" spans="1:7" ht="42">
      <c r="A4237" s="30">
        <v>26</v>
      </c>
      <c r="B4237" s="30" t="s">
        <v>1266</v>
      </c>
      <c r="C4237" s="30" t="s">
        <v>961</v>
      </c>
      <c r="D4237" s="30" t="s">
        <v>292</v>
      </c>
      <c r="E4237" s="31" t="s">
        <v>299</v>
      </c>
      <c r="F4237" s="32">
        <v>168257.01</v>
      </c>
      <c r="G4237" s="33">
        <f t="shared" si="66"/>
        <v>901506246.76999569</v>
      </c>
    </row>
    <row r="4238" spans="1:7" ht="21.6">
      <c r="A4238" s="30">
        <v>26</v>
      </c>
      <c r="B4238" s="30" t="s">
        <v>1267</v>
      </c>
      <c r="C4238" s="30" t="s">
        <v>961</v>
      </c>
      <c r="D4238" s="30" t="s">
        <v>292</v>
      </c>
      <c r="E4238" s="31" t="s">
        <v>299</v>
      </c>
      <c r="F4238" s="32">
        <v>13778.9</v>
      </c>
      <c r="G4238" s="33">
        <f t="shared" si="66"/>
        <v>901506246.76999569</v>
      </c>
    </row>
    <row r="4239" spans="1:7" ht="21.6">
      <c r="A4239" s="30">
        <v>26</v>
      </c>
      <c r="B4239" s="30" t="s">
        <v>1267</v>
      </c>
      <c r="C4239" s="30" t="s">
        <v>961</v>
      </c>
      <c r="D4239" s="30" t="s">
        <v>292</v>
      </c>
      <c r="E4239" s="31" t="s">
        <v>299</v>
      </c>
      <c r="F4239" s="32">
        <v>88705.88</v>
      </c>
      <c r="G4239" s="33">
        <f t="shared" si="66"/>
        <v>901506246.76999569</v>
      </c>
    </row>
    <row r="4240" spans="1:7" ht="31.8">
      <c r="A4240" s="30">
        <v>42</v>
      </c>
      <c r="B4240" s="30" t="s">
        <v>1268</v>
      </c>
      <c r="C4240" s="30" t="s">
        <v>968</v>
      </c>
      <c r="D4240" s="30" t="s">
        <v>292</v>
      </c>
      <c r="E4240" s="31" t="s">
        <v>327</v>
      </c>
      <c r="F4240" s="32">
        <v>73052.399999999994</v>
      </c>
      <c r="G4240" s="33">
        <f t="shared" si="66"/>
        <v>901506246.76999569</v>
      </c>
    </row>
    <row r="4241" spans="1:7" ht="31.8">
      <c r="A4241" s="30">
        <v>29</v>
      </c>
      <c r="B4241" s="30" t="s">
        <v>1269</v>
      </c>
      <c r="C4241" s="30" t="s">
        <v>967</v>
      </c>
      <c r="D4241" s="30" t="s">
        <v>292</v>
      </c>
      <c r="E4241" s="31" t="s">
        <v>327</v>
      </c>
      <c r="F4241" s="32">
        <v>647.64</v>
      </c>
      <c r="G4241" s="33">
        <f t="shared" si="66"/>
        <v>901506246.76999569</v>
      </c>
    </row>
    <row r="4242" spans="1:7" ht="31.8">
      <c r="A4242" s="30">
        <v>29</v>
      </c>
      <c r="B4242" s="30" t="s">
        <v>1269</v>
      </c>
      <c r="C4242" s="30" t="s">
        <v>967</v>
      </c>
      <c r="D4242" s="30" t="s">
        <v>292</v>
      </c>
      <c r="E4242" s="31" t="s">
        <v>327</v>
      </c>
      <c r="F4242" s="32">
        <v>67804.98</v>
      </c>
      <c r="G4242" s="33">
        <f t="shared" si="66"/>
        <v>901506246.76999569</v>
      </c>
    </row>
    <row r="4243" spans="1:7" ht="31.8">
      <c r="A4243" s="30">
        <v>26</v>
      </c>
      <c r="B4243" s="30" t="s">
        <v>1269</v>
      </c>
      <c r="C4243" s="30" t="s">
        <v>961</v>
      </c>
      <c r="D4243" s="30" t="s">
        <v>292</v>
      </c>
      <c r="E4243" s="31" t="s">
        <v>327</v>
      </c>
      <c r="F4243" s="32">
        <v>212375.43</v>
      </c>
      <c r="G4243" s="33">
        <f t="shared" si="66"/>
        <v>901506246.76999569</v>
      </c>
    </row>
    <row r="4244" spans="1:7" ht="31.8">
      <c r="A4244" s="30">
        <v>26</v>
      </c>
      <c r="B4244" s="30" t="s">
        <v>1269</v>
      </c>
      <c r="C4244" s="30" t="s">
        <v>961</v>
      </c>
      <c r="D4244" s="30" t="s">
        <v>292</v>
      </c>
      <c r="E4244" s="31" t="s">
        <v>327</v>
      </c>
      <c r="F4244" s="32">
        <v>65596.5</v>
      </c>
      <c r="G4244" s="33">
        <f t="shared" si="66"/>
        <v>901506246.76999569</v>
      </c>
    </row>
    <row r="4245" spans="1:7" ht="31.8">
      <c r="A4245" s="30">
        <v>26</v>
      </c>
      <c r="B4245" s="30" t="s">
        <v>1269</v>
      </c>
      <c r="C4245" s="30" t="s">
        <v>961</v>
      </c>
      <c r="D4245" s="30" t="s">
        <v>292</v>
      </c>
      <c r="E4245" s="31" t="s">
        <v>327</v>
      </c>
      <c r="F4245" s="32">
        <v>-174675</v>
      </c>
      <c r="G4245" s="33">
        <f t="shared" si="66"/>
        <v>901506246.76999569</v>
      </c>
    </row>
    <row r="4246" spans="1:7" ht="31.8">
      <c r="A4246" s="30">
        <v>26</v>
      </c>
      <c r="B4246" s="30" t="s">
        <v>1269</v>
      </c>
      <c r="C4246" s="30" t="s">
        <v>961</v>
      </c>
      <c r="D4246" s="30" t="s">
        <v>292</v>
      </c>
      <c r="E4246" s="31" t="s">
        <v>327</v>
      </c>
      <c r="F4246" s="32">
        <v>284765.84000000003</v>
      </c>
      <c r="G4246" s="33">
        <f t="shared" si="66"/>
        <v>901506246.76999569</v>
      </c>
    </row>
    <row r="4247" spans="1:7" ht="31.8">
      <c r="A4247" s="30">
        <v>29</v>
      </c>
      <c r="B4247" s="30" t="s">
        <v>1269</v>
      </c>
      <c r="C4247" s="30" t="s">
        <v>967</v>
      </c>
      <c r="D4247" s="30" t="s">
        <v>292</v>
      </c>
      <c r="E4247" s="31" t="s">
        <v>327</v>
      </c>
      <c r="F4247" s="32">
        <v>173452.28</v>
      </c>
      <c r="G4247" s="33">
        <f t="shared" si="66"/>
        <v>901506246.76999569</v>
      </c>
    </row>
    <row r="4248" spans="1:7" ht="31.8">
      <c r="A4248" s="30">
        <v>27</v>
      </c>
      <c r="B4248" s="30" t="s">
        <v>777</v>
      </c>
      <c r="C4248" s="30" t="s">
        <v>962</v>
      </c>
      <c r="D4248" s="30" t="s">
        <v>292</v>
      </c>
      <c r="E4248" s="31" t="s">
        <v>302</v>
      </c>
      <c r="F4248" s="32">
        <v>9831</v>
      </c>
      <c r="G4248" s="33">
        <f t="shared" si="66"/>
        <v>901506246.76999569</v>
      </c>
    </row>
    <row r="4249" spans="1:7" ht="31.8">
      <c r="A4249" s="30">
        <v>75</v>
      </c>
      <c r="B4249" s="30" t="s">
        <v>777</v>
      </c>
      <c r="C4249" s="30" t="s">
        <v>965</v>
      </c>
      <c r="D4249" s="30" t="s">
        <v>292</v>
      </c>
      <c r="E4249" s="31" t="s">
        <v>302</v>
      </c>
      <c r="F4249" s="32">
        <v>2344.75</v>
      </c>
      <c r="G4249" s="33">
        <f t="shared" si="66"/>
        <v>901506246.76999569</v>
      </c>
    </row>
    <row r="4250" spans="1:7" ht="31.8">
      <c r="A4250" s="30">
        <v>76</v>
      </c>
      <c r="B4250" s="30" t="s">
        <v>777</v>
      </c>
      <c r="C4250" s="30" t="s">
        <v>993</v>
      </c>
      <c r="D4250" s="30" t="s">
        <v>292</v>
      </c>
      <c r="E4250" s="31" t="s">
        <v>302</v>
      </c>
      <c r="F4250" s="32">
        <v>5983.35</v>
      </c>
      <c r="G4250" s="33">
        <f t="shared" si="66"/>
        <v>901506246.76999569</v>
      </c>
    </row>
    <row r="4251" spans="1:7" ht="31.8">
      <c r="A4251" s="30">
        <v>75</v>
      </c>
      <c r="B4251" s="30" t="s">
        <v>777</v>
      </c>
      <c r="C4251" s="30" t="s">
        <v>965</v>
      </c>
      <c r="D4251" s="30" t="s">
        <v>292</v>
      </c>
      <c r="E4251" s="31" t="s">
        <v>302</v>
      </c>
      <c r="F4251" s="32">
        <v>2599</v>
      </c>
      <c r="G4251" s="33">
        <f t="shared" si="66"/>
        <v>901506246.76999569</v>
      </c>
    </row>
    <row r="4252" spans="1:7" ht="31.8">
      <c r="A4252" s="30">
        <v>38</v>
      </c>
      <c r="B4252" s="30" t="s">
        <v>777</v>
      </c>
      <c r="C4252" s="30" t="s">
        <v>40</v>
      </c>
      <c r="D4252" s="30" t="s">
        <v>292</v>
      </c>
      <c r="E4252" s="31" t="s">
        <v>302</v>
      </c>
      <c r="F4252" s="32">
        <v>508.5</v>
      </c>
      <c r="G4252" s="33">
        <f t="shared" si="66"/>
        <v>901506246.76999569</v>
      </c>
    </row>
    <row r="4253" spans="1:7" ht="31.8">
      <c r="A4253" s="30">
        <v>27</v>
      </c>
      <c r="B4253" s="30" t="s">
        <v>777</v>
      </c>
      <c r="C4253" s="30" t="s">
        <v>962</v>
      </c>
      <c r="D4253" s="30" t="s">
        <v>292</v>
      </c>
      <c r="E4253" s="31" t="s">
        <v>302</v>
      </c>
      <c r="F4253" s="32">
        <v>1271.25</v>
      </c>
      <c r="G4253" s="33">
        <f t="shared" si="66"/>
        <v>901506246.76999569</v>
      </c>
    </row>
    <row r="4254" spans="1:7" ht="21.6">
      <c r="A4254" s="30">
        <v>1000032</v>
      </c>
      <c r="B4254" s="30" t="s">
        <v>777</v>
      </c>
      <c r="C4254" s="30" t="s">
        <v>994</v>
      </c>
      <c r="D4254" s="30" t="s">
        <v>292</v>
      </c>
      <c r="E4254" s="31" t="s">
        <v>302</v>
      </c>
      <c r="F4254" s="32">
        <v>228</v>
      </c>
      <c r="G4254" s="33">
        <f t="shared" si="66"/>
        <v>901506246.76999569</v>
      </c>
    </row>
    <row r="4255" spans="1:7" ht="21.6">
      <c r="A4255" s="30">
        <v>1000032</v>
      </c>
      <c r="B4255" s="30" t="s">
        <v>777</v>
      </c>
      <c r="C4255" s="30" t="s">
        <v>994</v>
      </c>
      <c r="D4255" s="30" t="s">
        <v>292</v>
      </c>
      <c r="E4255" s="31" t="s">
        <v>302</v>
      </c>
      <c r="F4255" s="32">
        <v>7616.2</v>
      </c>
      <c r="G4255" s="33">
        <f t="shared" si="66"/>
        <v>901506246.76999569</v>
      </c>
    </row>
    <row r="4256" spans="1:7" ht="21.6">
      <c r="A4256" s="30">
        <v>35</v>
      </c>
      <c r="B4256" s="30" t="s">
        <v>777</v>
      </c>
      <c r="C4256" s="30" t="s">
        <v>997</v>
      </c>
      <c r="D4256" s="30" t="s">
        <v>292</v>
      </c>
      <c r="E4256" s="31" t="s">
        <v>302</v>
      </c>
      <c r="F4256" s="32">
        <v>1383.12</v>
      </c>
      <c r="G4256" s="33">
        <f t="shared" si="66"/>
        <v>901506246.76999569</v>
      </c>
    </row>
    <row r="4257" spans="1:7" ht="31.8">
      <c r="A4257" s="30">
        <v>75</v>
      </c>
      <c r="B4257" s="30" t="s">
        <v>777</v>
      </c>
      <c r="C4257" s="30" t="s">
        <v>965</v>
      </c>
      <c r="D4257" s="30" t="s">
        <v>292</v>
      </c>
      <c r="E4257" s="31" t="s">
        <v>302</v>
      </c>
      <c r="F4257" s="32">
        <v>21193.15</v>
      </c>
      <c r="G4257" s="33">
        <f t="shared" si="66"/>
        <v>901506246.76999569</v>
      </c>
    </row>
    <row r="4258" spans="1:7" ht="31.8">
      <c r="A4258" s="30">
        <v>39</v>
      </c>
      <c r="B4258" s="30" t="s">
        <v>777</v>
      </c>
      <c r="C4258" s="30" t="s">
        <v>996</v>
      </c>
      <c r="D4258" s="30" t="s">
        <v>292</v>
      </c>
      <c r="E4258" s="31" t="s">
        <v>302</v>
      </c>
      <c r="F4258" s="32">
        <v>4499.2</v>
      </c>
      <c r="G4258" s="33">
        <f t="shared" si="66"/>
        <v>901506246.76999569</v>
      </c>
    </row>
    <row r="4259" spans="1:7" ht="31.8">
      <c r="A4259" s="30">
        <v>27</v>
      </c>
      <c r="B4259" s="30" t="s">
        <v>777</v>
      </c>
      <c r="C4259" s="30" t="s">
        <v>962</v>
      </c>
      <c r="D4259" s="30" t="s">
        <v>292</v>
      </c>
      <c r="E4259" s="31" t="s">
        <v>302</v>
      </c>
      <c r="F4259" s="32">
        <v>24182</v>
      </c>
      <c r="G4259" s="33">
        <f t="shared" si="66"/>
        <v>901506246.76999569</v>
      </c>
    </row>
    <row r="4260" spans="1:7" ht="21.6">
      <c r="A4260" s="30">
        <v>26</v>
      </c>
      <c r="B4260" s="30" t="s">
        <v>777</v>
      </c>
      <c r="C4260" s="30" t="s">
        <v>961</v>
      </c>
      <c r="D4260" s="30" t="s">
        <v>292</v>
      </c>
      <c r="E4260" s="31" t="s">
        <v>302</v>
      </c>
      <c r="F4260" s="32">
        <v>3559.5</v>
      </c>
      <c r="G4260" s="33">
        <f t="shared" si="66"/>
        <v>901506246.76999569</v>
      </c>
    </row>
    <row r="4261" spans="1:7" ht="21.6">
      <c r="A4261" s="30">
        <v>35</v>
      </c>
      <c r="B4261" s="30" t="s">
        <v>777</v>
      </c>
      <c r="C4261" s="30" t="s">
        <v>997</v>
      </c>
      <c r="D4261" s="30" t="s">
        <v>292</v>
      </c>
      <c r="E4261" s="31" t="s">
        <v>302</v>
      </c>
      <c r="F4261" s="32">
        <v>205.2</v>
      </c>
      <c r="G4261" s="33">
        <f t="shared" si="66"/>
        <v>901506246.76999569</v>
      </c>
    </row>
    <row r="4262" spans="1:7" ht="21.6">
      <c r="A4262" s="30">
        <v>35</v>
      </c>
      <c r="B4262" s="30" t="s">
        <v>777</v>
      </c>
      <c r="C4262" s="30" t="s">
        <v>997</v>
      </c>
      <c r="D4262" s="30" t="s">
        <v>292</v>
      </c>
      <c r="E4262" s="31" t="s">
        <v>302</v>
      </c>
      <c r="F4262" s="30">
        <v>2004.68</v>
      </c>
      <c r="G4262" s="33">
        <f t="shared" si="66"/>
        <v>901506246.76999569</v>
      </c>
    </row>
    <row r="4263" spans="1:7" ht="31.8">
      <c r="A4263" s="30">
        <v>75</v>
      </c>
      <c r="B4263" s="30" t="s">
        <v>777</v>
      </c>
      <c r="C4263" s="30" t="s">
        <v>965</v>
      </c>
      <c r="D4263" s="30" t="s">
        <v>292</v>
      </c>
      <c r="E4263" s="31" t="s">
        <v>302</v>
      </c>
      <c r="F4263" s="32">
        <v>339</v>
      </c>
      <c r="G4263" s="33">
        <f t="shared" si="66"/>
        <v>901506246.76999569</v>
      </c>
    </row>
    <row r="4264" spans="1:7" ht="31.8">
      <c r="A4264" s="30">
        <v>76</v>
      </c>
      <c r="B4264" s="30" t="s">
        <v>779</v>
      </c>
      <c r="C4264" s="30" t="s">
        <v>993</v>
      </c>
      <c r="D4264" s="30" t="s">
        <v>292</v>
      </c>
      <c r="E4264" s="31" t="s">
        <v>299</v>
      </c>
      <c r="F4264" s="32">
        <v>120185.01</v>
      </c>
      <c r="G4264" s="33">
        <f t="shared" si="66"/>
        <v>901506246.76999569</v>
      </c>
    </row>
    <row r="4265" spans="1:7" ht="31.8">
      <c r="A4265" s="30">
        <v>75</v>
      </c>
      <c r="B4265" s="30" t="s">
        <v>779</v>
      </c>
      <c r="C4265" s="30" t="s">
        <v>965</v>
      </c>
      <c r="D4265" s="30" t="s">
        <v>292</v>
      </c>
      <c r="E4265" s="31" t="s">
        <v>299</v>
      </c>
      <c r="F4265" s="32">
        <v>702462.8</v>
      </c>
      <c r="G4265" s="33">
        <f t="shared" si="66"/>
        <v>901506246.76999569</v>
      </c>
    </row>
    <row r="4266" spans="1:7" ht="21.6">
      <c r="A4266" s="30">
        <v>28</v>
      </c>
      <c r="B4266" s="30" t="s">
        <v>779</v>
      </c>
      <c r="C4266" s="30" t="s">
        <v>964</v>
      </c>
      <c r="D4266" s="30" t="s">
        <v>292</v>
      </c>
      <c r="E4266" s="31" t="s">
        <v>299</v>
      </c>
      <c r="F4266" s="32">
        <v>365335.89</v>
      </c>
      <c r="G4266" s="33">
        <f t="shared" si="66"/>
        <v>901506246.76999569</v>
      </c>
    </row>
    <row r="4267" spans="1:7" ht="21.6">
      <c r="A4267" s="30">
        <v>28</v>
      </c>
      <c r="B4267" s="30" t="s">
        <v>779</v>
      </c>
      <c r="C4267" s="30" t="s">
        <v>964</v>
      </c>
      <c r="D4267" s="30" t="s">
        <v>292</v>
      </c>
      <c r="E4267" s="31" t="s">
        <v>299</v>
      </c>
      <c r="F4267" s="32">
        <v>322402.44</v>
      </c>
      <c r="G4267" s="33">
        <f t="shared" si="66"/>
        <v>901506246.76999569</v>
      </c>
    </row>
    <row r="4268" spans="1:7" ht="21.6">
      <c r="A4268" s="30">
        <v>28</v>
      </c>
      <c r="B4268" s="30" t="s">
        <v>779</v>
      </c>
      <c r="C4268" s="30" t="s">
        <v>964</v>
      </c>
      <c r="D4268" s="30" t="s">
        <v>292</v>
      </c>
      <c r="E4268" s="31" t="s">
        <v>299</v>
      </c>
      <c r="F4268" s="32">
        <v>346708.38</v>
      </c>
      <c r="G4268" s="33">
        <f t="shared" si="66"/>
        <v>901506246.76999569</v>
      </c>
    </row>
    <row r="4269" spans="1:7" ht="21.6">
      <c r="A4269" s="30">
        <v>28</v>
      </c>
      <c r="B4269" s="30" t="s">
        <v>779</v>
      </c>
      <c r="C4269" s="30" t="s">
        <v>964</v>
      </c>
      <c r="D4269" s="30" t="s">
        <v>292</v>
      </c>
      <c r="E4269" s="31" t="s">
        <v>299</v>
      </c>
      <c r="F4269" s="32">
        <v>413.56</v>
      </c>
      <c r="G4269" s="33">
        <f t="shared" si="66"/>
        <v>901506246.76999569</v>
      </c>
    </row>
    <row r="4270" spans="1:7" ht="21.6">
      <c r="A4270" s="30">
        <v>28</v>
      </c>
      <c r="B4270" s="30" t="s">
        <v>779</v>
      </c>
      <c r="C4270" s="30" t="s">
        <v>964</v>
      </c>
      <c r="D4270" s="30" t="s">
        <v>292</v>
      </c>
      <c r="E4270" s="31" t="s">
        <v>299</v>
      </c>
      <c r="F4270" s="32">
        <v>332984.33</v>
      </c>
      <c r="G4270" s="33">
        <f t="shared" si="66"/>
        <v>901506246.76999569</v>
      </c>
    </row>
    <row r="4271" spans="1:7" ht="21.6">
      <c r="A4271" s="30">
        <v>28</v>
      </c>
      <c r="B4271" s="30" t="s">
        <v>779</v>
      </c>
      <c r="C4271" s="30" t="s">
        <v>964</v>
      </c>
      <c r="D4271" s="30" t="s">
        <v>292</v>
      </c>
      <c r="E4271" s="31" t="s">
        <v>293</v>
      </c>
      <c r="F4271" s="32">
        <v>42313.47</v>
      </c>
      <c r="G4271" s="33">
        <f t="shared" si="66"/>
        <v>901506246.76999569</v>
      </c>
    </row>
    <row r="4272" spans="1:7" ht="21.6">
      <c r="A4272" s="30">
        <v>26</v>
      </c>
      <c r="B4272" s="30" t="s">
        <v>1270</v>
      </c>
      <c r="C4272" s="30" t="s">
        <v>961</v>
      </c>
      <c r="D4272" s="30" t="s">
        <v>292</v>
      </c>
      <c r="E4272" s="31" t="s">
        <v>327</v>
      </c>
      <c r="F4272" s="32">
        <v>0</v>
      </c>
      <c r="G4272" s="33">
        <f t="shared" si="66"/>
        <v>901506246.76999569</v>
      </c>
    </row>
    <row r="4273" spans="1:7" ht="31.8">
      <c r="A4273" s="30">
        <v>29</v>
      </c>
      <c r="B4273" s="30" t="s">
        <v>1271</v>
      </c>
      <c r="C4273" s="30" t="s">
        <v>967</v>
      </c>
      <c r="D4273" s="30" t="s">
        <v>292</v>
      </c>
      <c r="E4273" s="31" t="s">
        <v>327</v>
      </c>
      <c r="F4273" s="32">
        <v>158.19999999999999</v>
      </c>
      <c r="G4273" s="33">
        <f t="shared" si="66"/>
        <v>901506246.76999569</v>
      </c>
    </row>
    <row r="4274" spans="1:7" ht="21.6">
      <c r="A4274" s="30">
        <v>26</v>
      </c>
      <c r="B4274" s="30" t="s">
        <v>1271</v>
      </c>
      <c r="C4274" s="30" t="s">
        <v>961</v>
      </c>
      <c r="D4274" s="30" t="s">
        <v>292</v>
      </c>
      <c r="E4274" s="31" t="s">
        <v>327</v>
      </c>
      <c r="F4274" s="32">
        <v>7884.44</v>
      </c>
      <c r="G4274" s="33">
        <f t="shared" si="66"/>
        <v>901506246.76999569</v>
      </c>
    </row>
    <row r="4275" spans="1:7" ht="31.8">
      <c r="A4275" s="30">
        <v>29</v>
      </c>
      <c r="B4275" s="30" t="s">
        <v>781</v>
      </c>
      <c r="C4275" s="30" t="s">
        <v>967</v>
      </c>
      <c r="D4275" s="30" t="s">
        <v>292</v>
      </c>
      <c r="E4275" s="31" t="s">
        <v>327</v>
      </c>
      <c r="F4275" s="32">
        <v>6786.5</v>
      </c>
      <c r="G4275" s="33">
        <f t="shared" si="66"/>
        <v>901506246.76999569</v>
      </c>
    </row>
    <row r="4276" spans="1:7" ht="31.8">
      <c r="A4276" s="30">
        <v>29</v>
      </c>
      <c r="B4276" s="30" t="s">
        <v>781</v>
      </c>
      <c r="C4276" s="30" t="s">
        <v>967</v>
      </c>
      <c r="D4276" s="30" t="s">
        <v>292</v>
      </c>
      <c r="E4276" s="31" t="s">
        <v>327</v>
      </c>
      <c r="F4276" s="32">
        <v>2755.85</v>
      </c>
      <c r="G4276" s="33">
        <f t="shared" si="66"/>
        <v>901506246.76999569</v>
      </c>
    </row>
    <row r="4277" spans="1:7" ht="42">
      <c r="A4277" s="30">
        <v>27</v>
      </c>
      <c r="B4277" s="30" t="s">
        <v>782</v>
      </c>
      <c r="C4277" s="30" t="s">
        <v>962</v>
      </c>
      <c r="D4277" s="30" t="s">
        <v>292</v>
      </c>
      <c r="E4277" s="31" t="s">
        <v>302</v>
      </c>
      <c r="F4277" s="32">
        <v>5426.89</v>
      </c>
      <c r="G4277" s="33">
        <f t="shared" si="66"/>
        <v>901506246.76999569</v>
      </c>
    </row>
    <row r="4278" spans="1:7" ht="42">
      <c r="A4278" s="30">
        <v>27</v>
      </c>
      <c r="B4278" s="30" t="s">
        <v>782</v>
      </c>
      <c r="C4278" s="30" t="s">
        <v>962</v>
      </c>
      <c r="D4278" s="30" t="s">
        <v>292</v>
      </c>
      <c r="E4278" s="31" t="s">
        <v>302</v>
      </c>
      <c r="F4278" s="32">
        <v>8520.1</v>
      </c>
      <c r="G4278" s="33">
        <f t="shared" si="66"/>
        <v>901506246.76999569</v>
      </c>
    </row>
    <row r="4279" spans="1:7" ht="52.2">
      <c r="A4279" s="30">
        <v>29</v>
      </c>
      <c r="B4279" s="30" t="s">
        <v>1272</v>
      </c>
      <c r="C4279" s="30" t="s">
        <v>967</v>
      </c>
      <c r="D4279" s="30" t="s">
        <v>292</v>
      </c>
      <c r="E4279" s="31" t="s">
        <v>327</v>
      </c>
      <c r="F4279" s="32">
        <v>0.8</v>
      </c>
      <c r="G4279" s="33">
        <f t="shared" si="66"/>
        <v>901506246.76999569</v>
      </c>
    </row>
    <row r="4280" spans="1:7" ht="31.8">
      <c r="A4280" s="30">
        <v>29</v>
      </c>
      <c r="B4280" s="30" t="s">
        <v>1273</v>
      </c>
      <c r="C4280" s="30" t="s">
        <v>967</v>
      </c>
      <c r="D4280" s="30" t="s">
        <v>292</v>
      </c>
      <c r="E4280" s="31" t="s">
        <v>293</v>
      </c>
      <c r="F4280" s="32">
        <v>2900</v>
      </c>
      <c r="G4280" s="33">
        <f t="shared" si="66"/>
        <v>901506246.76999569</v>
      </c>
    </row>
    <row r="4281" spans="1:7" ht="31.8">
      <c r="A4281" s="30">
        <v>26</v>
      </c>
      <c r="B4281" s="30" t="s">
        <v>785</v>
      </c>
      <c r="C4281" s="30" t="s">
        <v>961</v>
      </c>
      <c r="D4281" s="30" t="s">
        <v>292</v>
      </c>
      <c r="E4281" s="31" t="s">
        <v>327</v>
      </c>
      <c r="F4281" s="32">
        <v>0</v>
      </c>
      <c r="G4281" s="33">
        <f t="shared" si="66"/>
        <v>901506246.76999569</v>
      </c>
    </row>
    <row r="4282" spans="1:7" ht="31.8">
      <c r="A4282" s="30">
        <v>38</v>
      </c>
      <c r="B4282" s="30" t="s">
        <v>788</v>
      </c>
      <c r="C4282" s="30" t="s">
        <v>40</v>
      </c>
      <c r="D4282" s="30" t="s">
        <v>292</v>
      </c>
      <c r="E4282" s="31" t="s">
        <v>302</v>
      </c>
      <c r="F4282" s="32">
        <v>5748.98</v>
      </c>
      <c r="G4282" s="33">
        <f t="shared" si="66"/>
        <v>901506246.76999569</v>
      </c>
    </row>
    <row r="4283" spans="1:7" ht="31.8">
      <c r="A4283" s="30">
        <v>40</v>
      </c>
      <c r="B4283" s="30" t="s">
        <v>788</v>
      </c>
      <c r="C4283" s="30" t="s">
        <v>989</v>
      </c>
      <c r="D4283" s="30" t="s">
        <v>292</v>
      </c>
      <c r="E4283" s="31" t="s">
        <v>302</v>
      </c>
      <c r="F4283" s="32">
        <v>5424</v>
      </c>
      <c r="G4283" s="33">
        <f t="shared" si="66"/>
        <v>901506246.76999569</v>
      </c>
    </row>
    <row r="4284" spans="1:7" ht="31.8">
      <c r="A4284" s="30">
        <v>28</v>
      </c>
      <c r="B4284" s="30" t="s">
        <v>788</v>
      </c>
      <c r="C4284" s="30" t="s">
        <v>964</v>
      </c>
      <c r="D4284" s="30" t="s">
        <v>292</v>
      </c>
      <c r="E4284" s="31" t="s">
        <v>302</v>
      </c>
      <c r="F4284" s="32">
        <v>14146.53</v>
      </c>
      <c r="G4284" s="33">
        <f t="shared" si="66"/>
        <v>901506246.76999569</v>
      </c>
    </row>
    <row r="4285" spans="1:7" ht="31.8">
      <c r="A4285" s="30">
        <v>26</v>
      </c>
      <c r="B4285" s="30" t="s">
        <v>788</v>
      </c>
      <c r="C4285" s="30" t="s">
        <v>961</v>
      </c>
      <c r="D4285" s="30" t="s">
        <v>292</v>
      </c>
      <c r="E4285" s="31" t="s">
        <v>302</v>
      </c>
      <c r="F4285" s="32">
        <v>5748.98</v>
      </c>
      <c r="G4285" s="33">
        <f t="shared" si="66"/>
        <v>901506246.76999569</v>
      </c>
    </row>
    <row r="4286" spans="1:7" ht="31.8">
      <c r="A4286" s="30">
        <v>27</v>
      </c>
      <c r="B4286" s="30" t="s">
        <v>788</v>
      </c>
      <c r="C4286" s="30" t="s">
        <v>962</v>
      </c>
      <c r="D4286" s="30" t="s">
        <v>292</v>
      </c>
      <c r="E4286" s="31" t="s">
        <v>302</v>
      </c>
      <c r="F4286" s="32">
        <v>1412.5</v>
      </c>
      <c r="G4286" s="33">
        <f t="shared" si="66"/>
        <v>901506246.76999569</v>
      </c>
    </row>
    <row r="4287" spans="1:7" ht="31.8">
      <c r="A4287" s="30">
        <v>26</v>
      </c>
      <c r="B4287" s="30" t="s">
        <v>788</v>
      </c>
      <c r="C4287" s="30" t="s">
        <v>961</v>
      </c>
      <c r="D4287" s="30" t="s">
        <v>292</v>
      </c>
      <c r="E4287" s="31" t="s">
        <v>302</v>
      </c>
      <c r="F4287" s="32">
        <v>8475</v>
      </c>
      <c r="G4287" s="33">
        <f t="shared" si="66"/>
        <v>901506246.76999569</v>
      </c>
    </row>
    <row r="4288" spans="1:7" ht="31.8">
      <c r="A4288" s="30">
        <v>27</v>
      </c>
      <c r="B4288" s="30" t="s">
        <v>1274</v>
      </c>
      <c r="C4288" s="30" t="s">
        <v>962</v>
      </c>
      <c r="D4288" s="30" t="s">
        <v>292</v>
      </c>
      <c r="E4288" s="31" t="s">
        <v>302</v>
      </c>
      <c r="F4288" s="32">
        <v>19626.18</v>
      </c>
      <c r="G4288" s="33">
        <f t="shared" si="66"/>
        <v>901506246.76999569</v>
      </c>
    </row>
    <row r="4289" spans="1:7" ht="42">
      <c r="A4289" s="30">
        <v>29</v>
      </c>
      <c r="B4289" s="30" t="s">
        <v>1275</v>
      </c>
      <c r="C4289" s="30" t="s">
        <v>967</v>
      </c>
      <c r="D4289" s="30" t="s">
        <v>292</v>
      </c>
      <c r="E4289" s="31" t="s">
        <v>327</v>
      </c>
      <c r="F4289" s="32">
        <v>0.01</v>
      </c>
      <c r="G4289" s="33">
        <f t="shared" si="66"/>
        <v>901506246.76999569</v>
      </c>
    </row>
    <row r="4290" spans="1:7" ht="42">
      <c r="A4290" s="30">
        <v>29</v>
      </c>
      <c r="B4290" s="30" t="s">
        <v>1275</v>
      </c>
      <c r="C4290" s="30" t="s">
        <v>967</v>
      </c>
      <c r="D4290" s="30" t="s">
        <v>292</v>
      </c>
      <c r="E4290" s="31" t="s">
        <v>327</v>
      </c>
      <c r="F4290" s="32">
        <v>0.01</v>
      </c>
      <c r="G4290" s="33">
        <f t="shared" si="66"/>
        <v>901506246.76999569</v>
      </c>
    </row>
    <row r="4291" spans="1:7" ht="42">
      <c r="A4291" s="30">
        <v>29</v>
      </c>
      <c r="B4291" s="30" t="s">
        <v>1275</v>
      </c>
      <c r="C4291" s="30" t="s">
        <v>967</v>
      </c>
      <c r="D4291" s="30" t="s">
        <v>292</v>
      </c>
      <c r="E4291" s="31" t="s">
        <v>327</v>
      </c>
      <c r="F4291" s="32">
        <v>0.01</v>
      </c>
      <c r="G4291" s="33">
        <f t="shared" ref="G4291:G4354" si="67">SUM($F$2:$F$100000)</f>
        <v>901506246.76999569</v>
      </c>
    </row>
    <row r="4292" spans="1:7" ht="42">
      <c r="A4292" s="30">
        <v>29</v>
      </c>
      <c r="B4292" s="30" t="s">
        <v>1275</v>
      </c>
      <c r="C4292" s="30" t="s">
        <v>967</v>
      </c>
      <c r="D4292" s="30" t="s">
        <v>292</v>
      </c>
      <c r="E4292" s="31" t="s">
        <v>327</v>
      </c>
      <c r="F4292" s="32">
        <v>91</v>
      </c>
      <c r="G4292" s="33">
        <f t="shared" si="67"/>
        <v>901506246.76999569</v>
      </c>
    </row>
    <row r="4293" spans="1:7" ht="42">
      <c r="A4293" s="30">
        <v>27</v>
      </c>
      <c r="B4293" s="30" t="s">
        <v>790</v>
      </c>
      <c r="C4293" s="30" t="s">
        <v>962</v>
      </c>
      <c r="D4293" s="30" t="s">
        <v>292</v>
      </c>
      <c r="E4293" s="31" t="s">
        <v>327</v>
      </c>
      <c r="F4293" s="32">
        <v>61.45</v>
      </c>
      <c r="G4293" s="33">
        <f t="shared" si="67"/>
        <v>901506246.76999569</v>
      </c>
    </row>
    <row r="4294" spans="1:7" ht="31.8">
      <c r="A4294" s="30">
        <v>27</v>
      </c>
      <c r="B4294" s="30" t="s">
        <v>791</v>
      </c>
      <c r="C4294" s="30" t="s">
        <v>962</v>
      </c>
      <c r="D4294" s="30" t="s">
        <v>292</v>
      </c>
      <c r="E4294" s="34" t="s">
        <v>299</v>
      </c>
      <c r="F4294" s="32">
        <v>105421.84</v>
      </c>
      <c r="G4294" s="33">
        <f t="shared" si="67"/>
        <v>901506246.76999569</v>
      </c>
    </row>
    <row r="4295" spans="1:7" ht="31.8">
      <c r="A4295" s="30">
        <v>27</v>
      </c>
      <c r="B4295" s="30" t="s">
        <v>791</v>
      </c>
      <c r="C4295" s="30" t="s">
        <v>962</v>
      </c>
      <c r="D4295" s="30" t="s">
        <v>292</v>
      </c>
      <c r="E4295" s="31" t="s">
        <v>304</v>
      </c>
      <c r="F4295" s="30">
        <v>64789.760000000002</v>
      </c>
      <c r="G4295" s="33">
        <f t="shared" si="67"/>
        <v>901506246.76999569</v>
      </c>
    </row>
    <row r="4296" spans="1:7" ht="31.8">
      <c r="A4296" s="30">
        <v>27</v>
      </c>
      <c r="B4296" s="30" t="s">
        <v>791</v>
      </c>
      <c r="C4296" s="30" t="s">
        <v>962</v>
      </c>
      <c r="D4296" s="30" t="s">
        <v>292</v>
      </c>
      <c r="E4296" s="31" t="s">
        <v>304</v>
      </c>
      <c r="F4296" s="30">
        <v>213713.59</v>
      </c>
      <c r="G4296" s="33">
        <f t="shared" si="67"/>
        <v>901506246.76999569</v>
      </c>
    </row>
    <row r="4297" spans="1:7" ht="31.8">
      <c r="A4297" s="30">
        <v>27</v>
      </c>
      <c r="B4297" s="30" t="s">
        <v>791</v>
      </c>
      <c r="C4297" s="30" t="s">
        <v>962</v>
      </c>
      <c r="D4297" s="30" t="s">
        <v>292</v>
      </c>
      <c r="E4297" s="31" t="s">
        <v>319</v>
      </c>
      <c r="F4297" s="32">
        <v>60889.04</v>
      </c>
      <c r="G4297" s="33">
        <f t="shared" si="67"/>
        <v>901506246.76999569</v>
      </c>
    </row>
    <row r="4298" spans="1:7" ht="31.8">
      <c r="A4298" s="30">
        <v>27</v>
      </c>
      <c r="B4298" s="30" t="s">
        <v>791</v>
      </c>
      <c r="C4298" s="30" t="s">
        <v>962</v>
      </c>
      <c r="D4298" s="30" t="s">
        <v>292</v>
      </c>
      <c r="E4298" s="34" t="s">
        <v>319</v>
      </c>
      <c r="F4298" s="32">
        <v>17198.87</v>
      </c>
      <c r="G4298" s="33">
        <f t="shared" si="67"/>
        <v>901506246.76999569</v>
      </c>
    </row>
    <row r="4299" spans="1:7" ht="31.8">
      <c r="A4299" s="30">
        <v>27</v>
      </c>
      <c r="B4299" s="30" t="s">
        <v>791</v>
      </c>
      <c r="C4299" s="30" t="s">
        <v>962</v>
      </c>
      <c r="D4299" s="30" t="s">
        <v>292</v>
      </c>
      <c r="E4299" s="31" t="s">
        <v>304</v>
      </c>
      <c r="F4299" s="30">
        <v>9502.74</v>
      </c>
      <c r="G4299" s="33">
        <f t="shared" si="67"/>
        <v>901506246.76999569</v>
      </c>
    </row>
    <row r="4300" spans="1:7" ht="31.8">
      <c r="A4300" s="30">
        <v>27</v>
      </c>
      <c r="B4300" s="30" t="s">
        <v>791</v>
      </c>
      <c r="C4300" s="30" t="s">
        <v>962</v>
      </c>
      <c r="D4300" s="30" t="s">
        <v>292</v>
      </c>
      <c r="E4300" s="34" t="s">
        <v>299</v>
      </c>
      <c r="F4300" s="32">
        <v>30799.64</v>
      </c>
      <c r="G4300" s="33">
        <f t="shared" si="67"/>
        <v>901506246.76999569</v>
      </c>
    </row>
    <row r="4301" spans="1:7" ht="31.8">
      <c r="A4301" s="30">
        <v>27</v>
      </c>
      <c r="B4301" s="30" t="s">
        <v>791</v>
      </c>
      <c r="C4301" s="30" t="s">
        <v>962</v>
      </c>
      <c r="D4301" s="30" t="s">
        <v>292</v>
      </c>
      <c r="E4301" s="34" t="s">
        <v>304</v>
      </c>
      <c r="F4301" s="32">
        <v>166574.42000000001</v>
      </c>
      <c r="G4301" s="33">
        <f t="shared" si="67"/>
        <v>901506246.76999569</v>
      </c>
    </row>
    <row r="4302" spans="1:7" ht="31.8">
      <c r="A4302" s="30">
        <v>27</v>
      </c>
      <c r="B4302" s="30" t="s">
        <v>791</v>
      </c>
      <c r="C4302" s="30" t="s">
        <v>962</v>
      </c>
      <c r="D4302" s="30" t="s">
        <v>292</v>
      </c>
      <c r="E4302" s="31" t="s">
        <v>304</v>
      </c>
      <c r="F4302" s="30">
        <v>34460.93</v>
      </c>
      <c r="G4302" s="33">
        <f t="shared" si="67"/>
        <v>901506246.76999569</v>
      </c>
    </row>
    <row r="4303" spans="1:7" ht="42">
      <c r="A4303" s="30">
        <v>43</v>
      </c>
      <c r="B4303" s="30" t="s">
        <v>1276</v>
      </c>
      <c r="C4303" s="30" t="s">
        <v>960</v>
      </c>
      <c r="D4303" s="30" t="s">
        <v>292</v>
      </c>
      <c r="E4303" s="34" t="s">
        <v>327</v>
      </c>
      <c r="F4303" s="30">
        <v>0</v>
      </c>
      <c r="G4303" s="33">
        <f t="shared" si="67"/>
        <v>901506246.76999569</v>
      </c>
    </row>
    <row r="4304" spans="1:7" ht="21.6">
      <c r="A4304" s="30">
        <v>28</v>
      </c>
      <c r="B4304" s="30" t="s">
        <v>1277</v>
      </c>
      <c r="C4304" s="30" t="s">
        <v>964</v>
      </c>
      <c r="D4304" s="30" t="s">
        <v>292</v>
      </c>
      <c r="E4304" s="31" t="s">
        <v>327</v>
      </c>
      <c r="F4304" s="32">
        <v>0.74</v>
      </c>
      <c r="G4304" s="33">
        <f t="shared" si="67"/>
        <v>901506246.76999569</v>
      </c>
    </row>
    <row r="4305" spans="1:7" ht="42">
      <c r="A4305" s="30">
        <v>40</v>
      </c>
      <c r="B4305" s="30" t="s">
        <v>794</v>
      </c>
      <c r="C4305" s="30" t="s">
        <v>989</v>
      </c>
      <c r="D4305" s="30" t="s">
        <v>292</v>
      </c>
      <c r="E4305" s="34" t="s">
        <v>302</v>
      </c>
      <c r="F4305" s="30">
        <v>2006.29</v>
      </c>
      <c r="G4305" s="33">
        <f t="shared" si="67"/>
        <v>901506246.76999569</v>
      </c>
    </row>
    <row r="4306" spans="1:7" ht="42">
      <c r="A4306" s="30">
        <v>76</v>
      </c>
      <c r="B4306" s="30" t="s">
        <v>794</v>
      </c>
      <c r="C4306" s="30" t="s">
        <v>993</v>
      </c>
      <c r="D4306" s="30" t="s">
        <v>292</v>
      </c>
      <c r="E4306" s="34" t="s">
        <v>302</v>
      </c>
      <c r="F4306" s="32">
        <v>47074.11</v>
      </c>
      <c r="G4306" s="33">
        <f t="shared" si="67"/>
        <v>901506246.76999569</v>
      </c>
    </row>
    <row r="4307" spans="1:7" ht="42">
      <c r="A4307" s="30">
        <v>26</v>
      </c>
      <c r="B4307" s="30" t="s">
        <v>794</v>
      </c>
      <c r="C4307" s="30" t="s">
        <v>961</v>
      </c>
      <c r="D4307" s="30" t="s">
        <v>292</v>
      </c>
      <c r="E4307" s="31" t="s">
        <v>302</v>
      </c>
      <c r="F4307" s="30">
        <v>63105.98</v>
      </c>
      <c r="G4307" s="33">
        <f t="shared" si="67"/>
        <v>901506246.76999569</v>
      </c>
    </row>
    <row r="4308" spans="1:7" ht="42">
      <c r="A4308" s="30">
        <v>75</v>
      </c>
      <c r="B4308" s="30" t="s">
        <v>794</v>
      </c>
      <c r="C4308" s="30" t="s">
        <v>965</v>
      </c>
      <c r="D4308" s="30" t="s">
        <v>292</v>
      </c>
      <c r="E4308" s="31" t="s">
        <v>302</v>
      </c>
      <c r="F4308" s="30">
        <v>6610.5</v>
      </c>
      <c r="G4308" s="33">
        <f t="shared" si="67"/>
        <v>901506246.76999569</v>
      </c>
    </row>
    <row r="4309" spans="1:7" ht="42">
      <c r="A4309" s="30">
        <v>39</v>
      </c>
      <c r="B4309" s="30" t="s">
        <v>794</v>
      </c>
      <c r="C4309" s="30" t="s">
        <v>996</v>
      </c>
      <c r="D4309" s="30" t="s">
        <v>292</v>
      </c>
      <c r="E4309" s="31" t="s">
        <v>302</v>
      </c>
      <c r="F4309" s="30">
        <v>10626.52</v>
      </c>
      <c r="G4309" s="33">
        <f t="shared" si="67"/>
        <v>901506246.76999569</v>
      </c>
    </row>
    <row r="4310" spans="1:7" ht="42">
      <c r="A4310" s="30">
        <v>38</v>
      </c>
      <c r="B4310" s="30" t="s">
        <v>794</v>
      </c>
      <c r="C4310" s="30" t="s">
        <v>40</v>
      </c>
      <c r="D4310" s="30" t="s">
        <v>292</v>
      </c>
      <c r="E4310" s="31" t="s">
        <v>302</v>
      </c>
      <c r="F4310" s="30">
        <v>74158.509999999995</v>
      </c>
      <c r="G4310" s="33">
        <f t="shared" si="67"/>
        <v>901506246.76999569</v>
      </c>
    </row>
    <row r="4311" spans="1:7" ht="42">
      <c r="A4311" s="30">
        <v>40</v>
      </c>
      <c r="B4311" s="30" t="s">
        <v>794</v>
      </c>
      <c r="C4311" s="30" t="s">
        <v>989</v>
      </c>
      <c r="D4311" s="30" t="s">
        <v>292</v>
      </c>
      <c r="E4311" s="34" t="s">
        <v>302</v>
      </c>
      <c r="F4311" s="32">
        <v>17054.53</v>
      </c>
      <c r="G4311" s="33">
        <f t="shared" si="67"/>
        <v>901506246.76999569</v>
      </c>
    </row>
    <row r="4312" spans="1:7" ht="42">
      <c r="A4312" s="30">
        <v>27</v>
      </c>
      <c r="B4312" s="30" t="s">
        <v>794</v>
      </c>
      <c r="C4312" s="30" t="s">
        <v>962</v>
      </c>
      <c r="D4312" s="30" t="s">
        <v>292</v>
      </c>
      <c r="E4312" s="34" t="s">
        <v>302</v>
      </c>
      <c r="F4312" s="32">
        <v>3390</v>
      </c>
      <c r="G4312" s="33">
        <f t="shared" si="67"/>
        <v>901506246.76999569</v>
      </c>
    </row>
    <row r="4313" spans="1:7" ht="42">
      <c r="A4313" s="30">
        <v>1000032</v>
      </c>
      <c r="B4313" s="30" t="s">
        <v>794</v>
      </c>
      <c r="C4313" s="30" t="s">
        <v>994</v>
      </c>
      <c r="D4313" s="30" t="s">
        <v>292</v>
      </c>
      <c r="E4313" s="31" t="s">
        <v>302</v>
      </c>
      <c r="F4313" s="30">
        <v>35747.550000000003</v>
      </c>
      <c r="G4313" s="33">
        <f t="shared" si="67"/>
        <v>901506246.76999569</v>
      </c>
    </row>
    <row r="4314" spans="1:7" ht="42">
      <c r="A4314" s="30">
        <v>39</v>
      </c>
      <c r="B4314" s="30" t="s">
        <v>794</v>
      </c>
      <c r="C4314" s="30" t="s">
        <v>996</v>
      </c>
      <c r="D4314" s="30" t="s">
        <v>292</v>
      </c>
      <c r="E4314" s="31" t="s">
        <v>302</v>
      </c>
      <c r="F4314" s="32">
        <v>9773.82</v>
      </c>
      <c r="G4314" s="33">
        <f t="shared" si="67"/>
        <v>901506246.76999569</v>
      </c>
    </row>
    <row r="4315" spans="1:7" ht="21.6">
      <c r="A4315" s="30">
        <v>56</v>
      </c>
      <c r="B4315" s="30" t="s">
        <v>1278</v>
      </c>
      <c r="C4315" s="30" t="s">
        <v>988</v>
      </c>
      <c r="D4315" s="30" t="s">
        <v>292</v>
      </c>
      <c r="E4315" s="31" t="s">
        <v>293</v>
      </c>
      <c r="F4315" s="30">
        <v>6760</v>
      </c>
      <c r="G4315" s="33">
        <f t="shared" si="67"/>
        <v>901506246.76999569</v>
      </c>
    </row>
    <row r="4316" spans="1:7" ht="21.6">
      <c r="A4316" s="30">
        <v>26</v>
      </c>
      <c r="B4316" s="30" t="s">
        <v>1279</v>
      </c>
      <c r="C4316" s="30" t="s">
        <v>961</v>
      </c>
      <c r="D4316" s="30" t="s">
        <v>292</v>
      </c>
      <c r="E4316" s="31" t="s">
        <v>293</v>
      </c>
      <c r="F4316" s="32">
        <v>14625.98</v>
      </c>
      <c r="G4316" s="33">
        <f t="shared" si="67"/>
        <v>901506246.76999569</v>
      </c>
    </row>
    <row r="4317" spans="1:7" ht="31.8">
      <c r="A4317" s="30">
        <v>39</v>
      </c>
      <c r="B4317" s="30" t="s">
        <v>798</v>
      </c>
      <c r="C4317" s="30" t="s">
        <v>996</v>
      </c>
      <c r="D4317" s="30" t="s">
        <v>292</v>
      </c>
      <c r="E4317" s="31" t="s">
        <v>327</v>
      </c>
      <c r="F4317" s="32">
        <v>0</v>
      </c>
      <c r="G4317" s="33">
        <f t="shared" si="67"/>
        <v>901506246.76999569</v>
      </c>
    </row>
    <row r="4318" spans="1:7" ht="31.8">
      <c r="A4318" s="30">
        <v>27</v>
      </c>
      <c r="B4318" s="30" t="s">
        <v>798</v>
      </c>
      <c r="C4318" s="30" t="s">
        <v>962</v>
      </c>
      <c r="D4318" s="30" t="s">
        <v>292</v>
      </c>
      <c r="E4318" s="31" t="s">
        <v>302</v>
      </c>
      <c r="F4318" s="32">
        <v>17789.509999999998</v>
      </c>
      <c r="G4318" s="33">
        <f t="shared" si="67"/>
        <v>901506246.76999569</v>
      </c>
    </row>
    <row r="4319" spans="1:7" ht="31.8">
      <c r="A4319" s="30">
        <v>39</v>
      </c>
      <c r="B4319" s="30" t="s">
        <v>798</v>
      </c>
      <c r="C4319" s="30" t="s">
        <v>996</v>
      </c>
      <c r="D4319" s="30" t="s">
        <v>292</v>
      </c>
      <c r="E4319" s="31" t="s">
        <v>302</v>
      </c>
      <c r="F4319" s="32">
        <v>15108.1</v>
      </c>
      <c r="G4319" s="33">
        <f t="shared" si="67"/>
        <v>901506246.76999569</v>
      </c>
    </row>
    <row r="4320" spans="1:7" ht="31.8">
      <c r="A4320" s="30">
        <v>39</v>
      </c>
      <c r="B4320" s="30" t="s">
        <v>798</v>
      </c>
      <c r="C4320" s="30" t="s">
        <v>996</v>
      </c>
      <c r="D4320" s="30" t="s">
        <v>292</v>
      </c>
      <c r="E4320" s="31" t="s">
        <v>302</v>
      </c>
      <c r="F4320" s="30">
        <v>10492.05</v>
      </c>
      <c r="G4320" s="33">
        <f t="shared" si="67"/>
        <v>901506246.76999569</v>
      </c>
    </row>
    <row r="4321" spans="1:7" ht="31.8">
      <c r="A4321" s="30">
        <v>26</v>
      </c>
      <c r="B4321" s="30" t="s">
        <v>798</v>
      </c>
      <c r="C4321" s="30" t="s">
        <v>961</v>
      </c>
      <c r="D4321" s="30" t="s">
        <v>292</v>
      </c>
      <c r="E4321" s="34" t="s">
        <v>302</v>
      </c>
      <c r="F4321" s="32">
        <v>38194</v>
      </c>
      <c r="G4321" s="33">
        <f t="shared" si="67"/>
        <v>901506246.76999569</v>
      </c>
    </row>
    <row r="4322" spans="1:7" ht="31.8">
      <c r="A4322" s="30">
        <v>28</v>
      </c>
      <c r="B4322" s="30" t="s">
        <v>798</v>
      </c>
      <c r="C4322" s="30" t="s">
        <v>964</v>
      </c>
      <c r="D4322" s="30" t="s">
        <v>292</v>
      </c>
      <c r="E4322" s="34" t="s">
        <v>302</v>
      </c>
      <c r="F4322" s="30">
        <v>44409</v>
      </c>
      <c r="G4322" s="33">
        <f t="shared" si="67"/>
        <v>901506246.76999569</v>
      </c>
    </row>
    <row r="4323" spans="1:7" ht="31.8">
      <c r="A4323" s="30">
        <v>29</v>
      </c>
      <c r="B4323" s="30" t="s">
        <v>1280</v>
      </c>
      <c r="C4323" s="30" t="s">
        <v>967</v>
      </c>
      <c r="D4323" s="30" t="s">
        <v>292</v>
      </c>
      <c r="E4323" s="31" t="s">
        <v>327</v>
      </c>
      <c r="F4323" s="30">
        <v>396.63</v>
      </c>
      <c r="G4323" s="33">
        <f t="shared" si="67"/>
        <v>901506246.76999569</v>
      </c>
    </row>
    <row r="4324" spans="1:7" ht="52.2">
      <c r="A4324" s="30">
        <v>27</v>
      </c>
      <c r="B4324" s="30" t="s">
        <v>799</v>
      </c>
      <c r="C4324" s="30" t="s">
        <v>962</v>
      </c>
      <c r="D4324" s="30" t="s">
        <v>292</v>
      </c>
      <c r="E4324" s="34" t="s">
        <v>302</v>
      </c>
      <c r="F4324" s="32">
        <v>0</v>
      </c>
      <c r="G4324" s="33">
        <f t="shared" si="67"/>
        <v>901506246.76999569</v>
      </c>
    </row>
    <row r="4325" spans="1:7" ht="52.2">
      <c r="A4325" s="30">
        <v>33</v>
      </c>
      <c r="B4325" s="30" t="s">
        <v>799</v>
      </c>
      <c r="C4325" s="30" t="s">
        <v>992</v>
      </c>
      <c r="D4325" s="30" t="s">
        <v>292</v>
      </c>
      <c r="E4325" s="34" t="s">
        <v>302</v>
      </c>
      <c r="F4325" s="32">
        <v>0</v>
      </c>
      <c r="G4325" s="33">
        <f t="shared" si="67"/>
        <v>901506246.76999569</v>
      </c>
    </row>
    <row r="4326" spans="1:7" ht="52.2">
      <c r="A4326" s="30">
        <v>29</v>
      </c>
      <c r="B4326" s="30" t="s">
        <v>799</v>
      </c>
      <c r="C4326" s="30" t="s">
        <v>967</v>
      </c>
      <c r="D4326" s="30" t="s">
        <v>292</v>
      </c>
      <c r="E4326" s="34" t="s">
        <v>302</v>
      </c>
      <c r="F4326" s="32">
        <v>0</v>
      </c>
      <c r="G4326" s="33">
        <f t="shared" si="67"/>
        <v>901506246.76999569</v>
      </c>
    </row>
    <row r="4327" spans="1:7" ht="52.2">
      <c r="A4327" s="30">
        <v>27</v>
      </c>
      <c r="B4327" s="30" t="s">
        <v>799</v>
      </c>
      <c r="C4327" s="30" t="s">
        <v>962</v>
      </c>
      <c r="D4327" s="30" t="s">
        <v>292</v>
      </c>
      <c r="E4327" s="31" t="s">
        <v>302</v>
      </c>
      <c r="F4327" s="32">
        <v>38749.96</v>
      </c>
      <c r="G4327" s="33">
        <f t="shared" si="67"/>
        <v>901506246.76999569</v>
      </c>
    </row>
    <row r="4328" spans="1:7" ht="52.2">
      <c r="A4328" s="30">
        <v>27</v>
      </c>
      <c r="B4328" s="30" t="s">
        <v>799</v>
      </c>
      <c r="C4328" s="30" t="s">
        <v>962</v>
      </c>
      <c r="D4328" s="30" t="s">
        <v>292</v>
      </c>
      <c r="E4328" s="34" t="s">
        <v>302</v>
      </c>
      <c r="F4328" s="32">
        <v>74043</v>
      </c>
      <c r="G4328" s="33">
        <f t="shared" si="67"/>
        <v>901506246.76999569</v>
      </c>
    </row>
    <row r="4329" spans="1:7" ht="52.2">
      <c r="A4329" s="30">
        <v>29</v>
      </c>
      <c r="B4329" s="30" t="s">
        <v>799</v>
      </c>
      <c r="C4329" s="30" t="s">
        <v>967</v>
      </c>
      <c r="D4329" s="30" t="s">
        <v>292</v>
      </c>
      <c r="E4329" s="34" t="s">
        <v>302</v>
      </c>
      <c r="F4329" s="32">
        <v>10799.68</v>
      </c>
      <c r="G4329" s="33">
        <f t="shared" si="67"/>
        <v>901506246.76999569</v>
      </c>
    </row>
    <row r="4330" spans="1:7" ht="52.2">
      <c r="A4330" s="30">
        <v>38</v>
      </c>
      <c r="B4330" s="30" t="s">
        <v>799</v>
      </c>
      <c r="C4330" s="30" t="s">
        <v>40</v>
      </c>
      <c r="D4330" s="30" t="s">
        <v>292</v>
      </c>
      <c r="E4330" s="34" t="s">
        <v>302</v>
      </c>
      <c r="F4330" s="32">
        <v>45359.98</v>
      </c>
      <c r="G4330" s="33">
        <f t="shared" si="67"/>
        <v>901506246.76999569</v>
      </c>
    </row>
    <row r="4331" spans="1:7" ht="52.2">
      <c r="A4331" s="30">
        <v>27</v>
      </c>
      <c r="B4331" s="30" t="s">
        <v>799</v>
      </c>
      <c r="C4331" s="30" t="s">
        <v>962</v>
      </c>
      <c r="D4331" s="30" t="s">
        <v>292</v>
      </c>
      <c r="E4331" s="34" t="s">
        <v>302</v>
      </c>
      <c r="F4331" s="32">
        <v>2499.9699999999998</v>
      </c>
      <c r="G4331" s="33">
        <f t="shared" si="67"/>
        <v>901506246.76999569</v>
      </c>
    </row>
    <row r="4332" spans="1:7" ht="52.2">
      <c r="A4332" s="30">
        <v>27</v>
      </c>
      <c r="B4332" s="30" t="s">
        <v>799</v>
      </c>
      <c r="C4332" s="30" t="s">
        <v>962</v>
      </c>
      <c r="D4332" s="30" t="s">
        <v>292</v>
      </c>
      <c r="E4332" s="34" t="s">
        <v>302</v>
      </c>
      <c r="F4332" s="32">
        <v>65949.919999999998</v>
      </c>
      <c r="G4332" s="33">
        <f t="shared" si="67"/>
        <v>901506246.76999569</v>
      </c>
    </row>
    <row r="4333" spans="1:7" ht="52.2">
      <c r="A4333" s="30">
        <v>27</v>
      </c>
      <c r="B4333" s="30" t="s">
        <v>799</v>
      </c>
      <c r="C4333" s="30" t="s">
        <v>962</v>
      </c>
      <c r="D4333" s="30" t="s">
        <v>292</v>
      </c>
      <c r="E4333" s="34" t="s">
        <v>302</v>
      </c>
      <c r="F4333" s="32">
        <v>22559.32</v>
      </c>
      <c r="G4333" s="33">
        <f t="shared" si="67"/>
        <v>901506246.76999569</v>
      </c>
    </row>
    <row r="4334" spans="1:7" ht="52.2">
      <c r="A4334" s="30">
        <v>75</v>
      </c>
      <c r="B4334" s="30" t="s">
        <v>799</v>
      </c>
      <c r="C4334" s="30" t="s">
        <v>965</v>
      </c>
      <c r="D4334" s="30" t="s">
        <v>292</v>
      </c>
      <c r="E4334" s="34" t="s">
        <v>302</v>
      </c>
      <c r="F4334" s="32">
        <v>25199.24</v>
      </c>
      <c r="G4334" s="33">
        <f t="shared" si="67"/>
        <v>901506246.76999569</v>
      </c>
    </row>
    <row r="4335" spans="1:7" ht="42">
      <c r="A4335" s="30">
        <v>75</v>
      </c>
      <c r="B4335" s="30" t="s">
        <v>801</v>
      </c>
      <c r="C4335" s="30" t="s">
        <v>965</v>
      </c>
      <c r="D4335" s="30" t="s">
        <v>292</v>
      </c>
      <c r="E4335" s="34" t="s">
        <v>304</v>
      </c>
      <c r="F4335" s="30">
        <v>44347.5</v>
      </c>
      <c r="G4335" s="33">
        <f t="shared" si="67"/>
        <v>901506246.76999569</v>
      </c>
    </row>
    <row r="4336" spans="1:7" ht="42">
      <c r="A4336" s="30">
        <v>75</v>
      </c>
      <c r="B4336" s="30" t="s">
        <v>801</v>
      </c>
      <c r="C4336" s="30" t="s">
        <v>965</v>
      </c>
      <c r="D4336" s="30" t="s">
        <v>292</v>
      </c>
      <c r="E4336" s="34" t="s">
        <v>304</v>
      </c>
      <c r="F4336" s="32">
        <v>67591.62</v>
      </c>
      <c r="G4336" s="33">
        <f t="shared" si="67"/>
        <v>901506246.76999569</v>
      </c>
    </row>
    <row r="4337" spans="1:7" ht="28.8">
      <c r="A4337" s="30">
        <v>28</v>
      </c>
      <c r="B4337" s="30" t="s">
        <v>1281</v>
      </c>
      <c r="C4337" s="30" t="s">
        <v>964</v>
      </c>
      <c r="D4337" s="30" t="s">
        <v>292</v>
      </c>
      <c r="E4337" s="34" t="s">
        <v>327</v>
      </c>
      <c r="F4337" s="32">
        <v>9362.94</v>
      </c>
      <c r="G4337" s="33">
        <f t="shared" si="67"/>
        <v>901506246.76999569</v>
      </c>
    </row>
    <row r="4338" spans="1:7" ht="31.8">
      <c r="A4338" s="30">
        <v>26</v>
      </c>
      <c r="B4338" s="30" t="s">
        <v>806</v>
      </c>
      <c r="C4338" s="30" t="s">
        <v>961</v>
      </c>
      <c r="D4338" s="30" t="s">
        <v>292</v>
      </c>
      <c r="E4338" s="34" t="s">
        <v>299</v>
      </c>
      <c r="F4338" s="32">
        <v>255393.38</v>
      </c>
      <c r="G4338" s="33">
        <f t="shared" si="67"/>
        <v>901506246.76999569</v>
      </c>
    </row>
    <row r="4339" spans="1:7" ht="31.8">
      <c r="A4339" s="30">
        <v>26</v>
      </c>
      <c r="B4339" s="30" t="s">
        <v>806</v>
      </c>
      <c r="C4339" s="30" t="s">
        <v>961</v>
      </c>
      <c r="D4339" s="30" t="s">
        <v>292</v>
      </c>
      <c r="E4339" s="34" t="s">
        <v>299</v>
      </c>
      <c r="F4339" s="30">
        <v>38526.69</v>
      </c>
      <c r="G4339" s="33">
        <f t="shared" si="67"/>
        <v>901506246.76999569</v>
      </c>
    </row>
    <row r="4340" spans="1:7" ht="28.8">
      <c r="A4340" s="30">
        <v>48</v>
      </c>
      <c r="B4340" s="30" t="s">
        <v>1282</v>
      </c>
      <c r="C4340" s="30" t="s">
        <v>1283</v>
      </c>
      <c r="D4340" s="30" t="s">
        <v>292</v>
      </c>
      <c r="E4340" s="34" t="s">
        <v>327</v>
      </c>
      <c r="F4340" s="32">
        <v>25000</v>
      </c>
      <c r="G4340" s="33">
        <f t="shared" si="67"/>
        <v>901506246.76999569</v>
      </c>
    </row>
    <row r="4341" spans="1:7" ht="42">
      <c r="A4341" s="30">
        <v>28</v>
      </c>
      <c r="B4341" s="30" t="s">
        <v>810</v>
      </c>
      <c r="C4341" s="30" t="s">
        <v>964</v>
      </c>
      <c r="D4341" s="30" t="s">
        <v>292</v>
      </c>
      <c r="E4341" s="34" t="s">
        <v>302</v>
      </c>
      <c r="F4341" s="30">
        <v>13041.8</v>
      </c>
      <c r="G4341" s="33">
        <f t="shared" si="67"/>
        <v>901506246.76999569</v>
      </c>
    </row>
    <row r="4342" spans="1:7" ht="42">
      <c r="A4342" s="30">
        <v>33</v>
      </c>
      <c r="B4342" s="30" t="s">
        <v>810</v>
      </c>
      <c r="C4342" s="30" t="s">
        <v>992</v>
      </c>
      <c r="D4342" s="30" t="s">
        <v>292</v>
      </c>
      <c r="E4342" s="34" t="s">
        <v>302</v>
      </c>
      <c r="F4342" s="32">
        <v>5253.51</v>
      </c>
      <c r="G4342" s="33">
        <f t="shared" si="67"/>
        <v>901506246.76999569</v>
      </c>
    </row>
    <row r="4343" spans="1:7" ht="42">
      <c r="A4343" s="30">
        <v>28</v>
      </c>
      <c r="B4343" s="30" t="s">
        <v>810</v>
      </c>
      <c r="C4343" s="30" t="s">
        <v>964</v>
      </c>
      <c r="D4343" s="30" t="s">
        <v>292</v>
      </c>
      <c r="E4343" s="34" t="s">
        <v>302</v>
      </c>
      <c r="F4343" s="30">
        <v>31521.06</v>
      </c>
      <c r="G4343" s="33">
        <f t="shared" si="67"/>
        <v>901506246.76999569</v>
      </c>
    </row>
    <row r="4344" spans="1:7" ht="42">
      <c r="A4344" s="30">
        <v>28</v>
      </c>
      <c r="B4344" s="30" t="s">
        <v>810</v>
      </c>
      <c r="C4344" s="30" t="s">
        <v>964</v>
      </c>
      <c r="D4344" s="30" t="s">
        <v>292</v>
      </c>
      <c r="E4344" s="31" t="s">
        <v>302</v>
      </c>
      <c r="F4344" s="32">
        <v>31521.05</v>
      </c>
      <c r="G4344" s="33">
        <f t="shared" si="67"/>
        <v>901506246.76999569</v>
      </c>
    </row>
    <row r="4345" spans="1:7" ht="42">
      <c r="A4345" s="30">
        <v>1000032</v>
      </c>
      <c r="B4345" s="30" t="s">
        <v>810</v>
      </c>
      <c r="C4345" s="30" t="s">
        <v>994</v>
      </c>
      <c r="D4345" s="30" t="s">
        <v>292</v>
      </c>
      <c r="E4345" s="31" t="s">
        <v>302</v>
      </c>
      <c r="F4345" s="32">
        <v>9492</v>
      </c>
      <c r="G4345" s="33">
        <f t="shared" si="67"/>
        <v>901506246.76999569</v>
      </c>
    </row>
    <row r="4346" spans="1:7" ht="31.8">
      <c r="A4346" s="30">
        <v>27</v>
      </c>
      <c r="B4346" s="30" t="s">
        <v>1284</v>
      </c>
      <c r="C4346" s="30" t="s">
        <v>962</v>
      </c>
      <c r="D4346" s="30" t="s">
        <v>292</v>
      </c>
      <c r="E4346" s="34" t="s">
        <v>299</v>
      </c>
      <c r="F4346" s="30">
        <v>74241.2</v>
      </c>
      <c r="G4346" s="33">
        <f t="shared" si="67"/>
        <v>901506246.76999569</v>
      </c>
    </row>
    <row r="4347" spans="1:7" ht="31.8">
      <c r="A4347" s="30">
        <v>26</v>
      </c>
      <c r="B4347" s="30" t="s">
        <v>1285</v>
      </c>
      <c r="C4347" s="30" t="s">
        <v>961</v>
      </c>
      <c r="D4347" s="30" t="s">
        <v>292</v>
      </c>
      <c r="E4347" s="34" t="s">
        <v>302</v>
      </c>
      <c r="F4347" s="32">
        <v>0</v>
      </c>
      <c r="G4347" s="33">
        <f t="shared" si="67"/>
        <v>901506246.76999569</v>
      </c>
    </row>
    <row r="4348" spans="1:7" ht="31.8">
      <c r="A4348" s="30">
        <v>29</v>
      </c>
      <c r="B4348" s="30" t="s">
        <v>1286</v>
      </c>
      <c r="C4348" s="30" t="s">
        <v>967</v>
      </c>
      <c r="D4348" s="30" t="s">
        <v>292</v>
      </c>
      <c r="E4348" s="34" t="s">
        <v>293</v>
      </c>
      <c r="F4348" s="30">
        <v>8200</v>
      </c>
      <c r="G4348" s="33">
        <f t="shared" si="67"/>
        <v>901506246.76999569</v>
      </c>
    </row>
    <row r="4349" spans="1:7" ht="31.8">
      <c r="A4349" s="30">
        <v>33</v>
      </c>
      <c r="B4349" s="30" t="s">
        <v>812</v>
      </c>
      <c r="C4349" s="30" t="s">
        <v>992</v>
      </c>
      <c r="D4349" s="30" t="s">
        <v>292</v>
      </c>
      <c r="E4349" s="34" t="s">
        <v>293</v>
      </c>
      <c r="F4349" s="32">
        <v>1389.5</v>
      </c>
      <c r="G4349" s="33">
        <f t="shared" si="67"/>
        <v>901506246.76999569</v>
      </c>
    </row>
    <row r="4350" spans="1:7" ht="28.8">
      <c r="A4350" s="30">
        <v>26</v>
      </c>
      <c r="B4350" s="30" t="s">
        <v>812</v>
      </c>
      <c r="C4350" s="30" t="s">
        <v>961</v>
      </c>
      <c r="D4350" s="30" t="s">
        <v>292</v>
      </c>
      <c r="E4350" s="34" t="s">
        <v>293</v>
      </c>
      <c r="F4350" s="32">
        <v>1419.5</v>
      </c>
      <c r="G4350" s="33">
        <f t="shared" si="67"/>
        <v>901506246.76999569</v>
      </c>
    </row>
    <row r="4351" spans="1:7" ht="21.6">
      <c r="A4351" s="30">
        <v>26</v>
      </c>
      <c r="B4351" s="30" t="s">
        <v>812</v>
      </c>
      <c r="C4351" s="30" t="s">
        <v>961</v>
      </c>
      <c r="D4351" s="30" t="s">
        <v>292</v>
      </c>
      <c r="E4351" s="31" t="s">
        <v>293</v>
      </c>
      <c r="F4351" s="32">
        <v>1319.5</v>
      </c>
      <c r="G4351" s="33">
        <f t="shared" si="67"/>
        <v>901506246.76999569</v>
      </c>
    </row>
    <row r="4352" spans="1:7" ht="28.8">
      <c r="A4352" s="30">
        <v>1000032</v>
      </c>
      <c r="B4352" s="30" t="s">
        <v>812</v>
      </c>
      <c r="C4352" s="30" t="s">
        <v>994</v>
      </c>
      <c r="D4352" s="30" t="s">
        <v>292</v>
      </c>
      <c r="E4352" s="34" t="s">
        <v>293</v>
      </c>
      <c r="F4352" s="32">
        <v>1261</v>
      </c>
      <c r="G4352" s="33">
        <f t="shared" si="67"/>
        <v>901506246.76999569</v>
      </c>
    </row>
    <row r="4353" spans="1:7" ht="28.8">
      <c r="A4353" s="30">
        <v>1000032</v>
      </c>
      <c r="B4353" s="30" t="s">
        <v>812</v>
      </c>
      <c r="C4353" s="30" t="s">
        <v>994</v>
      </c>
      <c r="D4353" s="30" t="s">
        <v>292</v>
      </c>
      <c r="E4353" s="34" t="s">
        <v>293</v>
      </c>
      <c r="F4353" s="30">
        <v>2080</v>
      </c>
      <c r="G4353" s="33">
        <f t="shared" si="67"/>
        <v>901506246.76999569</v>
      </c>
    </row>
    <row r="4354" spans="1:7" ht="28.8">
      <c r="A4354" s="30">
        <v>1000032</v>
      </c>
      <c r="B4354" s="30" t="s">
        <v>812</v>
      </c>
      <c r="C4354" s="30" t="s">
        <v>994</v>
      </c>
      <c r="D4354" s="30" t="s">
        <v>292</v>
      </c>
      <c r="E4354" s="34" t="s">
        <v>293</v>
      </c>
      <c r="F4354" s="32">
        <v>1261</v>
      </c>
      <c r="G4354" s="33">
        <f t="shared" si="67"/>
        <v>901506246.76999569</v>
      </c>
    </row>
    <row r="4355" spans="1:7" ht="31.8">
      <c r="A4355" s="30">
        <v>38</v>
      </c>
      <c r="B4355" s="30" t="s">
        <v>812</v>
      </c>
      <c r="C4355" s="30" t="s">
        <v>40</v>
      </c>
      <c r="D4355" s="30" t="s">
        <v>292</v>
      </c>
      <c r="E4355" s="34" t="s">
        <v>293</v>
      </c>
      <c r="F4355" s="32">
        <v>1346</v>
      </c>
      <c r="G4355" s="33">
        <f t="shared" ref="G4355:G4418" si="68">SUM($F$2:$F$100000)</f>
        <v>901506246.76999569</v>
      </c>
    </row>
    <row r="4356" spans="1:7" ht="28.8">
      <c r="A4356" s="30">
        <v>26</v>
      </c>
      <c r="B4356" s="30" t="s">
        <v>1287</v>
      </c>
      <c r="C4356" s="30" t="s">
        <v>961</v>
      </c>
      <c r="D4356" s="30" t="s">
        <v>292</v>
      </c>
      <c r="E4356" s="34" t="s">
        <v>299</v>
      </c>
      <c r="F4356" s="32">
        <v>-0.01</v>
      </c>
      <c r="G4356" s="33">
        <f t="shared" si="68"/>
        <v>901506246.76999569</v>
      </c>
    </row>
    <row r="4357" spans="1:7" ht="42">
      <c r="A4357" s="30">
        <v>28</v>
      </c>
      <c r="B4357" s="30" t="s">
        <v>1288</v>
      </c>
      <c r="C4357" s="30" t="s">
        <v>964</v>
      </c>
      <c r="D4357" s="30" t="s">
        <v>292</v>
      </c>
      <c r="E4357" s="34" t="s">
        <v>327</v>
      </c>
      <c r="F4357" s="32">
        <v>63437</v>
      </c>
      <c r="G4357" s="33">
        <f t="shared" si="68"/>
        <v>901506246.76999569</v>
      </c>
    </row>
    <row r="4358" spans="1:7" ht="42">
      <c r="A4358" s="30">
        <v>28</v>
      </c>
      <c r="B4358" s="30" t="s">
        <v>1288</v>
      </c>
      <c r="C4358" s="30" t="s">
        <v>964</v>
      </c>
      <c r="D4358" s="30" t="s">
        <v>292</v>
      </c>
      <c r="E4358" s="34" t="s">
        <v>327</v>
      </c>
      <c r="F4358" s="32">
        <v>4632.96</v>
      </c>
      <c r="G4358" s="33">
        <f t="shared" si="68"/>
        <v>901506246.76999569</v>
      </c>
    </row>
    <row r="4359" spans="1:7" ht="42">
      <c r="A4359" s="30">
        <v>28</v>
      </c>
      <c r="B4359" s="30" t="s">
        <v>1288</v>
      </c>
      <c r="C4359" s="30" t="s">
        <v>964</v>
      </c>
      <c r="D4359" s="30" t="s">
        <v>292</v>
      </c>
      <c r="E4359" s="34" t="s">
        <v>327</v>
      </c>
      <c r="F4359" s="32">
        <v>536376.35</v>
      </c>
      <c r="G4359" s="33">
        <f t="shared" si="68"/>
        <v>901506246.76999569</v>
      </c>
    </row>
    <row r="4360" spans="1:7" ht="42">
      <c r="A4360" s="30">
        <v>28</v>
      </c>
      <c r="B4360" s="30" t="s">
        <v>1288</v>
      </c>
      <c r="C4360" s="30" t="s">
        <v>964</v>
      </c>
      <c r="D4360" s="30" t="s">
        <v>292</v>
      </c>
      <c r="E4360" s="34" t="s">
        <v>327</v>
      </c>
      <c r="F4360" s="32">
        <v>16385</v>
      </c>
      <c r="G4360" s="33">
        <f t="shared" si="68"/>
        <v>901506246.76999569</v>
      </c>
    </row>
    <row r="4361" spans="1:7" ht="42">
      <c r="A4361" s="30">
        <v>28</v>
      </c>
      <c r="B4361" s="30" t="s">
        <v>1288</v>
      </c>
      <c r="C4361" s="30" t="s">
        <v>964</v>
      </c>
      <c r="D4361" s="30" t="s">
        <v>292</v>
      </c>
      <c r="E4361" s="31" t="s">
        <v>327</v>
      </c>
      <c r="F4361" s="32">
        <v>1401.2</v>
      </c>
      <c r="G4361" s="33">
        <f t="shared" si="68"/>
        <v>901506246.76999569</v>
      </c>
    </row>
    <row r="4362" spans="1:7" ht="42">
      <c r="A4362" s="30">
        <v>28</v>
      </c>
      <c r="B4362" s="30" t="s">
        <v>1288</v>
      </c>
      <c r="C4362" s="30" t="s">
        <v>964</v>
      </c>
      <c r="D4362" s="30" t="s">
        <v>292</v>
      </c>
      <c r="E4362" s="34" t="s">
        <v>327</v>
      </c>
      <c r="F4362" s="32">
        <v>16385</v>
      </c>
      <c r="G4362" s="33">
        <f t="shared" si="68"/>
        <v>901506246.76999569</v>
      </c>
    </row>
    <row r="4363" spans="1:7" ht="31.8">
      <c r="A4363" s="30">
        <v>1000034</v>
      </c>
      <c r="B4363" s="30" t="s">
        <v>814</v>
      </c>
      <c r="C4363" s="30" t="s">
        <v>1019</v>
      </c>
      <c r="D4363" s="30" t="s">
        <v>292</v>
      </c>
      <c r="E4363" s="34" t="s">
        <v>293</v>
      </c>
      <c r="F4363" s="32">
        <v>-5928</v>
      </c>
      <c r="G4363" s="33">
        <f t="shared" si="68"/>
        <v>901506246.76999569</v>
      </c>
    </row>
    <row r="4364" spans="1:7" ht="31.8">
      <c r="A4364" s="30">
        <v>1000034</v>
      </c>
      <c r="B4364" s="30" t="s">
        <v>814</v>
      </c>
      <c r="C4364" s="30" t="s">
        <v>1019</v>
      </c>
      <c r="D4364" s="30" t="s">
        <v>292</v>
      </c>
      <c r="E4364" s="34" t="s">
        <v>327</v>
      </c>
      <c r="F4364" s="32">
        <v>5928</v>
      </c>
      <c r="G4364" s="33">
        <f t="shared" si="68"/>
        <v>901506246.76999569</v>
      </c>
    </row>
    <row r="4365" spans="1:7" ht="31.8">
      <c r="A4365" s="30">
        <v>29</v>
      </c>
      <c r="B4365" s="30" t="s">
        <v>814</v>
      </c>
      <c r="C4365" s="30" t="s">
        <v>967</v>
      </c>
      <c r="D4365" s="30" t="s">
        <v>292</v>
      </c>
      <c r="E4365" s="34" t="s">
        <v>327</v>
      </c>
      <c r="F4365" s="32">
        <v>0</v>
      </c>
      <c r="G4365" s="33">
        <f t="shared" si="68"/>
        <v>901506246.76999569</v>
      </c>
    </row>
    <row r="4366" spans="1:7" ht="31.8">
      <c r="A4366" s="30">
        <v>29</v>
      </c>
      <c r="B4366" s="30" t="s">
        <v>814</v>
      </c>
      <c r="C4366" s="30" t="s">
        <v>967</v>
      </c>
      <c r="D4366" s="30" t="s">
        <v>292</v>
      </c>
      <c r="E4366" s="34" t="s">
        <v>327</v>
      </c>
      <c r="F4366" s="30">
        <v>0</v>
      </c>
      <c r="G4366" s="33">
        <f t="shared" si="68"/>
        <v>901506246.76999569</v>
      </c>
    </row>
    <row r="4367" spans="1:7" ht="28.8">
      <c r="A4367" s="30">
        <v>28</v>
      </c>
      <c r="B4367" s="30" t="s">
        <v>814</v>
      </c>
      <c r="C4367" s="30" t="s">
        <v>964</v>
      </c>
      <c r="D4367" s="30" t="s">
        <v>292</v>
      </c>
      <c r="E4367" s="34" t="s">
        <v>327</v>
      </c>
      <c r="F4367" s="32">
        <v>0</v>
      </c>
      <c r="G4367" s="33">
        <f t="shared" si="68"/>
        <v>901506246.76999569</v>
      </c>
    </row>
    <row r="4368" spans="1:7" ht="31.8">
      <c r="A4368" s="30">
        <v>29</v>
      </c>
      <c r="B4368" s="30" t="s">
        <v>1289</v>
      </c>
      <c r="C4368" s="30" t="s">
        <v>967</v>
      </c>
      <c r="D4368" s="30" t="s">
        <v>292</v>
      </c>
      <c r="E4368" s="34" t="s">
        <v>293</v>
      </c>
      <c r="F4368" s="32">
        <v>2900</v>
      </c>
      <c r="G4368" s="33">
        <f t="shared" si="68"/>
        <v>901506246.76999569</v>
      </c>
    </row>
    <row r="4369" spans="1:7" ht="28.8">
      <c r="A4369" s="30">
        <v>26</v>
      </c>
      <c r="B4369" s="30" t="s">
        <v>816</v>
      </c>
      <c r="C4369" s="30" t="s">
        <v>961</v>
      </c>
      <c r="D4369" s="30" t="s">
        <v>292</v>
      </c>
      <c r="E4369" s="34" t="s">
        <v>302</v>
      </c>
      <c r="F4369" s="30">
        <v>21187.5</v>
      </c>
      <c r="G4369" s="33">
        <f t="shared" si="68"/>
        <v>901506246.76999569</v>
      </c>
    </row>
    <row r="4370" spans="1:7" ht="31.8">
      <c r="A4370" s="30">
        <v>40</v>
      </c>
      <c r="B4370" s="30" t="s">
        <v>816</v>
      </c>
      <c r="C4370" s="30" t="s">
        <v>989</v>
      </c>
      <c r="D4370" s="30" t="s">
        <v>292</v>
      </c>
      <c r="E4370" s="34" t="s">
        <v>302</v>
      </c>
      <c r="F4370" s="32">
        <v>9559.36</v>
      </c>
      <c r="G4370" s="33">
        <f t="shared" si="68"/>
        <v>901506246.76999569</v>
      </c>
    </row>
    <row r="4371" spans="1:7" ht="31.8">
      <c r="A4371" s="30">
        <v>38</v>
      </c>
      <c r="B4371" s="30" t="s">
        <v>816</v>
      </c>
      <c r="C4371" s="30" t="s">
        <v>40</v>
      </c>
      <c r="D4371" s="30" t="s">
        <v>292</v>
      </c>
      <c r="E4371" s="34" t="s">
        <v>302</v>
      </c>
      <c r="F4371" s="32">
        <v>4367.45</v>
      </c>
      <c r="G4371" s="33">
        <f t="shared" si="68"/>
        <v>901506246.76999569</v>
      </c>
    </row>
    <row r="4372" spans="1:7" ht="28.8">
      <c r="A4372" s="30">
        <v>26</v>
      </c>
      <c r="B4372" s="30" t="s">
        <v>1290</v>
      </c>
      <c r="C4372" s="30" t="s">
        <v>961</v>
      </c>
      <c r="D4372" s="30" t="s">
        <v>292</v>
      </c>
      <c r="E4372" s="34" t="s">
        <v>304</v>
      </c>
      <c r="F4372" s="32">
        <v>14415.04</v>
      </c>
      <c r="G4372" s="33">
        <f t="shared" si="68"/>
        <v>901506246.76999569</v>
      </c>
    </row>
    <row r="4373" spans="1:7" ht="28.8">
      <c r="A4373" s="30">
        <v>26</v>
      </c>
      <c r="B4373" s="30" t="s">
        <v>1291</v>
      </c>
      <c r="C4373" s="30" t="s">
        <v>961</v>
      </c>
      <c r="D4373" s="30" t="s">
        <v>292</v>
      </c>
      <c r="E4373" s="34" t="s">
        <v>293</v>
      </c>
      <c r="F4373" s="30">
        <v>2475.5</v>
      </c>
      <c r="G4373" s="33">
        <f t="shared" si="68"/>
        <v>901506246.76999569</v>
      </c>
    </row>
    <row r="4374" spans="1:7" ht="31.8">
      <c r="A4374" s="30">
        <v>28</v>
      </c>
      <c r="B4374" s="30" t="s">
        <v>1292</v>
      </c>
      <c r="C4374" s="30" t="s">
        <v>964</v>
      </c>
      <c r="D4374" s="30" t="s">
        <v>292</v>
      </c>
      <c r="E4374" s="34" t="s">
        <v>327</v>
      </c>
      <c r="F4374" s="32">
        <v>68800.05</v>
      </c>
      <c r="G4374" s="33">
        <f t="shared" si="68"/>
        <v>901506246.76999569</v>
      </c>
    </row>
    <row r="4375" spans="1:7" ht="31.8">
      <c r="A4375" s="30">
        <v>43</v>
      </c>
      <c r="B4375" s="30" t="s">
        <v>822</v>
      </c>
      <c r="C4375" s="30" t="s">
        <v>960</v>
      </c>
      <c r="D4375" s="30" t="s">
        <v>292</v>
      </c>
      <c r="E4375" s="34" t="s">
        <v>299</v>
      </c>
      <c r="F4375" s="30">
        <v>3721.64</v>
      </c>
      <c r="G4375" s="33">
        <f t="shared" si="68"/>
        <v>901506246.76999569</v>
      </c>
    </row>
    <row r="4376" spans="1:7" ht="31.8">
      <c r="A4376" s="30">
        <v>42</v>
      </c>
      <c r="B4376" s="30" t="s">
        <v>822</v>
      </c>
      <c r="C4376" s="30" t="s">
        <v>968</v>
      </c>
      <c r="D4376" s="30" t="s">
        <v>292</v>
      </c>
      <c r="E4376" s="34" t="s">
        <v>299</v>
      </c>
      <c r="F4376" s="32">
        <v>688.8</v>
      </c>
      <c r="G4376" s="33">
        <f t="shared" si="68"/>
        <v>901506246.76999569</v>
      </c>
    </row>
    <row r="4377" spans="1:7" ht="31.8">
      <c r="A4377" s="30">
        <v>76</v>
      </c>
      <c r="B4377" s="30" t="s">
        <v>823</v>
      </c>
      <c r="C4377" s="30" t="s">
        <v>993</v>
      </c>
      <c r="D4377" s="30" t="s">
        <v>292</v>
      </c>
      <c r="E4377" s="34" t="s">
        <v>302</v>
      </c>
      <c r="F4377" s="30">
        <v>2147</v>
      </c>
      <c r="G4377" s="33">
        <f t="shared" si="68"/>
        <v>901506246.76999569</v>
      </c>
    </row>
    <row r="4378" spans="1:7" ht="28.8">
      <c r="A4378" s="30">
        <v>28</v>
      </c>
      <c r="B4378" s="30" t="s">
        <v>823</v>
      </c>
      <c r="C4378" s="30" t="s">
        <v>964</v>
      </c>
      <c r="D4378" s="30" t="s">
        <v>292</v>
      </c>
      <c r="E4378" s="34" t="s">
        <v>302</v>
      </c>
      <c r="F4378" s="32">
        <v>10396</v>
      </c>
      <c r="G4378" s="33">
        <f t="shared" si="68"/>
        <v>901506246.76999569</v>
      </c>
    </row>
    <row r="4379" spans="1:7" ht="28.8">
      <c r="A4379" s="30">
        <v>28</v>
      </c>
      <c r="B4379" s="30" t="s">
        <v>823</v>
      </c>
      <c r="C4379" s="30" t="s">
        <v>964</v>
      </c>
      <c r="D4379" s="30" t="s">
        <v>292</v>
      </c>
      <c r="E4379" s="34" t="s">
        <v>302</v>
      </c>
      <c r="F4379" s="30">
        <v>1610.25</v>
      </c>
      <c r="G4379" s="33">
        <f t="shared" si="68"/>
        <v>901506246.76999569</v>
      </c>
    </row>
    <row r="4380" spans="1:7" ht="28.8">
      <c r="A4380" s="30">
        <v>35</v>
      </c>
      <c r="B4380" s="30" t="s">
        <v>823</v>
      </c>
      <c r="C4380" s="30" t="s">
        <v>997</v>
      </c>
      <c r="D4380" s="30" t="s">
        <v>292</v>
      </c>
      <c r="E4380" s="34" t="s">
        <v>302</v>
      </c>
      <c r="F4380" s="30">
        <v>9215.15</v>
      </c>
      <c r="G4380" s="33">
        <f t="shared" si="68"/>
        <v>901506246.76999569</v>
      </c>
    </row>
    <row r="4381" spans="1:7" ht="28.8">
      <c r="A4381" s="30">
        <v>28</v>
      </c>
      <c r="B4381" s="30" t="s">
        <v>823</v>
      </c>
      <c r="C4381" s="30" t="s">
        <v>964</v>
      </c>
      <c r="D4381" s="30" t="s">
        <v>292</v>
      </c>
      <c r="E4381" s="34" t="s">
        <v>302</v>
      </c>
      <c r="F4381" s="32">
        <v>5723.45</v>
      </c>
      <c r="G4381" s="33">
        <f t="shared" si="68"/>
        <v>901506246.76999569</v>
      </c>
    </row>
    <row r="4382" spans="1:7" ht="31.8">
      <c r="A4382" s="30">
        <v>27</v>
      </c>
      <c r="B4382" s="30" t="s">
        <v>823</v>
      </c>
      <c r="C4382" s="30" t="s">
        <v>962</v>
      </c>
      <c r="D4382" s="30" t="s">
        <v>292</v>
      </c>
      <c r="E4382" s="34" t="s">
        <v>302</v>
      </c>
      <c r="F4382" s="32">
        <v>71190</v>
      </c>
      <c r="G4382" s="33">
        <f t="shared" si="68"/>
        <v>901506246.76999569</v>
      </c>
    </row>
    <row r="4383" spans="1:7" ht="31.8">
      <c r="A4383" s="30">
        <v>40</v>
      </c>
      <c r="B4383" s="30" t="s">
        <v>823</v>
      </c>
      <c r="C4383" s="30" t="s">
        <v>989</v>
      </c>
      <c r="D4383" s="30" t="s">
        <v>292</v>
      </c>
      <c r="E4383" s="34" t="s">
        <v>302</v>
      </c>
      <c r="F4383" s="32">
        <v>7252.74</v>
      </c>
      <c r="G4383" s="33">
        <f t="shared" si="68"/>
        <v>901506246.76999569</v>
      </c>
    </row>
    <row r="4384" spans="1:7" ht="31.8">
      <c r="A4384" s="30">
        <v>75</v>
      </c>
      <c r="B4384" s="30" t="s">
        <v>823</v>
      </c>
      <c r="C4384" s="30" t="s">
        <v>965</v>
      </c>
      <c r="D4384" s="30" t="s">
        <v>292</v>
      </c>
      <c r="E4384" s="34" t="s">
        <v>302</v>
      </c>
      <c r="F4384" s="30">
        <v>1175.54</v>
      </c>
      <c r="G4384" s="33">
        <f t="shared" si="68"/>
        <v>901506246.76999569</v>
      </c>
    </row>
    <row r="4385" spans="1:7" ht="31.8">
      <c r="A4385" s="30">
        <v>75</v>
      </c>
      <c r="B4385" s="30" t="s">
        <v>824</v>
      </c>
      <c r="C4385" s="30" t="s">
        <v>965</v>
      </c>
      <c r="D4385" s="30" t="s">
        <v>292</v>
      </c>
      <c r="E4385" s="34" t="s">
        <v>302</v>
      </c>
      <c r="F4385" s="32">
        <v>0</v>
      </c>
      <c r="G4385" s="33">
        <f t="shared" si="68"/>
        <v>901506246.76999569</v>
      </c>
    </row>
    <row r="4386" spans="1:7" ht="31.8">
      <c r="A4386" s="30">
        <v>27</v>
      </c>
      <c r="B4386" s="30" t="s">
        <v>824</v>
      </c>
      <c r="C4386" s="30" t="s">
        <v>962</v>
      </c>
      <c r="D4386" s="30" t="s">
        <v>292</v>
      </c>
      <c r="E4386" s="34" t="s">
        <v>302</v>
      </c>
      <c r="F4386" s="32">
        <v>3921.94</v>
      </c>
      <c r="G4386" s="33">
        <f t="shared" si="68"/>
        <v>901506246.76999569</v>
      </c>
    </row>
    <row r="4387" spans="1:7" ht="31.8">
      <c r="A4387" s="30">
        <v>27</v>
      </c>
      <c r="B4387" s="30" t="s">
        <v>824</v>
      </c>
      <c r="C4387" s="30" t="s">
        <v>962</v>
      </c>
      <c r="D4387" s="30" t="s">
        <v>292</v>
      </c>
      <c r="E4387" s="34" t="s">
        <v>302</v>
      </c>
      <c r="F4387" s="32">
        <v>7542.75</v>
      </c>
      <c r="G4387" s="33">
        <f t="shared" si="68"/>
        <v>901506246.76999569</v>
      </c>
    </row>
    <row r="4388" spans="1:7" ht="28.8">
      <c r="A4388" s="30">
        <v>1000032</v>
      </c>
      <c r="B4388" s="30" t="s">
        <v>824</v>
      </c>
      <c r="C4388" s="30" t="s">
        <v>994</v>
      </c>
      <c r="D4388" s="30" t="s">
        <v>292</v>
      </c>
      <c r="E4388" s="34" t="s">
        <v>302</v>
      </c>
      <c r="F4388" s="32">
        <v>1881.99</v>
      </c>
      <c r="G4388" s="33">
        <f t="shared" si="68"/>
        <v>901506246.76999569</v>
      </c>
    </row>
    <row r="4389" spans="1:7" ht="31.8">
      <c r="A4389" s="30">
        <v>75</v>
      </c>
      <c r="B4389" s="30" t="s">
        <v>824</v>
      </c>
      <c r="C4389" s="30" t="s">
        <v>965</v>
      </c>
      <c r="D4389" s="30" t="s">
        <v>292</v>
      </c>
      <c r="E4389" s="34" t="s">
        <v>302</v>
      </c>
      <c r="F4389" s="30">
        <v>12119.25</v>
      </c>
      <c r="G4389" s="33">
        <f t="shared" si="68"/>
        <v>901506246.76999569</v>
      </c>
    </row>
    <row r="4390" spans="1:7" ht="31.8">
      <c r="A4390" s="30">
        <v>38</v>
      </c>
      <c r="B4390" s="30" t="s">
        <v>824</v>
      </c>
      <c r="C4390" s="30" t="s">
        <v>40</v>
      </c>
      <c r="D4390" s="30" t="s">
        <v>292</v>
      </c>
      <c r="E4390" s="34" t="s">
        <v>302</v>
      </c>
      <c r="F4390" s="32">
        <v>13442.76</v>
      </c>
      <c r="G4390" s="33">
        <f t="shared" si="68"/>
        <v>901506246.76999569</v>
      </c>
    </row>
    <row r="4391" spans="1:7" ht="31.8">
      <c r="A4391" s="30">
        <v>38</v>
      </c>
      <c r="B4391" s="30" t="s">
        <v>824</v>
      </c>
      <c r="C4391" s="30" t="s">
        <v>40</v>
      </c>
      <c r="D4391" s="30" t="s">
        <v>292</v>
      </c>
      <c r="E4391" s="34" t="s">
        <v>302</v>
      </c>
      <c r="F4391" s="32">
        <v>1271.25</v>
      </c>
      <c r="G4391" s="33">
        <f t="shared" si="68"/>
        <v>901506246.76999569</v>
      </c>
    </row>
    <row r="4392" spans="1:7" ht="28.8">
      <c r="A4392" s="30">
        <v>1000032</v>
      </c>
      <c r="B4392" s="30" t="s">
        <v>824</v>
      </c>
      <c r="C4392" s="30" t="s">
        <v>994</v>
      </c>
      <c r="D4392" s="30" t="s">
        <v>292</v>
      </c>
      <c r="E4392" s="34" t="s">
        <v>302</v>
      </c>
      <c r="F4392" s="32">
        <v>4972</v>
      </c>
      <c r="G4392" s="33">
        <f t="shared" si="68"/>
        <v>901506246.76999569</v>
      </c>
    </row>
    <row r="4393" spans="1:7" ht="31.8">
      <c r="A4393" s="30">
        <v>27</v>
      </c>
      <c r="B4393" s="30" t="s">
        <v>824</v>
      </c>
      <c r="C4393" s="30" t="s">
        <v>962</v>
      </c>
      <c r="D4393" s="30" t="s">
        <v>292</v>
      </c>
      <c r="E4393" s="34" t="s">
        <v>302</v>
      </c>
      <c r="F4393" s="30">
        <v>5298.86</v>
      </c>
      <c r="G4393" s="33">
        <f t="shared" si="68"/>
        <v>901506246.76999569</v>
      </c>
    </row>
    <row r="4394" spans="1:7" ht="31.8">
      <c r="A4394" s="30">
        <v>39</v>
      </c>
      <c r="B4394" s="30" t="s">
        <v>824</v>
      </c>
      <c r="C4394" s="30" t="s">
        <v>996</v>
      </c>
      <c r="D4394" s="30" t="s">
        <v>292</v>
      </c>
      <c r="E4394" s="34" t="s">
        <v>302</v>
      </c>
      <c r="F4394" s="30">
        <v>5141.5</v>
      </c>
      <c r="G4394" s="33">
        <f t="shared" si="68"/>
        <v>901506246.76999569</v>
      </c>
    </row>
    <row r="4395" spans="1:7" ht="31.8">
      <c r="A4395" s="30">
        <v>38</v>
      </c>
      <c r="B4395" s="30" t="s">
        <v>824</v>
      </c>
      <c r="C4395" s="30" t="s">
        <v>40</v>
      </c>
      <c r="D4395" s="30" t="s">
        <v>292</v>
      </c>
      <c r="E4395" s="34" t="s">
        <v>302</v>
      </c>
      <c r="F4395" s="32">
        <v>273.60000000000002</v>
      </c>
      <c r="G4395" s="33">
        <f t="shared" si="68"/>
        <v>901506246.76999569</v>
      </c>
    </row>
    <row r="4396" spans="1:7" ht="31.8">
      <c r="A4396" s="30">
        <v>27</v>
      </c>
      <c r="B4396" s="30" t="s">
        <v>824</v>
      </c>
      <c r="C4396" s="30" t="s">
        <v>962</v>
      </c>
      <c r="D4396" s="30" t="s">
        <v>292</v>
      </c>
      <c r="E4396" s="34" t="s">
        <v>302</v>
      </c>
      <c r="F4396" s="32">
        <v>616.98</v>
      </c>
      <c r="G4396" s="33">
        <f t="shared" si="68"/>
        <v>901506246.76999569</v>
      </c>
    </row>
    <row r="4397" spans="1:7" ht="21.6">
      <c r="A4397" s="30">
        <v>26</v>
      </c>
      <c r="B4397" s="30" t="s">
        <v>824</v>
      </c>
      <c r="C4397" s="30" t="s">
        <v>961</v>
      </c>
      <c r="D4397" s="30" t="s">
        <v>292</v>
      </c>
      <c r="E4397" s="31" t="s">
        <v>302</v>
      </c>
      <c r="F4397" s="30">
        <v>5932.5</v>
      </c>
      <c r="G4397" s="33">
        <f t="shared" si="68"/>
        <v>901506246.76999569</v>
      </c>
    </row>
    <row r="4398" spans="1:7" ht="31.8">
      <c r="A4398" s="30">
        <v>27</v>
      </c>
      <c r="B4398" s="30" t="s">
        <v>824</v>
      </c>
      <c r="C4398" s="30" t="s">
        <v>962</v>
      </c>
      <c r="D4398" s="30" t="s">
        <v>292</v>
      </c>
      <c r="E4398" s="34" t="s">
        <v>302</v>
      </c>
      <c r="F4398" s="30">
        <v>5377.11</v>
      </c>
      <c r="G4398" s="33">
        <f t="shared" si="68"/>
        <v>901506246.76999569</v>
      </c>
    </row>
    <row r="4399" spans="1:7" ht="28.8">
      <c r="A4399" s="30">
        <v>1000032</v>
      </c>
      <c r="B4399" s="30" t="s">
        <v>824</v>
      </c>
      <c r="C4399" s="30" t="s">
        <v>994</v>
      </c>
      <c r="D4399" s="30" t="s">
        <v>292</v>
      </c>
      <c r="E4399" s="34" t="s">
        <v>302</v>
      </c>
      <c r="F4399" s="32">
        <v>11267.23</v>
      </c>
      <c r="G4399" s="33">
        <f t="shared" si="68"/>
        <v>901506246.76999569</v>
      </c>
    </row>
    <row r="4400" spans="1:7" ht="28.8">
      <c r="A4400" s="30">
        <v>1000032</v>
      </c>
      <c r="B4400" s="30" t="s">
        <v>824</v>
      </c>
      <c r="C4400" s="30" t="s">
        <v>994</v>
      </c>
      <c r="D4400" s="30" t="s">
        <v>292</v>
      </c>
      <c r="E4400" s="34" t="s">
        <v>302</v>
      </c>
      <c r="F4400" s="32">
        <v>8164.25</v>
      </c>
      <c r="G4400" s="33">
        <f t="shared" si="68"/>
        <v>901506246.76999569</v>
      </c>
    </row>
    <row r="4401" spans="1:7" ht="42">
      <c r="A4401" s="30">
        <v>26</v>
      </c>
      <c r="B4401" s="30" t="s">
        <v>1293</v>
      </c>
      <c r="C4401" s="30" t="s">
        <v>961</v>
      </c>
      <c r="D4401" s="30" t="s">
        <v>292</v>
      </c>
      <c r="E4401" s="31" t="s">
        <v>327</v>
      </c>
      <c r="F4401" s="32">
        <v>0.01</v>
      </c>
      <c r="G4401" s="33">
        <f t="shared" si="68"/>
        <v>901506246.76999569</v>
      </c>
    </row>
    <row r="4402" spans="1:7" ht="31.8">
      <c r="A4402" s="30">
        <v>27</v>
      </c>
      <c r="B4402" s="30" t="s">
        <v>1294</v>
      </c>
      <c r="C4402" s="30" t="s">
        <v>962</v>
      </c>
      <c r="D4402" s="30" t="s">
        <v>292</v>
      </c>
      <c r="E4402" s="31" t="s">
        <v>304</v>
      </c>
      <c r="F4402" s="32">
        <v>9946.69</v>
      </c>
      <c r="G4402" s="33">
        <f t="shared" si="68"/>
        <v>901506246.76999569</v>
      </c>
    </row>
    <row r="4403" spans="1:7" ht="31.8">
      <c r="A4403" s="30">
        <v>29</v>
      </c>
      <c r="B4403" s="30" t="s">
        <v>1295</v>
      </c>
      <c r="C4403" s="30" t="s">
        <v>967</v>
      </c>
      <c r="D4403" s="30" t="s">
        <v>292</v>
      </c>
      <c r="E4403" s="31" t="s">
        <v>299</v>
      </c>
      <c r="F4403" s="32">
        <v>87154.65</v>
      </c>
      <c r="G4403" s="33">
        <f t="shared" si="68"/>
        <v>901506246.76999569</v>
      </c>
    </row>
    <row r="4404" spans="1:7" ht="31.8">
      <c r="A4404" s="30">
        <v>29</v>
      </c>
      <c r="B4404" s="30" t="s">
        <v>1296</v>
      </c>
      <c r="C4404" s="30" t="s">
        <v>967</v>
      </c>
      <c r="D4404" s="30" t="s">
        <v>292</v>
      </c>
      <c r="E4404" s="31" t="s">
        <v>293</v>
      </c>
      <c r="F4404" s="32">
        <v>6300</v>
      </c>
      <c r="G4404" s="33">
        <f t="shared" si="68"/>
        <v>901506246.76999569</v>
      </c>
    </row>
    <row r="4405" spans="1:7" ht="21.6">
      <c r="A4405" s="30">
        <v>26</v>
      </c>
      <c r="B4405" s="30" t="s">
        <v>827</v>
      </c>
      <c r="C4405" s="30" t="s">
        <v>961</v>
      </c>
      <c r="D4405" s="30" t="s">
        <v>292</v>
      </c>
      <c r="E4405" s="31" t="s">
        <v>299</v>
      </c>
      <c r="F4405" s="32">
        <v>25873.439999999999</v>
      </c>
      <c r="G4405" s="33">
        <f t="shared" si="68"/>
        <v>901506246.76999569</v>
      </c>
    </row>
    <row r="4406" spans="1:7" ht="31.8">
      <c r="A4406" s="30">
        <v>27</v>
      </c>
      <c r="B4406" s="30" t="s">
        <v>828</v>
      </c>
      <c r="C4406" s="30" t="s">
        <v>962</v>
      </c>
      <c r="D4406" s="30" t="s">
        <v>292</v>
      </c>
      <c r="E4406" s="31" t="s">
        <v>302</v>
      </c>
      <c r="F4406" s="32">
        <v>1480</v>
      </c>
      <c r="G4406" s="33">
        <f t="shared" si="68"/>
        <v>901506246.76999569</v>
      </c>
    </row>
    <row r="4407" spans="1:7" ht="31.8">
      <c r="A4407" s="30">
        <v>27</v>
      </c>
      <c r="B4407" s="30" t="s">
        <v>1297</v>
      </c>
      <c r="C4407" s="30" t="s">
        <v>962</v>
      </c>
      <c r="D4407" s="30" t="s">
        <v>292</v>
      </c>
      <c r="E4407" s="31" t="s">
        <v>319</v>
      </c>
      <c r="F4407" s="32">
        <v>70349.95</v>
      </c>
      <c r="G4407" s="33">
        <f t="shared" si="68"/>
        <v>901506246.76999569</v>
      </c>
    </row>
    <row r="4408" spans="1:7" ht="31.8">
      <c r="A4408" s="30">
        <v>38</v>
      </c>
      <c r="B4408" s="30" t="s">
        <v>1297</v>
      </c>
      <c r="C4408" s="30" t="s">
        <v>40</v>
      </c>
      <c r="D4408" s="30" t="s">
        <v>292</v>
      </c>
      <c r="E4408" s="31" t="s">
        <v>319</v>
      </c>
      <c r="F4408" s="30">
        <v>18437.25</v>
      </c>
      <c r="G4408" s="33">
        <f t="shared" si="68"/>
        <v>901506246.76999569</v>
      </c>
    </row>
    <row r="4409" spans="1:7" ht="31.8">
      <c r="A4409" s="30">
        <v>27</v>
      </c>
      <c r="B4409" s="30" t="s">
        <v>1297</v>
      </c>
      <c r="C4409" s="30" t="s">
        <v>962</v>
      </c>
      <c r="D4409" s="30" t="s">
        <v>292</v>
      </c>
      <c r="E4409" s="31" t="s">
        <v>319</v>
      </c>
      <c r="F4409" s="32">
        <v>57687.85</v>
      </c>
      <c r="G4409" s="33">
        <f t="shared" si="68"/>
        <v>901506246.76999569</v>
      </c>
    </row>
    <row r="4410" spans="1:7" ht="31.8">
      <c r="A4410" s="30">
        <v>28</v>
      </c>
      <c r="B4410" s="30" t="s">
        <v>1298</v>
      </c>
      <c r="C4410" s="30" t="s">
        <v>964</v>
      </c>
      <c r="D4410" s="30" t="s">
        <v>292</v>
      </c>
      <c r="E4410" s="31" t="s">
        <v>327</v>
      </c>
      <c r="F4410" s="32">
        <v>8312.82</v>
      </c>
      <c r="G4410" s="33">
        <f t="shared" si="68"/>
        <v>901506246.76999569</v>
      </c>
    </row>
    <row r="4411" spans="1:7" ht="31.8">
      <c r="A4411" s="30">
        <v>28</v>
      </c>
      <c r="B4411" s="30" t="s">
        <v>1298</v>
      </c>
      <c r="C4411" s="30" t="s">
        <v>964</v>
      </c>
      <c r="D4411" s="30" t="s">
        <v>292</v>
      </c>
      <c r="E4411" s="31" t="s">
        <v>327</v>
      </c>
      <c r="F4411" s="32">
        <v>15040.39</v>
      </c>
      <c r="G4411" s="33">
        <f t="shared" si="68"/>
        <v>901506246.76999569</v>
      </c>
    </row>
    <row r="4412" spans="1:7" ht="31.8">
      <c r="A4412" s="30">
        <v>28</v>
      </c>
      <c r="B4412" s="30" t="s">
        <v>1298</v>
      </c>
      <c r="C4412" s="30" t="s">
        <v>964</v>
      </c>
      <c r="D4412" s="30" t="s">
        <v>292</v>
      </c>
      <c r="E4412" s="31" t="s">
        <v>327</v>
      </c>
      <c r="F4412" s="32">
        <v>26436.65</v>
      </c>
      <c r="G4412" s="33">
        <f t="shared" si="68"/>
        <v>901506246.76999569</v>
      </c>
    </row>
    <row r="4413" spans="1:7" ht="42">
      <c r="A4413" s="30">
        <v>28</v>
      </c>
      <c r="B4413" s="30" t="s">
        <v>1299</v>
      </c>
      <c r="C4413" s="30" t="s">
        <v>964</v>
      </c>
      <c r="D4413" s="30" t="s">
        <v>292</v>
      </c>
      <c r="E4413" s="31" t="s">
        <v>327</v>
      </c>
      <c r="F4413" s="32">
        <v>11502.22</v>
      </c>
      <c r="G4413" s="33">
        <f t="shared" si="68"/>
        <v>901506246.76999569</v>
      </c>
    </row>
    <row r="4414" spans="1:7" ht="42">
      <c r="A4414" s="30">
        <v>28</v>
      </c>
      <c r="B4414" s="30" t="s">
        <v>1299</v>
      </c>
      <c r="C4414" s="30" t="s">
        <v>964</v>
      </c>
      <c r="D4414" s="30" t="s">
        <v>292</v>
      </c>
      <c r="E4414" s="31" t="s">
        <v>327</v>
      </c>
      <c r="F4414" s="32">
        <v>17330.009999999998</v>
      </c>
      <c r="G4414" s="33">
        <f t="shared" si="68"/>
        <v>901506246.76999569</v>
      </c>
    </row>
    <row r="4415" spans="1:7" ht="42">
      <c r="A4415" s="30">
        <v>28</v>
      </c>
      <c r="B4415" s="30" t="s">
        <v>1299</v>
      </c>
      <c r="C4415" s="30" t="s">
        <v>964</v>
      </c>
      <c r="D4415" s="30" t="s">
        <v>292</v>
      </c>
      <c r="E4415" s="31" t="s">
        <v>327</v>
      </c>
      <c r="F4415" s="32">
        <v>40185.699999999997</v>
      </c>
      <c r="G4415" s="33">
        <f t="shared" si="68"/>
        <v>901506246.76999569</v>
      </c>
    </row>
    <row r="4416" spans="1:7" ht="21.6">
      <c r="A4416" s="30">
        <v>28</v>
      </c>
      <c r="B4416" s="30" t="s">
        <v>1300</v>
      </c>
      <c r="C4416" s="30" t="s">
        <v>964</v>
      </c>
      <c r="D4416" s="30" t="s">
        <v>292</v>
      </c>
      <c r="E4416" s="31" t="s">
        <v>304</v>
      </c>
      <c r="F4416" s="32">
        <v>102831.81</v>
      </c>
      <c r="G4416" s="33">
        <f t="shared" si="68"/>
        <v>901506246.76999569</v>
      </c>
    </row>
    <row r="4417" spans="1:7" ht="21.6">
      <c r="A4417" s="30">
        <v>28</v>
      </c>
      <c r="B4417" s="30" t="s">
        <v>1300</v>
      </c>
      <c r="C4417" s="30" t="s">
        <v>964</v>
      </c>
      <c r="D4417" s="30" t="s">
        <v>292</v>
      </c>
      <c r="E4417" s="31" t="s">
        <v>304</v>
      </c>
      <c r="F4417" s="32">
        <v>280453.56</v>
      </c>
      <c r="G4417" s="33">
        <f t="shared" si="68"/>
        <v>901506246.76999569</v>
      </c>
    </row>
    <row r="4418" spans="1:7" ht="21.6">
      <c r="A4418" s="30">
        <v>28</v>
      </c>
      <c r="B4418" s="30" t="s">
        <v>1300</v>
      </c>
      <c r="C4418" s="30" t="s">
        <v>964</v>
      </c>
      <c r="D4418" s="30" t="s">
        <v>292</v>
      </c>
      <c r="E4418" s="31" t="s">
        <v>304</v>
      </c>
      <c r="F4418" s="32">
        <v>266856.88</v>
      </c>
      <c r="G4418" s="33">
        <f t="shared" si="68"/>
        <v>901506246.76999569</v>
      </c>
    </row>
    <row r="4419" spans="1:7" ht="31.8">
      <c r="A4419" s="30">
        <v>28</v>
      </c>
      <c r="B4419" s="30" t="s">
        <v>830</v>
      </c>
      <c r="C4419" s="30" t="s">
        <v>964</v>
      </c>
      <c r="D4419" s="30" t="s">
        <v>292</v>
      </c>
      <c r="E4419" s="31" t="s">
        <v>302</v>
      </c>
      <c r="F4419" s="32">
        <v>73575.92</v>
      </c>
      <c r="G4419" s="33">
        <f t="shared" ref="G4419:G4482" si="69">SUM($F$2:$F$100000)</f>
        <v>901506246.76999569</v>
      </c>
    </row>
    <row r="4420" spans="1:7" ht="31.8">
      <c r="A4420" s="30">
        <v>75</v>
      </c>
      <c r="B4420" s="30" t="s">
        <v>830</v>
      </c>
      <c r="C4420" s="30" t="s">
        <v>965</v>
      </c>
      <c r="D4420" s="30" t="s">
        <v>292</v>
      </c>
      <c r="E4420" s="31" t="s">
        <v>302</v>
      </c>
      <c r="F4420" s="32">
        <v>63190.79</v>
      </c>
      <c r="G4420" s="33">
        <f t="shared" si="69"/>
        <v>901506246.76999569</v>
      </c>
    </row>
    <row r="4421" spans="1:7" ht="31.8">
      <c r="A4421" s="30">
        <v>1000032</v>
      </c>
      <c r="B4421" s="30" t="s">
        <v>830</v>
      </c>
      <c r="C4421" s="30" t="s">
        <v>994</v>
      </c>
      <c r="D4421" s="30" t="s">
        <v>292</v>
      </c>
      <c r="E4421" s="31" t="s">
        <v>302</v>
      </c>
      <c r="F4421" s="32">
        <v>94166.65</v>
      </c>
      <c r="G4421" s="33">
        <f t="shared" si="69"/>
        <v>901506246.76999569</v>
      </c>
    </row>
    <row r="4422" spans="1:7" ht="31.8">
      <c r="A4422" s="30">
        <v>28</v>
      </c>
      <c r="B4422" s="30" t="s">
        <v>830</v>
      </c>
      <c r="C4422" s="30" t="s">
        <v>964</v>
      </c>
      <c r="D4422" s="30" t="s">
        <v>292</v>
      </c>
      <c r="E4422" s="31" t="s">
        <v>302</v>
      </c>
      <c r="F4422" s="32">
        <v>230460.51</v>
      </c>
      <c r="G4422" s="33">
        <f t="shared" si="69"/>
        <v>901506246.76999569</v>
      </c>
    </row>
    <row r="4423" spans="1:7" ht="31.8">
      <c r="A4423" s="30">
        <v>38</v>
      </c>
      <c r="B4423" s="30" t="s">
        <v>830</v>
      </c>
      <c r="C4423" s="30" t="s">
        <v>40</v>
      </c>
      <c r="D4423" s="30" t="s">
        <v>292</v>
      </c>
      <c r="E4423" s="31" t="s">
        <v>302</v>
      </c>
      <c r="F4423" s="32">
        <v>124894.72</v>
      </c>
      <c r="G4423" s="33">
        <f t="shared" si="69"/>
        <v>901506246.76999569</v>
      </c>
    </row>
    <row r="4424" spans="1:7" ht="31.8">
      <c r="A4424" s="30">
        <v>1000032</v>
      </c>
      <c r="B4424" s="30" t="s">
        <v>830</v>
      </c>
      <c r="C4424" s="30" t="s">
        <v>994</v>
      </c>
      <c r="D4424" s="30" t="s">
        <v>292</v>
      </c>
      <c r="E4424" s="31" t="s">
        <v>302</v>
      </c>
      <c r="F4424" s="30">
        <v>93729.34</v>
      </c>
      <c r="G4424" s="33">
        <f t="shared" si="69"/>
        <v>901506246.76999569</v>
      </c>
    </row>
    <row r="4425" spans="1:7" ht="31.8">
      <c r="A4425" s="30">
        <v>28</v>
      </c>
      <c r="B4425" s="30" t="s">
        <v>830</v>
      </c>
      <c r="C4425" s="30" t="s">
        <v>964</v>
      </c>
      <c r="D4425" s="30" t="s">
        <v>292</v>
      </c>
      <c r="E4425" s="31" t="s">
        <v>302</v>
      </c>
      <c r="F4425" s="32">
        <v>136800.06</v>
      </c>
      <c r="G4425" s="33">
        <f t="shared" si="69"/>
        <v>901506246.76999569</v>
      </c>
    </row>
    <row r="4426" spans="1:7" ht="31.8">
      <c r="A4426" s="30">
        <v>75</v>
      </c>
      <c r="B4426" s="30" t="s">
        <v>1301</v>
      </c>
      <c r="C4426" s="30" t="s">
        <v>965</v>
      </c>
      <c r="D4426" s="30" t="s">
        <v>292</v>
      </c>
      <c r="E4426" s="31" t="s">
        <v>319</v>
      </c>
      <c r="F4426" s="32">
        <v>39416.300000000003</v>
      </c>
      <c r="G4426" s="33">
        <f t="shared" si="69"/>
        <v>901506246.76999569</v>
      </c>
    </row>
    <row r="4427" spans="1:7" ht="31.8">
      <c r="A4427" s="30">
        <v>75</v>
      </c>
      <c r="B4427" s="30" t="s">
        <v>1301</v>
      </c>
      <c r="C4427" s="30" t="s">
        <v>965</v>
      </c>
      <c r="D4427" s="30" t="s">
        <v>292</v>
      </c>
      <c r="E4427" s="31" t="s">
        <v>319</v>
      </c>
      <c r="F4427" s="32">
        <v>40242.74</v>
      </c>
      <c r="G4427" s="33">
        <f t="shared" si="69"/>
        <v>901506246.76999569</v>
      </c>
    </row>
    <row r="4428" spans="1:7" ht="31.8">
      <c r="A4428" s="30">
        <v>40</v>
      </c>
      <c r="B4428" s="30" t="s">
        <v>1302</v>
      </c>
      <c r="C4428" s="30" t="s">
        <v>989</v>
      </c>
      <c r="D4428" s="30" t="s">
        <v>292</v>
      </c>
      <c r="E4428" s="31" t="s">
        <v>302</v>
      </c>
      <c r="F4428" s="32">
        <v>5699.55</v>
      </c>
      <c r="G4428" s="33">
        <f t="shared" si="69"/>
        <v>901506246.76999569</v>
      </c>
    </row>
    <row r="4429" spans="1:7" ht="31.8">
      <c r="A4429" s="30">
        <v>38</v>
      </c>
      <c r="B4429" s="30" t="s">
        <v>1302</v>
      </c>
      <c r="C4429" s="30" t="s">
        <v>40</v>
      </c>
      <c r="D4429" s="30" t="s">
        <v>292</v>
      </c>
      <c r="E4429" s="31" t="s">
        <v>302</v>
      </c>
      <c r="F4429" s="32">
        <v>2279.83</v>
      </c>
      <c r="G4429" s="33">
        <f t="shared" si="69"/>
        <v>901506246.76999569</v>
      </c>
    </row>
    <row r="4430" spans="1:7" ht="31.8">
      <c r="A4430" s="30">
        <v>38</v>
      </c>
      <c r="B4430" s="30" t="s">
        <v>1302</v>
      </c>
      <c r="C4430" s="30" t="s">
        <v>40</v>
      </c>
      <c r="D4430" s="30" t="s">
        <v>292</v>
      </c>
      <c r="E4430" s="31" t="s">
        <v>302</v>
      </c>
      <c r="F4430" s="32">
        <v>2279.83</v>
      </c>
      <c r="G4430" s="33">
        <f t="shared" si="69"/>
        <v>901506246.76999569</v>
      </c>
    </row>
    <row r="4431" spans="1:7" ht="31.8">
      <c r="A4431" s="30">
        <v>27</v>
      </c>
      <c r="B4431" s="30" t="s">
        <v>1302</v>
      </c>
      <c r="C4431" s="30" t="s">
        <v>962</v>
      </c>
      <c r="D4431" s="30" t="s">
        <v>292</v>
      </c>
      <c r="E4431" s="31" t="s">
        <v>302</v>
      </c>
      <c r="F4431" s="32">
        <v>34197.35</v>
      </c>
      <c r="G4431" s="33">
        <f t="shared" si="69"/>
        <v>901506246.76999569</v>
      </c>
    </row>
    <row r="4432" spans="1:7" ht="31.8">
      <c r="A4432" s="30">
        <v>38</v>
      </c>
      <c r="B4432" s="30" t="s">
        <v>838</v>
      </c>
      <c r="C4432" s="30" t="s">
        <v>40</v>
      </c>
      <c r="D4432" s="30" t="s">
        <v>292</v>
      </c>
      <c r="E4432" s="31" t="s">
        <v>302</v>
      </c>
      <c r="F4432" s="32">
        <v>3390</v>
      </c>
      <c r="G4432" s="33">
        <f t="shared" si="69"/>
        <v>901506246.76999569</v>
      </c>
    </row>
    <row r="4433" spans="1:7" ht="21.6">
      <c r="A4433" s="30">
        <v>1000032</v>
      </c>
      <c r="B4433" s="30" t="s">
        <v>1303</v>
      </c>
      <c r="C4433" s="30" t="s">
        <v>994</v>
      </c>
      <c r="D4433" s="30" t="s">
        <v>292</v>
      </c>
      <c r="E4433" s="31" t="s">
        <v>302</v>
      </c>
      <c r="F4433" s="32">
        <v>40219.1</v>
      </c>
      <c r="G4433" s="33">
        <f t="shared" si="69"/>
        <v>901506246.76999569</v>
      </c>
    </row>
    <row r="4434" spans="1:7" ht="21.6">
      <c r="A4434" s="30">
        <v>1000032</v>
      </c>
      <c r="B4434" s="30" t="s">
        <v>1303</v>
      </c>
      <c r="C4434" s="30" t="s">
        <v>994</v>
      </c>
      <c r="D4434" s="30" t="s">
        <v>292</v>
      </c>
      <c r="E4434" s="31" t="s">
        <v>302</v>
      </c>
      <c r="F4434" s="32">
        <v>216087.64</v>
      </c>
      <c r="G4434" s="33">
        <f t="shared" si="69"/>
        <v>901506246.76999569</v>
      </c>
    </row>
    <row r="4435" spans="1:7" ht="21.6">
      <c r="A4435" s="30">
        <v>1000032</v>
      </c>
      <c r="B4435" s="30" t="s">
        <v>1303</v>
      </c>
      <c r="C4435" s="30" t="s">
        <v>994</v>
      </c>
      <c r="D4435" s="30" t="s">
        <v>292</v>
      </c>
      <c r="E4435" s="31" t="s">
        <v>302</v>
      </c>
      <c r="F4435" s="32">
        <v>222035.06</v>
      </c>
      <c r="G4435" s="33">
        <f t="shared" si="69"/>
        <v>901506246.76999569</v>
      </c>
    </row>
    <row r="4436" spans="1:7" ht="31.8">
      <c r="A4436" s="30">
        <v>38</v>
      </c>
      <c r="B4436" s="30" t="s">
        <v>1304</v>
      </c>
      <c r="C4436" s="30" t="s">
        <v>40</v>
      </c>
      <c r="D4436" s="30" t="s">
        <v>292</v>
      </c>
      <c r="E4436" s="31" t="s">
        <v>319</v>
      </c>
      <c r="F4436" s="32">
        <v>33466</v>
      </c>
      <c r="G4436" s="33">
        <f t="shared" si="69"/>
        <v>901506246.76999569</v>
      </c>
    </row>
    <row r="4437" spans="1:7" ht="31.8">
      <c r="A4437" s="30">
        <v>27</v>
      </c>
      <c r="B4437" s="30" t="s">
        <v>1304</v>
      </c>
      <c r="C4437" s="30" t="s">
        <v>962</v>
      </c>
      <c r="D4437" s="30" t="s">
        <v>292</v>
      </c>
      <c r="E4437" s="31" t="s">
        <v>319</v>
      </c>
      <c r="F4437" s="32">
        <v>215790.1</v>
      </c>
      <c r="G4437" s="33">
        <f t="shared" si="69"/>
        <v>901506246.76999569</v>
      </c>
    </row>
    <row r="4438" spans="1:7" ht="21.6">
      <c r="A4438" s="30">
        <v>26</v>
      </c>
      <c r="B4438" s="30" t="s">
        <v>1305</v>
      </c>
      <c r="C4438" s="30" t="s">
        <v>961</v>
      </c>
      <c r="D4438" s="30" t="s">
        <v>292</v>
      </c>
      <c r="E4438" s="31" t="s">
        <v>327</v>
      </c>
      <c r="F4438" s="32">
        <v>55332.19</v>
      </c>
      <c r="G4438" s="33">
        <f t="shared" si="69"/>
        <v>901506246.76999569</v>
      </c>
    </row>
    <row r="4439" spans="1:7" ht="21.6">
      <c r="A4439" s="30">
        <v>26</v>
      </c>
      <c r="B4439" s="30" t="s">
        <v>1305</v>
      </c>
      <c r="C4439" s="30" t="s">
        <v>961</v>
      </c>
      <c r="D4439" s="30" t="s">
        <v>292</v>
      </c>
      <c r="E4439" s="31" t="s">
        <v>327</v>
      </c>
      <c r="F4439" s="32">
        <v>9842.51</v>
      </c>
      <c r="G4439" s="33">
        <f t="shared" si="69"/>
        <v>901506246.76999569</v>
      </c>
    </row>
    <row r="4440" spans="1:7" ht="31.8">
      <c r="A4440" s="30">
        <v>42</v>
      </c>
      <c r="B4440" s="30" t="s">
        <v>842</v>
      </c>
      <c r="C4440" s="30" t="s">
        <v>968</v>
      </c>
      <c r="D4440" s="30" t="s">
        <v>292</v>
      </c>
      <c r="E4440" s="31" t="s">
        <v>327</v>
      </c>
      <c r="F4440" s="32">
        <v>470.86</v>
      </c>
      <c r="G4440" s="33">
        <f t="shared" si="69"/>
        <v>901506246.76999569</v>
      </c>
    </row>
    <row r="4441" spans="1:7" ht="31.8">
      <c r="A4441" s="30">
        <v>29</v>
      </c>
      <c r="B4441" s="30" t="s">
        <v>842</v>
      </c>
      <c r="C4441" s="30" t="s">
        <v>967</v>
      </c>
      <c r="D4441" s="30" t="s">
        <v>292</v>
      </c>
      <c r="E4441" s="31" t="s">
        <v>327</v>
      </c>
      <c r="F4441" s="32">
        <v>950.38</v>
      </c>
      <c r="G4441" s="33">
        <f t="shared" si="69"/>
        <v>901506246.76999569</v>
      </c>
    </row>
    <row r="4442" spans="1:7" ht="42">
      <c r="A4442" s="30">
        <v>40</v>
      </c>
      <c r="B4442" s="30" t="s">
        <v>843</v>
      </c>
      <c r="C4442" s="30" t="s">
        <v>989</v>
      </c>
      <c r="D4442" s="30" t="s">
        <v>292</v>
      </c>
      <c r="E4442" s="31" t="s">
        <v>302</v>
      </c>
      <c r="F4442" s="32">
        <v>24275.63</v>
      </c>
      <c r="G4442" s="33">
        <f t="shared" si="69"/>
        <v>901506246.76999569</v>
      </c>
    </row>
    <row r="4443" spans="1:7" ht="42">
      <c r="A4443" s="30">
        <v>35</v>
      </c>
      <c r="B4443" s="30" t="s">
        <v>843</v>
      </c>
      <c r="C4443" s="30" t="s">
        <v>997</v>
      </c>
      <c r="D4443" s="30" t="s">
        <v>292</v>
      </c>
      <c r="E4443" s="31" t="s">
        <v>302</v>
      </c>
      <c r="F4443" s="32">
        <v>69487.990000000005</v>
      </c>
      <c r="G4443" s="33">
        <f t="shared" si="69"/>
        <v>901506246.76999569</v>
      </c>
    </row>
    <row r="4444" spans="1:7" ht="42">
      <c r="A4444" s="30">
        <v>56</v>
      </c>
      <c r="B4444" s="30" t="s">
        <v>843</v>
      </c>
      <c r="C4444" s="30" t="s">
        <v>988</v>
      </c>
      <c r="D4444" s="30" t="s">
        <v>292</v>
      </c>
      <c r="E4444" s="31" t="s">
        <v>302</v>
      </c>
      <c r="F4444" s="32">
        <v>11680.73</v>
      </c>
      <c r="G4444" s="33">
        <f t="shared" si="69"/>
        <v>901506246.76999569</v>
      </c>
    </row>
    <row r="4445" spans="1:7" ht="31.8">
      <c r="A4445" s="30">
        <v>75</v>
      </c>
      <c r="B4445" s="30" t="s">
        <v>1306</v>
      </c>
      <c r="C4445" s="30" t="s">
        <v>965</v>
      </c>
      <c r="D4445" s="30" t="s">
        <v>292</v>
      </c>
      <c r="E4445" s="34" t="s">
        <v>304</v>
      </c>
      <c r="F4445" s="32">
        <v>63129.599999999999</v>
      </c>
      <c r="G4445" s="33">
        <f t="shared" si="69"/>
        <v>901506246.76999569</v>
      </c>
    </row>
    <row r="4446" spans="1:7" ht="31.8">
      <c r="A4446" s="30">
        <v>75</v>
      </c>
      <c r="B4446" s="30" t="s">
        <v>1306</v>
      </c>
      <c r="C4446" s="30" t="s">
        <v>965</v>
      </c>
      <c r="D4446" s="30" t="s">
        <v>292</v>
      </c>
      <c r="E4446" s="31" t="s">
        <v>304</v>
      </c>
      <c r="F4446" s="32">
        <v>147977.65</v>
      </c>
      <c r="G4446" s="33">
        <f t="shared" si="69"/>
        <v>901506246.76999569</v>
      </c>
    </row>
    <row r="4447" spans="1:7" ht="31.8">
      <c r="A4447" s="30">
        <v>75</v>
      </c>
      <c r="B4447" s="30" t="s">
        <v>1306</v>
      </c>
      <c r="C4447" s="30" t="s">
        <v>965</v>
      </c>
      <c r="D4447" s="30" t="s">
        <v>292</v>
      </c>
      <c r="E4447" s="31" t="s">
        <v>304</v>
      </c>
      <c r="F4447" s="30">
        <v>196888.35</v>
      </c>
      <c r="G4447" s="33">
        <f t="shared" si="69"/>
        <v>901506246.76999569</v>
      </c>
    </row>
    <row r="4448" spans="1:7" ht="31.8">
      <c r="A4448" s="30">
        <v>75</v>
      </c>
      <c r="B4448" s="30" t="s">
        <v>1306</v>
      </c>
      <c r="C4448" s="30" t="s">
        <v>965</v>
      </c>
      <c r="D4448" s="30" t="s">
        <v>292</v>
      </c>
      <c r="E4448" s="31" t="s">
        <v>304</v>
      </c>
      <c r="F4448" s="32">
        <v>17859.25</v>
      </c>
      <c r="G4448" s="33">
        <f t="shared" si="69"/>
        <v>901506246.76999569</v>
      </c>
    </row>
    <row r="4449" spans="1:7" ht="31.8">
      <c r="A4449" s="30">
        <v>75</v>
      </c>
      <c r="B4449" s="30" t="s">
        <v>1307</v>
      </c>
      <c r="C4449" s="30" t="s">
        <v>965</v>
      </c>
      <c r="D4449" s="30" t="s">
        <v>292</v>
      </c>
      <c r="E4449" s="31" t="s">
        <v>293</v>
      </c>
      <c r="F4449" s="32">
        <v>2803.3</v>
      </c>
      <c r="G4449" s="33">
        <f t="shared" si="69"/>
        <v>901506246.76999569</v>
      </c>
    </row>
    <row r="4450" spans="1:7" ht="28.8">
      <c r="A4450" s="30">
        <v>28</v>
      </c>
      <c r="B4450" s="30" t="s">
        <v>1308</v>
      </c>
      <c r="C4450" s="30" t="s">
        <v>964</v>
      </c>
      <c r="D4450" s="30" t="s">
        <v>292</v>
      </c>
      <c r="E4450" s="34" t="s">
        <v>327</v>
      </c>
      <c r="F4450" s="32">
        <v>32612.880000000001</v>
      </c>
      <c r="G4450" s="33">
        <f t="shared" si="69"/>
        <v>901506246.76999569</v>
      </c>
    </row>
    <row r="4451" spans="1:7" ht="31.8">
      <c r="A4451" s="30">
        <v>29</v>
      </c>
      <c r="B4451" s="30" t="s">
        <v>1308</v>
      </c>
      <c r="C4451" s="30" t="s">
        <v>967</v>
      </c>
      <c r="D4451" s="30" t="s">
        <v>292</v>
      </c>
      <c r="E4451" s="31" t="s">
        <v>327</v>
      </c>
      <c r="F4451" s="30">
        <v>25699.57</v>
      </c>
      <c r="G4451" s="33">
        <f t="shared" si="69"/>
        <v>901506246.76999569</v>
      </c>
    </row>
    <row r="4452" spans="1:7" ht="21.6">
      <c r="A4452" s="30">
        <v>26</v>
      </c>
      <c r="B4452" s="30" t="s">
        <v>851</v>
      </c>
      <c r="C4452" s="30" t="s">
        <v>961</v>
      </c>
      <c r="D4452" s="30" t="s">
        <v>292</v>
      </c>
      <c r="E4452" s="31" t="s">
        <v>302</v>
      </c>
      <c r="F4452" s="30">
        <v>0</v>
      </c>
      <c r="G4452" s="33">
        <f t="shared" si="69"/>
        <v>901506246.76999569</v>
      </c>
    </row>
    <row r="4453" spans="1:7" ht="21.6">
      <c r="A4453" s="30">
        <v>28</v>
      </c>
      <c r="B4453" s="30" t="s">
        <v>851</v>
      </c>
      <c r="C4453" s="30" t="s">
        <v>964</v>
      </c>
      <c r="D4453" s="30" t="s">
        <v>292</v>
      </c>
      <c r="E4453" s="31" t="s">
        <v>302</v>
      </c>
      <c r="F4453" s="30">
        <v>64410</v>
      </c>
      <c r="G4453" s="33">
        <f t="shared" si="69"/>
        <v>901506246.76999569</v>
      </c>
    </row>
    <row r="4454" spans="1:7" ht="21.6">
      <c r="A4454" s="30">
        <v>28</v>
      </c>
      <c r="B4454" s="30" t="s">
        <v>851</v>
      </c>
      <c r="C4454" s="30" t="s">
        <v>964</v>
      </c>
      <c r="D4454" s="30" t="s">
        <v>292</v>
      </c>
      <c r="E4454" s="31" t="s">
        <v>302</v>
      </c>
      <c r="F4454" s="30">
        <v>107350</v>
      </c>
      <c r="G4454" s="33">
        <f t="shared" si="69"/>
        <v>901506246.76999569</v>
      </c>
    </row>
    <row r="4455" spans="1:7" ht="42">
      <c r="A4455" s="30">
        <v>27</v>
      </c>
      <c r="B4455" s="30" t="s">
        <v>1309</v>
      </c>
      <c r="C4455" s="30" t="s">
        <v>962</v>
      </c>
      <c r="D4455" s="30" t="s">
        <v>292</v>
      </c>
      <c r="E4455" s="31" t="s">
        <v>319</v>
      </c>
      <c r="F4455" s="32">
        <v>108672.96000000001</v>
      </c>
      <c r="G4455" s="33">
        <f t="shared" si="69"/>
        <v>901506246.76999569</v>
      </c>
    </row>
    <row r="4456" spans="1:7" ht="31.8">
      <c r="A4456" s="30">
        <v>75</v>
      </c>
      <c r="B4456" s="30" t="s">
        <v>1310</v>
      </c>
      <c r="C4456" s="30" t="s">
        <v>965</v>
      </c>
      <c r="D4456" s="30" t="s">
        <v>292</v>
      </c>
      <c r="E4456" s="31" t="s">
        <v>304</v>
      </c>
      <c r="F4456" s="32">
        <v>34094.519999999997</v>
      </c>
      <c r="G4456" s="33">
        <f t="shared" si="69"/>
        <v>901506246.76999569</v>
      </c>
    </row>
    <row r="4457" spans="1:7" ht="31.8">
      <c r="A4457" s="30">
        <v>26</v>
      </c>
      <c r="B4457" s="30" t="s">
        <v>856</v>
      </c>
      <c r="C4457" s="30" t="s">
        <v>961</v>
      </c>
      <c r="D4457" s="30" t="s">
        <v>292</v>
      </c>
      <c r="E4457" s="34" t="s">
        <v>293</v>
      </c>
      <c r="F4457" s="30">
        <v>1578</v>
      </c>
      <c r="G4457" s="33">
        <f t="shared" si="69"/>
        <v>901506246.76999569</v>
      </c>
    </row>
    <row r="4458" spans="1:7" ht="31.8">
      <c r="A4458" s="30">
        <v>26</v>
      </c>
      <c r="B4458" s="30" t="s">
        <v>856</v>
      </c>
      <c r="C4458" s="30" t="s">
        <v>961</v>
      </c>
      <c r="D4458" s="30" t="s">
        <v>292</v>
      </c>
      <c r="E4458" s="31" t="s">
        <v>293</v>
      </c>
      <c r="F4458" s="30">
        <v>913</v>
      </c>
      <c r="G4458" s="33">
        <f t="shared" si="69"/>
        <v>901506246.76999569</v>
      </c>
    </row>
    <row r="4459" spans="1:7" ht="31.8">
      <c r="A4459" s="30">
        <v>26</v>
      </c>
      <c r="B4459" s="30" t="s">
        <v>856</v>
      </c>
      <c r="C4459" s="30" t="s">
        <v>961</v>
      </c>
      <c r="D4459" s="30" t="s">
        <v>292</v>
      </c>
      <c r="E4459" s="34" t="s">
        <v>293</v>
      </c>
      <c r="F4459" s="30">
        <v>1583</v>
      </c>
      <c r="G4459" s="33">
        <f t="shared" si="69"/>
        <v>901506246.76999569</v>
      </c>
    </row>
    <row r="4460" spans="1:7" ht="31.8">
      <c r="A4460" s="30">
        <v>26</v>
      </c>
      <c r="B4460" s="30" t="s">
        <v>856</v>
      </c>
      <c r="C4460" s="30" t="s">
        <v>961</v>
      </c>
      <c r="D4460" s="30" t="s">
        <v>292</v>
      </c>
      <c r="E4460" s="34" t="s">
        <v>293</v>
      </c>
      <c r="F4460" s="32">
        <v>1790</v>
      </c>
      <c r="G4460" s="33">
        <f t="shared" si="69"/>
        <v>901506246.76999569</v>
      </c>
    </row>
    <row r="4461" spans="1:7" ht="31.8">
      <c r="A4461" s="30">
        <v>26</v>
      </c>
      <c r="B4461" s="30" t="s">
        <v>856</v>
      </c>
      <c r="C4461" s="30" t="s">
        <v>961</v>
      </c>
      <c r="D4461" s="30" t="s">
        <v>292</v>
      </c>
      <c r="E4461" s="34" t="s">
        <v>293</v>
      </c>
      <c r="F4461" s="32">
        <v>8060</v>
      </c>
      <c r="G4461" s="33">
        <f t="shared" si="69"/>
        <v>901506246.76999569</v>
      </c>
    </row>
    <row r="4462" spans="1:7" ht="31.8">
      <c r="A4462" s="30">
        <v>26</v>
      </c>
      <c r="B4462" s="30" t="s">
        <v>856</v>
      </c>
      <c r="C4462" s="30" t="s">
        <v>961</v>
      </c>
      <c r="D4462" s="30" t="s">
        <v>292</v>
      </c>
      <c r="E4462" s="34" t="s">
        <v>293</v>
      </c>
      <c r="F4462" s="32">
        <v>3600</v>
      </c>
      <c r="G4462" s="33">
        <f t="shared" si="69"/>
        <v>901506246.76999569</v>
      </c>
    </row>
    <row r="4463" spans="1:7" ht="31.8">
      <c r="A4463" s="30">
        <v>26</v>
      </c>
      <c r="B4463" s="30" t="s">
        <v>856</v>
      </c>
      <c r="C4463" s="30" t="s">
        <v>961</v>
      </c>
      <c r="D4463" s="30" t="s">
        <v>292</v>
      </c>
      <c r="E4463" s="34" t="s">
        <v>293</v>
      </c>
      <c r="F4463" s="32">
        <v>3740</v>
      </c>
      <c r="G4463" s="33">
        <f t="shared" si="69"/>
        <v>901506246.76999569</v>
      </c>
    </row>
    <row r="4464" spans="1:7" ht="31.8">
      <c r="A4464" s="30">
        <v>26</v>
      </c>
      <c r="B4464" s="30" t="s">
        <v>856</v>
      </c>
      <c r="C4464" s="30" t="s">
        <v>961</v>
      </c>
      <c r="D4464" s="30" t="s">
        <v>292</v>
      </c>
      <c r="E4464" s="34" t="s">
        <v>293</v>
      </c>
      <c r="F4464" s="30">
        <v>4185</v>
      </c>
      <c r="G4464" s="33">
        <f t="shared" si="69"/>
        <v>901506246.76999569</v>
      </c>
    </row>
    <row r="4465" spans="1:7" ht="31.8">
      <c r="A4465" s="30">
        <v>26</v>
      </c>
      <c r="B4465" s="30" t="s">
        <v>856</v>
      </c>
      <c r="C4465" s="30" t="s">
        <v>961</v>
      </c>
      <c r="D4465" s="30" t="s">
        <v>292</v>
      </c>
      <c r="E4465" s="34" t="s">
        <v>293</v>
      </c>
      <c r="F4465" s="32">
        <v>2022</v>
      </c>
      <c r="G4465" s="33">
        <f t="shared" si="69"/>
        <v>901506246.76999569</v>
      </c>
    </row>
    <row r="4466" spans="1:7" ht="31.8">
      <c r="A4466" s="30">
        <v>26</v>
      </c>
      <c r="B4466" s="30" t="s">
        <v>856</v>
      </c>
      <c r="C4466" s="30" t="s">
        <v>961</v>
      </c>
      <c r="D4466" s="30" t="s">
        <v>292</v>
      </c>
      <c r="E4466" s="34" t="s">
        <v>293</v>
      </c>
      <c r="F4466" s="30">
        <v>888</v>
      </c>
      <c r="G4466" s="33">
        <f t="shared" si="69"/>
        <v>901506246.76999569</v>
      </c>
    </row>
    <row r="4467" spans="1:7" ht="31.8">
      <c r="A4467" s="30">
        <v>26</v>
      </c>
      <c r="B4467" s="30" t="s">
        <v>856</v>
      </c>
      <c r="C4467" s="30" t="s">
        <v>961</v>
      </c>
      <c r="D4467" s="30" t="s">
        <v>292</v>
      </c>
      <c r="E4467" s="34" t="s">
        <v>293</v>
      </c>
      <c r="F4467" s="32">
        <v>7195</v>
      </c>
      <c r="G4467" s="33">
        <f t="shared" si="69"/>
        <v>901506246.76999569</v>
      </c>
    </row>
    <row r="4468" spans="1:7" ht="31.8">
      <c r="A4468" s="30">
        <v>26</v>
      </c>
      <c r="B4468" s="30" t="s">
        <v>856</v>
      </c>
      <c r="C4468" s="30" t="s">
        <v>961</v>
      </c>
      <c r="D4468" s="30" t="s">
        <v>292</v>
      </c>
      <c r="E4468" s="34" t="s">
        <v>293</v>
      </c>
      <c r="F4468" s="32">
        <v>7015</v>
      </c>
      <c r="G4468" s="33">
        <f t="shared" si="69"/>
        <v>901506246.76999569</v>
      </c>
    </row>
    <row r="4469" spans="1:7" ht="31.8">
      <c r="A4469" s="30">
        <v>26</v>
      </c>
      <c r="B4469" s="30" t="s">
        <v>856</v>
      </c>
      <c r="C4469" s="30" t="s">
        <v>961</v>
      </c>
      <c r="D4469" s="30" t="s">
        <v>292</v>
      </c>
      <c r="E4469" s="34" t="s">
        <v>293</v>
      </c>
      <c r="F4469" s="32">
        <v>5085</v>
      </c>
      <c r="G4469" s="33">
        <f t="shared" si="69"/>
        <v>901506246.76999569</v>
      </c>
    </row>
    <row r="4470" spans="1:7" ht="31.8">
      <c r="A4470" s="30">
        <v>26</v>
      </c>
      <c r="B4470" s="30" t="s">
        <v>856</v>
      </c>
      <c r="C4470" s="30" t="s">
        <v>961</v>
      </c>
      <c r="D4470" s="30" t="s">
        <v>292</v>
      </c>
      <c r="E4470" s="34" t="s">
        <v>293</v>
      </c>
      <c r="F4470" s="32">
        <v>3905</v>
      </c>
      <c r="G4470" s="33">
        <f t="shared" si="69"/>
        <v>901506246.76999569</v>
      </c>
    </row>
    <row r="4471" spans="1:7" ht="31.8">
      <c r="A4471" s="30">
        <v>26</v>
      </c>
      <c r="B4471" s="30" t="s">
        <v>856</v>
      </c>
      <c r="C4471" s="30" t="s">
        <v>961</v>
      </c>
      <c r="D4471" s="30" t="s">
        <v>292</v>
      </c>
      <c r="E4471" s="34" t="s">
        <v>293</v>
      </c>
      <c r="F4471" s="32">
        <v>1578</v>
      </c>
      <c r="G4471" s="33">
        <f t="shared" si="69"/>
        <v>901506246.76999569</v>
      </c>
    </row>
    <row r="4472" spans="1:7" ht="31.8">
      <c r="A4472" s="30">
        <v>26</v>
      </c>
      <c r="B4472" s="30" t="s">
        <v>856</v>
      </c>
      <c r="C4472" s="30" t="s">
        <v>961</v>
      </c>
      <c r="D4472" s="30" t="s">
        <v>292</v>
      </c>
      <c r="E4472" s="34" t="s">
        <v>293</v>
      </c>
      <c r="F4472" s="30">
        <v>1578</v>
      </c>
      <c r="G4472" s="33">
        <f t="shared" si="69"/>
        <v>901506246.76999569</v>
      </c>
    </row>
    <row r="4473" spans="1:7" ht="31.8">
      <c r="A4473" s="30">
        <v>26</v>
      </c>
      <c r="B4473" s="30" t="s">
        <v>856</v>
      </c>
      <c r="C4473" s="30" t="s">
        <v>961</v>
      </c>
      <c r="D4473" s="30" t="s">
        <v>292</v>
      </c>
      <c r="E4473" s="34" t="s">
        <v>293</v>
      </c>
      <c r="F4473" s="32">
        <v>1014</v>
      </c>
      <c r="G4473" s="33">
        <f t="shared" si="69"/>
        <v>901506246.76999569</v>
      </c>
    </row>
    <row r="4474" spans="1:7" ht="31.8">
      <c r="A4474" s="30">
        <v>26</v>
      </c>
      <c r="B4474" s="30" t="s">
        <v>856</v>
      </c>
      <c r="C4474" s="30" t="s">
        <v>961</v>
      </c>
      <c r="D4474" s="30" t="s">
        <v>292</v>
      </c>
      <c r="E4474" s="34" t="s">
        <v>293</v>
      </c>
      <c r="F4474" s="30">
        <v>903</v>
      </c>
      <c r="G4474" s="33">
        <f t="shared" si="69"/>
        <v>901506246.76999569</v>
      </c>
    </row>
    <row r="4475" spans="1:7" ht="31.8">
      <c r="A4475" s="30">
        <v>75</v>
      </c>
      <c r="B4475" s="30" t="s">
        <v>856</v>
      </c>
      <c r="C4475" s="30" t="s">
        <v>965</v>
      </c>
      <c r="D4475" s="30" t="s">
        <v>292</v>
      </c>
      <c r="E4475" s="34" t="s">
        <v>293</v>
      </c>
      <c r="F4475" s="30">
        <v>1332</v>
      </c>
      <c r="G4475" s="33">
        <f t="shared" si="69"/>
        <v>901506246.76999569</v>
      </c>
    </row>
    <row r="4476" spans="1:7" ht="31.8">
      <c r="A4476" s="30">
        <v>75</v>
      </c>
      <c r="B4476" s="30" t="s">
        <v>856</v>
      </c>
      <c r="C4476" s="30" t="s">
        <v>965</v>
      </c>
      <c r="D4476" s="30" t="s">
        <v>292</v>
      </c>
      <c r="E4476" s="34" t="s">
        <v>293</v>
      </c>
      <c r="F4476" s="30">
        <v>666</v>
      </c>
      <c r="G4476" s="33">
        <f t="shared" si="69"/>
        <v>901506246.76999569</v>
      </c>
    </row>
    <row r="4477" spans="1:7" ht="31.8">
      <c r="A4477" s="30">
        <v>75</v>
      </c>
      <c r="B4477" s="30" t="s">
        <v>856</v>
      </c>
      <c r="C4477" s="30" t="s">
        <v>965</v>
      </c>
      <c r="D4477" s="30" t="s">
        <v>292</v>
      </c>
      <c r="E4477" s="34" t="s">
        <v>293</v>
      </c>
      <c r="F4477" s="32">
        <v>1342</v>
      </c>
      <c r="G4477" s="33">
        <f t="shared" si="69"/>
        <v>901506246.76999569</v>
      </c>
    </row>
    <row r="4478" spans="1:7" ht="31.8">
      <c r="A4478" s="30">
        <v>75</v>
      </c>
      <c r="B4478" s="30" t="s">
        <v>856</v>
      </c>
      <c r="C4478" s="30" t="s">
        <v>965</v>
      </c>
      <c r="D4478" s="30" t="s">
        <v>292</v>
      </c>
      <c r="E4478" s="34" t="s">
        <v>293</v>
      </c>
      <c r="F4478" s="32">
        <v>1342</v>
      </c>
      <c r="G4478" s="33">
        <f t="shared" si="69"/>
        <v>901506246.76999569</v>
      </c>
    </row>
    <row r="4479" spans="1:7" ht="31.8">
      <c r="A4479" s="30">
        <v>75</v>
      </c>
      <c r="B4479" s="30" t="s">
        <v>856</v>
      </c>
      <c r="C4479" s="30" t="s">
        <v>965</v>
      </c>
      <c r="D4479" s="30" t="s">
        <v>292</v>
      </c>
      <c r="E4479" s="34" t="s">
        <v>293</v>
      </c>
      <c r="F4479" s="30">
        <v>666</v>
      </c>
      <c r="G4479" s="33">
        <f t="shared" si="69"/>
        <v>901506246.76999569</v>
      </c>
    </row>
    <row r="4480" spans="1:7" ht="31.8">
      <c r="A4480" s="30">
        <v>75</v>
      </c>
      <c r="B4480" s="30" t="s">
        <v>856</v>
      </c>
      <c r="C4480" s="30" t="s">
        <v>965</v>
      </c>
      <c r="D4480" s="30" t="s">
        <v>292</v>
      </c>
      <c r="E4480" s="34" t="s">
        <v>293</v>
      </c>
      <c r="F4480" s="32">
        <v>1332</v>
      </c>
      <c r="G4480" s="33">
        <f t="shared" si="69"/>
        <v>901506246.76999569</v>
      </c>
    </row>
    <row r="4481" spans="1:7" ht="31.8">
      <c r="A4481" s="30">
        <v>75</v>
      </c>
      <c r="B4481" s="30" t="s">
        <v>856</v>
      </c>
      <c r="C4481" s="30" t="s">
        <v>965</v>
      </c>
      <c r="D4481" s="30" t="s">
        <v>292</v>
      </c>
      <c r="E4481" s="34" t="s">
        <v>293</v>
      </c>
      <c r="F4481" s="30">
        <v>782</v>
      </c>
      <c r="G4481" s="33">
        <f t="shared" si="69"/>
        <v>901506246.76999569</v>
      </c>
    </row>
    <row r="4482" spans="1:7" ht="31.8">
      <c r="A4482" s="30">
        <v>76</v>
      </c>
      <c r="B4482" s="30" t="s">
        <v>856</v>
      </c>
      <c r="C4482" s="30" t="s">
        <v>993</v>
      </c>
      <c r="D4482" s="30" t="s">
        <v>292</v>
      </c>
      <c r="E4482" s="34" t="s">
        <v>293</v>
      </c>
      <c r="F4482" s="30">
        <v>1341</v>
      </c>
      <c r="G4482" s="33">
        <f t="shared" si="69"/>
        <v>901506246.76999569</v>
      </c>
    </row>
    <row r="4483" spans="1:7" ht="31.8">
      <c r="A4483" s="30">
        <v>26</v>
      </c>
      <c r="B4483" s="30" t="s">
        <v>856</v>
      </c>
      <c r="C4483" s="30" t="s">
        <v>961</v>
      </c>
      <c r="D4483" s="30" t="s">
        <v>292</v>
      </c>
      <c r="E4483" s="34" t="s">
        <v>293</v>
      </c>
      <c r="F4483" s="32">
        <v>1458</v>
      </c>
      <c r="G4483" s="33">
        <f t="shared" ref="G4483:G4546" si="70">SUM($F$2:$F$100000)</f>
        <v>901506246.76999569</v>
      </c>
    </row>
    <row r="4484" spans="1:7" ht="31.8">
      <c r="A4484" s="30">
        <v>28</v>
      </c>
      <c r="B4484" s="30" t="s">
        <v>856</v>
      </c>
      <c r="C4484" s="30" t="s">
        <v>964</v>
      </c>
      <c r="D4484" s="30" t="s">
        <v>292</v>
      </c>
      <c r="E4484" s="34" t="s">
        <v>293</v>
      </c>
      <c r="F4484" s="30">
        <v>5830</v>
      </c>
      <c r="G4484" s="33">
        <f t="shared" si="70"/>
        <v>901506246.76999569</v>
      </c>
    </row>
    <row r="4485" spans="1:7" ht="31.8">
      <c r="A4485" s="30">
        <v>29</v>
      </c>
      <c r="B4485" s="30" t="s">
        <v>856</v>
      </c>
      <c r="C4485" s="30" t="s">
        <v>967</v>
      </c>
      <c r="D4485" s="30" t="s">
        <v>292</v>
      </c>
      <c r="E4485" s="34" t="s">
        <v>293</v>
      </c>
      <c r="F4485" s="32">
        <v>1805</v>
      </c>
      <c r="G4485" s="33">
        <f t="shared" si="70"/>
        <v>901506246.76999569</v>
      </c>
    </row>
    <row r="4486" spans="1:7" ht="31.8">
      <c r="A4486" s="30">
        <v>1000032</v>
      </c>
      <c r="B4486" s="30" t="s">
        <v>856</v>
      </c>
      <c r="C4486" s="30" t="s">
        <v>994</v>
      </c>
      <c r="D4486" s="30" t="s">
        <v>292</v>
      </c>
      <c r="E4486" s="34" t="s">
        <v>293</v>
      </c>
      <c r="F4486" s="32">
        <v>1110</v>
      </c>
      <c r="G4486" s="33">
        <f t="shared" si="70"/>
        <v>901506246.76999569</v>
      </c>
    </row>
    <row r="4487" spans="1:7" ht="31.8">
      <c r="A4487" s="30">
        <v>1000032</v>
      </c>
      <c r="B4487" s="30" t="s">
        <v>856</v>
      </c>
      <c r="C4487" s="30" t="s">
        <v>994</v>
      </c>
      <c r="D4487" s="30" t="s">
        <v>292</v>
      </c>
      <c r="E4487" s="34" t="s">
        <v>293</v>
      </c>
      <c r="F4487" s="32">
        <v>2450</v>
      </c>
      <c r="G4487" s="33">
        <f t="shared" si="70"/>
        <v>901506246.76999569</v>
      </c>
    </row>
    <row r="4488" spans="1:7" ht="31.8">
      <c r="A4488" s="30">
        <v>26</v>
      </c>
      <c r="B4488" s="30" t="s">
        <v>856</v>
      </c>
      <c r="C4488" s="30" t="s">
        <v>961</v>
      </c>
      <c r="D4488" s="30" t="s">
        <v>292</v>
      </c>
      <c r="E4488" s="34" t="s">
        <v>293</v>
      </c>
      <c r="F4488" s="32">
        <v>999</v>
      </c>
      <c r="G4488" s="33">
        <f t="shared" si="70"/>
        <v>901506246.76999569</v>
      </c>
    </row>
    <row r="4489" spans="1:7" ht="31.8">
      <c r="A4489" s="30">
        <v>1000032</v>
      </c>
      <c r="B4489" s="30" t="s">
        <v>856</v>
      </c>
      <c r="C4489" s="30" t="s">
        <v>994</v>
      </c>
      <c r="D4489" s="30" t="s">
        <v>292</v>
      </c>
      <c r="E4489" s="34" t="s">
        <v>293</v>
      </c>
      <c r="F4489" s="32">
        <v>1442</v>
      </c>
      <c r="G4489" s="33">
        <f t="shared" si="70"/>
        <v>901506246.76999569</v>
      </c>
    </row>
    <row r="4490" spans="1:7" ht="31.8">
      <c r="A4490" s="30">
        <v>1000032</v>
      </c>
      <c r="B4490" s="30" t="s">
        <v>856</v>
      </c>
      <c r="C4490" s="30" t="s">
        <v>994</v>
      </c>
      <c r="D4490" s="30" t="s">
        <v>292</v>
      </c>
      <c r="E4490" s="34" t="s">
        <v>293</v>
      </c>
      <c r="F4490" s="32">
        <v>1332</v>
      </c>
      <c r="G4490" s="33">
        <f t="shared" si="70"/>
        <v>901506246.76999569</v>
      </c>
    </row>
    <row r="4491" spans="1:7" ht="31.8">
      <c r="A4491" s="30">
        <v>1000032</v>
      </c>
      <c r="B4491" s="30" t="s">
        <v>856</v>
      </c>
      <c r="C4491" s="30" t="s">
        <v>994</v>
      </c>
      <c r="D4491" s="30" t="s">
        <v>292</v>
      </c>
      <c r="E4491" s="34" t="s">
        <v>293</v>
      </c>
      <c r="F4491" s="32">
        <v>1221</v>
      </c>
      <c r="G4491" s="33">
        <f t="shared" si="70"/>
        <v>901506246.76999569</v>
      </c>
    </row>
    <row r="4492" spans="1:7" ht="31.8">
      <c r="A4492" s="30">
        <v>1000032</v>
      </c>
      <c r="B4492" s="30" t="s">
        <v>856</v>
      </c>
      <c r="C4492" s="30" t="s">
        <v>994</v>
      </c>
      <c r="D4492" s="30" t="s">
        <v>292</v>
      </c>
      <c r="E4492" s="34" t="s">
        <v>293</v>
      </c>
      <c r="F4492" s="32">
        <v>1220</v>
      </c>
      <c r="G4492" s="33">
        <f t="shared" si="70"/>
        <v>901506246.76999569</v>
      </c>
    </row>
    <row r="4493" spans="1:7" ht="31.8">
      <c r="A4493" s="30">
        <v>1000032</v>
      </c>
      <c r="B4493" s="30" t="s">
        <v>856</v>
      </c>
      <c r="C4493" s="30" t="s">
        <v>994</v>
      </c>
      <c r="D4493" s="30" t="s">
        <v>292</v>
      </c>
      <c r="E4493" s="34" t="s">
        <v>293</v>
      </c>
      <c r="F4493" s="32">
        <v>1120</v>
      </c>
      <c r="G4493" s="33">
        <f t="shared" si="70"/>
        <v>901506246.76999569</v>
      </c>
    </row>
    <row r="4494" spans="1:7" ht="31.8">
      <c r="A4494" s="30">
        <v>1000032</v>
      </c>
      <c r="B4494" s="30" t="s">
        <v>856</v>
      </c>
      <c r="C4494" s="30" t="s">
        <v>994</v>
      </c>
      <c r="D4494" s="30" t="s">
        <v>292</v>
      </c>
      <c r="E4494" s="34" t="s">
        <v>293</v>
      </c>
      <c r="F4494" s="32">
        <v>1110</v>
      </c>
      <c r="G4494" s="33">
        <f t="shared" si="70"/>
        <v>901506246.76999569</v>
      </c>
    </row>
    <row r="4495" spans="1:7" ht="72">
      <c r="A4495" s="34">
        <v>1000032</v>
      </c>
      <c r="B4495" s="34" t="s">
        <v>856</v>
      </c>
      <c r="C4495" s="34" t="s">
        <v>994</v>
      </c>
      <c r="D4495" s="30" t="s">
        <v>292</v>
      </c>
      <c r="E4495" s="34" t="s">
        <v>293</v>
      </c>
      <c r="F4495" s="30">
        <v>1110</v>
      </c>
      <c r="G4495" s="33">
        <f t="shared" si="70"/>
        <v>901506246.76999569</v>
      </c>
    </row>
    <row r="4496" spans="1:7" ht="72">
      <c r="A4496" s="34">
        <v>1000032</v>
      </c>
      <c r="B4496" s="34" t="s">
        <v>856</v>
      </c>
      <c r="C4496" s="34" t="s">
        <v>994</v>
      </c>
      <c r="D4496" s="30" t="s">
        <v>292</v>
      </c>
      <c r="E4496" s="34" t="s">
        <v>293</v>
      </c>
      <c r="F4496" s="30">
        <v>1110</v>
      </c>
      <c r="G4496" s="33">
        <f t="shared" si="70"/>
        <v>901506246.76999569</v>
      </c>
    </row>
    <row r="4497" spans="1:7" ht="72">
      <c r="A4497" s="34">
        <v>29</v>
      </c>
      <c r="B4497" s="34" t="s">
        <v>857</v>
      </c>
      <c r="C4497" s="34" t="s">
        <v>967</v>
      </c>
      <c r="D4497" s="30" t="s">
        <v>292</v>
      </c>
      <c r="E4497" s="34" t="s">
        <v>327</v>
      </c>
      <c r="F4497" s="30">
        <v>29440.93</v>
      </c>
      <c r="G4497" s="33">
        <f t="shared" si="70"/>
        <v>901506246.76999569</v>
      </c>
    </row>
    <row r="4498" spans="1:7" ht="144">
      <c r="A4498" s="34">
        <v>44</v>
      </c>
      <c r="B4498" s="34" t="s">
        <v>1311</v>
      </c>
      <c r="C4498" s="34" t="s">
        <v>1053</v>
      </c>
      <c r="D4498" s="30" t="s">
        <v>292</v>
      </c>
      <c r="E4498" s="34" t="s">
        <v>293</v>
      </c>
      <c r="F4498" s="30">
        <v>11100</v>
      </c>
      <c r="G4498" s="33">
        <f t="shared" si="70"/>
        <v>901506246.76999569</v>
      </c>
    </row>
    <row r="4499" spans="1:7" ht="57.6">
      <c r="A4499" s="34">
        <v>27</v>
      </c>
      <c r="B4499" s="34" t="s">
        <v>1312</v>
      </c>
      <c r="C4499" s="34" t="s">
        <v>962</v>
      </c>
      <c r="D4499" s="30" t="s">
        <v>1313</v>
      </c>
      <c r="E4499" s="34" t="s">
        <v>299</v>
      </c>
      <c r="F4499" s="30">
        <v>362.46</v>
      </c>
      <c r="G4499" s="33">
        <f t="shared" si="70"/>
        <v>901506246.76999569</v>
      </c>
    </row>
    <row r="4500" spans="1:7" ht="57.6">
      <c r="A4500" s="34">
        <v>43</v>
      </c>
      <c r="B4500" s="34" t="s">
        <v>862</v>
      </c>
      <c r="C4500" s="34" t="s">
        <v>960</v>
      </c>
      <c r="D4500" s="30" t="s">
        <v>292</v>
      </c>
      <c r="E4500" s="34" t="s">
        <v>302</v>
      </c>
      <c r="F4500" s="30">
        <v>0</v>
      </c>
      <c r="G4500" s="33">
        <f t="shared" si="70"/>
        <v>901506246.76999569</v>
      </c>
    </row>
    <row r="4501" spans="1:7" ht="57.6">
      <c r="A4501" s="34">
        <v>26</v>
      </c>
      <c r="B4501" s="34" t="s">
        <v>1314</v>
      </c>
      <c r="C4501" s="34" t="s">
        <v>961</v>
      </c>
      <c r="D4501" s="30" t="s">
        <v>292</v>
      </c>
      <c r="E4501" s="31" t="s">
        <v>327</v>
      </c>
      <c r="F4501" s="30">
        <v>0</v>
      </c>
      <c r="G4501" s="33">
        <f t="shared" si="70"/>
        <v>901506246.76999569</v>
      </c>
    </row>
    <row r="4502" spans="1:7" ht="28.8">
      <c r="A4502" s="34">
        <v>26</v>
      </c>
      <c r="B4502" s="34" t="s">
        <v>1315</v>
      </c>
      <c r="C4502" s="34" t="s">
        <v>961</v>
      </c>
      <c r="D4502" s="30" t="s">
        <v>292</v>
      </c>
      <c r="E4502" s="34" t="s">
        <v>299</v>
      </c>
      <c r="F4502" s="32">
        <v>39794.67</v>
      </c>
      <c r="G4502" s="33">
        <f t="shared" si="70"/>
        <v>901506246.76999569</v>
      </c>
    </row>
    <row r="4503" spans="1:7" ht="43.2">
      <c r="A4503" s="34">
        <v>28</v>
      </c>
      <c r="B4503" s="34" t="s">
        <v>1316</v>
      </c>
      <c r="C4503" s="34" t="s">
        <v>964</v>
      </c>
      <c r="D4503" s="30" t="s">
        <v>292</v>
      </c>
      <c r="E4503" s="34" t="s">
        <v>304</v>
      </c>
      <c r="F4503" s="30">
        <v>77239.08</v>
      </c>
      <c r="G4503" s="33">
        <f t="shared" si="70"/>
        <v>901506246.76999569</v>
      </c>
    </row>
    <row r="4504" spans="1:7" ht="43.2">
      <c r="A4504" s="34">
        <v>28</v>
      </c>
      <c r="B4504" s="34" t="s">
        <v>1316</v>
      </c>
      <c r="C4504" s="34" t="s">
        <v>964</v>
      </c>
      <c r="D4504" s="30" t="s">
        <v>292</v>
      </c>
      <c r="E4504" s="34" t="s">
        <v>304</v>
      </c>
      <c r="F4504" s="30">
        <v>177512.79</v>
      </c>
      <c r="G4504" s="33">
        <f t="shared" si="70"/>
        <v>901506246.76999569</v>
      </c>
    </row>
    <row r="4505" spans="1:7" ht="86.4">
      <c r="A4505" s="34">
        <v>1000034</v>
      </c>
      <c r="B4505" s="34" t="s">
        <v>1317</v>
      </c>
      <c r="C4505" s="34" t="s">
        <v>1019</v>
      </c>
      <c r="D4505" s="30" t="s">
        <v>292</v>
      </c>
      <c r="E4505" s="34" t="s">
        <v>327</v>
      </c>
      <c r="F4505" s="32">
        <v>0</v>
      </c>
      <c r="G4505" s="33">
        <f t="shared" si="70"/>
        <v>901506246.76999569</v>
      </c>
    </row>
    <row r="4506" spans="1:7" ht="72">
      <c r="A4506" s="34">
        <v>27</v>
      </c>
      <c r="B4506" s="34" t="s">
        <v>866</v>
      </c>
      <c r="C4506" s="34" t="s">
        <v>962</v>
      </c>
      <c r="D4506" s="30" t="s">
        <v>292</v>
      </c>
      <c r="E4506" s="31" t="s">
        <v>299</v>
      </c>
      <c r="F4506" s="32">
        <v>1435902.84</v>
      </c>
      <c r="G4506" s="33">
        <f t="shared" si="70"/>
        <v>901506246.76999569</v>
      </c>
    </row>
    <row r="4507" spans="1:7" ht="72">
      <c r="A4507" s="34">
        <v>27</v>
      </c>
      <c r="B4507" s="34" t="s">
        <v>866</v>
      </c>
      <c r="C4507" s="34" t="s">
        <v>962</v>
      </c>
      <c r="D4507" s="30" t="s">
        <v>292</v>
      </c>
      <c r="E4507" s="31" t="s">
        <v>299</v>
      </c>
      <c r="F4507" s="32">
        <v>1295483.6100000001</v>
      </c>
      <c r="G4507" s="33">
        <f t="shared" si="70"/>
        <v>901506246.76999569</v>
      </c>
    </row>
    <row r="4508" spans="1:7" ht="72">
      <c r="A4508" s="34">
        <v>27</v>
      </c>
      <c r="B4508" s="34" t="s">
        <v>866</v>
      </c>
      <c r="C4508" s="34" t="s">
        <v>962</v>
      </c>
      <c r="D4508" s="30" t="s">
        <v>292</v>
      </c>
      <c r="E4508" s="34" t="s">
        <v>299</v>
      </c>
      <c r="F4508" s="30">
        <v>1540314.35</v>
      </c>
      <c r="G4508" s="33">
        <f t="shared" si="70"/>
        <v>901506246.76999569</v>
      </c>
    </row>
    <row r="4509" spans="1:7" ht="72">
      <c r="A4509" s="34">
        <v>27</v>
      </c>
      <c r="B4509" s="34" t="s">
        <v>866</v>
      </c>
      <c r="C4509" s="34" t="s">
        <v>962</v>
      </c>
      <c r="D4509" s="30" t="s">
        <v>292</v>
      </c>
      <c r="E4509" s="34" t="s">
        <v>299</v>
      </c>
      <c r="F4509" s="30">
        <v>639438</v>
      </c>
      <c r="G4509" s="33">
        <f t="shared" si="70"/>
        <v>901506246.76999569</v>
      </c>
    </row>
    <row r="4510" spans="1:7" ht="72">
      <c r="A4510" s="34">
        <v>27</v>
      </c>
      <c r="B4510" s="34" t="s">
        <v>866</v>
      </c>
      <c r="C4510" s="34" t="s">
        <v>962</v>
      </c>
      <c r="D4510" s="30" t="s">
        <v>292</v>
      </c>
      <c r="E4510" s="34" t="s">
        <v>299</v>
      </c>
      <c r="F4510" s="30">
        <v>1071548.57</v>
      </c>
      <c r="G4510" s="33">
        <f t="shared" si="70"/>
        <v>901506246.76999569</v>
      </c>
    </row>
    <row r="4511" spans="1:7" ht="72">
      <c r="A4511" s="34">
        <v>27</v>
      </c>
      <c r="B4511" s="34" t="s">
        <v>866</v>
      </c>
      <c r="C4511" s="34" t="s">
        <v>962</v>
      </c>
      <c r="D4511" s="30" t="s">
        <v>292</v>
      </c>
      <c r="E4511" s="34" t="s">
        <v>299</v>
      </c>
      <c r="F4511" s="30">
        <v>3601273.9</v>
      </c>
      <c r="G4511" s="33">
        <f t="shared" si="70"/>
        <v>901506246.76999569</v>
      </c>
    </row>
    <row r="4512" spans="1:7" ht="72">
      <c r="A4512" s="34">
        <v>27</v>
      </c>
      <c r="B4512" s="34" t="s">
        <v>866</v>
      </c>
      <c r="C4512" s="34" t="s">
        <v>962</v>
      </c>
      <c r="D4512" s="30" t="s">
        <v>292</v>
      </c>
      <c r="E4512" s="34" t="s">
        <v>299</v>
      </c>
      <c r="F4512" s="30">
        <v>1255108.1599999999</v>
      </c>
      <c r="G4512" s="33">
        <f t="shared" si="70"/>
        <v>901506246.76999569</v>
      </c>
    </row>
    <row r="4513" spans="1:7" ht="72">
      <c r="A4513" s="34">
        <v>27</v>
      </c>
      <c r="B4513" s="34" t="s">
        <v>866</v>
      </c>
      <c r="C4513" s="34" t="s">
        <v>962</v>
      </c>
      <c r="D4513" s="30" t="s">
        <v>292</v>
      </c>
      <c r="E4513" s="34" t="s">
        <v>299</v>
      </c>
      <c r="F4513" s="30">
        <v>2265389.4</v>
      </c>
      <c r="G4513" s="33">
        <f t="shared" si="70"/>
        <v>901506246.76999569</v>
      </c>
    </row>
    <row r="4514" spans="1:7" ht="57.6">
      <c r="A4514" s="34">
        <v>1000035</v>
      </c>
      <c r="B4514" s="34" t="s">
        <v>868</v>
      </c>
      <c r="C4514" s="34" t="s">
        <v>1054</v>
      </c>
      <c r="D4514" s="30" t="s">
        <v>292</v>
      </c>
      <c r="E4514" s="34" t="s">
        <v>299</v>
      </c>
      <c r="F4514" s="30">
        <v>0</v>
      </c>
      <c r="G4514" s="33">
        <f t="shared" si="70"/>
        <v>901506246.76999569</v>
      </c>
    </row>
    <row r="4515" spans="1:7" ht="57.6">
      <c r="A4515" s="34">
        <v>26</v>
      </c>
      <c r="B4515" s="34" t="s">
        <v>868</v>
      </c>
      <c r="C4515" s="34" t="s">
        <v>961</v>
      </c>
      <c r="D4515" s="30" t="s">
        <v>292</v>
      </c>
      <c r="E4515" s="34" t="s">
        <v>299</v>
      </c>
      <c r="F4515" s="32">
        <v>0</v>
      </c>
      <c r="G4515" s="33">
        <f t="shared" si="70"/>
        <v>901506246.76999569</v>
      </c>
    </row>
    <row r="4516" spans="1:7" ht="57.6">
      <c r="A4516" s="34">
        <v>26</v>
      </c>
      <c r="B4516" s="34" t="s">
        <v>868</v>
      </c>
      <c r="C4516" s="34" t="s">
        <v>961</v>
      </c>
      <c r="D4516" s="30" t="s">
        <v>292</v>
      </c>
      <c r="E4516" s="34" t="s">
        <v>299</v>
      </c>
      <c r="F4516" s="32">
        <v>20524.72</v>
      </c>
      <c r="G4516" s="33">
        <f t="shared" si="70"/>
        <v>901506246.76999569</v>
      </c>
    </row>
    <row r="4517" spans="1:7" ht="57.6">
      <c r="A4517" s="34">
        <v>1000035</v>
      </c>
      <c r="B4517" s="34" t="s">
        <v>868</v>
      </c>
      <c r="C4517" s="34" t="s">
        <v>1054</v>
      </c>
      <c r="D4517" s="30" t="s">
        <v>292</v>
      </c>
      <c r="E4517" s="34" t="s">
        <v>299</v>
      </c>
      <c r="F4517" s="32">
        <v>56993.5</v>
      </c>
      <c r="G4517" s="33">
        <f t="shared" si="70"/>
        <v>901506246.76999569</v>
      </c>
    </row>
    <row r="4518" spans="1:7" ht="57.6">
      <c r="A4518" s="34">
        <v>1000035</v>
      </c>
      <c r="B4518" s="34" t="s">
        <v>868</v>
      </c>
      <c r="C4518" s="34" t="s">
        <v>1054</v>
      </c>
      <c r="D4518" s="30" t="s">
        <v>292</v>
      </c>
      <c r="E4518" s="34" t="s">
        <v>299</v>
      </c>
      <c r="F4518" s="32">
        <v>376315.65</v>
      </c>
      <c r="G4518" s="33">
        <f t="shared" si="70"/>
        <v>901506246.76999569</v>
      </c>
    </row>
    <row r="4519" spans="1:7" ht="57.6">
      <c r="A4519" s="34">
        <v>41</v>
      </c>
      <c r="B4519" s="34" t="s">
        <v>1318</v>
      </c>
      <c r="C4519" s="34" t="s">
        <v>973</v>
      </c>
      <c r="D4519" s="30" t="s">
        <v>292</v>
      </c>
      <c r="E4519" s="31" t="s">
        <v>302</v>
      </c>
      <c r="F4519" s="32">
        <v>0</v>
      </c>
      <c r="G4519" s="33">
        <f t="shared" si="70"/>
        <v>901506246.76999569</v>
      </c>
    </row>
    <row r="4520" spans="1:7" ht="57.6">
      <c r="A4520" s="34">
        <v>26</v>
      </c>
      <c r="B4520" s="34" t="s">
        <v>869</v>
      </c>
      <c r="C4520" s="34" t="s">
        <v>961</v>
      </c>
      <c r="D4520" s="30" t="s">
        <v>292</v>
      </c>
      <c r="E4520" s="34" t="s">
        <v>302</v>
      </c>
      <c r="F4520" s="32">
        <v>22798.25</v>
      </c>
      <c r="G4520" s="33">
        <f t="shared" si="70"/>
        <v>901506246.76999569</v>
      </c>
    </row>
    <row r="4521" spans="1:7" ht="43.2">
      <c r="A4521" s="34">
        <v>45</v>
      </c>
      <c r="B4521" s="34" t="s">
        <v>870</v>
      </c>
      <c r="C4521" s="34" t="s">
        <v>95</v>
      </c>
      <c r="D4521" s="30" t="s">
        <v>292</v>
      </c>
      <c r="E4521" s="34" t="s">
        <v>302</v>
      </c>
      <c r="F4521" s="30">
        <v>0</v>
      </c>
      <c r="G4521" s="33">
        <f t="shared" si="70"/>
        <v>901506246.76999569</v>
      </c>
    </row>
    <row r="4522" spans="1:7" ht="43.2">
      <c r="A4522" s="34">
        <v>45</v>
      </c>
      <c r="B4522" s="34" t="s">
        <v>870</v>
      </c>
      <c r="C4522" s="34" t="s">
        <v>95</v>
      </c>
      <c r="D4522" s="30" t="s">
        <v>292</v>
      </c>
      <c r="E4522" s="34" t="s">
        <v>302</v>
      </c>
      <c r="F4522" s="32">
        <v>0.01</v>
      </c>
      <c r="G4522" s="33">
        <f t="shared" si="70"/>
        <v>901506246.76999569</v>
      </c>
    </row>
    <row r="4523" spans="1:7" ht="100.8">
      <c r="A4523" s="34">
        <v>27</v>
      </c>
      <c r="B4523" s="34" t="s">
        <v>874</v>
      </c>
      <c r="C4523" s="34" t="s">
        <v>962</v>
      </c>
      <c r="D4523" s="30" t="s">
        <v>292</v>
      </c>
      <c r="E4523" s="34" t="s">
        <v>302</v>
      </c>
      <c r="F4523" s="32">
        <v>6976.8</v>
      </c>
      <c r="G4523" s="33">
        <f t="shared" si="70"/>
        <v>901506246.76999569</v>
      </c>
    </row>
    <row r="4524" spans="1:7" ht="57.6">
      <c r="A4524" s="34">
        <v>26</v>
      </c>
      <c r="B4524" s="34" t="s">
        <v>876</v>
      </c>
      <c r="C4524" s="34" t="s">
        <v>961</v>
      </c>
      <c r="D4524" s="30" t="s">
        <v>292</v>
      </c>
      <c r="E4524" s="34" t="s">
        <v>327</v>
      </c>
      <c r="F4524" s="32">
        <v>0</v>
      </c>
      <c r="G4524" s="33">
        <f t="shared" si="70"/>
        <v>901506246.76999569</v>
      </c>
    </row>
    <row r="4525" spans="1:7" ht="57.6">
      <c r="A4525" s="34">
        <v>26</v>
      </c>
      <c r="B4525" s="34" t="s">
        <v>876</v>
      </c>
      <c r="C4525" s="34" t="s">
        <v>961</v>
      </c>
      <c r="D4525" s="30" t="s">
        <v>292</v>
      </c>
      <c r="E4525" s="34" t="s">
        <v>327</v>
      </c>
      <c r="F4525" s="30">
        <v>226796.17</v>
      </c>
      <c r="G4525" s="33">
        <f t="shared" si="70"/>
        <v>901506246.76999569</v>
      </c>
    </row>
    <row r="4526" spans="1:7" ht="57.6">
      <c r="A4526" s="34">
        <v>26</v>
      </c>
      <c r="B4526" s="34" t="s">
        <v>876</v>
      </c>
      <c r="C4526" s="34" t="s">
        <v>961</v>
      </c>
      <c r="D4526" s="30" t="s">
        <v>292</v>
      </c>
      <c r="E4526" s="34" t="s">
        <v>327</v>
      </c>
      <c r="F4526" s="32">
        <v>67189.8</v>
      </c>
      <c r="G4526" s="33">
        <f t="shared" si="70"/>
        <v>901506246.76999569</v>
      </c>
    </row>
    <row r="4527" spans="1:7" ht="72">
      <c r="A4527" s="34">
        <v>29</v>
      </c>
      <c r="B4527" s="34" t="s">
        <v>876</v>
      </c>
      <c r="C4527" s="34" t="s">
        <v>967</v>
      </c>
      <c r="D4527" s="30" t="s">
        <v>292</v>
      </c>
      <c r="E4527" s="34" t="s">
        <v>327</v>
      </c>
      <c r="F4527" s="32">
        <v>97984.56</v>
      </c>
      <c r="G4527" s="33">
        <f t="shared" si="70"/>
        <v>901506246.76999569</v>
      </c>
    </row>
    <row r="4528" spans="1:7" ht="57.6">
      <c r="A4528" s="34">
        <v>26</v>
      </c>
      <c r="B4528" s="34" t="s">
        <v>876</v>
      </c>
      <c r="C4528" s="34" t="s">
        <v>961</v>
      </c>
      <c r="D4528" s="30" t="s">
        <v>292</v>
      </c>
      <c r="E4528" s="34" t="s">
        <v>327</v>
      </c>
      <c r="F4528" s="32">
        <v>117972</v>
      </c>
      <c r="G4528" s="33">
        <f t="shared" si="70"/>
        <v>901506246.76999569</v>
      </c>
    </row>
    <row r="4529" spans="1:7" ht="57.6">
      <c r="A4529" s="34">
        <v>26</v>
      </c>
      <c r="B4529" s="34" t="s">
        <v>876</v>
      </c>
      <c r="C4529" s="34" t="s">
        <v>961</v>
      </c>
      <c r="D4529" s="30" t="s">
        <v>292</v>
      </c>
      <c r="E4529" s="34" t="s">
        <v>327</v>
      </c>
      <c r="F4529" s="32">
        <v>51697.5</v>
      </c>
      <c r="G4529" s="33">
        <f t="shared" si="70"/>
        <v>901506246.76999569</v>
      </c>
    </row>
    <row r="4530" spans="1:7" ht="72">
      <c r="A4530" s="34">
        <v>29</v>
      </c>
      <c r="B4530" s="34" t="s">
        <v>876</v>
      </c>
      <c r="C4530" s="34" t="s">
        <v>967</v>
      </c>
      <c r="D4530" s="30" t="s">
        <v>292</v>
      </c>
      <c r="E4530" s="34" t="s">
        <v>327</v>
      </c>
      <c r="F4530" s="30">
        <v>26717.09</v>
      </c>
      <c r="G4530" s="33">
        <f t="shared" si="70"/>
        <v>901506246.76999569</v>
      </c>
    </row>
    <row r="4531" spans="1:7" ht="57.6">
      <c r="A4531" s="34">
        <v>26</v>
      </c>
      <c r="B4531" s="34" t="s">
        <v>876</v>
      </c>
      <c r="C4531" s="34" t="s">
        <v>961</v>
      </c>
      <c r="D4531" s="30" t="s">
        <v>292</v>
      </c>
      <c r="E4531" s="34" t="s">
        <v>327</v>
      </c>
      <c r="F4531" s="30">
        <v>137209.12</v>
      </c>
      <c r="G4531" s="33">
        <f t="shared" si="70"/>
        <v>901506246.76999569</v>
      </c>
    </row>
    <row r="4532" spans="1:7" ht="57.6">
      <c r="A4532" s="34">
        <v>26</v>
      </c>
      <c r="B4532" s="34" t="s">
        <v>876</v>
      </c>
      <c r="C4532" s="34" t="s">
        <v>961</v>
      </c>
      <c r="D4532" s="30" t="s">
        <v>292</v>
      </c>
      <c r="E4532" s="34" t="s">
        <v>327</v>
      </c>
      <c r="F4532" s="30">
        <v>136871.25</v>
      </c>
      <c r="G4532" s="33">
        <f t="shared" si="70"/>
        <v>901506246.76999569</v>
      </c>
    </row>
    <row r="4533" spans="1:7" ht="57.6">
      <c r="A4533" s="34">
        <v>26</v>
      </c>
      <c r="B4533" s="34" t="s">
        <v>876</v>
      </c>
      <c r="C4533" s="34" t="s">
        <v>961</v>
      </c>
      <c r="D4533" s="30" t="s">
        <v>292</v>
      </c>
      <c r="E4533" s="34" t="s">
        <v>327</v>
      </c>
      <c r="F4533" s="32">
        <v>16102.5</v>
      </c>
      <c r="G4533" s="33">
        <f t="shared" si="70"/>
        <v>901506246.76999569</v>
      </c>
    </row>
    <row r="4534" spans="1:7" ht="57.6">
      <c r="A4534" s="34">
        <v>26</v>
      </c>
      <c r="B4534" s="34" t="s">
        <v>876</v>
      </c>
      <c r="C4534" s="34" t="s">
        <v>961</v>
      </c>
      <c r="D4534" s="30" t="s">
        <v>292</v>
      </c>
      <c r="E4534" s="34" t="s">
        <v>327</v>
      </c>
      <c r="F4534" s="30">
        <v>23263.87</v>
      </c>
      <c r="G4534" s="33">
        <f t="shared" si="70"/>
        <v>901506246.76999569</v>
      </c>
    </row>
    <row r="4535" spans="1:7" ht="57.6">
      <c r="A4535" s="34">
        <v>26</v>
      </c>
      <c r="B4535" s="34" t="s">
        <v>876</v>
      </c>
      <c r="C4535" s="34" t="s">
        <v>961</v>
      </c>
      <c r="D4535" s="30" t="s">
        <v>292</v>
      </c>
      <c r="E4535" s="34" t="s">
        <v>327</v>
      </c>
      <c r="F4535" s="32">
        <v>25170.75</v>
      </c>
      <c r="G4535" s="33">
        <f t="shared" si="70"/>
        <v>901506246.76999569</v>
      </c>
    </row>
    <row r="4536" spans="1:7" ht="72">
      <c r="A4536" s="34">
        <v>29</v>
      </c>
      <c r="B4536" s="34" t="s">
        <v>876</v>
      </c>
      <c r="C4536" s="34" t="s">
        <v>967</v>
      </c>
      <c r="D4536" s="30" t="s">
        <v>292</v>
      </c>
      <c r="E4536" s="34" t="s">
        <v>327</v>
      </c>
      <c r="F4536" s="32">
        <v>73492.94</v>
      </c>
      <c r="G4536" s="33">
        <f t="shared" si="70"/>
        <v>901506246.76999569</v>
      </c>
    </row>
    <row r="4537" spans="1:7" ht="57.6">
      <c r="A4537" s="34">
        <v>26</v>
      </c>
      <c r="B4537" s="34" t="s">
        <v>876</v>
      </c>
      <c r="C4537" s="34" t="s">
        <v>961</v>
      </c>
      <c r="D4537" s="30" t="s">
        <v>292</v>
      </c>
      <c r="E4537" s="34" t="s">
        <v>327</v>
      </c>
      <c r="F4537" s="32">
        <v>50850</v>
      </c>
      <c r="G4537" s="33">
        <f t="shared" si="70"/>
        <v>901506246.76999569</v>
      </c>
    </row>
    <row r="4538" spans="1:7" ht="72">
      <c r="A4538" s="34">
        <v>29</v>
      </c>
      <c r="B4538" s="34" t="s">
        <v>876</v>
      </c>
      <c r="C4538" s="34" t="s">
        <v>967</v>
      </c>
      <c r="D4538" s="30" t="s">
        <v>292</v>
      </c>
      <c r="E4538" s="34" t="s">
        <v>327</v>
      </c>
      <c r="F4538" s="32">
        <v>50870.34</v>
      </c>
      <c r="G4538" s="33">
        <f t="shared" si="70"/>
        <v>901506246.76999569</v>
      </c>
    </row>
    <row r="4539" spans="1:7" ht="72">
      <c r="A4539" s="34">
        <v>29</v>
      </c>
      <c r="B4539" s="34" t="s">
        <v>876</v>
      </c>
      <c r="C4539" s="34" t="s">
        <v>967</v>
      </c>
      <c r="D4539" s="30" t="s">
        <v>292</v>
      </c>
      <c r="E4539" s="34" t="s">
        <v>327</v>
      </c>
      <c r="F4539" s="30">
        <v>3051</v>
      </c>
      <c r="G4539" s="33">
        <f t="shared" si="70"/>
        <v>901506246.76999569</v>
      </c>
    </row>
    <row r="4540" spans="1:7" ht="57.6">
      <c r="A4540" s="34">
        <v>26</v>
      </c>
      <c r="B4540" s="34" t="s">
        <v>876</v>
      </c>
      <c r="C4540" s="34" t="s">
        <v>961</v>
      </c>
      <c r="D4540" s="30" t="s">
        <v>292</v>
      </c>
      <c r="E4540" s="34" t="s">
        <v>327</v>
      </c>
      <c r="F4540" s="30">
        <v>33109</v>
      </c>
      <c r="G4540" s="33">
        <f t="shared" si="70"/>
        <v>901506246.76999569</v>
      </c>
    </row>
    <row r="4541" spans="1:7" ht="57.6">
      <c r="A4541" s="34">
        <v>26</v>
      </c>
      <c r="B4541" s="34" t="s">
        <v>876</v>
      </c>
      <c r="C4541" s="34" t="s">
        <v>961</v>
      </c>
      <c r="D4541" s="30" t="s">
        <v>292</v>
      </c>
      <c r="E4541" s="34" t="s">
        <v>327</v>
      </c>
      <c r="F4541" s="30">
        <v>86672.39</v>
      </c>
      <c r="G4541" s="33">
        <f t="shared" si="70"/>
        <v>901506246.76999569</v>
      </c>
    </row>
    <row r="4542" spans="1:7" ht="57.6">
      <c r="A4542" s="34">
        <v>26</v>
      </c>
      <c r="B4542" s="34" t="s">
        <v>876</v>
      </c>
      <c r="C4542" s="34" t="s">
        <v>961</v>
      </c>
      <c r="D4542" s="30" t="s">
        <v>292</v>
      </c>
      <c r="E4542" s="34" t="s">
        <v>327</v>
      </c>
      <c r="F4542" s="30">
        <v>64833.75</v>
      </c>
      <c r="G4542" s="33">
        <f t="shared" si="70"/>
        <v>901506246.76999569</v>
      </c>
    </row>
    <row r="4543" spans="1:7" ht="57.6">
      <c r="A4543" s="34">
        <v>26</v>
      </c>
      <c r="B4543" s="34" t="s">
        <v>876</v>
      </c>
      <c r="C4543" s="34" t="s">
        <v>961</v>
      </c>
      <c r="D4543" s="30" t="s">
        <v>292</v>
      </c>
      <c r="E4543" s="34" t="s">
        <v>327</v>
      </c>
      <c r="F4543" s="30">
        <v>22620.42</v>
      </c>
      <c r="G4543" s="33">
        <f t="shared" si="70"/>
        <v>901506246.76999569</v>
      </c>
    </row>
    <row r="4544" spans="1:7" ht="57.6">
      <c r="A4544" s="34">
        <v>26</v>
      </c>
      <c r="B4544" s="34" t="s">
        <v>876</v>
      </c>
      <c r="C4544" s="34" t="s">
        <v>961</v>
      </c>
      <c r="D4544" s="30" t="s">
        <v>292</v>
      </c>
      <c r="E4544" s="34" t="s">
        <v>327</v>
      </c>
      <c r="F4544" s="30">
        <v>37248.730000000003</v>
      </c>
      <c r="G4544" s="33">
        <f t="shared" si="70"/>
        <v>901506246.76999569</v>
      </c>
    </row>
    <row r="4545" spans="1:7" ht="72">
      <c r="A4545" s="34">
        <v>29</v>
      </c>
      <c r="B4545" s="34" t="s">
        <v>876</v>
      </c>
      <c r="C4545" s="34" t="s">
        <v>967</v>
      </c>
      <c r="D4545" s="30" t="s">
        <v>292</v>
      </c>
      <c r="E4545" s="34" t="s">
        <v>327</v>
      </c>
      <c r="F4545" s="32">
        <v>12870.7</v>
      </c>
      <c r="G4545" s="33">
        <f t="shared" si="70"/>
        <v>901506246.76999569</v>
      </c>
    </row>
    <row r="4546" spans="1:7" ht="57.6">
      <c r="A4546" s="34">
        <v>26</v>
      </c>
      <c r="B4546" s="34" t="s">
        <v>876</v>
      </c>
      <c r="C4546" s="34" t="s">
        <v>961</v>
      </c>
      <c r="D4546" s="30" t="s">
        <v>292</v>
      </c>
      <c r="E4546" s="34" t="s">
        <v>327</v>
      </c>
      <c r="F4546" s="30">
        <v>62394.91</v>
      </c>
      <c r="G4546" s="33">
        <f t="shared" si="70"/>
        <v>901506246.76999569</v>
      </c>
    </row>
    <row r="4547" spans="1:7" ht="57.6">
      <c r="A4547" s="34">
        <v>26</v>
      </c>
      <c r="B4547" s="34" t="s">
        <v>876</v>
      </c>
      <c r="C4547" s="34" t="s">
        <v>961</v>
      </c>
      <c r="D4547" s="30" t="s">
        <v>292</v>
      </c>
      <c r="E4547" s="34" t="s">
        <v>327</v>
      </c>
      <c r="F4547" s="30">
        <v>11652.5</v>
      </c>
      <c r="G4547" s="33">
        <f t="shared" ref="G4547:G4610" si="71">SUM($F$2:$F$100000)</f>
        <v>901506246.76999569</v>
      </c>
    </row>
    <row r="4548" spans="1:7" ht="57.6">
      <c r="A4548" s="34">
        <v>26</v>
      </c>
      <c r="B4548" s="34" t="s">
        <v>876</v>
      </c>
      <c r="C4548" s="34" t="s">
        <v>961</v>
      </c>
      <c r="D4548" s="30" t="s">
        <v>292</v>
      </c>
      <c r="E4548" s="34" t="s">
        <v>293</v>
      </c>
      <c r="F4548" s="32">
        <v>26363.58</v>
      </c>
      <c r="G4548" s="33">
        <f t="shared" si="71"/>
        <v>901506246.76999569</v>
      </c>
    </row>
    <row r="4549" spans="1:7" ht="57.6">
      <c r="A4549" s="34">
        <v>26</v>
      </c>
      <c r="B4549" s="34" t="s">
        <v>876</v>
      </c>
      <c r="C4549" s="34" t="s">
        <v>961</v>
      </c>
      <c r="D4549" s="30" t="s">
        <v>292</v>
      </c>
      <c r="E4549" s="34" t="s">
        <v>327</v>
      </c>
      <c r="F4549" s="32">
        <v>60026</v>
      </c>
      <c r="G4549" s="33">
        <f t="shared" si="71"/>
        <v>901506246.76999569</v>
      </c>
    </row>
    <row r="4550" spans="1:7" ht="72">
      <c r="A4550" s="34">
        <v>29</v>
      </c>
      <c r="B4550" s="34" t="s">
        <v>876</v>
      </c>
      <c r="C4550" s="34" t="s">
        <v>967</v>
      </c>
      <c r="D4550" s="30" t="s">
        <v>292</v>
      </c>
      <c r="E4550" s="34" t="s">
        <v>327</v>
      </c>
      <c r="F4550" s="32">
        <v>10848</v>
      </c>
      <c r="G4550" s="33">
        <f t="shared" si="71"/>
        <v>901506246.76999569</v>
      </c>
    </row>
    <row r="4551" spans="1:7" ht="57.6">
      <c r="A4551" s="34">
        <v>26</v>
      </c>
      <c r="B4551" s="34" t="s">
        <v>876</v>
      </c>
      <c r="C4551" s="34" t="s">
        <v>961</v>
      </c>
      <c r="D4551" s="30" t="s">
        <v>292</v>
      </c>
      <c r="E4551" s="34" t="s">
        <v>327</v>
      </c>
      <c r="F4551" s="32">
        <v>115637.96</v>
      </c>
      <c r="G4551" s="33">
        <f t="shared" si="71"/>
        <v>901506246.76999569</v>
      </c>
    </row>
    <row r="4552" spans="1:7" ht="57.6">
      <c r="A4552" s="34">
        <v>26</v>
      </c>
      <c r="B4552" s="34" t="s">
        <v>876</v>
      </c>
      <c r="C4552" s="34" t="s">
        <v>961</v>
      </c>
      <c r="D4552" s="30" t="s">
        <v>292</v>
      </c>
      <c r="E4552" s="34" t="s">
        <v>327</v>
      </c>
      <c r="F4552" s="30">
        <v>6441</v>
      </c>
      <c r="G4552" s="33">
        <f t="shared" si="71"/>
        <v>901506246.76999569</v>
      </c>
    </row>
    <row r="4553" spans="1:7" ht="57.6">
      <c r="A4553" s="34">
        <v>26</v>
      </c>
      <c r="B4553" s="34" t="s">
        <v>876</v>
      </c>
      <c r="C4553" s="34" t="s">
        <v>961</v>
      </c>
      <c r="D4553" s="30" t="s">
        <v>292</v>
      </c>
      <c r="E4553" s="34" t="s">
        <v>327</v>
      </c>
      <c r="F4553" s="32">
        <v>4859</v>
      </c>
      <c r="G4553" s="33">
        <f t="shared" si="71"/>
        <v>901506246.76999569</v>
      </c>
    </row>
    <row r="4554" spans="1:7" ht="57.6">
      <c r="A4554" s="34">
        <v>26</v>
      </c>
      <c r="B4554" s="34" t="s">
        <v>876</v>
      </c>
      <c r="C4554" s="34" t="s">
        <v>961</v>
      </c>
      <c r="D4554" s="30" t="s">
        <v>292</v>
      </c>
      <c r="E4554" s="34" t="s">
        <v>327</v>
      </c>
      <c r="F4554" s="32">
        <v>35661.1</v>
      </c>
      <c r="G4554" s="33">
        <f t="shared" si="71"/>
        <v>901506246.76999569</v>
      </c>
    </row>
    <row r="4555" spans="1:7" ht="57.6">
      <c r="A4555" s="34">
        <v>26</v>
      </c>
      <c r="B4555" s="34" t="s">
        <v>876</v>
      </c>
      <c r="C4555" s="34" t="s">
        <v>961</v>
      </c>
      <c r="D4555" s="30" t="s">
        <v>292</v>
      </c>
      <c r="E4555" s="34" t="s">
        <v>327</v>
      </c>
      <c r="F4555" s="30">
        <v>17101.259999999998</v>
      </c>
      <c r="G4555" s="33">
        <f t="shared" si="71"/>
        <v>901506246.76999569</v>
      </c>
    </row>
    <row r="4556" spans="1:7" ht="57.6">
      <c r="A4556" s="34">
        <v>26</v>
      </c>
      <c r="B4556" s="34" t="s">
        <v>876</v>
      </c>
      <c r="C4556" s="34" t="s">
        <v>961</v>
      </c>
      <c r="D4556" s="30" t="s">
        <v>292</v>
      </c>
      <c r="E4556" s="34" t="s">
        <v>327</v>
      </c>
      <c r="F4556" s="32">
        <v>119296.61</v>
      </c>
      <c r="G4556" s="33">
        <f t="shared" si="71"/>
        <v>901506246.76999569</v>
      </c>
    </row>
    <row r="4557" spans="1:7" ht="57.6">
      <c r="A4557" s="34">
        <v>26</v>
      </c>
      <c r="B4557" s="34" t="s">
        <v>876</v>
      </c>
      <c r="C4557" s="34" t="s">
        <v>961</v>
      </c>
      <c r="D4557" s="30" t="s">
        <v>292</v>
      </c>
      <c r="E4557" s="34" t="s">
        <v>327</v>
      </c>
      <c r="F4557" s="32">
        <v>86789.32</v>
      </c>
      <c r="G4557" s="33">
        <f t="shared" si="71"/>
        <v>901506246.76999569</v>
      </c>
    </row>
    <row r="4558" spans="1:7" ht="57.6">
      <c r="A4558" s="34">
        <v>26</v>
      </c>
      <c r="B4558" s="34" t="s">
        <v>876</v>
      </c>
      <c r="C4558" s="34" t="s">
        <v>961</v>
      </c>
      <c r="D4558" s="30" t="s">
        <v>292</v>
      </c>
      <c r="E4558" s="34" t="s">
        <v>327</v>
      </c>
      <c r="F4558" s="32">
        <v>3505.26</v>
      </c>
      <c r="G4558" s="33">
        <f t="shared" si="71"/>
        <v>901506246.76999569</v>
      </c>
    </row>
    <row r="4559" spans="1:7" ht="57.6">
      <c r="A4559" s="34">
        <v>26</v>
      </c>
      <c r="B4559" s="34" t="s">
        <v>876</v>
      </c>
      <c r="C4559" s="34" t="s">
        <v>961</v>
      </c>
      <c r="D4559" s="30" t="s">
        <v>292</v>
      </c>
      <c r="E4559" s="34" t="s">
        <v>327</v>
      </c>
      <c r="F4559" s="30">
        <v>2005.75</v>
      </c>
      <c r="G4559" s="33">
        <f t="shared" si="71"/>
        <v>901506246.76999569</v>
      </c>
    </row>
    <row r="4560" spans="1:7" ht="57.6">
      <c r="A4560" s="34">
        <v>26</v>
      </c>
      <c r="B4560" s="34" t="s">
        <v>876</v>
      </c>
      <c r="C4560" s="34" t="s">
        <v>961</v>
      </c>
      <c r="D4560" s="30" t="s">
        <v>292</v>
      </c>
      <c r="E4560" s="34" t="s">
        <v>327</v>
      </c>
      <c r="F4560" s="32">
        <v>10739.52</v>
      </c>
      <c r="G4560" s="33">
        <f t="shared" si="71"/>
        <v>901506246.76999569</v>
      </c>
    </row>
    <row r="4561" spans="1:7" ht="72">
      <c r="A4561" s="34">
        <v>29</v>
      </c>
      <c r="B4561" s="34" t="s">
        <v>1319</v>
      </c>
      <c r="C4561" s="34" t="s">
        <v>967</v>
      </c>
      <c r="D4561" s="30" t="s">
        <v>292</v>
      </c>
      <c r="E4561" s="34" t="s">
        <v>302</v>
      </c>
      <c r="F4561" s="32">
        <v>0</v>
      </c>
      <c r="G4561" s="33">
        <f t="shared" si="71"/>
        <v>901506246.76999569</v>
      </c>
    </row>
    <row r="4562" spans="1:7" ht="72">
      <c r="A4562" s="34">
        <v>76</v>
      </c>
      <c r="B4562" s="34" t="s">
        <v>1320</v>
      </c>
      <c r="C4562" s="34" t="s">
        <v>993</v>
      </c>
      <c r="D4562" s="30" t="s">
        <v>292</v>
      </c>
      <c r="E4562" s="34" t="s">
        <v>304</v>
      </c>
      <c r="F4562" s="32">
        <v>30881.75</v>
      </c>
      <c r="G4562" s="33">
        <f t="shared" si="71"/>
        <v>901506246.76999569</v>
      </c>
    </row>
    <row r="4563" spans="1:7" ht="43.2">
      <c r="A4563" s="34">
        <v>28</v>
      </c>
      <c r="B4563" s="34" t="s">
        <v>1321</v>
      </c>
      <c r="C4563" s="34" t="s">
        <v>964</v>
      </c>
      <c r="D4563" s="30" t="s">
        <v>292</v>
      </c>
      <c r="E4563" s="34" t="s">
        <v>302</v>
      </c>
      <c r="F4563" s="32">
        <v>81839.600000000006</v>
      </c>
      <c r="G4563" s="33">
        <f t="shared" si="71"/>
        <v>901506246.76999569</v>
      </c>
    </row>
    <row r="4564" spans="1:7" ht="43.2">
      <c r="A4564" s="34">
        <v>26</v>
      </c>
      <c r="B4564" s="34" t="s">
        <v>1321</v>
      </c>
      <c r="C4564" s="34" t="s">
        <v>961</v>
      </c>
      <c r="D4564" s="30" t="s">
        <v>292</v>
      </c>
      <c r="E4564" s="34" t="s">
        <v>302</v>
      </c>
      <c r="F4564" s="32">
        <v>48603.56</v>
      </c>
      <c r="G4564" s="33">
        <f t="shared" si="71"/>
        <v>901506246.76999569</v>
      </c>
    </row>
    <row r="4565" spans="1:7" ht="57.6">
      <c r="A4565" s="34">
        <v>26</v>
      </c>
      <c r="B4565" s="34" t="s">
        <v>881</v>
      </c>
      <c r="C4565" s="34" t="s">
        <v>961</v>
      </c>
      <c r="D4565" s="30" t="s">
        <v>292</v>
      </c>
      <c r="E4565" s="34" t="s">
        <v>302</v>
      </c>
      <c r="F4565" s="30">
        <v>17686.82</v>
      </c>
      <c r="G4565" s="33">
        <f t="shared" si="71"/>
        <v>901506246.76999569</v>
      </c>
    </row>
    <row r="4566" spans="1:7" ht="72">
      <c r="A4566" s="34">
        <v>39</v>
      </c>
      <c r="B4566" s="34" t="s">
        <v>1322</v>
      </c>
      <c r="C4566" s="34" t="s">
        <v>996</v>
      </c>
      <c r="D4566" s="30" t="s">
        <v>292</v>
      </c>
      <c r="E4566" s="34" t="s">
        <v>304</v>
      </c>
      <c r="F4566" s="32">
        <v>296881.2</v>
      </c>
      <c r="G4566" s="33">
        <f t="shared" si="71"/>
        <v>901506246.76999569</v>
      </c>
    </row>
    <row r="4567" spans="1:7" ht="72">
      <c r="A4567" s="34">
        <v>29</v>
      </c>
      <c r="B4567" s="34" t="s">
        <v>1323</v>
      </c>
      <c r="C4567" s="34" t="s">
        <v>967</v>
      </c>
      <c r="D4567" s="30" t="s">
        <v>292</v>
      </c>
      <c r="E4567" s="34" t="s">
        <v>299</v>
      </c>
      <c r="F4567" s="30">
        <v>31.38</v>
      </c>
      <c r="G4567" s="33">
        <f t="shared" si="71"/>
        <v>901506246.76999569</v>
      </c>
    </row>
    <row r="4568" spans="1:7" ht="28.8">
      <c r="A4568" s="34">
        <v>26</v>
      </c>
      <c r="B4568" s="34" t="s">
        <v>1324</v>
      </c>
      <c r="C4568" s="34" t="s">
        <v>961</v>
      </c>
      <c r="D4568" s="30" t="s">
        <v>292</v>
      </c>
      <c r="E4568" s="34" t="s">
        <v>327</v>
      </c>
      <c r="F4568" s="32">
        <v>49675.5</v>
      </c>
      <c r="G4568" s="33">
        <f t="shared" si="71"/>
        <v>901506246.76999569</v>
      </c>
    </row>
    <row r="4569" spans="1:7" ht="28.8">
      <c r="A4569" s="34">
        <v>26</v>
      </c>
      <c r="B4569" s="34" t="s">
        <v>1324</v>
      </c>
      <c r="C4569" s="34" t="s">
        <v>961</v>
      </c>
      <c r="D4569" s="30" t="s">
        <v>292</v>
      </c>
      <c r="E4569" s="34" t="s">
        <v>327</v>
      </c>
      <c r="F4569" s="32">
        <v>41832</v>
      </c>
      <c r="G4569" s="33">
        <f t="shared" si="71"/>
        <v>901506246.76999569</v>
      </c>
    </row>
    <row r="4570" spans="1:7" ht="28.8">
      <c r="A4570" s="34">
        <v>28</v>
      </c>
      <c r="B4570" s="34" t="s">
        <v>885</v>
      </c>
      <c r="C4570" s="34" t="s">
        <v>964</v>
      </c>
      <c r="D4570" s="30" t="s">
        <v>292</v>
      </c>
      <c r="E4570" s="34" t="s">
        <v>302</v>
      </c>
      <c r="F4570" s="32">
        <v>76841.97</v>
      </c>
      <c r="G4570" s="33">
        <f t="shared" si="71"/>
        <v>901506246.76999569</v>
      </c>
    </row>
    <row r="4571" spans="1:7" ht="28.8">
      <c r="A4571" s="34">
        <v>26</v>
      </c>
      <c r="B4571" s="34" t="s">
        <v>885</v>
      </c>
      <c r="C4571" s="34" t="s">
        <v>961</v>
      </c>
      <c r="D4571" s="30" t="s">
        <v>292</v>
      </c>
      <c r="E4571" s="34" t="s">
        <v>302</v>
      </c>
      <c r="F4571" s="32">
        <v>31915.72</v>
      </c>
      <c r="G4571" s="33">
        <f t="shared" si="71"/>
        <v>901506246.76999569</v>
      </c>
    </row>
    <row r="4572" spans="1:7" ht="28.8">
      <c r="A4572" s="34">
        <v>28</v>
      </c>
      <c r="B4572" s="34" t="s">
        <v>885</v>
      </c>
      <c r="C4572" s="34" t="s">
        <v>964</v>
      </c>
      <c r="D4572" s="30" t="s">
        <v>292</v>
      </c>
      <c r="E4572" s="34" t="s">
        <v>302</v>
      </c>
      <c r="F4572" s="30">
        <v>556145.31999999995</v>
      </c>
      <c r="G4572" s="33">
        <f t="shared" si="71"/>
        <v>901506246.76999569</v>
      </c>
    </row>
    <row r="4573" spans="1:7" ht="28.8">
      <c r="A4573" s="34">
        <v>28</v>
      </c>
      <c r="B4573" s="34" t="s">
        <v>885</v>
      </c>
      <c r="C4573" s="34" t="s">
        <v>964</v>
      </c>
      <c r="D4573" s="30" t="s">
        <v>292</v>
      </c>
      <c r="E4573" s="34" t="s">
        <v>302</v>
      </c>
      <c r="F4573" s="30">
        <v>168370</v>
      </c>
      <c r="G4573" s="33">
        <f t="shared" si="71"/>
        <v>901506246.76999569</v>
      </c>
    </row>
    <row r="4574" spans="1:7" ht="28.8">
      <c r="A4574" s="34">
        <v>28</v>
      </c>
      <c r="B4574" s="34" t="s">
        <v>885</v>
      </c>
      <c r="C4574" s="34" t="s">
        <v>964</v>
      </c>
      <c r="D4574" s="30" t="s">
        <v>292</v>
      </c>
      <c r="E4574" s="34" t="s">
        <v>302</v>
      </c>
      <c r="F4574" s="32">
        <v>9313</v>
      </c>
      <c r="G4574" s="33">
        <f t="shared" si="71"/>
        <v>901506246.76999569</v>
      </c>
    </row>
    <row r="4575" spans="1:7" ht="28.8">
      <c r="A4575" s="34">
        <v>28</v>
      </c>
      <c r="B4575" s="34" t="s">
        <v>885</v>
      </c>
      <c r="C4575" s="34" t="s">
        <v>964</v>
      </c>
      <c r="D4575" s="30" t="s">
        <v>292</v>
      </c>
      <c r="E4575" s="34" t="s">
        <v>302</v>
      </c>
      <c r="F4575" s="32">
        <v>26478.16</v>
      </c>
      <c r="G4575" s="33">
        <f t="shared" si="71"/>
        <v>901506246.76999569</v>
      </c>
    </row>
    <row r="4576" spans="1:7" ht="57.6">
      <c r="A4576" s="34">
        <v>27</v>
      </c>
      <c r="B4576" s="34" t="s">
        <v>886</v>
      </c>
      <c r="C4576" s="34" t="s">
        <v>962</v>
      </c>
      <c r="D4576" s="30" t="s">
        <v>292</v>
      </c>
      <c r="E4576" s="34" t="s">
        <v>302</v>
      </c>
      <c r="F4576" s="30">
        <v>610.20000000000005</v>
      </c>
      <c r="G4576" s="33">
        <f t="shared" si="71"/>
        <v>901506246.76999569</v>
      </c>
    </row>
    <row r="4577" spans="1:7" ht="57.6">
      <c r="A4577" s="34">
        <v>35</v>
      </c>
      <c r="B4577" s="34" t="s">
        <v>886</v>
      </c>
      <c r="C4577" s="34" t="s">
        <v>997</v>
      </c>
      <c r="D4577" s="30" t="s">
        <v>292</v>
      </c>
      <c r="E4577" s="34" t="s">
        <v>302</v>
      </c>
      <c r="F4577" s="32">
        <v>5310.44</v>
      </c>
      <c r="G4577" s="33">
        <f t="shared" si="71"/>
        <v>901506246.76999569</v>
      </c>
    </row>
    <row r="4578" spans="1:7" ht="72">
      <c r="A4578" s="34">
        <v>33</v>
      </c>
      <c r="B4578" s="34" t="s">
        <v>1325</v>
      </c>
      <c r="C4578" s="34" t="s">
        <v>992</v>
      </c>
      <c r="D4578" s="30" t="s">
        <v>292</v>
      </c>
      <c r="E4578" s="34" t="s">
        <v>304</v>
      </c>
      <c r="F4578" s="30">
        <v>169931.4</v>
      </c>
      <c r="G4578" s="33">
        <f t="shared" si="71"/>
        <v>901506246.76999569</v>
      </c>
    </row>
    <row r="4579" spans="1:7" ht="100.8">
      <c r="A4579" s="34">
        <v>39</v>
      </c>
      <c r="B4579" s="34" t="s">
        <v>1326</v>
      </c>
      <c r="C4579" s="34" t="s">
        <v>996</v>
      </c>
      <c r="D4579" s="30" t="s">
        <v>292</v>
      </c>
      <c r="E4579" s="34" t="s">
        <v>302</v>
      </c>
      <c r="F4579" s="30">
        <v>667830</v>
      </c>
      <c r="G4579" s="33">
        <f t="shared" si="71"/>
        <v>901506246.76999569</v>
      </c>
    </row>
    <row r="4580" spans="1:7" ht="86.4">
      <c r="A4580" s="34">
        <v>26</v>
      </c>
      <c r="B4580" s="34" t="s">
        <v>1327</v>
      </c>
      <c r="C4580" s="34" t="s">
        <v>961</v>
      </c>
      <c r="D4580" s="30" t="s">
        <v>292</v>
      </c>
      <c r="E4580" s="34" t="s">
        <v>327</v>
      </c>
      <c r="F4580" s="30">
        <v>70420.240000000005</v>
      </c>
      <c r="G4580" s="33">
        <f t="shared" si="71"/>
        <v>901506246.76999569</v>
      </c>
    </row>
    <row r="4581" spans="1:7" ht="115.2">
      <c r="A4581" s="34">
        <v>28</v>
      </c>
      <c r="B4581" s="34" t="s">
        <v>1328</v>
      </c>
      <c r="C4581" s="34" t="s">
        <v>964</v>
      </c>
      <c r="D4581" s="30" t="s">
        <v>292</v>
      </c>
      <c r="E4581" s="34" t="s">
        <v>302</v>
      </c>
      <c r="F4581" s="32">
        <v>243426.83</v>
      </c>
      <c r="G4581" s="33">
        <f t="shared" si="71"/>
        <v>901506246.76999569</v>
      </c>
    </row>
    <row r="4582" spans="1:7" ht="115.2">
      <c r="A4582" s="34">
        <v>28</v>
      </c>
      <c r="B4582" s="34" t="s">
        <v>1328</v>
      </c>
      <c r="C4582" s="34" t="s">
        <v>964</v>
      </c>
      <c r="D4582" s="30" t="s">
        <v>292</v>
      </c>
      <c r="E4582" s="34" t="s">
        <v>302</v>
      </c>
      <c r="F4582" s="32">
        <v>319722.57</v>
      </c>
      <c r="G4582" s="33">
        <f t="shared" si="71"/>
        <v>901506246.76999569</v>
      </c>
    </row>
    <row r="4583" spans="1:7" ht="115.2">
      <c r="A4583" s="34">
        <v>28</v>
      </c>
      <c r="B4583" s="34" t="s">
        <v>1328</v>
      </c>
      <c r="C4583" s="34" t="s">
        <v>964</v>
      </c>
      <c r="D4583" s="30" t="s">
        <v>292</v>
      </c>
      <c r="E4583" s="34" t="s">
        <v>302</v>
      </c>
      <c r="F4583" s="32">
        <v>30052.11</v>
      </c>
      <c r="G4583" s="33">
        <f t="shared" si="71"/>
        <v>901506246.76999569</v>
      </c>
    </row>
    <row r="4584" spans="1:7" ht="115.2">
      <c r="A4584" s="34">
        <v>28</v>
      </c>
      <c r="B4584" s="34" t="s">
        <v>1328</v>
      </c>
      <c r="C4584" s="34" t="s">
        <v>964</v>
      </c>
      <c r="D4584" s="30" t="s">
        <v>292</v>
      </c>
      <c r="E4584" s="34" t="s">
        <v>302</v>
      </c>
      <c r="F4584" s="30">
        <v>309337.5</v>
      </c>
      <c r="G4584" s="33">
        <f t="shared" si="71"/>
        <v>901506246.76999569</v>
      </c>
    </row>
    <row r="4585" spans="1:7" ht="115.2">
      <c r="A4585" s="34">
        <v>28</v>
      </c>
      <c r="B4585" s="34" t="s">
        <v>1328</v>
      </c>
      <c r="C4585" s="34" t="s">
        <v>964</v>
      </c>
      <c r="D4585" s="30" t="s">
        <v>292</v>
      </c>
      <c r="E4585" s="34" t="s">
        <v>302</v>
      </c>
      <c r="F4585" s="32">
        <v>14719.38</v>
      </c>
      <c r="G4585" s="33">
        <f t="shared" si="71"/>
        <v>901506246.76999569</v>
      </c>
    </row>
    <row r="4586" spans="1:7" ht="115.2">
      <c r="A4586" s="34">
        <v>28</v>
      </c>
      <c r="B4586" s="34" t="s">
        <v>1328</v>
      </c>
      <c r="C4586" s="34" t="s">
        <v>964</v>
      </c>
      <c r="D4586" s="30" t="s">
        <v>292</v>
      </c>
      <c r="E4586" s="34" t="s">
        <v>302</v>
      </c>
      <c r="F4586" s="32">
        <v>41460.47</v>
      </c>
      <c r="G4586" s="33">
        <f t="shared" si="71"/>
        <v>901506246.76999569</v>
      </c>
    </row>
    <row r="4587" spans="1:7" ht="115.2">
      <c r="A4587" s="34">
        <v>28</v>
      </c>
      <c r="B4587" s="34" t="s">
        <v>1328</v>
      </c>
      <c r="C4587" s="34" t="s">
        <v>964</v>
      </c>
      <c r="D4587" s="30" t="s">
        <v>292</v>
      </c>
      <c r="E4587" s="34" t="s">
        <v>302</v>
      </c>
      <c r="F4587" s="32">
        <v>385855.91</v>
      </c>
      <c r="G4587" s="33">
        <f t="shared" si="71"/>
        <v>901506246.76999569</v>
      </c>
    </row>
    <row r="4588" spans="1:7" ht="57.6">
      <c r="A4588" s="34">
        <v>28</v>
      </c>
      <c r="B4588" s="34" t="s">
        <v>1329</v>
      </c>
      <c r="C4588" s="34" t="s">
        <v>964</v>
      </c>
      <c r="D4588" s="30" t="s">
        <v>292</v>
      </c>
      <c r="E4588" s="34" t="s">
        <v>304</v>
      </c>
      <c r="F4588" s="30">
        <v>56088.53</v>
      </c>
      <c r="G4588" s="33">
        <f t="shared" si="71"/>
        <v>901506246.76999569</v>
      </c>
    </row>
    <row r="4589" spans="1:7" ht="57.6">
      <c r="A4589" s="34">
        <v>28</v>
      </c>
      <c r="B4589" s="34" t="s">
        <v>1329</v>
      </c>
      <c r="C4589" s="34" t="s">
        <v>964</v>
      </c>
      <c r="D4589" s="30" t="s">
        <v>292</v>
      </c>
      <c r="E4589" s="34" t="s">
        <v>304</v>
      </c>
      <c r="F4589" s="32">
        <v>14229.56</v>
      </c>
      <c r="G4589" s="33">
        <f t="shared" si="71"/>
        <v>901506246.76999569</v>
      </c>
    </row>
    <row r="4590" spans="1:7" ht="72">
      <c r="A4590" s="34">
        <v>28</v>
      </c>
      <c r="B4590" s="34" t="s">
        <v>1330</v>
      </c>
      <c r="C4590" s="34" t="s">
        <v>964</v>
      </c>
      <c r="D4590" s="30" t="s">
        <v>292</v>
      </c>
      <c r="E4590" s="34" t="s">
        <v>304</v>
      </c>
      <c r="F4590" s="32">
        <v>60155.97</v>
      </c>
      <c r="G4590" s="33">
        <f t="shared" si="71"/>
        <v>901506246.76999569</v>
      </c>
    </row>
    <row r="4591" spans="1:7" ht="43.2">
      <c r="A4591" s="34">
        <v>28</v>
      </c>
      <c r="B4591" s="34" t="s">
        <v>1331</v>
      </c>
      <c r="C4591" s="34" t="s">
        <v>964</v>
      </c>
      <c r="D4591" s="30" t="s">
        <v>292</v>
      </c>
      <c r="E4591" s="34" t="s">
        <v>304</v>
      </c>
      <c r="F4591" s="32">
        <v>71237.66</v>
      </c>
      <c r="G4591" s="33">
        <f t="shared" si="71"/>
        <v>901506246.76999569</v>
      </c>
    </row>
    <row r="4592" spans="1:7" ht="43.2">
      <c r="A4592" s="34">
        <v>28</v>
      </c>
      <c r="B4592" s="34" t="s">
        <v>1331</v>
      </c>
      <c r="C4592" s="34" t="s">
        <v>964</v>
      </c>
      <c r="D4592" s="30" t="s">
        <v>292</v>
      </c>
      <c r="E4592" s="34" t="s">
        <v>304</v>
      </c>
      <c r="F4592" s="32">
        <v>82279.88</v>
      </c>
      <c r="G4592" s="33">
        <f t="shared" si="71"/>
        <v>901506246.76999569</v>
      </c>
    </row>
    <row r="4593" spans="1:7" ht="43.2">
      <c r="A4593" s="34">
        <v>26</v>
      </c>
      <c r="B4593" s="34" t="s">
        <v>1332</v>
      </c>
      <c r="C4593" s="34" t="s">
        <v>961</v>
      </c>
      <c r="D4593" s="30" t="s">
        <v>348</v>
      </c>
      <c r="E4593" s="34" t="s">
        <v>327</v>
      </c>
      <c r="F4593" s="30">
        <v>0.1</v>
      </c>
      <c r="G4593" s="33">
        <f t="shared" si="71"/>
        <v>901506246.76999569</v>
      </c>
    </row>
    <row r="4594" spans="1:7" ht="43.2">
      <c r="A4594" s="34">
        <v>26</v>
      </c>
      <c r="B4594" s="34" t="s">
        <v>1332</v>
      </c>
      <c r="C4594" s="34" t="s">
        <v>961</v>
      </c>
      <c r="D4594" s="30" t="s">
        <v>292</v>
      </c>
      <c r="E4594" s="34" t="s">
        <v>327</v>
      </c>
      <c r="F4594" s="30">
        <v>159510.03</v>
      </c>
      <c r="G4594" s="33">
        <f t="shared" si="71"/>
        <v>901506246.76999569</v>
      </c>
    </row>
    <row r="4595" spans="1:7" ht="43.2">
      <c r="A4595" s="34">
        <v>26</v>
      </c>
      <c r="B4595" s="34" t="s">
        <v>1332</v>
      </c>
      <c r="C4595" s="34" t="s">
        <v>961</v>
      </c>
      <c r="D4595" s="30" t="s">
        <v>292</v>
      </c>
      <c r="E4595" s="34" t="s">
        <v>327</v>
      </c>
      <c r="F4595" s="30">
        <v>112566.38</v>
      </c>
      <c r="G4595" s="33">
        <f t="shared" si="71"/>
        <v>901506246.76999569</v>
      </c>
    </row>
    <row r="4596" spans="1:7" ht="43.2">
      <c r="A4596" s="34">
        <v>26</v>
      </c>
      <c r="B4596" s="34" t="s">
        <v>1332</v>
      </c>
      <c r="C4596" s="34" t="s">
        <v>961</v>
      </c>
      <c r="D4596" s="30" t="s">
        <v>292</v>
      </c>
      <c r="E4596" s="34" t="s">
        <v>327</v>
      </c>
      <c r="F4596" s="30">
        <v>66387.199999999997</v>
      </c>
      <c r="G4596" s="33">
        <f t="shared" si="71"/>
        <v>901506246.76999569</v>
      </c>
    </row>
    <row r="4597" spans="1:7" ht="43.2">
      <c r="A4597" s="34">
        <v>26</v>
      </c>
      <c r="B4597" s="34" t="s">
        <v>1332</v>
      </c>
      <c r="C4597" s="34" t="s">
        <v>961</v>
      </c>
      <c r="D4597" s="30" t="s">
        <v>292</v>
      </c>
      <c r="E4597" s="34" t="s">
        <v>327</v>
      </c>
      <c r="F4597" s="30">
        <v>12337.08</v>
      </c>
      <c r="G4597" s="33">
        <f t="shared" si="71"/>
        <v>901506246.76999569</v>
      </c>
    </row>
    <row r="4598" spans="1:7" ht="43.2">
      <c r="A4598" s="34">
        <v>26</v>
      </c>
      <c r="B4598" s="34" t="s">
        <v>1332</v>
      </c>
      <c r="C4598" s="34" t="s">
        <v>961</v>
      </c>
      <c r="D4598" s="30" t="s">
        <v>292</v>
      </c>
      <c r="E4598" s="34" t="s">
        <v>327</v>
      </c>
      <c r="F4598" s="32">
        <v>404718.02</v>
      </c>
      <c r="G4598" s="33">
        <f t="shared" si="71"/>
        <v>901506246.76999569</v>
      </c>
    </row>
    <row r="4599" spans="1:7" ht="43.2">
      <c r="A4599" s="34">
        <v>26</v>
      </c>
      <c r="B4599" s="34" t="s">
        <v>1332</v>
      </c>
      <c r="C4599" s="34" t="s">
        <v>961</v>
      </c>
      <c r="D4599" s="30" t="s">
        <v>292</v>
      </c>
      <c r="E4599" s="34" t="s">
        <v>327</v>
      </c>
      <c r="F4599" s="30">
        <v>64387.39</v>
      </c>
      <c r="G4599" s="33">
        <f t="shared" si="71"/>
        <v>901506246.76999569</v>
      </c>
    </row>
    <row r="4600" spans="1:7" ht="57.6">
      <c r="A4600" s="34">
        <v>27</v>
      </c>
      <c r="B4600" s="34" t="s">
        <v>1333</v>
      </c>
      <c r="C4600" s="34" t="s">
        <v>962</v>
      </c>
      <c r="D4600" s="30" t="s">
        <v>292</v>
      </c>
      <c r="E4600" s="34" t="s">
        <v>319</v>
      </c>
      <c r="F4600" s="32">
        <v>26445.68</v>
      </c>
      <c r="G4600" s="33">
        <f t="shared" si="71"/>
        <v>901506246.76999569</v>
      </c>
    </row>
    <row r="4601" spans="1:7" ht="72">
      <c r="A4601" s="34">
        <v>26</v>
      </c>
      <c r="B4601" s="34" t="s">
        <v>1334</v>
      </c>
      <c r="C4601" s="34" t="s">
        <v>961</v>
      </c>
      <c r="D4601" s="30" t="s">
        <v>292</v>
      </c>
      <c r="E4601" s="34" t="s">
        <v>299</v>
      </c>
      <c r="F4601" s="32">
        <v>43717.34</v>
      </c>
      <c r="G4601" s="33">
        <f t="shared" si="71"/>
        <v>901506246.76999569</v>
      </c>
    </row>
    <row r="4602" spans="1:7" ht="28.8">
      <c r="A4602" s="34">
        <v>26</v>
      </c>
      <c r="B4602" s="34" t="s">
        <v>1335</v>
      </c>
      <c r="C4602" s="34" t="s">
        <v>961</v>
      </c>
      <c r="D4602" s="30" t="s">
        <v>292</v>
      </c>
      <c r="E4602" s="34" t="s">
        <v>299</v>
      </c>
      <c r="F4602" s="32">
        <v>15257.31</v>
      </c>
      <c r="G4602" s="33">
        <f t="shared" si="71"/>
        <v>901506246.76999569</v>
      </c>
    </row>
    <row r="4603" spans="1:7" ht="57.6">
      <c r="A4603" s="34">
        <v>40</v>
      </c>
      <c r="B4603" s="34" t="s">
        <v>1336</v>
      </c>
      <c r="C4603" s="34" t="s">
        <v>989</v>
      </c>
      <c r="D4603" s="30" t="s">
        <v>292</v>
      </c>
      <c r="E4603" s="34" t="s">
        <v>304</v>
      </c>
      <c r="F4603" s="30">
        <v>54168.75</v>
      </c>
      <c r="G4603" s="33">
        <f t="shared" si="71"/>
        <v>901506246.76999569</v>
      </c>
    </row>
    <row r="4604" spans="1:7" ht="57.6">
      <c r="A4604" s="34">
        <v>67</v>
      </c>
      <c r="B4604" s="34" t="s">
        <v>897</v>
      </c>
      <c r="C4604" s="34" t="s">
        <v>1032</v>
      </c>
      <c r="D4604" s="30" t="s">
        <v>292</v>
      </c>
      <c r="E4604" s="34" t="s">
        <v>302</v>
      </c>
      <c r="F4604" s="30">
        <v>0</v>
      </c>
      <c r="G4604" s="33">
        <f t="shared" si="71"/>
        <v>901506246.76999569</v>
      </c>
    </row>
    <row r="4605" spans="1:7" ht="72">
      <c r="A4605" s="34">
        <v>76</v>
      </c>
      <c r="B4605" s="34" t="s">
        <v>897</v>
      </c>
      <c r="C4605" s="34" t="s">
        <v>993</v>
      </c>
      <c r="D4605" s="30" t="s">
        <v>292</v>
      </c>
      <c r="E4605" s="34" t="s">
        <v>302</v>
      </c>
      <c r="F4605" s="32">
        <v>1254</v>
      </c>
      <c r="G4605" s="33">
        <f t="shared" si="71"/>
        <v>901506246.76999569</v>
      </c>
    </row>
    <row r="4606" spans="1:7" ht="72">
      <c r="A4606" s="34">
        <v>29</v>
      </c>
      <c r="B4606" s="34" t="s">
        <v>897</v>
      </c>
      <c r="C4606" s="34" t="s">
        <v>967</v>
      </c>
      <c r="D4606" s="30" t="s">
        <v>292</v>
      </c>
      <c r="E4606" s="34" t="s">
        <v>302</v>
      </c>
      <c r="F4606" s="32">
        <v>2337</v>
      </c>
      <c r="G4606" s="33">
        <f t="shared" si="71"/>
        <v>901506246.76999569</v>
      </c>
    </row>
    <row r="4607" spans="1:7" ht="86.4">
      <c r="A4607" s="34">
        <v>75</v>
      </c>
      <c r="B4607" s="34" t="s">
        <v>897</v>
      </c>
      <c r="C4607" s="34" t="s">
        <v>965</v>
      </c>
      <c r="D4607" s="30" t="s">
        <v>292</v>
      </c>
      <c r="E4607" s="34" t="s">
        <v>302</v>
      </c>
      <c r="F4607" s="30">
        <v>16507.2</v>
      </c>
      <c r="G4607" s="33">
        <f t="shared" si="71"/>
        <v>901506246.76999569</v>
      </c>
    </row>
    <row r="4608" spans="1:7" ht="43.2">
      <c r="A4608" s="34">
        <v>1000032</v>
      </c>
      <c r="B4608" s="34" t="s">
        <v>897</v>
      </c>
      <c r="C4608" s="34" t="s">
        <v>994</v>
      </c>
      <c r="D4608" s="30" t="s">
        <v>292</v>
      </c>
      <c r="E4608" s="34" t="s">
        <v>302</v>
      </c>
      <c r="F4608" s="30">
        <v>1482</v>
      </c>
      <c r="G4608" s="33">
        <f t="shared" si="71"/>
        <v>901506246.76999569</v>
      </c>
    </row>
    <row r="4609" spans="1:7" ht="72">
      <c r="A4609" s="34">
        <v>76</v>
      </c>
      <c r="B4609" s="34" t="s">
        <v>897</v>
      </c>
      <c r="C4609" s="34" t="s">
        <v>993</v>
      </c>
      <c r="D4609" s="30" t="s">
        <v>292</v>
      </c>
      <c r="E4609" s="34" t="s">
        <v>302</v>
      </c>
      <c r="F4609" s="30">
        <v>155952</v>
      </c>
      <c r="G4609" s="33">
        <f t="shared" si="71"/>
        <v>901506246.76999569</v>
      </c>
    </row>
    <row r="4610" spans="1:7" ht="72">
      <c r="A4610" s="34">
        <v>76</v>
      </c>
      <c r="B4610" s="34" t="s">
        <v>897</v>
      </c>
      <c r="C4610" s="34" t="s">
        <v>993</v>
      </c>
      <c r="D4610" s="30" t="s">
        <v>292</v>
      </c>
      <c r="E4610" s="34" t="s">
        <v>302</v>
      </c>
      <c r="F4610" s="32">
        <v>16416</v>
      </c>
      <c r="G4610" s="33">
        <f t="shared" si="71"/>
        <v>901506246.76999569</v>
      </c>
    </row>
    <row r="4611" spans="1:7" ht="72">
      <c r="A4611" s="34">
        <v>76</v>
      </c>
      <c r="B4611" s="34" t="s">
        <v>897</v>
      </c>
      <c r="C4611" s="34" t="s">
        <v>993</v>
      </c>
      <c r="D4611" s="30" t="s">
        <v>292</v>
      </c>
      <c r="E4611" s="34" t="s">
        <v>302</v>
      </c>
      <c r="F4611" s="30">
        <v>4560</v>
      </c>
      <c r="G4611" s="33">
        <f t="shared" ref="G4611:G4674" si="72">SUM($F$2:$F$100000)</f>
        <v>901506246.76999569</v>
      </c>
    </row>
    <row r="4612" spans="1:7" ht="43.2">
      <c r="A4612" s="34">
        <v>26</v>
      </c>
      <c r="B4612" s="34" t="s">
        <v>897</v>
      </c>
      <c r="C4612" s="34" t="s">
        <v>961</v>
      </c>
      <c r="D4612" s="30" t="s">
        <v>292</v>
      </c>
      <c r="E4612" s="34" t="s">
        <v>302</v>
      </c>
      <c r="F4612" s="30">
        <v>57684</v>
      </c>
      <c r="G4612" s="33">
        <f t="shared" si="72"/>
        <v>901506246.76999569</v>
      </c>
    </row>
    <row r="4613" spans="1:7" ht="72">
      <c r="A4613" s="34">
        <v>76</v>
      </c>
      <c r="B4613" s="34" t="s">
        <v>897</v>
      </c>
      <c r="C4613" s="34" t="s">
        <v>993</v>
      </c>
      <c r="D4613" s="30" t="s">
        <v>292</v>
      </c>
      <c r="E4613" s="34" t="s">
        <v>302</v>
      </c>
      <c r="F4613" s="30">
        <v>4560</v>
      </c>
      <c r="G4613" s="33">
        <f t="shared" si="72"/>
        <v>901506246.76999569</v>
      </c>
    </row>
    <row r="4614" spans="1:7" ht="43.2">
      <c r="A4614" s="34">
        <v>28</v>
      </c>
      <c r="B4614" s="34" t="s">
        <v>897</v>
      </c>
      <c r="C4614" s="34" t="s">
        <v>964</v>
      </c>
      <c r="D4614" s="30" t="s">
        <v>292</v>
      </c>
      <c r="E4614" s="31" t="s">
        <v>302</v>
      </c>
      <c r="F4614" s="30">
        <v>8949</v>
      </c>
      <c r="G4614" s="33">
        <f t="shared" si="72"/>
        <v>901506246.76999569</v>
      </c>
    </row>
    <row r="4615" spans="1:7" ht="57.6">
      <c r="A4615" s="34">
        <v>38</v>
      </c>
      <c r="B4615" s="34" t="s">
        <v>897</v>
      </c>
      <c r="C4615" s="34" t="s">
        <v>40</v>
      </c>
      <c r="D4615" s="30" t="s">
        <v>292</v>
      </c>
      <c r="E4615" s="34" t="s">
        <v>302</v>
      </c>
      <c r="F4615" s="32">
        <v>28659.599999999999</v>
      </c>
      <c r="G4615" s="33">
        <f t="shared" si="72"/>
        <v>901506246.76999569</v>
      </c>
    </row>
    <row r="4616" spans="1:7" ht="72">
      <c r="A4616" s="34">
        <v>76</v>
      </c>
      <c r="B4616" s="34" t="s">
        <v>897</v>
      </c>
      <c r="C4616" s="34" t="s">
        <v>993</v>
      </c>
      <c r="D4616" s="30" t="s">
        <v>292</v>
      </c>
      <c r="E4616" s="34" t="s">
        <v>302</v>
      </c>
      <c r="F4616" s="32">
        <v>27360</v>
      </c>
      <c r="G4616" s="33">
        <f t="shared" si="72"/>
        <v>901506246.76999569</v>
      </c>
    </row>
    <row r="4617" spans="1:7" ht="57.6">
      <c r="A4617" s="34">
        <v>38</v>
      </c>
      <c r="B4617" s="34" t="s">
        <v>897</v>
      </c>
      <c r="C4617" s="34" t="s">
        <v>40</v>
      </c>
      <c r="D4617" s="30" t="s">
        <v>292</v>
      </c>
      <c r="E4617" s="34" t="s">
        <v>302</v>
      </c>
      <c r="F4617" s="30">
        <v>16199.4</v>
      </c>
      <c r="G4617" s="33">
        <f t="shared" si="72"/>
        <v>901506246.76999569</v>
      </c>
    </row>
    <row r="4618" spans="1:7" ht="57.6">
      <c r="A4618" s="34">
        <v>38</v>
      </c>
      <c r="B4618" s="34" t="s">
        <v>897</v>
      </c>
      <c r="C4618" s="34" t="s">
        <v>40</v>
      </c>
      <c r="D4618" s="30" t="s">
        <v>292</v>
      </c>
      <c r="E4618" s="34" t="s">
        <v>302</v>
      </c>
      <c r="F4618" s="32">
        <v>6771.6</v>
      </c>
      <c r="G4618" s="33">
        <f t="shared" si="72"/>
        <v>901506246.76999569</v>
      </c>
    </row>
    <row r="4619" spans="1:7" ht="43.2">
      <c r="A4619" s="34">
        <v>28</v>
      </c>
      <c r="B4619" s="34" t="s">
        <v>897</v>
      </c>
      <c r="C4619" s="34" t="s">
        <v>964</v>
      </c>
      <c r="D4619" s="30" t="s">
        <v>292</v>
      </c>
      <c r="E4619" s="34" t="s">
        <v>302</v>
      </c>
      <c r="F4619" s="30">
        <v>8949</v>
      </c>
      <c r="G4619" s="33">
        <f t="shared" si="72"/>
        <v>901506246.76999569</v>
      </c>
    </row>
    <row r="4620" spans="1:7" ht="43.2">
      <c r="A4620" s="34">
        <v>1000032</v>
      </c>
      <c r="B4620" s="34" t="s">
        <v>897</v>
      </c>
      <c r="C4620" s="34" t="s">
        <v>994</v>
      </c>
      <c r="D4620" s="30" t="s">
        <v>292</v>
      </c>
      <c r="E4620" s="34" t="s">
        <v>302</v>
      </c>
      <c r="F4620" s="30">
        <v>2964</v>
      </c>
      <c r="G4620" s="33">
        <f t="shared" si="72"/>
        <v>901506246.76999569</v>
      </c>
    </row>
    <row r="4621" spans="1:7" ht="43.2">
      <c r="A4621" s="34">
        <v>1000032</v>
      </c>
      <c r="B4621" s="34" t="s">
        <v>897</v>
      </c>
      <c r="C4621" s="34" t="s">
        <v>994</v>
      </c>
      <c r="D4621" s="30" t="s">
        <v>292</v>
      </c>
      <c r="E4621" s="34" t="s">
        <v>302</v>
      </c>
      <c r="F4621" s="30">
        <v>23142</v>
      </c>
      <c r="G4621" s="33">
        <f t="shared" si="72"/>
        <v>901506246.76999569</v>
      </c>
    </row>
    <row r="4622" spans="1:7" ht="72">
      <c r="A4622" s="34">
        <v>29</v>
      </c>
      <c r="B4622" s="34" t="s">
        <v>897</v>
      </c>
      <c r="C4622" s="34" t="s">
        <v>967</v>
      </c>
      <c r="D4622" s="30" t="s">
        <v>292</v>
      </c>
      <c r="E4622" s="34" t="s">
        <v>302</v>
      </c>
      <c r="F4622" s="30">
        <v>25080</v>
      </c>
      <c r="G4622" s="33">
        <f t="shared" si="72"/>
        <v>901506246.76999569</v>
      </c>
    </row>
    <row r="4623" spans="1:7" ht="43.2">
      <c r="A4623" s="34">
        <v>1000032</v>
      </c>
      <c r="B4623" s="34" t="s">
        <v>897</v>
      </c>
      <c r="C4623" s="34" t="s">
        <v>994</v>
      </c>
      <c r="D4623" s="30" t="s">
        <v>292</v>
      </c>
      <c r="E4623" s="34" t="s">
        <v>302</v>
      </c>
      <c r="F4623" s="32">
        <v>6771.6</v>
      </c>
      <c r="G4623" s="33">
        <f t="shared" si="72"/>
        <v>901506246.76999569</v>
      </c>
    </row>
    <row r="4624" spans="1:7" ht="57.6">
      <c r="A4624" s="34">
        <v>38</v>
      </c>
      <c r="B4624" s="34" t="s">
        <v>897</v>
      </c>
      <c r="C4624" s="34" t="s">
        <v>40</v>
      </c>
      <c r="D4624" s="30" t="s">
        <v>292</v>
      </c>
      <c r="E4624" s="34" t="s">
        <v>302</v>
      </c>
      <c r="F4624" s="32">
        <v>218880</v>
      </c>
      <c r="G4624" s="33">
        <f t="shared" si="72"/>
        <v>901506246.76999569</v>
      </c>
    </row>
    <row r="4625" spans="1:7" ht="57.6">
      <c r="A4625" s="34">
        <v>27</v>
      </c>
      <c r="B4625" s="34" t="s">
        <v>897</v>
      </c>
      <c r="C4625" s="34" t="s">
        <v>962</v>
      </c>
      <c r="D4625" s="30" t="s">
        <v>292</v>
      </c>
      <c r="E4625" s="34" t="s">
        <v>302</v>
      </c>
      <c r="F4625" s="30">
        <v>3385.8</v>
      </c>
      <c r="G4625" s="33">
        <f t="shared" si="72"/>
        <v>901506246.76999569</v>
      </c>
    </row>
    <row r="4626" spans="1:7" ht="43.2">
      <c r="A4626" s="34">
        <v>1000032</v>
      </c>
      <c r="B4626" s="34" t="s">
        <v>897</v>
      </c>
      <c r="C4626" s="34" t="s">
        <v>994</v>
      </c>
      <c r="D4626" s="30" t="s">
        <v>292</v>
      </c>
      <c r="E4626" s="34" t="s">
        <v>302</v>
      </c>
      <c r="F4626" s="30">
        <v>7296</v>
      </c>
      <c r="G4626" s="33">
        <f t="shared" si="72"/>
        <v>901506246.76999569</v>
      </c>
    </row>
    <row r="4627" spans="1:7" ht="43.2">
      <c r="A4627" s="34">
        <v>26</v>
      </c>
      <c r="B4627" s="34" t="s">
        <v>897</v>
      </c>
      <c r="C4627" s="34" t="s">
        <v>961</v>
      </c>
      <c r="D4627" s="30" t="s">
        <v>292</v>
      </c>
      <c r="E4627" s="34" t="s">
        <v>302</v>
      </c>
      <c r="F4627" s="30">
        <v>677.16</v>
      </c>
      <c r="G4627" s="33">
        <f t="shared" si="72"/>
        <v>901506246.76999569</v>
      </c>
    </row>
    <row r="4628" spans="1:7" ht="57.6">
      <c r="A4628" s="34">
        <v>27</v>
      </c>
      <c r="B4628" s="34" t="s">
        <v>897</v>
      </c>
      <c r="C4628" s="34" t="s">
        <v>962</v>
      </c>
      <c r="D4628" s="30" t="s">
        <v>292</v>
      </c>
      <c r="E4628" s="34" t="s">
        <v>302</v>
      </c>
      <c r="F4628" s="30">
        <v>7410</v>
      </c>
      <c r="G4628" s="33">
        <f t="shared" si="72"/>
        <v>901506246.76999569</v>
      </c>
    </row>
    <row r="4629" spans="1:7" ht="43.2">
      <c r="A4629" s="34">
        <v>26</v>
      </c>
      <c r="B4629" s="34" t="s">
        <v>897</v>
      </c>
      <c r="C4629" s="34" t="s">
        <v>961</v>
      </c>
      <c r="D4629" s="30" t="s">
        <v>292</v>
      </c>
      <c r="E4629" s="34" t="s">
        <v>302</v>
      </c>
      <c r="F4629" s="30">
        <v>15310.2</v>
      </c>
      <c r="G4629" s="33">
        <f t="shared" si="72"/>
        <v>901506246.76999569</v>
      </c>
    </row>
    <row r="4630" spans="1:7" ht="43.2">
      <c r="A4630" s="34">
        <v>26</v>
      </c>
      <c r="B4630" s="34" t="s">
        <v>897</v>
      </c>
      <c r="C4630" s="34" t="s">
        <v>961</v>
      </c>
      <c r="D4630" s="30" t="s">
        <v>292</v>
      </c>
      <c r="E4630" s="34" t="s">
        <v>302</v>
      </c>
      <c r="F4630" s="30">
        <v>72105</v>
      </c>
      <c r="G4630" s="33">
        <f t="shared" si="72"/>
        <v>901506246.76999569</v>
      </c>
    </row>
    <row r="4631" spans="1:7" ht="43.2">
      <c r="A4631" s="34">
        <v>28</v>
      </c>
      <c r="B4631" s="34" t="s">
        <v>897</v>
      </c>
      <c r="C4631" s="34" t="s">
        <v>964</v>
      </c>
      <c r="D4631" s="30" t="s">
        <v>292</v>
      </c>
      <c r="E4631" s="34" t="s">
        <v>302</v>
      </c>
      <c r="F4631" s="30">
        <v>17898</v>
      </c>
      <c r="G4631" s="33">
        <f t="shared" si="72"/>
        <v>901506246.76999569</v>
      </c>
    </row>
    <row r="4632" spans="1:7" ht="43.2">
      <c r="A4632" s="34">
        <v>26</v>
      </c>
      <c r="B4632" s="34" t="s">
        <v>897</v>
      </c>
      <c r="C4632" s="34" t="s">
        <v>961</v>
      </c>
      <c r="D4632" s="30" t="s">
        <v>292</v>
      </c>
      <c r="E4632" s="34" t="s">
        <v>302</v>
      </c>
      <c r="F4632" s="30">
        <v>168412.2</v>
      </c>
      <c r="G4632" s="33">
        <f t="shared" si="72"/>
        <v>901506246.76999569</v>
      </c>
    </row>
    <row r="4633" spans="1:7" ht="43.2">
      <c r="A4633" s="34">
        <v>26</v>
      </c>
      <c r="B4633" s="34" t="s">
        <v>897</v>
      </c>
      <c r="C4633" s="34" t="s">
        <v>961</v>
      </c>
      <c r="D4633" s="30" t="s">
        <v>292</v>
      </c>
      <c r="E4633" s="34" t="s">
        <v>302</v>
      </c>
      <c r="F4633" s="30">
        <v>6270</v>
      </c>
      <c r="G4633" s="33">
        <f t="shared" si="72"/>
        <v>901506246.76999569</v>
      </c>
    </row>
    <row r="4634" spans="1:7" ht="43.2">
      <c r="A4634" s="34">
        <v>26</v>
      </c>
      <c r="B4634" s="34" t="s">
        <v>897</v>
      </c>
      <c r="C4634" s="34" t="s">
        <v>961</v>
      </c>
      <c r="D4634" s="30" t="s">
        <v>292</v>
      </c>
      <c r="E4634" s="34" t="s">
        <v>302</v>
      </c>
      <c r="F4634" s="30">
        <v>4753.8</v>
      </c>
      <c r="G4634" s="33">
        <f t="shared" si="72"/>
        <v>901506246.76999569</v>
      </c>
    </row>
    <row r="4635" spans="1:7" ht="57.6">
      <c r="A4635" s="34">
        <v>27</v>
      </c>
      <c r="B4635" s="34" t="s">
        <v>897</v>
      </c>
      <c r="C4635" s="34" t="s">
        <v>962</v>
      </c>
      <c r="D4635" s="30" t="s">
        <v>292</v>
      </c>
      <c r="E4635" s="34" t="s">
        <v>302</v>
      </c>
      <c r="F4635" s="32">
        <v>11628</v>
      </c>
      <c r="G4635" s="33">
        <f t="shared" si="72"/>
        <v>901506246.76999569</v>
      </c>
    </row>
    <row r="4636" spans="1:7" ht="57.6">
      <c r="A4636" s="34">
        <v>38</v>
      </c>
      <c r="B4636" s="34" t="s">
        <v>897</v>
      </c>
      <c r="C4636" s="34" t="s">
        <v>40</v>
      </c>
      <c r="D4636" s="30" t="s">
        <v>292</v>
      </c>
      <c r="E4636" s="34" t="s">
        <v>302</v>
      </c>
      <c r="F4636" s="30">
        <v>137672.1</v>
      </c>
      <c r="G4636" s="33">
        <f t="shared" si="72"/>
        <v>901506246.76999569</v>
      </c>
    </row>
    <row r="4637" spans="1:7" ht="43.2">
      <c r="A4637" s="34">
        <v>26</v>
      </c>
      <c r="B4637" s="34" t="s">
        <v>897</v>
      </c>
      <c r="C4637" s="34" t="s">
        <v>961</v>
      </c>
      <c r="D4637" s="30" t="s">
        <v>292</v>
      </c>
      <c r="E4637" s="34" t="s">
        <v>302</v>
      </c>
      <c r="F4637" s="32">
        <v>57684</v>
      </c>
      <c r="G4637" s="33">
        <f t="shared" si="72"/>
        <v>901506246.76999569</v>
      </c>
    </row>
    <row r="4638" spans="1:7" ht="72">
      <c r="A4638" s="34">
        <v>39</v>
      </c>
      <c r="B4638" s="34" t="s">
        <v>897</v>
      </c>
      <c r="C4638" s="34" t="s">
        <v>996</v>
      </c>
      <c r="D4638" s="30" t="s">
        <v>292</v>
      </c>
      <c r="E4638" s="34" t="s">
        <v>302</v>
      </c>
      <c r="F4638" s="30">
        <v>17100</v>
      </c>
      <c r="G4638" s="33">
        <f t="shared" si="72"/>
        <v>901506246.76999569</v>
      </c>
    </row>
    <row r="4639" spans="1:7" ht="43.2">
      <c r="A4639" s="34">
        <v>26</v>
      </c>
      <c r="B4639" s="34" t="s">
        <v>897</v>
      </c>
      <c r="C4639" s="34" t="s">
        <v>961</v>
      </c>
      <c r="D4639" s="30" t="s">
        <v>292</v>
      </c>
      <c r="E4639" s="34" t="s">
        <v>302</v>
      </c>
      <c r="F4639" s="30">
        <v>336824.4</v>
      </c>
      <c r="G4639" s="33">
        <f t="shared" si="72"/>
        <v>901506246.76999569</v>
      </c>
    </row>
    <row r="4640" spans="1:7" ht="57.6">
      <c r="A4640" s="34">
        <v>38</v>
      </c>
      <c r="B4640" s="34" t="s">
        <v>897</v>
      </c>
      <c r="C4640" s="34" t="s">
        <v>40</v>
      </c>
      <c r="D4640" s="30" t="s">
        <v>292</v>
      </c>
      <c r="E4640" s="34" t="s">
        <v>302</v>
      </c>
      <c r="F4640" s="30">
        <v>8721</v>
      </c>
      <c r="G4640" s="33">
        <f t="shared" si="72"/>
        <v>901506246.76999569</v>
      </c>
    </row>
    <row r="4641" spans="1:7" ht="72">
      <c r="A4641" s="34">
        <v>39</v>
      </c>
      <c r="B4641" s="34" t="s">
        <v>897</v>
      </c>
      <c r="C4641" s="34" t="s">
        <v>996</v>
      </c>
      <c r="D4641" s="30" t="s">
        <v>292</v>
      </c>
      <c r="E4641" s="34" t="s">
        <v>302</v>
      </c>
      <c r="F4641" s="30">
        <v>1524.75</v>
      </c>
      <c r="G4641" s="33">
        <f t="shared" si="72"/>
        <v>901506246.76999569</v>
      </c>
    </row>
    <row r="4642" spans="1:7" ht="57.6">
      <c r="A4642" s="34">
        <v>38</v>
      </c>
      <c r="B4642" s="34" t="s">
        <v>897</v>
      </c>
      <c r="C4642" s="34" t="s">
        <v>40</v>
      </c>
      <c r="D4642" s="30" t="s">
        <v>292</v>
      </c>
      <c r="E4642" s="34" t="s">
        <v>302</v>
      </c>
      <c r="F4642" s="30">
        <v>4560</v>
      </c>
      <c r="G4642" s="33">
        <f t="shared" si="72"/>
        <v>901506246.76999569</v>
      </c>
    </row>
    <row r="4643" spans="1:7" ht="57.6">
      <c r="A4643" s="34">
        <v>38</v>
      </c>
      <c r="B4643" s="34" t="s">
        <v>897</v>
      </c>
      <c r="C4643" s="34" t="s">
        <v>40</v>
      </c>
      <c r="D4643" s="30" t="s">
        <v>292</v>
      </c>
      <c r="E4643" s="34" t="s">
        <v>302</v>
      </c>
      <c r="F4643" s="32">
        <v>59280</v>
      </c>
      <c r="G4643" s="33">
        <f t="shared" si="72"/>
        <v>901506246.76999569</v>
      </c>
    </row>
    <row r="4644" spans="1:7" ht="43.2">
      <c r="A4644" s="34">
        <v>26</v>
      </c>
      <c r="B4644" s="34" t="s">
        <v>897</v>
      </c>
      <c r="C4644" s="34" t="s">
        <v>961</v>
      </c>
      <c r="D4644" s="30" t="s">
        <v>292</v>
      </c>
      <c r="E4644" s="34" t="s">
        <v>302</v>
      </c>
      <c r="F4644" s="30">
        <v>367444.8</v>
      </c>
      <c r="G4644" s="33">
        <f t="shared" si="72"/>
        <v>901506246.76999569</v>
      </c>
    </row>
    <row r="4645" spans="1:7" ht="43.2">
      <c r="A4645" s="34">
        <v>26</v>
      </c>
      <c r="B4645" s="34" t="s">
        <v>897</v>
      </c>
      <c r="C4645" s="34" t="s">
        <v>961</v>
      </c>
      <c r="D4645" s="30" t="s">
        <v>292</v>
      </c>
      <c r="E4645" s="34" t="s">
        <v>302</v>
      </c>
      <c r="F4645" s="30">
        <v>81054</v>
      </c>
      <c r="G4645" s="33">
        <f t="shared" si="72"/>
        <v>901506246.76999569</v>
      </c>
    </row>
    <row r="4646" spans="1:7" ht="43.2">
      <c r="A4646" s="34">
        <v>26</v>
      </c>
      <c r="B4646" s="34" t="s">
        <v>897</v>
      </c>
      <c r="C4646" s="34" t="s">
        <v>961</v>
      </c>
      <c r="D4646" s="30" t="s">
        <v>292</v>
      </c>
      <c r="E4646" s="34" t="s">
        <v>302</v>
      </c>
      <c r="F4646" s="32">
        <v>10032</v>
      </c>
      <c r="G4646" s="33">
        <f t="shared" si="72"/>
        <v>901506246.76999569</v>
      </c>
    </row>
    <row r="4647" spans="1:7" ht="86.4">
      <c r="A4647" s="34">
        <v>75</v>
      </c>
      <c r="B4647" s="34" t="s">
        <v>897</v>
      </c>
      <c r="C4647" s="34" t="s">
        <v>965</v>
      </c>
      <c r="D4647" s="30" t="s">
        <v>292</v>
      </c>
      <c r="E4647" s="34" t="s">
        <v>302</v>
      </c>
      <c r="F4647" s="30">
        <v>10659</v>
      </c>
      <c r="G4647" s="33">
        <f t="shared" si="72"/>
        <v>901506246.76999569</v>
      </c>
    </row>
    <row r="4648" spans="1:7" ht="72">
      <c r="A4648" s="34">
        <v>29</v>
      </c>
      <c r="B4648" s="34" t="s">
        <v>897</v>
      </c>
      <c r="C4648" s="34" t="s">
        <v>967</v>
      </c>
      <c r="D4648" s="30" t="s">
        <v>292</v>
      </c>
      <c r="E4648" s="34" t="s">
        <v>302</v>
      </c>
      <c r="F4648" s="32">
        <v>7524</v>
      </c>
      <c r="G4648" s="33">
        <f t="shared" si="72"/>
        <v>901506246.76999569</v>
      </c>
    </row>
    <row r="4649" spans="1:7" ht="43.2">
      <c r="A4649" s="34">
        <v>35</v>
      </c>
      <c r="B4649" s="34" t="s">
        <v>897</v>
      </c>
      <c r="C4649" s="34" t="s">
        <v>997</v>
      </c>
      <c r="D4649" s="30" t="s">
        <v>292</v>
      </c>
      <c r="E4649" s="34" t="s">
        <v>302</v>
      </c>
      <c r="F4649" s="32">
        <v>8601.2999999999993</v>
      </c>
      <c r="G4649" s="33">
        <f t="shared" si="72"/>
        <v>901506246.76999569</v>
      </c>
    </row>
    <row r="4650" spans="1:7" ht="72">
      <c r="A4650" s="34">
        <v>39</v>
      </c>
      <c r="B4650" s="34" t="s">
        <v>897</v>
      </c>
      <c r="C4650" s="34" t="s">
        <v>996</v>
      </c>
      <c r="D4650" s="30" t="s">
        <v>292</v>
      </c>
      <c r="E4650" s="34" t="s">
        <v>302</v>
      </c>
      <c r="F4650" s="30">
        <v>1710</v>
      </c>
      <c r="G4650" s="33">
        <f t="shared" si="72"/>
        <v>901506246.76999569</v>
      </c>
    </row>
    <row r="4651" spans="1:7" ht="57.6">
      <c r="A4651" s="34">
        <v>27</v>
      </c>
      <c r="B4651" s="34" t="s">
        <v>897</v>
      </c>
      <c r="C4651" s="34" t="s">
        <v>962</v>
      </c>
      <c r="D4651" s="30" t="s">
        <v>292</v>
      </c>
      <c r="E4651" s="34" t="s">
        <v>302</v>
      </c>
      <c r="F4651" s="30">
        <v>4740.12</v>
      </c>
      <c r="G4651" s="33">
        <f t="shared" si="72"/>
        <v>901506246.76999569</v>
      </c>
    </row>
    <row r="4652" spans="1:7" ht="57.6">
      <c r="A4652" s="34">
        <v>27</v>
      </c>
      <c r="B4652" s="34" t="s">
        <v>897</v>
      </c>
      <c r="C4652" s="34" t="s">
        <v>962</v>
      </c>
      <c r="D4652" s="30" t="s">
        <v>292</v>
      </c>
      <c r="E4652" s="34" t="s">
        <v>302</v>
      </c>
      <c r="F4652" s="32">
        <v>4740.12</v>
      </c>
      <c r="G4652" s="33">
        <f t="shared" si="72"/>
        <v>901506246.76999569</v>
      </c>
    </row>
    <row r="4653" spans="1:7" ht="72">
      <c r="A4653" s="34">
        <v>29</v>
      </c>
      <c r="B4653" s="34" t="s">
        <v>1337</v>
      </c>
      <c r="C4653" s="34" t="s">
        <v>967</v>
      </c>
      <c r="D4653" s="30" t="s">
        <v>292</v>
      </c>
      <c r="E4653" s="34" t="s">
        <v>302</v>
      </c>
      <c r="F4653" s="32">
        <v>6441</v>
      </c>
      <c r="G4653" s="33">
        <f t="shared" si="72"/>
        <v>901506246.76999569</v>
      </c>
    </row>
    <row r="4654" spans="1:7" ht="57.6">
      <c r="A4654" s="34">
        <v>27</v>
      </c>
      <c r="B4654" s="34" t="s">
        <v>1337</v>
      </c>
      <c r="C4654" s="34" t="s">
        <v>962</v>
      </c>
      <c r="D4654" s="30" t="s">
        <v>292</v>
      </c>
      <c r="E4654" s="34" t="s">
        <v>302</v>
      </c>
      <c r="F4654" s="30">
        <v>30510</v>
      </c>
      <c r="G4654" s="33">
        <f t="shared" si="72"/>
        <v>901506246.76999569</v>
      </c>
    </row>
    <row r="4655" spans="1:7" ht="57.6">
      <c r="A4655" s="34">
        <v>28</v>
      </c>
      <c r="B4655" s="34" t="s">
        <v>1338</v>
      </c>
      <c r="C4655" s="34" t="s">
        <v>964</v>
      </c>
      <c r="D4655" s="30" t="s">
        <v>292</v>
      </c>
      <c r="E4655" s="31" t="s">
        <v>304</v>
      </c>
      <c r="F4655" s="32">
        <v>67883.360000000001</v>
      </c>
      <c r="G4655" s="33">
        <f t="shared" si="72"/>
        <v>901506246.76999569</v>
      </c>
    </row>
    <row r="4656" spans="1:7" ht="57.6">
      <c r="A4656" s="34">
        <v>27</v>
      </c>
      <c r="B4656" s="34" t="s">
        <v>899</v>
      </c>
      <c r="C4656" s="34" t="s">
        <v>962</v>
      </c>
      <c r="D4656" s="30" t="s">
        <v>292</v>
      </c>
      <c r="E4656" s="34" t="s">
        <v>302</v>
      </c>
      <c r="F4656" s="30">
        <v>23876.09</v>
      </c>
      <c r="G4656" s="33">
        <f t="shared" si="72"/>
        <v>901506246.76999569</v>
      </c>
    </row>
    <row r="4657" spans="1:7" ht="57.6">
      <c r="A4657" s="34">
        <v>27</v>
      </c>
      <c r="B4657" s="34" t="s">
        <v>899</v>
      </c>
      <c r="C4657" s="34" t="s">
        <v>962</v>
      </c>
      <c r="D4657" s="30" t="s">
        <v>292</v>
      </c>
      <c r="E4657" s="31" t="s">
        <v>302</v>
      </c>
      <c r="F4657" s="32">
        <v>2622</v>
      </c>
      <c r="G4657" s="33">
        <f t="shared" si="72"/>
        <v>901506246.76999569</v>
      </c>
    </row>
    <row r="4658" spans="1:7" ht="57.6">
      <c r="A4658" s="34">
        <v>28</v>
      </c>
      <c r="B4658" s="34" t="s">
        <v>899</v>
      </c>
      <c r="C4658" s="34" t="s">
        <v>964</v>
      </c>
      <c r="D4658" s="30" t="s">
        <v>292</v>
      </c>
      <c r="E4658" s="31" t="s">
        <v>302</v>
      </c>
      <c r="F4658" s="32">
        <v>81396</v>
      </c>
      <c r="G4658" s="33">
        <f t="shared" si="72"/>
        <v>901506246.76999569</v>
      </c>
    </row>
    <row r="4659" spans="1:7" ht="57.6">
      <c r="A4659" s="34">
        <v>27</v>
      </c>
      <c r="B4659" s="34" t="s">
        <v>899</v>
      </c>
      <c r="C4659" s="34" t="s">
        <v>962</v>
      </c>
      <c r="D4659" s="30" t="s">
        <v>292</v>
      </c>
      <c r="E4659" s="34" t="s">
        <v>302</v>
      </c>
      <c r="F4659" s="32">
        <v>2736</v>
      </c>
      <c r="G4659" s="33">
        <f t="shared" si="72"/>
        <v>901506246.76999569</v>
      </c>
    </row>
    <row r="4660" spans="1:7" ht="72">
      <c r="A4660" s="34">
        <v>29</v>
      </c>
      <c r="B4660" s="34" t="s">
        <v>901</v>
      </c>
      <c r="C4660" s="34" t="s">
        <v>967</v>
      </c>
      <c r="D4660" s="30" t="s">
        <v>292</v>
      </c>
      <c r="E4660" s="34" t="s">
        <v>327</v>
      </c>
      <c r="F4660" s="32">
        <v>1.1399999999999999</v>
      </c>
      <c r="G4660" s="33">
        <f t="shared" si="72"/>
        <v>901506246.76999569</v>
      </c>
    </row>
    <row r="4661" spans="1:7" ht="28.8">
      <c r="A4661" s="34">
        <v>26</v>
      </c>
      <c r="B4661" s="34" t="s">
        <v>901</v>
      </c>
      <c r="C4661" s="34" t="s">
        <v>961</v>
      </c>
      <c r="D4661" s="30" t="s">
        <v>292</v>
      </c>
      <c r="E4661" s="34" t="s">
        <v>327</v>
      </c>
      <c r="F4661" s="32">
        <v>1264807</v>
      </c>
      <c r="G4661" s="33">
        <f t="shared" si="72"/>
        <v>901506246.76999569</v>
      </c>
    </row>
    <row r="4662" spans="1:7" ht="86.4">
      <c r="A4662" s="34">
        <v>28</v>
      </c>
      <c r="B4662" s="34" t="s">
        <v>1339</v>
      </c>
      <c r="C4662" s="34" t="s">
        <v>964</v>
      </c>
      <c r="D4662" s="30" t="s">
        <v>292</v>
      </c>
      <c r="E4662" s="34" t="s">
        <v>293</v>
      </c>
      <c r="F4662" s="32">
        <v>56267</v>
      </c>
      <c r="G4662" s="33">
        <f t="shared" si="72"/>
        <v>901506246.76999569</v>
      </c>
    </row>
    <row r="4663" spans="1:7" ht="43.2">
      <c r="A4663" s="34">
        <v>28</v>
      </c>
      <c r="B4663" s="34" t="s">
        <v>1340</v>
      </c>
      <c r="C4663" s="34" t="s">
        <v>964</v>
      </c>
      <c r="D4663" s="30" t="s">
        <v>292</v>
      </c>
      <c r="E4663" s="31" t="s">
        <v>304</v>
      </c>
      <c r="F4663" s="32">
        <v>46493.99</v>
      </c>
      <c r="G4663" s="33">
        <f t="shared" si="72"/>
        <v>901506246.76999569</v>
      </c>
    </row>
    <row r="4664" spans="1:7" ht="72">
      <c r="A4664" s="34">
        <v>76</v>
      </c>
      <c r="B4664" s="34" t="s">
        <v>908</v>
      </c>
      <c r="C4664" s="34" t="s">
        <v>993</v>
      </c>
      <c r="D4664" s="30" t="s">
        <v>292</v>
      </c>
      <c r="E4664" s="31" t="s">
        <v>302</v>
      </c>
      <c r="F4664" s="32">
        <v>111810.36</v>
      </c>
      <c r="G4664" s="33">
        <f t="shared" si="72"/>
        <v>901506246.76999569</v>
      </c>
    </row>
    <row r="4665" spans="1:7" ht="43.2">
      <c r="A4665" s="34">
        <v>1000032</v>
      </c>
      <c r="B4665" s="34" t="s">
        <v>908</v>
      </c>
      <c r="C4665" s="34" t="s">
        <v>994</v>
      </c>
      <c r="D4665" s="30" t="s">
        <v>292</v>
      </c>
      <c r="E4665" s="34" t="s">
        <v>302</v>
      </c>
      <c r="F4665" s="30">
        <v>210632</v>
      </c>
      <c r="G4665" s="33">
        <f t="shared" si="72"/>
        <v>901506246.76999569</v>
      </c>
    </row>
    <row r="4666" spans="1:7" ht="43.2">
      <c r="A4666" s="34">
        <v>1000032</v>
      </c>
      <c r="B4666" s="34" t="s">
        <v>908</v>
      </c>
      <c r="C4666" s="34" t="s">
        <v>994</v>
      </c>
      <c r="D4666" s="30" t="s">
        <v>292</v>
      </c>
      <c r="E4666" s="34" t="s">
        <v>302</v>
      </c>
      <c r="F4666" s="30">
        <v>210635.96</v>
      </c>
      <c r="G4666" s="33">
        <f t="shared" si="72"/>
        <v>901506246.76999569</v>
      </c>
    </row>
    <row r="4667" spans="1:7" ht="86.4">
      <c r="A4667" s="34">
        <v>75</v>
      </c>
      <c r="B4667" s="34" t="s">
        <v>908</v>
      </c>
      <c r="C4667" s="34" t="s">
        <v>965</v>
      </c>
      <c r="D4667" s="30" t="s">
        <v>292</v>
      </c>
      <c r="E4667" s="34" t="s">
        <v>302</v>
      </c>
      <c r="F4667" s="32">
        <v>166526.29999999999</v>
      </c>
      <c r="G4667" s="33">
        <f t="shared" si="72"/>
        <v>901506246.76999569</v>
      </c>
    </row>
    <row r="4668" spans="1:7" ht="43.2">
      <c r="A4668" s="34">
        <v>1000032</v>
      </c>
      <c r="B4668" s="34" t="s">
        <v>908</v>
      </c>
      <c r="C4668" s="34" t="s">
        <v>994</v>
      </c>
      <c r="D4668" s="30" t="s">
        <v>292</v>
      </c>
      <c r="E4668" s="34" t="s">
        <v>302</v>
      </c>
      <c r="F4668" s="30">
        <v>243795.32</v>
      </c>
      <c r="G4668" s="33">
        <f t="shared" si="72"/>
        <v>901506246.76999569</v>
      </c>
    </row>
    <row r="4669" spans="1:7" ht="57.6">
      <c r="A4669" s="34">
        <v>38</v>
      </c>
      <c r="B4669" s="34" t="s">
        <v>908</v>
      </c>
      <c r="C4669" s="34" t="s">
        <v>40</v>
      </c>
      <c r="D4669" s="30" t="s">
        <v>292</v>
      </c>
      <c r="E4669" s="34" t="s">
        <v>302</v>
      </c>
      <c r="F4669" s="30">
        <v>92989.09</v>
      </c>
      <c r="G4669" s="33">
        <f t="shared" si="72"/>
        <v>901506246.76999569</v>
      </c>
    </row>
    <row r="4670" spans="1:7" ht="57.6">
      <c r="A4670" s="34">
        <v>38</v>
      </c>
      <c r="B4670" s="34" t="s">
        <v>908</v>
      </c>
      <c r="C4670" s="34" t="s">
        <v>40</v>
      </c>
      <c r="D4670" s="30" t="s">
        <v>292</v>
      </c>
      <c r="E4670" s="31" t="s">
        <v>302</v>
      </c>
      <c r="F4670" s="32">
        <v>301286.71000000002</v>
      </c>
      <c r="G4670" s="33">
        <f t="shared" si="72"/>
        <v>901506246.76999569</v>
      </c>
    </row>
    <row r="4671" spans="1:7" ht="43.2">
      <c r="A4671" s="34">
        <v>1000032</v>
      </c>
      <c r="B4671" s="34" t="s">
        <v>908</v>
      </c>
      <c r="C4671" s="34" t="s">
        <v>994</v>
      </c>
      <c r="D4671" s="30" t="s">
        <v>292</v>
      </c>
      <c r="E4671" s="31" t="s">
        <v>302</v>
      </c>
      <c r="F4671" s="32">
        <v>83263.149999999994</v>
      </c>
      <c r="G4671" s="33">
        <f t="shared" si="72"/>
        <v>901506246.76999569</v>
      </c>
    </row>
    <row r="4672" spans="1:7" ht="43.2">
      <c r="A4672" s="34">
        <v>1000032</v>
      </c>
      <c r="B4672" s="34" t="s">
        <v>908</v>
      </c>
      <c r="C4672" s="34" t="s">
        <v>994</v>
      </c>
      <c r="D4672" s="30" t="s">
        <v>292</v>
      </c>
      <c r="E4672" s="31" t="s">
        <v>302</v>
      </c>
      <c r="F4672" s="32">
        <v>41631.57</v>
      </c>
      <c r="G4672" s="33">
        <f t="shared" si="72"/>
        <v>901506246.76999569</v>
      </c>
    </row>
    <row r="4673" spans="1:7" ht="43.2">
      <c r="A4673" s="34">
        <v>1000032</v>
      </c>
      <c r="B4673" s="34" t="s">
        <v>908</v>
      </c>
      <c r="C4673" s="34" t="s">
        <v>994</v>
      </c>
      <c r="D4673" s="30" t="s">
        <v>292</v>
      </c>
      <c r="E4673" s="31" t="s">
        <v>302</v>
      </c>
      <c r="F4673" s="32">
        <v>83263.149999999994</v>
      </c>
      <c r="G4673" s="33">
        <f t="shared" si="72"/>
        <v>901506246.76999569</v>
      </c>
    </row>
    <row r="4674" spans="1:7" ht="86.4">
      <c r="A4674" s="34">
        <v>28</v>
      </c>
      <c r="B4674" s="34" t="s">
        <v>910</v>
      </c>
      <c r="C4674" s="34" t="s">
        <v>964</v>
      </c>
      <c r="D4674" s="30" t="s">
        <v>292</v>
      </c>
      <c r="E4674" s="31" t="s">
        <v>302</v>
      </c>
      <c r="F4674" s="32">
        <v>41640.5</v>
      </c>
      <c r="G4674" s="33">
        <f t="shared" si="72"/>
        <v>901506246.76999569</v>
      </c>
    </row>
    <row r="4675" spans="1:7" ht="86.4">
      <c r="A4675" s="34">
        <v>38</v>
      </c>
      <c r="B4675" s="34" t="s">
        <v>910</v>
      </c>
      <c r="C4675" s="34" t="s">
        <v>40</v>
      </c>
      <c r="D4675" s="30" t="s">
        <v>292</v>
      </c>
      <c r="E4675" s="31" t="s">
        <v>302</v>
      </c>
      <c r="F4675" s="32">
        <v>65205.52</v>
      </c>
      <c r="G4675" s="33">
        <f t="shared" ref="G4675:G4738" si="73">SUM($F$2:$F$100000)</f>
        <v>901506246.76999569</v>
      </c>
    </row>
    <row r="4676" spans="1:7" ht="86.4">
      <c r="A4676" s="34">
        <v>38</v>
      </c>
      <c r="B4676" s="34" t="s">
        <v>910</v>
      </c>
      <c r="C4676" s="34" t="s">
        <v>40</v>
      </c>
      <c r="D4676" s="30" t="s">
        <v>292</v>
      </c>
      <c r="E4676" s="31" t="s">
        <v>302</v>
      </c>
      <c r="F4676" s="32">
        <v>4237.5</v>
      </c>
      <c r="G4676" s="33">
        <f t="shared" si="73"/>
        <v>901506246.76999569</v>
      </c>
    </row>
    <row r="4677" spans="1:7" ht="86.4">
      <c r="A4677" s="34">
        <v>27</v>
      </c>
      <c r="B4677" s="34" t="s">
        <v>910</v>
      </c>
      <c r="C4677" s="34" t="s">
        <v>962</v>
      </c>
      <c r="D4677" s="30" t="s">
        <v>292</v>
      </c>
      <c r="E4677" s="31" t="s">
        <v>302</v>
      </c>
      <c r="F4677" s="32">
        <v>3248.75</v>
      </c>
      <c r="G4677" s="33">
        <f t="shared" si="73"/>
        <v>901506246.76999569</v>
      </c>
    </row>
    <row r="4678" spans="1:7" ht="86.4">
      <c r="A4678" s="34">
        <v>75</v>
      </c>
      <c r="B4678" s="34" t="s">
        <v>910</v>
      </c>
      <c r="C4678" s="34" t="s">
        <v>965</v>
      </c>
      <c r="D4678" s="30" t="s">
        <v>292</v>
      </c>
      <c r="E4678" s="31" t="s">
        <v>302</v>
      </c>
      <c r="F4678" s="32">
        <v>39113.82</v>
      </c>
      <c r="G4678" s="33">
        <f t="shared" si="73"/>
        <v>901506246.76999569</v>
      </c>
    </row>
    <row r="4679" spans="1:7" ht="86.4">
      <c r="A4679" s="34">
        <v>35</v>
      </c>
      <c r="B4679" s="34" t="s">
        <v>910</v>
      </c>
      <c r="C4679" s="34" t="s">
        <v>997</v>
      </c>
      <c r="D4679" s="30" t="s">
        <v>292</v>
      </c>
      <c r="E4679" s="31" t="s">
        <v>302</v>
      </c>
      <c r="F4679" s="32">
        <v>52834.85</v>
      </c>
      <c r="G4679" s="33">
        <f t="shared" si="73"/>
        <v>901506246.76999569</v>
      </c>
    </row>
    <row r="4680" spans="1:7" ht="86.4">
      <c r="A4680" s="34">
        <v>35</v>
      </c>
      <c r="B4680" s="34" t="s">
        <v>910</v>
      </c>
      <c r="C4680" s="34" t="s">
        <v>997</v>
      </c>
      <c r="D4680" s="30" t="s">
        <v>292</v>
      </c>
      <c r="E4680" s="31" t="s">
        <v>302</v>
      </c>
      <c r="F4680" s="32">
        <v>1356</v>
      </c>
      <c r="G4680" s="33">
        <f t="shared" si="73"/>
        <v>901506246.76999569</v>
      </c>
    </row>
    <row r="4681" spans="1:7" ht="72">
      <c r="A4681" s="34">
        <v>29</v>
      </c>
      <c r="B4681" s="34" t="s">
        <v>911</v>
      </c>
      <c r="C4681" s="34" t="s">
        <v>967</v>
      </c>
      <c r="D4681" s="30" t="s">
        <v>292</v>
      </c>
      <c r="E4681" s="34" t="s">
        <v>302</v>
      </c>
      <c r="F4681" s="30">
        <v>0</v>
      </c>
      <c r="G4681" s="33">
        <f t="shared" si="73"/>
        <v>901506246.76999569</v>
      </c>
    </row>
    <row r="4682" spans="1:7" ht="72">
      <c r="A4682" s="34">
        <v>29</v>
      </c>
      <c r="B4682" s="34" t="s">
        <v>911</v>
      </c>
      <c r="C4682" s="34" t="s">
        <v>967</v>
      </c>
      <c r="D4682" s="30" t="s">
        <v>292</v>
      </c>
      <c r="E4682" s="34" t="s">
        <v>302</v>
      </c>
      <c r="F4682" s="32">
        <v>2625.22</v>
      </c>
      <c r="G4682" s="33">
        <f t="shared" si="73"/>
        <v>901506246.76999569</v>
      </c>
    </row>
    <row r="4683" spans="1:7" ht="43.2">
      <c r="A4683" s="34">
        <v>26</v>
      </c>
      <c r="B4683" s="34" t="s">
        <v>911</v>
      </c>
      <c r="C4683" s="34" t="s">
        <v>961</v>
      </c>
      <c r="D4683" s="30" t="s">
        <v>292</v>
      </c>
      <c r="E4683" s="34" t="s">
        <v>302</v>
      </c>
      <c r="F4683" s="30">
        <v>10159.83</v>
      </c>
      <c r="G4683" s="33">
        <f t="shared" si="73"/>
        <v>901506246.76999569</v>
      </c>
    </row>
    <row r="4684" spans="1:7" ht="43.2">
      <c r="A4684" s="34">
        <v>28</v>
      </c>
      <c r="B4684" s="34" t="s">
        <v>911</v>
      </c>
      <c r="C4684" s="34" t="s">
        <v>964</v>
      </c>
      <c r="D4684" s="30" t="s">
        <v>292</v>
      </c>
      <c r="E4684" s="34" t="s">
        <v>302</v>
      </c>
      <c r="F4684" s="30">
        <v>1186.5</v>
      </c>
      <c r="G4684" s="33">
        <f t="shared" si="73"/>
        <v>901506246.76999569</v>
      </c>
    </row>
    <row r="4685" spans="1:7" ht="57.6">
      <c r="A4685" s="34">
        <v>38</v>
      </c>
      <c r="B4685" s="34" t="s">
        <v>911</v>
      </c>
      <c r="C4685" s="34" t="s">
        <v>40</v>
      </c>
      <c r="D4685" s="30" t="s">
        <v>292</v>
      </c>
      <c r="E4685" s="34" t="s">
        <v>302</v>
      </c>
      <c r="F4685" s="30">
        <v>4063.48</v>
      </c>
      <c r="G4685" s="33">
        <f t="shared" si="73"/>
        <v>901506246.76999569</v>
      </c>
    </row>
    <row r="4686" spans="1:7" ht="72">
      <c r="A4686" s="34">
        <v>76</v>
      </c>
      <c r="B4686" s="34" t="s">
        <v>911</v>
      </c>
      <c r="C4686" s="34" t="s">
        <v>993</v>
      </c>
      <c r="D4686" s="30" t="s">
        <v>292</v>
      </c>
      <c r="E4686" s="34" t="s">
        <v>302</v>
      </c>
      <c r="F4686" s="30">
        <v>1015.98</v>
      </c>
      <c r="G4686" s="33">
        <f t="shared" si="73"/>
        <v>901506246.76999569</v>
      </c>
    </row>
    <row r="4687" spans="1:7" ht="57.6">
      <c r="A4687" s="34">
        <v>27</v>
      </c>
      <c r="B4687" s="34" t="s">
        <v>911</v>
      </c>
      <c r="C4687" s="34" t="s">
        <v>962</v>
      </c>
      <c r="D4687" s="30" t="s">
        <v>292</v>
      </c>
      <c r="E4687" s="34" t="s">
        <v>302</v>
      </c>
      <c r="F4687" s="30">
        <v>4063.94</v>
      </c>
      <c r="G4687" s="33">
        <f t="shared" si="73"/>
        <v>901506246.76999569</v>
      </c>
    </row>
    <row r="4688" spans="1:7" ht="43.2">
      <c r="A4688" s="34">
        <v>26</v>
      </c>
      <c r="B4688" s="34" t="s">
        <v>911</v>
      </c>
      <c r="C4688" s="34" t="s">
        <v>961</v>
      </c>
      <c r="D4688" s="30" t="s">
        <v>292</v>
      </c>
      <c r="E4688" s="31" t="s">
        <v>302</v>
      </c>
      <c r="F4688" s="32">
        <v>1779.75</v>
      </c>
      <c r="G4688" s="33">
        <f t="shared" si="73"/>
        <v>901506246.76999569</v>
      </c>
    </row>
    <row r="4689" spans="1:7" ht="57.6">
      <c r="A4689" s="34">
        <v>38</v>
      </c>
      <c r="B4689" s="34" t="s">
        <v>1341</v>
      </c>
      <c r="C4689" s="34" t="s">
        <v>40</v>
      </c>
      <c r="D4689" s="30" t="s">
        <v>292</v>
      </c>
      <c r="E4689" s="34" t="s">
        <v>299</v>
      </c>
      <c r="F4689" s="30">
        <v>2090651.64</v>
      </c>
      <c r="G4689" s="33">
        <f t="shared" si="73"/>
        <v>901506246.76999569</v>
      </c>
    </row>
    <row r="4690" spans="1:7" ht="57.6">
      <c r="A4690" s="34">
        <v>38</v>
      </c>
      <c r="B4690" s="34" t="s">
        <v>1341</v>
      </c>
      <c r="C4690" s="34" t="s">
        <v>40</v>
      </c>
      <c r="D4690" s="30" t="s">
        <v>292</v>
      </c>
      <c r="E4690" s="34" t="s">
        <v>299</v>
      </c>
      <c r="F4690" s="30">
        <v>1014879.6</v>
      </c>
      <c r="G4690" s="33">
        <f t="shared" si="73"/>
        <v>901506246.76999569</v>
      </c>
    </row>
    <row r="4691" spans="1:7" ht="43.2">
      <c r="A4691" s="34">
        <v>35</v>
      </c>
      <c r="B4691" s="34" t="s">
        <v>1342</v>
      </c>
      <c r="C4691" s="34" t="s">
        <v>997</v>
      </c>
      <c r="D4691" s="30" t="s">
        <v>292</v>
      </c>
      <c r="E4691" s="34" t="s">
        <v>304</v>
      </c>
      <c r="F4691" s="30">
        <v>116791.78</v>
      </c>
      <c r="G4691" s="33">
        <f t="shared" si="73"/>
        <v>901506246.76999569</v>
      </c>
    </row>
    <row r="4692" spans="1:7" ht="43.2">
      <c r="A4692" s="34">
        <v>35</v>
      </c>
      <c r="B4692" s="34" t="s">
        <v>1342</v>
      </c>
      <c r="C4692" s="34" t="s">
        <v>997</v>
      </c>
      <c r="D4692" s="30" t="s">
        <v>292</v>
      </c>
      <c r="E4692" s="34" t="s">
        <v>304</v>
      </c>
      <c r="F4692" s="30">
        <v>226303.78</v>
      </c>
      <c r="G4692" s="33">
        <f t="shared" si="73"/>
        <v>901506246.76999569</v>
      </c>
    </row>
    <row r="4693" spans="1:7" ht="57.6">
      <c r="A4693" s="34">
        <v>28</v>
      </c>
      <c r="B4693" s="34" t="s">
        <v>916</v>
      </c>
      <c r="C4693" s="34" t="s">
        <v>964</v>
      </c>
      <c r="D4693" s="30" t="s">
        <v>292</v>
      </c>
      <c r="E4693" s="34" t="s">
        <v>302</v>
      </c>
      <c r="F4693" s="32">
        <v>46458.38</v>
      </c>
      <c r="G4693" s="33">
        <f t="shared" si="73"/>
        <v>901506246.76999569</v>
      </c>
    </row>
    <row r="4694" spans="1:7" ht="57.6">
      <c r="A4694" s="34">
        <v>28</v>
      </c>
      <c r="B4694" s="34" t="s">
        <v>916</v>
      </c>
      <c r="C4694" s="34" t="s">
        <v>964</v>
      </c>
      <c r="D4694" s="30" t="s">
        <v>292</v>
      </c>
      <c r="E4694" s="34" t="s">
        <v>302</v>
      </c>
      <c r="F4694" s="30">
        <v>59635.7</v>
      </c>
      <c r="G4694" s="33">
        <f t="shared" si="73"/>
        <v>901506246.76999569</v>
      </c>
    </row>
    <row r="4695" spans="1:7" ht="72">
      <c r="A4695" s="34">
        <v>76</v>
      </c>
      <c r="B4695" s="34" t="s">
        <v>916</v>
      </c>
      <c r="C4695" s="34" t="s">
        <v>993</v>
      </c>
      <c r="D4695" s="30" t="s">
        <v>292</v>
      </c>
      <c r="E4695" s="34" t="s">
        <v>302</v>
      </c>
      <c r="F4695" s="30">
        <v>2846.58</v>
      </c>
      <c r="G4695" s="33">
        <f t="shared" si="73"/>
        <v>901506246.76999569</v>
      </c>
    </row>
    <row r="4696" spans="1:7" ht="86.4">
      <c r="A4696" s="34">
        <v>75</v>
      </c>
      <c r="B4696" s="34" t="s">
        <v>1343</v>
      </c>
      <c r="C4696" s="34" t="s">
        <v>965</v>
      </c>
      <c r="D4696" s="30" t="s">
        <v>292</v>
      </c>
      <c r="E4696" s="34" t="s">
        <v>304</v>
      </c>
      <c r="F4696" s="30">
        <v>47285.45</v>
      </c>
      <c r="G4696" s="33">
        <f t="shared" si="73"/>
        <v>901506246.76999569</v>
      </c>
    </row>
    <row r="4697" spans="1:7" ht="86.4">
      <c r="A4697" s="34">
        <v>75</v>
      </c>
      <c r="B4697" s="34" t="s">
        <v>1343</v>
      </c>
      <c r="C4697" s="34" t="s">
        <v>965</v>
      </c>
      <c r="D4697" s="30" t="s">
        <v>292</v>
      </c>
      <c r="E4697" s="34" t="s">
        <v>304</v>
      </c>
      <c r="F4697" s="30">
        <v>30255.77</v>
      </c>
      <c r="G4697" s="33">
        <f t="shared" si="73"/>
        <v>901506246.76999569</v>
      </c>
    </row>
    <row r="4698" spans="1:7" ht="57.6">
      <c r="A4698" s="34">
        <v>1000034</v>
      </c>
      <c r="B4698" s="34" t="s">
        <v>922</v>
      </c>
      <c r="C4698" s="34" t="s">
        <v>1019</v>
      </c>
      <c r="D4698" s="30" t="s">
        <v>292</v>
      </c>
      <c r="E4698" s="34" t="s">
        <v>302</v>
      </c>
      <c r="F4698" s="32">
        <v>0</v>
      </c>
      <c r="G4698" s="33">
        <f t="shared" si="73"/>
        <v>901506246.76999569</v>
      </c>
    </row>
    <row r="4699" spans="1:7" ht="43.2">
      <c r="A4699" s="34">
        <v>26</v>
      </c>
      <c r="B4699" s="34" t="s">
        <v>922</v>
      </c>
      <c r="C4699" s="34" t="s">
        <v>961</v>
      </c>
      <c r="D4699" s="30" t="s">
        <v>292</v>
      </c>
      <c r="E4699" s="34" t="s">
        <v>302</v>
      </c>
      <c r="F4699" s="30">
        <v>0</v>
      </c>
      <c r="G4699" s="33">
        <f t="shared" si="73"/>
        <v>901506246.76999569</v>
      </c>
    </row>
    <row r="4700" spans="1:7" ht="43.2">
      <c r="A4700" s="34">
        <v>28</v>
      </c>
      <c r="B4700" s="34" t="s">
        <v>922</v>
      </c>
      <c r="C4700" s="34" t="s">
        <v>964</v>
      </c>
      <c r="D4700" s="30" t="s">
        <v>292</v>
      </c>
      <c r="E4700" s="34" t="s">
        <v>293</v>
      </c>
      <c r="F4700" s="30">
        <v>78003.789999999994</v>
      </c>
      <c r="G4700" s="33">
        <f t="shared" si="73"/>
        <v>901506246.76999569</v>
      </c>
    </row>
    <row r="4701" spans="1:7" ht="43.2">
      <c r="A4701" s="34">
        <v>28</v>
      </c>
      <c r="B4701" s="34" t="s">
        <v>922</v>
      </c>
      <c r="C4701" s="34" t="s">
        <v>964</v>
      </c>
      <c r="D4701" s="30" t="s">
        <v>292</v>
      </c>
      <c r="E4701" s="31" t="s">
        <v>302</v>
      </c>
      <c r="F4701" s="30">
        <v>867.28</v>
      </c>
      <c r="G4701" s="33">
        <f t="shared" si="73"/>
        <v>901506246.76999569</v>
      </c>
    </row>
    <row r="4702" spans="1:7" ht="43.2">
      <c r="A4702" s="34">
        <v>35</v>
      </c>
      <c r="B4702" s="34" t="s">
        <v>922</v>
      </c>
      <c r="C4702" s="34" t="s">
        <v>997</v>
      </c>
      <c r="D4702" s="30" t="s">
        <v>292</v>
      </c>
      <c r="E4702" s="31" t="s">
        <v>302</v>
      </c>
      <c r="F4702" s="32">
        <v>346.28</v>
      </c>
      <c r="G4702" s="33">
        <f t="shared" si="73"/>
        <v>901506246.76999569</v>
      </c>
    </row>
    <row r="4703" spans="1:7" ht="72">
      <c r="A4703" s="34">
        <v>35</v>
      </c>
      <c r="B4703" s="34" t="s">
        <v>1344</v>
      </c>
      <c r="C4703" s="34" t="s">
        <v>997</v>
      </c>
      <c r="D4703" s="30" t="s">
        <v>292</v>
      </c>
      <c r="E4703" s="31" t="s">
        <v>302</v>
      </c>
      <c r="F4703" s="30">
        <v>4553.8999999999996</v>
      </c>
      <c r="G4703" s="33">
        <f t="shared" si="73"/>
        <v>901506246.76999569</v>
      </c>
    </row>
    <row r="4704" spans="1:7" ht="57.6">
      <c r="A4704" s="34">
        <v>26</v>
      </c>
      <c r="B4704" s="34" t="s">
        <v>924</v>
      </c>
      <c r="C4704" s="34" t="s">
        <v>961</v>
      </c>
      <c r="D4704" s="30" t="s">
        <v>292</v>
      </c>
      <c r="E4704" s="31" t="s">
        <v>293</v>
      </c>
      <c r="F4704" s="32">
        <v>0</v>
      </c>
      <c r="G4704" s="33">
        <f t="shared" si="73"/>
        <v>901506246.76999569</v>
      </c>
    </row>
    <row r="4705" spans="1:7" ht="72">
      <c r="A4705" s="34">
        <v>29</v>
      </c>
      <c r="B4705" s="34" t="s">
        <v>924</v>
      </c>
      <c r="C4705" s="34" t="s">
        <v>967</v>
      </c>
      <c r="D4705" s="30" t="s">
        <v>292</v>
      </c>
      <c r="E4705" s="34" t="s">
        <v>302</v>
      </c>
      <c r="F4705" s="30">
        <v>0</v>
      </c>
      <c r="G4705" s="33">
        <f t="shared" si="73"/>
        <v>901506246.76999569</v>
      </c>
    </row>
    <row r="4706" spans="1:7" ht="72">
      <c r="A4706" s="34">
        <v>29</v>
      </c>
      <c r="B4706" s="34" t="s">
        <v>924</v>
      </c>
      <c r="C4706" s="34" t="s">
        <v>967</v>
      </c>
      <c r="D4706" s="30" t="s">
        <v>292</v>
      </c>
      <c r="E4706" s="34" t="s">
        <v>302</v>
      </c>
      <c r="F4706" s="30">
        <v>0</v>
      </c>
      <c r="G4706" s="33">
        <f t="shared" si="73"/>
        <v>901506246.76999569</v>
      </c>
    </row>
    <row r="4707" spans="1:7" ht="57.6">
      <c r="A4707" s="34">
        <v>26</v>
      </c>
      <c r="B4707" s="34" t="s">
        <v>924</v>
      </c>
      <c r="C4707" s="34" t="s">
        <v>961</v>
      </c>
      <c r="D4707" s="30" t="s">
        <v>292</v>
      </c>
      <c r="E4707" s="34" t="s">
        <v>302</v>
      </c>
      <c r="F4707" s="30">
        <v>0</v>
      </c>
      <c r="G4707" s="33">
        <f t="shared" si="73"/>
        <v>901506246.76999569</v>
      </c>
    </row>
    <row r="4708" spans="1:7" ht="72">
      <c r="A4708" s="34">
        <v>29</v>
      </c>
      <c r="B4708" s="34" t="s">
        <v>924</v>
      </c>
      <c r="C4708" s="34" t="s">
        <v>967</v>
      </c>
      <c r="D4708" s="30" t="s">
        <v>292</v>
      </c>
      <c r="E4708" s="34" t="s">
        <v>302</v>
      </c>
      <c r="F4708" s="30">
        <v>0</v>
      </c>
      <c r="G4708" s="33">
        <f t="shared" si="73"/>
        <v>901506246.76999569</v>
      </c>
    </row>
    <row r="4709" spans="1:7" ht="72">
      <c r="A4709" s="34">
        <v>29</v>
      </c>
      <c r="B4709" s="34" t="s">
        <v>924</v>
      </c>
      <c r="C4709" s="34" t="s">
        <v>967</v>
      </c>
      <c r="D4709" s="30" t="s">
        <v>292</v>
      </c>
      <c r="E4709" s="34" t="s">
        <v>302</v>
      </c>
      <c r="F4709" s="30">
        <v>0</v>
      </c>
      <c r="G4709" s="33">
        <f t="shared" si="73"/>
        <v>901506246.76999569</v>
      </c>
    </row>
    <row r="4710" spans="1:7" ht="57.6">
      <c r="A4710" s="34">
        <v>26</v>
      </c>
      <c r="B4710" s="34" t="s">
        <v>924</v>
      </c>
      <c r="C4710" s="34" t="s">
        <v>961</v>
      </c>
      <c r="D4710" s="30" t="s">
        <v>292</v>
      </c>
      <c r="E4710" s="34" t="s">
        <v>302</v>
      </c>
      <c r="F4710" s="30">
        <v>0</v>
      </c>
      <c r="G4710" s="33">
        <f t="shared" si="73"/>
        <v>901506246.76999569</v>
      </c>
    </row>
    <row r="4711" spans="1:7" ht="57.6">
      <c r="A4711" s="34">
        <v>26</v>
      </c>
      <c r="B4711" s="34" t="s">
        <v>924</v>
      </c>
      <c r="C4711" s="34" t="s">
        <v>961</v>
      </c>
      <c r="D4711" s="30" t="s">
        <v>292</v>
      </c>
      <c r="E4711" s="34" t="s">
        <v>302</v>
      </c>
      <c r="F4711" s="30">
        <v>226858.51</v>
      </c>
      <c r="G4711" s="33">
        <f t="shared" si="73"/>
        <v>901506246.76999569</v>
      </c>
    </row>
    <row r="4712" spans="1:7" ht="57.6">
      <c r="A4712" s="34">
        <v>28</v>
      </c>
      <c r="B4712" s="34" t="s">
        <v>924</v>
      </c>
      <c r="C4712" s="34" t="s">
        <v>964</v>
      </c>
      <c r="D4712" s="30" t="s">
        <v>292</v>
      </c>
      <c r="E4712" s="34" t="s">
        <v>302</v>
      </c>
      <c r="F4712" s="30">
        <v>56090.39</v>
      </c>
      <c r="G4712" s="33">
        <f t="shared" si="73"/>
        <v>901506246.76999569</v>
      </c>
    </row>
    <row r="4713" spans="1:7" ht="57.6">
      <c r="A4713" s="34">
        <v>26</v>
      </c>
      <c r="B4713" s="34" t="s">
        <v>924</v>
      </c>
      <c r="C4713" s="34" t="s">
        <v>961</v>
      </c>
      <c r="D4713" s="30" t="s">
        <v>292</v>
      </c>
      <c r="E4713" s="34" t="s">
        <v>302</v>
      </c>
      <c r="F4713" s="30">
        <v>88010.28</v>
      </c>
      <c r="G4713" s="33">
        <f t="shared" si="73"/>
        <v>901506246.76999569</v>
      </c>
    </row>
    <row r="4714" spans="1:7" ht="57.6">
      <c r="A4714" s="34">
        <v>28</v>
      </c>
      <c r="B4714" s="34" t="s">
        <v>924</v>
      </c>
      <c r="C4714" s="34" t="s">
        <v>964</v>
      </c>
      <c r="D4714" s="30" t="s">
        <v>292</v>
      </c>
      <c r="E4714" s="34" t="s">
        <v>302</v>
      </c>
      <c r="F4714" s="30">
        <v>93479.89</v>
      </c>
      <c r="G4714" s="33">
        <f t="shared" si="73"/>
        <v>901506246.76999569</v>
      </c>
    </row>
    <row r="4715" spans="1:7" ht="57.6">
      <c r="A4715" s="34">
        <v>26</v>
      </c>
      <c r="B4715" s="34" t="s">
        <v>924</v>
      </c>
      <c r="C4715" s="34" t="s">
        <v>961</v>
      </c>
      <c r="D4715" s="30" t="s">
        <v>292</v>
      </c>
      <c r="E4715" s="31" t="s">
        <v>302</v>
      </c>
      <c r="F4715" s="32">
        <v>136879.79999999999</v>
      </c>
      <c r="G4715" s="33">
        <f t="shared" si="73"/>
        <v>901506246.76999569</v>
      </c>
    </row>
    <row r="4716" spans="1:7" ht="57.6">
      <c r="A4716" s="34">
        <v>43</v>
      </c>
      <c r="B4716" s="34" t="s">
        <v>926</v>
      </c>
      <c r="C4716" s="34" t="s">
        <v>960</v>
      </c>
      <c r="D4716" s="30" t="s">
        <v>292</v>
      </c>
      <c r="E4716" s="34" t="s">
        <v>327</v>
      </c>
      <c r="F4716" s="30">
        <v>640.80999999999995</v>
      </c>
      <c r="G4716" s="33">
        <f t="shared" si="73"/>
        <v>901506246.76999569</v>
      </c>
    </row>
    <row r="4717" spans="1:7" ht="72">
      <c r="A4717" s="34">
        <v>29</v>
      </c>
      <c r="B4717" s="34" t="s">
        <v>926</v>
      </c>
      <c r="C4717" s="34" t="s">
        <v>967</v>
      </c>
      <c r="D4717" s="30" t="s">
        <v>292</v>
      </c>
      <c r="E4717" s="31" t="s">
        <v>327</v>
      </c>
      <c r="F4717" s="32">
        <v>5711.67</v>
      </c>
      <c r="G4717" s="33">
        <f t="shared" si="73"/>
        <v>901506246.76999569</v>
      </c>
    </row>
    <row r="4718" spans="1:7" ht="57.6">
      <c r="A4718" s="34">
        <v>26</v>
      </c>
      <c r="B4718" s="34" t="s">
        <v>926</v>
      </c>
      <c r="C4718" s="34" t="s">
        <v>961</v>
      </c>
      <c r="D4718" s="30" t="s">
        <v>292</v>
      </c>
      <c r="E4718" s="31" t="s">
        <v>327</v>
      </c>
      <c r="F4718" s="32">
        <v>738.95</v>
      </c>
      <c r="G4718" s="33">
        <f t="shared" si="73"/>
        <v>901506246.76999569</v>
      </c>
    </row>
    <row r="4719" spans="1:7" ht="72">
      <c r="A4719" s="34">
        <v>29</v>
      </c>
      <c r="B4719" s="34" t="s">
        <v>926</v>
      </c>
      <c r="C4719" s="34" t="s">
        <v>967</v>
      </c>
      <c r="D4719" s="30" t="s">
        <v>292</v>
      </c>
      <c r="E4719" s="31" t="s">
        <v>327</v>
      </c>
      <c r="F4719" s="30">
        <v>44983.26</v>
      </c>
      <c r="G4719" s="33">
        <f t="shared" si="73"/>
        <v>901506246.76999569</v>
      </c>
    </row>
    <row r="4720" spans="1:7" ht="72">
      <c r="A4720" s="34">
        <v>29</v>
      </c>
      <c r="B4720" s="34" t="s">
        <v>926</v>
      </c>
      <c r="C4720" s="34" t="s">
        <v>967</v>
      </c>
      <c r="D4720" s="30" t="s">
        <v>292</v>
      </c>
      <c r="E4720" s="34" t="s">
        <v>327</v>
      </c>
      <c r="F4720" s="30">
        <v>201105.61</v>
      </c>
      <c r="G4720" s="33">
        <f t="shared" si="73"/>
        <v>901506246.76999569</v>
      </c>
    </row>
    <row r="4721" spans="1:7" ht="72">
      <c r="A4721" s="34">
        <v>29</v>
      </c>
      <c r="B4721" s="34" t="s">
        <v>926</v>
      </c>
      <c r="C4721" s="34" t="s">
        <v>967</v>
      </c>
      <c r="D4721" s="30" t="s">
        <v>292</v>
      </c>
      <c r="E4721" s="34" t="s">
        <v>327</v>
      </c>
      <c r="F4721" s="30">
        <v>123150.51</v>
      </c>
      <c r="G4721" s="33">
        <f t="shared" si="73"/>
        <v>901506246.76999569</v>
      </c>
    </row>
    <row r="4722" spans="1:7" ht="43.2">
      <c r="A4722" s="34">
        <v>28</v>
      </c>
      <c r="B4722" s="34" t="s">
        <v>1345</v>
      </c>
      <c r="C4722" s="34" t="s">
        <v>964</v>
      </c>
      <c r="D4722" s="30" t="s">
        <v>292</v>
      </c>
      <c r="E4722" s="34" t="s">
        <v>319</v>
      </c>
      <c r="F4722" s="30">
        <v>22058.7</v>
      </c>
      <c r="G4722" s="33">
        <f t="shared" si="73"/>
        <v>901506246.76999569</v>
      </c>
    </row>
    <row r="4723" spans="1:7" ht="57.6">
      <c r="A4723" s="34">
        <v>28</v>
      </c>
      <c r="B4723" s="34" t="s">
        <v>1346</v>
      </c>
      <c r="C4723" s="34" t="s">
        <v>964</v>
      </c>
      <c r="D4723" s="30" t="s">
        <v>292</v>
      </c>
      <c r="E4723" s="34" t="s">
        <v>302</v>
      </c>
      <c r="F4723" s="30">
        <v>256097.78</v>
      </c>
      <c r="G4723" s="33">
        <f t="shared" si="73"/>
        <v>901506246.76999569</v>
      </c>
    </row>
    <row r="4724" spans="1:7" ht="57.6">
      <c r="A4724" s="34">
        <v>28</v>
      </c>
      <c r="B4724" s="34" t="s">
        <v>1346</v>
      </c>
      <c r="C4724" s="34" t="s">
        <v>964</v>
      </c>
      <c r="D4724" s="30" t="s">
        <v>292</v>
      </c>
      <c r="E4724" s="34" t="s">
        <v>302</v>
      </c>
      <c r="F4724" s="30">
        <v>836197.76</v>
      </c>
      <c r="G4724" s="33">
        <f t="shared" si="73"/>
        <v>901506246.76999569</v>
      </c>
    </row>
    <row r="4725" spans="1:7" ht="72">
      <c r="A4725" s="34">
        <v>29</v>
      </c>
      <c r="B4725" s="34" t="s">
        <v>1347</v>
      </c>
      <c r="C4725" s="34" t="s">
        <v>967</v>
      </c>
      <c r="D4725" s="30" t="s">
        <v>292</v>
      </c>
      <c r="E4725" s="34" t="s">
        <v>327</v>
      </c>
      <c r="F4725" s="32">
        <v>0</v>
      </c>
      <c r="G4725" s="33">
        <f t="shared" si="73"/>
        <v>901506246.76999569</v>
      </c>
    </row>
    <row r="4726" spans="1:7" ht="72">
      <c r="A4726" s="34">
        <v>29</v>
      </c>
      <c r="B4726" s="34" t="s">
        <v>1347</v>
      </c>
      <c r="C4726" s="34" t="s">
        <v>967</v>
      </c>
      <c r="D4726" s="30" t="s">
        <v>292</v>
      </c>
      <c r="E4726" s="34" t="s">
        <v>327</v>
      </c>
      <c r="F4726" s="32">
        <v>0.74</v>
      </c>
      <c r="G4726" s="33">
        <f t="shared" si="73"/>
        <v>901506246.76999569</v>
      </c>
    </row>
    <row r="4727" spans="1:7" ht="57.6">
      <c r="A4727" s="34">
        <v>35</v>
      </c>
      <c r="B4727" s="34" t="s">
        <v>1348</v>
      </c>
      <c r="C4727" s="34" t="s">
        <v>997</v>
      </c>
      <c r="D4727" s="30" t="s">
        <v>292</v>
      </c>
      <c r="E4727" s="34" t="s">
        <v>299</v>
      </c>
      <c r="F4727" s="30">
        <v>29526.9</v>
      </c>
      <c r="G4727" s="33">
        <f t="shared" si="73"/>
        <v>901506246.76999569</v>
      </c>
    </row>
    <row r="4728" spans="1:7" ht="72">
      <c r="A4728" s="34">
        <v>41</v>
      </c>
      <c r="B4728" s="34" t="s">
        <v>927</v>
      </c>
      <c r="C4728" s="34" t="s">
        <v>973</v>
      </c>
      <c r="D4728" s="30" t="s">
        <v>292</v>
      </c>
      <c r="E4728" s="34" t="s">
        <v>327</v>
      </c>
      <c r="F4728" s="32">
        <v>1053.1600000000001</v>
      </c>
      <c r="G4728" s="33">
        <f t="shared" si="73"/>
        <v>901506246.76999569</v>
      </c>
    </row>
    <row r="4729" spans="1:7" ht="43.2">
      <c r="A4729" s="34">
        <v>32</v>
      </c>
      <c r="B4729" s="34" t="s">
        <v>929</v>
      </c>
      <c r="C4729" s="34" t="s">
        <v>991</v>
      </c>
      <c r="D4729" s="30" t="s">
        <v>292</v>
      </c>
      <c r="E4729" s="34" t="s">
        <v>302</v>
      </c>
      <c r="F4729" s="30">
        <v>6062</v>
      </c>
      <c r="G4729" s="33">
        <f t="shared" si="73"/>
        <v>901506246.76999569</v>
      </c>
    </row>
    <row r="4730" spans="1:7" ht="86.4">
      <c r="A4730" s="34">
        <v>75</v>
      </c>
      <c r="B4730" s="34" t="s">
        <v>929</v>
      </c>
      <c r="C4730" s="34" t="s">
        <v>965</v>
      </c>
      <c r="D4730" s="30" t="s">
        <v>292</v>
      </c>
      <c r="E4730" s="34" t="s">
        <v>302</v>
      </c>
      <c r="F4730" s="30">
        <v>5791.2</v>
      </c>
      <c r="G4730" s="33">
        <f t="shared" si="73"/>
        <v>901506246.76999569</v>
      </c>
    </row>
    <row r="4731" spans="1:7" ht="43.2">
      <c r="A4731" s="34">
        <v>26</v>
      </c>
      <c r="B4731" s="34" t="s">
        <v>929</v>
      </c>
      <c r="C4731" s="34" t="s">
        <v>961</v>
      </c>
      <c r="D4731" s="30" t="s">
        <v>292</v>
      </c>
      <c r="E4731" s="34" t="s">
        <v>655</v>
      </c>
      <c r="F4731" s="30">
        <v>31008</v>
      </c>
      <c r="G4731" s="33">
        <f t="shared" si="73"/>
        <v>901506246.76999569</v>
      </c>
    </row>
    <row r="4732" spans="1:7" ht="43.2">
      <c r="A4732" s="34">
        <v>28</v>
      </c>
      <c r="B4732" s="34" t="s">
        <v>929</v>
      </c>
      <c r="C4732" s="34" t="s">
        <v>964</v>
      </c>
      <c r="D4732" s="30" t="s">
        <v>292</v>
      </c>
      <c r="E4732" s="34" t="s">
        <v>302</v>
      </c>
      <c r="F4732" s="30">
        <v>18012</v>
      </c>
      <c r="G4732" s="33">
        <f t="shared" si="73"/>
        <v>901506246.76999569</v>
      </c>
    </row>
    <row r="4733" spans="1:7" ht="57.6">
      <c r="A4733" s="34">
        <v>27</v>
      </c>
      <c r="B4733" s="34" t="s">
        <v>932</v>
      </c>
      <c r="C4733" s="34" t="s">
        <v>962</v>
      </c>
      <c r="D4733" s="30" t="s">
        <v>292</v>
      </c>
      <c r="E4733" s="31" t="s">
        <v>302</v>
      </c>
      <c r="F4733" s="30">
        <v>7619.69</v>
      </c>
      <c r="G4733" s="33">
        <f t="shared" si="73"/>
        <v>901506246.76999569</v>
      </c>
    </row>
    <row r="4734" spans="1:7" ht="57.6">
      <c r="A4734" s="34">
        <v>26</v>
      </c>
      <c r="B4734" s="34" t="s">
        <v>1349</v>
      </c>
      <c r="C4734" s="34" t="s">
        <v>961</v>
      </c>
      <c r="D4734" s="30" t="s">
        <v>292</v>
      </c>
      <c r="E4734" s="31" t="s">
        <v>299</v>
      </c>
      <c r="F4734" s="32">
        <v>26984.19</v>
      </c>
      <c r="G4734" s="33">
        <f t="shared" si="73"/>
        <v>901506246.76999569</v>
      </c>
    </row>
    <row r="4735" spans="1:7" ht="57.6">
      <c r="A4735" s="34">
        <v>27</v>
      </c>
      <c r="B4735" s="34" t="s">
        <v>1350</v>
      </c>
      <c r="C4735" s="34" t="s">
        <v>962</v>
      </c>
      <c r="D4735" s="30" t="s">
        <v>292</v>
      </c>
      <c r="E4735" s="31" t="s">
        <v>293</v>
      </c>
      <c r="F4735" s="32">
        <v>20250</v>
      </c>
      <c r="G4735" s="33">
        <f t="shared" si="73"/>
        <v>901506246.76999569</v>
      </c>
    </row>
    <row r="4736" spans="1:7" ht="43.2">
      <c r="A4736" s="34">
        <v>35</v>
      </c>
      <c r="B4736" s="34" t="s">
        <v>1351</v>
      </c>
      <c r="C4736" s="34" t="s">
        <v>997</v>
      </c>
      <c r="D4736" s="30" t="s">
        <v>292</v>
      </c>
      <c r="E4736" s="31" t="s">
        <v>302</v>
      </c>
      <c r="F4736" s="32">
        <v>27740.36</v>
      </c>
      <c r="G4736" s="33">
        <f t="shared" si="73"/>
        <v>901506246.76999569</v>
      </c>
    </row>
    <row r="4737" spans="1:7" ht="57.6">
      <c r="A4737" s="34">
        <v>28</v>
      </c>
      <c r="B4737" s="34" t="s">
        <v>936</v>
      </c>
      <c r="C4737" s="34" t="s">
        <v>990</v>
      </c>
      <c r="D4737" s="30" t="s">
        <v>292</v>
      </c>
      <c r="E4737" s="31" t="s">
        <v>302</v>
      </c>
      <c r="F4737" s="32">
        <v>0</v>
      </c>
      <c r="G4737" s="33">
        <f t="shared" si="73"/>
        <v>901506246.76999569</v>
      </c>
    </row>
    <row r="4738" spans="1:7" ht="72">
      <c r="A4738" s="34">
        <v>76</v>
      </c>
      <c r="B4738" s="34" t="s">
        <v>936</v>
      </c>
      <c r="C4738" s="34" t="s">
        <v>993</v>
      </c>
      <c r="D4738" s="30" t="s">
        <v>292</v>
      </c>
      <c r="E4738" s="31" t="s">
        <v>302</v>
      </c>
      <c r="F4738" s="32">
        <v>41065.96</v>
      </c>
      <c r="G4738" s="33">
        <f t="shared" si="73"/>
        <v>901506246.76999569</v>
      </c>
    </row>
    <row r="4739" spans="1:7" ht="43.2">
      <c r="A4739" s="34">
        <v>28</v>
      </c>
      <c r="B4739" s="34" t="s">
        <v>936</v>
      </c>
      <c r="C4739" s="34" t="s">
        <v>964</v>
      </c>
      <c r="D4739" s="30" t="s">
        <v>292</v>
      </c>
      <c r="E4739" s="31" t="s">
        <v>302</v>
      </c>
      <c r="F4739" s="32">
        <v>4237.5</v>
      </c>
      <c r="G4739" s="33">
        <f t="shared" ref="G4739:G4802" si="74">SUM($F$2:$F$100000)</f>
        <v>901506246.76999569</v>
      </c>
    </row>
    <row r="4740" spans="1:7" ht="86.4">
      <c r="A4740" s="34">
        <v>75</v>
      </c>
      <c r="B4740" s="34" t="s">
        <v>936</v>
      </c>
      <c r="C4740" s="34" t="s">
        <v>965</v>
      </c>
      <c r="D4740" s="30" t="s">
        <v>292</v>
      </c>
      <c r="E4740" s="31" t="s">
        <v>302</v>
      </c>
      <c r="F4740" s="32">
        <v>12204</v>
      </c>
      <c r="G4740" s="33">
        <f t="shared" si="74"/>
        <v>901506246.76999569</v>
      </c>
    </row>
    <row r="4741" spans="1:7" ht="86.4">
      <c r="A4741" s="34">
        <v>75</v>
      </c>
      <c r="B4741" s="34" t="s">
        <v>936</v>
      </c>
      <c r="C4741" s="34" t="s">
        <v>965</v>
      </c>
      <c r="D4741" s="30" t="s">
        <v>292</v>
      </c>
      <c r="E4741" s="31" t="s">
        <v>302</v>
      </c>
      <c r="F4741" s="32">
        <v>904</v>
      </c>
      <c r="G4741" s="33">
        <f t="shared" si="74"/>
        <v>901506246.76999569</v>
      </c>
    </row>
    <row r="4742" spans="1:7" ht="57.6">
      <c r="A4742" s="34">
        <v>38</v>
      </c>
      <c r="B4742" s="34" t="s">
        <v>936</v>
      </c>
      <c r="C4742" s="34" t="s">
        <v>40</v>
      </c>
      <c r="D4742" s="30" t="s">
        <v>292</v>
      </c>
      <c r="E4742" s="31" t="s">
        <v>302</v>
      </c>
      <c r="F4742" s="32">
        <v>7797</v>
      </c>
      <c r="G4742" s="33">
        <f t="shared" si="74"/>
        <v>901506246.76999569</v>
      </c>
    </row>
    <row r="4743" spans="1:7" ht="86.4">
      <c r="A4743" s="34">
        <v>75</v>
      </c>
      <c r="B4743" s="34" t="s">
        <v>936</v>
      </c>
      <c r="C4743" s="34" t="s">
        <v>965</v>
      </c>
      <c r="D4743" s="30" t="s">
        <v>292</v>
      </c>
      <c r="E4743" s="31" t="s">
        <v>302</v>
      </c>
      <c r="F4743" s="32">
        <v>1661.1</v>
      </c>
      <c r="G4743" s="33">
        <f t="shared" si="74"/>
        <v>901506246.76999569</v>
      </c>
    </row>
    <row r="4744" spans="1:7" ht="43.2">
      <c r="A4744" s="34">
        <v>28</v>
      </c>
      <c r="B4744" s="34" t="s">
        <v>936</v>
      </c>
      <c r="C4744" s="34" t="s">
        <v>964</v>
      </c>
      <c r="D4744" s="30" t="s">
        <v>292</v>
      </c>
      <c r="E4744" s="31" t="s">
        <v>302</v>
      </c>
      <c r="F4744" s="32">
        <v>1695</v>
      </c>
      <c r="G4744" s="33">
        <f t="shared" si="74"/>
        <v>901506246.76999569</v>
      </c>
    </row>
    <row r="4745" spans="1:7" ht="57.6">
      <c r="A4745" s="34">
        <v>27</v>
      </c>
      <c r="B4745" s="34" t="s">
        <v>936</v>
      </c>
      <c r="C4745" s="34" t="s">
        <v>962</v>
      </c>
      <c r="D4745" s="30" t="s">
        <v>292</v>
      </c>
      <c r="E4745" s="31" t="s">
        <v>302</v>
      </c>
      <c r="F4745" s="32">
        <v>12870.7</v>
      </c>
      <c r="G4745" s="33">
        <f t="shared" si="74"/>
        <v>901506246.76999569</v>
      </c>
    </row>
    <row r="4746" spans="1:7" ht="57.6">
      <c r="A4746" s="34">
        <v>27</v>
      </c>
      <c r="B4746" s="34" t="s">
        <v>936</v>
      </c>
      <c r="C4746" s="34" t="s">
        <v>962</v>
      </c>
      <c r="D4746" s="30" t="s">
        <v>292</v>
      </c>
      <c r="E4746" s="31" t="s">
        <v>302</v>
      </c>
      <c r="F4746" s="32">
        <v>3062.3</v>
      </c>
      <c r="G4746" s="33">
        <f t="shared" si="74"/>
        <v>901506246.76999569</v>
      </c>
    </row>
    <row r="4747" spans="1:7" ht="57.6">
      <c r="A4747" s="34">
        <v>27</v>
      </c>
      <c r="B4747" s="34" t="s">
        <v>936</v>
      </c>
      <c r="C4747" s="34" t="s">
        <v>962</v>
      </c>
      <c r="D4747" s="30" t="s">
        <v>292</v>
      </c>
      <c r="E4747" s="31" t="s">
        <v>302</v>
      </c>
      <c r="F4747" s="32">
        <v>1152.5999999999999</v>
      </c>
      <c r="G4747" s="33">
        <f t="shared" si="74"/>
        <v>901506246.76999569</v>
      </c>
    </row>
    <row r="4748" spans="1:7" ht="28.8">
      <c r="A4748" s="34">
        <v>26</v>
      </c>
      <c r="B4748" s="34" t="s">
        <v>937</v>
      </c>
      <c r="C4748" s="34" t="s">
        <v>961</v>
      </c>
      <c r="D4748" s="30" t="s">
        <v>292</v>
      </c>
      <c r="E4748" s="34" t="s">
        <v>327</v>
      </c>
      <c r="F4748" s="30">
        <v>2.82</v>
      </c>
      <c r="G4748" s="33">
        <f t="shared" si="74"/>
        <v>901506246.76999569</v>
      </c>
    </row>
    <row r="4749" spans="1:7" ht="28.8">
      <c r="A4749" s="34">
        <v>26</v>
      </c>
      <c r="B4749" s="34" t="s">
        <v>937</v>
      </c>
      <c r="C4749" s="34" t="s">
        <v>961</v>
      </c>
      <c r="D4749" s="30" t="s">
        <v>292</v>
      </c>
      <c r="E4749" s="34" t="s">
        <v>327</v>
      </c>
      <c r="F4749" s="30">
        <v>63998.2</v>
      </c>
      <c r="G4749" s="33">
        <f t="shared" si="74"/>
        <v>901506246.76999569</v>
      </c>
    </row>
    <row r="4750" spans="1:7" ht="72">
      <c r="A4750" s="34">
        <v>29</v>
      </c>
      <c r="B4750" s="34" t="s">
        <v>937</v>
      </c>
      <c r="C4750" s="34" t="s">
        <v>967</v>
      </c>
      <c r="D4750" s="30" t="s">
        <v>292</v>
      </c>
      <c r="E4750" s="34" t="s">
        <v>327</v>
      </c>
      <c r="F4750" s="30">
        <v>6384.5</v>
      </c>
      <c r="G4750" s="33">
        <f t="shared" si="74"/>
        <v>901506246.76999569</v>
      </c>
    </row>
    <row r="4751" spans="1:7" ht="72">
      <c r="A4751" s="34">
        <v>29</v>
      </c>
      <c r="B4751" s="34" t="s">
        <v>937</v>
      </c>
      <c r="C4751" s="34" t="s">
        <v>967</v>
      </c>
      <c r="D4751" s="30" t="s">
        <v>292</v>
      </c>
      <c r="E4751" s="34" t="s">
        <v>327</v>
      </c>
      <c r="F4751" s="30">
        <v>11805.67</v>
      </c>
      <c r="G4751" s="33">
        <f t="shared" si="74"/>
        <v>901506246.76999569</v>
      </c>
    </row>
    <row r="4752" spans="1:7" ht="28.8">
      <c r="A4752" s="34">
        <v>26</v>
      </c>
      <c r="B4752" s="34" t="s">
        <v>937</v>
      </c>
      <c r="C4752" s="34" t="s">
        <v>961</v>
      </c>
      <c r="D4752" s="30" t="s">
        <v>292</v>
      </c>
      <c r="E4752" s="34" t="s">
        <v>327</v>
      </c>
      <c r="F4752" s="30">
        <v>33843.5</v>
      </c>
      <c r="G4752" s="33">
        <f t="shared" si="74"/>
        <v>901506246.76999569</v>
      </c>
    </row>
    <row r="4753" spans="1:7" ht="28.8">
      <c r="A4753" s="34">
        <v>26</v>
      </c>
      <c r="B4753" s="34" t="s">
        <v>937</v>
      </c>
      <c r="C4753" s="34" t="s">
        <v>961</v>
      </c>
      <c r="D4753" s="30" t="s">
        <v>292</v>
      </c>
      <c r="E4753" s="34" t="s">
        <v>327</v>
      </c>
      <c r="F4753" s="30">
        <v>10797.15</v>
      </c>
      <c r="G4753" s="33">
        <f t="shared" si="74"/>
        <v>901506246.76999569</v>
      </c>
    </row>
    <row r="4754" spans="1:7" ht="28.8">
      <c r="A4754" s="34">
        <v>26</v>
      </c>
      <c r="B4754" s="34" t="s">
        <v>937</v>
      </c>
      <c r="C4754" s="34" t="s">
        <v>961</v>
      </c>
      <c r="D4754" s="30" t="s">
        <v>292</v>
      </c>
      <c r="E4754" s="34" t="s">
        <v>327</v>
      </c>
      <c r="F4754" s="30">
        <v>6215</v>
      </c>
      <c r="G4754" s="33">
        <f t="shared" si="74"/>
        <v>901506246.76999569</v>
      </c>
    </row>
    <row r="4755" spans="1:7" ht="72">
      <c r="A4755" s="34">
        <v>29</v>
      </c>
      <c r="B4755" s="34" t="s">
        <v>937</v>
      </c>
      <c r="C4755" s="34" t="s">
        <v>967</v>
      </c>
      <c r="D4755" s="30" t="s">
        <v>292</v>
      </c>
      <c r="E4755" s="34" t="s">
        <v>327</v>
      </c>
      <c r="F4755" s="30">
        <v>2113.1</v>
      </c>
      <c r="G4755" s="33">
        <f t="shared" si="74"/>
        <v>901506246.76999569</v>
      </c>
    </row>
    <row r="4756" spans="1:7" ht="28.8">
      <c r="A4756" s="34">
        <v>26</v>
      </c>
      <c r="B4756" s="34" t="s">
        <v>937</v>
      </c>
      <c r="C4756" s="34" t="s">
        <v>961</v>
      </c>
      <c r="D4756" s="30" t="s">
        <v>292</v>
      </c>
      <c r="E4756" s="34" t="s">
        <v>327</v>
      </c>
      <c r="F4756" s="32">
        <v>4943.75</v>
      </c>
      <c r="G4756" s="33">
        <f t="shared" si="74"/>
        <v>901506246.76999569</v>
      </c>
    </row>
    <row r="4757" spans="1:7" ht="72">
      <c r="A4757" s="34">
        <v>29</v>
      </c>
      <c r="B4757" s="34" t="s">
        <v>937</v>
      </c>
      <c r="C4757" s="34" t="s">
        <v>967</v>
      </c>
      <c r="D4757" s="30" t="s">
        <v>292</v>
      </c>
      <c r="E4757" s="34" t="s">
        <v>327</v>
      </c>
      <c r="F4757" s="30">
        <v>2203.5</v>
      </c>
      <c r="G4757" s="33">
        <f t="shared" si="74"/>
        <v>901506246.76999569</v>
      </c>
    </row>
    <row r="4758" spans="1:7" ht="43.2">
      <c r="A4758" s="34">
        <v>46</v>
      </c>
      <c r="B4758" s="34" t="s">
        <v>939</v>
      </c>
      <c r="C4758" s="34" t="s">
        <v>963</v>
      </c>
      <c r="D4758" s="30" t="s">
        <v>292</v>
      </c>
      <c r="E4758" s="34" t="s">
        <v>327</v>
      </c>
      <c r="F4758" s="30">
        <v>0</v>
      </c>
      <c r="G4758" s="33">
        <f t="shared" si="74"/>
        <v>901506246.76999569</v>
      </c>
    </row>
    <row r="4759" spans="1:7" ht="86.4">
      <c r="A4759" s="34">
        <v>75</v>
      </c>
      <c r="B4759" s="34" t="s">
        <v>939</v>
      </c>
      <c r="C4759" s="34" t="s">
        <v>965</v>
      </c>
      <c r="D4759" s="30" t="s">
        <v>292</v>
      </c>
      <c r="E4759" s="34" t="s">
        <v>302</v>
      </c>
      <c r="F4759" s="32">
        <v>9085.7999999999993</v>
      </c>
      <c r="G4759" s="33">
        <f t="shared" si="74"/>
        <v>901506246.76999569</v>
      </c>
    </row>
    <row r="4760" spans="1:7" ht="72">
      <c r="A4760" s="34">
        <v>76</v>
      </c>
      <c r="B4760" s="34" t="s">
        <v>939</v>
      </c>
      <c r="C4760" s="34" t="s">
        <v>993</v>
      </c>
      <c r="D4760" s="30" t="s">
        <v>292</v>
      </c>
      <c r="E4760" s="34" t="s">
        <v>302</v>
      </c>
      <c r="F4760" s="30">
        <v>2437.92</v>
      </c>
      <c r="G4760" s="33">
        <f t="shared" si="74"/>
        <v>901506246.76999569</v>
      </c>
    </row>
    <row r="4761" spans="1:7" ht="72">
      <c r="A4761" s="34">
        <v>76</v>
      </c>
      <c r="B4761" s="34" t="s">
        <v>939</v>
      </c>
      <c r="C4761" s="34" t="s">
        <v>993</v>
      </c>
      <c r="D4761" s="30" t="s">
        <v>292</v>
      </c>
      <c r="E4761" s="34" t="s">
        <v>302</v>
      </c>
      <c r="F4761" s="30">
        <v>39226.15</v>
      </c>
      <c r="G4761" s="33">
        <f t="shared" si="74"/>
        <v>901506246.76999569</v>
      </c>
    </row>
    <row r="4762" spans="1:7" ht="57.6">
      <c r="A4762" s="34">
        <v>40</v>
      </c>
      <c r="B4762" s="34" t="s">
        <v>939</v>
      </c>
      <c r="C4762" s="34" t="s">
        <v>989</v>
      </c>
      <c r="D4762" s="30" t="s">
        <v>292</v>
      </c>
      <c r="E4762" s="34" t="s">
        <v>302</v>
      </c>
      <c r="F4762" s="30">
        <v>43646.04</v>
      </c>
      <c r="G4762" s="33">
        <f t="shared" si="74"/>
        <v>901506246.76999569</v>
      </c>
    </row>
    <row r="4763" spans="1:7" ht="43.2">
      <c r="A4763" s="34">
        <v>35</v>
      </c>
      <c r="B4763" s="34" t="s">
        <v>939</v>
      </c>
      <c r="C4763" s="34" t="s">
        <v>997</v>
      </c>
      <c r="D4763" s="30" t="s">
        <v>292</v>
      </c>
      <c r="E4763" s="34" t="s">
        <v>302</v>
      </c>
      <c r="F4763" s="30">
        <v>27029.4</v>
      </c>
      <c r="G4763" s="33">
        <f t="shared" si="74"/>
        <v>901506246.76999569</v>
      </c>
    </row>
    <row r="4764" spans="1:7" ht="57.6">
      <c r="A4764" s="34">
        <v>38</v>
      </c>
      <c r="B4764" s="34" t="s">
        <v>939</v>
      </c>
      <c r="C4764" s="34" t="s">
        <v>40</v>
      </c>
      <c r="D4764" s="30" t="s">
        <v>292</v>
      </c>
      <c r="E4764" s="34" t="s">
        <v>302</v>
      </c>
      <c r="F4764" s="30">
        <v>11695.26</v>
      </c>
      <c r="G4764" s="33">
        <f t="shared" si="74"/>
        <v>901506246.76999569</v>
      </c>
    </row>
    <row r="4765" spans="1:7" ht="43.2">
      <c r="A4765" s="34">
        <v>28</v>
      </c>
      <c r="B4765" s="34" t="s">
        <v>939</v>
      </c>
      <c r="C4765" s="34" t="s">
        <v>964</v>
      </c>
      <c r="D4765" s="30" t="s">
        <v>292</v>
      </c>
      <c r="E4765" s="31" t="s">
        <v>302</v>
      </c>
      <c r="F4765" s="30">
        <v>44887.5</v>
      </c>
      <c r="G4765" s="33">
        <f t="shared" si="74"/>
        <v>901506246.76999569</v>
      </c>
    </row>
    <row r="4766" spans="1:7" ht="43.2">
      <c r="A4766" s="34">
        <v>28</v>
      </c>
      <c r="B4766" s="34" t="s">
        <v>939</v>
      </c>
      <c r="C4766" s="34" t="s">
        <v>964</v>
      </c>
      <c r="D4766" s="30" t="s">
        <v>292</v>
      </c>
      <c r="E4766" s="34" t="s">
        <v>302</v>
      </c>
      <c r="F4766" s="30">
        <v>12836.4</v>
      </c>
      <c r="G4766" s="33">
        <f t="shared" si="74"/>
        <v>901506246.76999569</v>
      </c>
    </row>
    <row r="4767" spans="1:7" ht="57.6">
      <c r="A4767" s="34">
        <v>46</v>
      </c>
      <c r="B4767" s="34" t="s">
        <v>940</v>
      </c>
      <c r="C4767" s="34" t="s">
        <v>963</v>
      </c>
      <c r="D4767" s="30" t="s">
        <v>292</v>
      </c>
      <c r="E4767" s="34" t="s">
        <v>293</v>
      </c>
      <c r="F4767" s="30">
        <v>999.6</v>
      </c>
      <c r="G4767" s="33">
        <f t="shared" si="74"/>
        <v>901506246.76999569</v>
      </c>
    </row>
    <row r="4768" spans="1:7" ht="57.6">
      <c r="A4768" s="34">
        <v>43</v>
      </c>
      <c r="B4768" s="34" t="s">
        <v>940</v>
      </c>
      <c r="C4768" s="34" t="s">
        <v>960</v>
      </c>
      <c r="D4768" s="30" t="s">
        <v>292</v>
      </c>
      <c r="E4768" s="34" t="s">
        <v>304</v>
      </c>
      <c r="F4768" s="30">
        <v>17438.759999999998</v>
      </c>
      <c r="G4768" s="33">
        <f t="shared" si="74"/>
        <v>901506246.76999569</v>
      </c>
    </row>
    <row r="4769" spans="1:7" ht="57.6">
      <c r="A4769" s="34">
        <v>28</v>
      </c>
      <c r="B4769" s="34" t="s">
        <v>940</v>
      </c>
      <c r="C4769" s="34" t="s">
        <v>964</v>
      </c>
      <c r="D4769" s="30" t="s">
        <v>292</v>
      </c>
      <c r="E4769" s="34" t="s">
        <v>304</v>
      </c>
      <c r="F4769" s="30">
        <v>22333.1</v>
      </c>
      <c r="G4769" s="33">
        <f t="shared" si="74"/>
        <v>901506246.76999569</v>
      </c>
    </row>
    <row r="4770" spans="1:7" ht="86.4">
      <c r="A4770" s="34">
        <v>75</v>
      </c>
      <c r="B4770" s="34" t="s">
        <v>320</v>
      </c>
      <c r="C4770" s="34" t="s">
        <v>965</v>
      </c>
      <c r="D4770" s="30" t="s">
        <v>292</v>
      </c>
      <c r="E4770" s="34" t="s">
        <v>304</v>
      </c>
      <c r="F4770" s="32">
        <v>40730.379999999997</v>
      </c>
      <c r="G4770" s="33">
        <f t="shared" si="74"/>
        <v>901506246.76999569</v>
      </c>
    </row>
    <row r="4771" spans="1:7" ht="57.6">
      <c r="A4771" s="34">
        <v>43</v>
      </c>
      <c r="B4771" s="34" t="s">
        <v>1352</v>
      </c>
      <c r="C4771" s="34" t="s">
        <v>960</v>
      </c>
      <c r="D4771" s="30" t="s">
        <v>292</v>
      </c>
      <c r="E4771" s="34" t="s">
        <v>327</v>
      </c>
      <c r="F4771" s="32">
        <v>534.26</v>
      </c>
      <c r="G4771" s="33">
        <f t="shared" si="74"/>
        <v>901506246.76999569</v>
      </c>
    </row>
    <row r="4772" spans="1:7" ht="28.8">
      <c r="A4772" s="34">
        <v>46</v>
      </c>
      <c r="B4772" s="34" t="s">
        <v>1352</v>
      </c>
      <c r="C4772" s="34" t="s">
        <v>963</v>
      </c>
      <c r="D4772" s="30" t="s">
        <v>292</v>
      </c>
      <c r="E4772" s="34" t="s">
        <v>327</v>
      </c>
      <c r="F4772" s="32">
        <v>0.01</v>
      </c>
      <c r="G4772" s="33">
        <f t="shared" si="74"/>
        <v>901506246.76999569</v>
      </c>
    </row>
    <row r="4773" spans="1:7" ht="72">
      <c r="A4773" s="34">
        <v>42</v>
      </c>
      <c r="B4773" s="34" t="s">
        <v>1352</v>
      </c>
      <c r="C4773" s="34" t="s">
        <v>968</v>
      </c>
      <c r="D4773" s="30" t="s">
        <v>292</v>
      </c>
      <c r="E4773" s="34" t="s">
        <v>293</v>
      </c>
      <c r="F4773" s="32">
        <v>0</v>
      </c>
      <c r="G4773" s="33">
        <f t="shared" si="74"/>
        <v>901506246.76999569</v>
      </c>
    </row>
    <row r="4774" spans="1:7" ht="57.6">
      <c r="A4774" s="34">
        <v>32</v>
      </c>
      <c r="B4774" s="34" t="s">
        <v>943</v>
      </c>
      <c r="C4774" s="34" t="s">
        <v>991</v>
      </c>
      <c r="D4774" s="30" t="s">
        <v>292</v>
      </c>
      <c r="E4774" s="34" t="s">
        <v>293</v>
      </c>
      <c r="F4774" s="30">
        <v>20797.73</v>
      </c>
      <c r="G4774" s="33">
        <f t="shared" si="74"/>
        <v>901506246.76999569</v>
      </c>
    </row>
    <row r="4775" spans="1:7" ht="72">
      <c r="A4775" s="34">
        <v>29</v>
      </c>
      <c r="B4775" s="34" t="s">
        <v>943</v>
      </c>
      <c r="C4775" s="34" t="s">
        <v>967</v>
      </c>
      <c r="D4775" s="30" t="s">
        <v>292</v>
      </c>
      <c r="E4775" s="34" t="s">
        <v>293</v>
      </c>
      <c r="F4775" s="30">
        <v>50796.84</v>
      </c>
      <c r="G4775" s="33">
        <f t="shared" si="74"/>
        <v>901506246.76999569</v>
      </c>
    </row>
    <row r="4776" spans="1:7" ht="57.6">
      <c r="A4776" s="34">
        <v>26</v>
      </c>
      <c r="B4776" s="34" t="s">
        <v>943</v>
      </c>
      <c r="C4776" s="34" t="s">
        <v>961</v>
      </c>
      <c r="D4776" s="30" t="s">
        <v>292</v>
      </c>
      <c r="E4776" s="34" t="s">
        <v>293</v>
      </c>
      <c r="F4776" s="30">
        <v>110848.64</v>
      </c>
      <c r="G4776" s="33">
        <f t="shared" si="74"/>
        <v>901506246.76999569</v>
      </c>
    </row>
    <row r="4777" spans="1:7" ht="57.6">
      <c r="A4777" s="34">
        <v>26</v>
      </c>
      <c r="B4777" s="34" t="s">
        <v>943</v>
      </c>
      <c r="C4777" s="34" t="s">
        <v>961</v>
      </c>
      <c r="D4777" s="30" t="s">
        <v>292</v>
      </c>
      <c r="E4777" s="34" t="s">
        <v>293</v>
      </c>
      <c r="F4777" s="30">
        <v>107744.33</v>
      </c>
      <c r="G4777" s="33">
        <f t="shared" si="74"/>
        <v>901506246.76999569</v>
      </c>
    </row>
    <row r="4778" spans="1:7" ht="57.6">
      <c r="A4778" s="34">
        <v>28</v>
      </c>
      <c r="B4778" s="34" t="s">
        <v>943</v>
      </c>
      <c r="C4778" s="34" t="s">
        <v>964</v>
      </c>
      <c r="D4778" s="30" t="s">
        <v>292</v>
      </c>
      <c r="E4778" s="31" t="s">
        <v>293</v>
      </c>
      <c r="F4778" s="30">
        <v>31344.42</v>
      </c>
      <c r="G4778" s="33">
        <f t="shared" si="74"/>
        <v>901506246.76999569</v>
      </c>
    </row>
    <row r="4779" spans="1:7" ht="57.6">
      <c r="A4779" s="34">
        <v>27</v>
      </c>
      <c r="B4779" s="34" t="s">
        <v>943</v>
      </c>
      <c r="C4779" s="34" t="s">
        <v>962</v>
      </c>
      <c r="D4779" s="30" t="s">
        <v>292</v>
      </c>
      <c r="E4779" s="34" t="s">
        <v>293</v>
      </c>
      <c r="F4779" s="30">
        <v>41784.36</v>
      </c>
      <c r="G4779" s="33">
        <f t="shared" si="74"/>
        <v>901506246.76999569</v>
      </c>
    </row>
    <row r="4780" spans="1:7" ht="72">
      <c r="A4780" s="34">
        <v>29</v>
      </c>
      <c r="B4780" s="34" t="s">
        <v>943</v>
      </c>
      <c r="C4780" s="34" t="s">
        <v>967</v>
      </c>
      <c r="D4780" s="30" t="s">
        <v>292</v>
      </c>
      <c r="E4780" s="34" t="s">
        <v>293</v>
      </c>
      <c r="F4780" s="32">
        <v>49724.21</v>
      </c>
      <c r="G4780" s="33">
        <f t="shared" si="74"/>
        <v>901506246.76999569</v>
      </c>
    </row>
    <row r="4781" spans="1:7" ht="57.6">
      <c r="A4781" s="34">
        <v>32</v>
      </c>
      <c r="B4781" s="34" t="s">
        <v>943</v>
      </c>
      <c r="C4781" s="34" t="s">
        <v>991</v>
      </c>
      <c r="D4781" s="30" t="s">
        <v>292</v>
      </c>
      <c r="E4781" s="34" t="s">
        <v>293</v>
      </c>
      <c r="F4781" s="30">
        <v>51596.58</v>
      </c>
      <c r="G4781" s="33">
        <f t="shared" si="74"/>
        <v>901506246.76999569</v>
      </c>
    </row>
    <row r="4782" spans="1:7" ht="86.4">
      <c r="A4782" s="34">
        <v>75</v>
      </c>
      <c r="B4782" s="34" t="s">
        <v>943</v>
      </c>
      <c r="C4782" s="34" t="s">
        <v>965</v>
      </c>
      <c r="D4782" s="30" t="s">
        <v>292</v>
      </c>
      <c r="E4782" s="34" t="s">
        <v>293</v>
      </c>
      <c r="F4782" s="30">
        <v>10920.6</v>
      </c>
      <c r="G4782" s="33">
        <f t="shared" si="74"/>
        <v>901506246.76999569</v>
      </c>
    </row>
    <row r="4783" spans="1:7" ht="57.6">
      <c r="A4783" s="34">
        <v>33</v>
      </c>
      <c r="B4783" s="34" t="s">
        <v>943</v>
      </c>
      <c r="C4783" s="34" t="s">
        <v>992</v>
      </c>
      <c r="D4783" s="30" t="s">
        <v>292</v>
      </c>
      <c r="E4783" s="34" t="s">
        <v>293</v>
      </c>
      <c r="F4783" s="30">
        <v>13727.08</v>
      </c>
      <c r="G4783" s="33">
        <f t="shared" si="74"/>
        <v>901506246.76999569</v>
      </c>
    </row>
    <row r="4784" spans="1:7" ht="86.4">
      <c r="A4784" s="34">
        <v>75</v>
      </c>
      <c r="B4784" s="34" t="s">
        <v>943</v>
      </c>
      <c r="C4784" s="34" t="s">
        <v>965</v>
      </c>
      <c r="D4784" s="30" t="s">
        <v>292</v>
      </c>
      <c r="E4784" s="34" t="s">
        <v>293</v>
      </c>
      <c r="F4784" s="30">
        <v>10410.35</v>
      </c>
      <c r="G4784" s="33">
        <f t="shared" si="74"/>
        <v>901506246.76999569</v>
      </c>
    </row>
    <row r="4785" spans="1:7" ht="72">
      <c r="A4785" s="34">
        <v>76</v>
      </c>
      <c r="B4785" s="34" t="s">
        <v>943</v>
      </c>
      <c r="C4785" s="34" t="s">
        <v>993</v>
      </c>
      <c r="D4785" s="30" t="s">
        <v>292</v>
      </c>
      <c r="E4785" s="34" t="s">
        <v>293</v>
      </c>
      <c r="F4785" s="30">
        <v>10661.58</v>
      </c>
      <c r="G4785" s="33">
        <f t="shared" si="74"/>
        <v>901506246.76999569</v>
      </c>
    </row>
    <row r="4786" spans="1:7" ht="57.6">
      <c r="A4786" s="34">
        <v>33</v>
      </c>
      <c r="B4786" s="34" t="s">
        <v>943</v>
      </c>
      <c r="C4786" s="34" t="s">
        <v>992</v>
      </c>
      <c r="D4786" s="30" t="s">
        <v>292</v>
      </c>
      <c r="E4786" s="34" t="s">
        <v>293</v>
      </c>
      <c r="F4786" s="30">
        <v>75934.78</v>
      </c>
      <c r="G4786" s="33">
        <f t="shared" si="74"/>
        <v>901506246.76999569</v>
      </c>
    </row>
    <row r="4787" spans="1:7" ht="57.6">
      <c r="A4787" s="34">
        <v>32</v>
      </c>
      <c r="B4787" s="34" t="s">
        <v>943</v>
      </c>
      <c r="C4787" s="34" t="s">
        <v>991</v>
      </c>
      <c r="D4787" s="30" t="s">
        <v>292</v>
      </c>
      <c r="E4787" s="31" t="s">
        <v>293</v>
      </c>
      <c r="F4787" s="32">
        <v>5902.38</v>
      </c>
      <c r="G4787" s="33">
        <f t="shared" si="74"/>
        <v>901506246.76999569</v>
      </c>
    </row>
    <row r="4788" spans="1:7" ht="57.6">
      <c r="A4788" s="34">
        <v>41</v>
      </c>
      <c r="B4788" s="34" t="s">
        <v>943</v>
      </c>
      <c r="C4788" s="34" t="s">
        <v>973</v>
      </c>
      <c r="D4788" s="30" t="s">
        <v>292</v>
      </c>
      <c r="E4788" s="34" t="s">
        <v>293</v>
      </c>
      <c r="F4788" s="30">
        <v>14540.14</v>
      </c>
      <c r="G4788" s="33">
        <f t="shared" si="74"/>
        <v>901506246.76999569</v>
      </c>
    </row>
    <row r="4789" spans="1:7" ht="72">
      <c r="A4789" s="34">
        <v>29</v>
      </c>
      <c r="B4789" s="34" t="s">
        <v>943</v>
      </c>
      <c r="C4789" s="34" t="s">
        <v>967</v>
      </c>
      <c r="D4789" s="30" t="s">
        <v>292</v>
      </c>
      <c r="E4789" s="34" t="s">
        <v>293</v>
      </c>
      <c r="F4789" s="30">
        <v>32485.599999999999</v>
      </c>
      <c r="G4789" s="33">
        <f t="shared" si="74"/>
        <v>901506246.76999569</v>
      </c>
    </row>
    <row r="4790" spans="1:7" ht="57.6">
      <c r="A4790" s="34">
        <v>26</v>
      </c>
      <c r="B4790" s="34" t="s">
        <v>943</v>
      </c>
      <c r="C4790" s="34" t="s">
        <v>961</v>
      </c>
      <c r="D4790" s="30" t="s">
        <v>292</v>
      </c>
      <c r="E4790" s="34" t="s">
        <v>293</v>
      </c>
      <c r="F4790" s="32">
        <v>102931.37</v>
      </c>
      <c r="G4790" s="33">
        <f t="shared" si="74"/>
        <v>901506246.76999569</v>
      </c>
    </row>
    <row r="4791" spans="1:7" ht="57.6">
      <c r="A4791" s="34">
        <v>28</v>
      </c>
      <c r="B4791" s="34" t="s">
        <v>943</v>
      </c>
      <c r="C4791" s="34" t="s">
        <v>964</v>
      </c>
      <c r="D4791" s="30" t="s">
        <v>292</v>
      </c>
      <c r="E4791" s="31" t="s">
        <v>293</v>
      </c>
      <c r="F4791" s="32">
        <v>17713.05</v>
      </c>
      <c r="G4791" s="33">
        <f t="shared" si="74"/>
        <v>901506246.76999569</v>
      </c>
    </row>
    <row r="4792" spans="1:7" ht="57.6">
      <c r="A4792" s="34">
        <v>27</v>
      </c>
      <c r="B4792" s="34" t="s">
        <v>943</v>
      </c>
      <c r="C4792" s="34" t="s">
        <v>962</v>
      </c>
      <c r="D4792" s="30" t="s">
        <v>292</v>
      </c>
      <c r="E4792" s="34" t="s">
        <v>293</v>
      </c>
      <c r="F4792" s="30">
        <v>56807.42</v>
      </c>
      <c r="G4792" s="33">
        <f t="shared" si="74"/>
        <v>901506246.76999569</v>
      </c>
    </row>
    <row r="4793" spans="1:7" ht="57.6">
      <c r="A4793" s="34">
        <v>28</v>
      </c>
      <c r="B4793" s="34" t="s">
        <v>943</v>
      </c>
      <c r="C4793" s="34" t="s">
        <v>964</v>
      </c>
      <c r="D4793" s="30" t="s">
        <v>292</v>
      </c>
      <c r="E4793" s="34" t="s">
        <v>293</v>
      </c>
      <c r="F4793" s="32">
        <v>5842.02</v>
      </c>
      <c r="G4793" s="33">
        <f t="shared" si="74"/>
        <v>901506246.76999569</v>
      </c>
    </row>
    <row r="4794" spans="1:7" ht="72">
      <c r="A4794" s="34">
        <v>29</v>
      </c>
      <c r="B4794" s="34" t="s">
        <v>943</v>
      </c>
      <c r="C4794" s="34" t="s">
        <v>967</v>
      </c>
      <c r="D4794" s="30" t="s">
        <v>292</v>
      </c>
      <c r="E4794" s="31" t="s">
        <v>293</v>
      </c>
      <c r="F4794" s="32">
        <v>12787.1</v>
      </c>
      <c r="G4794" s="33">
        <f t="shared" si="74"/>
        <v>901506246.76999569</v>
      </c>
    </row>
    <row r="4795" spans="1:7" ht="57.6">
      <c r="A4795" s="34">
        <v>26</v>
      </c>
      <c r="B4795" s="34" t="s">
        <v>943</v>
      </c>
      <c r="C4795" s="34" t="s">
        <v>961</v>
      </c>
      <c r="D4795" s="30" t="s">
        <v>292</v>
      </c>
      <c r="E4795" s="31" t="s">
        <v>293</v>
      </c>
      <c r="F4795" s="32">
        <v>119426.97</v>
      </c>
      <c r="G4795" s="33">
        <f t="shared" si="74"/>
        <v>901506246.76999569</v>
      </c>
    </row>
    <row r="4796" spans="1:7" ht="57.6">
      <c r="A4796" s="34">
        <v>27</v>
      </c>
      <c r="B4796" s="34" t="s">
        <v>943</v>
      </c>
      <c r="C4796" s="34" t="s">
        <v>962</v>
      </c>
      <c r="D4796" s="30" t="s">
        <v>292</v>
      </c>
      <c r="E4796" s="31" t="s">
        <v>293</v>
      </c>
      <c r="F4796" s="32">
        <v>6452.51</v>
      </c>
      <c r="G4796" s="33">
        <f t="shared" si="74"/>
        <v>901506246.76999569</v>
      </c>
    </row>
    <row r="4797" spans="1:7" ht="57.6">
      <c r="A4797" s="34">
        <v>27</v>
      </c>
      <c r="B4797" s="34" t="s">
        <v>943</v>
      </c>
      <c r="C4797" s="34" t="s">
        <v>962</v>
      </c>
      <c r="D4797" s="30" t="s">
        <v>292</v>
      </c>
      <c r="E4797" s="31" t="s">
        <v>293</v>
      </c>
      <c r="F4797" s="32">
        <v>15972.53</v>
      </c>
      <c r="G4797" s="33">
        <f t="shared" si="74"/>
        <v>901506246.76999569</v>
      </c>
    </row>
    <row r="4798" spans="1:7" ht="57.6">
      <c r="A4798" s="34">
        <v>27</v>
      </c>
      <c r="B4798" s="34" t="s">
        <v>943</v>
      </c>
      <c r="C4798" s="34" t="s">
        <v>962</v>
      </c>
      <c r="D4798" s="30" t="s">
        <v>292</v>
      </c>
      <c r="E4798" s="31" t="s">
        <v>293</v>
      </c>
      <c r="F4798" s="32">
        <v>5721.15</v>
      </c>
      <c r="G4798" s="33">
        <f t="shared" si="74"/>
        <v>901506246.76999569</v>
      </c>
    </row>
    <row r="4799" spans="1:7" ht="57.6">
      <c r="A4799" s="34">
        <v>27</v>
      </c>
      <c r="B4799" s="34" t="s">
        <v>943</v>
      </c>
      <c r="C4799" s="34" t="s">
        <v>962</v>
      </c>
      <c r="D4799" s="30" t="s">
        <v>292</v>
      </c>
      <c r="E4799" s="34" t="s">
        <v>293</v>
      </c>
      <c r="F4799" s="30">
        <v>9357.07</v>
      </c>
      <c r="G4799" s="33">
        <f t="shared" si="74"/>
        <v>901506246.76999569</v>
      </c>
    </row>
    <row r="4800" spans="1:7" ht="57.6">
      <c r="A4800" s="34">
        <v>27</v>
      </c>
      <c r="B4800" s="34" t="s">
        <v>943</v>
      </c>
      <c r="C4800" s="34" t="s">
        <v>962</v>
      </c>
      <c r="D4800" s="30" t="s">
        <v>292</v>
      </c>
      <c r="E4800" s="31" t="s">
        <v>293</v>
      </c>
      <c r="F4800" s="30">
        <v>17180.39</v>
      </c>
      <c r="G4800" s="33">
        <f t="shared" si="74"/>
        <v>901506246.76999569</v>
      </c>
    </row>
    <row r="4801" spans="1:7" ht="72">
      <c r="A4801" s="34">
        <v>29</v>
      </c>
      <c r="B4801" s="34" t="s">
        <v>943</v>
      </c>
      <c r="C4801" s="34" t="s">
        <v>967</v>
      </c>
      <c r="D4801" s="30" t="s">
        <v>292</v>
      </c>
      <c r="E4801" s="34" t="s">
        <v>293</v>
      </c>
      <c r="F4801" s="30">
        <v>15742.21</v>
      </c>
      <c r="G4801" s="33">
        <f t="shared" si="74"/>
        <v>901506246.76999569</v>
      </c>
    </row>
    <row r="4802" spans="1:7" ht="57.6">
      <c r="A4802" s="34">
        <v>27</v>
      </c>
      <c r="B4802" s="34" t="s">
        <v>943</v>
      </c>
      <c r="C4802" s="34" t="s">
        <v>962</v>
      </c>
      <c r="D4802" s="30" t="s">
        <v>292</v>
      </c>
      <c r="E4802" s="34" t="s">
        <v>293</v>
      </c>
      <c r="F4802" s="32">
        <v>13864.31</v>
      </c>
      <c r="G4802" s="33">
        <f t="shared" si="74"/>
        <v>901506246.76999569</v>
      </c>
    </row>
    <row r="4803" spans="1:7" ht="57.6">
      <c r="A4803" s="34">
        <v>41</v>
      </c>
      <c r="B4803" s="34" t="s">
        <v>943</v>
      </c>
      <c r="C4803" s="34" t="s">
        <v>973</v>
      </c>
      <c r="D4803" s="30" t="s">
        <v>292</v>
      </c>
      <c r="E4803" s="34" t="s">
        <v>293</v>
      </c>
      <c r="F4803" s="32">
        <v>7652.92</v>
      </c>
      <c r="G4803" s="33">
        <f t="shared" ref="G4803:G4866" si="75">SUM($F$2:$F$100000)</f>
        <v>901506246.76999569</v>
      </c>
    </row>
    <row r="4804" spans="1:7" ht="57.6">
      <c r="A4804" s="34">
        <v>35</v>
      </c>
      <c r="B4804" s="34" t="s">
        <v>943</v>
      </c>
      <c r="C4804" s="34" t="s">
        <v>997</v>
      </c>
      <c r="D4804" s="30" t="s">
        <v>292</v>
      </c>
      <c r="E4804" s="34" t="s">
        <v>293</v>
      </c>
      <c r="F4804" s="32">
        <v>10626.1</v>
      </c>
      <c r="G4804" s="33">
        <f t="shared" si="75"/>
        <v>901506246.76999569</v>
      </c>
    </row>
    <row r="4805" spans="1:7" ht="72">
      <c r="A4805" s="34">
        <v>29</v>
      </c>
      <c r="B4805" s="34" t="s">
        <v>943</v>
      </c>
      <c r="C4805" s="34" t="s">
        <v>967</v>
      </c>
      <c r="D4805" s="30" t="s">
        <v>292</v>
      </c>
      <c r="E4805" s="34" t="s">
        <v>293</v>
      </c>
      <c r="F4805" s="30">
        <v>24647.62</v>
      </c>
      <c r="G4805" s="33">
        <f t="shared" si="75"/>
        <v>901506246.76999569</v>
      </c>
    </row>
    <row r="4806" spans="1:7" ht="57.6">
      <c r="A4806" s="34">
        <v>26</v>
      </c>
      <c r="B4806" s="34" t="s">
        <v>943</v>
      </c>
      <c r="C4806" s="34" t="s">
        <v>961</v>
      </c>
      <c r="D4806" s="30" t="s">
        <v>292</v>
      </c>
      <c r="E4806" s="34" t="s">
        <v>293</v>
      </c>
      <c r="F4806" s="30">
        <v>157454.17000000001</v>
      </c>
      <c r="G4806" s="33">
        <f t="shared" si="75"/>
        <v>901506246.76999569</v>
      </c>
    </row>
    <row r="4807" spans="1:7" ht="57.6">
      <c r="A4807" s="34">
        <v>28</v>
      </c>
      <c r="B4807" s="34" t="s">
        <v>943</v>
      </c>
      <c r="C4807" s="34" t="s">
        <v>964</v>
      </c>
      <c r="D4807" s="30" t="s">
        <v>292</v>
      </c>
      <c r="E4807" s="34" t="s">
        <v>293</v>
      </c>
      <c r="F4807" s="30">
        <v>26931.74</v>
      </c>
      <c r="G4807" s="33">
        <f t="shared" si="75"/>
        <v>901506246.76999569</v>
      </c>
    </row>
    <row r="4808" spans="1:7" ht="57.6">
      <c r="A4808" s="34">
        <v>28</v>
      </c>
      <c r="B4808" s="34" t="s">
        <v>943</v>
      </c>
      <c r="C4808" s="34" t="s">
        <v>964</v>
      </c>
      <c r="D4808" s="30" t="s">
        <v>292</v>
      </c>
      <c r="E4808" s="34" t="s">
        <v>293</v>
      </c>
      <c r="F4808" s="32">
        <v>32318.09</v>
      </c>
      <c r="G4808" s="33">
        <f t="shared" si="75"/>
        <v>901506246.76999569</v>
      </c>
    </row>
    <row r="4809" spans="1:7" ht="57.6">
      <c r="A4809" s="34">
        <v>27</v>
      </c>
      <c r="B4809" s="34" t="s">
        <v>943</v>
      </c>
      <c r="C4809" s="34" t="s">
        <v>962</v>
      </c>
      <c r="D4809" s="30" t="s">
        <v>292</v>
      </c>
      <c r="E4809" s="34" t="s">
        <v>293</v>
      </c>
      <c r="F4809" s="32">
        <v>106314.06</v>
      </c>
      <c r="G4809" s="33">
        <f t="shared" si="75"/>
        <v>901506246.76999569</v>
      </c>
    </row>
    <row r="4810" spans="1:7" ht="57.6">
      <c r="A4810" s="34">
        <v>33</v>
      </c>
      <c r="B4810" s="34" t="s">
        <v>943</v>
      </c>
      <c r="C4810" s="34" t="s">
        <v>992</v>
      </c>
      <c r="D4810" s="30" t="s">
        <v>292</v>
      </c>
      <c r="E4810" s="34" t="s">
        <v>293</v>
      </c>
      <c r="F4810" s="32">
        <v>31726.78</v>
      </c>
      <c r="G4810" s="33">
        <f t="shared" si="75"/>
        <v>901506246.76999569</v>
      </c>
    </row>
    <row r="4811" spans="1:7" ht="57.6">
      <c r="A4811" s="34">
        <v>33</v>
      </c>
      <c r="B4811" s="34" t="s">
        <v>943</v>
      </c>
      <c r="C4811" s="34" t="s">
        <v>992</v>
      </c>
      <c r="D4811" s="30" t="s">
        <v>292</v>
      </c>
      <c r="E4811" s="34" t="s">
        <v>293</v>
      </c>
      <c r="F4811" s="30">
        <v>87843.7</v>
      </c>
      <c r="G4811" s="33">
        <f t="shared" si="75"/>
        <v>901506246.76999569</v>
      </c>
    </row>
    <row r="4812" spans="1:7" ht="72">
      <c r="A4812" s="34">
        <v>76</v>
      </c>
      <c r="B4812" s="34" t="s">
        <v>943</v>
      </c>
      <c r="C4812" s="34" t="s">
        <v>993</v>
      </c>
      <c r="D4812" s="30" t="s">
        <v>292</v>
      </c>
      <c r="E4812" s="31" t="s">
        <v>293</v>
      </c>
      <c r="F4812" s="32">
        <v>101935.98</v>
      </c>
      <c r="G4812" s="33">
        <f t="shared" si="75"/>
        <v>901506246.76999569</v>
      </c>
    </row>
    <row r="4813" spans="1:7" ht="72">
      <c r="A4813" s="34">
        <v>76</v>
      </c>
      <c r="B4813" s="34" t="s">
        <v>943</v>
      </c>
      <c r="C4813" s="34" t="s">
        <v>993</v>
      </c>
      <c r="D4813" s="30" t="s">
        <v>292</v>
      </c>
      <c r="E4813" s="31" t="s">
        <v>293</v>
      </c>
      <c r="F4813" s="32">
        <v>57802.04</v>
      </c>
      <c r="G4813" s="33">
        <f t="shared" si="75"/>
        <v>901506246.76999569</v>
      </c>
    </row>
    <row r="4814" spans="1:7" ht="86.4">
      <c r="A4814" s="34">
        <v>75</v>
      </c>
      <c r="B4814" s="34" t="s">
        <v>943</v>
      </c>
      <c r="C4814" s="34" t="s">
        <v>965</v>
      </c>
      <c r="D4814" s="30" t="s">
        <v>292</v>
      </c>
      <c r="E4814" s="31" t="s">
        <v>293</v>
      </c>
      <c r="F4814" s="32">
        <v>14341.94</v>
      </c>
      <c r="G4814" s="33">
        <f t="shared" si="75"/>
        <v>901506246.76999569</v>
      </c>
    </row>
    <row r="4815" spans="1:7" ht="86.4">
      <c r="A4815" s="34">
        <v>75</v>
      </c>
      <c r="B4815" s="34" t="s">
        <v>943</v>
      </c>
      <c r="C4815" s="34" t="s">
        <v>965</v>
      </c>
      <c r="D4815" s="30" t="s">
        <v>292</v>
      </c>
      <c r="E4815" s="31" t="s">
        <v>293</v>
      </c>
      <c r="F4815" s="30">
        <v>19202.490000000002</v>
      </c>
      <c r="G4815" s="33">
        <f t="shared" si="75"/>
        <v>901506246.76999569</v>
      </c>
    </row>
    <row r="4816" spans="1:7" ht="57.6">
      <c r="A4816" s="34">
        <v>38</v>
      </c>
      <c r="B4816" s="34" t="s">
        <v>943</v>
      </c>
      <c r="C4816" s="34" t="s">
        <v>40</v>
      </c>
      <c r="D4816" s="30" t="s">
        <v>292</v>
      </c>
      <c r="E4816" s="31" t="s">
        <v>293</v>
      </c>
      <c r="F4816" s="32">
        <v>20321.88</v>
      </c>
      <c r="G4816" s="33">
        <f t="shared" si="75"/>
        <v>901506246.76999569</v>
      </c>
    </row>
    <row r="4817" spans="1:7" ht="57.6">
      <c r="A4817" s="34">
        <v>35</v>
      </c>
      <c r="B4817" s="34" t="s">
        <v>943</v>
      </c>
      <c r="C4817" s="34" t="s">
        <v>997</v>
      </c>
      <c r="D4817" s="30" t="s">
        <v>292</v>
      </c>
      <c r="E4817" s="34" t="s">
        <v>293</v>
      </c>
      <c r="F4817" s="30">
        <v>9122</v>
      </c>
      <c r="G4817" s="33">
        <f t="shared" si="75"/>
        <v>901506246.76999569</v>
      </c>
    </row>
    <row r="4818" spans="1:7" ht="72">
      <c r="A4818" s="34">
        <v>42</v>
      </c>
      <c r="B4818" s="34" t="s">
        <v>943</v>
      </c>
      <c r="C4818" s="34" t="s">
        <v>968</v>
      </c>
      <c r="D4818" s="30" t="s">
        <v>292</v>
      </c>
      <c r="E4818" s="31" t="s">
        <v>293</v>
      </c>
      <c r="F4818" s="32">
        <v>25843.16</v>
      </c>
      <c r="G4818" s="33">
        <f t="shared" si="75"/>
        <v>901506246.76999569</v>
      </c>
    </row>
    <row r="4819" spans="1:7" ht="72">
      <c r="A4819" s="34">
        <v>29</v>
      </c>
      <c r="B4819" s="34" t="s">
        <v>943</v>
      </c>
      <c r="C4819" s="34" t="s">
        <v>967</v>
      </c>
      <c r="D4819" s="30" t="s">
        <v>292</v>
      </c>
      <c r="E4819" s="34" t="s">
        <v>293</v>
      </c>
      <c r="F4819" s="30">
        <v>25451.48</v>
      </c>
      <c r="G4819" s="33">
        <f t="shared" si="75"/>
        <v>901506246.76999569</v>
      </c>
    </row>
    <row r="4820" spans="1:7" ht="57.6">
      <c r="A4820" s="34">
        <v>26</v>
      </c>
      <c r="B4820" s="34" t="s">
        <v>943</v>
      </c>
      <c r="C4820" s="34" t="s">
        <v>961</v>
      </c>
      <c r="D4820" s="30" t="s">
        <v>292</v>
      </c>
      <c r="E4820" s="34" t="s">
        <v>293</v>
      </c>
      <c r="F4820" s="30">
        <v>153691.25</v>
      </c>
      <c r="G4820" s="33">
        <f t="shared" si="75"/>
        <v>901506246.76999569</v>
      </c>
    </row>
    <row r="4821" spans="1:7" ht="57.6">
      <c r="A4821" s="34">
        <v>28</v>
      </c>
      <c r="B4821" s="34" t="s">
        <v>943</v>
      </c>
      <c r="C4821" s="34" t="s">
        <v>964</v>
      </c>
      <c r="D4821" s="30" t="s">
        <v>292</v>
      </c>
      <c r="E4821" s="31" t="s">
        <v>293</v>
      </c>
      <c r="F4821" s="32">
        <v>31240.73</v>
      </c>
      <c r="G4821" s="33">
        <f t="shared" si="75"/>
        <v>901506246.76999569</v>
      </c>
    </row>
    <row r="4822" spans="1:7" ht="57.6">
      <c r="A4822" s="34">
        <v>27</v>
      </c>
      <c r="B4822" s="34" t="s">
        <v>943</v>
      </c>
      <c r="C4822" s="34" t="s">
        <v>962</v>
      </c>
      <c r="D4822" s="30" t="s">
        <v>292</v>
      </c>
      <c r="E4822" s="31" t="s">
        <v>293</v>
      </c>
      <c r="F4822" s="30">
        <v>122208.56</v>
      </c>
      <c r="G4822" s="33">
        <f t="shared" si="75"/>
        <v>901506246.76999569</v>
      </c>
    </row>
    <row r="4823" spans="1:7" ht="86.4">
      <c r="A4823" s="34">
        <v>75</v>
      </c>
      <c r="B4823" s="34" t="s">
        <v>943</v>
      </c>
      <c r="C4823" s="34" t="s">
        <v>965</v>
      </c>
      <c r="D4823" s="30" t="s">
        <v>292</v>
      </c>
      <c r="E4823" s="31" t="s">
        <v>293</v>
      </c>
      <c r="F4823" s="32">
        <v>19260.48</v>
      </c>
      <c r="G4823" s="33">
        <f t="shared" si="75"/>
        <v>901506246.76999569</v>
      </c>
    </row>
    <row r="4824" spans="1:7" ht="72">
      <c r="A4824" s="34">
        <v>76</v>
      </c>
      <c r="B4824" s="34" t="s">
        <v>943</v>
      </c>
      <c r="C4824" s="34" t="s">
        <v>993</v>
      </c>
      <c r="D4824" s="30" t="s">
        <v>292</v>
      </c>
      <c r="E4824" s="31" t="s">
        <v>293</v>
      </c>
      <c r="F4824" s="32">
        <v>73544.05</v>
      </c>
      <c r="G4824" s="33">
        <f t="shared" si="75"/>
        <v>901506246.76999569</v>
      </c>
    </row>
    <row r="4825" spans="1:7" ht="43.2">
      <c r="A4825" s="34">
        <v>32</v>
      </c>
      <c r="B4825" s="34" t="s">
        <v>946</v>
      </c>
      <c r="C4825" s="34" t="s">
        <v>991</v>
      </c>
      <c r="D4825" s="30" t="s">
        <v>292</v>
      </c>
      <c r="E4825" s="34" t="s">
        <v>302</v>
      </c>
      <c r="F4825" s="32">
        <v>4859</v>
      </c>
      <c r="G4825" s="33">
        <f t="shared" si="75"/>
        <v>901506246.76999569</v>
      </c>
    </row>
    <row r="4826" spans="1:7" ht="86.4">
      <c r="A4826" s="34">
        <v>75</v>
      </c>
      <c r="B4826" s="34" t="s">
        <v>946</v>
      </c>
      <c r="C4826" s="34" t="s">
        <v>965</v>
      </c>
      <c r="D4826" s="30" t="s">
        <v>292</v>
      </c>
      <c r="E4826" s="34" t="s">
        <v>302</v>
      </c>
      <c r="F4826" s="30">
        <v>12147.5</v>
      </c>
      <c r="G4826" s="33">
        <f t="shared" si="75"/>
        <v>901506246.76999569</v>
      </c>
    </row>
    <row r="4827" spans="1:7" ht="86.4">
      <c r="A4827" s="34">
        <v>75</v>
      </c>
      <c r="B4827" s="34" t="s">
        <v>946</v>
      </c>
      <c r="C4827" s="34" t="s">
        <v>965</v>
      </c>
      <c r="D4827" s="30" t="s">
        <v>292</v>
      </c>
      <c r="E4827" s="34" t="s">
        <v>302</v>
      </c>
      <c r="F4827" s="30">
        <v>2486</v>
      </c>
      <c r="G4827" s="33">
        <f t="shared" si="75"/>
        <v>901506246.76999569</v>
      </c>
    </row>
    <row r="4828" spans="1:7" ht="43.2">
      <c r="A4828" s="34">
        <v>56</v>
      </c>
      <c r="B4828" s="34" t="s">
        <v>946</v>
      </c>
      <c r="C4828" s="34" t="s">
        <v>988</v>
      </c>
      <c r="D4828" s="30" t="s">
        <v>292</v>
      </c>
      <c r="E4828" s="34" t="s">
        <v>302</v>
      </c>
      <c r="F4828" s="30">
        <v>69551.5</v>
      </c>
      <c r="G4828" s="33">
        <f t="shared" si="75"/>
        <v>901506246.76999569</v>
      </c>
    </row>
    <row r="4829" spans="1:7" ht="57.6">
      <c r="A4829" s="34">
        <v>40</v>
      </c>
      <c r="B4829" s="34" t="s">
        <v>946</v>
      </c>
      <c r="C4829" s="34" t="s">
        <v>989</v>
      </c>
      <c r="D4829" s="30" t="s">
        <v>292</v>
      </c>
      <c r="E4829" s="34" t="s">
        <v>302</v>
      </c>
      <c r="F4829" s="30">
        <v>36470.75</v>
      </c>
      <c r="G4829" s="33">
        <f t="shared" si="75"/>
        <v>901506246.76999569</v>
      </c>
    </row>
    <row r="4830" spans="1:7" ht="28.8">
      <c r="A4830" s="34">
        <v>26</v>
      </c>
      <c r="B4830" s="34" t="s">
        <v>946</v>
      </c>
      <c r="C4830" s="34" t="s">
        <v>961</v>
      </c>
      <c r="D4830" s="30" t="s">
        <v>292</v>
      </c>
      <c r="E4830" s="34" t="s">
        <v>302</v>
      </c>
      <c r="F4830" s="30">
        <v>1243</v>
      </c>
      <c r="G4830" s="33">
        <f t="shared" si="75"/>
        <v>901506246.76999569</v>
      </c>
    </row>
    <row r="4831" spans="1:7" ht="43.2">
      <c r="A4831" s="34">
        <v>35</v>
      </c>
      <c r="B4831" s="34" t="s">
        <v>946</v>
      </c>
      <c r="C4831" s="34" t="s">
        <v>997</v>
      </c>
      <c r="D4831" s="30" t="s">
        <v>292</v>
      </c>
      <c r="E4831" s="34" t="s">
        <v>302</v>
      </c>
      <c r="F4831" s="30">
        <v>34158.21</v>
      </c>
      <c r="G4831" s="33">
        <f t="shared" si="75"/>
        <v>901506246.76999569</v>
      </c>
    </row>
    <row r="4832" spans="1:7" ht="72">
      <c r="A4832" s="34">
        <v>39</v>
      </c>
      <c r="B4832" s="34" t="s">
        <v>946</v>
      </c>
      <c r="C4832" s="34" t="s">
        <v>996</v>
      </c>
      <c r="D4832" s="30" t="s">
        <v>292</v>
      </c>
      <c r="E4832" s="34" t="s">
        <v>302</v>
      </c>
      <c r="F4832" s="30">
        <v>960.5</v>
      </c>
      <c r="G4832" s="33">
        <f t="shared" si="75"/>
        <v>901506246.76999569</v>
      </c>
    </row>
    <row r="4833" spans="1:7" ht="57.6">
      <c r="A4833" s="34">
        <v>40</v>
      </c>
      <c r="B4833" s="34" t="s">
        <v>946</v>
      </c>
      <c r="C4833" s="34" t="s">
        <v>989</v>
      </c>
      <c r="D4833" s="30" t="s">
        <v>292</v>
      </c>
      <c r="E4833" s="34" t="s">
        <v>302</v>
      </c>
      <c r="F4833" s="30">
        <v>5593.5</v>
      </c>
      <c r="G4833" s="33">
        <f t="shared" si="75"/>
        <v>901506246.76999569</v>
      </c>
    </row>
    <row r="4834" spans="1:7" ht="28.8">
      <c r="A4834" s="34">
        <v>28</v>
      </c>
      <c r="B4834" s="34" t="s">
        <v>1353</v>
      </c>
      <c r="C4834" s="34" t="s">
        <v>964</v>
      </c>
      <c r="D4834" s="30" t="s">
        <v>292</v>
      </c>
      <c r="E4834" s="34" t="s">
        <v>293</v>
      </c>
      <c r="F4834" s="30">
        <v>1902.38</v>
      </c>
      <c r="G4834" s="33">
        <f t="shared" si="75"/>
        <v>901506246.76999569</v>
      </c>
    </row>
    <row r="4835" spans="1:7" ht="43.2">
      <c r="A4835" s="34">
        <v>56</v>
      </c>
      <c r="B4835" s="34" t="s">
        <v>947</v>
      </c>
      <c r="C4835" s="34" t="s">
        <v>988</v>
      </c>
      <c r="D4835" s="30" t="s">
        <v>292</v>
      </c>
      <c r="E4835" s="34" t="s">
        <v>302</v>
      </c>
      <c r="F4835" s="30">
        <v>8475</v>
      </c>
      <c r="G4835" s="33">
        <f t="shared" si="75"/>
        <v>901506246.76999569</v>
      </c>
    </row>
    <row r="4836" spans="1:7" ht="72">
      <c r="A4836" s="34">
        <v>29</v>
      </c>
      <c r="B4836" s="34" t="s">
        <v>1354</v>
      </c>
      <c r="C4836" s="34" t="s">
        <v>967</v>
      </c>
      <c r="D4836" s="30" t="s">
        <v>292</v>
      </c>
      <c r="E4836" s="34" t="s">
        <v>293</v>
      </c>
      <c r="F4836" s="30">
        <v>0</v>
      </c>
      <c r="G4836" s="33">
        <f t="shared" si="75"/>
        <v>901506246.76999569</v>
      </c>
    </row>
    <row r="4837" spans="1:7" ht="72">
      <c r="A4837" s="34">
        <v>29</v>
      </c>
      <c r="B4837" s="34" t="s">
        <v>948</v>
      </c>
      <c r="C4837" s="34" t="s">
        <v>967</v>
      </c>
      <c r="D4837" s="30" t="s">
        <v>292</v>
      </c>
      <c r="E4837" s="34" t="s">
        <v>413</v>
      </c>
      <c r="F4837" s="30">
        <v>3564</v>
      </c>
      <c r="G4837" s="33">
        <f t="shared" si="75"/>
        <v>901506246.76999569</v>
      </c>
    </row>
    <row r="4838" spans="1:7" ht="72">
      <c r="A4838" s="34">
        <v>27</v>
      </c>
      <c r="B4838" s="34" t="s">
        <v>948</v>
      </c>
      <c r="C4838" s="34" t="s">
        <v>962</v>
      </c>
      <c r="D4838" s="30" t="s">
        <v>292</v>
      </c>
      <c r="E4838" s="34" t="s">
        <v>413</v>
      </c>
      <c r="F4838" s="30">
        <v>3564</v>
      </c>
      <c r="G4838" s="33">
        <f t="shared" si="75"/>
        <v>901506246.76999569</v>
      </c>
    </row>
    <row r="4839" spans="1:7" ht="72">
      <c r="A4839" s="34">
        <v>26</v>
      </c>
      <c r="B4839" s="34" t="s">
        <v>948</v>
      </c>
      <c r="C4839" s="34" t="s">
        <v>961</v>
      </c>
      <c r="D4839" s="30" t="s">
        <v>292</v>
      </c>
      <c r="E4839" s="34" t="s">
        <v>413</v>
      </c>
      <c r="F4839" s="30">
        <v>3564</v>
      </c>
      <c r="G4839" s="33">
        <f t="shared" si="75"/>
        <v>901506246.76999569</v>
      </c>
    </row>
    <row r="4840" spans="1:7" ht="72">
      <c r="A4840" s="34">
        <v>38</v>
      </c>
      <c r="B4840" s="34" t="s">
        <v>948</v>
      </c>
      <c r="C4840" s="34" t="s">
        <v>40</v>
      </c>
      <c r="D4840" s="30" t="s">
        <v>292</v>
      </c>
      <c r="E4840" s="34" t="s">
        <v>413</v>
      </c>
      <c r="F4840" s="32">
        <v>2527.63</v>
      </c>
      <c r="G4840" s="33">
        <f t="shared" si="75"/>
        <v>901506246.76999569</v>
      </c>
    </row>
    <row r="4841" spans="1:7" ht="28.8">
      <c r="A4841" s="34">
        <v>45</v>
      </c>
      <c r="B4841" s="34" t="s">
        <v>1355</v>
      </c>
      <c r="C4841" s="34" t="s">
        <v>95</v>
      </c>
      <c r="D4841" s="30" t="s">
        <v>292</v>
      </c>
      <c r="E4841" s="34" t="s">
        <v>299</v>
      </c>
      <c r="F4841" s="30">
        <v>68970</v>
      </c>
      <c r="G4841" s="33">
        <f t="shared" si="75"/>
        <v>901506246.76999569</v>
      </c>
    </row>
    <row r="4842" spans="1:7" ht="28.8">
      <c r="A4842" s="34">
        <v>45</v>
      </c>
      <c r="B4842" s="34" t="s">
        <v>1355</v>
      </c>
      <c r="C4842" s="34" t="s">
        <v>95</v>
      </c>
      <c r="D4842" s="30" t="s">
        <v>292</v>
      </c>
      <c r="E4842" s="34" t="s">
        <v>299</v>
      </c>
      <c r="F4842" s="32">
        <v>1948.3</v>
      </c>
      <c r="G4842" s="33">
        <f t="shared" si="75"/>
        <v>901506246.76999569</v>
      </c>
    </row>
    <row r="4843" spans="1:7" ht="72">
      <c r="A4843" s="34">
        <v>26</v>
      </c>
      <c r="B4843" s="34" t="s">
        <v>950</v>
      </c>
      <c r="C4843" s="34" t="s">
        <v>961</v>
      </c>
      <c r="D4843" s="30" t="s">
        <v>292</v>
      </c>
      <c r="E4843" s="34" t="s">
        <v>327</v>
      </c>
      <c r="F4843" s="30">
        <v>0.03</v>
      </c>
      <c r="G4843" s="33">
        <f t="shared" si="75"/>
        <v>901506246.76999569</v>
      </c>
    </row>
    <row r="4844" spans="1:7" ht="72">
      <c r="A4844" s="34">
        <v>26</v>
      </c>
      <c r="B4844" s="34" t="s">
        <v>950</v>
      </c>
      <c r="C4844" s="34" t="s">
        <v>961</v>
      </c>
      <c r="D4844" s="30" t="s">
        <v>292</v>
      </c>
      <c r="E4844" s="34" t="s">
        <v>327</v>
      </c>
      <c r="F4844" s="32">
        <v>8496.73</v>
      </c>
      <c r="G4844" s="33">
        <f t="shared" si="75"/>
        <v>901506246.76999569</v>
      </c>
    </row>
    <row r="4845" spans="1:7" ht="72">
      <c r="A4845" s="34">
        <v>26</v>
      </c>
      <c r="B4845" s="34" t="s">
        <v>950</v>
      </c>
      <c r="C4845" s="34" t="s">
        <v>961</v>
      </c>
      <c r="D4845" s="30" t="s">
        <v>292</v>
      </c>
      <c r="E4845" s="34" t="s">
        <v>327</v>
      </c>
      <c r="F4845" s="30">
        <v>740.99</v>
      </c>
      <c r="G4845" s="33">
        <f t="shared" si="75"/>
        <v>901506246.76999569</v>
      </c>
    </row>
    <row r="4846" spans="1:7" ht="72">
      <c r="A4846" s="34">
        <v>26</v>
      </c>
      <c r="B4846" s="34" t="s">
        <v>950</v>
      </c>
      <c r="C4846" s="34" t="s">
        <v>961</v>
      </c>
      <c r="D4846" s="30" t="s">
        <v>292</v>
      </c>
      <c r="E4846" s="34" t="s">
        <v>327</v>
      </c>
      <c r="F4846" s="30">
        <v>16238.57</v>
      </c>
      <c r="G4846" s="33">
        <f t="shared" si="75"/>
        <v>901506246.76999569</v>
      </c>
    </row>
    <row r="4847" spans="1:7" ht="72">
      <c r="A4847" s="34">
        <v>26</v>
      </c>
      <c r="B4847" s="34" t="s">
        <v>950</v>
      </c>
      <c r="C4847" s="34" t="s">
        <v>961</v>
      </c>
      <c r="D4847" s="30" t="s">
        <v>292</v>
      </c>
      <c r="E4847" s="34" t="s">
        <v>327</v>
      </c>
      <c r="F4847" s="32">
        <v>124893.23</v>
      </c>
      <c r="G4847" s="33">
        <f t="shared" si="75"/>
        <v>901506246.76999569</v>
      </c>
    </row>
    <row r="4848" spans="1:7" ht="72">
      <c r="A4848" s="34">
        <v>26</v>
      </c>
      <c r="B4848" s="34" t="s">
        <v>950</v>
      </c>
      <c r="C4848" s="34" t="s">
        <v>961</v>
      </c>
      <c r="D4848" s="30" t="s">
        <v>292</v>
      </c>
      <c r="E4848" s="34" t="s">
        <v>327</v>
      </c>
      <c r="F4848" s="30">
        <v>83541.399999999994</v>
      </c>
      <c r="G4848" s="33">
        <f t="shared" si="75"/>
        <v>901506246.76999569</v>
      </c>
    </row>
    <row r="4849" spans="1:7" ht="43.2">
      <c r="A4849" s="34">
        <v>45</v>
      </c>
      <c r="B4849" s="34" t="s">
        <v>951</v>
      </c>
      <c r="C4849" s="34" t="s">
        <v>95</v>
      </c>
      <c r="D4849" s="30" t="s">
        <v>292</v>
      </c>
      <c r="E4849" s="34" t="s">
        <v>299</v>
      </c>
      <c r="F4849" s="30">
        <v>11417.57</v>
      </c>
      <c r="G4849" s="33">
        <f t="shared" si="75"/>
        <v>901506246.76999569</v>
      </c>
    </row>
    <row r="4850" spans="1:7" ht="57.6">
      <c r="A4850" s="34">
        <v>26</v>
      </c>
      <c r="B4850" s="34" t="s">
        <v>1356</v>
      </c>
      <c r="C4850" s="34" t="s">
        <v>961</v>
      </c>
      <c r="D4850" s="30" t="s">
        <v>292</v>
      </c>
      <c r="E4850" s="34" t="s">
        <v>327</v>
      </c>
      <c r="F4850" s="30">
        <v>2526531.94</v>
      </c>
      <c r="G4850" s="33">
        <f t="shared" si="75"/>
        <v>901506246.76999569</v>
      </c>
    </row>
    <row r="4851" spans="1:7" ht="72">
      <c r="A4851" s="34">
        <v>1000039</v>
      </c>
      <c r="B4851" s="34" t="s">
        <v>1357</v>
      </c>
      <c r="C4851" s="34" t="s">
        <v>293</v>
      </c>
      <c r="D4851" s="30" t="s">
        <v>292</v>
      </c>
      <c r="E4851" s="34" t="s">
        <v>293</v>
      </c>
      <c r="F4851" s="30">
        <v>0.08</v>
      </c>
      <c r="G4851" s="33">
        <f t="shared" si="75"/>
        <v>901506246.76999569</v>
      </c>
    </row>
    <row r="4852" spans="1:7" ht="72">
      <c r="A4852" s="34">
        <v>1000038</v>
      </c>
      <c r="B4852" s="34" t="s">
        <v>1357</v>
      </c>
      <c r="C4852" s="34" t="s">
        <v>1358</v>
      </c>
      <c r="D4852" s="30" t="s">
        <v>292</v>
      </c>
      <c r="E4852" s="34" t="s">
        <v>293</v>
      </c>
      <c r="F4852" s="32">
        <v>0.08</v>
      </c>
      <c r="G4852" s="33">
        <f t="shared" si="75"/>
        <v>901506246.76999569</v>
      </c>
    </row>
    <row r="4853" spans="1:7" ht="28.8">
      <c r="A4853" s="34">
        <v>1000039</v>
      </c>
      <c r="B4853" s="34" t="s">
        <v>1359</v>
      </c>
      <c r="C4853" s="34" t="s">
        <v>293</v>
      </c>
      <c r="D4853" s="30" t="s">
        <v>292</v>
      </c>
      <c r="E4853" s="34" t="s">
        <v>293</v>
      </c>
      <c r="F4853" s="30">
        <v>0.2</v>
      </c>
      <c r="G4853" s="33">
        <f t="shared" si="75"/>
        <v>901506246.76999569</v>
      </c>
    </row>
    <row r="4854" spans="1:7" ht="72">
      <c r="A4854" s="34">
        <v>1000039</v>
      </c>
      <c r="B4854" s="34" t="s">
        <v>1360</v>
      </c>
      <c r="C4854" s="34" t="s">
        <v>293</v>
      </c>
      <c r="D4854" s="30" t="s">
        <v>292</v>
      </c>
      <c r="E4854" s="31" t="s">
        <v>293</v>
      </c>
      <c r="F4854" s="32">
        <v>0.28000000000000003</v>
      </c>
      <c r="G4854" s="33">
        <f t="shared" si="75"/>
        <v>901506246.76999569</v>
      </c>
    </row>
    <row r="4855" spans="1:7" ht="72">
      <c r="A4855" s="34">
        <v>1000039</v>
      </c>
      <c r="B4855" s="34" t="s">
        <v>1361</v>
      </c>
      <c r="C4855" s="34" t="s">
        <v>293</v>
      </c>
      <c r="D4855" s="30" t="s">
        <v>292</v>
      </c>
      <c r="E4855" s="31" t="s">
        <v>293</v>
      </c>
      <c r="F4855" s="32">
        <v>4.78</v>
      </c>
      <c r="G4855" s="33">
        <f t="shared" si="75"/>
        <v>901506246.76999569</v>
      </c>
    </row>
    <row r="4856" spans="1:7" ht="57.6">
      <c r="A4856" s="34">
        <v>1000039</v>
      </c>
      <c r="B4856" s="34" t="s">
        <v>1362</v>
      </c>
      <c r="C4856" s="34" t="s">
        <v>293</v>
      </c>
      <c r="D4856" s="30" t="s">
        <v>292</v>
      </c>
      <c r="E4856" s="34" t="s">
        <v>293</v>
      </c>
      <c r="F4856" s="32">
        <v>0.01</v>
      </c>
      <c r="G4856" s="33">
        <f t="shared" si="75"/>
        <v>901506246.76999569</v>
      </c>
    </row>
    <row r="4857" spans="1:7" ht="28.8">
      <c r="A4857" s="34">
        <v>1000039</v>
      </c>
      <c r="B4857" s="34" t="s">
        <v>1363</v>
      </c>
      <c r="C4857" s="34" t="s">
        <v>293</v>
      </c>
      <c r="D4857" s="30" t="s">
        <v>292</v>
      </c>
      <c r="E4857" s="34" t="s">
        <v>293</v>
      </c>
      <c r="F4857" s="32">
        <v>20.25</v>
      </c>
      <c r="G4857" s="33">
        <f t="shared" si="75"/>
        <v>901506246.76999569</v>
      </c>
    </row>
    <row r="4858" spans="1:7" ht="28.8">
      <c r="A4858" s="34">
        <v>1000039</v>
      </c>
      <c r="B4858" s="34" t="s">
        <v>1363</v>
      </c>
      <c r="C4858" s="34" t="s">
        <v>293</v>
      </c>
      <c r="D4858" s="30" t="s">
        <v>292</v>
      </c>
      <c r="E4858" s="34" t="s">
        <v>447</v>
      </c>
      <c r="F4858" s="30">
        <v>122.39</v>
      </c>
      <c r="G4858" s="33">
        <f t="shared" si="75"/>
        <v>901506246.76999569</v>
      </c>
    </row>
    <row r="4859" spans="1:7" ht="43.2">
      <c r="A4859" s="34">
        <v>1000039</v>
      </c>
      <c r="B4859" s="34" t="s">
        <v>1364</v>
      </c>
      <c r="C4859" s="34" t="s">
        <v>293</v>
      </c>
      <c r="D4859" s="30" t="s">
        <v>292</v>
      </c>
      <c r="E4859" s="34" t="s">
        <v>293</v>
      </c>
      <c r="F4859" s="30">
        <v>2279.7800000000002</v>
      </c>
      <c r="G4859" s="33">
        <f t="shared" si="75"/>
        <v>901506246.76999569</v>
      </c>
    </row>
    <row r="4860" spans="1:7" ht="43.2">
      <c r="A4860" s="34">
        <v>1000039</v>
      </c>
      <c r="B4860" s="34" t="s">
        <v>1365</v>
      </c>
      <c r="C4860" s="34" t="s">
        <v>293</v>
      </c>
      <c r="D4860" s="30" t="s">
        <v>292</v>
      </c>
      <c r="E4860" s="34" t="s">
        <v>293</v>
      </c>
      <c r="F4860" s="30">
        <v>143.27000000000001</v>
      </c>
      <c r="G4860" s="33">
        <f t="shared" si="75"/>
        <v>901506246.76999569</v>
      </c>
    </row>
    <row r="4861" spans="1:7" ht="57.6">
      <c r="A4861" s="34">
        <v>1000039</v>
      </c>
      <c r="B4861" s="34" t="s">
        <v>1366</v>
      </c>
      <c r="C4861" s="34" t="s">
        <v>293</v>
      </c>
      <c r="D4861" s="30" t="s">
        <v>292</v>
      </c>
      <c r="E4861" s="34" t="s">
        <v>293</v>
      </c>
      <c r="F4861" s="30">
        <v>0.01</v>
      </c>
      <c r="G4861" s="33">
        <f t="shared" si="75"/>
        <v>901506246.76999569</v>
      </c>
    </row>
    <row r="4862" spans="1:7" ht="43.2">
      <c r="A4862" s="34">
        <v>1000039</v>
      </c>
      <c r="B4862" s="34" t="s">
        <v>1367</v>
      </c>
      <c r="C4862" s="34" t="s">
        <v>293</v>
      </c>
      <c r="D4862" s="30" t="s">
        <v>292</v>
      </c>
      <c r="E4862" s="34" t="s">
        <v>293</v>
      </c>
      <c r="F4862" s="30">
        <v>12201.4</v>
      </c>
      <c r="G4862" s="33">
        <f t="shared" si="75"/>
        <v>901506246.76999569</v>
      </c>
    </row>
    <row r="4863" spans="1:7" ht="28.8">
      <c r="A4863" s="34">
        <v>1000039</v>
      </c>
      <c r="B4863" s="34" t="s">
        <v>1368</v>
      </c>
      <c r="C4863" s="34" t="s">
        <v>293</v>
      </c>
      <c r="D4863" s="30" t="s">
        <v>292</v>
      </c>
      <c r="E4863" s="34" t="s">
        <v>302</v>
      </c>
      <c r="F4863" s="32">
        <v>108009.92</v>
      </c>
      <c r="G4863" s="33">
        <f t="shared" si="75"/>
        <v>901506246.76999569</v>
      </c>
    </row>
    <row r="4864" spans="1:7" ht="28.8">
      <c r="A4864" s="34">
        <v>1000039</v>
      </c>
      <c r="B4864" s="34" t="s">
        <v>1368</v>
      </c>
      <c r="C4864" s="34" t="s">
        <v>293</v>
      </c>
      <c r="D4864" s="30" t="s">
        <v>292</v>
      </c>
      <c r="E4864" s="34" t="s">
        <v>302</v>
      </c>
      <c r="F4864" s="30">
        <v>7376.64</v>
      </c>
      <c r="G4864" s="33">
        <f t="shared" si="75"/>
        <v>901506246.76999569</v>
      </c>
    </row>
    <row r="4865" spans="1:7" ht="57.6">
      <c r="A4865" s="34">
        <v>1000039</v>
      </c>
      <c r="B4865" s="34" t="s">
        <v>1369</v>
      </c>
      <c r="C4865" s="34" t="s">
        <v>293</v>
      </c>
      <c r="D4865" s="30" t="s">
        <v>292</v>
      </c>
      <c r="E4865" s="34" t="s">
        <v>293</v>
      </c>
      <c r="F4865" s="30">
        <v>0.03</v>
      </c>
      <c r="G4865" s="33">
        <f t="shared" si="75"/>
        <v>901506246.76999569</v>
      </c>
    </row>
    <row r="4866" spans="1:7" ht="57.6">
      <c r="A4866" s="34">
        <v>1000039</v>
      </c>
      <c r="B4866" s="34" t="s">
        <v>1370</v>
      </c>
      <c r="C4866" s="34" t="s">
        <v>293</v>
      </c>
      <c r="D4866" s="30" t="s">
        <v>292</v>
      </c>
      <c r="E4866" s="34" t="s">
        <v>293</v>
      </c>
      <c r="F4866" s="30">
        <v>0</v>
      </c>
      <c r="G4866" s="33">
        <f t="shared" si="75"/>
        <v>901506246.76999569</v>
      </c>
    </row>
    <row r="4867" spans="1:7" ht="28.8">
      <c r="A4867" s="34">
        <v>1000039</v>
      </c>
      <c r="B4867" s="34" t="s">
        <v>1371</v>
      </c>
      <c r="C4867" s="34" t="s">
        <v>293</v>
      </c>
      <c r="D4867" s="30" t="s">
        <v>292</v>
      </c>
      <c r="E4867" s="34" t="s">
        <v>293</v>
      </c>
      <c r="F4867" s="30">
        <v>0.5</v>
      </c>
      <c r="G4867" s="33">
        <f t="shared" ref="G4867:G4930" si="76">SUM($F$2:$F$100000)</f>
        <v>901506246.76999569</v>
      </c>
    </row>
    <row r="4868" spans="1:7" ht="100.8">
      <c r="A4868" s="34">
        <v>1000039</v>
      </c>
      <c r="B4868" s="34" t="s">
        <v>1372</v>
      </c>
      <c r="C4868" s="34" t="s">
        <v>293</v>
      </c>
      <c r="D4868" s="30" t="s">
        <v>292</v>
      </c>
      <c r="E4868" s="34" t="s">
        <v>293</v>
      </c>
      <c r="F4868" s="30">
        <v>8.74</v>
      </c>
      <c r="G4868" s="33">
        <f t="shared" si="76"/>
        <v>901506246.76999569</v>
      </c>
    </row>
    <row r="4869" spans="1:7" ht="43.2">
      <c r="A4869" s="34">
        <v>1000039</v>
      </c>
      <c r="B4869" s="34" t="s">
        <v>1373</v>
      </c>
      <c r="C4869" s="34" t="s">
        <v>293</v>
      </c>
      <c r="D4869" s="30" t="s">
        <v>292</v>
      </c>
      <c r="E4869" s="34" t="s">
        <v>293</v>
      </c>
      <c r="F4869" s="30">
        <v>0.7</v>
      </c>
      <c r="G4869" s="33">
        <f t="shared" si="76"/>
        <v>901506246.76999569</v>
      </c>
    </row>
    <row r="4870" spans="1:7" ht="28.8">
      <c r="A4870" s="34">
        <v>1000039</v>
      </c>
      <c r="B4870" s="34" t="s">
        <v>969</v>
      </c>
      <c r="C4870" s="34" t="s">
        <v>293</v>
      </c>
      <c r="D4870" s="30" t="s">
        <v>292</v>
      </c>
      <c r="E4870" s="34" t="s">
        <v>293</v>
      </c>
      <c r="F4870" s="30">
        <v>0</v>
      </c>
      <c r="G4870" s="33">
        <f t="shared" si="76"/>
        <v>901506246.76999569</v>
      </c>
    </row>
    <row r="4871" spans="1:7" ht="43.2">
      <c r="A4871" s="34">
        <v>1000039</v>
      </c>
      <c r="B4871" s="34" t="s">
        <v>1374</v>
      </c>
      <c r="C4871" s="34" t="s">
        <v>293</v>
      </c>
      <c r="D4871" s="30" t="s">
        <v>292</v>
      </c>
      <c r="E4871" s="34" t="s">
        <v>293</v>
      </c>
      <c r="F4871" s="32">
        <v>205.21</v>
      </c>
      <c r="G4871" s="33">
        <f t="shared" si="76"/>
        <v>901506246.76999569</v>
      </c>
    </row>
    <row r="4872" spans="1:7" ht="43.2">
      <c r="A4872" s="34">
        <v>1000039</v>
      </c>
      <c r="B4872" s="34" t="s">
        <v>1375</v>
      </c>
      <c r="C4872" s="34" t="s">
        <v>293</v>
      </c>
      <c r="D4872" s="30" t="s">
        <v>292</v>
      </c>
      <c r="E4872" s="31" t="s">
        <v>293</v>
      </c>
      <c r="F4872" s="30">
        <v>1280</v>
      </c>
      <c r="G4872" s="33">
        <f t="shared" si="76"/>
        <v>901506246.76999569</v>
      </c>
    </row>
    <row r="4873" spans="1:7" ht="43.2">
      <c r="A4873" s="34">
        <v>1000039</v>
      </c>
      <c r="B4873" s="34" t="s">
        <v>1375</v>
      </c>
      <c r="C4873" s="34" t="s">
        <v>293</v>
      </c>
      <c r="D4873" s="30" t="s">
        <v>292</v>
      </c>
      <c r="E4873" s="31" t="s">
        <v>293</v>
      </c>
      <c r="F4873" s="32">
        <v>5600.4</v>
      </c>
      <c r="G4873" s="33">
        <f t="shared" si="76"/>
        <v>901506246.76999569</v>
      </c>
    </row>
    <row r="4874" spans="1:7" ht="43.2">
      <c r="A4874" s="34">
        <v>1000038</v>
      </c>
      <c r="B4874" s="34" t="s">
        <v>1375</v>
      </c>
      <c r="C4874" s="34" t="s">
        <v>1358</v>
      </c>
      <c r="D4874" s="30" t="s">
        <v>292</v>
      </c>
      <c r="E4874" s="31" t="s">
        <v>293</v>
      </c>
      <c r="F4874" s="32">
        <v>-6880.4</v>
      </c>
      <c r="G4874" s="33">
        <f t="shared" si="76"/>
        <v>901506246.76999569</v>
      </c>
    </row>
    <row r="4875" spans="1:7" ht="86.4">
      <c r="A4875" s="34">
        <v>1000039</v>
      </c>
      <c r="B4875" s="34" t="s">
        <v>350</v>
      </c>
      <c r="C4875" s="34" t="s">
        <v>293</v>
      </c>
      <c r="D4875" s="30" t="s">
        <v>292</v>
      </c>
      <c r="E4875" s="31" t="s">
        <v>293</v>
      </c>
      <c r="F4875" s="32">
        <v>9147.39</v>
      </c>
      <c r="G4875" s="33">
        <f t="shared" si="76"/>
        <v>901506246.76999569</v>
      </c>
    </row>
    <row r="4876" spans="1:7" ht="43.2">
      <c r="A4876" s="34">
        <v>1000039</v>
      </c>
      <c r="B4876" s="34" t="s">
        <v>1376</v>
      </c>
      <c r="C4876" s="34" t="s">
        <v>293</v>
      </c>
      <c r="D4876" s="30" t="s">
        <v>292</v>
      </c>
      <c r="E4876" s="31" t="s">
        <v>293</v>
      </c>
      <c r="F4876" s="32">
        <v>1931.64</v>
      </c>
      <c r="G4876" s="33">
        <f t="shared" si="76"/>
        <v>901506246.76999569</v>
      </c>
    </row>
    <row r="4877" spans="1:7" ht="43.2">
      <c r="A4877" s="34">
        <v>1000039</v>
      </c>
      <c r="B4877" s="34" t="s">
        <v>1377</v>
      </c>
      <c r="C4877" s="34" t="s">
        <v>293</v>
      </c>
      <c r="D4877" s="30" t="s">
        <v>292</v>
      </c>
      <c r="E4877" s="31" t="s">
        <v>302</v>
      </c>
      <c r="F4877" s="32">
        <v>13576.92</v>
      </c>
      <c r="G4877" s="33">
        <f t="shared" si="76"/>
        <v>901506246.76999569</v>
      </c>
    </row>
    <row r="4878" spans="1:7" ht="57.6">
      <c r="A4878" s="34">
        <v>1000039</v>
      </c>
      <c r="B4878" s="34" t="s">
        <v>1378</v>
      </c>
      <c r="C4878" s="34" t="s">
        <v>293</v>
      </c>
      <c r="D4878" s="30" t="s">
        <v>292</v>
      </c>
      <c r="E4878" s="31" t="s">
        <v>293</v>
      </c>
      <c r="F4878" s="32">
        <v>2999.98</v>
      </c>
      <c r="G4878" s="33">
        <f t="shared" si="76"/>
        <v>901506246.76999569</v>
      </c>
    </row>
    <row r="4879" spans="1:7" ht="57.6">
      <c r="A4879" s="34">
        <v>1000038</v>
      </c>
      <c r="B4879" s="34" t="s">
        <v>1378</v>
      </c>
      <c r="C4879" s="34" t="s">
        <v>1358</v>
      </c>
      <c r="D4879" s="30" t="s">
        <v>292</v>
      </c>
      <c r="E4879" s="31" t="s">
        <v>293</v>
      </c>
      <c r="F4879" s="32">
        <v>-2999.98</v>
      </c>
      <c r="G4879" s="33">
        <f t="shared" si="76"/>
        <v>901506246.76999569</v>
      </c>
    </row>
    <row r="4880" spans="1:7" ht="28.8">
      <c r="A4880" s="34">
        <v>1000039</v>
      </c>
      <c r="B4880" s="34" t="s">
        <v>1379</v>
      </c>
      <c r="C4880" s="34" t="s">
        <v>293</v>
      </c>
      <c r="D4880" s="30" t="s">
        <v>292</v>
      </c>
      <c r="E4880" s="31" t="s">
        <v>293</v>
      </c>
      <c r="F4880" s="32">
        <v>0.43</v>
      </c>
      <c r="G4880" s="33">
        <f t="shared" si="76"/>
        <v>901506246.76999569</v>
      </c>
    </row>
    <row r="4881" spans="1:7" ht="28.8">
      <c r="A4881" s="34">
        <v>1000039</v>
      </c>
      <c r="B4881" s="34" t="s">
        <v>1380</v>
      </c>
      <c r="C4881" s="34" t="s">
        <v>293</v>
      </c>
      <c r="D4881" s="30" t="s">
        <v>292</v>
      </c>
      <c r="E4881" s="31" t="s">
        <v>293</v>
      </c>
      <c r="F4881" s="32">
        <v>28388.78</v>
      </c>
      <c r="G4881" s="33">
        <f t="shared" si="76"/>
        <v>901506246.76999569</v>
      </c>
    </row>
    <row r="4882" spans="1:7" ht="28.8">
      <c r="A4882" s="34">
        <v>1000038</v>
      </c>
      <c r="B4882" s="34" t="s">
        <v>1380</v>
      </c>
      <c r="C4882" s="34" t="s">
        <v>1358</v>
      </c>
      <c r="D4882" s="30" t="s">
        <v>292</v>
      </c>
      <c r="E4882" s="31" t="s">
        <v>293</v>
      </c>
      <c r="F4882" s="32">
        <v>-28388.78</v>
      </c>
      <c r="G4882" s="33">
        <f t="shared" si="76"/>
        <v>901506246.76999569</v>
      </c>
    </row>
    <row r="4883" spans="1:7" ht="43.2">
      <c r="A4883" s="34">
        <v>1000039</v>
      </c>
      <c r="B4883" s="34" t="s">
        <v>1381</v>
      </c>
      <c r="C4883" s="34" t="s">
        <v>293</v>
      </c>
      <c r="D4883" s="30" t="s">
        <v>292</v>
      </c>
      <c r="E4883" s="31" t="s">
        <v>293</v>
      </c>
      <c r="F4883" s="32">
        <v>16769</v>
      </c>
      <c r="G4883" s="33">
        <f t="shared" si="76"/>
        <v>901506246.76999569</v>
      </c>
    </row>
    <row r="4884" spans="1:7" ht="57.6">
      <c r="A4884" s="34">
        <v>1000039</v>
      </c>
      <c r="B4884" s="34" t="s">
        <v>1382</v>
      </c>
      <c r="C4884" s="34" t="s">
        <v>293</v>
      </c>
      <c r="D4884" s="30" t="s">
        <v>292</v>
      </c>
      <c r="E4884" s="31" t="s">
        <v>293</v>
      </c>
      <c r="F4884" s="32">
        <v>11497.82</v>
      </c>
      <c r="G4884" s="33">
        <f t="shared" si="76"/>
        <v>901506246.76999569</v>
      </c>
    </row>
    <row r="4885" spans="1:7" ht="28.8">
      <c r="A4885" s="34">
        <v>1000039</v>
      </c>
      <c r="B4885" s="34" t="s">
        <v>1383</v>
      </c>
      <c r="C4885" s="34" t="s">
        <v>293</v>
      </c>
      <c r="D4885" s="30" t="s">
        <v>292</v>
      </c>
      <c r="E4885" s="31" t="s">
        <v>293</v>
      </c>
      <c r="F4885" s="32">
        <v>-0.35</v>
      </c>
      <c r="G4885" s="33">
        <f t="shared" si="76"/>
        <v>901506246.76999569</v>
      </c>
    </row>
    <row r="4886" spans="1:7" ht="43.2">
      <c r="A4886" s="34">
        <v>1000039</v>
      </c>
      <c r="B4886" s="34" t="s">
        <v>970</v>
      </c>
      <c r="C4886" s="34" t="s">
        <v>293</v>
      </c>
      <c r="D4886" s="30" t="s">
        <v>292</v>
      </c>
      <c r="E4886" s="34" t="s">
        <v>293</v>
      </c>
      <c r="F4886" s="30">
        <v>4237.24</v>
      </c>
      <c r="G4886" s="33">
        <f t="shared" si="76"/>
        <v>901506246.76999569</v>
      </c>
    </row>
    <row r="4887" spans="1:7" ht="43.2">
      <c r="A4887" s="34">
        <v>1000039</v>
      </c>
      <c r="B4887" s="34" t="s">
        <v>1384</v>
      </c>
      <c r="C4887" s="34" t="s">
        <v>293</v>
      </c>
      <c r="D4887" s="30" t="s">
        <v>292</v>
      </c>
      <c r="E4887" s="34" t="s">
        <v>293</v>
      </c>
      <c r="F4887" s="30">
        <v>11050</v>
      </c>
      <c r="G4887" s="33">
        <f t="shared" si="76"/>
        <v>901506246.76999569</v>
      </c>
    </row>
    <row r="4888" spans="1:7" ht="43.2">
      <c r="A4888" s="34">
        <v>1000039</v>
      </c>
      <c r="B4888" s="34" t="s">
        <v>1385</v>
      </c>
      <c r="C4888" s="34" t="s">
        <v>293</v>
      </c>
      <c r="D4888" s="30" t="s">
        <v>292</v>
      </c>
      <c r="E4888" s="31" t="s">
        <v>293</v>
      </c>
      <c r="F4888" s="30">
        <v>10651.07</v>
      </c>
      <c r="G4888" s="33">
        <f t="shared" si="76"/>
        <v>901506246.76999569</v>
      </c>
    </row>
    <row r="4889" spans="1:7" ht="57.6">
      <c r="A4889" s="34">
        <v>1000039</v>
      </c>
      <c r="B4889" s="34" t="s">
        <v>1386</v>
      </c>
      <c r="C4889" s="34" t="s">
        <v>293</v>
      </c>
      <c r="D4889" s="30" t="s">
        <v>292</v>
      </c>
      <c r="E4889" s="31" t="s">
        <v>293</v>
      </c>
      <c r="F4889" s="32">
        <v>-7600.41</v>
      </c>
      <c r="G4889" s="33">
        <f t="shared" si="76"/>
        <v>901506246.76999569</v>
      </c>
    </row>
    <row r="4890" spans="1:7" ht="72">
      <c r="A4890" s="34">
        <v>1000039</v>
      </c>
      <c r="B4890" s="34" t="s">
        <v>353</v>
      </c>
      <c r="C4890" s="34" t="s">
        <v>293</v>
      </c>
      <c r="D4890" s="30" t="s">
        <v>292</v>
      </c>
      <c r="E4890" s="31" t="s">
        <v>293</v>
      </c>
      <c r="F4890" s="32">
        <v>0.01</v>
      </c>
      <c r="G4890" s="33">
        <f t="shared" si="76"/>
        <v>901506246.76999569</v>
      </c>
    </row>
    <row r="4891" spans="1:7" ht="72">
      <c r="A4891" s="34">
        <v>1000039</v>
      </c>
      <c r="B4891" s="34" t="s">
        <v>353</v>
      </c>
      <c r="C4891" s="34" t="s">
        <v>293</v>
      </c>
      <c r="D4891" s="30" t="s">
        <v>292</v>
      </c>
      <c r="E4891" s="31" t="s">
        <v>293</v>
      </c>
      <c r="F4891" s="32">
        <v>276.06</v>
      </c>
      <c r="G4891" s="33">
        <f t="shared" si="76"/>
        <v>901506246.76999569</v>
      </c>
    </row>
    <row r="4892" spans="1:7" ht="72">
      <c r="A4892" s="34">
        <v>1000039</v>
      </c>
      <c r="B4892" s="34" t="s">
        <v>353</v>
      </c>
      <c r="C4892" s="34" t="s">
        <v>293</v>
      </c>
      <c r="D4892" s="30" t="s">
        <v>292</v>
      </c>
      <c r="E4892" s="31" t="s">
        <v>293</v>
      </c>
      <c r="F4892" s="32">
        <v>0.01</v>
      </c>
      <c r="G4892" s="33">
        <f t="shared" si="76"/>
        <v>901506246.76999569</v>
      </c>
    </row>
    <row r="4893" spans="1:7" ht="43.2">
      <c r="A4893" s="34">
        <v>1000039</v>
      </c>
      <c r="B4893" s="34" t="s">
        <v>1387</v>
      </c>
      <c r="C4893" s="34" t="s">
        <v>293</v>
      </c>
      <c r="D4893" s="30" t="s">
        <v>292</v>
      </c>
      <c r="E4893" s="31" t="s">
        <v>293</v>
      </c>
      <c r="F4893" s="32">
        <v>6329.95</v>
      </c>
      <c r="G4893" s="33">
        <f t="shared" si="76"/>
        <v>901506246.76999569</v>
      </c>
    </row>
    <row r="4894" spans="1:7" ht="28.8">
      <c r="A4894" s="34">
        <v>1000039</v>
      </c>
      <c r="B4894" s="34" t="s">
        <v>1388</v>
      </c>
      <c r="C4894" s="34" t="s">
        <v>293</v>
      </c>
      <c r="D4894" s="30" t="s">
        <v>292</v>
      </c>
      <c r="E4894" s="31" t="s">
        <v>293</v>
      </c>
      <c r="F4894" s="32">
        <v>550.55999999999995</v>
      </c>
      <c r="G4894" s="33">
        <f t="shared" si="76"/>
        <v>901506246.76999569</v>
      </c>
    </row>
    <row r="4895" spans="1:7" ht="43.2">
      <c r="A4895" s="34">
        <v>1000039</v>
      </c>
      <c r="B4895" s="34" t="s">
        <v>1389</v>
      </c>
      <c r="C4895" s="34" t="s">
        <v>293</v>
      </c>
      <c r="D4895" s="30" t="s">
        <v>292</v>
      </c>
      <c r="E4895" s="34" t="s">
        <v>293</v>
      </c>
      <c r="F4895" s="30">
        <v>1037.6099999999999</v>
      </c>
      <c r="G4895" s="33">
        <f t="shared" si="76"/>
        <v>901506246.76999569</v>
      </c>
    </row>
    <row r="4896" spans="1:7" ht="57.6">
      <c r="A4896" s="34">
        <v>1000039</v>
      </c>
      <c r="B4896" s="34" t="s">
        <v>1390</v>
      </c>
      <c r="C4896" s="34" t="s">
        <v>293</v>
      </c>
      <c r="D4896" s="30" t="s">
        <v>292</v>
      </c>
      <c r="E4896" s="34" t="s">
        <v>293</v>
      </c>
      <c r="F4896" s="30">
        <v>8107.66</v>
      </c>
      <c r="G4896" s="33">
        <f t="shared" si="76"/>
        <v>901506246.76999569</v>
      </c>
    </row>
    <row r="4897" spans="1:7" ht="28.8">
      <c r="A4897" s="34">
        <v>1000039</v>
      </c>
      <c r="B4897" s="34" t="s">
        <v>1391</v>
      </c>
      <c r="C4897" s="34" t="s">
        <v>293</v>
      </c>
      <c r="D4897" s="30" t="s">
        <v>292</v>
      </c>
      <c r="E4897" s="34" t="s">
        <v>293</v>
      </c>
      <c r="F4897" s="30">
        <v>6534.55</v>
      </c>
      <c r="G4897" s="33">
        <f t="shared" si="76"/>
        <v>901506246.76999569</v>
      </c>
    </row>
    <row r="4898" spans="1:7" ht="57.6">
      <c r="A4898" s="34">
        <v>1000039</v>
      </c>
      <c r="B4898" s="34" t="s">
        <v>1392</v>
      </c>
      <c r="C4898" s="34" t="s">
        <v>293</v>
      </c>
      <c r="D4898" s="30" t="s">
        <v>292</v>
      </c>
      <c r="E4898" s="34" t="s">
        <v>293</v>
      </c>
      <c r="F4898" s="30">
        <v>12589.44</v>
      </c>
      <c r="G4898" s="33">
        <f t="shared" si="76"/>
        <v>901506246.76999569</v>
      </c>
    </row>
    <row r="4899" spans="1:7" ht="43.2">
      <c r="A4899" s="34">
        <v>1000039</v>
      </c>
      <c r="B4899" s="34" t="s">
        <v>1393</v>
      </c>
      <c r="C4899" s="34" t="s">
        <v>293</v>
      </c>
      <c r="D4899" s="30" t="s">
        <v>292</v>
      </c>
      <c r="E4899" s="34" t="s">
        <v>293</v>
      </c>
      <c r="F4899" s="30">
        <v>0.03</v>
      </c>
      <c r="G4899" s="33">
        <f t="shared" si="76"/>
        <v>901506246.76999569</v>
      </c>
    </row>
    <row r="4900" spans="1:7" ht="28.8">
      <c r="A4900" s="34">
        <v>1000039</v>
      </c>
      <c r="B4900" s="34" t="s">
        <v>1394</v>
      </c>
      <c r="C4900" s="34" t="s">
        <v>293</v>
      </c>
      <c r="D4900" s="30" t="s">
        <v>292</v>
      </c>
      <c r="E4900" s="34" t="s">
        <v>293</v>
      </c>
      <c r="F4900" s="30">
        <v>40.200000000000003</v>
      </c>
      <c r="G4900" s="33">
        <f t="shared" si="76"/>
        <v>901506246.76999569</v>
      </c>
    </row>
    <row r="4901" spans="1:7" ht="57.6">
      <c r="A4901" s="34">
        <v>1000039</v>
      </c>
      <c r="B4901" s="34" t="s">
        <v>1395</v>
      </c>
      <c r="C4901" s="34" t="s">
        <v>293</v>
      </c>
      <c r="D4901" s="30" t="s">
        <v>292</v>
      </c>
      <c r="E4901" s="34" t="s">
        <v>293</v>
      </c>
      <c r="F4901" s="30">
        <v>0.01</v>
      </c>
      <c r="G4901" s="33">
        <f t="shared" si="76"/>
        <v>901506246.76999569</v>
      </c>
    </row>
    <row r="4902" spans="1:7" ht="28.8">
      <c r="A4902" s="34">
        <v>1000039</v>
      </c>
      <c r="B4902" s="34" t="s">
        <v>1396</v>
      </c>
      <c r="C4902" s="34" t="s">
        <v>293</v>
      </c>
      <c r="D4902" s="30" t="s">
        <v>292</v>
      </c>
      <c r="E4902" s="34" t="s">
        <v>293</v>
      </c>
      <c r="F4902" s="32">
        <v>0.16</v>
      </c>
      <c r="G4902" s="33">
        <f t="shared" si="76"/>
        <v>901506246.76999569</v>
      </c>
    </row>
    <row r="4903" spans="1:7" ht="43.2">
      <c r="A4903" s="34">
        <v>1000039</v>
      </c>
      <c r="B4903" s="34" t="s">
        <v>356</v>
      </c>
      <c r="C4903" s="34" t="s">
        <v>293</v>
      </c>
      <c r="D4903" s="30" t="s">
        <v>292</v>
      </c>
      <c r="E4903" s="34" t="s">
        <v>293</v>
      </c>
      <c r="F4903" s="30">
        <v>106.55</v>
      </c>
      <c r="G4903" s="33">
        <f t="shared" si="76"/>
        <v>901506246.76999569</v>
      </c>
    </row>
    <row r="4904" spans="1:7" ht="43.2">
      <c r="A4904" s="34">
        <v>1000039</v>
      </c>
      <c r="B4904" s="34" t="s">
        <v>1397</v>
      </c>
      <c r="C4904" s="34" t="s">
        <v>293</v>
      </c>
      <c r="D4904" s="30" t="s">
        <v>292</v>
      </c>
      <c r="E4904" s="34" t="s">
        <v>293</v>
      </c>
      <c r="F4904" s="30">
        <v>57.73</v>
      </c>
      <c r="G4904" s="33">
        <f t="shared" si="76"/>
        <v>901506246.76999569</v>
      </c>
    </row>
    <row r="4905" spans="1:7" ht="28.8">
      <c r="A4905" s="34">
        <v>1000039</v>
      </c>
      <c r="B4905" s="34" t="s">
        <v>1398</v>
      </c>
      <c r="C4905" s="34" t="s">
        <v>293</v>
      </c>
      <c r="D4905" s="30" t="s">
        <v>292</v>
      </c>
      <c r="E4905" s="34" t="s">
        <v>293</v>
      </c>
      <c r="F4905" s="30">
        <v>1000</v>
      </c>
      <c r="G4905" s="33">
        <f t="shared" si="76"/>
        <v>901506246.76999569</v>
      </c>
    </row>
    <row r="4906" spans="1:7" ht="28.8">
      <c r="A4906" s="34">
        <v>1000038</v>
      </c>
      <c r="B4906" s="34" t="s">
        <v>1398</v>
      </c>
      <c r="C4906" s="34" t="s">
        <v>1358</v>
      </c>
      <c r="D4906" s="30" t="s">
        <v>292</v>
      </c>
      <c r="E4906" s="34" t="s">
        <v>293</v>
      </c>
      <c r="F4906" s="30">
        <v>-1000</v>
      </c>
      <c r="G4906" s="33">
        <f t="shared" si="76"/>
        <v>901506246.76999569</v>
      </c>
    </row>
    <row r="4907" spans="1:7" ht="57.6">
      <c r="A4907" s="34">
        <v>1000039</v>
      </c>
      <c r="B4907" s="34" t="s">
        <v>1399</v>
      </c>
      <c r="C4907" s="34" t="s">
        <v>293</v>
      </c>
      <c r="D4907" s="30" t="s">
        <v>292</v>
      </c>
      <c r="E4907" s="34" t="s">
        <v>293</v>
      </c>
      <c r="F4907" s="30">
        <v>532.01</v>
      </c>
      <c r="G4907" s="33">
        <f t="shared" si="76"/>
        <v>901506246.76999569</v>
      </c>
    </row>
    <row r="4908" spans="1:7" ht="57.6">
      <c r="A4908" s="34">
        <v>1000038</v>
      </c>
      <c r="B4908" s="34" t="s">
        <v>1399</v>
      </c>
      <c r="C4908" s="34" t="s">
        <v>1358</v>
      </c>
      <c r="D4908" s="30" t="s">
        <v>292</v>
      </c>
      <c r="E4908" s="34" t="s">
        <v>293</v>
      </c>
      <c r="F4908" s="30">
        <v>-133.41</v>
      </c>
      <c r="G4908" s="33">
        <f t="shared" si="76"/>
        <v>901506246.76999569</v>
      </c>
    </row>
    <row r="4909" spans="1:7" ht="28.8">
      <c r="A4909" s="34">
        <v>1000039</v>
      </c>
      <c r="B4909" s="34" t="s">
        <v>1400</v>
      </c>
      <c r="C4909" s="34" t="s">
        <v>293</v>
      </c>
      <c r="D4909" s="30" t="s">
        <v>292</v>
      </c>
      <c r="E4909" s="34" t="s">
        <v>293</v>
      </c>
      <c r="F4909" s="30">
        <v>33.1</v>
      </c>
      <c r="G4909" s="33">
        <f t="shared" si="76"/>
        <v>901506246.76999569</v>
      </c>
    </row>
    <row r="4910" spans="1:7" ht="28.8">
      <c r="A4910" s="34">
        <v>1000039</v>
      </c>
      <c r="B4910" s="34" t="s">
        <v>1401</v>
      </c>
      <c r="C4910" s="34" t="s">
        <v>293</v>
      </c>
      <c r="D4910" s="30" t="s">
        <v>292</v>
      </c>
      <c r="E4910" s="34" t="s">
        <v>293</v>
      </c>
      <c r="F4910" s="32">
        <v>10015.56</v>
      </c>
      <c r="G4910" s="33">
        <f t="shared" si="76"/>
        <v>901506246.76999569</v>
      </c>
    </row>
    <row r="4911" spans="1:7" ht="43.2">
      <c r="A4911" s="34">
        <v>1000039</v>
      </c>
      <c r="B4911" s="34" t="s">
        <v>1402</v>
      </c>
      <c r="C4911" s="34" t="s">
        <v>293</v>
      </c>
      <c r="D4911" s="30" t="s">
        <v>292</v>
      </c>
      <c r="E4911" s="34" t="s">
        <v>293</v>
      </c>
      <c r="F4911" s="30">
        <v>1140</v>
      </c>
      <c r="G4911" s="33">
        <f t="shared" si="76"/>
        <v>901506246.76999569</v>
      </c>
    </row>
    <row r="4912" spans="1:7" ht="43.2">
      <c r="A4912" s="34">
        <v>1000038</v>
      </c>
      <c r="B4912" s="34" t="s">
        <v>1402</v>
      </c>
      <c r="C4912" s="34" t="s">
        <v>1358</v>
      </c>
      <c r="D4912" s="30" t="s">
        <v>292</v>
      </c>
      <c r="E4912" s="34" t="s">
        <v>293</v>
      </c>
      <c r="F4912" s="30">
        <v>-1140</v>
      </c>
      <c r="G4912" s="33">
        <f t="shared" si="76"/>
        <v>901506246.76999569</v>
      </c>
    </row>
    <row r="4913" spans="1:7" ht="57.6">
      <c r="A4913" s="34">
        <v>1000039</v>
      </c>
      <c r="B4913" s="34" t="s">
        <v>1403</v>
      </c>
      <c r="C4913" s="34" t="s">
        <v>293</v>
      </c>
      <c r="D4913" s="30" t="s">
        <v>292</v>
      </c>
      <c r="E4913" s="34" t="s">
        <v>293</v>
      </c>
      <c r="F4913" s="30">
        <v>4000</v>
      </c>
      <c r="G4913" s="33">
        <f t="shared" si="76"/>
        <v>901506246.76999569</v>
      </c>
    </row>
    <row r="4914" spans="1:7" ht="28.8">
      <c r="A4914" s="34">
        <v>1000039</v>
      </c>
      <c r="B4914" s="34" t="s">
        <v>1404</v>
      </c>
      <c r="C4914" s="34" t="s">
        <v>293</v>
      </c>
      <c r="D4914" s="30" t="s">
        <v>292</v>
      </c>
      <c r="E4914" s="34" t="s">
        <v>293</v>
      </c>
      <c r="F4914" s="32">
        <v>3130.91</v>
      </c>
      <c r="G4914" s="33">
        <f t="shared" si="76"/>
        <v>901506246.76999569</v>
      </c>
    </row>
    <row r="4915" spans="1:7" ht="57.6">
      <c r="A4915" s="34">
        <v>1000039</v>
      </c>
      <c r="B4915" s="34" t="s">
        <v>1405</v>
      </c>
      <c r="C4915" s="34" t="s">
        <v>293</v>
      </c>
      <c r="D4915" s="30" t="s">
        <v>292</v>
      </c>
      <c r="E4915" s="31" t="s">
        <v>293</v>
      </c>
      <c r="F4915" s="32">
        <v>532</v>
      </c>
      <c r="G4915" s="33">
        <f t="shared" si="76"/>
        <v>901506246.76999569</v>
      </c>
    </row>
    <row r="4916" spans="1:7" ht="43.2">
      <c r="A4916" s="34">
        <v>1000039</v>
      </c>
      <c r="B4916" s="34" t="s">
        <v>361</v>
      </c>
      <c r="C4916" s="34" t="s">
        <v>293</v>
      </c>
      <c r="D4916" s="30" t="s">
        <v>292</v>
      </c>
      <c r="E4916" s="34" t="s">
        <v>293</v>
      </c>
      <c r="F4916" s="30">
        <v>27822.98</v>
      </c>
      <c r="G4916" s="33">
        <f t="shared" si="76"/>
        <v>901506246.76999569</v>
      </c>
    </row>
    <row r="4917" spans="1:7" ht="43.2">
      <c r="A4917" s="34">
        <v>1000039</v>
      </c>
      <c r="B4917" s="34" t="s">
        <v>1406</v>
      </c>
      <c r="C4917" s="34" t="s">
        <v>293</v>
      </c>
      <c r="D4917" s="30" t="s">
        <v>292</v>
      </c>
      <c r="E4917" s="34" t="s">
        <v>293</v>
      </c>
      <c r="F4917" s="32">
        <v>19699.509999999998</v>
      </c>
      <c r="G4917" s="33">
        <f t="shared" si="76"/>
        <v>901506246.76999569</v>
      </c>
    </row>
    <row r="4918" spans="1:7" ht="28.8">
      <c r="A4918" s="34">
        <v>1000039</v>
      </c>
      <c r="B4918" s="34" t="s">
        <v>1407</v>
      </c>
      <c r="C4918" s="34" t="s">
        <v>293</v>
      </c>
      <c r="D4918" s="30" t="s">
        <v>292</v>
      </c>
      <c r="E4918" s="34" t="s">
        <v>293</v>
      </c>
      <c r="F4918" s="32">
        <v>0.5</v>
      </c>
      <c r="G4918" s="33">
        <f t="shared" si="76"/>
        <v>901506246.76999569</v>
      </c>
    </row>
    <row r="4919" spans="1:7" ht="57.6">
      <c r="A4919" s="34">
        <v>1000039</v>
      </c>
      <c r="B4919" s="34" t="s">
        <v>362</v>
      </c>
      <c r="C4919" s="34" t="s">
        <v>293</v>
      </c>
      <c r="D4919" s="30" t="s">
        <v>292</v>
      </c>
      <c r="E4919" s="34" t="s">
        <v>293</v>
      </c>
      <c r="F4919" s="30">
        <v>19621.900000000001</v>
      </c>
      <c r="G4919" s="33">
        <f t="shared" si="76"/>
        <v>901506246.76999569</v>
      </c>
    </row>
    <row r="4920" spans="1:7" ht="57.6">
      <c r="A4920" s="34">
        <v>1000039</v>
      </c>
      <c r="B4920" s="34" t="s">
        <v>362</v>
      </c>
      <c r="C4920" s="34" t="s">
        <v>293</v>
      </c>
      <c r="D4920" s="30" t="s">
        <v>292</v>
      </c>
      <c r="E4920" s="34" t="s">
        <v>293</v>
      </c>
      <c r="F4920" s="30">
        <v>23007.32</v>
      </c>
      <c r="G4920" s="33">
        <f t="shared" si="76"/>
        <v>901506246.76999569</v>
      </c>
    </row>
    <row r="4921" spans="1:7" ht="57.6">
      <c r="A4921" s="34">
        <v>1000039</v>
      </c>
      <c r="B4921" s="34" t="s">
        <v>362</v>
      </c>
      <c r="C4921" s="34" t="s">
        <v>293</v>
      </c>
      <c r="D4921" s="30" t="s">
        <v>292</v>
      </c>
      <c r="E4921" s="34" t="s">
        <v>293</v>
      </c>
      <c r="F4921" s="32">
        <v>5606</v>
      </c>
      <c r="G4921" s="33">
        <f t="shared" si="76"/>
        <v>901506246.76999569</v>
      </c>
    </row>
    <row r="4922" spans="1:7" ht="57.6">
      <c r="A4922" s="34">
        <v>1000038</v>
      </c>
      <c r="B4922" s="34" t="s">
        <v>362</v>
      </c>
      <c r="C4922" s="34" t="s">
        <v>1358</v>
      </c>
      <c r="D4922" s="30" t="s">
        <v>292</v>
      </c>
      <c r="E4922" s="34" t="s">
        <v>293</v>
      </c>
      <c r="F4922" s="30">
        <v>0.08</v>
      </c>
      <c r="G4922" s="33">
        <f t="shared" si="76"/>
        <v>901506246.76999569</v>
      </c>
    </row>
    <row r="4923" spans="1:7" ht="28.8">
      <c r="A4923" s="34">
        <v>1000039</v>
      </c>
      <c r="B4923" s="34" t="s">
        <v>1408</v>
      </c>
      <c r="C4923" s="34" t="s">
        <v>293</v>
      </c>
      <c r="D4923" s="30" t="s">
        <v>292</v>
      </c>
      <c r="E4923" s="34" t="s">
        <v>293</v>
      </c>
      <c r="F4923" s="30">
        <v>0.01</v>
      </c>
      <c r="G4923" s="33">
        <f t="shared" si="76"/>
        <v>901506246.76999569</v>
      </c>
    </row>
    <row r="4924" spans="1:7" ht="100.8">
      <c r="A4924" s="34">
        <v>1000038</v>
      </c>
      <c r="B4924" s="34" t="s">
        <v>366</v>
      </c>
      <c r="C4924" s="34" t="s">
        <v>1358</v>
      </c>
      <c r="D4924" s="30" t="s">
        <v>292</v>
      </c>
      <c r="E4924" s="34" t="s">
        <v>293</v>
      </c>
      <c r="F4924" s="30">
        <v>74091</v>
      </c>
      <c r="G4924" s="33">
        <f t="shared" si="76"/>
        <v>901506246.76999569</v>
      </c>
    </row>
    <row r="4925" spans="1:7" ht="57.6">
      <c r="A4925" s="34">
        <v>1000039</v>
      </c>
      <c r="B4925" s="34" t="s">
        <v>1409</v>
      </c>
      <c r="C4925" s="34" t="s">
        <v>293</v>
      </c>
      <c r="D4925" s="30" t="s">
        <v>292</v>
      </c>
      <c r="E4925" s="34" t="s">
        <v>293</v>
      </c>
      <c r="F4925" s="32">
        <v>5890.74</v>
      </c>
      <c r="G4925" s="33">
        <f t="shared" si="76"/>
        <v>901506246.76999569</v>
      </c>
    </row>
    <row r="4926" spans="1:7" ht="57.6">
      <c r="A4926" s="34">
        <v>1000038</v>
      </c>
      <c r="B4926" s="34" t="s">
        <v>1409</v>
      </c>
      <c r="C4926" s="34" t="s">
        <v>1358</v>
      </c>
      <c r="D4926" s="30" t="s">
        <v>292</v>
      </c>
      <c r="E4926" s="34" t="s">
        <v>293</v>
      </c>
      <c r="F4926" s="32">
        <v>13105.4</v>
      </c>
      <c r="G4926" s="33">
        <f t="shared" si="76"/>
        <v>901506246.76999569</v>
      </c>
    </row>
    <row r="4927" spans="1:7" ht="57.6">
      <c r="A4927" s="34">
        <v>1000039</v>
      </c>
      <c r="B4927" s="34" t="s">
        <v>1410</v>
      </c>
      <c r="C4927" s="34" t="s">
        <v>293</v>
      </c>
      <c r="D4927" s="30" t="s">
        <v>292</v>
      </c>
      <c r="E4927" s="34" t="s">
        <v>293</v>
      </c>
      <c r="F4927" s="32">
        <v>151709.38</v>
      </c>
      <c r="G4927" s="33">
        <f t="shared" si="76"/>
        <v>901506246.76999569</v>
      </c>
    </row>
    <row r="4928" spans="1:7" ht="43.2">
      <c r="A4928" s="34">
        <v>1000039</v>
      </c>
      <c r="B4928" s="34" t="s">
        <v>1411</v>
      </c>
      <c r="C4928" s="34" t="s">
        <v>293</v>
      </c>
      <c r="D4928" s="30" t="s">
        <v>292</v>
      </c>
      <c r="E4928" s="34" t="s">
        <v>293</v>
      </c>
      <c r="F4928" s="32">
        <v>47807.15</v>
      </c>
      <c r="G4928" s="33">
        <f t="shared" si="76"/>
        <v>901506246.76999569</v>
      </c>
    </row>
    <row r="4929" spans="1:7" ht="57.6">
      <c r="A4929" s="34">
        <v>1000039</v>
      </c>
      <c r="B4929" s="34" t="s">
        <v>1412</v>
      </c>
      <c r="C4929" s="34" t="s">
        <v>293</v>
      </c>
      <c r="D4929" s="30" t="s">
        <v>292</v>
      </c>
      <c r="E4929" s="34" t="s">
        <v>293</v>
      </c>
      <c r="F4929" s="32">
        <v>27629.14</v>
      </c>
      <c r="G4929" s="33">
        <f t="shared" si="76"/>
        <v>901506246.76999569</v>
      </c>
    </row>
    <row r="4930" spans="1:7" ht="43.2">
      <c r="A4930" s="34">
        <v>1000039</v>
      </c>
      <c r="B4930" s="34" t="s">
        <v>1413</v>
      </c>
      <c r="C4930" s="34" t="s">
        <v>293</v>
      </c>
      <c r="D4930" s="30" t="s">
        <v>292</v>
      </c>
      <c r="E4930" s="34" t="s">
        <v>293</v>
      </c>
      <c r="F4930" s="32">
        <v>70172.86</v>
      </c>
      <c r="G4930" s="33">
        <f t="shared" si="76"/>
        <v>901506246.76999569</v>
      </c>
    </row>
    <row r="4931" spans="1:7" ht="57.6">
      <c r="A4931" s="34">
        <v>1000039</v>
      </c>
      <c r="B4931" s="34" t="s">
        <v>1414</v>
      </c>
      <c r="C4931" s="34" t="s">
        <v>293</v>
      </c>
      <c r="D4931" s="30" t="s">
        <v>292</v>
      </c>
      <c r="E4931" s="34" t="s">
        <v>293</v>
      </c>
      <c r="F4931" s="32">
        <v>0.96</v>
      </c>
      <c r="G4931" s="33">
        <f t="shared" ref="G4931:G4994" si="77">SUM($F$2:$F$100000)</f>
        <v>901506246.76999569</v>
      </c>
    </row>
    <row r="4932" spans="1:7" ht="43.2">
      <c r="A4932" s="34">
        <v>1000039</v>
      </c>
      <c r="B4932" s="34" t="s">
        <v>972</v>
      </c>
      <c r="C4932" s="34" t="s">
        <v>293</v>
      </c>
      <c r="D4932" s="30" t="s">
        <v>292</v>
      </c>
      <c r="E4932" s="34" t="s">
        <v>293</v>
      </c>
      <c r="F4932" s="32">
        <v>2175.91</v>
      </c>
      <c r="G4932" s="33">
        <f t="shared" si="77"/>
        <v>901506246.76999569</v>
      </c>
    </row>
    <row r="4933" spans="1:7" ht="43.2">
      <c r="A4933" s="34">
        <v>1000039</v>
      </c>
      <c r="B4933" s="34" t="s">
        <v>1415</v>
      </c>
      <c r="C4933" s="34" t="s">
        <v>293</v>
      </c>
      <c r="D4933" s="30" t="s">
        <v>292</v>
      </c>
      <c r="E4933" s="34" t="s">
        <v>293</v>
      </c>
      <c r="F4933" s="32">
        <v>10</v>
      </c>
      <c r="G4933" s="33">
        <f t="shared" si="77"/>
        <v>901506246.76999569</v>
      </c>
    </row>
    <row r="4934" spans="1:7" ht="28.8">
      <c r="A4934" s="34">
        <v>1000039</v>
      </c>
      <c r="B4934" s="34" t="s">
        <v>1416</v>
      </c>
      <c r="C4934" s="34" t="s">
        <v>293</v>
      </c>
      <c r="D4934" s="30" t="s">
        <v>292</v>
      </c>
      <c r="E4934" s="34" t="s">
        <v>293</v>
      </c>
      <c r="F4934" s="30">
        <v>46547.08</v>
      </c>
      <c r="G4934" s="33">
        <f t="shared" si="77"/>
        <v>901506246.76999569</v>
      </c>
    </row>
    <row r="4935" spans="1:7" ht="28.8">
      <c r="A4935" s="34">
        <v>1000038</v>
      </c>
      <c r="B4935" s="34" t="s">
        <v>1416</v>
      </c>
      <c r="C4935" s="34" t="s">
        <v>1358</v>
      </c>
      <c r="D4935" s="30" t="s">
        <v>292</v>
      </c>
      <c r="E4935" s="34" t="s">
        <v>293</v>
      </c>
      <c r="F4935" s="30">
        <v>-46547.08</v>
      </c>
      <c r="G4935" s="33">
        <f t="shared" si="77"/>
        <v>901506246.76999569</v>
      </c>
    </row>
    <row r="4936" spans="1:7" ht="72">
      <c r="A4936" s="34">
        <v>1000039</v>
      </c>
      <c r="B4936" s="34" t="s">
        <v>372</v>
      </c>
      <c r="C4936" s="34" t="s">
        <v>293</v>
      </c>
      <c r="D4936" s="30" t="s">
        <v>292</v>
      </c>
      <c r="E4936" s="34" t="s">
        <v>293</v>
      </c>
      <c r="F4936" s="30">
        <v>10780</v>
      </c>
      <c r="G4936" s="33">
        <f t="shared" si="77"/>
        <v>901506246.76999569</v>
      </c>
    </row>
    <row r="4937" spans="1:7" ht="43.2">
      <c r="A4937" s="34">
        <v>1000039</v>
      </c>
      <c r="B4937" s="34" t="s">
        <v>374</v>
      </c>
      <c r="C4937" s="34" t="s">
        <v>293</v>
      </c>
      <c r="D4937" s="30" t="s">
        <v>292</v>
      </c>
      <c r="E4937" s="34" t="s">
        <v>293</v>
      </c>
      <c r="F4937" s="32">
        <v>4989.78</v>
      </c>
      <c r="G4937" s="33">
        <f t="shared" si="77"/>
        <v>901506246.76999569</v>
      </c>
    </row>
    <row r="4938" spans="1:7" ht="43.2">
      <c r="A4938" s="34">
        <v>1000039</v>
      </c>
      <c r="B4938" s="34" t="s">
        <v>374</v>
      </c>
      <c r="C4938" s="34" t="s">
        <v>293</v>
      </c>
      <c r="D4938" s="30" t="s">
        <v>292</v>
      </c>
      <c r="E4938" s="34" t="s">
        <v>293</v>
      </c>
      <c r="F4938" s="30">
        <v>8416.76</v>
      </c>
      <c r="G4938" s="33">
        <f t="shared" si="77"/>
        <v>901506246.76999569</v>
      </c>
    </row>
    <row r="4939" spans="1:7" ht="57.6">
      <c r="A4939" s="34">
        <v>1000039</v>
      </c>
      <c r="B4939" s="34" t="s">
        <v>1417</v>
      </c>
      <c r="C4939" s="34" t="s">
        <v>293</v>
      </c>
      <c r="D4939" s="30" t="s">
        <v>292</v>
      </c>
      <c r="E4939" s="34" t="s">
        <v>293</v>
      </c>
      <c r="F4939" s="30">
        <v>0.02</v>
      </c>
      <c r="G4939" s="33">
        <f t="shared" si="77"/>
        <v>901506246.76999569</v>
      </c>
    </row>
    <row r="4940" spans="1:7" ht="57.6">
      <c r="A4940" s="34">
        <v>1000039</v>
      </c>
      <c r="B4940" s="34" t="s">
        <v>974</v>
      </c>
      <c r="C4940" s="34" t="s">
        <v>293</v>
      </c>
      <c r="D4940" s="30" t="s">
        <v>292</v>
      </c>
      <c r="E4940" s="34" t="s">
        <v>293</v>
      </c>
      <c r="F4940" s="30">
        <v>0.01</v>
      </c>
      <c r="G4940" s="33">
        <f t="shared" si="77"/>
        <v>901506246.76999569</v>
      </c>
    </row>
    <row r="4941" spans="1:7" ht="43.2">
      <c r="A4941" s="34">
        <v>1000038</v>
      </c>
      <c r="B4941" s="34" t="s">
        <v>976</v>
      </c>
      <c r="C4941" s="34" t="s">
        <v>1358</v>
      </c>
      <c r="D4941" s="30" t="s">
        <v>292</v>
      </c>
      <c r="E4941" s="34" t="s">
        <v>293</v>
      </c>
      <c r="F4941" s="32">
        <v>183864.51</v>
      </c>
      <c r="G4941" s="33">
        <f t="shared" si="77"/>
        <v>901506246.76999569</v>
      </c>
    </row>
    <row r="4942" spans="1:7" ht="43.2">
      <c r="A4942" s="34">
        <v>1000038</v>
      </c>
      <c r="B4942" s="34" t="s">
        <v>976</v>
      </c>
      <c r="C4942" s="34" t="s">
        <v>1358</v>
      </c>
      <c r="D4942" s="30" t="s">
        <v>292</v>
      </c>
      <c r="E4942" s="34" t="s">
        <v>293</v>
      </c>
      <c r="F4942" s="30">
        <v>400000</v>
      </c>
      <c r="G4942" s="33">
        <f t="shared" si="77"/>
        <v>901506246.76999569</v>
      </c>
    </row>
    <row r="4943" spans="1:7" ht="28.8">
      <c r="A4943" s="34">
        <v>1000039</v>
      </c>
      <c r="B4943" s="34" t="s">
        <v>1418</v>
      </c>
      <c r="C4943" s="34" t="s">
        <v>293</v>
      </c>
      <c r="D4943" s="30" t="s">
        <v>292</v>
      </c>
      <c r="E4943" s="34" t="s">
        <v>293</v>
      </c>
      <c r="F4943" s="30">
        <v>129092.1</v>
      </c>
      <c r="G4943" s="33">
        <f t="shared" si="77"/>
        <v>901506246.76999569</v>
      </c>
    </row>
    <row r="4944" spans="1:7" ht="43.2">
      <c r="A4944" s="34">
        <v>1000039</v>
      </c>
      <c r="B4944" s="34" t="s">
        <v>1419</v>
      </c>
      <c r="C4944" s="34" t="s">
        <v>293</v>
      </c>
      <c r="D4944" s="30" t="s">
        <v>292</v>
      </c>
      <c r="E4944" s="34" t="s">
        <v>293</v>
      </c>
      <c r="F4944" s="30">
        <v>0.01</v>
      </c>
      <c r="G4944" s="33">
        <f t="shared" si="77"/>
        <v>901506246.76999569</v>
      </c>
    </row>
    <row r="4945" spans="1:7" ht="43.2">
      <c r="A4945" s="34">
        <v>1000038</v>
      </c>
      <c r="B4945" s="34" t="s">
        <v>1420</v>
      </c>
      <c r="C4945" s="34" t="s">
        <v>1358</v>
      </c>
      <c r="D4945" s="30" t="s">
        <v>292</v>
      </c>
      <c r="E4945" s="34" t="s">
        <v>293</v>
      </c>
      <c r="F4945" s="30">
        <v>0.99</v>
      </c>
      <c r="G4945" s="33">
        <f t="shared" si="77"/>
        <v>901506246.76999569</v>
      </c>
    </row>
    <row r="4946" spans="1:7" ht="57.6">
      <c r="A4946" s="34">
        <v>1000039</v>
      </c>
      <c r="B4946" s="34" t="s">
        <v>377</v>
      </c>
      <c r="C4946" s="34" t="s">
        <v>293</v>
      </c>
      <c r="D4946" s="30" t="s">
        <v>292</v>
      </c>
      <c r="E4946" s="34" t="s">
        <v>293</v>
      </c>
      <c r="F4946" s="30">
        <v>13735.05</v>
      </c>
      <c r="G4946" s="33">
        <f t="shared" si="77"/>
        <v>901506246.76999569</v>
      </c>
    </row>
    <row r="4947" spans="1:7" ht="43.2">
      <c r="A4947" s="34">
        <v>1000039</v>
      </c>
      <c r="B4947" s="34" t="s">
        <v>977</v>
      </c>
      <c r="C4947" s="34" t="s">
        <v>293</v>
      </c>
      <c r="D4947" s="30" t="s">
        <v>292</v>
      </c>
      <c r="E4947" s="34" t="s">
        <v>293</v>
      </c>
      <c r="F4947" s="32">
        <v>44.05</v>
      </c>
      <c r="G4947" s="33">
        <f t="shared" si="77"/>
        <v>901506246.76999569</v>
      </c>
    </row>
    <row r="4948" spans="1:7" ht="43.2">
      <c r="A4948" s="34">
        <v>1000038</v>
      </c>
      <c r="B4948" s="34" t="s">
        <v>952</v>
      </c>
      <c r="C4948" s="34" t="s">
        <v>1358</v>
      </c>
      <c r="D4948" s="30" t="s">
        <v>292</v>
      </c>
      <c r="E4948" s="34" t="s">
        <v>293</v>
      </c>
      <c r="F4948" s="32">
        <v>2382.6</v>
      </c>
      <c r="G4948" s="33">
        <f t="shared" si="77"/>
        <v>901506246.76999569</v>
      </c>
    </row>
    <row r="4949" spans="1:7" ht="28.8">
      <c r="A4949" s="34">
        <v>1000039</v>
      </c>
      <c r="B4949" s="34" t="s">
        <v>1421</v>
      </c>
      <c r="C4949" s="34" t="s">
        <v>293</v>
      </c>
      <c r="D4949" s="30" t="s">
        <v>292</v>
      </c>
      <c r="E4949" s="34" t="s">
        <v>293</v>
      </c>
      <c r="F4949" s="32">
        <v>0.03</v>
      </c>
      <c r="G4949" s="33">
        <f t="shared" si="77"/>
        <v>901506246.76999569</v>
      </c>
    </row>
    <row r="4950" spans="1:7" ht="43.2">
      <c r="A4950" s="34">
        <v>1000039</v>
      </c>
      <c r="B4950" s="34" t="s">
        <v>1422</v>
      </c>
      <c r="C4950" s="34" t="s">
        <v>293</v>
      </c>
      <c r="D4950" s="30" t="s">
        <v>292</v>
      </c>
      <c r="E4950" s="34" t="s">
        <v>293</v>
      </c>
      <c r="F4950" s="30">
        <v>-0.01</v>
      </c>
      <c r="G4950" s="33">
        <f t="shared" si="77"/>
        <v>901506246.76999569</v>
      </c>
    </row>
    <row r="4951" spans="1:7" ht="43.2">
      <c r="A4951" s="34">
        <v>1000039</v>
      </c>
      <c r="B4951" s="34" t="s">
        <v>1423</v>
      </c>
      <c r="C4951" s="34" t="s">
        <v>293</v>
      </c>
      <c r="D4951" s="30" t="s">
        <v>292</v>
      </c>
      <c r="E4951" s="34" t="s">
        <v>293</v>
      </c>
      <c r="F4951" s="30">
        <v>124871.94</v>
      </c>
      <c r="G4951" s="33">
        <f t="shared" si="77"/>
        <v>901506246.76999569</v>
      </c>
    </row>
    <row r="4952" spans="1:7" ht="72">
      <c r="A4952" s="34">
        <v>1000039</v>
      </c>
      <c r="B4952" s="34" t="s">
        <v>1424</v>
      </c>
      <c r="C4952" s="34" t="s">
        <v>293</v>
      </c>
      <c r="D4952" s="30" t="s">
        <v>292</v>
      </c>
      <c r="E4952" s="34" t="s">
        <v>293</v>
      </c>
      <c r="F4952" s="30">
        <v>69046.509999999995</v>
      </c>
      <c r="G4952" s="33">
        <f t="shared" si="77"/>
        <v>901506246.76999569</v>
      </c>
    </row>
    <row r="4953" spans="1:7" ht="28.8">
      <c r="A4953" s="34">
        <v>1000039</v>
      </c>
      <c r="B4953" s="34" t="s">
        <v>1425</v>
      </c>
      <c r="C4953" s="34" t="s">
        <v>293</v>
      </c>
      <c r="D4953" s="30" t="s">
        <v>292</v>
      </c>
      <c r="E4953" s="34" t="s">
        <v>293</v>
      </c>
      <c r="F4953" s="30">
        <v>10867.5</v>
      </c>
      <c r="G4953" s="33">
        <f t="shared" si="77"/>
        <v>901506246.76999569</v>
      </c>
    </row>
    <row r="4954" spans="1:7" ht="57.6">
      <c r="A4954" s="34">
        <v>1000039</v>
      </c>
      <c r="B4954" s="34" t="s">
        <v>1426</v>
      </c>
      <c r="C4954" s="34" t="s">
        <v>293</v>
      </c>
      <c r="D4954" s="30" t="s">
        <v>292</v>
      </c>
      <c r="E4954" s="34" t="s">
        <v>293</v>
      </c>
      <c r="F4954" s="32">
        <v>0.04</v>
      </c>
      <c r="G4954" s="33">
        <f t="shared" si="77"/>
        <v>901506246.76999569</v>
      </c>
    </row>
    <row r="4955" spans="1:7" ht="28.8">
      <c r="A4955" s="34">
        <v>1000039</v>
      </c>
      <c r="B4955" s="34" t="s">
        <v>380</v>
      </c>
      <c r="C4955" s="34" t="s">
        <v>293</v>
      </c>
      <c r="D4955" s="30" t="s">
        <v>292</v>
      </c>
      <c r="E4955" s="34" t="s">
        <v>293</v>
      </c>
      <c r="F4955" s="32">
        <v>5390.4</v>
      </c>
      <c r="G4955" s="33">
        <f t="shared" si="77"/>
        <v>901506246.76999569</v>
      </c>
    </row>
    <row r="4956" spans="1:7" ht="72">
      <c r="A4956" s="34">
        <v>1000039</v>
      </c>
      <c r="B4956" s="34" t="s">
        <v>1427</v>
      </c>
      <c r="C4956" s="34" t="s">
        <v>293</v>
      </c>
      <c r="D4956" s="30" t="s">
        <v>292</v>
      </c>
      <c r="E4956" s="34" t="s">
        <v>293</v>
      </c>
      <c r="F4956" s="32">
        <v>22837.1</v>
      </c>
      <c r="G4956" s="33">
        <f t="shared" si="77"/>
        <v>901506246.76999569</v>
      </c>
    </row>
    <row r="4957" spans="1:7" ht="43.2">
      <c r="A4957" s="34">
        <v>1000039</v>
      </c>
      <c r="B4957" s="34" t="s">
        <v>1428</v>
      </c>
      <c r="C4957" s="34" t="s">
        <v>293</v>
      </c>
      <c r="D4957" s="30" t="s">
        <v>292</v>
      </c>
      <c r="E4957" s="34" t="s">
        <v>293</v>
      </c>
      <c r="F4957" s="32">
        <v>1014.67</v>
      </c>
      <c r="G4957" s="33">
        <f t="shared" si="77"/>
        <v>901506246.76999569</v>
      </c>
    </row>
    <row r="4958" spans="1:7" ht="43.2">
      <c r="A4958" s="34">
        <v>1000039</v>
      </c>
      <c r="B4958" s="34" t="s">
        <v>1429</v>
      </c>
      <c r="C4958" s="34" t="s">
        <v>293</v>
      </c>
      <c r="D4958" s="30" t="s">
        <v>292</v>
      </c>
      <c r="E4958" s="34" t="s">
        <v>293</v>
      </c>
      <c r="F4958" s="30">
        <v>81.06</v>
      </c>
      <c r="G4958" s="33">
        <f t="shared" si="77"/>
        <v>901506246.76999569</v>
      </c>
    </row>
    <row r="4959" spans="1:7" ht="72">
      <c r="A4959" s="34">
        <v>1000039</v>
      </c>
      <c r="B4959" s="34" t="s">
        <v>1430</v>
      </c>
      <c r="C4959" s="34" t="s">
        <v>293</v>
      </c>
      <c r="D4959" s="30" t="s">
        <v>292</v>
      </c>
      <c r="E4959" s="34" t="s">
        <v>293</v>
      </c>
      <c r="F4959" s="32">
        <v>73438.77</v>
      </c>
      <c r="G4959" s="33">
        <f t="shared" si="77"/>
        <v>901506246.76999569</v>
      </c>
    </row>
    <row r="4960" spans="1:7" ht="57.6">
      <c r="A4960" s="34">
        <v>1000039</v>
      </c>
      <c r="B4960" s="34" t="s">
        <v>384</v>
      </c>
      <c r="C4960" s="34" t="s">
        <v>293</v>
      </c>
      <c r="D4960" s="30" t="s">
        <v>292</v>
      </c>
      <c r="E4960" s="34" t="s">
        <v>293</v>
      </c>
      <c r="F4960" s="32">
        <v>157078.10999999999</v>
      </c>
      <c r="G4960" s="33">
        <f t="shared" si="77"/>
        <v>901506246.76999569</v>
      </c>
    </row>
    <row r="4961" spans="1:7" ht="43.2">
      <c r="A4961" s="34">
        <v>1000039</v>
      </c>
      <c r="B4961" s="34" t="s">
        <v>1431</v>
      </c>
      <c r="C4961" s="34" t="s">
        <v>293</v>
      </c>
      <c r="D4961" s="30" t="s">
        <v>292</v>
      </c>
      <c r="E4961" s="34" t="s">
        <v>293</v>
      </c>
      <c r="F4961" s="32">
        <v>20000</v>
      </c>
      <c r="G4961" s="33">
        <f t="shared" si="77"/>
        <v>901506246.76999569</v>
      </c>
    </row>
    <row r="4962" spans="1:7" ht="72">
      <c r="A4962" s="34">
        <v>1000039</v>
      </c>
      <c r="B4962" s="34" t="s">
        <v>978</v>
      </c>
      <c r="C4962" s="34" t="s">
        <v>293</v>
      </c>
      <c r="D4962" s="30" t="s">
        <v>292</v>
      </c>
      <c r="E4962" s="34" t="s">
        <v>293</v>
      </c>
      <c r="F4962" s="30">
        <v>13956.61</v>
      </c>
      <c r="G4962" s="33">
        <f t="shared" si="77"/>
        <v>901506246.76999569</v>
      </c>
    </row>
    <row r="4963" spans="1:7" ht="72">
      <c r="A4963" s="34">
        <v>1000039</v>
      </c>
      <c r="B4963" s="34" t="s">
        <v>978</v>
      </c>
      <c r="C4963" s="34" t="s">
        <v>293</v>
      </c>
      <c r="D4963" s="30" t="s">
        <v>292</v>
      </c>
      <c r="E4963" s="34" t="s">
        <v>293</v>
      </c>
      <c r="F4963" s="30">
        <v>-0.02</v>
      </c>
      <c r="G4963" s="33">
        <f t="shared" si="77"/>
        <v>901506246.76999569</v>
      </c>
    </row>
    <row r="4964" spans="1:7" ht="72">
      <c r="A4964" s="34">
        <v>1000038</v>
      </c>
      <c r="B4964" s="34" t="s">
        <v>978</v>
      </c>
      <c r="C4964" s="34" t="s">
        <v>1358</v>
      </c>
      <c r="D4964" s="30" t="s">
        <v>292</v>
      </c>
      <c r="E4964" s="34" t="s">
        <v>293</v>
      </c>
      <c r="F4964" s="30">
        <v>687.1</v>
      </c>
      <c r="G4964" s="33">
        <f t="shared" si="77"/>
        <v>901506246.76999569</v>
      </c>
    </row>
    <row r="4965" spans="1:7" ht="72">
      <c r="A4965" s="34">
        <v>1000038</v>
      </c>
      <c r="B4965" s="34" t="s">
        <v>978</v>
      </c>
      <c r="C4965" s="34" t="s">
        <v>1358</v>
      </c>
      <c r="D4965" s="30" t="s">
        <v>292</v>
      </c>
      <c r="E4965" s="34" t="s">
        <v>293</v>
      </c>
      <c r="F4965" s="30">
        <v>535.42999999999995</v>
      </c>
      <c r="G4965" s="33">
        <f t="shared" si="77"/>
        <v>901506246.76999569</v>
      </c>
    </row>
    <row r="4966" spans="1:7" ht="28.8">
      <c r="A4966" s="34">
        <v>1000039</v>
      </c>
      <c r="B4966" s="34" t="s">
        <v>1432</v>
      </c>
      <c r="C4966" s="34" t="s">
        <v>293</v>
      </c>
      <c r="D4966" s="30" t="s">
        <v>292</v>
      </c>
      <c r="E4966" s="34" t="s">
        <v>293</v>
      </c>
      <c r="F4966" s="30">
        <v>0.01</v>
      </c>
      <c r="G4966" s="33">
        <f t="shared" si="77"/>
        <v>901506246.76999569</v>
      </c>
    </row>
    <row r="4967" spans="1:7" ht="72">
      <c r="A4967" s="34">
        <v>1000039</v>
      </c>
      <c r="B4967" s="34" t="s">
        <v>1433</v>
      </c>
      <c r="C4967" s="34" t="s">
        <v>293</v>
      </c>
      <c r="D4967" s="30" t="s">
        <v>292</v>
      </c>
      <c r="E4967" s="34" t="s">
        <v>293</v>
      </c>
      <c r="F4967" s="30">
        <v>0.01</v>
      </c>
      <c r="G4967" s="33">
        <f t="shared" si="77"/>
        <v>901506246.76999569</v>
      </c>
    </row>
    <row r="4968" spans="1:7" ht="86.4">
      <c r="A4968" s="34">
        <v>1000039</v>
      </c>
      <c r="B4968" s="34" t="s">
        <v>385</v>
      </c>
      <c r="C4968" s="34" t="s">
        <v>293</v>
      </c>
      <c r="D4968" s="30" t="s">
        <v>292</v>
      </c>
      <c r="E4968" s="34" t="s">
        <v>293</v>
      </c>
      <c r="F4968" s="30">
        <v>522.58000000000004</v>
      </c>
      <c r="G4968" s="33">
        <f t="shared" si="77"/>
        <v>901506246.76999569</v>
      </c>
    </row>
    <row r="4969" spans="1:7" ht="57.6">
      <c r="A4969" s="34">
        <v>1000039</v>
      </c>
      <c r="B4969" s="34" t="s">
        <v>1434</v>
      </c>
      <c r="C4969" s="34" t="s">
        <v>293</v>
      </c>
      <c r="D4969" s="30" t="s">
        <v>292</v>
      </c>
      <c r="E4969" s="34" t="s">
        <v>293</v>
      </c>
      <c r="F4969" s="30">
        <v>-0.49</v>
      </c>
      <c r="G4969" s="33">
        <f t="shared" si="77"/>
        <v>901506246.76999569</v>
      </c>
    </row>
    <row r="4970" spans="1:7" ht="43.2">
      <c r="A4970" s="34">
        <v>1000039</v>
      </c>
      <c r="B4970" s="34" t="s">
        <v>1435</v>
      </c>
      <c r="C4970" s="34" t="s">
        <v>293</v>
      </c>
      <c r="D4970" s="30" t="s">
        <v>292</v>
      </c>
      <c r="E4970" s="34" t="s">
        <v>293</v>
      </c>
      <c r="F4970" s="32">
        <v>14157.02</v>
      </c>
      <c r="G4970" s="33">
        <f t="shared" si="77"/>
        <v>901506246.76999569</v>
      </c>
    </row>
    <row r="4971" spans="1:7" ht="43.2">
      <c r="A4971" s="34">
        <v>1000039</v>
      </c>
      <c r="B4971" s="34" t="s">
        <v>290</v>
      </c>
      <c r="C4971" s="34" t="s">
        <v>293</v>
      </c>
      <c r="D4971" s="30" t="s">
        <v>292</v>
      </c>
      <c r="E4971" s="34" t="s">
        <v>293</v>
      </c>
      <c r="F4971" s="30">
        <v>483.9</v>
      </c>
      <c r="G4971" s="33">
        <f t="shared" si="77"/>
        <v>901506246.76999569</v>
      </c>
    </row>
    <row r="4972" spans="1:7" ht="72">
      <c r="A4972" s="34">
        <v>1000039</v>
      </c>
      <c r="B4972" s="34" t="s">
        <v>1436</v>
      </c>
      <c r="C4972" s="34" t="s">
        <v>293</v>
      </c>
      <c r="D4972" s="30" t="s">
        <v>292</v>
      </c>
      <c r="E4972" s="34" t="s">
        <v>293</v>
      </c>
      <c r="F4972" s="30">
        <v>13610.53</v>
      </c>
      <c r="G4972" s="33">
        <f t="shared" si="77"/>
        <v>901506246.76999569</v>
      </c>
    </row>
    <row r="4973" spans="1:7" ht="57.6">
      <c r="A4973" s="34">
        <v>1000039</v>
      </c>
      <c r="B4973" s="34" t="s">
        <v>1437</v>
      </c>
      <c r="C4973" s="34" t="s">
        <v>293</v>
      </c>
      <c r="D4973" s="30" t="s">
        <v>292</v>
      </c>
      <c r="E4973" s="34" t="s">
        <v>293</v>
      </c>
      <c r="F4973" s="32">
        <v>2999.96</v>
      </c>
      <c r="G4973" s="33">
        <f t="shared" si="77"/>
        <v>901506246.76999569</v>
      </c>
    </row>
    <row r="4974" spans="1:7" ht="28.8">
      <c r="A4974" s="34">
        <v>1000039</v>
      </c>
      <c r="B4974" s="34" t="s">
        <v>1438</v>
      </c>
      <c r="C4974" s="34" t="s">
        <v>293</v>
      </c>
      <c r="D4974" s="30" t="s">
        <v>292</v>
      </c>
      <c r="E4974" s="34" t="s">
        <v>293</v>
      </c>
      <c r="F4974" s="30">
        <v>64721.24</v>
      </c>
      <c r="G4974" s="33">
        <f t="shared" si="77"/>
        <v>901506246.76999569</v>
      </c>
    </row>
    <row r="4975" spans="1:7" ht="43.2">
      <c r="A4975" s="34">
        <v>1000039</v>
      </c>
      <c r="B4975" s="34" t="s">
        <v>1439</v>
      </c>
      <c r="C4975" s="34" t="s">
        <v>293</v>
      </c>
      <c r="D4975" s="30" t="s">
        <v>292</v>
      </c>
      <c r="E4975" s="34" t="s">
        <v>293</v>
      </c>
      <c r="F4975" s="30">
        <v>0.73</v>
      </c>
      <c r="G4975" s="33">
        <f t="shared" si="77"/>
        <v>901506246.76999569</v>
      </c>
    </row>
    <row r="4976" spans="1:7" ht="43.2">
      <c r="A4976" s="34">
        <v>1000039</v>
      </c>
      <c r="B4976" s="34" t="s">
        <v>387</v>
      </c>
      <c r="C4976" s="34" t="s">
        <v>293</v>
      </c>
      <c r="D4976" s="30" t="s">
        <v>292</v>
      </c>
      <c r="E4976" s="34" t="s">
        <v>293</v>
      </c>
      <c r="F4976" s="30">
        <v>35.479999999999997</v>
      </c>
      <c r="G4976" s="33">
        <f t="shared" si="77"/>
        <v>901506246.76999569</v>
      </c>
    </row>
    <row r="4977" spans="1:7" ht="28.8">
      <c r="A4977" s="34">
        <v>1000039</v>
      </c>
      <c r="B4977" s="34" t="s">
        <v>388</v>
      </c>
      <c r="C4977" s="34" t="s">
        <v>293</v>
      </c>
      <c r="D4977" s="30" t="s">
        <v>292</v>
      </c>
      <c r="E4977" s="34" t="s">
        <v>293</v>
      </c>
      <c r="F4977" s="30">
        <v>39980.28</v>
      </c>
      <c r="G4977" s="33">
        <f t="shared" si="77"/>
        <v>901506246.76999569</v>
      </c>
    </row>
    <row r="4978" spans="1:7" ht="28.8">
      <c r="A4978" s="34">
        <v>1000039</v>
      </c>
      <c r="B4978" s="34" t="s">
        <v>388</v>
      </c>
      <c r="C4978" s="34" t="s">
        <v>293</v>
      </c>
      <c r="D4978" s="30" t="s">
        <v>292</v>
      </c>
      <c r="E4978" s="34" t="s">
        <v>293</v>
      </c>
      <c r="F4978" s="30">
        <v>13204</v>
      </c>
      <c r="G4978" s="33">
        <f t="shared" si="77"/>
        <v>901506246.76999569</v>
      </c>
    </row>
    <row r="4979" spans="1:7" ht="57.6">
      <c r="A4979" s="34">
        <v>1000039</v>
      </c>
      <c r="B4979" s="34" t="s">
        <v>1440</v>
      </c>
      <c r="C4979" s="34" t="s">
        <v>293</v>
      </c>
      <c r="D4979" s="30" t="s">
        <v>292</v>
      </c>
      <c r="E4979" s="34" t="s">
        <v>293</v>
      </c>
      <c r="F4979" s="30">
        <v>0.01</v>
      </c>
      <c r="G4979" s="33">
        <f t="shared" si="77"/>
        <v>901506246.76999569</v>
      </c>
    </row>
    <row r="4980" spans="1:7" ht="57.6">
      <c r="A4980" s="34">
        <v>1000039</v>
      </c>
      <c r="B4980" s="34" t="s">
        <v>1441</v>
      </c>
      <c r="C4980" s="34" t="s">
        <v>293</v>
      </c>
      <c r="D4980" s="30" t="s">
        <v>292</v>
      </c>
      <c r="E4980" s="34" t="s">
        <v>293</v>
      </c>
      <c r="F4980" s="32">
        <v>899.93</v>
      </c>
      <c r="G4980" s="33">
        <f t="shared" si="77"/>
        <v>901506246.76999569</v>
      </c>
    </row>
    <row r="4981" spans="1:7" ht="43.2">
      <c r="A4981" s="34">
        <v>1000039</v>
      </c>
      <c r="B4981" s="34" t="s">
        <v>1442</v>
      </c>
      <c r="C4981" s="34" t="s">
        <v>293</v>
      </c>
      <c r="D4981" s="30" t="s">
        <v>292</v>
      </c>
      <c r="E4981" s="34" t="s">
        <v>293</v>
      </c>
      <c r="F4981" s="32">
        <v>862.32</v>
      </c>
      <c r="G4981" s="33">
        <f t="shared" si="77"/>
        <v>901506246.76999569</v>
      </c>
    </row>
    <row r="4982" spans="1:7" ht="43.2">
      <c r="A4982" s="34">
        <v>1000039</v>
      </c>
      <c r="B4982" s="34" t="s">
        <v>1442</v>
      </c>
      <c r="C4982" s="34" t="s">
        <v>293</v>
      </c>
      <c r="D4982" s="30" t="s">
        <v>292</v>
      </c>
      <c r="E4982" s="34" t="s">
        <v>293</v>
      </c>
      <c r="F4982" s="32">
        <v>1037.44</v>
      </c>
      <c r="G4982" s="33">
        <f t="shared" si="77"/>
        <v>901506246.76999569</v>
      </c>
    </row>
    <row r="4983" spans="1:7" ht="43.2">
      <c r="A4983" s="34">
        <v>1000039</v>
      </c>
      <c r="B4983" s="34" t="s">
        <v>389</v>
      </c>
      <c r="C4983" s="34" t="s">
        <v>293</v>
      </c>
      <c r="D4983" s="30" t="s">
        <v>292</v>
      </c>
      <c r="E4983" s="34" t="s">
        <v>293</v>
      </c>
      <c r="F4983" s="32">
        <v>511.36</v>
      </c>
      <c r="G4983" s="33">
        <f t="shared" si="77"/>
        <v>901506246.76999569</v>
      </c>
    </row>
    <row r="4984" spans="1:7" ht="57.6">
      <c r="A4984" s="34">
        <v>1000039</v>
      </c>
      <c r="B4984" s="34" t="s">
        <v>981</v>
      </c>
      <c r="C4984" s="34" t="s">
        <v>293</v>
      </c>
      <c r="D4984" s="30" t="s">
        <v>292</v>
      </c>
      <c r="E4984" s="34" t="s">
        <v>293</v>
      </c>
      <c r="F4984" s="32">
        <v>0.02</v>
      </c>
      <c r="G4984" s="33">
        <f t="shared" si="77"/>
        <v>901506246.76999569</v>
      </c>
    </row>
    <row r="4985" spans="1:7" ht="28.8">
      <c r="A4985" s="34">
        <v>1000039</v>
      </c>
      <c r="B4985" s="34" t="s">
        <v>1443</v>
      </c>
      <c r="C4985" s="34" t="s">
        <v>293</v>
      </c>
      <c r="D4985" s="30" t="s">
        <v>292</v>
      </c>
      <c r="E4985" s="34" t="s">
        <v>293</v>
      </c>
      <c r="F4985" s="32">
        <v>0.23</v>
      </c>
      <c r="G4985" s="33">
        <f t="shared" si="77"/>
        <v>901506246.76999569</v>
      </c>
    </row>
    <row r="4986" spans="1:7" ht="57.6">
      <c r="A4986" s="34">
        <v>1000039</v>
      </c>
      <c r="B4986" s="34" t="s">
        <v>390</v>
      </c>
      <c r="C4986" s="34" t="s">
        <v>293</v>
      </c>
      <c r="D4986" s="30" t="s">
        <v>292</v>
      </c>
      <c r="E4986" s="34" t="s">
        <v>391</v>
      </c>
      <c r="F4986" s="32">
        <v>139.99</v>
      </c>
      <c r="G4986" s="33">
        <f t="shared" si="77"/>
        <v>901506246.76999569</v>
      </c>
    </row>
    <row r="4987" spans="1:7" ht="43.2">
      <c r="A4987" s="34">
        <v>1000039</v>
      </c>
      <c r="B4987" s="34" t="s">
        <v>1444</v>
      </c>
      <c r="C4987" s="34" t="s">
        <v>293</v>
      </c>
      <c r="D4987" s="30" t="s">
        <v>292</v>
      </c>
      <c r="E4987" s="34" t="s">
        <v>293</v>
      </c>
      <c r="F4987" s="32">
        <v>9179.8700000000008</v>
      </c>
      <c r="G4987" s="33">
        <f t="shared" si="77"/>
        <v>901506246.76999569</v>
      </c>
    </row>
    <row r="4988" spans="1:7" ht="43.2">
      <c r="A4988" s="34">
        <v>1000039</v>
      </c>
      <c r="B4988" s="34" t="s">
        <v>1445</v>
      </c>
      <c r="C4988" s="34" t="s">
        <v>293</v>
      </c>
      <c r="D4988" s="30" t="s">
        <v>292</v>
      </c>
      <c r="E4988" s="34" t="s">
        <v>293</v>
      </c>
      <c r="F4988" s="32">
        <v>10500.58</v>
      </c>
      <c r="G4988" s="33">
        <f t="shared" si="77"/>
        <v>901506246.76999569</v>
      </c>
    </row>
    <row r="4989" spans="1:7" ht="43.2">
      <c r="A4989" s="34">
        <v>1000039</v>
      </c>
      <c r="B4989" s="34" t="s">
        <v>1446</v>
      </c>
      <c r="C4989" s="34" t="s">
        <v>293</v>
      </c>
      <c r="D4989" s="30" t="s">
        <v>292</v>
      </c>
      <c r="E4989" s="34" t="s">
        <v>293</v>
      </c>
      <c r="F4989" s="32">
        <v>0.04</v>
      </c>
      <c r="G4989" s="33">
        <f t="shared" si="77"/>
        <v>901506246.76999569</v>
      </c>
    </row>
    <row r="4990" spans="1:7" ht="43.2">
      <c r="A4990" s="34">
        <v>1000039</v>
      </c>
      <c r="B4990" s="34" t="s">
        <v>982</v>
      </c>
      <c r="C4990" s="34" t="s">
        <v>293</v>
      </c>
      <c r="D4990" s="30" t="s">
        <v>292</v>
      </c>
      <c r="E4990" s="34" t="s">
        <v>293</v>
      </c>
      <c r="F4990" s="30">
        <v>2816.5</v>
      </c>
      <c r="G4990" s="33">
        <f t="shared" si="77"/>
        <v>901506246.76999569</v>
      </c>
    </row>
    <row r="4991" spans="1:7" ht="57.6">
      <c r="A4991" s="34">
        <v>1000039</v>
      </c>
      <c r="B4991" s="34" t="s">
        <v>1447</v>
      </c>
      <c r="C4991" s="34" t="s">
        <v>293</v>
      </c>
      <c r="D4991" s="30" t="s">
        <v>292</v>
      </c>
      <c r="E4991" s="34" t="s">
        <v>293</v>
      </c>
      <c r="F4991" s="30">
        <v>0.03</v>
      </c>
      <c r="G4991" s="33">
        <f t="shared" si="77"/>
        <v>901506246.76999569</v>
      </c>
    </row>
    <row r="4992" spans="1:7" ht="28.8">
      <c r="A4992" s="34">
        <v>1000039</v>
      </c>
      <c r="B4992" s="34" t="s">
        <v>1448</v>
      </c>
      <c r="C4992" s="34" t="s">
        <v>293</v>
      </c>
      <c r="D4992" s="30" t="s">
        <v>292</v>
      </c>
      <c r="E4992" s="34" t="s">
        <v>293</v>
      </c>
      <c r="F4992" s="30">
        <v>1</v>
      </c>
      <c r="G4992" s="33">
        <f t="shared" si="77"/>
        <v>901506246.76999569</v>
      </c>
    </row>
    <row r="4993" spans="1:7" ht="72">
      <c r="A4993" s="34">
        <v>1000039</v>
      </c>
      <c r="B4993" s="34" t="s">
        <v>1449</v>
      </c>
      <c r="C4993" s="34" t="s">
        <v>293</v>
      </c>
      <c r="D4993" s="30" t="s">
        <v>292</v>
      </c>
      <c r="E4993" s="34" t="s">
        <v>293</v>
      </c>
      <c r="F4993" s="32">
        <v>1</v>
      </c>
      <c r="G4993" s="33">
        <f t="shared" si="77"/>
        <v>901506246.76999569</v>
      </c>
    </row>
    <row r="4994" spans="1:7" ht="28.8">
      <c r="A4994" s="34">
        <v>1000039</v>
      </c>
      <c r="B4994" s="34" t="s">
        <v>1450</v>
      </c>
      <c r="C4994" s="34" t="s">
        <v>293</v>
      </c>
      <c r="D4994" s="30" t="s">
        <v>292</v>
      </c>
      <c r="E4994" s="34" t="s">
        <v>293</v>
      </c>
      <c r="F4994" s="30">
        <v>500</v>
      </c>
      <c r="G4994" s="33">
        <f t="shared" si="77"/>
        <v>901506246.76999569</v>
      </c>
    </row>
    <row r="4995" spans="1:7" ht="57.6">
      <c r="A4995" s="34">
        <v>1000039</v>
      </c>
      <c r="B4995" s="34" t="s">
        <v>392</v>
      </c>
      <c r="C4995" s="34" t="s">
        <v>293</v>
      </c>
      <c r="D4995" s="30" t="s">
        <v>292</v>
      </c>
      <c r="E4995" s="34" t="s">
        <v>293</v>
      </c>
      <c r="F4995" s="30">
        <v>32366.73</v>
      </c>
      <c r="G4995" s="33">
        <f t="shared" ref="G4995:G5058" si="78">SUM($F$2:$F$100000)</f>
        <v>901506246.76999569</v>
      </c>
    </row>
    <row r="4996" spans="1:7" ht="28.8">
      <c r="A4996" s="34">
        <v>1000039</v>
      </c>
      <c r="B4996" s="34" t="s">
        <v>1451</v>
      </c>
      <c r="C4996" s="34" t="s">
        <v>293</v>
      </c>
      <c r="D4996" s="30" t="s">
        <v>292</v>
      </c>
      <c r="E4996" s="34" t="s">
        <v>293</v>
      </c>
      <c r="F4996" s="30">
        <v>4564.6099999999997</v>
      </c>
      <c r="G4996" s="33">
        <f t="shared" si="78"/>
        <v>901506246.76999569</v>
      </c>
    </row>
    <row r="4997" spans="1:7" ht="57.6">
      <c r="A4997" s="34">
        <v>1000039</v>
      </c>
      <c r="B4997" s="34" t="s">
        <v>393</v>
      </c>
      <c r="C4997" s="34" t="s">
        <v>293</v>
      </c>
      <c r="D4997" s="30" t="s">
        <v>292</v>
      </c>
      <c r="E4997" s="34" t="s">
        <v>293</v>
      </c>
      <c r="F4997" s="30">
        <v>0.28999999999999998</v>
      </c>
      <c r="G4997" s="33">
        <f t="shared" si="78"/>
        <v>901506246.76999569</v>
      </c>
    </row>
    <row r="4998" spans="1:7" ht="43.2">
      <c r="A4998" s="34">
        <v>1000039</v>
      </c>
      <c r="B4998" s="34" t="s">
        <v>1452</v>
      </c>
      <c r="C4998" s="34" t="s">
        <v>293</v>
      </c>
      <c r="D4998" s="30" t="s">
        <v>292</v>
      </c>
      <c r="E4998" s="34" t="s">
        <v>293</v>
      </c>
      <c r="F4998" s="30">
        <v>3.94</v>
      </c>
      <c r="G4998" s="33">
        <f t="shared" si="78"/>
        <v>901506246.76999569</v>
      </c>
    </row>
    <row r="4999" spans="1:7" ht="57.6">
      <c r="A4999" s="34">
        <v>1000039</v>
      </c>
      <c r="B4999" s="34" t="s">
        <v>1453</v>
      </c>
      <c r="C4999" s="34" t="s">
        <v>293</v>
      </c>
      <c r="D4999" s="30" t="s">
        <v>292</v>
      </c>
      <c r="E4999" s="31" t="s">
        <v>293</v>
      </c>
      <c r="F4999" s="30">
        <v>302.58</v>
      </c>
      <c r="G4999" s="33">
        <f t="shared" si="78"/>
        <v>901506246.76999569</v>
      </c>
    </row>
    <row r="5000" spans="1:7" ht="28.8">
      <c r="A5000" s="34">
        <v>1000039</v>
      </c>
      <c r="B5000" s="34" t="s">
        <v>1454</v>
      </c>
      <c r="C5000" s="34" t="s">
        <v>293</v>
      </c>
      <c r="D5000" s="30" t="s">
        <v>292</v>
      </c>
      <c r="E5000" s="31" t="s">
        <v>293</v>
      </c>
      <c r="F5000" s="32">
        <v>0.02</v>
      </c>
      <c r="G5000" s="33">
        <f t="shared" si="78"/>
        <v>901506246.76999569</v>
      </c>
    </row>
    <row r="5001" spans="1:7" ht="72">
      <c r="A5001" s="34">
        <v>1000039</v>
      </c>
      <c r="B5001" s="34" t="s">
        <v>1455</v>
      </c>
      <c r="C5001" s="34" t="s">
        <v>293</v>
      </c>
      <c r="D5001" s="30" t="s">
        <v>292</v>
      </c>
      <c r="E5001" s="31" t="s">
        <v>293</v>
      </c>
      <c r="F5001" s="30">
        <v>500.05</v>
      </c>
      <c r="G5001" s="33">
        <f t="shared" si="78"/>
        <v>901506246.76999569</v>
      </c>
    </row>
    <row r="5002" spans="1:7" ht="43.2">
      <c r="A5002" s="34">
        <v>1000039</v>
      </c>
      <c r="B5002" s="34" t="s">
        <v>1456</v>
      </c>
      <c r="C5002" s="34" t="s">
        <v>293</v>
      </c>
      <c r="D5002" s="30" t="s">
        <v>292</v>
      </c>
      <c r="E5002" s="31" t="s">
        <v>293</v>
      </c>
      <c r="F5002" s="32">
        <v>0.8</v>
      </c>
      <c r="G5002" s="33">
        <f t="shared" si="78"/>
        <v>901506246.76999569</v>
      </c>
    </row>
    <row r="5003" spans="1:7" ht="28.8">
      <c r="A5003" s="34">
        <v>1000039</v>
      </c>
      <c r="B5003" s="34" t="s">
        <v>1457</v>
      </c>
      <c r="C5003" s="34" t="s">
        <v>293</v>
      </c>
      <c r="D5003" s="30" t="s">
        <v>292</v>
      </c>
      <c r="E5003" s="31" t="s">
        <v>293</v>
      </c>
      <c r="F5003" s="30">
        <v>93.96</v>
      </c>
      <c r="G5003" s="33">
        <f t="shared" si="78"/>
        <v>901506246.76999569</v>
      </c>
    </row>
    <row r="5004" spans="1:7" ht="43.2">
      <c r="A5004" s="34">
        <v>1000038</v>
      </c>
      <c r="B5004" s="34" t="s">
        <v>1458</v>
      </c>
      <c r="C5004" s="34" t="s">
        <v>1358</v>
      </c>
      <c r="D5004" s="30" t="s">
        <v>292</v>
      </c>
      <c r="E5004" s="31" t="s">
        <v>293</v>
      </c>
      <c r="F5004" s="32">
        <v>875.06</v>
      </c>
      <c r="G5004" s="33">
        <f t="shared" si="78"/>
        <v>901506246.76999569</v>
      </c>
    </row>
    <row r="5005" spans="1:7" ht="28.8">
      <c r="A5005" s="34">
        <v>1000039</v>
      </c>
      <c r="B5005" s="34" t="s">
        <v>1459</v>
      </c>
      <c r="C5005" s="34" t="s">
        <v>293</v>
      </c>
      <c r="D5005" s="30" t="s">
        <v>292</v>
      </c>
      <c r="E5005" s="31" t="s">
        <v>293</v>
      </c>
      <c r="F5005" s="32">
        <v>0.01</v>
      </c>
      <c r="G5005" s="33">
        <f t="shared" si="78"/>
        <v>901506246.76999569</v>
      </c>
    </row>
    <row r="5006" spans="1:7" ht="43.2">
      <c r="A5006" s="34">
        <v>1000039</v>
      </c>
      <c r="B5006" s="34" t="s">
        <v>983</v>
      </c>
      <c r="C5006" s="34" t="s">
        <v>293</v>
      </c>
      <c r="D5006" s="30" t="s">
        <v>292</v>
      </c>
      <c r="E5006" s="31" t="s">
        <v>293</v>
      </c>
      <c r="F5006" s="32">
        <v>0.06</v>
      </c>
      <c r="G5006" s="33">
        <f t="shared" si="78"/>
        <v>901506246.76999569</v>
      </c>
    </row>
    <row r="5007" spans="1:7" ht="57.6">
      <c r="A5007" s="34">
        <v>1000039</v>
      </c>
      <c r="B5007" s="34" t="s">
        <v>1460</v>
      </c>
      <c r="C5007" s="34" t="s">
        <v>293</v>
      </c>
      <c r="D5007" s="30" t="s">
        <v>292</v>
      </c>
      <c r="E5007" s="31" t="s">
        <v>293</v>
      </c>
      <c r="F5007" s="32">
        <v>528.96</v>
      </c>
      <c r="G5007" s="33">
        <f t="shared" si="78"/>
        <v>901506246.76999569</v>
      </c>
    </row>
    <row r="5008" spans="1:7" ht="57.6">
      <c r="A5008" s="34">
        <v>1000039</v>
      </c>
      <c r="B5008" s="34" t="s">
        <v>984</v>
      </c>
      <c r="C5008" s="34" t="s">
        <v>293</v>
      </c>
      <c r="D5008" s="30" t="s">
        <v>292</v>
      </c>
      <c r="E5008" s="31" t="s">
        <v>293</v>
      </c>
      <c r="F5008" s="32">
        <v>199727.99</v>
      </c>
      <c r="G5008" s="33">
        <f t="shared" si="78"/>
        <v>901506246.76999569</v>
      </c>
    </row>
    <row r="5009" spans="1:7" ht="57.6">
      <c r="A5009" s="34">
        <v>1000038</v>
      </c>
      <c r="B5009" s="34" t="s">
        <v>984</v>
      </c>
      <c r="C5009" s="34" t="s">
        <v>1358</v>
      </c>
      <c r="D5009" s="30" t="s">
        <v>292</v>
      </c>
      <c r="E5009" s="31" t="s">
        <v>293</v>
      </c>
      <c r="F5009" s="32">
        <v>15613.15</v>
      </c>
      <c r="G5009" s="33">
        <f t="shared" si="78"/>
        <v>901506246.76999569</v>
      </c>
    </row>
    <row r="5010" spans="1:7" ht="72">
      <c r="A5010" s="34">
        <v>1000039</v>
      </c>
      <c r="B5010" s="34" t="s">
        <v>1461</v>
      </c>
      <c r="C5010" s="34" t="s">
        <v>293</v>
      </c>
      <c r="D5010" s="30" t="s">
        <v>292</v>
      </c>
      <c r="E5010" s="31" t="s">
        <v>293</v>
      </c>
      <c r="F5010" s="32">
        <v>0.12</v>
      </c>
      <c r="G5010" s="33">
        <f t="shared" si="78"/>
        <v>901506246.76999569</v>
      </c>
    </row>
    <row r="5011" spans="1:7" ht="57.6">
      <c r="A5011" s="34">
        <v>1000039</v>
      </c>
      <c r="B5011" s="34" t="s">
        <v>1462</v>
      </c>
      <c r="C5011" s="34" t="s">
        <v>293</v>
      </c>
      <c r="D5011" s="30" t="s">
        <v>292</v>
      </c>
      <c r="E5011" s="31" t="s">
        <v>293</v>
      </c>
      <c r="F5011" s="32">
        <v>2420.0300000000002</v>
      </c>
      <c r="G5011" s="33">
        <f t="shared" si="78"/>
        <v>901506246.76999569</v>
      </c>
    </row>
    <row r="5012" spans="1:7" ht="43.2">
      <c r="A5012" s="34">
        <v>1000039</v>
      </c>
      <c r="B5012" s="34" t="s">
        <v>1463</v>
      </c>
      <c r="C5012" s="34" t="s">
        <v>293</v>
      </c>
      <c r="D5012" s="30" t="s">
        <v>292</v>
      </c>
      <c r="E5012" s="31" t="s">
        <v>293</v>
      </c>
      <c r="F5012" s="32">
        <v>0.17</v>
      </c>
      <c r="G5012" s="33">
        <f t="shared" si="78"/>
        <v>901506246.76999569</v>
      </c>
    </row>
    <row r="5013" spans="1:7" ht="28.8">
      <c r="A5013" s="34">
        <v>1000039</v>
      </c>
      <c r="B5013" s="34" t="s">
        <v>1464</v>
      </c>
      <c r="C5013" s="34" t="s">
        <v>293</v>
      </c>
      <c r="D5013" s="30" t="s">
        <v>292</v>
      </c>
      <c r="E5013" s="31" t="s">
        <v>293</v>
      </c>
      <c r="F5013" s="32">
        <v>0.01</v>
      </c>
      <c r="G5013" s="33">
        <f t="shared" si="78"/>
        <v>901506246.76999569</v>
      </c>
    </row>
    <row r="5014" spans="1:7" ht="72">
      <c r="A5014" s="34">
        <v>1000039</v>
      </c>
      <c r="B5014" s="34" t="s">
        <v>396</v>
      </c>
      <c r="C5014" s="34" t="s">
        <v>293</v>
      </c>
      <c r="D5014" s="30" t="s">
        <v>292</v>
      </c>
      <c r="E5014" s="34" t="s">
        <v>293</v>
      </c>
      <c r="F5014" s="30">
        <v>0.04</v>
      </c>
      <c r="G5014" s="33">
        <f t="shared" si="78"/>
        <v>901506246.76999569</v>
      </c>
    </row>
    <row r="5015" spans="1:7" ht="57.6">
      <c r="A5015" s="34">
        <v>1000039</v>
      </c>
      <c r="B5015" s="34" t="s">
        <v>1465</v>
      </c>
      <c r="C5015" s="34" t="s">
        <v>293</v>
      </c>
      <c r="D5015" s="30" t="s">
        <v>292</v>
      </c>
      <c r="E5015" s="31" t="s">
        <v>293</v>
      </c>
      <c r="F5015" s="30">
        <v>0.04</v>
      </c>
      <c r="G5015" s="33">
        <f t="shared" si="78"/>
        <v>901506246.76999569</v>
      </c>
    </row>
    <row r="5016" spans="1:7" ht="43.2">
      <c r="A5016" s="34">
        <v>1000039</v>
      </c>
      <c r="B5016" s="34" t="s">
        <v>397</v>
      </c>
      <c r="C5016" s="34" t="s">
        <v>293</v>
      </c>
      <c r="D5016" s="30" t="s">
        <v>292</v>
      </c>
      <c r="E5016" s="34" t="s">
        <v>293</v>
      </c>
      <c r="F5016" s="32">
        <v>719.96</v>
      </c>
      <c r="G5016" s="33">
        <f t="shared" si="78"/>
        <v>901506246.76999569</v>
      </c>
    </row>
    <row r="5017" spans="1:7" ht="57.6">
      <c r="A5017" s="34">
        <v>1000039</v>
      </c>
      <c r="B5017" s="34" t="s">
        <v>1466</v>
      </c>
      <c r="C5017" s="34" t="s">
        <v>293</v>
      </c>
      <c r="D5017" s="30" t="s">
        <v>292</v>
      </c>
      <c r="E5017" s="34" t="s">
        <v>293</v>
      </c>
      <c r="F5017" s="30">
        <v>80219</v>
      </c>
      <c r="G5017" s="33">
        <f t="shared" si="78"/>
        <v>901506246.76999569</v>
      </c>
    </row>
    <row r="5018" spans="1:7" ht="72">
      <c r="A5018" s="34">
        <v>1000039</v>
      </c>
      <c r="B5018" s="34" t="s">
        <v>986</v>
      </c>
      <c r="C5018" s="34" t="s">
        <v>293</v>
      </c>
      <c r="D5018" s="30" t="s">
        <v>292</v>
      </c>
      <c r="E5018" s="34" t="s">
        <v>293</v>
      </c>
      <c r="F5018" s="30">
        <v>0.64</v>
      </c>
      <c r="G5018" s="33">
        <f t="shared" si="78"/>
        <v>901506246.76999569</v>
      </c>
    </row>
    <row r="5019" spans="1:7" ht="43.2">
      <c r="A5019" s="34">
        <v>1000039</v>
      </c>
      <c r="B5019" s="34" t="s">
        <v>1467</v>
      </c>
      <c r="C5019" s="34" t="s">
        <v>293</v>
      </c>
      <c r="D5019" s="30" t="s">
        <v>292</v>
      </c>
      <c r="E5019" s="34" t="s">
        <v>293</v>
      </c>
      <c r="F5019" s="30">
        <v>900.93</v>
      </c>
      <c r="G5019" s="33">
        <f t="shared" si="78"/>
        <v>901506246.76999569</v>
      </c>
    </row>
    <row r="5020" spans="1:7" ht="43.2">
      <c r="A5020" s="34">
        <v>1000039</v>
      </c>
      <c r="B5020" s="34" t="s">
        <v>1468</v>
      </c>
      <c r="C5020" s="34" t="s">
        <v>293</v>
      </c>
      <c r="D5020" s="30" t="s">
        <v>292</v>
      </c>
      <c r="E5020" s="34" t="s">
        <v>293</v>
      </c>
      <c r="F5020" s="30">
        <v>30982.57</v>
      </c>
      <c r="G5020" s="33">
        <f t="shared" si="78"/>
        <v>901506246.76999569</v>
      </c>
    </row>
    <row r="5021" spans="1:7" ht="43.2">
      <c r="A5021" s="34">
        <v>1000039</v>
      </c>
      <c r="B5021" s="34" t="s">
        <v>1469</v>
      </c>
      <c r="C5021" s="34" t="s">
        <v>293</v>
      </c>
      <c r="D5021" s="30" t="s">
        <v>292</v>
      </c>
      <c r="E5021" s="34" t="s">
        <v>293</v>
      </c>
      <c r="F5021" s="32">
        <v>0.01</v>
      </c>
      <c r="G5021" s="33">
        <f t="shared" si="78"/>
        <v>901506246.76999569</v>
      </c>
    </row>
    <row r="5022" spans="1:7" ht="43.2">
      <c r="A5022" s="34">
        <v>1000039</v>
      </c>
      <c r="B5022" s="34" t="s">
        <v>1469</v>
      </c>
      <c r="C5022" s="34" t="s">
        <v>293</v>
      </c>
      <c r="D5022" s="30" t="s">
        <v>292</v>
      </c>
      <c r="E5022" s="34" t="s">
        <v>293</v>
      </c>
      <c r="F5022" s="32">
        <v>-8038.93</v>
      </c>
      <c r="G5022" s="33">
        <f t="shared" si="78"/>
        <v>901506246.76999569</v>
      </c>
    </row>
    <row r="5023" spans="1:7" ht="43.2">
      <c r="A5023" s="34">
        <v>1000039</v>
      </c>
      <c r="B5023" s="34" t="s">
        <v>1469</v>
      </c>
      <c r="C5023" s="34" t="s">
        <v>293</v>
      </c>
      <c r="D5023" s="30" t="s">
        <v>292</v>
      </c>
      <c r="E5023" s="34" t="s">
        <v>293</v>
      </c>
      <c r="F5023" s="30">
        <v>5400</v>
      </c>
      <c r="G5023" s="33">
        <f t="shared" si="78"/>
        <v>901506246.76999569</v>
      </c>
    </row>
    <row r="5024" spans="1:7" ht="43.2">
      <c r="A5024" s="34">
        <v>1000038</v>
      </c>
      <c r="B5024" s="34" t="s">
        <v>1469</v>
      </c>
      <c r="C5024" s="34" t="s">
        <v>1358</v>
      </c>
      <c r="D5024" s="30" t="s">
        <v>292</v>
      </c>
      <c r="E5024" s="34" t="s">
        <v>293</v>
      </c>
      <c r="F5024" s="30">
        <v>0.01</v>
      </c>
      <c r="G5024" s="33">
        <f t="shared" si="78"/>
        <v>901506246.76999569</v>
      </c>
    </row>
    <row r="5025" spans="1:7" ht="43.2">
      <c r="A5025" s="34">
        <v>1000038</v>
      </c>
      <c r="B5025" s="34" t="s">
        <v>1469</v>
      </c>
      <c r="C5025" s="34" t="s">
        <v>1358</v>
      </c>
      <c r="D5025" s="30" t="s">
        <v>292</v>
      </c>
      <c r="E5025" s="34" t="s">
        <v>293</v>
      </c>
      <c r="F5025" s="30">
        <v>2638.91</v>
      </c>
      <c r="G5025" s="33">
        <f t="shared" si="78"/>
        <v>901506246.76999569</v>
      </c>
    </row>
    <row r="5026" spans="1:7" ht="72">
      <c r="A5026" s="34">
        <v>1000039</v>
      </c>
      <c r="B5026" s="34" t="s">
        <v>987</v>
      </c>
      <c r="C5026" s="34" t="s">
        <v>293</v>
      </c>
      <c r="D5026" s="30" t="s">
        <v>292</v>
      </c>
      <c r="E5026" s="34" t="s">
        <v>293</v>
      </c>
      <c r="F5026" s="30">
        <v>0.13</v>
      </c>
      <c r="G5026" s="33">
        <f t="shared" si="78"/>
        <v>901506246.76999569</v>
      </c>
    </row>
    <row r="5027" spans="1:7" ht="86.4">
      <c r="A5027" s="34">
        <v>1000039</v>
      </c>
      <c r="B5027" s="34" t="s">
        <v>1470</v>
      </c>
      <c r="C5027" s="34" t="s">
        <v>293</v>
      </c>
      <c r="D5027" s="30" t="s">
        <v>292</v>
      </c>
      <c r="E5027" s="34" t="s">
        <v>293</v>
      </c>
      <c r="F5027" s="30">
        <v>0.01</v>
      </c>
      <c r="G5027" s="33">
        <f t="shared" si="78"/>
        <v>901506246.76999569</v>
      </c>
    </row>
    <row r="5028" spans="1:7" ht="43.2">
      <c r="A5028" s="34">
        <v>1000039</v>
      </c>
      <c r="B5028" s="34" t="s">
        <v>1471</v>
      </c>
      <c r="C5028" s="34" t="s">
        <v>293</v>
      </c>
      <c r="D5028" s="30" t="s">
        <v>292</v>
      </c>
      <c r="E5028" s="34" t="s">
        <v>293</v>
      </c>
      <c r="F5028" s="32">
        <v>1416.46</v>
      </c>
      <c r="G5028" s="33">
        <f t="shared" si="78"/>
        <v>901506246.76999569</v>
      </c>
    </row>
    <row r="5029" spans="1:7" ht="72">
      <c r="A5029" s="34">
        <v>1000039</v>
      </c>
      <c r="B5029" s="34" t="s">
        <v>1472</v>
      </c>
      <c r="C5029" s="34" t="s">
        <v>293</v>
      </c>
      <c r="D5029" s="30" t="s">
        <v>292</v>
      </c>
      <c r="E5029" s="34" t="s">
        <v>293</v>
      </c>
      <c r="F5029" s="32">
        <v>13862.73</v>
      </c>
      <c r="G5029" s="33">
        <f t="shared" si="78"/>
        <v>901506246.76999569</v>
      </c>
    </row>
    <row r="5030" spans="1:7" ht="72">
      <c r="A5030" s="34">
        <v>1000039</v>
      </c>
      <c r="B5030" s="34" t="s">
        <v>1473</v>
      </c>
      <c r="C5030" s="34" t="s">
        <v>293</v>
      </c>
      <c r="D5030" s="30" t="s">
        <v>292</v>
      </c>
      <c r="E5030" s="34" t="s">
        <v>293</v>
      </c>
      <c r="F5030" s="32">
        <v>1.5</v>
      </c>
      <c r="G5030" s="33">
        <f t="shared" si="78"/>
        <v>901506246.76999569</v>
      </c>
    </row>
    <row r="5031" spans="1:7" ht="43.2">
      <c r="A5031" s="34">
        <v>1000039</v>
      </c>
      <c r="B5031" s="34" t="s">
        <v>405</v>
      </c>
      <c r="C5031" s="34" t="s">
        <v>293</v>
      </c>
      <c r="D5031" s="30" t="s">
        <v>292</v>
      </c>
      <c r="E5031" s="34" t="s">
        <v>406</v>
      </c>
      <c r="F5031" s="30">
        <v>11300</v>
      </c>
      <c r="G5031" s="33">
        <f t="shared" si="78"/>
        <v>901506246.76999569</v>
      </c>
    </row>
    <row r="5032" spans="1:7" ht="43.2">
      <c r="A5032" s="34">
        <v>1000039</v>
      </c>
      <c r="B5032" s="34" t="s">
        <v>1474</v>
      </c>
      <c r="C5032" s="34" t="s">
        <v>293</v>
      </c>
      <c r="D5032" s="30" t="s">
        <v>292</v>
      </c>
      <c r="E5032" s="34" t="s">
        <v>293</v>
      </c>
      <c r="F5032" s="30">
        <v>0.02</v>
      </c>
      <c r="G5032" s="33">
        <f t="shared" si="78"/>
        <v>901506246.76999569</v>
      </c>
    </row>
    <row r="5033" spans="1:7" ht="57.6">
      <c r="A5033" s="34">
        <v>1000039</v>
      </c>
      <c r="B5033" s="34" t="s">
        <v>407</v>
      </c>
      <c r="C5033" s="34" t="s">
        <v>293</v>
      </c>
      <c r="D5033" s="30" t="s">
        <v>292</v>
      </c>
      <c r="E5033" s="34" t="s">
        <v>406</v>
      </c>
      <c r="F5033" s="32">
        <v>298207</v>
      </c>
      <c r="G5033" s="33">
        <f t="shared" si="78"/>
        <v>901506246.76999569</v>
      </c>
    </row>
    <row r="5034" spans="1:7" ht="57.6">
      <c r="A5034" s="34">
        <v>1000039</v>
      </c>
      <c r="B5034" s="34" t="s">
        <v>407</v>
      </c>
      <c r="C5034" s="34" t="s">
        <v>293</v>
      </c>
      <c r="D5034" s="30" t="s">
        <v>292</v>
      </c>
      <c r="E5034" s="34" t="s">
        <v>406</v>
      </c>
      <c r="F5034" s="32">
        <v>11749.74</v>
      </c>
      <c r="G5034" s="33">
        <f t="shared" si="78"/>
        <v>901506246.76999569</v>
      </c>
    </row>
    <row r="5035" spans="1:7" ht="28.8">
      <c r="A5035" s="34">
        <v>1000039</v>
      </c>
      <c r="B5035" s="34" t="s">
        <v>1475</v>
      </c>
      <c r="C5035" s="34" t="s">
        <v>293</v>
      </c>
      <c r="D5035" s="30" t="s">
        <v>292</v>
      </c>
      <c r="E5035" s="34" t="s">
        <v>293</v>
      </c>
      <c r="F5035" s="32">
        <v>28694.5</v>
      </c>
      <c r="G5035" s="33">
        <f t="shared" si="78"/>
        <v>901506246.76999569</v>
      </c>
    </row>
    <row r="5036" spans="1:7" ht="57.6">
      <c r="A5036" s="34">
        <v>1000039</v>
      </c>
      <c r="B5036" s="34" t="s">
        <v>995</v>
      </c>
      <c r="C5036" s="34" t="s">
        <v>293</v>
      </c>
      <c r="D5036" s="30" t="s">
        <v>292</v>
      </c>
      <c r="E5036" s="34" t="s">
        <v>293</v>
      </c>
      <c r="F5036" s="32">
        <v>-35131.31</v>
      </c>
      <c r="G5036" s="33">
        <f t="shared" si="78"/>
        <v>901506246.76999569</v>
      </c>
    </row>
    <row r="5037" spans="1:7" ht="57.6">
      <c r="A5037" s="34">
        <v>1000039</v>
      </c>
      <c r="B5037" s="34" t="s">
        <v>995</v>
      </c>
      <c r="C5037" s="34" t="s">
        <v>293</v>
      </c>
      <c r="D5037" s="30" t="s">
        <v>292</v>
      </c>
      <c r="E5037" s="34" t="s">
        <v>293</v>
      </c>
      <c r="F5037" s="32">
        <v>7898.25</v>
      </c>
      <c r="G5037" s="33">
        <f t="shared" si="78"/>
        <v>901506246.76999569</v>
      </c>
    </row>
    <row r="5038" spans="1:7" ht="57.6">
      <c r="A5038" s="34">
        <v>1000039</v>
      </c>
      <c r="B5038" s="34" t="s">
        <v>995</v>
      </c>
      <c r="C5038" s="34" t="s">
        <v>293</v>
      </c>
      <c r="D5038" s="30" t="s">
        <v>292</v>
      </c>
      <c r="E5038" s="31" t="s">
        <v>293</v>
      </c>
      <c r="F5038" s="32">
        <v>1408.72</v>
      </c>
      <c r="G5038" s="33">
        <f t="shared" si="78"/>
        <v>901506246.76999569</v>
      </c>
    </row>
    <row r="5039" spans="1:7" ht="57.6">
      <c r="A5039" s="34">
        <v>1000039</v>
      </c>
      <c r="B5039" s="34" t="s">
        <v>995</v>
      </c>
      <c r="C5039" s="34" t="s">
        <v>293</v>
      </c>
      <c r="D5039" s="30" t="s">
        <v>292</v>
      </c>
      <c r="E5039" s="31" t="s">
        <v>302</v>
      </c>
      <c r="F5039" s="32">
        <v>21451.5</v>
      </c>
      <c r="G5039" s="33">
        <f t="shared" si="78"/>
        <v>901506246.76999569</v>
      </c>
    </row>
    <row r="5040" spans="1:7" ht="57.6">
      <c r="A5040" s="34">
        <v>1000039</v>
      </c>
      <c r="B5040" s="34" t="s">
        <v>995</v>
      </c>
      <c r="C5040" s="34" t="s">
        <v>293</v>
      </c>
      <c r="D5040" s="30" t="s">
        <v>292</v>
      </c>
      <c r="E5040" s="34" t="s">
        <v>302</v>
      </c>
      <c r="F5040" s="30">
        <v>4210.8500000000004</v>
      </c>
      <c r="G5040" s="33">
        <f t="shared" si="78"/>
        <v>901506246.76999569</v>
      </c>
    </row>
    <row r="5041" spans="1:7" ht="57.6">
      <c r="A5041" s="34">
        <v>1000038</v>
      </c>
      <c r="B5041" s="34" t="s">
        <v>995</v>
      </c>
      <c r="C5041" s="34" t="s">
        <v>1358</v>
      </c>
      <c r="D5041" s="30" t="s">
        <v>292</v>
      </c>
      <c r="E5041" s="34" t="s">
        <v>293</v>
      </c>
      <c r="F5041" s="32">
        <v>161.99</v>
      </c>
      <c r="G5041" s="33">
        <f t="shared" si="78"/>
        <v>901506246.76999569</v>
      </c>
    </row>
    <row r="5042" spans="1:7" ht="57.6">
      <c r="A5042" s="34">
        <v>1000039</v>
      </c>
      <c r="B5042" s="34" t="s">
        <v>1476</v>
      </c>
      <c r="C5042" s="34" t="s">
        <v>293</v>
      </c>
      <c r="D5042" s="30" t="s">
        <v>292</v>
      </c>
      <c r="E5042" s="31" t="s">
        <v>293</v>
      </c>
      <c r="F5042" s="30">
        <v>361.35</v>
      </c>
      <c r="G5042" s="33">
        <f t="shared" si="78"/>
        <v>901506246.76999569</v>
      </c>
    </row>
    <row r="5043" spans="1:7" ht="28.8">
      <c r="A5043" s="34">
        <v>1000039</v>
      </c>
      <c r="B5043" s="34" t="s">
        <v>1477</v>
      </c>
      <c r="C5043" s="34" t="s">
        <v>293</v>
      </c>
      <c r="D5043" s="30" t="s">
        <v>292</v>
      </c>
      <c r="E5043" s="31" t="s">
        <v>293</v>
      </c>
      <c r="F5043" s="32">
        <v>0.28000000000000003</v>
      </c>
      <c r="G5043" s="33">
        <f t="shared" si="78"/>
        <v>901506246.76999569</v>
      </c>
    </row>
    <row r="5044" spans="1:7" ht="57.6">
      <c r="A5044" s="34">
        <v>1000039</v>
      </c>
      <c r="B5044" s="34" t="s">
        <v>1478</v>
      </c>
      <c r="C5044" s="34" t="s">
        <v>293</v>
      </c>
      <c r="D5044" s="30" t="s">
        <v>292</v>
      </c>
      <c r="E5044" s="31" t="s">
        <v>293</v>
      </c>
      <c r="F5044" s="32">
        <v>4632.75</v>
      </c>
      <c r="G5044" s="33">
        <f t="shared" si="78"/>
        <v>901506246.76999569</v>
      </c>
    </row>
    <row r="5045" spans="1:7" ht="43.2">
      <c r="A5045" s="34">
        <v>1000039</v>
      </c>
      <c r="B5045" s="34" t="s">
        <v>1479</v>
      </c>
      <c r="C5045" s="34" t="s">
        <v>293</v>
      </c>
      <c r="D5045" s="30" t="s">
        <v>292</v>
      </c>
      <c r="E5045" s="31" t="s">
        <v>293</v>
      </c>
      <c r="F5045" s="30">
        <v>0.61</v>
      </c>
      <c r="G5045" s="33">
        <f t="shared" si="78"/>
        <v>901506246.76999569</v>
      </c>
    </row>
    <row r="5046" spans="1:7" ht="72">
      <c r="A5046" s="34">
        <v>1000039</v>
      </c>
      <c r="B5046" s="34" t="s">
        <v>1480</v>
      </c>
      <c r="C5046" s="34" t="s">
        <v>293</v>
      </c>
      <c r="D5046" s="30" t="s">
        <v>292</v>
      </c>
      <c r="E5046" s="34" t="s">
        <v>293</v>
      </c>
      <c r="F5046" s="30">
        <v>164.25</v>
      </c>
      <c r="G5046" s="33">
        <f t="shared" si="78"/>
        <v>901506246.76999569</v>
      </c>
    </row>
    <row r="5047" spans="1:7" ht="57.6">
      <c r="A5047" s="34">
        <v>1000039</v>
      </c>
      <c r="B5047" s="34" t="s">
        <v>412</v>
      </c>
      <c r="C5047" s="34" t="s">
        <v>293</v>
      </c>
      <c r="D5047" s="30" t="s">
        <v>292</v>
      </c>
      <c r="E5047" s="34" t="s">
        <v>413</v>
      </c>
      <c r="F5047" s="32">
        <v>0</v>
      </c>
      <c r="G5047" s="33">
        <f t="shared" si="78"/>
        <v>901506246.76999569</v>
      </c>
    </row>
    <row r="5048" spans="1:7" ht="57.6">
      <c r="A5048" s="34">
        <v>1000039</v>
      </c>
      <c r="B5048" s="34" t="s">
        <v>412</v>
      </c>
      <c r="C5048" s="34" t="s">
        <v>293</v>
      </c>
      <c r="D5048" s="30" t="s">
        <v>292</v>
      </c>
      <c r="E5048" s="34" t="s">
        <v>413</v>
      </c>
      <c r="F5048" s="30">
        <v>1539</v>
      </c>
      <c r="G5048" s="33">
        <f t="shared" si="78"/>
        <v>901506246.76999569</v>
      </c>
    </row>
    <row r="5049" spans="1:7" ht="57.6">
      <c r="A5049" s="34">
        <v>1000039</v>
      </c>
      <c r="B5049" s="34" t="s">
        <v>412</v>
      </c>
      <c r="C5049" s="34" t="s">
        <v>293</v>
      </c>
      <c r="D5049" s="30" t="s">
        <v>292</v>
      </c>
      <c r="E5049" s="34" t="s">
        <v>413</v>
      </c>
      <c r="F5049" s="30">
        <v>3420</v>
      </c>
      <c r="G5049" s="33">
        <f t="shared" si="78"/>
        <v>901506246.76999569</v>
      </c>
    </row>
    <row r="5050" spans="1:7" ht="57.6">
      <c r="A5050" s="34">
        <v>1000039</v>
      </c>
      <c r="B5050" s="34" t="s">
        <v>412</v>
      </c>
      <c r="C5050" s="34" t="s">
        <v>293</v>
      </c>
      <c r="D5050" s="30" t="s">
        <v>292</v>
      </c>
      <c r="E5050" s="34" t="s">
        <v>413</v>
      </c>
      <c r="F5050" s="30">
        <v>3762</v>
      </c>
      <c r="G5050" s="33">
        <f t="shared" si="78"/>
        <v>901506246.76999569</v>
      </c>
    </row>
    <row r="5051" spans="1:7" ht="43.2">
      <c r="A5051" s="34">
        <v>1000039</v>
      </c>
      <c r="B5051" s="34" t="s">
        <v>412</v>
      </c>
      <c r="C5051" s="34" t="s">
        <v>293</v>
      </c>
      <c r="D5051" s="30" t="s">
        <v>292</v>
      </c>
      <c r="E5051" s="31" t="s">
        <v>413</v>
      </c>
      <c r="F5051" s="32">
        <v>3990</v>
      </c>
      <c r="G5051" s="33">
        <f t="shared" si="78"/>
        <v>901506246.76999569</v>
      </c>
    </row>
    <row r="5052" spans="1:7" ht="43.2">
      <c r="A5052" s="34">
        <v>1000039</v>
      </c>
      <c r="B5052" s="34" t="s">
        <v>412</v>
      </c>
      <c r="C5052" s="34" t="s">
        <v>293</v>
      </c>
      <c r="D5052" s="30" t="s">
        <v>292</v>
      </c>
      <c r="E5052" s="31" t="s">
        <v>413</v>
      </c>
      <c r="F5052" s="32">
        <v>75000.009999999995</v>
      </c>
      <c r="G5052" s="33">
        <f t="shared" si="78"/>
        <v>901506246.76999569</v>
      </c>
    </row>
    <row r="5053" spans="1:7" ht="43.2">
      <c r="A5053" s="34">
        <v>1000039</v>
      </c>
      <c r="B5053" s="34" t="s">
        <v>412</v>
      </c>
      <c r="C5053" s="34" t="s">
        <v>293</v>
      </c>
      <c r="D5053" s="30" t="s">
        <v>292</v>
      </c>
      <c r="E5053" s="31" t="s">
        <v>413</v>
      </c>
      <c r="F5053" s="32">
        <v>2565</v>
      </c>
      <c r="G5053" s="33">
        <f t="shared" si="78"/>
        <v>901506246.76999569</v>
      </c>
    </row>
    <row r="5054" spans="1:7" ht="43.2">
      <c r="A5054" s="34">
        <v>1000039</v>
      </c>
      <c r="B5054" s="34" t="s">
        <v>412</v>
      </c>
      <c r="C5054" s="34" t="s">
        <v>293</v>
      </c>
      <c r="D5054" s="30" t="s">
        <v>292</v>
      </c>
      <c r="E5054" s="31" t="s">
        <v>413</v>
      </c>
      <c r="F5054" s="32">
        <v>20000</v>
      </c>
      <c r="G5054" s="33">
        <f t="shared" si="78"/>
        <v>901506246.76999569</v>
      </c>
    </row>
    <row r="5055" spans="1:7" ht="57.6">
      <c r="A5055" s="34">
        <v>1000039</v>
      </c>
      <c r="B5055" s="34" t="s">
        <v>412</v>
      </c>
      <c r="C5055" s="34" t="s">
        <v>293</v>
      </c>
      <c r="D5055" s="30" t="s">
        <v>292</v>
      </c>
      <c r="E5055" s="34" t="s">
        <v>413</v>
      </c>
      <c r="F5055" s="32">
        <v>14908</v>
      </c>
      <c r="G5055" s="33">
        <f t="shared" si="78"/>
        <v>901506246.76999569</v>
      </c>
    </row>
    <row r="5056" spans="1:7" ht="43.2">
      <c r="A5056" s="34">
        <v>1000039</v>
      </c>
      <c r="B5056" s="34" t="s">
        <v>412</v>
      </c>
      <c r="C5056" s="34" t="s">
        <v>293</v>
      </c>
      <c r="D5056" s="30" t="s">
        <v>292</v>
      </c>
      <c r="E5056" s="31" t="s">
        <v>413</v>
      </c>
      <c r="F5056" s="30">
        <v>22800</v>
      </c>
      <c r="G5056" s="33">
        <f t="shared" si="78"/>
        <v>901506246.76999569</v>
      </c>
    </row>
    <row r="5057" spans="1:7" ht="43.2">
      <c r="A5057" s="34">
        <v>1000039</v>
      </c>
      <c r="B5057" s="34" t="s">
        <v>412</v>
      </c>
      <c r="C5057" s="34" t="s">
        <v>293</v>
      </c>
      <c r="D5057" s="30" t="s">
        <v>292</v>
      </c>
      <c r="E5057" s="31" t="s">
        <v>413</v>
      </c>
      <c r="F5057" s="30">
        <v>108300</v>
      </c>
      <c r="G5057" s="33">
        <f t="shared" si="78"/>
        <v>901506246.76999569</v>
      </c>
    </row>
    <row r="5058" spans="1:7" ht="43.2">
      <c r="A5058" s="34">
        <v>1000039</v>
      </c>
      <c r="B5058" s="34" t="s">
        <v>412</v>
      </c>
      <c r="C5058" s="34" t="s">
        <v>293</v>
      </c>
      <c r="D5058" s="30" t="s">
        <v>292</v>
      </c>
      <c r="E5058" s="31" t="s">
        <v>413</v>
      </c>
      <c r="F5058" s="32">
        <v>167580</v>
      </c>
      <c r="G5058" s="33">
        <f t="shared" si="78"/>
        <v>901506246.76999569</v>
      </c>
    </row>
    <row r="5059" spans="1:7" ht="43.2">
      <c r="A5059" s="34">
        <v>1000039</v>
      </c>
      <c r="B5059" s="34" t="s">
        <v>412</v>
      </c>
      <c r="C5059" s="34" t="s">
        <v>293</v>
      </c>
      <c r="D5059" s="30" t="s">
        <v>292</v>
      </c>
      <c r="E5059" s="31" t="s">
        <v>413</v>
      </c>
      <c r="F5059" s="32">
        <v>3990</v>
      </c>
      <c r="G5059" s="33">
        <f t="shared" ref="G5059:G5122" si="79">SUM($F$2:$F$100000)</f>
        <v>901506246.76999569</v>
      </c>
    </row>
    <row r="5060" spans="1:7" ht="57.6">
      <c r="A5060" s="34">
        <v>1000039</v>
      </c>
      <c r="B5060" s="34" t="s">
        <v>412</v>
      </c>
      <c r="C5060" s="34" t="s">
        <v>293</v>
      </c>
      <c r="D5060" s="30" t="s">
        <v>292</v>
      </c>
      <c r="E5060" s="34" t="s">
        <v>413</v>
      </c>
      <c r="F5060" s="30">
        <v>23085</v>
      </c>
      <c r="G5060" s="33">
        <f t="shared" si="79"/>
        <v>901506246.76999569</v>
      </c>
    </row>
    <row r="5061" spans="1:7" ht="57.6">
      <c r="A5061" s="34">
        <v>1000039</v>
      </c>
      <c r="B5061" s="34" t="s">
        <v>412</v>
      </c>
      <c r="C5061" s="34" t="s">
        <v>293</v>
      </c>
      <c r="D5061" s="30" t="s">
        <v>292</v>
      </c>
      <c r="E5061" s="34" t="s">
        <v>413</v>
      </c>
      <c r="F5061" s="32">
        <v>6156</v>
      </c>
      <c r="G5061" s="33">
        <f t="shared" si="79"/>
        <v>901506246.76999569</v>
      </c>
    </row>
    <row r="5062" spans="1:7" ht="72">
      <c r="A5062" s="34">
        <v>1000039</v>
      </c>
      <c r="B5062" s="34" t="s">
        <v>1481</v>
      </c>
      <c r="C5062" s="34" t="s">
        <v>293</v>
      </c>
      <c r="D5062" s="30" t="s">
        <v>292</v>
      </c>
      <c r="E5062" s="31" t="s">
        <v>293</v>
      </c>
      <c r="F5062" s="32">
        <v>0.02</v>
      </c>
      <c r="G5062" s="33">
        <f t="shared" si="79"/>
        <v>901506246.76999569</v>
      </c>
    </row>
    <row r="5063" spans="1:7" ht="57.6">
      <c r="A5063" s="34">
        <v>1000039</v>
      </c>
      <c r="B5063" s="34" t="s">
        <v>998</v>
      </c>
      <c r="C5063" s="34" t="s">
        <v>293</v>
      </c>
      <c r="D5063" s="30" t="s">
        <v>292</v>
      </c>
      <c r="E5063" s="31" t="s">
        <v>293</v>
      </c>
      <c r="F5063" s="30">
        <v>8566.56</v>
      </c>
      <c r="G5063" s="33">
        <f t="shared" si="79"/>
        <v>901506246.76999569</v>
      </c>
    </row>
    <row r="5064" spans="1:7" ht="57.6">
      <c r="A5064" s="34">
        <v>1000039</v>
      </c>
      <c r="B5064" s="34" t="s">
        <v>1482</v>
      </c>
      <c r="C5064" s="34" t="s">
        <v>293</v>
      </c>
      <c r="D5064" s="30" t="s">
        <v>292</v>
      </c>
      <c r="E5064" s="31" t="s">
        <v>293</v>
      </c>
      <c r="F5064" s="32">
        <v>0.01</v>
      </c>
      <c r="G5064" s="33">
        <f t="shared" si="79"/>
        <v>901506246.76999569</v>
      </c>
    </row>
    <row r="5065" spans="1:7" ht="28.8">
      <c r="A5065" s="34">
        <v>1000039</v>
      </c>
      <c r="B5065" s="34" t="s">
        <v>1483</v>
      </c>
      <c r="C5065" s="34" t="s">
        <v>293</v>
      </c>
      <c r="D5065" s="30" t="s">
        <v>292</v>
      </c>
      <c r="E5065" s="31" t="s">
        <v>293</v>
      </c>
      <c r="F5065" s="32">
        <v>0.87</v>
      </c>
      <c r="G5065" s="33">
        <f t="shared" si="79"/>
        <v>901506246.76999569</v>
      </c>
    </row>
    <row r="5066" spans="1:7" ht="43.2">
      <c r="A5066" s="34">
        <v>1000039</v>
      </c>
      <c r="B5066" s="34" t="s">
        <v>1484</v>
      </c>
      <c r="C5066" s="34" t="s">
        <v>293</v>
      </c>
      <c r="D5066" s="30" t="s">
        <v>292</v>
      </c>
      <c r="E5066" s="31" t="s">
        <v>293</v>
      </c>
      <c r="F5066" s="30">
        <v>0.48</v>
      </c>
      <c r="G5066" s="33">
        <f t="shared" si="79"/>
        <v>901506246.76999569</v>
      </c>
    </row>
    <row r="5067" spans="1:7" ht="43.2">
      <c r="A5067" s="34">
        <v>1000039</v>
      </c>
      <c r="B5067" s="34" t="s">
        <v>1485</v>
      </c>
      <c r="C5067" s="34" t="s">
        <v>293</v>
      </c>
      <c r="D5067" s="30" t="s">
        <v>292</v>
      </c>
      <c r="E5067" s="31" t="s">
        <v>293</v>
      </c>
      <c r="F5067" s="30">
        <v>0.34</v>
      </c>
      <c r="G5067" s="33">
        <f t="shared" si="79"/>
        <v>901506246.76999569</v>
      </c>
    </row>
    <row r="5068" spans="1:7" ht="28.8">
      <c r="A5068" s="34">
        <v>1000039</v>
      </c>
      <c r="B5068" s="34" t="s">
        <v>1486</v>
      </c>
      <c r="C5068" s="34" t="s">
        <v>293</v>
      </c>
      <c r="D5068" s="30" t="s">
        <v>292</v>
      </c>
      <c r="E5068" s="34" t="s">
        <v>293</v>
      </c>
      <c r="F5068" s="32">
        <v>0.05</v>
      </c>
      <c r="G5068" s="33">
        <f t="shared" si="79"/>
        <v>901506246.76999569</v>
      </c>
    </row>
    <row r="5069" spans="1:7" ht="57.6">
      <c r="A5069" s="34">
        <v>1000039</v>
      </c>
      <c r="B5069" s="34" t="s">
        <v>418</v>
      </c>
      <c r="C5069" s="34" t="s">
        <v>293</v>
      </c>
      <c r="D5069" s="30" t="s">
        <v>292</v>
      </c>
      <c r="E5069" s="34" t="s">
        <v>413</v>
      </c>
      <c r="F5069" s="32">
        <v>1509.68</v>
      </c>
      <c r="G5069" s="33">
        <f t="shared" si="79"/>
        <v>901506246.76999569</v>
      </c>
    </row>
    <row r="5070" spans="1:7" ht="43.2">
      <c r="A5070" s="34">
        <v>1000039</v>
      </c>
      <c r="B5070" s="34" t="s">
        <v>1487</v>
      </c>
      <c r="C5070" s="34" t="s">
        <v>293</v>
      </c>
      <c r="D5070" s="30" t="s">
        <v>292</v>
      </c>
      <c r="E5070" s="31" t="s">
        <v>293</v>
      </c>
      <c r="F5070" s="32">
        <v>638.17999999999995</v>
      </c>
      <c r="G5070" s="33">
        <f t="shared" si="79"/>
        <v>901506246.76999569</v>
      </c>
    </row>
    <row r="5071" spans="1:7" ht="43.2">
      <c r="A5071" s="34">
        <v>1000039</v>
      </c>
      <c r="B5071" s="34" t="s">
        <v>1488</v>
      </c>
      <c r="C5071" s="34" t="s">
        <v>293</v>
      </c>
      <c r="D5071" s="30" t="s">
        <v>292</v>
      </c>
      <c r="E5071" s="31" t="s">
        <v>293</v>
      </c>
      <c r="F5071" s="32">
        <v>0.01</v>
      </c>
      <c r="G5071" s="33">
        <f t="shared" si="79"/>
        <v>901506246.76999569</v>
      </c>
    </row>
    <row r="5072" spans="1:7" ht="28.8">
      <c r="A5072" s="34">
        <v>1000039</v>
      </c>
      <c r="B5072" s="34" t="s">
        <v>1489</v>
      </c>
      <c r="C5072" s="34" t="s">
        <v>293</v>
      </c>
      <c r="D5072" s="30" t="s">
        <v>292</v>
      </c>
      <c r="E5072" s="31" t="s">
        <v>293</v>
      </c>
      <c r="F5072" s="32">
        <v>1.6</v>
      </c>
      <c r="G5072" s="33">
        <f t="shared" si="79"/>
        <v>901506246.76999569</v>
      </c>
    </row>
    <row r="5073" spans="1:7" ht="28.8">
      <c r="A5073" s="34">
        <v>1000039</v>
      </c>
      <c r="B5073" s="34" t="s">
        <v>1490</v>
      </c>
      <c r="C5073" s="34" t="s">
        <v>293</v>
      </c>
      <c r="D5073" s="30" t="s">
        <v>292</v>
      </c>
      <c r="E5073" s="34" t="s">
        <v>293</v>
      </c>
      <c r="F5073" s="30">
        <v>0.04</v>
      </c>
      <c r="G5073" s="33">
        <f t="shared" si="79"/>
        <v>901506246.76999569</v>
      </c>
    </row>
    <row r="5074" spans="1:7" ht="72">
      <c r="A5074" s="34">
        <v>1000039</v>
      </c>
      <c r="B5074" s="34" t="s">
        <v>1491</v>
      </c>
      <c r="C5074" s="34" t="s">
        <v>293</v>
      </c>
      <c r="D5074" s="30" t="s">
        <v>292</v>
      </c>
      <c r="E5074" s="34" t="s">
        <v>293</v>
      </c>
      <c r="F5074" s="30">
        <v>4697.58</v>
      </c>
      <c r="G5074" s="33">
        <f t="shared" si="79"/>
        <v>901506246.76999569</v>
      </c>
    </row>
    <row r="5075" spans="1:7" ht="57.6">
      <c r="A5075" s="34">
        <v>1000039</v>
      </c>
      <c r="B5075" s="34" t="s">
        <v>1492</v>
      </c>
      <c r="C5075" s="34" t="s">
        <v>293</v>
      </c>
      <c r="D5075" s="30" t="s">
        <v>292</v>
      </c>
      <c r="E5075" s="34" t="s">
        <v>293</v>
      </c>
      <c r="F5075" s="32">
        <v>0.02</v>
      </c>
      <c r="G5075" s="33">
        <f t="shared" si="79"/>
        <v>901506246.76999569</v>
      </c>
    </row>
    <row r="5076" spans="1:7" ht="28.8">
      <c r="A5076" s="34">
        <v>1000039</v>
      </c>
      <c r="B5076" s="34" t="s">
        <v>1493</v>
      </c>
      <c r="C5076" s="34" t="s">
        <v>293</v>
      </c>
      <c r="D5076" s="30" t="s">
        <v>292</v>
      </c>
      <c r="E5076" s="34" t="s">
        <v>293</v>
      </c>
      <c r="F5076" s="32">
        <v>0.3</v>
      </c>
      <c r="G5076" s="33">
        <f t="shared" si="79"/>
        <v>901506246.76999569</v>
      </c>
    </row>
    <row r="5077" spans="1:7" ht="57.6">
      <c r="A5077" s="34">
        <v>1000039</v>
      </c>
      <c r="B5077" s="34" t="s">
        <v>1494</v>
      </c>
      <c r="C5077" s="34" t="s">
        <v>293</v>
      </c>
      <c r="D5077" s="30" t="s">
        <v>292</v>
      </c>
      <c r="E5077" s="34" t="s">
        <v>293</v>
      </c>
      <c r="F5077" s="30">
        <v>32.020000000000003</v>
      </c>
      <c r="G5077" s="33">
        <f t="shared" si="79"/>
        <v>901506246.76999569</v>
      </c>
    </row>
    <row r="5078" spans="1:7" ht="43.2">
      <c r="A5078" s="34">
        <v>1000039</v>
      </c>
      <c r="B5078" s="34" t="s">
        <v>1495</v>
      </c>
      <c r="C5078" s="34" t="s">
        <v>293</v>
      </c>
      <c r="D5078" s="30" t="s">
        <v>292</v>
      </c>
      <c r="E5078" s="34" t="s">
        <v>293</v>
      </c>
      <c r="F5078" s="32">
        <v>0.26</v>
      </c>
      <c r="G5078" s="33">
        <f t="shared" si="79"/>
        <v>901506246.76999569</v>
      </c>
    </row>
    <row r="5079" spans="1:7" ht="57.6">
      <c r="A5079" s="34">
        <v>1000039</v>
      </c>
      <c r="B5079" s="34" t="s">
        <v>1496</v>
      </c>
      <c r="C5079" s="34" t="s">
        <v>293</v>
      </c>
      <c r="D5079" s="30" t="s">
        <v>292</v>
      </c>
      <c r="E5079" s="31" t="s">
        <v>293</v>
      </c>
      <c r="F5079" s="32">
        <v>2595.02</v>
      </c>
      <c r="G5079" s="33">
        <f t="shared" si="79"/>
        <v>901506246.76999569</v>
      </c>
    </row>
    <row r="5080" spans="1:7" ht="57.6">
      <c r="A5080" s="34">
        <v>1000039</v>
      </c>
      <c r="B5080" s="34" t="s">
        <v>419</v>
      </c>
      <c r="C5080" s="34" t="s">
        <v>293</v>
      </c>
      <c r="D5080" s="30" t="s">
        <v>292</v>
      </c>
      <c r="E5080" s="34" t="s">
        <v>293</v>
      </c>
      <c r="F5080" s="32">
        <v>-746.21</v>
      </c>
      <c r="G5080" s="33">
        <f t="shared" si="79"/>
        <v>901506246.76999569</v>
      </c>
    </row>
    <row r="5081" spans="1:7" ht="28.8">
      <c r="A5081" s="34">
        <v>1000039</v>
      </c>
      <c r="B5081" s="34" t="s">
        <v>1497</v>
      </c>
      <c r="C5081" s="34" t="s">
        <v>293</v>
      </c>
      <c r="D5081" s="30" t="s">
        <v>292</v>
      </c>
      <c r="E5081" s="31" t="s">
        <v>293</v>
      </c>
      <c r="F5081" s="30">
        <v>0.01</v>
      </c>
      <c r="G5081" s="33">
        <f t="shared" si="79"/>
        <v>901506246.76999569</v>
      </c>
    </row>
    <row r="5082" spans="1:7" ht="28.8">
      <c r="A5082" s="34">
        <v>1000039</v>
      </c>
      <c r="B5082" s="34" t="s">
        <v>1498</v>
      </c>
      <c r="C5082" s="34" t="s">
        <v>293</v>
      </c>
      <c r="D5082" s="30" t="s">
        <v>292</v>
      </c>
      <c r="E5082" s="31" t="s">
        <v>447</v>
      </c>
      <c r="F5082" s="32">
        <v>999.9</v>
      </c>
      <c r="G5082" s="33">
        <f t="shared" si="79"/>
        <v>901506246.76999569</v>
      </c>
    </row>
    <row r="5083" spans="1:7" ht="28.8">
      <c r="A5083" s="34">
        <v>1000039</v>
      </c>
      <c r="B5083" s="34" t="s">
        <v>1498</v>
      </c>
      <c r="C5083" s="34" t="s">
        <v>293</v>
      </c>
      <c r="D5083" s="30" t="s">
        <v>292</v>
      </c>
      <c r="E5083" s="31" t="s">
        <v>447</v>
      </c>
      <c r="F5083" s="30">
        <v>1325.24</v>
      </c>
      <c r="G5083" s="33">
        <f t="shared" si="79"/>
        <v>901506246.76999569</v>
      </c>
    </row>
    <row r="5084" spans="1:7" ht="72">
      <c r="A5084" s="34">
        <v>1000039</v>
      </c>
      <c r="B5084" s="34" t="s">
        <v>1499</v>
      </c>
      <c r="C5084" s="34" t="s">
        <v>293</v>
      </c>
      <c r="D5084" s="30" t="s">
        <v>292</v>
      </c>
      <c r="E5084" s="31" t="s">
        <v>293</v>
      </c>
      <c r="F5084" s="30">
        <v>458.06</v>
      </c>
      <c r="G5084" s="33">
        <f t="shared" si="79"/>
        <v>901506246.76999569</v>
      </c>
    </row>
    <row r="5085" spans="1:7" ht="43.2">
      <c r="A5085" s="34">
        <v>1000039</v>
      </c>
      <c r="B5085" s="34" t="s">
        <v>953</v>
      </c>
      <c r="C5085" s="34" t="s">
        <v>293</v>
      </c>
      <c r="D5085" s="30" t="s">
        <v>292</v>
      </c>
      <c r="E5085" s="31" t="s">
        <v>293</v>
      </c>
      <c r="F5085" s="32">
        <v>0.01</v>
      </c>
      <c r="G5085" s="33">
        <f t="shared" si="79"/>
        <v>901506246.76999569</v>
      </c>
    </row>
    <row r="5086" spans="1:7" ht="72">
      <c r="A5086" s="34">
        <v>1000039</v>
      </c>
      <c r="B5086" s="34" t="s">
        <v>1500</v>
      </c>
      <c r="C5086" s="34" t="s">
        <v>293</v>
      </c>
      <c r="D5086" s="30" t="s">
        <v>292</v>
      </c>
      <c r="E5086" s="31" t="s">
        <v>293</v>
      </c>
      <c r="F5086" s="30">
        <v>0.01</v>
      </c>
      <c r="G5086" s="33">
        <f t="shared" si="79"/>
        <v>901506246.76999569</v>
      </c>
    </row>
    <row r="5087" spans="1:7" ht="28.8">
      <c r="A5087" s="34">
        <v>1000039</v>
      </c>
      <c r="B5087" s="34" t="s">
        <v>1501</v>
      </c>
      <c r="C5087" s="34" t="s">
        <v>293</v>
      </c>
      <c r="D5087" s="30" t="s">
        <v>292</v>
      </c>
      <c r="E5087" s="31" t="s">
        <v>293</v>
      </c>
      <c r="F5087" s="32">
        <v>160</v>
      </c>
      <c r="G5087" s="33">
        <f t="shared" si="79"/>
        <v>901506246.76999569</v>
      </c>
    </row>
    <row r="5088" spans="1:7" ht="72">
      <c r="A5088" s="34">
        <v>1000039</v>
      </c>
      <c r="B5088" s="34" t="s">
        <v>1502</v>
      </c>
      <c r="C5088" s="34" t="s">
        <v>293</v>
      </c>
      <c r="D5088" s="30" t="s">
        <v>292</v>
      </c>
      <c r="E5088" s="31" t="s">
        <v>293</v>
      </c>
      <c r="F5088" s="32">
        <v>0.01</v>
      </c>
      <c r="G5088" s="33">
        <f t="shared" si="79"/>
        <v>901506246.76999569</v>
      </c>
    </row>
    <row r="5089" spans="1:7" ht="43.2">
      <c r="A5089" s="34">
        <v>1000039</v>
      </c>
      <c r="B5089" s="34" t="s">
        <v>1503</v>
      </c>
      <c r="C5089" s="34" t="s">
        <v>293</v>
      </c>
      <c r="D5089" s="30" t="s">
        <v>292</v>
      </c>
      <c r="E5089" s="31" t="s">
        <v>293</v>
      </c>
      <c r="F5089" s="30">
        <v>0.47</v>
      </c>
      <c r="G5089" s="33">
        <f t="shared" si="79"/>
        <v>901506246.76999569</v>
      </c>
    </row>
    <row r="5090" spans="1:7" ht="43.2">
      <c r="A5090" s="34">
        <v>1000039</v>
      </c>
      <c r="B5090" s="34" t="s">
        <v>1504</v>
      </c>
      <c r="C5090" s="34" t="s">
        <v>293</v>
      </c>
      <c r="D5090" s="30" t="s">
        <v>292</v>
      </c>
      <c r="E5090" s="31" t="s">
        <v>293</v>
      </c>
      <c r="F5090" s="32">
        <v>0.43</v>
      </c>
      <c r="G5090" s="33">
        <f t="shared" si="79"/>
        <v>901506246.76999569</v>
      </c>
    </row>
    <row r="5091" spans="1:7" ht="28.8">
      <c r="A5091" s="34">
        <v>1000039</v>
      </c>
      <c r="B5091" s="34" t="s">
        <v>1505</v>
      </c>
      <c r="C5091" s="34" t="s">
        <v>293</v>
      </c>
      <c r="D5091" s="30" t="s">
        <v>292</v>
      </c>
      <c r="E5091" s="31" t="s">
        <v>293</v>
      </c>
      <c r="F5091" s="32">
        <v>0.6</v>
      </c>
      <c r="G5091" s="33">
        <f t="shared" si="79"/>
        <v>901506246.76999569</v>
      </c>
    </row>
    <row r="5092" spans="1:7" ht="57.6">
      <c r="A5092" s="34">
        <v>1000039</v>
      </c>
      <c r="B5092" s="34" t="s">
        <v>1506</v>
      </c>
      <c r="C5092" s="34" t="s">
        <v>293</v>
      </c>
      <c r="D5092" s="30" t="s">
        <v>292</v>
      </c>
      <c r="E5092" s="31" t="s">
        <v>293</v>
      </c>
      <c r="F5092" s="32">
        <v>0.01</v>
      </c>
      <c r="G5092" s="33">
        <f t="shared" si="79"/>
        <v>901506246.76999569</v>
      </c>
    </row>
    <row r="5093" spans="1:7" ht="57.6">
      <c r="A5093" s="34">
        <v>1000038</v>
      </c>
      <c r="B5093" s="34" t="s">
        <v>1506</v>
      </c>
      <c r="C5093" s="34" t="s">
        <v>1358</v>
      </c>
      <c r="D5093" s="30" t="s">
        <v>292</v>
      </c>
      <c r="E5093" s="31" t="s">
        <v>293</v>
      </c>
      <c r="F5093" s="32">
        <v>0.01</v>
      </c>
      <c r="G5093" s="33">
        <f t="shared" si="79"/>
        <v>901506246.76999569</v>
      </c>
    </row>
    <row r="5094" spans="1:7" ht="72">
      <c r="A5094" s="34">
        <v>1000039</v>
      </c>
      <c r="B5094" s="34" t="s">
        <v>1507</v>
      </c>
      <c r="C5094" s="34" t="s">
        <v>293</v>
      </c>
      <c r="D5094" s="30" t="s">
        <v>292</v>
      </c>
      <c r="E5094" s="31" t="s">
        <v>293</v>
      </c>
      <c r="F5094" s="32">
        <v>556.36</v>
      </c>
      <c r="G5094" s="33">
        <f t="shared" si="79"/>
        <v>901506246.76999569</v>
      </c>
    </row>
    <row r="5095" spans="1:7" ht="72">
      <c r="A5095" s="34">
        <v>1000039</v>
      </c>
      <c r="B5095" s="34" t="s">
        <v>1507</v>
      </c>
      <c r="C5095" s="34" t="s">
        <v>293</v>
      </c>
      <c r="D5095" s="30" t="s">
        <v>292</v>
      </c>
      <c r="E5095" s="31" t="s">
        <v>302</v>
      </c>
      <c r="F5095" s="32">
        <v>31135.8</v>
      </c>
      <c r="G5095" s="33">
        <f t="shared" si="79"/>
        <v>901506246.76999569</v>
      </c>
    </row>
    <row r="5096" spans="1:7" ht="43.2">
      <c r="A5096" s="34">
        <v>1000039</v>
      </c>
      <c r="B5096" s="34" t="s">
        <v>1508</v>
      </c>
      <c r="C5096" s="34" t="s">
        <v>293</v>
      </c>
      <c r="D5096" s="30" t="s">
        <v>292</v>
      </c>
      <c r="E5096" s="31" t="s">
        <v>293</v>
      </c>
      <c r="F5096" s="32">
        <v>0.03</v>
      </c>
      <c r="G5096" s="33">
        <f t="shared" si="79"/>
        <v>901506246.76999569</v>
      </c>
    </row>
    <row r="5097" spans="1:7" ht="43.2">
      <c r="A5097" s="34">
        <v>1000039</v>
      </c>
      <c r="B5097" s="34" t="s">
        <v>423</v>
      </c>
      <c r="C5097" s="34" t="s">
        <v>293</v>
      </c>
      <c r="D5097" s="30" t="s">
        <v>292</v>
      </c>
      <c r="E5097" s="31" t="s">
        <v>302</v>
      </c>
      <c r="F5097" s="32">
        <v>2734.6</v>
      </c>
      <c r="G5097" s="33">
        <f t="shared" si="79"/>
        <v>901506246.76999569</v>
      </c>
    </row>
    <row r="5098" spans="1:7" ht="43.2">
      <c r="A5098" s="34">
        <v>1000039</v>
      </c>
      <c r="B5098" s="34" t="s">
        <v>423</v>
      </c>
      <c r="C5098" s="34" t="s">
        <v>293</v>
      </c>
      <c r="D5098" s="30" t="s">
        <v>292</v>
      </c>
      <c r="E5098" s="31" t="s">
        <v>302</v>
      </c>
      <c r="F5098" s="32">
        <v>1582</v>
      </c>
      <c r="G5098" s="33">
        <f t="shared" si="79"/>
        <v>901506246.76999569</v>
      </c>
    </row>
    <row r="5099" spans="1:7" ht="43.2">
      <c r="A5099" s="34">
        <v>1000039</v>
      </c>
      <c r="B5099" s="34" t="s">
        <v>423</v>
      </c>
      <c r="C5099" s="34" t="s">
        <v>293</v>
      </c>
      <c r="D5099" s="30" t="s">
        <v>292</v>
      </c>
      <c r="E5099" s="31" t="s">
        <v>302</v>
      </c>
      <c r="F5099" s="32">
        <v>610.20000000000005</v>
      </c>
      <c r="G5099" s="33">
        <f t="shared" si="79"/>
        <v>901506246.76999569</v>
      </c>
    </row>
    <row r="5100" spans="1:7" ht="43.2">
      <c r="A5100" s="34">
        <v>1000039</v>
      </c>
      <c r="B5100" s="34" t="s">
        <v>423</v>
      </c>
      <c r="C5100" s="34" t="s">
        <v>293</v>
      </c>
      <c r="D5100" s="30" t="s">
        <v>292</v>
      </c>
      <c r="E5100" s="31" t="s">
        <v>302</v>
      </c>
      <c r="F5100" s="32">
        <v>610.20000000000005</v>
      </c>
      <c r="G5100" s="33">
        <f t="shared" si="79"/>
        <v>901506246.76999569</v>
      </c>
    </row>
    <row r="5101" spans="1:7" ht="43.2">
      <c r="A5101" s="34">
        <v>1000039</v>
      </c>
      <c r="B5101" s="34" t="s">
        <v>423</v>
      </c>
      <c r="C5101" s="34" t="s">
        <v>293</v>
      </c>
      <c r="D5101" s="30" t="s">
        <v>292</v>
      </c>
      <c r="E5101" s="31" t="s">
        <v>302</v>
      </c>
      <c r="F5101" s="32">
        <v>3503</v>
      </c>
      <c r="G5101" s="33">
        <f t="shared" si="79"/>
        <v>901506246.76999569</v>
      </c>
    </row>
    <row r="5102" spans="1:7" ht="43.2">
      <c r="A5102" s="34">
        <v>1000039</v>
      </c>
      <c r="B5102" s="34" t="s">
        <v>424</v>
      </c>
      <c r="C5102" s="34" t="s">
        <v>293</v>
      </c>
      <c r="D5102" s="30" t="s">
        <v>292</v>
      </c>
      <c r="E5102" s="31" t="s">
        <v>302</v>
      </c>
      <c r="F5102" s="32">
        <v>3762</v>
      </c>
      <c r="G5102" s="33">
        <f t="shared" si="79"/>
        <v>901506246.76999569</v>
      </c>
    </row>
    <row r="5103" spans="1:7" ht="72">
      <c r="A5103" s="34">
        <v>1000039</v>
      </c>
      <c r="B5103" s="34" t="s">
        <v>1509</v>
      </c>
      <c r="C5103" s="34" t="s">
        <v>293</v>
      </c>
      <c r="D5103" s="30" t="s">
        <v>292</v>
      </c>
      <c r="E5103" s="31" t="s">
        <v>293</v>
      </c>
      <c r="F5103" s="32">
        <v>0.01</v>
      </c>
      <c r="G5103" s="33">
        <f t="shared" si="79"/>
        <v>901506246.76999569</v>
      </c>
    </row>
    <row r="5104" spans="1:7" ht="57.6">
      <c r="A5104" s="34">
        <v>1000039</v>
      </c>
      <c r="B5104" s="34" t="s">
        <v>1510</v>
      </c>
      <c r="C5104" s="34" t="s">
        <v>293</v>
      </c>
      <c r="D5104" s="30" t="s">
        <v>292</v>
      </c>
      <c r="E5104" s="31" t="s">
        <v>293</v>
      </c>
      <c r="F5104" s="32">
        <v>0.28000000000000003</v>
      </c>
      <c r="G5104" s="33">
        <f t="shared" si="79"/>
        <v>901506246.76999569</v>
      </c>
    </row>
    <row r="5105" spans="1:7" ht="43.2">
      <c r="A5105" s="34">
        <v>1000039</v>
      </c>
      <c r="B5105" s="34" t="s">
        <v>1511</v>
      </c>
      <c r="C5105" s="34" t="s">
        <v>293</v>
      </c>
      <c r="D5105" s="30" t="s">
        <v>292</v>
      </c>
      <c r="E5105" s="31" t="s">
        <v>293</v>
      </c>
      <c r="F5105" s="32">
        <v>0.02</v>
      </c>
      <c r="G5105" s="33">
        <f t="shared" si="79"/>
        <v>901506246.76999569</v>
      </c>
    </row>
    <row r="5106" spans="1:7" ht="57.6">
      <c r="A5106" s="34">
        <v>1000039</v>
      </c>
      <c r="B5106" s="34" t="s">
        <v>1512</v>
      </c>
      <c r="C5106" s="34" t="s">
        <v>293</v>
      </c>
      <c r="D5106" s="30" t="s">
        <v>292</v>
      </c>
      <c r="E5106" s="34" t="s">
        <v>293</v>
      </c>
      <c r="F5106" s="32">
        <v>5.4</v>
      </c>
      <c r="G5106" s="33">
        <f t="shared" si="79"/>
        <v>901506246.76999569</v>
      </c>
    </row>
    <row r="5107" spans="1:7" ht="57.6">
      <c r="A5107" s="34">
        <v>1000039</v>
      </c>
      <c r="B5107" s="34" t="s">
        <v>1003</v>
      </c>
      <c r="C5107" s="34" t="s">
        <v>293</v>
      </c>
      <c r="D5107" s="30" t="s">
        <v>292</v>
      </c>
      <c r="E5107" s="34" t="s">
        <v>293</v>
      </c>
      <c r="F5107" s="32">
        <v>0.01</v>
      </c>
      <c r="G5107" s="33">
        <f t="shared" si="79"/>
        <v>901506246.76999569</v>
      </c>
    </row>
    <row r="5108" spans="1:7" ht="86.4">
      <c r="A5108" s="34">
        <v>1000039</v>
      </c>
      <c r="B5108" s="34" t="s">
        <v>1513</v>
      </c>
      <c r="C5108" s="34" t="s">
        <v>293</v>
      </c>
      <c r="D5108" s="30" t="s">
        <v>292</v>
      </c>
      <c r="E5108" s="34" t="s">
        <v>293</v>
      </c>
      <c r="F5108" s="32">
        <v>1224</v>
      </c>
      <c r="G5108" s="33">
        <f t="shared" si="79"/>
        <v>901506246.76999569</v>
      </c>
    </row>
    <row r="5109" spans="1:7" ht="43.2">
      <c r="A5109" s="34">
        <v>1000039</v>
      </c>
      <c r="B5109" s="34" t="s">
        <v>1514</v>
      </c>
      <c r="C5109" s="34" t="s">
        <v>293</v>
      </c>
      <c r="D5109" s="30" t="s">
        <v>292</v>
      </c>
      <c r="E5109" s="34" t="s">
        <v>293</v>
      </c>
      <c r="F5109" s="30">
        <v>2635.72</v>
      </c>
      <c r="G5109" s="33">
        <f t="shared" si="79"/>
        <v>901506246.76999569</v>
      </c>
    </row>
    <row r="5110" spans="1:7" ht="57.6">
      <c r="A5110" s="34">
        <v>1000039</v>
      </c>
      <c r="B5110" s="34" t="s">
        <v>1515</v>
      </c>
      <c r="C5110" s="34" t="s">
        <v>293</v>
      </c>
      <c r="D5110" s="30" t="s">
        <v>292</v>
      </c>
      <c r="E5110" s="34" t="s">
        <v>293</v>
      </c>
      <c r="F5110" s="32">
        <v>-0.28999999999999998</v>
      </c>
      <c r="G5110" s="33">
        <f t="shared" si="79"/>
        <v>901506246.76999569</v>
      </c>
    </row>
    <row r="5111" spans="1:7" ht="57.6">
      <c r="A5111" s="34">
        <v>1000039</v>
      </c>
      <c r="B5111" s="34" t="s">
        <v>1516</v>
      </c>
      <c r="C5111" s="34" t="s">
        <v>293</v>
      </c>
      <c r="D5111" s="30" t="s">
        <v>292</v>
      </c>
      <c r="E5111" s="34" t="s">
        <v>293</v>
      </c>
      <c r="F5111" s="32">
        <v>2000</v>
      </c>
      <c r="G5111" s="33">
        <f t="shared" si="79"/>
        <v>901506246.76999569</v>
      </c>
    </row>
    <row r="5112" spans="1:7" ht="57.6">
      <c r="A5112" s="34">
        <v>1000039</v>
      </c>
      <c r="B5112" s="34" t="s">
        <v>1517</v>
      </c>
      <c r="C5112" s="34" t="s">
        <v>293</v>
      </c>
      <c r="D5112" s="30" t="s">
        <v>292</v>
      </c>
      <c r="E5112" s="31" t="s">
        <v>293</v>
      </c>
      <c r="F5112" s="30">
        <v>0.01</v>
      </c>
      <c r="G5112" s="33">
        <f t="shared" si="79"/>
        <v>901506246.76999569</v>
      </c>
    </row>
    <row r="5113" spans="1:7" ht="28.8">
      <c r="A5113" s="34">
        <v>1000039</v>
      </c>
      <c r="B5113" s="34" t="s">
        <v>1518</v>
      </c>
      <c r="C5113" s="34" t="s">
        <v>293</v>
      </c>
      <c r="D5113" s="30" t="s">
        <v>292</v>
      </c>
      <c r="E5113" s="31" t="s">
        <v>293</v>
      </c>
      <c r="F5113" s="30">
        <v>0.03</v>
      </c>
      <c r="G5113" s="33">
        <f t="shared" si="79"/>
        <v>901506246.76999569</v>
      </c>
    </row>
    <row r="5114" spans="1:7" ht="43.2">
      <c r="A5114" s="34">
        <v>1000039</v>
      </c>
      <c r="B5114" s="34" t="s">
        <v>1519</v>
      </c>
      <c r="C5114" s="34" t="s">
        <v>293</v>
      </c>
      <c r="D5114" s="30" t="s">
        <v>292</v>
      </c>
      <c r="E5114" s="34" t="s">
        <v>293</v>
      </c>
      <c r="F5114" s="32">
        <v>0.99</v>
      </c>
      <c r="G5114" s="33">
        <f t="shared" si="79"/>
        <v>901506246.76999569</v>
      </c>
    </row>
    <row r="5115" spans="1:7" ht="28.8">
      <c r="A5115" s="34">
        <v>1000039</v>
      </c>
      <c r="B5115" s="34" t="s">
        <v>1520</v>
      </c>
      <c r="C5115" s="34" t="s">
        <v>293</v>
      </c>
      <c r="D5115" s="30" t="s">
        <v>292</v>
      </c>
      <c r="E5115" s="31" t="s">
        <v>293</v>
      </c>
      <c r="F5115" s="30">
        <v>0.01</v>
      </c>
      <c r="G5115" s="33">
        <f t="shared" si="79"/>
        <v>901506246.76999569</v>
      </c>
    </row>
    <row r="5116" spans="1:7" ht="43.2">
      <c r="A5116" s="34">
        <v>1000039</v>
      </c>
      <c r="B5116" s="34" t="s">
        <v>427</v>
      </c>
      <c r="C5116" s="34" t="s">
        <v>293</v>
      </c>
      <c r="D5116" s="30" t="s">
        <v>292</v>
      </c>
      <c r="E5116" s="31" t="s">
        <v>302</v>
      </c>
      <c r="F5116" s="32">
        <v>0</v>
      </c>
      <c r="G5116" s="33">
        <f t="shared" si="79"/>
        <v>901506246.76999569</v>
      </c>
    </row>
    <row r="5117" spans="1:7" ht="43.2">
      <c r="A5117" s="34">
        <v>1000039</v>
      </c>
      <c r="B5117" s="34" t="s">
        <v>427</v>
      </c>
      <c r="C5117" s="34" t="s">
        <v>293</v>
      </c>
      <c r="D5117" s="30" t="s">
        <v>292</v>
      </c>
      <c r="E5117" s="31" t="s">
        <v>302</v>
      </c>
      <c r="F5117" s="32">
        <v>167726.14000000001</v>
      </c>
      <c r="G5117" s="33">
        <f t="shared" si="79"/>
        <v>901506246.76999569</v>
      </c>
    </row>
    <row r="5118" spans="1:7" ht="43.2">
      <c r="A5118" s="34">
        <v>1000039</v>
      </c>
      <c r="B5118" s="34" t="s">
        <v>427</v>
      </c>
      <c r="C5118" s="34" t="s">
        <v>293</v>
      </c>
      <c r="D5118" s="30" t="s">
        <v>292</v>
      </c>
      <c r="E5118" s="31" t="s">
        <v>302</v>
      </c>
      <c r="F5118" s="32">
        <v>176074.12</v>
      </c>
      <c r="G5118" s="33">
        <f t="shared" si="79"/>
        <v>901506246.76999569</v>
      </c>
    </row>
    <row r="5119" spans="1:7" ht="43.2">
      <c r="A5119" s="34">
        <v>1000039</v>
      </c>
      <c r="B5119" s="34" t="s">
        <v>427</v>
      </c>
      <c r="C5119" s="34" t="s">
        <v>293</v>
      </c>
      <c r="D5119" s="30" t="s">
        <v>292</v>
      </c>
      <c r="E5119" s="31" t="s">
        <v>302</v>
      </c>
      <c r="F5119" s="32">
        <v>388273.01</v>
      </c>
      <c r="G5119" s="33">
        <f t="shared" si="79"/>
        <v>901506246.76999569</v>
      </c>
    </row>
    <row r="5120" spans="1:7" ht="43.2">
      <c r="A5120" s="34">
        <v>1000039</v>
      </c>
      <c r="B5120" s="34" t="s">
        <v>427</v>
      </c>
      <c r="C5120" s="34" t="s">
        <v>293</v>
      </c>
      <c r="D5120" s="30" t="s">
        <v>292</v>
      </c>
      <c r="E5120" s="31" t="s">
        <v>302</v>
      </c>
      <c r="F5120" s="32">
        <v>390062.58</v>
      </c>
      <c r="G5120" s="33">
        <f t="shared" si="79"/>
        <v>901506246.76999569</v>
      </c>
    </row>
    <row r="5121" spans="1:7" ht="43.2">
      <c r="A5121" s="34">
        <v>1000039</v>
      </c>
      <c r="B5121" s="34" t="s">
        <v>427</v>
      </c>
      <c r="C5121" s="34" t="s">
        <v>293</v>
      </c>
      <c r="D5121" s="30" t="s">
        <v>292</v>
      </c>
      <c r="E5121" s="31" t="s">
        <v>302</v>
      </c>
      <c r="F5121" s="32">
        <v>126815.84</v>
      </c>
      <c r="G5121" s="33">
        <f t="shared" si="79"/>
        <v>901506246.76999569</v>
      </c>
    </row>
    <row r="5122" spans="1:7" ht="43.2">
      <c r="A5122" s="34">
        <v>1000039</v>
      </c>
      <c r="B5122" s="34" t="s">
        <v>427</v>
      </c>
      <c r="C5122" s="34" t="s">
        <v>293</v>
      </c>
      <c r="D5122" s="30" t="s">
        <v>292</v>
      </c>
      <c r="E5122" s="31" t="s">
        <v>302</v>
      </c>
      <c r="F5122" s="32">
        <v>252570.06</v>
      </c>
      <c r="G5122" s="33">
        <f t="shared" si="79"/>
        <v>901506246.76999569</v>
      </c>
    </row>
    <row r="5123" spans="1:7" ht="43.2">
      <c r="A5123" s="34">
        <v>1000039</v>
      </c>
      <c r="B5123" s="34" t="s">
        <v>427</v>
      </c>
      <c r="C5123" s="34" t="s">
        <v>293</v>
      </c>
      <c r="D5123" s="30" t="s">
        <v>292</v>
      </c>
      <c r="E5123" s="31" t="s">
        <v>302</v>
      </c>
      <c r="F5123" s="32">
        <v>572096.81999999995</v>
      </c>
      <c r="G5123" s="33">
        <f t="shared" ref="G5123:G5186" si="80">SUM($F$2:$F$100000)</f>
        <v>901506246.76999569</v>
      </c>
    </row>
    <row r="5124" spans="1:7" ht="43.2">
      <c r="A5124" s="34">
        <v>1000039</v>
      </c>
      <c r="B5124" s="34" t="s">
        <v>427</v>
      </c>
      <c r="C5124" s="34" t="s">
        <v>293</v>
      </c>
      <c r="D5124" s="30" t="s">
        <v>292</v>
      </c>
      <c r="E5124" s="31" t="s">
        <v>302</v>
      </c>
      <c r="F5124" s="32">
        <v>88279.71</v>
      </c>
      <c r="G5124" s="33">
        <f t="shared" si="80"/>
        <v>901506246.76999569</v>
      </c>
    </row>
    <row r="5125" spans="1:7" ht="86.4">
      <c r="A5125" s="34">
        <v>1000039</v>
      </c>
      <c r="B5125" s="34" t="s">
        <v>428</v>
      </c>
      <c r="C5125" s="34" t="s">
        <v>293</v>
      </c>
      <c r="D5125" s="30" t="s">
        <v>292</v>
      </c>
      <c r="E5125" s="31" t="s">
        <v>302</v>
      </c>
      <c r="F5125" s="32">
        <v>11574.75</v>
      </c>
      <c r="G5125" s="33">
        <f t="shared" si="80"/>
        <v>901506246.76999569</v>
      </c>
    </row>
    <row r="5126" spans="1:7" ht="86.4">
      <c r="A5126" s="34">
        <v>1000039</v>
      </c>
      <c r="B5126" s="34" t="s">
        <v>428</v>
      </c>
      <c r="C5126" s="34" t="s">
        <v>293</v>
      </c>
      <c r="D5126" s="30" t="s">
        <v>292</v>
      </c>
      <c r="E5126" s="31" t="s">
        <v>302</v>
      </c>
      <c r="F5126" s="32">
        <v>136862.79</v>
      </c>
      <c r="G5126" s="33">
        <f t="shared" si="80"/>
        <v>901506246.76999569</v>
      </c>
    </row>
    <row r="5127" spans="1:7" ht="86.4">
      <c r="A5127" s="34">
        <v>1000039</v>
      </c>
      <c r="B5127" s="34" t="s">
        <v>428</v>
      </c>
      <c r="C5127" s="34" t="s">
        <v>293</v>
      </c>
      <c r="D5127" s="30" t="s">
        <v>292</v>
      </c>
      <c r="E5127" s="31" t="s">
        <v>302</v>
      </c>
      <c r="F5127" s="32">
        <v>124074</v>
      </c>
      <c r="G5127" s="33">
        <f t="shared" si="80"/>
        <v>901506246.76999569</v>
      </c>
    </row>
    <row r="5128" spans="1:7" ht="86.4">
      <c r="A5128" s="34">
        <v>1000039</v>
      </c>
      <c r="B5128" s="34" t="s">
        <v>428</v>
      </c>
      <c r="C5128" s="34" t="s">
        <v>293</v>
      </c>
      <c r="D5128" s="30" t="s">
        <v>292</v>
      </c>
      <c r="E5128" s="31" t="s">
        <v>302</v>
      </c>
      <c r="F5128" s="32">
        <v>186111</v>
      </c>
      <c r="G5128" s="33">
        <f t="shared" si="80"/>
        <v>901506246.76999569</v>
      </c>
    </row>
    <row r="5129" spans="1:7" ht="86.4">
      <c r="A5129" s="34">
        <v>1000039</v>
      </c>
      <c r="B5129" s="34" t="s">
        <v>428</v>
      </c>
      <c r="C5129" s="34" t="s">
        <v>293</v>
      </c>
      <c r="D5129" s="30" t="s">
        <v>292</v>
      </c>
      <c r="E5129" s="31" t="s">
        <v>302</v>
      </c>
      <c r="F5129" s="32">
        <v>186111</v>
      </c>
      <c r="G5129" s="33">
        <f t="shared" si="80"/>
        <v>901506246.76999569</v>
      </c>
    </row>
    <row r="5130" spans="1:7" ht="86.4">
      <c r="A5130" s="34">
        <v>1000039</v>
      </c>
      <c r="B5130" s="34" t="s">
        <v>428</v>
      </c>
      <c r="C5130" s="34" t="s">
        <v>293</v>
      </c>
      <c r="D5130" s="30" t="s">
        <v>292</v>
      </c>
      <c r="E5130" s="31" t="s">
        <v>302</v>
      </c>
      <c r="F5130" s="32">
        <v>186111</v>
      </c>
      <c r="G5130" s="33">
        <f t="shared" si="80"/>
        <v>901506246.76999569</v>
      </c>
    </row>
    <row r="5131" spans="1:7" ht="43.2">
      <c r="A5131" s="34">
        <v>1000039</v>
      </c>
      <c r="B5131" s="34" t="s">
        <v>1521</v>
      </c>
      <c r="C5131" s="34" t="s">
        <v>293</v>
      </c>
      <c r="D5131" s="30" t="s">
        <v>292</v>
      </c>
      <c r="E5131" s="31" t="s">
        <v>293</v>
      </c>
      <c r="F5131" s="32">
        <v>723.03</v>
      </c>
      <c r="G5131" s="33">
        <f t="shared" si="80"/>
        <v>901506246.76999569</v>
      </c>
    </row>
    <row r="5132" spans="1:7" ht="72">
      <c r="A5132" s="34">
        <v>1000039</v>
      </c>
      <c r="B5132" s="34" t="s">
        <v>1522</v>
      </c>
      <c r="C5132" s="34" t="s">
        <v>293</v>
      </c>
      <c r="D5132" s="30" t="s">
        <v>292</v>
      </c>
      <c r="E5132" s="31" t="s">
        <v>293</v>
      </c>
      <c r="F5132" s="32">
        <v>107.24</v>
      </c>
      <c r="G5132" s="33">
        <f t="shared" si="80"/>
        <v>901506246.76999569</v>
      </c>
    </row>
    <row r="5133" spans="1:7" ht="57.6">
      <c r="A5133" s="34">
        <v>1000039</v>
      </c>
      <c r="B5133" s="34" t="s">
        <v>1523</v>
      </c>
      <c r="C5133" s="34" t="s">
        <v>293</v>
      </c>
      <c r="D5133" s="30" t="s">
        <v>292</v>
      </c>
      <c r="E5133" s="31" t="s">
        <v>293</v>
      </c>
      <c r="F5133" s="30">
        <v>0.3</v>
      </c>
      <c r="G5133" s="33">
        <f t="shared" si="80"/>
        <v>901506246.76999569</v>
      </c>
    </row>
    <row r="5134" spans="1:7" ht="43.2">
      <c r="A5134" s="34">
        <v>1000038</v>
      </c>
      <c r="B5134" s="34" t="s">
        <v>429</v>
      </c>
      <c r="C5134" s="34" t="s">
        <v>1358</v>
      </c>
      <c r="D5134" s="30" t="s">
        <v>292</v>
      </c>
      <c r="E5134" s="31" t="s">
        <v>293</v>
      </c>
      <c r="F5134" s="32">
        <v>455183.64</v>
      </c>
      <c r="G5134" s="33">
        <f t="shared" si="80"/>
        <v>901506246.76999569</v>
      </c>
    </row>
    <row r="5135" spans="1:7" ht="72">
      <c r="A5135" s="34">
        <v>1000039</v>
      </c>
      <c r="B5135" s="34" t="s">
        <v>1524</v>
      </c>
      <c r="C5135" s="34" t="s">
        <v>293</v>
      </c>
      <c r="D5135" s="30" t="s">
        <v>292</v>
      </c>
      <c r="E5135" s="31" t="s">
        <v>293</v>
      </c>
      <c r="F5135" s="30">
        <v>0.46</v>
      </c>
      <c r="G5135" s="33">
        <f t="shared" si="80"/>
        <v>901506246.76999569</v>
      </c>
    </row>
    <row r="5136" spans="1:7" ht="72">
      <c r="A5136" s="34">
        <v>1000039</v>
      </c>
      <c r="B5136" s="34" t="s">
        <v>1006</v>
      </c>
      <c r="C5136" s="34" t="s">
        <v>293</v>
      </c>
      <c r="D5136" s="30" t="s">
        <v>292</v>
      </c>
      <c r="E5136" s="31" t="s">
        <v>293</v>
      </c>
      <c r="F5136" s="30">
        <v>-0.04</v>
      </c>
      <c r="G5136" s="33">
        <f t="shared" si="80"/>
        <v>901506246.76999569</v>
      </c>
    </row>
    <row r="5137" spans="1:7" ht="72">
      <c r="A5137" s="34">
        <v>1000039</v>
      </c>
      <c r="B5137" s="34" t="s">
        <v>1006</v>
      </c>
      <c r="C5137" s="34" t="s">
        <v>293</v>
      </c>
      <c r="D5137" s="30" t="s">
        <v>292</v>
      </c>
      <c r="E5137" s="31" t="s">
        <v>293</v>
      </c>
      <c r="F5137" s="32">
        <v>0.09</v>
      </c>
      <c r="G5137" s="33">
        <f t="shared" si="80"/>
        <v>901506246.76999569</v>
      </c>
    </row>
    <row r="5138" spans="1:7" ht="86.4">
      <c r="A5138" s="34">
        <v>1000039</v>
      </c>
      <c r="B5138" s="34" t="s">
        <v>1525</v>
      </c>
      <c r="C5138" s="34" t="s">
        <v>293</v>
      </c>
      <c r="D5138" s="30" t="s">
        <v>292</v>
      </c>
      <c r="E5138" s="31" t="s">
        <v>293</v>
      </c>
      <c r="F5138" s="32">
        <v>0.02</v>
      </c>
      <c r="G5138" s="33">
        <f t="shared" si="80"/>
        <v>901506246.76999569</v>
      </c>
    </row>
    <row r="5139" spans="1:7" ht="86.4">
      <c r="A5139" s="34">
        <v>1000039</v>
      </c>
      <c r="B5139" s="34" t="s">
        <v>1525</v>
      </c>
      <c r="C5139" s="34" t="s">
        <v>293</v>
      </c>
      <c r="D5139" s="30" t="s">
        <v>292</v>
      </c>
      <c r="E5139" s="31" t="s">
        <v>293</v>
      </c>
      <c r="F5139" s="32">
        <v>0.02</v>
      </c>
      <c r="G5139" s="33">
        <f t="shared" si="80"/>
        <v>901506246.76999569</v>
      </c>
    </row>
    <row r="5140" spans="1:7" ht="86.4">
      <c r="A5140" s="34">
        <v>1000039</v>
      </c>
      <c r="B5140" s="34" t="s">
        <v>1525</v>
      </c>
      <c r="C5140" s="34" t="s">
        <v>293</v>
      </c>
      <c r="D5140" s="30" t="s">
        <v>292</v>
      </c>
      <c r="E5140" s="31" t="s">
        <v>293</v>
      </c>
      <c r="F5140" s="30">
        <v>4597.91</v>
      </c>
      <c r="G5140" s="33">
        <f t="shared" si="80"/>
        <v>901506246.76999569</v>
      </c>
    </row>
    <row r="5141" spans="1:7" ht="72">
      <c r="A5141" s="34">
        <v>1000039</v>
      </c>
      <c r="B5141" s="34" t="s">
        <v>1526</v>
      </c>
      <c r="C5141" s="34" t="s">
        <v>293</v>
      </c>
      <c r="D5141" s="30" t="s">
        <v>292</v>
      </c>
      <c r="E5141" s="31" t="s">
        <v>293</v>
      </c>
      <c r="F5141" s="32">
        <v>326.49</v>
      </c>
      <c r="G5141" s="33">
        <f t="shared" si="80"/>
        <v>901506246.76999569</v>
      </c>
    </row>
    <row r="5142" spans="1:7" ht="43.2">
      <c r="A5142" s="34">
        <v>1000039</v>
      </c>
      <c r="B5142" s="34" t="s">
        <v>1007</v>
      </c>
      <c r="C5142" s="34" t="s">
        <v>293</v>
      </c>
      <c r="D5142" s="30" t="s">
        <v>292</v>
      </c>
      <c r="E5142" s="31" t="s">
        <v>293</v>
      </c>
      <c r="F5142" s="32">
        <v>0.01</v>
      </c>
      <c r="G5142" s="33">
        <f t="shared" si="80"/>
        <v>901506246.76999569</v>
      </c>
    </row>
    <row r="5143" spans="1:7" ht="43.2">
      <c r="A5143" s="34">
        <v>1000039</v>
      </c>
      <c r="B5143" s="34" t="s">
        <v>1527</v>
      </c>
      <c r="C5143" s="34" t="s">
        <v>293</v>
      </c>
      <c r="D5143" s="30" t="s">
        <v>292</v>
      </c>
      <c r="E5143" s="31" t="s">
        <v>293</v>
      </c>
      <c r="F5143" s="30">
        <v>1000</v>
      </c>
      <c r="G5143" s="33">
        <f t="shared" si="80"/>
        <v>901506246.76999569</v>
      </c>
    </row>
    <row r="5144" spans="1:7" ht="28.8">
      <c r="A5144" s="34">
        <v>1000039</v>
      </c>
      <c r="B5144" s="34" t="s">
        <v>1528</v>
      </c>
      <c r="C5144" s="34" t="s">
        <v>293</v>
      </c>
      <c r="D5144" s="30" t="s">
        <v>292</v>
      </c>
      <c r="E5144" s="31" t="s">
        <v>293</v>
      </c>
      <c r="F5144" s="32">
        <v>0.32</v>
      </c>
      <c r="G5144" s="33">
        <f t="shared" si="80"/>
        <v>901506246.76999569</v>
      </c>
    </row>
    <row r="5145" spans="1:7" ht="86.4">
      <c r="A5145" s="34">
        <v>1000039</v>
      </c>
      <c r="B5145" s="34" t="s">
        <v>1529</v>
      </c>
      <c r="C5145" s="34" t="s">
        <v>293</v>
      </c>
      <c r="D5145" s="30" t="s">
        <v>292</v>
      </c>
      <c r="E5145" s="31" t="s">
        <v>293</v>
      </c>
      <c r="F5145" s="32">
        <v>0.06</v>
      </c>
      <c r="G5145" s="33">
        <f t="shared" si="80"/>
        <v>901506246.76999569</v>
      </c>
    </row>
    <row r="5146" spans="1:7" ht="43.2">
      <c r="A5146" s="34">
        <v>1000039</v>
      </c>
      <c r="B5146" s="34" t="s">
        <v>1530</v>
      </c>
      <c r="C5146" s="34" t="s">
        <v>293</v>
      </c>
      <c r="D5146" s="30" t="s">
        <v>292</v>
      </c>
      <c r="E5146" s="34" t="s">
        <v>293</v>
      </c>
      <c r="F5146" s="32">
        <v>0.01</v>
      </c>
      <c r="G5146" s="33">
        <f t="shared" si="80"/>
        <v>901506246.76999569</v>
      </c>
    </row>
    <row r="5147" spans="1:7" ht="72">
      <c r="A5147" s="34">
        <v>1000038</v>
      </c>
      <c r="B5147" s="34" t="s">
        <v>1531</v>
      </c>
      <c r="C5147" s="34" t="s">
        <v>1358</v>
      </c>
      <c r="D5147" s="30" t="s">
        <v>292</v>
      </c>
      <c r="E5147" s="34" t="s">
        <v>293</v>
      </c>
      <c r="F5147" s="32">
        <v>0.01</v>
      </c>
      <c r="G5147" s="33">
        <f t="shared" si="80"/>
        <v>901506246.76999569</v>
      </c>
    </row>
    <row r="5148" spans="1:7" ht="28.8">
      <c r="A5148" s="34">
        <v>1000039</v>
      </c>
      <c r="B5148" s="34" t="s">
        <v>1010</v>
      </c>
      <c r="C5148" s="34" t="s">
        <v>293</v>
      </c>
      <c r="D5148" s="30" t="s">
        <v>292</v>
      </c>
      <c r="E5148" s="34" t="s">
        <v>293</v>
      </c>
      <c r="F5148" s="32">
        <v>0.01</v>
      </c>
      <c r="G5148" s="33">
        <f t="shared" si="80"/>
        <v>901506246.76999569</v>
      </c>
    </row>
    <row r="5149" spans="1:7" ht="57.6">
      <c r="A5149" s="34">
        <v>1000039</v>
      </c>
      <c r="B5149" s="34" t="s">
        <v>1011</v>
      </c>
      <c r="C5149" s="34" t="s">
        <v>293</v>
      </c>
      <c r="D5149" s="30" t="s">
        <v>292</v>
      </c>
      <c r="E5149" s="34" t="s">
        <v>293</v>
      </c>
      <c r="F5149" s="30">
        <v>0.43</v>
      </c>
      <c r="G5149" s="33">
        <f t="shared" si="80"/>
        <v>901506246.76999569</v>
      </c>
    </row>
    <row r="5150" spans="1:7" ht="57.6">
      <c r="A5150" s="34">
        <v>1000039</v>
      </c>
      <c r="B5150" s="34" t="s">
        <v>435</v>
      </c>
      <c r="C5150" s="34" t="s">
        <v>293</v>
      </c>
      <c r="D5150" s="30" t="s">
        <v>292</v>
      </c>
      <c r="E5150" s="34" t="s">
        <v>327</v>
      </c>
      <c r="F5150" s="32">
        <v>0</v>
      </c>
      <c r="G5150" s="33">
        <f t="shared" si="80"/>
        <v>901506246.76999569</v>
      </c>
    </row>
    <row r="5151" spans="1:7" ht="57.6">
      <c r="A5151" s="34">
        <v>1000039</v>
      </c>
      <c r="B5151" s="34" t="s">
        <v>1532</v>
      </c>
      <c r="C5151" s="34" t="s">
        <v>293</v>
      </c>
      <c r="D5151" s="30" t="s">
        <v>292</v>
      </c>
      <c r="E5151" s="34" t="s">
        <v>293</v>
      </c>
      <c r="F5151" s="32">
        <v>6.16</v>
      </c>
      <c r="G5151" s="33">
        <f t="shared" si="80"/>
        <v>901506246.76999569</v>
      </c>
    </row>
    <row r="5152" spans="1:7" ht="72">
      <c r="A5152" s="34">
        <v>1000039</v>
      </c>
      <c r="B5152" s="34" t="s">
        <v>1012</v>
      </c>
      <c r="C5152" s="34" t="s">
        <v>293</v>
      </c>
      <c r="D5152" s="30" t="s">
        <v>292</v>
      </c>
      <c r="E5152" s="34" t="s">
        <v>293</v>
      </c>
      <c r="F5152" s="32">
        <v>893.14</v>
      </c>
      <c r="G5152" s="33">
        <f t="shared" si="80"/>
        <v>901506246.76999569</v>
      </c>
    </row>
    <row r="5153" spans="1:7" ht="43.2">
      <c r="A5153" s="34">
        <v>1000039</v>
      </c>
      <c r="B5153" s="34" t="s">
        <v>1533</v>
      </c>
      <c r="C5153" s="34" t="s">
        <v>293</v>
      </c>
      <c r="D5153" s="30" t="s">
        <v>292</v>
      </c>
      <c r="E5153" s="34" t="s">
        <v>293</v>
      </c>
      <c r="F5153" s="32">
        <v>0.75</v>
      </c>
      <c r="G5153" s="33">
        <f t="shared" si="80"/>
        <v>901506246.76999569</v>
      </c>
    </row>
    <row r="5154" spans="1:7" ht="72">
      <c r="A5154" s="34">
        <v>1000039</v>
      </c>
      <c r="B5154" s="34" t="s">
        <v>1534</v>
      </c>
      <c r="C5154" s="34" t="s">
        <v>293</v>
      </c>
      <c r="D5154" s="30" t="s">
        <v>292</v>
      </c>
      <c r="E5154" s="34" t="s">
        <v>293</v>
      </c>
      <c r="F5154" s="32">
        <v>994.82</v>
      </c>
      <c r="G5154" s="33">
        <f t="shared" si="80"/>
        <v>901506246.76999569</v>
      </c>
    </row>
    <row r="5155" spans="1:7" ht="43.2">
      <c r="A5155" s="34">
        <v>1000039</v>
      </c>
      <c r="B5155" s="34" t="s">
        <v>436</v>
      </c>
      <c r="C5155" s="34" t="s">
        <v>293</v>
      </c>
      <c r="D5155" s="30" t="s">
        <v>292</v>
      </c>
      <c r="E5155" s="31" t="s">
        <v>293</v>
      </c>
      <c r="F5155" s="30">
        <v>3885</v>
      </c>
      <c r="G5155" s="33">
        <f t="shared" si="80"/>
        <v>901506246.76999569</v>
      </c>
    </row>
    <row r="5156" spans="1:7" ht="43.2">
      <c r="A5156" s="34">
        <v>1000039</v>
      </c>
      <c r="B5156" s="34" t="s">
        <v>436</v>
      </c>
      <c r="C5156" s="34" t="s">
        <v>293</v>
      </c>
      <c r="D5156" s="30" t="s">
        <v>292</v>
      </c>
      <c r="E5156" s="31" t="s">
        <v>293</v>
      </c>
      <c r="F5156" s="30">
        <v>19425</v>
      </c>
      <c r="G5156" s="33">
        <f t="shared" si="80"/>
        <v>901506246.76999569</v>
      </c>
    </row>
    <row r="5157" spans="1:7" ht="43.2">
      <c r="A5157" s="34">
        <v>1000039</v>
      </c>
      <c r="B5157" s="34" t="s">
        <v>436</v>
      </c>
      <c r="C5157" s="34" t="s">
        <v>293</v>
      </c>
      <c r="D5157" s="30" t="s">
        <v>292</v>
      </c>
      <c r="E5157" s="31" t="s">
        <v>293</v>
      </c>
      <c r="F5157" s="30">
        <v>41625</v>
      </c>
      <c r="G5157" s="33">
        <f t="shared" si="80"/>
        <v>901506246.76999569</v>
      </c>
    </row>
    <row r="5158" spans="1:7" ht="43.2">
      <c r="A5158" s="34">
        <v>1000039</v>
      </c>
      <c r="B5158" s="34" t="s">
        <v>436</v>
      </c>
      <c r="C5158" s="34" t="s">
        <v>293</v>
      </c>
      <c r="D5158" s="30" t="s">
        <v>292</v>
      </c>
      <c r="E5158" s="31" t="s">
        <v>293</v>
      </c>
      <c r="F5158" s="30">
        <v>41625</v>
      </c>
      <c r="G5158" s="33">
        <f t="shared" si="80"/>
        <v>901506246.76999569</v>
      </c>
    </row>
    <row r="5159" spans="1:7" ht="57.6">
      <c r="A5159" s="34">
        <v>1000039</v>
      </c>
      <c r="B5159" s="34" t="s">
        <v>1535</v>
      </c>
      <c r="C5159" s="34" t="s">
        <v>293</v>
      </c>
      <c r="D5159" s="30" t="s">
        <v>292</v>
      </c>
      <c r="E5159" s="31" t="s">
        <v>293</v>
      </c>
      <c r="F5159" s="32">
        <v>0.03</v>
      </c>
      <c r="G5159" s="33">
        <f t="shared" si="80"/>
        <v>901506246.76999569</v>
      </c>
    </row>
    <row r="5160" spans="1:7" ht="72">
      <c r="A5160" s="34">
        <v>1000039</v>
      </c>
      <c r="B5160" s="34" t="s">
        <v>1536</v>
      </c>
      <c r="C5160" s="34" t="s">
        <v>293</v>
      </c>
      <c r="D5160" s="30" t="s">
        <v>292</v>
      </c>
      <c r="E5160" s="31" t="s">
        <v>293</v>
      </c>
      <c r="F5160" s="32">
        <v>0.1</v>
      </c>
      <c r="G5160" s="33">
        <f t="shared" si="80"/>
        <v>901506246.76999569</v>
      </c>
    </row>
    <row r="5161" spans="1:7" ht="72">
      <c r="A5161" s="34">
        <v>1000038</v>
      </c>
      <c r="B5161" s="34" t="s">
        <v>1536</v>
      </c>
      <c r="C5161" s="34" t="s">
        <v>1358</v>
      </c>
      <c r="D5161" s="30" t="s">
        <v>292</v>
      </c>
      <c r="E5161" s="34" t="s">
        <v>293</v>
      </c>
      <c r="F5161" s="32">
        <v>1958.35</v>
      </c>
      <c r="G5161" s="33">
        <f t="shared" si="80"/>
        <v>901506246.76999569</v>
      </c>
    </row>
    <row r="5162" spans="1:7" ht="28.8">
      <c r="A5162" s="34">
        <v>1000039</v>
      </c>
      <c r="B5162" s="34" t="s">
        <v>1537</v>
      </c>
      <c r="C5162" s="34" t="s">
        <v>293</v>
      </c>
      <c r="D5162" s="30" t="s">
        <v>292</v>
      </c>
      <c r="E5162" s="34" t="s">
        <v>293</v>
      </c>
      <c r="F5162" s="32">
        <v>4.04</v>
      </c>
      <c r="G5162" s="33">
        <f t="shared" si="80"/>
        <v>901506246.76999569</v>
      </c>
    </row>
    <row r="5163" spans="1:7" ht="57.6">
      <c r="A5163" s="34">
        <v>1000039</v>
      </c>
      <c r="B5163" s="34" t="s">
        <v>1538</v>
      </c>
      <c r="C5163" s="34" t="s">
        <v>293</v>
      </c>
      <c r="D5163" s="30" t="s">
        <v>292</v>
      </c>
      <c r="E5163" s="34" t="s">
        <v>293</v>
      </c>
      <c r="F5163" s="32">
        <v>0.1</v>
      </c>
      <c r="G5163" s="33">
        <f t="shared" si="80"/>
        <v>901506246.76999569</v>
      </c>
    </row>
    <row r="5164" spans="1:7" ht="72">
      <c r="A5164" s="34">
        <v>1000039</v>
      </c>
      <c r="B5164" s="34" t="s">
        <v>1539</v>
      </c>
      <c r="C5164" s="34" t="s">
        <v>293</v>
      </c>
      <c r="D5164" s="30" t="s">
        <v>292</v>
      </c>
      <c r="E5164" s="31" t="s">
        <v>302</v>
      </c>
      <c r="F5164" s="32">
        <v>0.01</v>
      </c>
      <c r="G5164" s="33">
        <f t="shared" si="80"/>
        <v>901506246.76999569</v>
      </c>
    </row>
    <row r="5165" spans="1:7" ht="43.2">
      <c r="A5165" s="34">
        <v>1000039</v>
      </c>
      <c r="B5165" s="34" t="s">
        <v>1540</v>
      </c>
      <c r="C5165" s="34" t="s">
        <v>293</v>
      </c>
      <c r="D5165" s="30" t="s">
        <v>292</v>
      </c>
      <c r="E5165" s="34" t="s">
        <v>293</v>
      </c>
      <c r="F5165" s="32">
        <v>22.92</v>
      </c>
      <c r="G5165" s="33">
        <f t="shared" si="80"/>
        <v>901506246.76999569</v>
      </c>
    </row>
    <row r="5166" spans="1:7" ht="72">
      <c r="A5166" s="34">
        <v>1000039</v>
      </c>
      <c r="B5166" s="34" t="s">
        <v>1541</v>
      </c>
      <c r="C5166" s="34" t="s">
        <v>293</v>
      </c>
      <c r="D5166" s="30" t="s">
        <v>292</v>
      </c>
      <c r="E5166" s="34" t="s">
        <v>293</v>
      </c>
      <c r="F5166" s="32">
        <v>10780</v>
      </c>
      <c r="G5166" s="33">
        <f t="shared" si="80"/>
        <v>901506246.76999569</v>
      </c>
    </row>
    <row r="5167" spans="1:7" ht="72">
      <c r="A5167" s="34">
        <v>1000039</v>
      </c>
      <c r="B5167" s="34" t="s">
        <v>1542</v>
      </c>
      <c r="C5167" s="34" t="s">
        <v>293</v>
      </c>
      <c r="D5167" s="30" t="s">
        <v>292</v>
      </c>
      <c r="E5167" s="31" t="s">
        <v>293</v>
      </c>
      <c r="F5167" s="32">
        <v>0.95</v>
      </c>
      <c r="G5167" s="33">
        <f t="shared" si="80"/>
        <v>901506246.76999569</v>
      </c>
    </row>
    <row r="5168" spans="1:7" ht="43.2">
      <c r="A5168" s="34">
        <v>1000039</v>
      </c>
      <c r="B5168" s="34" t="s">
        <v>438</v>
      </c>
      <c r="C5168" s="34" t="s">
        <v>293</v>
      </c>
      <c r="D5168" s="30" t="s">
        <v>292</v>
      </c>
      <c r="E5168" s="34" t="s">
        <v>293</v>
      </c>
      <c r="F5168" s="32">
        <v>0.05</v>
      </c>
      <c r="G5168" s="33">
        <f t="shared" si="80"/>
        <v>901506246.76999569</v>
      </c>
    </row>
    <row r="5169" spans="1:7" ht="43.2">
      <c r="A5169" s="34">
        <v>1000039</v>
      </c>
      <c r="B5169" s="34" t="s">
        <v>1543</v>
      </c>
      <c r="C5169" s="34" t="s">
        <v>293</v>
      </c>
      <c r="D5169" s="30" t="s">
        <v>292</v>
      </c>
      <c r="E5169" s="31" t="s">
        <v>293</v>
      </c>
      <c r="F5169" s="32">
        <v>1.43</v>
      </c>
      <c r="G5169" s="33">
        <f t="shared" si="80"/>
        <v>901506246.76999569</v>
      </c>
    </row>
    <row r="5170" spans="1:7" ht="43.2">
      <c r="A5170" s="34">
        <v>1000039</v>
      </c>
      <c r="B5170" s="34" t="s">
        <v>1544</v>
      </c>
      <c r="C5170" s="34" t="s">
        <v>293</v>
      </c>
      <c r="D5170" s="30" t="s">
        <v>292</v>
      </c>
      <c r="E5170" s="31" t="s">
        <v>293</v>
      </c>
      <c r="F5170" s="32">
        <v>0.28999999999999998</v>
      </c>
      <c r="G5170" s="33">
        <f t="shared" si="80"/>
        <v>901506246.76999569</v>
      </c>
    </row>
    <row r="5171" spans="1:7" ht="28.8">
      <c r="A5171" s="34">
        <v>1000039</v>
      </c>
      <c r="B5171" s="34" t="s">
        <v>1545</v>
      </c>
      <c r="C5171" s="34" t="s">
        <v>293</v>
      </c>
      <c r="D5171" s="30" t="s">
        <v>292</v>
      </c>
      <c r="E5171" s="31" t="s">
        <v>293</v>
      </c>
      <c r="F5171" s="32">
        <v>0.2</v>
      </c>
      <c r="G5171" s="33">
        <f t="shared" si="80"/>
        <v>901506246.76999569</v>
      </c>
    </row>
    <row r="5172" spans="1:7" ht="28.8">
      <c r="A5172" s="34">
        <v>1000039</v>
      </c>
      <c r="B5172" s="34" t="s">
        <v>1546</v>
      </c>
      <c r="C5172" s="34" t="s">
        <v>293</v>
      </c>
      <c r="D5172" s="30" t="s">
        <v>292</v>
      </c>
      <c r="E5172" s="31" t="s">
        <v>293</v>
      </c>
      <c r="F5172" s="32">
        <v>0.01</v>
      </c>
      <c r="G5172" s="33">
        <f t="shared" si="80"/>
        <v>901506246.76999569</v>
      </c>
    </row>
    <row r="5173" spans="1:7">
      <c r="A5173" s="34">
        <v>1000038</v>
      </c>
      <c r="B5173" s="34" t="s">
        <v>1546</v>
      </c>
      <c r="C5173" s="34" t="s">
        <v>1358</v>
      </c>
      <c r="D5173" s="30" t="s">
        <v>292</v>
      </c>
      <c r="E5173" s="31" t="s">
        <v>293</v>
      </c>
      <c r="F5173" s="32">
        <v>9093.1299999999992</v>
      </c>
      <c r="G5173" s="33">
        <f t="shared" si="80"/>
        <v>901506246.76999569</v>
      </c>
    </row>
    <row r="5174" spans="1:7">
      <c r="A5174" s="34">
        <v>1000038</v>
      </c>
      <c r="B5174" s="34" t="s">
        <v>1546</v>
      </c>
      <c r="C5174" s="34" t="s">
        <v>1358</v>
      </c>
      <c r="D5174" s="30" t="s">
        <v>292</v>
      </c>
      <c r="E5174" s="31" t="s">
        <v>293</v>
      </c>
      <c r="F5174" s="32">
        <v>4207.88</v>
      </c>
      <c r="G5174" s="33">
        <f t="shared" si="80"/>
        <v>901506246.76999569</v>
      </c>
    </row>
    <row r="5175" spans="1:7" ht="43.2">
      <c r="A5175" s="34">
        <v>1000039</v>
      </c>
      <c r="B5175" s="34" t="s">
        <v>1547</v>
      </c>
      <c r="C5175" s="34" t="s">
        <v>293</v>
      </c>
      <c r="D5175" s="30" t="s">
        <v>292</v>
      </c>
      <c r="E5175" s="31" t="s">
        <v>655</v>
      </c>
      <c r="F5175" s="32">
        <v>30952.78</v>
      </c>
      <c r="G5175" s="33">
        <f t="shared" si="80"/>
        <v>901506246.76999569</v>
      </c>
    </row>
    <row r="5176" spans="1:7" ht="57.6">
      <c r="A5176" s="34">
        <v>1000039</v>
      </c>
      <c r="B5176" s="34" t="s">
        <v>444</v>
      </c>
      <c r="C5176" s="34" t="s">
        <v>293</v>
      </c>
      <c r="D5176" s="30" t="s">
        <v>292</v>
      </c>
      <c r="E5176" s="34" t="s">
        <v>293</v>
      </c>
      <c r="F5176" s="30">
        <v>0</v>
      </c>
      <c r="G5176" s="33">
        <f t="shared" si="80"/>
        <v>901506246.76999569</v>
      </c>
    </row>
    <row r="5177" spans="1:7" ht="57.6">
      <c r="A5177" s="34">
        <v>1000039</v>
      </c>
      <c r="B5177" s="34" t="s">
        <v>445</v>
      </c>
      <c r="C5177" s="34" t="s">
        <v>293</v>
      </c>
      <c r="D5177" s="30" t="s">
        <v>292</v>
      </c>
      <c r="E5177" s="31" t="s">
        <v>293</v>
      </c>
      <c r="F5177" s="32">
        <v>0.02</v>
      </c>
      <c r="G5177" s="33">
        <f t="shared" si="80"/>
        <v>901506246.76999569</v>
      </c>
    </row>
    <row r="5178" spans="1:7" ht="43.2">
      <c r="A5178" s="34">
        <v>1000039</v>
      </c>
      <c r="B5178" s="34" t="s">
        <v>1548</v>
      </c>
      <c r="C5178" s="34" t="s">
        <v>293</v>
      </c>
      <c r="D5178" s="30" t="s">
        <v>292</v>
      </c>
      <c r="E5178" s="31" t="s">
        <v>293</v>
      </c>
      <c r="F5178" s="32">
        <v>2946.64</v>
      </c>
      <c r="G5178" s="33">
        <f t="shared" si="80"/>
        <v>901506246.76999569</v>
      </c>
    </row>
    <row r="5179" spans="1:7" ht="43.2">
      <c r="A5179" s="34">
        <v>1000039</v>
      </c>
      <c r="B5179" s="34" t="s">
        <v>1017</v>
      </c>
      <c r="C5179" s="34" t="s">
        <v>293</v>
      </c>
      <c r="D5179" s="30" t="s">
        <v>292</v>
      </c>
      <c r="E5179" s="31" t="s">
        <v>299</v>
      </c>
      <c r="F5179" s="32">
        <v>68898.41</v>
      </c>
      <c r="G5179" s="33">
        <f t="shared" si="80"/>
        <v>901506246.76999569</v>
      </c>
    </row>
    <row r="5180" spans="1:7" ht="57.6">
      <c r="A5180" s="34">
        <v>1000039</v>
      </c>
      <c r="B5180" s="34" t="s">
        <v>1549</v>
      </c>
      <c r="C5180" s="34" t="s">
        <v>293</v>
      </c>
      <c r="D5180" s="30" t="s">
        <v>292</v>
      </c>
      <c r="E5180" s="31" t="s">
        <v>293</v>
      </c>
      <c r="F5180" s="32">
        <v>0.32</v>
      </c>
      <c r="G5180" s="33">
        <f t="shared" si="80"/>
        <v>901506246.76999569</v>
      </c>
    </row>
    <row r="5181" spans="1:7" ht="43.2">
      <c r="A5181" s="34">
        <v>1000039</v>
      </c>
      <c r="B5181" s="34" t="s">
        <v>1550</v>
      </c>
      <c r="C5181" s="34" t="s">
        <v>293</v>
      </c>
      <c r="D5181" s="30" t="s">
        <v>292</v>
      </c>
      <c r="E5181" s="31" t="s">
        <v>293</v>
      </c>
      <c r="F5181" s="32">
        <v>7040.11</v>
      </c>
      <c r="G5181" s="33">
        <f t="shared" si="80"/>
        <v>901506246.76999569</v>
      </c>
    </row>
    <row r="5182" spans="1:7" ht="57.6">
      <c r="A5182" s="34">
        <v>1000039</v>
      </c>
      <c r="B5182" s="34" t="s">
        <v>1020</v>
      </c>
      <c r="C5182" s="34" t="s">
        <v>293</v>
      </c>
      <c r="D5182" s="30" t="s">
        <v>292</v>
      </c>
      <c r="E5182" s="34" t="s">
        <v>413</v>
      </c>
      <c r="F5182" s="32">
        <v>20363</v>
      </c>
      <c r="G5182" s="33">
        <f t="shared" si="80"/>
        <v>901506246.76999569</v>
      </c>
    </row>
    <row r="5183" spans="1:7" ht="28.8">
      <c r="A5183" s="34">
        <v>1000039</v>
      </c>
      <c r="B5183" s="34" t="s">
        <v>1020</v>
      </c>
      <c r="C5183" s="34" t="s">
        <v>293</v>
      </c>
      <c r="D5183" s="30" t="s">
        <v>292</v>
      </c>
      <c r="E5183" s="31" t="s">
        <v>413</v>
      </c>
      <c r="F5183" s="30">
        <v>14820</v>
      </c>
      <c r="G5183" s="33">
        <f t="shared" si="80"/>
        <v>901506246.76999569</v>
      </c>
    </row>
    <row r="5184" spans="1:7" ht="57.6">
      <c r="A5184" s="34">
        <v>1000039</v>
      </c>
      <c r="B5184" s="34" t="s">
        <v>1020</v>
      </c>
      <c r="C5184" s="34" t="s">
        <v>293</v>
      </c>
      <c r="D5184" s="30" t="s">
        <v>292</v>
      </c>
      <c r="E5184" s="34" t="s">
        <v>413</v>
      </c>
      <c r="F5184" s="30">
        <v>29640</v>
      </c>
      <c r="G5184" s="33">
        <f t="shared" si="80"/>
        <v>901506246.76999569</v>
      </c>
    </row>
    <row r="5185" spans="1:7" ht="57.6">
      <c r="A5185" s="34">
        <v>1000039</v>
      </c>
      <c r="B5185" s="34" t="s">
        <v>1020</v>
      </c>
      <c r="C5185" s="34" t="s">
        <v>293</v>
      </c>
      <c r="D5185" s="30" t="s">
        <v>292</v>
      </c>
      <c r="E5185" s="34" t="s">
        <v>413</v>
      </c>
      <c r="F5185" s="30">
        <v>41999.99</v>
      </c>
      <c r="G5185" s="33">
        <f t="shared" si="80"/>
        <v>901506246.76999569</v>
      </c>
    </row>
    <row r="5186" spans="1:7" ht="43.2">
      <c r="A5186" s="34">
        <v>1000039</v>
      </c>
      <c r="B5186" s="34" t="s">
        <v>1551</v>
      </c>
      <c r="C5186" s="34" t="s">
        <v>293</v>
      </c>
      <c r="D5186" s="30" t="s">
        <v>292</v>
      </c>
      <c r="E5186" s="34" t="s">
        <v>293</v>
      </c>
      <c r="F5186" s="30">
        <v>130.35</v>
      </c>
      <c r="G5186" s="33">
        <f t="shared" si="80"/>
        <v>901506246.76999569</v>
      </c>
    </row>
    <row r="5187" spans="1:7" ht="57.6">
      <c r="A5187" s="34">
        <v>1000039</v>
      </c>
      <c r="B5187" s="34" t="s">
        <v>446</v>
      </c>
      <c r="C5187" s="34" t="s">
        <v>293</v>
      </c>
      <c r="D5187" s="30" t="s">
        <v>292</v>
      </c>
      <c r="E5187" s="31" t="s">
        <v>447</v>
      </c>
      <c r="F5187" s="32">
        <v>140</v>
      </c>
      <c r="G5187" s="33">
        <f t="shared" ref="G5187:G5250" si="81">SUM($F$2:$F$100000)</f>
        <v>901506246.76999569</v>
      </c>
    </row>
    <row r="5188" spans="1:7" ht="57.6">
      <c r="A5188" s="34">
        <v>1000039</v>
      </c>
      <c r="B5188" s="34" t="s">
        <v>446</v>
      </c>
      <c r="C5188" s="34" t="s">
        <v>293</v>
      </c>
      <c r="D5188" s="30" t="s">
        <v>292</v>
      </c>
      <c r="E5188" s="31" t="s">
        <v>447</v>
      </c>
      <c r="F5188" s="32">
        <v>175</v>
      </c>
      <c r="G5188" s="33">
        <f t="shared" si="81"/>
        <v>901506246.76999569</v>
      </c>
    </row>
    <row r="5189" spans="1:7" ht="57.6">
      <c r="A5189" s="34">
        <v>1000039</v>
      </c>
      <c r="B5189" s="34" t="s">
        <v>446</v>
      </c>
      <c r="C5189" s="34" t="s">
        <v>293</v>
      </c>
      <c r="D5189" s="30" t="s">
        <v>292</v>
      </c>
      <c r="E5189" s="34" t="s">
        <v>447</v>
      </c>
      <c r="F5189" s="30">
        <v>61.25</v>
      </c>
      <c r="G5189" s="33">
        <f t="shared" si="81"/>
        <v>901506246.76999569</v>
      </c>
    </row>
    <row r="5190" spans="1:7" ht="57.6">
      <c r="A5190" s="34">
        <v>1000039</v>
      </c>
      <c r="B5190" s="34" t="s">
        <v>446</v>
      </c>
      <c r="C5190" s="34" t="s">
        <v>293</v>
      </c>
      <c r="D5190" s="30" t="s">
        <v>292</v>
      </c>
      <c r="E5190" s="34" t="s">
        <v>447</v>
      </c>
      <c r="F5190" s="30">
        <v>712.8</v>
      </c>
      <c r="G5190" s="33">
        <f t="shared" si="81"/>
        <v>901506246.76999569</v>
      </c>
    </row>
    <row r="5191" spans="1:7" ht="57.6">
      <c r="A5191" s="34">
        <v>1000039</v>
      </c>
      <c r="B5191" s="34" t="s">
        <v>446</v>
      </c>
      <c r="C5191" s="34" t="s">
        <v>293</v>
      </c>
      <c r="D5191" s="30" t="s">
        <v>292</v>
      </c>
      <c r="E5191" s="31" t="s">
        <v>447</v>
      </c>
      <c r="F5191" s="32">
        <v>2351.25</v>
      </c>
      <c r="G5191" s="33">
        <f t="shared" si="81"/>
        <v>901506246.76999569</v>
      </c>
    </row>
    <row r="5192" spans="1:7" ht="57.6">
      <c r="A5192" s="34">
        <v>1000039</v>
      </c>
      <c r="B5192" s="34" t="s">
        <v>446</v>
      </c>
      <c r="C5192" s="34" t="s">
        <v>293</v>
      </c>
      <c r="D5192" s="30" t="s">
        <v>292</v>
      </c>
      <c r="E5192" s="31" t="s">
        <v>447</v>
      </c>
      <c r="F5192" s="30">
        <v>693</v>
      </c>
      <c r="G5192" s="33">
        <f t="shared" si="81"/>
        <v>901506246.76999569</v>
      </c>
    </row>
    <row r="5193" spans="1:7" ht="57.6">
      <c r="A5193" s="34">
        <v>1000039</v>
      </c>
      <c r="B5193" s="34" t="s">
        <v>446</v>
      </c>
      <c r="C5193" s="34" t="s">
        <v>293</v>
      </c>
      <c r="D5193" s="30" t="s">
        <v>292</v>
      </c>
      <c r="E5193" s="31" t="s">
        <v>447</v>
      </c>
      <c r="F5193" s="32">
        <v>70</v>
      </c>
      <c r="G5193" s="33">
        <f t="shared" si="81"/>
        <v>901506246.76999569</v>
      </c>
    </row>
    <row r="5194" spans="1:7" ht="57.6">
      <c r="A5194" s="34">
        <v>1000039</v>
      </c>
      <c r="B5194" s="34" t="s">
        <v>446</v>
      </c>
      <c r="C5194" s="34" t="s">
        <v>293</v>
      </c>
      <c r="D5194" s="30" t="s">
        <v>292</v>
      </c>
      <c r="E5194" s="31" t="s">
        <v>447</v>
      </c>
      <c r="F5194" s="32">
        <v>140</v>
      </c>
      <c r="G5194" s="33">
        <f t="shared" si="81"/>
        <v>901506246.76999569</v>
      </c>
    </row>
    <row r="5195" spans="1:7" ht="57.6">
      <c r="A5195" s="34">
        <v>1000039</v>
      </c>
      <c r="B5195" s="34" t="s">
        <v>446</v>
      </c>
      <c r="C5195" s="34" t="s">
        <v>293</v>
      </c>
      <c r="D5195" s="30" t="s">
        <v>292</v>
      </c>
      <c r="E5195" s="31" t="s">
        <v>447</v>
      </c>
      <c r="F5195" s="32">
        <v>70</v>
      </c>
      <c r="G5195" s="33">
        <f t="shared" si="81"/>
        <v>901506246.76999569</v>
      </c>
    </row>
    <row r="5196" spans="1:7" ht="57.6">
      <c r="A5196" s="34">
        <v>1000039</v>
      </c>
      <c r="B5196" s="34" t="s">
        <v>446</v>
      </c>
      <c r="C5196" s="34" t="s">
        <v>293</v>
      </c>
      <c r="D5196" s="30" t="s">
        <v>292</v>
      </c>
      <c r="E5196" s="31" t="s">
        <v>447</v>
      </c>
      <c r="F5196" s="32">
        <v>140</v>
      </c>
      <c r="G5196" s="33">
        <f t="shared" si="81"/>
        <v>901506246.76999569</v>
      </c>
    </row>
    <row r="5197" spans="1:7" ht="57.6">
      <c r="A5197" s="34">
        <v>1000039</v>
      </c>
      <c r="B5197" s="34" t="s">
        <v>446</v>
      </c>
      <c r="C5197" s="34" t="s">
        <v>293</v>
      </c>
      <c r="D5197" s="30" t="s">
        <v>292</v>
      </c>
      <c r="E5197" s="34" t="s">
        <v>447</v>
      </c>
      <c r="F5197" s="32">
        <v>70</v>
      </c>
      <c r="G5197" s="33">
        <f t="shared" si="81"/>
        <v>901506246.76999569</v>
      </c>
    </row>
    <row r="5198" spans="1:7" ht="28.8">
      <c r="A5198" s="34">
        <v>1000039</v>
      </c>
      <c r="B5198" s="34" t="s">
        <v>1552</v>
      </c>
      <c r="C5198" s="34" t="s">
        <v>293</v>
      </c>
      <c r="D5198" s="30" t="s">
        <v>292</v>
      </c>
      <c r="E5198" s="34" t="s">
        <v>293</v>
      </c>
      <c r="F5198" s="32">
        <v>0.6</v>
      </c>
      <c r="G5198" s="33">
        <f t="shared" si="81"/>
        <v>901506246.76999569</v>
      </c>
    </row>
    <row r="5199" spans="1:7" ht="72">
      <c r="A5199" s="34">
        <v>1000039</v>
      </c>
      <c r="B5199" s="34" t="s">
        <v>1553</v>
      </c>
      <c r="C5199" s="34" t="s">
        <v>293</v>
      </c>
      <c r="D5199" s="30" t="s">
        <v>292</v>
      </c>
      <c r="E5199" s="34" t="s">
        <v>293</v>
      </c>
      <c r="F5199" s="32">
        <v>89754.64</v>
      </c>
      <c r="G5199" s="33">
        <f t="shared" si="81"/>
        <v>901506246.76999569</v>
      </c>
    </row>
    <row r="5200" spans="1:7" ht="72">
      <c r="A5200" s="34">
        <v>1000039</v>
      </c>
      <c r="B5200" s="34" t="s">
        <v>1553</v>
      </c>
      <c r="C5200" s="34" t="s">
        <v>293</v>
      </c>
      <c r="D5200" s="30" t="s">
        <v>292</v>
      </c>
      <c r="E5200" s="34" t="s">
        <v>293</v>
      </c>
      <c r="F5200" s="30">
        <v>4520</v>
      </c>
      <c r="G5200" s="33">
        <f t="shared" si="81"/>
        <v>901506246.76999569</v>
      </c>
    </row>
    <row r="5201" spans="1:7" ht="72">
      <c r="A5201" s="34">
        <v>1000039</v>
      </c>
      <c r="B5201" s="34" t="s">
        <v>1553</v>
      </c>
      <c r="C5201" s="34" t="s">
        <v>293</v>
      </c>
      <c r="D5201" s="30" t="s">
        <v>292</v>
      </c>
      <c r="E5201" s="34" t="s">
        <v>293</v>
      </c>
      <c r="F5201" s="30">
        <v>5650</v>
      </c>
      <c r="G5201" s="33">
        <f t="shared" si="81"/>
        <v>901506246.76999569</v>
      </c>
    </row>
    <row r="5202" spans="1:7" ht="72">
      <c r="A5202" s="34">
        <v>1000039</v>
      </c>
      <c r="B5202" s="34" t="s">
        <v>1553</v>
      </c>
      <c r="C5202" s="34" t="s">
        <v>293</v>
      </c>
      <c r="D5202" s="30" t="s">
        <v>292</v>
      </c>
      <c r="E5202" s="34" t="s">
        <v>293</v>
      </c>
      <c r="F5202" s="32">
        <v>56.64</v>
      </c>
      <c r="G5202" s="33">
        <f t="shared" si="81"/>
        <v>901506246.76999569</v>
      </c>
    </row>
    <row r="5203" spans="1:7" ht="43.2">
      <c r="A5203" s="34">
        <v>1000039</v>
      </c>
      <c r="B5203" s="34" t="s">
        <v>1554</v>
      </c>
      <c r="C5203" s="34" t="s">
        <v>293</v>
      </c>
      <c r="D5203" s="30" t="s">
        <v>292</v>
      </c>
      <c r="E5203" s="34" t="s">
        <v>293</v>
      </c>
      <c r="F5203" s="32">
        <v>0.01</v>
      </c>
      <c r="G5203" s="33">
        <f t="shared" si="81"/>
        <v>901506246.76999569</v>
      </c>
    </row>
    <row r="5204" spans="1:7" ht="43.2">
      <c r="A5204" s="34">
        <v>1000039</v>
      </c>
      <c r="B5204" s="34" t="s">
        <v>1022</v>
      </c>
      <c r="C5204" s="34" t="s">
        <v>293</v>
      </c>
      <c r="D5204" s="30" t="s">
        <v>292</v>
      </c>
      <c r="E5204" s="31" t="s">
        <v>293</v>
      </c>
      <c r="F5204" s="32">
        <v>0.92</v>
      </c>
      <c r="G5204" s="33">
        <f t="shared" si="81"/>
        <v>901506246.76999569</v>
      </c>
    </row>
    <row r="5205" spans="1:7" ht="57.6">
      <c r="A5205" s="34">
        <v>1000039</v>
      </c>
      <c r="B5205" s="34" t="s">
        <v>1555</v>
      </c>
      <c r="C5205" s="34" t="s">
        <v>293</v>
      </c>
      <c r="D5205" s="30" t="s">
        <v>292</v>
      </c>
      <c r="E5205" s="31" t="s">
        <v>293</v>
      </c>
      <c r="F5205" s="32">
        <v>3558.1</v>
      </c>
      <c r="G5205" s="33">
        <f t="shared" si="81"/>
        <v>901506246.76999569</v>
      </c>
    </row>
    <row r="5206" spans="1:7" ht="43.2">
      <c r="A5206" s="34">
        <v>1000039</v>
      </c>
      <c r="B5206" s="34" t="s">
        <v>1023</v>
      </c>
      <c r="C5206" s="34" t="s">
        <v>293</v>
      </c>
      <c r="D5206" s="30" t="s">
        <v>292</v>
      </c>
      <c r="E5206" s="31" t="s">
        <v>293</v>
      </c>
      <c r="F5206" s="32">
        <v>45511.02</v>
      </c>
      <c r="G5206" s="33">
        <f t="shared" si="81"/>
        <v>901506246.76999569</v>
      </c>
    </row>
    <row r="5207" spans="1:7" ht="43.2">
      <c r="A5207" s="34">
        <v>1000039</v>
      </c>
      <c r="B5207" s="34" t="s">
        <v>1023</v>
      </c>
      <c r="C5207" s="34" t="s">
        <v>293</v>
      </c>
      <c r="D5207" s="30" t="s">
        <v>292</v>
      </c>
      <c r="E5207" s="34" t="s">
        <v>293</v>
      </c>
      <c r="F5207" s="32">
        <v>168910</v>
      </c>
      <c r="G5207" s="33">
        <f t="shared" si="81"/>
        <v>901506246.76999569</v>
      </c>
    </row>
    <row r="5208" spans="1:7" ht="57.6">
      <c r="A5208" s="34">
        <v>1000039</v>
      </c>
      <c r="B5208" s="34" t="s">
        <v>1556</v>
      </c>
      <c r="C5208" s="34" t="s">
        <v>293</v>
      </c>
      <c r="D5208" s="30" t="s">
        <v>292</v>
      </c>
      <c r="E5208" s="31" t="s">
        <v>293</v>
      </c>
      <c r="F5208" s="32">
        <v>12.2</v>
      </c>
      <c r="G5208" s="33">
        <f t="shared" si="81"/>
        <v>901506246.76999569</v>
      </c>
    </row>
    <row r="5209" spans="1:7" ht="100.8">
      <c r="A5209" s="34">
        <v>1000039</v>
      </c>
      <c r="B5209" s="34" t="s">
        <v>450</v>
      </c>
      <c r="C5209" s="34" t="s">
        <v>293</v>
      </c>
      <c r="D5209" s="30" t="s">
        <v>292</v>
      </c>
      <c r="E5209" s="31" t="s">
        <v>302</v>
      </c>
      <c r="F5209" s="32">
        <v>6554</v>
      </c>
      <c r="G5209" s="33">
        <f t="shared" si="81"/>
        <v>901506246.76999569</v>
      </c>
    </row>
    <row r="5210" spans="1:7" ht="100.8">
      <c r="A5210" s="34">
        <v>1000039</v>
      </c>
      <c r="B5210" s="34" t="s">
        <v>450</v>
      </c>
      <c r="C5210" s="34" t="s">
        <v>293</v>
      </c>
      <c r="D5210" s="30" t="s">
        <v>292</v>
      </c>
      <c r="E5210" s="34" t="s">
        <v>302</v>
      </c>
      <c r="F5210" s="32">
        <v>9661.5</v>
      </c>
      <c r="G5210" s="33">
        <f t="shared" si="81"/>
        <v>901506246.76999569</v>
      </c>
    </row>
    <row r="5211" spans="1:7" ht="100.8">
      <c r="A5211" s="34">
        <v>1000039</v>
      </c>
      <c r="B5211" s="34" t="s">
        <v>450</v>
      </c>
      <c r="C5211" s="34" t="s">
        <v>293</v>
      </c>
      <c r="D5211" s="30" t="s">
        <v>292</v>
      </c>
      <c r="E5211" s="31" t="s">
        <v>302</v>
      </c>
      <c r="F5211" s="32">
        <v>1039.5999999999999</v>
      </c>
      <c r="G5211" s="33">
        <f t="shared" si="81"/>
        <v>901506246.76999569</v>
      </c>
    </row>
    <row r="5212" spans="1:7" ht="100.8">
      <c r="A5212" s="34">
        <v>1000039</v>
      </c>
      <c r="B5212" s="34" t="s">
        <v>450</v>
      </c>
      <c r="C5212" s="34" t="s">
        <v>293</v>
      </c>
      <c r="D5212" s="30" t="s">
        <v>292</v>
      </c>
      <c r="E5212" s="31" t="s">
        <v>302</v>
      </c>
      <c r="F5212" s="32">
        <v>313.5</v>
      </c>
      <c r="G5212" s="33">
        <f t="shared" si="81"/>
        <v>901506246.76999569</v>
      </c>
    </row>
    <row r="5213" spans="1:7" ht="100.8">
      <c r="A5213" s="34">
        <v>1000039</v>
      </c>
      <c r="B5213" s="34" t="s">
        <v>450</v>
      </c>
      <c r="C5213" s="34" t="s">
        <v>293</v>
      </c>
      <c r="D5213" s="30" t="s">
        <v>292</v>
      </c>
      <c r="E5213" s="31" t="s">
        <v>302</v>
      </c>
      <c r="F5213" s="32">
        <v>22374</v>
      </c>
      <c r="G5213" s="33">
        <f t="shared" si="81"/>
        <v>901506246.76999569</v>
      </c>
    </row>
    <row r="5214" spans="1:7" ht="100.8">
      <c r="A5214" s="34">
        <v>1000039</v>
      </c>
      <c r="B5214" s="34" t="s">
        <v>450</v>
      </c>
      <c r="C5214" s="34" t="s">
        <v>293</v>
      </c>
      <c r="D5214" s="30" t="s">
        <v>292</v>
      </c>
      <c r="E5214" s="31" t="s">
        <v>302</v>
      </c>
      <c r="F5214" s="30">
        <v>791</v>
      </c>
      <c r="G5214" s="33">
        <f t="shared" si="81"/>
        <v>901506246.76999569</v>
      </c>
    </row>
    <row r="5215" spans="1:7" ht="57.6">
      <c r="A5215" s="34">
        <v>1000039</v>
      </c>
      <c r="B5215" s="34" t="s">
        <v>1557</v>
      </c>
      <c r="C5215" s="34" t="s">
        <v>293</v>
      </c>
      <c r="D5215" s="30" t="s">
        <v>292</v>
      </c>
      <c r="E5215" s="31" t="s">
        <v>293</v>
      </c>
      <c r="F5215" s="32">
        <v>0</v>
      </c>
      <c r="G5215" s="33">
        <f t="shared" si="81"/>
        <v>901506246.76999569</v>
      </c>
    </row>
    <row r="5216" spans="1:7" ht="43.2">
      <c r="A5216" s="34">
        <v>1000039</v>
      </c>
      <c r="B5216" s="34" t="s">
        <v>1558</v>
      </c>
      <c r="C5216" s="34" t="s">
        <v>293</v>
      </c>
      <c r="D5216" s="30" t="s">
        <v>292</v>
      </c>
      <c r="E5216" s="31" t="s">
        <v>293</v>
      </c>
      <c r="F5216" s="32">
        <v>0.01</v>
      </c>
      <c r="G5216" s="33">
        <f t="shared" si="81"/>
        <v>901506246.76999569</v>
      </c>
    </row>
    <row r="5217" spans="1:7" ht="86.4">
      <c r="A5217" s="34">
        <v>1000039</v>
      </c>
      <c r="B5217" s="34" t="s">
        <v>452</v>
      </c>
      <c r="C5217" s="34" t="s">
        <v>293</v>
      </c>
      <c r="D5217" s="30" t="s">
        <v>292</v>
      </c>
      <c r="E5217" s="31" t="s">
        <v>293</v>
      </c>
      <c r="F5217" s="30">
        <v>0.01</v>
      </c>
      <c r="G5217" s="33">
        <f t="shared" si="81"/>
        <v>901506246.76999569</v>
      </c>
    </row>
    <row r="5218" spans="1:7" ht="28.8">
      <c r="A5218" s="34">
        <v>1000039</v>
      </c>
      <c r="B5218" s="34" t="s">
        <v>453</v>
      </c>
      <c r="C5218" s="34" t="s">
        <v>293</v>
      </c>
      <c r="D5218" s="30" t="s">
        <v>292</v>
      </c>
      <c r="E5218" s="31" t="s">
        <v>302</v>
      </c>
      <c r="F5218" s="30">
        <v>6521.75</v>
      </c>
      <c r="G5218" s="33">
        <f t="shared" si="81"/>
        <v>901506246.76999569</v>
      </c>
    </row>
    <row r="5219" spans="1:7" ht="28.8">
      <c r="A5219" s="34">
        <v>1000039</v>
      </c>
      <c r="B5219" s="34" t="s">
        <v>453</v>
      </c>
      <c r="C5219" s="34" t="s">
        <v>293</v>
      </c>
      <c r="D5219" s="30" t="s">
        <v>292</v>
      </c>
      <c r="E5219" s="31" t="s">
        <v>302</v>
      </c>
      <c r="F5219" s="32">
        <v>949.2</v>
      </c>
      <c r="G5219" s="33">
        <f t="shared" si="81"/>
        <v>901506246.76999569</v>
      </c>
    </row>
    <row r="5220" spans="1:7" ht="28.8">
      <c r="A5220" s="34">
        <v>1000039</v>
      </c>
      <c r="B5220" s="34" t="s">
        <v>453</v>
      </c>
      <c r="C5220" s="34" t="s">
        <v>293</v>
      </c>
      <c r="D5220" s="30" t="s">
        <v>292</v>
      </c>
      <c r="E5220" s="31" t="s">
        <v>302</v>
      </c>
      <c r="F5220" s="32">
        <v>7107.7</v>
      </c>
      <c r="G5220" s="33">
        <f t="shared" si="81"/>
        <v>901506246.76999569</v>
      </c>
    </row>
    <row r="5221" spans="1:7" ht="28.8">
      <c r="A5221" s="34">
        <v>1000039</v>
      </c>
      <c r="B5221" s="34" t="s">
        <v>453</v>
      </c>
      <c r="C5221" s="34" t="s">
        <v>293</v>
      </c>
      <c r="D5221" s="30" t="s">
        <v>292</v>
      </c>
      <c r="E5221" s="31" t="s">
        <v>302</v>
      </c>
      <c r="F5221" s="32">
        <v>42601</v>
      </c>
      <c r="G5221" s="33">
        <f t="shared" si="81"/>
        <v>901506246.76999569</v>
      </c>
    </row>
    <row r="5222" spans="1:7" ht="28.8">
      <c r="A5222" s="34">
        <v>1000039</v>
      </c>
      <c r="B5222" s="34" t="s">
        <v>453</v>
      </c>
      <c r="C5222" s="34" t="s">
        <v>293</v>
      </c>
      <c r="D5222" s="30" t="s">
        <v>292</v>
      </c>
      <c r="E5222" s="31" t="s">
        <v>302</v>
      </c>
      <c r="F5222" s="32">
        <v>2994.5</v>
      </c>
      <c r="G5222" s="33">
        <f t="shared" si="81"/>
        <v>901506246.76999569</v>
      </c>
    </row>
    <row r="5223" spans="1:7" ht="57.6">
      <c r="A5223" s="34">
        <v>1000039</v>
      </c>
      <c r="B5223" s="34" t="s">
        <v>1559</v>
      </c>
      <c r="C5223" s="34" t="s">
        <v>293</v>
      </c>
      <c r="D5223" s="30" t="s">
        <v>292</v>
      </c>
      <c r="E5223" s="31" t="s">
        <v>293</v>
      </c>
      <c r="F5223" s="32">
        <v>15115.15</v>
      </c>
      <c r="G5223" s="33">
        <f t="shared" si="81"/>
        <v>901506246.76999569</v>
      </c>
    </row>
    <row r="5224" spans="1:7" ht="43.2">
      <c r="A5224" s="34">
        <v>1000039</v>
      </c>
      <c r="B5224" s="34" t="s">
        <v>1560</v>
      </c>
      <c r="C5224" s="34" t="s">
        <v>293</v>
      </c>
      <c r="D5224" s="30" t="s">
        <v>292</v>
      </c>
      <c r="E5224" s="31" t="s">
        <v>293</v>
      </c>
      <c r="F5224" s="32">
        <v>7.0000000000000007E-2</v>
      </c>
      <c r="G5224" s="33">
        <f t="shared" si="81"/>
        <v>901506246.76999569</v>
      </c>
    </row>
    <row r="5225" spans="1:7" ht="57.6">
      <c r="A5225" s="34">
        <v>1000039</v>
      </c>
      <c r="B5225" s="34" t="s">
        <v>1561</v>
      </c>
      <c r="C5225" s="34" t="s">
        <v>293</v>
      </c>
      <c r="D5225" s="30" t="s">
        <v>292</v>
      </c>
      <c r="E5225" s="31" t="s">
        <v>293</v>
      </c>
      <c r="F5225" s="32">
        <v>0.04</v>
      </c>
      <c r="G5225" s="33">
        <f t="shared" si="81"/>
        <v>901506246.76999569</v>
      </c>
    </row>
    <row r="5226" spans="1:7" ht="72">
      <c r="A5226" s="34">
        <v>1000039</v>
      </c>
      <c r="B5226" s="34" t="s">
        <v>1562</v>
      </c>
      <c r="C5226" s="34" t="s">
        <v>293</v>
      </c>
      <c r="D5226" s="30" t="s">
        <v>292</v>
      </c>
      <c r="E5226" s="31" t="s">
        <v>293</v>
      </c>
      <c r="F5226" s="32">
        <v>0.23</v>
      </c>
      <c r="G5226" s="33">
        <f t="shared" si="81"/>
        <v>901506246.76999569</v>
      </c>
    </row>
    <row r="5227" spans="1:7" ht="57.6">
      <c r="A5227" s="34">
        <v>1000039</v>
      </c>
      <c r="B5227" s="34" t="s">
        <v>1563</v>
      </c>
      <c r="C5227" s="34" t="s">
        <v>293</v>
      </c>
      <c r="D5227" s="30" t="s">
        <v>292</v>
      </c>
      <c r="E5227" s="31" t="s">
        <v>293</v>
      </c>
      <c r="F5227" s="32">
        <v>0.02</v>
      </c>
      <c r="G5227" s="33">
        <f t="shared" si="81"/>
        <v>901506246.76999569</v>
      </c>
    </row>
    <row r="5228" spans="1:7" ht="72">
      <c r="A5228" s="34">
        <v>1000039</v>
      </c>
      <c r="B5228" s="34" t="s">
        <v>1564</v>
      </c>
      <c r="C5228" s="34" t="s">
        <v>293</v>
      </c>
      <c r="D5228" s="30" t="s">
        <v>292</v>
      </c>
      <c r="E5228" s="31" t="s">
        <v>293</v>
      </c>
      <c r="F5228" s="32">
        <v>49.33</v>
      </c>
      <c r="G5228" s="33">
        <f t="shared" si="81"/>
        <v>901506246.76999569</v>
      </c>
    </row>
    <row r="5229" spans="1:7" ht="43.2">
      <c r="A5229" s="34">
        <v>1000039</v>
      </c>
      <c r="B5229" s="34" t="s">
        <v>1565</v>
      </c>
      <c r="C5229" s="34" t="s">
        <v>293</v>
      </c>
      <c r="D5229" s="30" t="s">
        <v>292</v>
      </c>
      <c r="E5229" s="31" t="s">
        <v>293</v>
      </c>
      <c r="F5229" s="32">
        <v>0.03</v>
      </c>
      <c r="G5229" s="33">
        <f t="shared" si="81"/>
        <v>901506246.76999569</v>
      </c>
    </row>
    <row r="5230" spans="1:7" ht="43.2">
      <c r="A5230" s="34">
        <v>1000039</v>
      </c>
      <c r="B5230" s="34" t="s">
        <v>1566</v>
      </c>
      <c r="C5230" s="34" t="s">
        <v>293</v>
      </c>
      <c r="D5230" s="30" t="s">
        <v>292</v>
      </c>
      <c r="E5230" s="34" t="s">
        <v>293</v>
      </c>
      <c r="F5230" s="32">
        <v>0.39</v>
      </c>
      <c r="G5230" s="33">
        <f t="shared" si="81"/>
        <v>901506246.76999569</v>
      </c>
    </row>
    <row r="5231" spans="1:7" ht="43.2">
      <c r="A5231" s="34">
        <v>1000039</v>
      </c>
      <c r="B5231" s="34" t="s">
        <v>1567</v>
      </c>
      <c r="C5231" s="34" t="s">
        <v>293</v>
      </c>
      <c r="D5231" s="30" t="s">
        <v>292</v>
      </c>
      <c r="E5231" s="34" t="s">
        <v>293</v>
      </c>
      <c r="F5231" s="30">
        <v>24.26</v>
      </c>
      <c r="G5231" s="33">
        <f t="shared" si="81"/>
        <v>901506246.76999569</v>
      </c>
    </row>
    <row r="5232" spans="1:7" ht="72">
      <c r="A5232" s="34">
        <v>1000039</v>
      </c>
      <c r="B5232" s="34" t="s">
        <v>1568</v>
      </c>
      <c r="C5232" s="34" t="s">
        <v>293</v>
      </c>
      <c r="D5232" s="30" t="s">
        <v>292</v>
      </c>
      <c r="E5232" s="31" t="s">
        <v>293</v>
      </c>
      <c r="F5232" s="30">
        <v>0.04</v>
      </c>
      <c r="G5232" s="33">
        <f t="shared" si="81"/>
        <v>901506246.76999569</v>
      </c>
    </row>
    <row r="5233" spans="1:7" ht="28.8">
      <c r="A5233" s="34">
        <v>1000039</v>
      </c>
      <c r="B5233" s="34" t="s">
        <v>460</v>
      </c>
      <c r="C5233" s="34" t="s">
        <v>293</v>
      </c>
      <c r="D5233" s="30" t="s">
        <v>292</v>
      </c>
      <c r="E5233" s="34" t="s">
        <v>293</v>
      </c>
      <c r="F5233" s="32">
        <v>0.68</v>
      </c>
      <c r="G5233" s="33">
        <f t="shared" si="81"/>
        <v>901506246.76999569</v>
      </c>
    </row>
    <row r="5234" spans="1:7" ht="57.6">
      <c r="A5234" s="34">
        <v>1000039</v>
      </c>
      <c r="B5234" s="34" t="s">
        <v>1569</v>
      </c>
      <c r="C5234" s="34" t="s">
        <v>293</v>
      </c>
      <c r="D5234" s="30" t="s">
        <v>292</v>
      </c>
      <c r="E5234" s="34" t="s">
        <v>293</v>
      </c>
      <c r="F5234" s="30">
        <v>0.02</v>
      </c>
      <c r="G5234" s="33">
        <f t="shared" si="81"/>
        <v>901506246.76999569</v>
      </c>
    </row>
    <row r="5235" spans="1:7" ht="43.2">
      <c r="A5235" s="34">
        <v>1000039</v>
      </c>
      <c r="B5235" s="34" t="s">
        <v>1570</v>
      </c>
      <c r="C5235" s="34" t="s">
        <v>293</v>
      </c>
      <c r="D5235" s="30" t="s">
        <v>292</v>
      </c>
      <c r="E5235" s="34" t="s">
        <v>293</v>
      </c>
      <c r="F5235" s="30">
        <v>0.4</v>
      </c>
      <c r="G5235" s="33">
        <f t="shared" si="81"/>
        <v>901506246.76999569</v>
      </c>
    </row>
    <row r="5236" spans="1:7" ht="28.8">
      <c r="A5236" s="34">
        <v>1000039</v>
      </c>
      <c r="B5236" s="34" t="s">
        <v>464</v>
      </c>
      <c r="C5236" s="34" t="s">
        <v>293</v>
      </c>
      <c r="D5236" s="30" t="s">
        <v>292</v>
      </c>
      <c r="E5236" s="34" t="s">
        <v>293</v>
      </c>
      <c r="F5236" s="32">
        <v>91.61</v>
      </c>
      <c r="G5236" s="33">
        <f t="shared" si="81"/>
        <v>901506246.76999569</v>
      </c>
    </row>
    <row r="5237" spans="1:7" ht="28.8">
      <c r="A5237" s="34">
        <v>1000039</v>
      </c>
      <c r="B5237" s="34" t="s">
        <v>464</v>
      </c>
      <c r="C5237" s="34" t="s">
        <v>293</v>
      </c>
      <c r="D5237" s="30" t="s">
        <v>292</v>
      </c>
      <c r="E5237" s="34" t="s">
        <v>293</v>
      </c>
      <c r="F5237" s="32">
        <v>58.37</v>
      </c>
      <c r="G5237" s="33">
        <f t="shared" si="81"/>
        <v>901506246.76999569</v>
      </c>
    </row>
    <row r="5238" spans="1:7" ht="57.6">
      <c r="A5238" s="34">
        <v>1000039</v>
      </c>
      <c r="B5238" s="34" t="s">
        <v>1571</v>
      </c>
      <c r="C5238" s="34" t="s">
        <v>293</v>
      </c>
      <c r="D5238" s="30" t="s">
        <v>292</v>
      </c>
      <c r="E5238" s="34" t="s">
        <v>293</v>
      </c>
      <c r="F5238" s="32">
        <v>5584.5</v>
      </c>
      <c r="G5238" s="33">
        <f t="shared" si="81"/>
        <v>901506246.76999569</v>
      </c>
    </row>
    <row r="5239" spans="1:7" ht="72">
      <c r="A5239" s="34">
        <v>1000039</v>
      </c>
      <c r="B5239" s="34" t="s">
        <v>1572</v>
      </c>
      <c r="C5239" s="34" t="s">
        <v>293</v>
      </c>
      <c r="D5239" s="30" t="s">
        <v>292</v>
      </c>
      <c r="E5239" s="31" t="s">
        <v>293</v>
      </c>
      <c r="F5239" s="30">
        <v>0.05</v>
      </c>
      <c r="G5239" s="33">
        <f t="shared" si="81"/>
        <v>901506246.76999569</v>
      </c>
    </row>
    <row r="5240" spans="1:7" ht="28.8">
      <c r="A5240" s="34">
        <v>1000039</v>
      </c>
      <c r="B5240" s="34" t="s">
        <v>1573</v>
      </c>
      <c r="C5240" s="34" t="s">
        <v>293</v>
      </c>
      <c r="D5240" s="30" t="s">
        <v>292</v>
      </c>
      <c r="E5240" s="31" t="s">
        <v>293</v>
      </c>
      <c r="F5240" s="32">
        <v>4839.8999999999996</v>
      </c>
      <c r="G5240" s="33">
        <f t="shared" si="81"/>
        <v>901506246.76999569</v>
      </c>
    </row>
    <row r="5241" spans="1:7" ht="57.6">
      <c r="A5241" s="34">
        <v>1000039</v>
      </c>
      <c r="B5241" s="34" t="s">
        <v>1574</v>
      </c>
      <c r="C5241" s="34" t="s">
        <v>293</v>
      </c>
      <c r="D5241" s="30" t="s">
        <v>292</v>
      </c>
      <c r="E5241" s="31" t="s">
        <v>293</v>
      </c>
      <c r="F5241" s="32">
        <v>0.1</v>
      </c>
      <c r="G5241" s="33">
        <f t="shared" si="81"/>
        <v>901506246.76999569</v>
      </c>
    </row>
    <row r="5242" spans="1:7" ht="57.6">
      <c r="A5242" s="34">
        <v>1000039</v>
      </c>
      <c r="B5242" s="34" t="s">
        <v>465</v>
      </c>
      <c r="C5242" s="34" t="s">
        <v>293</v>
      </c>
      <c r="D5242" s="30" t="s">
        <v>292</v>
      </c>
      <c r="E5242" s="31" t="s">
        <v>293</v>
      </c>
      <c r="F5242" s="32">
        <v>120648.48</v>
      </c>
      <c r="G5242" s="33">
        <f t="shared" si="81"/>
        <v>901506246.76999569</v>
      </c>
    </row>
    <row r="5243" spans="1:7" ht="57.6">
      <c r="A5243" s="34">
        <v>1000039</v>
      </c>
      <c r="B5243" s="34" t="s">
        <v>1575</v>
      </c>
      <c r="C5243" s="34" t="s">
        <v>293</v>
      </c>
      <c r="D5243" s="30" t="s">
        <v>292</v>
      </c>
      <c r="E5243" s="31" t="s">
        <v>293</v>
      </c>
      <c r="F5243" s="32">
        <v>0.5</v>
      </c>
      <c r="G5243" s="33">
        <f t="shared" si="81"/>
        <v>901506246.76999569</v>
      </c>
    </row>
    <row r="5244" spans="1:7" ht="28.8">
      <c r="A5244" s="34">
        <v>1000039</v>
      </c>
      <c r="B5244" s="34" t="s">
        <v>1576</v>
      </c>
      <c r="C5244" s="34" t="s">
        <v>293</v>
      </c>
      <c r="D5244" s="30" t="s">
        <v>292</v>
      </c>
      <c r="E5244" s="31" t="s">
        <v>293</v>
      </c>
      <c r="F5244" s="32">
        <v>0.76</v>
      </c>
      <c r="G5244" s="33">
        <f t="shared" si="81"/>
        <v>901506246.76999569</v>
      </c>
    </row>
    <row r="5245" spans="1:7" ht="57.6">
      <c r="A5245" s="34">
        <v>1000039</v>
      </c>
      <c r="B5245" s="34" t="s">
        <v>1034</v>
      </c>
      <c r="C5245" s="34" t="s">
        <v>293</v>
      </c>
      <c r="D5245" s="30" t="s">
        <v>292</v>
      </c>
      <c r="E5245" s="31" t="s">
        <v>293</v>
      </c>
      <c r="F5245" s="32">
        <v>2845.91</v>
      </c>
      <c r="G5245" s="33">
        <f t="shared" si="81"/>
        <v>901506246.76999569</v>
      </c>
    </row>
    <row r="5246" spans="1:7" ht="72">
      <c r="A5246" s="34">
        <v>1000039</v>
      </c>
      <c r="B5246" s="34" t="s">
        <v>1577</v>
      </c>
      <c r="C5246" s="34" t="s">
        <v>293</v>
      </c>
      <c r="D5246" s="30" t="s">
        <v>292</v>
      </c>
      <c r="E5246" s="31" t="s">
        <v>293</v>
      </c>
      <c r="F5246" s="32">
        <v>0.9</v>
      </c>
      <c r="G5246" s="33">
        <f t="shared" si="81"/>
        <v>901506246.76999569</v>
      </c>
    </row>
    <row r="5247" spans="1:7" ht="43.2">
      <c r="A5247" s="34">
        <v>1000039</v>
      </c>
      <c r="B5247" s="34" t="s">
        <v>1578</v>
      </c>
      <c r="C5247" s="34" t="s">
        <v>293</v>
      </c>
      <c r="D5247" s="30" t="s">
        <v>292</v>
      </c>
      <c r="E5247" s="31" t="s">
        <v>293</v>
      </c>
      <c r="F5247" s="32">
        <v>0.01</v>
      </c>
      <c r="G5247" s="33">
        <f t="shared" si="81"/>
        <v>901506246.76999569</v>
      </c>
    </row>
    <row r="5248" spans="1:7" ht="43.2">
      <c r="A5248" s="34">
        <v>1000039</v>
      </c>
      <c r="B5248" s="34" t="s">
        <v>1036</v>
      </c>
      <c r="C5248" s="34" t="s">
        <v>293</v>
      </c>
      <c r="D5248" s="30" t="s">
        <v>292</v>
      </c>
      <c r="E5248" s="31" t="s">
        <v>293</v>
      </c>
      <c r="F5248" s="30">
        <v>7.0000000000000007E-2</v>
      </c>
      <c r="G5248" s="33">
        <f t="shared" si="81"/>
        <v>901506246.76999569</v>
      </c>
    </row>
    <row r="5249" spans="1:7" ht="57.6">
      <c r="A5249" s="34">
        <v>1000039</v>
      </c>
      <c r="B5249" s="34" t="s">
        <v>1579</v>
      </c>
      <c r="C5249" s="34" t="s">
        <v>293</v>
      </c>
      <c r="D5249" s="30" t="s">
        <v>292</v>
      </c>
      <c r="E5249" s="31" t="s">
        <v>293</v>
      </c>
      <c r="F5249" s="32">
        <v>0.01</v>
      </c>
      <c r="G5249" s="33">
        <f t="shared" si="81"/>
        <v>901506246.76999569</v>
      </c>
    </row>
    <row r="5250" spans="1:7" ht="43.2">
      <c r="A5250" s="34">
        <v>1000039</v>
      </c>
      <c r="B5250" s="34" t="s">
        <v>1580</v>
      </c>
      <c r="C5250" s="34" t="s">
        <v>293</v>
      </c>
      <c r="D5250" s="30" t="s">
        <v>292</v>
      </c>
      <c r="E5250" s="31" t="s">
        <v>293</v>
      </c>
      <c r="F5250" s="32">
        <v>2985</v>
      </c>
      <c r="G5250" s="33">
        <f t="shared" si="81"/>
        <v>901506246.76999569</v>
      </c>
    </row>
    <row r="5251" spans="1:7" ht="86.4">
      <c r="A5251" s="34">
        <v>1000039</v>
      </c>
      <c r="B5251" s="34" t="s">
        <v>470</v>
      </c>
      <c r="C5251" s="34" t="s">
        <v>293</v>
      </c>
      <c r="D5251" s="30" t="s">
        <v>292</v>
      </c>
      <c r="E5251" s="34" t="s">
        <v>293</v>
      </c>
      <c r="F5251" s="30">
        <v>5170</v>
      </c>
      <c r="G5251" s="33">
        <f t="shared" ref="G5251:G5314" si="82">SUM($F$2:$F$100000)</f>
        <v>901506246.76999569</v>
      </c>
    </row>
    <row r="5252" spans="1:7" ht="86.4">
      <c r="A5252" s="34">
        <v>1000039</v>
      </c>
      <c r="B5252" s="34" t="s">
        <v>470</v>
      </c>
      <c r="C5252" s="34" t="s">
        <v>293</v>
      </c>
      <c r="D5252" s="30" t="s">
        <v>292</v>
      </c>
      <c r="E5252" s="31" t="s">
        <v>293</v>
      </c>
      <c r="F5252" s="32">
        <v>1665</v>
      </c>
      <c r="G5252" s="33">
        <f t="shared" si="82"/>
        <v>901506246.76999569</v>
      </c>
    </row>
    <row r="5253" spans="1:7" ht="86.4">
      <c r="A5253" s="34">
        <v>1000039</v>
      </c>
      <c r="B5253" s="34" t="s">
        <v>470</v>
      </c>
      <c r="C5253" s="34" t="s">
        <v>293</v>
      </c>
      <c r="D5253" s="30" t="s">
        <v>292</v>
      </c>
      <c r="E5253" s="31" t="s">
        <v>293</v>
      </c>
      <c r="F5253" s="32">
        <v>1930</v>
      </c>
      <c r="G5253" s="33">
        <f t="shared" si="82"/>
        <v>901506246.76999569</v>
      </c>
    </row>
    <row r="5254" spans="1:7" ht="86.4">
      <c r="A5254" s="34">
        <v>1000039</v>
      </c>
      <c r="B5254" s="34" t="s">
        <v>470</v>
      </c>
      <c r="C5254" s="34" t="s">
        <v>293</v>
      </c>
      <c r="D5254" s="30" t="s">
        <v>292</v>
      </c>
      <c r="E5254" s="31" t="s">
        <v>293</v>
      </c>
      <c r="F5254" s="30">
        <v>1785</v>
      </c>
      <c r="G5254" s="33">
        <f t="shared" si="82"/>
        <v>901506246.76999569</v>
      </c>
    </row>
    <row r="5255" spans="1:7" ht="86.4">
      <c r="A5255" s="34">
        <v>1000039</v>
      </c>
      <c r="B5255" s="34" t="s">
        <v>470</v>
      </c>
      <c r="C5255" s="34" t="s">
        <v>293</v>
      </c>
      <c r="D5255" s="30" t="s">
        <v>292</v>
      </c>
      <c r="E5255" s="34" t="s">
        <v>293</v>
      </c>
      <c r="F5255" s="30">
        <v>1830</v>
      </c>
      <c r="G5255" s="33">
        <f t="shared" si="82"/>
        <v>901506246.76999569</v>
      </c>
    </row>
    <row r="5256" spans="1:7" ht="72">
      <c r="A5256" s="34">
        <v>1000039</v>
      </c>
      <c r="B5256" s="34" t="s">
        <v>1581</v>
      </c>
      <c r="C5256" s="34" t="s">
        <v>293</v>
      </c>
      <c r="D5256" s="30" t="s">
        <v>292</v>
      </c>
      <c r="E5256" s="31" t="s">
        <v>293</v>
      </c>
      <c r="F5256" s="30">
        <v>0.1</v>
      </c>
      <c r="G5256" s="33">
        <f t="shared" si="82"/>
        <v>901506246.76999569</v>
      </c>
    </row>
    <row r="5257" spans="1:7" ht="72">
      <c r="A5257" s="34">
        <v>1000039</v>
      </c>
      <c r="B5257" s="34" t="s">
        <v>471</v>
      </c>
      <c r="C5257" s="34" t="s">
        <v>293</v>
      </c>
      <c r="D5257" s="30" t="s">
        <v>292</v>
      </c>
      <c r="E5257" s="31" t="s">
        <v>302</v>
      </c>
      <c r="F5257" s="30">
        <v>5254.5</v>
      </c>
      <c r="G5257" s="33">
        <f t="shared" si="82"/>
        <v>901506246.76999569</v>
      </c>
    </row>
    <row r="5258" spans="1:7" ht="72">
      <c r="A5258" s="34">
        <v>1000039</v>
      </c>
      <c r="B5258" s="34" t="s">
        <v>471</v>
      </c>
      <c r="C5258" s="34" t="s">
        <v>293</v>
      </c>
      <c r="D5258" s="30" t="s">
        <v>292</v>
      </c>
      <c r="E5258" s="31" t="s">
        <v>302</v>
      </c>
      <c r="F5258" s="32">
        <v>1017</v>
      </c>
      <c r="G5258" s="33">
        <f t="shared" si="82"/>
        <v>901506246.76999569</v>
      </c>
    </row>
    <row r="5259" spans="1:7" ht="28.8">
      <c r="A5259" s="34">
        <v>1000039</v>
      </c>
      <c r="B5259" s="34" t="s">
        <v>1582</v>
      </c>
      <c r="C5259" s="34" t="s">
        <v>293</v>
      </c>
      <c r="D5259" s="30" t="s">
        <v>292</v>
      </c>
      <c r="E5259" s="31" t="s">
        <v>293</v>
      </c>
      <c r="F5259" s="32">
        <v>81231.009999999995</v>
      </c>
      <c r="G5259" s="33">
        <f t="shared" si="82"/>
        <v>901506246.76999569</v>
      </c>
    </row>
    <row r="5260" spans="1:7" ht="72">
      <c r="A5260" s="34">
        <v>1000039</v>
      </c>
      <c r="B5260" s="34" t="s">
        <v>1037</v>
      </c>
      <c r="C5260" s="34" t="s">
        <v>293</v>
      </c>
      <c r="D5260" s="30" t="s">
        <v>292</v>
      </c>
      <c r="E5260" s="31" t="s">
        <v>293</v>
      </c>
      <c r="F5260" s="32">
        <v>5104.05</v>
      </c>
      <c r="G5260" s="33">
        <f t="shared" si="82"/>
        <v>901506246.76999569</v>
      </c>
    </row>
    <row r="5261" spans="1:7" ht="28.8">
      <c r="A5261" s="34">
        <v>1000039</v>
      </c>
      <c r="B5261" s="34" t="s">
        <v>1583</v>
      </c>
      <c r="C5261" s="34" t="s">
        <v>293</v>
      </c>
      <c r="D5261" s="30" t="s">
        <v>292</v>
      </c>
      <c r="E5261" s="31" t="s">
        <v>293</v>
      </c>
      <c r="F5261" s="32">
        <v>7.0000000000000007E-2</v>
      </c>
      <c r="G5261" s="33">
        <f t="shared" si="82"/>
        <v>901506246.76999569</v>
      </c>
    </row>
    <row r="5262" spans="1:7" ht="28.8">
      <c r="A5262" s="34">
        <v>1000039</v>
      </c>
      <c r="B5262" s="34" t="s">
        <v>1584</v>
      </c>
      <c r="C5262" s="34" t="s">
        <v>293</v>
      </c>
      <c r="D5262" s="30" t="s">
        <v>292</v>
      </c>
      <c r="E5262" s="31" t="s">
        <v>293</v>
      </c>
      <c r="F5262" s="32">
        <v>0.98</v>
      </c>
      <c r="G5262" s="33">
        <f t="shared" si="82"/>
        <v>901506246.76999569</v>
      </c>
    </row>
    <row r="5263" spans="1:7" ht="28.8">
      <c r="A5263" s="34">
        <v>1000039</v>
      </c>
      <c r="B5263" s="34" t="s">
        <v>1585</v>
      </c>
      <c r="C5263" s="34" t="s">
        <v>293</v>
      </c>
      <c r="D5263" s="30" t="s">
        <v>292</v>
      </c>
      <c r="E5263" s="31" t="s">
        <v>293</v>
      </c>
      <c r="F5263" s="32">
        <v>0.05</v>
      </c>
      <c r="G5263" s="33">
        <f t="shared" si="82"/>
        <v>901506246.76999569</v>
      </c>
    </row>
    <row r="5264" spans="1:7" ht="28.8">
      <c r="A5264" s="34">
        <v>1000039</v>
      </c>
      <c r="B5264" s="34" t="s">
        <v>1586</v>
      </c>
      <c r="C5264" s="34" t="s">
        <v>293</v>
      </c>
      <c r="D5264" s="30" t="s">
        <v>292</v>
      </c>
      <c r="E5264" s="34" t="s">
        <v>293</v>
      </c>
      <c r="F5264" s="30">
        <v>0.02</v>
      </c>
      <c r="G5264" s="33">
        <f t="shared" si="82"/>
        <v>901506246.76999569</v>
      </c>
    </row>
    <row r="5265" spans="1:7" ht="28.8">
      <c r="A5265" s="34">
        <v>1000039</v>
      </c>
      <c r="B5265" s="34" t="s">
        <v>472</v>
      </c>
      <c r="C5265" s="34" t="s">
        <v>293</v>
      </c>
      <c r="D5265" s="30" t="s">
        <v>292</v>
      </c>
      <c r="E5265" s="34" t="s">
        <v>293</v>
      </c>
      <c r="F5265" s="32">
        <v>0.05</v>
      </c>
      <c r="G5265" s="33">
        <f t="shared" si="82"/>
        <v>901506246.76999569</v>
      </c>
    </row>
    <row r="5266" spans="1:7" ht="28.8">
      <c r="A5266" s="34">
        <v>1000039</v>
      </c>
      <c r="B5266" s="34" t="s">
        <v>472</v>
      </c>
      <c r="C5266" s="34" t="s">
        <v>293</v>
      </c>
      <c r="D5266" s="30" t="s">
        <v>292</v>
      </c>
      <c r="E5266" s="34" t="s">
        <v>293</v>
      </c>
      <c r="F5266" s="32">
        <v>-10400</v>
      </c>
      <c r="G5266" s="33">
        <f t="shared" si="82"/>
        <v>901506246.76999569</v>
      </c>
    </row>
    <row r="5267" spans="1:7" ht="28.8">
      <c r="A5267" s="34">
        <v>1000039</v>
      </c>
      <c r="B5267" s="34" t="s">
        <v>1587</v>
      </c>
      <c r="C5267" s="34" t="s">
        <v>293</v>
      </c>
      <c r="D5267" s="30" t="s">
        <v>292</v>
      </c>
      <c r="E5267" s="31" t="s">
        <v>293</v>
      </c>
      <c r="F5267" s="30">
        <v>2.1</v>
      </c>
      <c r="G5267" s="33">
        <f t="shared" si="82"/>
        <v>901506246.76999569</v>
      </c>
    </row>
    <row r="5268" spans="1:7" ht="28.8">
      <c r="A5268" s="34">
        <v>1000039</v>
      </c>
      <c r="B5268" s="34" t="s">
        <v>1588</v>
      </c>
      <c r="C5268" s="34" t="s">
        <v>293</v>
      </c>
      <c r="D5268" s="30" t="s">
        <v>292</v>
      </c>
      <c r="E5268" s="34" t="s">
        <v>293</v>
      </c>
      <c r="F5268" s="30">
        <v>0.46</v>
      </c>
      <c r="G5268" s="33">
        <f t="shared" si="82"/>
        <v>901506246.76999569</v>
      </c>
    </row>
    <row r="5269" spans="1:7" ht="28.8">
      <c r="A5269" s="34">
        <v>1000039</v>
      </c>
      <c r="B5269" s="34" t="s">
        <v>1589</v>
      </c>
      <c r="C5269" s="34" t="s">
        <v>293</v>
      </c>
      <c r="D5269" s="30" t="s">
        <v>292</v>
      </c>
      <c r="E5269" s="31" t="s">
        <v>293</v>
      </c>
      <c r="F5269" s="30">
        <v>44.8</v>
      </c>
      <c r="G5269" s="33">
        <f t="shared" si="82"/>
        <v>901506246.76999569</v>
      </c>
    </row>
    <row r="5270" spans="1:7" ht="28.8">
      <c r="A5270" s="34">
        <v>1000039</v>
      </c>
      <c r="B5270" s="34" t="s">
        <v>1590</v>
      </c>
      <c r="C5270" s="34" t="s">
        <v>293</v>
      </c>
      <c r="D5270" s="30" t="s">
        <v>292</v>
      </c>
      <c r="E5270" s="34" t="s">
        <v>293</v>
      </c>
      <c r="F5270" s="30">
        <v>12.14</v>
      </c>
      <c r="G5270" s="33">
        <f t="shared" si="82"/>
        <v>901506246.76999569</v>
      </c>
    </row>
    <row r="5271" spans="1:7" ht="57.6">
      <c r="A5271" s="34">
        <v>1000039</v>
      </c>
      <c r="B5271" s="34" t="s">
        <v>1591</v>
      </c>
      <c r="C5271" s="34" t="s">
        <v>293</v>
      </c>
      <c r="D5271" s="30" t="s">
        <v>292</v>
      </c>
      <c r="E5271" s="34" t="s">
        <v>293</v>
      </c>
      <c r="F5271" s="32">
        <v>3</v>
      </c>
      <c r="G5271" s="33">
        <f t="shared" si="82"/>
        <v>901506246.76999569</v>
      </c>
    </row>
    <row r="5272" spans="1:7" ht="57.6">
      <c r="A5272" s="34">
        <v>1000039</v>
      </c>
      <c r="B5272" s="34" t="s">
        <v>1592</v>
      </c>
      <c r="C5272" s="34" t="s">
        <v>293</v>
      </c>
      <c r="D5272" s="30" t="s">
        <v>292</v>
      </c>
      <c r="E5272" s="34" t="s">
        <v>293</v>
      </c>
      <c r="F5272" s="30">
        <v>0.01</v>
      </c>
      <c r="G5272" s="33">
        <f t="shared" si="82"/>
        <v>901506246.76999569</v>
      </c>
    </row>
    <row r="5273" spans="1:7" ht="43.2">
      <c r="A5273" s="34">
        <v>1000039</v>
      </c>
      <c r="B5273" s="34" t="s">
        <v>1593</v>
      </c>
      <c r="C5273" s="34" t="s">
        <v>293</v>
      </c>
      <c r="D5273" s="30" t="s">
        <v>292</v>
      </c>
      <c r="E5273" s="31" t="s">
        <v>293</v>
      </c>
      <c r="F5273" s="30">
        <v>18</v>
      </c>
      <c r="G5273" s="33">
        <f t="shared" si="82"/>
        <v>901506246.76999569</v>
      </c>
    </row>
    <row r="5274" spans="1:7" ht="72">
      <c r="A5274" s="34">
        <v>1000039</v>
      </c>
      <c r="B5274" s="34" t="s">
        <v>1594</v>
      </c>
      <c r="C5274" s="34" t="s">
        <v>293</v>
      </c>
      <c r="D5274" s="30" t="s">
        <v>292</v>
      </c>
      <c r="E5274" s="31" t="s">
        <v>293</v>
      </c>
      <c r="F5274" s="30">
        <v>7318.64</v>
      </c>
      <c r="G5274" s="33">
        <f t="shared" si="82"/>
        <v>901506246.76999569</v>
      </c>
    </row>
    <row r="5275" spans="1:7" ht="57.6">
      <c r="A5275" s="34">
        <v>1000039</v>
      </c>
      <c r="B5275" s="34" t="s">
        <v>475</v>
      </c>
      <c r="C5275" s="34" t="s">
        <v>293</v>
      </c>
      <c r="D5275" s="30" t="s">
        <v>292</v>
      </c>
      <c r="E5275" s="31" t="s">
        <v>302</v>
      </c>
      <c r="F5275" s="30">
        <v>0</v>
      </c>
      <c r="G5275" s="33">
        <f t="shared" si="82"/>
        <v>901506246.76999569</v>
      </c>
    </row>
    <row r="5276" spans="1:7" ht="57.6">
      <c r="A5276" s="34">
        <v>1000039</v>
      </c>
      <c r="B5276" s="34" t="s">
        <v>475</v>
      </c>
      <c r="C5276" s="34" t="s">
        <v>293</v>
      </c>
      <c r="D5276" s="30" t="s">
        <v>292</v>
      </c>
      <c r="E5276" s="31" t="s">
        <v>302</v>
      </c>
      <c r="F5276" s="32">
        <v>234514.55</v>
      </c>
      <c r="G5276" s="33">
        <f t="shared" si="82"/>
        <v>901506246.76999569</v>
      </c>
    </row>
    <row r="5277" spans="1:7" ht="57.6">
      <c r="A5277" s="34">
        <v>1000039</v>
      </c>
      <c r="B5277" s="34" t="s">
        <v>475</v>
      </c>
      <c r="C5277" s="34" t="s">
        <v>293</v>
      </c>
      <c r="D5277" s="30" t="s">
        <v>292</v>
      </c>
      <c r="E5277" s="34" t="s">
        <v>302</v>
      </c>
      <c r="F5277" s="30">
        <v>62890.74</v>
      </c>
      <c r="G5277" s="33">
        <f t="shared" si="82"/>
        <v>901506246.76999569</v>
      </c>
    </row>
    <row r="5278" spans="1:7" ht="57.6">
      <c r="A5278" s="34">
        <v>1000039</v>
      </c>
      <c r="B5278" s="34" t="s">
        <v>476</v>
      </c>
      <c r="C5278" s="34" t="s">
        <v>293</v>
      </c>
      <c r="D5278" s="30" t="s">
        <v>292</v>
      </c>
      <c r="E5278" s="31" t="s">
        <v>302</v>
      </c>
      <c r="F5278" s="32">
        <v>12540</v>
      </c>
      <c r="G5278" s="33">
        <f t="shared" si="82"/>
        <v>901506246.76999569</v>
      </c>
    </row>
    <row r="5279" spans="1:7" ht="57.6">
      <c r="A5279" s="34">
        <v>1000039</v>
      </c>
      <c r="B5279" s="34" t="s">
        <v>476</v>
      </c>
      <c r="C5279" s="34" t="s">
        <v>293</v>
      </c>
      <c r="D5279" s="30" t="s">
        <v>292</v>
      </c>
      <c r="E5279" s="31" t="s">
        <v>302</v>
      </c>
      <c r="F5279" s="32">
        <v>6520.8</v>
      </c>
      <c r="G5279" s="33">
        <f t="shared" si="82"/>
        <v>901506246.76999569</v>
      </c>
    </row>
    <row r="5280" spans="1:7" ht="57.6">
      <c r="A5280" s="34">
        <v>1000039</v>
      </c>
      <c r="B5280" s="34" t="s">
        <v>476</v>
      </c>
      <c r="C5280" s="34" t="s">
        <v>293</v>
      </c>
      <c r="D5280" s="30" t="s">
        <v>292</v>
      </c>
      <c r="E5280" s="31" t="s">
        <v>302</v>
      </c>
      <c r="F5280" s="32">
        <v>60039.92</v>
      </c>
      <c r="G5280" s="33">
        <f t="shared" si="82"/>
        <v>901506246.76999569</v>
      </c>
    </row>
    <row r="5281" spans="1:7" ht="57.6">
      <c r="A5281" s="34">
        <v>1000039</v>
      </c>
      <c r="B5281" s="34" t="s">
        <v>476</v>
      </c>
      <c r="C5281" s="34" t="s">
        <v>293</v>
      </c>
      <c r="D5281" s="30" t="s">
        <v>292</v>
      </c>
      <c r="E5281" s="31" t="s">
        <v>302</v>
      </c>
      <c r="F5281" s="32">
        <v>7102.2</v>
      </c>
      <c r="G5281" s="33">
        <f t="shared" si="82"/>
        <v>901506246.76999569</v>
      </c>
    </row>
    <row r="5282" spans="1:7" ht="57.6">
      <c r="A5282" s="34">
        <v>1000039</v>
      </c>
      <c r="B5282" s="34" t="s">
        <v>476</v>
      </c>
      <c r="C5282" s="34" t="s">
        <v>293</v>
      </c>
      <c r="D5282" s="30" t="s">
        <v>292</v>
      </c>
      <c r="E5282" s="31" t="s">
        <v>302</v>
      </c>
      <c r="F5282" s="32">
        <v>4497.3</v>
      </c>
      <c r="G5282" s="33">
        <f t="shared" si="82"/>
        <v>901506246.76999569</v>
      </c>
    </row>
    <row r="5283" spans="1:7" ht="57.6">
      <c r="A5283" s="34">
        <v>1000039</v>
      </c>
      <c r="B5283" s="34" t="s">
        <v>476</v>
      </c>
      <c r="C5283" s="34" t="s">
        <v>293</v>
      </c>
      <c r="D5283" s="30" t="s">
        <v>292</v>
      </c>
      <c r="E5283" s="34" t="s">
        <v>302</v>
      </c>
      <c r="F5283" s="32">
        <v>43320</v>
      </c>
      <c r="G5283" s="33">
        <f t="shared" si="82"/>
        <v>901506246.76999569</v>
      </c>
    </row>
    <row r="5284" spans="1:7" ht="57.6">
      <c r="A5284" s="34">
        <v>1000039</v>
      </c>
      <c r="B5284" s="34" t="s">
        <v>476</v>
      </c>
      <c r="C5284" s="34" t="s">
        <v>293</v>
      </c>
      <c r="D5284" s="30" t="s">
        <v>292</v>
      </c>
      <c r="E5284" s="31" t="s">
        <v>302</v>
      </c>
      <c r="F5284" s="32">
        <v>1254</v>
      </c>
      <c r="G5284" s="33">
        <f t="shared" si="82"/>
        <v>901506246.76999569</v>
      </c>
    </row>
    <row r="5285" spans="1:7" ht="57.6">
      <c r="A5285" s="34">
        <v>1000039</v>
      </c>
      <c r="B5285" s="34" t="s">
        <v>476</v>
      </c>
      <c r="C5285" s="34" t="s">
        <v>293</v>
      </c>
      <c r="D5285" s="30" t="s">
        <v>292</v>
      </c>
      <c r="E5285" s="31" t="s">
        <v>302</v>
      </c>
      <c r="F5285" s="32">
        <v>3705</v>
      </c>
      <c r="G5285" s="33">
        <f t="shared" si="82"/>
        <v>901506246.76999569</v>
      </c>
    </row>
    <row r="5286" spans="1:7" ht="57.6">
      <c r="A5286" s="34">
        <v>1000039</v>
      </c>
      <c r="B5286" s="34" t="s">
        <v>476</v>
      </c>
      <c r="C5286" s="34" t="s">
        <v>293</v>
      </c>
      <c r="D5286" s="30" t="s">
        <v>292</v>
      </c>
      <c r="E5286" s="31" t="s">
        <v>302</v>
      </c>
      <c r="F5286" s="32">
        <v>6498</v>
      </c>
      <c r="G5286" s="33">
        <f t="shared" si="82"/>
        <v>901506246.76999569</v>
      </c>
    </row>
    <row r="5287" spans="1:7" ht="57.6">
      <c r="A5287" s="34">
        <v>1000039</v>
      </c>
      <c r="B5287" s="34" t="s">
        <v>476</v>
      </c>
      <c r="C5287" s="34" t="s">
        <v>293</v>
      </c>
      <c r="D5287" s="30" t="s">
        <v>292</v>
      </c>
      <c r="E5287" s="31" t="s">
        <v>302</v>
      </c>
      <c r="F5287" s="32">
        <v>57885.81</v>
      </c>
      <c r="G5287" s="33">
        <f t="shared" si="82"/>
        <v>901506246.76999569</v>
      </c>
    </row>
    <row r="5288" spans="1:7" ht="57.6">
      <c r="A5288" s="34">
        <v>1000039</v>
      </c>
      <c r="B5288" s="34" t="s">
        <v>1595</v>
      </c>
      <c r="C5288" s="34" t="s">
        <v>293</v>
      </c>
      <c r="D5288" s="30" t="s">
        <v>292</v>
      </c>
      <c r="E5288" s="34" t="s">
        <v>293</v>
      </c>
      <c r="F5288" s="30">
        <v>0.02</v>
      </c>
      <c r="G5288" s="33">
        <f t="shared" si="82"/>
        <v>901506246.76999569</v>
      </c>
    </row>
    <row r="5289" spans="1:7" ht="72">
      <c r="A5289" s="34">
        <v>1000039</v>
      </c>
      <c r="B5289" s="34" t="s">
        <v>1041</v>
      </c>
      <c r="C5289" s="34" t="s">
        <v>293</v>
      </c>
      <c r="D5289" s="30" t="s">
        <v>292</v>
      </c>
      <c r="E5289" s="34" t="s">
        <v>293</v>
      </c>
      <c r="F5289" s="32">
        <v>0.43</v>
      </c>
      <c r="G5289" s="33">
        <f t="shared" si="82"/>
        <v>901506246.76999569</v>
      </c>
    </row>
    <row r="5290" spans="1:7" ht="72">
      <c r="A5290" s="34">
        <v>1000039</v>
      </c>
      <c r="B5290" s="34" t="s">
        <v>481</v>
      </c>
      <c r="C5290" s="34" t="s">
        <v>293</v>
      </c>
      <c r="D5290" s="30" t="s">
        <v>292</v>
      </c>
      <c r="E5290" s="34" t="s">
        <v>302</v>
      </c>
      <c r="F5290" s="32">
        <v>0</v>
      </c>
      <c r="G5290" s="33">
        <f t="shared" si="82"/>
        <v>901506246.76999569</v>
      </c>
    </row>
    <row r="5291" spans="1:7" ht="72">
      <c r="A5291" s="34">
        <v>1000039</v>
      </c>
      <c r="B5291" s="34" t="s">
        <v>481</v>
      </c>
      <c r="C5291" s="34" t="s">
        <v>293</v>
      </c>
      <c r="D5291" s="30" t="s">
        <v>292</v>
      </c>
      <c r="E5291" s="34" t="s">
        <v>302</v>
      </c>
      <c r="F5291" s="32">
        <v>237207.27</v>
      </c>
      <c r="G5291" s="33">
        <f t="shared" si="82"/>
        <v>901506246.76999569</v>
      </c>
    </row>
    <row r="5292" spans="1:7" ht="72">
      <c r="A5292" s="34">
        <v>1000039</v>
      </c>
      <c r="B5292" s="34" t="s">
        <v>481</v>
      </c>
      <c r="C5292" s="34" t="s">
        <v>293</v>
      </c>
      <c r="D5292" s="30" t="s">
        <v>292</v>
      </c>
      <c r="E5292" s="34" t="s">
        <v>302</v>
      </c>
      <c r="F5292" s="30">
        <v>1898.4</v>
      </c>
      <c r="G5292" s="33">
        <f t="shared" si="82"/>
        <v>901506246.76999569</v>
      </c>
    </row>
    <row r="5293" spans="1:7" ht="72">
      <c r="A5293" s="34">
        <v>1000039</v>
      </c>
      <c r="B5293" s="34" t="s">
        <v>481</v>
      </c>
      <c r="C5293" s="34" t="s">
        <v>293</v>
      </c>
      <c r="D5293" s="30" t="s">
        <v>292</v>
      </c>
      <c r="E5293" s="34" t="s">
        <v>302</v>
      </c>
      <c r="F5293" s="30">
        <v>81360</v>
      </c>
      <c r="G5293" s="33">
        <f t="shared" si="82"/>
        <v>901506246.76999569</v>
      </c>
    </row>
    <row r="5294" spans="1:7" ht="43.2">
      <c r="A5294" s="34">
        <v>1000039</v>
      </c>
      <c r="B5294" s="34" t="s">
        <v>482</v>
      </c>
      <c r="C5294" s="34" t="s">
        <v>293</v>
      </c>
      <c r="D5294" s="30" t="s">
        <v>292</v>
      </c>
      <c r="E5294" s="34" t="s">
        <v>302</v>
      </c>
      <c r="F5294" s="30">
        <v>171000</v>
      </c>
      <c r="G5294" s="33">
        <f t="shared" si="82"/>
        <v>901506246.76999569</v>
      </c>
    </row>
    <row r="5295" spans="1:7" ht="43.2">
      <c r="A5295" s="34">
        <v>1000039</v>
      </c>
      <c r="B5295" s="34" t="s">
        <v>482</v>
      </c>
      <c r="C5295" s="34" t="s">
        <v>293</v>
      </c>
      <c r="D5295" s="30" t="s">
        <v>292</v>
      </c>
      <c r="E5295" s="34" t="s">
        <v>302</v>
      </c>
      <c r="F5295" s="30">
        <v>74100</v>
      </c>
      <c r="G5295" s="33">
        <f t="shared" si="82"/>
        <v>901506246.76999569</v>
      </c>
    </row>
    <row r="5296" spans="1:7" ht="57.6">
      <c r="A5296" s="34">
        <v>1000039</v>
      </c>
      <c r="B5296" s="34" t="s">
        <v>1596</v>
      </c>
      <c r="C5296" s="34" t="s">
        <v>293</v>
      </c>
      <c r="D5296" s="30" t="s">
        <v>292</v>
      </c>
      <c r="E5296" s="31" t="s">
        <v>293</v>
      </c>
      <c r="F5296" s="32">
        <v>0.01</v>
      </c>
      <c r="G5296" s="33">
        <f t="shared" si="82"/>
        <v>901506246.76999569</v>
      </c>
    </row>
    <row r="5297" spans="1:7" ht="43.2">
      <c r="A5297" s="34">
        <v>1000039</v>
      </c>
      <c r="B5297" s="34" t="s">
        <v>1597</v>
      </c>
      <c r="C5297" s="34" t="s">
        <v>293</v>
      </c>
      <c r="D5297" s="30" t="s">
        <v>292</v>
      </c>
      <c r="E5297" s="31" t="s">
        <v>293</v>
      </c>
      <c r="F5297" s="32">
        <v>0</v>
      </c>
      <c r="G5297" s="33">
        <f t="shared" si="82"/>
        <v>901506246.76999569</v>
      </c>
    </row>
    <row r="5298" spans="1:7" ht="72">
      <c r="A5298" s="34">
        <v>1000039</v>
      </c>
      <c r="B5298" s="34" t="s">
        <v>1042</v>
      </c>
      <c r="C5298" s="34" t="s">
        <v>293</v>
      </c>
      <c r="D5298" s="30" t="s">
        <v>292</v>
      </c>
      <c r="E5298" s="34" t="s">
        <v>293</v>
      </c>
      <c r="F5298" s="32">
        <v>-0.04</v>
      </c>
      <c r="G5298" s="33">
        <f t="shared" si="82"/>
        <v>901506246.76999569</v>
      </c>
    </row>
    <row r="5299" spans="1:7" ht="72">
      <c r="A5299" s="34">
        <v>1000039</v>
      </c>
      <c r="B5299" s="34" t="s">
        <v>1598</v>
      </c>
      <c r="C5299" s="34" t="s">
        <v>293</v>
      </c>
      <c r="D5299" s="30" t="s">
        <v>292</v>
      </c>
      <c r="E5299" s="34" t="s">
        <v>293</v>
      </c>
      <c r="F5299" s="32">
        <v>0.28000000000000003</v>
      </c>
      <c r="G5299" s="33">
        <f t="shared" si="82"/>
        <v>901506246.76999569</v>
      </c>
    </row>
    <row r="5300" spans="1:7" ht="43.2">
      <c r="A5300" s="34">
        <v>1000039</v>
      </c>
      <c r="B5300" s="34" t="s">
        <v>1599</v>
      </c>
      <c r="C5300" s="34" t="s">
        <v>293</v>
      </c>
      <c r="D5300" s="30" t="s">
        <v>292</v>
      </c>
      <c r="E5300" s="34" t="s">
        <v>293</v>
      </c>
      <c r="F5300" s="32">
        <v>100</v>
      </c>
      <c r="G5300" s="33">
        <f t="shared" si="82"/>
        <v>901506246.76999569</v>
      </c>
    </row>
    <row r="5301" spans="1:7" ht="57.6">
      <c r="A5301" s="34">
        <v>1000039</v>
      </c>
      <c r="B5301" s="34" t="s">
        <v>1600</v>
      </c>
      <c r="C5301" s="34" t="s">
        <v>293</v>
      </c>
      <c r="D5301" s="30" t="s">
        <v>292</v>
      </c>
      <c r="E5301" s="34" t="s">
        <v>293</v>
      </c>
      <c r="F5301" s="32">
        <v>0.03</v>
      </c>
      <c r="G5301" s="33">
        <f t="shared" si="82"/>
        <v>901506246.76999569</v>
      </c>
    </row>
    <row r="5302" spans="1:7" ht="57.6">
      <c r="A5302" s="34">
        <v>1000038</v>
      </c>
      <c r="B5302" s="34" t="s">
        <v>1601</v>
      </c>
      <c r="C5302" s="34" t="s">
        <v>1358</v>
      </c>
      <c r="D5302" s="30" t="s">
        <v>292</v>
      </c>
      <c r="E5302" s="34" t="s">
        <v>293</v>
      </c>
      <c r="F5302" s="30">
        <v>4432.42</v>
      </c>
      <c r="G5302" s="33">
        <f t="shared" si="82"/>
        <v>901506246.76999569</v>
      </c>
    </row>
    <row r="5303" spans="1:7" ht="28.8">
      <c r="A5303" s="34">
        <v>1000039</v>
      </c>
      <c r="B5303" s="34" t="s">
        <v>1602</v>
      </c>
      <c r="C5303" s="34" t="s">
        <v>293</v>
      </c>
      <c r="D5303" s="30" t="s">
        <v>292</v>
      </c>
      <c r="E5303" s="34" t="s">
        <v>293</v>
      </c>
      <c r="F5303" s="32">
        <v>0.04</v>
      </c>
      <c r="G5303" s="33">
        <f t="shared" si="82"/>
        <v>901506246.76999569</v>
      </c>
    </row>
    <row r="5304" spans="1:7" ht="72">
      <c r="A5304" s="34">
        <v>1000039</v>
      </c>
      <c r="B5304" s="34" t="s">
        <v>958</v>
      </c>
      <c r="C5304" s="34" t="s">
        <v>293</v>
      </c>
      <c r="D5304" s="30" t="s">
        <v>292</v>
      </c>
      <c r="E5304" s="31" t="s">
        <v>293</v>
      </c>
      <c r="F5304" s="32">
        <v>9380.9599999999991</v>
      </c>
      <c r="G5304" s="33">
        <f t="shared" si="82"/>
        <v>901506246.76999569</v>
      </c>
    </row>
    <row r="5305" spans="1:7" ht="28.8">
      <c r="A5305" s="34">
        <v>1000039</v>
      </c>
      <c r="B5305" s="34" t="s">
        <v>1043</v>
      </c>
      <c r="C5305" s="34" t="s">
        <v>293</v>
      </c>
      <c r="D5305" s="30" t="s">
        <v>292</v>
      </c>
      <c r="E5305" s="31" t="s">
        <v>293</v>
      </c>
      <c r="F5305" s="32">
        <v>0.46</v>
      </c>
      <c r="G5305" s="33">
        <f t="shared" si="82"/>
        <v>901506246.76999569</v>
      </c>
    </row>
    <row r="5306" spans="1:7" ht="72">
      <c r="A5306" s="34">
        <v>1000039</v>
      </c>
      <c r="B5306" s="34" t="s">
        <v>1603</v>
      </c>
      <c r="C5306" s="34" t="s">
        <v>293</v>
      </c>
      <c r="D5306" s="30" t="s">
        <v>292</v>
      </c>
      <c r="E5306" s="31" t="s">
        <v>293</v>
      </c>
      <c r="F5306" s="32">
        <v>3.42</v>
      </c>
      <c r="G5306" s="33">
        <f t="shared" si="82"/>
        <v>901506246.76999569</v>
      </c>
    </row>
    <row r="5307" spans="1:7" ht="57.6">
      <c r="A5307" s="34">
        <v>1000039</v>
      </c>
      <c r="B5307" s="34" t="s">
        <v>1604</v>
      </c>
      <c r="C5307" s="34" t="s">
        <v>293</v>
      </c>
      <c r="D5307" s="30" t="s">
        <v>292</v>
      </c>
      <c r="E5307" s="31" t="s">
        <v>293</v>
      </c>
      <c r="F5307" s="32">
        <v>201.12</v>
      </c>
      <c r="G5307" s="33">
        <f t="shared" si="82"/>
        <v>901506246.76999569</v>
      </c>
    </row>
    <row r="5308" spans="1:7" ht="43.2">
      <c r="A5308" s="34">
        <v>1000039</v>
      </c>
      <c r="B5308" s="34" t="s">
        <v>1605</v>
      </c>
      <c r="C5308" s="34" t="s">
        <v>293</v>
      </c>
      <c r="D5308" s="30" t="s">
        <v>292</v>
      </c>
      <c r="E5308" s="31" t="s">
        <v>293</v>
      </c>
      <c r="F5308" s="32">
        <v>271.18</v>
      </c>
      <c r="G5308" s="33">
        <f t="shared" si="82"/>
        <v>901506246.76999569</v>
      </c>
    </row>
    <row r="5309" spans="1:7" ht="28.8">
      <c r="A5309" s="34">
        <v>1000039</v>
      </c>
      <c r="B5309" s="34" t="s">
        <v>1606</v>
      </c>
      <c r="C5309" s="34" t="s">
        <v>293</v>
      </c>
      <c r="D5309" s="30" t="s">
        <v>292</v>
      </c>
      <c r="E5309" s="31" t="s">
        <v>293</v>
      </c>
      <c r="F5309" s="32">
        <v>0.01</v>
      </c>
      <c r="G5309" s="33">
        <f t="shared" si="82"/>
        <v>901506246.76999569</v>
      </c>
    </row>
    <row r="5310" spans="1:7" ht="43.2">
      <c r="A5310" s="34">
        <v>1000039</v>
      </c>
      <c r="B5310" s="34" t="s">
        <v>1607</v>
      </c>
      <c r="C5310" s="34" t="s">
        <v>293</v>
      </c>
      <c r="D5310" s="30" t="s">
        <v>292</v>
      </c>
      <c r="E5310" s="31" t="s">
        <v>293</v>
      </c>
      <c r="F5310" s="32">
        <v>0.03</v>
      </c>
      <c r="G5310" s="33">
        <f t="shared" si="82"/>
        <v>901506246.76999569</v>
      </c>
    </row>
    <row r="5311" spans="1:7" ht="57.6">
      <c r="A5311" s="34">
        <v>1000039</v>
      </c>
      <c r="B5311" s="34" t="s">
        <v>1608</v>
      </c>
      <c r="C5311" s="34" t="s">
        <v>293</v>
      </c>
      <c r="D5311" s="30" t="s">
        <v>292</v>
      </c>
      <c r="E5311" s="31" t="s">
        <v>293</v>
      </c>
      <c r="F5311" s="32">
        <v>92.1</v>
      </c>
      <c r="G5311" s="33">
        <f t="shared" si="82"/>
        <v>901506246.76999569</v>
      </c>
    </row>
    <row r="5312" spans="1:7" ht="28.8">
      <c r="A5312" s="34">
        <v>1000039</v>
      </c>
      <c r="B5312" s="34" t="s">
        <v>492</v>
      </c>
      <c r="C5312" s="34" t="s">
        <v>293</v>
      </c>
      <c r="D5312" s="30" t="s">
        <v>292</v>
      </c>
      <c r="E5312" s="31" t="s">
        <v>293</v>
      </c>
      <c r="F5312" s="32">
        <v>1360</v>
      </c>
      <c r="G5312" s="33">
        <f t="shared" si="82"/>
        <v>901506246.76999569</v>
      </c>
    </row>
    <row r="5313" spans="1:7" ht="28.8">
      <c r="A5313" s="34">
        <v>1000039</v>
      </c>
      <c r="B5313" s="34" t="s">
        <v>492</v>
      </c>
      <c r="C5313" s="34" t="s">
        <v>293</v>
      </c>
      <c r="D5313" s="30" t="s">
        <v>292</v>
      </c>
      <c r="E5313" s="34" t="s">
        <v>293</v>
      </c>
      <c r="F5313" s="32">
        <v>0.18</v>
      </c>
      <c r="G5313" s="33">
        <f t="shared" si="82"/>
        <v>901506246.76999569</v>
      </c>
    </row>
    <row r="5314" spans="1:7" ht="28.8">
      <c r="A5314" s="34">
        <v>1000039</v>
      </c>
      <c r="B5314" s="34" t="s">
        <v>1609</v>
      </c>
      <c r="C5314" s="34" t="s">
        <v>293</v>
      </c>
      <c r="D5314" s="30" t="s">
        <v>292</v>
      </c>
      <c r="E5314" s="34" t="s">
        <v>293</v>
      </c>
      <c r="F5314" s="32">
        <v>0.03</v>
      </c>
      <c r="G5314" s="33">
        <f t="shared" si="82"/>
        <v>901506246.76999569</v>
      </c>
    </row>
    <row r="5315" spans="1:7" ht="28.8">
      <c r="A5315" s="34">
        <v>1000039</v>
      </c>
      <c r="B5315" s="34" t="s">
        <v>1610</v>
      </c>
      <c r="C5315" s="34" t="s">
        <v>293</v>
      </c>
      <c r="D5315" s="30" t="s">
        <v>292</v>
      </c>
      <c r="E5315" s="34" t="s">
        <v>293</v>
      </c>
      <c r="F5315" s="32">
        <v>0.04</v>
      </c>
      <c r="G5315" s="33">
        <f t="shared" ref="G5315:G5378" si="83">SUM($F$2:$F$100000)</f>
        <v>901506246.76999569</v>
      </c>
    </row>
    <row r="5316" spans="1:7" ht="57.6">
      <c r="A5316" s="34">
        <v>1000039</v>
      </c>
      <c r="B5316" s="34" t="s">
        <v>1611</v>
      </c>
      <c r="C5316" s="34" t="s">
        <v>293</v>
      </c>
      <c r="D5316" s="30" t="s">
        <v>292</v>
      </c>
      <c r="E5316" s="34" t="s">
        <v>293</v>
      </c>
      <c r="F5316" s="30">
        <v>15767.99</v>
      </c>
      <c r="G5316" s="33">
        <f t="shared" si="83"/>
        <v>901506246.76999569</v>
      </c>
    </row>
    <row r="5317" spans="1:7" ht="72">
      <c r="A5317" s="34">
        <v>1000039</v>
      </c>
      <c r="B5317" s="34" t="s">
        <v>495</v>
      </c>
      <c r="C5317" s="34" t="s">
        <v>293</v>
      </c>
      <c r="D5317" s="30" t="s">
        <v>292</v>
      </c>
      <c r="E5317" s="34" t="s">
        <v>302</v>
      </c>
      <c r="F5317" s="30">
        <v>87123</v>
      </c>
      <c r="G5317" s="33">
        <f t="shared" si="83"/>
        <v>901506246.76999569</v>
      </c>
    </row>
    <row r="5318" spans="1:7" ht="72">
      <c r="A5318" s="34">
        <v>1000039</v>
      </c>
      <c r="B5318" s="34" t="s">
        <v>495</v>
      </c>
      <c r="C5318" s="34" t="s">
        <v>293</v>
      </c>
      <c r="D5318" s="30" t="s">
        <v>292</v>
      </c>
      <c r="E5318" s="34" t="s">
        <v>302</v>
      </c>
      <c r="F5318" s="32">
        <v>31075</v>
      </c>
      <c r="G5318" s="33">
        <f t="shared" si="83"/>
        <v>901506246.76999569</v>
      </c>
    </row>
    <row r="5319" spans="1:7" ht="72">
      <c r="A5319" s="34">
        <v>1000039</v>
      </c>
      <c r="B5319" s="34" t="s">
        <v>495</v>
      </c>
      <c r="C5319" s="34" t="s">
        <v>293</v>
      </c>
      <c r="D5319" s="30" t="s">
        <v>292</v>
      </c>
      <c r="E5319" s="34" t="s">
        <v>302</v>
      </c>
      <c r="F5319" s="32">
        <v>1143.56</v>
      </c>
      <c r="G5319" s="33">
        <f t="shared" si="83"/>
        <v>901506246.76999569</v>
      </c>
    </row>
    <row r="5320" spans="1:7" ht="43.2">
      <c r="A5320" s="34">
        <v>1000039</v>
      </c>
      <c r="B5320" s="34" t="s">
        <v>1612</v>
      </c>
      <c r="C5320" s="34" t="s">
        <v>293</v>
      </c>
      <c r="D5320" s="30" t="s">
        <v>292</v>
      </c>
      <c r="E5320" s="34" t="s">
        <v>293</v>
      </c>
      <c r="F5320" s="32">
        <v>0.12</v>
      </c>
      <c r="G5320" s="33">
        <f t="shared" si="83"/>
        <v>901506246.76999569</v>
      </c>
    </row>
    <row r="5321" spans="1:7" ht="28.8">
      <c r="A5321" s="34">
        <v>1000039</v>
      </c>
      <c r="B5321" s="34" t="s">
        <v>1613</v>
      </c>
      <c r="C5321" s="34" t="s">
        <v>293</v>
      </c>
      <c r="D5321" s="30" t="s">
        <v>292</v>
      </c>
      <c r="E5321" s="34" t="s">
        <v>293</v>
      </c>
      <c r="F5321" s="30">
        <v>43560</v>
      </c>
      <c r="G5321" s="33">
        <f t="shared" si="83"/>
        <v>901506246.76999569</v>
      </c>
    </row>
    <row r="5322" spans="1:7" ht="57.6">
      <c r="A5322" s="34">
        <v>1000039</v>
      </c>
      <c r="B5322" s="34" t="s">
        <v>1614</v>
      </c>
      <c r="C5322" s="34" t="s">
        <v>293</v>
      </c>
      <c r="D5322" s="30" t="s">
        <v>292</v>
      </c>
      <c r="E5322" s="34" t="s">
        <v>293</v>
      </c>
      <c r="F5322" s="30">
        <v>120000</v>
      </c>
      <c r="G5322" s="33">
        <f t="shared" si="83"/>
        <v>901506246.76999569</v>
      </c>
    </row>
    <row r="5323" spans="1:7" ht="43.2">
      <c r="A5323" s="34">
        <v>1000039</v>
      </c>
      <c r="B5323" s="34" t="s">
        <v>1615</v>
      </c>
      <c r="C5323" s="34" t="s">
        <v>293</v>
      </c>
      <c r="D5323" s="30" t="s">
        <v>292</v>
      </c>
      <c r="E5323" s="34" t="s">
        <v>293</v>
      </c>
      <c r="F5323" s="32">
        <v>0.04</v>
      </c>
      <c r="G5323" s="33">
        <f t="shared" si="83"/>
        <v>901506246.76999569</v>
      </c>
    </row>
    <row r="5324" spans="1:7" ht="43.2">
      <c r="A5324" s="34">
        <v>1000039</v>
      </c>
      <c r="B5324" s="34" t="s">
        <v>1615</v>
      </c>
      <c r="C5324" s="34" t="s">
        <v>293</v>
      </c>
      <c r="D5324" s="30" t="s">
        <v>292</v>
      </c>
      <c r="E5324" s="34" t="s">
        <v>293</v>
      </c>
      <c r="F5324" s="30">
        <v>0.04</v>
      </c>
      <c r="G5324" s="33">
        <f t="shared" si="83"/>
        <v>901506246.76999569</v>
      </c>
    </row>
    <row r="5325" spans="1:7" ht="28.8">
      <c r="A5325" s="34">
        <v>1000039</v>
      </c>
      <c r="B5325" s="34" t="s">
        <v>1616</v>
      </c>
      <c r="C5325" s="34" t="s">
        <v>293</v>
      </c>
      <c r="D5325" s="30" t="s">
        <v>292</v>
      </c>
      <c r="E5325" s="34" t="s">
        <v>293</v>
      </c>
      <c r="F5325" s="32">
        <v>1964.02</v>
      </c>
      <c r="G5325" s="33">
        <f t="shared" si="83"/>
        <v>901506246.76999569</v>
      </c>
    </row>
    <row r="5326" spans="1:7" ht="100.8">
      <c r="A5326" s="34">
        <v>1000039</v>
      </c>
      <c r="B5326" s="34" t="s">
        <v>1617</v>
      </c>
      <c r="C5326" s="34" t="s">
        <v>293</v>
      </c>
      <c r="D5326" s="30" t="s">
        <v>292</v>
      </c>
      <c r="E5326" s="31" t="s">
        <v>293</v>
      </c>
      <c r="F5326" s="30">
        <v>0.1</v>
      </c>
      <c r="G5326" s="33">
        <f t="shared" si="83"/>
        <v>901506246.76999569</v>
      </c>
    </row>
    <row r="5327" spans="1:7" ht="57.6">
      <c r="A5327" s="34">
        <v>1000039</v>
      </c>
      <c r="B5327" s="34" t="s">
        <v>1618</v>
      </c>
      <c r="C5327" s="34" t="s">
        <v>293</v>
      </c>
      <c r="D5327" s="30" t="s">
        <v>292</v>
      </c>
      <c r="E5327" s="34" t="s">
        <v>293</v>
      </c>
      <c r="F5327" s="30">
        <v>0.18</v>
      </c>
      <c r="G5327" s="33">
        <f t="shared" si="83"/>
        <v>901506246.76999569</v>
      </c>
    </row>
    <row r="5328" spans="1:7" ht="43.2">
      <c r="A5328" s="34">
        <v>1000039</v>
      </c>
      <c r="B5328" s="34" t="s">
        <v>294</v>
      </c>
      <c r="C5328" s="34" t="s">
        <v>293</v>
      </c>
      <c r="D5328" s="30" t="s">
        <v>292</v>
      </c>
      <c r="E5328" s="34" t="s">
        <v>293</v>
      </c>
      <c r="F5328" s="30">
        <v>569</v>
      </c>
      <c r="G5328" s="33">
        <f t="shared" si="83"/>
        <v>901506246.76999569</v>
      </c>
    </row>
    <row r="5329" spans="1:7" ht="43.2">
      <c r="A5329" s="34">
        <v>1000039</v>
      </c>
      <c r="B5329" s="34" t="s">
        <v>294</v>
      </c>
      <c r="C5329" s="34" t="s">
        <v>293</v>
      </c>
      <c r="D5329" s="30" t="s">
        <v>292</v>
      </c>
      <c r="E5329" s="31" t="s">
        <v>293</v>
      </c>
      <c r="F5329" s="30">
        <v>1329</v>
      </c>
      <c r="G5329" s="33">
        <f t="shared" si="83"/>
        <v>901506246.76999569</v>
      </c>
    </row>
    <row r="5330" spans="1:7" ht="43.2">
      <c r="A5330" s="34">
        <v>1000039</v>
      </c>
      <c r="B5330" s="34" t="s">
        <v>294</v>
      </c>
      <c r="C5330" s="34" t="s">
        <v>293</v>
      </c>
      <c r="D5330" s="30" t="s">
        <v>292</v>
      </c>
      <c r="E5330" s="31" t="s">
        <v>293</v>
      </c>
      <c r="F5330" s="32">
        <v>5839.8</v>
      </c>
      <c r="G5330" s="33">
        <f t="shared" si="83"/>
        <v>901506246.76999569</v>
      </c>
    </row>
    <row r="5331" spans="1:7" ht="43.2">
      <c r="A5331" s="34">
        <v>1000039</v>
      </c>
      <c r="B5331" s="34" t="s">
        <v>294</v>
      </c>
      <c r="C5331" s="34" t="s">
        <v>293</v>
      </c>
      <c r="D5331" s="30" t="s">
        <v>292</v>
      </c>
      <c r="E5331" s="31" t="s">
        <v>293</v>
      </c>
      <c r="F5331" s="32">
        <v>-65031.34</v>
      </c>
      <c r="G5331" s="33">
        <f t="shared" si="83"/>
        <v>901506246.76999569</v>
      </c>
    </row>
    <row r="5332" spans="1:7" ht="43.2">
      <c r="A5332" s="34">
        <v>1000039</v>
      </c>
      <c r="B5332" s="34" t="s">
        <v>294</v>
      </c>
      <c r="C5332" s="34" t="s">
        <v>293</v>
      </c>
      <c r="D5332" s="30" t="s">
        <v>292</v>
      </c>
      <c r="E5332" s="31" t="s">
        <v>293</v>
      </c>
      <c r="F5332" s="32">
        <v>-3892</v>
      </c>
      <c r="G5332" s="33">
        <f t="shared" si="83"/>
        <v>901506246.76999569</v>
      </c>
    </row>
    <row r="5333" spans="1:7" ht="43.2">
      <c r="A5333" s="34">
        <v>1000039</v>
      </c>
      <c r="B5333" s="34" t="s">
        <v>294</v>
      </c>
      <c r="C5333" s="34" t="s">
        <v>293</v>
      </c>
      <c r="D5333" s="30" t="s">
        <v>292</v>
      </c>
      <c r="E5333" s="34" t="s">
        <v>293</v>
      </c>
      <c r="F5333" s="32">
        <v>3892</v>
      </c>
      <c r="G5333" s="33">
        <f t="shared" si="83"/>
        <v>901506246.76999569</v>
      </c>
    </row>
    <row r="5334" spans="1:7" ht="43.2">
      <c r="A5334" s="34">
        <v>1000039</v>
      </c>
      <c r="B5334" s="34" t="s">
        <v>294</v>
      </c>
      <c r="C5334" s="34" t="s">
        <v>293</v>
      </c>
      <c r="D5334" s="30" t="s">
        <v>292</v>
      </c>
      <c r="E5334" s="31" t="s">
        <v>293</v>
      </c>
      <c r="F5334" s="32">
        <v>10394.99</v>
      </c>
      <c r="G5334" s="33">
        <f t="shared" si="83"/>
        <v>901506246.76999569</v>
      </c>
    </row>
    <row r="5335" spans="1:7" ht="28.8">
      <c r="A5335" s="34">
        <v>1000039</v>
      </c>
      <c r="B5335" s="34" t="s">
        <v>1619</v>
      </c>
      <c r="C5335" s="34" t="s">
        <v>293</v>
      </c>
      <c r="D5335" s="30" t="s">
        <v>292</v>
      </c>
      <c r="E5335" s="31" t="s">
        <v>293</v>
      </c>
      <c r="F5335" s="32">
        <v>217847.33</v>
      </c>
      <c r="G5335" s="33">
        <f t="shared" si="83"/>
        <v>901506246.76999569</v>
      </c>
    </row>
    <row r="5336" spans="1:7" ht="28.8">
      <c r="A5336" s="34">
        <v>1000039</v>
      </c>
      <c r="B5336" s="34" t="s">
        <v>1619</v>
      </c>
      <c r="C5336" s="34" t="s">
        <v>293</v>
      </c>
      <c r="D5336" s="30" t="s">
        <v>292</v>
      </c>
      <c r="E5336" s="34" t="s">
        <v>293</v>
      </c>
      <c r="F5336" s="30">
        <v>157404.71</v>
      </c>
      <c r="G5336" s="33">
        <f t="shared" si="83"/>
        <v>901506246.76999569</v>
      </c>
    </row>
    <row r="5337" spans="1:7" ht="28.8">
      <c r="A5337" s="34">
        <v>1000039</v>
      </c>
      <c r="B5337" s="34" t="s">
        <v>1619</v>
      </c>
      <c r="C5337" s="34" t="s">
        <v>293</v>
      </c>
      <c r="D5337" s="30" t="s">
        <v>292</v>
      </c>
      <c r="E5337" s="34" t="s">
        <v>293</v>
      </c>
      <c r="F5337" s="32">
        <v>217847.26</v>
      </c>
      <c r="G5337" s="33">
        <f t="shared" si="83"/>
        <v>901506246.76999569</v>
      </c>
    </row>
    <row r="5338" spans="1:7" ht="28.8">
      <c r="A5338" s="34">
        <v>1000039</v>
      </c>
      <c r="B5338" s="34" t="s">
        <v>1620</v>
      </c>
      <c r="C5338" s="34" t="s">
        <v>293</v>
      </c>
      <c r="D5338" s="30" t="s">
        <v>292</v>
      </c>
      <c r="E5338" s="34" t="s">
        <v>293</v>
      </c>
      <c r="F5338" s="30">
        <v>0.75</v>
      </c>
      <c r="G5338" s="33">
        <f t="shared" si="83"/>
        <v>901506246.76999569</v>
      </c>
    </row>
    <row r="5339" spans="1:7" ht="28.8">
      <c r="A5339" s="34">
        <v>1000039</v>
      </c>
      <c r="B5339" s="34" t="s">
        <v>1620</v>
      </c>
      <c r="C5339" s="34" t="s">
        <v>293</v>
      </c>
      <c r="D5339" s="30" t="s">
        <v>292</v>
      </c>
      <c r="E5339" s="31" t="s">
        <v>293</v>
      </c>
      <c r="F5339" s="32">
        <v>48.61</v>
      </c>
      <c r="G5339" s="33">
        <f t="shared" si="83"/>
        <v>901506246.76999569</v>
      </c>
    </row>
    <row r="5340" spans="1:7" ht="28.8">
      <c r="A5340" s="34">
        <v>1000039</v>
      </c>
      <c r="B5340" s="34" t="s">
        <v>1620</v>
      </c>
      <c r="C5340" s="34" t="s">
        <v>293</v>
      </c>
      <c r="D5340" s="30" t="s">
        <v>292</v>
      </c>
      <c r="E5340" s="31" t="s">
        <v>293</v>
      </c>
      <c r="F5340" s="32">
        <v>33.76</v>
      </c>
      <c r="G5340" s="33">
        <f t="shared" si="83"/>
        <v>901506246.76999569</v>
      </c>
    </row>
    <row r="5341" spans="1:7" ht="28.8">
      <c r="A5341" s="34">
        <v>1000039</v>
      </c>
      <c r="B5341" s="34" t="s">
        <v>1620</v>
      </c>
      <c r="C5341" s="34" t="s">
        <v>293</v>
      </c>
      <c r="D5341" s="30" t="s">
        <v>292</v>
      </c>
      <c r="E5341" s="31" t="s">
        <v>293</v>
      </c>
      <c r="F5341" s="32">
        <v>4177.04</v>
      </c>
      <c r="G5341" s="33">
        <f t="shared" si="83"/>
        <v>901506246.76999569</v>
      </c>
    </row>
    <row r="5342" spans="1:7" ht="28.8">
      <c r="A5342" s="34">
        <v>1000039</v>
      </c>
      <c r="B5342" s="34" t="s">
        <v>1620</v>
      </c>
      <c r="C5342" s="34" t="s">
        <v>293</v>
      </c>
      <c r="D5342" s="30" t="s">
        <v>292</v>
      </c>
      <c r="E5342" s="31" t="s">
        <v>293</v>
      </c>
      <c r="F5342" s="32">
        <v>958.63</v>
      </c>
      <c r="G5342" s="33">
        <f t="shared" si="83"/>
        <v>901506246.76999569</v>
      </c>
    </row>
    <row r="5343" spans="1:7" ht="57.6">
      <c r="A5343" s="34">
        <v>1000039</v>
      </c>
      <c r="B5343" s="34" t="s">
        <v>1621</v>
      </c>
      <c r="C5343" s="34" t="s">
        <v>293</v>
      </c>
      <c r="D5343" s="30" t="s">
        <v>292</v>
      </c>
      <c r="E5343" s="31" t="s">
        <v>293</v>
      </c>
      <c r="F5343" s="30">
        <v>0.04</v>
      </c>
      <c r="G5343" s="33">
        <f t="shared" si="83"/>
        <v>901506246.76999569</v>
      </c>
    </row>
    <row r="5344" spans="1:7" ht="28.8">
      <c r="A5344" s="34">
        <v>1000039</v>
      </c>
      <c r="B5344" s="34" t="s">
        <v>1622</v>
      </c>
      <c r="C5344" s="34" t="s">
        <v>293</v>
      </c>
      <c r="D5344" s="30" t="s">
        <v>292</v>
      </c>
      <c r="E5344" s="31" t="s">
        <v>293</v>
      </c>
      <c r="F5344" s="32">
        <v>0.01</v>
      </c>
      <c r="G5344" s="33">
        <f t="shared" si="83"/>
        <v>901506246.76999569</v>
      </c>
    </row>
    <row r="5345" spans="1:7" ht="28.8">
      <c r="A5345" s="34">
        <v>1000039</v>
      </c>
      <c r="B5345" s="34" t="s">
        <v>1623</v>
      </c>
      <c r="C5345" s="34" t="s">
        <v>293</v>
      </c>
      <c r="D5345" s="30" t="s">
        <v>292</v>
      </c>
      <c r="E5345" s="34" t="s">
        <v>293</v>
      </c>
      <c r="F5345" s="32">
        <v>4256.09</v>
      </c>
      <c r="G5345" s="33">
        <f t="shared" si="83"/>
        <v>901506246.76999569</v>
      </c>
    </row>
    <row r="5346" spans="1:7" ht="57.6">
      <c r="A5346" s="34">
        <v>1000039</v>
      </c>
      <c r="B5346" s="34" t="s">
        <v>1624</v>
      </c>
      <c r="C5346" s="34" t="s">
        <v>293</v>
      </c>
      <c r="D5346" s="30" t="s">
        <v>292</v>
      </c>
      <c r="E5346" s="34" t="s">
        <v>293</v>
      </c>
      <c r="F5346" s="32">
        <v>0.62</v>
      </c>
      <c r="G5346" s="33">
        <f t="shared" si="83"/>
        <v>901506246.76999569</v>
      </c>
    </row>
    <row r="5347" spans="1:7" ht="72">
      <c r="A5347" s="34">
        <v>1000039</v>
      </c>
      <c r="B5347" s="34" t="s">
        <v>1625</v>
      </c>
      <c r="C5347" s="34" t="s">
        <v>293</v>
      </c>
      <c r="D5347" s="30" t="s">
        <v>292</v>
      </c>
      <c r="E5347" s="34" t="s">
        <v>293</v>
      </c>
      <c r="F5347" s="32">
        <v>1.52</v>
      </c>
      <c r="G5347" s="33">
        <f t="shared" si="83"/>
        <v>901506246.76999569</v>
      </c>
    </row>
    <row r="5348" spans="1:7" ht="72">
      <c r="A5348" s="34">
        <v>1000039</v>
      </c>
      <c r="B5348" s="34" t="s">
        <v>1625</v>
      </c>
      <c r="C5348" s="34" t="s">
        <v>293</v>
      </c>
      <c r="D5348" s="30" t="s">
        <v>292</v>
      </c>
      <c r="E5348" s="31" t="s">
        <v>293</v>
      </c>
      <c r="F5348" s="32">
        <v>24.44</v>
      </c>
      <c r="G5348" s="33">
        <f t="shared" si="83"/>
        <v>901506246.76999569</v>
      </c>
    </row>
    <row r="5349" spans="1:7" ht="72">
      <c r="A5349" s="34">
        <v>1000039</v>
      </c>
      <c r="B5349" s="34" t="s">
        <v>1625</v>
      </c>
      <c r="C5349" s="34" t="s">
        <v>293</v>
      </c>
      <c r="D5349" s="30" t="s">
        <v>292</v>
      </c>
      <c r="E5349" s="31" t="s">
        <v>293</v>
      </c>
      <c r="F5349" s="32">
        <v>97.79</v>
      </c>
      <c r="G5349" s="33">
        <f t="shared" si="83"/>
        <v>901506246.76999569</v>
      </c>
    </row>
    <row r="5350" spans="1:7" ht="28.8">
      <c r="A5350" s="34">
        <v>1000039</v>
      </c>
      <c r="B5350" s="34" t="s">
        <v>1626</v>
      </c>
      <c r="C5350" s="34" t="s">
        <v>293</v>
      </c>
      <c r="D5350" s="30" t="s">
        <v>292</v>
      </c>
      <c r="E5350" s="31" t="s">
        <v>293</v>
      </c>
      <c r="F5350" s="32">
        <v>232.66</v>
      </c>
      <c r="G5350" s="33">
        <f t="shared" si="83"/>
        <v>901506246.76999569</v>
      </c>
    </row>
    <row r="5351" spans="1:7" ht="43.2">
      <c r="A5351" s="34">
        <v>1000039</v>
      </c>
      <c r="B5351" s="34" t="s">
        <v>1627</v>
      </c>
      <c r="C5351" s="34" t="s">
        <v>293</v>
      </c>
      <c r="D5351" s="30" t="s">
        <v>292</v>
      </c>
      <c r="E5351" s="31" t="s">
        <v>293</v>
      </c>
      <c r="F5351" s="32">
        <v>7064.6</v>
      </c>
      <c r="G5351" s="33">
        <f t="shared" si="83"/>
        <v>901506246.76999569</v>
      </c>
    </row>
    <row r="5352" spans="1:7" ht="28.8">
      <c r="A5352" s="34">
        <v>1000039</v>
      </c>
      <c r="B5352" s="34" t="s">
        <v>1628</v>
      </c>
      <c r="C5352" s="34" t="s">
        <v>293</v>
      </c>
      <c r="D5352" s="30" t="s">
        <v>292</v>
      </c>
      <c r="E5352" s="31" t="s">
        <v>293</v>
      </c>
      <c r="F5352" s="32">
        <v>18581.810000000001</v>
      </c>
      <c r="G5352" s="33">
        <f t="shared" si="83"/>
        <v>901506246.76999569</v>
      </c>
    </row>
    <row r="5353" spans="1:7" ht="43.2">
      <c r="A5353" s="34">
        <v>1000039</v>
      </c>
      <c r="B5353" s="34" t="s">
        <v>1629</v>
      </c>
      <c r="C5353" s="34" t="s">
        <v>293</v>
      </c>
      <c r="D5353" s="30" t="s">
        <v>292</v>
      </c>
      <c r="E5353" s="34" t="s">
        <v>293</v>
      </c>
      <c r="F5353" s="32">
        <v>6032</v>
      </c>
      <c r="G5353" s="33">
        <f t="shared" si="83"/>
        <v>901506246.76999569</v>
      </c>
    </row>
    <row r="5354" spans="1:7" ht="57.6">
      <c r="A5354" s="34">
        <v>1000039</v>
      </c>
      <c r="B5354" s="34" t="s">
        <v>1630</v>
      </c>
      <c r="C5354" s="34" t="s">
        <v>293</v>
      </c>
      <c r="D5354" s="30" t="s">
        <v>292</v>
      </c>
      <c r="E5354" s="31" t="s">
        <v>293</v>
      </c>
      <c r="F5354" s="32">
        <v>0.18</v>
      </c>
      <c r="G5354" s="33">
        <f t="shared" si="83"/>
        <v>901506246.76999569</v>
      </c>
    </row>
    <row r="5355" spans="1:7" ht="28.8">
      <c r="A5355" s="34">
        <v>1000039</v>
      </c>
      <c r="B5355" s="34" t="s">
        <v>503</v>
      </c>
      <c r="C5355" s="34" t="s">
        <v>293</v>
      </c>
      <c r="D5355" s="30" t="s">
        <v>292</v>
      </c>
      <c r="E5355" s="34" t="s">
        <v>293</v>
      </c>
      <c r="F5355" s="30">
        <v>0.01</v>
      </c>
      <c r="G5355" s="33">
        <f t="shared" si="83"/>
        <v>901506246.76999569</v>
      </c>
    </row>
    <row r="5356" spans="1:7" ht="86.4">
      <c r="A5356" s="34">
        <v>1000039</v>
      </c>
      <c r="B5356" s="34" t="s">
        <v>1631</v>
      </c>
      <c r="C5356" s="34" t="s">
        <v>293</v>
      </c>
      <c r="D5356" s="30" t="s">
        <v>292</v>
      </c>
      <c r="E5356" s="31" t="s">
        <v>293</v>
      </c>
      <c r="F5356" s="30">
        <v>1</v>
      </c>
      <c r="G5356" s="33">
        <f t="shared" si="83"/>
        <v>901506246.76999569</v>
      </c>
    </row>
    <row r="5357" spans="1:7" ht="43.2">
      <c r="A5357" s="34">
        <v>1000039</v>
      </c>
      <c r="B5357" s="34" t="s">
        <v>1632</v>
      </c>
      <c r="C5357" s="34" t="s">
        <v>293</v>
      </c>
      <c r="D5357" s="30" t="s">
        <v>292</v>
      </c>
      <c r="E5357" s="31" t="s">
        <v>293</v>
      </c>
      <c r="F5357" s="32">
        <v>3.81</v>
      </c>
      <c r="G5357" s="33">
        <f t="shared" si="83"/>
        <v>901506246.76999569</v>
      </c>
    </row>
    <row r="5358" spans="1:7" ht="72">
      <c r="A5358" s="34">
        <v>1000039</v>
      </c>
      <c r="B5358" s="34" t="s">
        <v>1633</v>
      </c>
      <c r="C5358" s="34" t="s">
        <v>293</v>
      </c>
      <c r="D5358" s="30" t="s">
        <v>292</v>
      </c>
      <c r="E5358" s="31" t="s">
        <v>293</v>
      </c>
      <c r="F5358" s="32">
        <v>45607.22</v>
      </c>
      <c r="G5358" s="33">
        <f t="shared" si="83"/>
        <v>901506246.76999569</v>
      </c>
    </row>
    <row r="5359" spans="1:7" ht="72">
      <c r="A5359" s="34">
        <v>1000039</v>
      </c>
      <c r="B5359" s="34" t="s">
        <v>1633</v>
      </c>
      <c r="C5359" s="34" t="s">
        <v>293</v>
      </c>
      <c r="D5359" s="30" t="s">
        <v>292</v>
      </c>
      <c r="E5359" s="31" t="s">
        <v>293</v>
      </c>
      <c r="F5359" s="30">
        <v>4858</v>
      </c>
      <c r="G5359" s="33">
        <f t="shared" si="83"/>
        <v>901506246.76999569</v>
      </c>
    </row>
    <row r="5360" spans="1:7" ht="72">
      <c r="A5360" s="34">
        <v>1000039</v>
      </c>
      <c r="B5360" s="34" t="s">
        <v>1633</v>
      </c>
      <c r="C5360" s="34" t="s">
        <v>293</v>
      </c>
      <c r="D5360" s="30" t="s">
        <v>292</v>
      </c>
      <c r="E5360" s="31" t="s">
        <v>293</v>
      </c>
      <c r="F5360" s="32">
        <v>109999.92</v>
      </c>
      <c r="G5360" s="33">
        <f t="shared" si="83"/>
        <v>901506246.76999569</v>
      </c>
    </row>
    <row r="5361" spans="1:7" ht="72">
      <c r="A5361" s="34">
        <v>1000039</v>
      </c>
      <c r="B5361" s="34" t="s">
        <v>1633</v>
      </c>
      <c r="C5361" s="34" t="s">
        <v>293</v>
      </c>
      <c r="D5361" s="30" t="s">
        <v>292</v>
      </c>
      <c r="E5361" s="31" t="s">
        <v>293</v>
      </c>
      <c r="F5361" s="30">
        <v>1900000</v>
      </c>
      <c r="G5361" s="33">
        <f t="shared" si="83"/>
        <v>901506246.76999569</v>
      </c>
    </row>
    <row r="5362" spans="1:7" ht="57.6">
      <c r="A5362" s="34">
        <v>1000039</v>
      </c>
      <c r="B5362" s="34" t="s">
        <v>1634</v>
      </c>
      <c r="C5362" s="34" t="s">
        <v>293</v>
      </c>
      <c r="D5362" s="30" t="s">
        <v>292</v>
      </c>
      <c r="E5362" s="31" t="s">
        <v>293</v>
      </c>
      <c r="F5362" s="32">
        <v>0</v>
      </c>
      <c r="G5362" s="33">
        <f t="shared" si="83"/>
        <v>901506246.76999569</v>
      </c>
    </row>
    <row r="5363" spans="1:7" ht="72">
      <c r="A5363" s="34">
        <v>1000039</v>
      </c>
      <c r="B5363" s="34" t="s">
        <v>1635</v>
      </c>
      <c r="C5363" s="34" t="s">
        <v>293</v>
      </c>
      <c r="D5363" s="30" t="s">
        <v>292</v>
      </c>
      <c r="E5363" s="31" t="s">
        <v>293</v>
      </c>
      <c r="F5363" s="32">
        <v>13999.65</v>
      </c>
      <c r="G5363" s="33">
        <f t="shared" si="83"/>
        <v>901506246.76999569</v>
      </c>
    </row>
    <row r="5364" spans="1:7" ht="43.2">
      <c r="A5364" s="34">
        <v>1000039</v>
      </c>
      <c r="B5364" s="34" t="s">
        <v>1636</v>
      </c>
      <c r="C5364" s="34" t="s">
        <v>293</v>
      </c>
      <c r="D5364" s="30" t="s">
        <v>292</v>
      </c>
      <c r="E5364" s="31" t="s">
        <v>293</v>
      </c>
      <c r="F5364" s="32">
        <v>5088</v>
      </c>
      <c r="G5364" s="33">
        <f t="shared" si="83"/>
        <v>901506246.76999569</v>
      </c>
    </row>
    <row r="5365" spans="1:7" ht="57.6">
      <c r="A5365" s="34">
        <v>1000039</v>
      </c>
      <c r="B5365" s="34" t="s">
        <v>1637</v>
      </c>
      <c r="C5365" s="34" t="s">
        <v>293</v>
      </c>
      <c r="D5365" s="30" t="s">
        <v>292</v>
      </c>
      <c r="E5365" s="31" t="s">
        <v>293</v>
      </c>
      <c r="F5365" s="32">
        <v>47356.12</v>
      </c>
      <c r="G5365" s="33">
        <f t="shared" si="83"/>
        <v>901506246.76999569</v>
      </c>
    </row>
    <row r="5366" spans="1:7" ht="28.8">
      <c r="A5366" s="34">
        <v>1000039</v>
      </c>
      <c r="B5366" s="34" t="s">
        <v>1051</v>
      </c>
      <c r="C5366" s="34" t="s">
        <v>293</v>
      </c>
      <c r="D5366" s="30" t="s">
        <v>292</v>
      </c>
      <c r="E5366" s="31" t="s">
        <v>293</v>
      </c>
      <c r="F5366" s="32">
        <v>0</v>
      </c>
      <c r="G5366" s="33">
        <f t="shared" si="83"/>
        <v>901506246.76999569</v>
      </c>
    </row>
    <row r="5367" spans="1:7" ht="43.2">
      <c r="A5367" s="34">
        <v>1000039</v>
      </c>
      <c r="B5367" s="34" t="s">
        <v>514</v>
      </c>
      <c r="C5367" s="34" t="s">
        <v>293</v>
      </c>
      <c r="D5367" s="30" t="s">
        <v>292</v>
      </c>
      <c r="E5367" s="34" t="s">
        <v>293</v>
      </c>
      <c r="F5367" s="30">
        <v>24970</v>
      </c>
      <c r="G5367" s="33">
        <f t="shared" si="83"/>
        <v>901506246.76999569</v>
      </c>
    </row>
    <row r="5368" spans="1:7" ht="43.2">
      <c r="A5368" s="34">
        <v>1000039</v>
      </c>
      <c r="B5368" s="34" t="s">
        <v>1638</v>
      </c>
      <c r="C5368" s="34" t="s">
        <v>293</v>
      </c>
      <c r="D5368" s="30" t="s">
        <v>292</v>
      </c>
      <c r="E5368" s="34" t="s">
        <v>293</v>
      </c>
      <c r="F5368" s="30">
        <v>0.02</v>
      </c>
      <c r="G5368" s="33">
        <f t="shared" si="83"/>
        <v>901506246.76999569</v>
      </c>
    </row>
    <row r="5369" spans="1:7" ht="43.2">
      <c r="A5369" s="34">
        <v>1000039</v>
      </c>
      <c r="B5369" s="34" t="s">
        <v>1639</v>
      </c>
      <c r="C5369" s="34" t="s">
        <v>293</v>
      </c>
      <c r="D5369" s="30" t="s">
        <v>292</v>
      </c>
      <c r="E5369" s="34" t="s">
        <v>293</v>
      </c>
      <c r="F5369" s="30">
        <v>305.10000000000002</v>
      </c>
      <c r="G5369" s="33">
        <f t="shared" si="83"/>
        <v>901506246.76999569</v>
      </c>
    </row>
    <row r="5370" spans="1:7" ht="57.6">
      <c r="A5370" s="34">
        <v>1000039</v>
      </c>
      <c r="B5370" s="34" t="s">
        <v>1640</v>
      </c>
      <c r="C5370" s="34" t="s">
        <v>293</v>
      </c>
      <c r="D5370" s="30" t="s">
        <v>292</v>
      </c>
      <c r="E5370" s="34" t="s">
        <v>293</v>
      </c>
      <c r="F5370" s="30">
        <v>264.45</v>
      </c>
      <c r="G5370" s="33">
        <f t="shared" si="83"/>
        <v>901506246.76999569</v>
      </c>
    </row>
    <row r="5371" spans="1:7" ht="57.6">
      <c r="A5371" s="34">
        <v>1000039</v>
      </c>
      <c r="B5371" s="34" t="s">
        <v>1640</v>
      </c>
      <c r="C5371" s="34" t="s">
        <v>293</v>
      </c>
      <c r="D5371" s="30" t="s">
        <v>292</v>
      </c>
      <c r="E5371" s="31" t="s">
        <v>293</v>
      </c>
      <c r="F5371" s="30">
        <v>0.01</v>
      </c>
      <c r="G5371" s="33">
        <f t="shared" si="83"/>
        <v>901506246.76999569</v>
      </c>
    </row>
    <row r="5372" spans="1:7" ht="43.2">
      <c r="A5372" s="34">
        <v>1000039</v>
      </c>
      <c r="B5372" s="34" t="s">
        <v>1641</v>
      </c>
      <c r="C5372" s="34" t="s">
        <v>293</v>
      </c>
      <c r="D5372" s="30" t="s">
        <v>292</v>
      </c>
      <c r="E5372" s="31" t="s">
        <v>293</v>
      </c>
      <c r="F5372" s="32">
        <v>0.02</v>
      </c>
      <c r="G5372" s="33">
        <f t="shared" si="83"/>
        <v>901506246.76999569</v>
      </c>
    </row>
    <row r="5373" spans="1:7" ht="57.6">
      <c r="A5373" s="34">
        <v>1000039</v>
      </c>
      <c r="B5373" s="34" t="s">
        <v>1642</v>
      </c>
      <c r="C5373" s="34" t="s">
        <v>293</v>
      </c>
      <c r="D5373" s="30" t="s">
        <v>292</v>
      </c>
      <c r="E5373" s="31" t="s">
        <v>293</v>
      </c>
      <c r="F5373" s="32">
        <v>0.01</v>
      </c>
      <c r="G5373" s="33">
        <f t="shared" si="83"/>
        <v>901506246.76999569</v>
      </c>
    </row>
    <row r="5374" spans="1:7" ht="28.8">
      <c r="A5374" s="34">
        <v>1000039</v>
      </c>
      <c r="B5374" s="34" t="s">
        <v>1643</v>
      </c>
      <c r="C5374" s="34" t="s">
        <v>293</v>
      </c>
      <c r="D5374" s="30" t="s">
        <v>292</v>
      </c>
      <c r="E5374" s="31" t="s">
        <v>293</v>
      </c>
      <c r="F5374" s="32">
        <v>1</v>
      </c>
      <c r="G5374" s="33">
        <f t="shared" si="83"/>
        <v>901506246.76999569</v>
      </c>
    </row>
    <row r="5375" spans="1:7" ht="43.2">
      <c r="A5375" s="34">
        <v>1000039</v>
      </c>
      <c r="B5375" s="34" t="s">
        <v>1644</v>
      </c>
      <c r="C5375" s="34" t="s">
        <v>293</v>
      </c>
      <c r="D5375" s="30" t="s">
        <v>292</v>
      </c>
      <c r="E5375" s="31" t="s">
        <v>293</v>
      </c>
      <c r="F5375" s="32">
        <v>37884.410000000003</v>
      </c>
      <c r="G5375" s="33">
        <f t="shared" si="83"/>
        <v>901506246.76999569</v>
      </c>
    </row>
    <row r="5376" spans="1:7" ht="28.8">
      <c r="A5376" s="34">
        <v>1000039</v>
      </c>
      <c r="B5376" s="34" t="s">
        <v>517</v>
      </c>
      <c r="C5376" s="34" t="s">
        <v>293</v>
      </c>
      <c r="D5376" s="30" t="s">
        <v>292</v>
      </c>
      <c r="E5376" s="31" t="s">
        <v>293</v>
      </c>
      <c r="F5376" s="32">
        <v>0.03</v>
      </c>
      <c r="G5376" s="33">
        <f t="shared" si="83"/>
        <v>901506246.76999569</v>
      </c>
    </row>
    <row r="5377" spans="1:7" ht="43.2">
      <c r="A5377" s="34">
        <v>1000039</v>
      </c>
      <c r="B5377" s="34" t="s">
        <v>1645</v>
      </c>
      <c r="C5377" s="34" t="s">
        <v>293</v>
      </c>
      <c r="D5377" s="30" t="s">
        <v>292</v>
      </c>
      <c r="E5377" s="31" t="s">
        <v>293</v>
      </c>
      <c r="F5377" s="32">
        <v>0.5</v>
      </c>
      <c r="G5377" s="33">
        <f t="shared" si="83"/>
        <v>901506246.76999569</v>
      </c>
    </row>
    <row r="5378" spans="1:7" ht="57.6">
      <c r="A5378" s="34">
        <v>1000039</v>
      </c>
      <c r="B5378" s="34" t="s">
        <v>1646</v>
      </c>
      <c r="C5378" s="34" t="s">
        <v>293</v>
      </c>
      <c r="D5378" s="30" t="s">
        <v>292</v>
      </c>
      <c r="E5378" s="34" t="s">
        <v>293</v>
      </c>
      <c r="F5378" s="30">
        <v>14625</v>
      </c>
      <c r="G5378" s="33">
        <f t="shared" si="83"/>
        <v>901506246.76999569</v>
      </c>
    </row>
    <row r="5379" spans="1:7" ht="57.6">
      <c r="A5379" s="34">
        <v>1000039</v>
      </c>
      <c r="B5379" s="34" t="s">
        <v>1647</v>
      </c>
      <c r="C5379" s="34" t="s">
        <v>293</v>
      </c>
      <c r="D5379" s="30" t="s">
        <v>292</v>
      </c>
      <c r="E5379" s="31" t="s">
        <v>293</v>
      </c>
      <c r="F5379" s="32">
        <v>0.28000000000000003</v>
      </c>
      <c r="G5379" s="33">
        <f t="shared" ref="G5379:G5442" si="84">SUM($F$2:$F$100000)</f>
        <v>901506246.76999569</v>
      </c>
    </row>
    <row r="5380" spans="1:7" ht="57.6">
      <c r="A5380" s="34">
        <v>1000039</v>
      </c>
      <c r="B5380" s="34" t="s">
        <v>1648</v>
      </c>
      <c r="C5380" s="34" t="s">
        <v>293</v>
      </c>
      <c r="D5380" s="30" t="s">
        <v>292</v>
      </c>
      <c r="E5380" s="34" t="s">
        <v>293</v>
      </c>
      <c r="F5380" s="32">
        <v>-1</v>
      </c>
      <c r="G5380" s="33">
        <f t="shared" si="84"/>
        <v>901506246.76999569</v>
      </c>
    </row>
    <row r="5381" spans="1:7" ht="72">
      <c r="A5381" s="34">
        <v>1000039</v>
      </c>
      <c r="B5381" s="34" t="s">
        <v>521</v>
      </c>
      <c r="C5381" s="34" t="s">
        <v>293</v>
      </c>
      <c r="D5381" s="30" t="s">
        <v>292</v>
      </c>
      <c r="E5381" s="34" t="s">
        <v>293</v>
      </c>
      <c r="F5381" s="32">
        <v>0.01</v>
      </c>
      <c r="G5381" s="33">
        <f t="shared" si="84"/>
        <v>901506246.76999569</v>
      </c>
    </row>
    <row r="5382" spans="1:7" ht="28.8">
      <c r="A5382" s="34">
        <v>1000039</v>
      </c>
      <c r="B5382" s="34" t="s">
        <v>1649</v>
      </c>
      <c r="C5382" s="34" t="s">
        <v>293</v>
      </c>
      <c r="D5382" s="30" t="s">
        <v>292</v>
      </c>
      <c r="E5382" s="34" t="s">
        <v>293</v>
      </c>
      <c r="F5382" s="30">
        <v>0.53</v>
      </c>
      <c r="G5382" s="33">
        <f t="shared" si="84"/>
        <v>901506246.76999569</v>
      </c>
    </row>
    <row r="5383" spans="1:7" ht="43.2">
      <c r="A5383" s="34">
        <v>1000039</v>
      </c>
      <c r="B5383" s="34" t="s">
        <v>1650</v>
      </c>
      <c r="C5383" s="34" t="s">
        <v>293</v>
      </c>
      <c r="D5383" s="30" t="s">
        <v>292</v>
      </c>
      <c r="E5383" s="34" t="s">
        <v>293</v>
      </c>
      <c r="F5383" s="30">
        <v>0.02</v>
      </c>
      <c r="G5383" s="33">
        <f t="shared" si="84"/>
        <v>901506246.76999569</v>
      </c>
    </row>
    <row r="5384" spans="1:7" ht="72">
      <c r="A5384" s="34">
        <v>1000039</v>
      </c>
      <c r="B5384" s="34" t="s">
        <v>1651</v>
      </c>
      <c r="C5384" s="34" t="s">
        <v>293</v>
      </c>
      <c r="D5384" s="30" t="s">
        <v>292</v>
      </c>
      <c r="E5384" s="34" t="s">
        <v>293</v>
      </c>
      <c r="F5384" s="30">
        <v>0.02</v>
      </c>
      <c r="G5384" s="33">
        <f t="shared" si="84"/>
        <v>901506246.76999569</v>
      </c>
    </row>
    <row r="5385" spans="1:7" ht="57.6">
      <c r="A5385" s="34">
        <v>1000039</v>
      </c>
      <c r="B5385" s="34" t="s">
        <v>523</v>
      </c>
      <c r="C5385" s="34" t="s">
        <v>293</v>
      </c>
      <c r="D5385" s="30" t="s">
        <v>292</v>
      </c>
      <c r="E5385" s="34" t="s">
        <v>293</v>
      </c>
      <c r="F5385" s="32">
        <v>4289.04</v>
      </c>
      <c r="G5385" s="33">
        <f t="shared" si="84"/>
        <v>901506246.76999569</v>
      </c>
    </row>
    <row r="5386" spans="1:7" ht="57.6">
      <c r="A5386" s="34">
        <v>1000039</v>
      </c>
      <c r="B5386" s="34" t="s">
        <v>523</v>
      </c>
      <c r="C5386" s="34" t="s">
        <v>293</v>
      </c>
      <c r="D5386" s="30" t="s">
        <v>292</v>
      </c>
      <c r="E5386" s="34" t="s">
        <v>293</v>
      </c>
      <c r="F5386" s="32">
        <v>5034.04</v>
      </c>
      <c r="G5386" s="33">
        <f t="shared" si="84"/>
        <v>901506246.76999569</v>
      </c>
    </row>
    <row r="5387" spans="1:7" ht="57.6">
      <c r="A5387" s="34">
        <v>1000039</v>
      </c>
      <c r="B5387" s="34" t="s">
        <v>523</v>
      </c>
      <c r="C5387" s="34" t="s">
        <v>293</v>
      </c>
      <c r="D5387" s="30" t="s">
        <v>292</v>
      </c>
      <c r="E5387" s="31" t="s">
        <v>293</v>
      </c>
      <c r="F5387" s="32">
        <v>2964.52</v>
      </c>
      <c r="G5387" s="33">
        <f t="shared" si="84"/>
        <v>901506246.76999569</v>
      </c>
    </row>
    <row r="5388" spans="1:7" ht="57.6">
      <c r="A5388" s="34">
        <v>1000039</v>
      </c>
      <c r="B5388" s="34" t="s">
        <v>523</v>
      </c>
      <c r="C5388" s="34" t="s">
        <v>293</v>
      </c>
      <c r="D5388" s="30" t="s">
        <v>292</v>
      </c>
      <c r="E5388" s="34" t="s">
        <v>293</v>
      </c>
      <c r="F5388" s="32">
        <v>16485.400000000001</v>
      </c>
      <c r="G5388" s="33">
        <f t="shared" si="84"/>
        <v>901506246.76999569</v>
      </c>
    </row>
    <row r="5389" spans="1:7" ht="57.6">
      <c r="A5389" s="34">
        <v>1000039</v>
      </c>
      <c r="B5389" s="34" t="s">
        <v>523</v>
      </c>
      <c r="C5389" s="34" t="s">
        <v>293</v>
      </c>
      <c r="D5389" s="30" t="s">
        <v>292</v>
      </c>
      <c r="E5389" s="34" t="s">
        <v>293</v>
      </c>
      <c r="F5389" s="32">
        <v>1554</v>
      </c>
      <c r="G5389" s="33">
        <f t="shared" si="84"/>
        <v>901506246.76999569</v>
      </c>
    </row>
    <row r="5390" spans="1:7" ht="57.6">
      <c r="A5390" s="34">
        <v>1000039</v>
      </c>
      <c r="B5390" s="34" t="s">
        <v>523</v>
      </c>
      <c r="C5390" s="34" t="s">
        <v>293</v>
      </c>
      <c r="D5390" s="30" t="s">
        <v>292</v>
      </c>
      <c r="E5390" s="34" t="s">
        <v>293</v>
      </c>
      <c r="F5390" s="32">
        <v>1155</v>
      </c>
      <c r="G5390" s="33">
        <f t="shared" si="84"/>
        <v>901506246.76999569</v>
      </c>
    </row>
    <row r="5391" spans="1:7" ht="57.6">
      <c r="A5391" s="34">
        <v>1000039</v>
      </c>
      <c r="B5391" s="34" t="s">
        <v>523</v>
      </c>
      <c r="C5391" s="34" t="s">
        <v>293</v>
      </c>
      <c r="D5391" s="30" t="s">
        <v>292</v>
      </c>
      <c r="E5391" s="34" t="s">
        <v>293</v>
      </c>
      <c r="F5391" s="32">
        <v>1110</v>
      </c>
      <c r="G5391" s="33">
        <f t="shared" si="84"/>
        <v>901506246.76999569</v>
      </c>
    </row>
    <row r="5392" spans="1:7" ht="57.6">
      <c r="A5392" s="34">
        <v>1000039</v>
      </c>
      <c r="B5392" s="34" t="s">
        <v>523</v>
      </c>
      <c r="C5392" s="34" t="s">
        <v>293</v>
      </c>
      <c r="D5392" s="30" t="s">
        <v>292</v>
      </c>
      <c r="E5392" s="34" t="s">
        <v>293</v>
      </c>
      <c r="F5392" s="30">
        <v>14205.04</v>
      </c>
      <c r="G5392" s="33">
        <f t="shared" si="84"/>
        <v>901506246.76999569</v>
      </c>
    </row>
    <row r="5393" spans="1:7" ht="57.6">
      <c r="A5393" s="34">
        <v>1000039</v>
      </c>
      <c r="B5393" s="34" t="s">
        <v>523</v>
      </c>
      <c r="C5393" s="34" t="s">
        <v>293</v>
      </c>
      <c r="D5393" s="30" t="s">
        <v>292</v>
      </c>
      <c r="E5393" s="34" t="s">
        <v>293</v>
      </c>
      <c r="F5393" s="30">
        <v>4658</v>
      </c>
      <c r="G5393" s="33">
        <f t="shared" si="84"/>
        <v>901506246.76999569</v>
      </c>
    </row>
    <row r="5394" spans="1:7" ht="57.6">
      <c r="A5394" s="34">
        <v>1000039</v>
      </c>
      <c r="B5394" s="34" t="s">
        <v>523</v>
      </c>
      <c r="C5394" s="34" t="s">
        <v>293</v>
      </c>
      <c r="D5394" s="30" t="s">
        <v>292</v>
      </c>
      <c r="E5394" s="34" t="s">
        <v>293</v>
      </c>
      <c r="F5394" s="30">
        <v>2404.52</v>
      </c>
      <c r="G5394" s="33">
        <f t="shared" si="84"/>
        <v>901506246.76999569</v>
      </c>
    </row>
    <row r="5395" spans="1:7" ht="57.6">
      <c r="A5395" s="34">
        <v>1000038</v>
      </c>
      <c r="B5395" s="34" t="s">
        <v>523</v>
      </c>
      <c r="C5395" s="34" t="s">
        <v>1358</v>
      </c>
      <c r="D5395" s="30" t="s">
        <v>292</v>
      </c>
      <c r="E5395" s="34" t="s">
        <v>293</v>
      </c>
      <c r="F5395" s="32">
        <v>5480</v>
      </c>
      <c r="G5395" s="33">
        <f t="shared" si="84"/>
        <v>901506246.76999569</v>
      </c>
    </row>
    <row r="5396" spans="1:7" ht="57.6">
      <c r="A5396" s="34">
        <v>1000039</v>
      </c>
      <c r="B5396" s="34" t="s">
        <v>523</v>
      </c>
      <c r="C5396" s="34" t="s">
        <v>293</v>
      </c>
      <c r="D5396" s="30" t="s">
        <v>292</v>
      </c>
      <c r="E5396" s="34" t="s">
        <v>293</v>
      </c>
      <c r="F5396" s="32">
        <v>2689.52</v>
      </c>
      <c r="G5396" s="33">
        <f t="shared" si="84"/>
        <v>901506246.76999569</v>
      </c>
    </row>
    <row r="5397" spans="1:7" ht="57.6">
      <c r="A5397" s="34">
        <v>1000039</v>
      </c>
      <c r="B5397" s="34" t="s">
        <v>523</v>
      </c>
      <c r="C5397" s="34" t="s">
        <v>293</v>
      </c>
      <c r="D5397" s="30" t="s">
        <v>292</v>
      </c>
      <c r="E5397" s="34" t="s">
        <v>293</v>
      </c>
      <c r="F5397" s="30">
        <v>13886.82</v>
      </c>
      <c r="G5397" s="33">
        <f t="shared" si="84"/>
        <v>901506246.76999569</v>
      </c>
    </row>
    <row r="5398" spans="1:7" ht="57.6">
      <c r="A5398" s="34">
        <v>1000039</v>
      </c>
      <c r="B5398" s="34" t="s">
        <v>523</v>
      </c>
      <c r="C5398" s="34" t="s">
        <v>293</v>
      </c>
      <c r="D5398" s="30" t="s">
        <v>292</v>
      </c>
      <c r="E5398" s="34" t="s">
        <v>293</v>
      </c>
      <c r="F5398" s="32">
        <v>4128</v>
      </c>
      <c r="G5398" s="33">
        <f t="shared" si="84"/>
        <v>901506246.76999569</v>
      </c>
    </row>
    <row r="5399" spans="1:7" ht="57.6">
      <c r="A5399" s="34">
        <v>1000039</v>
      </c>
      <c r="B5399" s="34" t="s">
        <v>523</v>
      </c>
      <c r="C5399" s="34" t="s">
        <v>293</v>
      </c>
      <c r="D5399" s="30" t="s">
        <v>292</v>
      </c>
      <c r="E5399" s="34" t="s">
        <v>293</v>
      </c>
      <c r="F5399" s="32">
        <v>5550</v>
      </c>
      <c r="G5399" s="33">
        <f t="shared" si="84"/>
        <v>901506246.76999569</v>
      </c>
    </row>
    <row r="5400" spans="1:7" ht="28.8">
      <c r="A5400" s="34">
        <v>1000039</v>
      </c>
      <c r="B5400" s="34" t="s">
        <v>1652</v>
      </c>
      <c r="C5400" s="34" t="s">
        <v>293</v>
      </c>
      <c r="D5400" s="30" t="s">
        <v>292</v>
      </c>
      <c r="E5400" s="34" t="s">
        <v>293</v>
      </c>
      <c r="F5400" s="30">
        <v>0.01</v>
      </c>
      <c r="G5400" s="33">
        <f t="shared" si="84"/>
        <v>901506246.76999569</v>
      </c>
    </row>
    <row r="5401" spans="1:7" ht="43.2">
      <c r="A5401" s="34">
        <v>1000039</v>
      </c>
      <c r="B5401" s="34" t="s">
        <v>1653</v>
      </c>
      <c r="C5401" s="34" t="s">
        <v>293</v>
      </c>
      <c r="D5401" s="30" t="s">
        <v>292</v>
      </c>
      <c r="E5401" s="34" t="s">
        <v>293</v>
      </c>
      <c r="F5401" s="32">
        <v>1.02</v>
      </c>
      <c r="G5401" s="33">
        <f t="shared" si="84"/>
        <v>901506246.76999569</v>
      </c>
    </row>
    <row r="5402" spans="1:7" ht="57.6">
      <c r="A5402" s="34">
        <v>1000039</v>
      </c>
      <c r="B5402" s="34" t="s">
        <v>1654</v>
      </c>
      <c r="C5402" s="34" t="s">
        <v>293</v>
      </c>
      <c r="D5402" s="30" t="s">
        <v>292</v>
      </c>
      <c r="E5402" s="34" t="s">
        <v>293</v>
      </c>
      <c r="F5402" s="30">
        <v>0.01</v>
      </c>
      <c r="G5402" s="33">
        <f t="shared" si="84"/>
        <v>901506246.76999569</v>
      </c>
    </row>
    <row r="5403" spans="1:7" ht="28.8">
      <c r="A5403" s="34">
        <v>1000039</v>
      </c>
      <c r="B5403" s="34" t="s">
        <v>1655</v>
      </c>
      <c r="C5403" s="34" t="s">
        <v>293</v>
      </c>
      <c r="D5403" s="30" t="s">
        <v>292</v>
      </c>
      <c r="E5403" s="34" t="s">
        <v>293</v>
      </c>
      <c r="F5403" s="30">
        <v>3274</v>
      </c>
      <c r="G5403" s="33">
        <f t="shared" si="84"/>
        <v>901506246.76999569</v>
      </c>
    </row>
    <row r="5404" spans="1:7" ht="28.8">
      <c r="A5404" s="34">
        <v>1000039</v>
      </c>
      <c r="B5404" s="34" t="s">
        <v>1656</v>
      </c>
      <c r="C5404" s="34" t="s">
        <v>293</v>
      </c>
      <c r="D5404" s="30" t="s">
        <v>292</v>
      </c>
      <c r="E5404" s="34" t="s">
        <v>293</v>
      </c>
      <c r="F5404" s="30">
        <v>0.01</v>
      </c>
      <c r="G5404" s="33">
        <f t="shared" si="84"/>
        <v>901506246.76999569</v>
      </c>
    </row>
    <row r="5405" spans="1:7" ht="43.2">
      <c r="A5405" s="34">
        <v>1000039</v>
      </c>
      <c r="B5405" s="34" t="s">
        <v>1657</v>
      </c>
      <c r="C5405" s="34" t="s">
        <v>293</v>
      </c>
      <c r="D5405" s="30" t="s">
        <v>292</v>
      </c>
      <c r="E5405" s="34" t="s">
        <v>293</v>
      </c>
      <c r="F5405" s="32">
        <v>330.52</v>
      </c>
      <c r="G5405" s="33">
        <f t="shared" si="84"/>
        <v>901506246.76999569</v>
      </c>
    </row>
    <row r="5406" spans="1:7" ht="43.2">
      <c r="A5406" s="34">
        <v>1000039</v>
      </c>
      <c r="B5406" s="34" t="s">
        <v>1657</v>
      </c>
      <c r="C5406" s="34" t="s">
        <v>293</v>
      </c>
      <c r="D5406" s="30" t="s">
        <v>292</v>
      </c>
      <c r="E5406" s="34" t="s">
        <v>293</v>
      </c>
      <c r="F5406" s="32">
        <v>-330.52</v>
      </c>
      <c r="G5406" s="33">
        <f t="shared" si="84"/>
        <v>901506246.76999569</v>
      </c>
    </row>
    <row r="5407" spans="1:7" ht="43.2">
      <c r="A5407" s="34">
        <v>1000039</v>
      </c>
      <c r="B5407" s="34" t="s">
        <v>1657</v>
      </c>
      <c r="C5407" s="34" t="s">
        <v>293</v>
      </c>
      <c r="D5407" s="30" t="s">
        <v>292</v>
      </c>
      <c r="E5407" s="34" t="s">
        <v>293</v>
      </c>
      <c r="F5407" s="30">
        <v>0.36</v>
      </c>
      <c r="G5407" s="33">
        <f t="shared" si="84"/>
        <v>901506246.76999569</v>
      </c>
    </row>
    <row r="5408" spans="1:7" ht="57.6">
      <c r="A5408" s="34">
        <v>1000039</v>
      </c>
      <c r="B5408" s="34" t="s">
        <v>1658</v>
      </c>
      <c r="C5408" s="34" t="s">
        <v>293</v>
      </c>
      <c r="D5408" s="30" t="s">
        <v>292</v>
      </c>
      <c r="E5408" s="34" t="s">
        <v>293</v>
      </c>
      <c r="F5408" s="30">
        <v>0.01</v>
      </c>
      <c r="G5408" s="33">
        <f t="shared" si="84"/>
        <v>901506246.76999569</v>
      </c>
    </row>
    <row r="5409" spans="1:7" ht="57.6">
      <c r="A5409" s="34">
        <v>1000039</v>
      </c>
      <c r="B5409" s="34" t="s">
        <v>527</v>
      </c>
      <c r="C5409" s="34" t="s">
        <v>293</v>
      </c>
      <c r="D5409" s="30" t="s">
        <v>292</v>
      </c>
      <c r="E5409" s="34" t="s">
        <v>302</v>
      </c>
      <c r="F5409" s="30">
        <v>0</v>
      </c>
      <c r="G5409" s="33">
        <f t="shared" si="84"/>
        <v>901506246.76999569</v>
      </c>
    </row>
    <row r="5410" spans="1:7" ht="57.6">
      <c r="A5410" s="34">
        <v>1000039</v>
      </c>
      <c r="B5410" s="34" t="s">
        <v>527</v>
      </c>
      <c r="C5410" s="34" t="s">
        <v>293</v>
      </c>
      <c r="D5410" s="30" t="s">
        <v>292</v>
      </c>
      <c r="E5410" s="34" t="s">
        <v>302</v>
      </c>
      <c r="F5410" s="30">
        <v>207355.64</v>
      </c>
      <c r="G5410" s="33">
        <f t="shared" si="84"/>
        <v>901506246.76999569</v>
      </c>
    </row>
    <row r="5411" spans="1:7" ht="57.6">
      <c r="A5411" s="34">
        <v>1000039</v>
      </c>
      <c r="B5411" s="34" t="s">
        <v>527</v>
      </c>
      <c r="C5411" s="34" t="s">
        <v>293</v>
      </c>
      <c r="D5411" s="30" t="s">
        <v>292</v>
      </c>
      <c r="E5411" s="34" t="s">
        <v>302</v>
      </c>
      <c r="F5411" s="32">
        <v>41385.99</v>
      </c>
      <c r="G5411" s="33">
        <f t="shared" si="84"/>
        <v>901506246.76999569</v>
      </c>
    </row>
    <row r="5412" spans="1:7" ht="57.6">
      <c r="A5412" s="34">
        <v>1000039</v>
      </c>
      <c r="B5412" s="34" t="s">
        <v>527</v>
      </c>
      <c r="C5412" s="34" t="s">
        <v>293</v>
      </c>
      <c r="D5412" s="30" t="s">
        <v>292</v>
      </c>
      <c r="E5412" s="34" t="s">
        <v>302</v>
      </c>
      <c r="F5412" s="30">
        <v>5415</v>
      </c>
      <c r="G5412" s="33">
        <f t="shared" si="84"/>
        <v>901506246.76999569</v>
      </c>
    </row>
    <row r="5413" spans="1:7" ht="57.6">
      <c r="A5413" s="34">
        <v>1000039</v>
      </c>
      <c r="B5413" s="34" t="s">
        <v>527</v>
      </c>
      <c r="C5413" s="34" t="s">
        <v>293</v>
      </c>
      <c r="D5413" s="30" t="s">
        <v>292</v>
      </c>
      <c r="E5413" s="34" t="s">
        <v>302</v>
      </c>
      <c r="F5413" s="30">
        <v>23085</v>
      </c>
      <c r="G5413" s="33">
        <f t="shared" si="84"/>
        <v>901506246.76999569</v>
      </c>
    </row>
    <row r="5414" spans="1:7" ht="57.6">
      <c r="A5414" s="34">
        <v>1000039</v>
      </c>
      <c r="B5414" s="34" t="s">
        <v>527</v>
      </c>
      <c r="C5414" s="34" t="s">
        <v>293</v>
      </c>
      <c r="D5414" s="30" t="s">
        <v>292</v>
      </c>
      <c r="E5414" s="34" t="s">
        <v>302</v>
      </c>
      <c r="F5414" s="32">
        <v>261174</v>
      </c>
      <c r="G5414" s="33">
        <f t="shared" si="84"/>
        <v>901506246.76999569</v>
      </c>
    </row>
    <row r="5415" spans="1:7" ht="57.6">
      <c r="A5415" s="34">
        <v>1000039</v>
      </c>
      <c r="B5415" s="34" t="s">
        <v>527</v>
      </c>
      <c r="C5415" s="34" t="s">
        <v>293</v>
      </c>
      <c r="D5415" s="30" t="s">
        <v>292</v>
      </c>
      <c r="E5415" s="34" t="s">
        <v>302</v>
      </c>
      <c r="F5415" s="32">
        <v>12250.44</v>
      </c>
      <c r="G5415" s="33">
        <f t="shared" si="84"/>
        <v>901506246.76999569</v>
      </c>
    </row>
    <row r="5416" spans="1:7" ht="57.6">
      <c r="A5416" s="34">
        <v>1000039</v>
      </c>
      <c r="B5416" s="34" t="s">
        <v>527</v>
      </c>
      <c r="C5416" s="34" t="s">
        <v>293</v>
      </c>
      <c r="D5416" s="30" t="s">
        <v>292</v>
      </c>
      <c r="E5416" s="34" t="s">
        <v>302</v>
      </c>
      <c r="F5416" s="32">
        <v>129990.78</v>
      </c>
      <c r="G5416" s="33">
        <f t="shared" si="84"/>
        <v>901506246.76999569</v>
      </c>
    </row>
    <row r="5417" spans="1:7" ht="57.6">
      <c r="A5417" s="34">
        <v>1000039</v>
      </c>
      <c r="B5417" s="34" t="s">
        <v>527</v>
      </c>
      <c r="C5417" s="34" t="s">
        <v>293</v>
      </c>
      <c r="D5417" s="30" t="s">
        <v>292</v>
      </c>
      <c r="E5417" s="34" t="s">
        <v>302</v>
      </c>
      <c r="F5417" s="30">
        <v>60840.66</v>
      </c>
      <c r="G5417" s="33">
        <f t="shared" si="84"/>
        <v>901506246.76999569</v>
      </c>
    </row>
    <row r="5418" spans="1:7" ht="57.6">
      <c r="A5418" s="34">
        <v>1000039</v>
      </c>
      <c r="B5418" s="34" t="s">
        <v>527</v>
      </c>
      <c r="C5418" s="34" t="s">
        <v>293</v>
      </c>
      <c r="D5418" s="30" t="s">
        <v>292</v>
      </c>
      <c r="E5418" s="34" t="s">
        <v>302</v>
      </c>
      <c r="F5418" s="30">
        <v>25080</v>
      </c>
      <c r="G5418" s="33">
        <f t="shared" si="84"/>
        <v>901506246.76999569</v>
      </c>
    </row>
    <row r="5419" spans="1:7" ht="57.6">
      <c r="A5419" s="34">
        <v>1000039</v>
      </c>
      <c r="B5419" s="34" t="s">
        <v>527</v>
      </c>
      <c r="C5419" s="34" t="s">
        <v>293</v>
      </c>
      <c r="D5419" s="30" t="s">
        <v>292</v>
      </c>
      <c r="E5419" s="34" t="s">
        <v>302</v>
      </c>
      <c r="F5419" s="30">
        <v>527250</v>
      </c>
      <c r="G5419" s="33">
        <f t="shared" si="84"/>
        <v>901506246.76999569</v>
      </c>
    </row>
    <row r="5420" spans="1:7" ht="86.4">
      <c r="A5420" s="34">
        <v>1000039</v>
      </c>
      <c r="B5420" s="34" t="s">
        <v>528</v>
      </c>
      <c r="C5420" s="34" t="s">
        <v>293</v>
      </c>
      <c r="D5420" s="30" t="s">
        <v>292</v>
      </c>
      <c r="E5420" s="34" t="s">
        <v>293</v>
      </c>
      <c r="F5420" s="30">
        <v>0.06</v>
      </c>
      <c r="G5420" s="33">
        <f t="shared" si="84"/>
        <v>901506246.76999569</v>
      </c>
    </row>
    <row r="5421" spans="1:7" ht="43.2">
      <c r="A5421" s="34">
        <v>1000039</v>
      </c>
      <c r="B5421" s="34" t="s">
        <v>529</v>
      </c>
      <c r="C5421" s="34" t="s">
        <v>293</v>
      </c>
      <c r="D5421" s="30" t="s">
        <v>292</v>
      </c>
      <c r="E5421" s="34" t="s">
        <v>302</v>
      </c>
      <c r="F5421" s="30">
        <v>0</v>
      </c>
      <c r="G5421" s="33">
        <f t="shared" si="84"/>
        <v>901506246.76999569</v>
      </c>
    </row>
    <row r="5422" spans="1:7" ht="43.2">
      <c r="A5422" s="34">
        <v>1000039</v>
      </c>
      <c r="B5422" s="34" t="s">
        <v>1659</v>
      </c>
      <c r="C5422" s="34" t="s">
        <v>293</v>
      </c>
      <c r="D5422" s="30" t="s">
        <v>292</v>
      </c>
      <c r="E5422" s="34" t="s">
        <v>293</v>
      </c>
      <c r="F5422" s="32">
        <v>2299.1799999999998</v>
      </c>
      <c r="G5422" s="33">
        <f t="shared" si="84"/>
        <v>901506246.76999569</v>
      </c>
    </row>
    <row r="5423" spans="1:7" ht="57.6">
      <c r="A5423" s="34">
        <v>1000039</v>
      </c>
      <c r="B5423" s="34" t="s">
        <v>1660</v>
      </c>
      <c r="C5423" s="34" t="s">
        <v>293</v>
      </c>
      <c r="D5423" s="30" t="s">
        <v>292</v>
      </c>
      <c r="E5423" s="34" t="s">
        <v>293</v>
      </c>
      <c r="F5423" s="30">
        <v>0.06</v>
      </c>
      <c r="G5423" s="33">
        <f t="shared" si="84"/>
        <v>901506246.76999569</v>
      </c>
    </row>
    <row r="5424" spans="1:7" ht="43.2">
      <c r="A5424" s="34">
        <v>1000039</v>
      </c>
      <c r="B5424" s="34" t="s">
        <v>1661</v>
      </c>
      <c r="C5424" s="34" t="s">
        <v>293</v>
      </c>
      <c r="D5424" s="30" t="s">
        <v>292</v>
      </c>
      <c r="E5424" s="34" t="s">
        <v>293</v>
      </c>
      <c r="F5424" s="30">
        <v>18.809999999999999</v>
      </c>
      <c r="G5424" s="33">
        <f t="shared" si="84"/>
        <v>901506246.76999569</v>
      </c>
    </row>
    <row r="5425" spans="1:7" ht="28.8">
      <c r="A5425" s="34">
        <v>1000039</v>
      </c>
      <c r="B5425" s="34" t="s">
        <v>1662</v>
      </c>
      <c r="C5425" s="34" t="s">
        <v>293</v>
      </c>
      <c r="D5425" s="30" t="s">
        <v>292</v>
      </c>
      <c r="E5425" s="34" t="s">
        <v>293</v>
      </c>
      <c r="F5425" s="30">
        <v>0.92</v>
      </c>
      <c r="G5425" s="33">
        <f t="shared" si="84"/>
        <v>901506246.76999569</v>
      </c>
    </row>
    <row r="5426" spans="1:7" ht="43.2">
      <c r="A5426" s="34">
        <v>1000039</v>
      </c>
      <c r="B5426" s="34" t="s">
        <v>1663</v>
      </c>
      <c r="C5426" s="34" t="s">
        <v>293</v>
      </c>
      <c r="D5426" s="30" t="s">
        <v>292</v>
      </c>
      <c r="E5426" s="34" t="s">
        <v>293</v>
      </c>
      <c r="F5426" s="30">
        <v>0.15</v>
      </c>
      <c r="G5426" s="33">
        <f t="shared" si="84"/>
        <v>901506246.76999569</v>
      </c>
    </row>
    <row r="5427" spans="1:7" ht="57.6">
      <c r="A5427" s="34">
        <v>1000039</v>
      </c>
      <c r="B5427" s="34" t="s">
        <v>535</v>
      </c>
      <c r="C5427" s="34" t="s">
        <v>293</v>
      </c>
      <c r="D5427" s="30" t="s">
        <v>292</v>
      </c>
      <c r="E5427" s="34" t="s">
        <v>293</v>
      </c>
      <c r="F5427" s="32">
        <v>72429.56</v>
      </c>
      <c r="G5427" s="33">
        <f t="shared" si="84"/>
        <v>901506246.76999569</v>
      </c>
    </row>
    <row r="5428" spans="1:7" ht="57.6">
      <c r="A5428" s="34">
        <v>1000039</v>
      </c>
      <c r="B5428" s="34" t="s">
        <v>535</v>
      </c>
      <c r="C5428" s="34" t="s">
        <v>293</v>
      </c>
      <c r="D5428" s="30" t="s">
        <v>292</v>
      </c>
      <c r="E5428" s="34" t="s">
        <v>293</v>
      </c>
      <c r="F5428" s="30">
        <v>-73845.66</v>
      </c>
      <c r="G5428" s="33">
        <f t="shared" si="84"/>
        <v>901506246.76999569</v>
      </c>
    </row>
    <row r="5429" spans="1:7" ht="43.2">
      <c r="A5429" s="34">
        <v>1000039</v>
      </c>
      <c r="B5429" s="34" t="s">
        <v>1664</v>
      </c>
      <c r="C5429" s="34" t="s">
        <v>293</v>
      </c>
      <c r="D5429" s="30" t="s">
        <v>292</v>
      </c>
      <c r="E5429" s="34" t="s">
        <v>293</v>
      </c>
      <c r="F5429" s="30">
        <v>275</v>
      </c>
      <c r="G5429" s="33">
        <f t="shared" si="84"/>
        <v>901506246.76999569</v>
      </c>
    </row>
    <row r="5430" spans="1:7" ht="28.8">
      <c r="A5430" s="34">
        <v>1000039</v>
      </c>
      <c r="B5430" s="34" t="s">
        <v>1665</v>
      </c>
      <c r="C5430" s="34" t="s">
        <v>293</v>
      </c>
      <c r="D5430" s="30" t="s">
        <v>292</v>
      </c>
      <c r="E5430" s="34" t="s">
        <v>293</v>
      </c>
      <c r="F5430" s="32">
        <v>50</v>
      </c>
      <c r="G5430" s="33">
        <f t="shared" si="84"/>
        <v>901506246.76999569</v>
      </c>
    </row>
    <row r="5431" spans="1:7" ht="43.2">
      <c r="A5431" s="34">
        <v>1000039</v>
      </c>
      <c r="B5431" s="34" t="s">
        <v>1666</v>
      </c>
      <c r="C5431" s="34" t="s">
        <v>293</v>
      </c>
      <c r="D5431" s="30" t="s">
        <v>292</v>
      </c>
      <c r="E5431" s="34" t="s">
        <v>293</v>
      </c>
      <c r="F5431" s="32">
        <v>0.02</v>
      </c>
      <c r="G5431" s="33">
        <f t="shared" si="84"/>
        <v>901506246.76999569</v>
      </c>
    </row>
    <row r="5432" spans="1:7" ht="57.6">
      <c r="A5432" s="34">
        <v>1000039</v>
      </c>
      <c r="B5432" s="34" t="s">
        <v>1667</v>
      </c>
      <c r="C5432" s="34" t="s">
        <v>293</v>
      </c>
      <c r="D5432" s="30" t="s">
        <v>292</v>
      </c>
      <c r="E5432" s="34" t="s">
        <v>293</v>
      </c>
      <c r="F5432" s="32">
        <v>36</v>
      </c>
      <c r="G5432" s="33">
        <f t="shared" si="84"/>
        <v>901506246.76999569</v>
      </c>
    </row>
    <row r="5433" spans="1:7" ht="72">
      <c r="A5433" s="34">
        <v>1000039</v>
      </c>
      <c r="B5433" s="34" t="s">
        <v>1668</v>
      </c>
      <c r="C5433" s="34" t="s">
        <v>293</v>
      </c>
      <c r="D5433" s="30" t="s">
        <v>292</v>
      </c>
      <c r="E5433" s="31" t="s">
        <v>293</v>
      </c>
      <c r="F5433" s="32">
        <v>0.01</v>
      </c>
      <c r="G5433" s="33">
        <f t="shared" si="84"/>
        <v>901506246.76999569</v>
      </c>
    </row>
    <row r="5434" spans="1:7" ht="72">
      <c r="A5434" s="34">
        <v>1000039</v>
      </c>
      <c r="B5434" s="34" t="s">
        <v>539</v>
      </c>
      <c r="C5434" s="34" t="s">
        <v>293</v>
      </c>
      <c r="D5434" s="30" t="s">
        <v>292</v>
      </c>
      <c r="E5434" s="34" t="s">
        <v>293</v>
      </c>
      <c r="F5434" s="30">
        <v>11080</v>
      </c>
      <c r="G5434" s="33">
        <f t="shared" si="84"/>
        <v>901506246.76999569</v>
      </c>
    </row>
    <row r="5435" spans="1:7" ht="28.8">
      <c r="A5435" s="34">
        <v>1000039</v>
      </c>
      <c r="B5435" s="34" t="s">
        <v>1669</v>
      </c>
      <c r="C5435" s="34" t="s">
        <v>293</v>
      </c>
      <c r="D5435" s="30" t="s">
        <v>292</v>
      </c>
      <c r="E5435" s="34" t="s">
        <v>293</v>
      </c>
      <c r="F5435" s="30">
        <v>7076.31</v>
      </c>
      <c r="G5435" s="33">
        <f t="shared" si="84"/>
        <v>901506246.76999569</v>
      </c>
    </row>
    <row r="5436" spans="1:7" ht="43.2">
      <c r="A5436" s="34">
        <v>1000039</v>
      </c>
      <c r="B5436" s="34" t="s">
        <v>540</v>
      </c>
      <c r="C5436" s="34" t="s">
        <v>293</v>
      </c>
      <c r="D5436" s="30" t="s">
        <v>292</v>
      </c>
      <c r="E5436" s="34" t="s">
        <v>293</v>
      </c>
      <c r="F5436" s="30">
        <v>2799.94</v>
      </c>
      <c r="G5436" s="33">
        <f t="shared" si="84"/>
        <v>901506246.76999569</v>
      </c>
    </row>
    <row r="5437" spans="1:7" ht="28.8">
      <c r="A5437" s="34">
        <v>1000039</v>
      </c>
      <c r="B5437" s="34" t="s">
        <v>1670</v>
      </c>
      <c r="C5437" s="34" t="s">
        <v>293</v>
      </c>
      <c r="D5437" s="30" t="s">
        <v>292</v>
      </c>
      <c r="E5437" s="34" t="s">
        <v>293</v>
      </c>
      <c r="F5437" s="32">
        <v>20.43</v>
      </c>
      <c r="G5437" s="33">
        <f t="shared" si="84"/>
        <v>901506246.76999569</v>
      </c>
    </row>
    <row r="5438" spans="1:7" ht="57.6">
      <c r="A5438" s="34">
        <v>1000039</v>
      </c>
      <c r="B5438" s="34" t="s">
        <v>543</v>
      </c>
      <c r="C5438" s="34" t="s">
        <v>293</v>
      </c>
      <c r="D5438" s="30" t="s">
        <v>292</v>
      </c>
      <c r="E5438" s="34" t="s">
        <v>293</v>
      </c>
      <c r="F5438" s="32">
        <v>11.24</v>
      </c>
      <c r="G5438" s="33">
        <f t="shared" si="84"/>
        <v>901506246.76999569</v>
      </c>
    </row>
    <row r="5439" spans="1:7" ht="28.8">
      <c r="A5439" s="34">
        <v>1000039</v>
      </c>
      <c r="B5439" s="34" t="s">
        <v>1671</v>
      </c>
      <c r="C5439" s="34" t="s">
        <v>293</v>
      </c>
      <c r="D5439" s="30" t="s">
        <v>292</v>
      </c>
      <c r="E5439" s="34" t="s">
        <v>293</v>
      </c>
      <c r="F5439" s="32">
        <v>4630</v>
      </c>
      <c r="G5439" s="33">
        <f t="shared" si="84"/>
        <v>901506246.76999569</v>
      </c>
    </row>
    <row r="5440" spans="1:7" ht="57.6">
      <c r="A5440" s="34">
        <v>1000039</v>
      </c>
      <c r="B5440" s="34" t="s">
        <v>546</v>
      </c>
      <c r="C5440" s="34" t="s">
        <v>293</v>
      </c>
      <c r="D5440" s="30" t="s">
        <v>292</v>
      </c>
      <c r="E5440" s="34" t="s">
        <v>293</v>
      </c>
      <c r="F5440" s="32">
        <v>-1000000</v>
      </c>
      <c r="G5440" s="33">
        <f t="shared" si="84"/>
        <v>901506246.76999569</v>
      </c>
    </row>
    <row r="5441" spans="1:7" ht="57.6">
      <c r="A5441" s="34">
        <v>1000039</v>
      </c>
      <c r="B5441" s="34" t="s">
        <v>546</v>
      </c>
      <c r="C5441" s="34" t="s">
        <v>293</v>
      </c>
      <c r="D5441" s="30" t="s">
        <v>292</v>
      </c>
      <c r="E5441" s="34" t="s">
        <v>293</v>
      </c>
      <c r="F5441" s="32">
        <v>-2677421.7000000002</v>
      </c>
      <c r="G5441" s="33">
        <f t="shared" si="84"/>
        <v>901506246.76999569</v>
      </c>
    </row>
    <row r="5442" spans="1:7" ht="43.2">
      <c r="A5442" s="34">
        <v>1000038</v>
      </c>
      <c r="B5442" s="34" t="s">
        <v>553</v>
      </c>
      <c r="C5442" s="34" t="s">
        <v>1358</v>
      </c>
      <c r="D5442" s="30" t="s">
        <v>292</v>
      </c>
      <c r="E5442" s="34" t="s">
        <v>327</v>
      </c>
      <c r="F5442" s="30">
        <v>18354</v>
      </c>
      <c r="G5442" s="33">
        <f t="shared" si="84"/>
        <v>901506246.76999569</v>
      </c>
    </row>
    <row r="5443" spans="1:7" ht="43.2">
      <c r="A5443" s="34">
        <v>1000038</v>
      </c>
      <c r="B5443" s="34" t="s">
        <v>553</v>
      </c>
      <c r="C5443" s="34" t="s">
        <v>1358</v>
      </c>
      <c r="D5443" s="30" t="s">
        <v>292</v>
      </c>
      <c r="E5443" s="34" t="s">
        <v>327</v>
      </c>
      <c r="F5443" s="32">
        <v>18193</v>
      </c>
      <c r="G5443" s="33">
        <f t="shared" ref="G5443:G5506" si="85">SUM($F$2:$F$100000)</f>
        <v>901506246.76999569</v>
      </c>
    </row>
    <row r="5444" spans="1:7" ht="43.2">
      <c r="A5444" s="34">
        <v>1000039</v>
      </c>
      <c r="B5444" s="34" t="s">
        <v>1072</v>
      </c>
      <c r="C5444" s="34" t="s">
        <v>293</v>
      </c>
      <c r="D5444" s="30" t="s">
        <v>292</v>
      </c>
      <c r="E5444" s="34" t="s">
        <v>293</v>
      </c>
      <c r="F5444" s="32">
        <v>-4584.88</v>
      </c>
      <c r="G5444" s="33">
        <f t="shared" si="85"/>
        <v>901506246.76999569</v>
      </c>
    </row>
    <row r="5445" spans="1:7" ht="28.8">
      <c r="A5445" s="34">
        <v>1000039</v>
      </c>
      <c r="B5445" s="34" t="s">
        <v>307</v>
      </c>
      <c r="C5445" s="34" t="s">
        <v>293</v>
      </c>
      <c r="D5445" s="30" t="s">
        <v>292</v>
      </c>
      <c r="E5445" s="34" t="s">
        <v>319</v>
      </c>
      <c r="F5445" s="32">
        <v>130050</v>
      </c>
      <c r="G5445" s="33">
        <f t="shared" si="85"/>
        <v>901506246.76999569</v>
      </c>
    </row>
    <row r="5446" spans="1:7" ht="28.8">
      <c r="A5446" s="34">
        <v>1000039</v>
      </c>
      <c r="B5446" s="34" t="s">
        <v>307</v>
      </c>
      <c r="C5446" s="34" t="s">
        <v>293</v>
      </c>
      <c r="D5446" s="30" t="s">
        <v>292</v>
      </c>
      <c r="E5446" s="34" t="s">
        <v>319</v>
      </c>
      <c r="F5446" s="30">
        <v>1318912</v>
      </c>
      <c r="G5446" s="33">
        <f t="shared" si="85"/>
        <v>901506246.76999569</v>
      </c>
    </row>
    <row r="5447" spans="1:7" ht="28.8">
      <c r="A5447" s="34">
        <v>1000039</v>
      </c>
      <c r="B5447" s="34" t="s">
        <v>1672</v>
      </c>
      <c r="C5447" s="34" t="s">
        <v>293</v>
      </c>
      <c r="D5447" s="30" t="s">
        <v>292</v>
      </c>
      <c r="E5447" s="31" t="s">
        <v>293</v>
      </c>
      <c r="F5447" s="32">
        <v>1.87</v>
      </c>
      <c r="G5447" s="33">
        <f t="shared" si="85"/>
        <v>901506246.76999569</v>
      </c>
    </row>
    <row r="5448" spans="1:7" ht="28.8">
      <c r="A5448" s="34">
        <v>1000039</v>
      </c>
      <c r="B5448" s="34" t="s">
        <v>567</v>
      </c>
      <c r="C5448" s="34" t="s">
        <v>293</v>
      </c>
      <c r="D5448" s="30" t="s">
        <v>292</v>
      </c>
      <c r="E5448" s="34" t="s">
        <v>302</v>
      </c>
      <c r="F5448" s="30">
        <v>0</v>
      </c>
      <c r="G5448" s="33">
        <f t="shared" si="85"/>
        <v>901506246.76999569</v>
      </c>
    </row>
    <row r="5449" spans="1:7" ht="28.8">
      <c r="A5449" s="34">
        <v>1000039</v>
      </c>
      <c r="B5449" s="34" t="s">
        <v>567</v>
      </c>
      <c r="C5449" s="34" t="s">
        <v>293</v>
      </c>
      <c r="D5449" s="30" t="s">
        <v>292</v>
      </c>
      <c r="E5449" s="31" t="s">
        <v>302</v>
      </c>
      <c r="F5449" s="32">
        <v>28702</v>
      </c>
      <c r="G5449" s="33">
        <f t="shared" si="85"/>
        <v>901506246.76999569</v>
      </c>
    </row>
    <row r="5450" spans="1:7" ht="57.6">
      <c r="A5450" s="34">
        <v>1000039</v>
      </c>
      <c r="B5450" s="34" t="s">
        <v>1673</v>
      </c>
      <c r="C5450" s="34" t="s">
        <v>293</v>
      </c>
      <c r="D5450" s="30" t="s">
        <v>292</v>
      </c>
      <c r="E5450" s="31" t="s">
        <v>302</v>
      </c>
      <c r="F5450" s="32">
        <v>0</v>
      </c>
      <c r="G5450" s="33">
        <f t="shared" si="85"/>
        <v>901506246.76999569</v>
      </c>
    </row>
    <row r="5451" spans="1:7" ht="86.4">
      <c r="A5451" s="34">
        <v>1000039</v>
      </c>
      <c r="B5451" s="34" t="s">
        <v>576</v>
      </c>
      <c r="C5451" s="34" t="s">
        <v>293</v>
      </c>
      <c r="D5451" s="30" t="s">
        <v>292</v>
      </c>
      <c r="E5451" s="34" t="s">
        <v>293</v>
      </c>
      <c r="F5451" s="30">
        <v>0.01</v>
      </c>
      <c r="G5451" s="33">
        <f t="shared" si="85"/>
        <v>901506246.76999569</v>
      </c>
    </row>
    <row r="5452" spans="1:7" ht="72">
      <c r="A5452" s="34">
        <v>1000039</v>
      </c>
      <c r="B5452" s="34" t="s">
        <v>1674</v>
      </c>
      <c r="C5452" s="34" t="s">
        <v>293</v>
      </c>
      <c r="D5452" s="30" t="s">
        <v>292</v>
      </c>
      <c r="E5452" s="34" t="s">
        <v>293</v>
      </c>
      <c r="F5452" s="32">
        <v>104.68</v>
      </c>
      <c r="G5452" s="33">
        <f t="shared" si="85"/>
        <v>901506246.76999569</v>
      </c>
    </row>
    <row r="5453" spans="1:7" ht="72">
      <c r="A5453" s="34">
        <v>1000039</v>
      </c>
      <c r="B5453" s="34" t="s">
        <v>1674</v>
      </c>
      <c r="C5453" s="34" t="s">
        <v>293</v>
      </c>
      <c r="D5453" s="30" t="s">
        <v>292</v>
      </c>
      <c r="E5453" s="34" t="s">
        <v>293</v>
      </c>
      <c r="F5453" s="32">
        <v>872.1</v>
      </c>
      <c r="G5453" s="33">
        <f t="shared" si="85"/>
        <v>901506246.76999569</v>
      </c>
    </row>
    <row r="5454" spans="1:7" ht="43.2">
      <c r="A5454" s="34">
        <v>1000039</v>
      </c>
      <c r="B5454" s="34" t="s">
        <v>1675</v>
      </c>
      <c r="C5454" s="34" t="s">
        <v>293</v>
      </c>
      <c r="D5454" s="30" t="s">
        <v>292</v>
      </c>
      <c r="E5454" s="34" t="s">
        <v>293</v>
      </c>
      <c r="F5454" s="32">
        <v>0.18</v>
      </c>
      <c r="G5454" s="33">
        <f t="shared" si="85"/>
        <v>901506246.76999569</v>
      </c>
    </row>
    <row r="5455" spans="1:7" ht="43.2">
      <c r="A5455" s="34">
        <v>1000039</v>
      </c>
      <c r="B5455" s="34" t="s">
        <v>1675</v>
      </c>
      <c r="C5455" s="34" t="s">
        <v>293</v>
      </c>
      <c r="D5455" s="30" t="s">
        <v>292</v>
      </c>
      <c r="E5455" s="34" t="s">
        <v>293</v>
      </c>
      <c r="F5455" s="32">
        <v>0.13</v>
      </c>
      <c r="G5455" s="33">
        <f t="shared" si="85"/>
        <v>901506246.76999569</v>
      </c>
    </row>
    <row r="5456" spans="1:7" ht="57.6">
      <c r="A5456" s="34">
        <v>1000039</v>
      </c>
      <c r="B5456" s="34" t="s">
        <v>580</v>
      </c>
      <c r="C5456" s="34" t="s">
        <v>293</v>
      </c>
      <c r="D5456" s="30" t="s">
        <v>292</v>
      </c>
      <c r="E5456" s="34" t="s">
        <v>413</v>
      </c>
      <c r="F5456" s="30">
        <v>6749.99</v>
      </c>
      <c r="G5456" s="33">
        <f t="shared" si="85"/>
        <v>901506246.76999569</v>
      </c>
    </row>
    <row r="5457" spans="1:7" ht="57.6">
      <c r="A5457" s="34">
        <v>1000039</v>
      </c>
      <c r="B5457" s="34" t="s">
        <v>580</v>
      </c>
      <c r="C5457" s="34" t="s">
        <v>293</v>
      </c>
      <c r="D5457" s="30" t="s">
        <v>292</v>
      </c>
      <c r="E5457" s="34" t="s">
        <v>413</v>
      </c>
      <c r="F5457" s="30">
        <v>28799.96</v>
      </c>
      <c r="G5457" s="33">
        <f t="shared" si="85"/>
        <v>901506246.76999569</v>
      </c>
    </row>
    <row r="5458" spans="1:7" ht="57.6">
      <c r="A5458" s="34">
        <v>1000039</v>
      </c>
      <c r="B5458" s="34" t="s">
        <v>580</v>
      </c>
      <c r="C5458" s="34" t="s">
        <v>293</v>
      </c>
      <c r="D5458" s="30" t="s">
        <v>292</v>
      </c>
      <c r="E5458" s="34" t="s">
        <v>413</v>
      </c>
      <c r="F5458" s="30">
        <v>2250</v>
      </c>
      <c r="G5458" s="33">
        <f t="shared" si="85"/>
        <v>901506246.76999569</v>
      </c>
    </row>
    <row r="5459" spans="1:7" ht="57.6">
      <c r="A5459" s="34">
        <v>1000039</v>
      </c>
      <c r="B5459" s="34" t="s">
        <v>583</v>
      </c>
      <c r="C5459" s="34" t="s">
        <v>293</v>
      </c>
      <c r="D5459" s="30" t="s">
        <v>292</v>
      </c>
      <c r="E5459" s="34" t="s">
        <v>327</v>
      </c>
      <c r="F5459" s="32">
        <v>35798.120000000003</v>
      </c>
      <c r="G5459" s="33">
        <f t="shared" si="85"/>
        <v>901506246.76999569</v>
      </c>
    </row>
    <row r="5460" spans="1:7" ht="57.6">
      <c r="A5460" s="34">
        <v>1000039</v>
      </c>
      <c r="B5460" s="34" t="s">
        <v>583</v>
      </c>
      <c r="C5460" s="34" t="s">
        <v>293</v>
      </c>
      <c r="D5460" s="30" t="s">
        <v>292</v>
      </c>
      <c r="E5460" s="34" t="s">
        <v>327</v>
      </c>
      <c r="F5460" s="30">
        <v>13806.35</v>
      </c>
      <c r="G5460" s="33">
        <f t="shared" si="85"/>
        <v>901506246.76999569</v>
      </c>
    </row>
    <row r="5461" spans="1:7" ht="57.6">
      <c r="A5461" s="34">
        <v>1000039</v>
      </c>
      <c r="B5461" s="34" t="s">
        <v>1676</v>
      </c>
      <c r="C5461" s="34" t="s">
        <v>293</v>
      </c>
      <c r="D5461" s="30" t="s">
        <v>292</v>
      </c>
      <c r="E5461" s="34" t="s">
        <v>293</v>
      </c>
      <c r="F5461" s="32">
        <v>103107.63</v>
      </c>
      <c r="G5461" s="33">
        <f t="shared" si="85"/>
        <v>901506246.76999569</v>
      </c>
    </row>
    <row r="5462" spans="1:7" ht="57.6">
      <c r="A5462" s="34">
        <v>1000039</v>
      </c>
      <c r="B5462" s="34" t="s">
        <v>590</v>
      </c>
      <c r="C5462" s="34" t="s">
        <v>293</v>
      </c>
      <c r="D5462" s="30" t="s">
        <v>292</v>
      </c>
      <c r="E5462" s="34" t="s">
        <v>413</v>
      </c>
      <c r="F5462" s="32">
        <v>0</v>
      </c>
      <c r="G5462" s="33">
        <f t="shared" si="85"/>
        <v>901506246.76999569</v>
      </c>
    </row>
    <row r="5463" spans="1:7" ht="57.6">
      <c r="A5463" s="34">
        <v>1000039</v>
      </c>
      <c r="B5463" s="34" t="s">
        <v>590</v>
      </c>
      <c r="C5463" s="34" t="s">
        <v>293</v>
      </c>
      <c r="D5463" s="30" t="s">
        <v>292</v>
      </c>
      <c r="E5463" s="34" t="s">
        <v>413</v>
      </c>
      <c r="F5463" s="32">
        <v>0</v>
      </c>
      <c r="G5463" s="33">
        <f t="shared" si="85"/>
        <v>901506246.76999569</v>
      </c>
    </row>
    <row r="5464" spans="1:7" ht="57.6">
      <c r="A5464" s="34">
        <v>1000039</v>
      </c>
      <c r="B5464" s="34" t="s">
        <v>590</v>
      </c>
      <c r="C5464" s="34" t="s">
        <v>293</v>
      </c>
      <c r="D5464" s="30" t="s">
        <v>292</v>
      </c>
      <c r="E5464" s="34" t="s">
        <v>413</v>
      </c>
      <c r="F5464" s="30">
        <v>943.36</v>
      </c>
      <c r="G5464" s="33">
        <f t="shared" si="85"/>
        <v>901506246.76999569</v>
      </c>
    </row>
    <row r="5465" spans="1:7" ht="57.6">
      <c r="A5465" s="34">
        <v>1000039</v>
      </c>
      <c r="B5465" s="34" t="s">
        <v>590</v>
      </c>
      <c r="C5465" s="34" t="s">
        <v>293</v>
      </c>
      <c r="D5465" s="30" t="s">
        <v>292</v>
      </c>
      <c r="E5465" s="34" t="s">
        <v>413</v>
      </c>
      <c r="F5465" s="30">
        <v>6310.16</v>
      </c>
      <c r="G5465" s="33">
        <f t="shared" si="85"/>
        <v>901506246.76999569</v>
      </c>
    </row>
    <row r="5466" spans="1:7" ht="43.2">
      <c r="A5466" s="34">
        <v>1000039</v>
      </c>
      <c r="B5466" s="34" t="s">
        <v>1677</v>
      </c>
      <c r="C5466" s="34" t="s">
        <v>293</v>
      </c>
      <c r="D5466" s="30" t="s">
        <v>292</v>
      </c>
      <c r="E5466" s="34" t="s">
        <v>293</v>
      </c>
      <c r="F5466" s="30">
        <v>1</v>
      </c>
      <c r="G5466" s="33">
        <f t="shared" si="85"/>
        <v>901506246.76999569</v>
      </c>
    </row>
    <row r="5467" spans="1:7" ht="43.2">
      <c r="A5467" s="34">
        <v>1000039</v>
      </c>
      <c r="B5467" s="34" t="s">
        <v>1678</v>
      </c>
      <c r="C5467" s="34" t="s">
        <v>293</v>
      </c>
      <c r="D5467" s="30" t="s">
        <v>292</v>
      </c>
      <c r="E5467" s="34" t="s">
        <v>293</v>
      </c>
      <c r="F5467" s="32">
        <v>1977.54</v>
      </c>
      <c r="G5467" s="33">
        <f t="shared" si="85"/>
        <v>901506246.76999569</v>
      </c>
    </row>
    <row r="5468" spans="1:7" ht="57.6">
      <c r="A5468" s="34">
        <v>1000039</v>
      </c>
      <c r="B5468" s="34" t="s">
        <v>595</v>
      </c>
      <c r="C5468" s="34" t="s">
        <v>293</v>
      </c>
      <c r="D5468" s="30" t="s">
        <v>292</v>
      </c>
      <c r="E5468" s="34" t="s">
        <v>413</v>
      </c>
      <c r="F5468" s="30">
        <v>766.85</v>
      </c>
      <c r="G5468" s="33">
        <f t="shared" si="85"/>
        <v>901506246.76999569</v>
      </c>
    </row>
    <row r="5469" spans="1:7" ht="57.6">
      <c r="A5469" s="34">
        <v>1000039</v>
      </c>
      <c r="B5469" s="34" t="s">
        <v>595</v>
      </c>
      <c r="C5469" s="34" t="s">
        <v>293</v>
      </c>
      <c r="D5469" s="30" t="s">
        <v>292</v>
      </c>
      <c r="E5469" s="34" t="s">
        <v>413</v>
      </c>
      <c r="F5469" s="30">
        <v>1186.5</v>
      </c>
      <c r="G5469" s="33">
        <f t="shared" si="85"/>
        <v>901506246.76999569</v>
      </c>
    </row>
    <row r="5470" spans="1:7">
      <c r="A5470">
        <v>1000039</v>
      </c>
      <c r="B5470" t="s">
        <v>597</v>
      </c>
      <c r="C5470" t="s">
        <v>293</v>
      </c>
      <c r="D5470" t="s">
        <v>292</v>
      </c>
      <c r="E5470" t="s">
        <v>327</v>
      </c>
      <c r="F5470">
        <v>19836</v>
      </c>
      <c r="G5470" s="33">
        <f t="shared" si="85"/>
        <v>901506246.76999569</v>
      </c>
    </row>
    <row r="5471" spans="1:7">
      <c r="A5471">
        <v>1000039</v>
      </c>
      <c r="B5471" t="s">
        <v>597</v>
      </c>
      <c r="C5471" t="s">
        <v>293</v>
      </c>
      <c r="D5471" t="s">
        <v>292</v>
      </c>
      <c r="E5471" t="s">
        <v>327</v>
      </c>
      <c r="F5471">
        <v>9120</v>
      </c>
      <c r="G5471" s="33">
        <f t="shared" si="85"/>
        <v>901506246.76999569</v>
      </c>
    </row>
    <row r="5472" spans="1:7">
      <c r="A5472">
        <v>1000039</v>
      </c>
      <c r="B5472" t="s">
        <v>1679</v>
      </c>
      <c r="C5472" t="s">
        <v>293</v>
      </c>
      <c r="D5472" t="s">
        <v>292</v>
      </c>
      <c r="E5472" t="s">
        <v>327</v>
      </c>
      <c r="F5472">
        <v>77.400000000000006</v>
      </c>
      <c r="G5472" s="33">
        <f t="shared" si="85"/>
        <v>901506246.76999569</v>
      </c>
    </row>
    <row r="5473" spans="1:7">
      <c r="A5473">
        <v>1000039</v>
      </c>
      <c r="B5473" t="s">
        <v>1680</v>
      </c>
      <c r="C5473" t="s">
        <v>293</v>
      </c>
      <c r="D5473" t="s">
        <v>292</v>
      </c>
      <c r="E5473" t="s">
        <v>319</v>
      </c>
      <c r="F5473">
        <v>500</v>
      </c>
      <c r="G5473" s="33">
        <f t="shared" si="85"/>
        <v>901506246.76999569</v>
      </c>
    </row>
    <row r="5474" spans="1:7">
      <c r="A5474">
        <v>1000039</v>
      </c>
      <c r="B5474" t="s">
        <v>1681</v>
      </c>
      <c r="C5474" t="s">
        <v>293</v>
      </c>
      <c r="D5474" t="s">
        <v>1313</v>
      </c>
      <c r="E5474" t="s">
        <v>293</v>
      </c>
      <c r="F5474">
        <v>941535</v>
      </c>
      <c r="G5474" s="33">
        <f t="shared" si="85"/>
        <v>901506246.76999569</v>
      </c>
    </row>
    <row r="5475" spans="1:7">
      <c r="A5475">
        <v>1000039</v>
      </c>
      <c r="B5475" t="s">
        <v>1681</v>
      </c>
      <c r="C5475" t="s">
        <v>293</v>
      </c>
      <c r="D5475" t="s">
        <v>1313</v>
      </c>
      <c r="E5475" t="s">
        <v>293</v>
      </c>
      <c r="F5475">
        <v>-941535</v>
      </c>
      <c r="G5475" s="33">
        <f t="shared" si="85"/>
        <v>901506246.76999569</v>
      </c>
    </row>
    <row r="5476" spans="1:7">
      <c r="A5476">
        <v>1000039</v>
      </c>
      <c r="B5476" t="s">
        <v>620</v>
      </c>
      <c r="C5476" t="s">
        <v>293</v>
      </c>
      <c r="D5476" t="s">
        <v>292</v>
      </c>
      <c r="E5476" t="s">
        <v>302</v>
      </c>
      <c r="F5476">
        <v>4691.3100000000004</v>
      </c>
      <c r="G5476" s="33">
        <f t="shared" si="85"/>
        <v>901506246.76999569</v>
      </c>
    </row>
    <row r="5477" spans="1:7">
      <c r="A5477">
        <v>1000039</v>
      </c>
      <c r="B5477" t="s">
        <v>620</v>
      </c>
      <c r="C5477" t="s">
        <v>293</v>
      </c>
      <c r="D5477" t="s">
        <v>292</v>
      </c>
      <c r="E5477" t="s">
        <v>302</v>
      </c>
      <c r="F5477">
        <v>28702</v>
      </c>
      <c r="G5477" s="33">
        <f t="shared" si="85"/>
        <v>901506246.76999569</v>
      </c>
    </row>
    <row r="5478" spans="1:7">
      <c r="A5478">
        <v>1000039</v>
      </c>
      <c r="B5478" t="s">
        <v>620</v>
      </c>
      <c r="C5478" t="s">
        <v>293</v>
      </c>
      <c r="D5478" t="s">
        <v>292</v>
      </c>
      <c r="E5478" t="s">
        <v>302</v>
      </c>
      <c r="F5478">
        <v>5141.5</v>
      </c>
      <c r="G5478" s="33">
        <f t="shared" si="85"/>
        <v>901506246.76999569</v>
      </c>
    </row>
    <row r="5479" spans="1:7">
      <c r="A5479">
        <v>1000039</v>
      </c>
      <c r="B5479" t="s">
        <v>620</v>
      </c>
      <c r="C5479" t="s">
        <v>293</v>
      </c>
      <c r="D5479" t="s">
        <v>292</v>
      </c>
      <c r="E5479" t="s">
        <v>302</v>
      </c>
      <c r="F5479">
        <v>3519.95</v>
      </c>
      <c r="G5479" s="33">
        <f t="shared" si="85"/>
        <v>901506246.76999569</v>
      </c>
    </row>
    <row r="5480" spans="1:7">
      <c r="A5480">
        <v>1000039</v>
      </c>
      <c r="B5480" t="s">
        <v>1682</v>
      </c>
      <c r="C5480" t="s">
        <v>293</v>
      </c>
      <c r="D5480" t="s">
        <v>292</v>
      </c>
      <c r="E5480" t="s">
        <v>293</v>
      </c>
      <c r="F5480">
        <v>50</v>
      </c>
      <c r="G5480" s="33">
        <f t="shared" si="85"/>
        <v>901506246.76999569</v>
      </c>
    </row>
    <row r="5481" spans="1:7">
      <c r="A5481">
        <v>1000039</v>
      </c>
      <c r="B5481" t="s">
        <v>1683</v>
      </c>
      <c r="C5481" t="s">
        <v>293</v>
      </c>
      <c r="D5481" t="s">
        <v>292</v>
      </c>
      <c r="E5481" t="s">
        <v>293</v>
      </c>
      <c r="F5481">
        <v>0.7</v>
      </c>
      <c r="G5481" s="33">
        <f t="shared" si="85"/>
        <v>901506246.76999569</v>
      </c>
    </row>
    <row r="5482" spans="1:7">
      <c r="A5482">
        <v>1000039</v>
      </c>
      <c r="B5482" t="s">
        <v>1684</v>
      </c>
      <c r="C5482" t="s">
        <v>293</v>
      </c>
      <c r="D5482" t="s">
        <v>292</v>
      </c>
      <c r="E5482" t="s">
        <v>293</v>
      </c>
      <c r="F5482">
        <v>59579.55</v>
      </c>
      <c r="G5482" s="33">
        <f t="shared" si="85"/>
        <v>901506246.76999569</v>
      </c>
    </row>
    <row r="5483" spans="1:7">
      <c r="A5483">
        <v>1000039</v>
      </c>
      <c r="B5483" t="s">
        <v>1685</v>
      </c>
      <c r="C5483" t="s">
        <v>293</v>
      </c>
      <c r="D5483" t="s">
        <v>292</v>
      </c>
      <c r="E5483" t="s">
        <v>293</v>
      </c>
      <c r="F5483">
        <v>51576</v>
      </c>
      <c r="G5483" s="33">
        <f t="shared" si="85"/>
        <v>901506246.76999569</v>
      </c>
    </row>
    <row r="5484" spans="1:7">
      <c r="A5484">
        <v>1000039</v>
      </c>
      <c r="B5484" t="s">
        <v>1686</v>
      </c>
      <c r="C5484" t="s">
        <v>293</v>
      </c>
      <c r="D5484" t="s">
        <v>292</v>
      </c>
      <c r="E5484" t="s">
        <v>293</v>
      </c>
      <c r="F5484">
        <v>0</v>
      </c>
      <c r="G5484" s="33">
        <f t="shared" si="85"/>
        <v>901506246.76999569</v>
      </c>
    </row>
    <row r="5485" spans="1:7">
      <c r="A5485">
        <v>1000039</v>
      </c>
      <c r="B5485" t="s">
        <v>1687</v>
      </c>
      <c r="C5485" t="s">
        <v>293</v>
      </c>
      <c r="D5485" t="s">
        <v>292</v>
      </c>
      <c r="E5485" t="s">
        <v>293</v>
      </c>
      <c r="F5485">
        <v>128890</v>
      </c>
      <c r="G5485" s="33">
        <f t="shared" si="85"/>
        <v>901506246.76999569</v>
      </c>
    </row>
    <row r="5486" spans="1:7">
      <c r="A5486">
        <v>1000039</v>
      </c>
      <c r="B5486" t="s">
        <v>1688</v>
      </c>
      <c r="C5486" t="s">
        <v>293</v>
      </c>
      <c r="D5486" t="s">
        <v>292</v>
      </c>
      <c r="E5486" t="s">
        <v>413</v>
      </c>
      <c r="F5486">
        <v>1400.12</v>
      </c>
      <c r="G5486" s="33">
        <f t="shared" si="85"/>
        <v>901506246.76999569</v>
      </c>
    </row>
    <row r="5487" spans="1:7">
      <c r="A5487">
        <v>1000039</v>
      </c>
      <c r="B5487" t="s">
        <v>1689</v>
      </c>
      <c r="C5487" t="s">
        <v>293</v>
      </c>
      <c r="D5487" t="s">
        <v>292</v>
      </c>
      <c r="E5487" t="s">
        <v>293</v>
      </c>
      <c r="F5487">
        <v>8760</v>
      </c>
      <c r="G5487" s="33">
        <f t="shared" si="85"/>
        <v>901506246.76999569</v>
      </c>
    </row>
    <row r="5488" spans="1:7">
      <c r="A5488">
        <v>1000039</v>
      </c>
      <c r="B5488" t="s">
        <v>1690</v>
      </c>
      <c r="C5488" t="s">
        <v>293</v>
      </c>
      <c r="D5488" t="s">
        <v>292</v>
      </c>
      <c r="E5488" t="s">
        <v>319</v>
      </c>
      <c r="F5488">
        <v>0.85</v>
      </c>
      <c r="G5488" s="33">
        <f t="shared" si="85"/>
        <v>901506246.76999569</v>
      </c>
    </row>
    <row r="5489" spans="1:7">
      <c r="A5489">
        <v>1000039</v>
      </c>
      <c r="B5489" t="s">
        <v>1690</v>
      </c>
      <c r="C5489" t="s">
        <v>293</v>
      </c>
      <c r="D5489" t="s">
        <v>292</v>
      </c>
      <c r="E5489" t="s">
        <v>319</v>
      </c>
      <c r="F5489">
        <v>1597.77</v>
      </c>
      <c r="G5489" s="33">
        <f t="shared" si="85"/>
        <v>901506246.76999569</v>
      </c>
    </row>
    <row r="5490" spans="1:7">
      <c r="A5490">
        <v>1000039</v>
      </c>
      <c r="B5490" t="s">
        <v>1690</v>
      </c>
      <c r="C5490" t="s">
        <v>293</v>
      </c>
      <c r="D5490" t="s">
        <v>292</v>
      </c>
      <c r="E5490" t="s">
        <v>319</v>
      </c>
      <c r="F5490">
        <v>0</v>
      </c>
      <c r="G5490" s="33">
        <f t="shared" si="85"/>
        <v>901506246.76999569</v>
      </c>
    </row>
    <row r="5491" spans="1:7">
      <c r="A5491">
        <v>1000039</v>
      </c>
      <c r="B5491" t="s">
        <v>1690</v>
      </c>
      <c r="C5491" t="s">
        <v>293</v>
      </c>
      <c r="D5491" t="s">
        <v>292</v>
      </c>
      <c r="E5491" t="s">
        <v>319</v>
      </c>
      <c r="F5491">
        <v>121.91</v>
      </c>
      <c r="G5491" s="33">
        <f t="shared" si="85"/>
        <v>901506246.76999569</v>
      </c>
    </row>
    <row r="5492" spans="1:7">
      <c r="A5492">
        <v>1000039</v>
      </c>
      <c r="B5492" t="s">
        <v>1690</v>
      </c>
      <c r="C5492" t="s">
        <v>293</v>
      </c>
      <c r="D5492" t="s">
        <v>292</v>
      </c>
      <c r="E5492" t="s">
        <v>319</v>
      </c>
      <c r="F5492">
        <v>2128.52</v>
      </c>
      <c r="G5492" s="33">
        <f t="shared" si="85"/>
        <v>901506246.76999569</v>
      </c>
    </row>
    <row r="5493" spans="1:7">
      <c r="A5493">
        <v>1000039</v>
      </c>
      <c r="B5493" t="s">
        <v>658</v>
      </c>
      <c r="C5493" t="s">
        <v>293</v>
      </c>
      <c r="D5493" t="s">
        <v>292</v>
      </c>
      <c r="E5493" t="s">
        <v>302</v>
      </c>
      <c r="F5493">
        <v>0</v>
      </c>
      <c r="G5493" s="33">
        <f t="shared" si="85"/>
        <v>901506246.76999569</v>
      </c>
    </row>
    <row r="5494" spans="1:7">
      <c r="A5494">
        <v>1000039</v>
      </c>
      <c r="B5494" t="s">
        <v>658</v>
      </c>
      <c r="C5494" t="s">
        <v>293</v>
      </c>
      <c r="D5494" t="s">
        <v>292</v>
      </c>
      <c r="E5494" t="s">
        <v>302</v>
      </c>
      <c r="F5494">
        <v>18645</v>
      </c>
      <c r="G5494" s="33">
        <f t="shared" si="85"/>
        <v>901506246.76999569</v>
      </c>
    </row>
    <row r="5495" spans="1:7">
      <c r="A5495">
        <v>1000039</v>
      </c>
      <c r="B5495" t="s">
        <v>658</v>
      </c>
      <c r="C5495" t="s">
        <v>293</v>
      </c>
      <c r="D5495" t="s">
        <v>292</v>
      </c>
      <c r="E5495" t="s">
        <v>302</v>
      </c>
      <c r="F5495">
        <v>678</v>
      </c>
      <c r="G5495" s="33">
        <f t="shared" si="85"/>
        <v>901506246.76999569</v>
      </c>
    </row>
    <row r="5496" spans="1:7">
      <c r="A5496">
        <v>1000039</v>
      </c>
      <c r="B5496" t="s">
        <v>659</v>
      </c>
      <c r="C5496" t="s">
        <v>293</v>
      </c>
      <c r="D5496" t="s">
        <v>292</v>
      </c>
      <c r="E5496" t="s">
        <v>302</v>
      </c>
      <c r="F5496">
        <v>17000</v>
      </c>
      <c r="G5496" s="33">
        <f t="shared" si="85"/>
        <v>901506246.76999569</v>
      </c>
    </row>
    <row r="5497" spans="1:7">
      <c r="A5497">
        <v>1000039</v>
      </c>
      <c r="B5497" t="s">
        <v>662</v>
      </c>
      <c r="C5497" t="s">
        <v>293</v>
      </c>
      <c r="D5497" t="s">
        <v>292</v>
      </c>
      <c r="E5497" t="s">
        <v>302</v>
      </c>
      <c r="F5497">
        <v>0</v>
      </c>
      <c r="G5497" s="33">
        <f t="shared" si="85"/>
        <v>901506246.76999569</v>
      </c>
    </row>
    <row r="5498" spans="1:7">
      <c r="A5498">
        <v>1000039</v>
      </c>
      <c r="B5498" t="s">
        <v>662</v>
      </c>
      <c r="C5498" t="s">
        <v>293</v>
      </c>
      <c r="D5498" t="s">
        <v>292</v>
      </c>
      <c r="E5498" t="s">
        <v>302</v>
      </c>
      <c r="F5498">
        <v>12865.23</v>
      </c>
      <c r="G5498" s="33">
        <f t="shared" si="85"/>
        <v>901506246.76999569</v>
      </c>
    </row>
    <row r="5499" spans="1:7">
      <c r="A5499">
        <v>1000039</v>
      </c>
      <c r="B5499" t="s">
        <v>662</v>
      </c>
      <c r="C5499" t="s">
        <v>293</v>
      </c>
      <c r="D5499" t="s">
        <v>292</v>
      </c>
      <c r="E5499" t="s">
        <v>302</v>
      </c>
      <c r="F5499">
        <v>9652.61</v>
      </c>
      <c r="G5499" s="33">
        <f t="shared" si="85"/>
        <v>901506246.76999569</v>
      </c>
    </row>
    <row r="5500" spans="1:7">
      <c r="A5500">
        <v>1000039</v>
      </c>
      <c r="B5500" t="s">
        <v>662</v>
      </c>
      <c r="C5500" t="s">
        <v>293</v>
      </c>
      <c r="D5500" t="s">
        <v>292</v>
      </c>
      <c r="E5500" t="s">
        <v>302</v>
      </c>
      <c r="F5500">
        <v>28045.37</v>
      </c>
      <c r="G5500" s="33">
        <f t="shared" si="85"/>
        <v>901506246.76999569</v>
      </c>
    </row>
    <row r="5501" spans="1:7">
      <c r="A5501">
        <v>1000039</v>
      </c>
      <c r="B5501" t="s">
        <v>662</v>
      </c>
      <c r="C5501" t="s">
        <v>293</v>
      </c>
      <c r="D5501" t="s">
        <v>292</v>
      </c>
      <c r="E5501" t="s">
        <v>302</v>
      </c>
      <c r="F5501">
        <v>594764.88</v>
      </c>
      <c r="G5501" s="33">
        <f t="shared" si="85"/>
        <v>901506246.76999569</v>
      </c>
    </row>
    <row r="5502" spans="1:7">
      <c r="A5502">
        <v>1000039</v>
      </c>
      <c r="B5502" t="s">
        <v>662</v>
      </c>
      <c r="C5502" t="s">
        <v>293</v>
      </c>
      <c r="D5502" t="s">
        <v>292</v>
      </c>
      <c r="E5502" t="s">
        <v>302</v>
      </c>
      <c r="F5502">
        <v>311062.46999999997</v>
      </c>
      <c r="G5502" s="33">
        <f t="shared" si="85"/>
        <v>901506246.76999569</v>
      </c>
    </row>
    <row r="5503" spans="1:7">
      <c r="A5503">
        <v>1000039</v>
      </c>
      <c r="B5503" t="s">
        <v>662</v>
      </c>
      <c r="C5503" t="s">
        <v>293</v>
      </c>
      <c r="D5503" t="s">
        <v>292</v>
      </c>
      <c r="E5503" t="s">
        <v>302</v>
      </c>
      <c r="F5503">
        <v>140621.4</v>
      </c>
      <c r="G5503" s="33">
        <f t="shared" si="85"/>
        <v>901506246.76999569</v>
      </c>
    </row>
    <row r="5504" spans="1:7">
      <c r="A5504">
        <v>1000039</v>
      </c>
      <c r="B5504" t="s">
        <v>662</v>
      </c>
      <c r="C5504" t="s">
        <v>293</v>
      </c>
      <c r="D5504" t="s">
        <v>292</v>
      </c>
      <c r="E5504" t="s">
        <v>302</v>
      </c>
      <c r="F5504">
        <v>390044.92</v>
      </c>
      <c r="G5504" s="33">
        <f t="shared" si="85"/>
        <v>901506246.76999569</v>
      </c>
    </row>
    <row r="5505" spans="1:7">
      <c r="A5505">
        <v>1000039</v>
      </c>
      <c r="B5505" t="s">
        <v>662</v>
      </c>
      <c r="C5505" t="s">
        <v>293</v>
      </c>
      <c r="D5505" t="s">
        <v>292</v>
      </c>
      <c r="E5505" t="s">
        <v>302</v>
      </c>
      <c r="F5505">
        <v>2998.66</v>
      </c>
      <c r="G5505" s="33">
        <f t="shared" si="85"/>
        <v>901506246.76999569</v>
      </c>
    </row>
    <row r="5506" spans="1:7">
      <c r="A5506">
        <v>1000039</v>
      </c>
      <c r="B5506" t="s">
        <v>662</v>
      </c>
      <c r="C5506" t="s">
        <v>293</v>
      </c>
      <c r="D5506" t="s">
        <v>292</v>
      </c>
      <c r="E5506" t="s">
        <v>302</v>
      </c>
      <c r="F5506">
        <v>93598.56</v>
      </c>
      <c r="G5506" s="33">
        <f t="shared" si="85"/>
        <v>901506246.76999569</v>
      </c>
    </row>
    <row r="5507" spans="1:7">
      <c r="A5507">
        <v>1000039</v>
      </c>
      <c r="B5507" t="s">
        <v>662</v>
      </c>
      <c r="C5507" t="s">
        <v>293</v>
      </c>
      <c r="D5507" t="s">
        <v>292</v>
      </c>
      <c r="E5507" t="s">
        <v>302</v>
      </c>
      <c r="F5507">
        <v>11327.04</v>
      </c>
      <c r="G5507" s="33">
        <f t="shared" ref="G5507:G5570" si="86">SUM($F$2:$F$100000)</f>
        <v>901506246.76999569</v>
      </c>
    </row>
    <row r="5508" spans="1:7">
      <c r="A5508">
        <v>1000039</v>
      </c>
      <c r="B5508" t="s">
        <v>662</v>
      </c>
      <c r="C5508" t="s">
        <v>293</v>
      </c>
      <c r="D5508" t="s">
        <v>292</v>
      </c>
      <c r="E5508" t="s">
        <v>302</v>
      </c>
      <c r="F5508">
        <v>70066.44</v>
      </c>
      <c r="G5508" s="33">
        <f t="shared" si="86"/>
        <v>901506246.76999569</v>
      </c>
    </row>
    <row r="5509" spans="1:7">
      <c r="A5509">
        <v>1000039</v>
      </c>
      <c r="B5509" t="s">
        <v>662</v>
      </c>
      <c r="C5509" t="s">
        <v>293</v>
      </c>
      <c r="D5509" t="s">
        <v>292</v>
      </c>
      <c r="E5509" t="s">
        <v>302</v>
      </c>
      <c r="F5509">
        <v>69504.11</v>
      </c>
      <c r="G5509" s="33">
        <f t="shared" si="86"/>
        <v>901506246.76999569</v>
      </c>
    </row>
    <row r="5510" spans="1:7">
      <c r="A5510">
        <v>1000039</v>
      </c>
      <c r="B5510" t="s">
        <v>664</v>
      </c>
      <c r="C5510" t="s">
        <v>293</v>
      </c>
      <c r="D5510" t="s">
        <v>292</v>
      </c>
      <c r="E5510" t="s">
        <v>302</v>
      </c>
      <c r="F5510">
        <v>53772.18</v>
      </c>
      <c r="G5510" s="33">
        <f t="shared" si="86"/>
        <v>901506246.76999569</v>
      </c>
    </row>
    <row r="5511" spans="1:7">
      <c r="A5511">
        <v>1000039</v>
      </c>
      <c r="B5511" t="s">
        <v>664</v>
      </c>
      <c r="C5511" t="s">
        <v>293</v>
      </c>
      <c r="D5511" t="s">
        <v>292</v>
      </c>
      <c r="E5511" t="s">
        <v>302</v>
      </c>
      <c r="F5511">
        <v>4305.3</v>
      </c>
      <c r="G5511" s="33">
        <f t="shared" si="86"/>
        <v>901506246.76999569</v>
      </c>
    </row>
    <row r="5512" spans="1:7">
      <c r="A5512">
        <v>1000039</v>
      </c>
      <c r="B5512" t="s">
        <v>1691</v>
      </c>
      <c r="C5512" t="s">
        <v>293</v>
      </c>
      <c r="D5512" t="s">
        <v>292</v>
      </c>
      <c r="E5512" t="s">
        <v>293</v>
      </c>
      <c r="F5512">
        <v>123604.02</v>
      </c>
      <c r="G5512" s="33">
        <f t="shared" si="86"/>
        <v>901506246.76999569</v>
      </c>
    </row>
    <row r="5513" spans="1:7">
      <c r="A5513">
        <v>1000039</v>
      </c>
      <c r="B5513" t="s">
        <v>1691</v>
      </c>
      <c r="C5513" t="s">
        <v>293</v>
      </c>
      <c r="D5513" t="s">
        <v>292</v>
      </c>
      <c r="E5513" t="s">
        <v>293</v>
      </c>
      <c r="F5513">
        <v>117861.73</v>
      </c>
      <c r="G5513" s="33">
        <f t="shared" si="86"/>
        <v>901506246.76999569</v>
      </c>
    </row>
    <row r="5514" spans="1:7">
      <c r="A5514">
        <v>1000039</v>
      </c>
      <c r="B5514" t="s">
        <v>1691</v>
      </c>
      <c r="C5514" t="s">
        <v>293</v>
      </c>
      <c r="D5514" t="s">
        <v>292</v>
      </c>
      <c r="E5514" t="s">
        <v>293</v>
      </c>
      <c r="F5514">
        <v>-101155.23</v>
      </c>
      <c r="G5514" s="33">
        <f t="shared" si="86"/>
        <v>901506246.76999569</v>
      </c>
    </row>
    <row r="5515" spans="1:7">
      <c r="A5515">
        <v>1000039</v>
      </c>
      <c r="B5515" t="s">
        <v>671</v>
      </c>
      <c r="C5515" t="s">
        <v>293</v>
      </c>
      <c r="D5515" t="s">
        <v>292</v>
      </c>
      <c r="E5515" t="s">
        <v>293</v>
      </c>
      <c r="F5515">
        <v>999</v>
      </c>
      <c r="G5515" s="33">
        <f t="shared" si="86"/>
        <v>901506246.76999569</v>
      </c>
    </row>
    <row r="5516" spans="1:7">
      <c r="A5516">
        <v>1000039</v>
      </c>
      <c r="B5516" t="s">
        <v>671</v>
      </c>
      <c r="C5516" t="s">
        <v>293</v>
      </c>
      <c r="D5516" t="s">
        <v>292</v>
      </c>
      <c r="E5516" t="s">
        <v>293</v>
      </c>
      <c r="F5516">
        <v>1443</v>
      </c>
      <c r="G5516" s="33">
        <f t="shared" si="86"/>
        <v>901506246.76999569</v>
      </c>
    </row>
    <row r="5517" spans="1:7">
      <c r="A5517">
        <v>1000039</v>
      </c>
      <c r="B5517" t="s">
        <v>671</v>
      </c>
      <c r="C5517" t="s">
        <v>293</v>
      </c>
      <c r="D5517" t="s">
        <v>292</v>
      </c>
      <c r="E5517" t="s">
        <v>293</v>
      </c>
      <c r="F5517">
        <v>1665</v>
      </c>
      <c r="G5517" s="33">
        <f t="shared" si="86"/>
        <v>901506246.76999569</v>
      </c>
    </row>
    <row r="5518" spans="1:7">
      <c r="A5518">
        <v>1000039</v>
      </c>
      <c r="B5518" t="s">
        <v>676</v>
      </c>
      <c r="C5518" t="s">
        <v>293</v>
      </c>
      <c r="D5518" t="s">
        <v>292</v>
      </c>
      <c r="E5518" t="s">
        <v>293</v>
      </c>
      <c r="F5518">
        <v>21382</v>
      </c>
      <c r="G5518" s="33">
        <f t="shared" si="86"/>
        <v>901506246.76999569</v>
      </c>
    </row>
    <row r="5519" spans="1:7">
      <c r="A5519">
        <v>1000039</v>
      </c>
      <c r="B5519" t="s">
        <v>676</v>
      </c>
      <c r="C5519" t="s">
        <v>293</v>
      </c>
      <c r="D5519" t="s">
        <v>292</v>
      </c>
      <c r="E5519" t="s">
        <v>319</v>
      </c>
      <c r="F5519">
        <v>0.24</v>
      </c>
      <c r="G5519" s="33">
        <f t="shared" si="86"/>
        <v>901506246.76999569</v>
      </c>
    </row>
    <row r="5520" spans="1:7">
      <c r="A5520">
        <v>1000039</v>
      </c>
      <c r="B5520" t="s">
        <v>676</v>
      </c>
      <c r="C5520" t="s">
        <v>293</v>
      </c>
      <c r="D5520" t="s">
        <v>292</v>
      </c>
      <c r="E5520" t="s">
        <v>319</v>
      </c>
      <c r="F5520">
        <v>0</v>
      </c>
      <c r="G5520" s="33">
        <f t="shared" si="86"/>
        <v>901506246.76999569</v>
      </c>
    </row>
    <row r="5521" spans="1:7">
      <c r="A5521">
        <v>1000039</v>
      </c>
      <c r="B5521" t="s">
        <v>676</v>
      </c>
      <c r="C5521" t="s">
        <v>293</v>
      </c>
      <c r="D5521" t="s">
        <v>292</v>
      </c>
      <c r="E5521" t="s">
        <v>319</v>
      </c>
      <c r="F5521">
        <v>6863.62</v>
      </c>
      <c r="G5521" s="33">
        <f t="shared" si="86"/>
        <v>901506246.76999569</v>
      </c>
    </row>
    <row r="5522" spans="1:7">
      <c r="A5522">
        <v>1000039</v>
      </c>
      <c r="B5522" t="s">
        <v>676</v>
      </c>
      <c r="C5522" t="s">
        <v>293</v>
      </c>
      <c r="D5522" t="s">
        <v>292</v>
      </c>
      <c r="E5522" t="s">
        <v>319</v>
      </c>
      <c r="F5522">
        <v>20950.2</v>
      </c>
      <c r="G5522" s="33">
        <f t="shared" si="86"/>
        <v>901506246.76999569</v>
      </c>
    </row>
    <row r="5523" spans="1:7">
      <c r="A5523">
        <v>1000039</v>
      </c>
      <c r="B5523" t="s">
        <v>676</v>
      </c>
      <c r="C5523" t="s">
        <v>293</v>
      </c>
      <c r="D5523" t="s">
        <v>292</v>
      </c>
      <c r="E5523" t="s">
        <v>319</v>
      </c>
      <c r="F5523">
        <v>16047.75</v>
      </c>
      <c r="G5523" s="33">
        <f t="shared" si="86"/>
        <v>901506246.76999569</v>
      </c>
    </row>
    <row r="5524" spans="1:7">
      <c r="A5524">
        <v>1000039</v>
      </c>
      <c r="B5524" t="s">
        <v>676</v>
      </c>
      <c r="C5524" t="s">
        <v>293</v>
      </c>
      <c r="D5524" t="s">
        <v>292</v>
      </c>
      <c r="E5524" t="s">
        <v>319</v>
      </c>
      <c r="F5524">
        <v>32817.46</v>
      </c>
      <c r="G5524" s="33">
        <f t="shared" si="86"/>
        <v>901506246.76999569</v>
      </c>
    </row>
    <row r="5525" spans="1:7">
      <c r="A5525">
        <v>1000039</v>
      </c>
      <c r="B5525" t="s">
        <v>676</v>
      </c>
      <c r="C5525" t="s">
        <v>293</v>
      </c>
      <c r="D5525" t="s">
        <v>292</v>
      </c>
      <c r="E5525" t="s">
        <v>319</v>
      </c>
      <c r="F5525">
        <v>36485.440000000002</v>
      </c>
      <c r="G5525" s="33">
        <f t="shared" si="86"/>
        <v>901506246.76999569</v>
      </c>
    </row>
    <row r="5526" spans="1:7">
      <c r="A5526">
        <v>1000039</v>
      </c>
      <c r="B5526" t="s">
        <v>676</v>
      </c>
      <c r="C5526" t="s">
        <v>293</v>
      </c>
      <c r="D5526" t="s">
        <v>292</v>
      </c>
      <c r="E5526" t="s">
        <v>319</v>
      </c>
      <c r="F5526">
        <v>5338.58</v>
      </c>
      <c r="G5526" s="33">
        <f t="shared" si="86"/>
        <v>901506246.76999569</v>
      </c>
    </row>
    <row r="5527" spans="1:7">
      <c r="A5527">
        <v>1000039</v>
      </c>
      <c r="B5527" t="s">
        <v>676</v>
      </c>
      <c r="C5527" t="s">
        <v>293</v>
      </c>
      <c r="D5527" t="s">
        <v>292</v>
      </c>
      <c r="E5527" t="s">
        <v>319</v>
      </c>
      <c r="F5527">
        <v>15509.92</v>
      </c>
      <c r="G5527" s="33">
        <f t="shared" si="86"/>
        <v>901506246.76999569</v>
      </c>
    </row>
    <row r="5528" spans="1:7">
      <c r="A5528">
        <v>1000039</v>
      </c>
      <c r="B5528" t="s">
        <v>1692</v>
      </c>
      <c r="C5528" t="s">
        <v>293</v>
      </c>
      <c r="D5528" t="s">
        <v>292</v>
      </c>
      <c r="E5528" t="s">
        <v>293</v>
      </c>
      <c r="F5528">
        <v>22800</v>
      </c>
      <c r="G5528" s="33">
        <f t="shared" si="86"/>
        <v>901506246.76999569</v>
      </c>
    </row>
    <row r="5529" spans="1:7">
      <c r="A5529">
        <v>1000039</v>
      </c>
      <c r="B5529" t="s">
        <v>683</v>
      </c>
      <c r="C5529" t="s">
        <v>293</v>
      </c>
      <c r="D5529" t="s">
        <v>292</v>
      </c>
      <c r="E5529" t="s">
        <v>302</v>
      </c>
      <c r="F5529">
        <v>0</v>
      </c>
      <c r="G5529" s="33">
        <f t="shared" si="86"/>
        <v>901506246.76999569</v>
      </c>
    </row>
    <row r="5530" spans="1:7">
      <c r="A5530">
        <v>1000039</v>
      </c>
      <c r="B5530" t="s">
        <v>1693</v>
      </c>
      <c r="C5530" t="s">
        <v>293</v>
      </c>
      <c r="D5530" t="s">
        <v>292</v>
      </c>
      <c r="E5530" t="s">
        <v>302</v>
      </c>
      <c r="F5530">
        <v>18370</v>
      </c>
      <c r="G5530" s="33">
        <f t="shared" si="86"/>
        <v>901506246.76999569</v>
      </c>
    </row>
    <row r="5531" spans="1:7">
      <c r="A5531">
        <v>1000039</v>
      </c>
      <c r="B5531" t="s">
        <v>1693</v>
      </c>
      <c r="C5531" t="s">
        <v>293</v>
      </c>
      <c r="D5531" t="s">
        <v>292</v>
      </c>
      <c r="E5531" t="s">
        <v>302</v>
      </c>
      <c r="F5531">
        <v>163850</v>
      </c>
      <c r="G5531" s="33">
        <f t="shared" si="86"/>
        <v>901506246.76999569</v>
      </c>
    </row>
    <row r="5532" spans="1:7">
      <c r="A5532">
        <v>1000039</v>
      </c>
      <c r="B5532" t="s">
        <v>1693</v>
      </c>
      <c r="C5532" t="s">
        <v>293</v>
      </c>
      <c r="D5532" t="s">
        <v>292</v>
      </c>
      <c r="E5532" t="s">
        <v>302</v>
      </c>
      <c r="F5532">
        <v>81925</v>
      </c>
      <c r="G5532" s="33">
        <f t="shared" si="86"/>
        <v>901506246.76999569</v>
      </c>
    </row>
    <row r="5533" spans="1:7">
      <c r="A5533">
        <v>1000039</v>
      </c>
      <c r="B5533" t="s">
        <v>1693</v>
      </c>
      <c r="C5533" t="s">
        <v>293</v>
      </c>
      <c r="D5533" t="s">
        <v>292</v>
      </c>
      <c r="E5533" t="s">
        <v>302</v>
      </c>
      <c r="F5533">
        <v>81925</v>
      </c>
      <c r="G5533" s="33">
        <f t="shared" si="86"/>
        <v>901506246.76999569</v>
      </c>
    </row>
    <row r="5534" spans="1:7">
      <c r="A5534">
        <v>1000038</v>
      </c>
      <c r="B5534" t="s">
        <v>694</v>
      </c>
      <c r="C5534" t="s">
        <v>1358</v>
      </c>
      <c r="D5534" t="s">
        <v>292</v>
      </c>
      <c r="E5534" t="s">
        <v>293</v>
      </c>
      <c r="F5534">
        <v>392649.47</v>
      </c>
      <c r="G5534" s="33">
        <f t="shared" si="86"/>
        <v>901506246.76999569</v>
      </c>
    </row>
    <row r="5535" spans="1:7">
      <c r="A5535">
        <v>1000038</v>
      </c>
      <c r="B5535" t="s">
        <v>694</v>
      </c>
      <c r="C5535" t="s">
        <v>1358</v>
      </c>
      <c r="D5535" t="s">
        <v>292</v>
      </c>
      <c r="E5535" t="s">
        <v>293</v>
      </c>
      <c r="F5535">
        <v>789393.27</v>
      </c>
      <c r="G5535" s="33">
        <f t="shared" si="86"/>
        <v>901506246.76999569</v>
      </c>
    </row>
    <row r="5536" spans="1:7">
      <c r="A5536">
        <v>1000039</v>
      </c>
      <c r="B5536" t="s">
        <v>1694</v>
      </c>
      <c r="C5536" t="s">
        <v>293</v>
      </c>
      <c r="D5536" t="s">
        <v>292</v>
      </c>
      <c r="E5536" t="s">
        <v>293</v>
      </c>
      <c r="F5536">
        <v>9649</v>
      </c>
      <c r="G5536" s="33">
        <f t="shared" si="86"/>
        <v>901506246.76999569</v>
      </c>
    </row>
    <row r="5537" spans="1:7">
      <c r="A5537">
        <v>1000039</v>
      </c>
      <c r="B5537" t="s">
        <v>1695</v>
      </c>
      <c r="C5537" t="s">
        <v>293</v>
      </c>
      <c r="D5537" t="s">
        <v>292</v>
      </c>
      <c r="E5537" t="s">
        <v>302</v>
      </c>
      <c r="F5537">
        <v>6587.08</v>
      </c>
      <c r="G5537" s="33">
        <f t="shared" si="86"/>
        <v>901506246.76999569</v>
      </c>
    </row>
    <row r="5538" spans="1:7">
      <c r="A5538">
        <v>1000039</v>
      </c>
      <c r="B5538" t="s">
        <v>1695</v>
      </c>
      <c r="C5538" t="s">
        <v>293</v>
      </c>
      <c r="D5538" t="s">
        <v>292</v>
      </c>
      <c r="E5538" t="s">
        <v>302</v>
      </c>
      <c r="F5538">
        <v>131185.09</v>
      </c>
      <c r="G5538" s="33">
        <f t="shared" si="86"/>
        <v>901506246.76999569</v>
      </c>
    </row>
    <row r="5539" spans="1:7">
      <c r="A5539">
        <v>1000039</v>
      </c>
      <c r="B5539" t="s">
        <v>1695</v>
      </c>
      <c r="C5539" t="s">
        <v>293</v>
      </c>
      <c r="D5539" t="s">
        <v>292</v>
      </c>
      <c r="E5539" t="s">
        <v>302</v>
      </c>
      <c r="F5539">
        <v>400146.56</v>
      </c>
      <c r="G5539" s="33">
        <f t="shared" si="86"/>
        <v>901506246.76999569</v>
      </c>
    </row>
    <row r="5540" spans="1:7">
      <c r="A5540">
        <v>1000039</v>
      </c>
      <c r="B5540" t="s">
        <v>1695</v>
      </c>
      <c r="C5540" t="s">
        <v>293</v>
      </c>
      <c r="D5540" t="s">
        <v>292</v>
      </c>
      <c r="E5540" t="s">
        <v>302</v>
      </c>
      <c r="F5540">
        <v>261084.24</v>
      </c>
      <c r="G5540" s="33">
        <f t="shared" si="86"/>
        <v>901506246.76999569</v>
      </c>
    </row>
    <row r="5541" spans="1:7">
      <c r="A5541">
        <v>1000039</v>
      </c>
      <c r="B5541" t="s">
        <v>1695</v>
      </c>
      <c r="C5541" t="s">
        <v>293</v>
      </c>
      <c r="D5541" t="s">
        <v>292</v>
      </c>
      <c r="E5541" t="s">
        <v>302</v>
      </c>
      <c r="F5541">
        <v>295514.78000000003</v>
      </c>
      <c r="G5541" s="33">
        <f t="shared" si="86"/>
        <v>901506246.76999569</v>
      </c>
    </row>
    <row r="5542" spans="1:7">
      <c r="A5542">
        <v>1000039</v>
      </c>
      <c r="B5542" t="s">
        <v>1695</v>
      </c>
      <c r="C5542" t="s">
        <v>293</v>
      </c>
      <c r="D5542" t="s">
        <v>292</v>
      </c>
      <c r="E5542" t="s">
        <v>302</v>
      </c>
      <c r="F5542">
        <v>491774.87</v>
      </c>
      <c r="G5542" s="33">
        <f t="shared" si="86"/>
        <v>901506246.76999569</v>
      </c>
    </row>
    <row r="5543" spans="1:7">
      <c r="A5543">
        <v>1000039</v>
      </c>
      <c r="B5543" t="s">
        <v>1695</v>
      </c>
      <c r="C5543" t="s">
        <v>293</v>
      </c>
      <c r="D5543" t="s">
        <v>292</v>
      </c>
      <c r="E5543" t="s">
        <v>302</v>
      </c>
      <c r="F5543">
        <v>189624.17</v>
      </c>
      <c r="G5543" s="33">
        <f t="shared" si="86"/>
        <v>901506246.76999569</v>
      </c>
    </row>
    <row r="5544" spans="1:7">
      <c r="A5544">
        <v>1000039</v>
      </c>
      <c r="B5544" t="s">
        <v>701</v>
      </c>
      <c r="C5544" t="s">
        <v>293</v>
      </c>
      <c r="D5544" t="s">
        <v>292</v>
      </c>
      <c r="E5544" t="s">
        <v>302</v>
      </c>
      <c r="F5544">
        <v>231989</v>
      </c>
      <c r="G5544" s="33">
        <f t="shared" si="86"/>
        <v>901506246.76999569</v>
      </c>
    </row>
    <row r="5545" spans="1:7">
      <c r="A5545">
        <v>1000039</v>
      </c>
      <c r="B5545" t="s">
        <v>701</v>
      </c>
      <c r="C5545" t="s">
        <v>293</v>
      </c>
      <c r="D5545" t="s">
        <v>292</v>
      </c>
      <c r="E5545" t="s">
        <v>302</v>
      </c>
      <c r="F5545">
        <v>5192.8100000000004</v>
      </c>
      <c r="G5545" s="33">
        <f t="shared" si="86"/>
        <v>901506246.76999569</v>
      </c>
    </row>
    <row r="5546" spans="1:7">
      <c r="A5546">
        <v>1000039</v>
      </c>
      <c r="B5546" t="s">
        <v>701</v>
      </c>
      <c r="C5546" t="s">
        <v>293</v>
      </c>
      <c r="D5546" t="s">
        <v>292</v>
      </c>
      <c r="E5546" t="s">
        <v>302</v>
      </c>
      <c r="F5546">
        <v>287302.5</v>
      </c>
      <c r="G5546" s="33">
        <f t="shared" si="86"/>
        <v>901506246.76999569</v>
      </c>
    </row>
    <row r="5547" spans="1:7">
      <c r="A5547">
        <v>1000039</v>
      </c>
      <c r="B5547" t="s">
        <v>701</v>
      </c>
      <c r="C5547" t="s">
        <v>293</v>
      </c>
      <c r="D5547" t="s">
        <v>292</v>
      </c>
      <c r="E5547" t="s">
        <v>302</v>
      </c>
      <c r="F5547">
        <v>632.79999999999995</v>
      </c>
      <c r="G5547" s="33">
        <f t="shared" si="86"/>
        <v>901506246.76999569</v>
      </c>
    </row>
    <row r="5548" spans="1:7">
      <c r="A5548">
        <v>1000039</v>
      </c>
      <c r="B5548" t="s">
        <v>701</v>
      </c>
      <c r="C5548" t="s">
        <v>293</v>
      </c>
      <c r="D5548" t="s">
        <v>292</v>
      </c>
      <c r="E5548" t="s">
        <v>302</v>
      </c>
      <c r="F5548">
        <v>126469.6</v>
      </c>
      <c r="G5548" s="33">
        <f t="shared" si="86"/>
        <v>901506246.76999569</v>
      </c>
    </row>
    <row r="5549" spans="1:7">
      <c r="A5549">
        <v>1000039</v>
      </c>
      <c r="B5549" t="s">
        <v>701</v>
      </c>
      <c r="C5549" t="s">
        <v>293</v>
      </c>
      <c r="D5549" t="s">
        <v>292</v>
      </c>
      <c r="E5549" t="s">
        <v>302</v>
      </c>
      <c r="F5549">
        <v>632.79999999999995</v>
      </c>
      <c r="G5549" s="33">
        <f t="shared" si="86"/>
        <v>901506246.76999569</v>
      </c>
    </row>
    <row r="5550" spans="1:7">
      <c r="A5550">
        <v>1000039</v>
      </c>
      <c r="B5550" t="s">
        <v>701</v>
      </c>
      <c r="C5550" t="s">
        <v>293</v>
      </c>
      <c r="D5550" t="s">
        <v>292</v>
      </c>
      <c r="E5550" t="s">
        <v>302</v>
      </c>
      <c r="F5550">
        <v>960.5</v>
      </c>
      <c r="G5550" s="33">
        <f t="shared" si="86"/>
        <v>901506246.76999569</v>
      </c>
    </row>
    <row r="5551" spans="1:7">
      <c r="A5551">
        <v>1000039</v>
      </c>
      <c r="B5551" t="s">
        <v>701</v>
      </c>
      <c r="C5551" t="s">
        <v>293</v>
      </c>
      <c r="D5551" t="s">
        <v>292</v>
      </c>
      <c r="E5551" t="s">
        <v>302</v>
      </c>
      <c r="F5551">
        <v>248600</v>
      </c>
      <c r="G5551" s="33">
        <f t="shared" si="86"/>
        <v>901506246.76999569</v>
      </c>
    </row>
    <row r="5552" spans="1:7">
      <c r="A5552">
        <v>1000039</v>
      </c>
      <c r="B5552" t="s">
        <v>701</v>
      </c>
      <c r="C5552" t="s">
        <v>293</v>
      </c>
      <c r="D5552" t="s">
        <v>292</v>
      </c>
      <c r="E5552" t="s">
        <v>302</v>
      </c>
      <c r="F5552">
        <v>59099</v>
      </c>
      <c r="G5552" s="33">
        <f t="shared" si="86"/>
        <v>901506246.76999569</v>
      </c>
    </row>
    <row r="5553" spans="1:7">
      <c r="A5553">
        <v>1000039</v>
      </c>
      <c r="B5553" t="s">
        <v>701</v>
      </c>
      <c r="C5553" t="s">
        <v>293</v>
      </c>
      <c r="D5553" t="s">
        <v>292</v>
      </c>
      <c r="E5553" t="s">
        <v>302</v>
      </c>
      <c r="F5553">
        <v>70625</v>
      </c>
      <c r="G5553" s="33">
        <f t="shared" si="86"/>
        <v>901506246.76999569</v>
      </c>
    </row>
    <row r="5554" spans="1:7">
      <c r="A5554">
        <v>1000039</v>
      </c>
      <c r="B5554" t="s">
        <v>701</v>
      </c>
      <c r="C5554" t="s">
        <v>293</v>
      </c>
      <c r="D5554" t="s">
        <v>292</v>
      </c>
      <c r="E5554" t="s">
        <v>302</v>
      </c>
      <c r="F5554">
        <v>960.5</v>
      </c>
      <c r="G5554" s="33">
        <f t="shared" si="86"/>
        <v>901506246.76999569</v>
      </c>
    </row>
    <row r="5555" spans="1:7">
      <c r="A5555">
        <v>1000039</v>
      </c>
      <c r="B5555" t="s">
        <v>701</v>
      </c>
      <c r="C5555" t="s">
        <v>293</v>
      </c>
      <c r="D5555" t="s">
        <v>292</v>
      </c>
      <c r="E5555" t="s">
        <v>302</v>
      </c>
      <c r="F5555">
        <v>81360</v>
      </c>
      <c r="G5555" s="33">
        <f t="shared" si="86"/>
        <v>901506246.76999569</v>
      </c>
    </row>
    <row r="5556" spans="1:7">
      <c r="A5556">
        <v>1000039</v>
      </c>
      <c r="B5556" t="s">
        <v>701</v>
      </c>
      <c r="C5556" t="s">
        <v>293</v>
      </c>
      <c r="D5556" t="s">
        <v>292</v>
      </c>
      <c r="E5556" t="s">
        <v>302</v>
      </c>
      <c r="F5556">
        <v>65653</v>
      </c>
      <c r="G5556" s="33">
        <f t="shared" si="86"/>
        <v>901506246.76999569</v>
      </c>
    </row>
    <row r="5557" spans="1:7">
      <c r="A5557">
        <v>1000039</v>
      </c>
      <c r="B5557" t="s">
        <v>702</v>
      </c>
      <c r="C5557" t="s">
        <v>293</v>
      </c>
      <c r="D5557" t="s">
        <v>292</v>
      </c>
      <c r="E5557" t="s">
        <v>319</v>
      </c>
      <c r="F5557">
        <v>1200</v>
      </c>
      <c r="G5557" s="33">
        <f t="shared" si="86"/>
        <v>901506246.76999569</v>
      </c>
    </row>
    <row r="5558" spans="1:7">
      <c r="A5558">
        <v>1000039</v>
      </c>
      <c r="B5558" t="s">
        <v>1696</v>
      </c>
      <c r="C5558" t="s">
        <v>293</v>
      </c>
      <c r="D5558" t="s">
        <v>292</v>
      </c>
      <c r="E5558" t="s">
        <v>319</v>
      </c>
      <c r="F5558">
        <v>29380</v>
      </c>
      <c r="G5558" s="33">
        <f t="shared" si="86"/>
        <v>901506246.76999569</v>
      </c>
    </row>
    <row r="5559" spans="1:7">
      <c r="A5559">
        <v>1000039</v>
      </c>
      <c r="B5559" t="s">
        <v>1697</v>
      </c>
      <c r="C5559" t="s">
        <v>293</v>
      </c>
      <c r="D5559" t="s">
        <v>292</v>
      </c>
      <c r="E5559" t="s">
        <v>302</v>
      </c>
      <c r="F5559">
        <v>2.2799999999999998</v>
      </c>
      <c r="G5559" s="33">
        <f t="shared" si="86"/>
        <v>901506246.76999569</v>
      </c>
    </row>
    <row r="5560" spans="1:7">
      <c r="A5560">
        <v>1000039</v>
      </c>
      <c r="B5560" t="s">
        <v>1697</v>
      </c>
      <c r="C5560" t="s">
        <v>293</v>
      </c>
      <c r="D5560" t="s">
        <v>292</v>
      </c>
      <c r="E5560" t="s">
        <v>302</v>
      </c>
      <c r="F5560">
        <v>50304.77</v>
      </c>
      <c r="G5560" s="33">
        <f t="shared" si="86"/>
        <v>901506246.76999569</v>
      </c>
    </row>
    <row r="5561" spans="1:7">
      <c r="A5561">
        <v>1000039</v>
      </c>
      <c r="B5561" t="s">
        <v>1697</v>
      </c>
      <c r="C5561" t="s">
        <v>293</v>
      </c>
      <c r="D5561" t="s">
        <v>292</v>
      </c>
      <c r="E5561" t="s">
        <v>302</v>
      </c>
      <c r="F5561">
        <v>50304.77</v>
      </c>
      <c r="G5561" s="33">
        <f t="shared" si="86"/>
        <v>901506246.76999569</v>
      </c>
    </row>
    <row r="5562" spans="1:7">
      <c r="A5562">
        <v>1000039</v>
      </c>
      <c r="B5562" t="s">
        <v>1697</v>
      </c>
      <c r="C5562" t="s">
        <v>293</v>
      </c>
      <c r="D5562" t="s">
        <v>292</v>
      </c>
      <c r="E5562" t="s">
        <v>302</v>
      </c>
      <c r="F5562">
        <v>73357.73</v>
      </c>
      <c r="G5562" s="33">
        <f t="shared" si="86"/>
        <v>901506246.76999569</v>
      </c>
    </row>
    <row r="5563" spans="1:7">
      <c r="A5563">
        <v>1000039</v>
      </c>
      <c r="B5563" t="s">
        <v>708</v>
      </c>
      <c r="C5563" t="s">
        <v>293</v>
      </c>
      <c r="D5563" t="s">
        <v>292</v>
      </c>
      <c r="E5563" t="s">
        <v>293</v>
      </c>
      <c r="F5563">
        <v>-1087826.93</v>
      </c>
      <c r="G5563" s="33">
        <f t="shared" si="86"/>
        <v>901506246.76999569</v>
      </c>
    </row>
    <row r="5564" spans="1:7">
      <c r="A5564">
        <v>1000039</v>
      </c>
      <c r="B5564" t="s">
        <v>708</v>
      </c>
      <c r="C5564" t="s">
        <v>293</v>
      </c>
      <c r="D5564" t="s">
        <v>292</v>
      </c>
      <c r="E5564" t="s">
        <v>293</v>
      </c>
      <c r="F5564">
        <v>-1405325.9</v>
      </c>
      <c r="G5564" s="33">
        <f t="shared" si="86"/>
        <v>901506246.76999569</v>
      </c>
    </row>
    <row r="5565" spans="1:7">
      <c r="A5565">
        <v>1000039</v>
      </c>
      <c r="B5565" t="s">
        <v>708</v>
      </c>
      <c r="C5565" t="s">
        <v>293</v>
      </c>
      <c r="D5565" t="s">
        <v>292</v>
      </c>
      <c r="E5565" t="s">
        <v>293</v>
      </c>
      <c r="F5565">
        <v>-229338.76</v>
      </c>
      <c r="G5565" s="33">
        <f t="shared" si="86"/>
        <v>901506246.76999569</v>
      </c>
    </row>
    <row r="5566" spans="1:7">
      <c r="A5566">
        <v>1000039</v>
      </c>
      <c r="B5566" t="s">
        <v>711</v>
      </c>
      <c r="C5566" t="s">
        <v>293</v>
      </c>
      <c r="D5566" t="s">
        <v>292</v>
      </c>
      <c r="E5566" t="s">
        <v>293</v>
      </c>
      <c r="F5566">
        <v>888</v>
      </c>
      <c r="G5566" s="33">
        <f t="shared" si="86"/>
        <v>901506246.76999569</v>
      </c>
    </row>
    <row r="5567" spans="1:7">
      <c r="A5567">
        <v>1000039</v>
      </c>
      <c r="B5567" t="s">
        <v>711</v>
      </c>
      <c r="C5567" t="s">
        <v>293</v>
      </c>
      <c r="D5567" t="s">
        <v>292</v>
      </c>
      <c r="E5567" t="s">
        <v>293</v>
      </c>
      <c r="F5567">
        <v>1024</v>
      </c>
      <c r="G5567" s="33">
        <f t="shared" si="86"/>
        <v>901506246.76999569</v>
      </c>
    </row>
    <row r="5568" spans="1:7">
      <c r="A5568">
        <v>1000039</v>
      </c>
      <c r="B5568" t="s">
        <v>711</v>
      </c>
      <c r="C5568" t="s">
        <v>293</v>
      </c>
      <c r="D5568" t="s">
        <v>292</v>
      </c>
      <c r="E5568" t="s">
        <v>293</v>
      </c>
      <c r="F5568">
        <v>2597</v>
      </c>
      <c r="G5568" s="33">
        <f t="shared" si="86"/>
        <v>901506246.76999569</v>
      </c>
    </row>
    <row r="5569" spans="1:7">
      <c r="A5569">
        <v>1000039</v>
      </c>
      <c r="B5569" t="s">
        <v>711</v>
      </c>
      <c r="C5569" t="s">
        <v>293</v>
      </c>
      <c r="D5569" t="s">
        <v>292</v>
      </c>
      <c r="E5569" t="s">
        <v>293</v>
      </c>
      <c r="F5569">
        <v>1110</v>
      </c>
      <c r="G5569" s="33">
        <f t="shared" si="86"/>
        <v>901506246.76999569</v>
      </c>
    </row>
    <row r="5570" spans="1:7">
      <c r="A5570">
        <v>1000039</v>
      </c>
      <c r="B5570" t="s">
        <v>711</v>
      </c>
      <c r="C5570" t="s">
        <v>293</v>
      </c>
      <c r="D5570" t="s">
        <v>292</v>
      </c>
      <c r="E5570" t="s">
        <v>293</v>
      </c>
      <c r="F5570">
        <v>746.5</v>
      </c>
      <c r="G5570" s="33">
        <f t="shared" si="86"/>
        <v>901506246.76999569</v>
      </c>
    </row>
    <row r="5571" spans="1:7">
      <c r="A5571">
        <v>1000039</v>
      </c>
      <c r="B5571" t="s">
        <v>711</v>
      </c>
      <c r="C5571" t="s">
        <v>293</v>
      </c>
      <c r="D5571" t="s">
        <v>292</v>
      </c>
      <c r="E5571" t="s">
        <v>293</v>
      </c>
      <c r="F5571">
        <v>777</v>
      </c>
      <c r="G5571" s="33">
        <f t="shared" ref="G5571:G5634" si="87">SUM($F$2:$F$100000)</f>
        <v>901506246.76999569</v>
      </c>
    </row>
    <row r="5572" spans="1:7">
      <c r="A5572">
        <v>1000039</v>
      </c>
      <c r="B5572" t="s">
        <v>711</v>
      </c>
      <c r="C5572" t="s">
        <v>293</v>
      </c>
      <c r="D5572" t="s">
        <v>292</v>
      </c>
      <c r="E5572" t="s">
        <v>293</v>
      </c>
      <c r="F5572">
        <v>1573</v>
      </c>
      <c r="G5572" s="33">
        <f t="shared" si="87"/>
        <v>901506246.76999569</v>
      </c>
    </row>
    <row r="5573" spans="1:7">
      <c r="A5573">
        <v>1000039</v>
      </c>
      <c r="B5573" t="s">
        <v>711</v>
      </c>
      <c r="C5573" t="s">
        <v>293</v>
      </c>
      <c r="D5573" t="s">
        <v>292</v>
      </c>
      <c r="E5573" t="s">
        <v>293</v>
      </c>
      <c r="F5573">
        <v>872.5</v>
      </c>
      <c r="G5573" s="33">
        <f t="shared" si="87"/>
        <v>901506246.76999569</v>
      </c>
    </row>
    <row r="5574" spans="1:7">
      <c r="A5574">
        <v>1000039</v>
      </c>
      <c r="B5574" t="s">
        <v>711</v>
      </c>
      <c r="C5574" t="s">
        <v>293</v>
      </c>
      <c r="D5574" t="s">
        <v>292</v>
      </c>
      <c r="E5574" t="s">
        <v>293</v>
      </c>
      <c r="F5574">
        <v>832.5</v>
      </c>
      <c r="G5574" s="33">
        <f t="shared" si="87"/>
        <v>901506246.76999569</v>
      </c>
    </row>
    <row r="5575" spans="1:7">
      <c r="A5575">
        <v>1000039</v>
      </c>
      <c r="B5575" t="s">
        <v>711</v>
      </c>
      <c r="C5575" t="s">
        <v>293</v>
      </c>
      <c r="D5575" t="s">
        <v>292</v>
      </c>
      <c r="E5575" t="s">
        <v>293</v>
      </c>
      <c r="F5575">
        <v>4110</v>
      </c>
      <c r="G5575" s="33">
        <f t="shared" si="87"/>
        <v>901506246.76999569</v>
      </c>
    </row>
    <row r="5576" spans="1:7">
      <c r="A5576">
        <v>1000039</v>
      </c>
      <c r="B5576" t="s">
        <v>712</v>
      </c>
      <c r="C5576" t="s">
        <v>293</v>
      </c>
      <c r="D5576" t="s">
        <v>292</v>
      </c>
      <c r="E5576" t="s">
        <v>293</v>
      </c>
      <c r="F5576">
        <v>-167953.27</v>
      </c>
      <c r="G5576" s="33">
        <f t="shared" si="87"/>
        <v>901506246.76999569</v>
      </c>
    </row>
    <row r="5577" spans="1:7">
      <c r="A5577">
        <v>1000039</v>
      </c>
      <c r="B5577" t="s">
        <v>712</v>
      </c>
      <c r="C5577" t="s">
        <v>293</v>
      </c>
      <c r="D5577" t="s">
        <v>292</v>
      </c>
      <c r="E5577" t="s">
        <v>293</v>
      </c>
      <c r="F5577">
        <v>118449</v>
      </c>
      <c r="G5577" s="33">
        <f t="shared" si="87"/>
        <v>901506246.76999569</v>
      </c>
    </row>
    <row r="5578" spans="1:7">
      <c r="A5578">
        <v>1000039</v>
      </c>
      <c r="B5578" t="s">
        <v>712</v>
      </c>
      <c r="C5578" t="s">
        <v>293</v>
      </c>
      <c r="D5578" t="s">
        <v>292</v>
      </c>
      <c r="E5578" t="s">
        <v>293</v>
      </c>
      <c r="F5578">
        <v>42586</v>
      </c>
      <c r="G5578" s="33">
        <f t="shared" si="87"/>
        <v>901506246.76999569</v>
      </c>
    </row>
    <row r="5579" spans="1:7">
      <c r="A5579">
        <v>1000039</v>
      </c>
      <c r="B5579" t="s">
        <v>712</v>
      </c>
      <c r="C5579" t="s">
        <v>293</v>
      </c>
      <c r="D5579" t="s">
        <v>292</v>
      </c>
      <c r="E5579" t="s">
        <v>293</v>
      </c>
      <c r="F5579">
        <v>-235285.5</v>
      </c>
      <c r="G5579" s="33">
        <f t="shared" si="87"/>
        <v>901506246.76999569</v>
      </c>
    </row>
    <row r="5580" spans="1:7">
      <c r="A5580">
        <v>1000039</v>
      </c>
      <c r="B5580" t="s">
        <v>1698</v>
      </c>
      <c r="C5580" t="s">
        <v>293</v>
      </c>
      <c r="D5580" t="s">
        <v>292</v>
      </c>
      <c r="E5580" t="s">
        <v>302</v>
      </c>
      <c r="F5580">
        <v>0</v>
      </c>
      <c r="G5580" s="33">
        <f t="shared" si="87"/>
        <v>901506246.76999569</v>
      </c>
    </row>
    <row r="5581" spans="1:7">
      <c r="A5581">
        <v>1000039</v>
      </c>
      <c r="B5581" t="s">
        <v>1698</v>
      </c>
      <c r="C5581" t="s">
        <v>293</v>
      </c>
      <c r="D5581" t="s">
        <v>292</v>
      </c>
      <c r="E5581" t="s">
        <v>302</v>
      </c>
      <c r="F5581">
        <v>0</v>
      </c>
      <c r="G5581" s="33">
        <f t="shared" si="87"/>
        <v>901506246.76999569</v>
      </c>
    </row>
    <row r="5582" spans="1:7">
      <c r="A5582">
        <v>1000039</v>
      </c>
      <c r="B5582" t="s">
        <v>1698</v>
      </c>
      <c r="C5582" t="s">
        <v>293</v>
      </c>
      <c r="D5582" t="s">
        <v>292</v>
      </c>
      <c r="E5582" t="s">
        <v>302</v>
      </c>
      <c r="F5582">
        <v>0</v>
      </c>
      <c r="G5582" s="33">
        <f t="shared" si="87"/>
        <v>901506246.76999569</v>
      </c>
    </row>
    <row r="5583" spans="1:7">
      <c r="A5583">
        <v>1000039</v>
      </c>
      <c r="B5583" t="s">
        <v>1698</v>
      </c>
      <c r="C5583" t="s">
        <v>293</v>
      </c>
      <c r="D5583" t="s">
        <v>292</v>
      </c>
      <c r="E5583" t="s">
        <v>302</v>
      </c>
      <c r="F5583">
        <v>0</v>
      </c>
      <c r="G5583" s="33">
        <f t="shared" si="87"/>
        <v>901506246.76999569</v>
      </c>
    </row>
    <row r="5584" spans="1:7">
      <c r="A5584">
        <v>1000039</v>
      </c>
      <c r="B5584" t="s">
        <v>1698</v>
      </c>
      <c r="C5584" t="s">
        <v>293</v>
      </c>
      <c r="D5584" t="s">
        <v>292</v>
      </c>
      <c r="E5584" t="s">
        <v>302</v>
      </c>
      <c r="F5584">
        <v>112347.57</v>
      </c>
      <c r="G5584" s="33">
        <f t="shared" si="87"/>
        <v>901506246.76999569</v>
      </c>
    </row>
    <row r="5585" spans="1:7">
      <c r="A5585">
        <v>1000039</v>
      </c>
      <c r="B5585" t="s">
        <v>1698</v>
      </c>
      <c r="C5585" t="s">
        <v>293</v>
      </c>
      <c r="D5585" t="s">
        <v>292</v>
      </c>
      <c r="E5585" t="s">
        <v>302</v>
      </c>
      <c r="F5585">
        <v>387578.08</v>
      </c>
      <c r="G5585" s="33">
        <f t="shared" si="87"/>
        <v>901506246.76999569</v>
      </c>
    </row>
    <row r="5586" spans="1:7">
      <c r="A5586">
        <v>1000039</v>
      </c>
      <c r="B5586" t="s">
        <v>1698</v>
      </c>
      <c r="C5586" t="s">
        <v>293</v>
      </c>
      <c r="D5586" t="s">
        <v>292</v>
      </c>
      <c r="E5586" t="s">
        <v>293</v>
      </c>
      <c r="F5586">
        <v>537685.79</v>
      </c>
      <c r="G5586" s="33">
        <f t="shared" si="87"/>
        <v>901506246.76999569</v>
      </c>
    </row>
    <row r="5587" spans="1:7">
      <c r="A5587">
        <v>1000039</v>
      </c>
      <c r="B5587" t="s">
        <v>1698</v>
      </c>
      <c r="C5587" t="s">
        <v>293</v>
      </c>
      <c r="D5587" t="s">
        <v>292</v>
      </c>
      <c r="E5587" t="s">
        <v>302</v>
      </c>
      <c r="F5587">
        <v>257375.59</v>
      </c>
      <c r="G5587" s="33">
        <f t="shared" si="87"/>
        <v>901506246.76999569</v>
      </c>
    </row>
    <row r="5588" spans="1:7">
      <c r="A5588">
        <v>1000039</v>
      </c>
      <c r="B5588" t="s">
        <v>1699</v>
      </c>
      <c r="C5588" t="s">
        <v>293</v>
      </c>
      <c r="D5588" t="s">
        <v>292</v>
      </c>
      <c r="E5588" t="s">
        <v>293</v>
      </c>
      <c r="F5588">
        <v>9195.89</v>
      </c>
      <c r="G5588" s="33">
        <f t="shared" si="87"/>
        <v>901506246.76999569</v>
      </c>
    </row>
    <row r="5589" spans="1:7">
      <c r="A5589">
        <v>1000039</v>
      </c>
      <c r="B5589" t="s">
        <v>721</v>
      </c>
      <c r="C5589" t="s">
        <v>293</v>
      </c>
      <c r="D5589" t="s">
        <v>292</v>
      </c>
      <c r="E5589" t="s">
        <v>293</v>
      </c>
      <c r="F5589">
        <v>27868.400000000001</v>
      </c>
      <c r="G5589" s="33">
        <f t="shared" si="87"/>
        <v>901506246.76999569</v>
      </c>
    </row>
    <row r="5590" spans="1:7">
      <c r="A5590">
        <v>1000039</v>
      </c>
      <c r="B5590" t="s">
        <v>721</v>
      </c>
      <c r="C5590" t="s">
        <v>293</v>
      </c>
      <c r="D5590" t="s">
        <v>292</v>
      </c>
      <c r="E5590" t="s">
        <v>293</v>
      </c>
      <c r="F5590">
        <v>60944.4</v>
      </c>
      <c r="G5590" s="33">
        <f t="shared" si="87"/>
        <v>901506246.76999569</v>
      </c>
    </row>
    <row r="5591" spans="1:7">
      <c r="A5591">
        <v>1000039</v>
      </c>
      <c r="B5591" t="s">
        <v>721</v>
      </c>
      <c r="C5591" t="s">
        <v>293</v>
      </c>
      <c r="D5591" t="s">
        <v>292</v>
      </c>
      <c r="E5591" t="s">
        <v>302</v>
      </c>
      <c r="F5591">
        <v>22413.599999999999</v>
      </c>
      <c r="G5591" s="33">
        <f t="shared" si="87"/>
        <v>901506246.76999569</v>
      </c>
    </row>
    <row r="5592" spans="1:7">
      <c r="A5592">
        <v>1000039</v>
      </c>
      <c r="B5592" t="s">
        <v>721</v>
      </c>
      <c r="C5592" t="s">
        <v>293</v>
      </c>
      <c r="D5592" t="s">
        <v>292</v>
      </c>
      <c r="E5592" t="s">
        <v>293</v>
      </c>
      <c r="F5592">
        <v>11998.8</v>
      </c>
      <c r="G5592" s="33">
        <f t="shared" si="87"/>
        <v>901506246.76999569</v>
      </c>
    </row>
    <row r="5593" spans="1:7">
      <c r="A5593">
        <v>1000039</v>
      </c>
      <c r="B5593" t="s">
        <v>721</v>
      </c>
      <c r="C5593" t="s">
        <v>293</v>
      </c>
      <c r="D5593" t="s">
        <v>292</v>
      </c>
      <c r="E5593" t="s">
        <v>293</v>
      </c>
      <c r="F5593">
        <v>63399.6</v>
      </c>
      <c r="G5593" s="33">
        <f t="shared" si="87"/>
        <v>901506246.76999569</v>
      </c>
    </row>
    <row r="5594" spans="1:7">
      <c r="A5594">
        <v>1000039</v>
      </c>
      <c r="B5594" t="s">
        <v>721</v>
      </c>
      <c r="C5594" t="s">
        <v>293</v>
      </c>
      <c r="D5594" t="s">
        <v>292</v>
      </c>
      <c r="E5594" t="s">
        <v>304</v>
      </c>
      <c r="F5594">
        <v>30300.45</v>
      </c>
      <c r="G5594" s="33">
        <f t="shared" si="87"/>
        <v>901506246.76999569</v>
      </c>
    </row>
    <row r="5595" spans="1:7">
      <c r="A5595">
        <v>1000039</v>
      </c>
      <c r="B5595" t="s">
        <v>721</v>
      </c>
      <c r="C5595" t="s">
        <v>293</v>
      </c>
      <c r="D5595" t="s">
        <v>292</v>
      </c>
      <c r="E5595" t="s">
        <v>293</v>
      </c>
      <c r="F5595">
        <v>15602.4</v>
      </c>
      <c r="G5595" s="33">
        <f t="shared" si="87"/>
        <v>901506246.76999569</v>
      </c>
    </row>
    <row r="5596" spans="1:7">
      <c r="A5596">
        <v>1000039</v>
      </c>
      <c r="B5596" t="s">
        <v>721</v>
      </c>
      <c r="C5596" t="s">
        <v>293</v>
      </c>
      <c r="D5596" t="s">
        <v>292</v>
      </c>
      <c r="E5596" t="s">
        <v>302</v>
      </c>
      <c r="F5596">
        <v>88426.8</v>
      </c>
      <c r="G5596" s="33">
        <f t="shared" si="87"/>
        <v>901506246.76999569</v>
      </c>
    </row>
    <row r="5597" spans="1:7">
      <c r="A5597">
        <v>1000039</v>
      </c>
      <c r="B5597" t="s">
        <v>721</v>
      </c>
      <c r="C5597" t="s">
        <v>293</v>
      </c>
      <c r="D5597" t="s">
        <v>292</v>
      </c>
      <c r="E5597" t="s">
        <v>304</v>
      </c>
      <c r="F5597">
        <v>29168.03</v>
      </c>
      <c r="G5597" s="33">
        <f t="shared" si="87"/>
        <v>901506246.76999569</v>
      </c>
    </row>
    <row r="5598" spans="1:7">
      <c r="A5598">
        <v>1000039</v>
      </c>
      <c r="B5598" t="s">
        <v>1700</v>
      </c>
      <c r="C5598" t="s">
        <v>293</v>
      </c>
      <c r="D5598" t="s">
        <v>348</v>
      </c>
      <c r="E5598" t="s">
        <v>293</v>
      </c>
      <c r="F5598">
        <v>16334.86</v>
      </c>
      <c r="G5598" s="33">
        <f t="shared" si="87"/>
        <v>901506246.76999569</v>
      </c>
    </row>
    <row r="5599" spans="1:7">
      <c r="A5599">
        <v>1000039</v>
      </c>
      <c r="B5599" t="s">
        <v>1701</v>
      </c>
      <c r="C5599" t="s">
        <v>293</v>
      </c>
      <c r="D5599" t="s">
        <v>292</v>
      </c>
      <c r="E5599" t="s">
        <v>302</v>
      </c>
      <c r="F5599">
        <v>353617.15</v>
      </c>
      <c r="G5599" s="33">
        <f t="shared" si="87"/>
        <v>901506246.76999569</v>
      </c>
    </row>
    <row r="5600" spans="1:7">
      <c r="A5600">
        <v>1000039</v>
      </c>
      <c r="B5600" t="s">
        <v>1701</v>
      </c>
      <c r="C5600" t="s">
        <v>293</v>
      </c>
      <c r="D5600" t="s">
        <v>292</v>
      </c>
      <c r="E5600" t="s">
        <v>302</v>
      </c>
      <c r="F5600">
        <v>167730.99</v>
      </c>
      <c r="G5600" s="33">
        <f t="shared" si="87"/>
        <v>901506246.76999569</v>
      </c>
    </row>
    <row r="5601" spans="1:7">
      <c r="A5601">
        <v>1000039</v>
      </c>
      <c r="B5601" t="s">
        <v>1701</v>
      </c>
      <c r="C5601" t="s">
        <v>293</v>
      </c>
      <c r="D5601" t="s">
        <v>292</v>
      </c>
      <c r="E5601" t="s">
        <v>302</v>
      </c>
      <c r="F5601">
        <v>460441.66</v>
      </c>
      <c r="G5601" s="33">
        <f t="shared" si="87"/>
        <v>901506246.76999569</v>
      </c>
    </row>
    <row r="5602" spans="1:7">
      <c r="A5602">
        <v>1000039</v>
      </c>
      <c r="B5602" t="s">
        <v>1701</v>
      </c>
      <c r="C5602" t="s">
        <v>293</v>
      </c>
      <c r="D5602" t="s">
        <v>292</v>
      </c>
      <c r="E5602" t="s">
        <v>302</v>
      </c>
      <c r="F5602">
        <v>313697.03999999998</v>
      </c>
      <c r="G5602" s="33">
        <f t="shared" si="87"/>
        <v>901506246.76999569</v>
      </c>
    </row>
    <row r="5603" spans="1:7">
      <c r="A5603">
        <v>1000039</v>
      </c>
      <c r="B5603" t="s">
        <v>1701</v>
      </c>
      <c r="C5603" t="s">
        <v>293</v>
      </c>
      <c r="D5603" t="s">
        <v>292</v>
      </c>
      <c r="E5603" t="s">
        <v>302</v>
      </c>
      <c r="F5603">
        <v>122951.35</v>
      </c>
      <c r="G5603" s="33">
        <f t="shared" si="87"/>
        <v>901506246.76999569</v>
      </c>
    </row>
    <row r="5604" spans="1:7">
      <c r="A5604">
        <v>1000039</v>
      </c>
      <c r="B5604" t="s">
        <v>1702</v>
      </c>
      <c r="C5604" t="s">
        <v>293</v>
      </c>
      <c r="D5604" t="s">
        <v>292</v>
      </c>
      <c r="E5604" t="s">
        <v>304</v>
      </c>
      <c r="F5604">
        <v>92539.61</v>
      </c>
      <c r="G5604" s="33">
        <f t="shared" si="87"/>
        <v>901506246.76999569</v>
      </c>
    </row>
    <row r="5605" spans="1:7">
      <c r="A5605">
        <v>1000039</v>
      </c>
      <c r="B5605" t="s">
        <v>1702</v>
      </c>
      <c r="C5605" t="s">
        <v>293</v>
      </c>
      <c r="D5605" t="s">
        <v>292</v>
      </c>
      <c r="E5605" t="s">
        <v>304</v>
      </c>
      <c r="F5605">
        <v>85931.1</v>
      </c>
      <c r="G5605" s="33">
        <f t="shared" si="87"/>
        <v>901506246.76999569</v>
      </c>
    </row>
    <row r="5606" spans="1:7">
      <c r="A5606">
        <v>1000039</v>
      </c>
      <c r="B5606" t="s">
        <v>1702</v>
      </c>
      <c r="C5606" t="s">
        <v>293</v>
      </c>
      <c r="D5606" t="s">
        <v>292</v>
      </c>
      <c r="E5606" t="s">
        <v>304</v>
      </c>
      <c r="F5606">
        <v>102457.5</v>
      </c>
      <c r="G5606" s="33">
        <f t="shared" si="87"/>
        <v>901506246.76999569</v>
      </c>
    </row>
    <row r="5607" spans="1:7">
      <c r="A5607">
        <v>1000039</v>
      </c>
      <c r="B5607" t="s">
        <v>1703</v>
      </c>
      <c r="C5607" t="s">
        <v>293</v>
      </c>
      <c r="D5607" t="s">
        <v>292</v>
      </c>
      <c r="E5607" t="s">
        <v>293</v>
      </c>
      <c r="F5607">
        <v>436.25</v>
      </c>
      <c r="G5607" s="33">
        <f t="shared" si="87"/>
        <v>901506246.76999569</v>
      </c>
    </row>
    <row r="5608" spans="1:7">
      <c r="A5608">
        <v>1000039</v>
      </c>
      <c r="B5608" t="s">
        <v>1704</v>
      </c>
      <c r="C5608" t="s">
        <v>293</v>
      </c>
      <c r="D5608" t="s">
        <v>292</v>
      </c>
      <c r="E5608" t="s">
        <v>302</v>
      </c>
      <c r="F5608">
        <v>58374.62</v>
      </c>
      <c r="G5608" s="33">
        <f t="shared" si="87"/>
        <v>901506246.76999569</v>
      </c>
    </row>
    <row r="5609" spans="1:7">
      <c r="A5609">
        <v>1000039</v>
      </c>
      <c r="B5609" t="s">
        <v>1704</v>
      </c>
      <c r="C5609" t="s">
        <v>293</v>
      </c>
      <c r="D5609" t="s">
        <v>292</v>
      </c>
      <c r="E5609" t="s">
        <v>302</v>
      </c>
      <c r="F5609">
        <v>62037</v>
      </c>
      <c r="G5609" s="33">
        <f t="shared" si="87"/>
        <v>901506246.76999569</v>
      </c>
    </row>
    <row r="5610" spans="1:7">
      <c r="A5610">
        <v>1000039</v>
      </c>
      <c r="B5610" t="s">
        <v>1704</v>
      </c>
      <c r="C5610" t="s">
        <v>293</v>
      </c>
      <c r="D5610" t="s">
        <v>292</v>
      </c>
      <c r="E5610" t="s">
        <v>302</v>
      </c>
      <c r="F5610">
        <v>62037</v>
      </c>
      <c r="G5610" s="33">
        <f t="shared" si="87"/>
        <v>901506246.76999569</v>
      </c>
    </row>
    <row r="5611" spans="1:7">
      <c r="A5611">
        <v>1000039</v>
      </c>
      <c r="B5611" t="s">
        <v>1704</v>
      </c>
      <c r="C5611" t="s">
        <v>293</v>
      </c>
      <c r="D5611" t="s">
        <v>292</v>
      </c>
      <c r="E5611" t="s">
        <v>302</v>
      </c>
      <c r="F5611">
        <v>62037</v>
      </c>
      <c r="G5611" s="33">
        <f t="shared" si="87"/>
        <v>901506246.76999569</v>
      </c>
    </row>
    <row r="5612" spans="1:7">
      <c r="A5612">
        <v>1000039</v>
      </c>
      <c r="B5612" t="s">
        <v>1232</v>
      </c>
      <c r="C5612" t="s">
        <v>293</v>
      </c>
      <c r="D5612" t="s">
        <v>292</v>
      </c>
      <c r="E5612" t="s">
        <v>302</v>
      </c>
      <c r="F5612">
        <v>15629.25</v>
      </c>
      <c r="G5612" s="33">
        <f t="shared" si="87"/>
        <v>901506246.76999569</v>
      </c>
    </row>
    <row r="5613" spans="1:7">
      <c r="A5613">
        <v>1000039</v>
      </c>
      <c r="B5613" t="s">
        <v>1705</v>
      </c>
      <c r="C5613" t="s">
        <v>293</v>
      </c>
      <c r="D5613" t="s">
        <v>292</v>
      </c>
      <c r="E5613" t="s">
        <v>293</v>
      </c>
      <c r="F5613">
        <v>1715</v>
      </c>
      <c r="G5613" s="33">
        <f t="shared" si="87"/>
        <v>901506246.76999569</v>
      </c>
    </row>
    <row r="5614" spans="1:7">
      <c r="A5614">
        <v>1000039</v>
      </c>
      <c r="B5614" t="s">
        <v>1238</v>
      </c>
      <c r="C5614" t="s">
        <v>293</v>
      </c>
      <c r="D5614" t="s">
        <v>292</v>
      </c>
      <c r="E5614" t="s">
        <v>304</v>
      </c>
      <c r="F5614">
        <v>840.78</v>
      </c>
      <c r="G5614" s="33">
        <f t="shared" si="87"/>
        <v>901506246.76999569</v>
      </c>
    </row>
    <row r="5615" spans="1:7">
      <c r="A5615">
        <v>1000039</v>
      </c>
      <c r="B5615" t="s">
        <v>1706</v>
      </c>
      <c r="C5615" t="s">
        <v>293</v>
      </c>
      <c r="D5615" t="s">
        <v>292</v>
      </c>
      <c r="E5615" t="s">
        <v>293</v>
      </c>
      <c r="F5615">
        <v>88</v>
      </c>
      <c r="G5615" s="33">
        <f t="shared" si="87"/>
        <v>901506246.76999569</v>
      </c>
    </row>
    <row r="5616" spans="1:7">
      <c r="A5616">
        <v>1000039</v>
      </c>
      <c r="B5616" t="s">
        <v>1707</v>
      </c>
      <c r="C5616" t="s">
        <v>293</v>
      </c>
      <c r="D5616" t="s">
        <v>292</v>
      </c>
      <c r="E5616" t="s">
        <v>293</v>
      </c>
      <c r="F5616">
        <v>3.19</v>
      </c>
      <c r="G5616" s="33">
        <f t="shared" si="87"/>
        <v>901506246.76999569</v>
      </c>
    </row>
    <row r="5617" spans="1:7">
      <c r="A5617">
        <v>1000039</v>
      </c>
      <c r="B5617" t="s">
        <v>1708</v>
      </c>
      <c r="C5617" t="s">
        <v>293</v>
      </c>
      <c r="D5617" t="s">
        <v>292</v>
      </c>
      <c r="E5617" t="s">
        <v>293</v>
      </c>
      <c r="F5617">
        <v>0.93</v>
      </c>
      <c r="G5617" s="33">
        <f t="shared" si="87"/>
        <v>901506246.76999569</v>
      </c>
    </row>
    <row r="5618" spans="1:7">
      <c r="A5618">
        <v>1000039</v>
      </c>
      <c r="B5618" t="s">
        <v>1709</v>
      </c>
      <c r="C5618" t="s">
        <v>293</v>
      </c>
      <c r="D5618" t="s">
        <v>292</v>
      </c>
      <c r="E5618" t="s">
        <v>302</v>
      </c>
      <c r="F5618">
        <v>1301.56</v>
      </c>
      <c r="G5618" s="33">
        <f t="shared" si="87"/>
        <v>901506246.76999569</v>
      </c>
    </row>
    <row r="5619" spans="1:7">
      <c r="A5619">
        <v>1000039</v>
      </c>
      <c r="B5619" t="s">
        <v>1709</v>
      </c>
      <c r="C5619" t="s">
        <v>293</v>
      </c>
      <c r="D5619" t="s">
        <v>292</v>
      </c>
      <c r="E5619" t="s">
        <v>302</v>
      </c>
      <c r="F5619">
        <v>29185.200000000001</v>
      </c>
      <c r="G5619" s="33">
        <f t="shared" si="87"/>
        <v>901506246.76999569</v>
      </c>
    </row>
    <row r="5620" spans="1:7">
      <c r="A5620">
        <v>1000039</v>
      </c>
      <c r="B5620" t="s">
        <v>1709</v>
      </c>
      <c r="C5620" t="s">
        <v>293</v>
      </c>
      <c r="D5620" t="s">
        <v>292</v>
      </c>
      <c r="E5620" t="s">
        <v>302</v>
      </c>
      <c r="F5620">
        <v>4474.8</v>
      </c>
      <c r="G5620" s="33">
        <f t="shared" si="87"/>
        <v>901506246.76999569</v>
      </c>
    </row>
    <row r="5621" spans="1:7">
      <c r="A5621">
        <v>1000039</v>
      </c>
      <c r="B5621" t="s">
        <v>1709</v>
      </c>
      <c r="C5621" t="s">
        <v>293</v>
      </c>
      <c r="D5621" t="s">
        <v>292</v>
      </c>
      <c r="E5621" t="s">
        <v>302</v>
      </c>
      <c r="F5621">
        <v>20869.2</v>
      </c>
      <c r="G5621" s="33">
        <f t="shared" si="87"/>
        <v>901506246.76999569</v>
      </c>
    </row>
    <row r="5622" spans="1:7">
      <c r="A5622">
        <v>1000039</v>
      </c>
      <c r="B5622" t="s">
        <v>1710</v>
      </c>
      <c r="C5622" t="s">
        <v>293</v>
      </c>
      <c r="D5622" t="s">
        <v>292</v>
      </c>
      <c r="E5622" t="s">
        <v>293</v>
      </c>
      <c r="F5622">
        <v>0.1</v>
      </c>
      <c r="G5622" s="33">
        <f t="shared" si="87"/>
        <v>901506246.76999569</v>
      </c>
    </row>
    <row r="5623" spans="1:7">
      <c r="A5623">
        <v>1000039</v>
      </c>
      <c r="B5623" t="s">
        <v>1711</v>
      </c>
      <c r="C5623" t="s">
        <v>293</v>
      </c>
      <c r="D5623" t="s">
        <v>292</v>
      </c>
      <c r="E5623" t="s">
        <v>293</v>
      </c>
      <c r="F5623">
        <v>100</v>
      </c>
      <c r="G5623" s="33">
        <f t="shared" si="87"/>
        <v>901506246.76999569</v>
      </c>
    </row>
    <row r="5624" spans="1:7">
      <c r="A5624">
        <v>1000039</v>
      </c>
      <c r="B5624" t="s">
        <v>755</v>
      </c>
      <c r="C5624" t="s">
        <v>293</v>
      </c>
      <c r="D5624" t="s">
        <v>292</v>
      </c>
      <c r="E5624" t="s">
        <v>319</v>
      </c>
      <c r="F5624">
        <v>16758</v>
      </c>
      <c r="G5624" s="33">
        <f t="shared" si="87"/>
        <v>901506246.76999569</v>
      </c>
    </row>
    <row r="5625" spans="1:7">
      <c r="A5625">
        <v>1000039</v>
      </c>
      <c r="B5625" t="s">
        <v>755</v>
      </c>
      <c r="C5625" t="s">
        <v>293</v>
      </c>
      <c r="D5625" t="s">
        <v>292</v>
      </c>
      <c r="E5625" t="s">
        <v>319</v>
      </c>
      <c r="F5625">
        <v>44543.79</v>
      </c>
      <c r="G5625" s="33">
        <f t="shared" si="87"/>
        <v>901506246.76999569</v>
      </c>
    </row>
    <row r="5626" spans="1:7">
      <c r="A5626">
        <v>1000039</v>
      </c>
      <c r="B5626" t="s">
        <v>759</v>
      </c>
      <c r="C5626" t="s">
        <v>293</v>
      </c>
      <c r="D5626" t="s">
        <v>292</v>
      </c>
      <c r="E5626" t="s">
        <v>302</v>
      </c>
      <c r="F5626">
        <v>0</v>
      </c>
      <c r="G5626" s="33">
        <f t="shared" si="87"/>
        <v>901506246.76999569</v>
      </c>
    </row>
    <row r="5627" spans="1:7">
      <c r="A5627">
        <v>1000039</v>
      </c>
      <c r="B5627" t="s">
        <v>759</v>
      </c>
      <c r="C5627" t="s">
        <v>293</v>
      </c>
      <c r="D5627" t="s">
        <v>292</v>
      </c>
      <c r="E5627" t="s">
        <v>302</v>
      </c>
      <c r="F5627">
        <v>9664.43</v>
      </c>
      <c r="G5627" s="33">
        <f t="shared" si="87"/>
        <v>901506246.76999569</v>
      </c>
    </row>
    <row r="5628" spans="1:7">
      <c r="A5628">
        <v>1000039</v>
      </c>
      <c r="B5628" t="s">
        <v>759</v>
      </c>
      <c r="C5628" t="s">
        <v>293</v>
      </c>
      <c r="D5628" t="s">
        <v>292</v>
      </c>
      <c r="E5628" t="s">
        <v>302</v>
      </c>
      <c r="F5628">
        <v>198202</v>
      </c>
      <c r="G5628" s="33">
        <f t="shared" si="87"/>
        <v>901506246.76999569</v>
      </c>
    </row>
    <row r="5629" spans="1:7">
      <c r="A5629">
        <v>1000039</v>
      </c>
      <c r="B5629" t="s">
        <v>759</v>
      </c>
      <c r="C5629" t="s">
        <v>293</v>
      </c>
      <c r="D5629" t="s">
        <v>292</v>
      </c>
      <c r="E5629" t="s">
        <v>302</v>
      </c>
      <c r="F5629">
        <v>2874.54</v>
      </c>
      <c r="G5629" s="33">
        <f t="shared" si="87"/>
        <v>901506246.76999569</v>
      </c>
    </row>
    <row r="5630" spans="1:7">
      <c r="A5630">
        <v>1000039</v>
      </c>
      <c r="B5630" t="s">
        <v>1712</v>
      </c>
      <c r="C5630" t="s">
        <v>293</v>
      </c>
      <c r="D5630" t="s">
        <v>292</v>
      </c>
      <c r="E5630" t="s">
        <v>293</v>
      </c>
      <c r="F5630">
        <v>1708.81</v>
      </c>
      <c r="G5630" s="33">
        <f t="shared" si="87"/>
        <v>901506246.76999569</v>
      </c>
    </row>
    <row r="5631" spans="1:7">
      <c r="A5631">
        <v>1000039</v>
      </c>
      <c r="B5631" t="s">
        <v>1713</v>
      </c>
      <c r="C5631" t="s">
        <v>293</v>
      </c>
      <c r="D5631" t="s">
        <v>292</v>
      </c>
      <c r="E5631" t="s">
        <v>293</v>
      </c>
      <c r="F5631">
        <v>-3261.77</v>
      </c>
      <c r="G5631" s="33">
        <f t="shared" si="87"/>
        <v>901506246.76999569</v>
      </c>
    </row>
    <row r="5632" spans="1:7">
      <c r="A5632">
        <v>1000039</v>
      </c>
      <c r="B5632" t="s">
        <v>1713</v>
      </c>
      <c r="C5632" t="s">
        <v>293</v>
      </c>
      <c r="D5632" t="s">
        <v>292</v>
      </c>
      <c r="E5632" t="s">
        <v>293</v>
      </c>
      <c r="F5632">
        <v>-1077.3</v>
      </c>
      <c r="G5632" s="33">
        <f t="shared" si="87"/>
        <v>901506246.76999569</v>
      </c>
    </row>
    <row r="5633" spans="1:7">
      <c r="A5633">
        <v>1000039</v>
      </c>
      <c r="B5633" t="s">
        <v>1714</v>
      </c>
      <c r="C5633" t="s">
        <v>293</v>
      </c>
      <c r="D5633" t="s">
        <v>292</v>
      </c>
      <c r="E5633" t="s">
        <v>293</v>
      </c>
      <c r="F5633">
        <v>5</v>
      </c>
      <c r="G5633" s="33">
        <f t="shared" si="87"/>
        <v>901506246.76999569</v>
      </c>
    </row>
    <row r="5634" spans="1:7">
      <c r="A5634">
        <v>1000039</v>
      </c>
      <c r="B5634" t="s">
        <v>1715</v>
      </c>
      <c r="C5634" t="s">
        <v>293</v>
      </c>
      <c r="D5634" t="s">
        <v>292</v>
      </c>
      <c r="E5634" t="s">
        <v>293</v>
      </c>
      <c r="F5634">
        <v>647.27</v>
      </c>
      <c r="G5634" s="33">
        <f t="shared" si="87"/>
        <v>901506246.76999569</v>
      </c>
    </row>
    <row r="5635" spans="1:7">
      <c r="A5635">
        <v>1000039</v>
      </c>
      <c r="B5635" t="s">
        <v>1716</v>
      </c>
      <c r="C5635" t="s">
        <v>293</v>
      </c>
      <c r="D5635" t="s">
        <v>292</v>
      </c>
      <c r="E5635" t="s">
        <v>293</v>
      </c>
      <c r="F5635">
        <v>4699.9399999999996</v>
      </c>
      <c r="G5635" s="33">
        <f t="shared" ref="G5635:G5698" si="88">SUM($F$2:$F$100000)</f>
        <v>901506246.76999569</v>
      </c>
    </row>
    <row r="5636" spans="1:7">
      <c r="A5636">
        <v>1000039</v>
      </c>
      <c r="B5636" t="s">
        <v>1717</v>
      </c>
      <c r="C5636" t="s">
        <v>293</v>
      </c>
      <c r="D5636" t="s">
        <v>292</v>
      </c>
      <c r="E5636" t="s">
        <v>293</v>
      </c>
      <c r="F5636">
        <v>158415.35</v>
      </c>
      <c r="G5636" s="33">
        <f t="shared" si="88"/>
        <v>901506246.76999569</v>
      </c>
    </row>
    <row r="5637" spans="1:7">
      <c r="A5637">
        <v>1000039</v>
      </c>
      <c r="B5637" t="s">
        <v>775</v>
      </c>
      <c r="C5637" t="s">
        <v>293</v>
      </c>
      <c r="D5637" t="s">
        <v>292</v>
      </c>
      <c r="E5637" t="s">
        <v>302</v>
      </c>
      <c r="F5637">
        <v>72909.600000000006</v>
      </c>
      <c r="G5637" s="33">
        <f t="shared" si="88"/>
        <v>901506246.76999569</v>
      </c>
    </row>
    <row r="5638" spans="1:7">
      <c r="A5638">
        <v>1000039</v>
      </c>
      <c r="B5638" t="s">
        <v>775</v>
      </c>
      <c r="C5638" t="s">
        <v>293</v>
      </c>
      <c r="D5638" t="s">
        <v>292</v>
      </c>
      <c r="E5638" t="s">
        <v>302</v>
      </c>
      <c r="F5638">
        <v>124300</v>
      </c>
      <c r="G5638" s="33">
        <f t="shared" si="88"/>
        <v>901506246.76999569</v>
      </c>
    </row>
    <row r="5639" spans="1:7">
      <c r="A5639">
        <v>1000039</v>
      </c>
      <c r="B5639" t="s">
        <v>775</v>
      </c>
      <c r="C5639" t="s">
        <v>293</v>
      </c>
      <c r="D5639" t="s">
        <v>292</v>
      </c>
      <c r="E5639" t="s">
        <v>302</v>
      </c>
      <c r="F5639">
        <v>9040</v>
      </c>
      <c r="G5639" s="33">
        <f t="shared" si="88"/>
        <v>901506246.76999569</v>
      </c>
    </row>
    <row r="5640" spans="1:7">
      <c r="A5640">
        <v>1000039</v>
      </c>
      <c r="B5640" t="s">
        <v>1718</v>
      </c>
      <c r="C5640" t="s">
        <v>293</v>
      </c>
      <c r="D5640" t="s">
        <v>292</v>
      </c>
      <c r="E5640" t="s">
        <v>319</v>
      </c>
      <c r="F5640">
        <v>22148</v>
      </c>
      <c r="G5640" s="33">
        <f t="shared" si="88"/>
        <v>901506246.76999569</v>
      </c>
    </row>
    <row r="5641" spans="1:7">
      <c r="A5641">
        <v>1000039</v>
      </c>
      <c r="B5641" t="s">
        <v>1269</v>
      </c>
      <c r="C5641" t="s">
        <v>293</v>
      </c>
      <c r="D5641" t="s">
        <v>292</v>
      </c>
      <c r="E5641" t="s">
        <v>293</v>
      </c>
      <c r="F5641">
        <v>9869.02</v>
      </c>
      <c r="G5641" s="33">
        <f t="shared" si="88"/>
        <v>901506246.76999569</v>
      </c>
    </row>
    <row r="5642" spans="1:7">
      <c r="A5642">
        <v>1000038</v>
      </c>
      <c r="B5642" t="s">
        <v>1269</v>
      </c>
      <c r="C5642" t="s">
        <v>1358</v>
      </c>
      <c r="D5642" t="s">
        <v>292</v>
      </c>
      <c r="E5642" t="s">
        <v>293</v>
      </c>
      <c r="F5642">
        <v>24626</v>
      </c>
      <c r="G5642" s="33">
        <f t="shared" si="88"/>
        <v>901506246.76999569</v>
      </c>
    </row>
    <row r="5643" spans="1:7">
      <c r="A5643">
        <v>1000039</v>
      </c>
      <c r="B5643" t="s">
        <v>777</v>
      </c>
      <c r="C5643" t="s">
        <v>293</v>
      </c>
      <c r="D5643" t="s">
        <v>292</v>
      </c>
      <c r="E5643" t="s">
        <v>302</v>
      </c>
      <c r="F5643">
        <v>18758</v>
      </c>
      <c r="G5643" s="33">
        <f t="shared" si="88"/>
        <v>901506246.76999569</v>
      </c>
    </row>
    <row r="5644" spans="1:7">
      <c r="A5644">
        <v>1000039</v>
      </c>
      <c r="B5644" t="s">
        <v>777</v>
      </c>
      <c r="C5644" t="s">
        <v>293</v>
      </c>
      <c r="D5644" t="s">
        <v>292</v>
      </c>
      <c r="E5644" t="s">
        <v>302</v>
      </c>
      <c r="F5644">
        <v>28877.15</v>
      </c>
      <c r="G5644" s="33">
        <f t="shared" si="88"/>
        <v>901506246.76999569</v>
      </c>
    </row>
    <row r="5645" spans="1:7">
      <c r="A5645">
        <v>1000039</v>
      </c>
      <c r="B5645" t="s">
        <v>1719</v>
      </c>
      <c r="C5645" t="s">
        <v>293</v>
      </c>
      <c r="D5645" t="s">
        <v>292</v>
      </c>
      <c r="E5645" t="s">
        <v>293</v>
      </c>
      <c r="F5645">
        <v>13928.86</v>
      </c>
      <c r="G5645" s="33">
        <f t="shared" si="88"/>
        <v>901506246.76999569</v>
      </c>
    </row>
    <row r="5646" spans="1:7">
      <c r="A5646">
        <v>1000039</v>
      </c>
      <c r="B5646" t="s">
        <v>788</v>
      </c>
      <c r="C5646" t="s">
        <v>293</v>
      </c>
      <c r="D5646" t="s">
        <v>292</v>
      </c>
      <c r="E5646" t="s">
        <v>302</v>
      </c>
      <c r="F5646">
        <v>34554.400000000001</v>
      </c>
      <c r="G5646" s="33">
        <f t="shared" si="88"/>
        <v>901506246.76999569</v>
      </c>
    </row>
    <row r="5647" spans="1:7">
      <c r="A5647">
        <v>1000039</v>
      </c>
      <c r="B5647" t="s">
        <v>788</v>
      </c>
      <c r="C5647" t="s">
        <v>293</v>
      </c>
      <c r="D5647" t="s">
        <v>292</v>
      </c>
      <c r="E5647" t="s">
        <v>302</v>
      </c>
      <c r="F5647">
        <v>29380</v>
      </c>
      <c r="G5647" s="33">
        <f t="shared" si="88"/>
        <v>901506246.76999569</v>
      </c>
    </row>
    <row r="5648" spans="1:7">
      <c r="A5648">
        <v>1000039</v>
      </c>
      <c r="B5648" t="s">
        <v>788</v>
      </c>
      <c r="C5648" t="s">
        <v>293</v>
      </c>
      <c r="D5648" t="s">
        <v>292</v>
      </c>
      <c r="E5648" t="s">
        <v>302</v>
      </c>
      <c r="F5648">
        <v>452</v>
      </c>
      <c r="G5648" s="33">
        <f t="shared" si="88"/>
        <v>901506246.76999569</v>
      </c>
    </row>
    <row r="5649" spans="1:7">
      <c r="A5649">
        <v>1000039</v>
      </c>
      <c r="B5649" t="s">
        <v>788</v>
      </c>
      <c r="C5649" t="s">
        <v>293</v>
      </c>
      <c r="D5649" t="s">
        <v>292</v>
      </c>
      <c r="E5649" t="s">
        <v>302</v>
      </c>
      <c r="F5649">
        <v>1582</v>
      </c>
      <c r="G5649" s="33">
        <f t="shared" si="88"/>
        <v>901506246.76999569</v>
      </c>
    </row>
    <row r="5650" spans="1:7">
      <c r="A5650">
        <v>1000039</v>
      </c>
      <c r="B5650" t="s">
        <v>788</v>
      </c>
      <c r="C5650" t="s">
        <v>293</v>
      </c>
      <c r="D5650" t="s">
        <v>292</v>
      </c>
      <c r="E5650" t="s">
        <v>302</v>
      </c>
      <c r="F5650">
        <v>574.72</v>
      </c>
      <c r="G5650" s="33">
        <f t="shared" si="88"/>
        <v>901506246.76999569</v>
      </c>
    </row>
    <row r="5651" spans="1:7">
      <c r="A5651">
        <v>1000039</v>
      </c>
      <c r="B5651" t="s">
        <v>794</v>
      </c>
      <c r="C5651" t="s">
        <v>293</v>
      </c>
      <c r="D5651" t="s">
        <v>292</v>
      </c>
      <c r="E5651" t="s">
        <v>302</v>
      </c>
      <c r="F5651">
        <v>19368.2</v>
      </c>
      <c r="G5651" s="33">
        <f t="shared" si="88"/>
        <v>901506246.76999569</v>
      </c>
    </row>
    <row r="5652" spans="1:7">
      <c r="A5652">
        <v>1000039</v>
      </c>
      <c r="B5652" t="s">
        <v>794</v>
      </c>
      <c r="C5652" t="s">
        <v>293</v>
      </c>
      <c r="D5652" t="s">
        <v>292</v>
      </c>
      <c r="E5652" t="s">
        <v>302</v>
      </c>
      <c r="F5652">
        <v>6638.75</v>
      </c>
      <c r="G5652" s="33">
        <f t="shared" si="88"/>
        <v>901506246.76999569</v>
      </c>
    </row>
    <row r="5653" spans="1:7">
      <c r="A5653">
        <v>1000039</v>
      </c>
      <c r="B5653" t="s">
        <v>1720</v>
      </c>
      <c r="C5653" t="s">
        <v>293</v>
      </c>
      <c r="D5653" t="s">
        <v>292</v>
      </c>
      <c r="E5653" t="s">
        <v>319</v>
      </c>
      <c r="F5653">
        <v>320</v>
      </c>
      <c r="G5653" s="33">
        <f t="shared" si="88"/>
        <v>901506246.76999569</v>
      </c>
    </row>
    <row r="5654" spans="1:7">
      <c r="A5654">
        <v>1000039</v>
      </c>
      <c r="B5654" t="s">
        <v>799</v>
      </c>
      <c r="C5654" t="s">
        <v>293</v>
      </c>
      <c r="D5654" t="s">
        <v>292</v>
      </c>
      <c r="E5654" t="s">
        <v>302</v>
      </c>
      <c r="F5654">
        <v>0</v>
      </c>
      <c r="G5654" s="33">
        <f t="shared" si="88"/>
        <v>901506246.76999569</v>
      </c>
    </row>
    <row r="5655" spans="1:7">
      <c r="A5655">
        <v>1000039</v>
      </c>
      <c r="B5655" t="s">
        <v>799</v>
      </c>
      <c r="C5655" t="s">
        <v>293</v>
      </c>
      <c r="D5655" t="s">
        <v>292</v>
      </c>
      <c r="E5655" t="s">
        <v>302</v>
      </c>
      <c r="F5655">
        <v>61212.44</v>
      </c>
      <c r="G5655" s="33">
        <f t="shared" si="88"/>
        <v>901506246.76999569</v>
      </c>
    </row>
    <row r="5656" spans="1:7">
      <c r="A5656">
        <v>1000039</v>
      </c>
      <c r="B5656" t="s">
        <v>799</v>
      </c>
      <c r="C5656" t="s">
        <v>293</v>
      </c>
      <c r="D5656" t="s">
        <v>292</v>
      </c>
      <c r="E5656" t="s">
        <v>302</v>
      </c>
      <c r="F5656">
        <v>33017.440000000002</v>
      </c>
      <c r="G5656" s="33">
        <f t="shared" si="88"/>
        <v>901506246.76999569</v>
      </c>
    </row>
    <row r="5657" spans="1:7">
      <c r="A5657">
        <v>1000039</v>
      </c>
      <c r="B5657" t="s">
        <v>799</v>
      </c>
      <c r="C5657" t="s">
        <v>293</v>
      </c>
      <c r="D5657" t="s">
        <v>292</v>
      </c>
      <c r="E5657" t="s">
        <v>302</v>
      </c>
      <c r="F5657">
        <v>26271.82</v>
      </c>
      <c r="G5657" s="33">
        <f t="shared" si="88"/>
        <v>901506246.76999569</v>
      </c>
    </row>
    <row r="5658" spans="1:7">
      <c r="A5658">
        <v>1000039</v>
      </c>
      <c r="B5658" t="s">
        <v>799</v>
      </c>
      <c r="C5658" t="s">
        <v>293</v>
      </c>
      <c r="D5658" t="s">
        <v>292</v>
      </c>
      <c r="E5658" t="s">
        <v>302</v>
      </c>
      <c r="F5658">
        <v>15798.87</v>
      </c>
      <c r="G5658" s="33">
        <f t="shared" si="88"/>
        <v>901506246.76999569</v>
      </c>
    </row>
    <row r="5659" spans="1:7">
      <c r="A5659">
        <v>1000039</v>
      </c>
      <c r="B5659" t="s">
        <v>799</v>
      </c>
      <c r="C5659" t="s">
        <v>293</v>
      </c>
      <c r="D5659" t="s">
        <v>292</v>
      </c>
      <c r="E5659" t="s">
        <v>302</v>
      </c>
      <c r="F5659">
        <v>52852.78</v>
      </c>
      <c r="G5659" s="33">
        <f t="shared" si="88"/>
        <v>901506246.76999569</v>
      </c>
    </row>
    <row r="5660" spans="1:7">
      <c r="A5660">
        <v>1000039</v>
      </c>
      <c r="B5660" t="s">
        <v>799</v>
      </c>
      <c r="C5660" t="s">
        <v>293</v>
      </c>
      <c r="D5660" t="s">
        <v>292</v>
      </c>
      <c r="E5660" t="s">
        <v>302</v>
      </c>
      <c r="F5660">
        <v>55741.62</v>
      </c>
      <c r="G5660" s="33">
        <f t="shared" si="88"/>
        <v>901506246.76999569</v>
      </c>
    </row>
    <row r="5661" spans="1:7">
      <c r="A5661">
        <v>1000039</v>
      </c>
      <c r="B5661" t="s">
        <v>799</v>
      </c>
      <c r="C5661" t="s">
        <v>293</v>
      </c>
      <c r="D5661" t="s">
        <v>292</v>
      </c>
      <c r="E5661" t="s">
        <v>302</v>
      </c>
      <c r="F5661">
        <v>6075</v>
      </c>
      <c r="G5661" s="33">
        <f t="shared" si="88"/>
        <v>901506246.76999569</v>
      </c>
    </row>
    <row r="5662" spans="1:7">
      <c r="A5662">
        <v>1000039</v>
      </c>
      <c r="B5662" t="s">
        <v>799</v>
      </c>
      <c r="C5662" t="s">
        <v>293</v>
      </c>
      <c r="D5662" t="s">
        <v>292</v>
      </c>
      <c r="E5662" t="s">
        <v>302</v>
      </c>
      <c r="F5662">
        <v>91348.98</v>
      </c>
      <c r="G5662" s="33">
        <f t="shared" si="88"/>
        <v>901506246.76999569</v>
      </c>
    </row>
    <row r="5663" spans="1:7">
      <c r="A5663">
        <v>1000039</v>
      </c>
      <c r="B5663" t="s">
        <v>1721</v>
      </c>
      <c r="C5663" t="s">
        <v>293</v>
      </c>
      <c r="D5663" t="s">
        <v>292</v>
      </c>
      <c r="E5663" t="s">
        <v>293</v>
      </c>
      <c r="F5663">
        <v>9446.7999999999993</v>
      </c>
      <c r="G5663" s="33">
        <f t="shared" si="88"/>
        <v>901506246.76999569</v>
      </c>
    </row>
    <row r="5664" spans="1:7">
      <c r="A5664">
        <v>1000039</v>
      </c>
      <c r="B5664" t="s">
        <v>802</v>
      </c>
      <c r="C5664" t="s">
        <v>293</v>
      </c>
      <c r="D5664" t="s">
        <v>292</v>
      </c>
      <c r="E5664" t="s">
        <v>293</v>
      </c>
      <c r="F5664">
        <v>0.36</v>
      </c>
      <c r="G5664" s="33">
        <f t="shared" si="88"/>
        <v>901506246.76999569</v>
      </c>
    </row>
    <row r="5665" spans="1:7">
      <c r="A5665">
        <v>1000039</v>
      </c>
      <c r="B5665" t="s">
        <v>1722</v>
      </c>
      <c r="C5665" t="s">
        <v>293</v>
      </c>
      <c r="D5665" t="s">
        <v>292</v>
      </c>
      <c r="E5665" t="s">
        <v>1723</v>
      </c>
      <c r="F5665">
        <v>169.5</v>
      </c>
      <c r="G5665" s="33">
        <f t="shared" si="88"/>
        <v>901506246.76999569</v>
      </c>
    </row>
    <row r="5666" spans="1:7">
      <c r="A5666">
        <v>1000039</v>
      </c>
      <c r="B5666" t="s">
        <v>1724</v>
      </c>
      <c r="C5666" t="s">
        <v>293</v>
      </c>
      <c r="D5666" t="s">
        <v>292</v>
      </c>
      <c r="E5666" t="s">
        <v>293</v>
      </c>
      <c r="F5666">
        <v>1463.08</v>
      </c>
      <c r="G5666" s="33">
        <f t="shared" si="88"/>
        <v>901506246.76999569</v>
      </c>
    </row>
    <row r="5667" spans="1:7">
      <c r="A5667">
        <v>1000039</v>
      </c>
      <c r="B5667" t="s">
        <v>1725</v>
      </c>
      <c r="C5667" t="s">
        <v>293</v>
      </c>
      <c r="D5667" t="s">
        <v>292</v>
      </c>
      <c r="E5667" t="s">
        <v>293</v>
      </c>
      <c r="F5667">
        <v>16.25</v>
      </c>
      <c r="G5667" s="33">
        <f t="shared" si="88"/>
        <v>901506246.76999569</v>
      </c>
    </row>
    <row r="5668" spans="1:7">
      <c r="A5668">
        <v>1000039</v>
      </c>
      <c r="B5668" t="s">
        <v>1726</v>
      </c>
      <c r="C5668" t="s">
        <v>293</v>
      </c>
      <c r="D5668" t="s">
        <v>292</v>
      </c>
      <c r="E5668" t="s">
        <v>293</v>
      </c>
      <c r="F5668">
        <v>973.24</v>
      </c>
      <c r="G5668" s="33">
        <f t="shared" si="88"/>
        <v>901506246.76999569</v>
      </c>
    </row>
    <row r="5669" spans="1:7">
      <c r="A5669">
        <v>1000039</v>
      </c>
      <c r="B5669" t="s">
        <v>812</v>
      </c>
      <c r="C5669" t="s">
        <v>293</v>
      </c>
      <c r="D5669" t="s">
        <v>292</v>
      </c>
      <c r="E5669" t="s">
        <v>293</v>
      </c>
      <c r="F5669">
        <v>1276</v>
      </c>
      <c r="G5669" s="33">
        <f t="shared" si="88"/>
        <v>901506246.76999569</v>
      </c>
    </row>
    <row r="5670" spans="1:7">
      <c r="A5670">
        <v>1000039</v>
      </c>
      <c r="B5670" t="s">
        <v>812</v>
      </c>
      <c r="C5670" t="s">
        <v>293</v>
      </c>
      <c r="D5670" t="s">
        <v>292</v>
      </c>
      <c r="E5670" t="s">
        <v>293</v>
      </c>
      <c r="F5670">
        <v>2220</v>
      </c>
      <c r="G5670" s="33">
        <f t="shared" si="88"/>
        <v>901506246.76999569</v>
      </c>
    </row>
    <row r="5671" spans="1:7">
      <c r="A5671">
        <v>1000039</v>
      </c>
      <c r="B5671" t="s">
        <v>812</v>
      </c>
      <c r="C5671" t="s">
        <v>293</v>
      </c>
      <c r="D5671" t="s">
        <v>292</v>
      </c>
      <c r="E5671" t="s">
        <v>293</v>
      </c>
      <c r="F5671">
        <v>1985</v>
      </c>
      <c r="G5671" s="33">
        <f t="shared" si="88"/>
        <v>901506246.76999569</v>
      </c>
    </row>
    <row r="5672" spans="1:7">
      <c r="A5672">
        <v>1000039</v>
      </c>
      <c r="B5672" t="s">
        <v>812</v>
      </c>
      <c r="C5672" t="s">
        <v>293</v>
      </c>
      <c r="D5672" t="s">
        <v>292</v>
      </c>
      <c r="E5672" t="s">
        <v>293</v>
      </c>
      <c r="F5672">
        <v>1455</v>
      </c>
      <c r="G5672" s="33">
        <f t="shared" si="88"/>
        <v>901506246.76999569</v>
      </c>
    </row>
    <row r="5673" spans="1:7">
      <c r="A5673">
        <v>1000039</v>
      </c>
      <c r="B5673" t="s">
        <v>1727</v>
      </c>
      <c r="C5673" t="s">
        <v>293</v>
      </c>
      <c r="D5673" t="s">
        <v>292</v>
      </c>
      <c r="E5673" t="s">
        <v>293</v>
      </c>
      <c r="F5673">
        <v>15381.76</v>
      </c>
      <c r="G5673" s="33">
        <f t="shared" si="88"/>
        <v>901506246.76999569</v>
      </c>
    </row>
    <row r="5674" spans="1:7">
      <c r="A5674">
        <v>1000039</v>
      </c>
      <c r="B5674" t="s">
        <v>1728</v>
      </c>
      <c r="C5674" t="s">
        <v>293</v>
      </c>
      <c r="D5674" t="s">
        <v>292</v>
      </c>
      <c r="E5674" t="s">
        <v>413</v>
      </c>
      <c r="F5674">
        <v>64.33</v>
      </c>
      <c r="G5674" s="33">
        <f t="shared" si="88"/>
        <v>901506246.76999569</v>
      </c>
    </row>
    <row r="5675" spans="1:7">
      <c r="A5675">
        <v>1000039</v>
      </c>
      <c r="B5675" t="s">
        <v>816</v>
      </c>
      <c r="C5675" t="s">
        <v>293</v>
      </c>
      <c r="D5675" t="s">
        <v>292</v>
      </c>
      <c r="E5675" t="s">
        <v>302</v>
      </c>
      <c r="F5675">
        <v>6900.1</v>
      </c>
      <c r="G5675" s="33">
        <f t="shared" si="88"/>
        <v>901506246.76999569</v>
      </c>
    </row>
    <row r="5676" spans="1:7">
      <c r="A5676">
        <v>1000039</v>
      </c>
      <c r="B5676" t="s">
        <v>816</v>
      </c>
      <c r="C5676" t="s">
        <v>293</v>
      </c>
      <c r="D5676" t="s">
        <v>292</v>
      </c>
      <c r="E5676" t="s">
        <v>302</v>
      </c>
      <c r="F5676">
        <v>10754.21</v>
      </c>
      <c r="G5676" s="33">
        <f t="shared" si="88"/>
        <v>901506246.76999569</v>
      </c>
    </row>
    <row r="5677" spans="1:7">
      <c r="A5677">
        <v>1000039</v>
      </c>
      <c r="B5677" t="s">
        <v>816</v>
      </c>
      <c r="C5677" t="s">
        <v>293</v>
      </c>
      <c r="D5677" t="s">
        <v>292</v>
      </c>
      <c r="E5677" t="s">
        <v>302</v>
      </c>
      <c r="F5677">
        <v>119911.08</v>
      </c>
      <c r="G5677" s="33">
        <f t="shared" si="88"/>
        <v>901506246.76999569</v>
      </c>
    </row>
    <row r="5678" spans="1:7">
      <c r="A5678">
        <v>1000039</v>
      </c>
      <c r="B5678" t="s">
        <v>816</v>
      </c>
      <c r="C5678" t="s">
        <v>293</v>
      </c>
      <c r="D5678" t="s">
        <v>292</v>
      </c>
      <c r="E5678" t="s">
        <v>302</v>
      </c>
      <c r="F5678">
        <v>10998.29</v>
      </c>
      <c r="G5678" s="33">
        <f t="shared" si="88"/>
        <v>901506246.76999569</v>
      </c>
    </row>
    <row r="5679" spans="1:7">
      <c r="A5679">
        <v>1000039</v>
      </c>
      <c r="B5679" t="s">
        <v>1729</v>
      </c>
      <c r="C5679" t="s">
        <v>293</v>
      </c>
      <c r="D5679" t="s">
        <v>292</v>
      </c>
      <c r="E5679" t="s">
        <v>302</v>
      </c>
      <c r="F5679">
        <v>137568.95999999999</v>
      </c>
      <c r="G5679" s="33">
        <f t="shared" si="88"/>
        <v>901506246.76999569</v>
      </c>
    </row>
    <row r="5680" spans="1:7">
      <c r="A5680">
        <v>1000039</v>
      </c>
      <c r="B5680" t="s">
        <v>1729</v>
      </c>
      <c r="C5680" t="s">
        <v>293</v>
      </c>
      <c r="D5680" t="s">
        <v>292</v>
      </c>
      <c r="E5680" t="s">
        <v>302</v>
      </c>
      <c r="F5680">
        <v>205388.79999999999</v>
      </c>
      <c r="G5680" s="33">
        <f t="shared" si="88"/>
        <v>901506246.76999569</v>
      </c>
    </row>
    <row r="5681" spans="1:7">
      <c r="A5681">
        <v>1000039</v>
      </c>
      <c r="B5681" t="s">
        <v>1729</v>
      </c>
      <c r="C5681" t="s">
        <v>293</v>
      </c>
      <c r="D5681" t="s">
        <v>292</v>
      </c>
      <c r="E5681" t="s">
        <v>302</v>
      </c>
      <c r="F5681">
        <v>96764.160000000003</v>
      </c>
      <c r="G5681" s="33">
        <f t="shared" si="88"/>
        <v>901506246.76999569</v>
      </c>
    </row>
    <row r="5682" spans="1:7">
      <c r="A5682">
        <v>1000039</v>
      </c>
      <c r="B5682" t="s">
        <v>1729</v>
      </c>
      <c r="C5682" t="s">
        <v>293</v>
      </c>
      <c r="D5682" t="s">
        <v>292</v>
      </c>
      <c r="E5682" t="s">
        <v>302</v>
      </c>
      <c r="F5682">
        <v>24010.240000000002</v>
      </c>
      <c r="G5682" s="33">
        <f t="shared" si="88"/>
        <v>901506246.76999569</v>
      </c>
    </row>
    <row r="5683" spans="1:7">
      <c r="A5683">
        <v>1000039</v>
      </c>
      <c r="B5683" t="s">
        <v>1729</v>
      </c>
      <c r="C5683" t="s">
        <v>293</v>
      </c>
      <c r="D5683" t="s">
        <v>292</v>
      </c>
      <c r="E5683" t="s">
        <v>293</v>
      </c>
      <c r="F5683">
        <v>195553.28</v>
      </c>
      <c r="G5683" s="33">
        <f t="shared" si="88"/>
        <v>901506246.76999569</v>
      </c>
    </row>
    <row r="5684" spans="1:7">
      <c r="A5684">
        <v>1000039</v>
      </c>
      <c r="B5684" t="s">
        <v>1730</v>
      </c>
      <c r="C5684" t="s">
        <v>293</v>
      </c>
      <c r="D5684" t="s">
        <v>292</v>
      </c>
      <c r="E5684" t="s">
        <v>302</v>
      </c>
      <c r="F5684">
        <v>848.24</v>
      </c>
      <c r="G5684" s="33">
        <f t="shared" si="88"/>
        <v>901506246.76999569</v>
      </c>
    </row>
    <row r="5685" spans="1:7">
      <c r="A5685">
        <v>1000039</v>
      </c>
      <c r="B5685" t="s">
        <v>1731</v>
      </c>
      <c r="C5685" t="s">
        <v>293</v>
      </c>
      <c r="D5685" t="s">
        <v>292</v>
      </c>
      <c r="E5685" t="s">
        <v>302</v>
      </c>
      <c r="F5685">
        <v>16869.12</v>
      </c>
      <c r="G5685" s="33">
        <f t="shared" si="88"/>
        <v>901506246.76999569</v>
      </c>
    </row>
    <row r="5686" spans="1:7">
      <c r="A5686">
        <v>1000039</v>
      </c>
      <c r="B5686" t="s">
        <v>1731</v>
      </c>
      <c r="C5686" t="s">
        <v>293</v>
      </c>
      <c r="D5686" t="s">
        <v>292</v>
      </c>
      <c r="E5686" t="s">
        <v>302</v>
      </c>
      <c r="F5686">
        <v>15910.4</v>
      </c>
      <c r="G5686" s="33">
        <f t="shared" si="88"/>
        <v>901506246.76999569</v>
      </c>
    </row>
    <row r="5687" spans="1:7">
      <c r="A5687">
        <v>1000039</v>
      </c>
      <c r="B5687" t="s">
        <v>1732</v>
      </c>
      <c r="C5687" t="s">
        <v>293</v>
      </c>
      <c r="D5687" t="s">
        <v>292</v>
      </c>
      <c r="E5687" t="s">
        <v>293</v>
      </c>
      <c r="F5687">
        <v>209.2</v>
      </c>
      <c r="G5687" s="33">
        <f t="shared" si="88"/>
        <v>901506246.76999569</v>
      </c>
    </row>
    <row r="5688" spans="1:7">
      <c r="A5688">
        <v>1000039</v>
      </c>
      <c r="B5688" t="s">
        <v>823</v>
      </c>
      <c r="C5688" t="s">
        <v>293</v>
      </c>
      <c r="D5688" t="s">
        <v>292</v>
      </c>
      <c r="E5688" t="s">
        <v>302</v>
      </c>
      <c r="F5688">
        <v>70060</v>
      </c>
      <c r="G5688" s="33">
        <f t="shared" si="88"/>
        <v>901506246.76999569</v>
      </c>
    </row>
    <row r="5689" spans="1:7">
      <c r="A5689">
        <v>1000039</v>
      </c>
      <c r="B5689" t="s">
        <v>823</v>
      </c>
      <c r="C5689" t="s">
        <v>293</v>
      </c>
      <c r="D5689" t="s">
        <v>292</v>
      </c>
      <c r="E5689" t="s">
        <v>302</v>
      </c>
      <c r="F5689">
        <v>118650</v>
      </c>
      <c r="G5689" s="33">
        <f t="shared" si="88"/>
        <v>901506246.76999569</v>
      </c>
    </row>
    <row r="5690" spans="1:7">
      <c r="A5690">
        <v>1000039</v>
      </c>
      <c r="B5690" t="s">
        <v>1733</v>
      </c>
      <c r="C5690" t="s">
        <v>293</v>
      </c>
      <c r="D5690" t="s">
        <v>292</v>
      </c>
      <c r="E5690" t="s">
        <v>302</v>
      </c>
      <c r="F5690">
        <v>0</v>
      </c>
      <c r="G5690" s="33">
        <f t="shared" si="88"/>
        <v>901506246.76999569</v>
      </c>
    </row>
    <row r="5691" spans="1:7">
      <c r="A5691">
        <v>1000039</v>
      </c>
      <c r="B5691" t="s">
        <v>1734</v>
      </c>
      <c r="C5691" t="s">
        <v>293</v>
      </c>
      <c r="D5691" t="s">
        <v>292</v>
      </c>
      <c r="E5691" t="s">
        <v>293</v>
      </c>
      <c r="F5691">
        <v>483.06</v>
      </c>
      <c r="G5691" s="33">
        <f t="shared" si="88"/>
        <v>901506246.76999569</v>
      </c>
    </row>
    <row r="5692" spans="1:7">
      <c r="A5692">
        <v>1000039</v>
      </c>
      <c r="B5692" t="s">
        <v>824</v>
      </c>
      <c r="C5692" t="s">
        <v>293</v>
      </c>
      <c r="D5692" t="s">
        <v>292</v>
      </c>
      <c r="E5692" t="s">
        <v>302</v>
      </c>
      <c r="F5692">
        <v>0</v>
      </c>
      <c r="G5692" s="33">
        <f t="shared" si="88"/>
        <v>901506246.76999569</v>
      </c>
    </row>
    <row r="5693" spans="1:7">
      <c r="A5693">
        <v>1000039</v>
      </c>
      <c r="B5693" t="s">
        <v>824</v>
      </c>
      <c r="C5693" t="s">
        <v>293</v>
      </c>
      <c r="D5693" t="s">
        <v>292</v>
      </c>
      <c r="E5693" t="s">
        <v>302</v>
      </c>
      <c r="F5693">
        <v>0</v>
      </c>
      <c r="G5693" s="33">
        <f t="shared" si="88"/>
        <v>901506246.76999569</v>
      </c>
    </row>
    <row r="5694" spans="1:7">
      <c r="A5694">
        <v>1000039</v>
      </c>
      <c r="B5694" t="s">
        <v>824</v>
      </c>
      <c r="C5694" t="s">
        <v>293</v>
      </c>
      <c r="D5694" t="s">
        <v>292</v>
      </c>
      <c r="E5694" t="s">
        <v>302</v>
      </c>
      <c r="F5694">
        <v>1461.09</v>
      </c>
      <c r="G5694" s="33">
        <f t="shared" si="88"/>
        <v>901506246.76999569</v>
      </c>
    </row>
    <row r="5695" spans="1:7">
      <c r="A5695">
        <v>1000039</v>
      </c>
      <c r="B5695" t="s">
        <v>824</v>
      </c>
      <c r="C5695" t="s">
        <v>293</v>
      </c>
      <c r="D5695" t="s">
        <v>292</v>
      </c>
      <c r="E5695" t="s">
        <v>302</v>
      </c>
      <c r="F5695">
        <v>1452.05</v>
      </c>
      <c r="G5695" s="33">
        <f t="shared" si="88"/>
        <v>901506246.76999569</v>
      </c>
    </row>
    <row r="5696" spans="1:7">
      <c r="A5696">
        <v>1000039</v>
      </c>
      <c r="B5696" t="s">
        <v>824</v>
      </c>
      <c r="C5696" t="s">
        <v>293</v>
      </c>
      <c r="D5696" t="s">
        <v>292</v>
      </c>
      <c r="E5696" t="s">
        <v>302</v>
      </c>
      <c r="F5696">
        <v>37906.980000000003</v>
      </c>
      <c r="G5696" s="33">
        <f t="shared" si="88"/>
        <v>901506246.76999569</v>
      </c>
    </row>
    <row r="5697" spans="1:7">
      <c r="A5697">
        <v>1000039</v>
      </c>
      <c r="B5697" t="s">
        <v>824</v>
      </c>
      <c r="C5697" t="s">
        <v>293</v>
      </c>
      <c r="D5697" t="s">
        <v>292</v>
      </c>
      <c r="E5697" t="s">
        <v>302</v>
      </c>
      <c r="F5697">
        <v>64525.26</v>
      </c>
      <c r="G5697" s="33">
        <f t="shared" si="88"/>
        <v>901506246.76999569</v>
      </c>
    </row>
    <row r="5698" spans="1:7">
      <c r="A5698">
        <v>1000039</v>
      </c>
      <c r="B5698" t="s">
        <v>824</v>
      </c>
      <c r="C5698" t="s">
        <v>293</v>
      </c>
      <c r="D5698" t="s">
        <v>292</v>
      </c>
      <c r="E5698" t="s">
        <v>302</v>
      </c>
      <c r="F5698">
        <v>56500</v>
      </c>
      <c r="G5698" s="33">
        <f t="shared" si="88"/>
        <v>901506246.76999569</v>
      </c>
    </row>
    <row r="5699" spans="1:7">
      <c r="A5699">
        <v>1000039</v>
      </c>
      <c r="B5699" t="s">
        <v>1735</v>
      </c>
      <c r="C5699" t="s">
        <v>293</v>
      </c>
      <c r="D5699" t="s">
        <v>292</v>
      </c>
      <c r="E5699" t="s">
        <v>293</v>
      </c>
      <c r="F5699">
        <v>0.88</v>
      </c>
      <c r="G5699" s="33">
        <f t="shared" ref="G5699:G5762" si="89">SUM($F$2:$F$100000)</f>
        <v>901506246.76999569</v>
      </c>
    </row>
    <row r="5700" spans="1:7">
      <c r="A5700">
        <v>1000039</v>
      </c>
      <c r="B5700" t="s">
        <v>1736</v>
      </c>
      <c r="C5700" t="s">
        <v>293</v>
      </c>
      <c r="D5700" t="s">
        <v>292</v>
      </c>
      <c r="E5700" t="s">
        <v>293</v>
      </c>
      <c r="F5700">
        <v>12074</v>
      </c>
      <c r="G5700" s="33">
        <f t="shared" si="89"/>
        <v>901506246.76999569</v>
      </c>
    </row>
    <row r="5701" spans="1:7">
      <c r="A5701">
        <v>1000039</v>
      </c>
      <c r="B5701" t="s">
        <v>1737</v>
      </c>
      <c r="C5701" t="s">
        <v>293</v>
      </c>
      <c r="D5701" t="s">
        <v>292</v>
      </c>
      <c r="E5701" t="s">
        <v>293</v>
      </c>
      <c r="F5701">
        <v>16000</v>
      </c>
      <c r="G5701" s="33">
        <f t="shared" si="89"/>
        <v>901506246.76999569</v>
      </c>
    </row>
    <row r="5702" spans="1:7">
      <c r="A5702">
        <v>1000039</v>
      </c>
      <c r="B5702" t="s">
        <v>1738</v>
      </c>
      <c r="C5702" t="s">
        <v>293</v>
      </c>
      <c r="D5702" t="s">
        <v>292</v>
      </c>
      <c r="E5702" t="s">
        <v>319</v>
      </c>
      <c r="F5702">
        <v>108</v>
      </c>
      <c r="G5702" s="33">
        <f t="shared" si="89"/>
        <v>901506246.76999569</v>
      </c>
    </row>
    <row r="5703" spans="1:7">
      <c r="A5703">
        <v>1000039</v>
      </c>
      <c r="B5703" t="s">
        <v>1739</v>
      </c>
      <c r="C5703" t="s">
        <v>293</v>
      </c>
      <c r="D5703" t="s">
        <v>292</v>
      </c>
      <c r="E5703" t="s">
        <v>293</v>
      </c>
      <c r="F5703">
        <v>199.31</v>
      </c>
      <c r="G5703" s="33">
        <f t="shared" si="89"/>
        <v>901506246.76999569</v>
      </c>
    </row>
    <row r="5704" spans="1:7">
      <c r="A5704">
        <v>1000039</v>
      </c>
      <c r="B5704" t="s">
        <v>1740</v>
      </c>
      <c r="C5704" t="s">
        <v>293</v>
      </c>
      <c r="D5704" t="s">
        <v>292</v>
      </c>
      <c r="E5704" t="s">
        <v>413</v>
      </c>
      <c r="F5704">
        <v>256.32</v>
      </c>
      <c r="G5704" s="33">
        <f t="shared" si="89"/>
        <v>901506246.76999569</v>
      </c>
    </row>
    <row r="5705" spans="1:7">
      <c r="A5705">
        <v>1000039</v>
      </c>
      <c r="B5705" t="s">
        <v>1741</v>
      </c>
      <c r="C5705" t="s">
        <v>293</v>
      </c>
      <c r="D5705" t="s">
        <v>292</v>
      </c>
      <c r="E5705" t="s">
        <v>293</v>
      </c>
      <c r="F5705">
        <v>119.41</v>
      </c>
      <c r="G5705" s="33">
        <f t="shared" si="89"/>
        <v>901506246.76999569</v>
      </c>
    </row>
    <row r="5706" spans="1:7">
      <c r="A5706">
        <v>1000039</v>
      </c>
      <c r="B5706" t="s">
        <v>1742</v>
      </c>
      <c r="C5706" t="s">
        <v>293</v>
      </c>
      <c r="D5706" t="s">
        <v>292</v>
      </c>
      <c r="E5706" t="s">
        <v>293</v>
      </c>
      <c r="F5706">
        <v>6613.52</v>
      </c>
      <c r="G5706" s="33">
        <f t="shared" si="89"/>
        <v>901506246.76999569</v>
      </c>
    </row>
    <row r="5707" spans="1:7">
      <c r="A5707">
        <v>1000039</v>
      </c>
      <c r="B5707" t="s">
        <v>1743</v>
      </c>
      <c r="C5707" t="s">
        <v>293</v>
      </c>
      <c r="D5707" t="s">
        <v>292</v>
      </c>
      <c r="E5707" t="s">
        <v>293</v>
      </c>
      <c r="F5707">
        <v>0.02</v>
      </c>
      <c r="G5707" s="33">
        <f t="shared" si="89"/>
        <v>901506246.76999569</v>
      </c>
    </row>
    <row r="5708" spans="1:7">
      <c r="A5708">
        <v>1000039</v>
      </c>
      <c r="B5708" t="s">
        <v>1744</v>
      </c>
      <c r="C5708" t="s">
        <v>293</v>
      </c>
      <c r="D5708" t="s">
        <v>292</v>
      </c>
      <c r="E5708" t="s">
        <v>293</v>
      </c>
      <c r="F5708">
        <v>157500</v>
      </c>
      <c r="G5708" s="33">
        <f t="shared" si="89"/>
        <v>901506246.76999569</v>
      </c>
    </row>
    <row r="5709" spans="1:7">
      <c r="A5709">
        <v>1000039</v>
      </c>
      <c r="B5709" t="s">
        <v>1744</v>
      </c>
      <c r="C5709" t="s">
        <v>293</v>
      </c>
      <c r="D5709" t="s">
        <v>292</v>
      </c>
      <c r="E5709" t="s">
        <v>293</v>
      </c>
      <c r="F5709">
        <v>105000</v>
      </c>
      <c r="G5709" s="33">
        <f t="shared" si="89"/>
        <v>901506246.76999569</v>
      </c>
    </row>
    <row r="5710" spans="1:7">
      <c r="A5710">
        <v>1000039</v>
      </c>
      <c r="B5710" t="s">
        <v>838</v>
      </c>
      <c r="C5710" t="s">
        <v>293</v>
      </c>
      <c r="D5710" t="s">
        <v>292</v>
      </c>
      <c r="E5710" t="s">
        <v>302</v>
      </c>
      <c r="F5710">
        <v>971.8</v>
      </c>
      <c r="G5710" s="33">
        <f t="shared" si="89"/>
        <v>901506246.76999569</v>
      </c>
    </row>
    <row r="5711" spans="1:7">
      <c r="A5711">
        <v>1000039</v>
      </c>
      <c r="B5711" t="s">
        <v>838</v>
      </c>
      <c r="C5711" t="s">
        <v>293</v>
      </c>
      <c r="D5711" t="s">
        <v>292</v>
      </c>
      <c r="E5711" t="s">
        <v>302</v>
      </c>
      <c r="F5711">
        <v>462.84</v>
      </c>
      <c r="G5711" s="33">
        <f t="shared" si="89"/>
        <v>901506246.76999569</v>
      </c>
    </row>
    <row r="5712" spans="1:7">
      <c r="A5712">
        <v>1000039</v>
      </c>
      <c r="B5712" t="s">
        <v>1745</v>
      </c>
      <c r="C5712" t="s">
        <v>293</v>
      </c>
      <c r="D5712" t="s">
        <v>292</v>
      </c>
      <c r="E5712" t="s">
        <v>302</v>
      </c>
      <c r="F5712">
        <v>0</v>
      </c>
      <c r="G5712" s="33">
        <f t="shared" si="89"/>
        <v>901506246.76999569</v>
      </c>
    </row>
    <row r="5713" spans="1:7">
      <c r="A5713">
        <v>1000039</v>
      </c>
      <c r="B5713" t="s">
        <v>1745</v>
      </c>
      <c r="C5713" t="s">
        <v>293</v>
      </c>
      <c r="D5713" t="s">
        <v>292</v>
      </c>
      <c r="E5713" t="s">
        <v>302</v>
      </c>
      <c r="F5713">
        <v>411238.16</v>
      </c>
      <c r="G5713" s="33">
        <f t="shared" si="89"/>
        <v>901506246.76999569</v>
      </c>
    </row>
    <row r="5714" spans="1:7">
      <c r="A5714">
        <v>1000039</v>
      </c>
      <c r="B5714" t="s">
        <v>1746</v>
      </c>
      <c r="C5714" t="s">
        <v>293</v>
      </c>
      <c r="D5714" t="s">
        <v>292</v>
      </c>
      <c r="E5714" t="s">
        <v>293</v>
      </c>
      <c r="F5714">
        <v>0.09</v>
      </c>
      <c r="G5714" s="33">
        <f t="shared" si="89"/>
        <v>901506246.76999569</v>
      </c>
    </row>
    <row r="5715" spans="1:7">
      <c r="A5715">
        <v>1000039</v>
      </c>
      <c r="B5715" t="s">
        <v>841</v>
      </c>
      <c r="C5715" t="s">
        <v>293</v>
      </c>
      <c r="D5715" t="s">
        <v>292</v>
      </c>
      <c r="E5715" t="s">
        <v>302</v>
      </c>
      <c r="F5715">
        <v>177378.64</v>
      </c>
      <c r="G5715" s="33">
        <f t="shared" si="89"/>
        <v>901506246.76999569</v>
      </c>
    </row>
    <row r="5716" spans="1:7">
      <c r="A5716">
        <v>1000039</v>
      </c>
      <c r="B5716" t="s">
        <v>841</v>
      </c>
      <c r="C5716" t="s">
        <v>293</v>
      </c>
      <c r="D5716" t="s">
        <v>292</v>
      </c>
      <c r="E5716" t="s">
        <v>302</v>
      </c>
      <c r="F5716">
        <v>320579.64</v>
      </c>
      <c r="G5716" s="33">
        <f t="shared" si="89"/>
        <v>901506246.76999569</v>
      </c>
    </row>
    <row r="5717" spans="1:7">
      <c r="A5717">
        <v>1000039</v>
      </c>
      <c r="B5717" t="s">
        <v>841</v>
      </c>
      <c r="C5717" t="s">
        <v>293</v>
      </c>
      <c r="D5717" t="s">
        <v>292</v>
      </c>
      <c r="E5717" t="s">
        <v>302</v>
      </c>
      <c r="F5717">
        <v>411445.99</v>
      </c>
      <c r="G5717" s="33">
        <f t="shared" si="89"/>
        <v>901506246.76999569</v>
      </c>
    </row>
    <row r="5718" spans="1:7">
      <c r="A5718">
        <v>1000039</v>
      </c>
      <c r="B5718" t="s">
        <v>843</v>
      </c>
      <c r="C5718" t="s">
        <v>293</v>
      </c>
      <c r="D5718" t="s">
        <v>292</v>
      </c>
      <c r="E5718" t="s">
        <v>302</v>
      </c>
      <c r="F5718">
        <v>142569.37</v>
      </c>
      <c r="G5718" s="33">
        <f t="shared" si="89"/>
        <v>901506246.76999569</v>
      </c>
    </row>
    <row r="5719" spans="1:7">
      <c r="A5719">
        <v>1000039</v>
      </c>
      <c r="B5719" t="s">
        <v>843</v>
      </c>
      <c r="C5719" t="s">
        <v>293</v>
      </c>
      <c r="D5719" t="s">
        <v>292</v>
      </c>
      <c r="E5719" t="s">
        <v>302</v>
      </c>
      <c r="F5719">
        <v>118650</v>
      </c>
      <c r="G5719" s="33">
        <f t="shared" si="89"/>
        <v>901506246.76999569</v>
      </c>
    </row>
    <row r="5720" spans="1:7">
      <c r="A5720">
        <v>1000039</v>
      </c>
      <c r="B5720" t="s">
        <v>1747</v>
      </c>
      <c r="C5720" t="s">
        <v>293</v>
      </c>
      <c r="D5720" t="s">
        <v>292</v>
      </c>
      <c r="E5720" t="s">
        <v>293</v>
      </c>
      <c r="F5720">
        <v>20601.28</v>
      </c>
      <c r="G5720" s="33">
        <f t="shared" si="89"/>
        <v>901506246.76999569</v>
      </c>
    </row>
    <row r="5721" spans="1:7">
      <c r="A5721">
        <v>1000039</v>
      </c>
      <c r="B5721" t="s">
        <v>1748</v>
      </c>
      <c r="C5721" t="s">
        <v>293</v>
      </c>
      <c r="D5721" t="s">
        <v>292</v>
      </c>
      <c r="E5721" t="s">
        <v>302</v>
      </c>
      <c r="F5721">
        <v>25443</v>
      </c>
      <c r="G5721" s="33">
        <f t="shared" si="89"/>
        <v>901506246.76999569</v>
      </c>
    </row>
    <row r="5722" spans="1:7">
      <c r="A5722">
        <v>1000039</v>
      </c>
      <c r="B5722" t="s">
        <v>1748</v>
      </c>
      <c r="C5722" t="s">
        <v>293</v>
      </c>
      <c r="D5722" t="s">
        <v>292</v>
      </c>
      <c r="E5722" t="s">
        <v>302</v>
      </c>
      <c r="F5722">
        <v>7048.8</v>
      </c>
      <c r="G5722" s="33">
        <f t="shared" si="89"/>
        <v>901506246.76999569</v>
      </c>
    </row>
    <row r="5723" spans="1:7">
      <c r="A5723">
        <v>1000039</v>
      </c>
      <c r="B5723" t="s">
        <v>1748</v>
      </c>
      <c r="C5723" t="s">
        <v>293</v>
      </c>
      <c r="D5723" t="s">
        <v>292</v>
      </c>
      <c r="E5723" t="s">
        <v>302</v>
      </c>
      <c r="F5723">
        <v>43975.8</v>
      </c>
      <c r="G5723" s="33">
        <f t="shared" si="89"/>
        <v>901506246.76999569</v>
      </c>
    </row>
    <row r="5724" spans="1:7">
      <c r="A5724">
        <v>1000039</v>
      </c>
      <c r="B5724" t="s">
        <v>1748</v>
      </c>
      <c r="C5724" t="s">
        <v>293</v>
      </c>
      <c r="D5724" t="s">
        <v>292</v>
      </c>
      <c r="E5724" t="s">
        <v>302</v>
      </c>
      <c r="F5724">
        <v>7920</v>
      </c>
      <c r="G5724" s="33">
        <f t="shared" si="89"/>
        <v>901506246.76999569</v>
      </c>
    </row>
    <row r="5725" spans="1:7">
      <c r="A5725">
        <v>1000039</v>
      </c>
      <c r="B5725" t="s">
        <v>1749</v>
      </c>
      <c r="C5725" t="s">
        <v>293</v>
      </c>
      <c r="D5725" t="s">
        <v>292</v>
      </c>
      <c r="E5725" t="s">
        <v>293</v>
      </c>
      <c r="F5725">
        <v>0.33</v>
      </c>
      <c r="G5725" s="33">
        <f t="shared" si="89"/>
        <v>901506246.76999569</v>
      </c>
    </row>
    <row r="5726" spans="1:7">
      <c r="A5726">
        <v>1000039</v>
      </c>
      <c r="B5726" t="s">
        <v>1750</v>
      </c>
      <c r="C5726" t="s">
        <v>293</v>
      </c>
      <c r="D5726" t="s">
        <v>292</v>
      </c>
      <c r="E5726" t="s">
        <v>293</v>
      </c>
      <c r="F5726">
        <v>117497.37</v>
      </c>
      <c r="G5726" s="33">
        <f t="shared" si="89"/>
        <v>901506246.76999569</v>
      </c>
    </row>
    <row r="5727" spans="1:7">
      <c r="A5727">
        <v>1000039</v>
      </c>
      <c r="B5727" t="s">
        <v>1751</v>
      </c>
      <c r="C5727" t="s">
        <v>293</v>
      </c>
      <c r="D5727" t="s">
        <v>292</v>
      </c>
      <c r="E5727" t="s">
        <v>293</v>
      </c>
      <c r="F5727">
        <v>2528.4</v>
      </c>
      <c r="G5727" s="33">
        <f t="shared" si="89"/>
        <v>901506246.76999569</v>
      </c>
    </row>
    <row r="5728" spans="1:7">
      <c r="A5728">
        <v>1000039</v>
      </c>
      <c r="B5728" t="s">
        <v>1752</v>
      </c>
      <c r="C5728" t="s">
        <v>293</v>
      </c>
      <c r="D5728" t="s">
        <v>292</v>
      </c>
      <c r="E5728" t="s">
        <v>293</v>
      </c>
      <c r="F5728">
        <v>2903.96</v>
      </c>
      <c r="G5728" s="33">
        <f t="shared" si="89"/>
        <v>901506246.76999569</v>
      </c>
    </row>
    <row r="5729" spans="1:7">
      <c r="A5729">
        <v>1000038</v>
      </c>
      <c r="B5729" t="s">
        <v>1752</v>
      </c>
      <c r="C5729" t="s">
        <v>1358</v>
      </c>
      <c r="D5729" t="s">
        <v>292</v>
      </c>
      <c r="E5729" t="s">
        <v>293</v>
      </c>
      <c r="F5729">
        <v>-2903.96</v>
      </c>
      <c r="G5729" s="33">
        <f t="shared" si="89"/>
        <v>901506246.76999569</v>
      </c>
    </row>
    <row r="5730" spans="1:7">
      <c r="A5730">
        <v>1000039</v>
      </c>
      <c r="B5730" t="s">
        <v>856</v>
      </c>
      <c r="C5730" t="s">
        <v>293</v>
      </c>
      <c r="D5730" t="s">
        <v>292</v>
      </c>
      <c r="E5730" t="s">
        <v>293</v>
      </c>
      <c r="F5730">
        <v>1583</v>
      </c>
      <c r="G5730" s="33">
        <f t="shared" si="89"/>
        <v>901506246.76999569</v>
      </c>
    </row>
    <row r="5731" spans="1:7">
      <c r="A5731">
        <v>1000039</v>
      </c>
      <c r="B5731" t="s">
        <v>856</v>
      </c>
      <c r="C5731" t="s">
        <v>293</v>
      </c>
      <c r="D5731" t="s">
        <v>292</v>
      </c>
      <c r="E5731" t="s">
        <v>293</v>
      </c>
      <c r="F5731">
        <v>777</v>
      </c>
      <c r="G5731" s="33">
        <f t="shared" si="89"/>
        <v>901506246.76999569</v>
      </c>
    </row>
    <row r="5732" spans="1:7">
      <c r="A5732">
        <v>1000039</v>
      </c>
      <c r="B5732" t="s">
        <v>856</v>
      </c>
      <c r="C5732" t="s">
        <v>293</v>
      </c>
      <c r="D5732" t="s">
        <v>292</v>
      </c>
      <c r="E5732" t="s">
        <v>293</v>
      </c>
      <c r="F5732">
        <v>1120</v>
      </c>
      <c r="G5732" s="33">
        <f t="shared" si="89"/>
        <v>901506246.76999569</v>
      </c>
    </row>
    <row r="5733" spans="1:7">
      <c r="A5733">
        <v>1000039</v>
      </c>
      <c r="B5733" t="s">
        <v>856</v>
      </c>
      <c r="C5733" t="s">
        <v>293</v>
      </c>
      <c r="D5733" t="s">
        <v>292</v>
      </c>
      <c r="E5733" t="s">
        <v>293</v>
      </c>
      <c r="F5733">
        <v>1443</v>
      </c>
      <c r="G5733" s="33">
        <f t="shared" si="89"/>
        <v>901506246.76999569</v>
      </c>
    </row>
    <row r="5734" spans="1:7">
      <c r="A5734">
        <v>1000039</v>
      </c>
      <c r="B5734" t="s">
        <v>1753</v>
      </c>
      <c r="C5734" t="s">
        <v>293</v>
      </c>
      <c r="D5734" t="s">
        <v>292</v>
      </c>
      <c r="E5734" t="s">
        <v>293</v>
      </c>
      <c r="F5734">
        <v>90</v>
      </c>
      <c r="G5734" s="33">
        <f t="shared" si="89"/>
        <v>901506246.76999569</v>
      </c>
    </row>
    <row r="5735" spans="1:7">
      <c r="A5735">
        <v>1000039</v>
      </c>
      <c r="B5735" t="s">
        <v>1754</v>
      </c>
      <c r="C5735" t="s">
        <v>293</v>
      </c>
      <c r="D5735" t="s">
        <v>292</v>
      </c>
      <c r="E5735" t="s">
        <v>293</v>
      </c>
      <c r="F5735">
        <v>660</v>
      </c>
      <c r="G5735" s="33">
        <f t="shared" si="89"/>
        <v>901506246.76999569</v>
      </c>
    </row>
    <row r="5736" spans="1:7">
      <c r="A5736">
        <v>1000039</v>
      </c>
      <c r="B5736" t="s">
        <v>1755</v>
      </c>
      <c r="C5736" t="s">
        <v>293</v>
      </c>
      <c r="D5736" t="s">
        <v>292</v>
      </c>
      <c r="E5736" t="s">
        <v>293</v>
      </c>
      <c r="F5736">
        <v>642.99</v>
      </c>
      <c r="G5736" s="33">
        <f t="shared" si="89"/>
        <v>901506246.76999569</v>
      </c>
    </row>
    <row r="5737" spans="1:7">
      <c r="A5737">
        <v>1000039</v>
      </c>
      <c r="B5737" t="s">
        <v>1756</v>
      </c>
      <c r="C5737" t="s">
        <v>293</v>
      </c>
      <c r="D5737" t="s">
        <v>292</v>
      </c>
      <c r="E5737" t="s">
        <v>293</v>
      </c>
      <c r="F5737">
        <v>0.04</v>
      </c>
      <c r="G5737" s="33">
        <f t="shared" si="89"/>
        <v>901506246.76999569</v>
      </c>
    </row>
    <row r="5738" spans="1:7">
      <c r="A5738">
        <v>1000039</v>
      </c>
      <c r="B5738" t="s">
        <v>1757</v>
      </c>
      <c r="C5738" t="s">
        <v>293</v>
      </c>
      <c r="D5738" t="s">
        <v>292</v>
      </c>
      <c r="E5738" t="s">
        <v>302</v>
      </c>
      <c r="F5738">
        <v>495</v>
      </c>
      <c r="G5738" s="33">
        <f t="shared" si="89"/>
        <v>901506246.76999569</v>
      </c>
    </row>
    <row r="5739" spans="1:7">
      <c r="A5739">
        <v>1000039</v>
      </c>
      <c r="B5739" t="s">
        <v>1758</v>
      </c>
      <c r="C5739" t="s">
        <v>293</v>
      </c>
      <c r="D5739" t="s">
        <v>292</v>
      </c>
      <c r="E5739" t="s">
        <v>293</v>
      </c>
      <c r="F5739">
        <v>3937</v>
      </c>
      <c r="G5739" s="33">
        <f t="shared" si="89"/>
        <v>901506246.76999569</v>
      </c>
    </row>
    <row r="5740" spans="1:7">
      <c r="A5740">
        <v>1000039</v>
      </c>
      <c r="B5740" t="s">
        <v>1758</v>
      </c>
      <c r="C5740" t="s">
        <v>293</v>
      </c>
      <c r="D5740" t="s">
        <v>292</v>
      </c>
      <c r="E5740" t="s">
        <v>293</v>
      </c>
      <c r="F5740">
        <v>2040</v>
      </c>
      <c r="G5740" s="33">
        <f t="shared" si="89"/>
        <v>901506246.76999569</v>
      </c>
    </row>
    <row r="5741" spans="1:7">
      <c r="A5741">
        <v>1000039</v>
      </c>
      <c r="B5741" t="s">
        <v>1758</v>
      </c>
      <c r="C5741" t="s">
        <v>293</v>
      </c>
      <c r="D5741" t="s">
        <v>292</v>
      </c>
      <c r="E5741" t="s">
        <v>293</v>
      </c>
      <c r="F5741">
        <v>4422</v>
      </c>
      <c r="G5741" s="33">
        <f t="shared" si="89"/>
        <v>901506246.76999569</v>
      </c>
    </row>
    <row r="5742" spans="1:7">
      <c r="A5742">
        <v>1000039</v>
      </c>
      <c r="B5742" t="s">
        <v>1759</v>
      </c>
      <c r="C5742" t="s">
        <v>293</v>
      </c>
      <c r="D5742" t="s">
        <v>292</v>
      </c>
      <c r="E5742" t="s">
        <v>293</v>
      </c>
      <c r="F5742">
        <v>28107.97</v>
      </c>
      <c r="G5742" s="33">
        <f t="shared" si="89"/>
        <v>901506246.76999569</v>
      </c>
    </row>
    <row r="5743" spans="1:7">
      <c r="A5743">
        <v>1000039</v>
      </c>
      <c r="B5743" t="s">
        <v>1760</v>
      </c>
      <c r="C5743" t="s">
        <v>293</v>
      </c>
      <c r="D5743" t="s">
        <v>292</v>
      </c>
      <c r="E5743" t="s">
        <v>293</v>
      </c>
      <c r="F5743">
        <v>0.7</v>
      </c>
      <c r="G5743" s="33">
        <f t="shared" si="89"/>
        <v>901506246.76999569</v>
      </c>
    </row>
    <row r="5744" spans="1:7">
      <c r="A5744">
        <v>1000039</v>
      </c>
      <c r="B5744" t="s">
        <v>1761</v>
      </c>
      <c r="C5744" t="s">
        <v>293</v>
      </c>
      <c r="D5744" t="s">
        <v>292</v>
      </c>
      <c r="E5744" t="s">
        <v>293</v>
      </c>
      <c r="F5744">
        <v>236181</v>
      </c>
      <c r="G5744" s="33">
        <f t="shared" si="89"/>
        <v>901506246.76999569</v>
      </c>
    </row>
    <row r="5745" spans="1:7">
      <c r="A5745">
        <v>1000039</v>
      </c>
      <c r="B5745" t="s">
        <v>865</v>
      </c>
      <c r="C5745" t="s">
        <v>293</v>
      </c>
      <c r="D5745" t="s">
        <v>292</v>
      </c>
      <c r="E5745" t="s">
        <v>302</v>
      </c>
      <c r="F5745">
        <v>64589.54</v>
      </c>
      <c r="G5745" s="33">
        <f t="shared" si="89"/>
        <v>901506246.76999569</v>
      </c>
    </row>
    <row r="5746" spans="1:7">
      <c r="A5746">
        <v>1000039</v>
      </c>
      <c r="B5746" t="s">
        <v>865</v>
      </c>
      <c r="C5746" t="s">
        <v>293</v>
      </c>
      <c r="D5746" t="s">
        <v>292</v>
      </c>
      <c r="E5746" t="s">
        <v>302</v>
      </c>
      <c r="F5746">
        <v>219129.60000000001</v>
      </c>
      <c r="G5746" s="33">
        <f t="shared" si="89"/>
        <v>901506246.76999569</v>
      </c>
    </row>
    <row r="5747" spans="1:7">
      <c r="A5747">
        <v>1000039</v>
      </c>
      <c r="B5747" t="s">
        <v>865</v>
      </c>
      <c r="C5747" t="s">
        <v>293</v>
      </c>
      <c r="D5747" t="s">
        <v>292</v>
      </c>
      <c r="E5747" t="s">
        <v>302</v>
      </c>
      <c r="F5747">
        <v>223951.2</v>
      </c>
      <c r="G5747" s="33">
        <f t="shared" si="89"/>
        <v>901506246.76999569</v>
      </c>
    </row>
    <row r="5748" spans="1:7">
      <c r="A5748">
        <v>1000039</v>
      </c>
      <c r="B5748" t="s">
        <v>865</v>
      </c>
      <c r="C5748" t="s">
        <v>293</v>
      </c>
      <c r="D5748" t="s">
        <v>292</v>
      </c>
      <c r="E5748" t="s">
        <v>302</v>
      </c>
      <c r="F5748">
        <v>96370.559999999998</v>
      </c>
      <c r="G5748" s="33">
        <f t="shared" si="89"/>
        <v>901506246.76999569</v>
      </c>
    </row>
    <row r="5749" spans="1:7">
      <c r="A5749">
        <v>1000039</v>
      </c>
      <c r="B5749" t="s">
        <v>865</v>
      </c>
      <c r="C5749" t="s">
        <v>293</v>
      </c>
      <c r="D5749" t="s">
        <v>292</v>
      </c>
      <c r="E5749" t="s">
        <v>302</v>
      </c>
      <c r="F5749">
        <v>12081.96</v>
      </c>
      <c r="G5749" s="33">
        <f t="shared" si="89"/>
        <v>901506246.76999569</v>
      </c>
    </row>
    <row r="5750" spans="1:7">
      <c r="A5750">
        <v>1000039</v>
      </c>
      <c r="B5750" t="s">
        <v>865</v>
      </c>
      <c r="C5750" t="s">
        <v>293</v>
      </c>
      <c r="D5750" t="s">
        <v>292</v>
      </c>
      <c r="E5750" t="s">
        <v>302</v>
      </c>
      <c r="F5750">
        <v>13424.4</v>
      </c>
      <c r="G5750" s="33">
        <f t="shared" si="89"/>
        <v>901506246.76999569</v>
      </c>
    </row>
    <row r="5751" spans="1:7">
      <c r="A5751">
        <v>1000039</v>
      </c>
      <c r="B5751" t="s">
        <v>865</v>
      </c>
      <c r="C5751" t="s">
        <v>293</v>
      </c>
      <c r="D5751" t="s">
        <v>292</v>
      </c>
      <c r="E5751" t="s">
        <v>302</v>
      </c>
      <c r="F5751">
        <v>72491.759999999995</v>
      </c>
      <c r="G5751" s="33">
        <f t="shared" si="89"/>
        <v>901506246.76999569</v>
      </c>
    </row>
    <row r="5752" spans="1:7">
      <c r="A5752">
        <v>1000039</v>
      </c>
      <c r="B5752" t="s">
        <v>865</v>
      </c>
      <c r="C5752" t="s">
        <v>293</v>
      </c>
      <c r="D5752" t="s">
        <v>292</v>
      </c>
      <c r="E5752" t="s">
        <v>302</v>
      </c>
      <c r="F5752">
        <v>253721.16</v>
      </c>
      <c r="G5752" s="33">
        <f t="shared" si="89"/>
        <v>901506246.76999569</v>
      </c>
    </row>
    <row r="5753" spans="1:7">
      <c r="A5753">
        <v>1000039</v>
      </c>
      <c r="B5753" t="s">
        <v>865</v>
      </c>
      <c r="C5753" t="s">
        <v>293</v>
      </c>
      <c r="D5753" t="s">
        <v>292</v>
      </c>
      <c r="E5753" t="s">
        <v>302</v>
      </c>
      <c r="F5753">
        <v>8949.6</v>
      </c>
      <c r="G5753" s="33">
        <f t="shared" si="89"/>
        <v>901506246.76999569</v>
      </c>
    </row>
    <row r="5754" spans="1:7">
      <c r="A5754">
        <v>1000039</v>
      </c>
      <c r="B5754" t="s">
        <v>865</v>
      </c>
      <c r="C5754" t="s">
        <v>293</v>
      </c>
      <c r="D5754" t="s">
        <v>292</v>
      </c>
      <c r="E5754" t="s">
        <v>302</v>
      </c>
      <c r="F5754">
        <v>31323.599999999999</v>
      </c>
      <c r="G5754" s="33">
        <f t="shared" si="89"/>
        <v>901506246.76999569</v>
      </c>
    </row>
    <row r="5755" spans="1:7">
      <c r="A5755">
        <v>1000039</v>
      </c>
      <c r="B5755" t="s">
        <v>1762</v>
      </c>
      <c r="C5755" t="s">
        <v>293</v>
      </c>
      <c r="D5755" t="s">
        <v>292</v>
      </c>
      <c r="E5755" t="s">
        <v>293</v>
      </c>
      <c r="F5755">
        <v>3874.42</v>
      </c>
      <c r="G5755" s="33">
        <f t="shared" si="89"/>
        <v>901506246.76999569</v>
      </c>
    </row>
    <row r="5756" spans="1:7">
      <c r="A5756">
        <v>1000039</v>
      </c>
      <c r="B5756" t="s">
        <v>1763</v>
      </c>
      <c r="C5756" t="s">
        <v>293</v>
      </c>
      <c r="D5756" t="s">
        <v>292</v>
      </c>
      <c r="E5756" t="s">
        <v>293</v>
      </c>
      <c r="F5756">
        <v>3766.92</v>
      </c>
      <c r="G5756" s="33">
        <f t="shared" si="89"/>
        <v>901506246.76999569</v>
      </c>
    </row>
    <row r="5757" spans="1:7">
      <c r="A5757">
        <v>1000039</v>
      </c>
      <c r="B5757" t="s">
        <v>867</v>
      </c>
      <c r="C5757" t="s">
        <v>293</v>
      </c>
      <c r="D5757" t="s">
        <v>292</v>
      </c>
      <c r="E5757" t="s">
        <v>293</v>
      </c>
      <c r="F5757">
        <v>216155.69</v>
      </c>
      <c r="G5757" s="33">
        <f t="shared" si="89"/>
        <v>901506246.76999569</v>
      </c>
    </row>
    <row r="5758" spans="1:7">
      <c r="A5758">
        <v>1000039</v>
      </c>
      <c r="B5758" t="s">
        <v>1764</v>
      </c>
      <c r="C5758" t="s">
        <v>293</v>
      </c>
      <c r="D5758" t="s">
        <v>292</v>
      </c>
      <c r="E5758" t="s">
        <v>293</v>
      </c>
      <c r="F5758">
        <v>-160.32</v>
      </c>
      <c r="G5758" s="33">
        <f t="shared" si="89"/>
        <v>901506246.76999569</v>
      </c>
    </row>
    <row r="5759" spans="1:7">
      <c r="A5759">
        <v>1000039</v>
      </c>
      <c r="B5759" t="s">
        <v>1764</v>
      </c>
      <c r="C5759" t="s">
        <v>293</v>
      </c>
      <c r="D5759" t="s">
        <v>292</v>
      </c>
      <c r="E5759" t="s">
        <v>293</v>
      </c>
      <c r="F5759">
        <v>166.98</v>
      </c>
      <c r="G5759" s="33">
        <f t="shared" si="89"/>
        <v>901506246.76999569</v>
      </c>
    </row>
    <row r="5760" spans="1:7">
      <c r="A5760">
        <v>1000039</v>
      </c>
      <c r="B5760" t="s">
        <v>1765</v>
      </c>
      <c r="C5760" t="s">
        <v>293</v>
      </c>
      <c r="D5760" t="s">
        <v>292</v>
      </c>
      <c r="E5760" t="s">
        <v>293</v>
      </c>
      <c r="F5760">
        <v>3225.49</v>
      </c>
      <c r="G5760" s="33">
        <f t="shared" si="89"/>
        <v>901506246.76999569</v>
      </c>
    </row>
    <row r="5761" spans="1:7">
      <c r="A5761">
        <v>1000039</v>
      </c>
      <c r="B5761" t="s">
        <v>1766</v>
      </c>
      <c r="C5761" t="s">
        <v>293</v>
      </c>
      <c r="D5761" t="s">
        <v>292</v>
      </c>
      <c r="E5761" t="s">
        <v>293</v>
      </c>
      <c r="F5761">
        <v>1091.31</v>
      </c>
      <c r="G5761" s="33">
        <f t="shared" si="89"/>
        <v>901506246.76999569</v>
      </c>
    </row>
    <row r="5762" spans="1:7">
      <c r="A5762">
        <v>1000039</v>
      </c>
      <c r="B5762" t="s">
        <v>872</v>
      </c>
      <c r="C5762" t="s">
        <v>293</v>
      </c>
      <c r="D5762" t="s">
        <v>292</v>
      </c>
      <c r="E5762" t="s">
        <v>293</v>
      </c>
      <c r="F5762">
        <v>98925.07</v>
      </c>
      <c r="G5762" s="33">
        <f t="shared" si="89"/>
        <v>901506246.76999569</v>
      </c>
    </row>
    <row r="5763" spans="1:7">
      <c r="A5763">
        <v>1000039</v>
      </c>
      <c r="B5763" t="s">
        <v>1767</v>
      </c>
      <c r="C5763" t="s">
        <v>293</v>
      </c>
      <c r="D5763" t="s">
        <v>292</v>
      </c>
      <c r="E5763" t="s">
        <v>293</v>
      </c>
      <c r="F5763">
        <v>-6.66</v>
      </c>
      <c r="G5763" s="33">
        <f t="shared" ref="G5763:G5826" si="90">SUM($F$2:$F$100000)</f>
        <v>901506246.76999569</v>
      </c>
    </row>
    <row r="5764" spans="1:7">
      <c r="A5764">
        <v>1000039</v>
      </c>
      <c r="B5764" t="s">
        <v>1768</v>
      </c>
      <c r="C5764" t="s">
        <v>293</v>
      </c>
      <c r="D5764" t="s">
        <v>292</v>
      </c>
      <c r="E5764" t="s">
        <v>293</v>
      </c>
      <c r="F5764">
        <v>397.73</v>
      </c>
      <c r="G5764" s="33">
        <f t="shared" si="90"/>
        <v>901506246.76999569</v>
      </c>
    </row>
    <row r="5765" spans="1:7">
      <c r="A5765">
        <v>1000039</v>
      </c>
      <c r="B5765" t="s">
        <v>1769</v>
      </c>
      <c r="C5765" t="s">
        <v>293</v>
      </c>
      <c r="D5765" t="s">
        <v>292</v>
      </c>
      <c r="E5765" t="s">
        <v>293</v>
      </c>
      <c r="F5765">
        <v>18888.39</v>
      </c>
      <c r="G5765" s="33">
        <f t="shared" si="90"/>
        <v>901506246.76999569</v>
      </c>
    </row>
    <row r="5766" spans="1:7">
      <c r="A5766">
        <v>1000039</v>
      </c>
      <c r="B5766" t="s">
        <v>1770</v>
      </c>
      <c r="C5766" t="s">
        <v>293</v>
      </c>
      <c r="D5766" t="s">
        <v>292</v>
      </c>
      <c r="E5766" t="s">
        <v>293</v>
      </c>
      <c r="F5766">
        <v>0.6</v>
      </c>
      <c r="G5766" s="33">
        <f t="shared" si="90"/>
        <v>901506246.76999569</v>
      </c>
    </row>
    <row r="5767" spans="1:7">
      <c r="A5767">
        <v>1000039</v>
      </c>
      <c r="B5767" t="s">
        <v>1771</v>
      </c>
      <c r="C5767" t="s">
        <v>293</v>
      </c>
      <c r="D5767" t="s">
        <v>292</v>
      </c>
      <c r="E5767" t="s">
        <v>293</v>
      </c>
      <c r="F5767">
        <v>332769.90000000002</v>
      </c>
      <c r="G5767" s="33">
        <f t="shared" si="90"/>
        <v>901506246.76999569</v>
      </c>
    </row>
    <row r="5768" spans="1:7">
      <c r="A5768">
        <v>1000039</v>
      </c>
      <c r="B5768" t="s">
        <v>1772</v>
      </c>
      <c r="C5768" t="s">
        <v>293</v>
      </c>
      <c r="D5768" t="s">
        <v>292</v>
      </c>
      <c r="E5768" t="s">
        <v>302</v>
      </c>
      <c r="F5768">
        <v>0</v>
      </c>
      <c r="G5768" s="33">
        <f t="shared" si="90"/>
        <v>901506246.76999569</v>
      </c>
    </row>
    <row r="5769" spans="1:7">
      <c r="A5769">
        <v>1000039</v>
      </c>
      <c r="B5769" t="s">
        <v>1773</v>
      </c>
      <c r="C5769" t="s">
        <v>293</v>
      </c>
      <c r="D5769" t="s">
        <v>292</v>
      </c>
      <c r="E5769" t="s">
        <v>293</v>
      </c>
      <c r="F5769">
        <v>0.1</v>
      </c>
      <c r="G5769" s="33">
        <f t="shared" si="90"/>
        <v>901506246.76999569</v>
      </c>
    </row>
    <row r="5770" spans="1:7">
      <c r="A5770">
        <v>1000039</v>
      </c>
      <c r="B5770" t="s">
        <v>1774</v>
      </c>
      <c r="C5770" t="s">
        <v>293</v>
      </c>
      <c r="D5770" t="s">
        <v>292</v>
      </c>
      <c r="E5770" t="s">
        <v>293</v>
      </c>
      <c r="F5770">
        <v>1.33</v>
      </c>
      <c r="G5770" s="33">
        <f t="shared" si="90"/>
        <v>901506246.76999569</v>
      </c>
    </row>
    <row r="5771" spans="1:7">
      <c r="A5771">
        <v>1000039</v>
      </c>
      <c r="B5771" t="s">
        <v>886</v>
      </c>
      <c r="C5771" t="s">
        <v>293</v>
      </c>
      <c r="D5771" t="s">
        <v>292</v>
      </c>
      <c r="E5771" t="s">
        <v>302</v>
      </c>
      <c r="F5771">
        <v>949.2</v>
      </c>
      <c r="G5771" s="33">
        <f t="shared" si="90"/>
        <v>901506246.76999569</v>
      </c>
    </row>
    <row r="5772" spans="1:7">
      <c r="A5772">
        <v>1000039</v>
      </c>
      <c r="B5772" t="s">
        <v>888</v>
      </c>
      <c r="C5772" t="s">
        <v>293</v>
      </c>
      <c r="D5772" t="s">
        <v>292</v>
      </c>
      <c r="E5772" t="s">
        <v>302</v>
      </c>
      <c r="F5772">
        <v>351653.82</v>
      </c>
      <c r="G5772" s="33">
        <f t="shared" si="90"/>
        <v>901506246.76999569</v>
      </c>
    </row>
    <row r="5773" spans="1:7">
      <c r="A5773">
        <v>1000039</v>
      </c>
      <c r="B5773" t="s">
        <v>888</v>
      </c>
      <c r="C5773" t="s">
        <v>293</v>
      </c>
      <c r="D5773" t="s">
        <v>292</v>
      </c>
      <c r="E5773" t="s">
        <v>302</v>
      </c>
      <c r="F5773">
        <v>757760.13</v>
      </c>
      <c r="G5773" s="33">
        <f t="shared" si="90"/>
        <v>901506246.76999569</v>
      </c>
    </row>
    <row r="5774" spans="1:7">
      <c r="A5774">
        <v>1000039</v>
      </c>
      <c r="B5774" t="s">
        <v>888</v>
      </c>
      <c r="C5774" t="s">
        <v>293</v>
      </c>
      <c r="D5774" t="s">
        <v>292</v>
      </c>
      <c r="E5774" t="s">
        <v>302</v>
      </c>
      <c r="F5774">
        <v>403138.12</v>
      </c>
      <c r="G5774" s="33">
        <f t="shared" si="90"/>
        <v>901506246.76999569</v>
      </c>
    </row>
    <row r="5775" spans="1:7">
      <c r="A5775">
        <v>1000039</v>
      </c>
      <c r="B5775" t="s">
        <v>888</v>
      </c>
      <c r="C5775" t="s">
        <v>293</v>
      </c>
      <c r="D5775" t="s">
        <v>292</v>
      </c>
      <c r="E5775" t="s">
        <v>302</v>
      </c>
      <c r="F5775">
        <v>398303.34</v>
      </c>
      <c r="G5775" s="33">
        <f t="shared" si="90"/>
        <v>901506246.76999569</v>
      </c>
    </row>
    <row r="5776" spans="1:7">
      <c r="A5776">
        <v>1000039</v>
      </c>
      <c r="B5776" t="s">
        <v>1775</v>
      </c>
      <c r="C5776" t="s">
        <v>293</v>
      </c>
      <c r="D5776" t="s">
        <v>292</v>
      </c>
      <c r="E5776" t="s">
        <v>293</v>
      </c>
      <c r="F5776">
        <v>3876.3</v>
      </c>
      <c r="G5776" s="33">
        <f t="shared" si="90"/>
        <v>901506246.76999569</v>
      </c>
    </row>
    <row r="5777" spans="1:7">
      <c r="A5777">
        <v>1000039</v>
      </c>
      <c r="B5777" t="s">
        <v>1776</v>
      </c>
      <c r="C5777" t="s">
        <v>293</v>
      </c>
      <c r="D5777" t="s">
        <v>292</v>
      </c>
      <c r="E5777" t="s">
        <v>302</v>
      </c>
      <c r="F5777">
        <v>6441.52</v>
      </c>
      <c r="G5777" s="33">
        <f t="shared" si="90"/>
        <v>901506246.76999569</v>
      </c>
    </row>
    <row r="5778" spans="1:7">
      <c r="A5778">
        <v>1000039</v>
      </c>
      <c r="B5778" t="s">
        <v>1776</v>
      </c>
      <c r="C5778" t="s">
        <v>293</v>
      </c>
      <c r="D5778" t="s">
        <v>292</v>
      </c>
      <c r="E5778" t="s">
        <v>302</v>
      </c>
      <c r="F5778">
        <v>90298</v>
      </c>
      <c r="G5778" s="33">
        <f t="shared" si="90"/>
        <v>901506246.76999569</v>
      </c>
    </row>
    <row r="5779" spans="1:7">
      <c r="A5779">
        <v>1000039</v>
      </c>
      <c r="B5779" t="s">
        <v>1776</v>
      </c>
      <c r="C5779" t="s">
        <v>293</v>
      </c>
      <c r="D5779" t="s">
        <v>292</v>
      </c>
      <c r="E5779" t="s">
        <v>302</v>
      </c>
      <c r="F5779">
        <v>42189.4</v>
      </c>
      <c r="G5779" s="33">
        <f t="shared" si="90"/>
        <v>901506246.76999569</v>
      </c>
    </row>
    <row r="5780" spans="1:7">
      <c r="A5780">
        <v>1000039</v>
      </c>
      <c r="B5780" t="s">
        <v>1332</v>
      </c>
      <c r="C5780" t="s">
        <v>293</v>
      </c>
      <c r="D5780" t="s">
        <v>292</v>
      </c>
      <c r="E5780" t="s">
        <v>293</v>
      </c>
      <c r="F5780">
        <v>669.86</v>
      </c>
      <c r="G5780" s="33">
        <f t="shared" si="90"/>
        <v>901506246.76999569</v>
      </c>
    </row>
    <row r="5781" spans="1:7">
      <c r="A5781">
        <v>1000039</v>
      </c>
      <c r="B5781" t="s">
        <v>1777</v>
      </c>
      <c r="C5781" t="s">
        <v>293</v>
      </c>
      <c r="D5781" t="s">
        <v>292</v>
      </c>
      <c r="E5781" t="s">
        <v>293</v>
      </c>
      <c r="F5781">
        <v>12000</v>
      </c>
      <c r="G5781" s="33">
        <f t="shared" si="90"/>
        <v>901506246.76999569</v>
      </c>
    </row>
    <row r="5782" spans="1:7">
      <c r="A5782">
        <v>1000039</v>
      </c>
      <c r="B5782" t="s">
        <v>1778</v>
      </c>
      <c r="C5782" t="s">
        <v>293</v>
      </c>
      <c r="D5782" t="s">
        <v>292</v>
      </c>
      <c r="E5782" t="s">
        <v>293</v>
      </c>
      <c r="F5782">
        <v>444</v>
      </c>
      <c r="G5782" s="33">
        <f t="shared" si="90"/>
        <v>901506246.76999569</v>
      </c>
    </row>
    <row r="5783" spans="1:7">
      <c r="A5783">
        <v>1000039</v>
      </c>
      <c r="B5783" t="s">
        <v>1779</v>
      </c>
      <c r="C5783" t="s">
        <v>293</v>
      </c>
      <c r="D5783" t="s">
        <v>292</v>
      </c>
      <c r="E5783" t="s">
        <v>293</v>
      </c>
      <c r="F5783">
        <v>91.85</v>
      </c>
      <c r="G5783" s="33">
        <f t="shared" si="90"/>
        <v>901506246.76999569</v>
      </c>
    </row>
    <row r="5784" spans="1:7">
      <c r="A5784">
        <v>1000039</v>
      </c>
      <c r="B5784" t="s">
        <v>897</v>
      </c>
      <c r="C5784" t="s">
        <v>293</v>
      </c>
      <c r="D5784" t="s">
        <v>292</v>
      </c>
      <c r="E5784" t="s">
        <v>302</v>
      </c>
      <c r="F5784">
        <v>63270</v>
      </c>
      <c r="G5784" s="33">
        <f t="shared" si="90"/>
        <v>901506246.76999569</v>
      </c>
    </row>
    <row r="5785" spans="1:7">
      <c r="A5785">
        <v>1000039</v>
      </c>
      <c r="B5785" t="s">
        <v>897</v>
      </c>
      <c r="C5785" t="s">
        <v>293</v>
      </c>
      <c r="D5785" t="s">
        <v>292</v>
      </c>
      <c r="E5785" t="s">
        <v>302</v>
      </c>
      <c r="F5785">
        <v>31350</v>
      </c>
      <c r="G5785" s="33">
        <f t="shared" si="90"/>
        <v>901506246.76999569</v>
      </c>
    </row>
    <row r="5786" spans="1:7">
      <c r="A5786">
        <v>1000039</v>
      </c>
      <c r="B5786" t="s">
        <v>897</v>
      </c>
      <c r="C5786" t="s">
        <v>293</v>
      </c>
      <c r="D5786" t="s">
        <v>292</v>
      </c>
      <c r="E5786" t="s">
        <v>302</v>
      </c>
      <c r="F5786">
        <v>31350</v>
      </c>
      <c r="G5786" s="33">
        <f t="shared" si="90"/>
        <v>901506246.76999569</v>
      </c>
    </row>
    <row r="5787" spans="1:7">
      <c r="A5787">
        <v>1000039</v>
      </c>
      <c r="B5787" t="s">
        <v>897</v>
      </c>
      <c r="C5787" t="s">
        <v>293</v>
      </c>
      <c r="D5787" t="s">
        <v>292</v>
      </c>
      <c r="E5787" t="s">
        <v>302</v>
      </c>
      <c r="F5787">
        <v>40755</v>
      </c>
      <c r="G5787" s="33">
        <f t="shared" si="90"/>
        <v>901506246.76999569</v>
      </c>
    </row>
    <row r="5788" spans="1:7">
      <c r="A5788">
        <v>1000039</v>
      </c>
      <c r="B5788" t="s">
        <v>899</v>
      </c>
      <c r="C5788" t="s">
        <v>293</v>
      </c>
      <c r="D5788" t="s">
        <v>292</v>
      </c>
      <c r="E5788" t="s">
        <v>302</v>
      </c>
      <c r="F5788">
        <v>0</v>
      </c>
      <c r="G5788" s="33">
        <f t="shared" si="90"/>
        <v>901506246.76999569</v>
      </c>
    </row>
    <row r="5789" spans="1:7">
      <c r="A5789">
        <v>1000039</v>
      </c>
      <c r="B5789" t="s">
        <v>899</v>
      </c>
      <c r="C5789" t="s">
        <v>293</v>
      </c>
      <c r="D5789" t="s">
        <v>292</v>
      </c>
      <c r="E5789" t="s">
        <v>302</v>
      </c>
      <c r="F5789">
        <v>38760</v>
      </c>
      <c r="G5789" s="33">
        <f t="shared" si="90"/>
        <v>901506246.76999569</v>
      </c>
    </row>
    <row r="5790" spans="1:7">
      <c r="A5790">
        <v>1000039</v>
      </c>
      <c r="B5790" t="s">
        <v>1780</v>
      </c>
      <c r="C5790" t="s">
        <v>293</v>
      </c>
      <c r="D5790" t="s">
        <v>292</v>
      </c>
      <c r="E5790" t="s">
        <v>293</v>
      </c>
      <c r="F5790">
        <v>45262.12</v>
      </c>
      <c r="G5790" s="33">
        <f t="shared" si="90"/>
        <v>901506246.76999569</v>
      </c>
    </row>
    <row r="5791" spans="1:7">
      <c r="A5791">
        <v>1000039</v>
      </c>
      <c r="B5791" t="s">
        <v>901</v>
      </c>
      <c r="C5791" t="s">
        <v>293</v>
      </c>
      <c r="D5791" t="s">
        <v>292</v>
      </c>
      <c r="E5791" t="s">
        <v>293</v>
      </c>
      <c r="F5791">
        <v>4822.7</v>
      </c>
      <c r="G5791" s="33">
        <f t="shared" si="90"/>
        <v>901506246.76999569</v>
      </c>
    </row>
    <row r="5792" spans="1:7">
      <c r="A5792">
        <v>1000039</v>
      </c>
      <c r="B5792" t="s">
        <v>1781</v>
      </c>
      <c r="C5792" t="s">
        <v>293</v>
      </c>
      <c r="D5792" t="s">
        <v>292</v>
      </c>
      <c r="E5792" t="s">
        <v>293</v>
      </c>
      <c r="F5792">
        <v>105928.11</v>
      </c>
      <c r="G5792" s="33">
        <f t="shared" si="90"/>
        <v>901506246.76999569</v>
      </c>
    </row>
    <row r="5793" spans="1:7">
      <c r="A5793">
        <v>1000039</v>
      </c>
      <c r="B5793" t="s">
        <v>911</v>
      </c>
      <c r="C5793" t="s">
        <v>293</v>
      </c>
      <c r="D5793" t="s">
        <v>292</v>
      </c>
      <c r="E5793" t="s">
        <v>302</v>
      </c>
      <c r="F5793">
        <v>23624.36</v>
      </c>
      <c r="G5793" s="33">
        <f t="shared" si="90"/>
        <v>901506246.76999569</v>
      </c>
    </row>
    <row r="5794" spans="1:7">
      <c r="A5794">
        <v>1000039</v>
      </c>
      <c r="B5794" t="s">
        <v>911</v>
      </c>
      <c r="C5794" t="s">
        <v>293</v>
      </c>
      <c r="D5794" t="s">
        <v>292</v>
      </c>
      <c r="E5794" t="s">
        <v>302</v>
      </c>
      <c r="F5794">
        <v>2031.74</v>
      </c>
      <c r="G5794" s="33">
        <f t="shared" si="90"/>
        <v>901506246.76999569</v>
      </c>
    </row>
    <row r="5795" spans="1:7">
      <c r="A5795">
        <v>1000039</v>
      </c>
      <c r="B5795" t="s">
        <v>911</v>
      </c>
      <c r="C5795" t="s">
        <v>293</v>
      </c>
      <c r="D5795" t="s">
        <v>292</v>
      </c>
      <c r="E5795" t="s">
        <v>302</v>
      </c>
      <c r="F5795">
        <v>20317.400000000001</v>
      </c>
      <c r="G5795" s="33">
        <f t="shared" si="90"/>
        <v>901506246.76999569</v>
      </c>
    </row>
    <row r="5796" spans="1:7">
      <c r="A5796">
        <v>1000039</v>
      </c>
      <c r="B5796" t="s">
        <v>911</v>
      </c>
      <c r="C5796" t="s">
        <v>293</v>
      </c>
      <c r="D5796" t="s">
        <v>292</v>
      </c>
      <c r="E5796" t="s">
        <v>302</v>
      </c>
      <c r="F5796">
        <v>62658.5</v>
      </c>
      <c r="G5796" s="33">
        <f t="shared" si="90"/>
        <v>901506246.76999569</v>
      </c>
    </row>
    <row r="5797" spans="1:7">
      <c r="A5797">
        <v>1000039</v>
      </c>
      <c r="B5797" t="s">
        <v>911</v>
      </c>
      <c r="C5797" t="s">
        <v>293</v>
      </c>
      <c r="D5797" t="s">
        <v>292</v>
      </c>
      <c r="E5797" t="s">
        <v>302</v>
      </c>
      <c r="F5797">
        <v>1015.97</v>
      </c>
      <c r="G5797" s="33">
        <f t="shared" si="90"/>
        <v>901506246.76999569</v>
      </c>
    </row>
    <row r="5798" spans="1:7">
      <c r="A5798">
        <v>1000039</v>
      </c>
      <c r="B5798" t="s">
        <v>1782</v>
      </c>
      <c r="C5798" t="s">
        <v>293</v>
      </c>
      <c r="D5798" t="s">
        <v>292</v>
      </c>
      <c r="E5798" t="s">
        <v>299</v>
      </c>
      <c r="F5798">
        <v>21354.3</v>
      </c>
      <c r="G5798" s="33">
        <f t="shared" si="90"/>
        <v>901506246.76999569</v>
      </c>
    </row>
    <row r="5799" spans="1:7">
      <c r="A5799">
        <v>1000039</v>
      </c>
      <c r="B5799" t="s">
        <v>1782</v>
      </c>
      <c r="C5799" t="s">
        <v>293</v>
      </c>
      <c r="D5799" t="s">
        <v>292</v>
      </c>
      <c r="E5799" t="s">
        <v>299</v>
      </c>
      <c r="F5799">
        <v>17795.25</v>
      </c>
      <c r="G5799" s="33">
        <f t="shared" si="90"/>
        <v>901506246.76999569</v>
      </c>
    </row>
    <row r="5800" spans="1:7">
      <c r="A5800">
        <v>1000039</v>
      </c>
      <c r="B5800" t="s">
        <v>1782</v>
      </c>
      <c r="C5800" t="s">
        <v>293</v>
      </c>
      <c r="D5800" t="s">
        <v>292</v>
      </c>
      <c r="E5800" t="s">
        <v>299</v>
      </c>
      <c r="F5800">
        <v>11532.14</v>
      </c>
      <c r="G5800" s="33">
        <f t="shared" si="90"/>
        <v>901506246.76999569</v>
      </c>
    </row>
    <row r="5801" spans="1:7">
      <c r="A5801">
        <v>1000039</v>
      </c>
      <c r="B5801" t="s">
        <v>1783</v>
      </c>
      <c r="C5801" t="s">
        <v>293</v>
      </c>
      <c r="D5801" t="s">
        <v>292</v>
      </c>
      <c r="E5801" t="s">
        <v>293</v>
      </c>
      <c r="F5801">
        <v>5844.11</v>
      </c>
      <c r="G5801" s="33">
        <f t="shared" si="90"/>
        <v>901506246.76999569</v>
      </c>
    </row>
    <row r="5802" spans="1:7">
      <c r="A5802">
        <v>1000039</v>
      </c>
      <c r="B5802" t="s">
        <v>1784</v>
      </c>
      <c r="C5802" t="s">
        <v>293</v>
      </c>
      <c r="D5802" t="s">
        <v>292</v>
      </c>
      <c r="E5802" t="s">
        <v>302</v>
      </c>
      <c r="F5802">
        <v>74675.7</v>
      </c>
      <c r="G5802" s="33">
        <f t="shared" si="90"/>
        <v>901506246.76999569</v>
      </c>
    </row>
    <row r="5803" spans="1:7">
      <c r="A5803">
        <v>1000039</v>
      </c>
      <c r="B5803" t="s">
        <v>1785</v>
      </c>
      <c r="C5803" t="s">
        <v>293</v>
      </c>
      <c r="D5803" t="s">
        <v>292</v>
      </c>
      <c r="E5803" t="s">
        <v>293</v>
      </c>
      <c r="F5803">
        <v>0.44</v>
      </c>
      <c r="G5803" s="33">
        <f t="shared" si="90"/>
        <v>901506246.76999569</v>
      </c>
    </row>
    <row r="5804" spans="1:7">
      <c r="A5804">
        <v>1000039</v>
      </c>
      <c r="B5804" t="s">
        <v>922</v>
      </c>
      <c r="C5804" t="s">
        <v>293</v>
      </c>
      <c r="D5804" t="s">
        <v>292</v>
      </c>
      <c r="E5804" t="s">
        <v>302</v>
      </c>
      <c r="F5804">
        <v>0</v>
      </c>
      <c r="G5804" s="33">
        <f t="shared" si="90"/>
        <v>901506246.76999569</v>
      </c>
    </row>
    <row r="5805" spans="1:7">
      <c r="A5805">
        <v>1000039</v>
      </c>
      <c r="B5805" t="s">
        <v>922</v>
      </c>
      <c r="C5805" t="s">
        <v>293</v>
      </c>
      <c r="D5805" t="s">
        <v>292</v>
      </c>
      <c r="E5805" t="s">
        <v>302</v>
      </c>
      <c r="F5805">
        <v>83224.5</v>
      </c>
      <c r="G5805" s="33">
        <f t="shared" si="90"/>
        <v>901506246.76999569</v>
      </c>
    </row>
    <row r="5806" spans="1:7">
      <c r="A5806">
        <v>1000039</v>
      </c>
      <c r="B5806" t="s">
        <v>1344</v>
      </c>
      <c r="C5806" t="s">
        <v>293</v>
      </c>
      <c r="D5806" t="s">
        <v>292</v>
      </c>
      <c r="E5806" t="s">
        <v>302</v>
      </c>
      <c r="F5806">
        <v>41188.5</v>
      </c>
      <c r="G5806" s="33">
        <f t="shared" si="90"/>
        <v>901506246.76999569</v>
      </c>
    </row>
    <row r="5807" spans="1:7">
      <c r="A5807">
        <v>1000039</v>
      </c>
      <c r="B5807" t="s">
        <v>1344</v>
      </c>
      <c r="C5807" t="s">
        <v>293</v>
      </c>
      <c r="D5807" t="s">
        <v>292</v>
      </c>
      <c r="E5807" t="s">
        <v>302</v>
      </c>
      <c r="F5807">
        <v>39550</v>
      </c>
      <c r="G5807" s="33">
        <f t="shared" si="90"/>
        <v>901506246.76999569</v>
      </c>
    </row>
    <row r="5808" spans="1:7">
      <c r="A5808">
        <v>1000039</v>
      </c>
      <c r="B5808" t="s">
        <v>924</v>
      </c>
      <c r="C5808" t="s">
        <v>293</v>
      </c>
      <c r="D5808" t="s">
        <v>292</v>
      </c>
      <c r="E5808" t="s">
        <v>302</v>
      </c>
      <c r="F5808">
        <v>0</v>
      </c>
      <c r="G5808" s="33">
        <f t="shared" si="90"/>
        <v>901506246.76999569</v>
      </c>
    </row>
    <row r="5809" spans="1:7">
      <c r="A5809">
        <v>1000039</v>
      </c>
      <c r="B5809" t="s">
        <v>926</v>
      </c>
      <c r="C5809" t="s">
        <v>293</v>
      </c>
      <c r="D5809" t="s">
        <v>292</v>
      </c>
      <c r="E5809" t="s">
        <v>293</v>
      </c>
      <c r="F5809">
        <v>-400.25</v>
      </c>
      <c r="G5809" s="33">
        <f t="shared" si="90"/>
        <v>901506246.76999569</v>
      </c>
    </row>
    <row r="5810" spans="1:7">
      <c r="A5810">
        <v>1000039</v>
      </c>
      <c r="B5810" t="s">
        <v>926</v>
      </c>
      <c r="C5810" t="s">
        <v>293</v>
      </c>
      <c r="D5810" t="s">
        <v>292</v>
      </c>
      <c r="E5810" t="s">
        <v>327</v>
      </c>
      <c r="F5810">
        <v>239.85</v>
      </c>
      <c r="G5810" s="33">
        <f t="shared" si="90"/>
        <v>901506246.76999569</v>
      </c>
    </row>
    <row r="5811" spans="1:7">
      <c r="A5811">
        <v>1000039</v>
      </c>
      <c r="B5811" t="s">
        <v>926</v>
      </c>
      <c r="C5811" t="s">
        <v>293</v>
      </c>
      <c r="D5811" t="s">
        <v>292</v>
      </c>
      <c r="E5811" t="s">
        <v>327</v>
      </c>
      <c r="F5811">
        <v>1258.56</v>
      </c>
      <c r="G5811" s="33">
        <f t="shared" si="90"/>
        <v>901506246.76999569</v>
      </c>
    </row>
    <row r="5812" spans="1:7">
      <c r="A5812">
        <v>1000039</v>
      </c>
      <c r="B5812" t="s">
        <v>929</v>
      </c>
      <c r="C5812" t="s">
        <v>293</v>
      </c>
      <c r="D5812" t="s">
        <v>292</v>
      </c>
      <c r="E5812" t="s">
        <v>302</v>
      </c>
      <c r="F5812">
        <v>68058</v>
      </c>
      <c r="G5812" s="33">
        <f t="shared" si="90"/>
        <v>901506246.76999569</v>
      </c>
    </row>
    <row r="5813" spans="1:7">
      <c r="A5813">
        <v>1000039</v>
      </c>
      <c r="B5813" t="s">
        <v>929</v>
      </c>
      <c r="C5813" t="s">
        <v>293</v>
      </c>
      <c r="D5813" t="s">
        <v>292</v>
      </c>
      <c r="E5813" t="s">
        <v>302</v>
      </c>
      <c r="F5813">
        <v>12768</v>
      </c>
      <c r="G5813" s="33">
        <f t="shared" si="90"/>
        <v>901506246.76999569</v>
      </c>
    </row>
    <row r="5814" spans="1:7">
      <c r="A5814">
        <v>1000039</v>
      </c>
      <c r="B5814" t="s">
        <v>929</v>
      </c>
      <c r="C5814" t="s">
        <v>293</v>
      </c>
      <c r="D5814" t="s">
        <v>292</v>
      </c>
      <c r="E5814" t="s">
        <v>302</v>
      </c>
      <c r="F5814">
        <v>15960</v>
      </c>
      <c r="G5814" s="33">
        <f t="shared" si="90"/>
        <v>901506246.76999569</v>
      </c>
    </row>
    <row r="5815" spans="1:7">
      <c r="A5815">
        <v>1000039</v>
      </c>
      <c r="B5815" t="s">
        <v>1786</v>
      </c>
      <c r="C5815" t="s">
        <v>293</v>
      </c>
      <c r="D5815" t="s">
        <v>292</v>
      </c>
      <c r="E5815" t="s">
        <v>293</v>
      </c>
      <c r="F5815">
        <v>522.30999999999995</v>
      </c>
      <c r="G5815" s="33">
        <f t="shared" si="90"/>
        <v>901506246.76999569</v>
      </c>
    </row>
    <row r="5816" spans="1:7">
      <c r="A5816">
        <v>1000039</v>
      </c>
      <c r="B5816" t="s">
        <v>1787</v>
      </c>
      <c r="C5816" t="s">
        <v>293</v>
      </c>
      <c r="D5816" t="s">
        <v>292</v>
      </c>
      <c r="E5816" t="s">
        <v>293</v>
      </c>
      <c r="F5816">
        <v>9.75</v>
      </c>
      <c r="G5816" s="33">
        <f t="shared" si="90"/>
        <v>901506246.76999569</v>
      </c>
    </row>
    <row r="5817" spans="1:7">
      <c r="A5817">
        <v>1000039</v>
      </c>
      <c r="B5817" t="s">
        <v>1788</v>
      </c>
      <c r="C5817" t="s">
        <v>293</v>
      </c>
      <c r="D5817" t="s">
        <v>292</v>
      </c>
      <c r="E5817" t="s">
        <v>293</v>
      </c>
      <c r="F5817">
        <v>569.4</v>
      </c>
      <c r="G5817" s="33">
        <f t="shared" si="90"/>
        <v>901506246.76999569</v>
      </c>
    </row>
    <row r="5818" spans="1:7">
      <c r="A5818">
        <v>1000039</v>
      </c>
      <c r="B5818" t="s">
        <v>1789</v>
      </c>
      <c r="C5818" t="s">
        <v>293</v>
      </c>
      <c r="D5818" t="s">
        <v>292</v>
      </c>
      <c r="E5818" t="s">
        <v>293</v>
      </c>
      <c r="F5818">
        <v>0.01</v>
      </c>
      <c r="G5818" s="33">
        <f t="shared" si="90"/>
        <v>901506246.76999569</v>
      </c>
    </row>
    <row r="5819" spans="1:7">
      <c r="A5819">
        <v>1000039</v>
      </c>
      <c r="B5819" t="s">
        <v>936</v>
      </c>
      <c r="C5819" t="s">
        <v>293</v>
      </c>
      <c r="D5819" t="s">
        <v>292</v>
      </c>
      <c r="E5819" t="s">
        <v>302</v>
      </c>
      <c r="F5819">
        <v>0</v>
      </c>
      <c r="G5819" s="33">
        <f t="shared" si="90"/>
        <v>901506246.76999569</v>
      </c>
    </row>
    <row r="5820" spans="1:7">
      <c r="A5820">
        <v>1000039</v>
      </c>
      <c r="B5820" t="s">
        <v>936</v>
      </c>
      <c r="C5820" t="s">
        <v>293</v>
      </c>
      <c r="D5820" t="s">
        <v>292</v>
      </c>
      <c r="E5820" t="s">
        <v>302</v>
      </c>
      <c r="F5820">
        <v>18532</v>
      </c>
      <c r="G5820" s="33">
        <f t="shared" si="90"/>
        <v>901506246.76999569</v>
      </c>
    </row>
    <row r="5821" spans="1:7">
      <c r="A5821">
        <v>1000039</v>
      </c>
      <c r="B5821" t="s">
        <v>936</v>
      </c>
      <c r="C5821" t="s">
        <v>293</v>
      </c>
      <c r="D5821" t="s">
        <v>292</v>
      </c>
      <c r="E5821" t="s">
        <v>302</v>
      </c>
      <c r="F5821">
        <v>12430</v>
      </c>
      <c r="G5821" s="33">
        <f t="shared" si="90"/>
        <v>901506246.76999569</v>
      </c>
    </row>
    <row r="5822" spans="1:7">
      <c r="A5822">
        <v>1000039</v>
      </c>
      <c r="B5822" t="s">
        <v>936</v>
      </c>
      <c r="C5822" t="s">
        <v>293</v>
      </c>
      <c r="D5822" t="s">
        <v>292</v>
      </c>
      <c r="E5822" t="s">
        <v>302</v>
      </c>
      <c r="F5822">
        <v>6780</v>
      </c>
      <c r="G5822" s="33">
        <f t="shared" si="90"/>
        <v>901506246.76999569</v>
      </c>
    </row>
    <row r="5823" spans="1:7">
      <c r="A5823">
        <v>1000039</v>
      </c>
      <c r="B5823" t="s">
        <v>936</v>
      </c>
      <c r="C5823" t="s">
        <v>293</v>
      </c>
      <c r="D5823" t="s">
        <v>292</v>
      </c>
      <c r="E5823" t="s">
        <v>302</v>
      </c>
      <c r="F5823">
        <v>16385</v>
      </c>
      <c r="G5823" s="33">
        <f t="shared" si="90"/>
        <v>901506246.76999569</v>
      </c>
    </row>
    <row r="5824" spans="1:7">
      <c r="A5824">
        <v>1000039</v>
      </c>
      <c r="B5824" t="s">
        <v>936</v>
      </c>
      <c r="C5824" t="s">
        <v>293</v>
      </c>
      <c r="D5824" t="s">
        <v>292</v>
      </c>
      <c r="E5824" t="s">
        <v>302</v>
      </c>
      <c r="F5824">
        <v>24860</v>
      </c>
      <c r="G5824" s="33">
        <f t="shared" si="90"/>
        <v>901506246.76999569</v>
      </c>
    </row>
    <row r="5825" spans="1:7">
      <c r="A5825">
        <v>1000039</v>
      </c>
      <c r="B5825" t="s">
        <v>936</v>
      </c>
      <c r="C5825" t="s">
        <v>293</v>
      </c>
      <c r="D5825" t="s">
        <v>292</v>
      </c>
      <c r="E5825" t="s">
        <v>302</v>
      </c>
      <c r="F5825">
        <v>36838</v>
      </c>
      <c r="G5825" s="33">
        <f t="shared" si="90"/>
        <v>901506246.76999569</v>
      </c>
    </row>
    <row r="5826" spans="1:7">
      <c r="A5826">
        <v>1000039</v>
      </c>
      <c r="B5826" t="s">
        <v>1790</v>
      </c>
      <c r="C5826" t="s">
        <v>293</v>
      </c>
      <c r="D5826" t="s">
        <v>292</v>
      </c>
      <c r="E5826" t="s">
        <v>293</v>
      </c>
      <c r="F5826">
        <v>0.59</v>
      </c>
      <c r="G5826" s="33">
        <f t="shared" si="90"/>
        <v>901506246.76999569</v>
      </c>
    </row>
    <row r="5827" spans="1:7">
      <c r="A5827">
        <v>1000039</v>
      </c>
      <c r="B5827" t="s">
        <v>939</v>
      </c>
      <c r="C5827" t="s">
        <v>293</v>
      </c>
      <c r="D5827" t="s">
        <v>292</v>
      </c>
      <c r="E5827" t="s">
        <v>302</v>
      </c>
      <c r="F5827">
        <v>12921.9</v>
      </c>
      <c r="G5827" s="33">
        <f t="shared" ref="G5827:G5890" si="91">SUM($F$2:$F$100000)</f>
        <v>901506246.76999569</v>
      </c>
    </row>
    <row r="5828" spans="1:7">
      <c r="A5828">
        <v>1000039</v>
      </c>
      <c r="B5828" t="s">
        <v>1791</v>
      </c>
      <c r="C5828" t="s">
        <v>293</v>
      </c>
      <c r="D5828" t="s">
        <v>292</v>
      </c>
      <c r="E5828" t="s">
        <v>293</v>
      </c>
      <c r="F5828">
        <v>8006.42</v>
      </c>
      <c r="G5828" s="33">
        <f t="shared" si="91"/>
        <v>901506246.76999569</v>
      </c>
    </row>
    <row r="5829" spans="1:7">
      <c r="A5829">
        <v>1000039</v>
      </c>
      <c r="B5829" t="s">
        <v>1792</v>
      </c>
      <c r="C5829" t="s">
        <v>293</v>
      </c>
      <c r="D5829" t="s">
        <v>292</v>
      </c>
      <c r="E5829" t="s">
        <v>293</v>
      </c>
      <c r="F5829">
        <v>7888.1</v>
      </c>
      <c r="G5829" s="33">
        <f t="shared" si="91"/>
        <v>901506246.76999569</v>
      </c>
    </row>
    <row r="5830" spans="1:7">
      <c r="A5830">
        <v>1000039</v>
      </c>
      <c r="B5830" t="s">
        <v>1793</v>
      </c>
      <c r="C5830" t="s">
        <v>293</v>
      </c>
      <c r="D5830" t="s">
        <v>292</v>
      </c>
      <c r="E5830" t="s">
        <v>293</v>
      </c>
      <c r="F5830">
        <v>777.6</v>
      </c>
      <c r="G5830" s="33">
        <f t="shared" si="91"/>
        <v>901506246.76999569</v>
      </c>
    </row>
    <row r="5831" spans="1:7">
      <c r="A5831">
        <v>1000039</v>
      </c>
      <c r="B5831" t="s">
        <v>1794</v>
      </c>
      <c r="C5831" t="s">
        <v>293</v>
      </c>
      <c r="D5831" t="s">
        <v>292</v>
      </c>
      <c r="E5831" t="s">
        <v>293</v>
      </c>
      <c r="F5831">
        <v>297.77999999999997</v>
      </c>
      <c r="G5831" s="33">
        <f t="shared" si="91"/>
        <v>901506246.76999569</v>
      </c>
    </row>
    <row r="5832" spans="1:7">
      <c r="A5832">
        <v>1000039</v>
      </c>
      <c r="B5832" t="s">
        <v>1795</v>
      </c>
      <c r="C5832" t="s">
        <v>293</v>
      </c>
      <c r="D5832" t="s">
        <v>292</v>
      </c>
      <c r="E5832" t="s">
        <v>293</v>
      </c>
      <c r="F5832">
        <v>411.92</v>
      </c>
      <c r="G5832" s="33">
        <f t="shared" si="91"/>
        <v>901506246.76999569</v>
      </c>
    </row>
    <row r="5833" spans="1:7">
      <c r="A5833">
        <v>1000039</v>
      </c>
      <c r="B5833" t="s">
        <v>1796</v>
      </c>
      <c r="C5833" t="s">
        <v>293</v>
      </c>
      <c r="D5833" t="s">
        <v>292</v>
      </c>
      <c r="E5833" t="s">
        <v>293</v>
      </c>
      <c r="F5833">
        <v>2566.4499999999998</v>
      </c>
      <c r="G5833" s="33">
        <f t="shared" si="91"/>
        <v>901506246.76999569</v>
      </c>
    </row>
    <row r="5834" spans="1:7">
      <c r="A5834">
        <v>1000039</v>
      </c>
      <c r="B5834" t="s">
        <v>940</v>
      </c>
      <c r="C5834" t="s">
        <v>293</v>
      </c>
      <c r="D5834" t="s">
        <v>292</v>
      </c>
      <c r="E5834" t="s">
        <v>304</v>
      </c>
      <c r="F5834">
        <v>30035.56</v>
      </c>
      <c r="G5834" s="33">
        <f t="shared" si="91"/>
        <v>901506246.76999569</v>
      </c>
    </row>
    <row r="5835" spans="1:7">
      <c r="A5835">
        <v>1000039</v>
      </c>
      <c r="B5835" t="s">
        <v>1797</v>
      </c>
      <c r="C5835" t="s">
        <v>293</v>
      </c>
      <c r="D5835" t="s">
        <v>292</v>
      </c>
      <c r="E5835" t="s">
        <v>293</v>
      </c>
      <c r="F5835">
        <v>2293</v>
      </c>
      <c r="G5835" s="33">
        <f t="shared" si="91"/>
        <v>901506246.76999569</v>
      </c>
    </row>
    <row r="5836" spans="1:7">
      <c r="A5836">
        <v>1000039</v>
      </c>
      <c r="B5836" t="s">
        <v>1797</v>
      </c>
      <c r="C5836" t="s">
        <v>293</v>
      </c>
      <c r="D5836" t="s">
        <v>292</v>
      </c>
      <c r="E5836" t="s">
        <v>293</v>
      </c>
      <c r="F5836">
        <v>3850</v>
      </c>
      <c r="G5836" s="33">
        <f t="shared" si="91"/>
        <v>901506246.76999569</v>
      </c>
    </row>
    <row r="5837" spans="1:7">
      <c r="A5837">
        <v>1000039</v>
      </c>
      <c r="B5837" t="s">
        <v>1798</v>
      </c>
      <c r="C5837" t="s">
        <v>293</v>
      </c>
      <c r="D5837" t="s">
        <v>292</v>
      </c>
      <c r="E5837" t="s">
        <v>293</v>
      </c>
      <c r="F5837">
        <v>32258.14</v>
      </c>
      <c r="G5837" s="33">
        <f t="shared" si="91"/>
        <v>901506246.76999569</v>
      </c>
    </row>
    <row r="5838" spans="1:7">
      <c r="A5838">
        <v>1000039</v>
      </c>
      <c r="B5838" t="s">
        <v>1799</v>
      </c>
      <c r="C5838" t="s">
        <v>293</v>
      </c>
      <c r="D5838" t="s">
        <v>292</v>
      </c>
      <c r="E5838" t="s">
        <v>293</v>
      </c>
      <c r="F5838">
        <v>1.36</v>
      </c>
      <c r="G5838" s="33">
        <f t="shared" si="91"/>
        <v>901506246.76999569</v>
      </c>
    </row>
    <row r="5839" spans="1:7">
      <c r="A5839">
        <v>1000039</v>
      </c>
      <c r="B5839" t="s">
        <v>1800</v>
      </c>
      <c r="C5839" t="s">
        <v>293</v>
      </c>
      <c r="D5839" t="s">
        <v>292</v>
      </c>
      <c r="E5839" t="s">
        <v>293</v>
      </c>
      <c r="F5839">
        <v>420</v>
      </c>
      <c r="G5839" s="33">
        <f t="shared" si="91"/>
        <v>901506246.76999569</v>
      </c>
    </row>
    <row r="5840" spans="1:7">
      <c r="A5840">
        <v>1000039</v>
      </c>
      <c r="B5840" t="s">
        <v>1801</v>
      </c>
      <c r="C5840" t="s">
        <v>293</v>
      </c>
      <c r="D5840" t="s">
        <v>292</v>
      </c>
      <c r="E5840" t="s">
        <v>293</v>
      </c>
      <c r="F5840">
        <v>377.1</v>
      </c>
      <c r="G5840" s="33">
        <f t="shared" si="91"/>
        <v>901506246.76999569</v>
      </c>
    </row>
    <row r="5841" spans="1:7">
      <c r="A5841">
        <v>1000039</v>
      </c>
      <c r="B5841" t="s">
        <v>1802</v>
      </c>
      <c r="C5841" t="s">
        <v>293</v>
      </c>
      <c r="D5841" t="s">
        <v>292</v>
      </c>
      <c r="E5841" t="s">
        <v>293</v>
      </c>
      <c r="F5841">
        <v>4500</v>
      </c>
      <c r="G5841" s="33">
        <f t="shared" si="91"/>
        <v>901506246.76999569</v>
      </c>
    </row>
    <row r="5842" spans="1:7">
      <c r="A5842">
        <v>1000039</v>
      </c>
      <c r="B5842" t="s">
        <v>1803</v>
      </c>
      <c r="C5842" t="s">
        <v>293</v>
      </c>
      <c r="D5842" t="s">
        <v>292</v>
      </c>
      <c r="E5842" t="s">
        <v>293</v>
      </c>
      <c r="F5842">
        <v>1797.12</v>
      </c>
      <c r="G5842" s="33">
        <f t="shared" si="91"/>
        <v>901506246.76999569</v>
      </c>
    </row>
    <row r="5843" spans="1:7">
      <c r="A5843">
        <v>1000039</v>
      </c>
      <c r="B5843" t="s">
        <v>1804</v>
      </c>
      <c r="C5843" t="s">
        <v>293</v>
      </c>
      <c r="D5843" t="s">
        <v>292</v>
      </c>
      <c r="E5843" t="s">
        <v>293</v>
      </c>
      <c r="F5843">
        <v>41.19</v>
      </c>
      <c r="G5843" s="33">
        <f t="shared" si="91"/>
        <v>901506246.76999569</v>
      </c>
    </row>
    <row r="5844" spans="1:7">
      <c r="A5844">
        <v>1000039</v>
      </c>
      <c r="B5844" t="s">
        <v>1804</v>
      </c>
      <c r="C5844" t="s">
        <v>293</v>
      </c>
      <c r="D5844" t="s">
        <v>292</v>
      </c>
      <c r="E5844" t="s">
        <v>293</v>
      </c>
      <c r="F5844">
        <v>6134.22</v>
      </c>
      <c r="G5844" s="33">
        <f t="shared" si="91"/>
        <v>901506246.76999569</v>
      </c>
    </row>
    <row r="5845" spans="1:7">
      <c r="A5845">
        <v>1000039</v>
      </c>
      <c r="B5845" t="s">
        <v>1805</v>
      </c>
      <c r="C5845" t="s">
        <v>293</v>
      </c>
      <c r="D5845" t="s">
        <v>292</v>
      </c>
      <c r="E5845" t="s">
        <v>293</v>
      </c>
      <c r="F5845">
        <v>4929.3999999999996</v>
      </c>
      <c r="G5845" s="33">
        <f t="shared" si="91"/>
        <v>901506246.76999569</v>
      </c>
    </row>
    <row r="5846" spans="1:7">
      <c r="A5846">
        <v>1000039</v>
      </c>
      <c r="B5846" t="s">
        <v>1806</v>
      </c>
      <c r="C5846" t="s">
        <v>293</v>
      </c>
      <c r="D5846" t="s">
        <v>292</v>
      </c>
      <c r="E5846" t="s">
        <v>293</v>
      </c>
      <c r="F5846">
        <v>126</v>
      </c>
      <c r="G5846" s="33">
        <f t="shared" si="91"/>
        <v>901506246.76999569</v>
      </c>
    </row>
    <row r="5847" spans="1:7">
      <c r="A5847">
        <v>1000039</v>
      </c>
      <c r="B5847" t="s">
        <v>942</v>
      </c>
      <c r="C5847" t="s">
        <v>293</v>
      </c>
      <c r="D5847" t="s">
        <v>292</v>
      </c>
      <c r="E5847" t="s">
        <v>293</v>
      </c>
      <c r="F5847">
        <v>-1000</v>
      </c>
      <c r="G5847" s="33">
        <f t="shared" si="91"/>
        <v>901506246.76999569</v>
      </c>
    </row>
    <row r="5848" spans="1:7">
      <c r="A5848">
        <v>1000038</v>
      </c>
      <c r="B5848" t="s">
        <v>320</v>
      </c>
      <c r="C5848" t="s">
        <v>1358</v>
      </c>
      <c r="D5848" t="s">
        <v>292</v>
      </c>
      <c r="E5848" t="s">
        <v>293</v>
      </c>
      <c r="F5848">
        <v>62475</v>
      </c>
      <c r="G5848" s="33">
        <f t="shared" si="91"/>
        <v>901506246.76999569</v>
      </c>
    </row>
    <row r="5849" spans="1:7">
      <c r="A5849">
        <v>1000039</v>
      </c>
      <c r="B5849" t="s">
        <v>1807</v>
      </c>
      <c r="C5849" t="s">
        <v>293</v>
      </c>
      <c r="D5849" t="s">
        <v>292</v>
      </c>
      <c r="E5849" t="s">
        <v>293</v>
      </c>
      <c r="F5849">
        <v>473.35</v>
      </c>
      <c r="G5849" s="33">
        <f t="shared" si="91"/>
        <v>901506246.76999569</v>
      </c>
    </row>
    <row r="5850" spans="1:7">
      <c r="A5850">
        <v>1000039</v>
      </c>
      <c r="B5850" t="s">
        <v>1808</v>
      </c>
      <c r="C5850" t="s">
        <v>293</v>
      </c>
      <c r="D5850" t="s">
        <v>292</v>
      </c>
      <c r="E5850" t="s">
        <v>293</v>
      </c>
      <c r="F5850">
        <v>707</v>
      </c>
      <c r="G5850" s="33">
        <f t="shared" si="91"/>
        <v>901506246.76999569</v>
      </c>
    </row>
    <row r="5851" spans="1:7">
      <c r="A5851">
        <v>1000039</v>
      </c>
      <c r="B5851" t="s">
        <v>1809</v>
      </c>
      <c r="C5851" t="s">
        <v>293</v>
      </c>
      <c r="D5851" t="s">
        <v>292</v>
      </c>
      <c r="E5851" t="s">
        <v>293</v>
      </c>
      <c r="F5851">
        <v>222.73</v>
      </c>
      <c r="G5851" s="33">
        <f t="shared" si="91"/>
        <v>901506246.76999569</v>
      </c>
    </row>
    <row r="5852" spans="1:7">
      <c r="A5852">
        <v>1000039</v>
      </c>
      <c r="B5852" t="s">
        <v>1810</v>
      </c>
      <c r="C5852" t="s">
        <v>293</v>
      </c>
      <c r="D5852" t="s">
        <v>292</v>
      </c>
      <c r="E5852" t="s">
        <v>293</v>
      </c>
      <c r="F5852">
        <v>4949</v>
      </c>
      <c r="G5852" s="33">
        <f t="shared" si="91"/>
        <v>901506246.76999569</v>
      </c>
    </row>
    <row r="5853" spans="1:7">
      <c r="A5853">
        <v>1000039</v>
      </c>
      <c r="B5853" t="s">
        <v>1811</v>
      </c>
      <c r="C5853" t="s">
        <v>293</v>
      </c>
      <c r="D5853" t="s">
        <v>292</v>
      </c>
      <c r="E5853" t="s">
        <v>293</v>
      </c>
      <c r="F5853">
        <v>2775</v>
      </c>
      <c r="G5853" s="33">
        <f t="shared" si="91"/>
        <v>901506246.76999569</v>
      </c>
    </row>
    <row r="5854" spans="1:7">
      <c r="A5854">
        <v>1000039</v>
      </c>
      <c r="B5854" t="s">
        <v>1812</v>
      </c>
      <c r="C5854" t="s">
        <v>293</v>
      </c>
      <c r="D5854" t="s">
        <v>292</v>
      </c>
      <c r="E5854" t="s">
        <v>293</v>
      </c>
      <c r="F5854">
        <v>4.99</v>
      </c>
      <c r="G5854" s="33">
        <f t="shared" si="91"/>
        <v>901506246.76999569</v>
      </c>
    </row>
    <row r="5855" spans="1:7">
      <c r="A5855">
        <v>1000039</v>
      </c>
      <c r="B5855" t="s">
        <v>1813</v>
      </c>
      <c r="C5855" t="s">
        <v>293</v>
      </c>
      <c r="D5855" t="s">
        <v>292</v>
      </c>
      <c r="E5855" t="s">
        <v>293</v>
      </c>
      <c r="F5855">
        <v>0.01</v>
      </c>
      <c r="G5855" s="33">
        <f t="shared" si="91"/>
        <v>901506246.76999569</v>
      </c>
    </row>
    <row r="5856" spans="1:7">
      <c r="A5856">
        <v>1000039</v>
      </c>
      <c r="B5856" t="s">
        <v>1814</v>
      </c>
      <c r="C5856" t="s">
        <v>293</v>
      </c>
      <c r="D5856" t="s">
        <v>292</v>
      </c>
      <c r="E5856" t="s">
        <v>293</v>
      </c>
      <c r="F5856">
        <v>14</v>
      </c>
      <c r="G5856" s="33">
        <f t="shared" si="91"/>
        <v>901506246.76999569</v>
      </c>
    </row>
    <row r="5857" spans="1:7">
      <c r="A5857">
        <v>1000039</v>
      </c>
      <c r="B5857" t="s">
        <v>1815</v>
      </c>
      <c r="C5857" t="s">
        <v>293</v>
      </c>
      <c r="D5857" t="s">
        <v>292</v>
      </c>
      <c r="E5857" t="s">
        <v>293</v>
      </c>
      <c r="F5857">
        <v>0.05</v>
      </c>
      <c r="G5857" s="33">
        <f t="shared" si="91"/>
        <v>901506246.76999569</v>
      </c>
    </row>
    <row r="5858" spans="1:7">
      <c r="A5858">
        <v>1000039</v>
      </c>
      <c r="B5858" t="s">
        <v>1816</v>
      </c>
      <c r="C5858" t="s">
        <v>293</v>
      </c>
      <c r="D5858" t="s">
        <v>292</v>
      </c>
      <c r="E5858" t="s">
        <v>293</v>
      </c>
      <c r="F5858">
        <v>14655.64</v>
      </c>
      <c r="G5858" s="33">
        <f t="shared" si="91"/>
        <v>901506246.76999569</v>
      </c>
    </row>
    <row r="5859" spans="1:7">
      <c r="A5859">
        <v>1000039</v>
      </c>
      <c r="B5859" t="s">
        <v>1817</v>
      </c>
      <c r="C5859" t="s">
        <v>293</v>
      </c>
      <c r="D5859" t="s">
        <v>292</v>
      </c>
      <c r="E5859" t="s">
        <v>293</v>
      </c>
      <c r="F5859">
        <v>44.44</v>
      </c>
      <c r="G5859" s="33">
        <f t="shared" si="91"/>
        <v>901506246.76999569</v>
      </c>
    </row>
    <row r="5860" spans="1:7">
      <c r="A5860">
        <v>1000039</v>
      </c>
      <c r="B5860" t="s">
        <v>1818</v>
      </c>
      <c r="C5860" t="s">
        <v>293</v>
      </c>
      <c r="D5860" t="s">
        <v>292</v>
      </c>
      <c r="E5860" t="s">
        <v>293</v>
      </c>
      <c r="F5860">
        <v>0.3</v>
      </c>
      <c r="G5860" s="33">
        <f t="shared" si="91"/>
        <v>901506246.76999569</v>
      </c>
    </row>
    <row r="5861" spans="1:7">
      <c r="A5861">
        <v>1000039</v>
      </c>
      <c r="B5861" t="s">
        <v>943</v>
      </c>
      <c r="C5861" t="s">
        <v>293</v>
      </c>
      <c r="D5861" t="s">
        <v>292</v>
      </c>
      <c r="E5861" t="s">
        <v>293</v>
      </c>
      <c r="F5861">
        <v>36785.51</v>
      </c>
      <c r="G5861" s="33">
        <f t="shared" si="91"/>
        <v>901506246.76999569</v>
      </c>
    </row>
    <row r="5862" spans="1:7">
      <c r="A5862">
        <v>1000039</v>
      </c>
      <c r="B5862" t="s">
        <v>943</v>
      </c>
      <c r="C5862" t="s">
        <v>293</v>
      </c>
      <c r="D5862" t="s">
        <v>292</v>
      </c>
      <c r="E5862" t="s">
        <v>293</v>
      </c>
      <c r="F5862">
        <v>19335.32</v>
      </c>
      <c r="G5862" s="33">
        <f t="shared" si="91"/>
        <v>901506246.76999569</v>
      </c>
    </row>
    <row r="5863" spans="1:7">
      <c r="A5863">
        <v>1000039</v>
      </c>
      <c r="B5863" t="s">
        <v>1819</v>
      </c>
      <c r="C5863" t="s">
        <v>293</v>
      </c>
      <c r="D5863" t="s">
        <v>292</v>
      </c>
      <c r="E5863" t="s">
        <v>293</v>
      </c>
      <c r="F5863">
        <v>1000</v>
      </c>
      <c r="G5863" s="33">
        <f t="shared" si="91"/>
        <v>901506246.76999569</v>
      </c>
    </row>
    <row r="5864" spans="1:7">
      <c r="A5864">
        <v>1000039</v>
      </c>
      <c r="B5864" t="s">
        <v>1820</v>
      </c>
      <c r="C5864" t="s">
        <v>293</v>
      </c>
      <c r="D5864" t="s">
        <v>292</v>
      </c>
      <c r="E5864" t="s">
        <v>319</v>
      </c>
      <c r="F5864">
        <v>6200</v>
      </c>
      <c r="G5864" s="33">
        <f t="shared" si="91"/>
        <v>901506246.76999569</v>
      </c>
    </row>
    <row r="5865" spans="1:7">
      <c r="A5865">
        <v>1000039</v>
      </c>
      <c r="B5865" t="s">
        <v>1821</v>
      </c>
      <c r="C5865" t="s">
        <v>293</v>
      </c>
      <c r="D5865" t="s">
        <v>292</v>
      </c>
      <c r="E5865" t="s">
        <v>293</v>
      </c>
      <c r="F5865">
        <v>250</v>
      </c>
      <c r="G5865" s="33">
        <f t="shared" si="91"/>
        <v>901506246.76999569</v>
      </c>
    </row>
    <row r="5866" spans="1:7">
      <c r="A5866">
        <v>1000039</v>
      </c>
      <c r="B5866" t="s">
        <v>1822</v>
      </c>
      <c r="C5866" t="s">
        <v>293</v>
      </c>
      <c r="D5866" t="s">
        <v>292</v>
      </c>
      <c r="E5866" t="s">
        <v>293</v>
      </c>
      <c r="F5866">
        <v>7.33</v>
      </c>
      <c r="G5866" s="33">
        <f t="shared" si="91"/>
        <v>901506246.76999569</v>
      </c>
    </row>
    <row r="5867" spans="1:7">
      <c r="A5867">
        <v>1000039</v>
      </c>
      <c r="B5867" t="s">
        <v>1823</v>
      </c>
      <c r="C5867" t="s">
        <v>293</v>
      </c>
      <c r="D5867" t="s">
        <v>292</v>
      </c>
      <c r="E5867" t="s">
        <v>293</v>
      </c>
      <c r="F5867">
        <v>372.03</v>
      </c>
      <c r="G5867" s="33">
        <f t="shared" si="91"/>
        <v>901506246.76999569</v>
      </c>
    </row>
    <row r="5868" spans="1:7">
      <c r="A5868">
        <v>1000039</v>
      </c>
      <c r="B5868" t="s">
        <v>1824</v>
      </c>
      <c r="C5868" t="s">
        <v>293</v>
      </c>
      <c r="D5868" t="s">
        <v>292</v>
      </c>
      <c r="E5868" t="s">
        <v>293</v>
      </c>
      <c r="F5868">
        <v>645.91</v>
      </c>
      <c r="G5868" s="33">
        <f t="shared" si="91"/>
        <v>901506246.76999569</v>
      </c>
    </row>
    <row r="5869" spans="1:7">
      <c r="A5869">
        <v>1000039</v>
      </c>
      <c r="B5869" t="s">
        <v>1825</v>
      </c>
      <c r="C5869" t="s">
        <v>293</v>
      </c>
      <c r="D5869" t="s">
        <v>292</v>
      </c>
      <c r="E5869" t="s">
        <v>293</v>
      </c>
      <c r="F5869">
        <v>160.56</v>
      </c>
      <c r="G5869" s="33">
        <f t="shared" si="91"/>
        <v>901506246.76999569</v>
      </c>
    </row>
    <row r="5870" spans="1:7">
      <c r="A5870">
        <v>1000039</v>
      </c>
      <c r="B5870" t="s">
        <v>1826</v>
      </c>
      <c r="C5870" t="s">
        <v>293</v>
      </c>
      <c r="D5870" t="s">
        <v>292</v>
      </c>
      <c r="E5870" t="s">
        <v>293</v>
      </c>
      <c r="F5870">
        <v>10294.5</v>
      </c>
      <c r="G5870" s="33">
        <f t="shared" si="91"/>
        <v>901506246.76999569</v>
      </c>
    </row>
    <row r="5871" spans="1:7">
      <c r="A5871">
        <v>1000039</v>
      </c>
      <c r="B5871" t="s">
        <v>1827</v>
      </c>
      <c r="C5871" t="s">
        <v>293</v>
      </c>
      <c r="D5871" t="s">
        <v>292</v>
      </c>
      <c r="E5871" t="s">
        <v>293</v>
      </c>
      <c r="F5871">
        <v>67.11</v>
      </c>
      <c r="G5871" s="33">
        <f t="shared" si="91"/>
        <v>901506246.76999569</v>
      </c>
    </row>
    <row r="5872" spans="1:7">
      <c r="A5872">
        <v>1000039</v>
      </c>
      <c r="B5872" t="s">
        <v>1828</v>
      </c>
      <c r="C5872" t="s">
        <v>293</v>
      </c>
      <c r="D5872" t="s">
        <v>292</v>
      </c>
      <c r="E5872" t="s">
        <v>293</v>
      </c>
      <c r="F5872">
        <v>402.98</v>
      </c>
      <c r="G5872" s="33">
        <f t="shared" si="91"/>
        <v>901506246.76999569</v>
      </c>
    </row>
    <row r="5873" spans="1:7">
      <c r="A5873">
        <v>1000039</v>
      </c>
      <c r="B5873" t="s">
        <v>1828</v>
      </c>
      <c r="C5873" t="s">
        <v>293</v>
      </c>
      <c r="D5873" t="s">
        <v>292</v>
      </c>
      <c r="E5873" t="s">
        <v>293</v>
      </c>
      <c r="F5873">
        <v>568.02</v>
      </c>
      <c r="G5873" s="33">
        <f t="shared" si="91"/>
        <v>901506246.76999569</v>
      </c>
    </row>
    <row r="5874" spans="1:7">
      <c r="A5874">
        <v>1000039</v>
      </c>
      <c r="B5874" t="s">
        <v>1829</v>
      </c>
      <c r="C5874" t="s">
        <v>293</v>
      </c>
      <c r="D5874" t="s">
        <v>292</v>
      </c>
      <c r="E5874" t="s">
        <v>293</v>
      </c>
      <c r="F5874">
        <v>588</v>
      </c>
      <c r="G5874" s="33">
        <f t="shared" si="91"/>
        <v>901506246.76999569</v>
      </c>
    </row>
    <row r="5875" spans="1:7">
      <c r="A5875">
        <v>1000039</v>
      </c>
      <c r="B5875" t="s">
        <v>1830</v>
      </c>
      <c r="C5875" t="s">
        <v>293</v>
      </c>
      <c r="D5875" t="s">
        <v>292</v>
      </c>
      <c r="E5875" t="s">
        <v>293</v>
      </c>
      <c r="F5875">
        <v>3300</v>
      </c>
      <c r="G5875" s="33">
        <f t="shared" si="91"/>
        <v>901506246.76999569</v>
      </c>
    </row>
    <row r="5876" spans="1:7">
      <c r="A5876">
        <v>1000039</v>
      </c>
      <c r="B5876" t="s">
        <v>1831</v>
      </c>
      <c r="C5876" t="s">
        <v>293</v>
      </c>
      <c r="D5876" t="s">
        <v>292</v>
      </c>
      <c r="E5876" t="s">
        <v>293</v>
      </c>
      <c r="F5876">
        <v>11.5</v>
      </c>
      <c r="G5876" s="33">
        <f t="shared" si="91"/>
        <v>901506246.76999569</v>
      </c>
    </row>
    <row r="5877" spans="1:7">
      <c r="A5877">
        <v>1000039</v>
      </c>
      <c r="B5877" t="s">
        <v>1832</v>
      </c>
      <c r="C5877" t="s">
        <v>293</v>
      </c>
      <c r="D5877" t="s">
        <v>292</v>
      </c>
      <c r="E5877" t="s">
        <v>293</v>
      </c>
      <c r="F5877">
        <v>0.78</v>
      </c>
      <c r="G5877" s="33">
        <f t="shared" si="91"/>
        <v>901506246.76999569</v>
      </c>
    </row>
    <row r="5878" spans="1:7">
      <c r="A5878">
        <v>1000039</v>
      </c>
      <c r="B5878" t="s">
        <v>1833</v>
      </c>
      <c r="C5878" t="s">
        <v>293</v>
      </c>
      <c r="D5878" t="s">
        <v>292</v>
      </c>
      <c r="E5878" t="s">
        <v>293</v>
      </c>
      <c r="F5878">
        <v>14779</v>
      </c>
      <c r="G5878" s="33">
        <f t="shared" si="91"/>
        <v>901506246.76999569</v>
      </c>
    </row>
    <row r="5879" spans="1:7">
      <c r="A5879">
        <v>1000039</v>
      </c>
      <c r="B5879" t="s">
        <v>1353</v>
      </c>
      <c r="C5879" t="s">
        <v>293</v>
      </c>
      <c r="D5879" t="s">
        <v>292</v>
      </c>
      <c r="E5879" t="s">
        <v>293</v>
      </c>
      <c r="F5879">
        <v>3052.75</v>
      </c>
      <c r="G5879" s="33">
        <f t="shared" si="91"/>
        <v>901506246.76999569</v>
      </c>
    </row>
    <row r="5880" spans="1:7">
      <c r="A5880">
        <v>1000039</v>
      </c>
      <c r="B5880" t="s">
        <v>1353</v>
      </c>
      <c r="C5880" t="s">
        <v>293</v>
      </c>
      <c r="D5880" t="s">
        <v>292</v>
      </c>
      <c r="E5880" t="s">
        <v>293</v>
      </c>
      <c r="F5880">
        <v>1138.6099999999999</v>
      </c>
      <c r="G5880" s="33">
        <f t="shared" si="91"/>
        <v>901506246.76999569</v>
      </c>
    </row>
    <row r="5881" spans="1:7">
      <c r="A5881">
        <v>1000039</v>
      </c>
      <c r="B5881" t="s">
        <v>1834</v>
      </c>
      <c r="C5881" t="s">
        <v>293</v>
      </c>
      <c r="D5881" t="s">
        <v>292</v>
      </c>
      <c r="E5881" t="s">
        <v>319</v>
      </c>
      <c r="F5881">
        <v>3600</v>
      </c>
      <c r="G5881" s="33">
        <f t="shared" si="91"/>
        <v>901506246.76999569</v>
      </c>
    </row>
    <row r="5882" spans="1:7">
      <c r="A5882">
        <v>1000039</v>
      </c>
      <c r="B5882" t="s">
        <v>1835</v>
      </c>
      <c r="C5882" t="s">
        <v>293</v>
      </c>
      <c r="D5882" t="s">
        <v>292</v>
      </c>
      <c r="E5882" t="s">
        <v>293</v>
      </c>
      <c r="F5882">
        <v>550</v>
      </c>
      <c r="G5882" s="33">
        <f t="shared" si="91"/>
        <v>901506246.76999569</v>
      </c>
    </row>
    <row r="5883" spans="1:7">
      <c r="A5883">
        <v>1000039</v>
      </c>
      <c r="B5883" t="s">
        <v>1836</v>
      </c>
      <c r="C5883" t="s">
        <v>293</v>
      </c>
      <c r="D5883" t="s">
        <v>292</v>
      </c>
      <c r="E5883" t="s">
        <v>293</v>
      </c>
      <c r="F5883">
        <v>-62.5</v>
      </c>
      <c r="G5883" s="33">
        <f t="shared" si="91"/>
        <v>901506246.76999569</v>
      </c>
    </row>
    <row r="5884" spans="1:7">
      <c r="A5884">
        <v>1000039</v>
      </c>
      <c r="B5884" t="s">
        <v>1837</v>
      </c>
      <c r="C5884" t="s">
        <v>293</v>
      </c>
      <c r="D5884" t="s">
        <v>292</v>
      </c>
      <c r="E5884" t="s">
        <v>293</v>
      </c>
      <c r="F5884">
        <v>1</v>
      </c>
      <c r="G5884" s="33">
        <f t="shared" si="91"/>
        <v>901506246.76999569</v>
      </c>
    </row>
    <row r="5885" spans="1:7">
      <c r="A5885">
        <v>1000039</v>
      </c>
      <c r="B5885" t="s">
        <v>1838</v>
      </c>
      <c r="C5885" t="s">
        <v>293</v>
      </c>
      <c r="D5885" t="s">
        <v>292</v>
      </c>
      <c r="E5885" t="s">
        <v>293</v>
      </c>
      <c r="F5885">
        <v>-13444</v>
      </c>
      <c r="G5885" s="33">
        <f t="shared" si="91"/>
        <v>901506246.76999569</v>
      </c>
    </row>
    <row r="5886" spans="1:7">
      <c r="A5886">
        <v>1000039</v>
      </c>
      <c r="B5886" t="s">
        <v>1838</v>
      </c>
      <c r="C5886" t="s">
        <v>293</v>
      </c>
      <c r="D5886" t="s">
        <v>292</v>
      </c>
      <c r="E5886" t="s">
        <v>293</v>
      </c>
      <c r="F5886">
        <v>17208</v>
      </c>
      <c r="G5886" s="33">
        <f t="shared" si="91"/>
        <v>901506246.76999569</v>
      </c>
    </row>
    <row r="5887" spans="1:7">
      <c r="A5887">
        <v>1000039</v>
      </c>
      <c r="B5887" t="s">
        <v>1838</v>
      </c>
      <c r="C5887" t="s">
        <v>293</v>
      </c>
      <c r="D5887" t="s">
        <v>292</v>
      </c>
      <c r="E5887" t="s">
        <v>293</v>
      </c>
      <c r="F5887">
        <v>-3764</v>
      </c>
      <c r="G5887" s="33">
        <f t="shared" si="91"/>
        <v>901506246.76999569</v>
      </c>
    </row>
    <row r="5888" spans="1:7">
      <c r="A5888">
        <v>1000039</v>
      </c>
      <c r="B5888" t="s">
        <v>1838</v>
      </c>
      <c r="C5888" t="s">
        <v>293</v>
      </c>
      <c r="D5888" t="s">
        <v>292</v>
      </c>
      <c r="E5888" t="s">
        <v>293</v>
      </c>
      <c r="F5888">
        <v>5374</v>
      </c>
      <c r="G5888" s="33">
        <f t="shared" si="91"/>
        <v>901506246.76999569</v>
      </c>
    </row>
    <row r="5889" spans="1:7">
      <c r="A5889">
        <v>1000039</v>
      </c>
      <c r="B5889" t="s">
        <v>1838</v>
      </c>
      <c r="C5889" t="s">
        <v>293</v>
      </c>
      <c r="D5889" t="s">
        <v>292</v>
      </c>
      <c r="E5889" t="s">
        <v>293</v>
      </c>
      <c r="F5889">
        <v>-5374</v>
      </c>
      <c r="G5889" s="33">
        <f t="shared" si="91"/>
        <v>901506246.76999569</v>
      </c>
    </row>
    <row r="5890" spans="1:7">
      <c r="A5890">
        <v>1000039</v>
      </c>
      <c r="B5890" t="s">
        <v>1839</v>
      </c>
      <c r="C5890" t="s">
        <v>293</v>
      </c>
      <c r="D5890" t="s">
        <v>292</v>
      </c>
      <c r="E5890" t="s">
        <v>293</v>
      </c>
      <c r="F5890">
        <v>364.87</v>
      </c>
      <c r="G5890" s="33">
        <f t="shared" si="91"/>
        <v>901506246.76999569</v>
      </c>
    </row>
    <row r="5891" spans="1:7">
      <c r="A5891">
        <v>1000039</v>
      </c>
      <c r="B5891" t="s">
        <v>1840</v>
      </c>
      <c r="C5891" t="s">
        <v>293</v>
      </c>
      <c r="D5891" t="s">
        <v>292</v>
      </c>
      <c r="E5891" t="s">
        <v>293</v>
      </c>
      <c r="F5891">
        <v>5880.79</v>
      </c>
      <c r="G5891" s="33">
        <f t="shared" ref="G5891:G5917" si="92">SUM($F$2:$F$100000)</f>
        <v>901506246.76999569</v>
      </c>
    </row>
    <row r="5892" spans="1:7">
      <c r="A5892">
        <v>1000039</v>
      </c>
      <c r="B5892" t="s">
        <v>1841</v>
      </c>
      <c r="C5892" t="s">
        <v>293</v>
      </c>
      <c r="D5892" t="s">
        <v>292</v>
      </c>
      <c r="E5892" t="s">
        <v>293</v>
      </c>
      <c r="F5892">
        <v>1556.34</v>
      </c>
      <c r="G5892" s="33">
        <f t="shared" si="92"/>
        <v>901506246.76999569</v>
      </c>
    </row>
    <row r="5893" spans="1:7">
      <c r="A5893">
        <v>1000039</v>
      </c>
      <c r="B5893" t="s">
        <v>1842</v>
      </c>
      <c r="C5893" t="s">
        <v>293</v>
      </c>
      <c r="D5893" t="s">
        <v>292</v>
      </c>
      <c r="E5893" t="s">
        <v>293</v>
      </c>
      <c r="F5893">
        <v>3308.31</v>
      </c>
      <c r="G5893" s="33">
        <f t="shared" si="92"/>
        <v>901506246.76999569</v>
      </c>
    </row>
    <row r="5894" spans="1:7">
      <c r="A5894">
        <v>1000039</v>
      </c>
      <c r="B5894" t="s">
        <v>1354</v>
      </c>
      <c r="C5894" t="s">
        <v>293</v>
      </c>
      <c r="D5894" t="s">
        <v>292</v>
      </c>
      <c r="E5894" t="s">
        <v>293</v>
      </c>
      <c r="F5894">
        <v>0</v>
      </c>
      <c r="G5894" s="33">
        <f t="shared" si="92"/>
        <v>901506246.76999569</v>
      </c>
    </row>
    <row r="5895" spans="1:7">
      <c r="A5895">
        <v>1000039</v>
      </c>
      <c r="B5895" t="s">
        <v>1843</v>
      </c>
      <c r="C5895" t="s">
        <v>293</v>
      </c>
      <c r="D5895" t="s">
        <v>292</v>
      </c>
      <c r="E5895" t="s">
        <v>293</v>
      </c>
      <c r="F5895">
        <v>0.01</v>
      </c>
      <c r="G5895" s="33">
        <f t="shared" si="92"/>
        <v>901506246.76999569</v>
      </c>
    </row>
    <row r="5896" spans="1:7">
      <c r="A5896">
        <v>1000039</v>
      </c>
      <c r="B5896" t="s">
        <v>948</v>
      </c>
      <c r="C5896" t="s">
        <v>293</v>
      </c>
      <c r="D5896" t="s">
        <v>292</v>
      </c>
      <c r="E5896" t="s">
        <v>413</v>
      </c>
      <c r="F5896">
        <v>5055.26</v>
      </c>
      <c r="G5896" s="33">
        <f t="shared" si="92"/>
        <v>901506246.76999569</v>
      </c>
    </row>
    <row r="5897" spans="1:7">
      <c r="A5897">
        <v>1000039</v>
      </c>
      <c r="B5897" t="s">
        <v>948</v>
      </c>
      <c r="C5897" t="s">
        <v>293</v>
      </c>
      <c r="D5897" t="s">
        <v>292</v>
      </c>
      <c r="E5897" t="s">
        <v>413</v>
      </c>
      <c r="F5897">
        <v>20811.849999999999</v>
      </c>
      <c r="G5897" s="33">
        <f t="shared" si="92"/>
        <v>901506246.76999569</v>
      </c>
    </row>
    <row r="5898" spans="1:7">
      <c r="A5898">
        <v>1000039</v>
      </c>
      <c r="B5898" t="s">
        <v>1355</v>
      </c>
      <c r="C5898" t="s">
        <v>293</v>
      </c>
      <c r="D5898" t="s">
        <v>292</v>
      </c>
      <c r="E5898" t="s">
        <v>293</v>
      </c>
      <c r="F5898">
        <v>380.62</v>
      </c>
      <c r="G5898" s="33">
        <f t="shared" si="92"/>
        <v>901506246.76999569</v>
      </c>
    </row>
    <row r="5899" spans="1:7">
      <c r="A5899">
        <v>1000039</v>
      </c>
      <c r="B5899" t="s">
        <v>1355</v>
      </c>
      <c r="C5899" t="s">
        <v>293</v>
      </c>
      <c r="D5899" t="s">
        <v>292</v>
      </c>
      <c r="E5899" t="s">
        <v>293</v>
      </c>
      <c r="F5899">
        <v>9990</v>
      </c>
      <c r="G5899" s="33">
        <f t="shared" si="92"/>
        <v>901506246.76999569</v>
      </c>
    </row>
    <row r="5900" spans="1:7">
      <c r="A5900">
        <v>1000039</v>
      </c>
      <c r="B5900" t="s">
        <v>1844</v>
      </c>
      <c r="C5900" t="s">
        <v>293</v>
      </c>
      <c r="D5900" t="s">
        <v>292</v>
      </c>
      <c r="E5900" t="s">
        <v>293</v>
      </c>
      <c r="F5900">
        <v>1380</v>
      </c>
      <c r="G5900" s="33">
        <f t="shared" si="92"/>
        <v>901506246.76999569</v>
      </c>
    </row>
    <row r="5901" spans="1:7">
      <c r="A5901">
        <v>1000039</v>
      </c>
      <c r="B5901" t="s">
        <v>1845</v>
      </c>
      <c r="C5901" t="s">
        <v>293</v>
      </c>
      <c r="D5901" t="s">
        <v>292</v>
      </c>
      <c r="E5901" t="s">
        <v>293</v>
      </c>
      <c r="F5901">
        <v>4957</v>
      </c>
      <c r="G5901" s="33">
        <f t="shared" si="92"/>
        <v>901506246.76999569</v>
      </c>
    </row>
    <row r="5902" spans="1:7">
      <c r="A5902">
        <v>1000039</v>
      </c>
      <c r="B5902" t="s">
        <v>1846</v>
      </c>
      <c r="C5902" t="s">
        <v>293</v>
      </c>
      <c r="D5902" t="s">
        <v>292</v>
      </c>
      <c r="E5902" t="s">
        <v>293</v>
      </c>
      <c r="F5902">
        <v>1435</v>
      </c>
      <c r="G5902" s="33">
        <f t="shared" si="92"/>
        <v>901506246.76999569</v>
      </c>
    </row>
    <row r="5903" spans="1:7">
      <c r="A5903">
        <v>1000039</v>
      </c>
      <c r="B5903" t="s">
        <v>1847</v>
      </c>
      <c r="C5903" t="s">
        <v>293</v>
      </c>
      <c r="D5903" t="s">
        <v>292</v>
      </c>
      <c r="E5903" t="s">
        <v>293</v>
      </c>
      <c r="F5903">
        <v>161637.4</v>
      </c>
      <c r="G5903" s="33">
        <f t="shared" si="92"/>
        <v>901506246.76999569</v>
      </c>
    </row>
    <row r="5904" spans="1:7">
      <c r="A5904">
        <v>1000039</v>
      </c>
      <c r="B5904" t="s">
        <v>1848</v>
      </c>
      <c r="C5904" t="s">
        <v>293</v>
      </c>
      <c r="D5904" t="s">
        <v>292</v>
      </c>
      <c r="E5904" t="s">
        <v>293</v>
      </c>
      <c r="F5904">
        <v>7.66</v>
      </c>
      <c r="G5904" s="33">
        <f t="shared" si="92"/>
        <v>901506246.76999569</v>
      </c>
    </row>
    <row r="5905" spans="1:7">
      <c r="A5905">
        <v>1000039</v>
      </c>
      <c r="B5905" t="s">
        <v>1849</v>
      </c>
      <c r="C5905" t="s">
        <v>293</v>
      </c>
      <c r="D5905" t="s">
        <v>292</v>
      </c>
      <c r="E5905" t="s">
        <v>293</v>
      </c>
      <c r="F5905">
        <v>0.95</v>
      </c>
      <c r="G5905" s="33">
        <f t="shared" si="92"/>
        <v>901506246.76999569</v>
      </c>
    </row>
    <row r="5906" spans="1:7">
      <c r="A5906">
        <v>1000039</v>
      </c>
      <c r="B5906" t="s">
        <v>1850</v>
      </c>
      <c r="C5906" t="s">
        <v>293</v>
      </c>
      <c r="D5906" t="s">
        <v>292</v>
      </c>
      <c r="E5906" t="s">
        <v>293</v>
      </c>
      <c r="F5906">
        <v>931</v>
      </c>
      <c r="G5906" s="33">
        <f t="shared" si="92"/>
        <v>901506246.76999569</v>
      </c>
    </row>
    <row r="5907" spans="1:7">
      <c r="A5907">
        <v>1000039</v>
      </c>
      <c r="B5907" t="s">
        <v>1851</v>
      </c>
      <c r="C5907" t="s">
        <v>293</v>
      </c>
      <c r="D5907" t="s">
        <v>292</v>
      </c>
      <c r="E5907" t="s">
        <v>293</v>
      </c>
      <c r="F5907">
        <v>3931.59</v>
      </c>
      <c r="G5907" s="33">
        <f t="shared" si="92"/>
        <v>901506246.76999569</v>
      </c>
    </row>
    <row r="5908" spans="1:7">
      <c r="A5908">
        <v>1000039</v>
      </c>
      <c r="B5908" t="s">
        <v>1852</v>
      </c>
      <c r="C5908" t="s">
        <v>293</v>
      </c>
      <c r="D5908" t="s">
        <v>292</v>
      </c>
      <c r="E5908" t="s">
        <v>293</v>
      </c>
      <c r="F5908">
        <v>285</v>
      </c>
      <c r="G5908" s="33">
        <f t="shared" si="92"/>
        <v>901506246.76999569</v>
      </c>
    </row>
    <row r="5909" spans="1:7">
      <c r="A5909">
        <v>1000039</v>
      </c>
      <c r="B5909" t="s">
        <v>1853</v>
      </c>
      <c r="C5909" t="s">
        <v>293</v>
      </c>
      <c r="D5909" t="s">
        <v>292</v>
      </c>
      <c r="E5909" t="s">
        <v>293</v>
      </c>
      <c r="F5909">
        <v>1680</v>
      </c>
      <c r="G5909" s="33">
        <f t="shared" si="92"/>
        <v>901506246.76999569</v>
      </c>
    </row>
    <row r="5910" spans="1:7">
      <c r="A5910">
        <v>1000039</v>
      </c>
      <c r="B5910" t="s">
        <v>1854</v>
      </c>
      <c r="C5910" t="s">
        <v>293</v>
      </c>
      <c r="D5910" t="s">
        <v>292</v>
      </c>
      <c r="E5910" t="s">
        <v>293</v>
      </c>
      <c r="F5910">
        <v>1571.01</v>
      </c>
      <c r="G5910" s="33">
        <f t="shared" si="92"/>
        <v>901506246.76999569</v>
      </c>
    </row>
    <row r="5911" spans="1:7">
      <c r="A5911">
        <v>1000039</v>
      </c>
      <c r="B5911" t="s">
        <v>949</v>
      </c>
      <c r="C5911" t="s">
        <v>293</v>
      </c>
      <c r="D5911" t="s">
        <v>292</v>
      </c>
      <c r="E5911" t="s">
        <v>293</v>
      </c>
      <c r="F5911">
        <v>235270.63</v>
      </c>
      <c r="G5911" s="33">
        <f t="shared" si="92"/>
        <v>901506246.76999569</v>
      </c>
    </row>
    <row r="5912" spans="1:7">
      <c r="A5912">
        <v>1000039</v>
      </c>
      <c r="B5912" t="s">
        <v>1855</v>
      </c>
      <c r="C5912" t="s">
        <v>293</v>
      </c>
      <c r="D5912" t="s">
        <v>292</v>
      </c>
      <c r="E5912" t="s">
        <v>293</v>
      </c>
      <c r="F5912">
        <v>0.14000000000000001</v>
      </c>
      <c r="G5912" s="33">
        <f t="shared" si="92"/>
        <v>901506246.76999569</v>
      </c>
    </row>
    <row r="5913" spans="1:7">
      <c r="A5913">
        <v>1000039</v>
      </c>
      <c r="B5913" t="s">
        <v>1856</v>
      </c>
      <c r="C5913" t="s">
        <v>293</v>
      </c>
      <c r="D5913" t="s">
        <v>292</v>
      </c>
      <c r="E5913" t="s">
        <v>293</v>
      </c>
      <c r="F5913">
        <v>0.02</v>
      </c>
      <c r="G5913" s="33">
        <f t="shared" si="92"/>
        <v>901506246.76999569</v>
      </c>
    </row>
    <row r="5914" spans="1:7">
      <c r="A5914">
        <v>1000039</v>
      </c>
      <c r="B5914" t="s">
        <v>1857</v>
      </c>
      <c r="C5914" t="s">
        <v>293</v>
      </c>
      <c r="D5914" t="s">
        <v>292</v>
      </c>
      <c r="E5914" t="s">
        <v>293</v>
      </c>
      <c r="F5914">
        <v>0.02</v>
      </c>
      <c r="G5914" s="33">
        <f t="shared" si="92"/>
        <v>901506246.76999569</v>
      </c>
    </row>
    <row r="5915" spans="1:7">
      <c r="A5915">
        <v>1000039</v>
      </c>
      <c r="B5915" t="s">
        <v>1858</v>
      </c>
      <c r="C5915" t="s">
        <v>293</v>
      </c>
      <c r="D5915" t="s">
        <v>292</v>
      </c>
      <c r="E5915" t="s">
        <v>293</v>
      </c>
      <c r="F5915">
        <v>14073.48</v>
      </c>
      <c r="G5915" s="33">
        <f t="shared" si="92"/>
        <v>901506246.76999569</v>
      </c>
    </row>
    <row r="5916" spans="1:7">
      <c r="A5916">
        <v>1000039</v>
      </c>
      <c r="B5916" t="s">
        <v>1859</v>
      </c>
      <c r="C5916" t="s">
        <v>293</v>
      </c>
      <c r="D5916" t="s">
        <v>292</v>
      </c>
      <c r="E5916" t="s">
        <v>293</v>
      </c>
      <c r="F5916">
        <v>0.54</v>
      </c>
      <c r="G5916" s="33">
        <f t="shared" si="92"/>
        <v>901506246.76999569</v>
      </c>
    </row>
    <row r="5917" spans="1:7">
      <c r="A5917">
        <v>1000039</v>
      </c>
      <c r="B5917" t="s">
        <v>1356</v>
      </c>
      <c r="C5917" t="s">
        <v>293</v>
      </c>
      <c r="D5917" t="s">
        <v>292</v>
      </c>
      <c r="E5917" t="s">
        <v>293</v>
      </c>
      <c r="F5917">
        <v>0.11</v>
      </c>
      <c r="G5917" s="33">
        <f t="shared" si="92"/>
        <v>901506246.76999569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G78"/>
  <sheetViews>
    <sheetView topLeftCell="A16" workbookViewId="0">
      <selection activeCell="G37" sqref="G37"/>
    </sheetView>
  </sheetViews>
  <sheetFormatPr defaultRowHeight="14.4"/>
  <cols>
    <col min="1" max="1" width="5.33203125" bestFit="1" customWidth="1"/>
    <col min="2" max="2" width="31" bestFit="1" customWidth="1"/>
    <col min="3" max="3" width="22.33203125" bestFit="1" customWidth="1"/>
    <col min="4" max="4" width="25.33203125" style="21" bestFit="1" customWidth="1"/>
    <col min="5" max="5" width="16.88671875" style="21" bestFit="1" customWidth="1"/>
    <col min="6" max="6" width="16" style="21" bestFit="1" customWidth="1"/>
    <col min="7" max="7" width="16.88671875" bestFit="1" customWidth="1"/>
  </cols>
  <sheetData>
    <row r="1" spans="1:7">
      <c r="A1" t="str">
        <f>'[1] Revised Cost 2020 Cal'!B5</f>
        <v>Serial</v>
      </c>
      <c r="B1" t="str">
        <f>'[1] Revised Cost 2020 Cal'!C5</f>
        <v>Project Name</v>
      </c>
      <c r="C1" t="s">
        <v>1860</v>
      </c>
      <c r="D1" s="21" t="str">
        <f>'[1] Revised Cost 2020 Cal'!D5</f>
        <v>Revised Contract Amount</v>
      </c>
      <c r="E1" s="21" t="str">
        <f>'[1] Revised Cost 2020 Cal'!F5</f>
        <v>Total EAC Cost</v>
      </c>
      <c r="F1" s="21" t="s">
        <v>1861</v>
      </c>
      <c r="G1" t="s">
        <v>1999</v>
      </c>
    </row>
    <row r="2" spans="1:7">
      <c r="A2">
        <v>1</v>
      </c>
      <c r="B2" t="s">
        <v>7</v>
      </c>
      <c r="C2">
        <v>100000000</v>
      </c>
      <c r="D2" s="21">
        <f>All!E3</f>
        <v>952143211</v>
      </c>
      <c r="E2" s="21">
        <f>All!R3</f>
        <v>813724055.04500008</v>
      </c>
      <c r="F2" s="21">
        <f>D2-E2</f>
        <v>138419155.95499992</v>
      </c>
      <c r="G2" s="21">
        <f>All!Q3</f>
        <v>-34648602.584246993</v>
      </c>
    </row>
    <row r="3" spans="1:7">
      <c r="A3">
        <v>2</v>
      </c>
      <c r="B3" t="s">
        <v>8</v>
      </c>
      <c r="C3">
        <v>100000000</v>
      </c>
      <c r="D3" s="21">
        <f>All!E4</f>
        <v>1611128362.4600101</v>
      </c>
      <c r="E3" s="21">
        <f>All!R4</f>
        <v>1191147145</v>
      </c>
      <c r="F3" s="21">
        <f t="shared" ref="F3:F37" si="0">D3-E3</f>
        <v>419981217.46001005</v>
      </c>
      <c r="G3" s="21">
        <f>All!Q4</f>
        <v>0</v>
      </c>
    </row>
    <row r="4" spans="1:7">
      <c r="A4">
        <v>3</v>
      </c>
      <c r="B4" t="s">
        <v>9</v>
      </c>
      <c r="C4">
        <v>100000000</v>
      </c>
      <c r="D4" s="21">
        <f>All!E5</f>
        <v>1145187121</v>
      </c>
      <c r="E4" s="21">
        <f>All!R5</f>
        <v>1069487525.4666698</v>
      </c>
      <c r="F4" s="21">
        <f t="shared" si="0"/>
        <v>75699595.533330202</v>
      </c>
      <c r="G4" s="21">
        <f>All!Q5</f>
        <v>20581469.104511499</v>
      </c>
    </row>
    <row r="5" spans="1:7">
      <c r="A5">
        <v>4</v>
      </c>
      <c r="B5" t="s">
        <v>10</v>
      </c>
      <c r="C5">
        <v>100000000</v>
      </c>
      <c r="D5" s="21">
        <f>All!E6</f>
        <v>637419839.06349492</v>
      </c>
      <c r="E5" s="21">
        <f>All!R6</f>
        <v>483988351</v>
      </c>
      <c r="F5" s="21">
        <f t="shared" si="0"/>
        <v>153431488.06349492</v>
      </c>
      <c r="G5" s="21">
        <f>All!Q6</f>
        <v>4223794.1223249435</v>
      </c>
    </row>
    <row r="6" spans="1:7">
      <c r="A6">
        <v>5</v>
      </c>
      <c r="B6" t="s">
        <v>11</v>
      </c>
      <c r="C6">
        <v>100000000</v>
      </c>
      <c r="D6" s="21">
        <f>All!E7</f>
        <v>307464594</v>
      </c>
      <c r="E6" s="21">
        <f>All!R7</f>
        <v>254629602.35793334</v>
      </c>
      <c r="F6" s="21">
        <f t="shared" si="0"/>
        <v>52834991.642066658</v>
      </c>
      <c r="G6" s="21">
        <f>All!Q7</f>
        <v>-23112291.081080973</v>
      </c>
    </row>
    <row r="7" spans="1:7">
      <c r="A7">
        <v>6</v>
      </c>
      <c r="B7" t="s">
        <v>12</v>
      </c>
      <c r="C7">
        <v>100000000</v>
      </c>
      <c r="D7" s="21">
        <f>All!E8</f>
        <v>1462000000</v>
      </c>
      <c r="E7" s="21">
        <f>All!R8</f>
        <v>1352350000</v>
      </c>
      <c r="F7" s="21">
        <f t="shared" si="0"/>
        <v>109650000</v>
      </c>
      <c r="G7" s="21">
        <f>All!Q8</f>
        <v>-65397576.675550103</v>
      </c>
    </row>
    <row r="8" spans="1:7">
      <c r="A8">
        <v>7</v>
      </c>
      <c r="B8" t="s">
        <v>13</v>
      </c>
      <c r="C8">
        <v>100000000</v>
      </c>
      <c r="D8" s="21">
        <f>All!E9</f>
        <v>211394745</v>
      </c>
      <c r="E8" s="21">
        <f>All!R9</f>
        <v>194483165</v>
      </c>
      <c r="F8" s="21">
        <f t="shared" si="0"/>
        <v>16911580</v>
      </c>
      <c r="G8" s="21">
        <f>All!Q9</f>
        <v>0</v>
      </c>
    </row>
    <row r="9" spans="1:7">
      <c r="A9">
        <v>8</v>
      </c>
      <c r="B9" t="s">
        <v>14</v>
      </c>
      <c r="C9">
        <v>100000000</v>
      </c>
      <c r="D9" s="21">
        <f>All!E10</f>
        <v>850000000</v>
      </c>
      <c r="E9" s="21">
        <f>All!R10</f>
        <v>444535721</v>
      </c>
      <c r="F9" s="21">
        <f t="shared" si="0"/>
        <v>405464279</v>
      </c>
      <c r="G9" s="21">
        <f>All!Q10</f>
        <v>22264908.383342832</v>
      </c>
    </row>
    <row r="10" spans="1:7">
      <c r="A10">
        <v>9</v>
      </c>
      <c r="B10" t="s">
        <v>15</v>
      </c>
      <c r="C10">
        <v>100000000</v>
      </c>
      <c r="D10" s="21">
        <f>All!E11</f>
        <v>48853931</v>
      </c>
      <c r="E10" s="21">
        <f>All!R11</f>
        <v>33733263</v>
      </c>
      <c r="F10" s="21">
        <f t="shared" si="0"/>
        <v>15120668</v>
      </c>
      <c r="G10" s="21">
        <f>All!Q11</f>
        <v>0</v>
      </c>
    </row>
    <row r="11" spans="1:7">
      <c r="A11">
        <v>10</v>
      </c>
      <c r="B11" t="s">
        <v>16</v>
      </c>
      <c r="C11">
        <v>100000000</v>
      </c>
      <c r="D11" s="21">
        <f>All!E12</f>
        <v>608748209</v>
      </c>
      <c r="E11" s="21">
        <f>All!R12</f>
        <v>523771761</v>
      </c>
      <c r="F11" s="21">
        <f t="shared" si="0"/>
        <v>84976448</v>
      </c>
      <c r="G11" s="21">
        <f>All!Q12</f>
        <v>-801195.09257483482</v>
      </c>
    </row>
    <row r="12" spans="1:7">
      <c r="A12">
        <v>11</v>
      </c>
      <c r="B12" t="s">
        <v>17</v>
      </c>
      <c r="C12">
        <v>100000000</v>
      </c>
      <c r="D12" s="21">
        <f>All!E13</f>
        <v>558284383</v>
      </c>
      <c r="E12" s="21">
        <f>All!R13</f>
        <v>532547472.94369996</v>
      </c>
      <c r="F12" s="21">
        <f t="shared" si="0"/>
        <v>25736910.056300044</v>
      </c>
      <c r="G12" s="21">
        <f>All!Q13</f>
        <v>-7077167.4854918122</v>
      </c>
    </row>
    <row r="13" spans="1:7">
      <c r="A13">
        <v>12</v>
      </c>
      <c r="B13" t="s">
        <v>18</v>
      </c>
      <c r="C13">
        <v>100000000</v>
      </c>
      <c r="D13" s="21">
        <f>All!E14</f>
        <v>174061650</v>
      </c>
      <c r="E13" s="21">
        <f>All!R14</f>
        <v>135124477.80000001</v>
      </c>
      <c r="F13" s="21">
        <f t="shared" si="0"/>
        <v>38937172.199999988</v>
      </c>
      <c r="G13" s="21">
        <f>All!Q14</f>
        <v>0</v>
      </c>
    </row>
    <row r="14" spans="1:7">
      <c r="A14">
        <v>13</v>
      </c>
      <c r="B14" t="s">
        <v>19</v>
      </c>
      <c r="C14">
        <v>100000000</v>
      </c>
      <c r="D14" s="21">
        <f>All!E15</f>
        <v>0</v>
      </c>
      <c r="E14" s="21">
        <f>All!R15</f>
        <v>0</v>
      </c>
      <c r="F14" s="21">
        <f t="shared" si="0"/>
        <v>0</v>
      </c>
      <c r="G14" s="21">
        <f>All!Q15</f>
        <v>0</v>
      </c>
    </row>
    <row r="15" spans="1:7">
      <c r="A15">
        <v>14</v>
      </c>
      <c r="B15" t="s">
        <v>20</v>
      </c>
      <c r="C15">
        <v>100000000</v>
      </c>
      <c r="D15" s="21">
        <f>All!E16</f>
        <v>0</v>
      </c>
      <c r="E15" s="21">
        <f>All!R16</f>
        <v>0</v>
      </c>
      <c r="F15" s="21">
        <f t="shared" si="0"/>
        <v>0</v>
      </c>
      <c r="G15" s="21">
        <f>All!Q16</f>
        <v>0</v>
      </c>
    </row>
    <row r="16" spans="1:7">
      <c r="A16">
        <v>15</v>
      </c>
      <c r="B16" t="s">
        <v>21</v>
      </c>
      <c r="C16">
        <v>100000000</v>
      </c>
      <c r="D16" s="21">
        <f>All!E17</f>
        <v>61162019</v>
      </c>
      <c r="E16" s="21">
        <f>All!R17</f>
        <v>59384224</v>
      </c>
      <c r="F16" s="21">
        <f t="shared" si="0"/>
        <v>1777795</v>
      </c>
      <c r="G16" s="21">
        <f>All!Q17</f>
        <v>-334.02018763870001</v>
      </c>
    </row>
    <row r="17" spans="1:7">
      <c r="A17">
        <v>16</v>
      </c>
      <c r="B17" t="s">
        <v>22</v>
      </c>
      <c r="C17">
        <v>100000000</v>
      </c>
      <c r="D17" s="21">
        <f>All!E18</f>
        <v>250270773</v>
      </c>
      <c r="E17" s="21">
        <f>All!R18</f>
        <v>229915091.64300004</v>
      </c>
      <c r="F17" s="21">
        <f t="shared" si="0"/>
        <v>20355681.356999964</v>
      </c>
      <c r="G17" s="21">
        <f>All!Q18</f>
        <v>0</v>
      </c>
    </row>
    <row r="18" spans="1:7">
      <c r="A18">
        <v>17</v>
      </c>
      <c r="B18" t="s">
        <v>23</v>
      </c>
      <c r="C18">
        <v>100000000</v>
      </c>
      <c r="D18" s="21">
        <f>All!E19</f>
        <v>0</v>
      </c>
      <c r="E18" s="21">
        <f>All!R19</f>
        <v>0</v>
      </c>
      <c r="F18" s="21">
        <f t="shared" si="0"/>
        <v>0</v>
      </c>
      <c r="G18" s="21">
        <f>All!Q19</f>
        <v>0</v>
      </c>
    </row>
    <row r="19" spans="1:7">
      <c r="A19">
        <v>18</v>
      </c>
      <c r="B19" t="s">
        <v>24</v>
      </c>
      <c r="C19">
        <v>100000000</v>
      </c>
      <c r="D19" s="21">
        <f>All!E20</f>
        <v>1021589871</v>
      </c>
      <c r="E19" s="21">
        <f>All!R20</f>
        <v>850960000</v>
      </c>
      <c r="F19" s="21">
        <f t="shared" si="0"/>
        <v>170629871</v>
      </c>
      <c r="G19" s="21">
        <f>All!Q20</f>
        <v>85121700.964801311</v>
      </c>
    </row>
    <row r="20" spans="1:7">
      <c r="A20">
        <v>19</v>
      </c>
      <c r="B20" t="s">
        <v>25</v>
      </c>
      <c r="C20">
        <v>100000000</v>
      </c>
      <c r="D20" s="21">
        <f>All!E21</f>
        <v>2740570200</v>
      </c>
      <c r="E20" s="21">
        <f>All!R21</f>
        <v>2692610221.5</v>
      </c>
      <c r="F20" s="21">
        <f t="shared" si="0"/>
        <v>47959978.5</v>
      </c>
      <c r="G20" s="21">
        <f>All!Q21</f>
        <v>5594690.3015760183</v>
      </c>
    </row>
    <row r="21" spans="1:7">
      <c r="A21">
        <v>20</v>
      </c>
      <c r="B21" t="s">
        <v>26</v>
      </c>
      <c r="C21">
        <v>100000000</v>
      </c>
      <c r="D21" s="21">
        <f>All!E22</f>
        <v>1165356801.5</v>
      </c>
      <c r="E21" s="21">
        <f>All!R22</f>
        <v>998400000</v>
      </c>
      <c r="F21" s="21">
        <f t="shared" si="0"/>
        <v>166956801.5</v>
      </c>
      <c r="G21" s="21">
        <f>All!Q22</f>
        <v>-47054220.180162549</v>
      </c>
    </row>
    <row r="22" spans="1:7">
      <c r="A22">
        <v>21</v>
      </c>
      <c r="B22" t="s">
        <v>27</v>
      </c>
      <c r="C22">
        <v>100000000</v>
      </c>
      <c r="D22" s="21">
        <f>All!E23</f>
        <v>2873373384.4670801</v>
      </c>
      <c r="E22" s="21">
        <f>All!R23</f>
        <v>2739090142.4249997</v>
      </c>
      <c r="F22" s="21">
        <f t="shared" si="0"/>
        <v>134283242.0420804</v>
      </c>
      <c r="G22" s="21">
        <f>All!Q23</f>
        <v>906715373.07437897</v>
      </c>
    </row>
    <row r="23" spans="1:7">
      <c r="A23">
        <v>22</v>
      </c>
      <c r="B23" t="s">
        <v>29</v>
      </c>
      <c r="C23">
        <v>100000000</v>
      </c>
      <c r="D23" s="21">
        <f>All!E24</f>
        <v>1178424708</v>
      </c>
      <c r="E23" s="21">
        <f>All!R24</f>
        <v>960000000</v>
      </c>
      <c r="F23" s="21">
        <f t="shared" si="0"/>
        <v>218424708</v>
      </c>
      <c r="G23" s="21">
        <f>All!Q24</f>
        <v>548530240.05385768</v>
      </c>
    </row>
    <row r="24" spans="1:7">
      <c r="A24">
        <v>23</v>
      </c>
      <c r="B24" t="s">
        <v>30</v>
      </c>
      <c r="C24">
        <v>100000000</v>
      </c>
      <c r="D24" s="21">
        <f>All!E25</f>
        <v>651431108</v>
      </c>
      <c r="E24" s="21">
        <f>All!R25</f>
        <v>397375000</v>
      </c>
      <c r="F24" s="21">
        <f t="shared" si="0"/>
        <v>254056108</v>
      </c>
      <c r="G24" s="21">
        <f>All!Q25</f>
        <v>-16170982.614239693</v>
      </c>
    </row>
    <row r="25" spans="1:7">
      <c r="A25">
        <v>24</v>
      </c>
      <c r="B25" t="s">
        <v>31</v>
      </c>
      <c r="C25">
        <v>100000000</v>
      </c>
      <c r="D25" s="21">
        <f>All!E26</f>
        <v>1316334942</v>
      </c>
      <c r="E25" s="21">
        <f>All!R26</f>
        <v>1311314436.5929999</v>
      </c>
      <c r="F25" s="21">
        <f t="shared" si="0"/>
        <v>5020505.4070000648</v>
      </c>
      <c r="G25" s="21">
        <f>All!Q26</f>
        <v>5233823.4508392811</v>
      </c>
    </row>
    <row r="26" spans="1:7">
      <c r="A26">
        <v>25</v>
      </c>
      <c r="B26" t="s">
        <v>32</v>
      </c>
      <c r="C26">
        <v>100000000</v>
      </c>
      <c r="D26" s="21">
        <f>All!E27</f>
        <v>99199992.950000003</v>
      </c>
      <c r="E26" s="21">
        <f>All!R27</f>
        <v>94462830.139999986</v>
      </c>
      <c r="F26" s="21">
        <f t="shared" si="0"/>
        <v>4737162.8100000173</v>
      </c>
      <c r="G26" s="21">
        <f>All!Q27</f>
        <v>1.4901161193847656E-8</v>
      </c>
    </row>
    <row r="27" spans="1:7">
      <c r="A27">
        <v>26</v>
      </c>
      <c r="B27" t="s">
        <v>34</v>
      </c>
      <c r="C27">
        <v>100000000</v>
      </c>
      <c r="D27" s="21">
        <f>All!E28</f>
        <v>796372414.62</v>
      </c>
      <c r="E27" s="21">
        <f>All!R28</f>
        <v>587985014.46000004</v>
      </c>
      <c r="F27" s="21">
        <f t="shared" si="0"/>
        <v>208387400.15999997</v>
      </c>
      <c r="G27" s="21">
        <f>All!Q28</f>
        <v>44705963.970537499</v>
      </c>
    </row>
    <row r="28" spans="1:7">
      <c r="A28">
        <v>27</v>
      </c>
      <c r="B28" t="s">
        <v>35</v>
      </c>
      <c r="C28">
        <v>100000000</v>
      </c>
      <c r="D28" s="21">
        <f>All!E29</f>
        <v>119162685.331</v>
      </c>
      <c r="E28" s="21">
        <f>All!R29</f>
        <v>106857143.52500001</v>
      </c>
      <c r="F28" s="21">
        <f t="shared" si="0"/>
        <v>12305541.805999994</v>
      </c>
      <c r="G28" s="21">
        <f>All!Q29</f>
        <v>-3365381.9394158423</v>
      </c>
    </row>
    <row r="29" spans="1:7">
      <c r="A29">
        <v>28</v>
      </c>
      <c r="B29" t="s">
        <v>36</v>
      </c>
      <c r="C29">
        <v>100000000</v>
      </c>
      <c r="D29" s="21">
        <f>All!E30</f>
        <v>0</v>
      </c>
      <c r="E29" s="21">
        <f>All!R30</f>
        <v>0</v>
      </c>
      <c r="F29" s="21">
        <f t="shared" si="0"/>
        <v>0</v>
      </c>
      <c r="G29" s="21">
        <f>All!Q30</f>
        <v>0</v>
      </c>
    </row>
    <row r="30" spans="1:7">
      <c r="A30">
        <v>29</v>
      </c>
      <c r="B30" t="s">
        <v>37</v>
      </c>
      <c r="C30">
        <v>100000000</v>
      </c>
      <c r="D30" s="21">
        <f>All!E31</f>
        <v>0</v>
      </c>
      <c r="E30" s="21">
        <f>All!R31</f>
        <v>0</v>
      </c>
      <c r="F30" s="21">
        <f t="shared" si="0"/>
        <v>0</v>
      </c>
      <c r="G30" s="21">
        <f>All!Q31</f>
        <v>0</v>
      </c>
    </row>
    <row r="31" spans="1:7">
      <c r="A31">
        <v>30</v>
      </c>
      <c r="B31" t="s">
        <v>38</v>
      </c>
      <c r="C31">
        <v>100000000</v>
      </c>
      <c r="D31" s="21">
        <f>All!E32</f>
        <v>93910355</v>
      </c>
      <c r="E31" s="21">
        <f>All!R32</f>
        <v>84495793.145999998</v>
      </c>
      <c r="F31" s="21">
        <f t="shared" si="0"/>
        <v>9414561.8540000021</v>
      </c>
      <c r="G31" s="21">
        <f>All!Q32</f>
        <v>0</v>
      </c>
    </row>
    <row r="32" spans="1:7">
      <c r="A32">
        <v>31</v>
      </c>
      <c r="B32" t="s">
        <v>39</v>
      </c>
      <c r="C32">
        <v>100000000</v>
      </c>
      <c r="D32" s="21">
        <f>All!E33</f>
        <v>0</v>
      </c>
      <c r="E32" s="21">
        <f>All!R33</f>
        <v>0</v>
      </c>
      <c r="F32" s="21">
        <f t="shared" si="0"/>
        <v>0</v>
      </c>
      <c r="G32" s="21">
        <f>All!Q33</f>
        <v>0</v>
      </c>
    </row>
    <row r="33" spans="1:7">
      <c r="A33">
        <v>32</v>
      </c>
      <c r="B33" t="s">
        <v>40</v>
      </c>
      <c r="C33">
        <v>100000000</v>
      </c>
      <c r="D33" s="21">
        <f>All!E34</f>
        <v>0</v>
      </c>
      <c r="E33" s="21">
        <f>All!R34</f>
        <v>0</v>
      </c>
      <c r="F33" s="21">
        <f t="shared" si="0"/>
        <v>0</v>
      </c>
      <c r="G33" s="21">
        <f>All!Q34</f>
        <v>0</v>
      </c>
    </row>
    <row r="34" spans="1:7">
      <c r="A34">
        <v>33</v>
      </c>
      <c r="B34" t="s">
        <v>41</v>
      </c>
      <c r="C34">
        <v>100000000</v>
      </c>
      <c r="D34" s="21">
        <f>All!E35</f>
        <v>141426555.57142857</v>
      </c>
      <c r="E34" s="21">
        <f>All!R35</f>
        <v>135706190.47619048</v>
      </c>
      <c r="F34" s="21">
        <f t="shared" si="0"/>
        <v>5720365.0952380896</v>
      </c>
      <c r="G34" s="21">
        <f>All!Q35</f>
        <v>1442562.5282706618</v>
      </c>
    </row>
    <row r="35" spans="1:7">
      <c r="A35">
        <v>34</v>
      </c>
      <c r="B35" t="s">
        <v>42</v>
      </c>
      <c r="C35">
        <v>100000000</v>
      </c>
      <c r="D35" s="21">
        <f>All!E36</f>
        <v>160759162.85714287</v>
      </c>
      <c r="E35" s="21">
        <f>All!R36</f>
        <v>164266666.66666666</v>
      </c>
      <c r="F35" s="21">
        <f t="shared" si="0"/>
        <v>-3507503.8095237911</v>
      </c>
      <c r="G35" s="21">
        <f>All!Q36</f>
        <v>-10210459.67545443</v>
      </c>
    </row>
    <row r="36" spans="1:7">
      <c r="A36">
        <v>35</v>
      </c>
      <c r="B36" t="s">
        <v>43</v>
      </c>
      <c r="C36">
        <v>100000000</v>
      </c>
      <c r="D36" s="21">
        <f>All!E37</f>
        <v>111577500</v>
      </c>
      <c r="E36" s="21">
        <f>All!R37</f>
        <v>93574974.659539998</v>
      </c>
      <c r="F36" s="21">
        <f t="shared" si="0"/>
        <v>18002525.340460002</v>
      </c>
      <c r="G36" s="21">
        <f>All!Q37</f>
        <v>0</v>
      </c>
    </row>
    <row r="37" spans="1:7">
      <c r="A37">
        <v>36</v>
      </c>
      <c r="B37" t="s">
        <v>44</v>
      </c>
      <c r="C37">
        <v>100000000</v>
      </c>
      <c r="D37" s="21">
        <f>All!E38</f>
        <v>113026639</v>
      </c>
      <c r="E37" s="21">
        <f>All!R38</f>
        <v>91739438.43393895</v>
      </c>
      <c r="F37" s="21">
        <f t="shared" si="0"/>
        <v>21287200.56606105</v>
      </c>
      <c r="G37" s="21">
        <f>All!Q38</f>
        <v>0</v>
      </c>
    </row>
    <row r="38" spans="1:7">
      <c r="G38" s="21"/>
    </row>
    <row r="39" spans="1:7">
      <c r="G39" s="21"/>
    </row>
    <row r="40" spans="1:7">
      <c r="G40" s="21"/>
    </row>
    <row r="41" spans="1:7">
      <c r="B41" s="35"/>
      <c r="G41" s="21"/>
    </row>
    <row r="42" spans="1:7">
      <c r="G42" s="21"/>
    </row>
    <row r="43" spans="1:7">
      <c r="G43" s="21"/>
    </row>
    <row r="44" spans="1:7">
      <c r="G44" s="21"/>
    </row>
    <row r="45" spans="1:7">
      <c r="G45" s="21"/>
    </row>
    <row r="46" spans="1:7">
      <c r="G46" s="21"/>
    </row>
    <row r="47" spans="1:7">
      <c r="G47" s="21"/>
    </row>
    <row r="48" spans="1:7">
      <c r="G48" s="21"/>
    </row>
    <row r="49" spans="7:7">
      <c r="G49" s="21"/>
    </row>
    <row r="50" spans="7:7">
      <c r="G50" s="21"/>
    </row>
    <row r="51" spans="7:7">
      <c r="G51" s="21"/>
    </row>
    <row r="52" spans="7:7">
      <c r="G52" s="21"/>
    </row>
    <row r="53" spans="7:7">
      <c r="G53" s="21"/>
    </row>
    <row r="54" spans="7:7">
      <c r="G54" s="21"/>
    </row>
    <row r="55" spans="7:7">
      <c r="G55" s="21"/>
    </row>
    <row r="56" spans="7:7">
      <c r="G56" s="21"/>
    </row>
    <row r="57" spans="7:7">
      <c r="G57" s="21"/>
    </row>
    <row r="58" spans="7:7">
      <c r="G58" s="21"/>
    </row>
    <row r="59" spans="7:7">
      <c r="G59" s="21"/>
    </row>
    <row r="60" spans="7:7">
      <c r="G60" s="21"/>
    </row>
    <row r="61" spans="7:7">
      <c r="G61" s="21"/>
    </row>
    <row r="62" spans="7:7">
      <c r="G62" s="21"/>
    </row>
    <row r="63" spans="7:7">
      <c r="G63" s="21"/>
    </row>
    <row r="64" spans="7:7">
      <c r="G64" s="21"/>
    </row>
    <row r="65" spans="7:7">
      <c r="G65" s="21"/>
    </row>
    <row r="66" spans="7:7">
      <c r="G66" s="21"/>
    </row>
    <row r="67" spans="7:7">
      <c r="G67" s="21"/>
    </row>
    <row r="68" spans="7:7">
      <c r="G68" s="21"/>
    </row>
    <row r="69" spans="7:7">
      <c r="G69" s="21"/>
    </row>
    <row r="70" spans="7:7">
      <c r="G70" s="21"/>
    </row>
    <row r="71" spans="7:7">
      <c r="G71" s="21"/>
    </row>
    <row r="72" spans="7:7">
      <c r="G72" s="21"/>
    </row>
    <row r="73" spans="7:7">
      <c r="G73" s="21"/>
    </row>
    <row r="74" spans="7:7">
      <c r="G74" s="21"/>
    </row>
    <row r="75" spans="7:7">
      <c r="G75" s="21"/>
    </row>
    <row r="76" spans="7:7">
      <c r="G76" s="21"/>
    </row>
    <row r="77" spans="7:7">
      <c r="G77" s="21"/>
    </row>
    <row r="78" spans="7:7">
      <c r="G78" s="21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A2"/>
  <sheetViews>
    <sheetView workbookViewId="0">
      <selection activeCell="A3" sqref="A3"/>
    </sheetView>
  </sheetViews>
  <sheetFormatPr defaultRowHeight="14.4"/>
  <cols>
    <col min="1" max="1" width="17.6640625" bestFit="1" customWidth="1"/>
  </cols>
  <sheetData>
    <row r="1" spans="1:1">
      <c r="A1" t="s">
        <v>1862</v>
      </c>
    </row>
    <row r="2" spans="1:1">
      <c r="A2" s="21">
        <f>All!FM151+All!FP151+All!FS151+All!FV151+All!FY151+All!GB151+All!GE151+All!GH151+All!GK151+All!GN151+All!GQ151+All!GT151</f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:O79"/>
  <sheetViews>
    <sheetView workbookViewId="0">
      <selection activeCell="L2" sqref="L2"/>
    </sheetView>
  </sheetViews>
  <sheetFormatPr defaultRowHeight="14.4"/>
  <cols>
    <col min="3" max="3" width="28.6640625" customWidth="1"/>
    <col min="7" max="9" width="0" hidden="1" customWidth="1"/>
    <col min="10" max="10" width="9.44140625" customWidth="1"/>
    <col min="11" max="14" width="17.33203125" bestFit="1" customWidth="1"/>
    <col min="15" max="15" width="19.33203125" bestFit="1" customWidth="1"/>
  </cols>
  <sheetData>
    <row r="1" spans="1:15">
      <c r="A1" s="19" t="s">
        <v>1</v>
      </c>
      <c r="B1" s="19" t="s">
        <v>2</v>
      </c>
      <c r="C1" s="19" t="s">
        <v>3</v>
      </c>
      <c r="D1" s="19" t="s">
        <v>48</v>
      </c>
      <c r="E1" s="19" t="s">
        <v>49</v>
      </c>
      <c r="F1" s="19" t="s">
        <v>50</v>
      </c>
      <c r="G1" s="46" t="s">
        <v>1909</v>
      </c>
      <c r="H1" s="19" t="s">
        <v>1910</v>
      </c>
      <c r="I1" s="19" t="s">
        <v>1911</v>
      </c>
      <c r="J1" s="19" t="s">
        <v>1912</v>
      </c>
      <c r="K1" s="19" t="s">
        <v>1913</v>
      </c>
      <c r="L1" s="19" t="s">
        <v>1914</v>
      </c>
      <c r="M1" s="19" t="s">
        <v>1913</v>
      </c>
      <c r="N1" s="19" t="s">
        <v>1915</v>
      </c>
      <c r="O1" s="19" t="s">
        <v>1916</v>
      </c>
    </row>
    <row r="2" spans="1:15">
      <c r="A2" s="19">
        <v>1</v>
      </c>
      <c r="B2" s="19">
        <v>94</v>
      </c>
      <c r="C2" s="19" t="s">
        <v>1928</v>
      </c>
      <c r="D2" s="19" t="s">
        <v>51</v>
      </c>
      <c r="E2" s="19" t="s">
        <v>52</v>
      </c>
      <c r="F2" s="19">
        <v>1</v>
      </c>
      <c r="G2" s="46">
        <v>1610425545</v>
      </c>
      <c r="H2" s="19">
        <v>1633315425</v>
      </c>
      <c r="I2" s="19">
        <v>8.5859196813634936E-2</v>
      </c>
      <c r="J2" s="38">
        <v>0.1044171850945447</v>
      </c>
      <c r="K2" s="22">
        <v>911240032.61528611</v>
      </c>
      <c r="L2" s="22">
        <f t="shared" ref="L2:L26" si="0">K2*(1-J2)</f>
        <v>816090913.46413684</v>
      </c>
      <c r="M2" s="22">
        <v>911240032.61528611</v>
      </c>
      <c r="N2" s="22">
        <v>664930640.77090001</v>
      </c>
      <c r="O2" s="39">
        <f t="shared" ref="O2:O26" si="1">(M2-N2)/M2</f>
        <v>0.27030132898954273</v>
      </c>
    </row>
    <row r="3" spans="1:15">
      <c r="A3" s="19">
        <v>2</v>
      </c>
      <c r="B3" s="19">
        <v>92</v>
      </c>
      <c r="C3" s="19" t="s">
        <v>1926</v>
      </c>
      <c r="D3" s="19" t="s">
        <v>53</v>
      </c>
      <c r="E3" s="19" t="s">
        <v>54</v>
      </c>
      <c r="F3" s="19">
        <v>1</v>
      </c>
      <c r="G3" s="46">
        <v>1000494580.9523809</v>
      </c>
      <c r="H3" s="19">
        <v>1074545647.780786</v>
      </c>
      <c r="I3" s="19">
        <v>5.3562146477759968E-2</v>
      </c>
      <c r="J3" s="38">
        <v>5.3609782561570729E-2</v>
      </c>
      <c r="K3" s="22">
        <v>419537816.54925835</v>
      </c>
      <c r="L3" s="22">
        <f t="shared" si="0"/>
        <v>397046485.42769647</v>
      </c>
      <c r="M3" s="22">
        <v>419537816.54925835</v>
      </c>
      <c r="N3" s="22">
        <v>392337301.48200005</v>
      </c>
      <c r="O3" s="39">
        <f t="shared" si="1"/>
        <v>6.4834477356499901E-2</v>
      </c>
    </row>
    <row r="4" spans="1:15">
      <c r="A4" s="19">
        <v>3</v>
      </c>
      <c r="B4" s="19">
        <v>113</v>
      </c>
      <c r="C4" s="19" t="s">
        <v>1934</v>
      </c>
      <c r="D4" s="19" t="s">
        <v>53</v>
      </c>
      <c r="E4" s="19" t="s">
        <v>55</v>
      </c>
      <c r="F4" s="19">
        <v>1</v>
      </c>
      <c r="G4" s="46">
        <v>586475830.54514134</v>
      </c>
      <c r="H4" s="19">
        <v>591898555</v>
      </c>
      <c r="I4" s="19">
        <v>0.12237499999999993</v>
      </c>
      <c r="J4" s="38">
        <v>0.12789767025865192</v>
      </c>
      <c r="K4" s="22">
        <v>374627305.24494767</v>
      </c>
      <c r="L4" s="22">
        <f t="shared" si="0"/>
        <v>326713345.688842</v>
      </c>
      <c r="M4" s="22">
        <v>374627305.24494767</v>
      </c>
      <c r="N4" s="22">
        <v>308577894.25400001</v>
      </c>
      <c r="O4" s="39">
        <f t="shared" si="1"/>
        <v>0.17630698581290458</v>
      </c>
    </row>
    <row r="5" spans="1:15">
      <c r="A5" s="19">
        <v>4</v>
      </c>
      <c r="B5" s="19">
        <v>119</v>
      </c>
      <c r="C5" s="19" t="s">
        <v>1935</v>
      </c>
      <c r="D5" s="19" t="s">
        <v>56</v>
      </c>
      <c r="E5" s="19" t="s">
        <v>57</v>
      </c>
      <c r="F5" s="19">
        <v>1</v>
      </c>
      <c r="G5" s="46">
        <v>99675634.00000006</v>
      </c>
      <c r="H5" s="19">
        <v>627196198.00000036</v>
      </c>
      <c r="I5" s="19">
        <v>8.320612702241463E-2</v>
      </c>
      <c r="J5" s="38">
        <v>7.6429604269291795E-2</v>
      </c>
      <c r="K5" s="22">
        <v>546537103.64371932</v>
      </c>
      <c r="L5" s="22">
        <f t="shared" si="0"/>
        <v>504765489.09374493</v>
      </c>
      <c r="M5" s="22">
        <v>546537103.64371932</v>
      </c>
      <c r="N5" s="22">
        <v>469510610.56899995</v>
      </c>
      <c r="O5" s="39">
        <f t="shared" si="1"/>
        <v>0.14093552397667033</v>
      </c>
    </row>
    <row r="6" spans="1:15">
      <c r="A6" s="19">
        <v>5</v>
      </c>
      <c r="B6" s="19">
        <v>63</v>
      </c>
      <c r="C6" s="19" t="s">
        <v>17</v>
      </c>
      <c r="D6" s="19" t="s">
        <v>56</v>
      </c>
      <c r="E6" s="19" t="s">
        <v>58</v>
      </c>
      <c r="F6" s="19">
        <v>1</v>
      </c>
      <c r="G6" s="46">
        <v>409523809.83599997</v>
      </c>
      <c r="H6" s="19">
        <v>527037820</v>
      </c>
      <c r="I6" s="19">
        <v>6.8852264747378114E-2</v>
      </c>
      <c r="J6" s="38">
        <v>6.5987785291643619E-2</v>
      </c>
      <c r="K6" s="22">
        <v>147324986.91894558</v>
      </c>
      <c r="L6" s="22">
        <f t="shared" si="0"/>
        <v>137603337.314044</v>
      </c>
      <c r="M6" s="22">
        <v>147324986.91894558</v>
      </c>
      <c r="N6" s="22">
        <v>143427657.19979998</v>
      </c>
      <c r="O6" s="39">
        <f t="shared" si="1"/>
        <v>2.6453962770686051E-2</v>
      </c>
    </row>
    <row r="7" spans="1:15">
      <c r="A7" s="19">
        <v>6</v>
      </c>
      <c r="B7" s="19">
        <v>98</v>
      </c>
      <c r="C7" s="19" t="s">
        <v>1930</v>
      </c>
      <c r="D7" s="19" t="s">
        <v>53</v>
      </c>
      <c r="E7" s="19" t="s">
        <v>59</v>
      </c>
      <c r="F7" s="19">
        <v>1</v>
      </c>
      <c r="G7" s="46">
        <v>148256064</v>
      </c>
      <c r="H7" s="19">
        <v>147581294.69999999</v>
      </c>
      <c r="I7" s="19">
        <v>7.7875001235081537E-2</v>
      </c>
      <c r="J7" s="38">
        <v>9.7138147679507097E-2</v>
      </c>
      <c r="K7" s="22">
        <v>88979842.187982529</v>
      </c>
      <c r="L7" s="22">
        <f t="shared" si="0"/>
        <v>80336505.13702704</v>
      </c>
      <c r="M7" s="22">
        <v>88979842.187982529</v>
      </c>
      <c r="N7" s="22">
        <v>69030174.525999993</v>
      </c>
      <c r="O7" s="39">
        <f t="shared" si="1"/>
        <v>0.22420434978785458</v>
      </c>
    </row>
    <row r="8" spans="1:15">
      <c r="A8" s="19">
        <v>7</v>
      </c>
      <c r="B8" s="19">
        <v>111</v>
      </c>
      <c r="C8" s="19" t="s">
        <v>1932</v>
      </c>
      <c r="D8" s="19" t="s">
        <v>56</v>
      </c>
      <c r="E8" s="19" t="s">
        <v>60</v>
      </c>
      <c r="F8" s="19">
        <v>1</v>
      </c>
      <c r="G8" s="46">
        <v>135000000</v>
      </c>
      <c r="H8" s="19">
        <v>133583770</v>
      </c>
      <c r="I8" s="19">
        <v>0.15597697607254474</v>
      </c>
      <c r="J8" s="38">
        <v>0.1552000059532844</v>
      </c>
      <c r="K8" s="22">
        <v>97088405.053495944</v>
      </c>
      <c r="L8" s="22">
        <f t="shared" si="0"/>
        <v>82020284.011198476</v>
      </c>
      <c r="M8" s="22">
        <v>97088405.053495944</v>
      </c>
      <c r="N8" s="22">
        <v>70467384.297000006</v>
      </c>
      <c r="O8" s="39">
        <f t="shared" si="1"/>
        <v>0.27419361500302419</v>
      </c>
    </row>
    <row r="9" spans="1:15">
      <c r="A9" s="19">
        <v>8</v>
      </c>
      <c r="B9" s="19">
        <v>112</v>
      </c>
      <c r="C9" s="19" t="s">
        <v>1933</v>
      </c>
      <c r="D9" s="19" t="s">
        <v>56</v>
      </c>
      <c r="E9" s="19" t="s">
        <v>58</v>
      </c>
      <c r="F9" s="19">
        <v>1</v>
      </c>
      <c r="G9" s="46">
        <v>54289869</v>
      </c>
      <c r="H9" s="19">
        <v>191876596</v>
      </c>
      <c r="I9" s="19">
        <v>6.5836775777537077E-2</v>
      </c>
      <c r="J9" s="38">
        <v>6.0040715900546833E-2</v>
      </c>
      <c r="K9" s="22">
        <v>166904268.13482249</v>
      </c>
      <c r="L9" s="22">
        <f t="shared" si="0"/>
        <v>156883216.38915092</v>
      </c>
      <c r="M9" s="22">
        <v>166904268.13482249</v>
      </c>
      <c r="N9" s="22">
        <v>185359387.669</v>
      </c>
      <c r="O9" s="39">
        <f t="shared" si="1"/>
        <v>-0.11057308324356195</v>
      </c>
    </row>
    <row r="10" spans="1:15">
      <c r="A10" s="19">
        <v>9</v>
      </c>
      <c r="B10" s="19">
        <v>81</v>
      </c>
      <c r="C10" s="19" t="s">
        <v>22</v>
      </c>
      <c r="D10" s="19" t="s">
        <v>53</v>
      </c>
      <c r="E10" s="19" t="s">
        <v>61</v>
      </c>
      <c r="F10" s="19">
        <v>1</v>
      </c>
      <c r="G10" s="46">
        <v>212502100</v>
      </c>
      <c r="H10" s="19">
        <v>245977347.13161686</v>
      </c>
      <c r="I10" s="19">
        <v>8.3073103517406224E-2</v>
      </c>
      <c r="J10" s="38">
        <v>8.7790896062167126E-2</v>
      </c>
      <c r="K10" s="22">
        <v>12871304.606622869</v>
      </c>
      <c r="L10" s="22">
        <f t="shared" si="0"/>
        <v>11741321.241718348</v>
      </c>
      <c r="M10" s="22">
        <v>12871304.606622869</v>
      </c>
      <c r="N10" s="22">
        <v>14302331.975000001</v>
      </c>
      <c r="O10" s="39">
        <f t="shared" si="1"/>
        <v>-0.11117966764929205</v>
      </c>
    </row>
    <row r="11" spans="1:15">
      <c r="A11" s="19">
        <v>10</v>
      </c>
      <c r="B11" s="19">
        <v>107</v>
      </c>
      <c r="C11" s="19" t="s">
        <v>1931</v>
      </c>
      <c r="D11" s="19" t="s">
        <v>56</v>
      </c>
      <c r="E11" s="19" t="s">
        <v>62</v>
      </c>
      <c r="F11" s="19">
        <v>1</v>
      </c>
      <c r="G11" s="46">
        <v>51904761.904761903</v>
      </c>
      <c r="H11" s="19">
        <v>47364429.797856145</v>
      </c>
      <c r="I11" s="19">
        <v>7.0132155354470482E-2</v>
      </c>
      <c r="J11" s="38">
        <v>6.7417829388096012E-2</v>
      </c>
      <c r="K11" s="22">
        <v>28029871.276187129</v>
      </c>
      <c r="L11" s="22">
        <f t="shared" si="0"/>
        <v>26140158.196718853</v>
      </c>
      <c r="M11" s="22">
        <v>28029871.276187129</v>
      </c>
      <c r="N11" s="22">
        <v>26473441.468999997</v>
      </c>
      <c r="O11" s="39">
        <f t="shared" si="1"/>
        <v>5.552754031051875E-2</v>
      </c>
    </row>
    <row r="12" spans="1:15">
      <c r="A12" s="19">
        <v>11</v>
      </c>
      <c r="B12" s="19">
        <v>95</v>
      </c>
      <c r="C12" s="19" t="s">
        <v>1929</v>
      </c>
      <c r="D12" s="19" t="s">
        <v>51</v>
      </c>
      <c r="E12" s="19" t="s">
        <v>63</v>
      </c>
      <c r="F12" s="19">
        <v>1</v>
      </c>
      <c r="G12" s="46">
        <v>27692512.380952381</v>
      </c>
      <c r="H12" s="19">
        <v>52028085.714285709</v>
      </c>
      <c r="I12" s="19">
        <v>0.11419272853739051</v>
      </c>
      <c r="J12" s="38">
        <v>0.10593486075011846</v>
      </c>
      <c r="K12" s="22">
        <v>11773614.387687536</v>
      </c>
      <c r="L12" s="22">
        <f t="shared" si="0"/>
        <v>10526378.187002266</v>
      </c>
      <c r="M12" s="22">
        <v>11773614.387687536</v>
      </c>
      <c r="N12" s="22">
        <v>11516104.99</v>
      </c>
      <c r="O12" s="39">
        <f t="shared" si="1"/>
        <v>2.1871737022135761E-2</v>
      </c>
    </row>
    <row r="13" spans="1:15">
      <c r="A13" s="19">
        <v>12</v>
      </c>
      <c r="B13" s="19">
        <v>125</v>
      </c>
      <c r="C13" s="19" t="s">
        <v>336</v>
      </c>
      <c r="D13" s="19" t="s">
        <v>53</v>
      </c>
      <c r="E13" s="19" t="s">
        <v>64</v>
      </c>
      <c r="F13" s="19">
        <v>1</v>
      </c>
      <c r="G13" s="46">
        <v>181500000</v>
      </c>
      <c r="H13" s="19">
        <v>177657966</v>
      </c>
      <c r="I13" s="19">
        <v>8.7498044048522627E-2</v>
      </c>
      <c r="J13" s="38">
        <v>8.7361343476565115E-2</v>
      </c>
      <c r="K13" s="22">
        <v>91992848.282487169</v>
      </c>
      <c r="L13" s="22">
        <f t="shared" si="0"/>
        <v>83956229.46629326</v>
      </c>
      <c r="M13" s="22">
        <v>91992848.282487169</v>
      </c>
      <c r="N13" s="22">
        <v>88955497.660000011</v>
      </c>
      <c r="O13" s="39">
        <f t="shared" si="1"/>
        <v>3.3017247309923579E-2</v>
      </c>
    </row>
    <row r="14" spans="1:15">
      <c r="A14" s="19">
        <v>13</v>
      </c>
      <c r="B14" s="19">
        <v>123</v>
      </c>
      <c r="C14" s="19" t="s">
        <v>1936</v>
      </c>
      <c r="D14" s="19" t="s">
        <v>56</v>
      </c>
      <c r="E14" s="19" t="s">
        <v>65</v>
      </c>
      <c r="F14" s="19">
        <v>1</v>
      </c>
      <c r="G14" s="46">
        <v>73158281</v>
      </c>
      <c r="H14" s="19">
        <v>221768125</v>
      </c>
      <c r="I14" s="19">
        <v>0.12901287857061319</v>
      </c>
      <c r="J14" s="38">
        <v>0.11335343503490414</v>
      </c>
      <c r="K14" s="22">
        <v>83817287.785722628</v>
      </c>
      <c r="L14" s="22">
        <f t="shared" si="0"/>
        <v>74316310.299901858</v>
      </c>
      <c r="M14" s="22">
        <v>83817287.785722628</v>
      </c>
      <c r="N14" s="22">
        <v>68542769.609999999</v>
      </c>
      <c r="O14" s="39">
        <f t="shared" si="1"/>
        <v>0.18223589165485354</v>
      </c>
    </row>
    <row r="15" spans="1:15">
      <c r="A15" s="19">
        <v>14</v>
      </c>
      <c r="B15" s="19">
        <v>72</v>
      </c>
      <c r="C15" s="19" t="s">
        <v>1922</v>
      </c>
      <c r="D15" s="19" t="s">
        <v>51</v>
      </c>
      <c r="E15" s="19" t="s">
        <v>59</v>
      </c>
      <c r="F15" s="19">
        <v>1</v>
      </c>
      <c r="G15" s="46">
        <v>310999999.79986322</v>
      </c>
      <c r="H15" s="19">
        <v>332856409</v>
      </c>
      <c r="I15" s="19">
        <v>4.977609363507076E-2</v>
      </c>
      <c r="J15" s="38">
        <v>6.0100335355840653E-2</v>
      </c>
      <c r="K15" s="22">
        <v>24814854</v>
      </c>
      <c r="L15" s="22">
        <f t="shared" si="0"/>
        <v>23323472.952793773</v>
      </c>
      <c r="M15" s="22">
        <v>24814854</v>
      </c>
      <c r="N15" s="22">
        <v>9579595.9080000017</v>
      </c>
      <c r="O15" s="39">
        <f t="shared" si="1"/>
        <v>0.61395719241386626</v>
      </c>
    </row>
    <row r="16" spans="1:15">
      <c r="A16" s="19">
        <v>15</v>
      </c>
      <c r="B16" s="19">
        <v>69</v>
      </c>
      <c r="C16" s="19" t="s">
        <v>1919</v>
      </c>
      <c r="D16" s="19" t="s">
        <v>51</v>
      </c>
      <c r="E16" s="19" t="s">
        <v>52</v>
      </c>
      <c r="F16" s="19">
        <v>1</v>
      </c>
      <c r="G16" s="46">
        <v>343370000</v>
      </c>
      <c r="H16" s="19">
        <v>417390514</v>
      </c>
      <c r="I16" s="19">
        <v>0.27751284158916922</v>
      </c>
      <c r="J16" s="38">
        <v>0.12174176401782515</v>
      </c>
      <c r="K16" s="22">
        <v>1645251.8166625798</v>
      </c>
      <c r="L16" s="22">
        <f t="shared" si="0"/>
        <v>1444955.9582485459</v>
      </c>
      <c r="M16" s="22">
        <v>1645251.8166625798</v>
      </c>
      <c r="N16" s="22">
        <v>8530375.8004000857</v>
      </c>
      <c r="O16" s="39">
        <f t="shared" si="1"/>
        <v>-4.184845088154403</v>
      </c>
    </row>
    <row r="17" spans="1:15">
      <c r="A17" s="19">
        <v>16</v>
      </c>
      <c r="B17" s="19">
        <v>32</v>
      </c>
      <c r="C17" s="19" t="s">
        <v>1917</v>
      </c>
      <c r="D17" s="19" t="s">
        <v>56</v>
      </c>
      <c r="E17" s="19" t="s">
        <v>57</v>
      </c>
      <c r="F17" s="19">
        <v>1</v>
      </c>
      <c r="G17" s="46">
        <v>66635490</v>
      </c>
      <c r="H17" s="19">
        <v>161315477</v>
      </c>
      <c r="I17" s="19">
        <v>6.8250931709192816E-2</v>
      </c>
      <c r="J17" s="38">
        <v>6.6187501950780797E-2</v>
      </c>
      <c r="K17" s="22">
        <v>8562963.3260958903</v>
      </c>
      <c r="L17" s="22">
        <f t="shared" si="0"/>
        <v>7996202.1742454534</v>
      </c>
      <c r="M17" s="22">
        <v>8562963.3260958903</v>
      </c>
      <c r="N17" s="22">
        <v>15669539.029999997</v>
      </c>
      <c r="O17" s="39">
        <f t="shared" si="1"/>
        <v>-0.82992013783903551</v>
      </c>
    </row>
    <row r="18" spans="1:15">
      <c r="A18" s="19">
        <v>17</v>
      </c>
      <c r="B18" s="19">
        <v>85</v>
      </c>
      <c r="C18" s="19" t="s">
        <v>1925</v>
      </c>
      <c r="D18" s="19" t="s">
        <v>56</v>
      </c>
      <c r="E18" s="19" t="s">
        <v>57</v>
      </c>
      <c r="F18" s="19">
        <v>1</v>
      </c>
      <c r="G18" s="46">
        <v>9200448</v>
      </c>
      <c r="H18" s="19">
        <v>262378822.2055501</v>
      </c>
      <c r="I18" s="19">
        <v>7.9999980870496631E-2</v>
      </c>
      <c r="J18" s="38">
        <v>9.6573888824378257E-2</v>
      </c>
      <c r="K18" s="22">
        <v>3220940</v>
      </c>
      <c r="L18" s="22">
        <f t="shared" si="0"/>
        <v>2909881.2985300072</v>
      </c>
      <c r="M18" s="22">
        <v>3220940</v>
      </c>
      <c r="N18" s="22">
        <v>11931010.961000001</v>
      </c>
      <c r="O18" s="39">
        <f t="shared" si="1"/>
        <v>-2.704201556377952</v>
      </c>
    </row>
    <row r="19" spans="1:15">
      <c r="A19" s="19">
        <v>18</v>
      </c>
      <c r="B19" s="19">
        <v>93</v>
      </c>
      <c r="C19" s="19" t="s">
        <v>1927</v>
      </c>
      <c r="D19" s="19" t="s">
        <v>56</v>
      </c>
      <c r="E19" s="19" t="s">
        <v>1921</v>
      </c>
      <c r="F19" s="19">
        <v>1</v>
      </c>
      <c r="G19" s="46">
        <v>78095238.09523809</v>
      </c>
      <c r="H19" s="19">
        <v>176262075.97999999</v>
      </c>
      <c r="I19" s="19">
        <v>0.1116301552741269</v>
      </c>
      <c r="J19" s="38">
        <v>0.11163015527412684</v>
      </c>
      <c r="K19" s="22">
        <v>4509892.7863172218</v>
      </c>
      <c r="L19" s="22">
        <f t="shared" si="0"/>
        <v>4006452.754310966</v>
      </c>
      <c r="M19" s="22">
        <v>4509892.7863172218</v>
      </c>
      <c r="N19" s="22">
        <v>8197821.2080000006</v>
      </c>
      <c r="O19" s="39">
        <f t="shared" si="1"/>
        <v>-0.81774192789499567</v>
      </c>
    </row>
    <row r="20" spans="1:15">
      <c r="A20" s="19">
        <v>19</v>
      </c>
      <c r="B20" s="19">
        <v>76</v>
      </c>
      <c r="C20" s="19" t="s">
        <v>1923</v>
      </c>
      <c r="D20" s="19" t="s">
        <v>51</v>
      </c>
      <c r="E20" s="19" t="s">
        <v>1924</v>
      </c>
      <c r="F20" s="19">
        <v>1</v>
      </c>
      <c r="G20" s="46">
        <v>87000000</v>
      </c>
      <c r="H20" s="19">
        <v>112045826</v>
      </c>
      <c r="I20" s="19">
        <v>5.7639753351084802E-2</v>
      </c>
      <c r="J20" s="38">
        <v>8.6846677135404379E-2</v>
      </c>
      <c r="K20" s="22">
        <v>2228283</v>
      </c>
      <c r="L20" s="22">
        <f t="shared" si="0"/>
        <v>2034764.0257326898</v>
      </c>
      <c r="M20" s="22">
        <v>2228283</v>
      </c>
      <c r="N20" s="22">
        <v>1117404.1949999928</v>
      </c>
      <c r="O20" s="39">
        <f t="shared" si="1"/>
        <v>0.49853578068854232</v>
      </c>
    </row>
    <row r="21" spans="1:15">
      <c r="A21" s="19">
        <v>20</v>
      </c>
      <c r="B21" s="19">
        <v>96</v>
      </c>
      <c r="C21" s="19" t="s">
        <v>574</v>
      </c>
      <c r="D21" s="19" t="s">
        <v>51</v>
      </c>
      <c r="E21" s="19" t="s">
        <v>52</v>
      </c>
      <c r="F21" s="19">
        <v>1</v>
      </c>
      <c r="G21" s="46">
        <v>33235261</v>
      </c>
      <c r="H21" s="19">
        <v>32341773</v>
      </c>
      <c r="I21" s="19">
        <v>6.9584984534949143E-2</v>
      </c>
      <c r="J21" s="38">
        <v>6.7800773642250081E-2</v>
      </c>
      <c r="K21" s="22">
        <v>551581.93307980127</v>
      </c>
      <c r="L21" s="22">
        <f t="shared" si="0"/>
        <v>514184.2512899029</v>
      </c>
      <c r="M21" s="22">
        <v>551581.93307980127</v>
      </c>
      <c r="N21" s="22">
        <v>92571.439999997616</v>
      </c>
      <c r="O21" s="39">
        <f t="shared" si="1"/>
        <v>0.83217100769940433</v>
      </c>
    </row>
    <row r="22" spans="1:15">
      <c r="A22" s="19">
        <v>21</v>
      </c>
      <c r="B22" s="19">
        <v>65</v>
      </c>
      <c r="C22" s="19" t="s">
        <v>1918</v>
      </c>
      <c r="D22" s="19" t="s">
        <v>51</v>
      </c>
      <c r="E22" s="19" t="s">
        <v>55</v>
      </c>
      <c r="F22" s="19">
        <v>1</v>
      </c>
      <c r="G22" s="46">
        <v>32000000</v>
      </c>
      <c r="H22" s="19">
        <v>98230405</v>
      </c>
      <c r="I22" s="19">
        <v>1.2205273281386354E-2</v>
      </c>
      <c r="J22" s="38">
        <v>6.9654750815973707E-2</v>
      </c>
      <c r="K22" s="22">
        <v>136268.21214646101</v>
      </c>
      <c r="L22" s="22">
        <f t="shared" si="0"/>
        <v>126776.48378526102</v>
      </c>
      <c r="M22" s="22">
        <v>136268.21214646101</v>
      </c>
      <c r="N22" s="22">
        <v>783316.24999999348</v>
      </c>
      <c r="O22" s="39">
        <f t="shared" si="1"/>
        <v>-4.7483417274021731</v>
      </c>
    </row>
    <row r="23" spans="1:15">
      <c r="A23" s="19">
        <v>22</v>
      </c>
      <c r="B23" s="19">
        <v>71</v>
      </c>
      <c r="C23" s="19" t="s">
        <v>1920</v>
      </c>
      <c r="D23" s="19" t="s">
        <v>56</v>
      </c>
      <c r="E23" s="19" t="s">
        <v>1921</v>
      </c>
      <c r="F23" s="19">
        <v>1</v>
      </c>
      <c r="G23" s="46">
        <v>39334563</v>
      </c>
      <c r="H23" s="19">
        <v>46843954</v>
      </c>
      <c r="I23" s="19">
        <v>9.1749014057876319E-2</v>
      </c>
      <c r="J23" s="38">
        <v>0.1479627964524389</v>
      </c>
      <c r="K23" s="22">
        <v>1928738.092772057</v>
      </c>
      <c r="L23" s="22">
        <f t="shared" si="0"/>
        <v>1643356.61094116</v>
      </c>
      <c r="M23" s="22">
        <v>1928738.092772057</v>
      </c>
      <c r="N23" s="22">
        <v>445060.935</v>
      </c>
      <c r="O23" s="39">
        <f t="shared" si="1"/>
        <v>0.76924760460330766</v>
      </c>
    </row>
    <row r="24" spans="1:15">
      <c r="A24" s="19">
        <v>23</v>
      </c>
      <c r="B24" s="19"/>
      <c r="C24" s="19" t="s">
        <v>75</v>
      </c>
      <c r="D24" s="19" t="s">
        <v>56</v>
      </c>
      <c r="E24" s="19" t="s">
        <v>1962</v>
      </c>
      <c r="F24" s="19">
        <v>1</v>
      </c>
      <c r="G24" s="46"/>
      <c r="H24" s="19"/>
      <c r="I24" s="19"/>
      <c r="J24" s="38">
        <v>0.05</v>
      </c>
      <c r="K24" s="22">
        <v>1042761.7599999668</v>
      </c>
      <c r="L24" s="22">
        <f t="shared" si="0"/>
        <v>990623.67199996847</v>
      </c>
      <c r="M24" s="22">
        <v>1042761.7599999668</v>
      </c>
      <c r="N24" s="22">
        <v>1502123.42</v>
      </c>
      <c r="O24" s="39">
        <f t="shared" si="1"/>
        <v>-0.44052407522121612</v>
      </c>
    </row>
    <row r="25" spans="1:15">
      <c r="A25" s="19">
        <v>24</v>
      </c>
      <c r="B25" s="19"/>
      <c r="C25" s="19" t="s">
        <v>76</v>
      </c>
      <c r="D25" s="19" t="s">
        <v>51</v>
      </c>
      <c r="E25" s="19" t="s">
        <v>1963</v>
      </c>
      <c r="F25" s="19">
        <v>1</v>
      </c>
      <c r="G25" s="46"/>
      <c r="H25" s="19"/>
      <c r="I25" s="19"/>
      <c r="J25" s="38">
        <v>7.4999999999999997E-2</v>
      </c>
      <c r="K25" s="22">
        <v>1781613.7079999123</v>
      </c>
      <c r="L25" s="22">
        <f t="shared" si="0"/>
        <v>1647992.6798999191</v>
      </c>
      <c r="M25" s="22">
        <v>1781613.7079999123</v>
      </c>
      <c r="N25" s="22">
        <v>905527.41</v>
      </c>
      <c r="O25" s="39">
        <f t="shared" si="1"/>
        <v>0.49173751530202942</v>
      </c>
    </row>
    <row r="26" spans="1:15">
      <c r="A26" s="19">
        <v>25</v>
      </c>
      <c r="B26" s="19"/>
      <c r="C26" s="19" t="s">
        <v>77</v>
      </c>
      <c r="D26" s="19" t="s">
        <v>51</v>
      </c>
      <c r="E26" s="19" t="s">
        <v>1964</v>
      </c>
      <c r="F26" s="19">
        <v>1</v>
      </c>
      <c r="G26" s="46"/>
      <c r="H26" s="19"/>
      <c r="I26" s="19"/>
      <c r="J26" s="38">
        <v>0.12</v>
      </c>
      <c r="K26" s="22">
        <v>498317</v>
      </c>
      <c r="L26" s="22">
        <f t="shared" si="0"/>
        <v>438518.96</v>
      </c>
      <c r="M26" s="22">
        <v>498317</v>
      </c>
      <c r="N26" s="22">
        <v>0</v>
      </c>
      <c r="O26" s="39">
        <f t="shared" si="1"/>
        <v>1</v>
      </c>
    </row>
    <row r="27" spans="1:15">
      <c r="A27" s="19">
        <v>26</v>
      </c>
      <c r="B27" s="19">
        <v>60</v>
      </c>
      <c r="C27" s="19" t="s">
        <v>1942</v>
      </c>
      <c r="D27" s="19" t="s">
        <v>78</v>
      </c>
      <c r="E27" s="19" t="s">
        <v>79</v>
      </c>
      <c r="F27" s="19">
        <v>2</v>
      </c>
      <c r="G27" s="46">
        <v>460126339</v>
      </c>
      <c r="H27" s="19">
        <v>2740570199.9999995</v>
      </c>
      <c r="I27" s="19">
        <v>5.9368650921763466E-2</v>
      </c>
      <c r="J27" s="38">
        <v>6.4982025552403996E-2</v>
      </c>
      <c r="K27" s="22">
        <v>925144583.05823123</v>
      </c>
      <c r="L27" s="22">
        <f t="shared" ref="L27:L48" si="2">K27*(1-J27)</f>
        <v>865026814.12227321</v>
      </c>
      <c r="M27" s="22">
        <v>925144583.05823123</v>
      </c>
      <c r="N27" s="22">
        <v>937736548.97149992</v>
      </c>
      <c r="O27" s="39">
        <f t="shared" ref="O27:O48" si="3">(M27-N27)/M27</f>
        <v>-1.3610808671271344E-2</v>
      </c>
    </row>
    <row r="28" spans="1:15">
      <c r="A28" s="19">
        <v>27</v>
      </c>
      <c r="B28" s="19">
        <v>99</v>
      </c>
      <c r="C28" s="19" t="s">
        <v>1949</v>
      </c>
      <c r="D28" s="19" t="s">
        <v>78</v>
      </c>
      <c r="E28" s="19" t="s">
        <v>80</v>
      </c>
      <c r="F28" s="19">
        <v>2</v>
      </c>
      <c r="G28" s="46">
        <v>1000000000</v>
      </c>
      <c r="H28" s="19">
        <v>1200000000</v>
      </c>
      <c r="I28" s="19">
        <v>6.5000000000000002E-2</v>
      </c>
      <c r="J28" s="38">
        <v>6.5000000000000002E-2</v>
      </c>
      <c r="K28" s="22">
        <v>325638402.65978789</v>
      </c>
      <c r="L28" s="22">
        <f t="shared" si="2"/>
        <v>304471906.4869017</v>
      </c>
      <c r="M28" s="22">
        <v>325638402.65978789</v>
      </c>
      <c r="N28" s="22">
        <v>310338768.05400002</v>
      </c>
      <c r="O28" s="39">
        <f t="shared" si="3"/>
        <v>4.6983508335692925E-2</v>
      </c>
    </row>
    <row r="29" spans="1:15">
      <c r="A29" s="19">
        <v>28</v>
      </c>
      <c r="B29" s="19">
        <v>88</v>
      </c>
      <c r="C29" s="19" t="s">
        <v>1948</v>
      </c>
      <c r="D29" s="19" t="s">
        <v>81</v>
      </c>
      <c r="E29" s="19" t="s">
        <v>81</v>
      </c>
      <c r="F29" s="19">
        <v>2</v>
      </c>
      <c r="G29" s="46">
        <v>785076147.18450999</v>
      </c>
      <c r="H29" s="19">
        <v>3200000000</v>
      </c>
      <c r="I29" s="19">
        <v>0.12521610825240059</v>
      </c>
      <c r="J29" s="38">
        <v>7.7399999999999997E-2</v>
      </c>
      <c r="K29" s="22">
        <v>504866130.21320915</v>
      </c>
      <c r="L29" s="22">
        <f t="shared" si="2"/>
        <v>465789491.73470676</v>
      </c>
      <c r="M29" s="22">
        <v>504866130.21320915</v>
      </c>
      <c r="N29" s="22">
        <v>476212746.47880006</v>
      </c>
      <c r="O29" s="39">
        <f t="shared" si="3"/>
        <v>5.6754418685817827E-2</v>
      </c>
    </row>
    <row r="30" spans="1:15">
      <c r="A30" s="19">
        <v>29</v>
      </c>
      <c r="B30" s="19">
        <v>45</v>
      </c>
      <c r="C30" s="19" t="s">
        <v>1939</v>
      </c>
      <c r="D30" s="19" t="s">
        <v>82</v>
      </c>
      <c r="E30" s="19" t="s">
        <v>83</v>
      </c>
      <c r="F30" s="19">
        <v>2</v>
      </c>
      <c r="G30" s="46">
        <v>420103550</v>
      </c>
      <c r="H30" s="19">
        <v>1335232523</v>
      </c>
      <c r="I30" s="19">
        <v>8.2129029081044455E-2</v>
      </c>
      <c r="J30" s="38">
        <v>6.5037325009794089E-2</v>
      </c>
      <c r="K30" s="22">
        <v>61273832.179105721</v>
      </c>
      <c r="L30" s="22">
        <f t="shared" si="2"/>
        <v>57288746.041077644</v>
      </c>
      <c r="M30" s="22">
        <v>61273832.179105721</v>
      </c>
      <c r="N30" s="22">
        <v>85178998.734999985</v>
      </c>
      <c r="O30" s="39">
        <f t="shared" si="3"/>
        <v>-0.39013663264962045</v>
      </c>
    </row>
    <row r="31" spans="1:15">
      <c r="A31" s="19">
        <v>30</v>
      </c>
      <c r="B31" s="19">
        <v>127</v>
      </c>
      <c r="C31" s="19" t="s">
        <v>1954</v>
      </c>
      <c r="D31" s="19" t="s">
        <v>82</v>
      </c>
      <c r="E31" s="19" t="s">
        <v>83</v>
      </c>
      <c r="F31" s="19">
        <v>2</v>
      </c>
      <c r="G31" s="46">
        <v>100042648</v>
      </c>
      <c r="H31" s="19">
        <v>100042648</v>
      </c>
      <c r="I31" s="19">
        <v>6.979000279880633E-2</v>
      </c>
      <c r="J31" s="38">
        <v>6.979000279880633E-2</v>
      </c>
      <c r="K31" s="22">
        <v>54217902.475511402</v>
      </c>
      <c r="L31" s="22">
        <f t="shared" si="2"/>
        <v>50434034.910000056</v>
      </c>
      <c r="M31" s="22">
        <v>54217902.475511402</v>
      </c>
      <c r="N31" s="22">
        <v>50434034.909999996</v>
      </c>
      <c r="O31" s="39">
        <f t="shared" si="3"/>
        <v>6.9790002798807371E-2</v>
      </c>
    </row>
    <row r="32" spans="1:15">
      <c r="A32" s="19">
        <v>31</v>
      </c>
      <c r="B32" s="19">
        <v>122</v>
      </c>
      <c r="C32" s="19" t="s">
        <v>1952</v>
      </c>
      <c r="D32" s="19" t="s">
        <v>84</v>
      </c>
      <c r="E32" s="19" t="s">
        <v>85</v>
      </c>
      <c r="F32" s="19">
        <v>2</v>
      </c>
      <c r="G32" s="46">
        <v>400000000</v>
      </c>
      <c r="H32" s="19">
        <v>892629096.1169771</v>
      </c>
      <c r="I32" s="19">
        <v>0.11995</v>
      </c>
      <c r="J32" s="38">
        <v>8.5000000000000048E-2</v>
      </c>
      <c r="K32" s="22">
        <v>90685528.367567569</v>
      </c>
      <c r="L32" s="22">
        <f t="shared" si="2"/>
        <v>82977258.456324324</v>
      </c>
      <c r="M32" s="22">
        <v>90685528.367567569</v>
      </c>
      <c r="N32" s="22">
        <v>83884113.739999995</v>
      </c>
      <c r="O32" s="39">
        <f t="shared" si="3"/>
        <v>7.500000000000008E-2</v>
      </c>
    </row>
    <row r="33" spans="1:15">
      <c r="A33" s="19">
        <v>32</v>
      </c>
      <c r="B33" s="19">
        <v>121</v>
      </c>
      <c r="C33" s="19" t="s">
        <v>1951</v>
      </c>
      <c r="D33" s="19" t="s">
        <v>84</v>
      </c>
      <c r="E33" s="19" t="s">
        <v>86</v>
      </c>
      <c r="F33" s="19">
        <v>2</v>
      </c>
      <c r="G33" s="46">
        <v>138370050</v>
      </c>
      <c r="H33" s="19">
        <v>132083146</v>
      </c>
      <c r="I33" s="19">
        <v>0.11995000000000013</v>
      </c>
      <c r="J33" s="38">
        <v>0.1198676470566982</v>
      </c>
      <c r="K33" s="22">
        <v>121451744.91282775</v>
      </c>
      <c r="L33" s="22">
        <f t="shared" si="2"/>
        <v>106893610.01919678</v>
      </c>
      <c r="M33" s="22">
        <v>121451744.91282775</v>
      </c>
      <c r="N33" s="22">
        <v>111772387.167</v>
      </c>
      <c r="O33" s="39">
        <f t="shared" si="3"/>
        <v>7.9697148466455786E-2</v>
      </c>
    </row>
    <row r="34" spans="1:15">
      <c r="A34" s="19">
        <v>33</v>
      </c>
      <c r="B34" s="19">
        <v>128</v>
      </c>
      <c r="C34" s="19" t="s">
        <v>1955</v>
      </c>
      <c r="D34" s="19" t="s">
        <v>84</v>
      </c>
      <c r="E34" s="19" t="s">
        <v>86</v>
      </c>
      <c r="F34" s="19">
        <v>2</v>
      </c>
      <c r="G34" s="46">
        <v>140000000</v>
      </c>
      <c r="H34" s="19">
        <v>121132580.952381</v>
      </c>
      <c r="I34" s="19">
        <v>0.11995</v>
      </c>
      <c r="J34" s="38">
        <v>0.09</v>
      </c>
      <c r="K34" s="22">
        <v>118766514.25205339</v>
      </c>
      <c r="L34" s="22">
        <f t="shared" si="2"/>
        <v>108077527.96936859</v>
      </c>
      <c r="M34" s="22">
        <v>118766514.25205339</v>
      </c>
      <c r="N34" s="22">
        <v>120575522.51000001</v>
      </c>
      <c r="O34" s="39">
        <f t="shared" si="3"/>
        <v>-1.5231635527396425E-2</v>
      </c>
    </row>
    <row r="35" spans="1:15">
      <c r="A35" s="19">
        <v>34</v>
      </c>
      <c r="B35" s="19">
        <v>109</v>
      </c>
      <c r="C35" s="19" t="s">
        <v>87</v>
      </c>
      <c r="D35" s="19" t="s">
        <v>84</v>
      </c>
      <c r="E35" s="19" t="s">
        <v>84</v>
      </c>
      <c r="F35" s="19">
        <v>2</v>
      </c>
      <c r="G35" s="46">
        <v>102946425</v>
      </c>
      <c r="H35" s="19">
        <v>95036407</v>
      </c>
      <c r="I35" s="19">
        <v>9.5716888926604599E-2</v>
      </c>
      <c r="J35" s="38">
        <v>0.11997772066814397</v>
      </c>
      <c r="K35" s="22">
        <v>4332057</v>
      </c>
      <c r="L35" s="22">
        <f t="shared" si="2"/>
        <v>3812306.6753355223</v>
      </c>
      <c r="M35" s="22">
        <v>4332057</v>
      </c>
      <c r="N35" s="22">
        <v>7186041.5740000019</v>
      </c>
      <c r="O35" s="39">
        <f t="shared" si="3"/>
        <v>-0.65880586843617295</v>
      </c>
    </row>
    <row r="36" spans="1:15">
      <c r="A36" s="19">
        <v>35</v>
      </c>
      <c r="B36" s="19">
        <v>130</v>
      </c>
      <c r="C36" s="19" t="s">
        <v>1957</v>
      </c>
      <c r="D36" s="19" t="s">
        <v>84</v>
      </c>
      <c r="E36" s="19" t="s">
        <v>88</v>
      </c>
      <c r="F36" s="19">
        <v>2</v>
      </c>
      <c r="G36" s="46">
        <v>200000000</v>
      </c>
      <c r="H36" s="19">
        <v>155000000</v>
      </c>
      <c r="I36" s="19">
        <v>0.11995</v>
      </c>
      <c r="J36" s="38">
        <v>0.09</v>
      </c>
      <c r="K36" s="22">
        <v>15922361.41120545</v>
      </c>
      <c r="L36" s="22">
        <f t="shared" si="2"/>
        <v>14489348.884196959</v>
      </c>
      <c r="M36" s="22">
        <v>15922361.41120545</v>
      </c>
      <c r="N36" s="22">
        <v>14487864.015999999</v>
      </c>
      <c r="O36" s="39">
        <f t="shared" si="3"/>
        <v>9.0093256782622436E-2</v>
      </c>
    </row>
    <row r="37" spans="1:15">
      <c r="A37" s="19">
        <v>36</v>
      </c>
      <c r="B37" s="19">
        <v>129</v>
      </c>
      <c r="C37" s="19" t="s">
        <v>1956</v>
      </c>
      <c r="D37" s="19" t="s">
        <v>84</v>
      </c>
      <c r="E37" s="19" t="s">
        <v>89</v>
      </c>
      <c r="F37" s="19">
        <v>2</v>
      </c>
      <c r="G37" s="46">
        <v>90000000</v>
      </c>
      <c r="H37" s="19">
        <v>93910355</v>
      </c>
      <c r="I37" s="19">
        <v>0.11995000000000017</v>
      </c>
      <c r="J37" s="38">
        <v>9.0555555555555722E-2</v>
      </c>
      <c r="K37" s="22">
        <v>92233788.988860354</v>
      </c>
      <c r="L37" s="22">
        <f t="shared" si="2"/>
        <v>83881506.985980213</v>
      </c>
      <c r="M37" s="22">
        <v>92233788.988860354</v>
      </c>
      <c r="N37" s="22">
        <v>84197688.186000004</v>
      </c>
      <c r="O37" s="39">
        <f t="shared" si="3"/>
        <v>8.7127514666354211E-2</v>
      </c>
    </row>
    <row r="38" spans="1:15">
      <c r="A38" s="19">
        <v>37</v>
      </c>
      <c r="B38" s="19">
        <v>131</v>
      </c>
      <c r="C38" s="19" t="s">
        <v>1958</v>
      </c>
      <c r="D38" s="19" t="s">
        <v>84</v>
      </c>
      <c r="E38" s="19" t="s">
        <v>86</v>
      </c>
      <c r="F38" s="19">
        <v>2</v>
      </c>
      <c r="G38" s="46">
        <v>42777147</v>
      </c>
      <c r="H38" s="19">
        <v>26145782</v>
      </c>
      <c r="I38" s="19">
        <v>9.0064884005705406E-2</v>
      </c>
      <c r="J38" s="38">
        <v>9.0064884005705198E-2</v>
      </c>
      <c r="K38" s="22">
        <v>18432936.130440425</v>
      </c>
      <c r="L38" s="22">
        <f t="shared" si="2"/>
        <v>16772775.875967735</v>
      </c>
      <c r="M38" s="22">
        <v>18432936.130440425</v>
      </c>
      <c r="N38" s="22">
        <v>17048231.550000001</v>
      </c>
      <c r="O38" s="39">
        <f t="shared" si="3"/>
        <v>7.5121216210026501E-2</v>
      </c>
    </row>
    <row r="39" spans="1:15">
      <c r="A39" s="19">
        <v>38</v>
      </c>
      <c r="B39" s="19">
        <v>135</v>
      </c>
      <c r="C39" s="19" t="s">
        <v>1961</v>
      </c>
      <c r="D39" s="19" t="s">
        <v>84</v>
      </c>
      <c r="E39" s="19" t="s">
        <v>89</v>
      </c>
      <c r="F39" s="19">
        <v>2</v>
      </c>
      <c r="G39" s="46">
        <v>74752348</v>
      </c>
      <c r="H39" s="19">
        <v>91300000</v>
      </c>
      <c r="I39" s="19">
        <v>8.999926635096718E-2</v>
      </c>
      <c r="J39" s="38">
        <v>8.9999266350967208E-2</v>
      </c>
      <c r="K39" s="22">
        <v>89043652.049999982</v>
      </c>
      <c r="L39" s="22">
        <f t="shared" si="2"/>
        <v>81029788.692289189</v>
      </c>
      <c r="M39" s="22">
        <v>89043652.049999982</v>
      </c>
      <c r="N39" s="22">
        <v>81920159.885999978</v>
      </c>
      <c r="O39" s="39">
        <f t="shared" si="3"/>
        <v>8.0000000000000071E-2</v>
      </c>
    </row>
    <row r="40" spans="1:15">
      <c r="A40" s="19">
        <v>39</v>
      </c>
      <c r="B40" s="19">
        <v>78</v>
      </c>
      <c r="C40" s="19" t="s">
        <v>41</v>
      </c>
      <c r="D40" s="19" t="s">
        <v>90</v>
      </c>
      <c r="E40" s="19" t="s">
        <v>91</v>
      </c>
      <c r="F40" s="19">
        <v>2</v>
      </c>
      <c r="G40" s="46">
        <v>51936384.342874497</v>
      </c>
      <c r="H40" s="19">
        <v>150000000</v>
      </c>
      <c r="I40" s="19">
        <v>0.21570000000000011</v>
      </c>
      <c r="J40" s="38">
        <v>0.20829540891380299</v>
      </c>
      <c r="K40" s="22">
        <v>42914153.460862949</v>
      </c>
      <c r="L40" s="22">
        <f t="shared" si="2"/>
        <v>33975332.317542806</v>
      </c>
      <c r="M40" s="22">
        <v>42914153.460862949</v>
      </c>
      <c r="N40" s="22">
        <v>36333107.729000002</v>
      </c>
      <c r="O40" s="39">
        <f t="shared" si="3"/>
        <v>0.15335373533267435</v>
      </c>
    </row>
    <row r="41" spans="1:15">
      <c r="A41" s="19">
        <v>40</v>
      </c>
      <c r="B41" s="19">
        <v>124</v>
      </c>
      <c r="C41" s="19" t="s">
        <v>1953</v>
      </c>
      <c r="D41" s="19" t="s">
        <v>90</v>
      </c>
      <c r="E41" s="19" t="s">
        <v>92</v>
      </c>
      <c r="F41" s="19">
        <v>2</v>
      </c>
      <c r="G41" s="46">
        <v>60000000</v>
      </c>
      <c r="H41" s="19">
        <v>85000000</v>
      </c>
      <c r="I41" s="19">
        <v>0.15</v>
      </c>
      <c r="J41" s="38">
        <v>0.15</v>
      </c>
      <c r="K41" s="22">
        <v>5943458.7058823556</v>
      </c>
      <c r="L41" s="22">
        <f t="shared" si="2"/>
        <v>5051939.9000000022</v>
      </c>
      <c r="M41" s="22">
        <v>5943458.7058823556</v>
      </c>
      <c r="N41" s="22">
        <v>5051939.9000000004</v>
      </c>
      <c r="O41" s="39">
        <f t="shared" si="3"/>
        <v>0.1500000000000003</v>
      </c>
    </row>
    <row r="42" spans="1:15">
      <c r="A42" s="19">
        <v>41</v>
      </c>
      <c r="B42" s="19">
        <v>52</v>
      </c>
      <c r="C42" s="19" t="s">
        <v>1941</v>
      </c>
      <c r="D42" s="19" t="s">
        <v>81</v>
      </c>
      <c r="E42" s="19" t="s">
        <v>81</v>
      </c>
      <c r="F42" s="19">
        <v>2</v>
      </c>
      <c r="G42" s="46">
        <v>96500994.903662369</v>
      </c>
      <c r="H42" s="19">
        <v>109399640</v>
      </c>
      <c r="I42" s="19">
        <v>5.4269521998671681E-2</v>
      </c>
      <c r="J42" s="38">
        <v>8.6979679444892002E-2</v>
      </c>
      <c r="K42" s="22">
        <v>14842192.193070589</v>
      </c>
      <c r="L42" s="22">
        <f t="shared" si="2"/>
        <v>13551223.073857829</v>
      </c>
      <c r="M42" s="22">
        <v>14842192.193070589</v>
      </c>
      <c r="N42" s="22">
        <v>8344406.5419999985</v>
      </c>
      <c r="O42" s="39">
        <f t="shared" si="3"/>
        <v>0.43779150455309612</v>
      </c>
    </row>
    <row r="43" spans="1:15">
      <c r="A43" s="19">
        <v>42</v>
      </c>
      <c r="B43" s="19">
        <v>51</v>
      </c>
      <c r="C43" s="19" t="s">
        <v>1940</v>
      </c>
      <c r="D43" s="19" t="s">
        <v>81</v>
      </c>
      <c r="E43" s="19" t="s">
        <v>81</v>
      </c>
      <c r="F43" s="19">
        <v>2</v>
      </c>
      <c r="G43" s="46">
        <v>96500994.903662369</v>
      </c>
      <c r="H43" s="19">
        <v>114399640</v>
      </c>
      <c r="I43" s="19">
        <v>4.5284228080571219E-2</v>
      </c>
      <c r="J43" s="38">
        <v>0.11657340728228401</v>
      </c>
      <c r="K43" s="22">
        <v>8741277.0623986535</v>
      </c>
      <c r="L43" s="22">
        <f t="shared" si="2"/>
        <v>7722276.6112363674</v>
      </c>
      <c r="M43" s="22">
        <v>8741277.0623986535</v>
      </c>
      <c r="N43" s="22">
        <v>2702999.8929999997</v>
      </c>
      <c r="O43" s="39">
        <f t="shared" si="3"/>
        <v>0.69077746035219689</v>
      </c>
    </row>
    <row r="44" spans="1:15">
      <c r="A44" s="19">
        <v>43</v>
      </c>
      <c r="B44" s="19">
        <v>61</v>
      </c>
      <c r="C44" s="19" t="s">
        <v>1943</v>
      </c>
      <c r="D44" s="19" t="s">
        <v>81</v>
      </c>
      <c r="E44" s="19" t="s">
        <v>81</v>
      </c>
      <c r="F44" s="19">
        <v>2</v>
      </c>
      <c r="G44" s="46">
        <v>96500994.903662369</v>
      </c>
      <c r="H44" s="19">
        <v>120712211</v>
      </c>
      <c r="I44" s="19">
        <v>4.5984162062579333E-2</v>
      </c>
      <c r="J44" s="38">
        <v>0.11029008887234011</v>
      </c>
      <c r="K44" s="22">
        <v>4531672.0000000056</v>
      </c>
      <c r="L44" s="22">
        <f t="shared" si="2"/>
        <v>4031873.4923797096</v>
      </c>
      <c r="M44" s="22">
        <v>4531672.0000000056</v>
      </c>
      <c r="N44" s="22">
        <v>3305977.7699999888</v>
      </c>
      <c r="O44" s="39">
        <f t="shared" si="3"/>
        <v>0.27047284754942885</v>
      </c>
    </row>
    <row r="45" spans="1:15">
      <c r="A45" s="19">
        <v>44</v>
      </c>
      <c r="B45" s="19">
        <v>84</v>
      </c>
      <c r="C45" s="19" t="s">
        <v>1053</v>
      </c>
      <c r="D45" s="19" t="s">
        <v>84</v>
      </c>
      <c r="E45" s="19" t="s">
        <v>85</v>
      </c>
      <c r="F45" s="19">
        <v>2</v>
      </c>
      <c r="G45" s="46">
        <v>28594000</v>
      </c>
      <c r="H45" s="19">
        <v>55041740</v>
      </c>
      <c r="I45" s="19">
        <v>0.21013583269217317</v>
      </c>
      <c r="J45" s="38">
        <v>0.1016818794283668</v>
      </c>
      <c r="K45" s="22">
        <v>9457871</v>
      </c>
      <c r="L45" s="22">
        <f t="shared" si="2"/>
        <v>8496176.901328953</v>
      </c>
      <c r="M45" s="22">
        <v>9457871</v>
      </c>
      <c r="N45" s="22">
        <v>3368015.1830000002</v>
      </c>
      <c r="O45" s="39">
        <f t="shared" si="3"/>
        <v>0.64389288212960394</v>
      </c>
    </row>
    <row r="46" spans="1:15">
      <c r="A46" s="19">
        <v>45</v>
      </c>
      <c r="B46" s="19">
        <v>80</v>
      </c>
      <c r="C46" s="19" t="s">
        <v>1947</v>
      </c>
      <c r="D46" s="19" t="s">
        <v>82</v>
      </c>
      <c r="E46" s="19" t="s">
        <v>54</v>
      </c>
      <c r="F46" s="19">
        <v>2</v>
      </c>
      <c r="G46" s="46">
        <v>35636958</v>
      </c>
      <c r="H46" s="19">
        <v>66185668.57142856</v>
      </c>
      <c r="I46" s="19">
        <v>3.7904261803154149E-2</v>
      </c>
      <c r="J46" s="38">
        <v>0.10189913045273605</v>
      </c>
      <c r="K46" s="22">
        <v>2586778.1719534765</v>
      </c>
      <c r="L46" s="22">
        <f t="shared" si="2"/>
        <v>2323187.7255572993</v>
      </c>
      <c r="M46" s="22">
        <v>2586778.1719534765</v>
      </c>
      <c r="N46" s="22">
        <v>1341390.32</v>
      </c>
      <c r="O46" s="39">
        <f t="shared" si="3"/>
        <v>0.48144362182126643</v>
      </c>
    </row>
    <row r="47" spans="1:15">
      <c r="A47" s="19">
        <v>46</v>
      </c>
      <c r="B47" s="19">
        <v>70</v>
      </c>
      <c r="C47" s="19" t="s">
        <v>1946</v>
      </c>
      <c r="D47" s="19" t="s">
        <v>82</v>
      </c>
      <c r="E47" s="19" t="s">
        <v>54</v>
      </c>
      <c r="F47" s="19">
        <v>2</v>
      </c>
      <c r="G47" s="46">
        <v>185531873</v>
      </c>
      <c r="H47" s="19">
        <v>168976040.95238096</v>
      </c>
      <c r="I47" s="19">
        <v>7.9299547262426481E-2</v>
      </c>
      <c r="J47" s="38">
        <v>8.4960198534233464E-2</v>
      </c>
      <c r="K47" s="22">
        <v>2778059.2990337242</v>
      </c>
      <c r="L47" s="22">
        <f t="shared" si="2"/>
        <v>2542034.8294479456</v>
      </c>
      <c r="M47" s="22">
        <v>2778059.2990337242</v>
      </c>
      <c r="N47" s="22">
        <v>7319856.9800000004</v>
      </c>
      <c r="O47" s="39">
        <f t="shared" si="3"/>
        <v>-1.6348814737489668</v>
      </c>
    </row>
    <row r="48" spans="1:15">
      <c r="A48" s="19">
        <v>47</v>
      </c>
      <c r="B48" s="19"/>
      <c r="C48" s="19" t="s">
        <v>97</v>
      </c>
      <c r="D48" s="19" t="s">
        <v>1945</v>
      </c>
      <c r="E48" s="19" t="s">
        <v>1945</v>
      </c>
      <c r="F48" s="19">
        <v>2</v>
      </c>
      <c r="G48" s="46"/>
      <c r="H48" s="19"/>
      <c r="I48" s="19"/>
      <c r="J48" s="38">
        <v>0.15</v>
      </c>
      <c r="K48" s="22">
        <v>12999737.165777499</v>
      </c>
      <c r="L48" s="22">
        <f t="shared" si="2"/>
        <v>11049776.590910874</v>
      </c>
      <c r="M48" s="22">
        <v>12999737.165777499</v>
      </c>
      <c r="N48" s="22">
        <v>7730049.6380000003</v>
      </c>
      <c r="O48" s="39">
        <f t="shared" si="3"/>
        <v>0.40536877481263484</v>
      </c>
    </row>
    <row r="49" spans="1:15">
      <c r="A49" s="19">
        <v>48</v>
      </c>
      <c r="B49" s="19">
        <v>108</v>
      </c>
      <c r="C49" s="19" t="s">
        <v>1950</v>
      </c>
      <c r="D49" s="19" t="s">
        <v>90</v>
      </c>
      <c r="E49" s="19" t="s">
        <v>90</v>
      </c>
      <c r="F49" s="19">
        <v>2</v>
      </c>
      <c r="G49" s="46">
        <v>13000000</v>
      </c>
      <c r="H49" s="19">
        <v>16220552</v>
      </c>
      <c r="I49" s="19">
        <v>0.10155</v>
      </c>
      <c r="J49" s="38">
        <v>0.10155000000000015</v>
      </c>
      <c r="K49" s="22">
        <v>6253049.8626122307</v>
      </c>
      <c r="L49" s="22">
        <f>K49*(1-J49)</f>
        <v>5618052.6490639579</v>
      </c>
      <c r="M49" s="22">
        <v>6253049.8626122307</v>
      </c>
      <c r="N49" s="22">
        <v>5532304.5299999993</v>
      </c>
      <c r="O49" s="39">
        <f>(M49-N49)/M49</f>
        <v>0.11526300740406023</v>
      </c>
    </row>
    <row r="50" spans="1:15">
      <c r="A50" s="19">
        <v>49</v>
      </c>
      <c r="B50" s="19"/>
      <c r="C50" s="20" t="s">
        <v>99</v>
      </c>
      <c r="D50" s="19" t="s">
        <v>1945</v>
      </c>
      <c r="E50" s="19" t="s">
        <v>1945</v>
      </c>
      <c r="F50" s="19">
        <v>2</v>
      </c>
      <c r="G50" s="46"/>
      <c r="H50" s="19"/>
      <c r="I50" s="19"/>
      <c r="J50" s="38">
        <v>0.15</v>
      </c>
      <c r="K50" s="22">
        <v>280498.39862285589</v>
      </c>
      <c r="L50" s="22">
        <f>K50*(1-J50)</f>
        <v>238423.63882942751</v>
      </c>
      <c r="M50" s="22">
        <v>280498.39862285589</v>
      </c>
      <c r="N50" s="22">
        <v>203998.97000000003</v>
      </c>
      <c r="O50" s="39">
        <f>(M50-N50)/M50</f>
        <v>0.27272679273193701</v>
      </c>
    </row>
    <row r="51" spans="1:15">
      <c r="A51" s="19">
        <v>50</v>
      </c>
      <c r="B51" s="19">
        <v>68</v>
      </c>
      <c r="C51" s="20" t="s">
        <v>1944</v>
      </c>
      <c r="D51" s="19" t="s">
        <v>1945</v>
      </c>
      <c r="E51" s="19" t="s">
        <v>1945</v>
      </c>
      <c r="F51" s="19">
        <v>2</v>
      </c>
      <c r="G51" s="46">
        <v>107782440</v>
      </c>
      <c r="H51" s="19">
        <v>89838639.999999985</v>
      </c>
      <c r="I51" s="19">
        <v>0.23001249938899998</v>
      </c>
      <c r="J51" s="38">
        <v>0.17557653242583829</v>
      </c>
      <c r="K51" s="22">
        <v>2641373</v>
      </c>
      <c r="L51" s="22">
        <f>K51*(1-J51)</f>
        <v>2177609.8878167663</v>
      </c>
      <c r="M51" s="22">
        <v>2641373</v>
      </c>
      <c r="N51" s="22">
        <v>2243472.6310000001</v>
      </c>
      <c r="O51" s="39">
        <f>(M51-N51)/M51</f>
        <v>0.15064149175447766</v>
      </c>
    </row>
    <row r="52" spans="1:15">
      <c r="A52" s="19">
        <v>51</v>
      </c>
      <c r="B52" s="19"/>
      <c r="C52" s="20" t="s">
        <v>101</v>
      </c>
      <c r="D52" s="19" t="s">
        <v>1945</v>
      </c>
      <c r="E52" s="19" t="s">
        <v>1945</v>
      </c>
      <c r="F52" s="19">
        <v>2</v>
      </c>
      <c r="G52" s="46"/>
      <c r="H52" s="19"/>
      <c r="I52" s="19"/>
      <c r="J52" s="38">
        <v>0.15</v>
      </c>
      <c r="K52" s="22">
        <v>1219813.9999999998</v>
      </c>
      <c r="L52" s="22">
        <f t="shared" ref="L52:L54" si="4">K52*(1-J52)</f>
        <v>1036841.8999999998</v>
      </c>
      <c r="M52" s="22">
        <v>1219813.9999999998</v>
      </c>
      <c r="N52" s="22">
        <v>248612.85</v>
      </c>
      <c r="O52" s="39">
        <f t="shared" ref="O52:O54" si="5">(M52-N52)/M52</f>
        <v>0.7961879024179096</v>
      </c>
    </row>
    <row r="53" spans="1:15">
      <c r="A53" s="19">
        <v>52</v>
      </c>
      <c r="B53" s="19"/>
      <c r="C53" s="20" t="s">
        <v>102</v>
      </c>
      <c r="D53" s="19" t="s">
        <v>1945</v>
      </c>
      <c r="E53" s="19" t="s">
        <v>1945</v>
      </c>
      <c r="F53" s="19">
        <v>2</v>
      </c>
      <c r="G53" s="46"/>
      <c r="H53" s="19"/>
      <c r="I53" s="19"/>
      <c r="J53" s="38">
        <v>0.15</v>
      </c>
      <c r="K53" s="22">
        <v>331623</v>
      </c>
      <c r="L53" s="22">
        <f t="shared" si="4"/>
        <v>281879.55</v>
      </c>
      <c r="M53" s="22">
        <v>331623</v>
      </c>
      <c r="N53" s="22">
        <v>148952.91</v>
      </c>
      <c r="O53" s="39">
        <f t="shared" si="5"/>
        <v>0.55083661265955619</v>
      </c>
    </row>
    <row r="54" spans="1:15">
      <c r="A54" s="19">
        <v>53</v>
      </c>
      <c r="B54" s="19"/>
      <c r="C54" s="20" t="s">
        <v>103</v>
      </c>
      <c r="D54" s="19" t="s">
        <v>1945</v>
      </c>
      <c r="E54" s="19" t="s">
        <v>1945</v>
      </c>
      <c r="F54" s="19">
        <v>2</v>
      </c>
      <c r="G54" s="46"/>
      <c r="H54" s="19"/>
      <c r="I54" s="19"/>
      <c r="J54" s="38">
        <v>0.15</v>
      </c>
      <c r="K54" s="22">
        <v>3714072.3503360702</v>
      </c>
      <c r="L54" s="22">
        <f t="shared" si="4"/>
        <v>3156961.4977856595</v>
      </c>
      <c r="M54" s="22">
        <v>3714072.3503360702</v>
      </c>
      <c r="N54" s="22">
        <v>721865.07000000007</v>
      </c>
      <c r="O54" s="39">
        <f t="shared" si="5"/>
        <v>0.80564054711139865</v>
      </c>
    </row>
    <row r="55" spans="1:15">
      <c r="A55" s="19">
        <v>54</v>
      </c>
      <c r="B55" s="19"/>
      <c r="C55" s="19" t="s">
        <v>104</v>
      </c>
      <c r="D55" s="19" t="s">
        <v>84</v>
      </c>
      <c r="E55" s="19" t="s">
        <v>84</v>
      </c>
      <c r="F55" s="19">
        <v>2</v>
      </c>
      <c r="G55" s="46"/>
      <c r="H55" s="19"/>
      <c r="I55" s="19"/>
      <c r="J55" s="38"/>
      <c r="K55" s="22">
        <v>0</v>
      </c>
      <c r="L55" s="22"/>
      <c r="M55" s="22">
        <v>0</v>
      </c>
      <c r="N55" s="22">
        <v>0</v>
      </c>
      <c r="O55" s="39"/>
    </row>
    <row r="56" spans="1:15">
      <c r="A56" s="19">
        <v>55</v>
      </c>
      <c r="B56" s="19"/>
      <c r="C56" s="20" t="s">
        <v>105</v>
      </c>
      <c r="D56" s="19" t="s">
        <v>1945</v>
      </c>
      <c r="E56" s="19" t="s">
        <v>1945</v>
      </c>
      <c r="F56" s="19">
        <v>2</v>
      </c>
      <c r="G56" s="46"/>
      <c r="H56" s="19"/>
      <c r="I56" s="19"/>
      <c r="J56" s="38">
        <v>0.15</v>
      </c>
      <c r="K56" s="22">
        <v>2976166</v>
      </c>
      <c r="L56" s="22">
        <f t="shared" ref="L56:L61" si="6">K56*(1-J56)</f>
        <v>2529741.1</v>
      </c>
      <c r="M56" s="22">
        <v>2976166</v>
      </c>
      <c r="N56" s="22">
        <v>744391.63000000012</v>
      </c>
      <c r="O56" s="39">
        <f t="shared" ref="O56:O61" si="7">(M56-N56)/M56</f>
        <v>0.74988235535249048</v>
      </c>
    </row>
    <row r="57" spans="1:15">
      <c r="A57" s="19">
        <v>56</v>
      </c>
      <c r="B57" s="19">
        <v>134</v>
      </c>
      <c r="C57" s="19" t="s">
        <v>1960</v>
      </c>
      <c r="D57" s="19" t="s">
        <v>106</v>
      </c>
      <c r="E57" s="19" t="s">
        <v>107</v>
      </c>
      <c r="F57" s="19">
        <v>2</v>
      </c>
      <c r="G57" s="46">
        <v>1376975077.1428573</v>
      </c>
      <c r="H57" s="19">
        <v>1376190476.1904762</v>
      </c>
      <c r="I57" s="19">
        <v>0.13149999999999995</v>
      </c>
      <c r="J57" s="38">
        <v>0.13100484621211075</v>
      </c>
      <c r="K57" s="22">
        <v>6375842.0252442416</v>
      </c>
      <c r="L57" s="22">
        <f t="shared" si="6"/>
        <v>5540575.8212544071</v>
      </c>
      <c r="M57" s="22">
        <v>6375842.0252442416</v>
      </c>
      <c r="N57" s="22">
        <v>5542066.9699999997</v>
      </c>
      <c r="O57" s="39">
        <f t="shared" si="7"/>
        <v>0.13077097141726973</v>
      </c>
    </row>
    <row r="58" spans="1:15">
      <c r="A58" s="19">
        <v>57</v>
      </c>
      <c r="B58" s="19">
        <v>137</v>
      </c>
      <c r="C58" s="19" t="s">
        <v>1937</v>
      </c>
      <c r="D58" s="19" t="s">
        <v>56</v>
      </c>
      <c r="E58" s="19" t="s">
        <v>57</v>
      </c>
      <c r="F58" s="19">
        <v>1</v>
      </c>
      <c r="G58" s="46">
        <v>870293107.61904693</v>
      </c>
      <c r="H58" s="19">
        <v>870293107.61904693</v>
      </c>
      <c r="I58" s="19">
        <v>7.0500000000000021E-2</v>
      </c>
      <c r="J58" s="38">
        <v>7.0500000000000021E-2</v>
      </c>
      <c r="K58" s="22">
        <v>37047252.646207087</v>
      </c>
      <c r="L58" s="22">
        <f t="shared" si="6"/>
        <v>34435421.334649488</v>
      </c>
      <c r="M58" s="22">
        <v>37047252.646207087</v>
      </c>
      <c r="N58" s="22">
        <v>34435421.310000002</v>
      </c>
      <c r="O58" s="39">
        <f t="shared" si="7"/>
        <v>7.0500000665352572E-2</v>
      </c>
    </row>
    <row r="59" spans="1:15">
      <c r="A59" s="19">
        <v>58</v>
      </c>
      <c r="B59" s="19">
        <v>140</v>
      </c>
      <c r="C59" s="19" t="s">
        <v>30</v>
      </c>
      <c r="D59" s="19" t="s">
        <v>81</v>
      </c>
      <c r="E59" s="19" t="s">
        <v>108</v>
      </c>
      <c r="F59" s="19">
        <v>2</v>
      </c>
      <c r="G59" s="46">
        <v>390000000</v>
      </c>
      <c r="H59" s="19">
        <v>390000000</v>
      </c>
      <c r="I59" s="19">
        <v>6.5000000000000002E-2</v>
      </c>
      <c r="J59" s="38">
        <v>6.5000000000000002E-2</v>
      </c>
      <c r="K59" s="22">
        <v>137032.23529411765</v>
      </c>
      <c r="L59" s="22">
        <f t="shared" si="6"/>
        <v>128125.14000000001</v>
      </c>
      <c r="M59" s="22">
        <v>137032.23529411765</v>
      </c>
      <c r="N59" s="22">
        <v>128125.14</v>
      </c>
      <c r="O59" s="39">
        <f t="shared" si="7"/>
        <v>6.500000000000003E-2</v>
      </c>
    </row>
    <row r="60" spans="1:15">
      <c r="A60" s="19">
        <v>59</v>
      </c>
      <c r="B60" s="19">
        <v>133</v>
      </c>
      <c r="C60" s="19" t="s">
        <v>1959</v>
      </c>
      <c r="D60" s="19" t="s">
        <v>81</v>
      </c>
      <c r="E60" s="19" t="s">
        <v>109</v>
      </c>
      <c r="F60" s="19">
        <v>2</v>
      </c>
      <c r="G60" s="46">
        <v>650000000</v>
      </c>
      <c r="H60" s="19">
        <v>650000000</v>
      </c>
      <c r="I60" s="19">
        <v>6.5000000000000002E-2</v>
      </c>
      <c r="J60" s="38">
        <v>6.5000000000000002E-2</v>
      </c>
      <c r="K60" s="22">
        <v>6362368.3112299442</v>
      </c>
      <c r="L60" s="22">
        <f t="shared" si="6"/>
        <v>5948814.3709999984</v>
      </c>
      <c r="M60" s="22">
        <v>6362368.3112299442</v>
      </c>
      <c r="N60" s="22">
        <v>5948814.3710000003</v>
      </c>
      <c r="O60" s="39">
        <f t="shared" si="7"/>
        <v>6.4999999999999614E-2</v>
      </c>
    </row>
    <row r="61" spans="1:15">
      <c r="A61" s="19">
        <v>60</v>
      </c>
      <c r="B61" s="19">
        <v>138</v>
      </c>
      <c r="C61" s="19" t="s">
        <v>1938</v>
      </c>
      <c r="D61" s="19" t="s">
        <v>53</v>
      </c>
      <c r="E61" s="19" t="s">
        <v>110</v>
      </c>
      <c r="F61" s="19">
        <v>1</v>
      </c>
      <c r="G61" s="46">
        <v>1462000000.0000017</v>
      </c>
      <c r="H61" s="19">
        <v>1462000000.0000017</v>
      </c>
      <c r="I61" s="19">
        <v>7.500000000000008E-2</v>
      </c>
      <c r="J61" s="38">
        <v>7.500000000000008E-2</v>
      </c>
      <c r="K61" s="22">
        <v>2447531.4486486483</v>
      </c>
      <c r="L61" s="22">
        <f t="shared" si="6"/>
        <v>2263966.5899999994</v>
      </c>
      <c r="M61" s="22">
        <v>2447531.4486486483</v>
      </c>
      <c r="N61" s="22">
        <v>2263966.59</v>
      </c>
      <c r="O61" s="39">
        <f t="shared" si="7"/>
        <v>7.4999999999999942E-2</v>
      </c>
    </row>
    <row r="62" spans="1:15">
      <c r="A62" s="19">
        <f>A61+1</f>
        <v>61</v>
      </c>
      <c r="B62" s="19"/>
      <c r="C62" s="19" t="s">
        <v>111</v>
      </c>
      <c r="D62" s="19" t="s">
        <v>51</v>
      </c>
      <c r="E62" s="19" t="s">
        <v>55</v>
      </c>
      <c r="F62" s="19">
        <v>1</v>
      </c>
      <c r="G62" s="46"/>
      <c r="H62" s="19"/>
      <c r="I62" s="19"/>
      <c r="J62" s="38"/>
      <c r="K62" s="22">
        <v>0</v>
      </c>
      <c r="L62" s="22"/>
      <c r="M62" s="22">
        <v>0</v>
      </c>
      <c r="N62" s="22">
        <v>0</v>
      </c>
      <c r="O62" s="39"/>
    </row>
    <row r="63" spans="1:15">
      <c r="A63" s="19">
        <f t="shared" ref="A63:A68" si="8">A62+1</f>
        <v>62</v>
      </c>
      <c r="B63" s="19"/>
      <c r="C63" s="19" t="s">
        <v>112</v>
      </c>
      <c r="D63" s="19" t="s">
        <v>51</v>
      </c>
      <c r="E63" s="19" t="s">
        <v>63</v>
      </c>
      <c r="F63" s="19">
        <v>1</v>
      </c>
      <c r="G63" s="46"/>
      <c r="H63" s="19"/>
      <c r="I63" s="19"/>
      <c r="J63" s="38"/>
      <c r="K63" s="22">
        <v>0</v>
      </c>
      <c r="L63" s="22"/>
      <c r="M63" s="22">
        <v>0</v>
      </c>
      <c r="N63" s="22">
        <v>0</v>
      </c>
      <c r="O63" s="39"/>
    </row>
    <row r="64" spans="1:15">
      <c r="A64" s="19">
        <f t="shared" si="8"/>
        <v>63</v>
      </c>
      <c r="B64" s="19"/>
      <c r="C64" s="19" t="s">
        <v>113</v>
      </c>
      <c r="D64" s="19" t="s">
        <v>56</v>
      </c>
      <c r="E64" s="19" t="s">
        <v>1921</v>
      </c>
      <c r="F64" s="19">
        <v>1</v>
      </c>
      <c r="G64" s="46"/>
      <c r="H64" s="19"/>
      <c r="I64" s="19"/>
      <c r="J64" s="38"/>
      <c r="K64" s="22">
        <v>0</v>
      </c>
      <c r="L64" s="22"/>
      <c r="M64" s="22">
        <v>0</v>
      </c>
      <c r="N64" s="22">
        <v>0</v>
      </c>
      <c r="O64" s="39"/>
    </row>
    <row r="65" spans="1:15">
      <c r="A65" s="19">
        <f t="shared" si="8"/>
        <v>64</v>
      </c>
      <c r="B65" s="19"/>
      <c r="C65" s="19" t="s">
        <v>114</v>
      </c>
      <c r="D65" s="19" t="s">
        <v>51</v>
      </c>
      <c r="E65" s="19" t="s">
        <v>65</v>
      </c>
      <c r="F65" s="19">
        <v>1</v>
      </c>
      <c r="G65" s="46"/>
      <c r="H65" s="19"/>
      <c r="I65" s="19"/>
      <c r="J65" s="38"/>
      <c r="K65" s="22">
        <v>0</v>
      </c>
      <c r="L65" s="22"/>
      <c r="M65" s="22">
        <v>0</v>
      </c>
      <c r="N65" s="22">
        <v>0</v>
      </c>
      <c r="O65" s="39"/>
    </row>
    <row r="66" spans="1:15">
      <c r="A66" s="19">
        <f t="shared" si="8"/>
        <v>65</v>
      </c>
      <c r="B66" s="19"/>
      <c r="C66" s="20" t="s">
        <v>115</v>
      </c>
      <c r="D66" s="19" t="s">
        <v>1945</v>
      </c>
      <c r="E66" s="19" t="s">
        <v>1945</v>
      </c>
      <c r="F66" s="19">
        <v>2</v>
      </c>
      <c r="G66" s="46"/>
      <c r="H66" s="19"/>
      <c r="I66" s="19"/>
      <c r="J66" s="38"/>
      <c r="K66" s="22">
        <v>0</v>
      </c>
      <c r="L66" s="22">
        <f>K66*(1-J66)</f>
        <v>0</v>
      </c>
      <c r="M66" s="22">
        <v>0</v>
      </c>
      <c r="N66" s="22">
        <v>0</v>
      </c>
      <c r="O66" s="39"/>
    </row>
    <row r="67" spans="1:15">
      <c r="A67" s="19">
        <f t="shared" si="8"/>
        <v>66</v>
      </c>
      <c r="B67" s="19"/>
      <c r="C67" s="19" t="s">
        <v>116</v>
      </c>
      <c r="D67" s="19" t="s">
        <v>84</v>
      </c>
      <c r="E67" s="19" t="s">
        <v>84</v>
      </c>
      <c r="F67" s="19">
        <v>2</v>
      </c>
      <c r="G67" s="46"/>
      <c r="H67" s="19"/>
      <c r="I67" s="19"/>
      <c r="J67" s="38"/>
      <c r="K67" s="22">
        <v>0</v>
      </c>
      <c r="L67" s="22"/>
      <c r="M67" s="22">
        <v>0</v>
      </c>
      <c r="N67" s="22">
        <v>0</v>
      </c>
      <c r="O67" s="39"/>
    </row>
    <row r="68" spans="1:15">
      <c r="A68" s="19">
        <f t="shared" si="8"/>
        <v>67</v>
      </c>
      <c r="B68" s="19"/>
      <c r="C68" s="19" t="s">
        <v>117</v>
      </c>
      <c r="D68" s="19" t="s">
        <v>84</v>
      </c>
      <c r="E68" s="19" t="s">
        <v>84</v>
      </c>
      <c r="F68" s="19">
        <v>2</v>
      </c>
      <c r="G68" s="46"/>
      <c r="H68" s="19"/>
      <c r="I68" s="19"/>
      <c r="J68" s="38"/>
      <c r="K68" s="22">
        <v>0</v>
      </c>
      <c r="L68" s="22"/>
      <c r="M68" s="22">
        <v>0</v>
      </c>
      <c r="N68" s="22">
        <v>0</v>
      </c>
      <c r="O68" s="39"/>
    </row>
    <row r="69" spans="1:15">
      <c r="A69" s="19">
        <v>68</v>
      </c>
      <c r="B69" s="19">
        <v>75</v>
      </c>
      <c r="C69" s="19" t="s">
        <v>11</v>
      </c>
      <c r="D69" s="19" t="s">
        <v>56</v>
      </c>
      <c r="E69" s="19" t="s">
        <v>58</v>
      </c>
      <c r="F69" s="19">
        <v>1</v>
      </c>
      <c r="G69" s="19">
        <v>327718153.33333331</v>
      </c>
      <c r="H69" s="19">
        <v>327718153.33333331</v>
      </c>
      <c r="I69" s="19">
        <v>7.0000000945934657E-2</v>
      </c>
      <c r="J69" s="40">
        <v>7.0000000945934657E-2</v>
      </c>
      <c r="K69" s="22">
        <v>449724.26881720428</v>
      </c>
      <c r="L69" s="22">
        <f>K69*(1-J69)</f>
        <v>418243.56957459025</v>
      </c>
      <c r="M69" s="22">
        <v>449724.26881720428</v>
      </c>
      <c r="N69" s="22">
        <v>418243.57</v>
      </c>
      <c r="O69" s="39">
        <f>(M69-N69)/M69</f>
        <v>6.9999999999999951E-2</v>
      </c>
    </row>
    <row r="70" spans="1:15">
      <c r="A70" s="19">
        <f>A69+1</f>
        <v>69</v>
      </c>
      <c r="B70" s="19"/>
      <c r="C70" s="19" t="s">
        <v>118</v>
      </c>
      <c r="D70" s="19" t="s">
        <v>84</v>
      </c>
      <c r="E70" s="19" t="s">
        <v>84</v>
      </c>
      <c r="F70" s="19">
        <v>2</v>
      </c>
      <c r="G70" s="19"/>
      <c r="H70" s="19"/>
      <c r="I70" s="19"/>
      <c r="J70" s="44"/>
      <c r="K70" s="44">
        <v>0</v>
      </c>
      <c r="L70" s="44"/>
      <c r="M70" s="44">
        <v>0</v>
      </c>
      <c r="N70" s="44">
        <v>0</v>
      </c>
      <c r="O70" s="22">
        <v>0</v>
      </c>
    </row>
    <row r="71" spans="1:15">
      <c r="A71" s="19">
        <f t="shared" ref="A71:A78" si="9">A70+1</f>
        <v>70</v>
      </c>
      <c r="B71" s="19"/>
      <c r="C71" s="20" t="s">
        <v>119</v>
      </c>
      <c r="D71" s="19" t="s">
        <v>1945</v>
      </c>
      <c r="E71" s="19" t="s">
        <v>1945</v>
      </c>
      <c r="F71" s="19">
        <v>2</v>
      </c>
      <c r="G71" s="19"/>
      <c r="H71" s="19"/>
      <c r="I71" s="19"/>
      <c r="J71" s="38"/>
      <c r="K71" s="44">
        <v>0</v>
      </c>
      <c r="L71" s="22">
        <f>K71*(1-J71)</f>
        <v>0</v>
      </c>
      <c r="M71" s="44">
        <v>0</v>
      </c>
      <c r="N71" s="44">
        <v>0</v>
      </c>
      <c r="O71" s="22">
        <v>0</v>
      </c>
    </row>
    <row r="72" spans="1:15">
      <c r="A72" s="19">
        <f t="shared" si="9"/>
        <v>71</v>
      </c>
      <c r="B72" s="19"/>
      <c r="C72" s="19" t="s">
        <v>120</v>
      </c>
      <c r="D72" s="19" t="s">
        <v>1965</v>
      </c>
      <c r="E72" s="19" t="s">
        <v>1965</v>
      </c>
      <c r="F72" s="19">
        <v>1</v>
      </c>
      <c r="G72" s="19"/>
      <c r="H72" s="19"/>
      <c r="I72" s="19"/>
      <c r="J72" s="44">
        <v>15</v>
      </c>
      <c r="K72" s="44">
        <v>2440857.38</v>
      </c>
      <c r="L72" s="22">
        <f>K72*(1-J72)</f>
        <v>-34172003.32</v>
      </c>
      <c r="M72" s="44">
        <v>2440857.38</v>
      </c>
      <c r="N72" s="44">
        <v>193925</v>
      </c>
      <c r="O72" s="39">
        <f t="shared" ref="O72" si="10">(M72-N72)/M72</f>
        <v>0.92055045838032534</v>
      </c>
    </row>
    <row r="73" spans="1:15">
      <c r="A73" s="19">
        <f t="shared" si="9"/>
        <v>72</v>
      </c>
      <c r="B73" s="19"/>
      <c r="C73" s="20" t="s">
        <v>121</v>
      </c>
      <c r="D73" s="19" t="s">
        <v>1945</v>
      </c>
      <c r="E73" s="19" t="s">
        <v>1945</v>
      </c>
      <c r="F73" s="19">
        <v>2</v>
      </c>
      <c r="G73" s="19"/>
      <c r="H73" s="19"/>
      <c r="I73" s="19"/>
      <c r="J73" s="38"/>
      <c r="K73" s="44">
        <v>0</v>
      </c>
      <c r="L73" s="22">
        <f t="shared" ref="L73:L74" si="11">K73*(1-J73)</f>
        <v>0</v>
      </c>
      <c r="M73" s="44">
        <v>0</v>
      </c>
      <c r="N73" s="44">
        <v>0</v>
      </c>
      <c r="O73" s="39"/>
    </row>
    <row r="74" spans="1:15">
      <c r="A74" s="19">
        <f t="shared" si="9"/>
        <v>73</v>
      </c>
      <c r="B74" s="19"/>
      <c r="C74" s="20" t="s">
        <v>122</v>
      </c>
      <c r="D74" s="19" t="s">
        <v>1945</v>
      </c>
      <c r="E74" s="19" t="s">
        <v>1945</v>
      </c>
      <c r="F74" s="19">
        <v>2</v>
      </c>
      <c r="G74" s="19"/>
      <c r="H74" s="19"/>
      <c r="I74" s="19"/>
      <c r="J74" s="38">
        <v>0.15</v>
      </c>
      <c r="K74" s="44">
        <v>906713.82717647054</v>
      </c>
      <c r="L74" s="22">
        <f t="shared" si="11"/>
        <v>770706.75309999997</v>
      </c>
      <c r="M74" s="44">
        <v>906713.82717647054</v>
      </c>
      <c r="N74" s="44">
        <v>770706.75309999997</v>
      </c>
      <c r="O74" s="39">
        <f t="shared" ref="O74" si="12">(M74-N74)/M74</f>
        <v>0.15</v>
      </c>
    </row>
    <row r="75" spans="1:15">
      <c r="A75" s="19">
        <f t="shared" si="9"/>
        <v>74</v>
      </c>
      <c r="B75" s="19"/>
      <c r="C75" s="19" t="s">
        <v>123</v>
      </c>
      <c r="D75" s="19" t="s">
        <v>81</v>
      </c>
      <c r="E75" s="19" t="s">
        <v>81</v>
      </c>
      <c r="F75" s="19">
        <v>2</v>
      </c>
      <c r="G75" s="19"/>
      <c r="H75" s="19"/>
      <c r="I75" s="19"/>
      <c r="J75" s="44"/>
      <c r="K75" s="44">
        <v>0</v>
      </c>
      <c r="L75" s="44"/>
      <c r="M75" s="44">
        <v>0</v>
      </c>
      <c r="N75" s="44">
        <v>0</v>
      </c>
      <c r="O75" s="45"/>
    </row>
    <row r="76" spans="1:15">
      <c r="A76" s="19">
        <f t="shared" si="9"/>
        <v>75</v>
      </c>
      <c r="B76" s="19"/>
      <c r="C76" s="19" t="s">
        <v>124</v>
      </c>
      <c r="D76" s="19" t="s">
        <v>84</v>
      </c>
      <c r="E76" s="19" t="s">
        <v>85</v>
      </c>
      <c r="F76" s="19">
        <v>2</v>
      </c>
      <c r="G76" s="19"/>
      <c r="H76" s="19"/>
      <c r="I76" s="19"/>
      <c r="J76" s="44"/>
      <c r="K76" s="44">
        <v>0</v>
      </c>
      <c r="L76" s="44"/>
      <c r="M76" s="44">
        <v>0</v>
      </c>
      <c r="N76" s="44">
        <v>0</v>
      </c>
      <c r="O76" s="45"/>
    </row>
    <row r="77" spans="1:15">
      <c r="A77" s="19">
        <f t="shared" si="9"/>
        <v>76</v>
      </c>
      <c r="B77" s="19"/>
      <c r="C77" s="19" t="s">
        <v>125</v>
      </c>
      <c r="D77" s="19" t="s">
        <v>84</v>
      </c>
      <c r="E77" s="19" t="s">
        <v>89</v>
      </c>
      <c r="F77" s="19">
        <v>2</v>
      </c>
      <c r="G77" s="19"/>
      <c r="H77" s="19"/>
      <c r="I77" s="19"/>
      <c r="J77" s="44"/>
      <c r="K77" s="44">
        <v>0</v>
      </c>
      <c r="L77" s="44"/>
      <c r="M77" s="44">
        <v>0</v>
      </c>
      <c r="N77" s="44">
        <v>0</v>
      </c>
      <c r="O77" s="45"/>
    </row>
    <row r="78" spans="1:15">
      <c r="A78" s="19">
        <f t="shared" si="9"/>
        <v>77</v>
      </c>
      <c r="B78" s="19"/>
      <c r="C78" s="19" t="s">
        <v>126</v>
      </c>
      <c r="D78" s="19" t="s">
        <v>51</v>
      </c>
      <c r="E78" s="19" t="s">
        <v>51</v>
      </c>
      <c r="F78" s="19">
        <v>1</v>
      </c>
      <c r="G78" s="19"/>
      <c r="H78" s="19"/>
      <c r="I78" s="19"/>
      <c r="J78" s="44"/>
      <c r="K78" s="44">
        <v>0</v>
      </c>
      <c r="L78" s="44"/>
      <c r="M78" s="44">
        <v>0</v>
      </c>
      <c r="N78" s="44">
        <v>0</v>
      </c>
      <c r="O78" s="45"/>
    </row>
    <row r="79" spans="1:15">
      <c r="J79" s="41">
        <f>(K79-L79)/K79</f>
        <v>9.1752852475180544E-2</v>
      </c>
      <c r="K79" s="42">
        <f>SUBTOTAL(9,K2:K78)</f>
        <v>5632034703.8342066</v>
      </c>
      <c r="L79" s="42">
        <f>SUBTOTAL(9,L2:L78)</f>
        <v>5115279454.5182095</v>
      </c>
      <c r="M79" s="42">
        <f>SUBTOTAL(9,M2:M78)</f>
        <v>5632034703.8342066</v>
      </c>
      <c r="N79" s="42">
        <f>SUBTOTAL(9,N2:N78)</f>
        <v>5088201261.0574989</v>
      </c>
      <c r="O79" s="43">
        <f>(M79-N79)/M79</f>
        <v>9.656074072243799E-2</v>
      </c>
    </row>
  </sheetData>
  <autoFilter ref="A1:O78" xr:uid="{00000000-0009-0000-0000-00000D000000}">
    <sortState xmlns:xlrd2="http://schemas.microsoft.com/office/spreadsheetml/2017/richdata2" ref="A2:O52">
      <sortCondition ref="A1"/>
    </sortState>
  </autoFilter>
  <conditionalFormatting sqref="B1:B79">
    <cfRule type="duplicateValues" dxfId="6" priority="2"/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K97"/>
  <sheetViews>
    <sheetView topLeftCell="A85" zoomScale="70" zoomScaleNormal="70" workbookViewId="0">
      <selection activeCell="C95" sqref="C95:C96"/>
    </sheetView>
  </sheetViews>
  <sheetFormatPr defaultRowHeight="14.4"/>
  <cols>
    <col min="2" max="2" width="28.6640625" customWidth="1"/>
    <col min="3" max="3" width="56" bestFit="1" customWidth="1"/>
    <col min="4" max="4" width="29.6640625" bestFit="1" customWidth="1"/>
    <col min="5" max="5" width="22.44140625" customWidth="1"/>
    <col min="6" max="6" width="17.6640625" bestFit="1" customWidth="1"/>
    <col min="7" max="7" width="14.6640625" customWidth="1"/>
    <col min="8" max="8" width="19.5546875" bestFit="1" customWidth="1"/>
    <col min="9" max="9" width="15.33203125" bestFit="1" customWidth="1"/>
    <col min="10" max="10" width="15.33203125" customWidth="1"/>
    <col min="11" max="11" width="21.5546875" bestFit="1" customWidth="1"/>
  </cols>
  <sheetData>
    <row r="1" spans="1:11">
      <c r="A1" s="19" t="s">
        <v>1</v>
      </c>
      <c r="B1" s="19" t="s">
        <v>2</v>
      </c>
      <c r="C1" s="19" t="s">
        <v>3</v>
      </c>
      <c r="D1" s="19" t="s">
        <v>1912</v>
      </c>
      <c r="E1" s="19" t="s">
        <v>1968</v>
      </c>
      <c r="F1" s="19" t="s">
        <v>1914</v>
      </c>
      <c r="G1" s="19" t="s">
        <v>1966</v>
      </c>
      <c r="H1" s="19" t="s">
        <v>1969</v>
      </c>
      <c r="I1" s="19" t="s">
        <v>1915</v>
      </c>
      <c r="J1" s="19" t="s">
        <v>1967</v>
      </c>
      <c r="K1" s="19" t="s">
        <v>1916</v>
      </c>
    </row>
    <row r="2" spans="1:11">
      <c r="A2" s="19">
        <v>1</v>
      </c>
      <c r="B2" s="19">
        <v>137</v>
      </c>
      <c r="C2" s="19" t="s">
        <v>7</v>
      </c>
      <c r="D2" s="38">
        <v>7.0499999999999993E-2</v>
      </c>
      <c r="E2" s="22">
        <f>All!BI3+All!BL3+All!BO3+All!BR3</f>
        <v>89483373.968421221</v>
      </c>
      <c r="F2" s="22">
        <f>E2*(1-D2)</f>
        <v>83174796.10364753</v>
      </c>
      <c r="G2" s="22">
        <f>E2-F2</f>
        <v>6308577.8647736907</v>
      </c>
      <c r="H2" s="22">
        <f>All!BI3+All!BL3+All!BO3+All!BR3</f>
        <v>89483373.968421221</v>
      </c>
      <c r="I2" s="22">
        <f>All!CS3+All!CV3+All!CY3+All!DB3</f>
        <v>85009205.269999996</v>
      </c>
      <c r="J2" s="22">
        <f>H2-I2</f>
        <v>4474168.698421225</v>
      </c>
      <c r="K2" s="39">
        <f t="shared" ref="K2:K37" si="0">(H2-I2)/H2</f>
        <v>5.0000000000001835E-2</v>
      </c>
    </row>
    <row r="3" spans="1:11">
      <c r="A3" s="19">
        <v>2</v>
      </c>
      <c r="B3" s="19">
        <v>94</v>
      </c>
      <c r="C3" s="19" t="s">
        <v>8</v>
      </c>
      <c r="D3" s="38">
        <v>0.1044171850945447</v>
      </c>
      <c r="E3" s="22">
        <f>All!BI4+All!BL4+All!BO4+All!BR4</f>
        <v>0</v>
      </c>
      <c r="F3" s="22">
        <f t="shared" ref="F3:F40" si="1">E3*(1-D3)</f>
        <v>0</v>
      </c>
      <c r="G3" s="22">
        <f t="shared" ref="G3:G40" si="2">E3-F3</f>
        <v>0</v>
      </c>
      <c r="H3" s="22">
        <f>All!BI4+All!BL4+All!BO4+All!BR4</f>
        <v>0</v>
      </c>
      <c r="I3" s="22">
        <f>All!CS4+All!CV4+All!CY4+All!DB4</f>
        <v>0</v>
      </c>
      <c r="J3" s="22">
        <f t="shared" ref="J3:J40" si="3">H3-I3</f>
        <v>0</v>
      </c>
      <c r="K3" s="39" t="e">
        <f t="shared" si="0"/>
        <v>#DIV/0!</v>
      </c>
    </row>
    <row r="4" spans="1:11">
      <c r="A4" s="19">
        <v>3</v>
      </c>
      <c r="B4" s="19">
        <v>92</v>
      </c>
      <c r="C4" s="19" t="s">
        <v>9</v>
      </c>
      <c r="D4" s="38">
        <v>5.3609782561570729E-2</v>
      </c>
      <c r="E4" s="22">
        <f>All!BI5+All!BL5+All!BO5+All!BR5</f>
        <v>14879864.47252655</v>
      </c>
      <c r="F4" s="22">
        <f t="shared" si="1"/>
        <v>14082158.173608761</v>
      </c>
      <c r="G4" s="22">
        <f t="shared" si="2"/>
        <v>797706.29891778901</v>
      </c>
      <c r="H4" s="22">
        <f>All!BI5+All!BL5+All!BO5+All!BR5</f>
        <v>14879864.47252655</v>
      </c>
      <c r="I4" s="22">
        <f>All!CS5+All!CV5+All!CY5+All!DB5</f>
        <v>399500.17</v>
      </c>
      <c r="J4" s="22">
        <f t="shared" si="3"/>
        <v>14480364.30252655</v>
      </c>
      <c r="K4" s="39">
        <f t="shared" si="0"/>
        <v>0.97315162575992431</v>
      </c>
    </row>
    <row r="5" spans="1:11">
      <c r="A5" s="19">
        <v>4</v>
      </c>
      <c r="B5" s="19">
        <v>113</v>
      </c>
      <c r="C5" s="19" t="s">
        <v>10</v>
      </c>
      <c r="D5" s="38">
        <v>0.12789767025865192</v>
      </c>
      <c r="E5" s="22">
        <f>All!BI6+All!BL6+All!BO6+All!BR6</f>
        <v>220883.85150671005</v>
      </c>
      <c r="F5" s="22">
        <f t="shared" si="1"/>
        <v>192633.3215012438</v>
      </c>
      <c r="G5" s="22">
        <f t="shared" si="2"/>
        <v>28250.530005466251</v>
      </c>
      <c r="H5" s="22">
        <f>All!BI6+All!BL6+All!BO6+All!BR6</f>
        <v>220883.85150671005</v>
      </c>
      <c r="I5" s="22">
        <f>All!CS6+All!CV6+All!CY6+All!DB6</f>
        <v>164049.42000000001</v>
      </c>
      <c r="J5" s="22">
        <f t="shared" si="3"/>
        <v>56834.43150671004</v>
      </c>
      <c r="K5" s="39">
        <f t="shared" si="0"/>
        <v>0.25730460202964867</v>
      </c>
    </row>
    <row r="6" spans="1:11">
      <c r="A6" s="19">
        <v>5</v>
      </c>
      <c r="B6" s="19">
        <v>141</v>
      </c>
      <c r="C6" s="19" t="s">
        <v>11</v>
      </c>
      <c r="D6" s="38">
        <v>7.0000000945934657E-2</v>
      </c>
      <c r="E6" s="22">
        <f>All!BI7+All!BL7+All!BO7+All!BR7</f>
        <v>30071541.60919112</v>
      </c>
      <c r="F6" s="22">
        <f t="shared" si="1"/>
        <v>27966533.66810203</v>
      </c>
      <c r="G6" s="22">
        <f t="shared" si="2"/>
        <v>2105007.94108909</v>
      </c>
      <c r="H6" s="22">
        <f>All!BI7+All!BL7+All!BO7+All!BR7</f>
        <v>30071541.60919112</v>
      </c>
      <c r="I6" s="22">
        <f>All!CS7+All!CV7+All!CY7+All!DB7</f>
        <v>31640034.34</v>
      </c>
      <c r="J6" s="22">
        <f t="shared" si="3"/>
        <v>-1568492.7308088802</v>
      </c>
      <c r="K6" s="39">
        <f t="shared" si="0"/>
        <v>-5.2158707098989676E-2</v>
      </c>
    </row>
    <row r="7" spans="1:11">
      <c r="A7" s="19">
        <v>6</v>
      </c>
      <c r="B7" s="19">
        <v>138</v>
      </c>
      <c r="C7" s="19" t="s">
        <v>12</v>
      </c>
      <c r="D7" s="38">
        <v>7.500000000000008E-2</v>
      </c>
      <c r="E7" s="22">
        <f>All!BI8+All!BL8+All!BO8+All!BR8</f>
        <v>140806330.7891891</v>
      </c>
      <c r="F7" s="22">
        <f t="shared" si="1"/>
        <v>130245855.97999991</v>
      </c>
      <c r="G7" s="22">
        <f t="shared" si="2"/>
        <v>10560474.809189186</v>
      </c>
      <c r="H7" s="22">
        <f>All!BI8+All!BL8+All!BO8+All!BR8</f>
        <v>140806330.7891891</v>
      </c>
      <c r="I7" s="22">
        <f>All!CS8+All!CV8+All!CY8+All!DB8</f>
        <v>130245855.97999999</v>
      </c>
      <c r="J7" s="22">
        <f t="shared" si="3"/>
        <v>10560474.809189111</v>
      </c>
      <c r="K7" s="39">
        <f t="shared" si="0"/>
        <v>7.4999999999999498E-2</v>
      </c>
    </row>
    <row r="8" spans="1:11">
      <c r="A8" s="19">
        <v>7</v>
      </c>
      <c r="B8" s="19">
        <v>125</v>
      </c>
      <c r="C8" s="19" t="s">
        <v>13</v>
      </c>
      <c r="D8" s="38">
        <v>8.7361343476565115E-2</v>
      </c>
      <c r="E8" s="22">
        <f>All!BI9+All!BL9+All!BO9+All!BR9</f>
        <v>0</v>
      </c>
      <c r="F8" s="22">
        <f t="shared" si="1"/>
        <v>0</v>
      </c>
      <c r="G8" s="22">
        <f t="shared" si="2"/>
        <v>0</v>
      </c>
      <c r="H8" s="22">
        <f>All!BI9+All!BL9+All!BO9+All!BR9</f>
        <v>0</v>
      </c>
      <c r="I8" s="22">
        <f>All!CS9+All!CV9+All!CY9+All!DB9</f>
        <v>0</v>
      </c>
      <c r="J8" s="22">
        <f t="shared" si="3"/>
        <v>0</v>
      </c>
      <c r="K8" s="39" t="e">
        <f t="shared" si="0"/>
        <v>#DIV/0!</v>
      </c>
    </row>
    <row r="9" spans="1:11">
      <c r="A9" s="19">
        <v>8</v>
      </c>
      <c r="B9" s="19">
        <v>123</v>
      </c>
      <c r="C9" s="19" t="s">
        <v>14</v>
      </c>
      <c r="D9" s="38">
        <v>0.11335343503490414</v>
      </c>
      <c r="E9" s="22">
        <f>All!BI10+All!BL10+All!BO10+All!BR10</f>
        <v>35070102.333333254</v>
      </c>
      <c r="F9" s="22">
        <f t="shared" si="1"/>
        <v>31094785.766824324</v>
      </c>
      <c r="G9" s="22">
        <f t="shared" si="2"/>
        <v>3975316.5665089302</v>
      </c>
      <c r="H9" s="22">
        <f>All!BI10+All!BL10+All!BO10+All!BR10</f>
        <v>35070102.333333254</v>
      </c>
      <c r="I9" s="22">
        <f>All!CS10+All!CV10+All!CY10+All!DB10</f>
        <v>27354679.82</v>
      </c>
      <c r="J9" s="22">
        <f t="shared" si="3"/>
        <v>7715422.5133332536</v>
      </c>
      <c r="K9" s="39">
        <f t="shared" si="0"/>
        <v>0.21999999999999822</v>
      </c>
    </row>
    <row r="10" spans="1:11">
      <c r="A10" s="19">
        <v>9</v>
      </c>
      <c r="B10" s="19">
        <v>142</v>
      </c>
      <c r="C10" s="19" t="s">
        <v>15</v>
      </c>
      <c r="D10" s="38">
        <v>0.1326</v>
      </c>
      <c r="E10" s="22">
        <f>All!BI11+All!BL11+All!BO11+All!BR11</f>
        <v>0</v>
      </c>
      <c r="F10" s="22">
        <f t="shared" si="1"/>
        <v>0</v>
      </c>
      <c r="G10" s="22">
        <f t="shared" si="2"/>
        <v>0</v>
      </c>
      <c r="H10" s="22">
        <f>All!BI11+All!BL11+All!BO11+All!BR11</f>
        <v>0</v>
      </c>
      <c r="I10" s="22">
        <f>All!CS11+All!CV11+All!CY11+All!DB11</f>
        <v>0</v>
      </c>
      <c r="J10" s="22">
        <f t="shared" si="3"/>
        <v>0</v>
      </c>
      <c r="K10" s="39" t="e">
        <f t="shared" si="0"/>
        <v>#DIV/0!</v>
      </c>
    </row>
    <row r="11" spans="1:11">
      <c r="A11" s="19">
        <v>10</v>
      </c>
      <c r="B11" s="19">
        <v>119</v>
      </c>
      <c r="C11" s="19" t="s">
        <v>16</v>
      </c>
      <c r="D11" s="38">
        <v>7.6429604269291795E-2</v>
      </c>
      <c r="E11" s="22">
        <f>All!BI12+All!BL12+All!BO12+All!BR12</f>
        <v>3356343.5153964758</v>
      </c>
      <c r="F11" s="22">
        <f t="shared" si="1"/>
        <v>3099819.5087229195</v>
      </c>
      <c r="G11" s="22">
        <f t="shared" si="2"/>
        <v>256524.00667355629</v>
      </c>
      <c r="H11" s="22">
        <f>All!BI12+All!BL12+All!BO12+All!BR12</f>
        <v>3356343.5153964758</v>
      </c>
      <c r="I11" s="22">
        <f>All!CS12+All!CV12+All!CY12+All!DB12</f>
        <v>-3500000</v>
      </c>
      <c r="J11" s="22">
        <f t="shared" si="3"/>
        <v>6856343.5153964758</v>
      </c>
      <c r="K11" s="39">
        <f t="shared" si="0"/>
        <v>2.0428014843964966</v>
      </c>
    </row>
    <row r="12" spans="1:11">
      <c r="A12" s="19">
        <v>11</v>
      </c>
      <c r="B12" s="19">
        <v>63</v>
      </c>
      <c r="C12" s="19" t="s">
        <v>17</v>
      </c>
      <c r="D12" s="38">
        <v>6.5987785291643619E-2</v>
      </c>
      <c r="E12" s="22">
        <f>All!BI13+All!BL13+All!BO13+All!BR13</f>
        <v>1661515.347520709</v>
      </c>
      <c r="F12" s="22">
        <f t="shared" si="1"/>
        <v>1551875.6295097419</v>
      </c>
      <c r="G12" s="22">
        <f t="shared" si="2"/>
        <v>109639.71801096713</v>
      </c>
      <c r="H12" s="22">
        <f>All!BI13+All!BL13+All!BO13+All!BR13</f>
        <v>1661515.347520709</v>
      </c>
      <c r="I12" s="22">
        <f>All!CS13+All!CV13+All!CY13+All!DB13</f>
        <v>1584919.4900000002</v>
      </c>
      <c r="J12" s="22">
        <f t="shared" si="3"/>
        <v>76595.857520708814</v>
      </c>
      <c r="K12" s="39">
        <f t="shared" si="0"/>
        <v>4.6100000000002486E-2</v>
      </c>
    </row>
    <row r="13" spans="1:11">
      <c r="A13" s="19">
        <v>12</v>
      </c>
      <c r="B13" s="19">
        <v>98</v>
      </c>
      <c r="C13" s="19" t="s">
        <v>18</v>
      </c>
      <c r="D13" s="38">
        <v>9.7138147679507097E-2</v>
      </c>
      <c r="E13" s="22">
        <f>All!BI14+All!BL14+All!BO14+All!BR14</f>
        <v>0</v>
      </c>
      <c r="F13" s="22">
        <f t="shared" si="1"/>
        <v>0</v>
      </c>
      <c r="G13" s="22">
        <f t="shared" si="2"/>
        <v>0</v>
      </c>
      <c r="H13" s="22">
        <f>All!BI14+All!BL14+All!BO14+All!BR14</f>
        <v>0</v>
      </c>
      <c r="I13" s="22">
        <f>All!CS14+All!CV14+All!CY14+All!DB14</f>
        <v>0</v>
      </c>
      <c r="J13" s="22">
        <f t="shared" si="3"/>
        <v>0</v>
      </c>
      <c r="K13" s="39" t="e">
        <f t="shared" si="0"/>
        <v>#DIV/0!</v>
      </c>
    </row>
    <row r="14" spans="1:11">
      <c r="A14" s="19">
        <v>13</v>
      </c>
      <c r="B14" s="19">
        <v>111</v>
      </c>
      <c r="C14" s="19" t="s">
        <v>19</v>
      </c>
      <c r="D14" s="38">
        <v>0.1552000059532844</v>
      </c>
      <c r="E14" s="22">
        <f>All!BI15+All!BL15+All!BO15+All!BR15</f>
        <v>0</v>
      </c>
      <c r="F14" s="22">
        <f t="shared" si="1"/>
        <v>0</v>
      </c>
      <c r="G14" s="22">
        <f t="shared" si="2"/>
        <v>0</v>
      </c>
      <c r="H14" s="22">
        <f>All!BI15+All!BL15+All!BO15+All!BR15</f>
        <v>0</v>
      </c>
      <c r="I14" s="22">
        <f>All!CS15+All!CV15+All!CY15+All!DB15</f>
        <v>0</v>
      </c>
      <c r="J14" s="22">
        <f t="shared" si="3"/>
        <v>0</v>
      </c>
      <c r="K14" s="39" t="e">
        <f t="shared" si="0"/>
        <v>#DIV/0!</v>
      </c>
    </row>
    <row r="15" spans="1:11">
      <c r="A15" s="19">
        <v>14</v>
      </c>
      <c r="B15" s="19">
        <v>112</v>
      </c>
      <c r="C15" s="19" t="s">
        <v>20</v>
      </c>
      <c r="D15" s="38">
        <v>6.0040715900546833E-2</v>
      </c>
      <c r="E15" s="22">
        <f>All!BI16+All!BL16+All!BO16+All!BR16</f>
        <v>0</v>
      </c>
      <c r="F15" s="22">
        <f t="shared" si="1"/>
        <v>0</v>
      </c>
      <c r="G15" s="22">
        <f t="shared" si="2"/>
        <v>0</v>
      </c>
      <c r="H15" s="22">
        <f>All!BI16+All!BL16+All!BO16+All!BR16</f>
        <v>0</v>
      </c>
      <c r="I15" s="22">
        <f>All!CS16+All!CV16+All!CY16+All!DB16</f>
        <v>0</v>
      </c>
      <c r="J15" s="22">
        <f t="shared" si="3"/>
        <v>0</v>
      </c>
      <c r="K15" s="39" t="e">
        <f t="shared" si="0"/>
        <v>#DIV/0!</v>
      </c>
    </row>
    <row r="16" spans="1:11">
      <c r="A16" s="19">
        <v>15</v>
      </c>
      <c r="B16" s="19">
        <v>107</v>
      </c>
      <c r="C16" s="19" t="s">
        <v>21</v>
      </c>
      <c r="D16" s="38">
        <v>6.7417829388096012E-2</v>
      </c>
      <c r="E16" s="22">
        <f>All!BI17+All!BL17+All!BO17+All!BR17</f>
        <v>0</v>
      </c>
      <c r="F16" s="22">
        <f t="shared" si="1"/>
        <v>0</v>
      </c>
      <c r="G16" s="22">
        <f t="shared" si="2"/>
        <v>0</v>
      </c>
      <c r="H16" s="22">
        <f>All!BI17+All!BL17+All!BO17+All!BR17</f>
        <v>0</v>
      </c>
      <c r="I16" s="22">
        <f>All!CS17+All!CV17+All!CY17+All!DB17</f>
        <v>0</v>
      </c>
      <c r="J16" s="22">
        <f t="shared" si="3"/>
        <v>0</v>
      </c>
      <c r="K16" s="39" t="e">
        <f t="shared" si="0"/>
        <v>#DIV/0!</v>
      </c>
    </row>
    <row r="17" spans="1:11">
      <c r="A17" s="19">
        <v>16</v>
      </c>
      <c r="B17" s="19">
        <v>81</v>
      </c>
      <c r="C17" s="19" t="s">
        <v>22</v>
      </c>
      <c r="D17" s="38">
        <v>8.7790896062167126E-2</v>
      </c>
      <c r="E17" s="22">
        <f>All!BI18+All!BL18+All!BO18+All!BR18</f>
        <v>0</v>
      </c>
      <c r="F17" s="22">
        <f t="shared" si="1"/>
        <v>0</v>
      </c>
      <c r="G17" s="22">
        <f t="shared" si="2"/>
        <v>0</v>
      </c>
      <c r="H17" s="22">
        <f>All!BI18+All!BL18+All!BO18+All!BR18</f>
        <v>0</v>
      </c>
      <c r="I17" s="22">
        <f>All!CS18+All!CV18+All!CY18+All!DB18</f>
        <v>0</v>
      </c>
      <c r="J17" s="22">
        <f t="shared" si="3"/>
        <v>0</v>
      </c>
      <c r="K17" s="39" t="e">
        <f t="shared" si="0"/>
        <v>#DIV/0!</v>
      </c>
    </row>
    <row r="18" spans="1:11">
      <c r="A18" s="19">
        <v>17</v>
      </c>
      <c r="B18" s="19">
        <v>95</v>
      </c>
      <c r="C18" s="19" t="s">
        <v>23</v>
      </c>
      <c r="D18" s="38">
        <v>0.10593486075011846</v>
      </c>
      <c r="E18" s="22">
        <f>All!BI19+All!BL19+All!BO19+All!BR19</f>
        <v>0</v>
      </c>
      <c r="F18" s="22">
        <f t="shared" si="1"/>
        <v>0</v>
      </c>
      <c r="G18" s="22">
        <f t="shared" si="2"/>
        <v>0</v>
      </c>
      <c r="H18" s="22">
        <f>All!BI19+All!BL19+All!BO19+All!BR19</f>
        <v>0</v>
      </c>
      <c r="I18" s="22">
        <f>All!CS19+All!CV19+All!CY19+All!DB19</f>
        <v>0</v>
      </c>
      <c r="J18" s="22">
        <f t="shared" si="3"/>
        <v>0</v>
      </c>
      <c r="K18" s="39" t="e">
        <f t="shared" si="0"/>
        <v>#DIV/0!</v>
      </c>
    </row>
    <row r="19" spans="1:11">
      <c r="A19" s="19">
        <v>18</v>
      </c>
      <c r="B19" s="19">
        <v>134</v>
      </c>
      <c r="C19" s="19" t="s">
        <v>24</v>
      </c>
      <c r="D19" s="38">
        <v>0.13100484621211075</v>
      </c>
      <c r="E19" s="22">
        <f>All!BI20+All!BL20+All!BO20+All!BR20</f>
        <v>43092268.96619904</v>
      </c>
      <c r="F19" s="22">
        <f t="shared" si="1"/>
        <v>37446972.89735122</v>
      </c>
      <c r="G19" s="22">
        <f t="shared" si="2"/>
        <v>5645296.0688478202</v>
      </c>
      <c r="H19" s="22">
        <f>All!BI20+All!BL20+All!BO20+All!BR20</f>
        <v>43092268.96619904</v>
      </c>
      <c r="I19" s="22">
        <f>All!CS20+All!CV20+All!CY20+All!DB20</f>
        <v>18942711.469999999</v>
      </c>
      <c r="J19" s="22">
        <f t="shared" si="3"/>
        <v>24149557.496199042</v>
      </c>
      <c r="K19" s="39">
        <f t="shared" si="0"/>
        <v>0.56041508315892141</v>
      </c>
    </row>
    <row r="20" spans="1:11">
      <c r="A20" s="19">
        <v>19</v>
      </c>
      <c r="B20" s="19">
        <v>60</v>
      </c>
      <c r="C20" s="19" t="s">
        <v>25</v>
      </c>
      <c r="D20" s="38">
        <v>6.4982025552403996E-2</v>
      </c>
      <c r="E20" s="22">
        <f>All!BI21+All!BL21+All!BO21+All!BR21</f>
        <v>83195646.167938709</v>
      </c>
      <c r="F20" s="22">
        <f t="shared" si="1"/>
        <v>77789424.562804952</v>
      </c>
      <c r="G20" s="22">
        <f t="shared" si="2"/>
        <v>5406221.605133757</v>
      </c>
      <c r="H20" s="22">
        <f>All!BI21+All!BL21+All!BO21+All!BR21</f>
        <v>83195646.167938709</v>
      </c>
      <c r="I20" s="22">
        <f>All!CS21+All!CV21+All!CY21+All!DB21</f>
        <v>81739722.359999999</v>
      </c>
      <c r="J20" s="22">
        <f t="shared" si="3"/>
        <v>1455923.8079387099</v>
      </c>
      <c r="K20" s="39">
        <f t="shared" si="0"/>
        <v>1.7499999999997386E-2</v>
      </c>
    </row>
    <row r="21" spans="1:11">
      <c r="A21" s="19">
        <v>20</v>
      </c>
      <c r="B21" s="19">
        <v>99</v>
      </c>
      <c r="C21" s="19" t="s">
        <v>26</v>
      </c>
      <c r="D21" s="38">
        <v>6.5000000000000002E-2</v>
      </c>
      <c r="E21" s="22">
        <f>All!BI22+All!BL22+All!BO22+All!BR22</f>
        <v>29475189.927461267</v>
      </c>
      <c r="F21" s="22">
        <f t="shared" si="1"/>
        <v>27559302.582176287</v>
      </c>
      <c r="G21" s="22">
        <f t="shared" si="2"/>
        <v>1915887.3452849798</v>
      </c>
      <c r="H21" s="22">
        <f>All!BI22+All!BL22+All!BO22+All!BR22</f>
        <v>29475189.927461267</v>
      </c>
      <c r="I21" s="22">
        <f>All!CS22+All!CV22+All!CY22+All!DB22</f>
        <v>28443558.280000001</v>
      </c>
      <c r="J21" s="22">
        <f t="shared" si="3"/>
        <v>1031631.6474612653</v>
      </c>
      <c r="K21" s="39">
        <f t="shared" si="0"/>
        <v>3.5000000000004104E-2</v>
      </c>
    </row>
    <row r="22" spans="1:11">
      <c r="A22" s="19">
        <v>21</v>
      </c>
      <c r="B22" s="19">
        <v>88</v>
      </c>
      <c r="C22" s="19" t="s">
        <v>27</v>
      </c>
      <c r="D22" s="38">
        <v>7.7399999999999997E-2</v>
      </c>
      <c r="E22" s="22">
        <f>All!BI23+All!BL23+All!BO23+All!BR23</f>
        <v>73133210.162436724</v>
      </c>
      <c r="F22" s="22">
        <f t="shared" si="1"/>
        <v>67472699.695864126</v>
      </c>
      <c r="G22" s="22">
        <f t="shared" si="2"/>
        <v>5660510.4665725976</v>
      </c>
      <c r="H22" s="22">
        <f>All!BI23+All!BL23+All!BO23+All!BR23</f>
        <v>73133210.162436724</v>
      </c>
      <c r="I22" s="22">
        <f>All!CS23+All!CV23+All!CY23+All!DB23</f>
        <v>72036212.010000005</v>
      </c>
      <c r="J22" s="22">
        <f t="shared" si="3"/>
        <v>1096998.1524367183</v>
      </c>
      <c r="K22" s="39">
        <f t="shared" si="0"/>
        <v>1.5000000000002291E-2</v>
      </c>
    </row>
    <row r="23" spans="1:11">
      <c r="A23" s="19">
        <v>22</v>
      </c>
      <c r="B23" s="19">
        <v>133</v>
      </c>
      <c r="C23" s="19" t="s">
        <v>29</v>
      </c>
      <c r="D23" s="38">
        <v>6.5000000000000002E-2</v>
      </c>
      <c r="E23" s="22">
        <f>All!BI24+All!BL24+All!BO24+All!BR24</f>
        <v>62807944.020618498</v>
      </c>
      <c r="F23" s="22">
        <f t="shared" si="1"/>
        <v>58725427.659278296</v>
      </c>
      <c r="G23" s="22">
        <f t="shared" si="2"/>
        <v>4082516.3613402024</v>
      </c>
      <c r="H23" s="22">
        <f>All!BI24+All!BL24+All!BO24+All!BR24</f>
        <v>62807944.020618498</v>
      </c>
      <c r="I23" s="22">
        <f>All!CS24+All!CV24+All!CY24+All!DB24</f>
        <v>60923705.699999996</v>
      </c>
      <c r="J23" s="22">
        <f t="shared" si="3"/>
        <v>1884238.3206185028</v>
      </c>
      <c r="K23" s="39">
        <f t="shared" si="0"/>
        <v>2.999999999999917E-2</v>
      </c>
    </row>
    <row r="24" spans="1:11">
      <c r="A24" s="19">
        <v>23</v>
      </c>
      <c r="B24" s="19">
        <v>140</v>
      </c>
      <c r="C24" s="19" t="s">
        <v>30</v>
      </c>
      <c r="D24" s="38">
        <v>6.5000000000000002E-2</v>
      </c>
      <c r="E24" s="22">
        <f>All!BI25+All!BL25+All!BO25+All!BR25</f>
        <v>27956733.716906548</v>
      </c>
      <c r="F24" s="22">
        <f t="shared" si="1"/>
        <v>26139546.025307622</v>
      </c>
      <c r="G24" s="22">
        <f t="shared" si="2"/>
        <v>1817187.6915989257</v>
      </c>
      <c r="H24" s="22">
        <f>All!BI25+All!BL25+All!BO25+All!BR25</f>
        <v>27956733.716906548</v>
      </c>
      <c r="I24" s="22">
        <f>All!CS25+All!CV25+All!CY25+All!DB25</f>
        <v>26140943.859999999</v>
      </c>
      <c r="J24" s="22">
        <f t="shared" si="3"/>
        <v>1815789.8569065481</v>
      </c>
      <c r="K24" s="39">
        <f t="shared" si="0"/>
        <v>6.4950000071305469E-2</v>
      </c>
    </row>
    <row r="25" spans="1:11">
      <c r="A25" s="19">
        <v>24</v>
      </c>
      <c r="B25" s="19">
        <v>45</v>
      </c>
      <c r="C25" s="19" t="s">
        <v>31</v>
      </c>
      <c r="D25" s="38">
        <v>6.5037325009794089E-2</v>
      </c>
      <c r="E25" s="22">
        <f>All!BI26+All!BL26+All!BO26+All!BR26</f>
        <v>8243836.1448845863</v>
      </c>
      <c r="F25" s="22">
        <f t="shared" si="1"/>
        <v>7707679.09420224</v>
      </c>
      <c r="G25" s="22">
        <f t="shared" si="2"/>
        <v>536157.05068234634</v>
      </c>
      <c r="H25" s="22">
        <f>All!BI26+All!BL26+All!BO26+All!BR26</f>
        <v>8243836.1448845863</v>
      </c>
      <c r="I25" s="22">
        <f>All!CS26+All!CV26+All!CY26+All!DB26</f>
        <v>15074142.780000001</v>
      </c>
      <c r="J25" s="22">
        <f t="shared" si="3"/>
        <v>-6830306.6351154149</v>
      </c>
      <c r="K25" s="39">
        <f t="shared" si="0"/>
        <v>-0.8285349823884739</v>
      </c>
    </row>
    <row r="26" spans="1:11">
      <c r="A26" s="19">
        <v>25</v>
      </c>
      <c r="B26" s="19">
        <v>127</v>
      </c>
      <c r="C26" s="19" t="s">
        <v>32</v>
      </c>
      <c r="D26" s="38">
        <v>6.979000279880633E-2</v>
      </c>
      <c r="E26" s="22">
        <f>All!BI27+All!BL27+All!BO27+All!BR27</f>
        <v>0</v>
      </c>
      <c r="F26" s="22">
        <f t="shared" si="1"/>
        <v>0</v>
      </c>
      <c r="G26" s="22">
        <f t="shared" si="2"/>
        <v>0</v>
      </c>
      <c r="H26" s="22">
        <f>All!BI27+All!BL27+All!BO27+All!BR27</f>
        <v>0</v>
      </c>
      <c r="I26" s="22">
        <f>All!CS27+All!CV27+All!CY27+All!DB27</f>
        <v>0</v>
      </c>
      <c r="J26" s="22">
        <f t="shared" si="3"/>
        <v>0</v>
      </c>
      <c r="K26" s="39">
        <v>0</v>
      </c>
    </row>
    <row r="27" spans="1:11">
      <c r="A27" s="19">
        <v>26</v>
      </c>
      <c r="B27" s="19">
        <v>122</v>
      </c>
      <c r="C27" s="19" t="s">
        <v>34</v>
      </c>
      <c r="D27" s="38">
        <v>8.5000000000000048E-2</v>
      </c>
      <c r="E27" s="22">
        <f>All!BI28+All!BL28+All!BO28+All!BR28</f>
        <v>10016324.129032254</v>
      </c>
      <c r="F27" s="22">
        <f t="shared" si="1"/>
        <v>9164936.5780645125</v>
      </c>
      <c r="G27" s="22">
        <f t="shared" si="2"/>
        <v>851387.55096774176</v>
      </c>
      <c r="H27" s="22">
        <f>All!BI28+All!BL28+All!BO28+All!BR28</f>
        <v>10016324.129032254</v>
      </c>
      <c r="I27" s="22">
        <f>All!CS28+All!CV28+All!CY28+All!DB28</f>
        <v>9315181.4399999995</v>
      </c>
      <c r="J27" s="22">
        <f t="shared" si="3"/>
        <v>701142.68903225474</v>
      </c>
      <c r="K27" s="39">
        <f t="shared" si="0"/>
        <v>6.9999999999999701E-2</v>
      </c>
    </row>
    <row r="28" spans="1:11">
      <c r="A28" s="19">
        <v>27</v>
      </c>
      <c r="B28" s="19">
        <v>130</v>
      </c>
      <c r="C28" s="19" t="s">
        <v>35</v>
      </c>
      <c r="D28" s="38">
        <v>0.09</v>
      </c>
      <c r="E28" s="22">
        <f>All!BI29+All!BL29+All!BO29+All!BR29</f>
        <v>4789240.2420228422</v>
      </c>
      <c r="F28" s="22">
        <f t="shared" si="1"/>
        <v>4358208.6202407861</v>
      </c>
      <c r="G28" s="22">
        <f t="shared" si="2"/>
        <v>431031.62178205606</v>
      </c>
      <c r="H28" s="22">
        <f>All!BI29+All!BL29+All!BO29+All!BR29</f>
        <v>4789240.2420228422</v>
      </c>
      <c r="I28" s="22">
        <f>All!CS29+All!CV29+All!CY29+All!DB29</f>
        <v>50000</v>
      </c>
      <c r="J28" s="22">
        <f t="shared" si="3"/>
        <v>4739240.2420228422</v>
      </c>
      <c r="K28" s="39">
        <f t="shared" si="0"/>
        <v>0.98955993070439885</v>
      </c>
    </row>
    <row r="29" spans="1:11">
      <c r="A29" s="19">
        <v>28</v>
      </c>
      <c r="B29" s="19">
        <v>121</v>
      </c>
      <c r="C29" s="19" t="s">
        <v>36</v>
      </c>
      <c r="D29" s="38">
        <v>0.1198676470566982</v>
      </c>
      <c r="E29" s="22">
        <f>All!BI30+All!BL30+All!BO30+All!BR30</f>
        <v>0</v>
      </c>
      <c r="F29" s="22">
        <f t="shared" si="1"/>
        <v>0</v>
      </c>
      <c r="G29" s="22">
        <f t="shared" si="2"/>
        <v>0</v>
      </c>
      <c r="H29" s="22">
        <f>All!BI30+All!BL30+All!BO30+All!BR30</f>
        <v>0</v>
      </c>
      <c r="I29" s="22">
        <f>All!CS30+All!CV30+All!CY30+All!DB30</f>
        <v>0</v>
      </c>
      <c r="J29" s="22">
        <f t="shared" si="3"/>
        <v>0</v>
      </c>
      <c r="K29" s="39" t="e">
        <f t="shared" si="0"/>
        <v>#DIV/0!</v>
      </c>
    </row>
    <row r="30" spans="1:11">
      <c r="A30" s="19">
        <v>29</v>
      </c>
      <c r="B30" s="19">
        <v>128</v>
      </c>
      <c r="C30" s="19" t="s">
        <v>37</v>
      </c>
      <c r="D30" s="38">
        <v>0.09</v>
      </c>
      <c r="E30" s="22">
        <f>All!BI31+All!BL31+All!BO31+All!BR31</f>
        <v>0</v>
      </c>
      <c r="F30" s="22">
        <f t="shared" si="1"/>
        <v>0</v>
      </c>
      <c r="G30" s="22">
        <f t="shared" si="2"/>
        <v>0</v>
      </c>
      <c r="H30" s="22">
        <f>All!BI31+All!BL31+All!BO31+All!BR31</f>
        <v>0</v>
      </c>
      <c r="I30" s="22">
        <f>All!CS31+All!CV31+All!CY31+All!DB31</f>
        <v>0</v>
      </c>
      <c r="J30" s="22">
        <f t="shared" si="3"/>
        <v>0</v>
      </c>
      <c r="K30" s="39" t="e">
        <f t="shared" si="0"/>
        <v>#DIV/0!</v>
      </c>
    </row>
    <row r="31" spans="1:11">
      <c r="A31" s="19">
        <v>30</v>
      </c>
      <c r="B31" s="19">
        <v>129</v>
      </c>
      <c r="C31" s="19" t="s">
        <v>38</v>
      </c>
      <c r="D31" s="38">
        <v>9.0555555555555722E-2</v>
      </c>
      <c r="E31" s="22">
        <f>All!BI32+All!BL32+All!BO32+All!BR32</f>
        <v>0</v>
      </c>
      <c r="F31" s="22">
        <f t="shared" si="1"/>
        <v>0</v>
      </c>
      <c r="G31" s="22">
        <f t="shared" si="2"/>
        <v>0</v>
      </c>
      <c r="H31" s="22">
        <f>All!BI32+All!BL32+All!BO32+All!BR32</f>
        <v>0</v>
      </c>
      <c r="I31" s="22">
        <f>All!CS32+All!CV32+All!CY32+All!DB32</f>
        <v>0</v>
      </c>
      <c r="J31" s="22">
        <f t="shared" si="3"/>
        <v>0</v>
      </c>
      <c r="K31" s="39" t="e">
        <f t="shared" si="0"/>
        <v>#DIV/0!</v>
      </c>
    </row>
    <row r="32" spans="1:11">
      <c r="A32" s="19">
        <v>31</v>
      </c>
      <c r="B32" s="19">
        <v>131</v>
      </c>
      <c r="C32" s="19" t="s">
        <v>39</v>
      </c>
      <c r="D32" s="38">
        <v>9.0064884005705198E-2</v>
      </c>
      <c r="E32" s="22">
        <f>All!BI33+All!BL33+All!BO33+All!BR33</f>
        <v>0</v>
      </c>
      <c r="F32" s="22">
        <f t="shared" si="1"/>
        <v>0</v>
      </c>
      <c r="G32" s="22">
        <f t="shared" si="2"/>
        <v>0</v>
      </c>
      <c r="H32" s="22">
        <f>All!BI33+All!BL33+All!BO33+All!BR33</f>
        <v>0</v>
      </c>
      <c r="I32" s="22">
        <f>All!CS33+All!CV33+All!CY33+All!DB33</f>
        <v>0</v>
      </c>
      <c r="J32" s="22">
        <f t="shared" si="3"/>
        <v>0</v>
      </c>
      <c r="K32" s="39" t="e">
        <f t="shared" si="0"/>
        <v>#DIV/0!</v>
      </c>
    </row>
    <row r="33" spans="1:11">
      <c r="A33" s="19">
        <v>32</v>
      </c>
      <c r="B33" s="19">
        <v>135</v>
      </c>
      <c r="C33" s="19" t="s">
        <v>40</v>
      </c>
      <c r="D33" s="38">
        <v>8.9999266350967208E-2</v>
      </c>
      <c r="E33" s="22">
        <f>All!BI34+All!BL34+All!BO34+All!BR34</f>
        <v>0</v>
      </c>
      <c r="F33" s="22">
        <f t="shared" si="1"/>
        <v>0</v>
      </c>
      <c r="G33" s="22">
        <f t="shared" si="2"/>
        <v>0</v>
      </c>
      <c r="H33" s="22">
        <f>All!BI34+All!BL34+All!BO34+All!BR34</f>
        <v>0</v>
      </c>
      <c r="I33" s="22">
        <f>All!CS34+All!CV34+All!CY34+All!DB34</f>
        <v>0</v>
      </c>
      <c r="J33" s="22">
        <f t="shared" si="3"/>
        <v>0</v>
      </c>
      <c r="K33" s="39" t="e">
        <f t="shared" si="0"/>
        <v>#DIV/0!</v>
      </c>
    </row>
    <row r="34" spans="1:11">
      <c r="A34" s="19">
        <v>33</v>
      </c>
      <c r="B34" s="19">
        <v>78</v>
      </c>
      <c r="C34" s="19" t="s">
        <v>41</v>
      </c>
      <c r="D34" s="38">
        <v>0.20829540891380299</v>
      </c>
      <c r="E34" s="22">
        <f>All!BI35+All!BL35+All!BO35+All!BR35</f>
        <v>317411.06315788627</v>
      </c>
      <c r="F34" s="22">
        <f t="shared" si="1"/>
        <v>251295.79596364941</v>
      </c>
      <c r="G34" s="22">
        <f t="shared" si="2"/>
        <v>66115.267194236862</v>
      </c>
      <c r="H34" s="22">
        <f>All!BI35+All!BL35+All!BO35+All!BR35</f>
        <v>317411.06315788627</v>
      </c>
      <c r="I34" s="22">
        <f>All!CS35+All!CV35+All!CY35+All!DB35</f>
        <v>301540.51</v>
      </c>
      <c r="J34" s="22">
        <f t="shared" si="3"/>
        <v>15870.553157886257</v>
      </c>
      <c r="K34" s="39">
        <f t="shared" si="0"/>
        <v>4.999999999997462E-2</v>
      </c>
    </row>
    <row r="35" spans="1:11">
      <c r="A35" s="19">
        <v>34</v>
      </c>
      <c r="B35" s="19">
        <v>124</v>
      </c>
      <c r="C35" s="19" t="s">
        <v>42</v>
      </c>
      <c r="D35" s="38">
        <v>0.15</v>
      </c>
      <c r="E35" s="22">
        <f>All!BI36+All!BL36+All!BO36+All!BR36</f>
        <v>769442.06818181276</v>
      </c>
      <c r="F35" s="22">
        <f t="shared" si="1"/>
        <v>654025.75795454078</v>
      </c>
      <c r="G35" s="22">
        <f t="shared" si="2"/>
        <v>115416.31022727198</v>
      </c>
      <c r="H35" s="22">
        <f>All!BI36+All!BL36+All!BO36+All!BR36</f>
        <v>769442.06818181276</v>
      </c>
      <c r="I35" s="22">
        <f>All!CS36+All!CV36+All!CY36+All!DB36</f>
        <v>677109.02</v>
      </c>
      <c r="J35" s="22">
        <f t="shared" si="3"/>
        <v>92333.048181812745</v>
      </c>
      <c r="K35" s="39">
        <f t="shared" si="0"/>
        <v>0.11999999999999378</v>
      </c>
    </row>
    <row r="36" spans="1:11">
      <c r="A36" s="19">
        <v>35</v>
      </c>
      <c r="B36" s="19">
        <v>52</v>
      </c>
      <c r="C36" s="19" t="s">
        <v>43</v>
      </c>
      <c r="D36" s="38">
        <v>8.6979679444892002E-2</v>
      </c>
      <c r="E36" s="22">
        <f>All!BI37+All!BL37+All!BO37+All!BR37</f>
        <v>0</v>
      </c>
      <c r="F36" s="22">
        <f t="shared" si="1"/>
        <v>0</v>
      </c>
      <c r="G36" s="22">
        <f t="shared" si="2"/>
        <v>0</v>
      </c>
      <c r="H36" s="22">
        <f>All!BI37+All!BL37+All!BO37+All!BR37</f>
        <v>0</v>
      </c>
      <c r="I36" s="22">
        <f>All!CS37+All!CV37+All!CY37+All!DB37</f>
        <v>0</v>
      </c>
      <c r="J36" s="22">
        <f t="shared" si="3"/>
        <v>0</v>
      </c>
      <c r="K36" s="39" t="e">
        <f t="shared" si="0"/>
        <v>#DIV/0!</v>
      </c>
    </row>
    <row r="37" spans="1:11">
      <c r="A37" s="19">
        <v>36</v>
      </c>
      <c r="B37" s="19">
        <v>51</v>
      </c>
      <c r="C37" s="19" t="s">
        <v>44</v>
      </c>
      <c r="D37" s="38">
        <v>0.11657340728228401</v>
      </c>
      <c r="E37" s="22">
        <f>All!BI38+All!BL38+All!BO38+All!BR38</f>
        <v>0</v>
      </c>
      <c r="F37" s="22">
        <f t="shared" si="1"/>
        <v>0</v>
      </c>
      <c r="G37" s="22">
        <f t="shared" si="2"/>
        <v>0</v>
      </c>
      <c r="H37" s="22">
        <f>All!BI38+All!BL38+All!BO38+All!BR38</f>
        <v>0</v>
      </c>
      <c r="I37" s="22">
        <f>All!CS38+All!CV38+All!CY38+All!DB38</f>
        <v>0</v>
      </c>
      <c r="J37" s="22">
        <f t="shared" si="3"/>
        <v>0</v>
      </c>
      <c r="K37" s="39" t="e">
        <f t="shared" si="0"/>
        <v>#DIV/0!</v>
      </c>
    </row>
    <row r="38" spans="1:11">
      <c r="A38" s="19">
        <v>37</v>
      </c>
      <c r="B38" s="19">
        <v>143</v>
      </c>
      <c r="C38" s="19" t="s">
        <v>1980</v>
      </c>
      <c r="D38" s="38">
        <v>8.9999999999999955E-2</v>
      </c>
      <c r="E38" s="22">
        <f>All!BI39+All!BL39+All!BO39+All!BR39</f>
        <v>10487120.133630931</v>
      </c>
      <c r="F38" s="22">
        <f t="shared" si="1"/>
        <v>9543279.3216041476</v>
      </c>
      <c r="G38" s="22">
        <f t="shared" si="2"/>
        <v>943840.81202678382</v>
      </c>
      <c r="H38" s="22">
        <f>All!BI39+All!BL39+All!BO39+All!BR39</f>
        <v>10487120.133630931</v>
      </c>
      <c r="I38" s="22">
        <f>All!CS39+All!CV39+All!CY39+All!DB39</f>
        <v>16746467.419999998</v>
      </c>
      <c r="J38" s="22">
        <f t="shared" si="3"/>
        <v>-6259347.2863690667</v>
      </c>
      <c r="K38" s="39">
        <v>0</v>
      </c>
    </row>
    <row r="39" spans="1:11">
      <c r="A39" s="19">
        <v>38</v>
      </c>
      <c r="B39" s="19">
        <v>139</v>
      </c>
      <c r="C39" s="19" t="s">
        <v>1982</v>
      </c>
      <c r="D39" s="38">
        <v>6.999999999999991E-2</v>
      </c>
      <c r="E39" s="22">
        <f>All!BI40+All!BL40+All!BO40+All!BR40</f>
        <v>33960502.971562445</v>
      </c>
      <c r="F39" s="22">
        <f t="shared" si="1"/>
        <v>31583267.763553075</v>
      </c>
      <c r="G39" s="22">
        <f t="shared" si="2"/>
        <v>2377235.2080093697</v>
      </c>
      <c r="H39" s="22">
        <f>All!BI40+All!BL40+All!BO40+All!BR40</f>
        <v>33960502.971562445</v>
      </c>
      <c r="I39" s="22">
        <f>All!CS40+All!CV40+All!CY40+All!DB40</f>
        <v>31885516.239999998</v>
      </c>
      <c r="J39" s="22">
        <f t="shared" si="3"/>
        <v>2074986.7315624468</v>
      </c>
      <c r="K39" s="39">
        <v>0</v>
      </c>
    </row>
    <row r="40" spans="1:11">
      <c r="A40" s="19">
        <v>39</v>
      </c>
      <c r="B40" s="19">
        <v>144</v>
      </c>
      <c r="C40" s="19" t="s">
        <v>1984</v>
      </c>
      <c r="D40" s="38">
        <v>0.09</v>
      </c>
      <c r="E40" s="22">
        <f>All!BI41+All!BL41+All!BO41+All!BR41</f>
        <v>80592290.311827958</v>
      </c>
      <c r="F40" s="22">
        <f t="shared" si="1"/>
        <v>73338984.183763444</v>
      </c>
      <c r="G40" s="22">
        <f t="shared" si="2"/>
        <v>7253306.1280645132</v>
      </c>
      <c r="H40" s="22">
        <f>All!BI41+All!BL41+All!BO41+All!BR41</f>
        <v>80592290.311827958</v>
      </c>
      <c r="I40" s="22">
        <f>All!CS41+All!CV41+All!CY41+All!DB41</f>
        <v>74950829.989999995</v>
      </c>
      <c r="J40" s="22">
        <f t="shared" si="3"/>
        <v>5641460.321827963</v>
      </c>
      <c r="K40" s="39">
        <v>0</v>
      </c>
    </row>
    <row r="41" spans="1:11">
      <c r="A41" s="19">
        <f>All!B42</f>
        <v>40</v>
      </c>
      <c r="B41" s="19">
        <f>All!C42</f>
        <v>147</v>
      </c>
      <c r="C41" s="19" t="str">
        <f>All!D42</f>
        <v>MDF</v>
      </c>
      <c r="D41" s="38">
        <v>7.0000000000000007E-2</v>
      </c>
      <c r="E41" s="22">
        <f>All!BI42+All!BL42+All!BO42+All!BR42</f>
        <v>99188021.197916627</v>
      </c>
      <c r="F41" s="22">
        <f t="shared" ref="F41:F97" si="4">E41*(1-D41)</f>
        <v>92244859.714062452</v>
      </c>
      <c r="G41" s="22">
        <f t="shared" ref="G41:G97" si="5">E41-F41</f>
        <v>6943161.4838541746</v>
      </c>
      <c r="H41" s="22">
        <f>All!BI42+All!BL42+All!BO42+All!BR42</f>
        <v>99188021.197916627</v>
      </c>
      <c r="I41" s="22">
        <f>All!CS42+All!CV42+All!CY42+All!DB42</f>
        <v>95220500.349999994</v>
      </c>
      <c r="J41" s="22">
        <f t="shared" ref="J41:J97" si="6">H41-I41</f>
        <v>3967520.8479166329</v>
      </c>
      <c r="K41" s="39">
        <f t="shared" ref="K41" si="7">(H41-I41)/H41</f>
        <v>3.9999999999999675E-2</v>
      </c>
    </row>
    <row r="42" spans="1:11">
      <c r="A42" s="19">
        <f>All!B43</f>
        <v>41</v>
      </c>
      <c r="B42" s="19">
        <f>All!C43</f>
        <v>149</v>
      </c>
      <c r="C42" s="19" t="str">
        <f>All!D43</f>
        <v>KEMET</v>
      </c>
      <c r="D42" s="38">
        <v>7.0000000000000007E-2</v>
      </c>
      <c r="E42" s="22">
        <f>All!BI43+All!BL43+All!BO43+All!BR43</f>
        <v>5036992.436548233</v>
      </c>
      <c r="F42" s="22">
        <f t="shared" si="4"/>
        <v>4684402.965989856</v>
      </c>
      <c r="G42" s="22">
        <f t="shared" si="5"/>
        <v>352589.47055837698</v>
      </c>
      <c r="H42" s="22">
        <f>All!BI43+All!BL43+All!BO43+All!BR43</f>
        <v>5036992.436548233</v>
      </c>
      <c r="I42" s="22">
        <f>All!CS43+All!CV43+All!CY43+All!DB43</f>
        <v>4961437.5500000007</v>
      </c>
      <c r="J42" s="22">
        <f t="shared" si="6"/>
        <v>75554.886548232287</v>
      </c>
      <c r="K42" s="39">
        <v>0</v>
      </c>
    </row>
    <row r="43" spans="1:11">
      <c r="A43" s="19">
        <f>All!B44</f>
        <v>42</v>
      </c>
      <c r="B43" s="19">
        <f>All!C44</f>
        <v>145</v>
      </c>
      <c r="C43" s="19" t="str">
        <f>All!D44</f>
        <v xml:space="preserve">Port of Sokhna </v>
      </c>
      <c r="D43" s="38">
        <v>7.0000000000000007E-2</v>
      </c>
      <c r="E43" s="22">
        <f>All!BI44+All!BL44+All!BO44+All!BR44</f>
        <v>266769781.37311852</v>
      </c>
      <c r="F43" s="22">
        <f t="shared" si="4"/>
        <v>248095896.67700019</v>
      </c>
      <c r="G43" s="22">
        <f t="shared" si="5"/>
        <v>18673884.696118325</v>
      </c>
      <c r="H43" s="22">
        <f>All!BI44+All!BL44+All!BO44+All!BR44</f>
        <v>266769781.37311852</v>
      </c>
      <c r="I43" s="22">
        <f>All!CS44+All!CV44+All!CY44+All!DB44</f>
        <v>248095896.67699999</v>
      </c>
      <c r="J43" s="22">
        <f t="shared" si="6"/>
        <v>18673884.696118534</v>
      </c>
      <c r="K43" s="39">
        <f t="shared" ref="K43" si="8">(H43-I43)/H43</f>
        <v>7.0000000000000895E-2</v>
      </c>
    </row>
    <row r="44" spans="1:11">
      <c r="A44" s="19">
        <f>All!B45</f>
        <v>43</v>
      </c>
      <c r="B44" s="19">
        <f>All!C45</f>
        <v>4</v>
      </c>
      <c r="C44" s="19" t="str">
        <f>All!D45</f>
        <v>TB2</v>
      </c>
      <c r="D44" s="38">
        <v>0</v>
      </c>
      <c r="E44" s="22">
        <f>All!BI45+All!BL45+All!BO45+All!BR45</f>
        <v>0</v>
      </c>
      <c r="F44" s="22">
        <f t="shared" si="4"/>
        <v>0</v>
      </c>
      <c r="G44" s="22">
        <f t="shared" si="5"/>
        <v>0</v>
      </c>
      <c r="H44" s="22">
        <f>All!BI45+All!BL45+All!BO45+All!BR45</f>
        <v>0</v>
      </c>
      <c r="I44" s="22">
        <f>All!CS45+All!CV45+All!CY45+All!DB45</f>
        <v>0</v>
      </c>
      <c r="J44" s="22">
        <f t="shared" si="6"/>
        <v>0</v>
      </c>
      <c r="K44" s="39">
        <v>0</v>
      </c>
    </row>
    <row r="45" spans="1:11">
      <c r="A45" s="19">
        <f>All!B46</f>
        <v>44</v>
      </c>
      <c r="B45" s="19">
        <f>All!C46</f>
        <v>146</v>
      </c>
      <c r="C45" s="19" t="str">
        <f>All!D46</f>
        <v>Waldorf Astoria Mock-up Room</v>
      </c>
      <c r="D45" s="38">
        <v>0</v>
      </c>
      <c r="E45" s="22">
        <f>All!BI46+All!BL46+All!BO46+All!BR46</f>
        <v>0</v>
      </c>
      <c r="F45" s="22">
        <f t="shared" si="4"/>
        <v>0</v>
      </c>
      <c r="G45" s="22">
        <f t="shared" si="5"/>
        <v>0</v>
      </c>
      <c r="H45" s="22">
        <f>All!BI46+All!BL46+All!BO46+All!BR46</f>
        <v>0</v>
      </c>
      <c r="I45" s="22">
        <f>All!CS46+All!CV46+All!CY46+All!DB46</f>
        <v>0</v>
      </c>
      <c r="J45" s="22">
        <f t="shared" si="6"/>
        <v>0</v>
      </c>
      <c r="K45" s="39">
        <v>0</v>
      </c>
    </row>
    <row r="46" spans="1:11">
      <c r="A46" s="19">
        <f>All!B47</f>
        <v>45</v>
      </c>
      <c r="B46" s="19">
        <f>All!C47</f>
        <v>148</v>
      </c>
      <c r="C46" s="19" t="str">
        <f>All!D47</f>
        <v>Olympic City Lock&amp;Load</v>
      </c>
      <c r="D46" s="38">
        <v>0</v>
      </c>
      <c r="E46" s="22">
        <f>All!BI47+All!BL47+All!BO47+All!BR47</f>
        <v>0</v>
      </c>
      <c r="F46" s="22">
        <f t="shared" si="4"/>
        <v>0</v>
      </c>
      <c r="G46" s="22">
        <f t="shared" si="5"/>
        <v>0</v>
      </c>
      <c r="H46" s="22">
        <f>All!BI47+All!BL47+All!BO47+All!BR47</f>
        <v>0</v>
      </c>
      <c r="I46" s="22">
        <f>All!CS47+All!CV47+All!CY47+All!DB47</f>
        <v>0</v>
      </c>
      <c r="J46" s="22">
        <f t="shared" si="6"/>
        <v>0</v>
      </c>
      <c r="K46" s="39">
        <v>0</v>
      </c>
    </row>
    <row r="47" spans="1:11">
      <c r="A47" s="19">
        <f>All!B48</f>
        <v>46</v>
      </c>
      <c r="B47" s="19">
        <f>All!C48</f>
        <v>150</v>
      </c>
      <c r="C47" s="19" t="str">
        <f>All!D48</f>
        <v>Air Defense College</v>
      </c>
      <c r="D47" s="38">
        <v>0</v>
      </c>
      <c r="E47" s="22">
        <f>All!BI48+All!BL48+All!BO48+All!BR48</f>
        <v>178563215.80310881</v>
      </c>
      <c r="F47" s="22">
        <f t="shared" si="4"/>
        <v>178563215.80310881</v>
      </c>
      <c r="G47" s="22">
        <f t="shared" si="5"/>
        <v>0</v>
      </c>
      <c r="H47" s="22">
        <f>All!BI48+All!BL48+All!BO48+All!BR48</f>
        <v>178563215.80310881</v>
      </c>
      <c r="I47" s="22">
        <f>All!CS48+All!CV48+All!CY48+All!DB48</f>
        <v>172313503.25</v>
      </c>
      <c r="J47" s="22">
        <f t="shared" si="6"/>
        <v>6249712.5531088114</v>
      </c>
      <c r="K47" s="39">
        <v>0</v>
      </c>
    </row>
    <row r="48" spans="1:11">
      <c r="A48" s="19">
        <f>All!B49</f>
        <v>47</v>
      </c>
      <c r="B48" s="19">
        <f>All!C49</f>
        <v>151</v>
      </c>
      <c r="C48" s="19" t="str">
        <f>All!D49</f>
        <v>ORA ZED-Ph 2-Pkgs A&amp;D</v>
      </c>
      <c r="D48" s="38">
        <v>0</v>
      </c>
      <c r="E48" s="22">
        <f>All!BI49+All!BL49+All!BO49+All!BR49</f>
        <v>54105454.348717988</v>
      </c>
      <c r="F48" s="22">
        <f t="shared" si="4"/>
        <v>54105454.348717988</v>
      </c>
      <c r="G48" s="22">
        <f t="shared" si="5"/>
        <v>0</v>
      </c>
      <c r="H48" s="22">
        <f>All!BI49+All!BL49+All!BO49+All!BR49</f>
        <v>54105454.348717988</v>
      </c>
      <c r="I48" s="22">
        <f>All!CS49+All!CV49+All!CY49+All!DB49</f>
        <v>52752817.989999995</v>
      </c>
      <c r="J48" s="22">
        <f t="shared" si="6"/>
        <v>1352636.3587179929</v>
      </c>
      <c r="K48" s="39">
        <v>0</v>
      </c>
    </row>
    <row r="49" spans="1:11">
      <c r="A49" s="19">
        <f>All!B50</f>
        <v>48</v>
      </c>
      <c r="B49" s="19">
        <f>All!C50</f>
        <v>152</v>
      </c>
      <c r="C49" s="19" t="str">
        <f>All!D50</f>
        <v>Sokhna Bridges</v>
      </c>
      <c r="D49" s="38">
        <v>0</v>
      </c>
      <c r="E49" s="22">
        <f>All!BI50+All!BL50+All!BO50+All!BR50</f>
        <v>77803868.572916627</v>
      </c>
      <c r="F49" s="22">
        <f t="shared" si="4"/>
        <v>77803868.572916627</v>
      </c>
      <c r="G49" s="22">
        <f t="shared" si="5"/>
        <v>0</v>
      </c>
      <c r="H49" s="22">
        <f>All!BI50+All!BL50+All!BO50+All!BR50</f>
        <v>77803868.572916627</v>
      </c>
      <c r="I49" s="22">
        <f>All!CS50+All!CV50+All!CY50+All!DB50</f>
        <v>74691713.829999998</v>
      </c>
      <c r="J49" s="22">
        <f t="shared" si="6"/>
        <v>3112154.7429166287</v>
      </c>
      <c r="K49" s="39">
        <v>0</v>
      </c>
    </row>
    <row r="50" spans="1:11">
      <c r="A50" s="19">
        <f>All!B51</f>
        <v>49</v>
      </c>
      <c r="B50" s="19">
        <f>All!C51</f>
        <v>153</v>
      </c>
      <c r="C50" s="19" t="str">
        <f>All!D51</f>
        <v>October Dry Port</v>
      </c>
      <c r="D50" s="38">
        <v>0</v>
      </c>
      <c r="E50" s="22">
        <f>All!BI51+All!BL51+All!BO51+All!BR51</f>
        <v>0</v>
      </c>
      <c r="F50" s="22">
        <f t="shared" si="4"/>
        <v>0</v>
      </c>
      <c r="G50" s="22">
        <f t="shared" si="5"/>
        <v>0</v>
      </c>
      <c r="H50" s="22">
        <f>All!BI51+All!BL51+All!BO51+All!BR51</f>
        <v>0</v>
      </c>
      <c r="I50" s="22">
        <f>All!CS51+All!CV51+All!CY51+All!DB51</f>
        <v>0</v>
      </c>
      <c r="J50" s="22">
        <f t="shared" si="6"/>
        <v>0</v>
      </c>
      <c r="K50" s="39">
        <v>0</v>
      </c>
    </row>
    <row r="51" spans="1:11">
      <c r="A51" s="19">
        <v>50</v>
      </c>
      <c r="B51" s="19">
        <v>72</v>
      </c>
      <c r="C51" s="19" t="s">
        <v>66</v>
      </c>
      <c r="D51" s="38">
        <v>0</v>
      </c>
      <c r="E51" s="22">
        <f>All!BI52+All!BL52+All!BO52+All!BR52</f>
        <v>0</v>
      </c>
      <c r="F51" s="22">
        <f t="shared" si="4"/>
        <v>0</v>
      </c>
      <c r="G51" s="22">
        <f t="shared" si="5"/>
        <v>0</v>
      </c>
      <c r="H51" s="22">
        <f>All!BI52+All!BL52+All!BO52+All!BR52</f>
        <v>0</v>
      </c>
      <c r="I51" s="22">
        <f>All!CS52+All!CV52+All!CY52+All!DB52</f>
        <v>0</v>
      </c>
      <c r="J51" s="22">
        <f t="shared" si="6"/>
        <v>0</v>
      </c>
      <c r="K51" s="39">
        <v>0</v>
      </c>
    </row>
    <row r="52" spans="1:11">
      <c r="A52" s="19">
        <v>51</v>
      </c>
      <c r="B52" s="19">
        <v>69</v>
      </c>
      <c r="C52" s="19" t="s">
        <v>67</v>
      </c>
      <c r="D52" s="38">
        <v>0</v>
      </c>
      <c r="E52" s="22">
        <f>All!BI53+All!BL53+All!BO53+All!BR53</f>
        <v>0</v>
      </c>
      <c r="F52" s="22">
        <f t="shared" si="4"/>
        <v>0</v>
      </c>
      <c r="G52" s="22">
        <f t="shared" si="5"/>
        <v>0</v>
      </c>
      <c r="H52" s="22">
        <f>All!BI53+All!BL53+All!BO53+All!BR53</f>
        <v>0</v>
      </c>
      <c r="I52" s="22">
        <f>All!CS53+All!CV53+All!CY53+All!DB53</f>
        <v>0</v>
      </c>
      <c r="J52" s="22">
        <f t="shared" si="6"/>
        <v>0</v>
      </c>
      <c r="K52" s="39">
        <v>0</v>
      </c>
    </row>
    <row r="53" spans="1:11">
      <c r="A53" s="19">
        <v>52</v>
      </c>
      <c r="B53" s="19">
        <v>32</v>
      </c>
      <c r="C53" s="19" t="s">
        <v>68</v>
      </c>
      <c r="D53" s="38">
        <v>0.1</v>
      </c>
      <c r="E53" s="22">
        <f>All!BI54+All!BL54+All!BO54+All!BR54</f>
        <v>0</v>
      </c>
      <c r="F53" s="22">
        <f t="shared" si="4"/>
        <v>0</v>
      </c>
      <c r="G53" s="22">
        <f t="shared" si="5"/>
        <v>0</v>
      </c>
      <c r="H53" s="22">
        <f>All!BI54+All!BL54+All!BO54+All!BR54</f>
        <v>0</v>
      </c>
      <c r="I53" s="22">
        <f>All!CS54+All!CV54+All!CY54+All!DB54</f>
        <v>0</v>
      </c>
      <c r="J53" s="22">
        <f t="shared" si="6"/>
        <v>0</v>
      </c>
      <c r="K53" s="39" t="e">
        <f t="shared" ref="K53" si="9">(H53-I53)/H53</f>
        <v>#DIV/0!</v>
      </c>
    </row>
    <row r="54" spans="1:11">
      <c r="A54" s="19">
        <v>53</v>
      </c>
      <c r="B54" s="19">
        <v>85</v>
      </c>
      <c r="C54" s="19" t="s">
        <v>69</v>
      </c>
      <c r="D54" s="38">
        <v>0</v>
      </c>
      <c r="E54" s="22">
        <f>All!BI55+All!BL55+All!BO55+All!BR55</f>
        <v>0</v>
      </c>
      <c r="F54" s="22">
        <f t="shared" si="4"/>
        <v>0</v>
      </c>
      <c r="G54" s="22">
        <f t="shared" si="5"/>
        <v>0</v>
      </c>
      <c r="H54" s="22">
        <f>All!BI55+All!BL55+All!BO55+All!BR55</f>
        <v>0</v>
      </c>
      <c r="I54" s="22">
        <f>All!CS55+All!CV55+All!CY55+All!DB55</f>
        <v>0</v>
      </c>
      <c r="J54" s="22">
        <f t="shared" si="6"/>
        <v>0</v>
      </c>
      <c r="K54" s="39">
        <v>0</v>
      </c>
    </row>
    <row r="55" spans="1:11">
      <c r="A55" s="19">
        <v>54</v>
      </c>
      <c r="B55" s="19">
        <v>93</v>
      </c>
      <c r="C55" s="19" t="s">
        <v>70</v>
      </c>
      <c r="D55" s="38">
        <v>0.15</v>
      </c>
      <c r="E55" s="22">
        <f>All!BI56+All!BL56+All!BO56+All!BR56</f>
        <v>0</v>
      </c>
      <c r="F55" s="22">
        <f t="shared" si="4"/>
        <v>0</v>
      </c>
      <c r="G55" s="22">
        <f t="shared" si="5"/>
        <v>0</v>
      </c>
      <c r="H55" s="22">
        <f>All!BI56+All!BL56+All!BO56+All!BR56</f>
        <v>0</v>
      </c>
      <c r="I55" s="22">
        <f>All!CS56+All!CV56+All!CY56+All!DB56</f>
        <v>0</v>
      </c>
      <c r="J55" s="22">
        <f t="shared" si="6"/>
        <v>0</v>
      </c>
      <c r="K55" s="39" t="e">
        <f t="shared" ref="K55" si="10">(H55-I55)/H55</f>
        <v>#DIV/0!</v>
      </c>
    </row>
    <row r="56" spans="1:11">
      <c r="A56" s="19">
        <v>55</v>
      </c>
      <c r="B56" s="19">
        <v>76</v>
      </c>
      <c r="C56" s="19" t="s">
        <v>71</v>
      </c>
      <c r="D56" s="38">
        <v>0</v>
      </c>
      <c r="E56" s="22">
        <f>All!BI57+All!BL57+All!BO57+All!BR57</f>
        <v>0</v>
      </c>
      <c r="F56" s="22">
        <f t="shared" si="4"/>
        <v>0</v>
      </c>
      <c r="G56" s="22">
        <f t="shared" si="5"/>
        <v>0</v>
      </c>
      <c r="H56" s="22">
        <f>All!BI57+All!BL57+All!BO57+All!BR57</f>
        <v>0</v>
      </c>
      <c r="I56" s="22">
        <f>All!CS57+All!CV57+All!CY57+All!DB57</f>
        <v>0</v>
      </c>
      <c r="J56" s="22">
        <f t="shared" si="6"/>
        <v>0</v>
      </c>
      <c r="K56" s="39">
        <v>0</v>
      </c>
    </row>
    <row r="57" spans="1:11">
      <c r="A57" s="19">
        <v>56</v>
      </c>
      <c r="B57" s="19">
        <v>96</v>
      </c>
      <c r="C57" s="19" t="s">
        <v>72</v>
      </c>
      <c r="D57" s="38">
        <v>0</v>
      </c>
      <c r="E57" s="22">
        <f>All!BI58+All!BL58+All!BO58+All!BR58</f>
        <v>0</v>
      </c>
      <c r="F57" s="22">
        <f t="shared" si="4"/>
        <v>0</v>
      </c>
      <c r="G57" s="22">
        <f t="shared" si="5"/>
        <v>0</v>
      </c>
      <c r="H57" s="22">
        <f>All!BI58+All!BL58+All!BO58+All!BR58</f>
        <v>0</v>
      </c>
      <c r="I57" s="22">
        <f>All!CS58+All!CV58+All!CY58+All!DB58</f>
        <v>0</v>
      </c>
      <c r="J57" s="22">
        <f t="shared" si="6"/>
        <v>0</v>
      </c>
      <c r="K57" s="39">
        <v>0</v>
      </c>
    </row>
    <row r="58" spans="1:11">
      <c r="A58" s="19">
        <v>57</v>
      </c>
      <c r="B58" s="19">
        <v>65</v>
      </c>
      <c r="C58" s="19" t="s">
        <v>73</v>
      </c>
      <c r="D58" s="38">
        <v>0</v>
      </c>
      <c r="E58" s="22">
        <f>All!BI59+All!BL59+All!BO59+All!BR59</f>
        <v>0</v>
      </c>
      <c r="F58" s="22">
        <f t="shared" si="4"/>
        <v>0</v>
      </c>
      <c r="G58" s="22">
        <f t="shared" si="5"/>
        <v>0</v>
      </c>
      <c r="H58" s="22">
        <f>All!BI59+All!BL59+All!BO59+All!BR59</f>
        <v>0</v>
      </c>
      <c r="I58" s="22">
        <f>All!CS59+All!CV59+All!CY59+All!DB59</f>
        <v>0</v>
      </c>
      <c r="J58" s="22">
        <f t="shared" si="6"/>
        <v>0</v>
      </c>
      <c r="K58" s="39">
        <v>0</v>
      </c>
    </row>
    <row r="59" spans="1:11">
      <c r="A59" s="19">
        <v>58</v>
      </c>
      <c r="B59" s="19">
        <v>71</v>
      </c>
      <c r="C59" s="19" t="s">
        <v>74</v>
      </c>
      <c r="D59" s="38">
        <v>0</v>
      </c>
      <c r="E59" s="22">
        <f>All!BI60+All!BL60+All!BO60+All!BR60</f>
        <v>0</v>
      </c>
      <c r="F59" s="22">
        <f t="shared" si="4"/>
        <v>0</v>
      </c>
      <c r="G59" s="22">
        <f t="shared" si="5"/>
        <v>0</v>
      </c>
      <c r="H59" s="22">
        <f>All!BI60+All!BL60+All!BO60+All!BR60</f>
        <v>0</v>
      </c>
      <c r="I59" s="22">
        <f>All!CS60+All!CV60+All!CY60+All!DB60</f>
        <v>0</v>
      </c>
      <c r="J59" s="22">
        <f t="shared" si="6"/>
        <v>0</v>
      </c>
      <c r="K59" s="39">
        <v>0</v>
      </c>
    </row>
    <row r="60" spans="1:11">
      <c r="A60" s="19">
        <v>59</v>
      </c>
      <c r="B60" s="19">
        <v>37</v>
      </c>
      <c r="C60" s="19" t="s">
        <v>75</v>
      </c>
      <c r="D60" s="38">
        <v>0</v>
      </c>
      <c r="E60" s="22">
        <f>All!BI61+All!BL61+All!BO61+All!BR61</f>
        <v>0</v>
      </c>
      <c r="F60" s="22">
        <f t="shared" si="4"/>
        <v>0</v>
      </c>
      <c r="G60" s="22">
        <f t="shared" si="5"/>
        <v>0</v>
      </c>
      <c r="H60" s="22">
        <f>All!BI61+All!BL61+All!BO61+All!BR61</f>
        <v>0</v>
      </c>
      <c r="I60" s="22">
        <f>All!CS61+All!CV61+All!CY61+All!DB61</f>
        <v>0</v>
      </c>
      <c r="J60" s="22">
        <f t="shared" si="6"/>
        <v>0</v>
      </c>
      <c r="K60" s="39">
        <v>0</v>
      </c>
    </row>
    <row r="61" spans="1:11">
      <c r="A61" s="19">
        <v>60</v>
      </c>
      <c r="B61" s="19">
        <v>34</v>
      </c>
      <c r="C61" s="19" t="s">
        <v>76</v>
      </c>
      <c r="D61" s="38">
        <v>0</v>
      </c>
      <c r="E61" s="22">
        <f>All!BI62+All!BL62+All!BO62+All!BR62</f>
        <v>0</v>
      </c>
      <c r="F61" s="22">
        <f t="shared" si="4"/>
        <v>0</v>
      </c>
      <c r="G61" s="22">
        <f t="shared" si="5"/>
        <v>0</v>
      </c>
      <c r="H61" s="22">
        <f>All!BI62+All!BL62+All!BO62+All!BR62</f>
        <v>0</v>
      </c>
      <c r="I61" s="22">
        <f>All!CS62+All!CV62+All!CY62+All!DB62</f>
        <v>0</v>
      </c>
      <c r="J61" s="22">
        <f t="shared" si="6"/>
        <v>0</v>
      </c>
      <c r="K61" s="39">
        <v>0</v>
      </c>
    </row>
    <row r="62" spans="1:11">
      <c r="A62" s="19">
        <v>61</v>
      </c>
      <c r="B62" s="19">
        <v>41</v>
      </c>
      <c r="C62" s="19" t="s">
        <v>77</v>
      </c>
      <c r="D62" s="38">
        <v>0</v>
      </c>
      <c r="E62" s="22">
        <f>All!BI63+All!BL63+All!BO63+All!BR63</f>
        <v>0</v>
      </c>
      <c r="F62" s="22">
        <f t="shared" si="4"/>
        <v>0</v>
      </c>
      <c r="G62" s="22">
        <f t="shared" si="5"/>
        <v>0</v>
      </c>
      <c r="H62" s="22">
        <f>All!BI63+All!BL63+All!BO63+All!BR63</f>
        <v>0</v>
      </c>
      <c r="I62" s="22">
        <f>All!CS63+All!CV63+All!CY63+All!DB63</f>
        <v>0</v>
      </c>
      <c r="J62" s="22">
        <f t="shared" si="6"/>
        <v>0</v>
      </c>
      <c r="K62" s="39">
        <v>0</v>
      </c>
    </row>
    <row r="63" spans="1:11">
      <c r="A63" s="19">
        <v>62</v>
      </c>
      <c r="B63" s="19">
        <v>109</v>
      </c>
      <c r="C63" s="19" t="s">
        <v>87</v>
      </c>
      <c r="D63" s="38">
        <v>0</v>
      </c>
      <c r="E63" s="22">
        <f>All!BI64+All!BL64+All!BO64+All!BR64</f>
        <v>0</v>
      </c>
      <c r="F63" s="22">
        <f t="shared" si="4"/>
        <v>0</v>
      </c>
      <c r="G63" s="22">
        <f t="shared" si="5"/>
        <v>0</v>
      </c>
      <c r="H63" s="22">
        <f>All!BI64+All!BL64+All!BO64+All!BR64</f>
        <v>0</v>
      </c>
      <c r="I63" s="22">
        <f>All!CS64+All!CV64+All!CY64+All!DB64</f>
        <v>0</v>
      </c>
      <c r="J63" s="22">
        <f t="shared" si="6"/>
        <v>0</v>
      </c>
      <c r="K63" s="39">
        <v>0</v>
      </c>
    </row>
    <row r="64" spans="1:11">
      <c r="A64" s="19">
        <v>63</v>
      </c>
      <c r="B64" s="19">
        <v>61</v>
      </c>
      <c r="C64" s="19" t="s">
        <v>93</v>
      </c>
      <c r="D64" s="38">
        <v>0</v>
      </c>
      <c r="E64" s="22">
        <f>All!BI65+All!BL65+All!BO65+All!BR65</f>
        <v>3726190.6700000018</v>
      </c>
      <c r="F64" s="22">
        <f t="shared" si="4"/>
        <v>3726190.6700000018</v>
      </c>
      <c r="G64" s="22">
        <f t="shared" si="5"/>
        <v>0</v>
      </c>
      <c r="H64" s="22">
        <f>All!BI65+All!BL65+All!BO65+All!BR65</f>
        <v>3726190.6700000018</v>
      </c>
      <c r="I64" s="22">
        <f>All!CS65+All!CV65+All!CY65+All!DB65</f>
        <v>0</v>
      </c>
      <c r="J64" s="22">
        <f t="shared" si="6"/>
        <v>3726190.6700000018</v>
      </c>
      <c r="K64" s="39">
        <v>0</v>
      </c>
    </row>
    <row r="65" spans="1:11">
      <c r="A65" s="19">
        <v>64</v>
      </c>
      <c r="B65" s="19">
        <v>84</v>
      </c>
      <c r="C65" s="19" t="s">
        <v>94</v>
      </c>
      <c r="D65" s="38">
        <v>0</v>
      </c>
      <c r="E65" s="22">
        <f>All!BI66+All!BL66+All!BO66+All!BR66</f>
        <v>0</v>
      </c>
      <c r="F65" s="22">
        <f t="shared" si="4"/>
        <v>0</v>
      </c>
      <c r="G65" s="22">
        <f t="shared" si="5"/>
        <v>0</v>
      </c>
      <c r="H65" s="22">
        <f>All!BI66+All!BL66+All!BO66+All!BR66</f>
        <v>0</v>
      </c>
      <c r="I65" s="22">
        <f>All!CS66+All!CV66+All!CY66+All!DB66</f>
        <v>0</v>
      </c>
      <c r="J65" s="22">
        <f t="shared" si="6"/>
        <v>0</v>
      </c>
      <c r="K65" s="39">
        <v>0</v>
      </c>
    </row>
    <row r="66" spans="1:11">
      <c r="A66" s="19">
        <v>65</v>
      </c>
      <c r="B66" s="19">
        <v>80</v>
      </c>
      <c r="C66" s="19" t="s">
        <v>95</v>
      </c>
      <c r="D66" s="38">
        <v>0.1</v>
      </c>
      <c r="E66" s="22">
        <f>All!BI67+All!BL67+All!BO67+All!BR67</f>
        <v>0</v>
      </c>
      <c r="F66" s="22">
        <f t="shared" si="4"/>
        <v>0</v>
      </c>
      <c r="G66" s="22">
        <f t="shared" si="5"/>
        <v>0</v>
      </c>
      <c r="H66" s="22">
        <f>All!BI67+All!BL67+All!BO67+All!BR67</f>
        <v>0</v>
      </c>
      <c r="I66" s="22">
        <f>All!CS67+All!CV67+All!CY67+All!DB67</f>
        <v>0</v>
      </c>
      <c r="J66" s="22">
        <f t="shared" si="6"/>
        <v>0</v>
      </c>
      <c r="K66" s="39" t="e">
        <f t="shared" ref="K66" si="11">(H66-I66)/H66</f>
        <v>#DIV/0!</v>
      </c>
    </row>
    <row r="67" spans="1:11">
      <c r="A67" s="19">
        <v>66</v>
      </c>
      <c r="B67" s="19">
        <v>70</v>
      </c>
      <c r="C67" s="19" t="s">
        <v>96</v>
      </c>
      <c r="D67" s="38">
        <v>0</v>
      </c>
      <c r="E67" s="22">
        <f>All!BI68+All!BL68+All!BO68+All!BR68</f>
        <v>0</v>
      </c>
      <c r="F67" s="22">
        <f t="shared" si="4"/>
        <v>0</v>
      </c>
      <c r="G67" s="22">
        <f t="shared" si="5"/>
        <v>0</v>
      </c>
      <c r="H67" s="22">
        <f>All!BI68+All!BL68+All!BO68+All!BR68</f>
        <v>0</v>
      </c>
      <c r="I67" s="22">
        <f>All!CS68+All!CV68+All!CY68+All!DB68</f>
        <v>0</v>
      </c>
      <c r="J67" s="22">
        <f t="shared" si="6"/>
        <v>0</v>
      </c>
      <c r="K67" s="39">
        <v>0</v>
      </c>
    </row>
    <row r="68" spans="1:11">
      <c r="A68" s="19">
        <v>67</v>
      </c>
      <c r="B68" s="19">
        <v>120</v>
      </c>
      <c r="C68" s="19" t="s">
        <v>97</v>
      </c>
      <c r="D68" s="38">
        <v>0</v>
      </c>
      <c r="E68" s="22">
        <f>All!BI69+All!BL69+All!BO69+All!BR69</f>
        <v>0</v>
      </c>
      <c r="F68" s="22">
        <f t="shared" si="4"/>
        <v>0</v>
      </c>
      <c r="G68" s="22">
        <f t="shared" si="5"/>
        <v>0</v>
      </c>
      <c r="H68" s="22">
        <f>All!BI69+All!BL69+All!BO69+All!BR69</f>
        <v>0</v>
      </c>
      <c r="I68" s="22">
        <f>All!CS69+All!CV69+All!CY69+All!DB69</f>
        <v>0</v>
      </c>
      <c r="J68" s="22">
        <f t="shared" si="6"/>
        <v>0</v>
      </c>
      <c r="K68" s="39">
        <v>0</v>
      </c>
    </row>
    <row r="69" spans="1:11">
      <c r="A69" s="19">
        <v>68</v>
      </c>
      <c r="B69" s="19">
        <v>108</v>
      </c>
      <c r="C69" s="19" t="s">
        <v>98</v>
      </c>
      <c r="D69" s="38">
        <v>0</v>
      </c>
      <c r="E69" s="22">
        <f>All!BI70+All!BL70+All!BO70+All!BR70</f>
        <v>0</v>
      </c>
      <c r="F69" s="22">
        <f t="shared" si="4"/>
        <v>0</v>
      </c>
      <c r="G69" s="22">
        <f t="shared" si="5"/>
        <v>0</v>
      </c>
      <c r="H69" s="22">
        <f>All!BI70+All!BL70+All!BO70+All!BR70</f>
        <v>0</v>
      </c>
      <c r="I69" s="22">
        <f>All!CS70+All!CV70+All!CY70+All!DB70</f>
        <v>0</v>
      </c>
      <c r="J69" s="22">
        <f t="shared" si="6"/>
        <v>0</v>
      </c>
      <c r="K69" s="39">
        <v>0</v>
      </c>
    </row>
    <row r="70" spans="1:11">
      <c r="A70" s="19">
        <v>69</v>
      </c>
      <c r="B70" s="19">
        <v>6</v>
      </c>
      <c r="C70" s="19" t="s">
        <v>99</v>
      </c>
      <c r="D70" s="38">
        <v>0</v>
      </c>
      <c r="E70" s="22">
        <f>All!BI71+All!BL71+All!BO71+All!BR71</f>
        <v>0</v>
      </c>
      <c r="F70" s="22">
        <f t="shared" si="4"/>
        <v>0</v>
      </c>
      <c r="G70" s="22">
        <f t="shared" si="5"/>
        <v>0</v>
      </c>
      <c r="H70" s="22">
        <f>All!BI71+All!BL71+All!BO71+All!BR71</f>
        <v>0</v>
      </c>
      <c r="I70" s="22">
        <f>All!CS71+All!CV71+All!CY71+All!DB71</f>
        <v>0</v>
      </c>
      <c r="J70" s="22">
        <f t="shared" si="6"/>
        <v>0</v>
      </c>
      <c r="K70" s="39">
        <v>0</v>
      </c>
    </row>
    <row r="71" spans="1:11">
      <c r="A71" s="19">
        <v>70</v>
      </c>
      <c r="B71" s="19">
        <v>68</v>
      </c>
      <c r="C71" s="19" t="s">
        <v>100</v>
      </c>
      <c r="D71" s="38">
        <v>0</v>
      </c>
      <c r="E71" s="22">
        <f>All!BI72+All!BL72+All!BO72+All!BR72</f>
        <v>0</v>
      </c>
      <c r="F71" s="22">
        <f t="shared" si="4"/>
        <v>0</v>
      </c>
      <c r="G71" s="22">
        <f t="shared" si="5"/>
        <v>0</v>
      </c>
      <c r="H71" s="22">
        <f>All!BI72+All!BL72+All!BO72+All!BR72</f>
        <v>0</v>
      </c>
      <c r="I71" s="22">
        <f>All!CS72+All!CV72+All!CY72+All!DB72</f>
        <v>0</v>
      </c>
      <c r="J71" s="22">
        <f t="shared" si="6"/>
        <v>0</v>
      </c>
      <c r="K71" s="39">
        <v>0</v>
      </c>
    </row>
    <row r="72" spans="1:11">
      <c r="A72" s="19">
        <v>71</v>
      </c>
      <c r="B72" s="19">
        <v>103</v>
      </c>
      <c r="C72" s="19" t="s">
        <v>101</v>
      </c>
      <c r="D72" s="38">
        <v>0</v>
      </c>
      <c r="E72" s="22">
        <f>All!BI73+All!BL73+All!BO73+All!BR73</f>
        <v>0</v>
      </c>
      <c r="F72" s="22">
        <f t="shared" si="4"/>
        <v>0</v>
      </c>
      <c r="G72" s="22">
        <f t="shared" si="5"/>
        <v>0</v>
      </c>
      <c r="H72" s="22">
        <f>All!BI73+All!BL73+All!BO73+All!BR73</f>
        <v>0</v>
      </c>
      <c r="I72" s="22">
        <f>All!CS73+All!CV73+All!CY73+All!DB73</f>
        <v>0</v>
      </c>
      <c r="J72" s="22">
        <f t="shared" si="6"/>
        <v>0</v>
      </c>
      <c r="K72" s="39">
        <v>0</v>
      </c>
    </row>
    <row r="73" spans="1:11">
      <c r="A73" s="19">
        <v>72</v>
      </c>
      <c r="B73" s="19">
        <v>118</v>
      </c>
      <c r="C73" s="19" t="s">
        <v>102</v>
      </c>
      <c r="D73" s="38">
        <v>0</v>
      </c>
      <c r="E73" s="22">
        <f>All!BI74+All!BL74+All!BO74+All!BR74</f>
        <v>0</v>
      </c>
      <c r="F73" s="22">
        <f t="shared" si="4"/>
        <v>0</v>
      </c>
      <c r="G73" s="22">
        <f t="shared" si="5"/>
        <v>0</v>
      </c>
      <c r="H73" s="22">
        <f>All!BI74+All!BL74+All!BO74+All!BR74</f>
        <v>0</v>
      </c>
      <c r="I73" s="22">
        <f>All!CS74+All!CV74+All!CY74+All!DB74</f>
        <v>0</v>
      </c>
      <c r="J73" s="22">
        <f t="shared" si="6"/>
        <v>0</v>
      </c>
      <c r="K73" s="39">
        <v>0</v>
      </c>
    </row>
    <row r="74" spans="1:11">
      <c r="A74" s="19">
        <v>73</v>
      </c>
      <c r="B74" s="19">
        <v>110</v>
      </c>
      <c r="C74" s="19" t="s">
        <v>103</v>
      </c>
      <c r="D74" s="38">
        <v>0</v>
      </c>
      <c r="E74" s="22">
        <f>All!BI75+All!BL75+All!BO75+All!BR75</f>
        <v>0</v>
      </c>
      <c r="F74" s="22">
        <f t="shared" si="4"/>
        <v>0</v>
      </c>
      <c r="G74" s="22">
        <f t="shared" si="5"/>
        <v>0</v>
      </c>
      <c r="H74" s="22">
        <f>All!BI75+All!BL75+All!BO75+All!BR75</f>
        <v>0</v>
      </c>
      <c r="I74" s="22">
        <f>All!CS75+All!CV75+All!CY75+All!DB75</f>
        <v>0</v>
      </c>
      <c r="J74" s="22">
        <f t="shared" si="6"/>
        <v>0</v>
      </c>
      <c r="K74" s="39">
        <v>0</v>
      </c>
    </row>
    <row r="75" spans="1:11">
      <c r="A75" s="19">
        <v>74</v>
      </c>
      <c r="B75" s="19">
        <v>101</v>
      </c>
      <c r="C75" s="19" t="s">
        <v>104</v>
      </c>
      <c r="D75" s="38">
        <v>0</v>
      </c>
      <c r="E75" s="22">
        <f>All!BI76+All!BL76+All!BO76+All!BR76</f>
        <v>0</v>
      </c>
      <c r="F75" s="22">
        <f t="shared" si="4"/>
        <v>0</v>
      </c>
      <c r="G75" s="22">
        <f t="shared" si="5"/>
        <v>0</v>
      </c>
      <c r="H75" s="22">
        <f>All!BI76+All!BL76+All!BO76+All!BR76</f>
        <v>0</v>
      </c>
      <c r="I75" s="22">
        <f>All!CS76+All!CV76+All!CY76+All!DB76</f>
        <v>0</v>
      </c>
      <c r="J75" s="22">
        <f t="shared" si="6"/>
        <v>0</v>
      </c>
      <c r="K75" s="39">
        <v>0</v>
      </c>
    </row>
    <row r="76" spans="1:11">
      <c r="A76" s="19">
        <v>75</v>
      </c>
      <c r="B76" s="19">
        <v>104</v>
      </c>
      <c r="C76" s="19" t="s">
        <v>105</v>
      </c>
      <c r="D76" s="38">
        <v>0</v>
      </c>
      <c r="E76" s="22">
        <f>All!BI77+All!BL77+All!BO77+All!BR77</f>
        <v>0</v>
      </c>
      <c r="F76" s="22">
        <f t="shared" si="4"/>
        <v>0</v>
      </c>
      <c r="G76" s="22">
        <f t="shared" si="5"/>
        <v>0</v>
      </c>
      <c r="H76" s="22">
        <f>All!BI77+All!BL77+All!BO77+All!BR77</f>
        <v>0</v>
      </c>
      <c r="I76" s="22">
        <f>All!CS77+All!CV77+All!CY77+All!DB77</f>
        <v>0</v>
      </c>
      <c r="J76" s="22">
        <f t="shared" si="6"/>
        <v>0</v>
      </c>
      <c r="K76" s="39">
        <v>0</v>
      </c>
    </row>
    <row r="77" spans="1:11">
      <c r="A77" s="19">
        <v>76</v>
      </c>
      <c r="B77" s="19">
        <v>13</v>
      </c>
      <c r="C77" s="19" t="s">
        <v>111</v>
      </c>
      <c r="D77" s="38">
        <v>0</v>
      </c>
      <c r="E77" s="22">
        <f>All!BI78+All!BL78+All!BO78+All!BR78</f>
        <v>0</v>
      </c>
      <c r="F77" s="22">
        <f t="shared" si="4"/>
        <v>0</v>
      </c>
      <c r="G77" s="22">
        <f t="shared" si="5"/>
        <v>0</v>
      </c>
      <c r="H77" s="22">
        <f>All!BI78+All!BL78+All!BO78+All!BR78</f>
        <v>0</v>
      </c>
      <c r="I77" s="22">
        <f>All!CS78+All!CV78+All!CY78+All!DB78</f>
        <v>0</v>
      </c>
      <c r="J77" s="22">
        <f t="shared" si="6"/>
        <v>0</v>
      </c>
      <c r="K77" s="39">
        <v>0</v>
      </c>
    </row>
    <row r="78" spans="1:11">
      <c r="A78" s="19">
        <v>77</v>
      </c>
      <c r="B78" s="19">
        <v>1</v>
      </c>
      <c r="C78" s="19" t="s">
        <v>112</v>
      </c>
      <c r="D78" s="38">
        <v>0</v>
      </c>
      <c r="E78" s="22">
        <f>All!BI79+All!BL79+All!BO79+All!BR79</f>
        <v>0</v>
      </c>
      <c r="F78" s="22">
        <f t="shared" si="4"/>
        <v>0</v>
      </c>
      <c r="G78" s="22">
        <f t="shared" si="5"/>
        <v>0</v>
      </c>
      <c r="H78" s="22">
        <f>All!BI79+All!BL79+All!BO79+All!BR79</f>
        <v>0</v>
      </c>
      <c r="I78" s="22">
        <f>All!CS79+All!CV79+All!CY79+All!DB79</f>
        <v>0</v>
      </c>
      <c r="J78" s="22">
        <f t="shared" si="6"/>
        <v>0</v>
      </c>
      <c r="K78" s="39">
        <v>0</v>
      </c>
    </row>
    <row r="79" spans="1:11">
      <c r="A79" s="19">
        <v>78</v>
      </c>
      <c r="B79" s="19">
        <v>58</v>
      </c>
      <c r="C79" s="19" t="s">
        <v>113</v>
      </c>
      <c r="D79" s="38">
        <v>0</v>
      </c>
      <c r="E79" s="22">
        <f>All!BI80+All!BL80+All!BO80+All!BR80</f>
        <v>0</v>
      </c>
      <c r="F79" s="22">
        <f t="shared" si="4"/>
        <v>0</v>
      </c>
      <c r="G79" s="22">
        <f t="shared" si="5"/>
        <v>0</v>
      </c>
      <c r="H79" s="22">
        <f>All!BI80+All!BL80+All!BO80+All!BR80</f>
        <v>0</v>
      </c>
      <c r="I79" s="22">
        <f>All!CS80+All!CV80+All!CY80+All!DB80</f>
        <v>0</v>
      </c>
      <c r="J79" s="22">
        <f t="shared" si="6"/>
        <v>0</v>
      </c>
      <c r="K79" s="39">
        <v>0</v>
      </c>
    </row>
    <row r="80" spans="1:11">
      <c r="A80" s="19">
        <v>79</v>
      </c>
      <c r="B80" s="19">
        <v>83</v>
      </c>
      <c r="C80" s="19" t="s">
        <v>114</v>
      </c>
      <c r="D80" s="38">
        <v>0</v>
      </c>
      <c r="E80" s="22">
        <f>All!BI81+All!BL81+All!BO81+All!BR81</f>
        <v>0</v>
      </c>
      <c r="F80" s="22">
        <f t="shared" si="4"/>
        <v>0</v>
      </c>
      <c r="G80" s="22">
        <f t="shared" si="5"/>
        <v>0</v>
      </c>
      <c r="H80" s="22">
        <f>All!BI81+All!BL81+All!BO81+All!BR81</f>
        <v>0</v>
      </c>
      <c r="I80" s="22">
        <f>All!CS81+All!CV81+All!CY81+All!DB81</f>
        <v>0</v>
      </c>
      <c r="J80" s="22">
        <f t="shared" si="6"/>
        <v>0</v>
      </c>
      <c r="K80" s="39">
        <v>0</v>
      </c>
    </row>
    <row r="81" spans="1:11">
      <c r="A81" s="19">
        <v>80</v>
      </c>
      <c r="B81" s="19">
        <v>53</v>
      </c>
      <c r="C81" s="19" t="s">
        <v>115</v>
      </c>
      <c r="D81" s="38">
        <v>0</v>
      </c>
      <c r="E81" s="22">
        <f>All!BI82+All!BL82+All!BO82+All!BR82</f>
        <v>0</v>
      </c>
      <c r="F81" s="22">
        <f t="shared" si="4"/>
        <v>0</v>
      </c>
      <c r="G81" s="22">
        <f t="shared" si="5"/>
        <v>0</v>
      </c>
      <c r="H81" s="22">
        <f>All!BI82+All!BL82+All!BO82+All!BR82</f>
        <v>0</v>
      </c>
      <c r="I81" s="22">
        <f>All!CS82+All!CV82+All!CY82+All!DB82</f>
        <v>0</v>
      </c>
      <c r="J81" s="22">
        <f t="shared" si="6"/>
        <v>0</v>
      </c>
      <c r="K81" s="39">
        <v>0</v>
      </c>
    </row>
    <row r="82" spans="1:11">
      <c r="A82" s="19">
        <v>81</v>
      </c>
      <c r="B82" s="19">
        <v>100</v>
      </c>
      <c r="C82" s="19" t="s">
        <v>116</v>
      </c>
      <c r="D82" s="38">
        <v>0</v>
      </c>
      <c r="E82" s="22">
        <f>All!BI83+All!BL83+All!BO83+All!BR83</f>
        <v>0</v>
      </c>
      <c r="F82" s="22">
        <f t="shared" si="4"/>
        <v>0</v>
      </c>
      <c r="G82" s="22">
        <f t="shared" si="5"/>
        <v>0</v>
      </c>
      <c r="H82" s="22">
        <f>All!BI83+All!BL83+All!BO83+All!BR83</f>
        <v>0</v>
      </c>
      <c r="I82" s="22">
        <f>All!CS83+All!CV83+All!CY83+All!DB83</f>
        <v>0</v>
      </c>
      <c r="J82" s="22">
        <f t="shared" si="6"/>
        <v>0</v>
      </c>
      <c r="K82" s="39">
        <v>0</v>
      </c>
    </row>
    <row r="83" spans="1:11">
      <c r="A83" s="19">
        <v>82</v>
      </c>
      <c r="B83" s="19">
        <v>89</v>
      </c>
      <c r="C83" s="19" t="s">
        <v>117</v>
      </c>
      <c r="D83" s="38">
        <v>0</v>
      </c>
      <c r="E83" s="22">
        <f>All!BI84+All!BL84+All!BO84+All!BR84</f>
        <v>0</v>
      </c>
      <c r="F83" s="22">
        <f t="shared" si="4"/>
        <v>0</v>
      </c>
      <c r="G83" s="22">
        <f t="shared" si="5"/>
        <v>0</v>
      </c>
      <c r="H83" s="22">
        <f>All!BI84+All!BL84+All!BO84+All!BR84</f>
        <v>0</v>
      </c>
      <c r="I83" s="22">
        <f>All!CS84+All!CV84+All!CY84+All!DB84</f>
        <v>0</v>
      </c>
      <c r="J83" s="22">
        <f t="shared" si="6"/>
        <v>0</v>
      </c>
      <c r="K83" s="39">
        <v>0</v>
      </c>
    </row>
    <row r="84" spans="1:11">
      <c r="A84" s="19">
        <v>83</v>
      </c>
      <c r="B84" s="19">
        <v>59</v>
      </c>
      <c r="C84" s="19" t="s">
        <v>118</v>
      </c>
      <c r="D84" s="38">
        <v>0</v>
      </c>
      <c r="E84" s="22">
        <f>All!BI85+All!BL85+All!BO85+All!BR85</f>
        <v>0</v>
      </c>
      <c r="F84" s="22">
        <f t="shared" si="4"/>
        <v>0</v>
      </c>
      <c r="G84" s="22">
        <f t="shared" si="5"/>
        <v>0</v>
      </c>
      <c r="H84" s="22">
        <f>All!BI85+All!BL85+All!BO85+All!BR85</f>
        <v>0</v>
      </c>
      <c r="I84" s="22">
        <f>All!CS85+All!CV85+All!CY85+All!DB85</f>
        <v>0</v>
      </c>
      <c r="J84" s="22">
        <f t="shared" si="6"/>
        <v>0</v>
      </c>
      <c r="K84" s="39">
        <v>0</v>
      </c>
    </row>
    <row r="85" spans="1:11">
      <c r="A85" s="19">
        <v>84</v>
      </c>
      <c r="B85" s="19">
        <v>2</v>
      </c>
      <c r="C85" s="19" t="s">
        <v>119</v>
      </c>
      <c r="D85" s="38">
        <v>0</v>
      </c>
      <c r="E85" s="22">
        <f>All!BI86+All!BL86+All!BO86+All!BR86</f>
        <v>0</v>
      </c>
      <c r="F85" s="22">
        <f t="shared" si="4"/>
        <v>0</v>
      </c>
      <c r="G85" s="22">
        <f t="shared" si="5"/>
        <v>0</v>
      </c>
      <c r="H85" s="22">
        <f>All!BI86+All!BL86+All!BO86+All!BR86</f>
        <v>0</v>
      </c>
      <c r="I85" s="22">
        <f>All!CS86+All!CV86+All!CY86+All!DB86</f>
        <v>0</v>
      </c>
      <c r="J85" s="22">
        <f t="shared" si="6"/>
        <v>0</v>
      </c>
      <c r="K85" s="39">
        <v>0</v>
      </c>
    </row>
    <row r="86" spans="1:11">
      <c r="A86" s="19">
        <v>85</v>
      </c>
      <c r="B86" s="19">
        <v>66</v>
      </c>
      <c r="C86" s="19" t="s">
        <v>120</v>
      </c>
      <c r="D86" s="38">
        <v>0</v>
      </c>
      <c r="E86" s="22">
        <f>All!BI87+All!BL87+All!BO87+All!BR87</f>
        <v>0</v>
      </c>
      <c r="F86" s="22">
        <f t="shared" si="4"/>
        <v>0</v>
      </c>
      <c r="G86" s="22">
        <f t="shared" si="5"/>
        <v>0</v>
      </c>
      <c r="H86" s="22">
        <f>All!BI87+All!BL87+All!BO87+All!BR87</f>
        <v>0</v>
      </c>
      <c r="I86" s="22">
        <f>All!CS87+All!CV87+All!CY87+All!DB87</f>
        <v>0</v>
      </c>
      <c r="J86" s="22">
        <f t="shared" si="6"/>
        <v>0</v>
      </c>
      <c r="K86" s="39">
        <v>0</v>
      </c>
    </row>
    <row r="87" spans="1:11">
      <c r="A87" s="19">
        <v>86</v>
      </c>
      <c r="B87" s="19">
        <v>3</v>
      </c>
      <c r="C87" s="19" t="s">
        <v>121</v>
      </c>
      <c r="D87" s="38">
        <v>0</v>
      </c>
      <c r="E87" s="22">
        <f>All!BI88+All!BL88+All!BO88+All!BR88</f>
        <v>0</v>
      </c>
      <c r="F87" s="22">
        <f t="shared" si="4"/>
        <v>0</v>
      </c>
      <c r="G87" s="22">
        <f t="shared" si="5"/>
        <v>0</v>
      </c>
      <c r="H87" s="22">
        <f>All!BI88+All!BL88+All!BO88+All!BR88</f>
        <v>0</v>
      </c>
      <c r="I87" s="22">
        <f>All!CS88+All!CV88+All!CY88+All!DB88</f>
        <v>0</v>
      </c>
      <c r="J87" s="22">
        <f t="shared" si="6"/>
        <v>0</v>
      </c>
      <c r="K87" s="39">
        <v>0</v>
      </c>
    </row>
    <row r="88" spans="1:11">
      <c r="A88" s="19">
        <v>87</v>
      </c>
      <c r="B88" s="19">
        <v>136</v>
      </c>
      <c r="C88" s="19" t="s">
        <v>122</v>
      </c>
      <c r="D88" s="38">
        <v>0.15</v>
      </c>
      <c r="E88" s="22">
        <f>All!BI89+All!BL89+All!BO89+All!BR89</f>
        <v>0</v>
      </c>
      <c r="F88" s="22">
        <f t="shared" si="4"/>
        <v>0</v>
      </c>
      <c r="G88" s="22">
        <f t="shared" si="5"/>
        <v>0</v>
      </c>
      <c r="H88" s="22">
        <f>All!BI89+All!BL89+All!BO89+All!BR89</f>
        <v>0</v>
      </c>
      <c r="I88" s="22">
        <f>All!CS89+All!CV89+All!CY89+All!DB89</f>
        <v>0</v>
      </c>
      <c r="J88" s="22">
        <f t="shared" si="6"/>
        <v>0</v>
      </c>
      <c r="K88" s="39" t="e">
        <f t="shared" ref="K88" si="12">(H88-I88)/H88</f>
        <v>#DIV/0!</v>
      </c>
    </row>
    <row r="89" spans="1:11">
      <c r="A89" s="19">
        <v>88</v>
      </c>
      <c r="B89" s="19">
        <v>40</v>
      </c>
      <c r="C89" s="19" t="s">
        <v>123</v>
      </c>
      <c r="D89" s="38">
        <v>0</v>
      </c>
      <c r="E89" s="22">
        <f>All!BI90+All!BL90+All!BO90+All!BR90</f>
        <v>0</v>
      </c>
      <c r="F89" s="22">
        <f t="shared" si="4"/>
        <v>0</v>
      </c>
      <c r="G89" s="22">
        <f t="shared" si="5"/>
        <v>0</v>
      </c>
      <c r="H89" s="22">
        <f>All!BI90+All!BL90+All!BO90+All!BR90</f>
        <v>0</v>
      </c>
      <c r="I89" s="22">
        <f>All!CS90+All!CV90+All!CY90+All!DB90</f>
        <v>0</v>
      </c>
      <c r="J89" s="22">
        <f t="shared" si="6"/>
        <v>0</v>
      </c>
      <c r="K89" s="39">
        <v>0</v>
      </c>
    </row>
    <row r="90" spans="1:11">
      <c r="A90" s="19">
        <v>89</v>
      </c>
      <c r="B90" s="19">
        <v>35</v>
      </c>
      <c r="C90" s="19" t="s">
        <v>126</v>
      </c>
      <c r="D90" s="38">
        <v>0</v>
      </c>
      <c r="E90" s="22">
        <f>All!BI91+All!BL91+All!BO91+All!BR91</f>
        <v>0</v>
      </c>
      <c r="F90" s="22">
        <f t="shared" si="4"/>
        <v>0</v>
      </c>
      <c r="G90" s="22">
        <f t="shared" si="5"/>
        <v>0</v>
      </c>
      <c r="H90" s="22">
        <f>All!BI91+All!BL91+All!BO91+All!BR91</f>
        <v>0</v>
      </c>
      <c r="I90" s="22">
        <f>All!CS91+All!CV91+All!CY91+All!DB91</f>
        <v>0</v>
      </c>
      <c r="J90" s="22">
        <f t="shared" si="6"/>
        <v>0</v>
      </c>
      <c r="K90" s="39">
        <v>0</v>
      </c>
    </row>
    <row r="91" spans="1:11">
      <c r="A91" s="19">
        <v>90</v>
      </c>
      <c r="B91" s="19">
        <v>97</v>
      </c>
      <c r="C91" s="19" t="s">
        <v>284</v>
      </c>
      <c r="D91" s="38">
        <v>0</v>
      </c>
      <c r="E91" s="22">
        <f>All!BI92+All!BL92+All!BO92+All!BR92</f>
        <v>0</v>
      </c>
      <c r="F91" s="22">
        <f t="shared" si="4"/>
        <v>0</v>
      </c>
      <c r="G91" s="22">
        <f t="shared" si="5"/>
        <v>0</v>
      </c>
      <c r="H91" s="22">
        <f>All!BI92+All!BL92+All!BO92+All!BR92</f>
        <v>0</v>
      </c>
      <c r="I91" s="22">
        <f>All!CS92+All!CV92+All!CY92+All!DB92</f>
        <v>0</v>
      </c>
      <c r="J91" s="22">
        <f t="shared" si="6"/>
        <v>0</v>
      </c>
      <c r="K91" s="39">
        <v>0</v>
      </c>
    </row>
    <row r="92" spans="1:11">
      <c r="A92" s="19">
        <v>91</v>
      </c>
      <c r="B92" s="19">
        <v>4</v>
      </c>
      <c r="C92" s="19" t="s">
        <v>2006</v>
      </c>
      <c r="D92" s="38">
        <v>0</v>
      </c>
      <c r="E92" s="22">
        <f>All!BI93+All!BL93+All!BO93+All!BR93</f>
        <v>0</v>
      </c>
      <c r="F92" s="22">
        <f t="shared" si="4"/>
        <v>0</v>
      </c>
      <c r="G92" s="22">
        <f t="shared" si="5"/>
        <v>0</v>
      </c>
      <c r="H92" s="22">
        <f>All!BI93+All!BL93+All!BO93+All!BR93</f>
        <v>0</v>
      </c>
      <c r="I92" s="22">
        <f>All!CS93+All!CV93+All!CY93+All!DB93</f>
        <v>0</v>
      </c>
      <c r="J92" s="22">
        <f t="shared" si="6"/>
        <v>0</v>
      </c>
      <c r="K92" s="39">
        <v>0</v>
      </c>
    </row>
    <row r="93" spans="1:11">
      <c r="A93" s="19">
        <v>92</v>
      </c>
      <c r="B93" s="19">
        <v>5</v>
      </c>
      <c r="C93" s="19" t="s">
        <v>283</v>
      </c>
      <c r="D93" s="38">
        <v>0</v>
      </c>
      <c r="E93" s="22">
        <f>All!BI94+All!BL94+All!BO94+All!BR94</f>
        <v>0</v>
      </c>
      <c r="F93" s="22">
        <f t="shared" si="4"/>
        <v>0</v>
      </c>
      <c r="G93" s="22">
        <f t="shared" si="5"/>
        <v>0</v>
      </c>
      <c r="H93" s="22">
        <f>All!BI94+All!BL94+All!BO94+All!BR94</f>
        <v>0</v>
      </c>
      <c r="I93" s="22">
        <f>All!CS94+All!CV94+All!CY94+All!DB94</f>
        <v>0</v>
      </c>
      <c r="J93" s="22">
        <f t="shared" si="6"/>
        <v>0</v>
      </c>
      <c r="K93" s="39">
        <v>0</v>
      </c>
    </row>
    <row r="94" spans="1:11">
      <c r="A94" s="19">
        <v>93</v>
      </c>
      <c r="B94" s="19">
        <v>7</v>
      </c>
      <c r="C94" s="19" t="s">
        <v>2005</v>
      </c>
      <c r="D94" s="38">
        <v>0</v>
      </c>
      <c r="E94" s="22">
        <f>All!BI95+All!BL95+All!BO95+All!BR95</f>
        <v>0</v>
      </c>
      <c r="F94" s="22">
        <f t="shared" si="4"/>
        <v>0</v>
      </c>
      <c r="G94" s="22">
        <f t="shared" si="5"/>
        <v>0</v>
      </c>
      <c r="H94" s="22">
        <f>All!BI95+All!BL95+All!BO95+All!BR95</f>
        <v>0</v>
      </c>
      <c r="I94" s="22">
        <f>All!CS95+All!CV95+All!CY95+All!DB95</f>
        <v>0</v>
      </c>
      <c r="J94" s="22">
        <f t="shared" si="6"/>
        <v>0</v>
      </c>
      <c r="K94" s="39">
        <v>0</v>
      </c>
    </row>
    <row r="95" spans="1:11">
      <c r="A95" s="19">
        <v>94</v>
      </c>
      <c r="B95" s="84">
        <v>154</v>
      </c>
      <c r="C95" s="19" t="s">
        <v>2075</v>
      </c>
      <c r="D95" s="38">
        <v>0</v>
      </c>
      <c r="E95" s="22">
        <f>All!BI96+All!BL96+All!BO96+All!BR96</f>
        <v>0</v>
      </c>
      <c r="F95" s="22">
        <f t="shared" ref="F95:F96" si="13">E95*(1-D95)</f>
        <v>0</v>
      </c>
      <c r="G95" s="22">
        <f t="shared" ref="G95:G96" si="14">E95-F95</f>
        <v>0</v>
      </c>
      <c r="H95" s="22">
        <f>All!BI96+All!BL96+All!BO96+All!BR96</f>
        <v>0</v>
      </c>
      <c r="I95" s="22">
        <f>All!CS96+All!CV96+All!CY96+All!DB96</f>
        <v>0</v>
      </c>
      <c r="J95" s="22">
        <f t="shared" ref="J95:J96" si="15">H95-I95</f>
        <v>0</v>
      </c>
      <c r="K95" s="39">
        <v>0</v>
      </c>
    </row>
    <row r="96" spans="1:11">
      <c r="A96" s="19">
        <v>95</v>
      </c>
      <c r="B96" s="84">
        <v>155</v>
      </c>
      <c r="C96" s="19" t="s">
        <v>2076</v>
      </c>
      <c r="D96" s="38">
        <v>0</v>
      </c>
      <c r="E96" s="22">
        <f>All!BI97+All!BL97+All!BO97+All!BR97</f>
        <v>0</v>
      </c>
      <c r="F96" s="22">
        <f t="shared" si="13"/>
        <v>0</v>
      </c>
      <c r="G96" s="22">
        <f t="shared" si="14"/>
        <v>0</v>
      </c>
      <c r="H96" s="22">
        <f>All!BI97+All!BL97+All!BO97+All!BR97</f>
        <v>0</v>
      </c>
      <c r="I96" s="22">
        <f>All!CS97+All!CV97+All!CY97+All!DB97</f>
        <v>0</v>
      </c>
      <c r="J96" s="22">
        <f t="shared" si="15"/>
        <v>0</v>
      </c>
      <c r="K96" s="39">
        <v>0</v>
      </c>
    </row>
    <row r="97" spans="1:11">
      <c r="A97" s="19">
        <v>0</v>
      </c>
      <c r="B97" s="19">
        <v>1000</v>
      </c>
      <c r="C97" s="19" t="s">
        <v>1985</v>
      </c>
      <c r="D97" s="38">
        <v>0</v>
      </c>
      <c r="E97" s="22" t="e">
        <f>All!#REF!+All!#REF!+All!#REF!+All!#REF!</f>
        <v>#REF!</v>
      </c>
      <c r="F97" s="22" t="e">
        <f t="shared" si="4"/>
        <v>#REF!</v>
      </c>
      <c r="G97" s="22" t="e">
        <f t="shared" si="5"/>
        <v>#REF!</v>
      </c>
      <c r="H97" s="22" t="e">
        <f>All!#REF!+All!#REF!+All!#REF!+All!#REF!</f>
        <v>#REF!</v>
      </c>
      <c r="I97" s="22" t="e">
        <f>All!#REF!+All!#REF!+All!#REF!+All!#REF!</f>
        <v>#REF!</v>
      </c>
      <c r="J97" s="22" t="e">
        <f t="shared" si="6"/>
        <v>#REF!</v>
      </c>
      <c r="K97" s="39">
        <v>0</v>
      </c>
    </row>
  </sheetData>
  <autoFilter ref="A1:K97" xr:uid="{00000000-0009-0000-0000-00000E000000}"/>
  <conditionalFormatting sqref="B1:B19">
    <cfRule type="duplicateValues" dxfId="5" priority="3"/>
  </conditionalFormatting>
  <conditionalFormatting sqref="B20:B40 C95:C96 B51:B97">
    <cfRule type="duplicateValues" dxfId="4" priority="5"/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A447F-1FDD-44B9-BF38-BEB1B13718C9}">
  <sheetPr codeName="Sheet16" filterMode="1"/>
  <dimension ref="A1:M145"/>
  <sheetViews>
    <sheetView zoomScale="70" zoomScaleNormal="70" workbookViewId="0">
      <selection activeCell="I19" sqref="I19"/>
    </sheetView>
  </sheetViews>
  <sheetFormatPr defaultRowHeight="14.4"/>
  <cols>
    <col min="2" max="2" width="28.6640625" customWidth="1"/>
    <col min="3" max="3" width="56" bestFit="1" customWidth="1"/>
    <col min="4" max="4" width="29.6640625" bestFit="1" customWidth="1"/>
    <col min="5" max="5" width="24.6640625" customWidth="1"/>
    <col min="6" max="6" width="18.109375" bestFit="1" customWidth="1"/>
    <col min="7" max="7" width="16.44140625" bestFit="1" customWidth="1"/>
    <col min="8" max="8" width="19.5546875" bestFit="1" customWidth="1"/>
    <col min="9" max="9" width="19.109375" bestFit="1" customWidth="1"/>
    <col min="10" max="10" width="17.6640625" bestFit="1" customWidth="1"/>
    <col min="11" max="11" width="21.5546875" bestFit="1" customWidth="1"/>
    <col min="13" max="13" width="11" style="86" bestFit="1" customWidth="1"/>
  </cols>
  <sheetData>
    <row r="1" spans="1:13">
      <c r="A1" s="19" t="s">
        <v>1</v>
      </c>
      <c r="B1" s="19" t="s">
        <v>2</v>
      </c>
      <c r="C1" s="19" t="s">
        <v>3</v>
      </c>
      <c r="D1" s="19" t="s">
        <v>1912</v>
      </c>
      <c r="E1" s="19" t="s">
        <v>1968</v>
      </c>
      <c r="F1" s="19" t="s">
        <v>1914</v>
      </c>
      <c r="G1" s="19" t="s">
        <v>1966</v>
      </c>
      <c r="H1" s="19" t="s">
        <v>1969</v>
      </c>
      <c r="I1" s="19" t="s">
        <v>1915</v>
      </c>
      <c r="J1" s="19" t="s">
        <v>1967</v>
      </c>
      <c r="K1" s="19" t="s">
        <v>1916</v>
      </c>
    </row>
    <row r="2" spans="1:13">
      <c r="A2" s="19">
        <v>1</v>
      </c>
      <c r="B2" s="19">
        <v>137</v>
      </c>
      <c r="C2" s="19" t="s">
        <v>7</v>
      </c>
      <c r="D2" s="143">
        <v>5.0000000000000072E-2</v>
      </c>
      <c r="E2" s="22">
        <f>All!GV3</f>
        <v>82769225.512562752</v>
      </c>
      <c r="F2" s="22">
        <f>E2*(1-D2)</f>
        <v>78630764.236934617</v>
      </c>
      <c r="G2" s="22">
        <f>E2-F2</f>
        <v>4138461.2756281346</v>
      </c>
      <c r="H2" s="22">
        <f>E2</f>
        <v>82769225.512562752</v>
      </c>
      <c r="I2" s="22">
        <f>All!GZ3</f>
        <v>82355379.384999961</v>
      </c>
      <c r="J2" s="22">
        <f>H2-I2</f>
        <v>413846.12756279111</v>
      </c>
      <c r="K2" s="85">
        <f>(H2-I2)/H2</f>
        <v>4.999999999999726E-3</v>
      </c>
      <c r="M2" s="86" t="b">
        <f>K2=D2</f>
        <v>0</v>
      </c>
    </row>
    <row r="3" spans="1:13" hidden="1">
      <c r="A3" s="19">
        <v>2</v>
      </c>
      <c r="B3" s="19">
        <v>94</v>
      </c>
      <c r="C3" s="19" t="s">
        <v>8</v>
      </c>
      <c r="D3" s="38">
        <v>0.25544244366769076</v>
      </c>
      <c r="E3" s="22">
        <f>All!GV4</f>
        <v>0</v>
      </c>
      <c r="F3" s="22">
        <f t="shared" ref="F3:F66" si="0">E3*(1-D3)</f>
        <v>0</v>
      </c>
      <c r="G3" s="22">
        <f t="shared" ref="G3:G66" si="1">E3-F3</f>
        <v>0</v>
      </c>
      <c r="H3" s="22">
        <f t="shared" ref="H3:H66" si="2">E3</f>
        <v>0</v>
      </c>
      <c r="I3" s="22">
        <f>All!GZ4</f>
        <v>0</v>
      </c>
      <c r="J3" s="22">
        <f t="shared" ref="J3:J66" si="3">H3-I3</f>
        <v>0</v>
      </c>
      <c r="K3" s="85" t="e">
        <f t="shared" ref="K3:K50" si="4">(H3-I3)/H3</f>
        <v>#DIV/0!</v>
      </c>
      <c r="M3" s="86" t="e">
        <f t="shared" ref="M3:M66" si="5">K3=D3</f>
        <v>#DIV/0!</v>
      </c>
    </row>
    <row r="4" spans="1:13">
      <c r="A4" s="19">
        <v>3</v>
      </c>
      <c r="B4" s="19">
        <v>92</v>
      </c>
      <c r="C4" s="19" t="s">
        <v>9</v>
      </c>
      <c r="D4" s="143">
        <v>4.5509929376860325E-2</v>
      </c>
      <c r="E4" s="22">
        <f>All!GV5</f>
        <v>10397867.712366581</v>
      </c>
      <c r="F4" s="22">
        <f t="shared" si="0"/>
        <v>9924661.4871068411</v>
      </c>
      <c r="G4" s="22">
        <f t="shared" si="1"/>
        <v>473206.22525973991</v>
      </c>
      <c r="H4" s="22">
        <f t="shared" si="2"/>
        <v>10397867.712366581</v>
      </c>
      <c r="I4" s="22">
        <f>All!GZ5</f>
        <v>9753199.9141998515</v>
      </c>
      <c r="J4" s="22">
        <f t="shared" si="3"/>
        <v>644667.79816672951</v>
      </c>
      <c r="K4" s="85">
        <f t="shared" si="4"/>
        <v>6.2000000000000145E-2</v>
      </c>
      <c r="M4" s="86" t="b">
        <f t="shared" si="5"/>
        <v>0</v>
      </c>
    </row>
    <row r="5" spans="1:13">
      <c r="A5" s="19">
        <v>4</v>
      </c>
      <c r="B5" s="19">
        <v>113</v>
      </c>
      <c r="C5" s="19" t="s">
        <v>10</v>
      </c>
      <c r="D5" s="143">
        <v>0.25730460202996669</v>
      </c>
      <c r="E5" s="22">
        <f>All!GV6</f>
        <v>4258804.4510287046</v>
      </c>
      <c r="F5" s="22">
        <f t="shared" si="0"/>
        <v>3162994.4666333129</v>
      </c>
      <c r="G5" s="22">
        <f t="shared" si="1"/>
        <v>1095809.9843953918</v>
      </c>
      <c r="H5" s="22">
        <f t="shared" si="2"/>
        <v>4258804.4510287046</v>
      </c>
      <c r="I5" s="22">
        <f>All!GZ6</f>
        <v>3142997.6848591841</v>
      </c>
      <c r="J5" s="22">
        <f t="shared" si="3"/>
        <v>1115806.7661695206</v>
      </c>
      <c r="K5" s="85">
        <f t="shared" si="4"/>
        <v>0.26200000000000001</v>
      </c>
      <c r="M5" s="86" t="b">
        <f t="shared" si="5"/>
        <v>0</v>
      </c>
    </row>
    <row r="6" spans="1:13">
      <c r="A6" s="19">
        <v>5</v>
      </c>
      <c r="B6" s="19">
        <v>141</v>
      </c>
      <c r="C6" s="19" t="s">
        <v>11</v>
      </c>
      <c r="D6" s="143">
        <v>7.5000000000000039E-2</v>
      </c>
      <c r="E6" s="22">
        <f>All!GV7</f>
        <v>20301163.804596484</v>
      </c>
      <c r="F6" s="22">
        <f t="shared" si="0"/>
        <v>18778576.519251745</v>
      </c>
      <c r="G6" s="22">
        <f t="shared" si="1"/>
        <v>1522587.2853447385</v>
      </c>
      <c r="H6" s="22">
        <f t="shared" si="2"/>
        <v>20301163.804596484</v>
      </c>
      <c r="I6" s="22">
        <f>All!GZ7</f>
        <v>18778576.519251745</v>
      </c>
      <c r="J6" s="22">
        <f t="shared" si="3"/>
        <v>1522587.2853447385</v>
      </c>
      <c r="K6" s="85">
        <f t="shared" si="4"/>
        <v>7.5000000000000108E-2</v>
      </c>
      <c r="M6" s="86" t="b">
        <f t="shared" si="5"/>
        <v>0</v>
      </c>
    </row>
    <row r="7" spans="1:13">
      <c r="A7" s="19">
        <v>6</v>
      </c>
      <c r="B7" s="19">
        <v>138</v>
      </c>
      <c r="C7" s="19" t="s">
        <v>12</v>
      </c>
      <c r="D7" s="143">
        <v>7.4999999999999997E-2</v>
      </c>
      <c r="E7" s="22">
        <f>All!GV8</f>
        <v>303352973.64856517</v>
      </c>
      <c r="F7" s="22">
        <f t="shared" si="0"/>
        <v>280601500.62492281</v>
      </c>
      <c r="G7" s="22">
        <f t="shared" si="1"/>
        <v>22751473.023642361</v>
      </c>
      <c r="H7" s="22">
        <f t="shared" si="2"/>
        <v>303352973.64856517</v>
      </c>
      <c r="I7" s="22">
        <f>All!GZ8</f>
        <v>260883557.33776602</v>
      </c>
      <c r="J7" s="22">
        <f t="shared" si="3"/>
        <v>42469416.310799152</v>
      </c>
      <c r="K7" s="85">
        <f t="shared" si="4"/>
        <v>0.1400000000000001</v>
      </c>
      <c r="M7" s="86" t="b">
        <f t="shared" si="5"/>
        <v>0</v>
      </c>
    </row>
    <row r="8" spans="1:13" hidden="1">
      <c r="A8" s="19">
        <v>7</v>
      </c>
      <c r="B8" s="19">
        <v>125</v>
      </c>
      <c r="C8" s="19" t="s">
        <v>13</v>
      </c>
      <c r="D8" s="38">
        <v>0.10055096199292952</v>
      </c>
      <c r="E8" s="22">
        <f>All!GV9</f>
        <v>0</v>
      </c>
      <c r="F8" s="22">
        <f t="shared" si="0"/>
        <v>0</v>
      </c>
      <c r="G8" s="22">
        <f t="shared" si="1"/>
        <v>0</v>
      </c>
      <c r="H8" s="22">
        <f t="shared" si="2"/>
        <v>0</v>
      </c>
      <c r="I8" s="22">
        <f>All!GZ9</f>
        <v>0</v>
      </c>
      <c r="J8" s="22">
        <f t="shared" si="3"/>
        <v>0</v>
      </c>
      <c r="K8" s="85" t="e">
        <f t="shared" si="4"/>
        <v>#DIV/0!</v>
      </c>
      <c r="M8" s="86" t="e">
        <f t="shared" si="5"/>
        <v>#DIV/0!</v>
      </c>
    </row>
    <row r="9" spans="1:13">
      <c r="A9" s="19">
        <v>8</v>
      </c>
      <c r="B9" s="19">
        <v>123</v>
      </c>
      <c r="C9" s="19" t="s">
        <v>14</v>
      </c>
      <c r="D9" s="143">
        <v>0.22</v>
      </c>
      <c r="E9" s="22">
        <f>All!GV10</f>
        <v>0</v>
      </c>
      <c r="F9" s="22">
        <f t="shared" si="0"/>
        <v>0</v>
      </c>
      <c r="G9" s="22">
        <f t="shared" si="1"/>
        <v>0</v>
      </c>
      <c r="H9" s="22">
        <f t="shared" si="2"/>
        <v>0</v>
      </c>
      <c r="I9" s="22">
        <f>All!GZ10</f>
        <v>0</v>
      </c>
      <c r="J9" s="22">
        <f t="shared" si="3"/>
        <v>0</v>
      </c>
      <c r="K9" s="85" t="e">
        <f t="shared" si="4"/>
        <v>#DIV/0!</v>
      </c>
      <c r="M9" s="86" t="e">
        <f t="shared" si="5"/>
        <v>#DIV/0!</v>
      </c>
    </row>
    <row r="10" spans="1:13" hidden="1">
      <c r="A10" s="19">
        <v>9</v>
      </c>
      <c r="B10" s="19">
        <v>142</v>
      </c>
      <c r="C10" s="19" t="s">
        <v>15</v>
      </c>
      <c r="D10" s="38">
        <v>0.38545881674496152</v>
      </c>
      <c r="E10" s="22">
        <f>All!GV11</f>
        <v>0</v>
      </c>
      <c r="F10" s="22">
        <f t="shared" si="0"/>
        <v>0</v>
      </c>
      <c r="G10" s="22">
        <f t="shared" si="1"/>
        <v>0</v>
      </c>
      <c r="H10" s="22">
        <f t="shared" si="2"/>
        <v>0</v>
      </c>
      <c r="I10" s="22">
        <f>All!GZ11</f>
        <v>0</v>
      </c>
      <c r="J10" s="22">
        <f t="shared" si="3"/>
        <v>0</v>
      </c>
      <c r="K10" s="85" t="e">
        <f t="shared" si="4"/>
        <v>#DIV/0!</v>
      </c>
      <c r="M10" s="86" t="e">
        <f t="shared" si="5"/>
        <v>#DIV/0!</v>
      </c>
    </row>
    <row r="11" spans="1:13" hidden="1">
      <c r="A11" s="19">
        <v>10</v>
      </c>
      <c r="B11" s="19">
        <v>119</v>
      </c>
      <c r="C11" s="19" t="s">
        <v>16</v>
      </c>
      <c r="D11" s="38">
        <v>0.15243414211014131</v>
      </c>
      <c r="E11" s="22">
        <f>All!GV12</f>
        <v>4157538.6079713106</v>
      </c>
      <c r="F11" s="22">
        <f t="shared" si="0"/>
        <v>3523787.7769754129</v>
      </c>
      <c r="G11" s="22">
        <f t="shared" si="1"/>
        <v>633750.83099589776</v>
      </c>
      <c r="H11" s="22">
        <f t="shared" si="2"/>
        <v>4157538.6079713106</v>
      </c>
      <c r="I11" s="22">
        <f>All!GZ12</f>
        <v>3504389.2926590177</v>
      </c>
      <c r="J11" s="22">
        <f t="shared" si="3"/>
        <v>653149.31531229289</v>
      </c>
      <c r="K11" s="85">
        <f t="shared" si="4"/>
        <v>0.15709999999999999</v>
      </c>
      <c r="M11" s="86" t="b">
        <f t="shared" si="5"/>
        <v>0</v>
      </c>
    </row>
    <row r="12" spans="1:13">
      <c r="A12" s="19">
        <v>11</v>
      </c>
      <c r="B12" s="19">
        <v>63</v>
      </c>
      <c r="C12" s="19" t="s">
        <v>17</v>
      </c>
      <c r="D12" s="143">
        <v>4.6100000000000078E-2</v>
      </c>
      <c r="E12" s="22">
        <f>All!GV13</f>
        <v>10387500</v>
      </c>
      <c r="F12" s="22">
        <f t="shared" si="0"/>
        <v>9908636.25</v>
      </c>
      <c r="G12" s="22">
        <f t="shared" si="1"/>
        <v>478863.75</v>
      </c>
      <c r="H12" s="22">
        <f t="shared" si="2"/>
        <v>10387500</v>
      </c>
      <c r="I12" s="22">
        <f>All!GZ13</f>
        <v>9908636.2500000019</v>
      </c>
      <c r="J12" s="22">
        <f t="shared" si="3"/>
        <v>478863.74999999814</v>
      </c>
      <c r="K12" s="85">
        <f t="shared" si="4"/>
        <v>4.6099999999999822E-2</v>
      </c>
      <c r="M12" s="86" t="b">
        <f t="shared" si="5"/>
        <v>0</v>
      </c>
    </row>
    <row r="13" spans="1:13" hidden="1">
      <c r="A13" s="19">
        <v>12</v>
      </c>
      <c r="B13" s="19">
        <v>98</v>
      </c>
      <c r="C13" s="19" t="s">
        <v>18</v>
      </c>
      <c r="D13" s="38">
        <v>0.21656345768295324</v>
      </c>
      <c r="E13" s="22">
        <f>All!GV14</f>
        <v>0</v>
      </c>
      <c r="F13" s="22">
        <f t="shared" si="0"/>
        <v>0</v>
      </c>
      <c r="G13" s="22">
        <f t="shared" si="1"/>
        <v>0</v>
      </c>
      <c r="H13" s="22">
        <f t="shared" si="2"/>
        <v>0</v>
      </c>
      <c r="I13" s="22">
        <f>All!GZ14</f>
        <v>0</v>
      </c>
      <c r="J13" s="22">
        <f t="shared" si="3"/>
        <v>0</v>
      </c>
      <c r="K13" s="85" t="e">
        <f t="shared" si="4"/>
        <v>#DIV/0!</v>
      </c>
      <c r="M13" s="86" t="e">
        <f t="shared" si="5"/>
        <v>#DIV/0!</v>
      </c>
    </row>
    <row r="14" spans="1:13" hidden="1">
      <c r="A14" s="19">
        <v>13</v>
      </c>
      <c r="B14" s="19">
        <v>111</v>
      </c>
      <c r="C14" s="19" t="s">
        <v>19</v>
      </c>
      <c r="D14" s="38"/>
      <c r="E14" s="22">
        <f>All!GV15</f>
        <v>0</v>
      </c>
      <c r="F14" s="22">
        <f t="shared" si="0"/>
        <v>0</v>
      </c>
      <c r="G14" s="22">
        <f t="shared" si="1"/>
        <v>0</v>
      </c>
      <c r="H14" s="22">
        <f t="shared" si="2"/>
        <v>0</v>
      </c>
      <c r="I14" s="22">
        <f>All!GZ15</f>
        <v>0</v>
      </c>
      <c r="J14" s="22">
        <f t="shared" si="3"/>
        <v>0</v>
      </c>
      <c r="K14" s="85">
        <v>0</v>
      </c>
      <c r="M14" s="86" t="b">
        <f t="shared" si="5"/>
        <v>1</v>
      </c>
    </row>
    <row r="15" spans="1:13" hidden="1">
      <c r="A15" s="19">
        <v>14</v>
      </c>
      <c r="B15" s="19">
        <v>112</v>
      </c>
      <c r="C15" s="19" t="s">
        <v>20</v>
      </c>
      <c r="D15" s="38"/>
      <c r="E15" s="22">
        <f>All!GV16</f>
        <v>0</v>
      </c>
      <c r="F15" s="22">
        <f t="shared" si="0"/>
        <v>0</v>
      </c>
      <c r="G15" s="22">
        <f t="shared" si="1"/>
        <v>0</v>
      </c>
      <c r="H15" s="22">
        <f t="shared" si="2"/>
        <v>0</v>
      </c>
      <c r="I15" s="22">
        <f>All!GZ16</f>
        <v>0</v>
      </c>
      <c r="J15" s="22">
        <f t="shared" si="3"/>
        <v>0</v>
      </c>
      <c r="K15" s="85">
        <v>0</v>
      </c>
      <c r="M15" s="86" t="b">
        <f t="shared" si="5"/>
        <v>1</v>
      </c>
    </row>
    <row r="16" spans="1:13" hidden="1">
      <c r="A16" s="19">
        <v>15</v>
      </c>
      <c r="B16" s="19">
        <v>107</v>
      </c>
      <c r="C16" s="19" t="s">
        <v>21</v>
      </c>
      <c r="D16" s="38">
        <v>2.7004917561665242E-2</v>
      </c>
      <c r="E16" s="22">
        <f>All!GV17</f>
        <v>0</v>
      </c>
      <c r="F16" s="22">
        <f t="shared" si="0"/>
        <v>0</v>
      </c>
      <c r="G16" s="22">
        <f t="shared" si="1"/>
        <v>0</v>
      </c>
      <c r="H16" s="22">
        <f t="shared" si="2"/>
        <v>0</v>
      </c>
      <c r="I16" s="22">
        <f>All!GZ17</f>
        <v>0</v>
      </c>
      <c r="J16" s="22">
        <f t="shared" si="3"/>
        <v>0</v>
      </c>
      <c r="K16" s="85" t="e">
        <f t="shared" si="4"/>
        <v>#DIV/0!</v>
      </c>
      <c r="M16" s="86" t="e">
        <f t="shared" si="5"/>
        <v>#DIV/0!</v>
      </c>
    </row>
    <row r="17" spans="1:13" hidden="1">
      <c r="A17" s="19">
        <v>16</v>
      </c>
      <c r="B17" s="19">
        <v>81</v>
      </c>
      <c r="C17" s="19" t="s">
        <v>22</v>
      </c>
      <c r="D17" s="38">
        <v>8.1334632538174814E-2</v>
      </c>
      <c r="E17" s="22">
        <f>All!GV18</f>
        <v>0</v>
      </c>
      <c r="F17" s="22">
        <f t="shared" si="0"/>
        <v>0</v>
      </c>
      <c r="G17" s="22">
        <f t="shared" si="1"/>
        <v>0</v>
      </c>
      <c r="H17" s="22">
        <f t="shared" si="2"/>
        <v>0</v>
      </c>
      <c r="I17" s="22">
        <f>All!GZ18</f>
        <v>0</v>
      </c>
      <c r="J17" s="22">
        <f t="shared" si="3"/>
        <v>0</v>
      </c>
      <c r="K17" s="85" t="e">
        <f t="shared" si="4"/>
        <v>#DIV/0!</v>
      </c>
      <c r="M17" s="86" t="e">
        <f t="shared" si="5"/>
        <v>#DIV/0!</v>
      </c>
    </row>
    <row r="18" spans="1:13" hidden="1">
      <c r="A18" s="19">
        <v>17</v>
      </c>
      <c r="B18" s="19">
        <v>95</v>
      </c>
      <c r="C18" s="19" t="s">
        <v>23</v>
      </c>
      <c r="D18" s="38"/>
      <c r="E18" s="22">
        <f>All!GV19</f>
        <v>0</v>
      </c>
      <c r="F18" s="22">
        <f t="shared" si="0"/>
        <v>0</v>
      </c>
      <c r="G18" s="22">
        <f t="shared" si="1"/>
        <v>0</v>
      </c>
      <c r="H18" s="22">
        <f t="shared" si="2"/>
        <v>0</v>
      </c>
      <c r="I18" s="22">
        <f>All!GZ19</f>
        <v>0</v>
      </c>
      <c r="J18" s="22">
        <f t="shared" si="3"/>
        <v>0</v>
      </c>
      <c r="K18" s="85">
        <v>0</v>
      </c>
      <c r="M18" s="86" t="b">
        <f t="shared" si="5"/>
        <v>1</v>
      </c>
    </row>
    <row r="19" spans="1:13">
      <c r="A19" s="138">
        <v>18</v>
      </c>
      <c r="B19" s="138">
        <v>134</v>
      </c>
      <c r="C19" s="138" t="s">
        <v>24</v>
      </c>
      <c r="D19" s="144">
        <v>0.2</v>
      </c>
      <c r="E19" s="139">
        <f>All!GV20</f>
        <v>31672305.796878669</v>
      </c>
      <c r="F19" s="139">
        <f t="shared" si="0"/>
        <v>25337844.637502939</v>
      </c>
      <c r="G19" s="139">
        <f t="shared" si="1"/>
        <v>6334461.1593757309</v>
      </c>
      <c r="H19" s="139">
        <f t="shared" si="2"/>
        <v>31672305.796878669</v>
      </c>
      <c r="I19" s="139">
        <f>All!GZ20</f>
        <v>25073639.082207214</v>
      </c>
      <c r="J19" s="139">
        <f t="shared" si="3"/>
        <v>6598666.7146714553</v>
      </c>
      <c r="K19" s="140">
        <f t="shared" si="4"/>
        <v>0.20834184782725099</v>
      </c>
      <c r="L19" s="141"/>
      <c r="M19" s="142" t="b">
        <f t="shared" si="5"/>
        <v>0</v>
      </c>
    </row>
    <row r="20" spans="1:13">
      <c r="A20" s="19">
        <v>19</v>
      </c>
      <c r="B20" s="19">
        <v>60</v>
      </c>
      <c r="C20" s="19" t="s">
        <v>25</v>
      </c>
      <c r="D20" s="143">
        <v>1.7500000000000002E-2</v>
      </c>
      <c r="E20" s="22">
        <f>All!GV21</f>
        <v>29842248.436062351</v>
      </c>
      <c r="F20" s="22">
        <f t="shared" si="0"/>
        <v>29320009.088431261</v>
      </c>
      <c r="G20" s="22">
        <f t="shared" si="1"/>
        <v>522239.34763108939</v>
      </c>
      <c r="H20" s="22">
        <f t="shared" si="2"/>
        <v>29842248.436062351</v>
      </c>
      <c r="I20" s="22">
        <f>All!GZ21</f>
        <v>29364772.461085357</v>
      </c>
      <c r="J20" s="22">
        <f t="shared" si="3"/>
        <v>477475.9749769941</v>
      </c>
      <c r="K20" s="85">
        <f t="shared" si="4"/>
        <v>1.5999999999999882E-2</v>
      </c>
      <c r="M20" s="86" t="b">
        <f t="shared" si="5"/>
        <v>0</v>
      </c>
    </row>
    <row r="21" spans="1:13">
      <c r="A21" s="19">
        <v>20</v>
      </c>
      <c r="B21" s="19">
        <v>99</v>
      </c>
      <c r="C21" s="19" t="s">
        <v>26</v>
      </c>
      <c r="D21" s="143">
        <v>3.500000000000001E-2</v>
      </c>
      <c r="E21" s="22">
        <f>All!GV22</f>
        <v>71038906.79981637</v>
      </c>
      <c r="F21" s="22">
        <f t="shared" si="0"/>
        <v>68552545.061822802</v>
      </c>
      <c r="G21" s="22">
        <f t="shared" si="1"/>
        <v>2486361.7379935682</v>
      </c>
      <c r="H21" s="22">
        <f t="shared" si="2"/>
        <v>71038906.79981637</v>
      </c>
      <c r="I21" s="22">
        <f>All!GZ22</f>
        <v>68907739.595821887</v>
      </c>
      <c r="J21" s="22">
        <f t="shared" si="3"/>
        <v>2131167.2039944828</v>
      </c>
      <c r="K21" s="85">
        <f t="shared" si="4"/>
        <v>2.9999999999999881E-2</v>
      </c>
      <c r="M21" s="86" t="b">
        <f t="shared" si="5"/>
        <v>0</v>
      </c>
    </row>
    <row r="22" spans="1:13">
      <c r="A22" s="19">
        <v>21</v>
      </c>
      <c r="B22" s="19">
        <v>88</v>
      </c>
      <c r="C22" s="19" t="s">
        <v>27</v>
      </c>
      <c r="D22" s="143">
        <v>1.5000000000000069E-2</v>
      </c>
      <c r="E22" s="22">
        <f>All!GV23</f>
        <v>56192986.82</v>
      </c>
      <c r="F22" s="22">
        <f t="shared" si="0"/>
        <v>55350092.017699994</v>
      </c>
      <c r="G22" s="22">
        <f t="shared" si="1"/>
        <v>842894.80230000615</v>
      </c>
      <c r="H22" s="22">
        <f t="shared" si="2"/>
        <v>56192986.82</v>
      </c>
      <c r="I22" s="22">
        <f>All!GZ23</f>
        <v>76672841.405000001</v>
      </c>
      <c r="J22" s="22">
        <f t="shared" si="3"/>
        <v>-20479854.585000001</v>
      </c>
      <c r="K22" s="85">
        <f t="shared" si="4"/>
        <v>-0.36445570424298723</v>
      </c>
      <c r="M22" s="86" t="b">
        <f t="shared" si="5"/>
        <v>0</v>
      </c>
    </row>
    <row r="23" spans="1:13">
      <c r="A23" s="19">
        <v>22</v>
      </c>
      <c r="B23" s="19">
        <v>133</v>
      </c>
      <c r="C23" s="19" t="s">
        <v>29</v>
      </c>
      <c r="D23" s="143">
        <v>3.0000000000000009E-2</v>
      </c>
      <c r="E23" s="22">
        <f>All!GV24</f>
        <v>0</v>
      </c>
      <c r="F23" s="22">
        <f t="shared" si="0"/>
        <v>0</v>
      </c>
      <c r="G23" s="22">
        <f t="shared" si="1"/>
        <v>0</v>
      </c>
      <c r="H23" s="22">
        <f t="shared" si="2"/>
        <v>0</v>
      </c>
      <c r="I23" s="22">
        <f>All!GZ24</f>
        <v>0</v>
      </c>
      <c r="J23" s="22">
        <f t="shared" si="3"/>
        <v>0</v>
      </c>
      <c r="K23" s="85" t="e">
        <f t="shared" si="4"/>
        <v>#DIV/0!</v>
      </c>
      <c r="M23" s="86" t="e">
        <f t="shared" si="5"/>
        <v>#DIV/0!</v>
      </c>
    </row>
    <row r="24" spans="1:13">
      <c r="A24" s="19">
        <v>23</v>
      </c>
      <c r="B24" s="19">
        <v>140</v>
      </c>
      <c r="C24" s="19" t="s">
        <v>30</v>
      </c>
      <c r="D24" s="143">
        <v>6.4950000071305081E-2</v>
      </c>
      <c r="E24" s="22">
        <f>All!GV25</f>
        <v>71228632</v>
      </c>
      <c r="F24" s="22">
        <f t="shared" si="0"/>
        <v>66602332.346521042</v>
      </c>
      <c r="G24" s="22">
        <f t="shared" si="1"/>
        <v>4626299.6534789577</v>
      </c>
      <c r="H24" s="22">
        <f t="shared" si="2"/>
        <v>71228632</v>
      </c>
      <c r="I24" s="22">
        <f>All!GZ25</f>
        <v>67311057.239999995</v>
      </c>
      <c r="J24" s="22">
        <f t="shared" si="3"/>
        <v>3917574.7600000054</v>
      </c>
      <c r="K24" s="85">
        <f t="shared" si="4"/>
        <v>5.5000000000000077E-2</v>
      </c>
      <c r="M24" s="86" t="b">
        <f t="shared" si="5"/>
        <v>0</v>
      </c>
    </row>
    <row r="25" spans="1:13">
      <c r="A25" s="19">
        <v>24</v>
      </c>
      <c r="B25" s="19">
        <v>45</v>
      </c>
      <c r="C25" s="19" t="s">
        <v>31</v>
      </c>
      <c r="D25" s="143">
        <v>3.4088977382019402E-2</v>
      </c>
      <c r="E25" s="22">
        <f>All!GV26</f>
        <v>3010012.6940450668</v>
      </c>
      <c r="F25" s="22">
        <f t="shared" si="0"/>
        <v>2907404.4393981732</v>
      </c>
      <c r="G25" s="22">
        <f t="shared" si="1"/>
        <v>102608.25464689359</v>
      </c>
      <c r="H25" s="22">
        <f t="shared" si="2"/>
        <v>3010012.6940450668</v>
      </c>
      <c r="I25" s="22">
        <f>All!GZ26</f>
        <v>2931752.3639998948</v>
      </c>
      <c r="J25" s="22">
        <f t="shared" si="3"/>
        <v>78260.330045172013</v>
      </c>
      <c r="K25" s="85">
        <f t="shared" si="4"/>
        <v>2.6000000000000092E-2</v>
      </c>
      <c r="M25" s="86" t="b">
        <f t="shared" si="5"/>
        <v>0</v>
      </c>
    </row>
    <row r="26" spans="1:13" hidden="1">
      <c r="A26" s="19">
        <v>25</v>
      </c>
      <c r="B26" s="19">
        <v>127</v>
      </c>
      <c r="C26" s="19" t="s">
        <v>32</v>
      </c>
      <c r="D26" s="38">
        <v>0.10565819571461971</v>
      </c>
      <c r="E26" s="22">
        <f>All!GV27</f>
        <v>0</v>
      </c>
      <c r="F26" s="22">
        <f t="shared" si="0"/>
        <v>0</v>
      </c>
      <c r="G26" s="22">
        <f t="shared" si="1"/>
        <v>0</v>
      </c>
      <c r="H26" s="22">
        <f t="shared" si="2"/>
        <v>0</v>
      </c>
      <c r="I26" s="22">
        <f>All!GZ27</f>
        <v>0</v>
      </c>
      <c r="J26" s="22">
        <f t="shared" si="3"/>
        <v>0</v>
      </c>
      <c r="K26" s="85" t="e">
        <f t="shared" si="4"/>
        <v>#DIV/0!</v>
      </c>
      <c r="M26" s="86" t="e">
        <f t="shared" si="5"/>
        <v>#DIV/0!</v>
      </c>
    </row>
    <row r="27" spans="1:13">
      <c r="A27" s="19">
        <v>26</v>
      </c>
      <c r="B27" s="19">
        <v>122</v>
      </c>
      <c r="C27" s="19" t="s">
        <v>34</v>
      </c>
      <c r="D27" s="143">
        <v>7.000000000000009E-2</v>
      </c>
      <c r="E27" s="22">
        <f>All!GV28</f>
        <v>16000000</v>
      </c>
      <c r="F27" s="22">
        <f t="shared" si="0"/>
        <v>14879999.999999998</v>
      </c>
      <c r="G27" s="22">
        <f t="shared" si="1"/>
        <v>1120000.0000000019</v>
      </c>
      <c r="H27" s="22">
        <f t="shared" si="2"/>
        <v>16000000</v>
      </c>
      <c r="I27" s="22">
        <f>All!GZ28</f>
        <v>14959999.999999998</v>
      </c>
      <c r="J27" s="22">
        <f t="shared" si="3"/>
        <v>1040000.0000000019</v>
      </c>
      <c r="K27" s="85">
        <f t="shared" si="4"/>
        <v>6.5000000000000113E-2</v>
      </c>
      <c r="M27" s="86" t="b">
        <f t="shared" si="5"/>
        <v>0</v>
      </c>
    </row>
    <row r="28" spans="1:13" hidden="1">
      <c r="A28" s="19">
        <v>27</v>
      </c>
      <c r="B28" s="19">
        <v>130</v>
      </c>
      <c r="C28" s="19" t="s">
        <v>35</v>
      </c>
      <c r="D28" s="38">
        <v>2.1467942258049388E-2</v>
      </c>
      <c r="E28" s="22">
        <f>All!GV29</f>
        <v>3365381.9394158423</v>
      </c>
      <c r="F28" s="22">
        <f t="shared" si="0"/>
        <v>3293134.1142641809</v>
      </c>
      <c r="G28" s="22">
        <f t="shared" si="1"/>
        <v>72247.825151661411</v>
      </c>
      <c r="H28" s="22">
        <f t="shared" si="2"/>
        <v>3365381.9394158423</v>
      </c>
      <c r="I28" s="22">
        <f>All!GZ29</f>
        <v>2940355.6270000241</v>
      </c>
      <c r="J28" s="22">
        <f t="shared" si="3"/>
        <v>425026.31241581822</v>
      </c>
      <c r="K28" s="85">
        <f t="shared" si="4"/>
        <v>0.12629363325388071</v>
      </c>
      <c r="M28" s="86" t="b">
        <f t="shared" si="5"/>
        <v>0</v>
      </c>
    </row>
    <row r="29" spans="1:13" hidden="1">
      <c r="A29" s="19">
        <v>28</v>
      </c>
      <c r="B29" s="19">
        <v>121</v>
      </c>
      <c r="C29" s="19" t="s">
        <v>36</v>
      </c>
      <c r="D29" s="38"/>
      <c r="E29" s="22">
        <f>All!GV30</f>
        <v>0</v>
      </c>
      <c r="F29" s="22">
        <f t="shared" si="0"/>
        <v>0</v>
      </c>
      <c r="G29" s="22">
        <f t="shared" si="1"/>
        <v>0</v>
      </c>
      <c r="H29" s="22">
        <f t="shared" si="2"/>
        <v>0</v>
      </c>
      <c r="I29" s="22">
        <f>All!GZ30</f>
        <v>0</v>
      </c>
      <c r="J29" s="22">
        <f t="shared" si="3"/>
        <v>0</v>
      </c>
      <c r="K29" s="85">
        <v>0</v>
      </c>
      <c r="M29" s="86" t="b">
        <f t="shared" si="5"/>
        <v>1</v>
      </c>
    </row>
    <row r="30" spans="1:13" hidden="1">
      <c r="A30" s="19">
        <v>29</v>
      </c>
      <c r="B30" s="19">
        <v>128</v>
      </c>
      <c r="C30" s="19" t="s">
        <v>37</v>
      </c>
      <c r="D30" s="38"/>
      <c r="E30" s="22">
        <f>All!GV31</f>
        <v>0</v>
      </c>
      <c r="F30" s="22">
        <f t="shared" si="0"/>
        <v>0</v>
      </c>
      <c r="G30" s="22">
        <f t="shared" si="1"/>
        <v>0</v>
      </c>
      <c r="H30" s="22">
        <f t="shared" si="2"/>
        <v>0</v>
      </c>
      <c r="I30" s="22">
        <f>All!GZ31</f>
        <v>0</v>
      </c>
      <c r="J30" s="22">
        <f t="shared" si="3"/>
        <v>0</v>
      </c>
      <c r="K30" s="85">
        <v>0</v>
      </c>
      <c r="M30" s="86" t="b">
        <f t="shared" si="5"/>
        <v>1</v>
      </c>
    </row>
    <row r="31" spans="1:13" hidden="1">
      <c r="A31" s="19">
        <v>30</v>
      </c>
      <c r="B31" s="19">
        <v>129</v>
      </c>
      <c r="C31" s="19" t="s">
        <v>38</v>
      </c>
      <c r="D31" s="38">
        <v>0.24932886106116842</v>
      </c>
      <c r="E31" s="22">
        <f>All!GV32</f>
        <v>0</v>
      </c>
      <c r="F31" s="22">
        <f t="shared" si="0"/>
        <v>0</v>
      </c>
      <c r="G31" s="22">
        <f t="shared" si="1"/>
        <v>0</v>
      </c>
      <c r="H31" s="22">
        <f t="shared" si="2"/>
        <v>0</v>
      </c>
      <c r="I31" s="22">
        <f>All!GZ32</f>
        <v>0</v>
      </c>
      <c r="J31" s="22">
        <f t="shared" si="3"/>
        <v>0</v>
      </c>
      <c r="K31" s="85" t="e">
        <f t="shared" si="4"/>
        <v>#DIV/0!</v>
      </c>
      <c r="M31" s="86" t="e">
        <f t="shared" si="5"/>
        <v>#DIV/0!</v>
      </c>
    </row>
    <row r="32" spans="1:13" hidden="1">
      <c r="A32" s="19">
        <v>31</v>
      </c>
      <c r="B32" s="19">
        <v>131</v>
      </c>
      <c r="C32" s="19" t="s">
        <v>39</v>
      </c>
      <c r="D32" s="38"/>
      <c r="E32" s="22">
        <f>All!GV33</f>
        <v>0</v>
      </c>
      <c r="F32" s="22">
        <f t="shared" si="0"/>
        <v>0</v>
      </c>
      <c r="G32" s="22">
        <f t="shared" si="1"/>
        <v>0</v>
      </c>
      <c r="H32" s="22">
        <f t="shared" si="2"/>
        <v>0</v>
      </c>
      <c r="I32" s="22">
        <f>All!GZ33</f>
        <v>0</v>
      </c>
      <c r="J32" s="22">
        <f t="shared" si="3"/>
        <v>0</v>
      </c>
      <c r="K32" s="85">
        <v>0</v>
      </c>
      <c r="M32" s="86" t="b">
        <f t="shared" si="5"/>
        <v>1</v>
      </c>
    </row>
    <row r="33" spans="1:13" hidden="1">
      <c r="A33" s="19">
        <v>32</v>
      </c>
      <c r="B33" s="19">
        <v>135</v>
      </c>
      <c r="C33" s="19" t="s">
        <v>40</v>
      </c>
      <c r="D33" s="38"/>
      <c r="E33" s="22">
        <f>All!GV34</f>
        <v>0</v>
      </c>
      <c r="F33" s="22">
        <f t="shared" si="0"/>
        <v>0</v>
      </c>
      <c r="G33" s="22">
        <f t="shared" si="1"/>
        <v>0</v>
      </c>
      <c r="H33" s="22">
        <f t="shared" si="2"/>
        <v>0</v>
      </c>
      <c r="I33" s="22">
        <f>All!GZ34</f>
        <v>0</v>
      </c>
      <c r="J33" s="22">
        <f t="shared" si="3"/>
        <v>0</v>
      </c>
      <c r="K33" s="85">
        <v>0</v>
      </c>
      <c r="M33" s="86" t="b">
        <f t="shared" si="5"/>
        <v>1</v>
      </c>
    </row>
    <row r="34" spans="1:13" hidden="1">
      <c r="A34" s="19">
        <v>33</v>
      </c>
      <c r="B34" s="19">
        <v>78</v>
      </c>
      <c r="C34" s="19" t="s">
        <v>41</v>
      </c>
      <c r="D34" s="38">
        <v>4.9999999999999989E-2</v>
      </c>
      <c r="E34" s="22">
        <f>All!GV35</f>
        <v>2633872.5</v>
      </c>
      <c r="F34" s="22">
        <f t="shared" si="0"/>
        <v>2502178.875</v>
      </c>
      <c r="G34" s="22">
        <f t="shared" si="1"/>
        <v>131693.625</v>
      </c>
      <c r="H34" s="22">
        <f t="shared" si="2"/>
        <v>2633872.5</v>
      </c>
      <c r="I34" s="22">
        <f>All!GZ35</f>
        <v>2502178.875</v>
      </c>
      <c r="J34" s="22">
        <f t="shared" si="3"/>
        <v>131693.625</v>
      </c>
      <c r="K34" s="85">
        <f t="shared" si="4"/>
        <v>0.05</v>
      </c>
      <c r="M34" s="86" t="b">
        <f t="shared" si="5"/>
        <v>1</v>
      </c>
    </row>
    <row r="35" spans="1:13">
      <c r="A35" s="19">
        <v>34</v>
      </c>
      <c r="B35" s="19">
        <v>124</v>
      </c>
      <c r="C35" s="19" t="s">
        <v>42</v>
      </c>
      <c r="D35" s="143">
        <v>0.11999999999999979</v>
      </c>
      <c r="E35" s="22">
        <f>All!GV36</f>
        <v>13468333.333333334</v>
      </c>
      <c r="F35" s="22">
        <f t="shared" si="0"/>
        <v>11852133.333333338</v>
      </c>
      <c r="G35" s="22">
        <f t="shared" si="1"/>
        <v>1616199.9999999963</v>
      </c>
      <c r="H35" s="22">
        <f t="shared" si="2"/>
        <v>13468333.333333334</v>
      </c>
      <c r="I35" s="22">
        <f>All!GZ36</f>
        <v>11852133.333333334</v>
      </c>
      <c r="J35" s="22">
        <f t="shared" si="3"/>
        <v>1616200</v>
      </c>
      <c r="K35" s="85">
        <f t="shared" si="4"/>
        <v>0.12</v>
      </c>
      <c r="M35" s="86" t="b">
        <f t="shared" si="5"/>
        <v>1</v>
      </c>
    </row>
    <row r="36" spans="1:13" hidden="1">
      <c r="A36" s="19">
        <v>35</v>
      </c>
      <c r="B36" s="19">
        <v>52</v>
      </c>
      <c r="C36" s="19" t="s">
        <v>43</v>
      </c>
      <c r="D36" s="38">
        <v>0.20713951008939993</v>
      </c>
      <c r="E36" s="22">
        <f>All!GV37</f>
        <v>0</v>
      </c>
      <c r="F36" s="22">
        <f t="shared" si="0"/>
        <v>0</v>
      </c>
      <c r="G36" s="22">
        <f t="shared" si="1"/>
        <v>0</v>
      </c>
      <c r="H36" s="22">
        <f t="shared" si="2"/>
        <v>0</v>
      </c>
      <c r="I36" s="22">
        <f>All!GZ37</f>
        <v>0</v>
      </c>
      <c r="J36" s="22">
        <f t="shared" si="3"/>
        <v>0</v>
      </c>
      <c r="K36" s="85" t="e">
        <f t="shared" si="4"/>
        <v>#DIV/0!</v>
      </c>
      <c r="M36" s="86" t="e">
        <f t="shared" si="5"/>
        <v>#DIV/0!</v>
      </c>
    </row>
    <row r="37" spans="1:13" hidden="1">
      <c r="A37" s="19">
        <v>36</v>
      </c>
      <c r="B37" s="19">
        <v>51</v>
      </c>
      <c r="C37" s="19" t="s">
        <v>44</v>
      </c>
      <c r="D37" s="38">
        <v>0.19851756963241207</v>
      </c>
      <c r="E37" s="22">
        <f>All!GV38</f>
        <v>0</v>
      </c>
      <c r="F37" s="22">
        <f t="shared" si="0"/>
        <v>0</v>
      </c>
      <c r="G37" s="22">
        <f t="shared" si="1"/>
        <v>0</v>
      </c>
      <c r="H37" s="22">
        <f t="shared" si="2"/>
        <v>0</v>
      </c>
      <c r="I37" s="22">
        <f>All!GZ38</f>
        <v>0</v>
      </c>
      <c r="J37" s="22">
        <f t="shared" si="3"/>
        <v>0</v>
      </c>
      <c r="K37" s="85" t="e">
        <f t="shared" si="4"/>
        <v>#DIV/0!</v>
      </c>
      <c r="M37" s="86" t="e">
        <f t="shared" si="5"/>
        <v>#DIV/0!</v>
      </c>
    </row>
    <row r="38" spans="1:13">
      <c r="A38" s="19">
        <v>37</v>
      </c>
      <c r="B38" s="19">
        <v>143</v>
      </c>
      <c r="C38" s="19" t="s">
        <v>1980</v>
      </c>
      <c r="D38" s="143">
        <v>4.0000000000000084E-2</v>
      </c>
      <c r="E38" s="22">
        <f>All!GV39</f>
        <v>14428802.988177806</v>
      </c>
      <c r="F38" s="22">
        <f t="shared" si="0"/>
        <v>13851650.868650693</v>
      </c>
      <c r="G38" s="22">
        <f t="shared" si="1"/>
        <v>577152.11952711269</v>
      </c>
      <c r="H38" s="22">
        <f t="shared" si="2"/>
        <v>14428802.988177806</v>
      </c>
      <c r="I38" s="22">
        <f>All!GZ39</f>
        <v>13918577.849798772</v>
      </c>
      <c r="J38" s="22">
        <f t="shared" si="3"/>
        <v>510225.13837903365</v>
      </c>
      <c r="K38" s="85">
        <f t="shared" si="4"/>
        <v>3.5361570796765676E-2</v>
      </c>
      <c r="M38" s="86" t="b">
        <f t="shared" si="5"/>
        <v>0</v>
      </c>
    </row>
    <row r="39" spans="1:13">
      <c r="A39" s="19">
        <v>38</v>
      </c>
      <c r="B39" s="19">
        <v>139</v>
      </c>
      <c r="C39" s="19" t="s">
        <v>1982</v>
      </c>
      <c r="D39" s="143">
        <v>6.1100000000000092E-2</v>
      </c>
      <c r="E39" s="22">
        <f>All!GV40</f>
        <v>58094716</v>
      </c>
      <c r="F39" s="22">
        <f t="shared" si="0"/>
        <v>54545128.852399997</v>
      </c>
      <c r="G39" s="22">
        <f t="shared" si="1"/>
        <v>3549587.1476000026</v>
      </c>
      <c r="H39" s="22">
        <f t="shared" si="2"/>
        <v>58094716</v>
      </c>
      <c r="I39" s="22">
        <f>All!GZ40</f>
        <v>56351874.519999996</v>
      </c>
      <c r="J39" s="22">
        <f t="shared" si="3"/>
        <v>1742841.4800000042</v>
      </c>
      <c r="K39" s="85">
        <f t="shared" si="4"/>
        <v>3.0000000000000072E-2</v>
      </c>
      <c r="M39" s="86" t="b">
        <f t="shared" si="5"/>
        <v>0</v>
      </c>
    </row>
    <row r="40" spans="1:13">
      <c r="A40" s="19">
        <v>39</v>
      </c>
      <c r="B40" s="19">
        <v>144</v>
      </c>
      <c r="C40" s="19" t="s">
        <v>1984</v>
      </c>
      <c r="D40" s="143">
        <v>7.0000000000000007E-2</v>
      </c>
      <c r="E40" s="22">
        <f>All!GV41</f>
        <v>31751031</v>
      </c>
      <c r="F40" s="22">
        <f t="shared" si="0"/>
        <v>29528458.829999998</v>
      </c>
      <c r="G40" s="22">
        <f t="shared" si="1"/>
        <v>2222572.1700000018</v>
      </c>
      <c r="H40" s="22">
        <f t="shared" si="2"/>
        <v>31751031</v>
      </c>
      <c r="I40" s="22">
        <f>All!GZ41</f>
        <v>28575927.900000002</v>
      </c>
      <c r="J40" s="22">
        <f t="shared" si="3"/>
        <v>3175103.0999999978</v>
      </c>
      <c r="K40" s="85">
        <f t="shared" si="4"/>
        <v>9.9999999999999936E-2</v>
      </c>
      <c r="M40" s="86" t="b">
        <f t="shared" si="5"/>
        <v>0</v>
      </c>
    </row>
    <row r="41" spans="1:13">
      <c r="A41" s="19">
        <f>All!B42</f>
        <v>40</v>
      </c>
      <c r="B41" s="19">
        <f>All!C42</f>
        <v>147</v>
      </c>
      <c r="C41" s="19" t="str">
        <f>All!D42</f>
        <v>MDF</v>
      </c>
      <c r="D41" s="143">
        <v>4.0000000000000015E-2</v>
      </c>
      <c r="E41" s="22">
        <f>All!GV42</f>
        <v>43811721</v>
      </c>
      <c r="F41" s="22">
        <f t="shared" si="0"/>
        <v>42059252.159999996</v>
      </c>
      <c r="G41" s="22">
        <f t="shared" si="1"/>
        <v>1752468.8400000036</v>
      </c>
      <c r="H41" s="22">
        <f t="shared" si="2"/>
        <v>43811721</v>
      </c>
      <c r="I41" s="22">
        <f>All!GZ42</f>
        <v>42497369.370000005</v>
      </c>
      <c r="J41" s="22">
        <f t="shared" si="3"/>
        <v>1314351.6299999952</v>
      </c>
      <c r="K41" s="85">
        <f t="shared" si="4"/>
        <v>2.9999999999999891E-2</v>
      </c>
      <c r="M41" s="86" t="b">
        <f t="shared" si="5"/>
        <v>0</v>
      </c>
    </row>
    <row r="42" spans="1:13" hidden="1">
      <c r="A42" s="19">
        <f>All!B43</f>
        <v>41</v>
      </c>
      <c r="B42" s="19">
        <f>All!C43</f>
        <v>149</v>
      </c>
      <c r="C42" s="19" t="str">
        <f>All!D43</f>
        <v>KEMET</v>
      </c>
      <c r="D42" s="38">
        <v>1.5000000000000041E-2</v>
      </c>
      <c r="E42" s="22">
        <f>All!GV43</f>
        <v>4717542.8430404812</v>
      </c>
      <c r="F42" s="22">
        <f t="shared" si="0"/>
        <v>4646779.7003948735</v>
      </c>
      <c r="G42" s="22">
        <f t="shared" si="1"/>
        <v>70763.142645607702</v>
      </c>
      <c r="H42" s="22">
        <f t="shared" si="2"/>
        <v>4717542.8430404812</v>
      </c>
      <c r="I42" s="22">
        <f>All!GZ43</f>
        <v>4778870.9000000069</v>
      </c>
      <c r="J42" s="22">
        <f t="shared" si="3"/>
        <v>-61328.056959525682</v>
      </c>
      <c r="K42" s="85">
        <f t="shared" si="4"/>
        <v>-1.2999999999999878E-2</v>
      </c>
      <c r="M42" s="86" t="b">
        <f t="shared" si="5"/>
        <v>0</v>
      </c>
    </row>
    <row r="43" spans="1:13">
      <c r="A43" s="19">
        <f>All!B44</f>
        <v>42</v>
      </c>
      <c r="B43" s="19">
        <f>All!C44</f>
        <v>145</v>
      </c>
      <c r="C43" s="19" t="str">
        <f>All!D44</f>
        <v xml:space="preserve">Port of Sokhna </v>
      </c>
      <c r="D43" s="143">
        <v>7.0000000000000118E-2</v>
      </c>
      <c r="E43" s="22">
        <f>All!GV44</f>
        <v>104900763.9745028</v>
      </c>
      <c r="F43" s="22">
        <f t="shared" si="0"/>
        <v>97557710.496287599</v>
      </c>
      <c r="G43" s="22">
        <f t="shared" si="1"/>
        <v>7343053.4782152027</v>
      </c>
      <c r="H43" s="22">
        <f t="shared" si="2"/>
        <v>104900763.9745028</v>
      </c>
      <c r="I43" s="22">
        <f>All!GZ44</f>
        <v>96508702.856542572</v>
      </c>
      <c r="J43" s="22">
        <f t="shared" si="3"/>
        <v>8392061.1179602295</v>
      </c>
      <c r="K43" s="85">
        <f t="shared" si="4"/>
        <v>8.0000000000000057E-2</v>
      </c>
      <c r="M43" s="86" t="b">
        <f t="shared" si="5"/>
        <v>0</v>
      </c>
    </row>
    <row r="44" spans="1:13" hidden="1">
      <c r="A44" s="19">
        <f>All!B45</f>
        <v>43</v>
      </c>
      <c r="B44" s="19">
        <f>All!C45</f>
        <v>4</v>
      </c>
      <c r="C44" s="19" t="str">
        <f>All!D45</f>
        <v>TB2</v>
      </c>
      <c r="D44" s="38"/>
      <c r="E44" s="22">
        <f>All!GV45</f>
        <v>0</v>
      </c>
      <c r="F44" s="22">
        <f t="shared" si="0"/>
        <v>0</v>
      </c>
      <c r="G44" s="22">
        <f t="shared" si="1"/>
        <v>0</v>
      </c>
      <c r="H44" s="22">
        <f t="shared" si="2"/>
        <v>0</v>
      </c>
      <c r="I44" s="22">
        <f>All!GZ45</f>
        <v>0</v>
      </c>
      <c r="J44" s="22">
        <f t="shared" si="3"/>
        <v>0</v>
      </c>
      <c r="K44" s="85">
        <v>0</v>
      </c>
      <c r="M44" s="86" t="b">
        <f t="shared" si="5"/>
        <v>1</v>
      </c>
    </row>
    <row r="45" spans="1:13" hidden="1">
      <c r="A45" s="19">
        <f>All!B46</f>
        <v>44</v>
      </c>
      <c r="B45" s="19">
        <f>All!C46</f>
        <v>146</v>
      </c>
      <c r="C45" s="20" t="str">
        <f>All!D46</f>
        <v>Waldorf Astoria Mock-up Room</v>
      </c>
      <c r="D45" s="38"/>
      <c r="E45" s="22">
        <f>All!GV46</f>
        <v>0</v>
      </c>
      <c r="F45" s="22">
        <f t="shared" si="0"/>
        <v>0</v>
      </c>
      <c r="G45" s="22">
        <f t="shared" si="1"/>
        <v>0</v>
      </c>
      <c r="H45" s="22">
        <f t="shared" si="2"/>
        <v>0</v>
      </c>
      <c r="I45" s="22">
        <f>All!GZ46</f>
        <v>0</v>
      </c>
      <c r="J45" s="22">
        <f t="shared" si="3"/>
        <v>0</v>
      </c>
      <c r="K45" s="85">
        <v>0</v>
      </c>
      <c r="M45" s="86" t="b">
        <f t="shared" si="5"/>
        <v>1</v>
      </c>
    </row>
    <row r="46" spans="1:13" hidden="1">
      <c r="A46" s="19">
        <f>All!B47</f>
        <v>45</v>
      </c>
      <c r="B46" s="19">
        <f>All!C47</f>
        <v>148</v>
      </c>
      <c r="C46" s="20" t="str">
        <f>All!D47</f>
        <v>Olympic City Lock&amp;Load</v>
      </c>
      <c r="D46" s="38"/>
      <c r="E46" s="22">
        <f>All!GV47</f>
        <v>0</v>
      </c>
      <c r="F46" s="22">
        <f t="shared" si="0"/>
        <v>0</v>
      </c>
      <c r="G46" s="22">
        <f t="shared" si="1"/>
        <v>0</v>
      </c>
      <c r="H46" s="22">
        <f t="shared" si="2"/>
        <v>0</v>
      </c>
      <c r="I46" s="22">
        <f>All!GZ47</f>
        <v>0</v>
      </c>
      <c r="J46" s="22">
        <f t="shared" si="3"/>
        <v>0</v>
      </c>
      <c r="K46" s="85">
        <v>0</v>
      </c>
      <c r="M46" s="86" t="b">
        <f t="shared" si="5"/>
        <v>1</v>
      </c>
    </row>
    <row r="47" spans="1:13">
      <c r="A47" s="19">
        <f>All!B48</f>
        <v>46</v>
      </c>
      <c r="B47" s="19">
        <f>All!C48</f>
        <v>150</v>
      </c>
      <c r="C47" s="20" t="str">
        <f>All!D48</f>
        <v>Air Defense College</v>
      </c>
      <c r="D47" s="143">
        <v>3.4999999999999983E-2</v>
      </c>
      <c r="E47" s="22">
        <f>All!GV48</f>
        <v>192483173.52999997</v>
      </c>
      <c r="F47" s="22">
        <f t="shared" si="0"/>
        <v>185746262.45644996</v>
      </c>
      <c r="G47" s="22">
        <f t="shared" si="1"/>
        <v>6736911.0735500157</v>
      </c>
      <c r="H47" s="22">
        <f t="shared" si="2"/>
        <v>192483173.52999997</v>
      </c>
      <c r="I47" s="22">
        <f>All!GZ48</f>
        <v>185746262.45644999</v>
      </c>
      <c r="J47" s="22">
        <f t="shared" si="3"/>
        <v>6736911.0735499859</v>
      </c>
      <c r="K47" s="85">
        <f t="shared" si="4"/>
        <v>3.4999999999999934E-2</v>
      </c>
      <c r="M47" s="86" t="b">
        <f t="shared" si="5"/>
        <v>0</v>
      </c>
    </row>
    <row r="48" spans="1:13">
      <c r="A48" s="19">
        <f>All!B49</f>
        <v>47</v>
      </c>
      <c r="B48" s="19">
        <f>All!C49</f>
        <v>151</v>
      </c>
      <c r="C48" s="19" t="str">
        <f>All!D49</f>
        <v>ORA ZED-Ph 2-Pkgs A&amp;D</v>
      </c>
      <c r="D48" s="143">
        <v>2.500000000000005E-2</v>
      </c>
      <c r="E48" s="22">
        <f>All!GV49</f>
        <v>60492244.710000001</v>
      </c>
      <c r="F48" s="22">
        <f t="shared" si="0"/>
        <v>58979938.592249997</v>
      </c>
      <c r="G48" s="22">
        <f t="shared" si="1"/>
        <v>1512306.1177500039</v>
      </c>
      <c r="H48" s="22">
        <f t="shared" si="2"/>
        <v>60492244.710000001</v>
      </c>
      <c r="I48" s="22">
        <f>All!GZ49</f>
        <v>68892209.073999971</v>
      </c>
      <c r="J48" s="22">
        <f t="shared" si="3"/>
        <v>-8399964.3639999703</v>
      </c>
      <c r="K48" s="85">
        <f t="shared" si="4"/>
        <v>-0.13886018619856849</v>
      </c>
      <c r="M48" s="86" t="b">
        <f t="shared" si="5"/>
        <v>0</v>
      </c>
    </row>
    <row r="49" spans="1:13">
      <c r="A49" s="19">
        <f>All!B50</f>
        <v>48</v>
      </c>
      <c r="B49" s="19">
        <f>All!C50</f>
        <v>152</v>
      </c>
      <c r="C49" s="20" t="str">
        <f>All!D50</f>
        <v>Sokhna Bridges</v>
      </c>
      <c r="D49" s="143">
        <v>4.0000000000000008E-2</v>
      </c>
      <c r="E49" s="22">
        <f>All!GV50</f>
        <v>17193064.047583282</v>
      </c>
      <c r="F49" s="22">
        <f t="shared" si="0"/>
        <v>16505341.485679951</v>
      </c>
      <c r="G49" s="22">
        <f t="shared" si="1"/>
        <v>687722.56190333143</v>
      </c>
      <c r="H49" s="22">
        <f t="shared" si="2"/>
        <v>17193064.047583282</v>
      </c>
      <c r="I49" s="22">
        <f>All!GZ50</f>
        <v>16548843.119245211</v>
      </c>
      <c r="J49" s="22">
        <f t="shared" si="3"/>
        <v>644220.92833807133</v>
      </c>
      <c r="K49" s="85">
        <f t="shared" si="4"/>
        <v>3.7469814953002827E-2</v>
      </c>
      <c r="M49" s="86" t="b">
        <f t="shared" si="5"/>
        <v>0</v>
      </c>
    </row>
    <row r="50" spans="1:13" hidden="1">
      <c r="A50" s="19">
        <f>All!B51</f>
        <v>49</v>
      </c>
      <c r="B50" s="19">
        <f>All!C51</f>
        <v>153</v>
      </c>
      <c r="C50" s="19" t="str">
        <f>All!D51</f>
        <v>October Dry Port</v>
      </c>
      <c r="D50" s="38">
        <v>0.33109479884716475</v>
      </c>
      <c r="E50" s="22">
        <f>All!GV51</f>
        <v>0</v>
      </c>
      <c r="F50" s="22">
        <f t="shared" si="0"/>
        <v>0</v>
      </c>
      <c r="G50" s="22">
        <f t="shared" si="1"/>
        <v>0</v>
      </c>
      <c r="H50" s="22">
        <f t="shared" si="2"/>
        <v>0</v>
      </c>
      <c r="I50" s="22">
        <f>All!GZ51</f>
        <v>0</v>
      </c>
      <c r="J50" s="22">
        <f t="shared" si="3"/>
        <v>0</v>
      </c>
      <c r="K50" s="85" t="e">
        <f t="shared" si="4"/>
        <v>#DIV/0!</v>
      </c>
      <c r="M50" s="86" t="e">
        <f t="shared" si="5"/>
        <v>#DIV/0!</v>
      </c>
    </row>
    <row r="51" spans="1:13" hidden="1">
      <c r="A51" s="19">
        <v>50</v>
      </c>
      <c r="B51" s="19">
        <v>72</v>
      </c>
      <c r="C51" s="19" t="s">
        <v>66</v>
      </c>
      <c r="D51" s="38"/>
      <c r="E51" s="22">
        <f>All!GV52</f>
        <v>0</v>
      </c>
      <c r="F51" s="22">
        <f t="shared" si="0"/>
        <v>0</v>
      </c>
      <c r="G51" s="22">
        <f t="shared" si="1"/>
        <v>0</v>
      </c>
      <c r="H51" s="22">
        <f t="shared" si="2"/>
        <v>0</v>
      </c>
      <c r="I51" s="22">
        <f>All!GZ52</f>
        <v>0</v>
      </c>
      <c r="J51" s="22">
        <f t="shared" si="3"/>
        <v>0</v>
      </c>
      <c r="K51" s="85">
        <v>0</v>
      </c>
      <c r="M51" s="86" t="b">
        <f t="shared" si="5"/>
        <v>1</v>
      </c>
    </row>
    <row r="52" spans="1:13" hidden="1">
      <c r="A52" s="19">
        <v>51</v>
      </c>
      <c r="B52" s="19">
        <v>69</v>
      </c>
      <c r="C52" s="19" t="s">
        <v>67</v>
      </c>
      <c r="D52" s="38">
        <v>0.2944631930615354</v>
      </c>
      <c r="E52" s="22">
        <f>All!GV53</f>
        <v>0</v>
      </c>
      <c r="F52" s="22">
        <f t="shared" si="0"/>
        <v>0</v>
      </c>
      <c r="G52" s="22">
        <f t="shared" si="1"/>
        <v>0</v>
      </c>
      <c r="H52" s="22">
        <f t="shared" si="2"/>
        <v>0</v>
      </c>
      <c r="I52" s="22">
        <f>All!GZ53</f>
        <v>0</v>
      </c>
      <c r="J52" s="22">
        <f t="shared" si="3"/>
        <v>0</v>
      </c>
      <c r="K52" s="85">
        <v>0</v>
      </c>
      <c r="M52" s="86" t="b">
        <f t="shared" si="5"/>
        <v>0</v>
      </c>
    </row>
    <row r="53" spans="1:13" hidden="1">
      <c r="A53" s="19">
        <v>52</v>
      </c>
      <c r="B53" s="19">
        <v>32</v>
      </c>
      <c r="C53" s="19" t="s">
        <v>68</v>
      </c>
      <c r="D53" s="38"/>
      <c r="E53" s="22">
        <f>All!GV54</f>
        <v>0</v>
      </c>
      <c r="F53" s="22">
        <f t="shared" si="0"/>
        <v>0</v>
      </c>
      <c r="G53" s="22">
        <f t="shared" si="1"/>
        <v>0</v>
      </c>
      <c r="H53" s="22">
        <f t="shared" si="2"/>
        <v>0</v>
      </c>
      <c r="I53" s="22">
        <f>All!GZ54</f>
        <v>0</v>
      </c>
      <c r="J53" s="22">
        <f t="shared" si="3"/>
        <v>0</v>
      </c>
      <c r="K53" s="85">
        <v>0</v>
      </c>
      <c r="M53" s="86" t="b">
        <f t="shared" si="5"/>
        <v>1</v>
      </c>
    </row>
    <row r="54" spans="1:13" hidden="1">
      <c r="A54" s="19">
        <v>53</v>
      </c>
      <c r="B54" s="19">
        <v>85</v>
      </c>
      <c r="C54" s="19" t="s">
        <v>69</v>
      </c>
      <c r="D54" s="38"/>
      <c r="E54" s="22">
        <f>All!GV55</f>
        <v>0</v>
      </c>
      <c r="F54" s="22">
        <f t="shared" si="0"/>
        <v>0</v>
      </c>
      <c r="G54" s="22">
        <f t="shared" si="1"/>
        <v>0</v>
      </c>
      <c r="H54" s="22">
        <f t="shared" si="2"/>
        <v>0</v>
      </c>
      <c r="I54" s="22">
        <f>All!GZ55</f>
        <v>0</v>
      </c>
      <c r="J54" s="22">
        <f t="shared" si="3"/>
        <v>0</v>
      </c>
      <c r="K54" s="85">
        <v>0</v>
      </c>
      <c r="M54" s="86" t="b">
        <f t="shared" si="5"/>
        <v>1</v>
      </c>
    </row>
    <row r="55" spans="1:13" hidden="1">
      <c r="A55" s="19">
        <v>54</v>
      </c>
      <c r="B55" s="19">
        <v>93</v>
      </c>
      <c r="C55" s="19" t="s">
        <v>70</v>
      </c>
      <c r="D55" s="38"/>
      <c r="E55" s="22">
        <f>All!GV56</f>
        <v>0</v>
      </c>
      <c r="F55" s="22">
        <f t="shared" si="0"/>
        <v>0</v>
      </c>
      <c r="G55" s="22">
        <f t="shared" si="1"/>
        <v>0</v>
      </c>
      <c r="H55" s="22">
        <f t="shared" si="2"/>
        <v>0</v>
      </c>
      <c r="I55" s="22">
        <f>All!GZ56</f>
        <v>0</v>
      </c>
      <c r="J55" s="22">
        <f t="shared" si="3"/>
        <v>0</v>
      </c>
      <c r="K55" s="85">
        <v>0</v>
      </c>
      <c r="M55" s="86" t="b">
        <f t="shared" si="5"/>
        <v>1</v>
      </c>
    </row>
    <row r="56" spans="1:13" hidden="1">
      <c r="A56" s="19">
        <v>55</v>
      </c>
      <c r="B56" s="19">
        <v>76</v>
      </c>
      <c r="C56" s="19" t="s">
        <v>71</v>
      </c>
      <c r="D56" s="38"/>
      <c r="E56" s="22">
        <f>All!GV57</f>
        <v>0</v>
      </c>
      <c r="F56" s="22">
        <f t="shared" si="0"/>
        <v>0</v>
      </c>
      <c r="G56" s="22">
        <f t="shared" si="1"/>
        <v>0</v>
      </c>
      <c r="H56" s="22">
        <f t="shared" si="2"/>
        <v>0</v>
      </c>
      <c r="I56" s="22">
        <f>All!GZ57</f>
        <v>0</v>
      </c>
      <c r="J56" s="22">
        <f t="shared" si="3"/>
        <v>0</v>
      </c>
      <c r="K56" s="85">
        <v>0</v>
      </c>
      <c r="M56" s="86" t="b">
        <f t="shared" si="5"/>
        <v>1</v>
      </c>
    </row>
    <row r="57" spans="1:13" hidden="1">
      <c r="A57" s="19">
        <v>56</v>
      </c>
      <c r="B57" s="19">
        <v>96</v>
      </c>
      <c r="C57" s="20" t="s">
        <v>72</v>
      </c>
      <c r="D57" s="38"/>
      <c r="E57" s="22">
        <f>All!GV58</f>
        <v>0</v>
      </c>
      <c r="F57" s="22">
        <f t="shared" si="0"/>
        <v>0</v>
      </c>
      <c r="G57" s="22">
        <f t="shared" si="1"/>
        <v>0</v>
      </c>
      <c r="H57" s="22">
        <f t="shared" si="2"/>
        <v>0</v>
      </c>
      <c r="I57" s="22">
        <f>All!GZ58</f>
        <v>0</v>
      </c>
      <c r="J57" s="22">
        <f t="shared" si="3"/>
        <v>0</v>
      </c>
      <c r="K57" s="85">
        <v>0</v>
      </c>
      <c r="M57" s="86" t="b">
        <f t="shared" si="5"/>
        <v>1</v>
      </c>
    </row>
    <row r="58" spans="1:13" hidden="1">
      <c r="A58" s="19">
        <v>57</v>
      </c>
      <c r="B58" s="19">
        <v>65</v>
      </c>
      <c r="C58" s="19" t="s">
        <v>73</v>
      </c>
      <c r="D58" s="38"/>
      <c r="E58" s="22">
        <f>All!GV59</f>
        <v>0</v>
      </c>
      <c r="F58" s="22">
        <f t="shared" si="0"/>
        <v>0</v>
      </c>
      <c r="G58" s="22">
        <f t="shared" si="1"/>
        <v>0</v>
      </c>
      <c r="H58" s="22">
        <f t="shared" si="2"/>
        <v>0</v>
      </c>
      <c r="I58" s="22">
        <f>All!GZ59</f>
        <v>0</v>
      </c>
      <c r="J58" s="22">
        <f t="shared" si="3"/>
        <v>0</v>
      </c>
      <c r="K58" s="85">
        <v>0</v>
      </c>
      <c r="M58" s="86" t="b">
        <f t="shared" si="5"/>
        <v>1</v>
      </c>
    </row>
    <row r="59" spans="1:13" hidden="1">
      <c r="A59" s="19">
        <v>58</v>
      </c>
      <c r="B59" s="19">
        <v>71</v>
      </c>
      <c r="C59" s="19" t="s">
        <v>74</v>
      </c>
      <c r="D59" s="38"/>
      <c r="E59" s="22">
        <f>All!GV60</f>
        <v>0</v>
      </c>
      <c r="F59" s="22">
        <f t="shared" si="0"/>
        <v>0</v>
      </c>
      <c r="G59" s="22">
        <f t="shared" si="1"/>
        <v>0</v>
      </c>
      <c r="H59" s="22">
        <f t="shared" si="2"/>
        <v>0</v>
      </c>
      <c r="I59" s="22">
        <f>All!GZ60</f>
        <v>0</v>
      </c>
      <c r="J59" s="22">
        <f t="shared" si="3"/>
        <v>0</v>
      </c>
      <c r="K59" s="85">
        <v>0</v>
      </c>
      <c r="M59" s="86" t="b">
        <f t="shared" si="5"/>
        <v>1</v>
      </c>
    </row>
    <row r="60" spans="1:13" hidden="1">
      <c r="A60" s="19">
        <v>59</v>
      </c>
      <c r="B60" s="19">
        <v>37</v>
      </c>
      <c r="C60" s="19" t="s">
        <v>75</v>
      </c>
      <c r="D60" s="38"/>
      <c r="E60" s="22">
        <f>All!GV61</f>
        <v>0</v>
      </c>
      <c r="F60" s="22">
        <f t="shared" si="0"/>
        <v>0</v>
      </c>
      <c r="G60" s="22">
        <f t="shared" si="1"/>
        <v>0</v>
      </c>
      <c r="H60" s="22">
        <f t="shared" si="2"/>
        <v>0</v>
      </c>
      <c r="I60" s="22">
        <f>All!GZ61</f>
        <v>0</v>
      </c>
      <c r="J60" s="22">
        <f t="shared" si="3"/>
        <v>0</v>
      </c>
      <c r="K60" s="85">
        <v>0</v>
      </c>
      <c r="M60" s="86" t="b">
        <f t="shared" si="5"/>
        <v>1</v>
      </c>
    </row>
    <row r="61" spans="1:13" hidden="1">
      <c r="A61" s="19">
        <v>60</v>
      </c>
      <c r="B61" s="19">
        <v>34</v>
      </c>
      <c r="C61" s="19" t="s">
        <v>76</v>
      </c>
      <c r="D61" s="38"/>
      <c r="E61" s="22">
        <f>All!GV62</f>
        <v>0</v>
      </c>
      <c r="F61" s="22">
        <f t="shared" si="0"/>
        <v>0</v>
      </c>
      <c r="G61" s="22">
        <f t="shared" si="1"/>
        <v>0</v>
      </c>
      <c r="H61" s="22">
        <f t="shared" si="2"/>
        <v>0</v>
      </c>
      <c r="I61" s="22">
        <f>All!GZ62</f>
        <v>0</v>
      </c>
      <c r="J61" s="22">
        <f t="shared" si="3"/>
        <v>0</v>
      </c>
      <c r="K61" s="85">
        <v>0</v>
      </c>
      <c r="M61" s="86" t="b">
        <f t="shared" si="5"/>
        <v>1</v>
      </c>
    </row>
    <row r="62" spans="1:13" hidden="1">
      <c r="A62" s="19">
        <v>61</v>
      </c>
      <c r="B62" s="19">
        <v>41</v>
      </c>
      <c r="C62" s="19" t="s">
        <v>77</v>
      </c>
      <c r="D62" s="38"/>
      <c r="E62" s="22">
        <f>All!GV63</f>
        <v>0</v>
      </c>
      <c r="F62" s="22">
        <f t="shared" si="0"/>
        <v>0</v>
      </c>
      <c r="G62" s="22">
        <f t="shared" si="1"/>
        <v>0</v>
      </c>
      <c r="H62" s="22">
        <f t="shared" si="2"/>
        <v>0</v>
      </c>
      <c r="I62" s="22">
        <f>All!GZ63</f>
        <v>0</v>
      </c>
      <c r="J62" s="22">
        <f t="shared" si="3"/>
        <v>0</v>
      </c>
      <c r="K62" s="85">
        <v>0</v>
      </c>
      <c r="M62" s="86" t="b">
        <f t="shared" si="5"/>
        <v>1</v>
      </c>
    </row>
    <row r="63" spans="1:13" hidden="1">
      <c r="A63" s="19">
        <v>62</v>
      </c>
      <c r="B63" s="19">
        <v>109</v>
      </c>
      <c r="C63" s="19" t="s">
        <v>87</v>
      </c>
      <c r="D63" s="38"/>
      <c r="E63" s="22">
        <f>All!GV64</f>
        <v>0</v>
      </c>
      <c r="F63" s="22">
        <f t="shared" si="0"/>
        <v>0</v>
      </c>
      <c r="G63" s="22">
        <f t="shared" si="1"/>
        <v>0</v>
      </c>
      <c r="H63" s="22">
        <f t="shared" si="2"/>
        <v>0</v>
      </c>
      <c r="I63" s="22">
        <f>All!GZ64</f>
        <v>0</v>
      </c>
      <c r="J63" s="22">
        <f t="shared" si="3"/>
        <v>0</v>
      </c>
      <c r="K63" s="85">
        <v>0</v>
      </c>
      <c r="M63" s="86" t="b">
        <f t="shared" si="5"/>
        <v>1</v>
      </c>
    </row>
    <row r="64" spans="1:13" hidden="1">
      <c r="A64" s="19">
        <v>63</v>
      </c>
      <c r="B64" s="19">
        <v>61</v>
      </c>
      <c r="C64" s="19" t="s">
        <v>93</v>
      </c>
      <c r="D64" s="38">
        <v>0.1614899662988365</v>
      </c>
      <c r="E64" s="22">
        <f>All!GV65</f>
        <v>0</v>
      </c>
      <c r="F64" s="22">
        <f t="shared" si="0"/>
        <v>0</v>
      </c>
      <c r="G64" s="22">
        <f t="shared" si="1"/>
        <v>0</v>
      </c>
      <c r="H64" s="22">
        <f t="shared" si="2"/>
        <v>0</v>
      </c>
      <c r="I64" s="22">
        <f>All!GZ65</f>
        <v>0</v>
      </c>
      <c r="J64" s="22">
        <f t="shared" si="3"/>
        <v>0</v>
      </c>
      <c r="K64" s="85">
        <v>0</v>
      </c>
      <c r="M64" s="86" t="b">
        <f t="shared" si="5"/>
        <v>0</v>
      </c>
    </row>
    <row r="65" spans="1:13" hidden="1">
      <c r="A65" s="19">
        <v>64</v>
      </c>
      <c r="B65" s="19">
        <v>84</v>
      </c>
      <c r="C65" s="19" t="s">
        <v>94</v>
      </c>
      <c r="D65" s="38"/>
      <c r="E65" s="22">
        <f>All!GV66</f>
        <v>0</v>
      </c>
      <c r="F65" s="22">
        <f t="shared" si="0"/>
        <v>0</v>
      </c>
      <c r="G65" s="22">
        <f t="shared" si="1"/>
        <v>0</v>
      </c>
      <c r="H65" s="22">
        <f t="shared" si="2"/>
        <v>0</v>
      </c>
      <c r="I65" s="22">
        <f>All!GZ66</f>
        <v>0</v>
      </c>
      <c r="J65" s="22">
        <f t="shared" si="3"/>
        <v>0</v>
      </c>
      <c r="K65" s="85">
        <v>0</v>
      </c>
      <c r="M65" s="86" t="b">
        <f t="shared" si="5"/>
        <v>1</v>
      </c>
    </row>
    <row r="66" spans="1:13" hidden="1">
      <c r="A66" s="19">
        <v>65</v>
      </c>
      <c r="B66" s="19">
        <v>80</v>
      </c>
      <c r="C66" s="19" t="s">
        <v>95</v>
      </c>
      <c r="D66" s="38"/>
      <c r="E66" s="22">
        <f>All!GV67</f>
        <v>0</v>
      </c>
      <c r="F66" s="22">
        <f t="shared" si="0"/>
        <v>0</v>
      </c>
      <c r="G66" s="22">
        <f t="shared" si="1"/>
        <v>0</v>
      </c>
      <c r="H66" s="22">
        <f t="shared" si="2"/>
        <v>0</v>
      </c>
      <c r="I66" s="22">
        <f>All!GZ67</f>
        <v>0</v>
      </c>
      <c r="J66" s="22">
        <f t="shared" si="3"/>
        <v>0</v>
      </c>
      <c r="K66" s="85">
        <v>0</v>
      </c>
      <c r="M66" s="86" t="b">
        <f t="shared" si="5"/>
        <v>1</v>
      </c>
    </row>
    <row r="67" spans="1:13" hidden="1">
      <c r="A67" s="19">
        <v>66</v>
      </c>
      <c r="B67" s="19">
        <v>70</v>
      </c>
      <c r="C67" s="19" t="s">
        <v>96</v>
      </c>
      <c r="D67" s="38">
        <v>0.19467801880462338</v>
      </c>
      <c r="E67" s="22">
        <f>All!GV68</f>
        <v>0</v>
      </c>
      <c r="F67" s="22">
        <f t="shared" ref="F67:F94" si="6">E67*(1-D67)</f>
        <v>0</v>
      </c>
      <c r="G67" s="22">
        <f t="shared" ref="G67:G94" si="7">E67-F67</f>
        <v>0</v>
      </c>
      <c r="H67" s="22">
        <f t="shared" ref="H67:H94" si="8">E67</f>
        <v>0</v>
      </c>
      <c r="I67" s="22">
        <f>All!GZ68</f>
        <v>0</v>
      </c>
      <c r="J67" s="22">
        <f t="shared" ref="J67:J94" si="9">H67-I67</f>
        <v>0</v>
      </c>
      <c r="K67" s="85">
        <v>0</v>
      </c>
      <c r="M67" s="86" t="b">
        <f t="shared" ref="M67:M130" si="10">K67=D67</f>
        <v>0</v>
      </c>
    </row>
    <row r="68" spans="1:13" hidden="1">
      <c r="A68" s="19">
        <v>67</v>
      </c>
      <c r="B68" s="19">
        <v>120</v>
      </c>
      <c r="C68" s="19" t="s">
        <v>97</v>
      </c>
      <c r="D68" s="38"/>
      <c r="E68" s="22">
        <f>All!GV69</f>
        <v>0</v>
      </c>
      <c r="F68" s="22">
        <f t="shared" si="6"/>
        <v>0</v>
      </c>
      <c r="G68" s="22">
        <f t="shared" si="7"/>
        <v>0</v>
      </c>
      <c r="H68" s="22">
        <f t="shared" si="8"/>
        <v>0</v>
      </c>
      <c r="I68" s="22">
        <f>All!GZ69</f>
        <v>0</v>
      </c>
      <c r="J68" s="22">
        <f t="shared" si="9"/>
        <v>0</v>
      </c>
      <c r="K68" s="85">
        <v>0</v>
      </c>
      <c r="M68" s="86" t="b">
        <f t="shared" si="10"/>
        <v>1</v>
      </c>
    </row>
    <row r="69" spans="1:13" hidden="1">
      <c r="A69" s="19">
        <v>68</v>
      </c>
      <c r="B69" s="19">
        <v>108</v>
      </c>
      <c r="C69" s="19" t="s">
        <v>98</v>
      </c>
      <c r="D69" s="38"/>
      <c r="E69" s="22">
        <f>All!GV70</f>
        <v>0</v>
      </c>
      <c r="F69" s="22">
        <f t="shared" si="6"/>
        <v>0</v>
      </c>
      <c r="G69" s="22">
        <f t="shared" si="7"/>
        <v>0</v>
      </c>
      <c r="H69" s="22">
        <f t="shared" si="8"/>
        <v>0</v>
      </c>
      <c r="I69" s="22">
        <f>All!GZ70</f>
        <v>0</v>
      </c>
      <c r="J69" s="22">
        <f t="shared" si="9"/>
        <v>0</v>
      </c>
      <c r="K69" s="85">
        <v>0</v>
      </c>
      <c r="M69" s="86" t="b">
        <f t="shared" si="10"/>
        <v>1</v>
      </c>
    </row>
    <row r="70" spans="1:13" hidden="1">
      <c r="A70" s="19">
        <v>69</v>
      </c>
      <c r="B70" s="19">
        <v>6</v>
      </c>
      <c r="C70" s="19" t="s">
        <v>99</v>
      </c>
      <c r="D70" s="38"/>
      <c r="E70" s="22">
        <f>All!GV71</f>
        <v>0</v>
      </c>
      <c r="F70" s="22">
        <f t="shared" si="6"/>
        <v>0</v>
      </c>
      <c r="G70" s="22">
        <f t="shared" si="7"/>
        <v>0</v>
      </c>
      <c r="H70" s="22">
        <f t="shared" si="8"/>
        <v>0</v>
      </c>
      <c r="I70" s="22">
        <f>All!GZ71</f>
        <v>0</v>
      </c>
      <c r="J70" s="22">
        <f t="shared" si="9"/>
        <v>0</v>
      </c>
      <c r="K70" s="85">
        <v>0</v>
      </c>
      <c r="M70" s="86" t="b">
        <f t="shared" si="10"/>
        <v>1</v>
      </c>
    </row>
    <row r="71" spans="1:13" hidden="1">
      <c r="A71" s="19">
        <v>70</v>
      </c>
      <c r="B71" s="19">
        <v>68</v>
      </c>
      <c r="C71" s="19" t="s">
        <v>100</v>
      </c>
      <c r="D71" s="38">
        <v>0.2859947896382834</v>
      </c>
      <c r="E71" s="22">
        <f>All!GV72</f>
        <v>0</v>
      </c>
      <c r="F71" s="22">
        <f t="shared" si="6"/>
        <v>0</v>
      </c>
      <c r="G71" s="22">
        <f t="shared" si="7"/>
        <v>0</v>
      </c>
      <c r="H71" s="22">
        <f t="shared" si="8"/>
        <v>0</v>
      </c>
      <c r="I71" s="22">
        <f>All!GZ72</f>
        <v>0</v>
      </c>
      <c r="J71" s="22">
        <f t="shared" si="9"/>
        <v>0</v>
      </c>
      <c r="K71" s="85">
        <v>0</v>
      </c>
      <c r="M71" s="86" t="b">
        <f t="shared" si="10"/>
        <v>0</v>
      </c>
    </row>
    <row r="72" spans="1:13" hidden="1">
      <c r="A72" s="19">
        <v>71</v>
      </c>
      <c r="B72" s="19">
        <v>103</v>
      </c>
      <c r="C72" s="19" t="s">
        <v>101</v>
      </c>
      <c r="D72" s="38"/>
      <c r="E72" s="22">
        <f>All!GV73</f>
        <v>0</v>
      </c>
      <c r="F72" s="22">
        <f t="shared" si="6"/>
        <v>0</v>
      </c>
      <c r="G72" s="22">
        <f t="shared" si="7"/>
        <v>0</v>
      </c>
      <c r="H72" s="22">
        <f t="shared" si="8"/>
        <v>0</v>
      </c>
      <c r="I72" s="22">
        <f>All!GZ73</f>
        <v>0</v>
      </c>
      <c r="J72" s="22">
        <f t="shared" si="9"/>
        <v>0</v>
      </c>
      <c r="K72" s="85">
        <v>0</v>
      </c>
      <c r="M72" s="86" t="b">
        <f t="shared" si="10"/>
        <v>1</v>
      </c>
    </row>
    <row r="73" spans="1:13" hidden="1">
      <c r="A73" s="19">
        <v>72</v>
      </c>
      <c r="B73" s="19">
        <v>118</v>
      </c>
      <c r="C73" s="19" t="s">
        <v>102</v>
      </c>
      <c r="D73" s="38"/>
      <c r="E73" s="22">
        <f>All!GV74</f>
        <v>0</v>
      </c>
      <c r="F73" s="22">
        <f t="shared" si="6"/>
        <v>0</v>
      </c>
      <c r="G73" s="22">
        <f t="shared" si="7"/>
        <v>0</v>
      </c>
      <c r="H73" s="22">
        <f t="shared" si="8"/>
        <v>0</v>
      </c>
      <c r="I73" s="22">
        <f>All!GZ74</f>
        <v>0</v>
      </c>
      <c r="J73" s="22">
        <f t="shared" si="9"/>
        <v>0</v>
      </c>
      <c r="K73" s="85">
        <v>0</v>
      </c>
      <c r="M73" s="86" t="b">
        <f t="shared" si="10"/>
        <v>1</v>
      </c>
    </row>
    <row r="74" spans="1:13" hidden="1">
      <c r="A74" s="19">
        <v>73</v>
      </c>
      <c r="B74" s="19">
        <v>110</v>
      </c>
      <c r="C74" s="19" t="s">
        <v>103</v>
      </c>
      <c r="D74" s="38"/>
      <c r="E74" s="22">
        <f>All!GV75</f>
        <v>0</v>
      </c>
      <c r="F74" s="22">
        <f t="shared" si="6"/>
        <v>0</v>
      </c>
      <c r="G74" s="22">
        <f t="shared" si="7"/>
        <v>0</v>
      </c>
      <c r="H74" s="22">
        <f t="shared" si="8"/>
        <v>0</v>
      </c>
      <c r="I74" s="22">
        <f>All!GZ75</f>
        <v>0</v>
      </c>
      <c r="J74" s="22">
        <f t="shared" si="9"/>
        <v>0</v>
      </c>
      <c r="K74" s="85">
        <v>0</v>
      </c>
      <c r="M74" s="86" t="b">
        <f t="shared" si="10"/>
        <v>1</v>
      </c>
    </row>
    <row r="75" spans="1:13" hidden="1">
      <c r="A75" s="19">
        <v>74</v>
      </c>
      <c r="B75" s="19">
        <v>101</v>
      </c>
      <c r="C75" s="19" t="s">
        <v>104</v>
      </c>
      <c r="D75" s="38"/>
      <c r="E75" s="22">
        <f>All!GV76</f>
        <v>0</v>
      </c>
      <c r="F75" s="22">
        <f t="shared" si="6"/>
        <v>0</v>
      </c>
      <c r="G75" s="22">
        <f t="shared" si="7"/>
        <v>0</v>
      </c>
      <c r="H75" s="22">
        <f t="shared" si="8"/>
        <v>0</v>
      </c>
      <c r="I75" s="22">
        <f>All!GZ76</f>
        <v>0</v>
      </c>
      <c r="J75" s="22">
        <f t="shared" si="9"/>
        <v>0</v>
      </c>
      <c r="K75" s="85">
        <v>0</v>
      </c>
      <c r="M75" s="86" t="b">
        <f t="shared" si="10"/>
        <v>1</v>
      </c>
    </row>
    <row r="76" spans="1:13" hidden="1">
      <c r="A76" s="19">
        <v>75</v>
      </c>
      <c r="B76" s="19">
        <v>104</v>
      </c>
      <c r="C76" s="19" t="s">
        <v>105</v>
      </c>
      <c r="D76" s="38"/>
      <c r="E76" s="22">
        <f>All!GV77</f>
        <v>0</v>
      </c>
      <c r="F76" s="22">
        <f t="shared" si="6"/>
        <v>0</v>
      </c>
      <c r="G76" s="22">
        <f t="shared" si="7"/>
        <v>0</v>
      </c>
      <c r="H76" s="22">
        <f t="shared" si="8"/>
        <v>0</v>
      </c>
      <c r="I76" s="22">
        <f>All!GZ77</f>
        <v>0</v>
      </c>
      <c r="J76" s="22">
        <f t="shared" si="9"/>
        <v>0</v>
      </c>
      <c r="K76" s="85">
        <v>0</v>
      </c>
      <c r="M76" s="86" t="b">
        <f t="shared" si="10"/>
        <v>1</v>
      </c>
    </row>
    <row r="77" spans="1:13" hidden="1">
      <c r="A77" s="19">
        <v>76</v>
      </c>
      <c r="B77" s="19">
        <v>13</v>
      </c>
      <c r="C77" s="19" t="s">
        <v>111</v>
      </c>
      <c r="D77" s="38"/>
      <c r="E77" s="22">
        <f>All!GV78</f>
        <v>0</v>
      </c>
      <c r="F77" s="22">
        <f t="shared" si="6"/>
        <v>0</v>
      </c>
      <c r="G77" s="22">
        <f t="shared" si="7"/>
        <v>0</v>
      </c>
      <c r="H77" s="22">
        <f t="shared" si="8"/>
        <v>0</v>
      </c>
      <c r="I77" s="22">
        <f>All!GZ78</f>
        <v>0</v>
      </c>
      <c r="J77" s="22">
        <f t="shared" si="9"/>
        <v>0</v>
      </c>
      <c r="K77" s="85">
        <v>0</v>
      </c>
      <c r="M77" s="86" t="b">
        <f t="shared" si="10"/>
        <v>1</v>
      </c>
    </row>
    <row r="78" spans="1:13" hidden="1">
      <c r="A78" s="19">
        <v>77</v>
      </c>
      <c r="B78" s="19">
        <v>1</v>
      </c>
      <c r="C78" s="19" t="s">
        <v>112</v>
      </c>
      <c r="D78" s="38"/>
      <c r="E78" s="22">
        <f>All!GV79</f>
        <v>0</v>
      </c>
      <c r="F78" s="22">
        <f t="shared" si="6"/>
        <v>0</v>
      </c>
      <c r="G78" s="22">
        <f t="shared" si="7"/>
        <v>0</v>
      </c>
      <c r="H78" s="22">
        <f t="shared" si="8"/>
        <v>0</v>
      </c>
      <c r="I78" s="22">
        <f>All!GZ79</f>
        <v>0</v>
      </c>
      <c r="J78" s="22">
        <f t="shared" si="9"/>
        <v>0</v>
      </c>
      <c r="K78" s="85">
        <v>0</v>
      </c>
      <c r="M78" s="86" t="b">
        <f t="shared" si="10"/>
        <v>1</v>
      </c>
    </row>
    <row r="79" spans="1:13" hidden="1">
      <c r="A79" s="19">
        <v>78</v>
      </c>
      <c r="B79" s="19">
        <v>58</v>
      </c>
      <c r="C79" s="19" t="s">
        <v>113</v>
      </c>
      <c r="D79" s="38"/>
      <c r="E79" s="22">
        <f>All!GV80</f>
        <v>0</v>
      </c>
      <c r="F79" s="22">
        <f t="shared" si="6"/>
        <v>0</v>
      </c>
      <c r="G79" s="22">
        <f t="shared" si="7"/>
        <v>0</v>
      </c>
      <c r="H79" s="22">
        <f t="shared" si="8"/>
        <v>0</v>
      </c>
      <c r="I79" s="22">
        <f>All!GZ80</f>
        <v>0</v>
      </c>
      <c r="J79" s="22">
        <f t="shared" si="9"/>
        <v>0</v>
      </c>
      <c r="K79" s="85">
        <v>0</v>
      </c>
      <c r="M79" s="86" t="b">
        <f t="shared" si="10"/>
        <v>1</v>
      </c>
    </row>
    <row r="80" spans="1:13" hidden="1">
      <c r="A80" s="19">
        <v>79</v>
      </c>
      <c r="B80" s="19">
        <v>83</v>
      </c>
      <c r="C80" s="19" t="s">
        <v>114</v>
      </c>
      <c r="D80" s="38"/>
      <c r="E80" s="22">
        <f>All!GV81</f>
        <v>0</v>
      </c>
      <c r="F80" s="22">
        <f t="shared" si="6"/>
        <v>0</v>
      </c>
      <c r="G80" s="22">
        <f t="shared" si="7"/>
        <v>0</v>
      </c>
      <c r="H80" s="22">
        <f t="shared" si="8"/>
        <v>0</v>
      </c>
      <c r="I80" s="22">
        <f>All!GZ81</f>
        <v>0</v>
      </c>
      <c r="J80" s="22">
        <f t="shared" si="9"/>
        <v>0</v>
      </c>
      <c r="K80" s="85">
        <v>0</v>
      </c>
      <c r="M80" s="86" t="b">
        <f t="shared" si="10"/>
        <v>1</v>
      </c>
    </row>
    <row r="81" spans="1:13" hidden="1">
      <c r="A81" s="19">
        <v>80</v>
      </c>
      <c r="B81" s="19">
        <v>53</v>
      </c>
      <c r="C81" s="19" t="s">
        <v>115</v>
      </c>
      <c r="D81" s="38"/>
      <c r="E81" s="22">
        <f>All!GV82</f>
        <v>0</v>
      </c>
      <c r="F81" s="22">
        <f t="shared" si="6"/>
        <v>0</v>
      </c>
      <c r="G81" s="22">
        <f t="shared" si="7"/>
        <v>0</v>
      </c>
      <c r="H81" s="22">
        <f t="shared" si="8"/>
        <v>0</v>
      </c>
      <c r="I81" s="22">
        <f>All!GZ82</f>
        <v>0</v>
      </c>
      <c r="J81" s="22">
        <f t="shared" si="9"/>
        <v>0</v>
      </c>
      <c r="K81" s="85">
        <v>0</v>
      </c>
      <c r="M81" s="86" t="b">
        <f t="shared" si="10"/>
        <v>1</v>
      </c>
    </row>
    <row r="82" spans="1:13" hidden="1">
      <c r="A82" s="19">
        <v>81</v>
      </c>
      <c r="B82" s="19">
        <v>100</v>
      </c>
      <c r="C82" s="19" t="s">
        <v>116</v>
      </c>
      <c r="D82" s="38"/>
      <c r="E82" s="22">
        <f>All!GV83</f>
        <v>0</v>
      </c>
      <c r="F82" s="22">
        <f t="shared" si="6"/>
        <v>0</v>
      </c>
      <c r="G82" s="22">
        <f t="shared" si="7"/>
        <v>0</v>
      </c>
      <c r="H82" s="22">
        <f t="shared" si="8"/>
        <v>0</v>
      </c>
      <c r="I82" s="22">
        <f>All!GZ83</f>
        <v>0</v>
      </c>
      <c r="J82" s="22">
        <f t="shared" si="9"/>
        <v>0</v>
      </c>
      <c r="K82" s="85">
        <v>0</v>
      </c>
      <c r="M82" s="86" t="b">
        <f t="shared" si="10"/>
        <v>1</v>
      </c>
    </row>
    <row r="83" spans="1:13" hidden="1">
      <c r="A83" s="19">
        <v>82</v>
      </c>
      <c r="B83" s="19">
        <v>89</v>
      </c>
      <c r="C83" s="19" t="s">
        <v>117</v>
      </c>
      <c r="D83" s="38"/>
      <c r="E83" s="22">
        <f>All!GV84</f>
        <v>0</v>
      </c>
      <c r="F83" s="22">
        <f t="shared" si="6"/>
        <v>0</v>
      </c>
      <c r="G83" s="22">
        <f t="shared" si="7"/>
        <v>0</v>
      </c>
      <c r="H83" s="22">
        <f t="shared" si="8"/>
        <v>0</v>
      </c>
      <c r="I83" s="22">
        <f>All!GZ84</f>
        <v>0</v>
      </c>
      <c r="J83" s="22">
        <f t="shared" si="9"/>
        <v>0</v>
      </c>
      <c r="K83" s="85">
        <v>0</v>
      </c>
      <c r="M83" s="86" t="b">
        <f t="shared" si="10"/>
        <v>1</v>
      </c>
    </row>
    <row r="84" spans="1:13" hidden="1">
      <c r="A84" s="19">
        <v>83</v>
      </c>
      <c r="B84" s="19">
        <v>59</v>
      </c>
      <c r="C84" s="19" t="s">
        <v>118</v>
      </c>
      <c r="D84" s="38"/>
      <c r="E84" s="22">
        <f>All!GV85</f>
        <v>0</v>
      </c>
      <c r="F84" s="22">
        <f t="shared" si="6"/>
        <v>0</v>
      </c>
      <c r="G84" s="22">
        <f t="shared" si="7"/>
        <v>0</v>
      </c>
      <c r="H84" s="22">
        <f t="shared" si="8"/>
        <v>0</v>
      </c>
      <c r="I84" s="22">
        <f>All!GZ85</f>
        <v>0</v>
      </c>
      <c r="J84" s="22">
        <f t="shared" si="9"/>
        <v>0</v>
      </c>
      <c r="K84" s="85">
        <v>0</v>
      </c>
      <c r="M84" s="86" t="b">
        <f t="shared" si="10"/>
        <v>1</v>
      </c>
    </row>
    <row r="85" spans="1:13" hidden="1">
      <c r="A85" s="19">
        <v>84</v>
      </c>
      <c r="B85" s="19">
        <v>2</v>
      </c>
      <c r="C85" s="19" t="s">
        <v>119</v>
      </c>
      <c r="D85" s="38"/>
      <c r="E85" s="22">
        <f>All!GV86</f>
        <v>0</v>
      </c>
      <c r="F85" s="22">
        <f t="shared" si="6"/>
        <v>0</v>
      </c>
      <c r="G85" s="22">
        <f t="shared" si="7"/>
        <v>0</v>
      </c>
      <c r="H85" s="22">
        <f t="shared" si="8"/>
        <v>0</v>
      </c>
      <c r="I85" s="22">
        <f>All!GZ86</f>
        <v>0</v>
      </c>
      <c r="J85" s="22">
        <f t="shared" si="9"/>
        <v>0</v>
      </c>
      <c r="K85" s="85">
        <v>0</v>
      </c>
      <c r="M85" s="86" t="b">
        <f t="shared" si="10"/>
        <v>1</v>
      </c>
    </row>
    <row r="86" spans="1:13" hidden="1">
      <c r="A86" s="19">
        <v>85</v>
      </c>
      <c r="B86" s="19">
        <v>66</v>
      </c>
      <c r="C86" s="19" t="s">
        <v>120</v>
      </c>
      <c r="D86" s="38"/>
      <c r="E86" s="22">
        <f>All!GV87</f>
        <v>0</v>
      </c>
      <c r="F86" s="22">
        <f t="shared" si="6"/>
        <v>0</v>
      </c>
      <c r="G86" s="22">
        <f t="shared" si="7"/>
        <v>0</v>
      </c>
      <c r="H86" s="22">
        <f t="shared" si="8"/>
        <v>0</v>
      </c>
      <c r="I86" s="22">
        <f>All!GZ87</f>
        <v>0</v>
      </c>
      <c r="J86" s="22">
        <f t="shared" si="9"/>
        <v>0</v>
      </c>
      <c r="K86" s="85">
        <v>0</v>
      </c>
      <c r="M86" s="86" t="b">
        <f t="shared" si="10"/>
        <v>1</v>
      </c>
    </row>
    <row r="87" spans="1:13" hidden="1">
      <c r="A87" s="19">
        <v>86</v>
      </c>
      <c r="B87" s="19">
        <v>3</v>
      </c>
      <c r="C87" s="19" t="s">
        <v>121</v>
      </c>
      <c r="D87" s="38"/>
      <c r="E87" s="22">
        <f>All!GV88</f>
        <v>0</v>
      </c>
      <c r="F87" s="22">
        <f t="shared" si="6"/>
        <v>0</v>
      </c>
      <c r="G87" s="22">
        <f t="shared" si="7"/>
        <v>0</v>
      </c>
      <c r="H87" s="22">
        <f t="shared" si="8"/>
        <v>0</v>
      </c>
      <c r="I87" s="22">
        <f>All!GZ88</f>
        <v>0</v>
      </c>
      <c r="J87" s="22">
        <f t="shared" si="9"/>
        <v>0</v>
      </c>
      <c r="K87" s="85">
        <v>0</v>
      </c>
      <c r="M87" s="86" t="b">
        <f t="shared" si="10"/>
        <v>1</v>
      </c>
    </row>
    <row r="88" spans="1:13" hidden="1">
      <c r="A88" s="19">
        <v>87</v>
      </c>
      <c r="B88" s="19">
        <v>136</v>
      </c>
      <c r="C88" s="19" t="s">
        <v>122</v>
      </c>
      <c r="D88" s="38"/>
      <c r="E88" s="22">
        <f>All!GV89</f>
        <v>0</v>
      </c>
      <c r="F88" s="22">
        <f t="shared" si="6"/>
        <v>0</v>
      </c>
      <c r="G88" s="22">
        <f t="shared" si="7"/>
        <v>0</v>
      </c>
      <c r="H88" s="22">
        <f t="shared" si="8"/>
        <v>0</v>
      </c>
      <c r="I88" s="22">
        <f>All!GZ89</f>
        <v>0</v>
      </c>
      <c r="J88" s="22">
        <f t="shared" si="9"/>
        <v>0</v>
      </c>
      <c r="K88" s="85">
        <v>0</v>
      </c>
      <c r="M88" s="86" t="b">
        <f t="shared" si="10"/>
        <v>1</v>
      </c>
    </row>
    <row r="89" spans="1:13" hidden="1">
      <c r="A89" s="19">
        <v>88</v>
      </c>
      <c r="B89" s="19">
        <v>40</v>
      </c>
      <c r="C89" s="19" t="s">
        <v>123</v>
      </c>
      <c r="D89" s="38">
        <v>0.34941309085356803</v>
      </c>
      <c r="E89" s="22">
        <f>All!GV90</f>
        <v>0</v>
      </c>
      <c r="F89" s="22">
        <f t="shared" si="6"/>
        <v>0</v>
      </c>
      <c r="G89" s="22">
        <f t="shared" si="7"/>
        <v>0</v>
      </c>
      <c r="H89" s="22">
        <f t="shared" si="8"/>
        <v>0</v>
      </c>
      <c r="I89" s="22">
        <f>All!GZ90</f>
        <v>0</v>
      </c>
      <c r="J89" s="22">
        <f t="shared" si="9"/>
        <v>0</v>
      </c>
      <c r="K89" s="85">
        <v>0</v>
      </c>
      <c r="M89" s="86" t="b">
        <f t="shared" si="10"/>
        <v>0</v>
      </c>
    </row>
    <row r="90" spans="1:13" hidden="1">
      <c r="A90" s="19">
        <v>89</v>
      </c>
      <c r="B90" s="19">
        <v>35</v>
      </c>
      <c r="C90" s="19" t="s">
        <v>126</v>
      </c>
      <c r="D90" s="38"/>
      <c r="E90" s="22">
        <f>All!GV91</f>
        <v>0</v>
      </c>
      <c r="F90" s="22">
        <f t="shared" si="6"/>
        <v>0</v>
      </c>
      <c r="G90" s="22">
        <f t="shared" si="7"/>
        <v>0</v>
      </c>
      <c r="H90" s="22">
        <f t="shared" si="8"/>
        <v>0</v>
      </c>
      <c r="I90" s="22">
        <f>All!GZ91</f>
        <v>0</v>
      </c>
      <c r="J90" s="22">
        <f t="shared" si="9"/>
        <v>0</v>
      </c>
      <c r="K90" s="85">
        <v>0</v>
      </c>
      <c r="M90" s="86" t="b">
        <f t="shared" si="10"/>
        <v>1</v>
      </c>
    </row>
    <row r="91" spans="1:13" hidden="1">
      <c r="A91" s="19">
        <v>90</v>
      </c>
      <c r="B91" s="19">
        <v>97</v>
      </c>
      <c r="C91" s="19" t="s">
        <v>284</v>
      </c>
      <c r="D91" s="38"/>
      <c r="E91" s="22">
        <f>All!GV92</f>
        <v>0</v>
      </c>
      <c r="F91" s="22">
        <f t="shared" si="6"/>
        <v>0</v>
      </c>
      <c r="G91" s="22">
        <f t="shared" si="7"/>
        <v>0</v>
      </c>
      <c r="H91" s="22">
        <f t="shared" si="8"/>
        <v>0</v>
      </c>
      <c r="I91" s="22">
        <f>All!GZ92</f>
        <v>0</v>
      </c>
      <c r="J91" s="22">
        <f t="shared" si="9"/>
        <v>0</v>
      </c>
      <c r="K91" s="85">
        <v>0</v>
      </c>
      <c r="M91" s="86" t="b">
        <f t="shared" si="10"/>
        <v>1</v>
      </c>
    </row>
    <row r="92" spans="1:13" hidden="1">
      <c r="A92" s="19">
        <v>91</v>
      </c>
      <c r="B92" s="19">
        <v>4</v>
      </c>
      <c r="C92" s="19" t="s">
        <v>2006</v>
      </c>
      <c r="D92" s="38"/>
      <c r="E92" s="22">
        <f>All!GV93</f>
        <v>0</v>
      </c>
      <c r="F92" s="22">
        <f t="shared" si="6"/>
        <v>0</v>
      </c>
      <c r="G92" s="22">
        <f t="shared" si="7"/>
        <v>0</v>
      </c>
      <c r="H92" s="22">
        <f t="shared" si="8"/>
        <v>0</v>
      </c>
      <c r="I92" s="22">
        <f>All!GZ93</f>
        <v>0</v>
      </c>
      <c r="J92" s="22">
        <f t="shared" si="9"/>
        <v>0</v>
      </c>
      <c r="K92" s="85">
        <v>0</v>
      </c>
      <c r="M92" s="86" t="b">
        <f t="shared" si="10"/>
        <v>1</v>
      </c>
    </row>
    <row r="93" spans="1:13" hidden="1">
      <c r="A93" s="19">
        <v>92</v>
      </c>
      <c r="B93" s="19">
        <v>5</v>
      </c>
      <c r="C93" s="19" t="s">
        <v>283</v>
      </c>
      <c r="D93" s="38"/>
      <c r="E93" s="22">
        <f>All!GV94</f>
        <v>0</v>
      </c>
      <c r="F93" s="22">
        <f t="shared" si="6"/>
        <v>0</v>
      </c>
      <c r="G93" s="22">
        <f t="shared" si="7"/>
        <v>0</v>
      </c>
      <c r="H93" s="22">
        <f t="shared" si="8"/>
        <v>0</v>
      </c>
      <c r="I93" s="22">
        <f>All!GZ94</f>
        <v>0</v>
      </c>
      <c r="J93" s="22">
        <f t="shared" si="9"/>
        <v>0</v>
      </c>
      <c r="K93" s="85">
        <v>0</v>
      </c>
      <c r="M93" s="86" t="b">
        <f t="shared" si="10"/>
        <v>1</v>
      </c>
    </row>
    <row r="94" spans="1:13" hidden="1">
      <c r="A94" s="19">
        <v>93</v>
      </c>
      <c r="B94" s="19">
        <v>7</v>
      </c>
      <c r="C94" s="19" t="s">
        <v>2005</v>
      </c>
      <c r="D94" s="38"/>
      <c r="E94" s="22">
        <f>All!GV95</f>
        <v>0</v>
      </c>
      <c r="F94" s="22">
        <f t="shared" si="6"/>
        <v>0</v>
      </c>
      <c r="G94" s="22">
        <f t="shared" si="7"/>
        <v>0</v>
      </c>
      <c r="H94" s="22">
        <f t="shared" si="8"/>
        <v>0</v>
      </c>
      <c r="I94" s="22">
        <f>All!GZ95</f>
        <v>0</v>
      </c>
      <c r="J94" s="22">
        <f t="shared" si="9"/>
        <v>0</v>
      </c>
      <c r="K94" s="85">
        <v>0</v>
      </c>
      <c r="M94" s="86" t="b">
        <f t="shared" si="10"/>
        <v>1</v>
      </c>
    </row>
    <row r="95" spans="1:13" hidden="1">
      <c r="A95" s="19">
        <v>94</v>
      </c>
      <c r="B95" s="19">
        <v>154</v>
      </c>
      <c r="C95" s="19" t="s">
        <v>2075</v>
      </c>
      <c r="D95" s="38">
        <v>-7.8301401241909693E-2</v>
      </c>
      <c r="E95" s="22">
        <f>All!GV96</f>
        <v>0</v>
      </c>
      <c r="F95" s="22">
        <f t="shared" ref="F95:F96" si="11">E95*(1-D95)</f>
        <v>0</v>
      </c>
      <c r="G95" s="22">
        <f t="shared" ref="G95:G96" si="12">E95-F95</f>
        <v>0</v>
      </c>
      <c r="H95" s="22">
        <f t="shared" ref="H95:H96" si="13">E95</f>
        <v>0</v>
      </c>
      <c r="I95" s="22">
        <f>All!GZ96</f>
        <v>0</v>
      </c>
      <c r="J95" s="22">
        <f t="shared" ref="J95:J96" si="14">H95-I95</f>
        <v>0</v>
      </c>
      <c r="K95" s="85" t="e">
        <f t="shared" ref="K95" si="15">(H95-I95)/H95</f>
        <v>#DIV/0!</v>
      </c>
      <c r="M95" s="86" t="e">
        <f t="shared" si="10"/>
        <v>#DIV/0!</v>
      </c>
    </row>
    <row r="96" spans="1:13" hidden="1">
      <c r="A96" s="19">
        <v>95</v>
      </c>
      <c r="B96" s="19">
        <v>155</v>
      </c>
      <c r="C96" s="19" t="s">
        <v>2076</v>
      </c>
      <c r="D96" s="38"/>
      <c r="E96" s="22">
        <f>All!GV97</f>
        <v>0</v>
      </c>
      <c r="F96" s="22">
        <f t="shared" si="11"/>
        <v>0</v>
      </c>
      <c r="G96" s="22">
        <f t="shared" si="12"/>
        <v>0</v>
      </c>
      <c r="H96" s="22">
        <f t="shared" si="13"/>
        <v>0</v>
      </c>
      <c r="I96" s="22">
        <f>All!GZ97</f>
        <v>0</v>
      </c>
      <c r="J96" s="22">
        <f t="shared" si="14"/>
        <v>0</v>
      </c>
      <c r="K96" s="85">
        <v>0</v>
      </c>
      <c r="M96" s="86" t="b">
        <f t="shared" si="10"/>
        <v>1</v>
      </c>
    </row>
    <row r="97" spans="1:13" hidden="1">
      <c r="A97" s="19">
        <v>96</v>
      </c>
      <c r="B97" s="19"/>
      <c r="C97" s="19" t="s">
        <v>2077</v>
      </c>
      <c r="D97" s="38"/>
      <c r="E97" s="22">
        <f>All!GV98</f>
        <v>0</v>
      </c>
      <c r="F97" s="22">
        <f t="shared" ref="F97:F103" si="16">E97*(1-D97)</f>
        <v>0</v>
      </c>
      <c r="G97" s="22">
        <f t="shared" ref="G97:G103" si="17">E97-F97</f>
        <v>0</v>
      </c>
      <c r="H97" s="22">
        <f t="shared" ref="H97:H103" si="18">E97</f>
        <v>0</v>
      </c>
      <c r="I97" s="22">
        <f>All!GZ98</f>
        <v>0</v>
      </c>
      <c r="J97" s="22">
        <f t="shared" ref="J97:J103" si="19">H97-I97</f>
        <v>0</v>
      </c>
      <c r="K97" s="85">
        <v>0</v>
      </c>
      <c r="M97" s="86" t="b">
        <f t="shared" si="10"/>
        <v>1</v>
      </c>
    </row>
    <row r="98" spans="1:13">
      <c r="A98" s="19">
        <v>97</v>
      </c>
      <c r="B98" s="19"/>
      <c r="C98" s="19" t="s">
        <v>2078</v>
      </c>
      <c r="D98" s="143">
        <v>6.0000000000000109E-2</v>
      </c>
      <c r="E98" s="22">
        <f>All!GV99</f>
        <v>79287877.969999999</v>
      </c>
      <c r="F98" s="22">
        <f t="shared" si="16"/>
        <v>74530605.291799992</v>
      </c>
      <c r="G98" s="22">
        <f t="shared" si="17"/>
        <v>4757272.6782000065</v>
      </c>
      <c r="H98" s="22">
        <f t="shared" si="18"/>
        <v>79287877.969999999</v>
      </c>
      <c r="I98" s="22">
        <f>All!GZ99</f>
        <v>76909241.63090001</v>
      </c>
      <c r="J98" s="22">
        <f t="shared" si="19"/>
        <v>2378636.3390999883</v>
      </c>
      <c r="K98" s="85">
        <f t="shared" ref="K98:K121" si="20">(H98-I98)/H98</f>
        <v>2.9999999999999853E-2</v>
      </c>
      <c r="M98" s="86" t="b">
        <f t="shared" si="10"/>
        <v>0</v>
      </c>
    </row>
    <row r="99" spans="1:13">
      <c r="A99" s="19">
        <v>98</v>
      </c>
      <c r="B99" s="19"/>
      <c r="C99" s="19" t="s">
        <v>2079</v>
      </c>
      <c r="D99" s="143">
        <v>4.0000000000000015E-2</v>
      </c>
      <c r="E99" s="22">
        <f>All!GV100</f>
        <v>174658080.21000001</v>
      </c>
      <c r="F99" s="22">
        <f t="shared" si="16"/>
        <v>167671757.0016</v>
      </c>
      <c r="G99" s="22">
        <f t="shared" si="17"/>
        <v>6986323.2084000111</v>
      </c>
      <c r="H99" s="22">
        <f t="shared" si="18"/>
        <v>174658080.21000001</v>
      </c>
      <c r="I99" s="22">
        <f>All!GZ100</f>
        <v>169418337.8037</v>
      </c>
      <c r="J99" s="22">
        <f t="shared" si="19"/>
        <v>5239742.4063000083</v>
      </c>
      <c r="K99" s="85">
        <f t="shared" si="20"/>
        <v>3.0000000000000047E-2</v>
      </c>
      <c r="M99" s="86" t="b">
        <f t="shared" si="10"/>
        <v>0</v>
      </c>
    </row>
    <row r="100" spans="1:13">
      <c r="A100" s="19">
        <v>99</v>
      </c>
      <c r="B100" s="19"/>
      <c r="C100" s="19" t="s">
        <v>2080</v>
      </c>
      <c r="D100" s="143">
        <v>5.1900000000000009E-2</v>
      </c>
      <c r="E100" s="22">
        <f>All!GV101</f>
        <v>100462315.05</v>
      </c>
      <c r="F100" s="22">
        <f t="shared" si="16"/>
        <v>95248320.898904994</v>
      </c>
      <c r="G100" s="22">
        <f t="shared" si="17"/>
        <v>5213994.1510950029</v>
      </c>
      <c r="H100" s="22">
        <f t="shared" si="18"/>
        <v>100462315.05</v>
      </c>
      <c r="I100" s="22">
        <f>All!GZ101</f>
        <v>95244826.605576009</v>
      </c>
      <c r="J100" s="22">
        <f t="shared" si="19"/>
        <v>5217488.4444239885</v>
      </c>
      <c r="K100" s="85">
        <f t="shared" si="20"/>
        <v>5.1934782130266949E-2</v>
      </c>
      <c r="M100" s="86" t="b">
        <f t="shared" si="10"/>
        <v>0</v>
      </c>
    </row>
    <row r="101" spans="1:13" hidden="1">
      <c r="A101" s="19">
        <v>100</v>
      </c>
      <c r="B101" s="19"/>
      <c r="C101" s="19" t="s">
        <v>2081</v>
      </c>
      <c r="D101" s="38">
        <v>0.18127711810216493</v>
      </c>
      <c r="E101" s="22">
        <f>All!GV102</f>
        <v>0</v>
      </c>
      <c r="F101" s="22">
        <f t="shared" si="16"/>
        <v>0</v>
      </c>
      <c r="G101" s="22">
        <f t="shared" si="17"/>
        <v>0</v>
      </c>
      <c r="H101" s="22">
        <f t="shared" si="18"/>
        <v>0</v>
      </c>
      <c r="I101" s="22">
        <f>All!GZ102</f>
        <v>0</v>
      </c>
      <c r="J101" s="22">
        <f t="shared" si="19"/>
        <v>0</v>
      </c>
      <c r="K101" s="85" t="e">
        <f t="shared" si="20"/>
        <v>#DIV/0!</v>
      </c>
      <c r="M101" s="86" t="e">
        <f t="shared" si="10"/>
        <v>#DIV/0!</v>
      </c>
    </row>
    <row r="102" spans="1:13" hidden="1">
      <c r="A102" s="19">
        <v>101</v>
      </c>
      <c r="B102" s="19"/>
      <c r="C102" s="19" t="s">
        <v>2082</v>
      </c>
      <c r="D102" s="38"/>
      <c r="E102" s="22">
        <f>All!GV103</f>
        <v>0</v>
      </c>
      <c r="F102" s="22">
        <f t="shared" si="16"/>
        <v>0</v>
      </c>
      <c r="G102" s="22">
        <f t="shared" si="17"/>
        <v>0</v>
      </c>
      <c r="H102" s="22">
        <f t="shared" si="18"/>
        <v>0</v>
      </c>
      <c r="I102" s="22">
        <f>All!GZ103</f>
        <v>0</v>
      </c>
      <c r="J102" s="22">
        <f t="shared" si="19"/>
        <v>0</v>
      </c>
      <c r="K102" s="85">
        <v>0</v>
      </c>
      <c r="M102" s="86" t="b">
        <f t="shared" si="10"/>
        <v>1</v>
      </c>
    </row>
    <row r="103" spans="1:13">
      <c r="A103" s="19">
        <v>102</v>
      </c>
      <c r="B103" s="19"/>
      <c r="C103" s="19" t="s">
        <v>2083</v>
      </c>
      <c r="D103" s="143">
        <v>7.0000000000000062E-2</v>
      </c>
      <c r="E103" s="22">
        <f>All!GV104</f>
        <v>21507827.689999998</v>
      </c>
      <c r="F103" s="22">
        <f t="shared" si="16"/>
        <v>20002279.751699995</v>
      </c>
      <c r="G103" s="22">
        <f t="shared" si="17"/>
        <v>1505547.9383000024</v>
      </c>
      <c r="H103" s="22">
        <f t="shared" si="18"/>
        <v>21507827.689999998</v>
      </c>
      <c r="I103" s="22">
        <f>All!GZ104</f>
        <v>20002279.751700003</v>
      </c>
      <c r="J103" s="22">
        <f t="shared" si="19"/>
        <v>1505547.9382999949</v>
      </c>
      <c r="K103" s="85">
        <f t="shared" si="20"/>
        <v>6.9999999999999771E-2</v>
      </c>
      <c r="M103" s="86" t="b">
        <f t="shared" si="10"/>
        <v>0</v>
      </c>
    </row>
    <row r="104" spans="1:13" hidden="1">
      <c r="A104" s="19">
        <v>103</v>
      </c>
      <c r="B104" s="19">
        <v>162</v>
      </c>
      <c r="C104" s="19" t="s">
        <v>2085</v>
      </c>
      <c r="D104" s="38"/>
      <c r="E104" s="22">
        <f>All!GV105</f>
        <v>0</v>
      </c>
      <c r="F104" s="22">
        <f t="shared" ref="F104:F110" si="21">E104*(1-D104)</f>
        <v>0</v>
      </c>
      <c r="G104" s="22">
        <f t="shared" ref="G104:G110" si="22">E104-F104</f>
        <v>0</v>
      </c>
      <c r="H104" s="22">
        <f t="shared" ref="H104:H110" si="23">E104</f>
        <v>0</v>
      </c>
      <c r="I104" s="22">
        <f>All!GZ105</f>
        <v>0</v>
      </c>
      <c r="J104" s="22">
        <f t="shared" ref="J104:J110" si="24">H104-I104</f>
        <v>0</v>
      </c>
      <c r="K104" s="85">
        <v>0</v>
      </c>
      <c r="M104" s="86" t="b">
        <f t="shared" si="10"/>
        <v>1</v>
      </c>
    </row>
    <row r="105" spans="1:13" hidden="1">
      <c r="A105" s="19">
        <v>104</v>
      </c>
      <c r="B105" s="19">
        <v>163</v>
      </c>
      <c r="C105" s="19" t="s">
        <v>2086</v>
      </c>
      <c r="D105" s="38"/>
      <c r="E105" s="22">
        <f>All!GV106</f>
        <v>0</v>
      </c>
      <c r="F105" s="22">
        <f t="shared" si="21"/>
        <v>0</v>
      </c>
      <c r="G105" s="22">
        <f t="shared" si="22"/>
        <v>0</v>
      </c>
      <c r="H105" s="22">
        <f t="shared" si="23"/>
        <v>0</v>
      </c>
      <c r="I105" s="22">
        <f>All!GZ106</f>
        <v>0</v>
      </c>
      <c r="J105" s="22">
        <f t="shared" si="24"/>
        <v>0</v>
      </c>
      <c r="K105" s="85">
        <v>0</v>
      </c>
      <c r="M105" s="86" t="b">
        <f t="shared" si="10"/>
        <v>1</v>
      </c>
    </row>
    <row r="106" spans="1:13">
      <c r="A106" s="19">
        <v>105</v>
      </c>
      <c r="B106" s="19">
        <v>164</v>
      </c>
      <c r="C106" s="19" t="s">
        <v>2087</v>
      </c>
      <c r="D106" s="143">
        <v>4.5000000000000172E-2</v>
      </c>
      <c r="E106" s="22">
        <f>All!GV107</f>
        <v>10000000</v>
      </c>
      <c r="F106" s="22">
        <f t="shared" si="21"/>
        <v>9549999.9999999981</v>
      </c>
      <c r="G106" s="22">
        <f t="shared" si="22"/>
        <v>450000.00000000186</v>
      </c>
      <c r="H106" s="22">
        <f t="shared" si="23"/>
        <v>10000000</v>
      </c>
      <c r="I106" s="22">
        <f>All!GZ107</f>
        <v>9950000</v>
      </c>
      <c r="J106" s="22">
        <f t="shared" si="24"/>
        <v>50000</v>
      </c>
      <c r="K106" s="85">
        <f t="shared" si="20"/>
        <v>5.0000000000000001E-3</v>
      </c>
      <c r="M106" s="86" t="b">
        <f t="shared" si="10"/>
        <v>0</v>
      </c>
    </row>
    <row r="107" spans="1:13" hidden="1">
      <c r="A107" s="19">
        <v>106</v>
      </c>
      <c r="B107" s="19">
        <v>165</v>
      </c>
      <c r="C107" s="19" t="s">
        <v>2088</v>
      </c>
      <c r="D107" s="38">
        <v>0</v>
      </c>
      <c r="E107" s="22">
        <f>All!GV108</f>
        <v>0</v>
      </c>
      <c r="F107" s="22">
        <f t="shared" si="21"/>
        <v>0</v>
      </c>
      <c r="G107" s="22">
        <f t="shared" si="22"/>
        <v>0</v>
      </c>
      <c r="H107" s="22">
        <f t="shared" si="23"/>
        <v>0</v>
      </c>
      <c r="I107" s="22">
        <f>All!GZ108</f>
        <v>0</v>
      </c>
      <c r="J107" s="22">
        <f t="shared" si="24"/>
        <v>0</v>
      </c>
      <c r="K107" s="85" t="e">
        <f t="shared" si="20"/>
        <v>#DIV/0!</v>
      </c>
      <c r="M107" s="86" t="e">
        <f t="shared" si="10"/>
        <v>#DIV/0!</v>
      </c>
    </row>
    <row r="108" spans="1:13" hidden="1">
      <c r="A108" s="19">
        <v>107</v>
      </c>
      <c r="B108" s="19">
        <v>166</v>
      </c>
      <c r="C108" s="19" t="s">
        <v>2089</v>
      </c>
      <c r="D108" s="38">
        <v>7.0000000000000118E-2</v>
      </c>
      <c r="E108" s="22">
        <f>All!GV109</f>
        <v>0</v>
      </c>
      <c r="F108" s="22">
        <f t="shared" si="21"/>
        <v>0</v>
      </c>
      <c r="G108" s="22">
        <f t="shared" si="22"/>
        <v>0</v>
      </c>
      <c r="H108" s="22">
        <f t="shared" si="23"/>
        <v>0</v>
      </c>
      <c r="I108" s="22">
        <f>All!GZ109</f>
        <v>0</v>
      </c>
      <c r="J108" s="22">
        <f t="shared" si="24"/>
        <v>0</v>
      </c>
      <c r="K108" s="85" t="e">
        <f t="shared" si="20"/>
        <v>#DIV/0!</v>
      </c>
      <c r="M108" s="86" t="e">
        <f t="shared" si="10"/>
        <v>#DIV/0!</v>
      </c>
    </row>
    <row r="109" spans="1:13">
      <c r="A109" s="19">
        <v>108</v>
      </c>
      <c r="B109" s="19">
        <v>167</v>
      </c>
      <c r="C109" s="19" t="s">
        <v>2090</v>
      </c>
      <c r="D109" s="143">
        <v>7.0000000000000132E-2</v>
      </c>
      <c r="E109" s="22">
        <f>All!GV110</f>
        <v>64357596.689999998</v>
      </c>
      <c r="F109" s="22">
        <f t="shared" si="21"/>
        <v>59852564.921699986</v>
      </c>
      <c r="G109" s="22">
        <f t="shared" si="22"/>
        <v>4505031.7683000118</v>
      </c>
      <c r="H109" s="22">
        <f t="shared" si="23"/>
        <v>64357596.689999998</v>
      </c>
      <c r="I109" s="22">
        <f>All!GZ110</f>
        <v>59852564.921700023</v>
      </c>
      <c r="J109" s="22">
        <f t="shared" si="24"/>
        <v>4505031.7682999745</v>
      </c>
      <c r="K109" s="85">
        <f t="shared" si="20"/>
        <v>6.9999999999999604E-2</v>
      </c>
      <c r="M109" s="86" t="b">
        <f t="shared" si="10"/>
        <v>0</v>
      </c>
    </row>
    <row r="110" spans="1:13">
      <c r="A110" s="19">
        <v>109</v>
      </c>
      <c r="B110" s="19">
        <v>168</v>
      </c>
      <c r="C110" s="19" t="s">
        <v>2091</v>
      </c>
      <c r="D110" s="143">
        <v>8.0000000000000085E-2</v>
      </c>
      <c r="E110" s="22">
        <f>All!GV111</f>
        <v>22936165.535346951</v>
      </c>
      <c r="F110" s="22">
        <f t="shared" si="21"/>
        <v>21101272.292519193</v>
      </c>
      <c r="G110" s="22">
        <f t="shared" si="22"/>
        <v>1834893.2428277582</v>
      </c>
      <c r="H110" s="22">
        <f t="shared" si="23"/>
        <v>22936165.535346951</v>
      </c>
      <c r="I110" s="22">
        <f>All!GZ111</f>
        <v>21330633.947872661</v>
      </c>
      <c r="J110" s="22">
        <f t="shared" si="24"/>
        <v>1605531.5874742903</v>
      </c>
      <c r="K110" s="85">
        <f>(H110-I110)/H110</f>
        <v>7.0000000000000159E-2</v>
      </c>
      <c r="M110" s="86" t="b">
        <f t="shared" si="10"/>
        <v>0</v>
      </c>
    </row>
    <row r="111" spans="1:13">
      <c r="A111" s="19">
        <v>110</v>
      </c>
      <c r="B111" s="19"/>
      <c r="C111" s="19" t="s">
        <v>2092</v>
      </c>
      <c r="D111" s="143">
        <v>4.0000000000000098E-2</v>
      </c>
      <c r="E111" s="22">
        <f>All!GV112</f>
        <v>87859421.044368893</v>
      </c>
      <c r="F111" s="22">
        <f t="shared" ref="F111:F116" si="25">E111*(1-D111)</f>
        <v>84345044.202594131</v>
      </c>
      <c r="G111" s="22">
        <f t="shared" ref="G111:G116" si="26">E111-F111</f>
        <v>3514376.8417747617</v>
      </c>
      <c r="H111" s="22">
        <f t="shared" ref="H111:H116" si="27">E111</f>
        <v>87859421.044368893</v>
      </c>
      <c r="I111" s="22">
        <f>All!GZ112</f>
        <v>102135297.22886002</v>
      </c>
      <c r="J111" s="22">
        <f t="shared" ref="J111:J116" si="28">H111-I111</f>
        <v>-14275876.184491128</v>
      </c>
      <c r="K111" s="85">
        <f t="shared" si="20"/>
        <v>-0.162485434285776</v>
      </c>
      <c r="M111" s="86" t="b">
        <f t="shared" si="10"/>
        <v>0</v>
      </c>
    </row>
    <row r="112" spans="1:13">
      <c r="A112" s="19">
        <v>111</v>
      </c>
      <c r="B112" s="19"/>
      <c r="C112" s="19" t="s">
        <v>2104</v>
      </c>
      <c r="D112" s="143">
        <v>7.0000000000000007E-2</v>
      </c>
      <c r="E112" s="22">
        <f>All!GV113</f>
        <v>10707265.133882079</v>
      </c>
      <c r="F112" s="22">
        <f t="shared" si="25"/>
        <v>9957756.5745103322</v>
      </c>
      <c r="G112" s="22">
        <f t="shared" si="26"/>
        <v>749508.55937174708</v>
      </c>
      <c r="H112" s="22">
        <f t="shared" si="27"/>
        <v>10707265.133882079</v>
      </c>
      <c r="I112" s="22">
        <f>All!GZ113</f>
        <v>9636538.6204938702</v>
      </c>
      <c r="J112" s="22">
        <f t="shared" si="28"/>
        <v>1070726.513388209</v>
      </c>
      <c r="K112" s="85">
        <f t="shared" si="20"/>
        <v>0.1000000000000001</v>
      </c>
      <c r="M112" s="86" t="b">
        <f t="shared" si="10"/>
        <v>0</v>
      </c>
    </row>
    <row r="113" spans="1:13">
      <c r="A113" s="19">
        <v>112</v>
      </c>
      <c r="B113" s="19"/>
      <c r="C113" s="19" t="s">
        <v>2100</v>
      </c>
      <c r="D113" s="143">
        <v>6.25E-2</v>
      </c>
      <c r="E113" s="22">
        <f>All!GV114</f>
        <v>64928041.26773195</v>
      </c>
      <c r="F113" s="22">
        <f t="shared" si="25"/>
        <v>60870038.688498706</v>
      </c>
      <c r="G113" s="22">
        <f t="shared" si="26"/>
        <v>4058002.5792332441</v>
      </c>
      <c r="H113" s="22">
        <f t="shared" si="27"/>
        <v>64928041.26773195</v>
      </c>
      <c r="I113" s="22">
        <f>All!GZ114</f>
        <v>58435237.140958764</v>
      </c>
      <c r="J113" s="22">
        <f t="shared" si="28"/>
        <v>6492804.126773186</v>
      </c>
      <c r="K113" s="85">
        <f t="shared" si="20"/>
        <v>9.9999999999999867E-2</v>
      </c>
      <c r="M113" s="86" t="b">
        <f t="shared" si="10"/>
        <v>0</v>
      </c>
    </row>
    <row r="114" spans="1:13">
      <c r="A114" s="19">
        <v>113</v>
      </c>
      <c r="B114" s="19"/>
      <c r="C114" s="19" t="s">
        <v>2101</v>
      </c>
      <c r="D114" s="143">
        <v>5.0000000000000051E-2</v>
      </c>
      <c r="E114" s="22">
        <f>All!GV115</f>
        <v>140903935.25</v>
      </c>
      <c r="F114" s="22">
        <f t="shared" si="25"/>
        <v>133858738.4875</v>
      </c>
      <c r="G114" s="22">
        <f t="shared" si="26"/>
        <v>7045196.762500003</v>
      </c>
      <c r="H114" s="22">
        <f t="shared" si="27"/>
        <v>140903935.25</v>
      </c>
      <c r="I114" s="22">
        <f>All!GZ115</f>
        <v>133858738.48749998</v>
      </c>
      <c r="J114" s="22">
        <f t="shared" si="28"/>
        <v>7045196.7625000179</v>
      </c>
      <c r="K114" s="85">
        <f t="shared" si="20"/>
        <v>5.0000000000000128E-2</v>
      </c>
      <c r="M114" s="86" t="b">
        <f t="shared" si="10"/>
        <v>1</v>
      </c>
    </row>
    <row r="115" spans="1:13">
      <c r="A115" s="19">
        <v>114</v>
      </c>
      <c r="B115" s="19"/>
      <c r="C115" s="19" t="s">
        <v>2102</v>
      </c>
      <c r="D115" s="143">
        <v>7.9999999999999849E-2</v>
      </c>
      <c r="E115" s="22">
        <f>All!GV116</f>
        <v>2068108.1265822798</v>
      </c>
      <c r="F115" s="22">
        <f t="shared" si="25"/>
        <v>1902659.4764556978</v>
      </c>
      <c r="G115" s="22">
        <f t="shared" si="26"/>
        <v>165448.65012658201</v>
      </c>
      <c r="H115" s="22">
        <f t="shared" si="27"/>
        <v>2068108.1265822798</v>
      </c>
      <c r="I115" s="22">
        <f>All!GZ116</f>
        <v>1633805.4200000011</v>
      </c>
      <c r="J115" s="22">
        <f t="shared" si="28"/>
        <v>434302.70658227871</v>
      </c>
      <c r="K115" s="85">
        <f t="shared" si="20"/>
        <v>0.20999999999999996</v>
      </c>
      <c r="M115" s="86" t="b">
        <f t="shared" si="10"/>
        <v>0</v>
      </c>
    </row>
    <row r="116" spans="1:13" hidden="1">
      <c r="A116" s="19">
        <v>115</v>
      </c>
      <c r="B116" s="19"/>
      <c r="C116" s="19" t="s">
        <v>2103</v>
      </c>
      <c r="D116" s="38">
        <v>3.9999987145281017E-2</v>
      </c>
      <c r="E116" s="22">
        <f>All!GV117</f>
        <v>12883491.809999999</v>
      </c>
      <c r="F116" s="22">
        <f t="shared" si="25"/>
        <v>12368152.303213665</v>
      </c>
      <c r="G116" s="22">
        <f t="shared" si="26"/>
        <v>515339.5067863334</v>
      </c>
      <c r="H116" s="22">
        <f t="shared" si="27"/>
        <v>12883491.809999999</v>
      </c>
      <c r="I116" s="22">
        <f>All!GZ117</f>
        <v>12368152.2244264</v>
      </c>
      <c r="J116" s="22">
        <f t="shared" si="28"/>
        <v>515339.58557359874</v>
      </c>
      <c r="K116" s="85">
        <f t="shared" si="20"/>
        <v>3.9999993260646842E-2</v>
      </c>
      <c r="M116" s="86" t="b">
        <f t="shared" si="10"/>
        <v>0</v>
      </c>
    </row>
    <row r="117" spans="1:13">
      <c r="A117" s="19">
        <v>116</v>
      </c>
      <c r="B117" s="19"/>
      <c r="C117" s="19" t="s">
        <v>2109</v>
      </c>
      <c r="D117" s="143">
        <v>7.9999999999999918E-2</v>
      </c>
      <c r="E117" s="22">
        <f>All!GV118</f>
        <v>1048137.2826086953</v>
      </c>
      <c r="F117" s="22">
        <f t="shared" ref="F117:F118" si="29">E117*(1-D117)</f>
        <v>964286.2999999997</v>
      </c>
      <c r="G117" s="22">
        <f t="shared" ref="G117:G118" si="30">E117-F117</f>
        <v>83850.982608695631</v>
      </c>
      <c r="H117" s="22">
        <f t="shared" ref="H117:H118" si="31">E117</f>
        <v>1048137.2826086953</v>
      </c>
      <c r="I117" s="22">
        <f>All!GZ118</f>
        <v>964286.29999999958</v>
      </c>
      <c r="J117" s="22">
        <f t="shared" ref="J117:J118" si="32">H117-I117</f>
        <v>83850.982608695747</v>
      </c>
      <c r="K117" s="85">
        <f t="shared" si="20"/>
        <v>8.0000000000000113E-2</v>
      </c>
      <c r="M117" s="86" t="b">
        <f t="shared" si="10"/>
        <v>0</v>
      </c>
    </row>
    <row r="118" spans="1:13">
      <c r="A118" s="19">
        <v>117</v>
      </c>
      <c r="B118" s="19"/>
      <c r="C118" s="19" t="s">
        <v>2110</v>
      </c>
      <c r="D118" s="143">
        <v>0.12000000142263344</v>
      </c>
      <c r="E118" s="22">
        <f>All!GV119</f>
        <v>15271885.006843414</v>
      </c>
      <c r="F118" s="22">
        <f t="shared" si="29"/>
        <v>13439258.784295909</v>
      </c>
      <c r="G118" s="22">
        <f t="shared" si="30"/>
        <v>1832626.2225475051</v>
      </c>
      <c r="H118" s="22">
        <f t="shared" si="31"/>
        <v>15271885.006843414</v>
      </c>
      <c r="I118" s="22">
        <f>All!GZ119</f>
        <v>13439258.806022201</v>
      </c>
      <c r="J118" s="22">
        <f t="shared" si="32"/>
        <v>1832626.2008212134</v>
      </c>
      <c r="K118" s="85">
        <f t="shared" si="20"/>
        <v>0.12000000000000025</v>
      </c>
      <c r="M118" s="86" t="b">
        <f t="shared" si="10"/>
        <v>0</v>
      </c>
    </row>
    <row r="119" spans="1:13">
      <c r="A119" s="19">
        <v>118</v>
      </c>
      <c r="B119" s="19"/>
      <c r="C119" s="19" t="s">
        <v>2112</v>
      </c>
      <c r="D119" s="143">
        <v>8.0000000000000099E-2</v>
      </c>
      <c r="E119" s="22">
        <f>All!GV120</f>
        <v>13121533</v>
      </c>
      <c r="F119" s="22">
        <f t="shared" ref="F119:F121" si="33">E119*(1-D119)</f>
        <v>12071810.359999999</v>
      </c>
      <c r="G119" s="22">
        <f t="shared" ref="G119:G121" si="34">E119-F119</f>
        <v>1049722.6400000006</v>
      </c>
      <c r="H119" s="22">
        <f t="shared" ref="H119:H121" si="35">E119</f>
        <v>13121533</v>
      </c>
      <c r="I119" s="22">
        <f>All!GZ120</f>
        <v>12175712.912841398</v>
      </c>
      <c r="J119" s="22">
        <f t="shared" ref="J119:J121" si="36">H119-I119</f>
        <v>945820.08715860173</v>
      </c>
      <c r="K119" s="85">
        <f t="shared" si="20"/>
        <v>7.2081523337143738E-2</v>
      </c>
      <c r="M119" s="86" t="b">
        <f t="shared" si="10"/>
        <v>0</v>
      </c>
    </row>
    <row r="120" spans="1:13">
      <c r="A120" s="19">
        <v>119</v>
      </c>
      <c r="B120" s="19"/>
      <c r="C120" s="19" t="s">
        <v>2113</v>
      </c>
      <c r="D120" s="143">
        <v>0.1</v>
      </c>
      <c r="E120" s="22">
        <f>All!GV121</f>
        <v>1000000</v>
      </c>
      <c r="F120" s="22">
        <f t="shared" si="33"/>
        <v>900000</v>
      </c>
      <c r="G120" s="22">
        <f t="shared" si="34"/>
        <v>100000</v>
      </c>
      <c r="H120" s="22">
        <f t="shared" si="35"/>
        <v>1000000</v>
      </c>
      <c r="I120" s="22">
        <f>All!GZ121</f>
        <v>899999.99999999988</v>
      </c>
      <c r="J120" s="22">
        <f t="shared" si="36"/>
        <v>100000.00000000012</v>
      </c>
      <c r="K120" s="85">
        <f t="shared" si="20"/>
        <v>0.10000000000000012</v>
      </c>
      <c r="M120" s="86" t="b">
        <f t="shared" si="10"/>
        <v>1</v>
      </c>
    </row>
    <row r="121" spans="1:13">
      <c r="A121" s="19">
        <v>120</v>
      </c>
      <c r="B121" s="19"/>
      <c r="C121" s="19" t="s">
        <v>2114</v>
      </c>
      <c r="D121" s="143">
        <v>0.10000000000000003</v>
      </c>
      <c r="E121" s="22">
        <f>All!GV122</f>
        <v>0</v>
      </c>
      <c r="F121" s="22">
        <f t="shared" si="33"/>
        <v>0</v>
      </c>
      <c r="G121" s="22">
        <f t="shared" si="34"/>
        <v>0</v>
      </c>
      <c r="H121" s="22">
        <f t="shared" si="35"/>
        <v>0</v>
      </c>
      <c r="I121" s="22">
        <f>All!GZ122</f>
        <v>0</v>
      </c>
      <c r="J121" s="22">
        <f t="shared" si="36"/>
        <v>0</v>
      </c>
      <c r="K121" s="85" t="e">
        <f t="shared" si="20"/>
        <v>#DIV/0!</v>
      </c>
      <c r="M121" s="86" t="e">
        <f t="shared" si="10"/>
        <v>#DIV/0!</v>
      </c>
    </row>
    <row r="122" spans="1:13" hidden="1">
      <c r="A122" s="113">
        <v>121</v>
      </c>
      <c r="B122" s="113"/>
      <c r="C122" s="113" t="s">
        <v>2157</v>
      </c>
      <c r="D122" s="40"/>
      <c r="E122" s="22">
        <f>All!GV123</f>
        <v>0</v>
      </c>
      <c r="F122" s="22">
        <f t="shared" ref="F122:F129" si="37">E122*(1-D122)</f>
        <v>0</v>
      </c>
      <c r="G122" s="22">
        <f t="shared" ref="G122:G129" si="38">E122-F122</f>
        <v>0</v>
      </c>
      <c r="H122" s="22">
        <f t="shared" ref="H122:H129" si="39">E122</f>
        <v>0</v>
      </c>
      <c r="I122" s="22">
        <f>All!GZ123</f>
        <v>0</v>
      </c>
      <c r="J122" s="22">
        <f t="shared" ref="J122:J129" si="40">H122-I122</f>
        <v>0</v>
      </c>
      <c r="K122" s="114">
        <v>0</v>
      </c>
      <c r="M122" s="86" t="b">
        <f t="shared" si="10"/>
        <v>1</v>
      </c>
    </row>
    <row r="123" spans="1:13" hidden="1">
      <c r="A123" s="113">
        <v>122</v>
      </c>
      <c r="B123" s="113"/>
      <c r="C123" s="113" t="s">
        <v>2158</v>
      </c>
      <c r="D123" s="40">
        <v>0.14999237159931622</v>
      </c>
      <c r="E123" s="22">
        <f>All!GV124</f>
        <v>828067.14</v>
      </c>
      <c r="F123" s="22">
        <f t="shared" si="37"/>
        <v>703863.38582793705</v>
      </c>
      <c r="G123" s="22">
        <f t="shared" si="38"/>
        <v>124203.75417206297</v>
      </c>
      <c r="H123" s="22">
        <f t="shared" si="39"/>
        <v>828067.14</v>
      </c>
      <c r="I123" s="22">
        <f>All!GZ124</f>
        <v>703857.06900000002</v>
      </c>
      <c r="J123" s="22">
        <f t="shared" si="40"/>
        <v>124210.071</v>
      </c>
      <c r="K123" s="114">
        <v>0</v>
      </c>
      <c r="M123" s="86" t="b">
        <f t="shared" si="10"/>
        <v>0</v>
      </c>
    </row>
    <row r="124" spans="1:13" hidden="1">
      <c r="A124" s="113">
        <v>123</v>
      </c>
      <c r="B124" s="113"/>
      <c r="C124" s="113" t="s">
        <v>2159</v>
      </c>
      <c r="D124" s="40">
        <v>0</v>
      </c>
      <c r="E124" s="22">
        <f>All!GV125</f>
        <v>0</v>
      </c>
      <c r="F124" s="22">
        <f t="shared" si="37"/>
        <v>0</v>
      </c>
      <c r="G124" s="22">
        <f t="shared" si="38"/>
        <v>0</v>
      </c>
      <c r="H124" s="22">
        <f t="shared" si="39"/>
        <v>0</v>
      </c>
      <c r="I124" s="22">
        <f>All!GZ125</f>
        <v>0</v>
      </c>
      <c r="J124" s="22">
        <f t="shared" si="40"/>
        <v>0</v>
      </c>
      <c r="K124" s="114">
        <v>0</v>
      </c>
      <c r="M124" s="86" t="b">
        <f t="shared" si="10"/>
        <v>1</v>
      </c>
    </row>
    <row r="125" spans="1:13" hidden="1">
      <c r="A125" s="113">
        <v>124</v>
      </c>
      <c r="B125" s="113"/>
      <c r="C125" s="113" t="s">
        <v>2160</v>
      </c>
      <c r="D125" s="40">
        <v>0.1</v>
      </c>
      <c r="E125" s="22">
        <f>All!GV126</f>
        <v>0</v>
      </c>
      <c r="F125" s="22">
        <f t="shared" si="37"/>
        <v>0</v>
      </c>
      <c r="G125" s="22">
        <f t="shared" si="38"/>
        <v>0</v>
      </c>
      <c r="H125" s="22">
        <f t="shared" si="39"/>
        <v>0</v>
      </c>
      <c r="I125" s="22">
        <f>All!GZ126</f>
        <v>0</v>
      </c>
      <c r="J125" s="22">
        <f t="shared" si="40"/>
        <v>0</v>
      </c>
      <c r="K125" s="114">
        <v>0</v>
      </c>
      <c r="M125" s="86" t="b">
        <f t="shared" si="10"/>
        <v>0</v>
      </c>
    </row>
    <row r="126" spans="1:13" hidden="1">
      <c r="A126" s="113">
        <v>125</v>
      </c>
      <c r="B126" s="113"/>
      <c r="C126" s="113" t="s">
        <v>2162</v>
      </c>
      <c r="D126" s="40">
        <v>0.10000000000000005</v>
      </c>
      <c r="E126" s="22">
        <f>All!GV127</f>
        <v>648926.59666667006</v>
      </c>
      <c r="F126" s="22">
        <f t="shared" si="37"/>
        <v>584033.93700000294</v>
      </c>
      <c r="G126" s="22">
        <f t="shared" si="38"/>
        <v>64892.65966666711</v>
      </c>
      <c r="H126" s="22">
        <f t="shared" si="39"/>
        <v>648926.59666667006</v>
      </c>
      <c r="I126" s="22">
        <f>All!GZ127</f>
        <v>0</v>
      </c>
      <c r="J126" s="22">
        <f t="shared" si="40"/>
        <v>648926.59666667006</v>
      </c>
      <c r="K126" s="114">
        <v>0</v>
      </c>
      <c r="M126" s="86" t="b">
        <f t="shared" si="10"/>
        <v>0</v>
      </c>
    </row>
    <row r="127" spans="1:13">
      <c r="A127" s="113">
        <v>126</v>
      </c>
      <c r="B127" s="113"/>
      <c r="C127" s="113" t="s">
        <v>2163</v>
      </c>
      <c r="D127" s="145">
        <v>9.9000048594000287E-2</v>
      </c>
      <c r="E127" s="22">
        <f>All!GV128</f>
        <v>11834000</v>
      </c>
      <c r="F127" s="22">
        <f t="shared" si="37"/>
        <v>10662433.424938601</v>
      </c>
      <c r="G127" s="22">
        <f t="shared" si="38"/>
        <v>1171566.5750613995</v>
      </c>
      <c r="H127" s="22">
        <f t="shared" si="39"/>
        <v>11834000</v>
      </c>
      <c r="I127" s="22">
        <f>All!GZ128</f>
        <v>10650738.300000004</v>
      </c>
      <c r="J127" s="22">
        <f t="shared" si="40"/>
        <v>1183261.6999999955</v>
      </c>
      <c r="K127" s="85">
        <f t="shared" ref="K127:K141" si="41">(H127-I127)/H127</f>
        <v>9.998831333445965E-2</v>
      </c>
      <c r="M127" s="86" t="b">
        <f t="shared" si="10"/>
        <v>0</v>
      </c>
    </row>
    <row r="128" spans="1:13">
      <c r="A128" s="113">
        <v>127</v>
      </c>
      <c r="B128" s="113"/>
      <c r="C128" s="113" t="s">
        <v>2164</v>
      </c>
      <c r="D128" s="145">
        <v>0.1</v>
      </c>
      <c r="E128" s="22">
        <f>All!GV129</f>
        <v>67507717.055530503</v>
      </c>
      <c r="F128" s="22">
        <f t="shared" si="37"/>
        <v>60756945.349977456</v>
      </c>
      <c r="G128" s="22">
        <f t="shared" si="38"/>
        <v>6750771.7055530474</v>
      </c>
      <c r="H128" s="22">
        <f t="shared" si="39"/>
        <v>67507717.055530503</v>
      </c>
      <c r="I128" s="22">
        <f>All!GZ129</f>
        <v>60756945.349977456</v>
      </c>
      <c r="J128" s="22">
        <f t="shared" si="40"/>
        <v>6750771.7055530474</v>
      </c>
      <c r="K128" s="85">
        <f t="shared" si="41"/>
        <v>9.999999999999995E-2</v>
      </c>
      <c r="M128" s="86" t="b">
        <f t="shared" si="10"/>
        <v>1</v>
      </c>
    </row>
    <row r="129" spans="1:13">
      <c r="A129" s="113">
        <v>128</v>
      </c>
      <c r="B129" s="113"/>
      <c r="C129" s="113" t="s">
        <v>2165</v>
      </c>
      <c r="D129" s="145">
        <v>5.7625000742889135E-2</v>
      </c>
      <c r="E129" s="22">
        <f>All!GV130</f>
        <v>41360488.377554178</v>
      </c>
      <c r="F129" s="22">
        <f t="shared" si="37"/>
        <v>38977090.204071365</v>
      </c>
      <c r="G129" s="22">
        <f t="shared" si="38"/>
        <v>2383398.1734828129</v>
      </c>
      <c r="H129" s="22">
        <f t="shared" si="39"/>
        <v>41360488.377554178</v>
      </c>
      <c r="I129" s="22">
        <f>All!GZ130</f>
        <v>38977090.234797627</v>
      </c>
      <c r="J129" s="22">
        <f t="shared" si="40"/>
        <v>2383398.1427565515</v>
      </c>
      <c r="K129" s="85">
        <f t="shared" si="41"/>
        <v>5.7624999999999808E-2</v>
      </c>
      <c r="M129" s="86" t="b">
        <f t="shared" si="10"/>
        <v>0</v>
      </c>
    </row>
    <row r="130" spans="1:13">
      <c r="A130" s="113">
        <v>129</v>
      </c>
      <c r="B130" s="113"/>
      <c r="C130" s="113" t="s">
        <v>2167</v>
      </c>
      <c r="D130" s="145">
        <v>0.11</v>
      </c>
      <c r="E130" s="22">
        <f>All!GV131</f>
        <v>0</v>
      </c>
      <c r="F130" s="22">
        <f t="shared" ref="F130:F145" si="42">E130*(1-D130)</f>
        <v>0</v>
      </c>
      <c r="G130" s="22">
        <f t="shared" ref="G130:G145" si="43">E130-F130</f>
        <v>0</v>
      </c>
      <c r="H130" s="22">
        <f t="shared" ref="H130:H145" si="44">E130</f>
        <v>0</v>
      </c>
      <c r="I130" s="22">
        <f>All!GZ131</f>
        <v>0</v>
      </c>
      <c r="J130" s="22">
        <f t="shared" ref="J130:J145" si="45">H130-I130</f>
        <v>0</v>
      </c>
      <c r="K130" s="85" t="e">
        <f t="shared" si="41"/>
        <v>#DIV/0!</v>
      </c>
      <c r="M130" s="86" t="e">
        <f t="shared" si="10"/>
        <v>#DIV/0!</v>
      </c>
    </row>
    <row r="131" spans="1:13">
      <c r="A131" s="113">
        <v>130</v>
      </c>
      <c r="B131" s="113"/>
      <c r="C131" s="113" t="s">
        <v>2168</v>
      </c>
      <c r="D131" s="145">
        <v>5.5000000563115901E-2</v>
      </c>
      <c r="E131" s="22">
        <f>All!GV132</f>
        <v>119163180.2</v>
      </c>
      <c r="F131" s="22">
        <f t="shared" si="42"/>
        <v>112609205.22189732</v>
      </c>
      <c r="G131" s="22">
        <f t="shared" si="43"/>
        <v>6553974.978102684</v>
      </c>
      <c r="H131" s="22">
        <f t="shared" si="44"/>
        <v>119163180.2</v>
      </c>
      <c r="I131" s="22">
        <f>All!GZ132</f>
        <v>112609205.28900005</v>
      </c>
      <c r="J131" s="22">
        <f t="shared" si="45"/>
        <v>6553974.9109999537</v>
      </c>
      <c r="K131" s="85">
        <f t="shared" si="41"/>
        <v>5.4999999999999612E-2</v>
      </c>
      <c r="M131" s="86" t="b">
        <f t="shared" ref="M131:M145" si="46">K131=D131</f>
        <v>0</v>
      </c>
    </row>
    <row r="132" spans="1:13">
      <c r="A132" s="113">
        <v>131</v>
      </c>
      <c r="B132" s="113"/>
      <c r="C132" s="113" t="s">
        <v>2169</v>
      </c>
      <c r="D132" s="145">
        <v>7.0000000000000007E-2</v>
      </c>
      <c r="E132" s="22">
        <f>All!GV133</f>
        <v>0</v>
      </c>
      <c r="F132" s="22">
        <f t="shared" si="42"/>
        <v>0</v>
      </c>
      <c r="G132" s="22">
        <f t="shared" si="43"/>
        <v>0</v>
      </c>
      <c r="H132" s="22">
        <f t="shared" si="44"/>
        <v>0</v>
      </c>
      <c r="I132" s="22">
        <f>All!GZ133</f>
        <v>0</v>
      </c>
      <c r="J132" s="22">
        <f t="shared" si="45"/>
        <v>0</v>
      </c>
      <c r="K132" s="85" t="e">
        <f t="shared" si="41"/>
        <v>#DIV/0!</v>
      </c>
      <c r="M132" s="86" t="e">
        <f t="shared" si="46"/>
        <v>#DIV/0!</v>
      </c>
    </row>
    <row r="133" spans="1:13">
      <c r="A133" s="113">
        <v>132</v>
      </c>
      <c r="B133" s="113"/>
      <c r="C133" s="113" t="s">
        <v>2170</v>
      </c>
      <c r="D133" s="145">
        <v>7.0000000000000007E-2</v>
      </c>
      <c r="E133" s="22">
        <f>All!GV134</f>
        <v>21258894.199999999</v>
      </c>
      <c r="F133" s="22">
        <f t="shared" si="42"/>
        <v>19770771.605999999</v>
      </c>
      <c r="G133" s="22">
        <f t="shared" si="43"/>
        <v>1488122.5940000005</v>
      </c>
      <c r="H133" s="22">
        <f t="shared" si="44"/>
        <v>21258894.199999999</v>
      </c>
      <c r="I133" s="22">
        <f>All!GZ134</f>
        <v>19770771.605999999</v>
      </c>
      <c r="J133" s="22">
        <f t="shared" si="45"/>
        <v>1488122.5940000005</v>
      </c>
      <c r="K133" s="85">
        <f t="shared" si="41"/>
        <v>7.0000000000000021E-2</v>
      </c>
      <c r="M133" s="86" t="b">
        <f t="shared" si="46"/>
        <v>1</v>
      </c>
    </row>
    <row r="134" spans="1:13">
      <c r="A134" s="113">
        <v>133</v>
      </c>
      <c r="B134" s="113"/>
      <c r="C134" s="113" t="s">
        <v>2171</v>
      </c>
      <c r="D134" s="145">
        <v>7.0000000000000007E-2</v>
      </c>
      <c r="E134" s="22">
        <f>All!GV135</f>
        <v>0</v>
      </c>
      <c r="F134" s="22">
        <f t="shared" si="42"/>
        <v>0</v>
      </c>
      <c r="G134" s="22">
        <f t="shared" si="43"/>
        <v>0</v>
      </c>
      <c r="H134" s="22">
        <f t="shared" si="44"/>
        <v>0</v>
      </c>
      <c r="I134" s="22">
        <f>All!GZ135</f>
        <v>0</v>
      </c>
      <c r="J134" s="22">
        <f t="shared" si="45"/>
        <v>0</v>
      </c>
      <c r="K134" s="85" t="e">
        <f t="shared" si="41"/>
        <v>#DIV/0!</v>
      </c>
      <c r="M134" s="86" t="e">
        <f t="shared" si="46"/>
        <v>#DIV/0!</v>
      </c>
    </row>
    <row r="135" spans="1:13">
      <c r="A135" s="113">
        <v>134</v>
      </c>
      <c r="B135" s="113"/>
      <c r="C135" s="113" t="s">
        <v>2172</v>
      </c>
      <c r="D135" s="145">
        <v>9.9999999999999922E-2</v>
      </c>
      <c r="E135" s="22">
        <f>All!GV136</f>
        <v>0</v>
      </c>
      <c r="F135" s="22">
        <f t="shared" si="42"/>
        <v>0</v>
      </c>
      <c r="G135" s="22">
        <f t="shared" si="43"/>
        <v>0</v>
      </c>
      <c r="H135" s="22">
        <f t="shared" si="44"/>
        <v>0</v>
      </c>
      <c r="I135" s="22">
        <f>All!GZ136</f>
        <v>0</v>
      </c>
      <c r="J135" s="22">
        <f t="shared" si="45"/>
        <v>0</v>
      </c>
      <c r="K135" s="85" t="e">
        <f t="shared" si="41"/>
        <v>#DIV/0!</v>
      </c>
      <c r="M135" s="86" t="e">
        <f t="shared" si="46"/>
        <v>#DIV/0!</v>
      </c>
    </row>
    <row r="136" spans="1:13">
      <c r="A136" s="113">
        <v>135</v>
      </c>
      <c r="B136" s="113"/>
      <c r="C136" s="113" t="s">
        <v>2173</v>
      </c>
      <c r="D136" s="145">
        <v>8.2800000000000068E-2</v>
      </c>
      <c r="E136" s="22">
        <f>All!GV137</f>
        <v>115883742.33</v>
      </c>
      <c r="F136" s="22">
        <f t="shared" si="42"/>
        <v>106288568.46507598</v>
      </c>
      <c r="G136" s="22">
        <f t="shared" si="43"/>
        <v>9595173.8649240136</v>
      </c>
      <c r="H136" s="22">
        <f t="shared" si="44"/>
        <v>115883742.33</v>
      </c>
      <c r="I136" s="22">
        <f>All!GZ137</f>
        <v>107771880.3669</v>
      </c>
      <c r="J136" s="22">
        <f t="shared" si="45"/>
        <v>8111861.9631000012</v>
      </c>
      <c r="K136" s="85">
        <f t="shared" si="41"/>
        <v>7.0000000000000007E-2</v>
      </c>
      <c r="M136" s="86" t="b">
        <f t="shared" si="46"/>
        <v>0</v>
      </c>
    </row>
    <row r="137" spans="1:13">
      <c r="A137" s="113">
        <v>136</v>
      </c>
      <c r="B137" s="113"/>
      <c r="C137" s="113" t="s">
        <v>2174</v>
      </c>
      <c r="D137" s="145">
        <v>0.15</v>
      </c>
      <c r="E137" s="22">
        <f>All!GV138</f>
        <v>145615552.27422801</v>
      </c>
      <c r="F137" s="22">
        <f t="shared" ref="F137:F144" si="47">E137*(1-D137)</f>
        <v>123773219.4330938</v>
      </c>
      <c r="G137" s="22">
        <f t="shared" ref="G137:G144" si="48">E137-F137</f>
        <v>21842332.841134205</v>
      </c>
      <c r="H137" s="22">
        <f t="shared" ref="H137:H144" si="49">E137</f>
        <v>145615552.27422801</v>
      </c>
      <c r="I137" s="22">
        <f>All!GZ138</f>
        <v>118913311.04759744</v>
      </c>
      <c r="J137" s="22">
        <f t="shared" ref="J137:J144" si="50">H137-I137</f>
        <v>26702241.226630569</v>
      </c>
      <c r="K137" s="85">
        <f t="shared" si="41"/>
        <v>0.18337492671348748</v>
      </c>
      <c r="M137" s="86" t="b">
        <f t="shared" si="46"/>
        <v>0</v>
      </c>
    </row>
    <row r="138" spans="1:13">
      <c r="A138" s="113">
        <v>137</v>
      </c>
      <c r="B138" s="113"/>
      <c r="C138" s="113" t="s">
        <v>2175</v>
      </c>
      <c r="D138" s="145">
        <v>7.0000459106374952E-2</v>
      </c>
      <c r="E138" s="22">
        <f>All!GV139</f>
        <v>0</v>
      </c>
      <c r="F138" s="22">
        <f t="shared" si="47"/>
        <v>0</v>
      </c>
      <c r="G138" s="22">
        <f t="shared" si="48"/>
        <v>0</v>
      </c>
      <c r="H138" s="22">
        <f t="shared" si="49"/>
        <v>0</v>
      </c>
      <c r="I138" s="22">
        <f>All!GZ139</f>
        <v>0</v>
      </c>
      <c r="J138" s="22">
        <f t="shared" si="50"/>
        <v>0</v>
      </c>
      <c r="K138" s="85" t="e">
        <f t="shared" si="41"/>
        <v>#DIV/0!</v>
      </c>
      <c r="M138" s="86" t="e">
        <f t="shared" si="46"/>
        <v>#DIV/0!</v>
      </c>
    </row>
    <row r="139" spans="1:13">
      <c r="A139" s="113">
        <v>138</v>
      </c>
      <c r="B139" s="113"/>
      <c r="C139" s="113" t="s">
        <v>2176</v>
      </c>
      <c r="D139" s="145">
        <v>6.4000000000000001E-2</v>
      </c>
      <c r="E139" s="22">
        <f>All!GV140</f>
        <v>66940892.259999998</v>
      </c>
      <c r="F139" s="22">
        <f t="shared" si="47"/>
        <v>62656675.155359991</v>
      </c>
      <c r="G139" s="22">
        <f t="shared" si="48"/>
        <v>4284217.104640007</v>
      </c>
      <c r="H139" s="22">
        <f t="shared" si="49"/>
        <v>66940892.259999998</v>
      </c>
      <c r="I139" s="22">
        <f>All!GZ140</f>
        <v>62656675.155359983</v>
      </c>
      <c r="J139" s="22">
        <f t="shared" si="50"/>
        <v>4284217.1046400145</v>
      </c>
      <c r="K139" s="85">
        <f t="shared" si="41"/>
        <v>6.4000000000000223E-2</v>
      </c>
      <c r="M139" s="86" t="b">
        <f t="shared" si="46"/>
        <v>0</v>
      </c>
    </row>
    <row r="140" spans="1:13">
      <c r="A140" s="113">
        <v>139</v>
      </c>
      <c r="B140" s="113"/>
      <c r="C140" s="113" t="s">
        <v>2189</v>
      </c>
      <c r="D140" s="145">
        <v>5.3600000000000002E-2</v>
      </c>
      <c r="E140" s="22">
        <f>All!GV141</f>
        <v>0</v>
      </c>
      <c r="F140" s="22">
        <f t="shared" si="47"/>
        <v>0</v>
      </c>
      <c r="G140" s="22">
        <f t="shared" si="48"/>
        <v>0</v>
      </c>
      <c r="H140" s="22">
        <f t="shared" si="49"/>
        <v>0</v>
      </c>
      <c r="I140" s="22">
        <f>All!GZ141</f>
        <v>0</v>
      </c>
      <c r="J140" s="22">
        <f t="shared" si="50"/>
        <v>0</v>
      </c>
      <c r="K140" s="85" t="e">
        <f t="shared" si="41"/>
        <v>#DIV/0!</v>
      </c>
      <c r="M140" s="86" t="e">
        <f t="shared" si="46"/>
        <v>#DIV/0!</v>
      </c>
    </row>
    <row r="141" spans="1:13">
      <c r="A141" s="113">
        <v>140</v>
      </c>
      <c r="B141" s="113"/>
      <c r="C141" s="113" t="s">
        <v>2190</v>
      </c>
      <c r="D141" s="145">
        <v>0.11</v>
      </c>
      <c r="E141" s="22">
        <f>All!GV142</f>
        <v>83729866.219999999</v>
      </c>
      <c r="F141" s="22">
        <f t="shared" si="47"/>
        <v>74519580.935800001</v>
      </c>
      <c r="G141" s="22">
        <f t="shared" si="48"/>
        <v>9210285.2841999978</v>
      </c>
      <c r="H141" s="22">
        <f t="shared" si="49"/>
        <v>83729866.219999999</v>
      </c>
      <c r="I141" s="22">
        <f>All!GZ142</f>
        <v>75356879.59800002</v>
      </c>
      <c r="J141" s="22">
        <f t="shared" si="50"/>
        <v>8372986.621999979</v>
      </c>
      <c r="K141" s="85">
        <f t="shared" si="41"/>
        <v>9.9999999999999756E-2</v>
      </c>
      <c r="M141" s="86" t="b">
        <f t="shared" si="46"/>
        <v>0</v>
      </c>
    </row>
    <row r="142" spans="1:13" hidden="1">
      <c r="A142" s="113">
        <v>141</v>
      </c>
      <c r="B142" s="113"/>
      <c r="C142" s="113" t="s">
        <v>2191</v>
      </c>
      <c r="D142" s="40">
        <v>0.09</v>
      </c>
      <c r="E142" s="22">
        <f>All!GV143</f>
        <v>0</v>
      </c>
      <c r="F142" s="22">
        <f t="shared" si="47"/>
        <v>0</v>
      </c>
      <c r="G142" s="22">
        <f t="shared" si="48"/>
        <v>0</v>
      </c>
      <c r="H142" s="22">
        <f t="shared" si="49"/>
        <v>0</v>
      </c>
      <c r="I142" s="22">
        <f>All!GZ143</f>
        <v>0</v>
      </c>
      <c r="J142" s="22">
        <f t="shared" si="50"/>
        <v>0</v>
      </c>
      <c r="K142" s="114">
        <v>0</v>
      </c>
      <c r="M142" s="86" t="b">
        <f t="shared" si="46"/>
        <v>0</v>
      </c>
    </row>
    <row r="143" spans="1:13">
      <c r="A143" s="113">
        <v>142</v>
      </c>
      <c r="B143" s="113"/>
      <c r="C143" s="113" t="s">
        <v>2192</v>
      </c>
      <c r="D143" s="145">
        <v>0.12659999999999999</v>
      </c>
      <c r="E143" s="22">
        <f>All!GV144</f>
        <v>0</v>
      </c>
      <c r="F143" s="22">
        <f t="shared" si="47"/>
        <v>0</v>
      </c>
      <c r="G143" s="22">
        <f t="shared" si="48"/>
        <v>0</v>
      </c>
      <c r="H143" s="22">
        <f t="shared" si="49"/>
        <v>0</v>
      </c>
      <c r="I143" s="22">
        <f>All!GZ144</f>
        <v>0</v>
      </c>
      <c r="J143" s="22">
        <f t="shared" si="50"/>
        <v>0</v>
      </c>
      <c r="K143" s="85" t="e">
        <f t="shared" ref="K143:K144" si="51">(H143-I143)/H143</f>
        <v>#DIV/0!</v>
      </c>
      <c r="M143" s="86" t="e">
        <f t="shared" si="46"/>
        <v>#DIV/0!</v>
      </c>
    </row>
    <row r="144" spans="1:13">
      <c r="A144" s="113">
        <v>143</v>
      </c>
      <c r="B144" s="113"/>
      <c r="C144" s="113" t="s">
        <v>2193</v>
      </c>
      <c r="D144" s="145">
        <v>0.45</v>
      </c>
      <c r="E144" s="22">
        <f>All!GV145</f>
        <v>0</v>
      </c>
      <c r="F144" s="22">
        <f t="shared" si="47"/>
        <v>0</v>
      </c>
      <c r="G144" s="22">
        <f t="shared" si="48"/>
        <v>0</v>
      </c>
      <c r="H144" s="22">
        <f t="shared" si="49"/>
        <v>0</v>
      </c>
      <c r="I144" s="22">
        <f>All!GZ145</f>
        <v>0</v>
      </c>
      <c r="J144" s="22">
        <f t="shared" si="50"/>
        <v>0</v>
      </c>
      <c r="K144" s="85" t="e">
        <f t="shared" si="51"/>
        <v>#DIV/0!</v>
      </c>
      <c r="M144" s="86" t="e">
        <f t="shared" si="46"/>
        <v>#DIV/0!</v>
      </c>
    </row>
    <row r="145" spans="1:13" hidden="1">
      <c r="A145" s="19">
        <v>0</v>
      </c>
      <c r="B145" s="19">
        <v>1000</v>
      </c>
      <c r="C145" s="19" t="s">
        <v>1985</v>
      </c>
      <c r="D145" s="40">
        <v>0</v>
      </c>
      <c r="E145" s="22">
        <f>All!GU138</f>
        <v>155945575.83414382</v>
      </c>
      <c r="F145" s="22">
        <f t="shared" si="42"/>
        <v>155945575.83414382</v>
      </c>
      <c r="G145" s="22">
        <f t="shared" si="43"/>
        <v>0</v>
      </c>
      <c r="H145" s="22">
        <f t="shared" si="44"/>
        <v>155945575.83414382</v>
      </c>
      <c r="I145" s="22">
        <f>All!GY138</f>
        <v>127349067.33000001</v>
      </c>
      <c r="J145" s="22">
        <f t="shared" si="45"/>
        <v>28596508.504143804</v>
      </c>
      <c r="K145" s="114">
        <v>0</v>
      </c>
      <c r="M145" s="86" t="b">
        <f t="shared" si="46"/>
        <v>1</v>
      </c>
    </row>
  </sheetData>
  <autoFilter ref="A1:K145" xr:uid="{0ABA447F-1FDD-44B9-BF38-BEB1B13718C9}">
    <filterColumn colId="4">
      <filters>
        <filter val="1,703,973.70"/>
        <filter val="10,487,120.13"/>
        <filter val="119,875,492.79"/>
        <filter val="129,098,840.55"/>
        <filter val="129,900,913.89"/>
        <filter val="135,183,910.23"/>
        <filter val="141,447,628.09"/>
        <filter val="147,017,625.45"/>
        <filter val="169,985,000.00"/>
        <filter val="170,936,569.03"/>
        <filter val="180,000,000.00"/>
        <filter val="19,965,902.04"/>
        <filter val="199,620,496.15"/>
        <filter val="2,722,294.78"/>
        <filter val="2,853,342.01"/>
        <filter val="209,314,835.48"/>
        <filter val="21,611,431.00"/>
        <filter val="235,000,000.00"/>
        <filter val="240,512,171.34"/>
        <filter val="251,804,449.00"/>
        <filter val="256,398,819.22"/>
        <filter val="26,523,877.31"/>
        <filter val="260,000,000.00"/>
        <filter val="261,885,895.74"/>
        <filter val="265,663,813.88"/>
        <filter val="27,018,098.32"/>
        <filter val="280,648,718.28"/>
        <filter val="289,736,035.41"/>
        <filter val="30,979,336.82"/>
        <filter val="30,997,307.34"/>
        <filter val="308,537,350.26"/>
        <filter val="316,191,977.82"/>
        <filter val="32,494,259.12"/>
        <filter val="324,654,056.00"/>
        <filter val="355,875,022.56"/>
        <filter val="357,671,738.84"/>
        <filter val="37,159,608.86"/>
        <filter val="377,376,079.00"/>
        <filter val="392,200,000.00"/>
        <filter val="5,102,218.00"/>
        <filter val="517,657,778.00"/>
        <filter val="53,839,482.54"/>
        <filter val="54,354,542.00"/>
        <filter val="67,280,349.88"/>
        <filter val="684,254,776.00"/>
        <filter val="7,144,238.59"/>
        <filter val="7,470,300.71"/>
        <filter val="7,718,400.00"/>
        <filter val="75,647,103.00"/>
        <filter val="78,448,123.85"/>
        <filter val="8,243,836.14"/>
        <filter val="8,482,598.57"/>
        <filter val="8,739,833.00"/>
        <filter val="80,000,000.00"/>
        <filter val="83,478,461.00"/>
        <filter val="84,485,624.06"/>
        <filter val="892,639.17"/>
        <filter val="90,822,849.45"/>
      </filters>
    </filterColumn>
  </autoFilter>
  <conditionalFormatting sqref="B1:B19">
    <cfRule type="duplicateValues" dxfId="3" priority="3"/>
  </conditionalFormatting>
  <conditionalFormatting sqref="B20:B40 B51:B145">
    <cfRule type="duplicateValues" dxfId="2" priority="4"/>
  </conditionalFormatting>
  <conditionalFormatting sqref="C117:C131">
    <cfRule type="duplicateValues" dxfId="1" priority="2"/>
  </conditionalFormatting>
  <conditionalFormatting sqref="C132:C144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1</vt:i4>
      </vt:variant>
    </vt:vector>
  </HeadingPairs>
  <TitlesOfParts>
    <vt:vector size="22" baseType="lpstr">
      <vt:lpstr>All</vt:lpstr>
      <vt:lpstr>Op.1</vt:lpstr>
      <vt:lpstr>Op.2</vt:lpstr>
      <vt:lpstr>Sheet2</vt:lpstr>
      <vt:lpstr>Summary</vt:lpstr>
      <vt:lpstr>Filter By To Date &amp; At Forecast</vt:lpstr>
      <vt:lpstr>Gross Margin Comparison</vt:lpstr>
      <vt:lpstr>2020-21-22</vt:lpstr>
      <vt:lpstr>OVERDRAFT</vt:lpstr>
      <vt:lpstr>Master Data</vt:lpstr>
      <vt:lpstr>Filter by planned &amp; actual</vt:lpstr>
      <vt:lpstr>Filter by Poc-Invoicing</vt:lpstr>
      <vt:lpstr>Filter by IN &amp; OUT</vt:lpstr>
      <vt:lpstr>Inventory</vt:lpstr>
      <vt:lpstr>DUES</vt:lpstr>
      <vt:lpstr>Aging</vt:lpstr>
      <vt:lpstr>Contract-Revised-cum. GM-Backlo</vt:lpstr>
      <vt:lpstr>Cash Out Headoffice</vt:lpstr>
      <vt:lpstr>Planned vs Actual Margin % 2020</vt:lpstr>
      <vt:lpstr>Sheet1-2</vt:lpstr>
      <vt:lpstr>Sheet1</vt:lpstr>
      <vt:lpstr>All!Print_Area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2023-10-10T08:22:39Z</dcterms:modified>
</cp:coreProperties>
</file>